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worksheets/sheet1.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pivotTables/pivotTable4.xml" ContentType="application/vnd.openxmlformats-officedocument.spreadsheetml.pivotTable+xml"/>
  <Override PartName="/xl/worksheets/sheet15.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0.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worksheets/sheet23.xml" ContentType="application/vnd.openxmlformats-officedocument.spreadsheetml.worksheet+xml"/>
  <Override PartName="/xl/worksheets/sheet24.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28.xml" ContentType="application/vnd.openxmlformats-officedocument.spreadsheetml.worksheet+xml"/>
  <Override PartName="/xl/worksheets/sheet25.xml" ContentType="application/vnd.openxmlformats-officedocument.spreadsheetml.worksheet+xml"/>
  <Override PartName="/xl/worksheets/sheet16.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styles.xml" ContentType="application/vnd.openxmlformats-officedocument.spreadsheetml.styles+xml"/>
  <Override PartName="/xl/customProperty1.bin" ContentType="application/vnd.openxmlformats-officedocument.spreadsheetml.customProperty"/>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2.xml" ContentType="application/vnd.openxmlformats-officedocument.spreadsheetml.pivotCacheDefinition+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xl/externalLinks/externalLink1.xml" ContentType="application/vnd.openxmlformats-officedocument.spreadsheetml.externalLink+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pivotCache/pivotCacheRecords4.xml" ContentType="application/vnd.openxmlformats-officedocument.spreadsheetml.pivotCacheRecords+xml"/>
  <Override PartName="/xl/customProperty11.bin" ContentType="application/vnd.openxmlformats-officedocument.spreadsheetml.customProperty"/>
  <Override PartName="/xl/customProperty7.bin" ContentType="application/vnd.openxmlformats-officedocument.spreadsheetml.customProperty"/>
  <Override PartName="/xl/customProperty6.bin" ContentType="application/vnd.openxmlformats-officedocument.spreadsheetml.customProperty"/>
  <Override PartName="/xl/comments1.xml" ContentType="application/vnd.openxmlformats-officedocument.spreadsheetml.comments+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customProperty19.bin" ContentType="application/vnd.openxmlformats-officedocument.spreadsheetml.customProperty"/>
  <Override PartName="/xl/comments2.xml" ContentType="application/vnd.openxmlformats-officedocument.spreadsheetml.comments+xml"/>
  <Override PartName="/xl/pivotCache/pivotCacheRecords3.xml" ContentType="application/vnd.openxmlformats-officedocument.spreadsheetml.pivotCacheRecords+xml"/>
  <Override PartName="/xl/customProperty18.bin" ContentType="application/vnd.openxmlformats-officedocument.spreadsheetml.customProperty"/>
  <Override PartName="/xl/customProperty14.bin" ContentType="application/vnd.openxmlformats-officedocument.spreadsheetml.customProperty"/>
  <Override PartName="/xl/pivotCache/pivotCacheDefinition4.xml" ContentType="application/vnd.openxmlformats-officedocument.spreadsheetml.pivotCacheDefinition+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Schroeder\#test cd\RevReq-COS-Attrition WP (C)\RevReq-COS-Attrition WP\"/>
    </mc:Choice>
  </mc:AlternateContent>
  <bookViews>
    <workbookView xWindow="-15" yWindow="765" windowWidth="14520" windowHeight="11220" tabRatio="773"/>
  </bookViews>
  <sheets>
    <sheet name="Summary" sheetId="14" r:id="rId1"/>
    <sheet name="Electric Rate Base" sheetId="3" r:id="rId2"/>
    <sheet name="2017 GRC WC Det Format" sheetId="100" r:id="rId3"/>
    <sheet name="AMA&gt;&gt;" sheetId="61" r:id="rId4"/>
    <sheet name="Pivot 1301FC Dec 2018" sheetId="97" r:id="rId5"/>
    <sheet name="1301FC Dec 2018" sheetId="96" r:id="rId6"/>
    <sheet name="Pivot 1302FC Dec 2018" sheetId="99" r:id="rId7"/>
    <sheet name="1302FC Dec 2018" sheetId="98" r:id="rId8"/>
    <sheet name="E Recon PWR Plt" sheetId="115" r:id="rId9"/>
    <sheet name="E Input" sheetId="103" r:id="rId10"/>
    <sheet name="EOP &gt;&gt;&gt;" sheetId="59" r:id="rId11"/>
    <sheet name="E Recon PWR Plt EOP" sheetId="113" r:id="rId12"/>
    <sheet name="PT 1301FC" sheetId="105" r:id="rId13"/>
    <sheet name="1301FC Dec 2018 EOP" sheetId="104" r:id="rId14"/>
    <sheet name="PT 1302FC" sheetId="107" r:id="rId15"/>
    <sheet name="1302FC Dec 2018 EOP" sheetId="106" r:id="rId16"/>
    <sheet name="E InputEOP" sheetId="111" r:id="rId17"/>
    <sheet name="PP Info" sheetId="112" r:id="rId18"/>
    <sheet name="ERB AMA" sheetId="101" r:id="rId19"/>
    <sheet name="Depr" sheetId="109" r:id="rId20"/>
    <sheet name="Depr PT" sheetId="125" r:id="rId21"/>
    <sheet name="Electric AMI Additions" sheetId="119" r:id="rId22"/>
    <sheet name="AMI Additions" sheetId="120" r:id="rId23"/>
    <sheet name="Amort of Elec Def'd Deprec" sheetId="121" r:id="rId24"/>
    <sheet name="Unprotected Tax" sheetId="123" r:id="rId25"/>
    <sheet name="Pub Imp" sheetId="126" r:id="rId26"/>
    <sheet name="HMW" sheetId="127" r:id="rId27"/>
    <sheet name="Colstrip" sheetId="128" r:id="rId28"/>
  </sheets>
  <externalReferences>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5" hidden="1">'1301FC Dec 2018'!$A$1:$Q$1584</definedName>
    <definedName name="_xlnm._FilterDatabase" localSheetId="13" hidden="1">'1301FC Dec 2018 EOP'!$A$1:$O$1584</definedName>
    <definedName name="_xlnm._FilterDatabase" localSheetId="7" hidden="1">'1302FC Dec 2018'!$A$1:$Q$1584</definedName>
    <definedName name="_xlnm._FilterDatabase" localSheetId="15" hidden="1">'1302FC Dec 2018 EOP'!$A$1:$O$1584</definedName>
    <definedName name="_xlnm._FilterDatabase" localSheetId="2" hidden="1">'2017 GRC WC Det Format'!$A$8:$BR$1397</definedName>
    <definedName name="_xlnm._FilterDatabase" localSheetId="1" hidden="1">'Electric Rate Base'!$A$2:$C$2</definedName>
    <definedName name="_xlnm._FilterDatabase" localSheetId="24" hidden="1">'Unprotected Tax'!$A$9:$E$55</definedName>
  </definedNames>
  <calcPr calcId="162913" calcMode="autoNoTable"/>
  <pivotCaches>
    <pivotCache cacheId="16" r:id="rId37"/>
    <pivotCache cacheId="17" r:id="rId38"/>
    <pivotCache cacheId="18" r:id="rId39"/>
    <pivotCache cacheId="19" r:id="rId40"/>
  </pivotCaches>
</workbook>
</file>

<file path=xl/calcChain.xml><?xml version="1.0" encoding="utf-8"?>
<calcChain xmlns="http://schemas.openxmlformats.org/spreadsheetml/2006/main">
  <c r="V71" i="14" l="1"/>
  <c r="V72" i="14"/>
  <c r="N323" i="14" l="1"/>
  <c r="V323" i="14" l="1"/>
  <c r="N483" i="109" l="1"/>
  <c r="B6" i="101"/>
  <c r="B5" i="101"/>
  <c r="A3" i="101"/>
  <c r="AY1398" i="100"/>
  <c r="AX1398" i="100"/>
  <c r="AV1398" i="100"/>
  <c r="AU1398" i="100"/>
  <c r="AT1398" i="100"/>
  <c r="AS1398" i="100"/>
  <c r="AR1398" i="100"/>
  <c r="AQ1398" i="100"/>
  <c r="AO1398" i="100"/>
  <c r="AN1398" i="100"/>
  <c r="AL1398" i="100"/>
  <c r="AK1398" i="100"/>
  <c r="AJ1398" i="100"/>
  <c r="AI1398" i="100"/>
  <c r="AH1398" i="100"/>
  <c r="AE1398" i="100"/>
  <c r="AB1398" i="100"/>
  <c r="AA1398" i="100"/>
  <c r="Z1398" i="100"/>
  <c r="Y1398" i="100"/>
  <c r="X1398" i="100"/>
  <c r="W1398" i="100"/>
  <c r="V1398" i="100"/>
  <c r="U1398" i="100"/>
  <c r="T1398" i="100"/>
  <c r="S1398" i="100"/>
  <c r="R1398" i="100"/>
  <c r="Q1398" i="100"/>
  <c r="P1398" i="100"/>
  <c r="T310" i="14"/>
  <c r="T309" i="14"/>
  <c r="T308" i="14"/>
  <c r="T303" i="14"/>
  <c r="T295" i="14"/>
  <c r="N295" i="14"/>
  <c r="T267" i="14"/>
  <c r="T266" i="14"/>
  <c r="T264" i="14"/>
  <c r="T255" i="14"/>
  <c r="T254" i="14"/>
  <c r="T253" i="14"/>
  <c r="L207" i="14"/>
  <c r="K207" i="14"/>
  <c r="L206" i="14"/>
  <c r="K206" i="14"/>
  <c r="N176" i="14"/>
  <c r="N175" i="14"/>
  <c r="N173" i="14"/>
  <c r="N152" i="14"/>
  <c r="N151" i="14"/>
  <c r="L134" i="14"/>
  <c r="K134" i="14"/>
  <c r="L133" i="14"/>
  <c r="K133" i="14"/>
  <c r="L132" i="14"/>
  <c r="K132" i="14"/>
  <c r="AB60" i="14"/>
  <c r="N58" i="14"/>
  <c r="N57" i="14"/>
  <c r="N55" i="14"/>
  <c r="N32" i="14"/>
  <c r="N31" i="14"/>
  <c r="D131" i="14" l="1"/>
  <c r="C131" i="14"/>
  <c r="D130" i="14"/>
  <c r="C130" i="14"/>
  <c r="D129" i="14"/>
  <c r="C129" i="14"/>
  <c r="D128" i="14"/>
  <c r="C128" i="14"/>
  <c r="D127" i="14"/>
  <c r="C127" i="14"/>
  <c r="D126" i="14"/>
  <c r="C126" i="14"/>
  <c r="D125" i="14"/>
  <c r="C125" i="14"/>
  <c r="D145" i="14"/>
  <c r="C145" i="14"/>
  <c r="D144" i="14"/>
  <c r="C144" i="14"/>
  <c r="D143" i="14"/>
  <c r="C143" i="14"/>
  <c r="D142" i="14"/>
  <c r="C142" i="14"/>
  <c r="D141" i="14"/>
  <c r="C141" i="14"/>
  <c r="D140" i="14"/>
  <c r="C140" i="14"/>
  <c r="D139" i="14"/>
  <c r="C139" i="14"/>
  <c r="D138" i="14"/>
  <c r="C138" i="14"/>
  <c r="D137" i="14"/>
  <c r="C137" i="14"/>
  <c r="D148" i="14"/>
  <c r="C148" i="14"/>
  <c r="D155" i="14"/>
  <c r="C155" i="14"/>
  <c r="D154" i="14"/>
  <c r="C154" i="14"/>
  <c r="D153" i="14"/>
  <c r="C153" i="14"/>
  <c r="D152" i="14"/>
  <c r="C152" i="14"/>
  <c r="D151" i="14"/>
  <c r="C151" i="14"/>
  <c r="D150" i="14"/>
  <c r="C150" i="14"/>
  <c r="D149" i="14"/>
  <c r="C149" i="14"/>
  <c r="D168" i="14"/>
  <c r="C168" i="14"/>
  <c r="D167" i="14"/>
  <c r="C167" i="14"/>
  <c r="D166" i="14"/>
  <c r="C166" i="14"/>
  <c r="D165" i="14"/>
  <c r="C165" i="14"/>
  <c r="D164" i="14"/>
  <c r="C164" i="14"/>
  <c r="D163" i="14"/>
  <c r="C163" i="14"/>
  <c r="D162" i="14"/>
  <c r="C162" i="14"/>
  <c r="D161" i="14"/>
  <c r="C161" i="14"/>
  <c r="D160" i="14"/>
  <c r="C160" i="14"/>
  <c r="D159" i="14"/>
  <c r="C159" i="14"/>
  <c r="D186" i="14"/>
  <c r="C186" i="14"/>
  <c r="D185" i="14"/>
  <c r="C185" i="14"/>
  <c r="D184" i="14"/>
  <c r="C184" i="14"/>
  <c r="D183" i="14"/>
  <c r="C183" i="14"/>
  <c r="D182" i="14"/>
  <c r="C182" i="14"/>
  <c r="D181" i="14"/>
  <c r="C181" i="14"/>
  <c r="D180" i="14"/>
  <c r="C180" i="14"/>
  <c r="D179" i="14"/>
  <c r="C179" i="14"/>
  <c r="D178" i="14"/>
  <c r="C178" i="14"/>
  <c r="D177" i="14"/>
  <c r="C177" i="14"/>
  <c r="D176" i="14"/>
  <c r="C176" i="14"/>
  <c r="D175" i="14"/>
  <c r="C175" i="14"/>
  <c r="D174" i="14"/>
  <c r="C174" i="14"/>
  <c r="D173" i="14"/>
  <c r="C173" i="14"/>
  <c r="D172" i="14"/>
  <c r="C172" i="14"/>
  <c r="D171" i="14"/>
  <c r="C171" i="14"/>
  <c r="D200" i="14"/>
  <c r="C200" i="14"/>
  <c r="D199" i="14"/>
  <c r="C199" i="14"/>
  <c r="D198" i="14"/>
  <c r="C198" i="14"/>
  <c r="D197" i="14"/>
  <c r="C197" i="14"/>
  <c r="D196" i="14"/>
  <c r="C196" i="14"/>
  <c r="D195" i="14"/>
  <c r="C195" i="14"/>
  <c r="D194" i="14"/>
  <c r="C194" i="14"/>
  <c r="D193" i="14"/>
  <c r="C193" i="14"/>
  <c r="D192" i="14"/>
  <c r="C192" i="14"/>
  <c r="D190" i="14"/>
  <c r="C190" i="14"/>
  <c r="D189" i="14"/>
  <c r="C189" i="14"/>
  <c r="C204" i="14"/>
  <c r="D204" i="14"/>
  <c r="C205" i="14"/>
  <c r="D205" i="14"/>
  <c r="D203" i="14"/>
  <c r="C203" i="14"/>
  <c r="L193" i="14" l="1"/>
  <c r="K193" i="14"/>
  <c r="L197" i="14"/>
  <c r="K197" i="14"/>
  <c r="K171" i="14"/>
  <c r="L171" i="14"/>
  <c r="L175" i="14"/>
  <c r="K175" i="14"/>
  <c r="L179" i="14"/>
  <c r="K179" i="14"/>
  <c r="K183" i="14"/>
  <c r="L183" i="14"/>
  <c r="K159" i="14"/>
  <c r="L159" i="14"/>
  <c r="K163" i="14"/>
  <c r="L163" i="14"/>
  <c r="K167" i="14"/>
  <c r="L167" i="14"/>
  <c r="L151" i="14"/>
  <c r="K151" i="14"/>
  <c r="K155" i="14"/>
  <c r="L155" i="14"/>
  <c r="K139" i="14"/>
  <c r="L139" i="14"/>
  <c r="K143" i="14"/>
  <c r="L143" i="14"/>
  <c r="P126" i="14"/>
  <c r="L126" i="14"/>
  <c r="K126" i="14"/>
  <c r="P130" i="14"/>
  <c r="L130" i="14"/>
  <c r="K130" i="14"/>
  <c r="L204" i="14"/>
  <c r="K204" i="14"/>
  <c r="L189" i="14"/>
  <c r="K189" i="14"/>
  <c r="K192" i="14"/>
  <c r="L192" i="14"/>
  <c r="L194" i="14"/>
  <c r="K194" i="14"/>
  <c r="K196" i="14"/>
  <c r="L196" i="14"/>
  <c r="L198" i="14"/>
  <c r="K198" i="14"/>
  <c r="L200" i="14"/>
  <c r="K200" i="14"/>
  <c r="L172" i="14"/>
  <c r="K172" i="14"/>
  <c r="L174" i="14"/>
  <c r="K174" i="14"/>
  <c r="K176" i="14"/>
  <c r="L176" i="14"/>
  <c r="L178" i="14"/>
  <c r="K178" i="14"/>
  <c r="K180" i="14"/>
  <c r="L180" i="14"/>
  <c r="K182" i="14"/>
  <c r="L182" i="14"/>
  <c r="K184" i="14"/>
  <c r="L184" i="14"/>
  <c r="L186" i="14"/>
  <c r="K186" i="14"/>
  <c r="K160" i="14"/>
  <c r="L160" i="14"/>
  <c r="K162" i="14"/>
  <c r="L162" i="14"/>
  <c r="K164" i="14"/>
  <c r="L164" i="14"/>
  <c r="L166" i="14"/>
  <c r="K166" i="14"/>
  <c r="K168" i="14"/>
  <c r="L168" i="14"/>
  <c r="K150" i="14"/>
  <c r="L150" i="14"/>
  <c r="L152" i="14"/>
  <c r="K152" i="14"/>
  <c r="L154" i="14"/>
  <c r="K154" i="14"/>
  <c r="K148" i="14"/>
  <c r="L148" i="14"/>
  <c r="K138" i="14"/>
  <c r="L138" i="14"/>
  <c r="K140" i="14"/>
  <c r="L140" i="14"/>
  <c r="K142" i="14"/>
  <c r="L142" i="14"/>
  <c r="K144" i="14"/>
  <c r="L144" i="14"/>
  <c r="K125" i="14"/>
  <c r="L125" i="14"/>
  <c r="K127" i="14"/>
  <c r="P127" i="14"/>
  <c r="L127" i="14"/>
  <c r="L129" i="14"/>
  <c r="K129" i="14"/>
  <c r="P129" i="14"/>
  <c r="K131" i="14"/>
  <c r="P131" i="14"/>
  <c r="L131" i="14"/>
  <c r="L190" i="14"/>
  <c r="K190" i="14"/>
  <c r="L195" i="14"/>
  <c r="K195" i="14"/>
  <c r="L199" i="14"/>
  <c r="K199" i="14"/>
  <c r="K173" i="14"/>
  <c r="L173" i="14"/>
  <c r="L177" i="14"/>
  <c r="K177" i="14"/>
  <c r="K181" i="14"/>
  <c r="L181" i="14"/>
  <c r="L185" i="14"/>
  <c r="K185" i="14"/>
  <c r="L161" i="14"/>
  <c r="K161" i="14"/>
  <c r="L165" i="14"/>
  <c r="K165" i="14"/>
  <c r="K149" i="14"/>
  <c r="L149" i="14"/>
  <c r="K153" i="14"/>
  <c r="L153" i="14"/>
  <c r="L137" i="14"/>
  <c r="K137" i="14"/>
  <c r="L141" i="14"/>
  <c r="K141" i="14"/>
  <c r="L145" i="14"/>
  <c r="K145" i="14"/>
  <c r="K128" i="14"/>
  <c r="P128" i="14"/>
  <c r="L128" i="14"/>
  <c r="L205" i="14"/>
  <c r="K205" i="14"/>
  <c r="Q319" i="14"/>
  <c r="P224" i="14" l="1"/>
  <c r="P208" i="14"/>
  <c r="P201" i="14"/>
  <c r="P187" i="14"/>
  <c r="P169" i="14"/>
  <c r="P156" i="14"/>
  <c r="P146" i="14"/>
  <c r="P135" i="14"/>
  <c r="P120" i="14"/>
  <c r="P98" i="14"/>
  <c r="P90" i="14"/>
  <c r="P85" i="14"/>
  <c r="P69" i="14"/>
  <c r="P51" i="14"/>
  <c r="P36" i="14"/>
  <c r="P26" i="14"/>
  <c r="P15" i="14"/>
  <c r="P38" i="14" l="1"/>
  <c r="P121" i="14" s="1"/>
  <c r="P157" i="14"/>
  <c r="P209" i="14" s="1"/>
  <c r="P226" i="14" s="1"/>
  <c r="C191" i="14"/>
  <c r="D191" i="14"/>
  <c r="L191" i="14" l="1"/>
  <c r="K191" i="14"/>
  <c r="P228" i="14"/>
  <c r="D89" i="14" l="1"/>
  <c r="C89" i="14"/>
  <c r="D88" i="14"/>
  <c r="C88" i="14"/>
  <c r="D87" i="14"/>
  <c r="C87" i="14"/>
  <c r="D82" i="14"/>
  <c r="C82" i="14"/>
  <c r="D81" i="14"/>
  <c r="C81" i="14"/>
  <c r="D80" i="14"/>
  <c r="C80" i="14"/>
  <c r="D79" i="14"/>
  <c r="C79" i="14"/>
  <c r="D78" i="14"/>
  <c r="C78" i="14"/>
  <c r="D77" i="14"/>
  <c r="C77" i="14"/>
  <c r="D76" i="14"/>
  <c r="C76" i="14"/>
  <c r="D75" i="14"/>
  <c r="C75" i="14"/>
  <c r="D74" i="14"/>
  <c r="C74" i="14"/>
  <c r="D73" i="14"/>
  <c r="C73" i="14"/>
  <c r="D72" i="14"/>
  <c r="C72" i="14"/>
  <c r="D71" i="14"/>
  <c r="C71"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0" i="14"/>
  <c r="C50" i="14"/>
  <c r="D49" i="14"/>
  <c r="C49" i="14"/>
  <c r="D48" i="14"/>
  <c r="C48" i="14"/>
  <c r="D47" i="14"/>
  <c r="C47" i="14"/>
  <c r="D46" i="14"/>
  <c r="C46" i="14"/>
  <c r="D45" i="14"/>
  <c r="C45" i="14"/>
  <c r="D44" i="14"/>
  <c r="C44" i="14"/>
  <c r="D43" i="14"/>
  <c r="C43" i="14"/>
  <c r="D42" i="14"/>
  <c r="C42" i="14"/>
  <c r="D41" i="14"/>
  <c r="C41" i="14"/>
  <c r="D35" i="14"/>
  <c r="C35" i="14"/>
  <c r="D34" i="14"/>
  <c r="C34" i="14"/>
  <c r="D33" i="14"/>
  <c r="C33" i="14"/>
  <c r="D32" i="14"/>
  <c r="C32" i="14"/>
  <c r="D31" i="14"/>
  <c r="C31" i="14"/>
  <c r="D30" i="14"/>
  <c r="C30" i="14"/>
  <c r="D29" i="14"/>
  <c r="C29" i="14"/>
  <c r="D28" i="14"/>
  <c r="C28" i="14"/>
  <c r="D25" i="14"/>
  <c r="C25" i="14"/>
  <c r="D24" i="14"/>
  <c r="C24" i="14"/>
  <c r="D23" i="14"/>
  <c r="C23" i="14"/>
  <c r="D22" i="14"/>
  <c r="C22" i="14"/>
  <c r="D21" i="14"/>
  <c r="C21" i="14"/>
  <c r="D20" i="14"/>
  <c r="C20" i="14"/>
  <c r="D19" i="14"/>
  <c r="C19" i="14"/>
  <c r="D18" i="14"/>
  <c r="C18" i="14"/>
  <c r="D17" i="14"/>
  <c r="C17" i="14"/>
  <c r="C9" i="14"/>
  <c r="D9" i="14"/>
  <c r="C10" i="14"/>
  <c r="D10" i="14"/>
  <c r="C11" i="14"/>
  <c r="D11" i="14"/>
  <c r="C12" i="14"/>
  <c r="D12" i="14"/>
  <c r="C13" i="14"/>
  <c r="D13" i="14"/>
  <c r="C14" i="14"/>
  <c r="D14" i="14"/>
  <c r="D8" i="14"/>
  <c r="C8" i="14"/>
  <c r="I8" i="128" l="1"/>
  <c r="F75" i="128"/>
  <c r="E75" i="128"/>
  <c r="F74" i="128"/>
  <c r="E74" i="128"/>
  <c r="F72" i="128"/>
  <c r="E72" i="128"/>
  <c r="F71" i="128"/>
  <c r="E71" i="128"/>
  <c r="F70" i="128"/>
  <c r="E70" i="128"/>
  <c r="F69" i="128"/>
  <c r="E69" i="128"/>
  <c r="F68" i="128"/>
  <c r="E68" i="128"/>
  <c r="F60" i="128"/>
  <c r="E60" i="128"/>
  <c r="F59" i="128"/>
  <c r="E59" i="128"/>
  <c r="F58" i="128"/>
  <c r="E58" i="128"/>
  <c r="F57" i="128"/>
  <c r="E57" i="128"/>
  <c r="F56" i="128"/>
  <c r="E56" i="128"/>
  <c r="F54" i="128"/>
  <c r="E54" i="128"/>
  <c r="F53" i="128"/>
  <c r="E53" i="128"/>
  <c r="F51" i="128"/>
  <c r="E51" i="128"/>
  <c r="F50" i="128"/>
  <c r="E50" i="128"/>
  <c r="F49" i="128"/>
  <c r="E49" i="128"/>
  <c r="F48" i="128"/>
  <c r="E48" i="128"/>
  <c r="F47" i="128"/>
  <c r="E47" i="128"/>
  <c r="F46" i="128"/>
  <c r="E46" i="128"/>
  <c r="F45" i="128"/>
  <c r="F76" i="128" s="1"/>
  <c r="E45" i="128"/>
  <c r="F5" i="128"/>
  <c r="E5" i="128"/>
  <c r="I9" i="128" s="1"/>
  <c r="F32" i="128"/>
  <c r="F31" i="128"/>
  <c r="F29" i="128"/>
  <c r="F28" i="128"/>
  <c r="F27" i="128"/>
  <c r="F26" i="128"/>
  <c r="F25" i="128"/>
  <c r="F14" i="128"/>
  <c r="F18" i="128"/>
  <c r="F17" i="128"/>
  <c r="F16" i="128"/>
  <c r="F15" i="128"/>
  <c r="F12" i="128"/>
  <c r="F11" i="128"/>
  <c r="F7" i="128"/>
  <c r="F8" i="128"/>
  <c r="F9" i="128"/>
  <c r="F6" i="128"/>
  <c r="E25" i="128"/>
  <c r="C38" i="128"/>
  <c r="C81" i="128"/>
  <c r="E26" i="128"/>
  <c r="E27" i="128"/>
  <c r="E28" i="128"/>
  <c r="E29" i="128"/>
  <c r="E31" i="128"/>
  <c r="E32" i="128"/>
  <c r="E6" i="128"/>
  <c r="E7" i="128"/>
  <c r="E8" i="128"/>
  <c r="E9" i="128"/>
  <c r="E11" i="128"/>
  <c r="E12" i="128"/>
  <c r="E14" i="128"/>
  <c r="E15" i="128"/>
  <c r="E16" i="128"/>
  <c r="E17" i="128"/>
  <c r="E18" i="128"/>
  <c r="I7" i="128" l="1"/>
  <c r="I6" i="128"/>
  <c r="I5" i="128"/>
  <c r="I4" i="128"/>
  <c r="I3" i="128"/>
  <c r="I2" i="128"/>
  <c r="I10" i="128" s="1"/>
  <c r="I11" i="128" s="1"/>
  <c r="F33" i="128"/>
  <c r="T224" i="14" l="1"/>
  <c r="T208" i="14"/>
  <c r="T201" i="14"/>
  <c r="T187" i="14"/>
  <c r="T169" i="14"/>
  <c r="T156" i="14"/>
  <c r="T146" i="14"/>
  <c r="T135" i="14"/>
  <c r="T120" i="14"/>
  <c r="T98" i="14"/>
  <c r="T90" i="14"/>
  <c r="T85" i="14"/>
  <c r="T69" i="14"/>
  <c r="T51" i="14"/>
  <c r="T36" i="14"/>
  <c r="T26" i="14"/>
  <c r="T15" i="14"/>
  <c r="T157" i="14" l="1"/>
  <c r="T209" i="14" s="1"/>
  <c r="T226" i="14" s="1"/>
  <c r="T38" i="14"/>
  <c r="T121" i="14" s="1"/>
  <c r="T320" i="14"/>
  <c r="T228" i="14" l="1"/>
  <c r="T322" i="14"/>
  <c r="C27" i="127" l="1"/>
  <c r="J4" i="127" s="1"/>
  <c r="J3" i="127" l="1"/>
  <c r="J6" i="127" s="1"/>
  <c r="J5" i="127"/>
  <c r="J156" i="14"/>
  <c r="N224" i="14"/>
  <c r="N208" i="14"/>
  <c r="N201" i="14"/>
  <c r="N169" i="14"/>
  <c r="N146" i="14"/>
  <c r="N135" i="14"/>
  <c r="N120" i="14"/>
  <c r="N98" i="14"/>
  <c r="N90" i="14"/>
  <c r="N85" i="14"/>
  <c r="N51" i="14"/>
  <c r="N26" i="14"/>
  <c r="N15" i="14"/>
  <c r="K320" i="14"/>
  <c r="L320" i="14"/>
  <c r="O315" i="14"/>
  <c r="Q315" i="14" s="1"/>
  <c r="O316" i="14"/>
  <c r="Q316" i="14" s="1"/>
  <c r="O317" i="14"/>
  <c r="Q317" i="14" s="1"/>
  <c r="M206" i="14"/>
  <c r="M207" i="14"/>
  <c r="N69" i="14" l="1"/>
  <c r="N187" i="14"/>
  <c r="N320" i="14"/>
  <c r="N36" i="14"/>
  <c r="N38" i="14" s="1"/>
  <c r="N156" i="14"/>
  <c r="N157" i="14" s="1"/>
  <c r="N121" i="14" l="1"/>
  <c r="N209" i="14"/>
  <c r="N226" i="14" s="1"/>
  <c r="N228" i="14" l="1"/>
  <c r="N322" i="14" s="1"/>
  <c r="N324" i="14" s="1"/>
  <c r="N5" i="14" s="1"/>
  <c r="J97" i="101" l="1"/>
  <c r="J96" i="101"/>
  <c r="J95" i="101"/>
  <c r="J94" i="101"/>
  <c r="J93" i="101"/>
  <c r="J92" i="101"/>
  <c r="F97" i="101"/>
  <c r="F96" i="101"/>
  <c r="F95" i="101"/>
  <c r="F94" i="101"/>
  <c r="F93" i="101"/>
  <c r="F92" i="101"/>
  <c r="K121" i="14" l="1"/>
  <c r="L121" i="14"/>
  <c r="K224" i="14"/>
  <c r="L224" i="14"/>
  <c r="M224" i="14"/>
  <c r="AC8" i="14" l="1"/>
  <c r="AK25" i="125" l="1"/>
  <c r="AE25" i="125"/>
  <c r="W6" i="125"/>
  <c r="N16" i="125"/>
  <c r="G52" i="125"/>
  <c r="E15" i="126" l="1"/>
  <c r="E14" i="126"/>
  <c r="E13" i="126"/>
  <c r="E12" i="126"/>
  <c r="E11" i="126"/>
  <c r="E10" i="126"/>
  <c r="E9" i="126"/>
  <c r="E8" i="126"/>
  <c r="E7" i="126"/>
  <c r="Z47" i="14" l="1"/>
  <c r="Z165" i="14"/>
  <c r="Z175" i="14"/>
  <c r="Z57" i="14"/>
  <c r="Z58" i="14"/>
  <c r="Z176" i="14"/>
  <c r="Z59" i="14"/>
  <c r="Z177" i="14"/>
  <c r="Z60" i="14"/>
  <c r="Z178" i="14"/>
  <c r="Z61" i="14"/>
  <c r="Z179" i="14"/>
  <c r="Z180" i="14"/>
  <c r="Z62" i="14"/>
  <c r="Z46" i="14"/>
  <c r="Z164" i="14"/>
  <c r="Z184" i="14"/>
  <c r="Z66" i="14"/>
  <c r="R317" i="14"/>
  <c r="R316" i="14"/>
  <c r="R315" i="14"/>
  <c r="AD317" i="14" l="1"/>
  <c r="Y224" i="14"/>
  <c r="Z224" i="14"/>
  <c r="AA224" i="14"/>
  <c r="AB224" i="14"/>
  <c r="AC318" i="14"/>
  <c r="AC311" i="14"/>
  <c r="AC312" i="14"/>
  <c r="AC313" i="14"/>
  <c r="AC314" i="14"/>
  <c r="AC293" i="14"/>
  <c r="AC294" i="14"/>
  <c r="AC296" i="14"/>
  <c r="AC297" i="14"/>
  <c r="AC298" i="14"/>
  <c r="AC299" i="14"/>
  <c r="AC300" i="14"/>
  <c r="AC301" i="14"/>
  <c r="AC302" i="14"/>
  <c r="AC304" i="14"/>
  <c r="AC306" i="14"/>
  <c r="AC307" i="14"/>
  <c r="AC292" i="14"/>
  <c r="AC286" i="14"/>
  <c r="AC287" i="14"/>
  <c r="AC288" i="14"/>
  <c r="AC289" i="14"/>
  <c r="AC290" i="14"/>
  <c r="AC285" i="14"/>
  <c r="AC256" i="14"/>
  <c r="AC257" i="14"/>
  <c r="AC258" i="14"/>
  <c r="AC259" i="14"/>
  <c r="AC260" i="14"/>
  <c r="AC261" i="14"/>
  <c r="AC262" i="14"/>
  <c r="AC263" i="14"/>
  <c r="AC265" i="14"/>
  <c r="AC268" i="14"/>
  <c r="AC269" i="14"/>
  <c r="AC270" i="14"/>
  <c r="AC271" i="14"/>
  <c r="AC272" i="14"/>
  <c r="AC273" i="14"/>
  <c r="AC274" i="14"/>
  <c r="AC276" i="14"/>
  <c r="AC277" i="14"/>
  <c r="AC278" i="14"/>
  <c r="AC279" i="14"/>
  <c r="AC280" i="14"/>
  <c r="AC281" i="14"/>
  <c r="AC282" i="14"/>
  <c r="AC283" i="14"/>
  <c r="AC233" i="14"/>
  <c r="AC234" i="14"/>
  <c r="AC235" i="14"/>
  <c r="AC236" i="14"/>
  <c r="AC237" i="14"/>
  <c r="AC238" i="14"/>
  <c r="AC239" i="14"/>
  <c r="AC240" i="14"/>
  <c r="AC241" i="14"/>
  <c r="AC242" i="14"/>
  <c r="AC243" i="14"/>
  <c r="AC244" i="14"/>
  <c r="AC245" i="14"/>
  <c r="AC246" i="14"/>
  <c r="AC247" i="14"/>
  <c r="AC248" i="14"/>
  <c r="AC249" i="14"/>
  <c r="AC250" i="14"/>
  <c r="AC251" i="14"/>
  <c r="AC232" i="14"/>
  <c r="AC213" i="14"/>
  <c r="AC214" i="14"/>
  <c r="AC215" i="14"/>
  <c r="AC216" i="14"/>
  <c r="AC217" i="14"/>
  <c r="AC218" i="14"/>
  <c r="AC219" i="14"/>
  <c r="AC220" i="14"/>
  <c r="AC221" i="14"/>
  <c r="AC222" i="14"/>
  <c r="AC223" i="14"/>
  <c r="AC212" i="14"/>
  <c r="AC204" i="14"/>
  <c r="AC206" i="14"/>
  <c r="AC207" i="14"/>
  <c r="AC203" i="14"/>
  <c r="AC191" i="14"/>
  <c r="AC193" i="14"/>
  <c r="AC194" i="14"/>
  <c r="AC196" i="14"/>
  <c r="AC198" i="14"/>
  <c r="AC199" i="14"/>
  <c r="AC200" i="14"/>
  <c r="AC189" i="14"/>
  <c r="AC172" i="14"/>
  <c r="AC173" i="14"/>
  <c r="AC174" i="14"/>
  <c r="AC179" i="14"/>
  <c r="AC180" i="14"/>
  <c r="AC182" i="14"/>
  <c r="AC183" i="14"/>
  <c r="AC184" i="14"/>
  <c r="AC185" i="14"/>
  <c r="AC186" i="14"/>
  <c r="AC171" i="14"/>
  <c r="AC160" i="14"/>
  <c r="AC161" i="14"/>
  <c r="AC162" i="14"/>
  <c r="AC163" i="14"/>
  <c r="AC165" i="14"/>
  <c r="AC166" i="14"/>
  <c r="AC167" i="14"/>
  <c r="AC168" i="14"/>
  <c r="AC159" i="14"/>
  <c r="AC149" i="14"/>
  <c r="AC150" i="14"/>
  <c r="AC151" i="14"/>
  <c r="AC152" i="14"/>
  <c r="AC153" i="14"/>
  <c r="AC154" i="14"/>
  <c r="AC155" i="14"/>
  <c r="AC148" i="14"/>
  <c r="AC138" i="14"/>
  <c r="AC139" i="14"/>
  <c r="AC140" i="14"/>
  <c r="AC141" i="14"/>
  <c r="AC142" i="14"/>
  <c r="AC143" i="14"/>
  <c r="AC144" i="14"/>
  <c r="AC145" i="14"/>
  <c r="AC137" i="14"/>
  <c r="AC131" i="14"/>
  <c r="AC132" i="14"/>
  <c r="AC133" i="14"/>
  <c r="AC134" i="14"/>
  <c r="AC125" i="14"/>
  <c r="AC101" i="14"/>
  <c r="AC102" i="14"/>
  <c r="AC103" i="14"/>
  <c r="AC104" i="14"/>
  <c r="AC105" i="14"/>
  <c r="AC106" i="14"/>
  <c r="AC107" i="14"/>
  <c r="AC108" i="14"/>
  <c r="AC109" i="14"/>
  <c r="AC110" i="14"/>
  <c r="AC111" i="14"/>
  <c r="AC112" i="14"/>
  <c r="AC113" i="14"/>
  <c r="AC114" i="14"/>
  <c r="AC115" i="14"/>
  <c r="AC116" i="14"/>
  <c r="AC117" i="14"/>
  <c r="AC118" i="14"/>
  <c r="AC119" i="14"/>
  <c r="AC100" i="14"/>
  <c r="AC93" i="14"/>
  <c r="AC94" i="14"/>
  <c r="AC95" i="14"/>
  <c r="AC96" i="14"/>
  <c r="AC97" i="14"/>
  <c r="AC92" i="14"/>
  <c r="AC88" i="14"/>
  <c r="AC87" i="14"/>
  <c r="AC73" i="14"/>
  <c r="AC75" i="14"/>
  <c r="AC76" i="14"/>
  <c r="AC77" i="14"/>
  <c r="AC78" i="14"/>
  <c r="AC79" i="14"/>
  <c r="AC80" i="14"/>
  <c r="AC81" i="14"/>
  <c r="AC82" i="14"/>
  <c r="AC83" i="14"/>
  <c r="AC84" i="14"/>
  <c r="AC71" i="14"/>
  <c r="AC54" i="14"/>
  <c r="AC55" i="14"/>
  <c r="AC56" i="14"/>
  <c r="AC58" i="14"/>
  <c r="AC59" i="14"/>
  <c r="AC61" i="14"/>
  <c r="AC62" i="14"/>
  <c r="AC64" i="14"/>
  <c r="AC65" i="14"/>
  <c r="AC66" i="14"/>
  <c r="AC67" i="14"/>
  <c r="AC68" i="14"/>
  <c r="AC53" i="14"/>
  <c r="AC42" i="14"/>
  <c r="AC43" i="14"/>
  <c r="AC44" i="14"/>
  <c r="AC45" i="14"/>
  <c r="AC47" i="14"/>
  <c r="AC48" i="14"/>
  <c r="AC49" i="14"/>
  <c r="AC50" i="14"/>
  <c r="AC41" i="14"/>
  <c r="AC29" i="14"/>
  <c r="AC30" i="14"/>
  <c r="AC31" i="14"/>
  <c r="AC32" i="14"/>
  <c r="AC33" i="14"/>
  <c r="AC34" i="14"/>
  <c r="AC35" i="14"/>
  <c r="AC28" i="14"/>
  <c r="AC18" i="14"/>
  <c r="AC19" i="14"/>
  <c r="AC20" i="14"/>
  <c r="AC21" i="14"/>
  <c r="AC22" i="14"/>
  <c r="AC23" i="14"/>
  <c r="AC24" i="14"/>
  <c r="AC25" i="14"/>
  <c r="AC17" i="14"/>
  <c r="AC9" i="14"/>
  <c r="AC10" i="14"/>
  <c r="AC11" i="14"/>
  <c r="AC12" i="14"/>
  <c r="AC13" i="14"/>
  <c r="AC14" i="14"/>
  <c r="Y201" i="14"/>
  <c r="AC74" i="14"/>
  <c r="AB201" i="14"/>
  <c r="AB15" i="14"/>
  <c r="Y15" i="14"/>
  <c r="Z15" i="14"/>
  <c r="AA15" i="14"/>
  <c r="Y26" i="14"/>
  <c r="Z26" i="14"/>
  <c r="AA26" i="14"/>
  <c r="AB26" i="14"/>
  <c r="Y36" i="14"/>
  <c r="Z36" i="14"/>
  <c r="AA36" i="14"/>
  <c r="AB36" i="14"/>
  <c r="Y51" i="14"/>
  <c r="AA51" i="14"/>
  <c r="AB51" i="14"/>
  <c r="Y69" i="14"/>
  <c r="Z69" i="14"/>
  <c r="AA69" i="14"/>
  <c r="Z85" i="14"/>
  <c r="AA85" i="14"/>
  <c r="AB85" i="14"/>
  <c r="Z90" i="14"/>
  <c r="Y98" i="14"/>
  <c r="Z98" i="14"/>
  <c r="AA98" i="14"/>
  <c r="AB98" i="14"/>
  <c r="Y120" i="14"/>
  <c r="Z120" i="14"/>
  <c r="AA120" i="14"/>
  <c r="AB120" i="14"/>
  <c r="Y135" i="14"/>
  <c r="Z135" i="14"/>
  <c r="AA135" i="14"/>
  <c r="AB135" i="14"/>
  <c r="Y146" i="14"/>
  <c r="Z146" i="14"/>
  <c r="AA146" i="14"/>
  <c r="AB146" i="14"/>
  <c r="Y156" i="14"/>
  <c r="Z156" i="14"/>
  <c r="AA156" i="14"/>
  <c r="AB156" i="14"/>
  <c r="Y157" i="14"/>
  <c r="Y169" i="14"/>
  <c r="AA169" i="14"/>
  <c r="AB169" i="14"/>
  <c r="Y187" i="14"/>
  <c r="Z187" i="14"/>
  <c r="AA187" i="14"/>
  <c r="AA201" i="14"/>
  <c r="Z201" i="14"/>
  <c r="Z208" i="14"/>
  <c r="Y320" i="14"/>
  <c r="AC164" i="14"/>
  <c r="Z51" i="14"/>
  <c r="AC190" i="14"/>
  <c r="AC72" i="14"/>
  <c r="AA157" i="14" l="1"/>
  <c r="AB157" i="14"/>
  <c r="Z157" i="14"/>
  <c r="AA38" i="14"/>
  <c r="AC275" i="14"/>
  <c r="Y38" i="14"/>
  <c r="AB38" i="14"/>
  <c r="AC15" i="14"/>
  <c r="AC26" i="14"/>
  <c r="AC98" i="14"/>
  <c r="AC146" i="14"/>
  <c r="AC120" i="14"/>
  <c r="AC36" i="14"/>
  <c r="AC224" i="14"/>
  <c r="Z169" i="14"/>
  <c r="AC192" i="14"/>
  <c r="AC46" i="14"/>
  <c r="AC51" i="14" s="1"/>
  <c r="AC85" i="14"/>
  <c r="Y85" i="14"/>
  <c r="Z38" i="14"/>
  <c r="Z121" i="14" s="1"/>
  <c r="Z209" i="14" l="1"/>
  <c r="Z226" i="14" s="1"/>
  <c r="Z228" i="14" s="1"/>
  <c r="AF5" i="125" l="1"/>
  <c r="AN23" i="125" l="1"/>
  <c r="I8" i="125"/>
  <c r="I9" i="125"/>
  <c r="I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8" i="125"/>
  <c r="K53" i="125"/>
  <c r="K54" i="125"/>
  <c r="K55" i="125"/>
  <c r="K56" i="125"/>
  <c r="K57" i="125"/>
  <c r="K58" i="125"/>
  <c r="K59" i="125"/>
  <c r="K60" i="125"/>
  <c r="K61" i="125"/>
  <c r="K62" i="125"/>
  <c r="K63" i="125"/>
  <c r="K64" i="125"/>
  <c r="K65" i="125"/>
  <c r="K66" i="125"/>
  <c r="K67" i="125"/>
  <c r="K68" i="125"/>
  <c r="K69" i="125"/>
  <c r="K70" i="125"/>
  <c r="K71" i="125"/>
  <c r="K72" i="125"/>
  <c r="K73" i="125"/>
  <c r="K74" i="125"/>
  <c r="K75" i="125"/>
  <c r="K76" i="125"/>
  <c r="K77" i="125"/>
  <c r="K78" i="125"/>
  <c r="K79" i="125"/>
  <c r="K80" i="125"/>
  <c r="K81" i="125"/>
  <c r="K82" i="125"/>
  <c r="K83" i="125"/>
  <c r="K84" i="125"/>
  <c r="K85" i="125"/>
  <c r="K86" i="125"/>
  <c r="K87" i="125"/>
  <c r="K88" i="125"/>
  <c r="K89" i="125"/>
  <c r="K90" i="125"/>
  <c r="K91" i="125"/>
  <c r="K92" i="125"/>
  <c r="K93" i="125"/>
  <c r="K94" i="125"/>
  <c r="K95" i="125"/>
  <c r="K96" i="125"/>
  <c r="K97" i="125"/>
  <c r="K98" i="125"/>
  <c r="K99" i="125"/>
  <c r="K100" i="125"/>
  <c r="K101" i="125"/>
  <c r="K102" i="125"/>
  <c r="K103" i="125"/>
  <c r="K104" i="125"/>
  <c r="K105" i="125"/>
  <c r="K106" i="125"/>
  <c r="K107" i="125"/>
  <c r="K108" i="125"/>
  <c r="K109" i="125"/>
  <c r="K110" i="125"/>
  <c r="K111" i="125"/>
  <c r="K112" i="125"/>
  <c r="K113" i="125"/>
  <c r="K114" i="125"/>
  <c r="K115" i="125"/>
  <c r="K116" i="125"/>
  <c r="K117" i="125"/>
  <c r="K118" i="125"/>
  <c r="K119" i="125"/>
  <c r="K120" i="125"/>
  <c r="K121" i="125"/>
  <c r="K122" i="125"/>
  <c r="K123" i="125"/>
  <c r="K124" i="125"/>
  <c r="K125" i="125"/>
  <c r="K126" i="125"/>
  <c r="K127" i="125"/>
  <c r="K128" i="125"/>
  <c r="K129" i="125"/>
  <c r="K130" i="125"/>
  <c r="K131" i="125"/>
  <c r="K132" i="125"/>
  <c r="K133" i="125"/>
  <c r="K134" i="125"/>
  <c r="K135" i="125"/>
  <c r="K136" i="125"/>
  <c r="K137" i="125"/>
  <c r="K138" i="125"/>
  <c r="K139" i="125"/>
  <c r="K140" i="125"/>
  <c r="K141" i="125"/>
  <c r="K142" i="125"/>
  <c r="K143" i="125"/>
  <c r="K144" i="125"/>
  <c r="K145" i="125"/>
  <c r="K146" i="125"/>
  <c r="K147" i="125"/>
  <c r="K148" i="125"/>
  <c r="K149" i="125"/>
  <c r="K150" i="125"/>
  <c r="K151" i="125"/>
  <c r="K152" i="125"/>
  <c r="K153" i="125"/>
  <c r="K154" i="125"/>
  <c r="K155" i="125"/>
  <c r="K156" i="125"/>
  <c r="K157" i="125"/>
  <c r="K158" i="125"/>
  <c r="K159" i="125"/>
  <c r="K160" i="125"/>
  <c r="K161" i="125"/>
  <c r="K162" i="125"/>
  <c r="K163" i="125"/>
  <c r="K164" i="125"/>
  <c r="K165" i="125"/>
  <c r="K166" i="125"/>
  <c r="K167" i="125"/>
  <c r="K168" i="125"/>
  <c r="K169" i="125"/>
  <c r="K170" i="125"/>
  <c r="K171" i="125"/>
  <c r="K172" i="125"/>
  <c r="K173" i="125"/>
  <c r="K174" i="125"/>
  <c r="K175" i="125"/>
  <c r="K176" i="125"/>
  <c r="K177" i="125"/>
  <c r="K178" i="125"/>
  <c r="K179" i="125"/>
  <c r="K180" i="125"/>
  <c r="K181" i="125"/>
  <c r="K182" i="125"/>
  <c r="K183" i="125"/>
  <c r="K184" i="125"/>
  <c r="K185" i="125"/>
  <c r="K186" i="125"/>
  <c r="K187" i="125"/>
  <c r="K188" i="125"/>
  <c r="K189" i="125"/>
  <c r="K190" i="125"/>
  <c r="K191" i="125"/>
  <c r="K192" i="125"/>
  <c r="K193" i="125"/>
  <c r="K194" i="125"/>
  <c r="K195" i="125"/>
  <c r="K196" i="125"/>
  <c r="K197" i="125"/>
  <c r="K198" i="125"/>
  <c r="K199" i="125"/>
  <c r="K200" i="125"/>
  <c r="K201" i="125"/>
  <c r="K202" i="125"/>
  <c r="K203" i="125"/>
  <c r="K204" i="125"/>
  <c r="K205" i="125"/>
  <c r="K206" i="125"/>
  <c r="K207" i="125"/>
  <c r="K208" i="125"/>
  <c r="K209" i="125"/>
  <c r="K210" i="125"/>
  <c r="K211" i="125"/>
  <c r="K212" i="125"/>
  <c r="K213" i="125"/>
  <c r="K214" i="125"/>
  <c r="K215" i="125"/>
  <c r="K216" i="125"/>
  <c r="K217" i="125"/>
  <c r="K218" i="125"/>
  <c r="K219" i="125"/>
  <c r="K220" i="125"/>
  <c r="K221" i="125"/>
  <c r="K222" i="125"/>
  <c r="K223" i="125"/>
  <c r="K224" i="125"/>
  <c r="K225" i="125"/>
  <c r="K226" i="125"/>
  <c r="K227" i="125"/>
  <c r="K228" i="125"/>
  <c r="K229" i="125"/>
  <c r="K230" i="125"/>
  <c r="K231" i="125"/>
  <c r="K232" i="125"/>
  <c r="K233" i="125"/>
  <c r="K234" i="125"/>
  <c r="K235" i="125"/>
  <c r="K236" i="125"/>
  <c r="K237" i="125"/>
  <c r="K238" i="125"/>
  <c r="K239" i="125"/>
  <c r="K240" i="125"/>
  <c r="K241" i="125"/>
  <c r="K242" i="125"/>
  <c r="K243" i="125"/>
  <c r="K244" i="125"/>
  <c r="K245" i="125"/>
  <c r="K246" i="125"/>
  <c r="K247" i="125"/>
  <c r="K248" i="125"/>
  <c r="K249" i="125"/>
  <c r="K250" i="125"/>
  <c r="K251" i="125"/>
  <c r="K252" i="125"/>
  <c r="K253" i="125"/>
  <c r="K254" i="125"/>
  <c r="K255" i="125"/>
  <c r="K256" i="125"/>
  <c r="K257" i="125"/>
  <c r="K258" i="125"/>
  <c r="K259" i="125"/>
  <c r="K260" i="125"/>
  <c r="K261" i="125"/>
  <c r="K262" i="125"/>
  <c r="K263" i="125"/>
  <c r="K264" i="125"/>
  <c r="K265" i="125"/>
  <c r="K266" i="125"/>
  <c r="K267" i="125"/>
  <c r="K268" i="125"/>
  <c r="K269" i="125"/>
  <c r="K270" i="125"/>
  <c r="K271" i="125"/>
  <c r="K272" i="125"/>
  <c r="K273" i="125"/>
  <c r="K274" i="125"/>
  <c r="K275" i="125"/>
  <c r="K276" i="125"/>
  <c r="K277" i="125"/>
  <c r="K278" i="125"/>
  <c r="K279" i="125"/>
  <c r="K280" i="125"/>
  <c r="K281" i="125"/>
  <c r="K282" i="125"/>
  <c r="K283" i="125"/>
  <c r="K284" i="125"/>
  <c r="K285" i="125"/>
  <c r="K286" i="125"/>
  <c r="K287" i="125"/>
  <c r="K288" i="125"/>
  <c r="K289" i="125"/>
  <c r="K290" i="125"/>
  <c r="K291" i="125"/>
  <c r="K292" i="125"/>
  <c r="K293" i="125"/>
  <c r="K294" i="125"/>
  <c r="K295" i="125"/>
  <c r="K296" i="125"/>
  <c r="K297" i="125"/>
  <c r="K298" i="125"/>
  <c r="K299" i="125"/>
  <c r="K300" i="125"/>
  <c r="K301" i="125"/>
  <c r="K302" i="125"/>
  <c r="K303" i="125"/>
  <c r="K304" i="125"/>
  <c r="K305" i="125"/>
  <c r="K306" i="125"/>
  <c r="K307" i="125"/>
  <c r="K308" i="125"/>
  <c r="K309" i="125"/>
  <c r="K310" i="125"/>
  <c r="K311" i="125"/>
  <c r="K312" i="125"/>
  <c r="K313" i="125"/>
  <c r="K314" i="125"/>
  <c r="K315" i="125"/>
  <c r="K316" i="125"/>
  <c r="K317" i="125"/>
  <c r="K318" i="125"/>
  <c r="K319" i="125"/>
  <c r="K320" i="125"/>
  <c r="K321" i="125"/>
  <c r="K322" i="125"/>
  <c r="K323" i="125"/>
  <c r="K324" i="125"/>
  <c r="K325" i="125"/>
  <c r="K326" i="125"/>
  <c r="K327" i="125"/>
  <c r="K328" i="125"/>
  <c r="K329" i="125"/>
  <c r="K330" i="125"/>
  <c r="K331" i="125"/>
  <c r="K332" i="125"/>
  <c r="K333" i="125"/>
  <c r="K334" i="125"/>
  <c r="K335" i="125"/>
  <c r="K336" i="125"/>
  <c r="K337" i="125"/>
  <c r="K338" i="125"/>
  <c r="K339" i="125"/>
  <c r="K340" i="125"/>
  <c r="K341" i="125"/>
  <c r="K342" i="125"/>
  <c r="K343" i="125"/>
  <c r="K344" i="125"/>
  <c r="K345" i="125"/>
  <c r="K346" i="125"/>
  <c r="K347" i="125"/>
  <c r="K348" i="125"/>
  <c r="K349" i="125"/>
  <c r="K350" i="125"/>
  <c r="K351" i="125"/>
  <c r="K352" i="125"/>
  <c r="K353" i="125"/>
  <c r="K354" i="125"/>
  <c r="K355" i="125"/>
  <c r="K356" i="125"/>
  <c r="K357" i="125"/>
  <c r="K358" i="125"/>
  <c r="K359" i="125"/>
  <c r="K360" i="125"/>
  <c r="K361" i="125"/>
  <c r="K362" i="125"/>
  <c r="K363" i="125"/>
  <c r="K364" i="125"/>
  <c r="K365" i="125"/>
  <c r="K366" i="125"/>
  <c r="K367" i="125"/>
  <c r="K368" i="125"/>
  <c r="K369" i="125"/>
  <c r="K370" i="125"/>
  <c r="K371" i="125"/>
  <c r="K372" i="125"/>
  <c r="K373" i="125"/>
  <c r="K374" i="125"/>
  <c r="K375" i="125"/>
  <c r="K376" i="125"/>
  <c r="K377" i="125"/>
  <c r="K378" i="125"/>
  <c r="K379" i="125"/>
  <c r="K380" i="125"/>
  <c r="K381" i="125"/>
  <c r="K382" i="125"/>
  <c r="K383" i="125"/>
  <c r="K384" i="125"/>
  <c r="K385" i="125"/>
  <c r="K386" i="125"/>
  <c r="K387" i="125"/>
  <c r="K388" i="125"/>
  <c r="K389" i="125"/>
  <c r="K390" i="125"/>
  <c r="K391" i="125"/>
  <c r="K392" i="125"/>
  <c r="K393" i="125"/>
  <c r="K394" i="125"/>
  <c r="K395" i="125"/>
  <c r="K396" i="125"/>
  <c r="K397" i="125"/>
  <c r="K398" i="125"/>
  <c r="K399" i="125"/>
  <c r="K400" i="125"/>
  <c r="K401" i="125"/>
  <c r="K402" i="125"/>
  <c r="K403" i="125"/>
  <c r="K404" i="125"/>
  <c r="K405" i="125"/>
  <c r="K406" i="125"/>
  <c r="K407" i="125"/>
  <c r="K408" i="125"/>
  <c r="K409" i="125"/>
  <c r="K410" i="125"/>
  <c r="K411" i="125"/>
  <c r="K412" i="125"/>
  <c r="K413" i="125"/>
  <c r="K414" i="125"/>
  <c r="K415" i="125"/>
  <c r="K416" i="125"/>
  <c r="K417" i="125"/>
  <c r="K418" i="125"/>
  <c r="K419" i="125"/>
  <c r="K420" i="125"/>
  <c r="K421" i="125"/>
  <c r="K422" i="125"/>
  <c r="K423" i="125"/>
  <c r="K424" i="125"/>
  <c r="K425" i="125"/>
  <c r="K426" i="125"/>
  <c r="K427" i="125"/>
  <c r="K428" i="125"/>
  <c r="K429" i="125"/>
  <c r="K430" i="125"/>
  <c r="K431" i="125"/>
  <c r="K432" i="125"/>
  <c r="K433" i="125"/>
  <c r="K434" i="125"/>
  <c r="K435" i="125"/>
  <c r="K436" i="125"/>
  <c r="K437" i="125"/>
  <c r="K438" i="125"/>
  <c r="K439" i="125"/>
  <c r="K440" i="125"/>
  <c r="K441" i="125"/>
  <c r="K442" i="125"/>
  <c r="K443" i="125"/>
  <c r="K444" i="125"/>
  <c r="K445" i="125"/>
  <c r="K446" i="125"/>
  <c r="K447" i="125"/>
  <c r="K448" i="125"/>
  <c r="K449" i="125"/>
  <c r="K450" i="125"/>
  <c r="K451" i="125"/>
  <c r="K452" i="125"/>
  <c r="K453" i="125"/>
  <c r="K454" i="125"/>
  <c r="K455" i="125"/>
  <c r="K456" i="125"/>
  <c r="K457" i="125"/>
  <c r="K458" i="125"/>
  <c r="K459" i="125"/>
  <c r="K460" i="125"/>
  <c r="K461" i="125"/>
  <c r="K462" i="125"/>
  <c r="K463" i="125"/>
  <c r="K464" i="125"/>
  <c r="K465" i="125"/>
  <c r="K466" i="125"/>
  <c r="K467" i="125"/>
  <c r="K468" i="125"/>
  <c r="K469" i="125"/>
  <c r="K470" i="125"/>
  <c r="K471" i="125"/>
  <c r="K472" i="125"/>
  <c r="K473" i="125"/>
  <c r="K474" i="125"/>
  <c r="K475" i="125"/>
  <c r="K476" i="125"/>
  <c r="K477" i="125"/>
  <c r="K478" i="125"/>
  <c r="K479" i="125"/>
  <c r="K480" i="125"/>
  <c r="K481" i="125"/>
  <c r="K482" i="125"/>
  <c r="K483" i="125"/>
  <c r="K484" i="125"/>
  <c r="K485" i="125"/>
  <c r="K486" i="125"/>
  <c r="K487" i="125"/>
  <c r="K488" i="125"/>
  <c r="K489" i="125"/>
  <c r="K490" i="125"/>
  <c r="K491" i="125"/>
  <c r="K492" i="125"/>
  <c r="K493" i="125"/>
  <c r="K494" i="125"/>
  <c r="K495" i="125"/>
  <c r="K496" i="125"/>
  <c r="K497" i="125"/>
  <c r="K498" i="125"/>
  <c r="K499" i="125"/>
  <c r="K500" i="125"/>
  <c r="K501" i="125"/>
  <c r="K502" i="125"/>
  <c r="K503" i="125"/>
  <c r="K504" i="125"/>
  <c r="K505" i="125"/>
  <c r="K506" i="125"/>
  <c r="K507" i="125"/>
  <c r="K508" i="125"/>
  <c r="K509" i="125"/>
  <c r="K510" i="125"/>
  <c r="K511" i="125"/>
  <c r="K512" i="125"/>
  <c r="K513" i="125"/>
  <c r="K514" i="125"/>
  <c r="K515" i="125"/>
  <c r="K516" i="125"/>
  <c r="K517" i="125"/>
  <c r="K518" i="125"/>
  <c r="K519" i="125"/>
  <c r="K520" i="125"/>
  <c r="K521" i="125"/>
  <c r="K522" i="125"/>
  <c r="K523" i="125"/>
  <c r="K524" i="125"/>
  <c r="K525" i="125"/>
  <c r="K526" i="125"/>
  <c r="K527" i="125"/>
  <c r="K528" i="125"/>
  <c r="K529" i="125"/>
  <c r="K530" i="125"/>
  <c r="K531" i="125"/>
  <c r="K532" i="125"/>
  <c r="K533" i="125"/>
  <c r="K534" i="125"/>
  <c r="K535" i="125"/>
  <c r="K536" i="125"/>
  <c r="K537" i="125"/>
  <c r="K538" i="125"/>
  <c r="K539" i="125"/>
  <c r="K540" i="125"/>
  <c r="K541" i="125"/>
  <c r="K542" i="125"/>
  <c r="K543" i="125"/>
  <c r="K544" i="125"/>
  <c r="K545" i="125"/>
  <c r="K546" i="125"/>
  <c r="K547" i="125"/>
  <c r="K548" i="125"/>
  <c r="K549" i="125"/>
  <c r="K550" i="125"/>
  <c r="K551" i="125"/>
  <c r="K552" i="125"/>
  <c r="K553" i="125"/>
  <c r="K554" i="125"/>
  <c r="K555" i="125"/>
  <c r="K556" i="125"/>
  <c r="K557" i="125"/>
  <c r="K558" i="125"/>
  <c r="K559" i="125"/>
  <c r="K560" i="125"/>
  <c r="K561" i="125"/>
  <c r="K562" i="125"/>
  <c r="K563" i="125"/>
  <c r="K564" i="125"/>
  <c r="K565" i="125"/>
  <c r="K566" i="125"/>
  <c r="K567" i="125"/>
  <c r="K568" i="125"/>
  <c r="K569" i="125"/>
  <c r="K570" i="125"/>
  <c r="K571" i="125"/>
  <c r="K572" i="125"/>
  <c r="K573" i="125"/>
  <c r="K574" i="125"/>
  <c r="K575" i="125"/>
  <c r="K576" i="125"/>
  <c r="K577" i="125"/>
  <c r="K578" i="125"/>
  <c r="K579" i="125"/>
  <c r="K580" i="125"/>
  <c r="K581" i="125"/>
  <c r="K582" i="125"/>
  <c r="K583" i="125"/>
  <c r="K584" i="125"/>
  <c r="K585" i="125"/>
  <c r="K586" i="125"/>
  <c r="K587" i="125"/>
  <c r="K588" i="125"/>
  <c r="K589" i="125"/>
  <c r="K590" i="125"/>
  <c r="K591" i="125"/>
  <c r="K592" i="125"/>
  <c r="K593" i="125"/>
  <c r="K594" i="125"/>
  <c r="K595" i="125"/>
  <c r="K596" i="125"/>
  <c r="K597" i="125"/>
  <c r="K598" i="125"/>
  <c r="K599" i="125"/>
  <c r="K600" i="125"/>
  <c r="K601" i="125"/>
  <c r="K602" i="125"/>
  <c r="K603" i="125"/>
  <c r="K604" i="125"/>
  <c r="K605" i="125"/>
  <c r="K606" i="125"/>
  <c r="K607" i="125"/>
  <c r="K608" i="125"/>
  <c r="K609" i="125"/>
  <c r="K610" i="125"/>
  <c r="K611" i="125"/>
  <c r="K612" i="125"/>
  <c r="K613" i="125"/>
  <c r="K614" i="125"/>
  <c r="K615" i="125"/>
  <c r="K616" i="125"/>
  <c r="K617" i="125"/>
  <c r="K618" i="125"/>
  <c r="K619" i="125"/>
  <c r="K620" i="125"/>
  <c r="K621" i="125"/>
  <c r="K622" i="125"/>
  <c r="K623" i="125"/>
  <c r="K624" i="125"/>
  <c r="K625" i="125"/>
  <c r="K626" i="125"/>
  <c r="K627" i="125"/>
  <c r="K628" i="125"/>
  <c r="K629" i="125"/>
  <c r="K630" i="125"/>
  <c r="K631" i="125"/>
  <c r="K632" i="125"/>
  <c r="K633" i="125"/>
  <c r="K634" i="125"/>
  <c r="K635" i="125"/>
  <c r="K636" i="125"/>
  <c r="K637" i="125"/>
  <c r="K638" i="125"/>
  <c r="K639" i="125"/>
  <c r="K640" i="125"/>
  <c r="K641" i="125"/>
  <c r="K642" i="125"/>
  <c r="K643" i="125"/>
  <c r="K644" i="125"/>
  <c r="K645" i="125"/>
  <c r="K646" i="125"/>
  <c r="K647" i="125"/>
  <c r="K648" i="125"/>
  <c r="K649" i="125"/>
  <c r="K650" i="125"/>
  <c r="K651" i="125"/>
  <c r="K652" i="125"/>
  <c r="K653" i="125"/>
  <c r="K654" i="125"/>
  <c r="K655" i="125"/>
  <c r="K656" i="125"/>
  <c r="K657" i="125"/>
  <c r="K658" i="125"/>
  <c r="K659" i="125"/>
  <c r="K660" i="125"/>
  <c r="K661" i="125"/>
  <c r="K662" i="125"/>
  <c r="K663" i="125"/>
  <c r="K664" i="125"/>
  <c r="K665" i="125"/>
  <c r="K666" i="125"/>
  <c r="K667" i="125"/>
  <c r="K668" i="125"/>
  <c r="K669" i="125"/>
  <c r="K670" i="125"/>
  <c r="K671" i="125"/>
  <c r="K672" i="125"/>
  <c r="K673" i="125"/>
  <c r="K674" i="125"/>
  <c r="K675" i="125"/>
  <c r="K676" i="125"/>
  <c r="K677" i="125"/>
  <c r="K678" i="125"/>
  <c r="K679" i="125"/>
  <c r="K680" i="125"/>
  <c r="K681" i="125"/>
  <c r="K682" i="125"/>
  <c r="K683" i="125"/>
  <c r="K684" i="125"/>
  <c r="K685" i="125"/>
  <c r="K686" i="125"/>
  <c r="K687" i="125"/>
  <c r="K688" i="125"/>
  <c r="K689" i="125"/>
  <c r="K690" i="125"/>
  <c r="K691" i="125"/>
  <c r="K692" i="125"/>
  <c r="K693" i="125"/>
  <c r="K694" i="125"/>
  <c r="K695" i="125"/>
  <c r="K696" i="125"/>
  <c r="K697" i="125"/>
  <c r="K698" i="125"/>
  <c r="K699" i="125"/>
  <c r="K700" i="125"/>
  <c r="K701" i="125"/>
  <c r="K702" i="125"/>
  <c r="K703" i="125"/>
  <c r="K704" i="125"/>
  <c r="K705" i="125"/>
  <c r="K706" i="125"/>
  <c r="K707" i="125"/>
  <c r="K708" i="125"/>
  <c r="K709" i="125"/>
  <c r="K710" i="125"/>
  <c r="K711" i="125"/>
  <c r="K712" i="125"/>
  <c r="K713" i="125"/>
  <c r="K714" i="125"/>
  <c r="K715" i="125"/>
  <c r="K716" i="125"/>
  <c r="K717" i="125"/>
  <c r="K718" i="125"/>
  <c r="K719" i="125"/>
  <c r="K720" i="125"/>
  <c r="K721" i="125"/>
  <c r="K722" i="125"/>
  <c r="K723" i="125"/>
  <c r="K724" i="125"/>
  <c r="K725" i="125"/>
  <c r="K726" i="125"/>
  <c r="K727" i="125"/>
  <c r="K728" i="125"/>
  <c r="K729" i="125"/>
  <c r="K730" i="125"/>
  <c r="K731" i="125"/>
  <c r="K732" i="125"/>
  <c r="K733" i="125"/>
  <c r="K734" i="125"/>
  <c r="K735" i="125"/>
  <c r="K736" i="125"/>
  <c r="K737" i="125"/>
  <c r="K738" i="125"/>
  <c r="K739" i="125"/>
  <c r="K740" i="125"/>
  <c r="K741" i="125"/>
  <c r="K742" i="125"/>
  <c r="K743" i="125"/>
  <c r="K744" i="125"/>
  <c r="K745" i="125"/>
  <c r="K746" i="125"/>
  <c r="K747" i="125"/>
  <c r="K748" i="125"/>
  <c r="K749" i="125"/>
  <c r="K750" i="125"/>
  <c r="K751" i="125"/>
  <c r="K752" i="125"/>
  <c r="K753" i="125"/>
  <c r="K754" i="125"/>
  <c r="K755" i="125"/>
  <c r="K756" i="125"/>
  <c r="K757" i="125"/>
  <c r="K758" i="125"/>
  <c r="K759" i="125"/>
  <c r="K760" i="125"/>
  <c r="K761" i="125"/>
  <c r="K762" i="125"/>
  <c r="K763" i="125"/>
  <c r="K764" i="125"/>
  <c r="K765" i="125"/>
  <c r="K766" i="125"/>
  <c r="K767" i="125"/>
  <c r="K768" i="125"/>
  <c r="K769" i="125"/>
  <c r="K770" i="125"/>
  <c r="K771" i="125"/>
  <c r="K772" i="125"/>
  <c r="K773" i="125"/>
  <c r="K774" i="125"/>
  <c r="K775" i="125"/>
  <c r="K776" i="125"/>
  <c r="K777" i="125"/>
  <c r="K778" i="125"/>
  <c r="K779" i="125"/>
  <c r="K780" i="125"/>
  <c r="K781" i="125"/>
  <c r="K782" i="125"/>
  <c r="K783" i="125"/>
  <c r="K784" i="125"/>
  <c r="K785" i="125"/>
  <c r="K786" i="125"/>
  <c r="K787" i="125"/>
  <c r="K788" i="125"/>
  <c r="K789" i="125"/>
  <c r="K790" i="125"/>
  <c r="K791" i="125"/>
  <c r="K792" i="125"/>
  <c r="K793" i="125"/>
  <c r="K794" i="125"/>
  <c r="K795" i="125"/>
  <c r="K796" i="125"/>
  <c r="K797" i="125"/>
  <c r="K798" i="125"/>
  <c r="K799" i="125"/>
  <c r="K800" i="125"/>
  <c r="K801" i="125"/>
  <c r="K802" i="125"/>
  <c r="K803" i="125"/>
  <c r="K804" i="125"/>
  <c r="K805" i="125"/>
  <c r="K806" i="125"/>
  <c r="K807" i="125"/>
  <c r="K808" i="125"/>
  <c r="K809" i="125"/>
  <c r="K810" i="125"/>
  <c r="K811" i="125"/>
  <c r="K812" i="125"/>
  <c r="K813" i="125"/>
  <c r="K814" i="125"/>
  <c r="K815" i="125"/>
  <c r="K816" i="125"/>
  <c r="K817" i="125"/>
  <c r="K818" i="125"/>
  <c r="K819" i="125"/>
  <c r="K820" i="125"/>
  <c r="K821" i="125"/>
  <c r="K822" i="125"/>
  <c r="K823" i="125"/>
  <c r="K824" i="125"/>
  <c r="K825" i="125"/>
  <c r="K826" i="125"/>
  <c r="K827" i="125"/>
  <c r="K828" i="125"/>
  <c r="K829" i="125"/>
  <c r="K830" i="125"/>
  <c r="K831" i="125"/>
  <c r="K832" i="125"/>
  <c r="K833" i="125"/>
  <c r="K834" i="125"/>
  <c r="K835" i="125"/>
  <c r="K836" i="125"/>
  <c r="K837" i="125"/>
  <c r="K838" i="125"/>
  <c r="K839" i="125"/>
  <c r="K840" i="125"/>
  <c r="K841" i="125"/>
  <c r="K842" i="125"/>
  <c r="K843" i="125"/>
  <c r="K844" i="125"/>
  <c r="K845" i="125"/>
  <c r="K846" i="125"/>
  <c r="K847" i="125"/>
  <c r="K848" i="125"/>
  <c r="K849" i="125"/>
  <c r="K850" i="125"/>
  <c r="K851" i="125"/>
  <c r="K852" i="125"/>
  <c r="K853" i="125"/>
  <c r="K854" i="125"/>
  <c r="K855" i="125"/>
  <c r="K856" i="125"/>
  <c r="K857" i="125"/>
  <c r="K858" i="125"/>
  <c r="K859" i="125"/>
  <c r="K860" i="125"/>
  <c r="K861" i="125"/>
  <c r="K862" i="125"/>
  <c r="K863" i="125"/>
  <c r="K864" i="125"/>
  <c r="K865" i="125"/>
  <c r="K866" i="125"/>
  <c r="K867" i="125"/>
  <c r="K868" i="125"/>
  <c r="K869" i="125"/>
  <c r="K870" i="125"/>
  <c r="K871" i="125"/>
  <c r="K872" i="125"/>
  <c r="K873" i="125"/>
  <c r="K874" i="125"/>
  <c r="K875" i="125"/>
  <c r="K876" i="125"/>
  <c r="K877" i="125"/>
  <c r="K878" i="125"/>
  <c r="K879" i="125"/>
  <c r="K880" i="125"/>
  <c r="K881" i="125"/>
  <c r="K882" i="125"/>
  <c r="K883" i="125"/>
  <c r="K884" i="125"/>
  <c r="K885" i="125"/>
  <c r="K886" i="125"/>
  <c r="K887" i="125"/>
  <c r="K888" i="125"/>
  <c r="K889" i="125"/>
  <c r="K890" i="125"/>
  <c r="K891" i="125"/>
  <c r="K892" i="125"/>
  <c r="K893" i="125"/>
  <c r="K894" i="125"/>
  <c r="K895" i="125"/>
  <c r="K896" i="125"/>
  <c r="K897" i="125"/>
  <c r="K898" i="125"/>
  <c r="K899" i="125"/>
  <c r="K900" i="125"/>
  <c r="K901" i="125"/>
  <c r="K902" i="125"/>
  <c r="K903" i="125"/>
  <c r="K904" i="125"/>
  <c r="K905" i="125"/>
  <c r="K906" i="125"/>
  <c r="K907" i="125"/>
  <c r="K908" i="125"/>
  <c r="K909" i="125"/>
  <c r="K910" i="125"/>
  <c r="K911" i="125"/>
  <c r="K912" i="125"/>
  <c r="K913" i="125"/>
  <c r="K914" i="125"/>
  <c r="K915" i="125"/>
  <c r="K916" i="125"/>
  <c r="K917" i="125"/>
  <c r="K918" i="125"/>
  <c r="K919" i="125"/>
  <c r="K920" i="125"/>
  <c r="K921" i="125"/>
  <c r="K922" i="125"/>
  <c r="K923" i="125"/>
  <c r="K924" i="125"/>
  <c r="K925" i="125"/>
  <c r="K926" i="125"/>
  <c r="K927" i="125"/>
  <c r="K928" i="125"/>
  <c r="K929" i="125"/>
  <c r="K930" i="125"/>
  <c r="K931" i="125"/>
  <c r="K932" i="125"/>
  <c r="K933" i="125"/>
  <c r="K934" i="125"/>
  <c r="K935" i="125"/>
  <c r="K936" i="125"/>
  <c r="K937" i="125"/>
  <c r="K938" i="125"/>
  <c r="K939" i="125"/>
  <c r="K940" i="125"/>
  <c r="K941" i="125"/>
  <c r="K942" i="125"/>
  <c r="K943" i="125"/>
  <c r="K944" i="125"/>
  <c r="K945" i="125"/>
  <c r="K946" i="125"/>
  <c r="K947" i="125"/>
  <c r="K948" i="125"/>
  <c r="K949" i="125"/>
  <c r="K950" i="125"/>
  <c r="K951" i="125"/>
  <c r="K952" i="125"/>
  <c r="K953" i="125"/>
  <c r="K954" i="125"/>
  <c r="K955" i="125"/>
  <c r="K956" i="125"/>
  <c r="K957" i="125"/>
  <c r="K958" i="125"/>
  <c r="K959" i="125"/>
  <c r="K960" i="125"/>
  <c r="K961" i="125"/>
  <c r="K962" i="125"/>
  <c r="K963" i="125"/>
  <c r="K964" i="125"/>
  <c r="K965" i="125"/>
  <c r="K966" i="125"/>
  <c r="K967" i="125"/>
  <c r="K968" i="125"/>
  <c r="K969" i="125"/>
  <c r="K970" i="125"/>
  <c r="K971" i="125"/>
  <c r="K972" i="125"/>
  <c r="K973" i="125"/>
  <c r="K974" i="125"/>
  <c r="K975" i="125"/>
  <c r="K976" i="125"/>
  <c r="K977" i="125"/>
  <c r="K978" i="125"/>
  <c r="K979" i="125"/>
  <c r="K980" i="125"/>
  <c r="K981" i="125"/>
  <c r="K982" i="125"/>
  <c r="K983" i="125"/>
  <c r="K984" i="125"/>
  <c r="K985" i="125"/>
  <c r="K986" i="125"/>
  <c r="K987" i="125"/>
  <c r="K988" i="125"/>
  <c r="K989" i="125"/>
  <c r="K990" i="125"/>
  <c r="K991" i="125"/>
  <c r="K992" i="125"/>
  <c r="K993" i="125"/>
  <c r="K994" i="125"/>
  <c r="K995" i="125"/>
  <c r="K996" i="125"/>
  <c r="K997" i="125"/>
  <c r="K998" i="125"/>
  <c r="K999" i="125"/>
  <c r="K1000" i="125"/>
  <c r="K1001" i="125"/>
  <c r="K1002" i="125"/>
  <c r="K1003" i="125"/>
  <c r="K1004" i="125"/>
  <c r="K1005" i="125"/>
  <c r="K1006" i="125"/>
  <c r="K1007" i="125"/>
  <c r="K1008" i="125"/>
  <c r="K1009" i="125"/>
  <c r="K1010" i="125"/>
  <c r="K1011" i="125"/>
  <c r="K1012" i="125"/>
  <c r="K1013" i="125"/>
  <c r="K1014" i="125"/>
  <c r="K1015" i="125"/>
  <c r="K1016" i="125"/>
  <c r="K1017" i="125"/>
  <c r="K1018" i="125"/>
  <c r="K1019" i="125"/>
  <c r="K1020" i="125"/>
  <c r="K1021" i="125"/>
  <c r="K1022" i="125"/>
  <c r="K1023" i="125"/>
  <c r="K1024" i="125"/>
  <c r="K1025" i="125"/>
  <c r="K1026" i="125"/>
  <c r="K1027" i="125"/>
  <c r="K1028" i="125"/>
  <c r="K1029" i="125"/>
  <c r="K1030" i="125"/>
  <c r="K1031" i="125"/>
  <c r="K1032" i="125"/>
  <c r="K1033" i="125"/>
  <c r="K1034" i="125"/>
  <c r="K1035" i="125"/>
  <c r="K1036" i="125"/>
  <c r="K1037" i="125"/>
  <c r="K1038" i="125"/>
  <c r="K1039" i="125"/>
  <c r="K1040" i="125"/>
  <c r="K1041" i="125"/>
  <c r="K1042" i="125"/>
  <c r="K1043" i="125"/>
  <c r="K1044" i="125"/>
  <c r="K1045" i="125"/>
  <c r="K1046" i="125"/>
  <c r="K1047" i="125"/>
  <c r="K1048" i="125"/>
  <c r="K1049" i="125"/>
  <c r="K1050" i="125"/>
  <c r="K1051" i="125"/>
  <c r="K1052" i="125"/>
  <c r="K1053" i="125"/>
  <c r="K1054" i="125"/>
  <c r="K1055" i="125"/>
  <c r="K1056" i="125"/>
  <c r="K1057" i="125"/>
  <c r="K1058" i="125"/>
  <c r="K1059" i="125"/>
  <c r="K1060" i="125"/>
  <c r="K1061" i="125"/>
  <c r="K1062" i="125"/>
  <c r="K1063" i="125"/>
  <c r="K1064" i="125"/>
  <c r="K1065" i="125"/>
  <c r="K1066" i="125"/>
  <c r="K1067" i="125"/>
  <c r="K1068" i="125"/>
  <c r="K1069" i="125"/>
  <c r="K1070" i="125"/>
  <c r="K1071" i="125"/>
  <c r="K1072" i="125"/>
  <c r="K1073" i="125"/>
  <c r="K1074" i="125"/>
  <c r="K1075" i="125"/>
  <c r="K1076" i="125"/>
  <c r="K1077" i="125"/>
  <c r="K1078" i="125"/>
  <c r="K1079" i="125"/>
  <c r="K1080" i="125"/>
  <c r="K1081" i="125"/>
  <c r="K1082" i="125"/>
  <c r="K1083" i="125"/>
  <c r="K1084" i="125"/>
  <c r="K1085" i="125"/>
  <c r="K1086" i="125"/>
  <c r="K1087" i="125"/>
  <c r="K1088" i="125"/>
  <c r="K1089" i="125"/>
  <c r="K1090" i="125"/>
  <c r="K1091" i="125"/>
  <c r="K1092" i="125"/>
  <c r="K1093" i="125"/>
  <c r="K1094" i="125"/>
  <c r="K1095" i="125"/>
  <c r="K1096" i="125"/>
  <c r="K1097" i="125"/>
  <c r="K1098" i="125"/>
  <c r="K1099" i="125"/>
  <c r="K1100" i="125"/>
  <c r="K1101" i="125"/>
  <c r="K1102" i="125"/>
  <c r="K1103" i="125"/>
  <c r="K1104" i="125"/>
  <c r="K1105" i="125"/>
  <c r="K1106" i="125"/>
  <c r="K1107" i="125"/>
  <c r="K1108" i="125"/>
  <c r="K1109" i="125"/>
  <c r="K1110" i="125"/>
  <c r="K1111" i="125"/>
  <c r="K1112" i="125"/>
  <c r="K1113" i="125"/>
  <c r="K1114" i="125"/>
  <c r="K1115" i="125"/>
  <c r="K1116" i="125"/>
  <c r="K1117" i="125"/>
  <c r="K1118" i="125"/>
  <c r="K1119" i="125"/>
  <c r="K1120" i="125"/>
  <c r="K1121" i="125"/>
  <c r="K1122" i="125"/>
  <c r="K1123" i="125"/>
  <c r="K1124" i="125"/>
  <c r="K1125" i="125"/>
  <c r="K1126" i="125"/>
  <c r="K1127" i="125"/>
  <c r="K1128" i="125"/>
  <c r="K1129" i="125"/>
  <c r="K1130" i="125"/>
  <c r="K1131" i="125"/>
  <c r="K1132" i="125"/>
  <c r="K1133" i="125"/>
  <c r="K1134" i="125"/>
  <c r="K1135" i="125"/>
  <c r="K1136" i="125"/>
  <c r="K1137" i="125"/>
  <c r="K1138" i="125"/>
  <c r="K1139" i="125"/>
  <c r="K1140" i="125"/>
  <c r="K1141" i="125"/>
  <c r="K1142" i="125"/>
  <c r="K1143" i="125"/>
  <c r="K1144" i="125"/>
  <c r="K1145" i="125"/>
  <c r="K1146" i="125"/>
  <c r="K1147" i="125"/>
  <c r="K1148" i="125"/>
  <c r="K1149" i="125"/>
  <c r="K1150" i="125"/>
  <c r="K1151" i="125"/>
  <c r="K1152" i="125"/>
  <c r="K1153" i="125"/>
  <c r="K1154" i="125"/>
  <c r="K1155" i="125"/>
  <c r="K1156" i="125"/>
  <c r="K1157" i="125"/>
  <c r="K1158" i="125"/>
  <c r="K1159" i="125"/>
  <c r="K1160" i="125"/>
  <c r="K1161" i="125"/>
  <c r="K1162" i="125"/>
  <c r="K1163" i="125"/>
  <c r="K1164" i="125"/>
  <c r="K1165" i="125"/>
  <c r="K1166" i="125"/>
  <c r="K1167" i="125"/>
  <c r="K1168" i="125"/>
  <c r="K1169" i="125"/>
  <c r="K1170" i="125"/>
  <c r="K1171" i="125"/>
  <c r="K1172" i="125"/>
  <c r="K1173" i="125"/>
  <c r="K1174" i="125"/>
  <c r="K1175" i="125"/>
  <c r="K1176" i="125"/>
  <c r="K1177" i="125"/>
  <c r="K1178" i="125"/>
  <c r="K1179" i="125"/>
  <c r="K1180" i="125"/>
  <c r="K1181" i="125"/>
  <c r="K1182" i="125"/>
  <c r="K1183" i="125"/>
  <c r="K1184" i="125"/>
  <c r="K1185" i="125"/>
  <c r="K1186" i="125"/>
  <c r="K1187" i="125"/>
  <c r="K1188" i="125"/>
  <c r="K1189" i="125"/>
  <c r="K1190" i="125"/>
  <c r="K1191" i="125"/>
  <c r="K1192" i="125"/>
  <c r="K1193" i="125"/>
  <c r="K1194" i="125"/>
  <c r="K1195" i="125"/>
  <c r="K1196" i="125"/>
  <c r="K1197" i="125"/>
  <c r="K1198" i="125"/>
  <c r="K1199" i="125"/>
  <c r="K1200" i="125"/>
  <c r="K1201" i="125"/>
  <c r="K1202" i="125"/>
  <c r="K1203" i="125"/>
  <c r="K1204" i="125"/>
  <c r="K1205" i="125"/>
  <c r="K1206" i="125"/>
  <c r="K1207" i="125"/>
  <c r="K1208" i="125"/>
  <c r="K1209" i="125"/>
  <c r="K1210" i="125"/>
  <c r="K1211" i="125"/>
  <c r="K1212" i="125"/>
  <c r="K1213" i="125"/>
  <c r="K1214" i="125"/>
  <c r="K1215" i="125"/>
  <c r="K1216" i="125"/>
  <c r="K1217" i="125"/>
  <c r="K1218" i="125"/>
  <c r="K1219" i="125"/>
  <c r="K1220" i="125"/>
  <c r="K1221" i="125"/>
  <c r="K1222" i="125"/>
  <c r="K1223" i="125"/>
  <c r="K1224" i="125"/>
  <c r="K1225" i="125"/>
  <c r="K1226" i="125"/>
  <c r="K1227" i="125"/>
  <c r="K1228" i="125"/>
  <c r="K1229" i="125"/>
  <c r="K1230" i="125"/>
  <c r="K1231" i="125"/>
  <c r="K1232" i="125"/>
  <c r="K1233" i="125"/>
  <c r="K1234" i="125"/>
  <c r="K1235" i="125"/>
  <c r="K1236" i="125"/>
  <c r="K1237" i="125"/>
  <c r="K1238" i="125"/>
  <c r="K1239" i="125"/>
  <c r="K1240" i="125"/>
  <c r="K1241" i="125"/>
  <c r="K1242" i="125"/>
  <c r="K1243" i="125"/>
  <c r="K1244" i="125"/>
  <c r="K1245" i="125"/>
  <c r="K1246" i="125"/>
  <c r="K1247" i="125"/>
  <c r="K1248" i="125"/>
  <c r="K1249" i="125"/>
  <c r="K1250" i="125"/>
  <c r="K1251" i="125"/>
  <c r="K1252" i="125"/>
  <c r="K1253" i="125"/>
  <c r="K1254" i="125"/>
  <c r="K1255" i="125"/>
  <c r="K1256" i="125"/>
  <c r="K1257" i="125"/>
  <c r="K1258" i="125"/>
  <c r="K1259" i="125"/>
  <c r="K1260" i="125"/>
  <c r="K1261" i="125"/>
  <c r="K1262" i="125"/>
  <c r="K1263" i="125"/>
  <c r="K1264" i="125"/>
  <c r="K1265" i="125"/>
  <c r="K1266" i="125"/>
  <c r="K1267" i="125"/>
  <c r="K1268" i="125"/>
  <c r="K1269" i="125"/>
  <c r="K1270" i="125"/>
  <c r="K1271" i="125"/>
  <c r="K1272" i="125"/>
  <c r="K1273" i="125"/>
  <c r="K1274" i="125"/>
  <c r="K1275" i="125"/>
  <c r="K1276" i="125"/>
  <c r="K1277" i="125"/>
  <c r="K1278" i="125"/>
  <c r="K1279" i="125"/>
  <c r="K1280" i="125"/>
  <c r="K1281" i="125"/>
  <c r="K1282" i="125"/>
  <c r="K1283" i="125"/>
  <c r="K1284" i="125"/>
  <c r="K1285" i="125"/>
  <c r="K1286" i="125"/>
  <c r="K1287" i="125"/>
  <c r="K1288" i="125"/>
  <c r="K1289" i="125"/>
  <c r="K1290" i="125"/>
  <c r="K1291" i="125"/>
  <c r="K1292" i="125"/>
  <c r="K1293" i="125"/>
  <c r="K1294" i="125"/>
  <c r="K1295" i="125"/>
  <c r="K1296" i="125"/>
  <c r="K1297" i="125"/>
  <c r="K1298" i="125"/>
  <c r="K1299" i="125"/>
  <c r="K1300" i="125"/>
  <c r="K1301" i="125"/>
  <c r="K1302" i="125"/>
  <c r="K1303" i="125"/>
  <c r="K1304" i="125"/>
  <c r="K1305" i="125"/>
  <c r="K1306" i="125"/>
  <c r="K1307" i="125"/>
  <c r="K1308" i="125"/>
  <c r="K1309" i="125"/>
  <c r="K1310" i="125"/>
  <c r="K1311" i="125"/>
  <c r="K1312" i="125"/>
  <c r="K1313" i="125"/>
  <c r="K1314" i="125"/>
  <c r="K1315" i="125"/>
  <c r="K1316" i="125"/>
  <c r="K1317" i="125"/>
  <c r="K1318" i="125"/>
  <c r="K1319" i="125"/>
  <c r="K1320" i="125"/>
  <c r="K1321" i="125"/>
  <c r="K1322" i="125"/>
  <c r="K1323" i="125"/>
  <c r="K1324" i="125"/>
  <c r="K1325" i="125"/>
  <c r="K1326" i="125"/>
  <c r="K1327" i="125"/>
  <c r="K1328" i="125"/>
  <c r="K1329" i="125"/>
  <c r="K1330" i="125"/>
  <c r="K1331" i="125"/>
  <c r="K1332" i="125"/>
  <c r="K1333" i="125"/>
  <c r="K1334" i="125"/>
  <c r="K1335" i="125"/>
  <c r="K1336" i="125"/>
  <c r="K1337" i="125"/>
  <c r="K1338" i="125"/>
  <c r="K1339" i="125"/>
  <c r="K1340" i="125"/>
  <c r="K1341" i="125"/>
  <c r="K1342" i="125"/>
  <c r="K1343" i="125"/>
  <c r="K1344" i="125"/>
  <c r="K1345" i="125"/>
  <c r="K1346" i="125"/>
  <c r="K1347" i="125"/>
  <c r="K1348" i="125"/>
  <c r="K1349" i="125"/>
  <c r="K1350" i="125"/>
  <c r="K1351" i="125"/>
  <c r="K1352" i="125"/>
  <c r="K1353" i="125"/>
  <c r="K1354" i="125"/>
  <c r="K1355" i="125"/>
  <c r="K1356" i="125"/>
  <c r="K1357" i="125"/>
  <c r="K1358" i="125"/>
  <c r="K1359" i="125"/>
  <c r="K1360" i="125"/>
  <c r="K1361" i="125"/>
  <c r="K1362" i="125"/>
  <c r="K1363" i="125"/>
  <c r="K1364" i="125"/>
  <c r="K1365" i="125"/>
  <c r="K1366" i="125"/>
  <c r="K1367" i="125"/>
  <c r="K1368" i="125"/>
  <c r="K1369" i="125"/>
  <c r="K1370" i="125"/>
  <c r="K1371" i="125"/>
  <c r="K1372" i="125"/>
  <c r="K1373" i="125"/>
  <c r="K1374" i="125"/>
  <c r="K1375" i="125"/>
  <c r="K1376" i="125"/>
  <c r="K1377" i="125"/>
  <c r="K1378" i="125"/>
  <c r="K1379" i="125"/>
  <c r="K1380" i="125"/>
  <c r="K1381" i="125"/>
  <c r="K1382" i="125"/>
  <c r="K1383" i="125"/>
  <c r="K1384" i="125"/>
  <c r="K1385" i="125"/>
  <c r="K1386" i="125"/>
  <c r="K1387" i="125"/>
  <c r="K1388" i="125"/>
  <c r="K1389" i="125"/>
  <c r="K1390" i="125"/>
  <c r="K1391" i="125"/>
  <c r="K1392" i="125"/>
  <c r="K1393" i="125"/>
  <c r="K1394" i="125"/>
  <c r="K1395" i="125"/>
  <c r="K1396" i="125"/>
  <c r="K1397" i="125"/>
  <c r="K1398" i="125"/>
  <c r="K1399" i="125"/>
  <c r="K1400" i="125"/>
  <c r="K1401" i="125"/>
  <c r="K1402" i="125"/>
  <c r="K1403" i="125"/>
  <c r="K1404" i="125"/>
  <c r="K1405" i="125"/>
  <c r="K1406" i="125"/>
  <c r="K1407" i="125"/>
  <c r="K1408" i="125"/>
  <c r="K1409" i="125"/>
  <c r="K1410" i="125"/>
  <c r="K1411" i="125"/>
  <c r="K1412" i="125"/>
  <c r="K1413" i="125"/>
  <c r="K1414" i="125"/>
  <c r="K1415" i="125"/>
  <c r="K1416" i="125"/>
  <c r="K1417" i="125"/>
  <c r="K1418" i="125"/>
  <c r="K1419" i="125"/>
  <c r="K1420" i="125"/>
  <c r="K1421" i="125"/>
  <c r="K1422" i="125"/>
  <c r="K1423" i="125"/>
  <c r="K1424" i="125"/>
  <c r="K1425" i="125"/>
  <c r="K1426" i="125"/>
  <c r="K1427" i="125"/>
  <c r="K1428" i="125"/>
  <c r="K1429" i="125"/>
  <c r="K1430" i="125"/>
  <c r="K1431" i="125"/>
  <c r="K1432" i="125"/>
  <c r="K1433" i="125"/>
  <c r="K1434" i="125"/>
  <c r="K1435" i="125"/>
  <c r="K1436" i="125"/>
  <c r="K1437" i="125"/>
  <c r="K1438" i="125"/>
  <c r="K1439" i="125"/>
  <c r="K1440" i="125"/>
  <c r="K1441" i="125"/>
  <c r="K1442" i="125"/>
  <c r="K1443" i="125"/>
  <c r="K1444" i="125"/>
  <c r="K1445" i="125"/>
  <c r="K1446" i="125"/>
  <c r="K1447" i="125"/>
  <c r="K1448" i="125"/>
  <c r="K1449" i="125"/>
  <c r="K1450" i="125"/>
  <c r="K1451" i="125"/>
  <c r="K1452" i="125"/>
  <c r="K1453" i="125"/>
  <c r="K1454" i="125"/>
  <c r="K1455" i="125"/>
  <c r="K1456" i="125"/>
  <c r="K1457" i="125"/>
  <c r="K1458" i="125"/>
  <c r="K1459" i="125"/>
  <c r="K1460" i="125"/>
  <c r="K1461" i="125"/>
  <c r="K1462" i="125"/>
  <c r="K1463" i="125"/>
  <c r="K1464" i="125"/>
  <c r="K1465" i="125"/>
  <c r="K1466" i="125"/>
  <c r="K1467" i="125"/>
  <c r="K1468" i="125"/>
  <c r="K1469" i="125"/>
  <c r="K1470" i="125"/>
  <c r="K1471" i="125"/>
  <c r="K1472" i="125"/>
  <c r="K1473" i="125"/>
  <c r="K1474" i="125"/>
  <c r="K1475" i="125"/>
  <c r="K1476" i="125"/>
  <c r="K1477" i="125"/>
  <c r="K1478" i="125"/>
  <c r="K1479" i="125"/>
  <c r="K1480" i="125"/>
  <c r="K1481" i="125"/>
  <c r="K1482" i="125"/>
  <c r="K1483" i="125"/>
  <c r="K1484" i="125"/>
  <c r="K1485" i="125"/>
  <c r="K1486" i="125"/>
  <c r="K1487" i="125"/>
  <c r="K1488" i="125"/>
  <c r="K1489" i="125"/>
  <c r="K1490" i="125"/>
  <c r="K1491" i="125"/>
  <c r="K1492" i="125"/>
  <c r="K1493" i="125"/>
  <c r="K1494" i="125"/>
  <c r="K1495" i="125"/>
  <c r="K1496" i="125"/>
  <c r="K1497" i="125"/>
  <c r="K1498" i="125"/>
  <c r="K1499" i="125"/>
  <c r="K1500" i="125"/>
  <c r="K1501" i="125"/>
  <c r="K1502" i="125"/>
  <c r="K1503" i="125"/>
  <c r="K1504" i="125"/>
  <c r="K1505" i="125"/>
  <c r="K1506" i="125"/>
  <c r="K1507" i="125"/>
  <c r="K1508" i="125"/>
  <c r="K1509" i="125"/>
  <c r="K1510" i="125"/>
  <c r="K1511" i="125"/>
  <c r="K1512" i="125"/>
  <c r="K1513" i="125"/>
  <c r="K1514" i="125"/>
  <c r="K1515" i="125"/>
  <c r="K1516" i="125"/>
  <c r="K1517" i="125"/>
  <c r="K1518" i="125"/>
  <c r="K1519" i="125"/>
  <c r="K1520" i="125"/>
  <c r="K1521" i="125"/>
  <c r="K1522" i="125"/>
  <c r="K1523" i="125"/>
  <c r="K1524" i="125"/>
  <c r="K1525" i="125"/>
  <c r="K1526" i="125"/>
  <c r="K1527" i="125"/>
  <c r="K1528" i="125"/>
  <c r="K1529" i="125"/>
  <c r="K1530" i="125"/>
  <c r="K1531" i="125"/>
  <c r="K1532" i="125"/>
  <c r="K1533" i="125"/>
  <c r="K1534" i="125"/>
  <c r="K1535" i="125"/>
  <c r="K1536" i="125"/>
  <c r="K1537" i="125"/>
  <c r="K1538" i="125"/>
  <c r="K1539" i="125"/>
  <c r="K1540" i="125"/>
  <c r="K1541" i="125"/>
  <c r="K1542" i="125"/>
  <c r="K1543" i="125"/>
  <c r="K1544" i="125"/>
  <c r="K1545" i="125"/>
  <c r="K1546" i="125"/>
  <c r="K1547" i="125"/>
  <c r="K1548" i="125"/>
  <c r="K1549" i="125"/>
  <c r="K1550" i="125"/>
  <c r="K1551" i="125"/>
  <c r="K1552" i="125"/>
  <c r="K1553" i="125"/>
  <c r="K1554" i="125"/>
  <c r="K1555" i="125"/>
  <c r="K1556" i="125"/>
  <c r="K1557" i="125"/>
  <c r="K1558" i="125"/>
  <c r="K1559" i="125"/>
  <c r="K1560" i="125"/>
  <c r="K1561" i="125"/>
  <c r="K1562" i="125"/>
  <c r="K1563" i="125"/>
  <c r="K1564" i="125"/>
  <c r="K1565" i="125"/>
  <c r="K1566" i="125"/>
  <c r="K1567" i="125"/>
  <c r="K1568" i="125"/>
  <c r="K1569" i="125"/>
  <c r="K1570" i="125"/>
  <c r="K1571" i="125"/>
  <c r="K1572" i="125"/>
  <c r="K1573" i="125"/>
  <c r="K1574" i="125"/>
  <c r="K1575" i="125"/>
  <c r="K1576" i="125"/>
  <c r="K1577" i="125"/>
  <c r="K1578" i="125"/>
  <c r="K1579" i="125"/>
  <c r="K1580" i="125"/>
  <c r="K1581" i="125"/>
  <c r="K1582" i="125"/>
  <c r="K1583" i="125"/>
  <c r="K1584" i="125"/>
  <c r="K1585" i="125"/>
  <c r="K1586" i="125"/>
  <c r="K1587" i="125"/>
  <c r="K1588" i="125"/>
  <c r="K1589" i="125"/>
  <c r="K1590" i="125"/>
  <c r="K1591" i="125"/>
  <c r="K1592" i="125"/>
  <c r="K1593" i="125"/>
  <c r="K1594" i="125"/>
  <c r="K1595" i="125"/>
  <c r="K1596" i="125"/>
  <c r="K1597" i="125"/>
  <c r="K1598" i="125"/>
  <c r="K1599" i="125"/>
  <c r="K1600" i="125"/>
  <c r="K1601" i="125"/>
  <c r="K1602" i="125"/>
  <c r="K1603" i="125"/>
  <c r="K1604" i="125"/>
  <c r="K1605" i="125"/>
  <c r="K1606" i="125"/>
  <c r="K1607" i="125"/>
  <c r="K1608" i="125"/>
  <c r="K1609" i="125"/>
  <c r="K1610" i="125"/>
  <c r="K1611" i="125"/>
  <c r="K1612" i="125"/>
  <c r="K1613" i="125"/>
  <c r="K1614" i="125"/>
  <c r="K1615" i="125"/>
  <c r="K1616" i="125"/>
  <c r="K1617" i="125"/>
  <c r="K1618" i="125"/>
  <c r="K1619" i="125"/>
  <c r="K1620" i="125"/>
  <c r="K1621" i="125"/>
  <c r="K1622" i="125"/>
  <c r="K1623" i="125"/>
  <c r="K1624" i="125"/>
  <c r="K1625" i="125"/>
  <c r="K1626" i="125"/>
  <c r="K1627" i="125"/>
  <c r="K1628" i="125"/>
  <c r="K1629" i="125"/>
  <c r="K1630" i="125"/>
  <c r="K1631" i="125"/>
  <c r="K1632" i="125"/>
  <c r="K1633" i="125"/>
  <c r="K1634" i="125"/>
  <c r="K1635" i="125"/>
  <c r="K1636" i="125"/>
  <c r="K1637" i="125"/>
  <c r="K1638" i="125"/>
  <c r="K1639" i="125"/>
  <c r="K1640" i="125"/>
  <c r="K1641" i="125"/>
  <c r="K1642" i="125"/>
  <c r="K1643" i="125"/>
  <c r="K1644" i="125"/>
  <c r="K1645" i="125"/>
  <c r="K1646" i="125"/>
  <c r="K1647" i="125"/>
  <c r="K1648" i="125"/>
  <c r="K1649" i="125"/>
  <c r="K1650" i="125"/>
  <c r="K1651" i="125"/>
  <c r="K1652" i="125"/>
  <c r="K1653" i="125"/>
  <c r="K1654" i="125"/>
  <c r="K1655" i="125"/>
  <c r="K1656" i="125"/>
  <c r="K1657" i="125"/>
  <c r="K1658" i="125"/>
  <c r="K1659" i="125"/>
  <c r="K1660" i="125"/>
  <c r="K1661" i="125"/>
  <c r="K1662" i="125"/>
  <c r="K1663" i="125"/>
  <c r="K1664" i="125"/>
  <c r="K1665" i="125"/>
  <c r="K1666" i="125"/>
  <c r="K1667" i="125"/>
  <c r="K1668" i="125"/>
  <c r="K1669" i="125"/>
  <c r="K1670" i="125"/>
  <c r="K1671" i="125"/>
  <c r="K1672" i="125"/>
  <c r="K1673" i="125"/>
  <c r="K1674" i="125"/>
  <c r="K1675" i="125"/>
  <c r="K1676" i="125"/>
  <c r="K1677" i="125"/>
  <c r="K1678" i="125"/>
  <c r="K1679" i="125"/>
  <c r="K1680" i="125"/>
  <c r="K1681" i="125"/>
  <c r="K1682" i="125"/>
  <c r="K1683" i="125"/>
  <c r="K1684" i="125"/>
  <c r="K1685" i="125"/>
  <c r="K1686" i="125"/>
  <c r="K1687" i="125"/>
  <c r="K1688" i="125"/>
  <c r="K1689" i="125"/>
  <c r="K1690" i="125"/>
  <c r="K1691" i="125"/>
  <c r="K1692" i="125"/>
  <c r="K1693" i="125"/>
  <c r="K1694" i="125"/>
  <c r="K1695" i="125"/>
  <c r="K1696" i="125"/>
  <c r="K1697" i="125"/>
  <c r="K1698" i="125"/>
  <c r="K1699" i="125"/>
  <c r="K1700" i="125"/>
  <c r="K1701" i="125"/>
  <c r="K1702" i="125"/>
  <c r="K1703" i="125"/>
  <c r="K1704" i="125"/>
  <c r="K1705" i="125"/>
  <c r="K1706" i="125"/>
  <c r="K1707" i="125"/>
  <c r="K1708" i="125"/>
  <c r="K1709" i="125"/>
  <c r="K1710" i="125"/>
  <c r="K1711" i="125"/>
  <c r="K1712" i="125"/>
  <c r="K1713" i="125"/>
  <c r="K1714" i="125"/>
  <c r="K1715" i="125"/>
  <c r="K1716" i="125"/>
  <c r="K1717" i="125"/>
  <c r="K1718" i="125"/>
  <c r="K1719" i="125"/>
  <c r="K1720" i="125"/>
  <c r="K1721" i="125"/>
  <c r="K1722" i="125"/>
  <c r="K1723" i="125"/>
  <c r="K1724" i="125"/>
  <c r="K1725" i="125"/>
  <c r="K1726" i="125"/>
  <c r="K1727" i="125"/>
  <c r="K1728" i="125"/>
  <c r="K1729" i="125"/>
  <c r="K1730" i="125"/>
  <c r="K1731" i="125"/>
  <c r="K1732" i="125"/>
  <c r="K1733" i="125"/>
  <c r="K1734" i="125"/>
  <c r="K1735" i="125"/>
  <c r="K1736" i="125"/>
  <c r="K1737" i="125"/>
  <c r="K1738" i="125"/>
  <c r="K1739" i="125"/>
  <c r="K1740" i="125"/>
  <c r="K1741" i="125"/>
  <c r="K1742" i="125"/>
  <c r="K1743" i="125"/>
  <c r="K1744" i="125"/>
  <c r="K1745" i="125"/>
  <c r="K1746" i="125"/>
  <c r="K1747" i="125"/>
  <c r="K1748" i="125"/>
  <c r="K1749" i="125"/>
  <c r="K1750" i="125"/>
  <c r="K1751" i="125"/>
  <c r="K1752" i="125"/>
  <c r="K1753" i="125"/>
  <c r="K1754" i="125"/>
  <c r="K1755" i="125"/>
  <c r="K1756" i="125"/>
  <c r="K1757" i="125"/>
  <c r="K1758" i="125"/>
  <c r="K1759" i="125"/>
  <c r="K1760" i="125"/>
  <c r="K1761" i="125"/>
  <c r="K1762" i="125"/>
  <c r="K1763" i="125"/>
  <c r="K1764" i="125"/>
  <c r="K1765" i="125"/>
  <c r="K1766" i="125"/>
  <c r="K1767" i="125"/>
  <c r="K1768" i="125"/>
  <c r="K1769" i="125"/>
  <c r="K1770" i="125"/>
  <c r="K1771" i="125"/>
  <c r="K1772" i="125"/>
  <c r="K1773" i="125"/>
  <c r="K1774" i="125"/>
  <c r="K1775" i="125"/>
  <c r="K1776" i="125"/>
  <c r="K1777" i="125"/>
  <c r="K1778" i="125"/>
  <c r="K1779" i="125"/>
  <c r="K1780" i="125"/>
  <c r="K1781" i="125"/>
  <c r="K1782" i="125"/>
  <c r="K1783" i="125"/>
  <c r="K1784" i="125"/>
  <c r="K1785" i="125"/>
  <c r="K1786" i="125"/>
  <c r="K1787" i="125"/>
  <c r="K1788" i="125"/>
  <c r="K1789" i="125"/>
  <c r="K1790" i="125"/>
  <c r="K1791" i="125"/>
  <c r="K1792" i="125"/>
  <c r="K1793" i="125"/>
  <c r="K1794" i="125"/>
  <c r="K1795" i="125"/>
  <c r="K1796" i="125"/>
  <c r="K1797" i="125"/>
  <c r="K1798" i="125"/>
  <c r="K1799" i="125"/>
  <c r="K1800" i="125"/>
  <c r="K1801" i="125"/>
  <c r="K1802" i="125"/>
  <c r="K1803" i="125"/>
  <c r="K1804" i="125"/>
  <c r="K1805" i="125"/>
  <c r="K1806" i="125"/>
  <c r="K1807" i="125"/>
  <c r="K1808" i="125"/>
  <c r="K1809" i="125"/>
  <c r="K1810" i="125"/>
  <c r="K1811" i="125"/>
  <c r="K1812" i="125"/>
  <c r="K1813" i="125"/>
  <c r="K1814" i="125"/>
  <c r="K1815" i="125"/>
  <c r="K1816" i="125"/>
  <c r="K1817" i="125"/>
  <c r="K1818" i="125"/>
  <c r="K1819" i="125"/>
  <c r="K1820" i="125"/>
  <c r="K1821" i="125"/>
  <c r="K1822" i="125"/>
  <c r="K1823" i="125"/>
  <c r="K1824" i="125"/>
  <c r="K1825" i="125"/>
  <c r="K1826" i="125"/>
  <c r="K1827" i="125"/>
  <c r="K1828" i="125"/>
  <c r="K1829" i="125"/>
  <c r="K1830" i="125"/>
  <c r="K1831" i="125"/>
  <c r="K1832" i="125"/>
  <c r="K1833" i="125"/>
  <c r="K1834" i="125"/>
  <c r="K1835" i="125"/>
  <c r="K1836" i="125"/>
  <c r="K1837" i="125"/>
  <c r="K1838" i="125"/>
  <c r="K1839" i="125"/>
  <c r="K1840" i="125"/>
  <c r="K1841" i="125"/>
  <c r="K1842" i="125"/>
  <c r="K1843" i="125"/>
  <c r="K1844" i="125"/>
  <c r="K1845" i="125"/>
  <c r="K1846" i="125"/>
  <c r="K1847" i="125"/>
  <c r="K1848" i="125"/>
  <c r="K1849" i="125"/>
  <c r="K1850" i="125"/>
  <c r="K1851" i="125"/>
  <c r="K1852" i="125"/>
  <c r="K1853" i="125"/>
  <c r="K1854" i="125"/>
  <c r="K1855" i="125"/>
  <c r="K1856" i="125"/>
  <c r="K1857" i="125"/>
  <c r="K1858" i="125"/>
  <c r="K1859" i="125"/>
  <c r="K1860" i="125"/>
  <c r="K1861" i="125"/>
  <c r="K1862" i="125"/>
  <c r="K1863" i="125"/>
  <c r="K1864" i="125"/>
  <c r="K1865" i="125"/>
  <c r="K1866" i="125"/>
  <c r="K1867" i="125"/>
  <c r="K1868" i="125"/>
  <c r="K1869" i="125"/>
  <c r="K1870" i="125"/>
  <c r="K1871" i="125"/>
  <c r="K1872" i="125"/>
  <c r="K1873" i="125"/>
  <c r="K1874" i="125"/>
  <c r="K1875" i="125"/>
  <c r="K1876" i="125"/>
  <c r="K1877" i="125"/>
  <c r="K1878" i="125"/>
  <c r="K1879" i="125"/>
  <c r="K1880" i="125"/>
  <c r="K1881" i="125"/>
  <c r="K1882" i="125"/>
  <c r="K1883" i="125"/>
  <c r="K1884" i="125"/>
  <c r="K1885" i="125"/>
  <c r="K1886" i="125"/>
  <c r="K1887" i="125"/>
  <c r="K1888" i="125"/>
  <c r="K1889" i="125"/>
  <c r="K1890" i="125"/>
  <c r="K1891" i="125"/>
  <c r="K1892" i="125"/>
  <c r="K1893" i="125"/>
  <c r="K1894" i="125"/>
  <c r="K1895" i="125"/>
  <c r="K1896" i="125"/>
  <c r="K1897" i="125"/>
  <c r="K1898" i="125"/>
  <c r="K1899" i="125"/>
  <c r="K1900" i="125"/>
  <c r="K1901" i="125"/>
  <c r="K1902" i="125"/>
  <c r="K1903" i="125"/>
  <c r="K1904" i="125"/>
  <c r="K1905" i="125"/>
  <c r="K1906" i="125"/>
  <c r="K1907" i="125"/>
  <c r="K1908" i="125"/>
  <c r="K1909" i="125"/>
  <c r="K1910" i="125"/>
  <c r="K1911" i="125"/>
  <c r="K1912" i="125"/>
  <c r="K1913" i="125"/>
  <c r="K1914" i="125"/>
  <c r="K1915" i="125"/>
  <c r="K1916" i="125"/>
  <c r="K1917" i="125"/>
  <c r="K1918" i="125"/>
  <c r="K1919" i="125"/>
  <c r="K1920" i="125"/>
  <c r="K1921" i="125"/>
  <c r="K1922" i="125"/>
  <c r="K1923" i="125"/>
  <c r="K1924" i="125"/>
  <c r="K1925" i="125"/>
  <c r="K1926" i="125"/>
  <c r="K1927" i="125"/>
  <c r="K1928" i="125"/>
  <c r="K1929" i="125"/>
  <c r="K1930" i="125"/>
  <c r="K1931" i="125"/>
  <c r="K1932" i="125"/>
  <c r="K1933" i="125"/>
  <c r="K1934" i="125"/>
  <c r="K1935" i="125"/>
  <c r="K1936" i="125"/>
  <c r="K1937" i="125"/>
  <c r="K1938" i="125"/>
  <c r="K1939" i="125"/>
  <c r="K1940" i="125"/>
  <c r="K1941" i="125"/>
  <c r="K1942" i="125"/>
  <c r="K1943" i="125"/>
  <c r="K1944" i="125"/>
  <c r="K1945" i="125"/>
  <c r="K1946" i="125"/>
  <c r="K1947" i="125"/>
  <c r="K1948" i="125"/>
  <c r="K1949" i="125"/>
  <c r="K1950" i="125"/>
  <c r="K1951" i="125"/>
  <c r="K1952" i="125"/>
  <c r="K1953" i="125"/>
  <c r="K1954" i="125"/>
  <c r="K1955" i="125"/>
  <c r="K1956" i="125"/>
  <c r="K1957" i="125"/>
  <c r="K1958" i="125"/>
  <c r="K1959" i="125"/>
  <c r="K1960" i="125"/>
  <c r="K1961" i="125"/>
  <c r="K1962" i="125"/>
  <c r="K1963" i="125"/>
  <c r="K1964" i="125"/>
  <c r="K1965" i="125"/>
  <c r="K1966" i="125"/>
  <c r="K1967" i="125"/>
  <c r="K1968" i="125"/>
  <c r="K1969" i="125"/>
  <c r="K1970" i="125"/>
  <c r="K1971" i="125"/>
  <c r="K1972" i="125"/>
  <c r="K1973" i="125"/>
  <c r="K1974" i="125"/>
  <c r="K1975" i="125"/>
  <c r="K1976" i="125"/>
  <c r="K1977" i="125"/>
  <c r="K1978" i="125"/>
  <c r="K1979" i="125"/>
  <c r="K1980" i="125"/>
  <c r="K1981" i="125"/>
  <c r="K1982" i="125"/>
  <c r="K1983" i="125"/>
  <c r="K1984" i="125"/>
  <c r="K1985" i="125"/>
  <c r="K1986" i="125"/>
  <c r="K1987" i="125"/>
  <c r="K1988" i="125"/>
  <c r="K1989" i="125"/>
  <c r="K1990" i="125"/>
  <c r="K1991" i="125"/>
  <c r="K1992" i="125"/>
  <c r="K1993" i="125"/>
  <c r="K1994" i="125"/>
  <c r="K1995" i="125"/>
  <c r="K1996" i="125"/>
  <c r="K1997" i="125"/>
  <c r="K1998" i="125"/>
  <c r="K1999" i="125"/>
  <c r="K2000" i="125"/>
  <c r="K2001" i="125"/>
  <c r="K2002" i="125"/>
  <c r="K2003" i="125"/>
  <c r="K2004" i="125"/>
  <c r="K2005" i="125"/>
  <c r="K2006" i="125"/>
  <c r="K2007" i="125"/>
  <c r="K2008" i="125"/>
  <c r="K2009" i="125"/>
  <c r="K2010" i="125"/>
  <c r="K2011" i="125"/>
  <c r="K2012" i="125"/>
  <c r="K2013" i="125"/>
  <c r="K2014" i="125"/>
  <c r="K2015" i="125"/>
  <c r="K2016" i="125"/>
  <c r="K2017" i="125"/>
  <c r="K2018" i="125"/>
  <c r="K2019" i="125"/>
  <c r="K2020" i="125"/>
  <c r="K2021" i="125"/>
  <c r="K2022" i="125"/>
  <c r="K2023" i="125"/>
  <c r="K2024" i="125"/>
  <c r="K2025" i="125"/>
  <c r="K2026" i="125"/>
  <c r="K2027" i="125"/>
  <c r="K2028" i="125"/>
  <c r="K2029" i="125"/>
  <c r="K2030" i="125"/>
  <c r="K2031" i="125"/>
  <c r="K2032" i="125"/>
  <c r="K2033" i="125"/>
  <c r="K2034" i="125"/>
  <c r="K2035" i="125"/>
  <c r="K2036" i="125"/>
  <c r="K2037" i="125"/>
  <c r="K2038" i="125"/>
  <c r="K2039" i="125"/>
  <c r="K2040" i="125"/>
  <c r="K2041" i="125"/>
  <c r="K2042" i="125"/>
  <c r="K2043" i="125"/>
  <c r="K2044" i="125"/>
  <c r="K2045" i="125"/>
  <c r="K2046" i="125"/>
  <c r="K2047" i="125"/>
  <c r="K2048" i="125"/>
  <c r="K2049" i="125"/>
  <c r="K2050" i="125"/>
  <c r="K2051" i="125"/>
  <c r="K2052" i="125"/>
  <c r="K2053" i="125"/>
  <c r="K2054" i="125"/>
  <c r="K2055" i="125"/>
  <c r="K2056" i="125"/>
  <c r="K2057" i="125"/>
  <c r="K2058" i="125"/>
  <c r="K2059" i="125"/>
  <c r="K2060" i="125"/>
  <c r="K2061" i="125"/>
  <c r="K2062" i="125"/>
  <c r="K2063" i="125"/>
  <c r="K2064" i="125"/>
  <c r="K2065" i="125"/>
  <c r="K2066" i="125"/>
  <c r="K2067" i="125"/>
  <c r="K2068" i="125"/>
  <c r="K2069" i="125"/>
  <c r="K2070" i="125"/>
  <c r="K2071" i="125"/>
  <c r="K2072" i="125"/>
  <c r="K2073" i="125"/>
  <c r="K2074" i="125"/>
  <c r="K2075" i="125"/>
  <c r="K2076" i="125"/>
  <c r="K2077" i="125"/>
  <c r="K2078" i="125"/>
  <c r="K2079" i="125"/>
  <c r="K2080" i="125"/>
  <c r="K2081" i="125"/>
  <c r="K2082" i="125"/>
  <c r="K2083" i="125"/>
  <c r="K2084" i="125"/>
  <c r="K2085" i="125"/>
  <c r="K2086" i="125"/>
  <c r="K2087" i="125"/>
  <c r="K2088" i="125"/>
  <c r="K2089" i="125"/>
  <c r="K2090" i="125"/>
  <c r="K2091" i="125"/>
  <c r="K2092" i="125"/>
  <c r="K2093" i="125"/>
  <c r="K2094" i="125"/>
  <c r="K2095" i="125"/>
  <c r="K2096" i="125"/>
  <c r="K2097" i="125"/>
  <c r="K2098" i="125"/>
  <c r="K2099" i="125"/>
  <c r="K2100" i="125"/>
  <c r="K2101" i="125"/>
  <c r="K2102" i="125"/>
  <c r="K2103" i="125"/>
  <c r="K2104" i="125"/>
  <c r="K2105" i="125"/>
  <c r="K2106" i="125"/>
  <c r="K2107" i="125"/>
  <c r="K2108" i="125"/>
  <c r="K2109" i="125"/>
  <c r="K2110" i="125"/>
  <c r="K2111" i="125"/>
  <c r="K2112" i="125"/>
  <c r="K2113" i="125"/>
  <c r="K2114" i="125"/>
  <c r="K2115" i="125"/>
  <c r="K2116" i="125"/>
  <c r="K2117" i="125"/>
  <c r="K2118" i="125"/>
  <c r="K2119" i="125"/>
  <c r="K2120" i="125"/>
  <c r="K2121" i="125"/>
  <c r="K2122" i="125"/>
  <c r="K2123" i="125"/>
  <c r="K2124" i="125"/>
  <c r="K2125" i="125"/>
  <c r="K2126" i="125"/>
  <c r="K2127" i="125"/>
  <c r="K2128" i="125"/>
  <c r="K2129" i="125"/>
  <c r="K2130" i="125"/>
  <c r="K2131" i="125"/>
  <c r="K2132" i="125"/>
  <c r="K2133" i="125"/>
  <c r="K2134" i="125"/>
  <c r="K2135" i="125"/>
  <c r="K2136" i="125"/>
  <c r="K2137" i="125"/>
  <c r="K2138" i="125"/>
  <c r="K2139" i="125"/>
  <c r="K2140" i="125"/>
  <c r="K2141" i="125"/>
  <c r="K2142" i="125"/>
  <c r="K2143" i="125"/>
  <c r="K2144" i="125"/>
  <c r="K2145" i="125"/>
  <c r="K2146" i="125"/>
  <c r="K2147" i="125"/>
  <c r="K2148" i="125"/>
  <c r="K2149" i="125"/>
  <c r="K2150" i="125"/>
  <c r="K2151" i="125"/>
  <c r="K2152" i="125"/>
  <c r="K2153" i="125"/>
  <c r="K2154" i="125"/>
  <c r="K2155" i="125"/>
  <c r="K2156" i="125"/>
  <c r="K2157" i="125"/>
  <c r="K2158" i="125"/>
  <c r="K2159" i="125"/>
  <c r="K2160" i="125"/>
  <c r="K2161" i="125"/>
  <c r="K2162" i="125"/>
  <c r="K2163" i="125"/>
  <c r="K2164" i="125"/>
  <c r="K2165" i="125"/>
  <c r="K2166" i="125"/>
  <c r="K2167" i="125"/>
  <c r="K2168" i="125"/>
  <c r="K2169" i="125"/>
  <c r="K2170" i="125"/>
  <c r="K2171" i="125"/>
  <c r="K2172" i="125"/>
  <c r="K2173" i="125"/>
  <c r="K2174" i="125"/>
  <c r="K2175" i="125"/>
  <c r="K2176" i="125"/>
  <c r="K2177" i="125"/>
  <c r="K2178" i="125"/>
  <c r="K2179" i="125"/>
  <c r="K2180" i="125"/>
  <c r="K2181" i="125"/>
  <c r="K2182" i="125"/>
  <c r="K2183" i="125"/>
  <c r="K2184" i="125"/>
  <c r="K2185" i="125"/>
  <c r="K2186" i="125"/>
  <c r="K2187" i="125"/>
  <c r="K2188" i="125"/>
  <c r="K2189" i="125"/>
  <c r="K2190" i="125"/>
  <c r="K2191" i="125"/>
  <c r="K2192" i="125"/>
  <c r="K2193" i="125"/>
  <c r="K2194" i="125"/>
  <c r="K2195" i="125"/>
  <c r="K2196" i="125"/>
  <c r="K2197" i="125"/>
  <c r="K2198" i="125"/>
  <c r="K2199" i="125"/>
  <c r="K2200" i="125"/>
  <c r="K2201" i="125"/>
  <c r="K2202" i="125"/>
  <c r="K2203" i="125"/>
  <c r="K2204" i="125"/>
  <c r="K2205" i="125"/>
  <c r="K2206" i="125"/>
  <c r="K2207" i="125"/>
  <c r="K2208" i="125"/>
  <c r="K2209" i="125"/>
  <c r="K2210" i="125"/>
  <c r="K2211" i="125"/>
  <c r="K2212" i="125"/>
  <c r="K2213" i="125"/>
  <c r="K2214" i="125"/>
  <c r="K2215" i="125"/>
  <c r="K2216" i="125"/>
  <c r="K2217" i="125"/>
  <c r="K2218" i="125"/>
  <c r="K2219" i="125"/>
  <c r="K2220" i="125"/>
  <c r="K2221" i="125"/>
  <c r="K2222" i="125"/>
  <c r="K2223" i="125"/>
  <c r="K2224" i="125"/>
  <c r="K2225" i="125"/>
  <c r="K2226" i="125"/>
  <c r="K2227" i="125"/>
  <c r="K2228" i="125"/>
  <c r="K2229" i="125"/>
  <c r="K2230" i="125"/>
  <c r="K2231" i="125"/>
  <c r="K2232" i="125"/>
  <c r="K2233" i="125"/>
  <c r="K2234" i="125"/>
  <c r="K2235" i="125"/>
  <c r="K2236" i="125"/>
  <c r="K2237" i="125"/>
  <c r="K2238" i="125"/>
  <c r="K2239" i="125"/>
  <c r="K2240" i="125"/>
  <c r="K2241" i="125"/>
  <c r="K2242" i="125"/>
  <c r="K2243" i="125"/>
  <c r="K2244" i="125"/>
  <c r="K2245" i="125"/>
  <c r="K2246" i="125"/>
  <c r="K2247" i="125"/>
  <c r="K2248" i="125"/>
  <c r="K2249" i="125"/>
  <c r="K2250" i="125"/>
  <c r="K2251" i="125"/>
  <c r="K2252" i="125"/>
  <c r="K2253" i="125"/>
  <c r="K2254" i="125"/>
  <c r="K2255" i="125"/>
  <c r="K2256" i="125"/>
  <c r="K2257" i="125"/>
  <c r="K2258" i="125"/>
  <c r="K2259" i="125"/>
  <c r="K2260" i="125"/>
  <c r="K2261" i="125"/>
  <c r="K2262" i="125"/>
  <c r="K2263" i="125"/>
  <c r="K2264" i="125"/>
  <c r="K2265" i="125"/>
  <c r="K2266" i="125"/>
  <c r="K2267" i="125"/>
  <c r="K2268" i="125"/>
  <c r="K2269" i="125"/>
  <c r="K2270" i="125"/>
  <c r="K2271" i="125"/>
  <c r="K2272" i="125"/>
  <c r="K2273" i="125"/>
  <c r="K2274" i="125"/>
  <c r="K2275" i="125"/>
  <c r="K2276" i="125"/>
  <c r="K2277" i="125"/>
  <c r="K2278" i="125"/>
  <c r="K2279" i="125"/>
  <c r="K2280" i="125"/>
  <c r="K2281" i="125"/>
  <c r="K2282" i="125"/>
  <c r="K2283" i="125"/>
  <c r="K2284" i="125"/>
  <c r="K2285" i="125"/>
  <c r="K2286" i="125"/>
  <c r="K2287" i="125"/>
  <c r="K2288" i="125"/>
  <c r="K2289" i="125"/>
  <c r="K2290" i="125"/>
  <c r="K2291" i="125"/>
  <c r="K2292" i="125"/>
  <c r="K2293" i="125"/>
  <c r="K2294" i="125"/>
  <c r="K2295" i="125"/>
  <c r="K2296" i="125"/>
  <c r="K2297" i="125"/>
  <c r="K2298" i="125"/>
  <c r="K2299" i="125"/>
  <c r="K2300" i="125"/>
  <c r="K2301" i="125"/>
  <c r="K2302" i="125"/>
  <c r="K2303" i="125"/>
  <c r="K2304" i="125"/>
  <c r="K2305" i="125"/>
  <c r="K2306" i="125"/>
  <c r="K2307" i="125"/>
  <c r="K2308" i="125"/>
  <c r="K2309" i="125"/>
  <c r="K2310" i="125"/>
  <c r="K2311" i="125"/>
  <c r="K2312" i="125"/>
  <c r="K2313" i="125"/>
  <c r="K2314" i="125"/>
  <c r="K2315" i="125"/>
  <c r="K2316" i="125"/>
  <c r="K2317" i="125"/>
  <c r="K2318" i="125"/>
  <c r="K2319" i="125"/>
  <c r="K2320" i="125"/>
  <c r="K2321" i="125"/>
  <c r="K2322" i="125"/>
  <c r="K2323" i="125"/>
  <c r="K2324" i="125"/>
  <c r="K2325" i="125"/>
  <c r="K2326" i="125"/>
  <c r="K2327" i="125"/>
  <c r="K2328" i="125"/>
  <c r="K2329" i="125"/>
  <c r="K2330" i="125"/>
  <c r="K2331" i="125"/>
  <c r="K2332" i="125"/>
  <c r="K2333" i="125"/>
  <c r="K2334" i="125"/>
  <c r="K2335" i="125"/>
  <c r="K2336" i="125"/>
  <c r="K2337" i="125"/>
  <c r="K2338" i="125"/>
  <c r="K2339" i="125"/>
  <c r="K2340" i="125"/>
  <c r="K2341" i="125"/>
  <c r="K2342" i="125"/>
  <c r="K2343" i="125"/>
  <c r="K2344" i="125"/>
  <c r="K2345" i="125"/>
  <c r="K2346" i="125"/>
  <c r="K2347" i="125"/>
  <c r="K2348" i="125"/>
  <c r="K2349" i="125"/>
  <c r="K2350" i="125"/>
  <c r="K2351" i="125"/>
  <c r="K2352" i="125"/>
  <c r="K2353" i="125"/>
  <c r="K2354" i="125"/>
  <c r="K2355" i="125"/>
  <c r="K2356" i="125"/>
  <c r="K2357" i="125"/>
  <c r="K2358" i="125"/>
  <c r="K2359" i="125"/>
  <c r="K2360" i="125"/>
  <c r="K2361" i="125"/>
  <c r="K2362" i="125"/>
  <c r="K2363" i="125"/>
  <c r="K2364" i="125"/>
  <c r="K2365" i="125"/>
  <c r="K2366" i="125"/>
  <c r="K2367" i="125"/>
  <c r="K2368" i="125"/>
  <c r="K2369" i="125"/>
  <c r="K2370" i="125"/>
  <c r="K2371" i="125"/>
  <c r="K2372" i="125"/>
  <c r="K2373" i="125"/>
  <c r="K2374" i="125"/>
  <c r="K2375" i="125"/>
  <c r="K2376" i="125"/>
  <c r="K2377" i="125"/>
  <c r="K2378" i="125"/>
  <c r="K2379" i="125"/>
  <c r="K2380" i="125"/>
  <c r="K2381" i="125"/>
  <c r="K2382" i="125"/>
  <c r="K2383" i="125"/>
  <c r="K2384" i="125"/>
  <c r="K2385" i="125"/>
  <c r="K2386" i="125"/>
  <c r="K2387" i="125"/>
  <c r="K2388" i="125"/>
  <c r="K2389" i="125"/>
  <c r="K2390" i="125"/>
  <c r="K2391" i="125"/>
  <c r="K2392" i="125"/>
  <c r="K2393" i="125"/>
  <c r="K2394" i="125"/>
  <c r="K2395" i="125"/>
  <c r="K2396" i="125"/>
  <c r="K2397" i="125"/>
  <c r="K2398" i="125"/>
  <c r="K2399" i="125"/>
  <c r="K2400" i="125"/>
  <c r="K2401" i="125"/>
  <c r="K2402" i="125"/>
  <c r="K2403" i="125"/>
  <c r="K2404" i="125"/>
  <c r="K2405" i="125"/>
  <c r="K2406" i="125"/>
  <c r="K2407" i="125"/>
  <c r="K2408" i="125"/>
  <c r="K2409" i="125"/>
  <c r="K2410" i="125"/>
  <c r="K2411" i="125"/>
  <c r="K2412" i="125"/>
  <c r="K2413" i="125"/>
  <c r="K2414" i="125"/>
  <c r="K2415" i="125"/>
  <c r="K2416" i="125"/>
  <c r="K2417" i="125"/>
  <c r="K2418" i="125"/>
  <c r="K2419" i="125"/>
  <c r="K2420" i="125"/>
  <c r="K2421" i="125"/>
  <c r="K2422" i="125"/>
  <c r="K2423" i="125"/>
  <c r="K2424" i="125"/>
  <c r="K2425" i="125"/>
  <c r="K2426" i="125"/>
  <c r="K2427" i="125"/>
  <c r="K2428" i="125"/>
  <c r="K2429" i="125"/>
  <c r="K2430" i="125"/>
  <c r="K2431" i="125"/>
  <c r="K2432" i="125"/>
  <c r="K2433" i="125"/>
  <c r="K2434" i="125"/>
  <c r="K2435" i="125"/>
  <c r="K2436" i="125"/>
  <c r="K2437" i="125"/>
  <c r="K2438" i="125"/>
  <c r="K2439" i="125"/>
  <c r="K2440" i="125"/>
  <c r="K2441" i="125"/>
  <c r="K2442" i="125"/>
  <c r="K2443" i="125"/>
  <c r="K2444" i="125"/>
  <c r="K2445" i="125"/>
  <c r="K2446" i="125"/>
  <c r="K2447" i="125"/>
  <c r="K2448" i="125"/>
  <c r="K2449" i="125"/>
  <c r="K2450" i="125"/>
  <c r="K2451" i="125"/>
  <c r="K2452" i="125"/>
  <c r="K2453" i="125"/>
  <c r="K2454" i="125"/>
  <c r="K2455" i="125"/>
  <c r="K2456" i="125"/>
  <c r="K2457" i="125"/>
  <c r="K2458" i="125"/>
  <c r="K2459" i="125"/>
  <c r="K2460" i="125"/>
  <c r="K2461" i="125"/>
  <c r="K2462" i="125"/>
  <c r="K2463" i="125"/>
  <c r="K2464" i="125"/>
  <c r="K2465" i="125"/>
  <c r="K2466" i="125"/>
  <c r="K2467" i="125"/>
  <c r="K2468" i="125"/>
  <c r="K2469" i="125"/>
  <c r="K2470" i="125"/>
  <c r="K2471" i="125"/>
  <c r="H7" i="125"/>
  <c r="I7" i="125" s="1"/>
  <c r="H43" i="125"/>
  <c r="I43" i="125" s="1"/>
  <c r="H44" i="125"/>
  <c r="I44" i="125" s="1"/>
  <c r="H45" i="125"/>
  <c r="I45" i="125" s="1"/>
  <c r="H46" i="125"/>
  <c r="I46" i="125" s="1"/>
  <c r="H47" i="125"/>
  <c r="I47" i="125" s="1"/>
  <c r="H49" i="125"/>
  <c r="I49" i="125" s="1"/>
  <c r="H50" i="125"/>
  <c r="I50" i="125" s="1"/>
  <c r="H51" i="125"/>
  <c r="I51" i="125" s="1"/>
  <c r="H6" i="125"/>
  <c r="I6" i="125" s="1"/>
  <c r="I52" i="125" l="1"/>
  <c r="H52" i="125"/>
  <c r="F83" i="14" l="1"/>
  <c r="AC305" i="14" l="1"/>
  <c r="L115" i="123"/>
  <c r="L114" i="123"/>
  <c r="L111" i="123"/>
  <c r="L105" i="123"/>
  <c r="L79" i="123"/>
  <c r="L73" i="123"/>
  <c r="L113" i="123" s="1"/>
  <c r="M114" i="123" l="1"/>
  <c r="M115" i="123"/>
  <c r="X224" i="14" l="1"/>
  <c r="X15" i="14"/>
  <c r="X26" i="14"/>
  <c r="X36" i="14"/>
  <c r="X51" i="14"/>
  <c r="X69" i="14"/>
  <c r="X85" i="14"/>
  <c r="X98" i="14"/>
  <c r="X120" i="14"/>
  <c r="X135" i="14"/>
  <c r="X146" i="14"/>
  <c r="X156" i="14"/>
  <c r="X169" i="14"/>
  <c r="X187" i="14"/>
  <c r="X201" i="14"/>
  <c r="AC169" i="14"/>
  <c r="X157" i="14" l="1"/>
  <c r="X38" i="14"/>
  <c r="AC38" i="14"/>
  <c r="AC303" i="14" l="1"/>
  <c r="AC310" i="14"/>
  <c r="AC309" i="14"/>
  <c r="AC308" i="14"/>
  <c r="AC267" i="14"/>
  <c r="AC264" i="14"/>
  <c r="AC266" i="14"/>
  <c r="AC255" i="14"/>
  <c r="AC254" i="14"/>
  <c r="AC253" i="14"/>
  <c r="W146" i="14" l="1"/>
  <c r="W15" i="14"/>
  <c r="W26" i="14"/>
  <c r="W36" i="14"/>
  <c r="W51" i="14"/>
  <c r="W69" i="14"/>
  <c r="W85" i="14"/>
  <c r="W90" i="14"/>
  <c r="W98" i="14"/>
  <c r="W120" i="14"/>
  <c r="W135" i="14"/>
  <c r="W156" i="14"/>
  <c r="W169" i="14"/>
  <c r="W187" i="14"/>
  <c r="W201" i="14"/>
  <c r="W208" i="14"/>
  <c r="W224" i="14"/>
  <c r="AC156" i="14" l="1"/>
  <c r="W38" i="14"/>
  <c r="W121" i="14" s="1"/>
  <c r="W157" i="14"/>
  <c r="W209" i="14" s="1"/>
  <c r="W226" i="14" l="1"/>
  <c r="W228" i="14" s="1"/>
  <c r="U15" i="14" l="1"/>
  <c r="V15" i="14"/>
  <c r="U26" i="14"/>
  <c r="V26" i="14"/>
  <c r="U36" i="14"/>
  <c r="V36" i="14"/>
  <c r="U51" i="14"/>
  <c r="V51" i="14"/>
  <c r="V69" i="14"/>
  <c r="U85" i="14"/>
  <c r="V85" i="14"/>
  <c r="U90" i="14"/>
  <c r="V90" i="14"/>
  <c r="U98" i="14"/>
  <c r="V98" i="14"/>
  <c r="U120" i="14"/>
  <c r="V120" i="14"/>
  <c r="U135" i="14"/>
  <c r="V135" i="14"/>
  <c r="U146" i="14"/>
  <c r="V146" i="14"/>
  <c r="U156" i="14"/>
  <c r="V156" i="14"/>
  <c r="U169" i="14"/>
  <c r="V169" i="14"/>
  <c r="V187" i="14"/>
  <c r="U201" i="14"/>
  <c r="V201" i="14"/>
  <c r="U208" i="14"/>
  <c r="V208" i="14"/>
  <c r="U224" i="14"/>
  <c r="V224" i="14"/>
  <c r="V320" i="14"/>
  <c r="V157" i="14" l="1"/>
  <c r="V209" i="14" s="1"/>
  <c r="V226" i="14" s="1"/>
  <c r="U157" i="14"/>
  <c r="V38" i="14"/>
  <c r="V121" i="14" s="1"/>
  <c r="U38" i="14"/>
  <c r="V228" i="14" l="1"/>
  <c r="V322" i="14" s="1"/>
  <c r="V324" i="14" s="1"/>
  <c r="V5" i="14" s="1"/>
  <c r="S224" i="14" l="1"/>
  <c r="S169" i="14"/>
  <c r="S156" i="14"/>
  <c r="S146" i="14"/>
  <c r="S135" i="14"/>
  <c r="S120" i="14"/>
  <c r="S98" i="14"/>
  <c r="S51" i="14"/>
  <c r="S36" i="14"/>
  <c r="S26" i="14"/>
  <c r="S15" i="14"/>
  <c r="S157" i="14" l="1"/>
  <c r="S38" i="14"/>
  <c r="S201" i="14" l="1"/>
  <c r="S85" i="14"/>
  <c r="F54" i="111" l="1"/>
  <c r="F135" i="14" l="1"/>
  <c r="G134" i="14"/>
  <c r="I134" i="14" s="1"/>
  <c r="G133" i="14"/>
  <c r="I133" i="14" s="1"/>
  <c r="G132" i="14"/>
  <c r="I132" i="14" s="1"/>
  <c r="O133" i="14" l="1"/>
  <c r="O134" i="14"/>
  <c r="O132" i="14" l="1"/>
  <c r="F206" i="14"/>
  <c r="O312" i="14" l="1"/>
  <c r="Q312" i="14" s="1"/>
  <c r="R312" i="14" l="1"/>
  <c r="AD312" i="14" s="1"/>
  <c r="W79" i="109" l="1"/>
  <c r="W80" i="109" s="1"/>
  <c r="G70" i="109" s="1"/>
  <c r="H70" i="109" s="1"/>
  <c r="H71" i="109" s="1"/>
  <c r="W63" i="109" l="1"/>
  <c r="W82" i="109" s="1"/>
  <c r="H12" i="109" l="1"/>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7" i="109"/>
  <c r="G11" i="109"/>
  <c r="H11" i="109" s="1"/>
  <c r="G52" i="109"/>
  <c r="H52" i="109" s="1"/>
  <c r="G53" i="109"/>
  <c r="H53" i="109" s="1"/>
  <c r="G54" i="109"/>
  <c r="H54" i="109" s="1"/>
  <c r="G55" i="109"/>
  <c r="H55" i="109" s="1"/>
  <c r="G56" i="109"/>
  <c r="H56" i="109" s="1"/>
  <c r="G58" i="109"/>
  <c r="H58" i="109" s="1"/>
  <c r="G59" i="109"/>
  <c r="H59" i="109" s="1"/>
  <c r="G60" i="109"/>
  <c r="H60" i="109" s="1"/>
  <c r="G10" i="109"/>
  <c r="N482" i="109"/>
  <c r="C5703" i="109"/>
  <c r="G61" i="109" l="1"/>
  <c r="H10" i="109"/>
  <c r="H61" i="109" s="1"/>
  <c r="J135" i="14" l="1"/>
  <c r="J187" i="14"/>
  <c r="J146" i="14"/>
  <c r="J169" i="14"/>
  <c r="J201" i="14"/>
  <c r="L6" i="3"/>
  <c r="L7" i="3"/>
  <c r="L10" i="3"/>
  <c r="L11" i="3"/>
  <c r="L12" i="3"/>
  <c r="L14" i="3"/>
  <c r="L15" i="3"/>
  <c r="L16" i="3"/>
  <c r="L26" i="3"/>
  <c r="L27" i="3"/>
  <c r="L30" i="3"/>
  <c r="L31" i="3"/>
  <c r="L87" i="3"/>
  <c r="L92" i="3"/>
  <c r="L94" i="3"/>
  <c r="L95" i="3"/>
  <c r="L98" i="3"/>
  <c r="L99" i="3"/>
  <c r="L100" i="3"/>
  <c r="L102" i="3"/>
  <c r="L103" i="3"/>
  <c r="L104" i="3"/>
  <c r="L105" i="3"/>
  <c r="L106" i="3"/>
  <c r="I107" i="3"/>
  <c r="L108" i="3"/>
  <c r="L116" i="3"/>
  <c r="L118" i="3"/>
  <c r="L119" i="3"/>
  <c r="L121" i="3"/>
  <c r="L122" i="3"/>
  <c r="L123" i="3"/>
  <c r="L142" i="3"/>
  <c r="L143" i="3"/>
  <c r="L144" i="3"/>
  <c r="L145" i="3"/>
  <c r="L146" i="3"/>
  <c r="L147" i="3"/>
  <c r="O216" i="14" l="1"/>
  <c r="Q216" i="14" s="1"/>
  <c r="L138" i="3"/>
  <c r="L134" i="3"/>
  <c r="L130" i="3"/>
  <c r="L131" i="3"/>
  <c r="L137" i="3"/>
  <c r="L135" i="3"/>
  <c r="L140" i="3"/>
  <c r="L136" i="3"/>
  <c r="L132" i="3"/>
  <c r="J157" i="14"/>
  <c r="L52" i="3"/>
  <c r="L81" i="3"/>
  <c r="L84" i="3"/>
  <c r="L83" i="3"/>
  <c r="L40" i="3"/>
  <c r="L86" i="3"/>
  <c r="L82" i="3"/>
  <c r="L115" i="3"/>
  <c r="L114" i="3"/>
  <c r="L112" i="3"/>
  <c r="L25" i="3"/>
  <c r="L111" i="3"/>
  <c r="L110" i="3"/>
  <c r="L124" i="3"/>
  <c r="L56" i="3"/>
  <c r="L24" i="3"/>
  <c r="L127" i="3"/>
  <c r="L126" i="3"/>
  <c r="L80" i="3"/>
  <c r="L91" i="3"/>
  <c r="L68" i="3"/>
  <c r="L36" i="3"/>
  <c r="L90" i="3"/>
  <c r="L128" i="3"/>
  <c r="L120" i="3"/>
  <c r="L96" i="3"/>
  <c r="L88" i="3"/>
  <c r="L76" i="3"/>
  <c r="L72" i="3"/>
  <c r="L64" i="3"/>
  <c r="L60" i="3"/>
  <c r="L48" i="3"/>
  <c r="L44" i="3"/>
  <c r="L32" i="3"/>
  <c r="L28" i="3"/>
  <c r="L20" i="3"/>
  <c r="L8" i="3"/>
  <c r="L4" i="3"/>
  <c r="L89" i="3"/>
  <c r="L65" i="3"/>
  <c r="L17" i="3"/>
  <c r="L51" i="3"/>
  <c r="L57" i="3"/>
  <c r="L33" i="3"/>
  <c r="L63" i="3"/>
  <c r="L59" i="3"/>
  <c r="L55" i="3"/>
  <c r="L66" i="3"/>
  <c r="L58" i="3"/>
  <c r="L54" i="3"/>
  <c r="L129" i="3"/>
  <c r="L113" i="3"/>
  <c r="L97" i="3"/>
  <c r="L73" i="3"/>
  <c r="L41" i="3"/>
  <c r="L9" i="3"/>
  <c r="L39" i="3"/>
  <c r="L141" i="3"/>
  <c r="L133" i="3"/>
  <c r="L125" i="3"/>
  <c r="L117" i="3"/>
  <c r="L109" i="3"/>
  <c r="L101" i="3"/>
  <c r="L93" i="3"/>
  <c r="L85" i="3"/>
  <c r="L77" i="3"/>
  <c r="L69" i="3"/>
  <c r="L61" i="3"/>
  <c r="L53" i="3"/>
  <c r="L45" i="3"/>
  <c r="L37" i="3"/>
  <c r="L29" i="3"/>
  <c r="L21" i="3"/>
  <c r="L13" i="3"/>
  <c r="L5" i="3"/>
  <c r="L49" i="3"/>
  <c r="L43" i="3"/>
  <c r="L42" i="3"/>
  <c r="L79" i="3"/>
  <c r="L75" i="3"/>
  <c r="L71" i="3"/>
  <c r="L67" i="3"/>
  <c r="L47" i="3"/>
  <c r="L35" i="3"/>
  <c r="L23" i="3"/>
  <c r="L19" i="3"/>
  <c r="L3" i="3"/>
  <c r="L78" i="3"/>
  <c r="L74" i="3"/>
  <c r="L70" i="3"/>
  <c r="L62" i="3"/>
  <c r="L50" i="3"/>
  <c r="L46" i="3"/>
  <c r="L38" i="3"/>
  <c r="L34" i="3"/>
  <c r="L22" i="3"/>
  <c r="L18" i="3"/>
  <c r="L139" i="3"/>
  <c r="L107" i="3"/>
  <c r="R216" i="14" l="1"/>
  <c r="AD216" i="14" s="1"/>
  <c r="O215" i="14"/>
  <c r="Q215" i="14" s="1"/>
  <c r="J320" i="14"/>
  <c r="O214" i="14"/>
  <c r="Q214" i="14" s="1"/>
  <c r="J224" i="14"/>
  <c r="R215" i="14" l="1"/>
  <c r="AD215" i="14" s="1"/>
  <c r="R214" i="14"/>
  <c r="AD214" i="14" s="1"/>
  <c r="J90" i="14"/>
  <c r="I68" i="14"/>
  <c r="I117" i="3"/>
  <c r="I118" i="3"/>
  <c r="I119" i="3"/>
  <c r="I120" i="3"/>
  <c r="I121" i="3"/>
  <c r="I122" i="3"/>
  <c r="I123" i="3"/>
  <c r="I116" i="3"/>
  <c r="O68" i="14" l="1"/>
  <c r="Q68" i="14" s="1"/>
  <c r="J69" i="14"/>
  <c r="J98" i="14"/>
  <c r="J15" i="14"/>
  <c r="J51" i="14"/>
  <c r="J36" i="14"/>
  <c r="F19" i="111"/>
  <c r="R68" i="14" l="1"/>
  <c r="AD68" i="14" s="1"/>
  <c r="F120" i="111"/>
  <c r="J120" i="14"/>
  <c r="J26" i="14"/>
  <c r="J38" i="14" s="1"/>
  <c r="F123" i="111"/>
  <c r="F160" i="111"/>
  <c r="F133" i="111"/>
  <c r="F90" i="111"/>
  <c r="F81" i="111"/>
  <c r="F74" i="111"/>
  <c r="F36" i="111"/>
  <c r="F26" i="111"/>
  <c r="F17" i="111"/>
  <c r="F62" i="111"/>
  <c r="F141" i="111" l="1"/>
  <c r="C84" i="107" l="1"/>
  <c r="C83" i="105"/>
  <c r="I252" i="14" l="1"/>
  <c r="I259" i="14"/>
  <c r="I284" i="14"/>
  <c r="I291" i="14"/>
  <c r="I217" i="14"/>
  <c r="O259" i="14" l="1"/>
  <c r="Q259" i="14" s="1"/>
  <c r="O291" i="14"/>
  <c r="Q291" i="14" s="1"/>
  <c r="O284" i="14"/>
  <c r="Q284" i="14" s="1"/>
  <c r="O217" i="14"/>
  <c r="Q217" i="14" s="1"/>
  <c r="O252" i="14"/>
  <c r="Q252" i="14" s="1"/>
  <c r="E84" i="107"/>
  <c r="D84" i="107"/>
  <c r="D83" i="105"/>
  <c r="E83" i="105"/>
  <c r="R217" i="14" l="1"/>
  <c r="AD217" i="14" s="1"/>
  <c r="R291" i="14"/>
  <c r="AD291" i="14" s="1"/>
  <c r="R284" i="14"/>
  <c r="AD284" i="14" s="1"/>
  <c r="R252" i="14"/>
  <c r="R259" i="14"/>
  <c r="AD259" i="14" s="1"/>
  <c r="F74" i="103"/>
  <c r="F121" i="103"/>
  <c r="F17" i="103"/>
  <c r="F36" i="103"/>
  <c r="F54" i="103"/>
  <c r="F139" i="103" s="1"/>
  <c r="F62" i="103"/>
  <c r="F90" i="103"/>
  <c r="F26" i="103"/>
  <c r="F131" i="103"/>
  <c r="F81" i="103"/>
  <c r="E203" i="14" l="1"/>
  <c r="E135" i="14" l="1"/>
  <c r="D83" i="99"/>
  <c r="C83" i="99"/>
  <c r="B83" i="97"/>
  <c r="C82" i="97"/>
  <c r="B84" i="99"/>
  <c r="A94" i="101" l="1"/>
  <c r="A95" i="101" s="1"/>
  <c r="A96" i="101" s="1"/>
  <c r="A97" i="101" s="1"/>
  <c r="A98" i="101" s="1"/>
  <c r="A86" i="101"/>
  <c r="A87" i="101" s="1"/>
  <c r="A88" i="101" s="1"/>
  <c r="A89" i="101" s="1"/>
  <c r="A90" i="101" s="1"/>
  <c r="A91" i="101" s="1"/>
  <c r="A92" i="101" s="1"/>
  <c r="A45" i="101"/>
  <c r="A32" i="101"/>
  <c r="A33" i="101" s="1"/>
  <c r="A34" i="101" s="1"/>
  <c r="A35" i="101" s="1"/>
  <c r="A10" i="101"/>
  <c r="I98" i="101" l="1"/>
  <c r="A36" i="101"/>
  <c r="A47" i="101"/>
  <c r="J98" i="101" l="1"/>
  <c r="A48" i="101"/>
  <c r="H98" i="101"/>
  <c r="A49" i="101" l="1"/>
  <c r="A50" i="101" l="1"/>
  <c r="G83" i="14" l="1"/>
  <c r="I83" i="14" s="1"/>
  <c r="A54" i="101"/>
  <c r="A56" i="101" l="1"/>
  <c r="A58" i="101" l="1"/>
  <c r="A60" i="101" l="1"/>
  <c r="A61" i="101" l="1"/>
  <c r="A62" i="101" l="1"/>
  <c r="A63" i="101" l="1"/>
  <c r="A64" i="101" l="1"/>
  <c r="A65" i="101" l="1"/>
  <c r="A69" i="101" l="1"/>
  <c r="A70" i="101" l="1"/>
  <c r="A84" i="101" l="1"/>
  <c r="D98" i="101" l="1"/>
  <c r="G212" i="14" l="1"/>
  <c r="G213" i="14"/>
  <c r="I213" i="14" s="1"/>
  <c r="O213" i="14" l="1"/>
  <c r="Q213" i="14" s="1"/>
  <c r="G111" i="14"/>
  <c r="I111" i="14" s="1"/>
  <c r="D107" i="3"/>
  <c r="G207" i="14"/>
  <c r="I207" i="14" s="1"/>
  <c r="E208" i="14"/>
  <c r="G84" i="14"/>
  <c r="I84" i="14" s="1"/>
  <c r="D121" i="3"/>
  <c r="D117" i="3"/>
  <c r="D123" i="3"/>
  <c r="D119" i="3"/>
  <c r="D122" i="3"/>
  <c r="D118" i="3"/>
  <c r="D120" i="3"/>
  <c r="D116" i="3"/>
  <c r="AP1399" i="100"/>
  <c r="R213" i="14" l="1"/>
  <c r="AD213" i="14" s="1"/>
  <c r="O111" i="14"/>
  <c r="Q111" i="14" s="1"/>
  <c r="O84" i="14"/>
  <c r="Q84" i="14" s="1"/>
  <c r="O207" i="14"/>
  <c r="Q207" i="14" s="1"/>
  <c r="C1411" i="100"/>
  <c r="C1405" i="100"/>
  <c r="AW1397" i="100"/>
  <c r="AW1399" i="100" s="1"/>
  <c r="AM1397" i="100"/>
  <c r="AM1399" i="100" s="1"/>
  <c r="AA1397" i="100"/>
  <c r="Z1397" i="100"/>
  <c r="X1397" i="100"/>
  <c r="W1397" i="100"/>
  <c r="V1397" i="100"/>
  <c r="P1397" i="100"/>
  <c r="BG1396" i="100"/>
  <c r="BF1396" i="100"/>
  <c r="BE1396" i="100"/>
  <c r="BD1396" i="100"/>
  <c r="BC1396" i="100"/>
  <c r="BH1395" i="100"/>
  <c r="BG1395" i="100"/>
  <c r="BE1395" i="100"/>
  <c r="BD1395" i="100"/>
  <c r="BC1395" i="100"/>
  <c r="BH1394" i="100"/>
  <c r="BG1394" i="100"/>
  <c r="BF1394" i="100"/>
  <c r="BE1394" i="100"/>
  <c r="BC1394" i="100"/>
  <c r="BG1393" i="100"/>
  <c r="BF1393" i="100"/>
  <c r="BN1393" i="100" s="1"/>
  <c r="BE1393" i="100"/>
  <c r="BD1393" i="100"/>
  <c r="BC1393" i="100"/>
  <c r="BH1392" i="100"/>
  <c r="BG1392" i="100"/>
  <c r="BE1392" i="100"/>
  <c r="BD1392" i="100"/>
  <c r="BC1392" i="100"/>
  <c r="BG1391" i="100"/>
  <c r="BF1391" i="100"/>
  <c r="BE1391" i="100"/>
  <c r="BD1391" i="100"/>
  <c r="BC1391" i="100"/>
  <c r="BH1390" i="100"/>
  <c r="BG1390" i="100"/>
  <c r="BE1390" i="100"/>
  <c r="BD1390" i="100"/>
  <c r="BC1390" i="100"/>
  <c r="BK1390" i="100" s="1"/>
  <c r="BG1389" i="100"/>
  <c r="BF1389" i="100"/>
  <c r="BN1389" i="100" s="1"/>
  <c r="BE1389" i="100"/>
  <c r="BD1389" i="100"/>
  <c r="BC1389" i="100"/>
  <c r="BG1388" i="100"/>
  <c r="BF1388" i="100"/>
  <c r="BE1388" i="100"/>
  <c r="BD1388" i="100"/>
  <c r="BC1388" i="100"/>
  <c r="BH1387" i="100"/>
  <c r="BG1387" i="100"/>
  <c r="BE1387" i="100"/>
  <c r="BD1387" i="100"/>
  <c r="BC1387" i="100"/>
  <c r="BH1386" i="100"/>
  <c r="BG1386" i="100"/>
  <c r="BE1386" i="100"/>
  <c r="BD1386" i="100"/>
  <c r="BC1386" i="100"/>
  <c r="BH1385" i="100"/>
  <c r="BG1385" i="100"/>
  <c r="BO1385" i="100" s="1"/>
  <c r="BE1385" i="100"/>
  <c r="BD1385" i="100"/>
  <c r="BC1385" i="100"/>
  <c r="BH1384" i="100"/>
  <c r="BG1384" i="100"/>
  <c r="BE1384" i="100"/>
  <c r="BD1384" i="100"/>
  <c r="BC1384" i="100"/>
  <c r="BH1382" i="100"/>
  <c r="BG1382" i="100"/>
  <c r="BE1382" i="100"/>
  <c r="BD1382" i="100"/>
  <c r="BC1382" i="100"/>
  <c r="BH1381" i="100"/>
  <c r="BG1381" i="100"/>
  <c r="BF1381" i="100"/>
  <c r="BE1381" i="100"/>
  <c r="BC1381" i="100"/>
  <c r="BH1380" i="100"/>
  <c r="BG1380" i="100"/>
  <c r="BF1380" i="100"/>
  <c r="BE1380" i="100"/>
  <c r="BC1380" i="100"/>
  <c r="BH1379" i="100"/>
  <c r="BG1379" i="100"/>
  <c r="BF1379" i="100"/>
  <c r="BE1379" i="100"/>
  <c r="BC1379" i="100"/>
  <c r="BH1378" i="100"/>
  <c r="BG1378" i="100"/>
  <c r="BO1378" i="100" s="1"/>
  <c r="BF1378" i="100"/>
  <c r="BE1378" i="100"/>
  <c r="BC1378" i="100"/>
  <c r="BH1377" i="100"/>
  <c r="BG1377" i="100"/>
  <c r="BF1377" i="100"/>
  <c r="BE1377" i="100"/>
  <c r="BC1377" i="100"/>
  <c r="BG1376" i="100"/>
  <c r="BF1376" i="100"/>
  <c r="BE1376" i="100"/>
  <c r="BD1376" i="100"/>
  <c r="BC1376" i="100"/>
  <c r="BH1375" i="100"/>
  <c r="BG1375" i="100"/>
  <c r="BF1375" i="100"/>
  <c r="BE1375" i="100"/>
  <c r="BC1375" i="100"/>
  <c r="BN1374" i="100"/>
  <c r="BL1374" i="100"/>
  <c r="BG1374" i="100"/>
  <c r="BE1374" i="100"/>
  <c r="BC1374" i="100"/>
  <c r="BH1373" i="100"/>
  <c r="BG1373" i="100"/>
  <c r="BE1373" i="100"/>
  <c r="BD1373" i="100"/>
  <c r="BC1373" i="100"/>
  <c r="BH1372" i="100"/>
  <c r="BG1372" i="100"/>
  <c r="BF1372" i="100"/>
  <c r="BE1372" i="100"/>
  <c r="BD1372" i="100"/>
  <c r="BH1371" i="100"/>
  <c r="BG1371" i="100"/>
  <c r="BF1371" i="100"/>
  <c r="BC1371" i="100"/>
  <c r="BG1370" i="100"/>
  <c r="BF1370" i="100"/>
  <c r="BE1370" i="100"/>
  <c r="BD1370" i="100"/>
  <c r="BC1370" i="100"/>
  <c r="BH1370" i="100"/>
  <c r="BH1369" i="100"/>
  <c r="BG1369" i="100"/>
  <c r="BF1369" i="100"/>
  <c r="BE1369" i="100"/>
  <c r="BC1369" i="100"/>
  <c r="BH1368" i="100"/>
  <c r="BG1368" i="100"/>
  <c r="BE1368" i="100"/>
  <c r="BD1368" i="100"/>
  <c r="BC1368" i="100"/>
  <c r="BH1367" i="100"/>
  <c r="BG1367" i="100"/>
  <c r="BE1367" i="100"/>
  <c r="BD1367" i="100"/>
  <c r="BC1367" i="100"/>
  <c r="BG1366" i="100"/>
  <c r="BF1366" i="100"/>
  <c r="BE1366" i="100"/>
  <c r="BD1366" i="100"/>
  <c r="BC1366" i="100"/>
  <c r="BG1365" i="100"/>
  <c r="BF1365" i="100"/>
  <c r="BE1365" i="100"/>
  <c r="BD1365" i="100"/>
  <c r="BC1365" i="100"/>
  <c r="BG1364" i="100"/>
  <c r="BF1364" i="100"/>
  <c r="BE1364" i="100"/>
  <c r="BD1364" i="100"/>
  <c r="BC1364" i="100"/>
  <c r="BH1363" i="100"/>
  <c r="BG1363" i="100"/>
  <c r="BE1363" i="100"/>
  <c r="BD1363" i="100"/>
  <c r="BC1363" i="100"/>
  <c r="BG1362" i="100"/>
  <c r="BF1362" i="100"/>
  <c r="BE1362" i="100"/>
  <c r="BD1362" i="100"/>
  <c r="BC1362" i="100"/>
  <c r="BN1361" i="100"/>
  <c r="BG1361" i="100"/>
  <c r="BE1361" i="100"/>
  <c r="BD1361" i="100"/>
  <c r="BC1361" i="100"/>
  <c r="BG1360" i="100"/>
  <c r="BF1360" i="100"/>
  <c r="BE1360" i="100"/>
  <c r="BD1360" i="100"/>
  <c r="BC1360" i="100"/>
  <c r="BH1359" i="100"/>
  <c r="BG1359" i="100"/>
  <c r="BE1359" i="100"/>
  <c r="BD1359" i="100"/>
  <c r="BC1359" i="100"/>
  <c r="BH1358" i="100"/>
  <c r="BG1358" i="100"/>
  <c r="BE1358" i="100"/>
  <c r="BD1358" i="100"/>
  <c r="BC1358" i="100"/>
  <c r="BH1354" i="100"/>
  <c r="BG1354" i="100"/>
  <c r="BF1354" i="100"/>
  <c r="BE1354" i="100"/>
  <c r="BC1354" i="100"/>
  <c r="BD1354" i="100"/>
  <c r="BH1353" i="100"/>
  <c r="BG1353" i="100"/>
  <c r="BF1353" i="100"/>
  <c r="BE1353" i="100"/>
  <c r="BC1353" i="100"/>
  <c r="BD1353" i="100"/>
  <c r="BH1352" i="100"/>
  <c r="BG1352" i="100"/>
  <c r="BF1352" i="100"/>
  <c r="BE1352" i="100"/>
  <c r="BC1352" i="100"/>
  <c r="BH1351" i="100"/>
  <c r="BG1351" i="100"/>
  <c r="BF1351" i="100"/>
  <c r="BE1351" i="100"/>
  <c r="BD1351" i="100"/>
  <c r="BH1350" i="100"/>
  <c r="BG1350" i="100"/>
  <c r="BE1350" i="100"/>
  <c r="BD1350" i="100"/>
  <c r="BC1350" i="100"/>
  <c r="BH1349" i="100"/>
  <c r="BG1349" i="100"/>
  <c r="BE1349" i="100"/>
  <c r="BD1349" i="100"/>
  <c r="BC1349" i="100"/>
  <c r="BH1348" i="100"/>
  <c r="BG1348" i="100"/>
  <c r="BE1348" i="100"/>
  <c r="BD1348" i="100"/>
  <c r="BC1348" i="100"/>
  <c r="BK1348" i="100" s="1"/>
  <c r="BH1346" i="100"/>
  <c r="BG1346" i="100"/>
  <c r="BF1346" i="100"/>
  <c r="BE1346" i="100"/>
  <c r="BC1346" i="100"/>
  <c r="BH1345" i="100"/>
  <c r="BG1345" i="100"/>
  <c r="BF1345" i="100"/>
  <c r="BN1345" i="100" s="1"/>
  <c r="BC1345" i="100"/>
  <c r="BH1344" i="100"/>
  <c r="BG1344" i="100"/>
  <c r="BF1344" i="100"/>
  <c r="BN1344" i="100" s="1"/>
  <c r="BD1344" i="100"/>
  <c r="BC1344" i="100"/>
  <c r="BH1343" i="100"/>
  <c r="BG1343" i="100"/>
  <c r="BF1343" i="100"/>
  <c r="BE1343" i="100"/>
  <c r="BD1343" i="100"/>
  <c r="BG1342" i="100"/>
  <c r="BF1342" i="100"/>
  <c r="BE1342" i="100"/>
  <c r="BD1342" i="100"/>
  <c r="BC1342" i="100"/>
  <c r="BG1341" i="100"/>
  <c r="BF1341" i="100"/>
  <c r="BE1341" i="100"/>
  <c r="BD1341" i="100"/>
  <c r="BC1341" i="100"/>
  <c r="BG1340" i="100"/>
  <c r="BF1340" i="100"/>
  <c r="BN1340" i="100" s="1"/>
  <c r="BE1340" i="100"/>
  <c r="BD1340" i="100"/>
  <c r="BC1340" i="100"/>
  <c r="BG1339" i="100"/>
  <c r="BF1339" i="100"/>
  <c r="BE1339" i="100"/>
  <c r="BD1339" i="100"/>
  <c r="BC1339" i="100"/>
  <c r="BG1338" i="100"/>
  <c r="BF1338" i="100"/>
  <c r="BE1338" i="100"/>
  <c r="BD1338" i="100"/>
  <c r="BC1338" i="100"/>
  <c r="BG1337" i="100"/>
  <c r="BF1337" i="100"/>
  <c r="BE1337" i="100"/>
  <c r="BD1337" i="100"/>
  <c r="BC1337" i="100"/>
  <c r="BH1336" i="100"/>
  <c r="BG1336" i="100"/>
  <c r="BF1336" i="100"/>
  <c r="BE1336" i="100"/>
  <c r="BD1336" i="100"/>
  <c r="BH1335" i="100"/>
  <c r="BG1335" i="100"/>
  <c r="BF1335" i="100"/>
  <c r="BE1335" i="100"/>
  <c r="BD1335" i="100"/>
  <c r="BC1335" i="100"/>
  <c r="BH1334" i="100"/>
  <c r="BP1334" i="100" s="1"/>
  <c r="BG1334" i="100"/>
  <c r="BE1334" i="100"/>
  <c r="BD1334" i="100"/>
  <c r="BC1334" i="100"/>
  <c r="BQ1333" i="100"/>
  <c r="BM1333" i="100"/>
  <c r="BL1333" i="100"/>
  <c r="BK1333" i="100"/>
  <c r="BH1333" i="100"/>
  <c r="BG1333" i="100"/>
  <c r="BF1333" i="100"/>
  <c r="BN1333" i="100" s="1"/>
  <c r="BH1332" i="100"/>
  <c r="BG1332" i="100"/>
  <c r="BE1332" i="100"/>
  <c r="BD1332" i="100"/>
  <c r="BC1332" i="100"/>
  <c r="BF1332" i="100"/>
  <c r="BH1331" i="100"/>
  <c r="BG1331" i="100"/>
  <c r="BE1331" i="100"/>
  <c r="BD1331" i="100"/>
  <c r="BC1331" i="100"/>
  <c r="BH1330" i="100"/>
  <c r="BG1330" i="100"/>
  <c r="BE1330" i="100"/>
  <c r="BD1330" i="100"/>
  <c r="BC1330" i="100"/>
  <c r="BH1329" i="100"/>
  <c r="BG1329" i="100"/>
  <c r="BE1329" i="100"/>
  <c r="BD1329" i="100"/>
  <c r="BC1329" i="100"/>
  <c r="BF1329" i="100"/>
  <c r="BH1328" i="100"/>
  <c r="BG1328" i="100"/>
  <c r="BE1328" i="100"/>
  <c r="BD1328" i="100"/>
  <c r="BC1328" i="100"/>
  <c r="BK1328" i="100" s="1"/>
  <c r="BH1327" i="100"/>
  <c r="BG1327" i="100"/>
  <c r="BE1327" i="100"/>
  <c r="BD1327" i="100"/>
  <c r="BC1327" i="100"/>
  <c r="BK1327" i="100" s="1"/>
  <c r="BH1325" i="100"/>
  <c r="BG1325" i="100"/>
  <c r="BE1325" i="100"/>
  <c r="BD1325" i="100"/>
  <c r="BC1325" i="100"/>
  <c r="BH1324" i="100"/>
  <c r="BG1324" i="100"/>
  <c r="BE1324" i="100"/>
  <c r="BD1324" i="100"/>
  <c r="BC1324" i="100"/>
  <c r="BH1323" i="100"/>
  <c r="BG1323" i="100"/>
  <c r="BE1323" i="100"/>
  <c r="BD1323" i="100"/>
  <c r="BL1323" i="100" s="1"/>
  <c r="BC1323" i="100"/>
  <c r="BH1322" i="100"/>
  <c r="BG1322" i="100"/>
  <c r="BE1322" i="100"/>
  <c r="BD1322" i="100"/>
  <c r="BC1322" i="100"/>
  <c r="BF1322" i="100"/>
  <c r="BH1321" i="100"/>
  <c r="BG1321" i="100"/>
  <c r="BE1321" i="100"/>
  <c r="BD1321" i="100"/>
  <c r="BL1321" i="100" s="1"/>
  <c r="BC1321" i="100"/>
  <c r="BH1320" i="100"/>
  <c r="BG1320" i="100"/>
  <c r="BE1320" i="100"/>
  <c r="BD1320" i="100"/>
  <c r="BC1320" i="100"/>
  <c r="BH1318" i="100"/>
  <c r="BP1318" i="100" s="1"/>
  <c r="BG1318" i="100"/>
  <c r="BE1318" i="100"/>
  <c r="BD1318" i="100"/>
  <c r="BC1318" i="100"/>
  <c r="BH1317" i="100"/>
  <c r="BG1317" i="100"/>
  <c r="BE1317" i="100"/>
  <c r="BD1317" i="100"/>
  <c r="BC1317" i="100"/>
  <c r="BH1316" i="100"/>
  <c r="BG1316" i="100"/>
  <c r="BE1316" i="100"/>
  <c r="BD1316" i="100"/>
  <c r="BC1316" i="100"/>
  <c r="BH1315" i="100"/>
  <c r="BP1315" i="100" s="1"/>
  <c r="BG1315" i="100"/>
  <c r="BE1315" i="100"/>
  <c r="BD1315" i="100"/>
  <c r="BC1315" i="100"/>
  <c r="BK1315" i="100" s="1"/>
  <c r="BH1314" i="100"/>
  <c r="BP1314" i="100" s="1"/>
  <c r="BG1314" i="100"/>
  <c r="BE1314" i="100"/>
  <c r="BD1314" i="100"/>
  <c r="BC1314" i="100"/>
  <c r="BH1313" i="100"/>
  <c r="BP1313" i="100" s="1"/>
  <c r="BG1313" i="100"/>
  <c r="BE1313" i="100"/>
  <c r="BD1313" i="100"/>
  <c r="BC1313" i="100"/>
  <c r="BH1312" i="100"/>
  <c r="BG1312" i="100"/>
  <c r="BE1312" i="100"/>
  <c r="BD1312" i="100"/>
  <c r="BC1312" i="100"/>
  <c r="BH1311" i="100"/>
  <c r="BG1311" i="100"/>
  <c r="BE1311" i="100"/>
  <c r="BD1311" i="100"/>
  <c r="BC1311" i="100"/>
  <c r="BH1310" i="100"/>
  <c r="BG1310" i="100"/>
  <c r="BE1310" i="100"/>
  <c r="BD1310" i="100"/>
  <c r="BC1310" i="100"/>
  <c r="BH1309" i="100"/>
  <c r="BP1309" i="100" s="1"/>
  <c r="BG1309" i="100"/>
  <c r="BE1309" i="100"/>
  <c r="BD1309" i="100"/>
  <c r="BC1309" i="100"/>
  <c r="BG1308" i="100"/>
  <c r="BF1308" i="100"/>
  <c r="BE1308" i="100"/>
  <c r="BD1308" i="100"/>
  <c r="BC1308" i="100"/>
  <c r="BG1307" i="100"/>
  <c r="BF1307" i="100"/>
  <c r="BE1307" i="100"/>
  <c r="BD1307" i="100"/>
  <c r="BC1307" i="100"/>
  <c r="BH1306" i="100"/>
  <c r="BG1306" i="100"/>
  <c r="BE1306" i="100"/>
  <c r="BD1306" i="100"/>
  <c r="BC1306" i="100"/>
  <c r="BH1305" i="100"/>
  <c r="BG1305" i="100"/>
  <c r="BE1305" i="100"/>
  <c r="BD1305" i="100"/>
  <c r="BC1305" i="100"/>
  <c r="BH1304" i="100"/>
  <c r="BP1304" i="100" s="1"/>
  <c r="BG1304" i="100"/>
  <c r="BF1304" i="100"/>
  <c r="BN1304" i="100" s="1"/>
  <c r="BE1304" i="100"/>
  <c r="BC1304" i="100"/>
  <c r="BH1303" i="100"/>
  <c r="BG1303" i="100"/>
  <c r="BF1303" i="100"/>
  <c r="BE1303" i="100"/>
  <c r="BC1303" i="100"/>
  <c r="BH1302" i="100"/>
  <c r="BG1302" i="100"/>
  <c r="BE1302" i="100"/>
  <c r="BD1302" i="100"/>
  <c r="BC1302" i="100"/>
  <c r="BH1301" i="100"/>
  <c r="BG1301" i="100"/>
  <c r="BE1301" i="100"/>
  <c r="BD1301" i="100"/>
  <c r="BC1301" i="100"/>
  <c r="BH1300" i="100"/>
  <c r="BG1300" i="100"/>
  <c r="BE1300" i="100"/>
  <c r="BD1300" i="100"/>
  <c r="BC1300" i="100"/>
  <c r="BH1299" i="100"/>
  <c r="BG1299" i="100"/>
  <c r="BE1299" i="100"/>
  <c r="BD1299" i="100"/>
  <c r="BC1299" i="100"/>
  <c r="BH1298" i="100"/>
  <c r="BG1298" i="100"/>
  <c r="BE1298" i="100"/>
  <c r="BD1298" i="100"/>
  <c r="BC1298" i="100"/>
  <c r="BH1297" i="100"/>
  <c r="BG1297" i="100"/>
  <c r="BE1297" i="100"/>
  <c r="BD1297" i="100"/>
  <c r="BC1297" i="100"/>
  <c r="BH1296" i="100"/>
  <c r="BG1296" i="100"/>
  <c r="BE1296" i="100"/>
  <c r="BD1296" i="100"/>
  <c r="BC1296" i="100"/>
  <c r="BH1295" i="100"/>
  <c r="BG1295" i="100"/>
  <c r="BE1295" i="100"/>
  <c r="BD1295" i="100"/>
  <c r="BC1295" i="100"/>
  <c r="BH1294" i="100"/>
  <c r="BG1294" i="100"/>
  <c r="BE1294" i="100"/>
  <c r="BD1294" i="100"/>
  <c r="BC1294" i="100"/>
  <c r="BH1293" i="100"/>
  <c r="BG1293" i="100"/>
  <c r="BE1293" i="100"/>
  <c r="BD1293" i="100"/>
  <c r="BC1293" i="100"/>
  <c r="BH1292" i="100"/>
  <c r="BG1292" i="100"/>
  <c r="BE1292" i="100"/>
  <c r="BD1292" i="100"/>
  <c r="BC1292" i="100"/>
  <c r="BH1291" i="100"/>
  <c r="BG1291" i="100"/>
  <c r="BE1291" i="100"/>
  <c r="BD1291" i="100"/>
  <c r="BC1291" i="100"/>
  <c r="BH1290" i="100"/>
  <c r="BG1290" i="100"/>
  <c r="BE1290" i="100"/>
  <c r="BD1290" i="100"/>
  <c r="BC1290" i="100"/>
  <c r="BH1289" i="100"/>
  <c r="BG1289" i="100"/>
  <c r="BE1289" i="100"/>
  <c r="BD1289" i="100"/>
  <c r="BC1289" i="100"/>
  <c r="BH1288" i="100"/>
  <c r="BG1288" i="100"/>
  <c r="BE1288" i="100"/>
  <c r="BD1288" i="100"/>
  <c r="BC1288" i="100"/>
  <c r="BH1287" i="100"/>
  <c r="BG1287" i="100"/>
  <c r="BE1287" i="100"/>
  <c r="BM1287" i="100" s="1"/>
  <c r="BD1287" i="100"/>
  <c r="BC1287" i="100"/>
  <c r="BK1287" i="100" s="1"/>
  <c r="BH1286" i="100"/>
  <c r="BG1286" i="100"/>
  <c r="BE1286" i="100"/>
  <c r="BD1286" i="100"/>
  <c r="BC1286" i="100"/>
  <c r="BH1285" i="100"/>
  <c r="BG1285" i="100"/>
  <c r="BE1285" i="100"/>
  <c r="BD1285" i="100"/>
  <c r="BC1285" i="100"/>
  <c r="BH1284" i="100"/>
  <c r="BG1284" i="100"/>
  <c r="BE1284" i="100"/>
  <c r="BD1284" i="100"/>
  <c r="BC1284" i="100"/>
  <c r="BH1283" i="100"/>
  <c r="BG1283" i="100"/>
  <c r="BE1283" i="100"/>
  <c r="BD1283" i="100"/>
  <c r="BC1283" i="100"/>
  <c r="BH1282" i="100"/>
  <c r="BG1282" i="100"/>
  <c r="BE1282" i="100"/>
  <c r="BD1282" i="100"/>
  <c r="BC1282" i="100"/>
  <c r="BH1281" i="100"/>
  <c r="BG1281" i="100"/>
  <c r="BF1281" i="100"/>
  <c r="BE1281" i="100"/>
  <c r="BC1281" i="100"/>
  <c r="BH1280" i="100"/>
  <c r="BG1280" i="100"/>
  <c r="BF1280" i="100"/>
  <c r="BE1280" i="100"/>
  <c r="BC1280" i="100"/>
  <c r="BG1279" i="100"/>
  <c r="BF1279" i="100"/>
  <c r="BE1279" i="100"/>
  <c r="BD1279" i="100"/>
  <c r="BC1279" i="100"/>
  <c r="BG1278" i="100"/>
  <c r="BF1278" i="100"/>
  <c r="BE1278" i="100"/>
  <c r="BD1278" i="100"/>
  <c r="BC1278" i="100"/>
  <c r="BG1277" i="100"/>
  <c r="BF1277" i="100"/>
  <c r="BE1277" i="100"/>
  <c r="BD1277" i="100"/>
  <c r="BC1277" i="100"/>
  <c r="BG1276" i="100"/>
  <c r="BF1276" i="100"/>
  <c r="BE1276" i="100"/>
  <c r="BD1276" i="100"/>
  <c r="BC1276" i="100"/>
  <c r="BH1275" i="100"/>
  <c r="BG1275" i="100"/>
  <c r="BE1275" i="100"/>
  <c r="BD1275" i="100"/>
  <c r="BC1275" i="100"/>
  <c r="BH1274" i="100"/>
  <c r="BG1274" i="100"/>
  <c r="BE1274" i="100"/>
  <c r="BD1274" i="100"/>
  <c r="BC1274" i="100"/>
  <c r="BH1273" i="100"/>
  <c r="BG1273" i="100"/>
  <c r="BE1273" i="100"/>
  <c r="BD1273" i="100"/>
  <c r="BC1273" i="100"/>
  <c r="BH1272" i="100"/>
  <c r="BG1272" i="100"/>
  <c r="BE1272" i="100"/>
  <c r="BD1272" i="100"/>
  <c r="BC1272" i="100"/>
  <c r="BF1272" i="100"/>
  <c r="BH1271" i="100"/>
  <c r="BG1271" i="100"/>
  <c r="BE1271" i="100"/>
  <c r="BD1271" i="100"/>
  <c r="BC1271" i="100"/>
  <c r="BH1270" i="100"/>
  <c r="BG1270" i="100"/>
  <c r="BE1270" i="100"/>
  <c r="BD1270" i="100"/>
  <c r="BC1270" i="100"/>
  <c r="BH1269" i="100"/>
  <c r="BG1269" i="100"/>
  <c r="BE1269" i="100"/>
  <c r="BD1269" i="100"/>
  <c r="BC1269" i="100"/>
  <c r="BG1268" i="100"/>
  <c r="BF1268" i="100"/>
  <c r="BE1268" i="100"/>
  <c r="BD1268" i="100"/>
  <c r="BC1268" i="100"/>
  <c r="BG1267" i="100"/>
  <c r="BF1267" i="100"/>
  <c r="BE1267" i="100"/>
  <c r="BD1267" i="100"/>
  <c r="BC1267" i="100"/>
  <c r="BH1266" i="100"/>
  <c r="BG1266" i="100"/>
  <c r="BF1266" i="100"/>
  <c r="BC1266" i="100"/>
  <c r="BH1265" i="100"/>
  <c r="BG1265" i="100"/>
  <c r="BF1265" i="100"/>
  <c r="BC1265" i="100"/>
  <c r="BH1264" i="100"/>
  <c r="BG1264" i="100"/>
  <c r="BE1264" i="100"/>
  <c r="BD1264" i="100"/>
  <c r="BC1264" i="100"/>
  <c r="BG1263" i="100"/>
  <c r="BF1263" i="100"/>
  <c r="BE1263" i="100"/>
  <c r="BD1263" i="100"/>
  <c r="BC1263" i="100"/>
  <c r="BG1262" i="100"/>
  <c r="BF1262" i="100"/>
  <c r="BE1262" i="100"/>
  <c r="BD1262" i="100"/>
  <c r="BC1262" i="100"/>
  <c r="BG1261" i="100"/>
  <c r="BF1261" i="100"/>
  <c r="BE1261" i="100"/>
  <c r="BD1261" i="100"/>
  <c r="BC1261" i="100"/>
  <c r="BG1260" i="100"/>
  <c r="BF1260" i="100"/>
  <c r="BE1260" i="100"/>
  <c r="BD1260" i="100"/>
  <c r="BC1260" i="100"/>
  <c r="BG1259" i="100"/>
  <c r="BF1259" i="100"/>
  <c r="BE1259" i="100"/>
  <c r="BD1259" i="100"/>
  <c r="BC1259" i="100"/>
  <c r="BH1258" i="100"/>
  <c r="BG1258" i="100"/>
  <c r="BE1258" i="100"/>
  <c r="BD1258" i="100"/>
  <c r="BC1258" i="100"/>
  <c r="BH1257" i="100"/>
  <c r="BG1257" i="100"/>
  <c r="BE1257" i="100"/>
  <c r="BD1257" i="100"/>
  <c r="BC1257" i="100"/>
  <c r="BG1256" i="100"/>
  <c r="BF1256" i="100"/>
  <c r="BE1256" i="100"/>
  <c r="BD1256" i="100"/>
  <c r="BC1256" i="100"/>
  <c r="BG1255" i="100"/>
  <c r="BF1255" i="100"/>
  <c r="BE1255" i="100"/>
  <c r="BD1255" i="100"/>
  <c r="BC1255" i="100"/>
  <c r="BH1254" i="100"/>
  <c r="BG1254" i="100"/>
  <c r="BF1254" i="100"/>
  <c r="BN1254" i="100" s="1"/>
  <c r="BC1254" i="100"/>
  <c r="BH1253" i="100"/>
  <c r="BG1253" i="100"/>
  <c r="BE1253" i="100"/>
  <c r="BD1253" i="100"/>
  <c r="BC1253" i="100"/>
  <c r="BH1252" i="100"/>
  <c r="BG1252" i="100"/>
  <c r="BE1252" i="100"/>
  <c r="BD1252" i="100"/>
  <c r="BC1252" i="100"/>
  <c r="BH1251" i="100"/>
  <c r="BG1251" i="100"/>
  <c r="BE1251" i="100"/>
  <c r="BD1251" i="100"/>
  <c r="BC1251" i="100"/>
  <c r="BH1250" i="100"/>
  <c r="BG1250" i="100"/>
  <c r="BE1250" i="100"/>
  <c r="BD1250" i="100"/>
  <c r="BC1250" i="100"/>
  <c r="BH1248" i="100"/>
  <c r="BG1248" i="100"/>
  <c r="BE1248" i="100"/>
  <c r="BD1248" i="100"/>
  <c r="BC1248" i="100"/>
  <c r="BG1247" i="100"/>
  <c r="BF1247" i="100"/>
  <c r="BE1247" i="100"/>
  <c r="BD1247" i="100"/>
  <c r="BC1247" i="100"/>
  <c r="BG1246" i="100"/>
  <c r="BF1246" i="100"/>
  <c r="BE1246" i="100"/>
  <c r="BD1246" i="100"/>
  <c r="BC1246" i="100"/>
  <c r="BG1245" i="100"/>
  <c r="BF1245" i="100"/>
  <c r="BE1245" i="100"/>
  <c r="BD1245" i="100"/>
  <c r="BC1245" i="100"/>
  <c r="BG1244" i="100"/>
  <c r="BF1244" i="100"/>
  <c r="BE1244" i="100"/>
  <c r="BD1244" i="100"/>
  <c r="BC1244" i="100"/>
  <c r="BH1242" i="100"/>
  <c r="BP1242" i="100" s="1"/>
  <c r="BG1242" i="100"/>
  <c r="BE1242" i="100"/>
  <c r="BD1242" i="100"/>
  <c r="BC1242" i="100"/>
  <c r="BG1241" i="100"/>
  <c r="BF1241" i="100"/>
  <c r="BE1241" i="100"/>
  <c r="BD1241" i="100"/>
  <c r="BC1241" i="100"/>
  <c r="BG1240" i="100"/>
  <c r="BF1240" i="100"/>
  <c r="BE1240" i="100"/>
  <c r="BD1240" i="100"/>
  <c r="BL1240" i="100" s="1"/>
  <c r="BC1240" i="100"/>
  <c r="BG1239" i="100"/>
  <c r="BO1239" i="100" s="1"/>
  <c r="BF1239" i="100"/>
  <c r="BE1239" i="100"/>
  <c r="BD1239" i="100"/>
  <c r="BC1239" i="100"/>
  <c r="BK1239" i="100" s="1"/>
  <c r="BN1239" i="100"/>
  <c r="BG1238" i="100"/>
  <c r="BF1238" i="100"/>
  <c r="BE1238" i="100"/>
  <c r="BD1238" i="100"/>
  <c r="BC1238" i="100"/>
  <c r="BG1237" i="100"/>
  <c r="BO1237" i="100" s="1"/>
  <c r="BF1237" i="100"/>
  <c r="BE1237" i="100"/>
  <c r="BD1237" i="100"/>
  <c r="BC1237" i="100"/>
  <c r="BK1237" i="100" s="1"/>
  <c r="BH1236" i="100"/>
  <c r="BG1236" i="100"/>
  <c r="BF1236" i="100"/>
  <c r="BC1236" i="100"/>
  <c r="BE1236" i="100"/>
  <c r="BH1235" i="100"/>
  <c r="BG1235" i="100"/>
  <c r="BO1235" i="100" s="1"/>
  <c r="BF1235" i="100"/>
  <c r="BC1235" i="100"/>
  <c r="BE1235" i="100"/>
  <c r="BH1234" i="100"/>
  <c r="BG1234" i="100"/>
  <c r="BF1234" i="100"/>
  <c r="BC1234" i="100"/>
  <c r="BG1233" i="100"/>
  <c r="BF1233" i="100"/>
  <c r="BE1233" i="100"/>
  <c r="BD1233" i="100"/>
  <c r="BC1233" i="100"/>
  <c r="BH1232" i="100"/>
  <c r="BP1232" i="100" s="1"/>
  <c r="BG1232" i="100"/>
  <c r="BF1232" i="100"/>
  <c r="BC1232" i="100"/>
  <c r="BH1231" i="100"/>
  <c r="BG1231" i="100"/>
  <c r="BF1231" i="100"/>
  <c r="BC1231" i="100"/>
  <c r="BG1230" i="100"/>
  <c r="BF1230" i="100"/>
  <c r="BE1230" i="100"/>
  <c r="BD1230" i="100"/>
  <c r="BC1230" i="100"/>
  <c r="BG1229" i="100"/>
  <c r="BF1229" i="100"/>
  <c r="BE1229" i="100"/>
  <c r="BD1229" i="100"/>
  <c r="BC1229" i="100"/>
  <c r="BG1228" i="100"/>
  <c r="BF1228" i="100"/>
  <c r="BE1228" i="100"/>
  <c r="BD1228" i="100"/>
  <c r="BC1228" i="100"/>
  <c r="BH1227" i="100"/>
  <c r="BG1227" i="100"/>
  <c r="BE1227" i="100"/>
  <c r="BD1227" i="100"/>
  <c r="BC1227" i="100"/>
  <c r="BH1226" i="100"/>
  <c r="BG1226" i="100"/>
  <c r="BE1226" i="100"/>
  <c r="BD1226" i="100"/>
  <c r="BC1226" i="100"/>
  <c r="BH1225" i="100"/>
  <c r="BG1225" i="100"/>
  <c r="BE1225" i="100"/>
  <c r="BD1225" i="100"/>
  <c r="BC1225" i="100"/>
  <c r="BH1224" i="100"/>
  <c r="BG1224" i="100"/>
  <c r="BF1224" i="100"/>
  <c r="BD1224" i="100"/>
  <c r="BC1224" i="100"/>
  <c r="BH1223" i="100"/>
  <c r="BG1223" i="100"/>
  <c r="BE1223" i="100"/>
  <c r="BD1223" i="100"/>
  <c r="BC1223" i="100"/>
  <c r="BH1222" i="100"/>
  <c r="BG1222" i="100"/>
  <c r="BE1222" i="100"/>
  <c r="BD1222" i="100"/>
  <c r="BC1222" i="100"/>
  <c r="BG1221" i="100"/>
  <c r="BF1221" i="100"/>
  <c r="BE1221" i="100"/>
  <c r="BD1221" i="100"/>
  <c r="BC1221" i="100"/>
  <c r="BH1221" i="100"/>
  <c r="BG1220" i="100"/>
  <c r="BF1220" i="100"/>
  <c r="BE1220" i="100"/>
  <c r="BD1220" i="100"/>
  <c r="BC1220" i="100"/>
  <c r="BG1219" i="100"/>
  <c r="BF1219" i="100"/>
  <c r="BE1219" i="100"/>
  <c r="BD1219" i="100"/>
  <c r="BC1219" i="100"/>
  <c r="BG1218" i="100"/>
  <c r="BF1218" i="100"/>
  <c r="BE1218" i="100"/>
  <c r="BD1218" i="100"/>
  <c r="BC1218" i="100"/>
  <c r="BH1217" i="100"/>
  <c r="BG1217" i="100"/>
  <c r="BE1217" i="100"/>
  <c r="BD1217" i="100"/>
  <c r="BC1217" i="100"/>
  <c r="BH1216" i="100"/>
  <c r="BG1216" i="100"/>
  <c r="BE1216" i="100"/>
  <c r="BD1216" i="100"/>
  <c r="BC1216" i="100"/>
  <c r="BG1215" i="100"/>
  <c r="BF1215" i="100"/>
  <c r="BE1215" i="100"/>
  <c r="BD1215" i="100"/>
  <c r="BC1215" i="100"/>
  <c r="BH1214" i="100"/>
  <c r="BG1214" i="100"/>
  <c r="BE1214" i="100"/>
  <c r="BD1214" i="100"/>
  <c r="BC1214" i="100"/>
  <c r="BG1213" i="100"/>
  <c r="BF1213" i="100"/>
  <c r="BE1213" i="100"/>
  <c r="BD1213" i="100"/>
  <c r="BC1213" i="100"/>
  <c r="BM1212" i="100"/>
  <c r="BL1212" i="100"/>
  <c r="BK1212" i="100"/>
  <c r="BH1212" i="100"/>
  <c r="BG1212" i="100"/>
  <c r="BG1211" i="100"/>
  <c r="BF1211" i="100"/>
  <c r="BN1211" i="100" s="1"/>
  <c r="BE1211" i="100"/>
  <c r="BD1211" i="100"/>
  <c r="BC1211" i="100"/>
  <c r="BG1210" i="100"/>
  <c r="BF1210" i="100"/>
  <c r="BE1210" i="100"/>
  <c r="BD1210" i="100"/>
  <c r="BC1210" i="100"/>
  <c r="BH1209" i="100"/>
  <c r="BG1209" i="100"/>
  <c r="BF1209" i="100"/>
  <c r="BD1209" i="100"/>
  <c r="BC1209" i="100"/>
  <c r="BH1208" i="100"/>
  <c r="BG1208" i="100"/>
  <c r="BF1208" i="100"/>
  <c r="BD1208" i="100"/>
  <c r="BC1208" i="100"/>
  <c r="BH1207" i="100"/>
  <c r="BG1207" i="100"/>
  <c r="BF1207" i="100"/>
  <c r="BD1207" i="100"/>
  <c r="BC1207" i="100"/>
  <c r="BH1206" i="100"/>
  <c r="BG1206" i="100"/>
  <c r="BF1206" i="100"/>
  <c r="BE1206" i="100"/>
  <c r="BC1206" i="100"/>
  <c r="BH1205" i="100"/>
  <c r="BG1205" i="100"/>
  <c r="BF1205" i="100"/>
  <c r="BE1205" i="100"/>
  <c r="BC1205" i="100"/>
  <c r="BH1204" i="100"/>
  <c r="BG1204" i="100"/>
  <c r="BF1204" i="100"/>
  <c r="BE1204" i="100"/>
  <c r="BC1204" i="100"/>
  <c r="BH1203" i="100"/>
  <c r="BG1203" i="100"/>
  <c r="BF1203" i="100"/>
  <c r="BD1203" i="100"/>
  <c r="BC1203" i="100"/>
  <c r="BH1202" i="100"/>
  <c r="BG1202" i="100"/>
  <c r="BF1202" i="100"/>
  <c r="BE1202" i="100"/>
  <c r="BC1202" i="100"/>
  <c r="BH1201" i="100"/>
  <c r="BG1201" i="100"/>
  <c r="BE1201" i="100"/>
  <c r="BD1201" i="100"/>
  <c r="BC1201" i="100"/>
  <c r="BH1200" i="100"/>
  <c r="BG1200" i="100"/>
  <c r="BE1200" i="100"/>
  <c r="BD1200" i="100"/>
  <c r="BC1200" i="100"/>
  <c r="BH1199" i="100"/>
  <c r="BG1199" i="100"/>
  <c r="BE1199" i="100"/>
  <c r="BD1199" i="100"/>
  <c r="BC1199" i="100"/>
  <c r="BH1198" i="100"/>
  <c r="BG1198" i="100"/>
  <c r="BE1198" i="100"/>
  <c r="BD1198" i="100"/>
  <c r="BC1198" i="100"/>
  <c r="BH1197" i="100"/>
  <c r="BG1197" i="100"/>
  <c r="BE1197" i="100"/>
  <c r="BD1197" i="100"/>
  <c r="BC1197" i="100"/>
  <c r="BH1196" i="100"/>
  <c r="BG1196" i="100"/>
  <c r="BE1196" i="100"/>
  <c r="BD1196" i="100"/>
  <c r="BC1196" i="100"/>
  <c r="BH1194" i="100"/>
  <c r="BG1194" i="100"/>
  <c r="BE1194" i="100"/>
  <c r="BD1194" i="100"/>
  <c r="BC1194" i="100"/>
  <c r="BF1194" i="100"/>
  <c r="BH1193" i="100"/>
  <c r="BG1193" i="100"/>
  <c r="BE1193" i="100"/>
  <c r="BD1193" i="100"/>
  <c r="BC1193" i="100"/>
  <c r="BH1192" i="100"/>
  <c r="BG1192" i="100"/>
  <c r="BE1192" i="100"/>
  <c r="BD1192" i="100"/>
  <c r="BC1192" i="100"/>
  <c r="BF1192" i="100"/>
  <c r="BH1191" i="100"/>
  <c r="BG1191" i="100"/>
  <c r="BE1191" i="100"/>
  <c r="BD1191" i="100"/>
  <c r="BC1191" i="100"/>
  <c r="BF1191" i="100"/>
  <c r="BH1190" i="100"/>
  <c r="BG1190" i="100"/>
  <c r="BE1190" i="100"/>
  <c r="BD1190" i="100"/>
  <c r="BC1190" i="100"/>
  <c r="BF1190" i="100"/>
  <c r="BH1189" i="100"/>
  <c r="BG1189" i="100"/>
  <c r="BE1189" i="100"/>
  <c r="BD1189" i="100"/>
  <c r="BC1189" i="100"/>
  <c r="BH1188" i="100"/>
  <c r="BG1188" i="100"/>
  <c r="BE1188" i="100"/>
  <c r="BD1188" i="100"/>
  <c r="BC1188" i="100"/>
  <c r="BF1188" i="100"/>
  <c r="BH1187" i="100"/>
  <c r="BG1187" i="100"/>
  <c r="BE1187" i="100"/>
  <c r="BD1187" i="100"/>
  <c r="BC1187" i="100"/>
  <c r="BF1187" i="100"/>
  <c r="BH1186" i="100"/>
  <c r="BG1186" i="100"/>
  <c r="BE1186" i="100"/>
  <c r="BD1186" i="100"/>
  <c r="BC1186" i="100"/>
  <c r="BF1186" i="100"/>
  <c r="BH1185" i="100"/>
  <c r="BG1185" i="100"/>
  <c r="BE1185" i="100"/>
  <c r="BD1185" i="100"/>
  <c r="BC1185" i="100"/>
  <c r="BH1184" i="100"/>
  <c r="BG1184" i="100"/>
  <c r="BE1184" i="100"/>
  <c r="BD1184" i="100"/>
  <c r="BC1184" i="100"/>
  <c r="BF1184" i="100"/>
  <c r="BH1183" i="100"/>
  <c r="BG1183" i="100"/>
  <c r="BE1183" i="100"/>
  <c r="BD1183" i="100"/>
  <c r="BC1183" i="100"/>
  <c r="BF1183" i="100"/>
  <c r="BH1182" i="100"/>
  <c r="BG1182" i="100"/>
  <c r="BE1182" i="100"/>
  <c r="BD1182" i="100"/>
  <c r="BC1182" i="100"/>
  <c r="BF1182" i="100"/>
  <c r="BH1181" i="100"/>
  <c r="BG1181" i="100"/>
  <c r="BE1181" i="100"/>
  <c r="BD1181" i="100"/>
  <c r="BC1181" i="100"/>
  <c r="BH1180" i="100"/>
  <c r="BG1180" i="100"/>
  <c r="BE1180" i="100"/>
  <c r="BD1180" i="100"/>
  <c r="BC1180" i="100"/>
  <c r="BF1180" i="100"/>
  <c r="BH1179" i="100"/>
  <c r="BP1179" i="100" s="1"/>
  <c r="BG1179" i="100"/>
  <c r="BE1179" i="100"/>
  <c r="BD1179" i="100"/>
  <c r="BC1179" i="100"/>
  <c r="BK1179" i="100" s="1"/>
  <c r="BF1179" i="100"/>
  <c r="BH1178" i="100"/>
  <c r="BG1178" i="100"/>
  <c r="BE1178" i="100"/>
  <c r="BD1178" i="100"/>
  <c r="BC1178" i="100"/>
  <c r="BF1178" i="100"/>
  <c r="BH1177" i="100"/>
  <c r="BG1177" i="100"/>
  <c r="BE1177" i="100"/>
  <c r="BD1177" i="100"/>
  <c r="BC1177" i="100"/>
  <c r="BH1176" i="100"/>
  <c r="BP1176" i="100" s="1"/>
  <c r="BG1176" i="100"/>
  <c r="BE1176" i="100"/>
  <c r="BD1176" i="100"/>
  <c r="BC1176" i="100"/>
  <c r="BF1176" i="100"/>
  <c r="BH1175" i="100"/>
  <c r="BG1175" i="100"/>
  <c r="BE1175" i="100"/>
  <c r="BD1175" i="100"/>
  <c r="BC1175" i="100"/>
  <c r="BF1175" i="100"/>
  <c r="BG1174" i="100"/>
  <c r="BF1174" i="100"/>
  <c r="BE1174" i="100"/>
  <c r="BD1174" i="100"/>
  <c r="BC1174" i="100"/>
  <c r="BG1173" i="100"/>
  <c r="BF1173" i="100"/>
  <c r="BE1173" i="100"/>
  <c r="BD1173" i="100"/>
  <c r="BC1173" i="100"/>
  <c r="BK1173" i="100" s="1"/>
  <c r="BG1172" i="100"/>
  <c r="BF1172" i="100"/>
  <c r="BE1172" i="100"/>
  <c r="BD1172" i="100"/>
  <c r="BC1172" i="100"/>
  <c r="BG1171" i="100"/>
  <c r="BF1171" i="100"/>
  <c r="BE1171" i="100"/>
  <c r="BD1171" i="100"/>
  <c r="BC1171" i="100"/>
  <c r="BG1170" i="100"/>
  <c r="BF1170" i="100"/>
  <c r="BE1170" i="100"/>
  <c r="BD1170" i="100"/>
  <c r="BC1170" i="100"/>
  <c r="BG1169" i="100"/>
  <c r="BF1169" i="100"/>
  <c r="BE1169" i="100"/>
  <c r="BD1169" i="100"/>
  <c r="BC1169" i="100"/>
  <c r="BG1168" i="100"/>
  <c r="BF1168" i="100"/>
  <c r="BE1168" i="100"/>
  <c r="BD1168" i="100"/>
  <c r="BC1168" i="100"/>
  <c r="BH1167" i="100"/>
  <c r="BG1167" i="100"/>
  <c r="BE1167" i="100"/>
  <c r="BD1167" i="100"/>
  <c r="BC1167" i="100"/>
  <c r="BG1166" i="100"/>
  <c r="BF1166" i="100"/>
  <c r="BE1166" i="100"/>
  <c r="BD1166" i="100"/>
  <c r="BC1166" i="100"/>
  <c r="BH1165" i="100"/>
  <c r="BP1165" i="100" s="1"/>
  <c r="BG1165" i="100"/>
  <c r="BE1165" i="100"/>
  <c r="BD1165" i="100"/>
  <c r="BC1165" i="100"/>
  <c r="BG1164" i="100"/>
  <c r="BF1164" i="100"/>
  <c r="BE1164" i="100"/>
  <c r="BD1164" i="100"/>
  <c r="BC1164" i="100"/>
  <c r="BG1163" i="100"/>
  <c r="BF1163" i="100"/>
  <c r="BE1163" i="100"/>
  <c r="BD1163" i="100"/>
  <c r="BC1163" i="100"/>
  <c r="BG1162" i="100"/>
  <c r="BF1162" i="100"/>
  <c r="BE1162" i="100"/>
  <c r="BD1162" i="100"/>
  <c r="BC1162" i="100"/>
  <c r="BG1161" i="100"/>
  <c r="BF1161" i="100"/>
  <c r="BE1161" i="100"/>
  <c r="BD1161" i="100"/>
  <c r="BC1161" i="100"/>
  <c r="BG1160" i="100"/>
  <c r="BF1160" i="100"/>
  <c r="BE1160" i="100"/>
  <c r="BD1160" i="100"/>
  <c r="BC1160" i="100"/>
  <c r="BG1159" i="100"/>
  <c r="BF1159" i="100"/>
  <c r="BE1159" i="100"/>
  <c r="BD1159" i="100"/>
  <c r="BC1159" i="100"/>
  <c r="BG1158" i="100"/>
  <c r="BF1158" i="100"/>
  <c r="BE1158" i="100"/>
  <c r="BD1158" i="100"/>
  <c r="BC1158" i="100"/>
  <c r="BG1157" i="100"/>
  <c r="BF1157" i="100"/>
  <c r="BE1157" i="100"/>
  <c r="BD1157" i="100"/>
  <c r="BC1157" i="100"/>
  <c r="BG1156" i="100"/>
  <c r="BF1156" i="100"/>
  <c r="BE1156" i="100"/>
  <c r="BD1156" i="100"/>
  <c r="BC1156" i="100"/>
  <c r="BH1155" i="100"/>
  <c r="BG1155" i="100"/>
  <c r="BE1155" i="100"/>
  <c r="BD1155" i="100"/>
  <c r="BC1155" i="100"/>
  <c r="BH1154" i="100"/>
  <c r="BP1154" i="100" s="1"/>
  <c r="BG1154" i="100"/>
  <c r="BE1154" i="100"/>
  <c r="BD1154" i="100"/>
  <c r="BC1154" i="100"/>
  <c r="BG1153" i="100"/>
  <c r="BF1153" i="100"/>
  <c r="BE1153" i="100"/>
  <c r="BD1153" i="100"/>
  <c r="BC1153" i="100"/>
  <c r="BH1152" i="100"/>
  <c r="BP1152" i="100" s="1"/>
  <c r="BG1152" i="100"/>
  <c r="BE1152" i="100"/>
  <c r="BD1152" i="100"/>
  <c r="BC1152" i="100"/>
  <c r="BG1151" i="100"/>
  <c r="BF1151" i="100"/>
  <c r="BE1151" i="100"/>
  <c r="BD1151" i="100"/>
  <c r="BC1151" i="100"/>
  <c r="BG1150" i="100"/>
  <c r="BF1150" i="100"/>
  <c r="BE1150" i="100"/>
  <c r="BD1150" i="100"/>
  <c r="BC1150" i="100"/>
  <c r="BH1149" i="100"/>
  <c r="BG1149" i="100"/>
  <c r="BE1149" i="100"/>
  <c r="BD1149" i="100"/>
  <c r="BC1149" i="100"/>
  <c r="BH1148" i="100"/>
  <c r="BP1148" i="100" s="1"/>
  <c r="BG1148" i="100"/>
  <c r="BE1148" i="100"/>
  <c r="BD1148" i="100"/>
  <c r="BC1148" i="100"/>
  <c r="BG1147" i="100"/>
  <c r="BF1147" i="100"/>
  <c r="BE1147" i="100"/>
  <c r="BD1147" i="100"/>
  <c r="BC1147" i="100"/>
  <c r="BG1146" i="100"/>
  <c r="BF1146" i="100"/>
  <c r="BE1146" i="100"/>
  <c r="BD1146" i="100"/>
  <c r="BC1146" i="100"/>
  <c r="BG1145" i="100"/>
  <c r="BF1145" i="100"/>
  <c r="BE1145" i="100"/>
  <c r="BD1145" i="100"/>
  <c r="BC1145" i="100"/>
  <c r="BG1144" i="100"/>
  <c r="BF1144" i="100"/>
  <c r="BE1144" i="100"/>
  <c r="BD1144" i="100"/>
  <c r="BC1144" i="100"/>
  <c r="BG1143" i="100"/>
  <c r="BF1143" i="100"/>
  <c r="BE1143" i="100"/>
  <c r="BD1143" i="100"/>
  <c r="BC1143" i="100"/>
  <c r="BG1142" i="100"/>
  <c r="BF1142" i="100"/>
  <c r="BE1142" i="100"/>
  <c r="BD1142" i="100"/>
  <c r="BC1142" i="100"/>
  <c r="BG1141" i="100"/>
  <c r="BF1141" i="100"/>
  <c r="BE1141" i="100"/>
  <c r="BD1141" i="100"/>
  <c r="BC1141" i="100"/>
  <c r="BG1140" i="100"/>
  <c r="BF1140" i="100"/>
  <c r="BE1140" i="100"/>
  <c r="BD1140" i="100"/>
  <c r="BC1140" i="100"/>
  <c r="BG1139" i="100"/>
  <c r="BF1139" i="100"/>
  <c r="BE1139" i="100"/>
  <c r="BD1139" i="100"/>
  <c r="BC1139" i="100"/>
  <c r="BG1138" i="100"/>
  <c r="BF1138" i="100"/>
  <c r="BE1138" i="100"/>
  <c r="BD1138" i="100"/>
  <c r="BC1138" i="100"/>
  <c r="BG1137" i="100"/>
  <c r="BF1137" i="100"/>
  <c r="BE1137" i="100"/>
  <c r="BD1137" i="100"/>
  <c r="BC1137" i="100"/>
  <c r="BG1136" i="100"/>
  <c r="BF1136" i="100"/>
  <c r="BE1136" i="100"/>
  <c r="BD1136" i="100"/>
  <c r="BC1136" i="100"/>
  <c r="BG1135" i="100"/>
  <c r="BF1135" i="100"/>
  <c r="BN1135" i="100" s="1"/>
  <c r="BE1135" i="100"/>
  <c r="BD1135" i="100"/>
  <c r="BC1135" i="100"/>
  <c r="BG1134" i="100"/>
  <c r="BF1134" i="100"/>
  <c r="BE1134" i="100"/>
  <c r="BD1134" i="100"/>
  <c r="BC1134" i="100"/>
  <c r="BG1133" i="100"/>
  <c r="BO1133" i="100" s="1"/>
  <c r="BF1133" i="100"/>
  <c r="BE1133" i="100"/>
  <c r="BD1133" i="100"/>
  <c r="BC1133" i="100"/>
  <c r="BG1132" i="100"/>
  <c r="BF1132" i="100"/>
  <c r="BE1132" i="100"/>
  <c r="BD1132" i="100"/>
  <c r="BC1132" i="100"/>
  <c r="BN1131" i="100"/>
  <c r="BM1131" i="100"/>
  <c r="BL1131" i="100"/>
  <c r="BK1131" i="100"/>
  <c r="BG1131" i="100"/>
  <c r="BG1130" i="100"/>
  <c r="BF1130" i="100"/>
  <c r="BE1130" i="100"/>
  <c r="BD1130" i="100"/>
  <c r="BC1130" i="100"/>
  <c r="BG1129" i="100"/>
  <c r="BF1129" i="100"/>
  <c r="BN1129" i="100" s="1"/>
  <c r="BE1129" i="100"/>
  <c r="BD1129" i="100"/>
  <c r="BC1129" i="100"/>
  <c r="BH1128" i="100"/>
  <c r="BG1128" i="100"/>
  <c r="BF1128" i="100"/>
  <c r="BE1128" i="100"/>
  <c r="BD1128" i="100"/>
  <c r="BC1128" i="100"/>
  <c r="BG1127" i="100"/>
  <c r="BF1127" i="100"/>
  <c r="BE1127" i="100"/>
  <c r="BD1127" i="100"/>
  <c r="BC1127" i="100"/>
  <c r="BG1126" i="100"/>
  <c r="BF1126" i="100"/>
  <c r="BE1126" i="100"/>
  <c r="BD1126" i="100"/>
  <c r="BC1126" i="100"/>
  <c r="BG1125" i="100"/>
  <c r="BF1125" i="100"/>
  <c r="BE1125" i="100"/>
  <c r="BD1125" i="100"/>
  <c r="BC1125" i="100"/>
  <c r="BG1124" i="100"/>
  <c r="BF1124" i="100"/>
  <c r="BE1124" i="100"/>
  <c r="BD1124" i="100"/>
  <c r="BC1124" i="100"/>
  <c r="BG1123" i="100"/>
  <c r="BF1123" i="100"/>
  <c r="BE1123" i="100"/>
  <c r="BD1123" i="100"/>
  <c r="BC1123" i="100"/>
  <c r="BG1122" i="100"/>
  <c r="BF1122" i="100"/>
  <c r="BE1122" i="100"/>
  <c r="BM1122" i="100" s="1"/>
  <c r="BD1122" i="100"/>
  <c r="BC1122" i="100"/>
  <c r="BG1121" i="100"/>
  <c r="BF1121" i="100"/>
  <c r="BE1121" i="100"/>
  <c r="BD1121" i="100"/>
  <c r="BC1121" i="100"/>
  <c r="BG1120" i="100"/>
  <c r="BF1120" i="100"/>
  <c r="BE1120" i="100"/>
  <c r="BD1120" i="100"/>
  <c r="BC1120" i="100"/>
  <c r="BG1119" i="100"/>
  <c r="BF1119" i="100"/>
  <c r="BE1119" i="100"/>
  <c r="BD1119" i="100"/>
  <c r="BC1119" i="100"/>
  <c r="BG1118" i="100"/>
  <c r="BF1118" i="100"/>
  <c r="BE1118" i="100"/>
  <c r="BD1118" i="100"/>
  <c r="BC1118" i="100"/>
  <c r="BG1117" i="100"/>
  <c r="BF1117" i="100"/>
  <c r="BE1117" i="100"/>
  <c r="BD1117" i="100"/>
  <c r="BC1117" i="100"/>
  <c r="BG1116" i="100"/>
  <c r="BF1116" i="100"/>
  <c r="BE1116" i="100"/>
  <c r="BD1116" i="100"/>
  <c r="BC1116" i="100"/>
  <c r="BG1115" i="100"/>
  <c r="BF1115" i="100"/>
  <c r="BE1115" i="100"/>
  <c r="BD1115" i="100"/>
  <c r="BC1115" i="100"/>
  <c r="BG1114" i="100"/>
  <c r="BF1114" i="100"/>
  <c r="BE1114" i="100"/>
  <c r="BD1114" i="100"/>
  <c r="BC1114" i="100"/>
  <c r="BG1113" i="100"/>
  <c r="BF1113" i="100"/>
  <c r="BE1113" i="100"/>
  <c r="BM1113" i="100" s="1"/>
  <c r="BD1113" i="100"/>
  <c r="BC1113" i="100"/>
  <c r="BG1112" i="100"/>
  <c r="BF1112" i="100"/>
  <c r="BE1112" i="100"/>
  <c r="BD1112" i="100"/>
  <c r="BC1112" i="100"/>
  <c r="BG1111" i="100"/>
  <c r="BF1111" i="100"/>
  <c r="BN1111" i="100" s="1"/>
  <c r="BE1111" i="100"/>
  <c r="BD1111" i="100"/>
  <c r="BC1111" i="100"/>
  <c r="BG1110" i="100"/>
  <c r="BF1110" i="100"/>
  <c r="BE1110" i="100"/>
  <c r="BD1110" i="100"/>
  <c r="BC1110" i="100"/>
  <c r="BG1109" i="100"/>
  <c r="BF1109" i="100"/>
  <c r="BE1109" i="100"/>
  <c r="BD1109" i="100"/>
  <c r="BC1109" i="100"/>
  <c r="BG1108" i="100"/>
  <c r="BF1108" i="100"/>
  <c r="BE1108" i="100"/>
  <c r="BD1108" i="100"/>
  <c r="BC1108" i="100"/>
  <c r="BG1107" i="100"/>
  <c r="BF1107" i="100"/>
  <c r="BE1107" i="100"/>
  <c r="BD1107" i="100"/>
  <c r="BC1107" i="100"/>
  <c r="BG1106" i="100"/>
  <c r="BF1106" i="100"/>
  <c r="BE1106" i="100"/>
  <c r="BD1106" i="100"/>
  <c r="BC1106" i="100"/>
  <c r="BG1105" i="100"/>
  <c r="BF1105" i="100"/>
  <c r="BE1105" i="100"/>
  <c r="BD1105" i="100"/>
  <c r="BC1105" i="100"/>
  <c r="BG1104" i="100"/>
  <c r="BF1104" i="100"/>
  <c r="BE1104" i="100"/>
  <c r="BD1104" i="100"/>
  <c r="BC1104" i="100"/>
  <c r="BG1103" i="100"/>
  <c r="BF1103" i="100"/>
  <c r="BE1103" i="100"/>
  <c r="BD1103" i="100"/>
  <c r="BC1103" i="100"/>
  <c r="BG1102" i="100"/>
  <c r="BF1102" i="100"/>
  <c r="BE1102" i="100"/>
  <c r="BD1102" i="100"/>
  <c r="BC1102" i="100"/>
  <c r="BK1102" i="100" s="1"/>
  <c r="BG1101" i="100"/>
  <c r="BF1101" i="100"/>
  <c r="BE1101" i="100"/>
  <c r="BD1101" i="100"/>
  <c r="BC1101" i="100"/>
  <c r="BG1100" i="100"/>
  <c r="BF1100" i="100"/>
  <c r="BE1100" i="100"/>
  <c r="BD1100" i="100"/>
  <c r="BC1100" i="100"/>
  <c r="BG1099" i="100"/>
  <c r="BF1099" i="100"/>
  <c r="BE1099" i="100"/>
  <c r="BD1099" i="100"/>
  <c r="BC1099" i="100"/>
  <c r="BG1098" i="100"/>
  <c r="BF1098" i="100"/>
  <c r="BE1098" i="100"/>
  <c r="BD1098" i="100"/>
  <c r="BC1098" i="100"/>
  <c r="BG1097" i="100"/>
  <c r="BF1097" i="100"/>
  <c r="BE1097" i="100"/>
  <c r="BD1097" i="100"/>
  <c r="BC1097" i="100"/>
  <c r="BG1096" i="100"/>
  <c r="BO1096" i="100" s="1"/>
  <c r="BF1096" i="100"/>
  <c r="BE1096" i="100"/>
  <c r="BD1096" i="100"/>
  <c r="BC1096" i="100"/>
  <c r="U1397" i="100"/>
  <c r="T1397" i="100"/>
  <c r="T1400" i="100" s="1"/>
  <c r="S1397" i="100"/>
  <c r="R1397" i="100"/>
  <c r="Q1397" i="100"/>
  <c r="BG1095" i="100"/>
  <c r="BF1095" i="100"/>
  <c r="BE1095" i="100"/>
  <c r="BD1095" i="100"/>
  <c r="BC1095" i="100"/>
  <c r="BG1094" i="100"/>
  <c r="BF1094" i="100"/>
  <c r="BE1094" i="100"/>
  <c r="BM1094" i="100" s="1"/>
  <c r="BD1094" i="100"/>
  <c r="BC1094" i="100"/>
  <c r="BH1093" i="100"/>
  <c r="BG1093" i="100"/>
  <c r="BF1093" i="100"/>
  <c r="BE1093" i="100"/>
  <c r="BC1093" i="100"/>
  <c r="BH1092" i="100"/>
  <c r="BG1092" i="100"/>
  <c r="BF1092" i="100"/>
  <c r="BC1092" i="100"/>
  <c r="BG1088" i="100"/>
  <c r="BF1088" i="100"/>
  <c r="BE1088" i="100"/>
  <c r="BD1088" i="100"/>
  <c r="BC1088" i="100"/>
  <c r="BG1087" i="100"/>
  <c r="BF1087" i="100"/>
  <c r="BE1087" i="100"/>
  <c r="BD1087" i="100"/>
  <c r="BC1087" i="100"/>
  <c r="BG1086" i="100"/>
  <c r="BF1086" i="100"/>
  <c r="BE1086" i="100"/>
  <c r="BD1086" i="100"/>
  <c r="BC1086" i="100"/>
  <c r="BG1085" i="100"/>
  <c r="BF1085" i="100"/>
  <c r="BE1085" i="100"/>
  <c r="BD1085" i="100"/>
  <c r="BC1085" i="100"/>
  <c r="BG1084" i="100"/>
  <c r="BF1084" i="100"/>
  <c r="BE1084" i="100"/>
  <c r="BD1084" i="100"/>
  <c r="BC1084" i="100"/>
  <c r="BG1083" i="100"/>
  <c r="BF1083" i="100"/>
  <c r="BE1083" i="100"/>
  <c r="BD1083" i="100"/>
  <c r="BC1083" i="100"/>
  <c r="BG1082" i="100"/>
  <c r="BF1082" i="100"/>
  <c r="BE1082" i="100"/>
  <c r="BD1082" i="100"/>
  <c r="BC1082" i="100"/>
  <c r="BG1081" i="100"/>
  <c r="BF1081" i="100"/>
  <c r="BE1081" i="100"/>
  <c r="BD1081" i="100"/>
  <c r="BC1081" i="100"/>
  <c r="BN1081" i="100"/>
  <c r="BG1080" i="100"/>
  <c r="BF1080" i="100"/>
  <c r="BE1080" i="100"/>
  <c r="BD1080" i="100"/>
  <c r="BC1080" i="100"/>
  <c r="BG1079" i="100"/>
  <c r="BF1079" i="100"/>
  <c r="BE1079" i="100"/>
  <c r="BD1079" i="100"/>
  <c r="BC1079" i="100"/>
  <c r="BG1078" i="100"/>
  <c r="BF1078" i="100"/>
  <c r="BE1078" i="100"/>
  <c r="BD1078" i="100"/>
  <c r="BC1078" i="100"/>
  <c r="BG1077" i="100"/>
  <c r="BF1077" i="100"/>
  <c r="BE1077" i="100"/>
  <c r="BD1077" i="100"/>
  <c r="BC1077" i="100"/>
  <c r="BG1076" i="100"/>
  <c r="BF1076" i="100"/>
  <c r="BE1076" i="100"/>
  <c r="BD1076" i="100"/>
  <c r="BC1076" i="100"/>
  <c r="BG1075" i="100"/>
  <c r="BF1075" i="100"/>
  <c r="BE1075" i="100"/>
  <c r="BD1075" i="100"/>
  <c r="BC1075" i="100"/>
  <c r="BG1074" i="100"/>
  <c r="BF1074" i="100"/>
  <c r="BE1074" i="100"/>
  <c r="BD1074" i="100"/>
  <c r="BC1074" i="100"/>
  <c r="BG1073" i="100"/>
  <c r="BF1073" i="100"/>
  <c r="BE1073" i="100"/>
  <c r="BD1073" i="100"/>
  <c r="BC1073" i="100"/>
  <c r="BG1072" i="100"/>
  <c r="BF1072" i="100"/>
  <c r="BE1072" i="100"/>
  <c r="BD1072" i="100"/>
  <c r="BC1072" i="100"/>
  <c r="BG1071" i="100"/>
  <c r="BF1071" i="100"/>
  <c r="BE1071" i="100"/>
  <c r="BD1071" i="100"/>
  <c r="BC1071" i="100"/>
  <c r="BG1070" i="100"/>
  <c r="BF1070" i="100"/>
  <c r="BE1070" i="100"/>
  <c r="BD1070" i="100"/>
  <c r="BC1070" i="100"/>
  <c r="BG1069" i="100"/>
  <c r="BF1069" i="100"/>
  <c r="BE1069" i="100"/>
  <c r="BD1069" i="100"/>
  <c r="BC1069" i="100"/>
  <c r="BG1068" i="100"/>
  <c r="BF1068" i="100"/>
  <c r="BE1068" i="100"/>
  <c r="BD1068" i="100"/>
  <c r="BC1068" i="100"/>
  <c r="BG1067" i="100"/>
  <c r="BF1067" i="100"/>
  <c r="BE1067" i="100"/>
  <c r="BD1067" i="100"/>
  <c r="BC1067" i="100"/>
  <c r="BH1066" i="100"/>
  <c r="BG1066" i="100"/>
  <c r="BE1066" i="100"/>
  <c r="BD1066" i="100"/>
  <c r="BC1066" i="100"/>
  <c r="BG1065" i="100"/>
  <c r="BF1065" i="100"/>
  <c r="BE1065" i="100"/>
  <c r="BD1065" i="100"/>
  <c r="BC1065" i="100"/>
  <c r="BG1064" i="100"/>
  <c r="BF1064" i="100"/>
  <c r="BE1064" i="100"/>
  <c r="BD1064" i="100"/>
  <c r="BC1064" i="100"/>
  <c r="BG1063" i="100"/>
  <c r="BF1063" i="100"/>
  <c r="BE1063" i="100"/>
  <c r="BD1063" i="100"/>
  <c r="BC1063" i="100"/>
  <c r="BG1062" i="100"/>
  <c r="BF1062" i="100"/>
  <c r="BE1062" i="100"/>
  <c r="BD1062" i="100"/>
  <c r="BC1062" i="100"/>
  <c r="BG1061" i="100"/>
  <c r="BF1061" i="100"/>
  <c r="BE1061" i="100"/>
  <c r="BD1061" i="100"/>
  <c r="BC1061" i="100"/>
  <c r="BG1060" i="100"/>
  <c r="BF1060" i="100"/>
  <c r="BE1060" i="100"/>
  <c r="BD1060" i="100"/>
  <c r="BC1060" i="100"/>
  <c r="BG1059" i="100"/>
  <c r="BF1059" i="100"/>
  <c r="BE1059" i="100"/>
  <c r="BD1059" i="100"/>
  <c r="BC1059" i="100"/>
  <c r="BG1058" i="100"/>
  <c r="BF1058" i="100"/>
  <c r="BE1058" i="100"/>
  <c r="BD1058" i="100"/>
  <c r="BC1058" i="100"/>
  <c r="BG1057" i="100"/>
  <c r="BF1057" i="100"/>
  <c r="BE1057" i="100"/>
  <c r="BD1057" i="100"/>
  <c r="BC1057" i="100"/>
  <c r="BG1056" i="100"/>
  <c r="BF1056" i="100"/>
  <c r="BE1056" i="100"/>
  <c r="BD1056" i="100"/>
  <c r="BC1056" i="100"/>
  <c r="BG1055" i="100"/>
  <c r="BF1055" i="100"/>
  <c r="BE1055" i="100"/>
  <c r="BD1055" i="100"/>
  <c r="BC1055" i="100"/>
  <c r="BG1054" i="100"/>
  <c r="BF1054" i="100"/>
  <c r="BE1054" i="100"/>
  <c r="BD1054" i="100"/>
  <c r="BC1054" i="100"/>
  <c r="BG1053" i="100"/>
  <c r="BF1053" i="100"/>
  <c r="BE1053" i="100"/>
  <c r="BD1053" i="100"/>
  <c r="BC1053" i="100"/>
  <c r="BG1052" i="100"/>
  <c r="BF1052" i="100"/>
  <c r="BE1052" i="100"/>
  <c r="BD1052" i="100"/>
  <c r="BC1052" i="100"/>
  <c r="BG1051" i="100"/>
  <c r="BF1051" i="100"/>
  <c r="BE1051" i="100"/>
  <c r="BD1051" i="100"/>
  <c r="BC1051" i="100"/>
  <c r="BH1050" i="100"/>
  <c r="BG1050" i="100"/>
  <c r="BE1050" i="100"/>
  <c r="BD1050" i="100"/>
  <c r="BC1050" i="100"/>
  <c r="BG1049" i="100"/>
  <c r="BF1049" i="100"/>
  <c r="BE1049" i="100"/>
  <c r="BD1049" i="100"/>
  <c r="BC1049" i="100"/>
  <c r="BG1048" i="100"/>
  <c r="BF1048" i="100"/>
  <c r="BE1048" i="100"/>
  <c r="BD1048" i="100"/>
  <c r="BC1048" i="100"/>
  <c r="BG1047" i="100"/>
  <c r="BF1047" i="100"/>
  <c r="BE1047" i="100"/>
  <c r="BD1047" i="100"/>
  <c r="BC1047" i="100"/>
  <c r="BG1046" i="100"/>
  <c r="BF1046" i="100"/>
  <c r="BE1046" i="100"/>
  <c r="BD1046" i="100"/>
  <c r="BC1046" i="100"/>
  <c r="BG1045" i="100"/>
  <c r="BF1045" i="100"/>
  <c r="BE1045" i="100"/>
  <c r="BD1045" i="100"/>
  <c r="BC1045" i="100"/>
  <c r="BG1044" i="100"/>
  <c r="BF1044" i="100"/>
  <c r="BE1044" i="100"/>
  <c r="BD1044" i="100"/>
  <c r="BC1044" i="100"/>
  <c r="BG1043" i="100"/>
  <c r="BF1043" i="100"/>
  <c r="BE1043" i="100"/>
  <c r="BD1043" i="100"/>
  <c r="BC1043" i="100"/>
  <c r="BG1042" i="100"/>
  <c r="BF1042" i="100"/>
  <c r="BE1042" i="100"/>
  <c r="BD1042" i="100"/>
  <c r="BC1042" i="100"/>
  <c r="BG1040" i="100"/>
  <c r="BF1040" i="100"/>
  <c r="BE1040" i="100"/>
  <c r="BD1040" i="100"/>
  <c r="BC1040" i="100"/>
  <c r="BG1039" i="100"/>
  <c r="BF1039" i="100"/>
  <c r="BE1039" i="100"/>
  <c r="BD1039" i="100"/>
  <c r="BC1039" i="100"/>
  <c r="BG1038" i="100"/>
  <c r="BF1038" i="100"/>
  <c r="BE1038" i="100"/>
  <c r="BD1038" i="100"/>
  <c r="BC1038" i="100"/>
  <c r="BG1037" i="100"/>
  <c r="BF1037" i="100"/>
  <c r="BE1037" i="100"/>
  <c r="BD1037" i="100"/>
  <c r="BC1037" i="100"/>
  <c r="BG1036" i="100"/>
  <c r="BF1036" i="100"/>
  <c r="BE1036" i="100"/>
  <c r="BD1036" i="100"/>
  <c r="BC1036" i="100"/>
  <c r="BG1035" i="100"/>
  <c r="BF1035" i="100"/>
  <c r="BE1035" i="100"/>
  <c r="BD1035" i="100"/>
  <c r="BC1035" i="100"/>
  <c r="BG1034" i="100"/>
  <c r="BF1034" i="100"/>
  <c r="BE1034" i="100"/>
  <c r="BD1034" i="100"/>
  <c r="BC1034" i="100"/>
  <c r="BG1033" i="100"/>
  <c r="BF1033" i="100"/>
  <c r="BE1033" i="100"/>
  <c r="BD1033" i="100"/>
  <c r="BC1033" i="100"/>
  <c r="BG1032" i="100"/>
  <c r="BF1032" i="100"/>
  <c r="BE1032" i="100"/>
  <c r="BD1032" i="100"/>
  <c r="BC1032" i="100"/>
  <c r="BG1031" i="100"/>
  <c r="BF1031" i="100"/>
  <c r="BE1031" i="100"/>
  <c r="BD1031" i="100"/>
  <c r="BC1031" i="100"/>
  <c r="BG1030" i="100"/>
  <c r="BF1030" i="100"/>
  <c r="BE1030" i="100"/>
  <c r="BD1030" i="100"/>
  <c r="BC1030" i="100"/>
  <c r="BG1029" i="100"/>
  <c r="BF1029" i="100"/>
  <c r="BN1029" i="100" s="1"/>
  <c r="BE1029" i="100"/>
  <c r="BD1029" i="100"/>
  <c r="BC1029" i="100"/>
  <c r="BH1028" i="100"/>
  <c r="BG1028" i="100"/>
  <c r="BF1028" i="100"/>
  <c r="BE1028" i="100"/>
  <c r="BD1028" i="100"/>
  <c r="BC1028" i="100"/>
  <c r="BH1027" i="100"/>
  <c r="BG1027" i="100"/>
  <c r="BF1027" i="100"/>
  <c r="BE1027" i="100"/>
  <c r="BD1027" i="100"/>
  <c r="BH1026" i="100"/>
  <c r="BG1026" i="100"/>
  <c r="BF1026" i="100"/>
  <c r="BE1026" i="100"/>
  <c r="BD1026" i="100"/>
  <c r="BC1026" i="100"/>
  <c r="BH1025" i="100"/>
  <c r="BG1025" i="100"/>
  <c r="BF1025" i="100"/>
  <c r="BE1025" i="100"/>
  <c r="BD1025" i="100"/>
  <c r="BH1024" i="100"/>
  <c r="BG1024" i="100"/>
  <c r="BF1024" i="100"/>
  <c r="BE1024" i="100"/>
  <c r="BM1024" i="100" s="1"/>
  <c r="BC1024" i="100"/>
  <c r="BH1023" i="100"/>
  <c r="BG1023" i="100"/>
  <c r="BF1023" i="100"/>
  <c r="BE1023" i="100"/>
  <c r="BC1023" i="100"/>
  <c r="BH1021" i="100"/>
  <c r="BG1021" i="100"/>
  <c r="BF1021" i="100"/>
  <c r="BD1021" i="100"/>
  <c r="BC1021" i="100"/>
  <c r="BH1020" i="100"/>
  <c r="BG1020" i="100"/>
  <c r="BF1020" i="100"/>
  <c r="BE1020" i="100"/>
  <c r="BC1020" i="100"/>
  <c r="BH1019" i="100"/>
  <c r="BG1019" i="100"/>
  <c r="BF1019" i="100"/>
  <c r="BD1019" i="100"/>
  <c r="BC1019" i="100"/>
  <c r="BH1018" i="100"/>
  <c r="BG1018" i="100"/>
  <c r="BO1018" i="100" s="1"/>
  <c r="BF1018" i="100"/>
  <c r="BN1018" i="100" s="1"/>
  <c r="BE1018" i="100"/>
  <c r="BC1018" i="100"/>
  <c r="BH1017" i="100"/>
  <c r="BG1017" i="100"/>
  <c r="BO1017" i="100" s="1"/>
  <c r="BF1017" i="100"/>
  <c r="BN1017" i="100" s="1"/>
  <c r="BE1017" i="100"/>
  <c r="BC1017" i="100"/>
  <c r="BH1016" i="100"/>
  <c r="BG1016" i="100"/>
  <c r="BF1016" i="100"/>
  <c r="BE1016" i="100"/>
  <c r="BC1016" i="100"/>
  <c r="BH1015" i="100"/>
  <c r="BG1015" i="100"/>
  <c r="BF1015" i="100"/>
  <c r="BE1015" i="100"/>
  <c r="BC1015" i="100"/>
  <c r="BH1014" i="100"/>
  <c r="BP1014" i="100" s="1"/>
  <c r="BG1014" i="100"/>
  <c r="BF1014" i="100"/>
  <c r="BE1014" i="100"/>
  <c r="BC1014" i="100"/>
  <c r="BH1013" i="100"/>
  <c r="BG1013" i="100"/>
  <c r="BF1013" i="100"/>
  <c r="BE1013" i="100"/>
  <c r="BC1013" i="100"/>
  <c r="BH1012" i="100"/>
  <c r="BG1012" i="100"/>
  <c r="BF1012" i="100"/>
  <c r="BE1012" i="100"/>
  <c r="BC1012" i="100"/>
  <c r="BH1011" i="100"/>
  <c r="BG1011" i="100"/>
  <c r="BF1011" i="100"/>
  <c r="BE1011" i="100"/>
  <c r="BC1011" i="100"/>
  <c r="BK1011" i="100" s="1"/>
  <c r="BH1010" i="100"/>
  <c r="BG1010" i="100"/>
  <c r="BF1010" i="100"/>
  <c r="BD1010" i="100"/>
  <c r="BC1010" i="100"/>
  <c r="BH1009" i="100"/>
  <c r="BG1009" i="100"/>
  <c r="BO1009" i="100" s="1"/>
  <c r="BF1009" i="100"/>
  <c r="BN1009" i="100" s="1"/>
  <c r="BD1009" i="100"/>
  <c r="BC1009" i="100"/>
  <c r="BH1008" i="100"/>
  <c r="BG1008" i="100"/>
  <c r="BF1008" i="100"/>
  <c r="BN1008" i="100" s="1"/>
  <c r="BE1008" i="100"/>
  <c r="BC1008" i="100"/>
  <c r="BH1007" i="100"/>
  <c r="BG1007" i="100"/>
  <c r="BF1007" i="100"/>
  <c r="BE1007" i="100"/>
  <c r="BC1007" i="100"/>
  <c r="BH1006" i="100"/>
  <c r="BP1006" i="100" s="1"/>
  <c r="BG1006" i="100"/>
  <c r="BF1006" i="100"/>
  <c r="BC1006" i="100"/>
  <c r="BH1005" i="100"/>
  <c r="BG1005" i="100"/>
  <c r="BF1005" i="100"/>
  <c r="BE1005" i="100"/>
  <c r="BC1005" i="100"/>
  <c r="BH1004" i="100"/>
  <c r="BG1004" i="100"/>
  <c r="BF1004" i="100"/>
  <c r="BE1004" i="100"/>
  <c r="BC1004" i="100"/>
  <c r="BH1003" i="100"/>
  <c r="BG1003" i="100"/>
  <c r="BF1003" i="100"/>
  <c r="BN1003" i="100" s="1"/>
  <c r="BE1003" i="100"/>
  <c r="BC1003" i="100"/>
  <c r="BG1002" i="100"/>
  <c r="BF1002" i="100"/>
  <c r="BE1002" i="100"/>
  <c r="BD1002" i="100"/>
  <c r="BC1002" i="100"/>
  <c r="BG1001" i="100"/>
  <c r="BF1001" i="100"/>
  <c r="BE1001" i="100"/>
  <c r="BD1001" i="100"/>
  <c r="BL1001" i="100" s="1"/>
  <c r="BC1001" i="100"/>
  <c r="BK1001" i="100" s="1"/>
  <c r="BG1000" i="100"/>
  <c r="BF1000" i="100"/>
  <c r="BE1000" i="100"/>
  <c r="BD1000" i="100"/>
  <c r="BC1000" i="100"/>
  <c r="BH999" i="100"/>
  <c r="BG999" i="100"/>
  <c r="BE999" i="100"/>
  <c r="BD999" i="100"/>
  <c r="BC999" i="100"/>
  <c r="BH998" i="100"/>
  <c r="BG998" i="100"/>
  <c r="BE998" i="100"/>
  <c r="BD998" i="100"/>
  <c r="BC998" i="100"/>
  <c r="BH997" i="100"/>
  <c r="BG997" i="100"/>
  <c r="BE997" i="100"/>
  <c r="BD997" i="100"/>
  <c r="BC997" i="100"/>
  <c r="BH996" i="100"/>
  <c r="BG996" i="100"/>
  <c r="BF996" i="100"/>
  <c r="BE996" i="100"/>
  <c r="BC996" i="100"/>
  <c r="BH995" i="100"/>
  <c r="BG995" i="100"/>
  <c r="BE995" i="100"/>
  <c r="BD995" i="100"/>
  <c r="BC995" i="100"/>
  <c r="BH994" i="100"/>
  <c r="BG994" i="100"/>
  <c r="BF994" i="100"/>
  <c r="BE994" i="100"/>
  <c r="BC994" i="100"/>
  <c r="BD994" i="100"/>
  <c r="BH993" i="100"/>
  <c r="BG993" i="100"/>
  <c r="BE993" i="100"/>
  <c r="BD993" i="100"/>
  <c r="BC993" i="100"/>
  <c r="BH992" i="100"/>
  <c r="BG992" i="100"/>
  <c r="BE992" i="100"/>
  <c r="BD992" i="100"/>
  <c r="BC992" i="100"/>
  <c r="BH991" i="100"/>
  <c r="BG991" i="100"/>
  <c r="BE991" i="100"/>
  <c r="BD991" i="100"/>
  <c r="BC991" i="100"/>
  <c r="BH990" i="100"/>
  <c r="BG990" i="100"/>
  <c r="BE990" i="100"/>
  <c r="BD990" i="100"/>
  <c r="BC990" i="100"/>
  <c r="BH989" i="100"/>
  <c r="BG989" i="100"/>
  <c r="BE989" i="100"/>
  <c r="BD989" i="100"/>
  <c r="BC989" i="100"/>
  <c r="BH988" i="100"/>
  <c r="BG988" i="100"/>
  <c r="BE988" i="100"/>
  <c r="BD988" i="100"/>
  <c r="BC988" i="100"/>
  <c r="BH987" i="100"/>
  <c r="BG987" i="100"/>
  <c r="BE987" i="100"/>
  <c r="BD987" i="100"/>
  <c r="BC987" i="100"/>
  <c r="BK987" i="100" s="1"/>
  <c r="BH986" i="100"/>
  <c r="BG986" i="100"/>
  <c r="BE986" i="100"/>
  <c r="BD986" i="100"/>
  <c r="BC986" i="100"/>
  <c r="BH985" i="100"/>
  <c r="BG985" i="100"/>
  <c r="BE985" i="100"/>
  <c r="BD985" i="100"/>
  <c r="BC985" i="100"/>
  <c r="BG984" i="100"/>
  <c r="BF984" i="100"/>
  <c r="BE984" i="100"/>
  <c r="BD984" i="100"/>
  <c r="BC984" i="100"/>
  <c r="BH983" i="100"/>
  <c r="BG983" i="100"/>
  <c r="BE983" i="100"/>
  <c r="BD983" i="100"/>
  <c r="BC983" i="100"/>
  <c r="BH982" i="100"/>
  <c r="BG982" i="100"/>
  <c r="BE982" i="100"/>
  <c r="BD982" i="100"/>
  <c r="BC982" i="100"/>
  <c r="BH981" i="100"/>
  <c r="BG981" i="100"/>
  <c r="BE981" i="100"/>
  <c r="BD981" i="100"/>
  <c r="BC981" i="100"/>
  <c r="BH980" i="100"/>
  <c r="BG980" i="100"/>
  <c r="BE980" i="100"/>
  <c r="BD980" i="100"/>
  <c r="BC980" i="100"/>
  <c r="BH979" i="100"/>
  <c r="BG979" i="100"/>
  <c r="BE979" i="100"/>
  <c r="BD979" i="100"/>
  <c r="BC979" i="100"/>
  <c r="BH978" i="100"/>
  <c r="BG978" i="100"/>
  <c r="BO978" i="100" s="1"/>
  <c r="BE978" i="100"/>
  <c r="BD978" i="100"/>
  <c r="BC978" i="100"/>
  <c r="BG977" i="100"/>
  <c r="BF977" i="100"/>
  <c r="BE977" i="100"/>
  <c r="BD977" i="100"/>
  <c r="BC977" i="100"/>
  <c r="BH976" i="100"/>
  <c r="BG976" i="100"/>
  <c r="BE976" i="100"/>
  <c r="BD976" i="100"/>
  <c r="BC976" i="100"/>
  <c r="BH975" i="100"/>
  <c r="BG975" i="100"/>
  <c r="BE975" i="100"/>
  <c r="BD975" i="100"/>
  <c r="BC975" i="100"/>
  <c r="BH974" i="100"/>
  <c r="BG974" i="100"/>
  <c r="BE974" i="100"/>
  <c r="BD974" i="100"/>
  <c r="BC974" i="100"/>
  <c r="BG973" i="100"/>
  <c r="BF973" i="100"/>
  <c r="BE973" i="100"/>
  <c r="BD973" i="100"/>
  <c r="BC973" i="100"/>
  <c r="BH972" i="100"/>
  <c r="BG972" i="100"/>
  <c r="BE972" i="100"/>
  <c r="BD972" i="100"/>
  <c r="BC972" i="100"/>
  <c r="BH971" i="100"/>
  <c r="BG971" i="100"/>
  <c r="BE971" i="100"/>
  <c r="BD971" i="100"/>
  <c r="BC971" i="100"/>
  <c r="BK971" i="100" s="1"/>
  <c r="BH970" i="100"/>
  <c r="BG970" i="100"/>
  <c r="BE970" i="100"/>
  <c r="BD970" i="100"/>
  <c r="BC970" i="100"/>
  <c r="BH969" i="100"/>
  <c r="BG969" i="100"/>
  <c r="BE969" i="100"/>
  <c r="BD969" i="100"/>
  <c r="BC969" i="100"/>
  <c r="BG968" i="100"/>
  <c r="BF968" i="100"/>
  <c r="BE968" i="100"/>
  <c r="BD968" i="100"/>
  <c r="BC968" i="100"/>
  <c r="BH967" i="100"/>
  <c r="BG967" i="100"/>
  <c r="BE967" i="100"/>
  <c r="BD967" i="100"/>
  <c r="BC967" i="100"/>
  <c r="BH966" i="100"/>
  <c r="BG966" i="100"/>
  <c r="BE966" i="100"/>
  <c r="BD966" i="100"/>
  <c r="BC966" i="100"/>
  <c r="BH965" i="100"/>
  <c r="BG965" i="100"/>
  <c r="BE965" i="100"/>
  <c r="BD965" i="100"/>
  <c r="BC965" i="100"/>
  <c r="BG964" i="100"/>
  <c r="BF964" i="100"/>
  <c r="BE964" i="100"/>
  <c r="BD964" i="100"/>
  <c r="BC964" i="100"/>
  <c r="BG963" i="100"/>
  <c r="BF963" i="100"/>
  <c r="BE963" i="100"/>
  <c r="BD963" i="100"/>
  <c r="BC963" i="100"/>
  <c r="BG962" i="100"/>
  <c r="BF962" i="100"/>
  <c r="BE962" i="100"/>
  <c r="BD962" i="100"/>
  <c r="BC962" i="100"/>
  <c r="BG961" i="100"/>
  <c r="BF961" i="100"/>
  <c r="BE961" i="100"/>
  <c r="BD961" i="100"/>
  <c r="BC961" i="100"/>
  <c r="BG960" i="100"/>
  <c r="BF960" i="100"/>
  <c r="BE960" i="100"/>
  <c r="BD960" i="100"/>
  <c r="BC960" i="100"/>
  <c r="BH959" i="100"/>
  <c r="BG959" i="100"/>
  <c r="BE959" i="100"/>
  <c r="BD959" i="100"/>
  <c r="BC959" i="100"/>
  <c r="BH958" i="100"/>
  <c r="BG958" i="100"/>
  <c r="BE958" i="100"/>
  <c r="BD958" i="100"/>
  <c r="BC958" i="100"/>
  <c r="BH957" i="100"/>
  <c r="BG957" i="100"/>
  <c r="BE957" i="100"/>
  <c r="BD957" i="100"/>
  <c r="BC957" i="100"/>
  <c r="BG956" i="100"/>
  <c r="BF956" i="100"/>
  <c r="BE956" i="100"/>
  <c r="BD956" i="100"/>
  <c r="BC956" i="100"/>
  <c r="BH956" i="100"/>
  <c r="BG954" i="100"/>
  <c r="BF954" i="100"/>
  <c r="BE954" i="100"/>
  <c r="BD954" i="100"/>
  <c r="BC954" i="100"/>
  <c r="BK954" i="100" s="1"/>
  <c r="BH953" i="100"/>
  <c r="BG953" i="100"/>
  <c r="BE953" i="100"/>
  <c r="BD953" i="100"/>
  <c r="BC953" i="100"/>
  <c r="BF953" i="100"/>
  <c r="BH952" i="100"/>
  <c r="BG952" i="100"/>
  <c r="BF952" i="100"/>
  <c r="BE952" i="100"/>
  <c r="BM952" i="100" s="1"/>
  <c r="BD952" i="100"/>
  <c r="BH951" i="100"/>
  <c r="BG951" i="100"/>
  <c r="BF951" i="100"/>
  <c r="BE951" i="100"/>
  <c r="BD951" i="100"/>
  <c r="BQ950" i="100"/>
  <c r="BN950" i="100"/>
  <c r="BM950" i="100"/>
  <c r="BL950" i="100"/>
  <c r="BH950" i="100"/>
  <c r="BG950" i="100"/>
  <c r="BH949" i="100"/>
  <c r="BG949" i="100"/>
  <c r="BF949" i="100"/>
  <c r="BN949" i="100" s="1"/>
  <c r="BE949" i="100"/>
  <c r="BD949" i="100"/>
  <c r="BC949" i="100"/>
  <c r="BH948" i="100"/>
  <c r="BG948" i="100"/>
  <c r="BF948" i="100"/>
  <c r="BE948" i="100"/>
  <c r="BM948" i="100" s="1"/>
  <c r="BD948" i="100"/>
  <c r="BC948" i="100"/>
  <c r="BH947" i="100"/>
  <c r="BG947" i="100"/>
  <c r="BF947" i="100"/>
  <c r="BN947" i="100" s="1"/>
  <c r="BE947" i="100"/>
  <c r="BD947" i="100"/>
  <c r="BC947" i="100"/>
  <c r="BH946" i="100"/>
  <c r="BG946" i="100"/>
  <c r="BF946" i="100"/>
  <c r="BE946" i="100"/>
  <c r="BD946" i="100"/>
  <c r="BC946" i="100"/>
  <c r="BH945" i="100"/>
  <c r="BG945" i="100"/>
  <c r="BF945" i="100"/>
  <c r="BN945" i="100" s="1"/>
  <c r="BE945" i="100"/>
  <c r="BD945" i="100"/>
  <c r="BC945" i="100"/>
  <c r="BH944" i="100"/>
  <c r="BG944" i="100"/>
  <c r="BF944" i="100"/>
  <c r="BE944" i="100"/>
  <c r="BD944" i="100"/>
  <c r="BC944" i="100"/>
  <c r="BH943" i="100"/>
  <c r="BG943" i="100"/>
  <c r="BF943" i="100"/>
  <c r="BE943" i="100"/>
  <c r="BD943" i="100"/>
  <c r="BC943" i="100"/>
  <c r="BH942" i="100"/>
  <c r="BG942" i="100"/>
  <c r="BF942" i="100"/>
  <c r="BE942" i="100"/>
  <c r="BD942" i="100"/>
  <c r="BC942" i="100"/>
  <c r="BH941" i="100"/>
  <c r="BG941" i="100"/>
  <c r="BF941" i="100"/>
  <c r="BE941" i="100"/>
  <c r="BD941" i="100"/>
  <c r="BC941" i="100"/>
  <c r="BQ940" i="100"/>
  <c r="BN940" i="100"/>
  <c r="BM940" i="100"/>
  <c r="BL940" i="100"/>
  <c r="BH940" i="100"/>
  <c r="BG940" i="100"/>
  <c r="BC940" i="100"/>
  <c r="BH939" i="100"/>
  <c r="BG939" i="100"/>
  <c r="BF939" i="100"/>
  <c r="BE939" i="100"/>
  <c r="BD939" i="100"/>
  <c r="BC939" i="100"/>
  <c r="BH938" i="100"/>
  <c r="BG938" i="100"/>
  <c r="BF938" i="100"/>
  <c r="BE938" i="100"/>
  <c r="BD938" i="100"/>
  <c r="BC938" i="100"/>
  <c r="BH937" i="100"/>
  <c r="BG937" i="100"/>
  <c r="BF937" i="100"/>
  <c r="BE937" i="100"/>
  <c r="BD937" i="100"/>
  <c r="BC937" i="100"/>
  <c r="BH936" i="100"/>
  <c r="BG936" i="100"/>
  <c r="BF936" i="100"/>
  <c r="BE936" i="100"/>
  <c r="BD936" i="100"/>
  <c r="BC936" i="100"/>
  <c r="BH935" i="100"/>
  <c r="BG935" i="100"/>
  <c r="BF935" i="100"/>
  <c r="BE935" i="100"/>
  <c r="BD935" i="100"/>
  <c r="BC935" i="100"/>
  <c r="BH934" i="100"/>
  <c r="BG934" i="100"/>
  <c r="BF934" i="100"/>
  <c r="BE934" i="100"/>
  <c r="BD934" i="100"/>
  <c r="BC934" i="100"/>
  <c r="BH933" i="100"/>
  <c r="BG933" i="100"/>
  <c r="BF933" i="100"/>
  <c r="BE933" i="100"/>
  <c r="BD933" i="100"/>
  <c r="BC933" i="100"/>
  <c r="BH932" i="100"/>
  <c r="BG932" i="100"/>
  <c r="BF932" i="100"/>
  <c r="BE932" i="100"/>
  <c r="BD932" i="100"/>
  <c r="BC932" i="100"/>
  <c r="BH931" i="100"/>
  <c r="BG931" i="100"/>
  <c r="BF931" i="100"/>
  <c r="BE931" i="100"/>
  <c r="BD931" i="100"/>
  <c r="BC931" i="100"/>
  <c r="BH930" i="100"/>
  <c r="BG930" i="100"/>
  <c r="BF930" i="100"/>
  <c r="BE930" i="100"/>
  <c r="BD930" i="100"/>
  <c r="BC930" i="100"/>
  <c r="BH929" i="100"/>
  <c r="BG929" i="100"/>
  <c r="BF929" i="100"/>
  <c r="BE929" i="100"/>
  <c r="BD929" i="100"/>
  <c r="BC929" i="100"/>
  <c r="BH928" i="100"/>
  <c r="BG928" i="100"/>
  <c r="BF928" i="100"/>
  <c r="BE928" i="100"/>
  <c r="BD928" i="100"/>
  <c r="BC928" i="100"/>
  <c r="BH927" i="100"/>
  <c r="BG927" i="100"/>
  <c r="BE927" i="100"/>
  <c r="BD927" i="100"/>
  <c r="BC927" i="100"/>
  <c r="BH926" i="100"/>
  <c r="BG926" i="100"/>
  <c r="BE926" i="100"/>
  <c r="BD926" i="100"/>
  <c r="BC926" i="100"/>
  <c r="BH925" i="100"/>
  <c r="BG925" i="100"/>
  <c r="BE925" i="100"/>
  <c r="BD925" i="100"/>
  <c r="BC925" i="100"/>
  <c r="BH924" i="100"/>
  <c r="BG924" i="100"/>
  <c r="BE924" i="100"/>
  <c r="BD924" i="100"/>
  <c r="BC924" i="100"/>
  <c r="BF924" i="100"/>
  <c r="BH923" i="100"/>
  <c r="BG923" i="100"/>
  <c r="BE923" i="100"/>
  <c r="BD923" i="100"/>
  <c r="BC923" i="100"/>
  <c r="BH922" i="100"/>
  <c r="BG922" i="100"/>
  <c r="BE922" i="100"/>
  <c r="BD922" i="100"/>
  <c r="BC922" i="100"/>
  <c r="BH921" i="100"/>
  <c r="BG921" i="100"/>
  <c r="BF921" i="100"/>
  <c r="BE921" i="100"/>
  <c r="BD921" i="100"/>
  <c r="BC921" i="100"/>
  <c r="BH920" i="100"/>
  <c r="BG920" i="100"/>
  <c r="BF920" i="100"/>
  <c r="BE920" i="100"/>
  <c r="BD920" i="100"/>
  <c r="BC920" i="100"/>
  <c r="BH919" i="100"/>
  <c r="BG919" i="100"/>
  <c r="BF919" i="100"/>
  <c r="BE919" i="100"/>
  <c r="BD919" i="100"/>
  <c r="BC919" i="100"/>
  <c r="BH918" i="100"/>
  <c r="BG918" i="100"/>
  <c r="BF918" i="100"/>
  <c r="BE918" i="100"/>
  <c r="BD918" i="100"/>
  <c r="BC918" i="100"/>
  <c r="BH917" i="100"/>
  <c r="BG917" i="100"/>
  <c r="BF917" i="100"/>
  <c r="BE917" i="100"/>
  <c r="BD917" i="100"/>
  <c r="BC917" i="100"/>
  <c r="BH916" i="100"/>
  <c r="BG916" i="100"/>
  <c r="BF916" i="100"/>
  <c r="BE916" i="100"/>
  <c r="BD916" i="100"/>
  <c r="BC916" i="100"/>
  <c r="BH915" i="100"/>
  <c r="BG915" i="100"/>
  <c r="BF915" i="100"/>
  <c r="BE915" i="100"/>
  <c r="BD915" i="100"/>
  <c r="BC915" i="100"/>
  <c r="BH914" i="100"/>
  <c r="BG914" i="100"/>
  <c r="BF914" i="100"/>
  <c r="BE914" i="100"/>
  <c r="BD914" i="100"/>
  <c r="BC914" i="100"/>
  <c r="BH913" i="100"/>
  <c r="BG913" i="100"/>
  <c r="BE913" i="100"/>
  <c r="BD913" i="100"/>
  <c r="BC913" i="100"/>
  <c r="BH912" i="100"/>
  <c r="BG912" i="100"/>
  <c r="BE912" i="100"/>
  <c r="BD912" i="100"/>
  <c r="BC912" i="100"/>
  <c r="BH911" i="100"/>
  <c r="BG911" i="100"/>
  <c r="BF911" i="100"/>
  <c r="BE911" i="100"/>
  <c r="BD911" i="100"/>
  <c r="BC911" i="100"/>
  <c r="BH910" i="100"/>
  <c r="BG910" i="100"/>
  <c r="BF910" i="100"/>
  <c r="BE910" i="100"/>
  <c r="BD910" i="100"/>
  <c r="BC910" i="100"/>
  <c r="Y1397" i="100"/>
  <c r="BH909" i="100"/>
  <c r="BG909" i="100"/>
  <c r="BF909" i="100"/>
  <c r="BE909" i="100"/>
  <c r="BD909" i="100"/>
  <c r="BC909" i="100"/>
  <c r="BH908" i="100"/>
  <c r="BG908" i="100"/>
  <c r="BF908" i="100"/>
  <c r="BE908" i="100"/>
  <c r="BD908" i="100"/>
  <c r="BC908" i="100"/>
  <c r="BH907" i="100"/>
  <c r="BG907" i="100"/>
  <c r="BF907" i="100"/>
  <c r="BE907" i="100"/>
  <c r="BD907" i="100"/>
  <c r="BC907" i="100"/>
  <c r="BH906" i="100"/>
  <c r="BG906" i="100"/>
  <c r="BF906" i="100"/>
  <c r="BE906" i="100"/>
  <c r="BD906" i="100"/>
  <c r="BC906" i="100"/>
  <c r="BH905" i="100"/>
  <c r="BG905" i="100"/>
  <c r="BF905" i="100"/>
  <c r="BE905" i="100"/>
  <c r="BD905" i="100"/>
  <c r="BC905" i="100"/>
  <c r="BH904" i="100"/>
  <c r="BG904" i="100"/>
  <c r="BE904" i="100"/>
  <c r="BD904" i="100"/>
  <c r="BC904" i="100"/>
  <c r="BH903" i="100"/>
  <c r="BG903" i="100"/>
  <c r="BF903" i="100"/>
  <c r="BE903" i="100"/>
  <c r="BD903" i="100"/>
  <c r="BC903" i="100"/>
  <c r="BH902" i="100"/>
  <c r="BP902" i="100" s="1"/>
  <c r="BG902" i="100"/>
  <c r="BF902" i="100"/>
  <c r="BE902" i="100"/>
  <c r="BD902" i="100"/>
  <c r="BC902" i="100"/>
  <c r="BH901" i="100"/>
  <c r="BG901" i="100"/>
  <c r="BF901" i="100"/>
  <c r="BE901" i="100"/>
  <c r="BD901" i="100"/>
  <c r="BH900" i="100"/>
  <c r="BG900" i="100"/>
  <c r="BF900" i="100"/>
  <c r="BE900" i="100"/>
  <c r="BD900" i="100"/>
  <c r="BH899" i="100"/>
  <c r="BG899" i="100"/>
  <c r="BF899" i="100"/>
  <c r="BE899" i="100"/>
  <c r="BD899" i="100"/>
  <c r="BP898" i="100"/>
  <c r="BO898" i="100"/>
  <c r="BN898" i="100"/>
  <c r="BM898" i="100"/>
  <c r="BL898" i="100"/>
  <c r="BK898" i="100"/>
  <c r="BI898" i="100"/>
  <c r="BH897" i="100"/>
  <c r="BG897" i="100"/>
  <c r="BE897" i="100"/>
  <c r="BD897" i="100"/>
  <c r="BC897" i="100"/>
  <c r="BH896" i="100"/>
  <c r="BG896" i="100"/>
  <c r="BE896" i="100"/>
  <c r="BD896" i="100"/>
  <c r="BC896" i="100"/>
  <c r="BH895" i="100"/>
  <c r="BG895" i="100"/>
  <c r="BE895" i="100"/>
  <c r="BD895" i="100"/>
  <c r="BC895" i="100"/>
  <c r="BF895" i="100"/>
  <c r="BH894" i="100"/>
  <c r="BG894" i="100"/>
  <c r="BE894" i="100"/>
  <c r="BD894" i="100"/>
  <c r="BC894" i="100"/>
  <c r="BH893" i="100"/>
  <c r="BG893" i="100"/>
  <c r="BE893" i="100"/>
  <c r="BD893" i="100"/>
  <c r="BC893" i="100"/>
  <c r="BH892" i="100"/>
  <c r="BP892" i="100" s="1"/>
  <c r="BG892" i="100"/>
  <c r="BE892" i="100"/>
  <c r="BD892" i="100"/>
  <c r="BC892" i="100"/>
  <c r="BH891" i="100"/>
  <c r="BG891" i="100"/>
  <c r="BE891" i="100"/>
  <c r="BD891" i="100"/>
  <c r="BC891" i="100"/>
  <c r="BF891" i="100"/>
  <c r="BH890" i="100"/>
  <c r="BG890" i="100"/>
  <c r="BE890" i="100"/>
  <c r="BD890" i="100"/>
  <c r="BC890" i="100"/>
  <c r="BH889" i="100"/>
  <c r="BG889" i="100"/>
  <c r="BE889" i="100"/>
  <c r="BD889" i="100"/>
  <c r="BC889" i="100"/>
  <c r="BH888" i="100"/>
  <c r="BP888" i="100" s="1"/>
  <c r="BG888" i="100"/>
  <c r="BE888" i="100"/>
  <c r="BD888" i="100"/>
  <c r="BL888" i="100" s="1"/>
  <c r="BC888" i="100"/>
  <c r="BH887" i="100"/>
  <c r="BG887" i="100"/>
  <c r="BF887" i="100"/>
  <c r="BE887" i="100"/>
  <c r="BC887" i="100"/>
  <c r="BD887" i="100"/>
  <c r="BH886" i="100"/>
  <c r="BG886" i="100"/>
  <c r="BF886" i="100"/>
  <c r="BN886" i="100" s="1"/>
  <c r="BE886" i="100"/>
  <c r="BM886" i="100" s="1"/>
  <c r="BC886" i="100"/>
  <c r="BH885" i="100"/>
  <c r="BG885" i="100"/>
  <c r="BF885" i="100"/>
  <c r="BC885" i="100"/>
  <c r="BE885" i="100"/>
  <c r="BM884" i="100"/>
  <c r="BL884" i="100"/>
  <c r="BK884" i="100"/>
  <c r="BH884" i="100"/>
  <c r="BF884" i="100"/>
  <c r="BH883" i="100"/>
  <c r="BF883" i="100"/>
  <c r="BN883" i="100" s="1"/>
  <c r="BE883" i="100"/>
  <c r="BD883" i="100"/>
  <c r="BC883" i="100"/>
  <c r="BH882" i="100"/>
  <c r="BG882" i="100"/>
  <c r="BE882" i="100"/>
  <c r="BM882" i="100" s="1"/>
  <c r="BD882" i="100"/>
  <c r="BC882" i="100"/>
  <c r="BH881" i="100"/>
  <c r="BG881" i="100"/>
  <c r="BE881" i="100"/>
  <c r="BD881" i="100"/>
  <c r="BC881" i="100"/>
  <c r="BK881" i="100" s="1"/>
  <c r="BH880" i="100"/>
  <c r="BG880" i="100"/>
  <c r="BE880" i="100"/>
  <c r="BD880" i="100"/>
  <c r="BC880" i="100"/>
  <c r="BH879" i="100"/>
  <c r="BG879" i="100"/>
  <c r="BE879" i="100"/>
  <c r="BD879" i="100"/>
  <c r="BC879" i="100"/>
  <c r="BH878" i="100"/>
  <c r="BG878" i="100"/>
  <c r="BE878" i="100"/>
  <c r="BM878" i="100" s="1"/>
  <c r="BD878" i="100"/>
  <c r="BC878" i="100"/>
  <c r="BH877" i="100"/>
  <c r="BG877" i="100"/>
  <c r="BE877" i="100"/>
  <c r="BD877" i="100"/>
  <c r="BC877" i="100"/>
  <c r="BK877" i="100" s="1"/>
  <c r="BH876" i="100"/>
  <c r="BG876" i="100"/>
  <c r="BE876" i="100"/>
  <c r="BD876" i="100"/>
  <c r="BC876" i="100"/>
  <c r="BH875" i="100"/>
  <c r="BG875" i="100"/>
  <c r="BE875" i="100"/>
  <c r="BD875" i="100"/>
  <c r="BC875" i="100"/>
  <c r="BH874" i="100"/>
  <c r="BG874" i="100"/>
  <c r="BE874" i="100"/>
  <c r="BM874" i="100" s="1"/>
  <c r="BD874" i="100"/>
  <c r="BC874" i="100"/>
  <c r="BH873" i="100"/>
  <c r="BG873" i="100"/>
  <c r="BE873" i="100"/>
  <c r="BD873" i="100"/>
  <c r="BC873" i="100"/>
  <c r="BK873" i="100" s="1"/>
  <c r="BH872" i="100"/>
  <c r="BG872" i="100"/>
  <c r="BE872" i="100"/>
  <c r="BD872" i="100"/>
  <c r="BC872" i="100"/>
  <c r="BH871" i="100"/>
  <c r="BG871" i="100"/>
  <c r="BE871" i="100"/>
  <c r="BD871" i="100"/>
  <c r="BC871" i="100"/>
  <c r="BH870" i="100"/>
  <c r="BF870" i="100"/>
  <c r="BE870" i="100"/>
  <c r="BM870" i="100" s="1"/>
  <c r="BD870" i="100"/>
  <c r="BC870" i="100"/>
  <c r="BH869" i="100"/>
  <c r="BF869" i="100"/>
  <c r="BN869" i="100" s="1"/>
  <c r="BE869" i="100"/>
  <c r="BD869" i="100"/>
  <c r="BC869" i="100"/>
  <c r="BK869" i="100" s="1"/>
  <c r="BH868" i="100"/>
  <c r="BF868" i="100"/>
  <c r="BE868" i="100"/>
  <c r="BD868" i="100"/>
  <c r="BC868" i="100"/>
  <c r="BH867" i="100"/>
  <c r="BF867" i="100"/>
  <c r="BE867" i="100"/>
  <c r="BD867" i="100"/>
  <c r="BC867" i="100"/>
  <c r="BH866" i="100"/>
  <c r="BG866" i="100"/>
  <c r="BE866" i="100"/>
  <c r="BM866" i="100" s="1"/>
  <c r="BD866" i="100"/>
  <c r="BC866" i="100"/>
  <c r="BH865" i="100"/>
  <c r="BG865" i="100"/>
  <c r="BE865" i="100"/>
  <c r="BD865" i="100"/>
  <c r="BC865" i="100"/>
  <c r="BK865" i="100" s="1"/>
  <c r="BH864" i="100"/>
  <c r="BF864" i="100"/>
  <c r="BE864" i="100"/>
  <c r="BD864" i="100"/>
  <c r="BL864" i="100" s="1"/>
  <c r="BC864" i="100"/>
  <c r="BH863" i="100"/>
  <c r="BG863" i="100"/>
  <c r="BF863" i="100"/>
  <c r="BE863" i="100"/>
  <c r="BC863" i="100"/>
  <c r="BD863" i="100"/>
  <c r="BH862" i="100"/>
  <c r="BF862" i="100"/>
  <c r="BE862" i="100"/>
  <c r="BM862" i="100" s="1"/>
  <c r="BD862" i="100"/>
  <c r="BC862" i="100"/>
  <c r="BH861" i="100"/>
  <c r="BF861" i="100"/>
  <c r="BN861" i="100" s="1"/>
  <c r="BE861" i="100"/>
  <c r="BD861" i="100"/>
  <c r="BC861" i="100"/>
  <c r="BK861" i="100" s="1"/>
  <c r="BH860" i="100"/>
  <c r="BG860" i="100"/>
  <c r="BE860" i="100"/>
  <c r="BD860" i="100"/>
  <c r="BC860" i="100"/>
  <c r="BH859" i="100"/>
  <c r="BG859" i="100"/>
  <c r="BE859" i="100"/>
  <c r="BD859" i="100"/>
  <c r="BC859" i="100"/>
  <c r="BH858" i="100"/>
  <c r="BG858" i="100"/>
  <c r="BE858" i="100"/>
  <c r="BD858" i="100"/>
  <c r="BC858" i="100"/>
  <c r="BH857" i="100"/>
  <c r="BG857" i="100"/>
  <c r="BE857" i="100"/>
  <c r="BD857" i="100"/>
  <c r="BC857" i="100"/>
  <c r="BH856" i="100"/>
  <c r="BG856" i="100"/>
  <c r="BF856" i="100"/>
  <c r="BD856" i="100"/>
  <c r="BL856" i="100" s="1"/>
  <c r="BC856" i="100"/>
  <c r="BH855" i="100"/>
  <c r="BP855" i="100" s="1"/>
  <c r="BG855" i="100"/>
  <c r="BE855" i="100"/>
  <c r="BD855" i="100"/>
  <c r="BC855" i="100"/>
  <c r="BH854" i="100"/>
  <c r="BG854" i="100"/>
  <c r="BF854" i="100"/>
  <c r="BC854" i="100"/>
  <c r="BH853" i="100"/>
  <c r="BP853" i="100" s="1"/>
  <c r="BF853" i="100"/>
  <c r="BE853" i="100"/>
  <c r="BD853" i="100"/>
  <c r="BC853" i="100"/>
  <c r="BH852" i="100"/>
  <c r="BF852" i="100"/>
  <c r="BE852" i="100"/>
  <c r="BD852" i="100"/>
  <c r="BC852" i="100"/>
  <c r="BH851" i="100"/>
  <c r="BF851" i="100"/>
  <c r="BN851" i="100" s="1"/>
  <c r="BE851" i="100"/>
  <c r="BD851" i="100"/>
  <c r="BC851" i="100"/>
  <c r="BH850" i="100"/>
  <c r="BG850" i="100"/>
  <c r="BF850" i="100"/>
  <c r="BC850" i="100"/>
  <c r="BE850" i="100"/>
  <c r="BH849" i="100"/>
  <c r="BF849" i="100"/>
  <c r="BN849" i="100" s="1"/>
  <c r="BE849" i="100"/>
  <c r="BD849" i="100"/>
  <c r="BC849" i="100"/>
  <c r="BK849" i="100" s="1"/>
  <c r="BH848" i="100"/>
  <c r="BG848" i="100"/>
  <c r="BE848" i="100"/>
  <c r="BD848" i="100"/>
  <c r="BC848" i="100"/>
  <c r="BH847" i="100"/>
  <c r="BG847" i="100"/>
  <c r="BE847" i="100"/>
  <c r="BD847" i="100"/>
  <c r="BC847" i="100"/>
  <c r="BH846" i="100"/>
  <c r="BF846" i="100"/>
  <c r="BE846" i="100"/>
  <c r="BM846" i="100" s="1"/>
  <c r="BD846" i="100"/>
  <c r="BC846" i="100"/>
  <c r="BH845" i="100"/>
  <c r="BF845" i="100"/>
  <c r="BN845" i="100" s="1"/>
  <c r="BE845" i="100"/>
  <c r="BD845" i="100"/>
  <c r="BC845" i="100"/>
  <c r="BK845" i="100" s="1"/>
  <c r="BH844" i="100"/>
  <c r="BG844" i="100"/>
  <c r="BE844" i="100"/>
  <c r="BD844" i="100"/>
  <c r="BC844" i="100"/>
  <c r="BH843" i="100"/>
  <c r="BP843" i="100" s="1"/>
  <c r="BG843" i="100"/>
  <c r="BE843" i="100"/>
  <c r="BD843" i="100"/>
  <c r="BC843" i="100"/>
  <c r="BH842" i="100"/>
  <c r="BG842" i="100"/>
  <c r="BE842" i="100"/>
  <c r="BD842" i="100"/>
  <c r="BC842" i="100"/>
  <c r="BH841" i="100"/>
  <c r="BG841" i="100"/>
  <c r="BF841" i="100"/>
  <c r="BE841" i="100"/>
  <c r="BC841" i="100"/>
  <c r="BH840" i="100"/>
  <c r="BG840" i="100"/>
  <c r="BF840" i="100"/>
  <c r="BE840" i="100"/>
  <c r="BD840" i="100"/>
  <c r="BH839" i="100"/>
  <c r="BF839" i="100"/>
  <c r="BE839" i="100"/>
  <c r="BD839" i="100"/>
  <c r="BC839" i="100"/>
  <c r="BH838" i="100"/>
  <c r="BF838" i="100"/>
  <c r="BE838" i="100"/>
  <c r="BD838" i="100"/>
  <c r="BC838" i="100"/>
  <c r="BM837" i="100"/>
  <c r="BH837" i="100"/>
  <c r="BG837" i="100"/>
  <c r="BD837" i="100"/>
  <c r="BC837" i="100"/>
  <c r="BF837" i="100"/>
  <c r="BH834" i="100"/>
  <c r="BF834" i="100"/>
  <c r="BE834" i="100"/>
  <c r="BD834" i="100"/>
  <c r="BC834" i="100"/>
  <c r="BN834" i="100"/>
  <c r="BM833" i="100"/>
  <c r="BH833" i="100"/>
  <c r="BG833" i="100"/>
  <c r="BD833" i="100"/>
  <c r="BC833" i="100"/>
  <c r="BM832" i="100"/>
  <c r="BH832" i="100"/>
  <c r="BF832" i="100"/>
  <c r="BD832" i="100"/>
  <c r="BC832" i="100"/>
  <c r="BG832" i="100"/>
  <c r="BH831" i="100"/>
  <c r="BG831" i="100"/>
  <c r="BF831" i="100"/>
  <c r="BE831" i="100"/>
  <c r="BM831" i="100" s="1"/>
  <c r="BC831" i="100"/>
  <c r="BM830" i="100"/>
  <c r="BH830" i="100"/>
  <c r="BF830" i="100"/>
  <c r="BD830" i="100"/>
  <c r="BC830" i="100"/>
  <c r="BM829" i="100"/>
  <c r="BH829" i="100"/>
  <c r="BP829" i="100" s="1"/>
  <c r="BG829" i="100"/>
  <c r="BD829" i="100"/>
  <c r="BC829" i="100"/>
  <c r="BH828" i="100"/>
  <c r="BG828" i="100"/>
  <c r="BE828" i="100"/>
  <c r="BM828" i="100" s="1"/>
  <c r="BD828" i="100"/>
  <c r="BC828" i="100"/>
  <c r="BH827" i="100"/>
  <c r="BF827" i="100"/>
  <c r="BE827" i="100"/>
  <c r="BD827" i="100"/>
  <c r="BC827" i="100"/>
  <c r="BK827" i="100" s="1"/>
  <c r="BN827" i="100"/>
  <c r="BH826" i="100"/>
  <c r="BG826" i="100"/>
  <c r="BF826" i="100"/>
  <c r="BC826" i="100"/>
  <c r="BE826" i="100"/>
  <c r="BH825" i="100"/>
  <c r="BG825" i="100"/>
  <c r="BF825" i="100"/>
  <c r="BN825" i="100" s="1"/>
  <c r="BD825" i="100"/>
  <c r="BC825" i="100"/>
  <c r="BH824" i="100"/>
  <c r="BF824" i="100"/>
  <c r="BE824" i="100"/>
  <c r="BD824" i="100"/>
  <c r="BC824" i="100"/>
  <c r="BK824" i="100" s="1"/>
  <c r="BN824" i="100"/>
  <c r="BH823" i="100"/>
  <c r="BF823" i="100"/>
  <c r="BE823" i="100"/>
  <c r="BM823" i="100" s="1"/>
  <c r="BD823" i="100"/>
  <c r="BC823" i="100"/>
  <c r="BH822" i="100"/>
  <c r="BF822" i="100"/>
  <c r="BE822" i="100"/>
  <c r="BD822" i="100"/>
  <c r="BC822" i="100"/>
  <c r="BH821" i="100"/>
  <c r="BG821" i="100"/>
  <c r="BE821" i="100"/>
  <c r="BD821" i="100"/>
  <c r="BC821" i="100"/>
  <c r="BH820" i="100"/>
  <c r="BG820" i="100"/>
  <c r="BO820" i="100" s="1"/>
  <c r="BE820" i="100"/>
  <c r="BD820" i="100"/>
  <c r="BC820" i="100"/>
  <c r="BH819" i="100"/>
  <c r="BG819" i="100"/>
  <c r="BE819" i="100"/>
  <c r="BD819" i="100"/>
  <c r="BC819" i="100"/>
  <c r="BH818" i="100"/>
  <c r="BG818" i="100"/>
  <c r="BF818" i="100"/>
  <c r="BE818" i="100"/>
  <c r="BD818" i="100"/>
  <c r="BC818" i="100"/>
  <c r="BH817" i="100"/>
  <c r="BG817" i="100"/>
  <c r="BE817" i="100"/>
  <c r="BD817" i="100"/>
  <c r="BC817" i="100"/>
  <c r="BH816" i="100"/>
  <c r="BG816" i="100"/>
  <c r="BO816" i="100" s="1"/>
  <c r="BE816" i="100"/>
  <c r="BD816" i="100"/>
  <c r="BC816" i="100"/>
  <c r="BH815" i="100"/>
  <c r="BG815" i="100"/>
  <c r="BE815" i="100"/>
  <c r="BD815" i="100"/>
  <c r="BL815" i="100" s="1"/>
  <c r="BC815" i="100"/>
  <c r="BH814" i="100"/>
  <c r="BP814" i="100" s="1"/>
  <c r="BF814" i="100"/>
  <c r="BE814" i="100"/>
  <c r="BD814" i="100"/>
  <c r="BC814" i="100"/>
  <c r="BH813" i="100"/>
  <c r="BG813" i="100"/>
  <c r="BE813" i="100"/>
  <c r="BD813" i="100"/>
  <c r="BC813" i="100"/>
  <c r="BH812" i="100"/>
  <c r="BP812" i="100" s="1"/>
  <c r="BG812" i="100"/>
  <c r="BF812" i="100"/>
  <c r="BE812" i="100"/>
  <c r="BD812" i="100"/>
  <c r="BL812" i="100" s="1"/>
  <c r="BH811" i="100"/>
  <c r="BG811" i="100"/>
  <c r="BF811" i="100"/>
  <c r="BE811" i="100"/>
  <c r="BD811" i="100"/>
  <c r="BC811" i="100"/>
  <c r="BH810" i="100"/>
  <c r="BG810" i="100"/>
  <c r="BF810" i="100"/>
  <c r="BE810" i="100"/>
  <c r="BD810" i="100"/>
  <c r="BC810" i="100"/>
  <c r="BH809" i="100"/>
  <c r="BG809" i="100"/>
  <c r="BF809" i="100"/>
  <c r="BE809" i="100"/>
  <c r="BD809" i="100"/>
  <c r="BH808" i="100"/>
  <c r="BG808" i="100"/>
  <c r="BF808" i="100"/>
  <c r="BE808" i="100"/>
  <c r="BD808" i="100"/>
  <c r="BH807" i="100"/>
  <c r="BG807" i="100"/>
  <c r="BF807" i="100"/>
  <c r="BE807" i="100"/>
  <c r="BD807" i="100"/>
  <c r="BC807" i="100"/>
  <c r="BH806" i="100"/>
  <c r="BG806" i="100"/>
  <c r="BF806" i="100"/>
  <c r="BE806" i="100"/>
  <c r="BD806" i="100"/>
  <c r="BC806" i="100"/>
  <c r="BH805" i="100"/>
  <c r="BG805" i="100"/>
  <c r="BF805" i="100"/>
  <c r="BE805" i="100"/>
  <c r="BD805" i="100"/>
  <c r="BH804" i="100"/>
  <c r="BG804" i="100"/>
  <c r="BF804" i="100"/>
  <c r="BE804" i="100"/>
  <c r="BD804" i="100"/>
  <c r="BH803" i="100"/>
  <c r="BG803" i="100"/>
  <c r="BF803" i="100"/>
  <c r="BE803" i="100"/>
  <c r="BD803" i="100"/>
  <c r="BC803" i="100"/>
  <c r="BH802" i="100"/>
  <c r="BG802" i="100"/>
  <c r="BF802" i="100"/>
  <c r="BE802" i="100"/>
  <c r="BD802" i="100"/>
  <c r="BC802" i="100"/>
  <c r="BH801" i="100"/>
  <c r="BG801" i="100"/>
  <c r="BF801" i="100"/>
  <c r="BE801" i="100"/>
  <c r="BD801" i="100"/>
  <c r="BH800" i="100"/>
  <c r="BG800" i="100"/>
  <c r="BF800" i="100"/>
  <c r="BE800" i="100"/>
  <c r="BD800" i="100"/>
  <c r="BH799" i="100"/>
  <c r="BG799" i="100"/>
  <c r="BF799" i="100"/>
  <c r="BE799" i="100"/>
  <c r="BD799" i="100"/>
  <c r="BC799" i="100"/>
  <c r="BH798" i="100"/>
  <c r="BG798" i="100"/>
  <c r="BF798" i="100"/>
  <c r="BE798" i="100"/>
  <c r="BD798" i="100"/>
  <c r="BC798" i="100"/>
  <c r="BH797" i="100"/>
  <c r="BG797" i="100"/>
  <c r="BF797" i="100"/>
  <c r="BE797" i="100"/>
  <c r="BD797" i="100"/>
  <c r="BH796" i="100"/>
  <c r="BG796" i="100"/>
  <c r="BF796" i="100"/>
  <c r="BE796" i="100"/>
  <c r="BD796" i="100"/>
  <c r="BH795" i="100"/>
  <c r="BG795" i="100"/>
  <c r="BF795" i="100"/>
  <c r="BE795" i="100"/>
  <c r="BD795" i="100"/>
  <c r="BC795" i="100"/>
  <c r="BH794" i="100"/>
  <c r="BG794" i="100"/>
  <c r="BF794" i="100"/>
  <c r="BE794" i="100"/>
  <c r="BD794" i="100"/>
  <c r="BC794" i="100"/>
  <c r="BH793" i="100"/>
  <c r="BG793" i="100"/>
  <c r="BF793" i="100"/>
  <c r="BE793" i="100"/>
  <c r="BD793" i="100"/>
  <c r="BH792" i="100"/>
  <c r="BG792" i="100"/>
  <c r="BF792" i="100"/>
  <c r="BE792" i="100"/>
  <c r="BD792" i="100"/>
  <c r="BH791" i="100"/>
  <c r="BG791" i="100"/>
  <c r="BF791" i="100"/>
  <c r="BE791" i="100"/>
  <c r="BD791" i="100"/>
  <c r="BC791" i="100"/>
  <c r="BN790" i="100"/>
  <c r="BM790" i="100"/>
  <c r="BL790" i="100"/>
  <c r="BH790" i="100"/>
  <c r="BG790" i="100"/>
  <c r="BH789" i="100"/>
  <c r="BG789" i="100"/>
  <c r="BF789" i="100"/>
  <c r="BE789" i="100"/>
  <c r="BD789" i="100"/>
  <c r="BH788" i="100"/>
  <c r="BG788" i="100"/>
  <c r="BF788" i="100"/>
  <c r="BE788" i="100"/>
  <c r="BD788" i="100"/>
  <c r="BC788" i="100"/>
  <c r="BH787" i="100"/>
  <c r="BG787" i="100"/>
  <c r="BF787" i="100"/>
  <c r="BE787" i="100"/>
  <c r="BD787" i="100"/>
  <c r="BC787" i="100"/>
  <c r="BH786" i="100"/>
  <c r="BG786" i="100"/>
  <c r="BF786" i="100"/>
  <c r="BE786" i="100"/>
  <c r="BD786" i="100"/>
  <c r="BH785" i="100"/>
  <c r="BG785" i="100"/>
  <c r="BF785" i="100"/>
  <c r="BE785" i="100"/>
  <c r="BD785" i="100"/>
  <c r="BH784" i="100"/>
  <c r="BG784" i="100"/>
  <c r="BF784" i="100"/>
  <c r="BE784" i="100"/>
  <c r="BD784" i="100"/>
  <c r="BC784" i="100"/>
  <c r="BH783" i="100"/>
  <c r="BF783" i="100"/>
  <c r="BE783" i="100"/>
  <c r="BD783" i="100"/>
  <c r="BC783" i="100"/>
  <c r="BH782" i="100"/>
  <c r="BF782" i="100"/>
  <c r="BN782" i="100" s="1"/>
  <c r="BE782" i="100"/>
  <c r="BD782" i="100"/>
  <c r="BC782" i="100"/>
  <c r="BH781" i="100"/>
  <c r="BF781" i="100"/>
  <c r="BN781" i="100" s="1"/>
  <c r="BE781" i="100"/>
  <c r="BD781" i="100"/>
  <c r="BC781" i="100"/>
  <c r="BK781" i="100" s="1"/>
  <c r="BH780" i="100"/>
  <c r="BF780" i="100"/>
  <c r="BE780" i="100"/>
  <c r="BD780" i="100"/>
  <c r="BC780" i="100"/>
  <c r="BH779" i="100"/>
  <c r="BF779" i="100"/>
  <c r="BE779" i="100"/>
  <c r="BD779" i="100"/>
  <c r="BC779" i="100"/>
  <c r="BH778" i="100"/>
  <c r="BF778" i="100"/>
  <c r="BN778" i="100" s="1"/>
  <c r="BE778" i="100"/>
  <c r="BD778" i="100"/>
  <c r="BC778" i="100"/>
  <c r="BH777" i="100"/>
  <c r="BF777" i="100"/>
  <c r="BE777" i="100"/>
  <c r="BD777" i="100"/>
  <c r="BC777" i="100"/>
  <c r="BH776" i="100"/>
  <c r="BG776" i="100"/>
  <c r="BE776" i="100"/>
  <c r="BD776" i="100"/>
  <c r="BC776" i="100"/>
  <c r="BH775" i="100"/>
  <c r="BG775" i="100"/>
  <c r="BE775" i="100"/>
  <c r="BD775" i="100"/>
  <c r="BC775" i="100"/>
  <c r="BH774" i="100"/>
  <c r="BG774" i="100"/>
  <c r="BE774" i="100"/>
  <c r="BD774" i="100"/>
  <c r="BC774" i="100"/>
  <c r="BH773" i="100"/>
  <c r="BG773" i="100"/>
  <c r="BE773" i="100"/>
  <c r="BD773" i="100"/>
  <c r="BC773" i="100"/>
  <c r="BH772" i="100"/>
  <c r="BG772" i="100"/>
  <c r="BE772" i="100"/>
  <c r="BD772" i="100"/>
  <c r="BC772" i="100"/>
  <c r="BH771" i="100"/>
  <c r="BG771" i="100"/>
  <c r="BE771" i="100"/>
  <c r="BM771" i="100" s="1"/>
  <c r="BD771" i="100"/>
  <c r="BC771" i="100"/>
  <c r="BH770" i="100"/>
  <c r="BG770" i="100"/>
  <c r="BE770" i="100"/>
  <c r="BD770" i="100"/>
  <c r="BC770" i="100"/>
  <c r="BH769" i="100"/>
  <c r="BG769" i="100"/>
  <c r="BE769" i="100"/>
  <c r="BD769" i="100"/>
  <c r="BC769" i="100"/>
  <c r="BH768" i="100"/>
  <c r="BG768" i="100"/>
  <c r="BE768" i="100"/>
  <c r="BD768" i="100"/>
  <c r="BC768" i="100"/>
  <c r="BH767" i="100"/>
  <c r="BG767" i="100"/>
  <c r="BE767" i="100"/>
  <c r="BM767" i="100" s="1"/>
  <c r="BD767" i="100"/>
  <c r="BC767" i="100"/>
  <c r="BH766" i="100"/>
  <c r="BG766" i="100"/>
  <c r="BE766" i="100"/>
  <c r="BD766" i="100"/>
  <c r="BC766" i="100"/>
  <c r="BH765" i="100"/>
  <c r="BG765" i="100"/>
  <c r="BE765" i="100"/>
  <c r="BD765" i="100"/>
  <c r="BC765" i="100"/>
  <c r="BH764" i="100"/>
  <c r="BG764" i="100"/>
  <c r="BE764" i="100"/>
  <c r="BD764" i="100"/>
  <c r="BC764" i="100"/>
  <c r="BH763" i="100"/>
  <c r="BG763" i="100"/>
  <c r="BE763" i="100"/>
  <c r="BD763" i="100"/>
  <c r="BC763" i="100"/>
  <c r="BH762" i="100"/>
  <c r="BG762" i="100"/>
  <c r="BE762" i="100"/>
  <c r="BD762" i="100"/>
  <c r="BC762" i="100"/>
  <c r="BH761" i="100"/>
  <c r="BP761" i="100" s="1"/>
  <c r="BG761" i="100"/>
  <c r="BE761" i="100"/>
  <c r="BD761" i="100"/>
  <c r="BL761" i="100" s="1"/>
  <c r="BC761" i="100"/>
  <c r="BH760" i="100"/>
  <c r="BG760" i="100"/>
  <c r="BE760" i="100"/>
  <c r="BD760" i="100"/>
  <c r="BC760" i="100"/>
  <c r="BH759" i="100"/>
  <c r="BG759" i="100"/>
  <c r="BE759" i="100"/>
  <c r="BM759" i="100" s="1"/>
  <c r="BD759" i="100"/>
  <c r="BC759" i="100"/>
  <c r="BH758" i="100"/>
  <c r="BF758" i="100"/>
  <c r="BE758" i="100"/>
  <c r="BD758" i="100"/>
  <c r="BC758" i="100"/>
  <c r="BH757" i="100"/>
  <c r="BP757" i="100" s="1"/>
  <c r="BF757" i="100"/>
  <c r="BE757" i="100"/>
  <c r="BD757" i="100"/>
  <c r="BL757" i="100" s="1"/>
  <c r="BC757" i="100"/>
  <c r="BK757" i="100" s="1"/>
  <c r="BH756" i="100"/>
  <c r="BF756" i="100"/>
  <c r="BE756" i="100"/>
  <c r="BD756" i="100"/>
  <c r="BC756" i="100"/>
  <c r="BH755" i="100"/>
  <c r="BF755" i="100"/>
  <c r="BN755" i="100" s="1"/>
  <c r="BE755" i="100"/>
  <c r="BM755" i="100" s="1"/>
  <c r="BD755" i="100"/>
  <c r="BC755" i="100"/>
  <c r="BH754" i="100"/>
  <c r="BG754" i="100"/>
  <c r="BE754" i="100"/>
  <c r="BD754" i="100"/>
  <c r="BC754" i="100"/>
  <c r="BH753" i="100"/>
  <c r="BP753" i="100" s="1"/>
  <c r="BF753" i="100"/>
  <c r="BE753" i="100"/>
  <c r="BD753" i="100"/>
  <c r="BL753" i="100" s="1"/>
  <c r="BC753" i="100"/>
  <c r="BH752" i="100"/>
  <c r="BF752" i="100"/>
  <c r="BE752" i="100"/>
  <c r="BD752" i="100"/>
  <c r="BC752" i="100"/>
  <c r="BH751" i="100"/>
  <c r="BF751" i="100"/>
  <c r="BE751" i="100"/>
  <c r="BD751" i="100"/>
  <c r="BC751" i="100"/>
  <c r="BH750" i="100"/>
  <c r="BF750" i="100"/>
  <c r="BE750" i="100"/>
  <c r="BD750" i="100"/>
  <c r="BC750" i="100"/>
  <c r="BN750" i="100"/>
  <c r="BH749" i="100"/>
  <c r="BF749" i="100"/>
  <c r="BE749" i="100"/>
  <c r="BD749" i="100"/>
  <c r="BC749" i="100"/>
  <c r="BH748" i="100"/>
  <c r="BF748" i="100"/>
  <c r="BE748" i="100"/>
  <c r="BD748" i="100"/>
  <c r="BC748" i="100"/>
  <c r="BH747" i="100"/>
  <c r="BF747" i="100"/>
  <c r="BE747" i="100"/>
  <c r="BD747" i="100"/>
  <c r="BC747" i="100"/>
  <c r="BN747" i="100"/>
  <c r="BH746" i="100"/>
  <c r="BF746" i="100"/>
  <c r="BE746" i="100"/>
  <c r="BD746" i="100"/>
  <c r="BC746" i="100"/>
  <c r="BH745" i="100"/>
  <c r="BF745" i="100"/>
  <c r="BE745" i="100"/>
  <c r="BD745" i="100"/>
  <c r="BC745" i="100"/>
  <c r="BH744" i="100"/>
  <c r="BG744" i="100"/>
  <c r="BE744" i="100"/>
  <c r="BD744" i="100"/>
  <c r="BC744" i="100"/>
  <c r="BH743" i="100"/>
  <c r="BF743" i="100"/>
  <c r="BN743" i="100" s="1"/>
  <c r="BE743" i="100"/>
  <c r="BD743" i="100"/>
  <c r="BC743" i="100"/>
  <c r="BH742" i="100"/>
  <c r="BF742" i="100"/>
  <c r="BE742" i="100"/>
  <c r="BD742" i="100"/>
  <c r="BC742" i="100"/>
  <c r="BK742" i="100" s="1"/>
  <c r="BH741" i="100"/>
  <c r="BF741" i="100"/>
  <c r="BE741" i="100"/>
  <c r="BD741" i="100"/>
  <c r="BC741" i="100"/>
  <c r="BH740" i="100"/>
  <c r="BF740" i="100"/>
  <c r="BE740" i="100"/>
  <c r="BD740" i="100"/>
  <c r="BC740" i="100"/>
  <c r="BH739" i="100"/>
  <c r="BG739" i="100"/>
  <c r="BE739" i="100"/>
  <c r="BD739" i="100"/>
  <c r="BC739" i="100"/>
  <c r="BH738" i="100"/>
  <c r="BF738" i="100"/>
  <c r="BE738" i="100"/>
  <c r="BD738" i="100"/>
  <c r="BC738" i="100"/>
  <c r="BK738" i="100" s="1"/>
  <c r="BH737" i="100"/>
  <c r="BF737" i="100"/>
  <c r="BE737" i="100"/>
  <c r="BD737" i="100"/>
  <c r="BC737" i="100"/>
  <c r="BH736" i="100"/>
  <c r="BP736" i="100" s="1"/>
  <c r="BF736" i="100"/>
  <c r="BE736" i="100"/>
  <c r="BM736" i="100" s="1"/>
  <c r="BD736" i="100"/>
  <c r="BC736" i="100"/>
  <c r="BH735" i="100"/>
  <c r="BG735" i="100"/>
  <c r="BO735" i="100" s="1"/>
  <c r="BE735" i="100"/>
  <c r="BD735" i="100"/>
  <c r="BC735" i="100"/>
  <c r="BK735" i="100" s="1"/>
  <c r="BH734" i="100"/>
  <c r="BP734" i="100" s="1"/>
  <c r="BF734" i="100"/>
  <c r="BE734" i="100"/>
  <c r="BD734" i="100"/>
  <c r="BL734" i="100" s="1"/>
  <c r="BC734" i="100"/>
  <c r="BK734" i="100" s="1"/>
  <c r="BH733" i="100"/>
  <c r="BG733" i="100"/>
  <c r="BE733" i="100"/>
  <c r="BD733" i="100"/>
  <c r="BC733" i="100"/>
  <c r="BH732" i="100"/>
  <c r="BP732" i="100" s="1"/>
  <c r="BF732" i="100"/>
  <c r="BE732" i="100"/>
  <c r="BM732" i="100" s="1"/>
  <c r="BD732" i="100"/>
  <c r="BC732" i="100"/>
  <c r="BH731" i="100"/>
  <c r="BF731" i="100"/>
  <c r="BN731" i="100" s="1"/>
  <c r="BE731" i="100"/>
  <c r="BM731" i="100" s="1"/>
  <c r="BD731" i="100"/>
  <c r="BC731" i="100"/>
  <c r="BK731" i="100" s="1"/>
  <c r="BH730" i="100"/>
  <c r="BP730" i="100" s="1"/>
  <c r="BF730" i="100"/>
  <c r="BE730" i="100"/>
  <c r="BD730" i="100"/>
  <c r="BL730" i="100" s="1"/>
  <c r="BC730" i="100"/>
  <c r="BK730" i="100" s="1"/>
  <c r="BH729" i="100"/>
  <c r="BG729" i="100"/>
  <c r="BE729" i="100"/>
  <c r="BD729" i="100"/>
  <c r="BC729" i="100"/>
  <c r="BH728" i="100"/>
  <c r="BP728" i="100" s="1"/>
  <c r="BF728" i="100"/>
  <c r="BE728" i="100"/>
  <c r="BM728" i="100" s="1"/>
  <c r="BD728" i="100"/>
  <c r="BC728" i="100"/>
  <c r="BH727" i="100"/>
  <c r="BG727" i="100"/>
  <c r="BO727" i="100" s="1"/>
  <c r="BE727" i="100"/>
  <c r="BD727" i="100"/>
  <c r="BC727" i="100"/>
  <c r="BK727" i="100" s="1"/>
  <c r="BM727" i="100"/>
  <c r="BH726" i="100"/>
  <c r="BP726" i="100" s="1"/>
  <c r="BF726" i="100"/>
  <c r="BE726" i="100"/>
  <c r="BD726" i="100"/>
  <c r="BL726" i="100" s="1"/>
  <c r="BC726" i="100"/>
  <c r="BK726" i="100" s="1"/>
  <c r="BH725" i="100"/>
  <c r="BG725" i="100"/>
  <c r="BE725" i="100"/>
  <c r="BD725" i="100"/>
  <c r="BC725" i="100"/>
  <c r="BH724" i="100"/>
  <c r="BP724" i="100" s="1"/>
  <c r="BF724" i="100"/>
  <c r="BE724" i="100"/>
  <c r="BM724" i="100" s="1"/>
  <c r="BD724" i="100"/>
  <c r="BC724" i="100"/>
  <c r="BH723" i="100"/>
  <c r="BF723" i="100"/>
  <c r="BN723" i="100" s="1"/>
  <c r="BE723" i="100"/>
  <c r="BM723" i="100" s="1"/>
  <c r="BD723" i="100"/>
  <c r="BC723" i="100"/>
  <c r="BK723" i="100" s="1"/>
  <c r="BH722" i="100"/>
  <c r="BP722" i="100" s="1"/>
  <c r="BF722" i="100"/>
  <c r="BE722" i="100"/>
  <c r="BD722" i="100"/>
  <c r="BL722" i="100" s="1"/>
  <c r="BC722" i="100"/>
  <c r="BK722" i="100" s="1"/>
  <c r="BH721" i="100"/>
  <c r="BG721" i="100"/>
  <c r="BE721" i="100"/>
  <c r="BD721" i="100"/>
  <c r="BC721" i="100"/>
  <c r="BH720" i="100"/>
  <c r="BP720" i="100" s="1"/>
  <c r="BF720" i="100"/>
  <c r="BE720" i="100"/>
  <c r="BM720" i="100" s="1"/>
  <c r="BD720" i="100"/>
  <c r="BC720" i="100"/>
  <c r="BH719" i="100"/>
  <c r="BF719" i="100"/>
  <c r="BN719" i="100" s="1"/>
  <c r="BE719" i="100"/>
  <c r="BM719" i="100" s="1"/>
  <c r="BD719" i="100"/>
  <c r="BC719" i="100"/>
  <c r="BK719" i="100" s="1"/>
  <c r="BH718" i="100"/>
  <c r="BP718" i="100" s="1"/>
  <c r="BF718" i="100"/>
  <c r="BE718" i="100"/>
  <c r="BD718" i="100"/>
  <c r="BL718" i="100" s="1"/>
  <c r="BC718" i="100"/>
  <c r="BK718" i="100" s="1"/>
  <c r="BH717" i="100"/>
  <c r="BG717" i="100"/>
  <c r="BE717" i="100"/>
  <c r="BD717" i="100"/>
  <c r="BC717" i="100"/>
  <c r="BH716" i="100"/>
  <c r="BG716" i="100"/>
  <c r="BE716" i="100"/>
  <c r="BM716" i="100" s="1"/>
  <c r="BD716" i="100"/>
  <c r="BC716" i="100"/>
  <c r="BH715" i="100"/>
  <c r="BF715" i="100"/>
  <c r="BN715" i="100" s="1"/>
  <c r="BE715" i="100"/>
  <c r="BM715" i="100" s="1"/>
  <c r="BD715" i="100"/>
  <c r="BC715" i="100"/>
  <c r="BK715" i="100" s="1"/>
  <c r="BH714" i="100"/>
  <c r="BP714" i="100" s="1"/>
  <c r="BF714" i="100"/>
  <c r="BE714" i="100"/>
  <c r="BD714" i="100"/>
  <c r="BL714" i="100" s="1"/>
  <c r="BC714" i="100"/>
  <c r="BK714" i="100" s="1"/>
  <c r="BH713" i="100"/>
  <c r="BG713" i="100"/>
  <c r="BE713" i="100"/>
  <c r="BD713" i="100"/>
  <c r="BC713" i="100"/>
  <c r="BH712" i="100"/>
  <c r="BP712" i="100" s="1"/>
  <c r="BF712" i="100"/>
  <c r="BE712" i="100"/>
  <c r="BM712" i="100" s="1"/>
  <c r="BD712" i="100"/>
  <c r="BC712" i="100"/>
  <c r="BH711" i="100"/>
  <c r="BF711" i="100"/>
  <c r="BN711" i="100" s="1"/>
  <c r="BE711" i="100"/>
  <c r="BM711" i="100" s="1"/>
  <c r="BD711" i="100"/>
  <c r="BC711" i="100"/>
  <c r="BK711" i="100" s="1"/>
  <c r="BH710" i="100"/>
  <c r="BP710" i="100" s="1"/>
  <c r="BF710" i="100"/>
  <c r="BE710" i="100"/>
  <c r="BD710" i="100"/>
  <c r="BL710" i="100" s="1"/>
  <c r="BC710" i="100"/>
  <c r="BK710" i="100" s="1"/>
  <c r="BH709" i="100"/>
  <c r="BF709" i="100"/>
  <c r="BE709" i="100"/>
  <c r="BD709" i="100"/>
  <c r="BC709" i="100"/>
  <c r="BH708" i="100"/>
  <c r="BP708" i="100" s="1"/>
  <c r="BF708" i="100"/>
  <c r="BE708" i="100"/>
  <c r="BM708" i="100" s="1"/>
  <c r="BD708" i="100"/>
  <c r="BC708" i="100"/>
  <c r="BH707" i="100"/>
  <c r="BF707" i="100"/>
  <c r="BE707" i="100"/>
  <c r="BD707" i="100"/>
  <c r="BC707" i="100"/>
  <c r="BK707" i="100" s="1"/>
  <c r="BN707" i="100"/>
  <c r="BM707" i="100"/>
  <c r="BH706" i="100"/>
  <c r="BP706" i="100" s="1"/>
  <c r="BF706" i="100"/>
  <c r="BE706" i="100"/>
  <c r="BD706" i="100"/>
  <c r="BL706" i="100" s="1"/>
  <c r="BC706" i="100"/>
  <c r="BK706" i="100" s="1"/>
  <c r="BH705" i="100"/>
  <c r="BF705" i="100"/>
  <c r="BE705" i="100"/>
  <c r="BD705" i="100"/>
  <c r="BC705" i="100"/>
  <c r="BH704" i="100"/>
  <c r="BP704" i="100" s="1"/>
  <c r="BF704" i="100"/>
  <c r="BE704" i="100"/>
  <c r="BM704" i="100" s="1"/>
  <c r="BD704" i="100"/>
  <c r="BC704" i="100"/>
  <c r="BH703" i="100"/>
  <c r="BF703" i="100"/>
  <c r="BE703" i="100"/>
  <c r="BD703" i="100"/>
  <c r="BC703" i="100"/>
  <c r="BK703" i="100" s="1"/>
  <c r="BN703" i="100"/>
  <c r="BM703" i="100"/>
  <c r="BH702" i="100"/>
  <c r="BP702" i="100" s="1"/>
  <c r="BF702" i="100"/>
  <c r="BE702" i="100"/>
  <c r="BD702" i="100"/>
  <c r="BL702" i="100" s="1"/>
  <c r="BC702" i="100"/>
  <c r="BK702" i="100" s="1"/>
  <c r="BH701" i="100"/>
  <c r="BF701" i="100"/>
  <c r="BE701" i="100"/>
  <c r="BD701" i="100"/>
  <c r="BC701" i="100"/>
  <c r="BH700" i="100"/>
  <c r="BP700" i="100" s="1"/>
  <c r="BF700" i="100"/>
  <c r="BE700" i="100"/>
  <c r="BM700" i="100" s="1"/>
  <c r="BD700" i="100"/>
  <c r="BC700" i="100"/>
  <c r="BH699" i="100"/>
  <c r="BF699" i="100"/>
  <c r="BN699" i="100" s="1"/>
  <c r="BE699" i="100"/>
  <c r="BM699" i="100" s="1"/>
  <c r="BD699" i="100"/>
  <c r="BC699" i="100"/>
  <c r="BK699" i="100" s="1"/>
  <c r="BH698" i="100"/>
  <c r="BP698" i="100" s="1"/>
  <c r="BF698" i="100"/>
  <c r="BE698" i="100"/>
  <c r="BD698" i="100"/>
  <c r="BL698" i="100" s="1"/>
  <c r="BC698" i="100"/>
  <c r="BK698" i="100" s="1"/>
  <c r="BH697" i="100"/>
  <c r="BG697" i="100"/>
  <c r="BE697" i="100"/>
  <c r="BD697" i="100"/>
  <c r="BC697" i="100"/>
  <c r="BH696" i="100"/>
  <c r="BP696" i="100" s="1"/>
  <c r="BF696" i="100"/>
  <c r="BE696" i="100"/>
  <c r="BM696" i="100" s="1"/>
  <c r="BD696" i="100"/>
  <c r="BC696" i="100"/>
  <c r="BH695" i="100"/>
  <c r="BF695" i="100"/>
  <c r="BE695" i="100"/>
  <c r="BM695" i="100" s="1"/>
  <c r="BD695" i="100"/>
  <c r="BC695" i="100"/>
  <c r="BK695" i="100" s="1"/>
  <c r="BN695" i="100"/>
  <c r="BH694" i="100"/>
  <c r="BP694" i="100" s="1"/>
  <c r="BF694" i="100"/>
  <c r="BE694" i="100"/>
  <c r="BD694" i="100"/>
  <c r="BL694" i="100" s="1"/>
  <c r="BC694" i="100"/>
  <c r="BK694" i="100" s="1"/>
  <c r="BH693" i="100"/>
  <c r="BF693" i="100"/>
  <c r="BE693" i="100"/>
  <c r="BD693" i="100"/>
  <c r="BC693" i="100"/>
  <c r="BH692" i="100"/>
  <c r="BP692" i="100" s="1"/>
  <c r="BF692" i="100"/>
  <c r="BE692" i="100"/>
  <c r="BM692" i="100" s="1"/>
  <c r="BD692" i="100"/>
  <c r="BC692" i="100"/>
  <c r="BH691" i="100"/>
  <c r="BG691" i="100"/>
  <c r="BF691" i="100"/>
  <c r="BE691" i="100"/>
  <c r="BD691" i="100"/>
  <c r="BC691" i="100"/>
  <c r="BH690" i="100"/>
  <c r="BP690" i="100" s="1"/>
  <c r="BF690" i="100"/>
  <c r="BE690" i="100"/>
  <c r="BD690" i="100"/>
  <c r="BL690" i="100" s="1"/>
  <c r="BC690" i="100"/>
  <c r="BK690" i="100" s="1"/>
  <c r="BH689" i="100"/>
  <c r="BF689" i="100"/>
  <c r="BE689" i="100"/>
  <c r="BD689" i="100"/>
  <c r="BC689" i="100"/>
  <c r="BH688" i="100"/>
  <c r="BP688" i="100" s="1"/>
  <c r="BF688" i="100"/>
  <c r="BE688" i="100"/>
  <c r="BM688" i="100" s="1"/>
  <c r="BD688" i="100"/>
  <c r="BC688" i="100"/>
  <c r="BH687" i="100"/>
  <c r="BG687" i="100"/>
  <c r="BE687" i="100"/>
  <c r="BD687" i="100"/>
  <c r="BC687" i="100"/>
  <c r="BK687" i="100" s="1"/>
  <c r="BH686" i="100"/>
  <c r="BP686" i="100" s="1"/>
  <c r="BF686" i="100"/>
  <c r="BE686" i="100"/>
  <c r="BD686" i="100"/>
  <c r="BL686" i="100" s="1"/>
  <c r="BC686" i="100"/>
  <c r="BK686" i="100" s="1"/>
  <c r="BH685" i="100"/>
  <c r="BG685" i="100"/>
  <c r="BF685" i="100"/>
  <c r="BE685" i="100"/>
  <c r="BD685" i="100"/>
  <c r="BC685" i="100"/>
  <c r="BH684" i="100"/>
  <c r="BG684" i="100"/>
  <c r="BF684" i="100"/>
  <c r="BE684" i="100"/>
  <c r="BD684" i="100"/>
  <c r="BH683" i="100"/>
  <c r="BF683" i="100"/>
  <c r="BE683" i="100"/>
  <c r="BD683" i="100"/>
  <c r="BC683" i="100"/>
  <c r="BK683" i="100" s="1"/>
  <c r="BN683" i="100"/>
  <c r="BH682" i="100"/>
  <c r="BP682" i="100" s="1"/>
  <c r="BF682" i="100"/>
  <c r="BN682" i="100" s="1"/>
  <c r="BE682" i="100"/>
  <c r="BD682" i="100"/>
  <c r="BL682" i="100" s="1"/>
  <c r="BC682" i="100"/>
  <c r="BK682" i="100" s="1"/>
  <c r="BH681" i="100"/>
  <c r="BF681" i="100"/>
  <c r="BE681" i="100"/>
  <c r="BD681" i="100"/>
  <c r="BC681" i="100"/>
  <c r="BH680" i="100"/>
  <c r="BP680" i="100" s="1"/>
  <c r="BF680" i="100"/>
  <c r="BE680" i="100"/>
  <c r="BM680" i="100" s="1"/>
  <c r="BD680" i="100"/>
  <c r="BC680" i="100"/>
  <c r="BH679" i="100"/>
  <c r="BG679" i="100"/>
  <c r="BF679" i="100"/>
  <c r="BE679" i="100"/>
  <c r="BD679" i="100"/>
  <c r="BC679" i="100"/>
  <c r="BN675" i="100"/>
  <c r="BM675" i="100"/>
  <c r="BL675" i="100"/>
  <c r="BK675" i="100"/>
  <c r="BH675" i="100"/>
  <c r="BP675" i="100" s="1"/>
  <c r="BH674" i="100"/>
  <c r="BP674" i="100" s="1"/>
  <c r="BF674" i="100"/>
  <c r="BN674" i="100" s="1"/>
  <c r="BE674" i="100"/>
  <c r="BM674" i="100" s="1"/>
  <c r="BD674" i="100"/>
  <c r="BC674" i="100"/>
  <c r="BH673" i="100"/>
  <c r="BF673" i="100"/>
  <c r="BN673" i="100" s="1"/>
  <c r="BE673" i="100"/>
  <c r="BD673" i="100"/>
  <c r="BC673" i="100"/>
  <c r="BK673" i="100" s="1"/>
  <c r="BH672" i="100"/>
  <c r="BP672" i="100" s="1"/>
  <c r="BF672" i="100"/>
  <c r="BN672" i="100" s="1"/>
  <c r="BE672" i="100"/>
  <c r="BD672" i="100"/>
  <c r="BL672" i="100" s="1"/>
  <c r="BC672" i="100"/>
  <c r="BK672" i="100" s="1"/>
  <c r="BH671" i="100"/>
  <c r="BF671" i="100"/>
  <c r="BE671" i="100"/>
  <c r="BD671" i="100"/>
  <c r="BC671" i="100"/>
  <c r="BH670" i="100"/>
  <c r="BP670" i="100" s="1"/>
  <c r="BF670" i="100"/>
  <c r="BN670" i="100" s="1"/>
  <c r="BE670" i="100"/>
  <c r="BM670" i="100" s="1"/>
  <c r="BD670" i="100"/>
  <c r="BC670" i="100"/>
  <c r="BH669" i="100"/>
  <c r="BG669" i="100"/>
  <c r="BE669" i="100"/>
  <c r="BD669" i="100"/>
  <c r="BC669" i="100"/>
  <c r="BK669" i="100" s="1"/>
  <c r="BH668" i="100"/>
  <c r="BP668" i="100" s="1"/>
  <c r="BG668" i="100"/>
  <c r="BE668" i="100"/>
  <c r="BD668" i="100"/>
  <c r="BL668" i="100" s="1"/>
  <c r="BC668" i="100"/>
  <c r="BK668" i="100" s="1"/>
  <c r="BH667" i="100"/>
  <c r="BG667" i="100"/>
  <c r="BE667" i="100"/>
  <c r="BD667" i="100"/>
  <c r="BC667" i="100"/>
  <c r="BH666" i="100"/>
  <c r="BP666" i="100" s="1"/>
  <c r="BF666" i="100"/>
  <c r="BN666" i="100" s="1"/>
  <c r="BE666" i="100"/>
  <c r="BD666" i="100"/>
  <c r="BC666" i="100"/>
  <c r="BM666" i="100"/>
  <c r="BH665" i="100"/>
  <c r="BG665" i="100"/>
  <c r="BE665" i="100"/>
  <c r="BD665" i="100"/>
  <c r="BC665" i="100"/>
  <c r="BK665" i="100" s="1"/>
  <c r="BO665" i="100"/>
  <c r="BH664" i="100"/>
  <c r="BG664" i="100"/>
  <c r="BF664" i="100"/>
  <c r="BE664" i="100"/>
  <c r="BD664" i="100"/>
  <c r="BH663" i="100"/>
  <c r="BF663" i="100"/>
  <c r="BE663" i="100"/>
  <c r="BD663" i="100"/>
  <c r="BC663" i="100"/>
  <c r="BH662" i="100"/>
  <c r="BG662" i="100"/>
  <c r="BF662" i="100"/>
  <c r="BE662" i="100"/>
  <c r="BD662" i="100"/>
  <c r="BH661" i="100"/>
  <c r="BG661" i="100"/>
  <c r="BF661" i="100"/>
  <c r="BE661" i="100"/>
  <c r="BD661" i="100"/>
  <c r="BM660" i="100"/>
  <c r="BL660" i="100"/>
  <c r="BK660" i="100"/>
  <c r="BH660" i="100"/>
  <c r="BG660" i="100"/>
  <c r="BH659" i="100"/>
  <c r="BF659" i="100"/>
  <c r="BN659" i="100" s="1"/>
  <c r="BE659" i="100"/>
  <c r="BM659" i="100" s="1"/>
  <c r="BD659" i="100"/>
  <c r="BC659" i="100"/>
  <c r="BK659" i="100" s="1"/>
  <c r="BH658" i="100"/>
  <c r="BP658" i="100" s="1"/>
  <c r="BF658" i="100"/>
  <c r="BE658" i="100"/>
  <c r="BD658" i="100"/>
  <c r="BL658" i="100" s="1"/>
  <c r="BC658" i="100"/>
  <c r="BK658" i="100" s="1"/>
  <c r="BH657" i="100"/>
  <c r="BF657" i="100"/>
  <c r="BE657" i="100"/>
  <c r="BD657" i="100"/>
  <c r="BC657" i="100"/>
  <c r="BH656" i="100"/>
  <c r="BG656" i="100"/>
  <c r="BE656" i="100"/>
  <c r="BM656" i="100" s="1"/>
  <c r="BD656" i="100"/>
  <c r="BC656" i="100"/>
  <c r="BH655" i="100"/>
  <c r="BF655" i="100"/>
  <c r="BE655" i="100"/>
  <c r="BM655" i="100" s="1"/>
  <c r="BD655" i="100"/>
  <c r="BC655" i="100"/>
  <c r="BK655" i="100" s="1"/>
  <c r="BN655" i="100"/>
  <c r="BH654" i="100"/>
  <c r="BP654" i="100" s="1"/>
  <c r="BF654" i="100"/>
  <c r="BE654" i="100"/>
  <c r="BD654" i="100"/>
  <c r="BL654" i="100" s="1"/>
  <c r="BC654" i="100"/>
  <c r="BK654" i="100" s="1"/>
  <c r="BH653" i="100"/>
  <c r="BF653" i="100"/>
  <c r="BE653" i="100"/>
  <c r="BD653" i="100"/>
  <c r="BC653" i="100"/>
  <c r="BH652" i="100"/>
  <c r="BP652" i="100" s="1"/>
  <c r="BF652" i="100"/>
  <c r="BN652" i="100" s="1"/>
  <c r="BE652" i="100"/>
  <c r="BM652" i="100" s="1"/>
  <c r="BD652" i="100"/>
  <c r="BC652" i="100"/>
  <c r="BH651" i="100"/>
  <c r="BG651" i="100"/>
  <c r="BE651" i="100"/>
  <c r="BD651" i="100"/>
  <c r="BC651" i="100"/>
  <c r="BO651" i="100"/>
  <c r="BM651" i="100"/>
  <c r="BH650" i="100"/>
  <c r="BP650" i="100" s="1"/>
  <c r="BG650" i="100"/>
  <c r="BE650" i="100"/>
  <c r="BD650" i="100"/>
  <c r="BL650" i="100" s="1"/>
  <c r="BC650" i="100"/>
  <c r="BK650" i="100" s="1"/>
  <c r="BH649" i="100"/>
  <c r="BG649" i="100"/>
  <c r="BE649" i="100"/>
  <c r="BD649" i="100"/>
  <c r="BC649" i="100"/>
  <c r="BH646" i="100"/>
  <c r="BP646" i="100" s="1"/>
  <c r="BF646" i="100"/>
  <c r="BN646" i="100" s="1"/>
  <c r="BE646" i="100"/>
  <c r="BM646" i="100" s="1"/>
  <c r="BD646" i="100"/>
  <c r="BC646" i="100"/>
  <c r="BH645" i="100"/>
  <c r="BF645" i="100"/>
  <c r="BN645" i="100" s="1"/>
  <c r="BE645" i="100"/>
  <c r="BD645" i="100"/>
  <c r="BC645" i="100"/>
  <c r="BK645" i="100" s="1"/>
  <c r="BH644" i="100"/>
  <c r="BP644" i="100" s="1"/>
  <c r="BF644" i="100"/>
  <c r="BN644" i="100" s="1"/>
  <c r="BE644" i="100"/>
  <c r="BD644" i="100"/>
  <c r="BL644" i="100" s="1"/>
  <c r="BC644" i="100"/>
  <c r="BK644" i="100" s="1"/>
  <c r="BH643" i="100"/>
  <c r="BF643" i="100"/>
  <c r="BE643" i="100"/>
  <c r="BD643" i="100"/>
  <c r="BC643" i="100"/>
  <c r="BN642" i="100"/>
  <c r="BM642" i="100"/>
  <c r="BL642" i="100"/>
  <c r="BK642" i="100"/>
  <c r="BH642" i="100"/>
  <c r="BP642" i="100" s="1"/>
  <c r="BH641" i="100"/>
  <c r="BP641" i="100" s="1"/>
  <c r="BF641" i="100"/>
  <c r="BN641" i="100" s="1"/>
  <c r="BE641" i="100"/>
  <c r="BM641" i="100" s="1"/>
  <c r="BD641" i="100"/>
  <c r="BC641" i="100"/>
  <c r="BH640" i="100"/>
  <c r="BF640" i="100"/>
  <c r="BN640" i="100" s="1"/>
  <c r="BE640" i="100"/>
  <c r="BD640" i="100"/>
  <c r="BC640" i="100"/>
  <c r="BK640" i="100" s="1"/>
  <c r="BH639" i="100"/>
  <c r="BP639" i="100" s="1"/>
  <c r="BF639" i="100"/>
  <c r="BN639" i="100" s="1"/>
  <c r="BE639" i="100"/>
  <c r="BD639" i="100"/>
  <c r="BL639" i="100" s="1"/>
  <c r="BC639" i="100"/>
  <c r="BK639" i="100" s="1"/>
  <c r="BH638" i="100"/>
  <c r="BF638" i="100"/>
  <c r="BE638" i="100"/>
  <c r="BD638" i="100"/>
  <c r="BC638" i="100"/>
  <c r="BH637" i="100"/>
  <c r="BP637" i="100" s="1"/>
  <c r="BF637" i="100"/>
  <c r="BN637" i="100" s="1"/>
  <c r="BE637" i="100"/>
  <c r="BM637" i="100" s="1"/>
  <c r="BD637" i="100"/>
  <c r="BC637" i="100"/>
  <c r="BH635" i="100"/>
  <c r="BG635" i="100"/>
  <c r="BF635" i="100"/>
  <c r="BE635" i="100"/>
  <c r="BC635" i="100"/>
  <c r="BH634" i="100"/>
  <c r="BP634" i="100" s="1"/>
  <c r="BF634" i="100"/>
  <c r="BN634" i="100" s="1"/>
  <c r="BE634" i="100"/>
  <c r="BM634" i="100" s="1"/>
  <c r="BD634" i="100"/>
  <c r="BC634" i="100"/>
  <c r="BH633" i="100"/>
  <c r="BG633" i="100"/>
  <c r="BO633" i="100" s="1"/>
  <c r="BE633" i="100"/>
  <c r="BD633" i="100"/>
  <c r="BC633" i="100"/>
  <c r="BH632" i="100"/>
  <c r="BP632" i="100" s="1"/>
  <c r="BG632" i="100"/>
  <c r="BE632" i="100"/>
  <c r="BD632" i="100"/>
  <c r="BL632" i="100" s="1"/>
  <c r="BC632" i="100"/>
  <c r="BK632" i="100" s="1"/>
  <c r="BH631" i="100"/>
  <c r="BG631" i="100"/>
  <c r="BE631" i="100"/>
  <c r="BD631" i="100"/>
  <c r="BC631" i="100"/>
  <c r="BH630" i="100"/>
  <c r="BG630" i="100"/>
  <c r="BE630" i="100"/>
  <c r="BM630" i="100" s="1"/>
  <c r="BD630" i="100"/>
  <c r="BC630" i="100"/>
  <c r="BH629" i="100"/>
  <c r="BG629" i="100"/>
  <c r="BE629" i="100"/>
  <c r="BD629" i="100"/>
  <c r="BC629" i="100"/>
  <c r="BH628" i="100"/>
  <c r="BP628" i="100" s="1"/>
  <c r="BG628" i="100"/>
  <c r="BE628" i="100"/>
  <c r="BD628" i="100"/>
  <c r="BL628" i="100" s="1"/>
  <c r="BC628" i="100"/>
  <c r="BK628" i="100" s="1"/>
  <c r="BH627" i="100"/>
  <c r="BG627" i="100"/>
  <c r="BE627" i="100"/>
  <c r="BD627" i="100"/>
  <c r="BC627" i="100"/>
  <c r="BH626" i="100"/>
  <c r="BG626" i="100"/>
  <c r="BE626" i="100"/>
  <c r="BM626" i="100" s="1"/>
  <c r="BD626" i="100"/>
  <c r="BC626" i="100"/>
  <c r="BH625" i="100"/>
  <c r="BG625" i="100"/>
  <c r="BE625" i="100"/>
  <c r="BD625" i="100"/>
  <c r="BC625" i="100"/>
  <c r="BK625" i="100" s="1"/>
  <c r="BH624" i="100"/>
  <c r="BP624" i="100" s="1"/>
  <c r="BG624" i="100"/>
  <c r="BE624" i="100"/>
  <c r="BD624" i="100"/>
  <c r="BL624" i="100" s="1"/>
  <c r="BC624" i="100"/>
  <c r="BK624" i="100" s="1"/>
  <c r="BH623" i="100"/>
  <c r="BG623" i="100"/>
  <c r="BE623" i="100"/>
  <c r="BD623" i="100"/>
  <c r="BC623" i="100"/>
  <c r="BH622" i="100"/>
  <c r="BG622" i="100"/>
  <c r="BE622" i="100"/>
  <c r="BM622" i="100" s="1"/>
  <c r="BD622" i="100"/>
  <c r="BC622" i="100"/>
  <c r="BH621" i="100"/>
  <c r="BG621" i="100"/>
  <c r="BE621" i="100"/>
  <c r="BD621" i="100"/>
  <c r="BC621" i="100"/>
  <c r="BK621" i="100" s="1"/>
  <c r="BH620" i="100"/>
  <c r="BF620" i="100"/>
  <c r="BE620" i="100"/>
  <c r="BD620" i="100"/>
  <c r="BC620" i="100"/>
  <c r="BH619" i="100"/>
  <c r="BF619" i="100"/>
  <c r="BE619" i="100"/>
  <c r="BD619" i="100"/>
  <c r="BC619" i="100"/>
  <c r="BH618" i="100"/>
  <c r="BF618" i="100"/>
  <c r="BN618" i="100" s="1"/>
  <c r="BE618" i="100"/>
  <c r="BD618" i="100"/>
  <c r="BC618" i="100"/>
  <c r="BM618" i="100"/>
  <c r="BH617" i="100"/>
  <c r="BF617" i="100"/>
  <c r="BE617" i="100"/>
  <c r="BD617" i="100"/>
  <c r="BC617" i="100"/>
  <c r="BH616" i="100"/>
  <c r="BF616" i="100"/>
  <c r="BE616" i="100"/>
  <c r="BD616" i="100"/>
  <c r="BC616" i="100"/>
  <c r="BH615" i="100"/>
  <c r="BF615" i="100"/>
  <c r="BE615" i="100"/>
  <c r="BD615" i="100"/>
  <c r="BL615" i="100" s="1"/>
  <c r="BC615" i="100"/>
  <c r="BH614" i="100"/>
  <c r="BF614" i="100"/>
  <c r="BN614" i="100" s="1"/>
  <c r="BE614" i="100"/>
  <c r="BM614" i="100" s="1"/>
  <c r="BD614" i="100"/>
  <c r="BC614" i="100"/>
  <c r="BH613" i="100"/>
  <c r="BF613" i="100"/>
  <c r="BE613" i="100"/>
  <c r="BD613" i="100"/>
  <c r="BC613" i="100"/>
  <c r="BK613" i="100" s="1"/>
  <c r="BH612" i="100"/>
  <c r="BF612" i="100"/>
  <c r="BE612" i="100"/>
  <c r="BD612" i="100"/>
  <c r="BC612" i="100"/>
  <c r="BH611" i="100"/>
  <c r="BF611" i="100"/>
  <c r="BE611" i="100"/>
  <c r="BD611" i="100"/>
  <c r="BC611" i="100"/>
  <c r="BH610" i="100"/>
  <c r="BG610" i="100"/>
  <c r="BF610" i="100"/>
  <c r="BE610" i="100"/>
  <c r="BC610" i="100"/>
  <c r="BH609" i="100"/>
  <c r="BG609" i="100"/>
  <c r="BF609" i="100"/>
  <c r="BE609" i="100"/>
  <c r="BC609" i="100"/>
  <c r="BH608" i="100"/>
  <c r="BP608" i="100" s="1"/>
  <c r="BG608" i="100"/>
  <c r="BF608" i="100"/>
  <c r="BE608" i="100"/>
  <c r="BC608" i="100"/>
  <c r="BH607" i="100"/>
  <c r="BG607" i="100"/>
  <c r="BE607" i="100"/>
  <c r="BD607" i="100"/>
  <c r="BC607" i="100"/>
  <c r="BF607" i="100"/>
  <c r="BH606" i="100"/>
  <c r="BG606" i="100"/>
  <c r="BE606" i="100"/>
  <c r="BD606" i="100"/>
  <c r="BC606" i="100"/>
  <c r="BH605" i="100"/>
  <c r="BF605" i="100"/>
  <c r="BE605" i="100"/>
  <c r="BD605" i="100"/>
  <c r="BC605" i="100"/>
  <c r="BG605" i="100"/>
  <c r="BH604" i="100"/>
  <c r="BG604" i="100"/>
  <c r="BE604" i="100"/>
  <c r="BD604" i="100"/>
  <c r="BC604" i="100"/>
  <c r="BH603" i="100"/>
  <c r="BG603" i="100"/>
  <c r="BE603" i="100"/>
  <c r="BD603" i="100"/>
  <c r="BC603" i="100"/>
  <c r="BH602" i="100"/>
  <c r="BG602" i="100"/>
  <c r="BE602" i="100"/>
  <c r="BD602" i="100"/>
  <c r="BC602" i="100"/>
  <c r="BH601" i="100"/>
  <c r="BG601" i="100"/>
  <c r="BE601" i="100"/>
  <c r="BD601" i="100"/>
  <c r="BC601" i="100"/>
  <c r="BH600" i="100"/>
  <c r="BP600" i="100" s="1"/>
  <c r="BG600" i="100"/>
  <c r="BE600" i="100"/>
  <c r="BD600" i="100"/>
  <c r="BL600" i="100" s="1"/>
  <c r="BC600" i="100"/>
  <c r="BH599" i="100"/>
  <c r="BG599" i="100"/>
  <c r="BE599" i="100"/>
  <c r="BD599" i="100"/>
  <c r="BC599" i="100"/>
  <c r="BH598" i="100"/>
  <c r="BG598" i="100"/>
  <c r="BE598" i="100"/>
  <c r="BD598" i="100"/>
  <c r="BC598" i="100"/>
  <c r="BH597" i="100"/>
  <c r="BG597" i="100"/>
  <c r="BE597" i="100"/>
  <c r="BD597" i="100"/>
  <c r="BC597" i="100"/>
  <c r="BH596" i="100"/>
  <c r="BP596" i="100" s="1"/>
  <c r="BG596" i="100"/>
  <c r="BE596" i="100"/>
  <c r="BD596" i="100"/>
  <c r="BC596" i="100"/>
  <c r="BH595" i="100"/>
  <c r="BG595" i="100"/>
  <c r="BE595" i="100"/>
  <c r="BD595" i="100"/>
  <c r="BC595" i="100"/>
  <c r="BF595" i="100"/>
  <c r="BH594" i="100"/>
  <c r="BF594" i="100"/>
  <c r="BN594" i="100" s="1"/>
  <c r="BE594" i="100"/>
  <c r="BD594" i="100"/>
  <c r="BC594" i="100"/>
  <c r="BH593" i="100"/>
  <c r="BF593" i="100"/>
  <c r="BN593" i="100" s="1"/>
  <c r="BE593" i="100"/>
  <c r="BD593" i="100"/>
  <c r="BC593" i="100"/>
  <c r="BK593" i="100" s="1"/>
  <c r="BH592" i="100"/>
  <c r="BF592" i="100"/>
  <c r="BE592" i="100"/>
  <c r="BD592" i="100"/>
  <c r="BC592" i="100"/>
  <c r="BH591" i="100"/>
  <c r="BF591" i="100"/>
  <c r="BE591" i="100"/>
  <c r="BD591" i="100"/>
  <c r="BC591" i="100"/>
  <c r="BH590" i="100"/>
  <c r="BG590" i="100"/>
  <c r="BE590" i="100"/>
  <c r="BD590" i="100"/>
  <c r="BC590" i="100"/>
  <c r="BH589" i="100"/>
  <c r="BG589" i="100"/>
  <c r="BE589" i="100"/>
  <c r="BD589" i="100"/>
  <c r="BC589" i="100"/>
  <c r="BK589" i="100" s="1"/>
  <c r="BQ588" i="100"/>
  <c r="BM588" i="100"/>
  <c r="BL588" i="100"/>
  <c r="BK588" i="100"/>
  <c r="BH588" i="100"/>
  <c r="BG588" i="100"/>
  <c r="BQ587" i="100"/>
  <c r="BM587" i="100"/>
  <c r="BL587" i="100"/>
  <c r="BK587" i="100"/>
  <c r="BH587" i="100"/>
  <c r="BG587" i="100"/>
  <c r="BQ586" i="100"/>
  <c r="BM586" i="100"/>
  <c r="BL586" i="100"/>
  <c r="BK586" i="100"/>
  <c r="BH586" i="100"/>
  <c r="BG586" i="100"/>
  <c r="BH585" i="100"/>
  <c r="BG585" i="100"/>
  <c r="BE585" i="100"/>
  <c r="BD585" i="100"/>
  <c r="BC585" i="100"/>
  <c r="BK585" i="100" s="1"/>
  <c r="BH584" i="100"/>
  <c r="BG584" i="100"/>
  <c r="BE584" i="100"/>
  <c r="BD584" i="100"/>
  <c r="BC584" i="100"/>
  <c r="BH583" i="100"/>
  <c r="BG583" i="100"/>
  <c r="BE583" i="100"/>
  <c r="BD583" i="100"/>
  <c r="BC583" i="100"/>
  <c r="BF583" i="100"/>
  <c r="BH582" i="100"/>
  <c r="BG582" i="100"/>
  <c r="BE582" i="100"/>
  <c r="BD582" i="100"/>
  <c r="BC582" i="100"/>
  <c r="BH581" i="100"/>
  <c r="BG581" i="100"/>
  <c r="BE581" i="100"/>
  <c r="BD581" i="100"/>
  <c r="BC581" i="100"/>
  <c r="BK581" i="100" s="1"/>
  <c r="BH580" i="100"/>
  <c r="BG580" i="100"/>
  <c r="BE580" i="100"/>
  <c r="BD580" i="100"/>
  <c r="BC580" i="100"/>
  <c r="BH579" i="100"/>
  <c r="BG579" i="100"/>
  <c r="BE579" i="100"/>
  <c r="BD579" i="100"/>
  <c r="BC579" i="100"/>
  <c r="BF579" i="100"/>
  <c r="BH578" i="100"/>
  <c r="BG578" i="100"/>
  <c r="BE578" i="100"/>
  <c r="BD578" i="100"/>
  <c r="BC578" i="100"/>
  <c r="BH577" i="100"/>
  <c r="BG577" i="100"/>
  <c r="BE577" i="100"/>
  <c r="BD577" i="100"/>
  <c r="BC577" i="100"/>
  <c r="BK577" i="100" s="1"/>
  <c r="BQ576" i="100"/>
  <c r="BM576" i="100"/>
  <c r="BL576" i="100"/>
  <c r="BK576" i="100"/>
  <c r="BH576" i="100"/>
  <c r="BG576" i="100"/>
  <c r="BH575" i="100"/>
  <c r="BG575" i="100"/>
  <c r="BE575" i="100"/>
  <c r="BD575" i="100"/>
  <c r="BC575" i="100"/>
  <c r="BF575" i="100"/>
  <c r="BH574" i="100"/>
  <c r="BG574" i="100"/>
  <c r="BE574" i="100"/>
  <c r="BD574" i="100"/>
  <c r="BC574" i="100"/>
  <c r="BH573" i="100"/>
  <c r="BG573" i="100"/>
  <c r="BE573" i="100"/>
  <c r="BD573" i="100"/>
  <c r="BC573" i="100"/>
  <c r="BK573" i="100" s="1"/>
  <c r="BH572" i="100"/>
  <c r="BG572" i="100"/>
  <c r="BE572" i="100"/>
  <c r="BD572" i="100"/>
  <c r="BC572" i="100"/>
  <c r="BH571" i="100"/>
  <c r="BG571" i="100"/>
  <c r="BE571" i="100"/>
  <c r="BD571" i="100"/>
  <c r="BC571" i="100"/>
  <c r="BF571" i="100"/>
  <c r="BH570" i="100"/>
  <c r="BG570" i="100"/>
  <c r="BE570" i="100"/>
  <c r="BD570" i="100"/>
  <c r="BC570" i="100"/>
  <c r="BH569" i="100"/>
  <c r="BG569" i="100"/>
  <c r="BE569" i="100"/>
  <c r="BD569" i="100"/>
  <c r="BC569" i="100"/>
  <c r="BK569" i="100" s="1"/>
  <c r="BH568" i="100"/>
  <c r="BP568" i="100" s="1"/>
  <c r="BG568" i="100"/>
  <c r="BE568" i="100"/>
  <c r="BD568" i="100"/>
  <c r="BC568" i="100"/>
  <c r="BH567" i="100"/>
  <c r="BG567" i="100"/>
  <c r="BE567" i="100"/>
  <c r="BD567" i="100"/>
  <c r="BC567" i="100"/>
  <c r="BF567" i="100"/>
  <c r="BH566" i="100"/>
  <c r="BG566" i="100"/>
  <c r="BE566" i="100"/>
  <c r="BD566" i="100"/>
  <c r="BC566" i="100"/>
  <c r="BH565" i="100"/>
  <c r="BG565" i="100"/>
  <c r="BE565" i="100"/>
  <c r="BD565" i="100"/>
  <c r="BC565" i="100"/>
  <c r="BH564" i="100"/>
  <c r="BG564" i="100"/>
  <c r="BE564" i="100"/>
  <c r="BD564" i="100"/>
  <c r="BC564" i="100"/>
  <c r="BK564" i="100" s="1"/>
  <c r="BH563" i="100"/>
  <c r="BG563" i="100"/>
  <c r="BE563" i="100"/>
  <c r="BD563" i="100"/>
  <c r="BC563" i="100"/>
  <c r="BH562" i="100"/>
  <c r="BG562" i="100"/>
  <c r="BE562" i="100"/>
  <c r="BD562" i="100"/>
  <c r="BC562" i="100"/>
  <c r="BF562" i="100"/>
  <c r="BH561" i="100"/>
  <c r="BG561" i="100"/>
  <c r="BE561" i="100"/>
  <c r="BD561" i="100"/>
  <c r="BC561" i="100"/>
  <c r="BH560" i="100"/>
  <c r="BG560" i="100"/>
  <c r="BE560" i="100"/>
  <c r="BD560" i="100"/>
  <c r="BC560" i="100"/>
  <c r="BK560" i="100" s="1"/>
  <c r="BH559" i="100"/>
  <c r="BG559" i="100"/>
  <c r="BE559" i="100"/>
  <c r="BD559" i="100"/>
  <c r="BC559" i="100"/>
  <c r="BM558" i="100"/>
  <c r="BL558" i="100"/>
  <c r="BK558" i="100"/>
  <c r="BH558" i="100"/>
  <c r="BG558" i="100"/>
  <c r="BH557" i="100"/>
  <c r="BG557" i="100"/>
  <c r="BE557" i="100"/>
  <c r="BD557" i="100"/>
  <c r="BC557" i="100"/>
  <c r="BH556" i="100"/>
  <c r="BG556" i="100"/>
  <c r="BE556" i="100"/>
  <c r="BD556" i="100"/>
  <c r="BC556" i="100"/>
  <c r="BF556" i="100"/>
  <c r="BH555" i="100"/>
  <c r="BG555" i="100"/>
  <c r="BE555" i="100"/>
  <c r="BD555" i="100"/>
  <c r="BC555" i="100"/>
  <c r="BH554" i="100"/>
  <c r="BF554" i="100"/>
  <c r="BN554" i="100" s="1"/>
  <c r="BE554" i="100"/>
  <c r="BD554" i="100"/>
  <c r="BC554" i="100"/>
  <c r="BK554" i="100" s="1"/>
  <c r="BH553" i="100"/>
  <c r="BF553" i="100"/>
  <c r="BE553" i="100"/>
  <c r="BD553" i="100"/>
  <c r="BC553" i="100"/>
  <c r="BH552" i="100"/>
  <c r="BF552" i="100"/>
  <c r="BE552" i="100"/>
  <c r="BD552" i="100"/>
  <c r="BC552" i="100"/>
  <c r="BH551" i="100"/>
  <c r="BF551" i="100"/>
  <c r="BN551" i="100" s="1"/>
  <c r="BE551" i="100"/>
  <c r="BD551" i="100"/>
  <c r="BC551" i="100"/>
  <c r="BH550" i="100"/>
  <c r="BF550" i="100"/>
  <c r="BN550" i="100" s="1"/>
  <c r="BE550" i="100"/>
  <c r="BD550" i="100"/>
  <c r="BC550" i="100"/>
  <c r="BK550" i="100" s="1"/>
  <c r="BH549" i="100"/>
  <c r="BG549" i="100"/>
  <c r="BF549" i="100"/>
  <c r="BE549" i="100"/>
  <c r="BC549" i="100"/>
  <c r="BH548" i="100"/>
  <c r="BG548" i="100"/>
  <c r="BF548" i="100"/>
  <c r="BE548" i="100"/>
  <c r="BC548" i="100"/>
  <c r="BD548" i="100"/>
  <c r="BH547" i="100"/>
  <c r="BG547" i="100"/>
  <c r="BF547" i="100"/>
  <c r="BE547" i="100"/>
  <c r="BC547" i="100"/>
  <c r="BH546" i="100"/>
  <c r="BG546" i="100"/>
  <c r="BF546" i="100"/>
  <c r="BN546" i="100" s="1"/>
  <c r="BE546" i="100"/>
  <c r="BC546" i="100"/>
  <c r="BK546" i="100" s="1"/>
  <c r="BH545" i="100"/>
  <c r="BG545" i="100"/>
  <c r="BF545" i="100"/>
  <c r="BE545" i="100"/>
  <c r="BC545" i="100"/>
  <c r="BH544" i="100"/>
  <c r="BG544" i="100"/>
  <c r="BF544" i="100"/>
  <c r="BE544" i="100"/>
  <c r="BC544" i="100"/>
  <c r="BD544" i="100"/>
  <c r="BH543" i="100"/>
  <c r="BG543" i="100"/>
  <c r="BF543" i="100"/>
  <c r="BE543" i="100"/>
  <c r="BC543" i="100"/>
  <c r="BH542" i="100"/>
  <c r="BG542" i="100"/>
  <c r="BF542" i="100"/>
  <c r="BE542" i="100"/>
  <c r="BC542" i="100"/>
  <c r="BK542" i="100" s="1"/>
  <c r="BH541" i="100"/>
  <c r="BG541" i="100"/>
  <c r="BF541" i="100"/>
  <c r="BE541" i="100"/>
  <c r="BC541" i="100"/>
  <c r="BH540" i="100"/>
  <c r="BG540" i="100"/>
  <c r="BO540" i="100" s="1"/>
  <c r="BF540" i="100"/>
  <c r="BE540" i="100"/>
  <c r="BC540" i="100"/>
  <c r="BD540" i="100"/>
  <c r="BH539" i="100"/>
  <c r="BF539" i="100"/>
  <c r="BE539" i="100"/>
  <c r="BD539" i="100"/>
  <c r="BC539" i="100"/>
  <c r="BN539" i="100"/>
  <c r="BH538" i="100"/>
  <c r="BF538" i="100"/>
  <c r="BN538" i="100" s="1"/>
  <c r="BE538" i="100"/>
  <c r="BD538" i="100"/>
  <c r="BC538" i="100"/>
  <c r="BK538" i="100" s="1"/>
  <c r="BH537" i="100"/>
  <c r="BG537" i="100"/>
  <c r="BF537" i="100"/>
  <c r="BE537" i="100"/>
  <c r="BC537" i="100"/>
  <c r="BH536" i="100"/>
  <c r="BG536" i="100"/>
  <c r="BF536" i="100"/>
  <c r="BE536" i="100"/>
  <c r="BC536" i="100"/>
  <c r="BD536" i="100"/>
  <c r="BH535" i="100"/>
  <c r="BG535" i="100"/>
  <c r="BF535" i="100"/>
  <c r="BN535" i="100" s="1"/>
  <c r="BE535" i="100"/>
  <c r="BC535" i="100"/>
  <c r="BH534" i="100"/>
  <c r="BG534" i="100"/>
  <c r="BF534" i="100"/>
  <c r="BN534" i="100" s="1"/>
  <c r="BE534" i="100"/>
  <c r="BC534" i="100"/>
  <c r="BK534" i="100" s="1"/>
  <c r="BH533" i="100"/>
  <c r="BF533" i="100"/>
  <c r="BE533" i="100"/>
  <c r="BD533" i="100"/>
  <c r="BC533" i="100"/>
  <c r="BH532" i="100"/>
  <c r="BG532" i="100"/>
  <c r="BE532" i="100"/>
  <c r="BD532" i="100"/>
  <c r="BL532" i="100" s="1"/>
  <c r="BC532" i="100"/>
  <c r="BF532" i="100"/>
  <c r="BH531" i="100"/>
  <c r="BF531" i="100"/>
  <c r="BN531" i="100" s="1"/>
  <c r="BE531" i="100"/>
  <c r="BD531" i="100"/>
  <c r="BC531" i="100"/>
  <c r="BH530" i="100"/>
  <c r="BG530" i="100"/>
  <c r="BE530" i="100"/>
  <c r="BD530" i="100"/>
  <c r="BC530" i="100"/>
  <c r="BK530" i="100" s="1"/>
  <c r="BH529" i="100"/>
  <c r="BG529" i="100"/>
  <c r="BE529" i="100"/>
  <c r="BD529" i="100"/>
  <c r="BC529" i="100"/>
  <c r="BH528" i="100"/>
  <c r="BG528" i="100"/>
  <c r="BE528" i="100"/>
  <c r="BD528" i="100"/>
  <c r="BC528" i="100"/>
  <c r="BF528" i="100"/>
  <c r="BH527" i="100"/>
  <c r="BG527" i="100"/>
  <c r="BE527" i="100"/>
  <c r="BD527" i="100"/>
  <c r="BC527" i="100"/>
  <c r="BH526" i="100"/>
  <c r="BG526" i="100"/>
  <c r="BE526" i="100"/>
  <c r="BD526" i="100"/>
  <c r="BC526" i="100"/>
  <c r="BK526" i="100" s="1"/>
  <c r="BH525" i="100"/>
  <c r="BG525" i="100"/>
  <c r="BE525" i="100"/>
  <c r="BD525" i="100"/>
  <c r="BC525" i="100"/>
  <c r="BH524" i="100"/>
  <c r="BG524" i="100"/>
  <c r="BE524" i="100"/>
  <c r="BD524" i="100"/>
  <c r="BC524" i="100"/>
  <c r="BF524" i="100"/>
  <c r="BH523" i="100"/>
  <c r="BG523" i="100"/>
  <c r="BE523" i="100"/>
  <c r="BD523" i="100"/>
  <c r="BC523" i="100"/>
  <c r="BH522" i="100"/>
  <c r="BG522" i="100"/>
  <c r="BE522" i="100"/>
  <c r="BD522" i="100"/>
  <c r="BC522" i="100"/>
  <c r="BK522" i="100" s="1"/>
  <c r="BH521" i="100"/>
  <c r="BG521" i="100"/>
  <c r="BE521" i="100"/>
  <c r="BD521" i="100"/>
  <c r="BC521" i="100"/>
  <c r="BH520" i="100"/>
  <c r="BG520" i="100"/>
  <c r="BE520" i="100"/>
  <c r="BD520" i="100"/>
  <c r="BC520" i="100"/>
  <c r="BF520" i="100"/>
  <c r="BH519" i="100"/>
  <c r="BG519" i="100"/>
  <c r="BE519" i="100"/>
  <c r="BD519" i="100"/>
  <c r="BC519" i="100"/>
  <c r="BH518" i="100"/>
  <c r="BG518" i="100"/>
  <c r="BE518" i="100"/>
  <c r="BD518" i="100"/>
  <c r="BC518" i="100"/>
  <c r="BK518" i="100" s="1"/>
  <c r="BH517" i="100"/>
  <c r="BP517" i="100" s="1"/>
  <c r="BG517" i="100"/>
  <c r="BE517" i="100"/>
  <c r="BD517" i="100"/>
  <c r="BC517" i="100"/>
  <c r="BH516" i="100"/>
  <c r="BG516" i="100"/>
  <c r="BE516" i="100"/>
  <c r="BD516" i="100"/>
  <c r="BC516" i="100"/>
  <c r="BF516" i="100"/>
  <c r="BH515" i="100"/>
  <c r="BG515" i="100"/>
  <c r="BE515" i="100"/>
  <c r="BD515" i="100"/>
  <c r="BC515" i="100"/>
  <c r="BH514" i="100"/>
  <c r="BG514" i="100"/>
  <c r="BF514" i="100"/>
  <c r="BN514" i="100" s="1"/>
  <c r="BE514" i="100"/>
  <c r="BC514" i="100"/>
  <c r="BK514" i="100" s="1"/>
  <c r="BH513" i="100"/>
  <c r="BG513" i="100"/>
  <c r="BE513" i="100"/>
  <c r="BD513" i="100"/>
  <c r="BC513" i="100"/>
  <c r="BH512" i="100"/>
  <c r="BG512" i="100"/>
  <c r="BE512" i="100"/>
  <c r="BD512" i="100"/>
  <c r="BC512" i="100"/>
  <c r="BF512" i="100"/>
  <c r="BH511" i="100"/>
  <c r="BG511" i="100"/>
  <c r="BE511" i="100"/>
  <c r="BD511" i="100"/>
  <c r="BC511" i="100"/>
  <c r="BH510" i="100"/>
  <c r="BG510" i="100"/>
  <c r="BE510" i="100"/>
  <c r="BD510" i="100"/>
  <c r="BC510" i="100"/>
  <c r="BK510" i="100" s="1"/>
  <c r="BH509" i="100"/>
  <c r="BG509" i="100"/>
  <c r="BE509" i="100"/>
  <c r="BD509" i="100"/>
  <c r="BC509" i="100"/>
  <c r="BH508" i="100"/>
  <c r="BG508" i="100"/>
  <c r="BE508" i="100"/>
  <c r="BD508" i="100"/>
  <c r="BC508" i="100"/>
  <c r="BF508" i="100"/>
  <c r="BH507" i="100"/>
  <c r="BG507" i="100"/>
  <c r="BE507" i="100"/>
  <c r="BD507" i="100"/>
  <c r="BC507" i="100"/>
  <c r="BH506" i="100"/>
  <c r="BG506" i="100"/>
  <c r="BE506" i="100"/>
  <c r="BD506" i="100"/>
  <c r="BC506" i="100"/>
  <c r="BK506" i="100" s="1"/>
  <c r="BH505" i="100"/>
  <c r="BG505" i="100"/>
  <c r="BE505" i="100"/>
  <c r="BD505" i="100"/>
  <c r="BC505" i="100"/>
  <c r="BH504" i="100"/>
  <c r="BG504" i="100"/>
  <c r="BE504" i="100"/>
  <c r="BD504" i="100"/>
  <c r="BC504" i="100"/>
  <c r="BF504" i="100"/>
  <c r="BH503" i="100"/>
  <c r="BG503" i="100"/>
  <c r="BE503" i="100"/>
  <c r="BD503" i="100"/>
  <c r="BC503" i="100"/>
  <c r="BH502" i="100"/>
  <c r="BG502" i="100"/>
  <c r="BE502" i="100"/>
  <c r="BD502" i="100"/>
  <c r="BC502" i="100"/>
  <c r="BK502" i="100" s="1"/>
  <c r="BH501" i="100"/>
  <c r="BG501" i="100"/>
  <c r="BE501" i="100"/>
  <c r="BD501" i="100"/>
  <c r="BC501" i="100"/>
  <c r="BH500" i="100"/>
  <c r="BG500" i="100"/>
  <c r="BE500" i="100"/>
  <c r="BD500" i="100"/>
  <c r="BC500" i="100"/>
  <c r="BF500" i="100"/>
  <c r="BH499" i="100"/>
  <c r="BG499" i="100"/>
  <c r="BE499" i="100"/>
  <c r="BD499" i="100"/>
  <c r="BC499" i="100"/>
  <c r="BH498" i="100"/>
  <c r="BG498" i="100"/>
  <c r="BE498" i="100"/>
  <c r="BD498" i="100"/>
  <c r="BC498" i="100"/>
  <c r="BK498" i="100" s="1"/>
  <c r="BH497" i="100"/>
  <c r="BG497" i="100"/>
  <c r="BE497" i="100"/>
  <c r="BD497" i="100"/>
  <c r="BC497" i="100"/>
  <c r="BH496" i="100"/>
  <c r="BG496" i="100"/>
  <c r="BE496" i="100"/>
  <c r="BD496" i="100"/>
  <c r="BC496" i="100"/>
  <c r="BF496" i="100"/>
  <c r="BH495" i="100"/>
  <c r="BG495" i="100"/>
  <c r="BF495" i="100"/>
  <c r="BN495" i="100" s="1"/>
  <c r="BE495" i="100"/>
  <c r="BC495" i="100"/>
  <c r="BH494" i="100"/>
  <c r="BG494" i="100"/>
  <c r="BE494" i="100"/>
  <c r="BD494" i="100"/>
  <c r="BC494" i="100"/>
  <c r="BK494" i="100" s="1"/>
  <c r="BH493" i="100"/>
  <c r="BF493" i="100"/>
  <c r="BE493" i="100"/>
  <c r="BD493" i="100"/>
  <c r="BC493" i="100"/>
  <c r="BH492" i="100"/>
  <c r="BF492" i="100"/>
  <c r="BE492" i="100"/>
  <c r="BD492" i="100"/>
  <c r="BC492" i="100"/>
  <c r="BH491" i="100"/>
  <c r="BF491" i="100"/>
  <c r="BN491" i="100" s="1"/>
  <c r="BE491" i="100"/>
  <c r="BD491" i="100"/>
  <c r="BC491" i="100"/>
  <c r="BH490" i="100"/>
  <c r="BF490" i="100"/>
  <c r="BN490" i="100" s="1"/>
  <c r="BE490" i="100"/>
  <c r="BD490" i="100"/>
  <c r="BC490" i="100"/>
  <c r="BK490" i="100" s="1"/>
  <c r="BH489" i="100"/>
  <c r="BG489" i="100"/>
  <c r="BF489" i="100"/>
  <c r="BE489" i="100"/>
  <c r="BC489" i="100"/>
  <c r="BH488" i="100"/>
  <c r="BG488" i="100"/>
  <c r="BF488" i="100"/>
  <c r="BE488" i="100"/>
  <c r="BC488" i="100"/>
  <c r="BD488" i="100"/>
  <c r="BH487" i="100"/>
  <c r="BF487" i="100"/>
  <c r="BN487" i="100" s="1"/>
  <c r="BE487" i="100"/>
  <c r="BD487" i="100"/>
  <c r="BC487" i="100"/>
  <c r="BH486" i="100"/>
  <c r="BG486" i="100"/>
  <c r="BE486" i="100"/>
  <c r="BD486" i="100"/>
  <c r="BC486" i="100"/>
  <c r="BK486" i="100" s="1"/>
  <c r="BH485" i="100"/>
  <c r="BG485" i="100"/>
  <c r="BE485" i="100"/>
  <c r="BD485" i="100"/>
  <c r="BC485" i="100"/>
  <c r="BH484" i="100"/>
  <c r="BG484" i="100"/>
  <c r="BE484" i="100"/>
  <c r="BD484" i="100"/>
  <c r="BC484" i="100"/>
  <c r="BF484" i="100"/>
  <c r="BH483" i="100"/>
  <c r="BG483" i="100"/>
  <c r="BF483" i="100"/>
  <c r="BN483" i="100" s="1"/>
  <c r="BE483" i="100"/>
  <c r="BC483" i="100"/>
  <c r="BH482" i="100"/>
  <c r="BG482" i="100"/>
  <c r="BF482" i="100"/>
  <c r="BN482" i="100" s="1"/>
  <c r="BE482" i="100"/>
  <c r="BC482" i="100"/>
  <c r="BK482" i="100" s="1"/>
  <c r="BH481" i="100"/>
  <c r="BG481" i="100"/>
  <c r="BF481" i="100"/>
  <c r="BE481" i="100"/>
  <c r="BC481" i="100"/>
  <c r="BH480" i="100"/>
  <c r="BG480" i="100"/>
  <c r="BF480" i="100"/>
  <c r="BE480" i="100"/>
  <c r="BC480" i="100"/>
  <c r="BD480" i="100"/>
  <c r="BH479" i="100"/>
  <c r="BF479" i="100"/>
  <c r="BN479" i="100" s="1"/>
  <c r="BE479" i="100"/>
  <c r="BD479" i="100"/>
  <c r="BC479" i="100"/>
  <c r="BH478" i="100"/>
  <c r="BG478" i="100"/>
  <c r="BF478" i="100"/>
  <c r="BN478" i="100" s="1"/>
  <c r="BE478" i="100"/>
  <c r="BC478" i="100"/>
  <c r="BK478" i="100" s="1"/>
  <c r="BH477" i="100"/>
  <c r="BF477" i="100"/>
  <c r="BE477" i="100"/>
  <c r="BD477" i="100"/>
  <c r="BC477" i="100"/>
  <c r="BH476" i="100"/>
  <c r="BG476" i="100"/>
  <c r="BF476" i="100"/>
  <c r="BE476" i="100"/>
  <c r="BC476" i="100"/>
  <c r="BK476" i="100" s="1"/>
  <c r="BD476" i="100"/>
  <c r="BH475" i="100"/>
  <c r="BF475" i="100"/>
  <c r="BN475" i="100" s="1"/>
  <c r="BE475" i="100"/>
  <c r="BD475" i="100"/>
  <c r="BC475" i="100"/>
  <c r="BH474" i="100"/>
  <c r="BG474" i="100"/>
  <c r="BE474" i="100"/>
  <c r="BD474" i="100"/>
  <c r="BC474" i="100"/>
  <c r="BK474" i="100" s="1"/>
  <c r="BH473" i="100"/>
  <c r="BG473" i="100"/>
  <c r="BF473" i="100"/>
  <c r="BE473" i="100"/>
  <c r="BC473" i="100"/>
  <c r="BH472" i="100"/>
  <c r="BG472" i="100"/>
  <c r="BF472" i="100"/>
  <c r="BE472" i="100"/>
  <c r="BC472" i="100"/>
  <c r="BD472" i="100"/>
  <c r="BH471" i="100"/>
  <c r="BG471" i="100"/>
  <c r="BF471" i="100"/>
  <c r="BE471" i="100"/>
  <c r="BM471" i="100" s="1"/>
  <c r="BC471" i="100"/>
  <c r="BH470" i="100"/>
  <c r="BG470" i="100"/>
  <c r="BF470" i="100"/>
  <c r="BN470" i="100" s="1"/>
  <c r="BE470" i="100"/>
  <c r="BC470" i="100"/>
  <c r="BK470" i="100" s="1"/>
  <c r="BH469" i="100"/>
  <c r="BP469" i="100" s="1"/>
  <c r="BG469" i="100"/>
  <c r="BF469" i="100"/>
  <c r="BE469" i="100"/>
  <c r="BM469" i="100" s="1"/>
  <c r="BC469" i="100"/>
  <c r="BH468" i="100"/>
  <c r="BG468" i="100"/>
  <c r="BF468" i="100"/>
  <c r="BE468" i="100"/>
  <c r="BC468" i="100"/>
  <c r="BD468" i="100"/>
  <c r="BH467" i="100"/>
  <c r="BG467" i="100"/>
  <c r="BF467" i="100"/>
  <c r="BE467" i="100"/>
  <c r="BM467" i="100" s="1"/>
  <c r="BC467" i="100"/>
  <c r="BH465" i="100"/>
  <c r="BF465" i="100"/>
  <c r="BN465" i="100" s="1"/>
  <c r="BE465" i="100"/>
  <c r="BD465" i="100"/>
  <c r="BC465" i="100"/>
  <c r="BH464" i="100"/>
  <c r="BF464" i="100"/>
  <c r="BN464" i="100" s="1"/>
  <c r="BE464" i="100"/>
  <c r="BD464" i="100"/>
  <c r="BC464" i="100"/>
  <c r="BK464" i="100" s="1"/>
  <c r="BH463" i="100"/>
  <c r="BF463" i="100"/>
  <c r="BE463" i="100"/>
  <c r="BD463" i="100"/>
  <c r="BC463" i="100"/>
  <c r="BH462" i="100"/>
  <c r="BF462" i="100"/>
  <c r="BE462" i="100"/>
  <c r="BD462" i="100"/>
  <c r="BC462" i="100"/>
  <c r="BH461" i="100"/>
  <c r="BF461" i="100"/>
  <c r="BN461" i="100" s="1"/>
  <c r="BE461" i="100"/>
  <c r="BD461" i="100"/>
  <c r="BC461" i="100"/>
  <c r="BH460" i="100"/>
  <c r="BF460" i="100"/>
  <c r="BE460" i="100"/>
  <c r="BD460" i="100"/>
  <c r="BC460" i="100"/>
  <c r="BK460" i="100" s="1"/>
  <c r="BH459" i="100"/>
  <c r="BP459" i="100" s="1"/>
  <c r="BF459" i="100"/>
  <c r="BE459" i="100"/>
  <c r="BD459" i="100"/>
  <c r="BC459" i="100"/>
  <c r="BH458" i="100"/>
  <c r="BF458" i="100"/>
  <c r="BE458" i="100"/>
  <c r="BD458" i="100"/>
  <c r="BC458" i="100"/>
  <c r="BK458" i="100" s="1"/>
  <c r="BH457" i="100"/>
  <c r="BF457" i="100"/>
  <c r="BN457" i="100" s="1"/>
  <c r="BE457" i="100"/>
  <c r="BD457" i="100"/>
  <c r="BC457" i="100"/>
  <c r="BH456" i="100"/>
  <c r="BG456" i="100"/>
  <c r="BF456" i="100"/>
  <c r="BE456" i="100"/>
  <c r="BD456" i="100"/>
  <c r="BH455" i="100"/>
  <c r="BG455" i="100"/>
  <c r="BF455" i="100"/>
  <c r="BE455" i="100"/>
  <c r="BD455" i="100"/>
  <c r="BC455" i="100"/>
  <c r="BH454" i="100"/>
  <c r="BG454" i="100"/>
  <c r="BF454" i="100"/>
  <c r="BE454" i="100"/>
  <c r="BD454" i="100"/>
  <c r="BH453" i="100"/>
  <c r="BP453" i="100" s="1"/>
  <c r="BG453" i="100"/>
  <c r="BF453" i="100"/>
  <c r="BE453" i="100"/>
  <c r="BD453" i="100"/>
  <c r="BL453" i="100" s="1"/>
  <c r="BH452" i="100"/>
  <c r="BG452" i="100"/>
  <c r="BF452" i="100"/>
  <c r="BN452" i="100" s="1"/>
  <c r="BE452" i="100"/>
  <c r="BD452" i="100"/>
  <c r="BL452" i="100" s="1"/>
  <c r="BH451" i="100"/>
  <c r="BG451" i="100"/>
  <c r="BF451" i="100"/>
  <c r="BE451" i="100"/>
  <c r="BM451" i="100" s="1"/>
  <c r="BD451" i="100"/>
  <c r="BC451" i="100"/>
  <c r="BH450" i="100"/>
  <c r="BG450" i="100"/>
  <c r="BF450" i="100"/>
  <c r="BE450" i="100"/>
  <c r="BD450" i="100"/>
  <c r="BC450" i="100"/>
  <c r="BH449" i="100"/>
  <c r="BG449" i="100"/>
  <c r="BF449" i="100"/>
  <c r="BE449" i="100"/>
  <c r="BD449" i="100"/>
  <c r="BH448" i="100"/>
  <c r="BG448" i="100"/>
  <c r="BF448" i="100"/>
  <c r="BE448" i="100"/>
  <c r="BD448" i="100"/>
  <c r="BH447" i="100"/>
  <c r="BG447" i="100"/>
  <c r="BF447" i="100"/>
  <c r="BE447" i="100"/>
  <c r="BD447" i="100"/>
  <c r="BC447" i="100"/>
  <c r="BH446" i="100"/>
  <c r="BG446" i="100"/>
  <c r="BF446" i="100"/>
  <c r="BE446" i="100"/>
  <c r="BD446" i="100"/>
  <c r="BC446" i="100"/>
  <c r="BH445" i="100"/>
  <c r="BP445" i="100" s="1"/>
  <c r="BG445" i="100"/>
  <c r="BF445" i="100"/>
  <c r="BE445" i="100"/>
  <c r="BD445" i="100"/>
  <c r="BL445" i="100" s="1"/>
  <c r="BH444" i="100"/>
  <c r="BG444" i="100"/>
  <c r="BF444" i="100"/>
  <c r="BE444" i="100"/>
  <c r="BD444" i="100"/>
  <c r="BH443" i="100"/>
  <c r="BG443" i="100"/>
  <c r="BF443" i="100"/>
  <c r="BE443" i="100"/>
  <c r="BD443" i="100"/>
  <c r="BC443" i="100"/>
  <c r="BH442" i="100"/>
  <c r="BG442" i="100"/>
  <c r="BF442" i="100"/>
  <c r="BE442" i="100"/>
  <c r="BD442" i="100"/>
  <c r="BC442" i="100"/>
  <c r="BN441" i="100"/>
  <c r="BM441" i="100"/>
  <c r="BL441" i="100"/>
  <c r="BH441" i="100"/>
  <c r="BG441" i="100"/>
  <c r="BH440" i="100"/>
  <c r="BG440" i="100"/>
  <c r="BF440" i="100"/>
  <c r="BE440" i="100"/>
  <c r="BD440" i="100"/>
  <c r="BC440" i="100"/>
  <c r="BH439" i="100"/>
  <c r="BG439" i="100"/>
  <c r="BF439" i="100"/>
  <c r="BE439" i="100"/>
  <c r="BD439" i="100"/>
  <c r="BH438" i="100"/>
  <c r="BG438" i="100"/>
  <c r="BF438" i="100"/>
  <c r="BE438" i="100"/>
  <c r="BD438" i="100"/>
  <c r="BH437" i="100"/>
  <c r="BG437" i="100"/>
  <c r="BF437" i="100"/>
  <c r="BE437" i="100"/>
  <c r="BD437" i="100"/>
  <c r="BH436" i="100"/>
  <c r="BG436" i="100"/>
  <c r="BF436" i="100"/>
  <c r="BE436" i="100"/>
  <c r="BD436" i="100"/>
  <c r="BC436" i="100"/>
  <c r="BH435" i="100"/>
  <c r="BG435" i="100"/>
  <c r="BF435" i="100"/>
  <c r="BE435" i="100"/>
  <c r="BD435" i="100"/>
  <c r="BH434" i="100"/>
  <c r="BG434" i="100"/>
  <c r="BF434" i="100"/>
  <c r="BE434" i="100"/>
  <c r="BD434" i="100"/>
  <c r="BH433" i="100"/>
  <c r="BG433" i="100"/>
  <c r="BF433" i="100"/>
  <c r="BE433" i="100"/>
  <c r="BD433" i="100"/>
  <c r="BH432" i="100"/>
  <c r="BG432" i="100"/>
  <c r="BE432" i="100"/>
  <c r="BD432" i="100"/>
  <c r="BC432" i="100"/>
  <c r="BH431" i="100"/>
  <c r="BG431" i="100"/>
  <c r="BE431" i="100"/>
  <c r="BD431" i="100"/>
  <c r="BC431" i="100"/>
  <c r="BH430" i="100"/>
  <c r="BG430" i="100"/>
  <c r="BE430" i="100"/>
  <c r="BD430" i="100"/>
  <c r="BC430" i="100"/>
  <c r="BH429" i="100"/>
  <c r="BG429" i="100"/>
  <c r="BE429" i="100"/>
  <c r="BD429" i="100"/>
  <c r="BC429" i="100"/>
  <c r="BH428" i="100"/>
  <c r="BF428" i="100"/>
  <c r="BE428" i="100"/>
  <c r="BD428" i="100"/>
  <c r="BC428" i="100"/>
  <c r="BH427" i="100"/>
  <c r="BF427" i="100"/>
  <c r="BE427" i="100"/>
  <c r="BD427" i="100"/>
  <c r="BC427" i="100"/>
  <c r="BH426" i="100"/>
  <c r="BF426" i="100"/>
  <c r="BN426" i="100" s="1"/>
  <c r="BE426" i="100"/>
  <c r="BD426" i="100"/>
  <c r="BC426" i="100"/>
  <c r="BH425" i="100"/>
  <c r="BF425" i="100"/>
  <c r="BE425" i="100"/>
  <c r="BD425" i="100"/>
  <c r="BL425" i="100" s="1"/>
  <c r="BC425" i="100"/>
  <c r="BH424" i="100"/>
  <c r="BF424" i="100"/>
  <c r="BE424" i="100"/>
  <c r="BD424" i="100"/>
  <c r="BC424" i="100"/>
  <c r="BH423" i="100"/>
  <c r="BF423" i="100"/>
  <c r="BE423" i="100"/>
  <c r="BD423" i="100"/>
  <c r="BC423" i="100"/>
  <c r="BH422" i="100"/>
  <c r="BF422" i="100"/>
  <c r="BN422" i="100" s="1"/>
  <c r="BE422" i="100"/>
  <c r="BD422" i="100"/>
  <c r="BC422" i="100"/>
  <c r="BH421" i="100"/>
  <c r="BF421" i="100"/>
  <c r="BE421" i="100"/>
  <c r="BD421" i="100"/>
  <c r="BC421" i="100"/>
  <c r="BH420" i="100"/>
  <c r="BF420" i="100"/>
  <c r="BE420" i="100"/>
  <c r="BD420" i="100"/>
  <c r="BC420" i="100"/>
  <c r="BH419" i="100"/>
  <c r="BF419" i="100"/>
  <c r="BE419" i="100"/>
  <c r="BD419" i="100"/>
  <c r="BC419" i="100"/>
  <c r="BN416" i="100"/>
  <c r="BM416" i="100"/>
  <c r="BL416" i="100"/>
  <c r="BK416" i="100"/>
  <c r="BH416" i="100"/>
  <c r="BN415" i="100"/>
  <c r="BM415" i="100"/>
  <c r="BL415" i="100"/>
  <c r="BK415" i="100"/>
  <c r="BH415" i="100"/>
  <c r="BN413" i="100"/>
  <c r="BM413" i="100"/>
  <c r="BL413" i="100"/>
  <c r="BK413" i="100"/>
  <c r="BH413" i="100"/>
  <c r="BN411" i="100"/>
  <c r="BM411" i="100"/>
  <c r="BL411" i="100"/>
  <c r="BK411" i="100"/>
  <c r="BH411" i="100"/>
  <c r="BH410" i="100"/>
  <c r="BF410" i="100"/>
  <c r="BE410" i="100"/>
  <c r="BD410" i="100"/>
  <c r="BC410" i="100"/>
  <c r="BH409" i="100"/>
  <c r="BF409" i="100"/>
  <c r="BE409" i="100"/>
  <c r="BD409" i="100"/>
  <c r="BC409" i="100"/>
  <c r="BH408" i="100"/>
  <c r="BF408" i="100"/>
  <c r="BE408" i="100"/>
  <c r="BD408" i="100"/>
  <c r="BC408" i="100"/>
  <c r="BH407" i="100"/>
  <c r="BF407" i="100"/>
  <c r="BN407" i="100" s="1"/>
  <c r="BE407" i="100"/>
  <c r="BM407" i="100" s="1"/>
  <c r="BD407" i="100"/>
  <c r="BC407" i="100"/>
  <c r="BH406" i="100"/>
  <c r="BF406" i="100"/>
  <c r="BE406" i="100"/>
  <c r="BD406" i="100"/>
  <c r="BC406" i="100"/>
  <c r="BH405" i="100"/>
  <c r="BF405" i="100"/>
  <c r="BE405" i="100"/>
  <c r="BD405" i="100"/>
  <c r="BC405" i="100"/>
  <c r="BH404" i="100"/>
  <c r="BF404" i="100"/>
  <c r="BE404" i="100"/>
  <c r="BD404" i="100"/>
  <c r="BC404" i="100"/>
  <c r="BH403" i="100"/>
  <c r="BF403" i="100"/>
  <c r="BN403" i="100" s="1"/>
  <c r="BE403" i="100"/>
  <c r="BD403" i="100"/>
  <c r="BC403" i="100"/>
  <c r="BH402" i="100"/>
  <c r="BF402" i="100"/>
  <c r="BE402" i="100"/>
  <c r="BD402" i="100"/>
  <c r="BC402" i="100"/>
  <c r="BH401" i="100"/>
  <c r="BF401" i="100"/>
  <c r="BE401" i="100"/>
  <c r="BD401" i="100"/>
  <c r="BC401" i="100"/>
  <c r="BH400" i="100"/>
  <c r="BF400" i="100"/>
  <c r="BE400" i="100"/>
  <c r="BD400" i="100"/>
  <c r="BC400" i="100"/>
  <c r="BH399" i="100"/>
  <c r="BF399" i="100"/>
  <c r="BN399" i="100" s="1"/>
  <c r="BE399" i="100"/>
  <c r="BD399" i="100"/>
  <c r="BC399" i="100"/>
  <c r="BH398" i="100"/>
  <c r="BF398" i="100"/>
  <c r="BE398" i="100"/>
  <c r="BD398" i="100"/>
  <c r="BC398" i="100"/>
  <c r="BH397" i="100"/>
  <c r="BF397" i="100"/>
  <c r="BE397" i="100"/>
  <c r="BD397" i="100"/>
  <c r="BC397" i="100"/>
  <c r="BH396" i="100"/>
  <c r="BF396" i="100"/>
  <c r="BN396" i="100" s="1"/>
  <c r="BE396" i="100"/>
  <c r="BD396" i="100"/>
  <c r="BC396" i="100"/>
  <c r="BH395" i="100"/>
  <c r="BF395" i="100"/>
  <c r="BE395" i="100"/>
  <c r="BD395" i="100"/>
  <c r="BC395" i="100"/>
  <c r="BH394" i="100"/>
  <c r="BF394" i="100"/>
  <c r="BE394" i="100"/>
  <c r="BD394" i="100"/>
  <c r="BC394" i="100"/>
  <c r="BH393" i="100"/>
  <c r="BF393" i="100"/>
  <c r="BE393" i="100"/>
  <c r="BD393" i="100"/>
  <c r="BC393" i="100"/>
  <c r="BH392" i="100"/>
  <c r="BF392" i="100"/>
  <c r="BN392" i="100" s="1"/>
  <c r="BE392" i="100"/>
  <c r="BM392" i="100" s="1"/>
  <c r="BD392" i="100"/>
  <c r="BC392" i="100"/>
  <c r="BH391" i="100"/>
  <c r="BF391" i="100"/>
  <c r="BE391" i="100"/>
  <c r="BD391" i="100"/>
  <c r="BL391" i="100" s="1"/>
  <c r="BC391" i="100"/>
  <c r="BH390" i="100"/>
  <c r="BF390" i="100"/>
  <c r="BE390" i="100"/>
  <c r="BD390" i="100"/>
  <c r="BC390" i="100"/>
  <c r="BH389" i="100"/>
  <c r="BF389" i="100"/>
  <c r="BE389" i="100"/>
  <c r="BD389" i="100"/>
  <c r="BC389" i="100"/>
  <c r="BH388" i="100"/>
  <c r="BF388" i="100"/>
  <c r="BE388" i="100"/>
  <c r="BD388" i="100"/>
  <c r="BC388" i="100"/>
  <c r="BN388" i="100"/>
  <c r="BH387" i="100"/>
  <c r="BG387" i="100"/>
  <c r="BE387" i="100"/>
  <c r="BD387" i="100"/>
  <c r="BC387" i="100"/>
  <c r="BH386" i="100"/>
  <c r="BF386" i="100"/>
  <c r="BE386" i="100"/>
  <c r="BD386" i="100"/>
  <c r="BC386" i="100"/>
  <c r="BH385" i="100"/>
  <c r="BP385" i="100" s="1"/>
  <c r="BF385" i="100"/>
  <c r="BE385" i="100"/>
  <c r="BD385" i="100"/>
  <c r="BC385" i="100"/>
  <c r="BH384" i="100"/>
  <c r="BF384" i="100"/>
  <c r="BN384" i="100" s="1"/>
  <c r="BE384" i="100"/>
  <c r="BD384" i="100"/>
  <c r="BC384" i="100"/>
  <c r="BH383" i="100"/>
  <c r="BF383" i="100"/>
  <c r="BE383" i="100"/>
  <c r="BD383" i="100"/>
  <c r="BC383" i="100"/>
  <c r="BH382" i="100"/>
  <c r="BF382" i="100"/>
  <c r="BE382" i="100"/>
  <c r="BD382" i="100"/>
  <c r="BC382" i="100"/>
  <c r="BH381" i="100"/>
  <c r="BF381" i="100"/>
  <c r="BE381" i="100"/>
  <c r="BD381" i="100"/>
  <c r="BC381" i="100"/>
  <c r="BH380" i="100"/>
  <c r="BF380" i="100"/>
  <c r="BE380" i="100"/>
  <c r="BM380" i="100" s="1"/>
  <c r="BD380" i="100"/>
  <c r="BC380" i="100"/>
  <c r="BN380" i="100"/>
  <c r="BH379" i="100"/>
  <c r="BF379" i="100"/>
  <c r="BE379" i="100"/>
  <c r="BD379" i="100"/>
  <c r="BC379" i="100"/>
  <c r="BH378" i="100"/>
  <c r="BF378" i="100"/>
  <c r="BE378" i="100"/>
  <c r="BD378" i="100"/>
  <c r="BC378" i="100"/>
  <c r="BH377" i="100"/>
  <c r="BF377" i="100"/>
  <c r="BE377" i="100"/>
  <c r="BD377" i="100"/>
  <c r="BL377" i="100" s="1"/>
  <c r="BC377" i="100"/>
  <c r="BH376" i="100"/>
  <c r="BF376" i="100"/>
  <c r="BN376" i="100" s="1"/>
  <c r="BE376" i="100"/>
  <c r="BD376" i="100"/>
  <c r="BC376" i="100"/>
  <c r="BN370" i="100"/>
  <c r="BM370" i="100"/>
  <c r="BL370" i="100"/>
  <c r="BK370" i="100"/>
  <c r="BH370" i="100"/>
  <c r="BH368" i="100"/>
  <c r="BP368" i="100" s="1"/>
  <c r="BF368" i="100"/>
  <c r="BE368" i="100"/>
  <c r="BD368" i="100"/>
  <c r="BC368" i="100"/>
  <c r="BH367" i="100"/>
  <c r="BF367" i="100"/>
  <c r="BE367" i="100"/>
  <c r="BD367" i="100"/>
  <c r="BC367" i="100"/>
  <c r="BH366" i="100"/>
  <c r="BF366" i="100"/>
  <c r="BN366" i="100" s="1"/>
  <c r="BE366" i="100"/>
  <c r="BM366" i="100" s="1"/>
  <c r="BD366" i="100"/>
  <c r="BC366" i="100"/>
  <c r="BH365" i="100"/>
  <c r="BF365" i="100"/>
  <c r="BE365" i="100"/>
  <c r="BD365" i="100"/>
  <c r="BC365" i="100"/>
  <c r="BH364" i="100"/>
  <c r="BF364" i="100"/>
  <c r="BE364" i="100"/>
  <c r="BD364" i="100"/>
  <c r="BC364" i="100"/>
  <c r="BH363" i="100"/>
  <c r="BP363" i="100" s="1"/>
  <c r="BF363" i="100"/>
  <c r="BE363" i="100"/>
  <c r="BD363" i="100"/>
  <c r="BC363" i="100"/>
  <c r="BH362" i="100"/>
  <c r="BF362" i="100"/>
  <c r="BN362" i="100" s="1"/>
  <c r="BE362" i="100"/>
  <c r="BD362" i="100"/>
  <c r="BC362" i="100"/>
  <c r="BH361" i="100"/>
  <c r="BF361" i="100"/>
  <c r="BN361" i="100" s="1"/>
  <c r="BE361" i="100"/>
  <c r="BD361" i="100"/>
  <c r="BC361" i="100"/>
  <c r="BK361" i="100" s="1"/>
  <c r="BH360" i="100"/>
  <c r="BF360" i="100"/>
  <c r="BE360" i="100"/>
  <c r="BD360" i="100"/>
  <c r="BL360" i="100" s="1"/>
  <c r="BC360" i="100"/>
  <c r="BH359" i="100"/>
  <c r="BF359" i="100"/>
  <c r="BE359" i="100"/>
  <c r="BD359" i="100"/>
  <c r="BL359" i="100" s="1"/>
  <c r="BC359" i="100"/>
  <c r="BH358" i="100"/>
  <c r="BF358" i="100"/>
  <c r="BN358" i="100" s="1"/>
  <c r="BE358" i="100"/>
  <c r="BM358" i="100" s="1"/>
  <c r="BD358" i="100"/>
  <c r="BC358" i="100"/>
  <c r="BH357" i="100"/>
  <c r="BF357" i="100"/>
  <c r="BE357" i="100"/>
  <c r="BM357" i="100" s="1"/>
  <c r="BD357" i="100"/>
  <c r="BC357" i="100"/>
  <c r="BH356" i="100"/>
  <c r="BP356" i="100" s="1"/>
  <c r="BF356" i="100"/>
  <c r="BE356" i="100"/>
  <c r="BD356" i="100"/>
  <c r="BC356" i="100"/>
  <c r="BH355" i="100"/>
  <c r="BF355" i="100"/>
  <c r="BE355" i="100"/>
  <c r="BD355" i="100"/>
  <c r="BC355" i="100"/>
  <c r="BH354" i="100"/>
  <c r="BF354" i="100"/>
  <c r="BN354" i="100" s="1"/>
  <c r="BE354" i="100"/>
  <c r="BD354" i="100"/>
  <c r="BC354" i="100"/>
  <c r="BH353" i="100"/>
  <c r="BF353" i="100"/>
  <c r="BN353" i="100" s="1"/>
  <c r="BE353" i="100"/>
  <c r="BD353" i="100"/>
  <c r="BL353" i="100" s="1"/>
  <c r="BC353" i="100"/>
  <c r="BH352" i="100"/>
  <c r="BF352" i="100"/>
  <c r="BE352" i="100"/>
  <c r="BD352" i="100"/>
  <c r="BL352" i="100" s="1"/>
  <c r="BC352" i="100"/>
  <c r="BH351" i="100"/>
  <c r="BG351" i="100"/>
  <c r="BE351" i="100"/>
  <c r="BD351" i="100"/>
  <c r="BC351" i="100"/>
  <c r="BH350" i="100"/>
  <c r="BF350" i="100"/>
  <c r="BE350" i="100"/>
  <c r="BD350" i="100"/>
  <c r="BC350" i="100"/>
  <c r="BN350" i="100"/>
  <c r="BH348" i="100"/>
  <c r="BN348" i="100"/>
  <c r="BM348" i="100"/>
  <c r="BL348" i="100"/>
  <c r="BK348" i="100"/>
  <c r="BH347" i="100"/>
  <c r="BF347" i="100"/>
  <c r="BE347" i="100"/>
  <c r="BD347" i="100"/>
  <c r="BC347" i="100"/>
  <c r="BK347" i="100" s="1"/>
  <c r="BH346" i="100"/>
  <c r="BF346" i="100"/>
  <c r="BE346" i="100"/>
  <c r="BD346" i="100"/>
  <c r="BC346" i="100"/>
  <c r="BH345" i="100"/>
  <c r="BP345" i="100" s="1"/>
  <c r="BF345" i="100"/>
  <c r="BE345" i="100"/>
  <c r="BD345" i="100"/>
  <c r="BL345" i="100" s="1"/>
  <c r="BC345" i="100"/>
  <c r="BH344" i="100"/>
  <c r="BP344" i="100" s="1"/>
  <c r="BF344" i="100"/>
  <c r="BE344" i="100"/>
  <c r="BD344" i="100"/>
  <c r="BC344" i="100"/>
  <c r="BK344" i="100" s="1"/>
  <c r="BH343" i="100"/>
  <c r="BF343" i="100"/>
  <c r="BE343" i="100"/>
  <c r="BD343" i="100"/>
  <c r="BC343" i="100"/>
  <c r="BK343" i="100" s="1"/>
  <c r="BH342" i="100"/>
  <c r="BP342" i="100" s="1"/>
  <c r="BF342" i="100"/>
  <c r="BN342" i="100" s="1"/>
  <c r="BE342" i="100"/>
  <c r="BD342" i="100"/>
  <c r="BC342" i="100"/>
  <c r="BH341" i="100"/>
  <c r="BF341" i="100"/>
  <c r="BE341" i="100"/>
  <c r="BD341" i="100"/>
  <c r="BC341" i="100"/>
  <c r="BH340" i="100"/>
  <c r="BF340" i="100"/>
  <c r="BE340" i="100"/>
  <c r="BD340" i="100"/>
  <c r="BC340" i="100"/>
  <c r="BH339" i="100"/>
  <c r="BF339" i="100"/>
  <c r="BE339" i="100"/>
  <c r="BD339" i="100"/>
  <c r="BC339" i="100"/>
  <c r="BK339" i="100" s="1"/>
  <c r="BH338" i="100"/>
  <c r="BF338" i="100"/>
  <c r="BE338" i="100"/>
  <c r="BD338" i="100"/>
  <c r="BC338" i="100"/>
  <c r="BH337" i="100"/>
  <c r="BF337" i="100"/>
  <c r="BE337" i="100"/>
  <c r="BD337" i="100"/>
  <c r="BC337" i="100"/>
  <c r="BH336" i="100"/>
  <c r="BF336" i="100"/>
  <c r="BE336" i="100"/>
  <c r="BD336" i="100"/>
  <c r="BC336" i="100"/>
  <c r="BH335" i="100"/>
  <c r="BF335" i="100"/>
  <c r="BE335" i="100"/>
  <c r="BD335" i="100"/>
  <c r="BC335" i="100"/>
  <c r="BK335" i="100" s="1"/>
  <c r="BH334" i="100"/>
  <c r="BF334" i="100"/>
  <c r="BE334" i="100"/>
  <c r="BD334" i="100"/>
  <c r="BC334" i="100"/>
  <c r="BH333" i="100"/>
  <c r="BF333" i="100"/>
  <c r="BE333" i="100"/>
  <c r="BD333" i="100"/>
  <c r="BC333" i="100"/>
  <c r="BH332" i="100"/>
  <c r="BF332" i="100"/>
  <c r="BE332" i="100"/>
  <c r="BD332" i="100"/>
  <c r="BC332" i="100"/>
  <c r="BH331" i="100"/>
  <c r="BF331" i="100"/>
  <c r="BE331" i="100"/>
  <c r="BD331" i="100"/>
  <c r="BC331" i="100"/>
  <c r="BH330" i="100"/>
  <c r="BP330" i="100" s="1"/>
  <c r="BF330" i="100"/>
  <c r="BN330" i="100" s="1"/>
  <c r="BE330" i="100"/>
  <c r="BD330" i="100"/>
  <c r="BC330" i="100"/>
  <c r="BH329" i="100"/>
  <c r="BF329" i="100"/>
  <c r="BE329" i="100"/>
  <c r="BD329" i="100"/>
  <c r="BC329" i="100"/>
  <c r="BN328" i="100"/>
  <c r="BM328" i="100"/>
  <c r="BL328" i="100"/>
  <c r="BK328" i="100"/>
  <c r="BH328" i="100"/>
  <c r="BH327" i="100"/>
  <c r="BF327" i="100"/>
  <c r="BE327" i="100"/>
  <c r="BD327" i="100"/>
  <c r="BL327" i="100" s="1"/>
  <c r="BC327" i="100"/>
  <c r="BH326" i="100"/>
  <c r="BF326" i="100"/>
  <c r="BE326" i="100"/>
  <c r="BD326" i="100"/>
  <c r="BC326" i="100"/>
  <c r="BH325" i="100"/>
  <c r="BF325" i="100"/>
  <c r="BE325" i="100"/>
  <c r="BD325" i="100"/>
  <c r="BC325" i="100"/>
  <c r="BH324" i="100"/>
  <c r="BP324" i="100" s="1"/>
  <c r="BF324" i="100"/>
  <c r="BN324" i="100" s="1"/>
  <c r="BE324" i="100"/>
  <c r="BD324" i="100"/>
  <c r="BC324" i="100"/>
  <c r="BH323" i="100"/>
  <c r="BF323" i="100"/>
  <c r="BE323" i="100"/>
  <c r="BD323" i="100"/>
  <c r="BC323" i="100"/>
  <c r="BK323" i="100" s="1"/>
  <c r="BH322" i="100"/>
  <c r="BP322" i="100" s="1"/>
  <c r="BG322" i="100"/>
  <c r="BE322" i="100"/>
  <c r="BD322" i="100"/>
  <c r="BL322" i="100" s="1"/>
  <c r="BC322" i="100"/>
  <c r="BK322" i="100" s="1"/>
  <c r="BH321" i="100"/>
  <c r="BF321" i="100"/>
  <c r="BE321" i="100"/>
  <c r="BD321" i="100"/>
  <c r="BC321" i="100"/>
  <c r="BH320" i="100"/>
  <c r="BP320" i="100" s="1"/>
  <c r="BF320" i="100"/>
  <c r="BN320" i="100" s="1"/>
  <c r="BE320" i="100"/>
  <c r="BM320" i="100" s="1"/>
  <c r="BD320" i="100"/>
  <c r="BC320" i="100"/>
  <c r="BH319" i="100"/>
  <c r="BG319" i="100"/>
  <c r="BE319" i="100"/>
  <c r="BD319" i="100"/>
  <c r="BC319" i="100"/>
  <c r="BK319" i="100" s="1"/>
  <c r="BH314" i="100"/>
  <c r="BF314" i="100"/>
  <c r="BM314" i="100"/>
  <c r="BK314" i="100"/>
  <c r="BH312" i="100"/>
  <c r="BF312" i="100"/>
  <c r="BE312" i="100"/>
  <c r="BD312" i="100"/>
  <c r="BC312" i="100"/>
  <c r="BH311" i="100"/>
  <c r="BF311" i="100"/>
  <c r="BN311" i="100" s="1"/>
  <c r="BE311" i="100"/>
  <c r="BM311" i="100" s="1"/>
  <c r="BD311" i="100"/>
  <c r="BC311" i="100"/>
  <c r="BH310" i="100"/>
  <c r="BF310" i="100"/>
  <c r="BN310" i="100" s="1"/>
  <c r="BE310" i="100"/>
  <c r="BD310" i="100"/>
  <c r="BC310" i="100"/>
  <c r="BK310" i="100" s="1"/>
  <c r="BH309" i="100"/>
  <c r="BF309" i="100"/>
  <c r="BE309" i="100"/>
  <c r="BD309" i="100"/>
  <c r="BC309" i="100"/>
  <c r="BH308" i="100"/>
  <c r="BF308" i="100"/>
  <c r="BE308" i="100"/>
  <c r="BD308" i="100"/>
  <c r="BC308" i="100"/>
  <c r="BH307" i="100"/>
  <c r="BP307" i="100" s="1"/>
  <c r="BF307" i="100"/>
  <c r="BN307" i="100" s="1"/>
  <c r="BE307" i="100"/>
  <c r="BM307" i="100" s="1"/>
  <c r="BD307" i="100"/>
  <c r="BC307" i="100"/>
  <c r="BH306" i="100"/>
  <c r="BF306" i="100"/>
  <c r="BN306" i="100" s="1"/>
  <c r="BE306" i="100"/>
  <c r="BD306" i="100"/>
  <c r="BC306" i="100"/>
  <c r="BK306" i="100" s="1"/>
  <c r="BH305" i="100"/>
  <c r="BF305" i="100"/>
  <c r="BE305" i="100"/>
  <c r="BD305" i="100"/>
  <c r="BC305" i="100"/>
  <c r="BH304" i="100"/>
  <c r="BP304" i="100" s="1"/>
  <c r="BF304" i="100"/>
  <c r="BN304" i="100" s="1"/>
  <c r="BE304" i="100"/>
  <c r="BM304" i="100" s="1"/>
  <c r="BD304" i="100"/>
  <c r="BC304" i="100"/>
  <c r="BH303" i="100"/>
  <c r="BF303" i="100"/>
  <c r="BN303" i="100" s="1"/>
  <c r="BE303" i="100"/>
  <c r="BM303" i="100" s="1"/>
  <c r="BD303" i="100"/>
  <c r="BC303" i="100"/>
  <c r="BK303" i="100" s="1"/>
  <c r="BH302" i="100"/>
  <c r="BF302" i="100"/>
  <c r="BE302" i="100"/>
  <c r="BD302" i="100"/>
  <c r="BL302" i="100" s="1"/>
  <c r="BC302" i="100"/>
  <c r="BH301" i="100"/>
  <c r="BF301" i="100"/>
  <c r="BN301" i="100" s="1"/>
  <c r="BE301" i="100"/>
  <c r="BM301" i="100" s="1"/>
  <c r="BD301" i="100"/>
  <c r="BC301" i="100"/>
  <c r="BK301" i="100" s="1"/>
  <c r="BH300" i="100"/>
  <c r="BF300" i="100"/>
  <c r="BE300" i="100"/>
  <c r="BD300" i="100"/>
  <c r="BC300" i="100"/>
  <c r="BH299" i="100"/>
  <c r="BP299" i="100" s="1"/>
  <c r="BF299" i="100"/>
  <c r="BN299" i="100" s="1"/>
  <c r="BE299" i="100"/>
  <c r="BM299" i="100" s="1"/>
  <c r="BD299" i="100"/>
  <c r="BC299" i="100"/>
  <c r="BH298" i="100"/>
  <c r="BF298" i="100"/>
  <c r="BE298" i="100"/>
  <c r="BD298" i="100"/>
  <c r="BC298" i="100"/>
  <c r="BH297" i="100"/>
  <c r="BF297" i="100"/>
  <c r="BE297" i="100"/>
  <c r="BD297" i="100"/>
  <c r="BC297" i="100"/>
  <c r="BH296" i="100"/>
  <c r="BF296" i="100"/>
  <c r="BN296" i="100" s="1"/>
  <c r="BE296" i="100"/>
  <c r="BM296" i="100" s="1"/>
  <c r="BD296" i="100"/>
  <c r="BC296" i="100"/>
  <c r="BK296" i="100" s="1"/>
  <c r="BH295" i="100"/>
  <c r="BF295" i="100"/>
  <c r="BE295" i="100"/>
  <c r="BD295" i="100"/>
  <c r="BC295" i="100"/>
  <c r="BH294" i="100"/>
  <c r="BF294" i="100"/>
  <c r="BE294" i="100"/>
  <c r="BD294" i="100"/>
  <c r="BC294" i="100"/>
  <c r="BH293" i="100"/>
  <c r="BG293" i="100"/>
  <c r="BE293" i="100"/>
  <c r="BM293" i="100" s="1"/>
  <c r="BD293" i="100"/>
  <c r="BC293" i="100"/>
  <c r="BH292" i="100"/>
  <c r="BF292" i="100"/>
  <c r="BN292" i="100" s="1"/>
  <c r="BE292" i="100"/>
  <c r="BM292" i="100" s="1"/>
  <c r="BD292" i="100"/>
  <c r="BC292" i="100"/>
  <c r="BK292" i="100" s="1"/>
  <c r="BH291" i="100"/>
  <c r="BF291" i="100"/>
  <c r="BE291" i="100"/>
  <c r="BM291" i="100" s="1"/>
  <c r="BD291" i="100"/>
  <c r="BC291" i="100"/>
  <c r="BH290" i="100"/>
  <c r="BP290" i="100" s="1"/>
  <c r="BF290" i="100"/>
  <c r="BE290" i="100"/>
  <c r="BD290" i="100"/>
  <c r="BC290" i="100"/>
  <c r="BH288" i="100"/>
  <c r="BF288" i="100"/>
  <c r="BE288" i="100"/>
  <c r="BD288" i="100"/>
  <c r="BC288" i="100"/>
  <c r="BH287" i="100"/>
  <c r="BF287" i="100"/>
  <c r="BE287" i="100"/>
  <c r="BD287" i="100"/>
  <c r="BC287" i="100"/>
  <c r="BH286" i="100"/>
  <c r="BF286" i="100"/>
  <c r="BN286" i="100" s="1"/>
  <c r="BE286" i="100"/>
  <c r="BM286" i="100" s="1"/>
  <c r="BD286" i="100"/>
  <c r="BC286" i="100"/>
  <c r="BH285" i="100"/>
  <c r="BF285" i="100"/>
  <c r="BE285" i="100"/>
  <c r="BD285" i="100"/>
  <c r="BC285" i="100"/>
  <c r="BK285" i="100" s="1"/>
  <c r="BH284" i="100"/>
  <c r="BF284" i="100"/>
  <c r="BE284" i="100"/>
  <c r="BD284" i="100"/>
  <c r="BC284" i="100"/>
  <c r="BH283" i="100"/>
  <c r="BF283" i="100"/>
  <c r="BE283" i="100"/>
  <c r="BD283" i="100"/>
  <c r="BC283" i="100"/>
  <c r="BH282" i="100"/>
  <c r="BP282" i="100" s="1"/>
  <c r="BF282" i="100"/>
  <c r="BN282" i="100" s="1"/>
  <c r="BE282" i="100"/>
  <c r="BM282" i="100" s="1"/>
  <c r="BD282" i="100"/>
  <c r="BC282" i="100"/>
  <c r="BH281" i="100"/>
  <c r="BF281" i="100"/>
  <c r="BN281" i="100" s="1"/>
  <c r="BE281" i="100"/>
  <c r="BM281" i="100" s="1"/>
  <c r="BD281" i="100"/>
  <c r="BC281" i="100"/>
  <c r="BK281" i="100" s="1"/>
  <c r="BH280" i="100"/>
  <c r="BF280" i="100"/>
  <c r="BE280" i="100"/>
  <c r="BD280" i="100"/>
  <c r="BC280" i="100"/>
  <c r="BH279" i="100"/>
  <c r="BF279" i="100"/>
  <c r="BE279" i="100"/>
  <c r="BD279" i="100"/>
  <c r="BC279" i="100"/>
  <c r="BH278" i="100"/>
  <c r="BF278" i="100"/>
  <c r="BN278" i="100" s="1"/>
  <c r="BE278" i="100"/>
  <c r="BM278" i="100" s="1"/>
  <c r="BD278" i="100"/>
  <c r="BC278" i="100"/>
  <c r="BH277" i="100"/>
  <c r="BF277" i="100"/>
  <c r="BE277" i="100"/>
  <c r="BD277" i="100"/>
  <c r="BC277" i="100"/>
  <c r="BK277" i="100" s="1"/>
  <c r="BH276" i="100"/>
  <c r="BF276" i="100"/>
  <c r="BE276" i="100"/>
  <c r="BD276" i="100"/>
  <c r="BC276" i="100"/>
  <c r="BH275" i="100"/>
  <c r="BF275" i="100"/>
  <c r="BE275" i="100"/>
  <c r="BD275" i="100"/>
  <c r="BC275" i="100"/>
  <c r="BH274" i="100"/>
  <c r="BP274" i="100" s="1"/>
  <c r="BF274" i="100"/>
  <c r="BN274" i="100" s="1"/>
  <c r="BE274" i="100"/>
  <c r="BM274" i="100" s="1"/>
  <c r="BD274" i="100"/>
  <c r="BC274" i="100"/>
  <c r="BH273" i="100"/>
  <c r="BF273" i="100"/>
  <c r="BN273" i="100" s="1"/>
  <c r="BE273" i="100"/>
  <c r="BD273" i="100"/>
  <c r="BC273" i="100"/>
  <c r="BK273" i="100" s="1"/>
  <c r="BH272" i="100"/>
  <c r="BF272" i="100"/>
  <c r="BE272" i="100"/>
  <c r="BD272" i="100"/>
  <c r="BC272" i="100"/>
  <c r="BH271" i="100"/>
  <c r="BF271" i="100"/>
  <c r="BE271" i="100"/>
  <c r="BD271" i="100"/>
  <c r="BC271" i="100"/>
  <c r="BH270" i="100"/>
  <c r="BP270" i="100" s="1"/>
  <c r="BF270" i="100"/>
  <c r="BN270" i="100" s="1"/>
  <c r="BE270" i="100"/>
  <c r="BM270" i="100" s="1"/>
  <c r="BD270" i="100"/>
  <c r="BC270" i="100"/>
  <c r="BH269" i="100"/>
  <c r="BF269" i="100"/>
  <c r="BN269" i="100" s="1"/>
  <c r="BE269" i="100"/>
  <c r="BD269" i="100"/>
  <c r="BC269" i="100"/>
  <c r="BK269" i="100" s="1"/>
  <c r="BH268" i="100"/>
  <c r="BF268" i="100"/>
  <c r="BE268" i="100"/>
  <c r="BD268" i="100"/>
  <c r="BC268" i="100"/>
  <c r="BH267" i="100"/>
  <c r="BF267" i="100"/>
  <c r="BE267" i="100"/>
  <c r="BD267" i="100"/>
  <c r="BC267" i="100"/>
  <c r="BH266" i="100"/>
  <c r="BP266" i="100" s="1"/>
  <c r="BF266" i="100"/>
  <c r="BN266" i="100" s="1"/>
  <c r="BE266" i="100"/>
  <c r="BM266" i="100" s="1"/>
  <c r="BD266" i="100"/>
  <c r="BC266" i="100"/>
  <c r="BH265" i="100"/>
  <c r="BF265" i="100"/>
  <c r="BN265" i="100" s="1"/>
  <c r="BE265" i="100"/>
  <c r="BM265" i="100" s="1"/>
  <c r="BD265" i="100"/>
  <c r="BC265" i="100"/>
  <c r="BK265" i="100" s="1"/>
  <c r="BH264" i="100"/>
  <c r="BF264" i="100"/>
  <c r="BE264" i="100"/>
  <c r="BD264" i="100"/>
  <c r="BC264" i="100"/>
  <c r="BH263" i="100"/>
  <c r="BF263" i="100"/>
  <c r="BE263" i="100"/>
  <c r="BD263" i="100"/>
  <c r="BC263" i="100"/>
  <c r="BH262" i="100"/>
  <c r="BF262" i="100"/>
  <c r="BN262" i="100" s="1"/>
  <c r="BE262" i="100"/>
  <c r="BM262" i="100" s="1"/>
  <c r="BD262" i="100"/>
  <c r="BC262" i="100"/>
  <c r="BH261" i="100"/>
  <c r="BF261" i="100"/>
  <c r="BN261" i="100" s="1"/>
  <c r="BE261" i="100"/>
  <c r="BD261" i="100"/>
  <c r="BC261" i="100"/>
  <c r="BK261" i="100" s="1"/>
  <c r="BH260" i="100"/>
  <c r="BF260" i="100"/>
  <c r="BE260" i="100"/>
  <c r="BD260" i="100"/>
  <c r="BC260" i="100"/>
  <c r="BH259" i="100"/>
  <c r="BF259" i="100"/>
  <c r="BE259" i="100"/>
  <c r="BD259" i="100"/>
  <c r="BC259" i="100"/>
  <c r="BH257" i="100"/>
  <c r="BF257" i="100"/>
  <c r="BN257" i="100" s="1"/>
  <c r="BE257" i="100"/>
  <c r="BD257" i="100"/>
  <c r="BC257" i="100"/>
  <c r="BH256" i="100"/>
  <c r="BF256" i="100"/>
  <c r="BE256" i="100"/>
  <c r="BD256" i="100"/>
  <c r="BC256" i="100"/>
  <c r="BH254" i="100"/>
  <c r="BF254" i="100"/>
  <c r="BE254" i="100"/>
  <c r="BD254" i="100"/>
  <c r="BC254" i="100"/>
  <c r="BH253" i="100"/>
  <c r="BF253" i="100"/>
  <c r="BE253" i="100"/>
  <c r="BD253" i="100"/>
  <c r="BC253" i="100"/>
  <c r="BH252" i="100"/>
  <c r="BF252" i="100"/>
  <c r="BE252" i="100"/>
  <c r="BM252" i="100" s="1"/>
  <c r="BD252" i="100"/>
  <c r="BC252" i="100"/>
  <c r="BH251" i="100"/>
  <c r="BF251" i="100"/>
  <c r="BE251" i="100"/>
  <c r="BD251" i="100"/>
  <c r="BC251" i="100"/>
  <c r="BH250" i="100"/>
  <c r="BP250" i="100" s="1"/>
  <c r="BF250" i="100"/>
  <c r="BN250" i="100" s="1"/>
  <c r="BE250" i="100"/>
  <c r="BM250" i="100" s="1"/>
  <c r="BD250" i="100"/>
  <c r="BC250" i="100"/>
  <c r="BH249" i="100"/>
  <c r="BF249" i="100"/>
  <c r="BN249" i="100" s="1"/>
  <c r="BE249" i="100"/>
  <c r="BM249" i="100" s="1"/>
  <c r="BD249" i="100"/>
  <c r="BC249" i="100"/>
  <c r="BK249" i="100" s="1"/>
  <c r="BH248" i="100"/>
  <c r="BP248" i="100" s="1"/>
  <c r="BF248" i="100"/>
  <c r="BE248" i="100"/>
  <c r="BD248" i="100"/>
  <c r="BL248" i="100" s="1"/>
  <c r="BC248" i="100"/>
  <c r="BH247" i="100"/>
  <c r="BF247" i="100"/>
  <c r="BE247" i="100"/>
  <c r="BD247" i="100"/>
  <c r="BC247" i="100"/>
  <c r="BH246" i="100"/>
  <c r="BF246" i="100"/>
  <c r="BN246" i="100" s="1"/>
  <c r="BE246" i="100"/>
  <c r="BM246" i="100" s="1"/>
  <c r="BD246" i="100"/>
  <c r="BC246" i="100"/>
  <c r="BH245" i="100"/>
  <c r="BF245" i="100"/>
  <c r="BE245" i="100"/>
  <c r="BD245" i="100"/>
  <c r="BC245" i="100"/>
  <c r="BH244" i="100"/>
  <c r="BP244" i="100" s="1"/>
  <c r="BF244" i="100"/>
  <c r="BE244" i="100"/>
  <c r="BD244" i="100"/>
  <c r="BL244" i="100" s="1"/>
  <c r="BC244" i="100"/>
  <c r="BK244" i="100" s="1"/>
  <c r="BH243" i="100"/>
  <c r="BF243" i="100"/>
  <c r="BE243" i="100"/>
  <c r="BD243" i="100"/>
  <c r="BC243" i="100"/>
  <c r="BH242" i="100"/>
  <c r="BF242" i="100"/>
  <c r="BN242" i="100" s="1"/>
  <c r="BE242" i="100"/>
  <c r="BD242" i="100"/>
  <c r="BC242" i="100"/>
  <c r="BH241" i="100"/>
  <c r="BP241" i="100" s="1"/>
  <c r="BF241" i="100"/>
  <c r="BE241" i="100"/>
  <c r="BM241" i="100" s="1"/>
  <c r="BD241" i="100"/>
  <c r="BC241" i="100"/>
  <c r="BH240" i="100"/>
  <c r="BF240" i="100"/>
  <c r="BE240" i="100"/>
  <c r="BD240" i="100"/>
  <c r="BC240" i="100"/>
  <c r="BH239" i="100"/>
  <c r="BF239" i="100"/>
  <c r="BE239" i="100"/>
  <c r="BD239" i="100"/>
  <c r="BC239" i="100"/>
  <c r="BH238" i="100"/>
  <c r="BF238" i="100"/>
  <c r="BE238" i="100"/>
  <c r="BD238" i="100"/>
  <c r="BC238" i="100"/>
  <c r="BH237" i="100"/>
  <c r="BP237" i="100" s="1"/>
  <c r="BF237" i="100"/>
  <c r="BE237" i="100"/>
  <c r="BD237" i="100"/>
  <c r="BC237" i="100"/>
  <c r="BH236" i="100"/>
  <c r="BF236" i="100"/>
  <c r="BE236" i="100"/>
  <c r="BD236" i="100"/>
  <c r="BC236" i="100"/>
  <c r="BH235" i="100"/>
  <c r="BF235" i="100"/>
  <c r="BE235" i="100"/>
  <c r="BD235" i="100"/>
  <c r="BC235" i="100"/>
  <c r="BH234" i="100"/>
  <c r="BF234" i="100"/>
  <c r="BE234" i="100"/>
  <c r="BD234" i="100"/>
  <c r="BC234" i="100"/>
  <c r="BH233" i="100"/>
  <c r="BF233" i="100"/>
  <c r="BE233" i="100"/>
  <c r="BD233" i="100"/>
  <c r="BC233" i="100"/>
  <c r="BH232" i="100"/>
  <c r="BF232" i="100"/>
  <c r="BE232" i="100"/>
  <c r="BD232" i="100"/>
  <c r="BC232" i="100"/>
  <c r="BH231" i="100"/>
  <c r="BP231" i="100" s="1"/>
  <c r="BF231" i="100"/>
  <c r="BE231" i="100"/>
  <c r="BD231" i="100"/>
  <c r="BL231" i="100" s="1"/>
  <c r="BC231" i="100"/>
  <c r="BH230" i="100"/>
  <c r="BF230" i="100"/>
  <c r="BE230" i="100"/>
  <c r="BD230" i="100"/>
  <c r="BC230" i="100"/>
  <c r="BK230" i="100" s="1"/>
  <c r="BH229" i="100"/>
  <c r="BF229" i="100"/>
  <c r="BE229" i="100"/>
  <c r="BD229" i="100"/>
  <c r="BC229" i="100"/>
  <c r="BH228" i="100"/>
  <c r="BF228" i="100"/>
  <c r="BE228" i="100"/>
  <c r="BD228" i="100"/>
  <c r="BC228" i="100"/>
  <c r="BH227" i="100"/>
  <c r="BF227" i="100"/>
  <c r="BE227" i="100"/>
  <c r="BD227" i="100"/>
  <c r="BC227" i="100"/>
  <c r="BH226" i="100"/>
  <c r="BF226" i="100"/>
  <c r="BE226" i="100"/>
  <c r="BD226" i="100"/>
  <c r="BC226" i="100"/>
  <c r="BH225" i="100"/>
  <c r="BF225" i="100"/>
  <c r="BE225" i="100"/>
  <c r="BD225" i="100"/>
  <c r="BC225" i="100"/>
  <c r="BH224" i="100"/>
  <c r="BP224" i="100" s="1"/>
  <c r="BF224" i="100"/>
  <c r="BN224" i="100" s="1"/>
  <c r="BE224" i="100"/>
  <c r="BD224" i="100"/>
  <c r="BL224" i="100" s="1"/>
  <c r="BC224" i="100"/>
  <c r="BH223" i="100"/>
  <c r="BF223" i="100"/>
  <c r="BE223" i="100"/>
  <c r="BD223" i="100"/>
  <c r="BC223" i="100"/>
  <c r="BH222" i="100"/>
  <c r="BP222" i="100" s="1"/>
  <c r="BF222" i="100"/>
  <c r="BN222" i="100" s="1"/>
  <c r="BE222" i="100"/>
  <c r="BD222" i="100"/>
  <c r="BC222" i="100"/>
  <c r="BH221" i="100"/>
  <c r="BF221" i="100"/>
  <c r="BE221" i="100"/>
  <c r="BD221" i="100"/>
  <c r="BC221" i="100"/>
  <c r="BG221" i="100"/>
  <c r="BH220" i="100"/>
  <c r="BP220" i="100" s="1"/>
  <c r="BF220" i="100"/>
  <c r="BN220" i="100" s="1"/>
  <c r="BE220" i="100"/>
  <c r="BD220" i="100"/>
  <c r="BL220" i="100" s="1"/>
  <c r="BC220" i="100"/>
  <c r="BH219" i="100"/>
  <c r="BF219" i="100"/>
  <c r="BE219" i="100"/>
  <c r="BD219" i="100"/>
  <c r="BC219" i="100"/>
  <c r="BH218" i="100"/>
  <c r="BP218" i="100" s="1"/>
  <c r="BF218" i="100"/>
  <c r="BN218" i="100" s="1"/>
  <c r="BE218" i="100"/>
  <c r="BD218" i="100"/>
  <c r="BC218" i="100"/>
  <c r="BH217" i="100"/>
  <c r="BF217" i="100"/>
  <c r="BE217" i="100"/>
  <c r="BD217" i="100"/>
  <c r="BC217" i="100"/>
  <c r="BG217" i="100"/>
  <c r="BH216" i="100"/>
  <c r="BP216" i="100" s="1"/>
  <c r="BF216" i="100"/>
  <c r="BN216" i="100" s="1"/>
  <c r="BE216" i="100"/>
  <c r="BD216" i="100"/>
  <c r="BL216" i="100" s="1"/>
  <c r="BC216" i="100"/>
  <c r="BH215" i="100"/>
  <c r="BG215" i="100"/>
  <c r="BE215" i="100"/>
  <c r="BD215" i="100"/>
  <c r="BC215" i="100"/>
  <c r="BH214" i="100"/>
  <c r="BP214" i="100" s="1"/>
  <c r="BF214" i="100"/>
  <c r="BN214" i="100" s="1"/>
  <c r="BE214" i="100"/>
  <c r="BD214" i="100"/>
  <c r="BC214" i="100"/>
  <c r="BH213" i="100"/>
  <c r="BF213" i="100"/>
  <c r="BE213" i="100"/>
  <c r="BD213" i="100"/>
  <c r="BC213" i="100"/>
  <c r="BG213" i="100"/>
  <c r="BH212" i="100"/>
  <c r="BP212" i="100" s="1"/>
  <c r="BF212" i="100"/>
  <c r="BE212" i="100"/>
  <c r="BD212" i="100"/>
  <c r="BL212" i="100" s="1"/>
  <c r="BC212" i="100"/>
  <c r="BH211" i="100"/>
  <c r="BF211" i="100"/>
  <c r="BE211" i="100"/>
  <c r="BD211" i="100"/>
  <c r="BC211" i="100"/>
  <c r="BH210" i="100"/>
  <c r="BF210" i="100"/>
  <c r="BE210" i="100"/>
  <c r="BD210" i="100"/>
  <c r="BC210" i="100"/>
  <c r="BH209" i="100"/>
  <c r="BP209" i="100" s="1"/>
  <c r="BF209" i="100"/>
  <c r="BN209" i="100" s="1"/>
  <c r="BE209" i="100"/>
  <c r="BD209" i="100"/>
  <c r="BC209" i="100"/>
  <c r="BH208" i="100"/>
  <c r="BF208" i="100"/>
  <c r="BE208" i="100"/>
  <c r="BD208" i="100"/>
  <c r="BC208" i="100"/>
  <c r="BG208" i="100"/>
  <c r="BH207" i="100"/>
  <c r="BP207" i="100" s="1"/>
  <c r="BF207" i="100"/>
  <c r="BN207" i="100" s="1"/>
  <c r="BE207" i="100"/>
  <c r="BD207" i="100"/>
  <c r="BL207" i="100" s="1"/>
  <c r="BC207" i="100"/>
  <c r="BH206" i="100"/>
  <c r="BF206" i="100"/>
  <c r="BE206" i="100"/>
  <c r="BD206" i="100"/>
  <c r="BC206" i="100"/>
  <c r="BH205" i="100"/>
  <c r="BP205" i="100" s="1"/>
  <c r="BF205" i="100"/>
  <c r="BN205" i="100" s="1"/>
  <c r="BE205" i="100"/>
  <c r="BD205" i="100"/>
  <c r="BC205" i="100"/>
  <c r="BH204" i="100"/>
  <c r="BF204" i="100"/>
  <c r="BE204" i="100"/>
  <c r="BD204" i="100"/>
  <c r="BC204" i="100"/>
  <c r="BG204" i="100"/>
  <c r="BH203" i="100"/>
  <c r="BP203" i="100" s="1"/>
  <c r="BF203" i="100"/>
  <c r="BN203" i="100" s="1"/>
  <c r="BE203" i="100"/>
  <c r="BD203" i="100"/>
  <c r="BL203" i="100" s="1"/>
  <c r="BC203" i="100"/>
  <c r="BH202" i="100"/>
  <c r="BF202" i="100"/>
  <c r="BE202" i="100"/>
  <c r="BM202" i="100" s="1"/>
  <c r="BD202" i="100"/>
  <c r="BC202" i="100"/>
  <c r="BH201" i="100"/>
  <c r="BP201" i="100" s="1"/>
  <c r="BF201" i="100"/>
  <c r="BN201" i="100" s="1"/>
  <c r="BE201" i="100"/>
  <c r="BD201" i="100"/>
  <c r="BC201" i="100"/>
  <c r="BH200" i="100"/>
  <c r="BF200" i="100"/>
  <c r="BE200" i="100"/>
  <c r="BD200" i="100"/>
  <c r="BC200" i="100"/>
  <c r="BG200" i="100"/>
  <c r="BH199" i="100"/>
  <c r="BP199" i="100" s="1"/>
  <c r="BF199" i="100"/>
  <c r="BN199" i="100" s="1"/>
  <c r="BE199" i="100"/>
  <c r="BD199" i="100"/>
  <c r="BL199" i="100" s="1"/>
  <c r="BC199" i="100"/>
  <c r="BH198" i="100"/>
  <c r="BF198" i="100"/>
  <c r="BE198" i="100"/>
  <c r="BM198" i="100" s="1"/>
  <c r="BD198" i="100"/>
  <c r="BC198" i="100"/>
  <c r="BH197" i="100"/>
  <c r="BF197" i="100"/>
  <c r="BN197" i="100" s="1"/>
  <c r="BE197" i="100"/>
  <c r="BD197" i="100"/>
  <c r="BC197" i="100"/>
  <c r="BH196" i="100"/>
  <c r="BF196" i="100"/>
  <c r="BE196" i="100"/>
  <c r="BD196" i="100"/>
  <c r="BC196" i="100"/>
  <c r="BG196" i="100"/>
  <c r="BH195" i="100"/>
  <c r="BP195" i="100" s="1"/>
  <c r="BF195" i="100"/>
  <c r="BN195" i="100" s="1"/>
  <c r="BE195" i="100"/>
  <c r="BD195" i="100"/>
  <c r="BL195" i="100" s="1"/>
  <c r="BC195" i="100"/>
  <c r="BH194" i="100"/>
  <c r="BF194" i="100"/>
  <c r="BE194" i="100"/>
  <c r="BD194" i="100"/>
  <c r="BC194" i="100"/>
  <c r="BH193" i="100"/>
  <c r="BP193" i="100" s="1"/>
  <c r="BF193" i="100"/>
  <c r="BN193" i="100" s="1"/>
  <c r="BE193" i="100"/>
  <c r="BD193" i="100"/>
  <c r="BC193" i="100"/>
  <c r="BH192" i="100"/>
  <c r="BF192" i="100"/>
  <c r="BE192" i="100"/>
  <c r="BD192" i="100"/>
  <c r="BC192" i="100"/>
  <c r="BG192" i="100"/>
  <c r="BH191" i="100"/>
  <c r="BP191" i="100" s="1"/>
  <c r="BF191" i="100"/>
  <c r="BN191" i="100" s="1"/>
  <c r="BE191" i="100"/>
  <c r="BD191" i="100"/>
  <c r="BL191" i="100" s="1"/>
  <c r="BC191" i="100"/>
  <c r="BH190" i="100"/>
  <c r="BF190" i="100"/>
  <c r="BE190" i="100"/>
  <c r="BD190" i="100"/>
  <c r="BC190" i="100"/>
  <c r="BM189" i="100"/>
  <c r="BL189" i="100"/>
  <c r="BK189" i="100"/>
  <c r="BH189" i="100"/>
  <c r="BG189" i="100"/>
  <c r="BM188" i="100"/>
  <c r="BL188" i="100"/>
  <c r="BK188" i="100"/>
  <c r="BH188" i="100"/>
  <c r="BG188" i="100"/>
  <c r="BM187" i="100"/>
  <c r="BL187" i="100"/>
  <c r="BK187" i="100"/>
  <c r="BH187" i="100"/>
  <c r="BG187" i="100"/>
  <c r="BM186" i="100"/>
  <c r="BL186" i="100"/>
  <c r="BK186" i="100"/>
  <c r="BH186" i="100"/>
  <c r="BG186" i="100"/>
  <c r="BM185" i="100"/>
  <c r="BL185" i="100"/>
  <c r="BK185" i="100"/>
  <c r="BH185" i="100"/>
  <c r="BG185" i="100"/>
  <c r="BM184" i="100"/>
  <c r="BL184" i="100"/>
  <c r="BK184" i="100"/>
  <c r="BH184" i="100"/>
  <c r="BG184" i="100"/>
  <c r="BH183" i="100"/>
  <c r="BG183" i="100"/>
  <c r="BE183" i="100"/>
  <c r="BD183" i="100"/>
  <c r="BL183" i="100" s="1"/>
  <c r="BC183" i="100"/>
  <c r="BH182" i="100"/>
  <c r="BF182" i="100"/>
  <c r="BE182" i="100"/>
  <c r="BD182" i="100"/>
  <c r="BC182" i="100"/>
  <c r="BH181" i="100"/>
  <c r="BP181" i="100" s="1"/>
  <c r="BF181" i="100"/>
  <c r="BN181" i="100" s="1"/>
  <c r="BE181" i="100"/>
  <c r="BD181" i="100"/>
  <c r="BC181" i="100"/>
  <c r="BH180" i="100"/>
  <c r="BF180" i="100"/>
  <c r="BE180" i="100"/>
  <c r="BD180" i="100"/>
  <c r="BC180" i="100"/>
  <c r="BG180" i="100"/>
  <c r="BH179" i="100"/>
  <c r="BF179" i="100"/>
  <c r="BE179" i="100"/>
  <c r="BD179" i="100"/>
  <c r="BC179" i="100"/>
  <c r="BH178" i="100"/>
  <c r="BP178" i="100" s="1"/>
  <c r="BF178" i="100"/>
  <c r="BN178" i="100" s="1"/>
  <c r="BE178" i="100"/>
  <c r="BD178" i="100"/>
  <c r="BC178" i="100"/>
  <c r="BH177" i="100"/>
  <c r="BF177" i="100"/>
  <c r="BE177" i="100"/>
  <c r="BD177" i="100"/>
  <c r="BC177" i="100"/>
  <c r="BG177" i="100"/>
  <c r="BH176" i="100"/>
  <c r="BP176" i="100" s="1"/>
  <c r="BF176" i="100"/>
  <c r="BN176" i="100" s="1"/>
  <c r="BE176" i="100"/>
  <c r="BD176" i="100"/>
  <c r="BL176" i="100" s="1"/>
  <c r="BC176" i="100"/>
  <c r="BH175" i="100"/>
  <c r="BG175" i="100"/>
  <c r="BE175" i="100"/>
  <c r="BD175" i="100"/>
  <c r="BC175" i="100"/>
  <c r="BH174" i="100"/>
  <c r="BP174" i="100" s="1"/>
  <c r="BF174" i="100"/>
  <c r="BN174" i="100" s="1"/>
  <c r="BE174" i="100"/>
  <c r="BD174" i="100"/>
  <c r="BC174" i="100"/>
  <c r="BH173" i="100"/>
  <c r="BF173" i="100"/>
  <c r="BE173" i="100"/>
  <c r="BD173" i="100"/>
  <c r="BC173" i="100"/>
  <c r="BG173" i="100"/>
  <c r="BH172" i="100"/>
  <c r="BP172" i="100" s="1"/>
  <c r="BF172" i="100"/>
  <c r="BN172" i="100" s="1"/>
  <c r="BE172" i="100"/>
  <c r="BD172" i="100"/>
  <c r="BL172" i="100" s="1"/>
  <c r="BC172" i="100"/>
  <c r="BH171" i="100"/>
  <c r="BF171" i="100"/>
  <c r="BE171" i="100"/>
  <c r="BD171" i="100"/>
  <c r="BC171" i="100"/>
  <c r="BH170" i="100"/>
  <c r="BP170" i="100" s="1"/>
  <c r="BF170" i="100"/>
  <c r="BN170" i="100" s="1"/>
  <c r="BE170" i="100"/>
  <c r="BD170" i="100"/>
  <c r="BC170" i="100"/>
  <c r="BH169" i="100"/>
  <c r="BF169" i="100"/>
  <c r="BE169" i="100"/>
  <c r="BD169" i="100"/>
  <c r="BC169" i="100"/>
  <c r="BG169" i="100"/>
  <c r="BH168" i="100"/>
  <c r="BP168" i="100" s="1"/>
  <c r="BF168" i="100"/>
  <c r="BN168" i="100" s="1"/>
  <c r="BE168" i="100"/>
  <c r="BD168" i="100"/>
  <c r="BL168" i="100" s="1"/>
  <c r="BC168" i="100"/>
  <c r="BH167" i="100"/>
  <c r="BF167" i="100"/>
  <c r="BE167" i="100"/>
  <c r="BD167" i="100"/>
  <c r="BC167" i="100"/>
  <c r="BH166" i="100"/>
  <c r="BP166" i="100" s="1"/>
  <c r="BF166" i="100"/>
  <c r="BN166" i="100" s="1"/>
  <c r="BE166" i="100"/>
  <c r="BD166" i="100"/>
  <c r="BC166" i="100"/>
  <c r="BH165" i="100"/>
  <c r="BF165" i="100"/>
  <c r="BE165" i="100"/>
  <c r="BD165" i="100"/>
  <c r="BC165" i="100"/>
  <c r="BG165" i="100"/>
  <c r="BH164" i="100"/>
  <c r="BP164" i="100" s="1"/>
  <c r="BF164" i="100"/>
  <c r="BN164" i="100" s="1"/>
  <c r="BE164" i="100"/>
  <c r="BD164" i="100"/>
  <c r="BL164" i="100" s="1"/>
  <c r="BC164" i="100"/>
  <c r="BH163" i="100"/>
  <c r="BF163" i="100"/>
  <c r="BE163" i="100"/>
  <c r="BD163" i="100"/>
  <c r="BC163" i="100"/>
  <c r="BH162" i="100"/>
  <c r="BP162" i="100" s="1"/>
  <c r="BF162" i="100"/>
  <c r="BN162" i="100" s="1"/>
  <c r="BE162" i="100"/>
  <c r="BD162" i="100"/>
  <c r="BC162" i="100"/>
  <c r="BH161" i="100"/>
  <c r="BF161" i="100"/>
  <c r="BE161" i="100"/>
  <c r="BD161" i="100"/>
  <c r="BC161" i="100"/>
  <c r="BG161" i="100"/>
  <c r="BH160" i="100"/>
  <c r="BP160" i="100" s="1"/>
  <c r="BF160" i="100"/>
  <c r="BN160" i="100" s="1"/>
  <c r="BE160" i="100"/>
  <c r="BD160" i="100"/>
  <c r="BL160" i="100" s="1"/>
  <c r="BC160" i="100"/>
  <c r="BH159" i="100"/>
  <c r="BG159" i="100"/>
  <c r="BE159" i="100"/>
  <c r="BD159" i="100"/>
  <c r="BC159" i="100"/>
  <c r="BH158" i="100"/>
  <c r="BP158" i="100" s="1"/>
  <c r="BF158" i="100"/>
  <c r="BN158" i="100" s="1"/>
  <c r="BE158" i="100"/>
  <c r="BD158" i="100"/>
  <c r="BC158" i="100"/>
  <c r="BH157" i="100"/>
  <c r="BG157" i="100"/>
  <c r="BE157" i="100"/>
  <c r="BD157" i="100"/>
  <c r="BC157" i="100"/>
  <c r="BH156" i="100"/>
  <c r="BP156" i="100" s="1"/>
  <c r="BF156" i="100"/>
  <c r="BN156" i="100" s="1"/>
  <c r="BE156" i="100"/>
  <c r="BD156" i="100"/>
  <c r="BL156" i="100" s="1"/>
  <c r="BC156" i="100"/>
  <c r="BH155" i="100"/>
  <c r="BF155" i="100"/>
  <c r="BE155" i="100"/>
  <c r="BD155" i="100"/>
  <c r="BC155" i="100"/>
  <c r="BH154" i="100"/>
  <c r="BP154" i="100" s="1"/>
  <c r="BF154" i="100"/>
  <c r="BN154" i="100" s="1"/>
  <c r="BE154" i="100"/>
  <c r="BD154" i="100"/>
  <c r="BC154" i="100"/>
  <c r="BH153" i="100"/>
  <c r="BF153" i="100"/>
  <c r="BE153" i="100"/>
  <c r="BD153" i="100"/>
  <c r="BC153" i="100"/>
  <c r="BG153" i="100"/>
  <c r="BH152" i="100"/>
  <c r="BF152" i="100"/>
  <c r="BN152" i="100" s="1"/>
  <c r="BE152" i="100"/>
  <c r="BD152" i="100"/>
  <c r="BL152" i="100" s="1"/>
  <c r="BC152" i="100"/>
  <c r="BH151" i="100"/>
  <c r="BF151" i="100"/>
  <c r="BE151" i="100"/>
  <c r="BD151" i="100"/>
  <c r="BC151" i="100"/>
  <c r="BH150" i="100"/>
  <c r="BP150" i="100" s="1"/>
  <c r="BF150" i="100"/>
  <c r="BN150" i="100" s="1"/>
  <c r="BE150" i="100"/>
  <c r="BD150" i="100"/>
  <c r="BC150" i="100"/>
  <c r="BH149" i="100"/>
  <c r="BF149" i="100"/>
  <c r="BE149" i="100"/>
  <c r="BD149" i="100"/>
  <c r="BC149" i="100"/>
  <c r="BG149" i="100"/>
  <c r="BH148" i="100"/>
  <c r="BP148" i="100" s="1"/>
  <c r="BF148" i="100"/>
  <c r="BN148" i="100" s="1"/>
  <c r="BE148" i="100"/>
  <c r="BD148" i="100"/>
  <c r="BL148" i="100" s="1"/>
  <c r="BC148" i="100"/>
  <c r="BH147" i="100"/>
  <c r="BF147" i="100"/>
  <c r="BE147" i="100"/>
  <c r="BD147" i="100"/>
  <c r="BC147" i="100"/>
  <c r="BH146" i="100"/>
  <c r="BP146" i="100" s="1"/>
  <c r="BF146" i="100"/>
  <c r="BE146" i="100"/>
  <c r="BD146" i="100"/>
  <c r="BC146" i="100"/>
  <c r="BH145" i="100"/>
  <c r="BF145" i="100"/>
  <c r="BE145" i="100"/>
  <c r="BD145" i="100"/>
  <c r="BC145" i="100"/>
  <c r="BG145" i="100"/>
  <c r="BH144" i="100"/>
  <c r="BP144" i="100" s="1"/>
  <c r="BF144" i="100"/>
  <c r="BN144" i="100" s="1"/>
  <c r="BE144" i="100"/>
  <c r="BD144" i="100"/>
  <c r="BL144" i="100" s="1"/>
  <c r="BC144" i="100"/>
  <c r="BH143" i="100"/>
  <c r="BF143" i="100"/>
  <c r="BE143" i="100"/>
  <c r="BD143" i="100"/>
  <c r="BC143" i="100"/>
  <c r="BH142" i="100"/>
  <c r="BP142" i="100" s="1"/>
  <c r="BF142" i="100"/>
  <c r="BN142" i="100" s="1"/>
  <c r="BE142" i="100"/>
  <c r="BD142" i="100"/>
  <c r="BC142" i="100"/>
  <c r="BH141" i="100"/>
  <c r="BF141" i="100"/>
  <c r="BE141" i="100"/>
  <c r="BD141" i="100"/>
  <c r="BC141" i="100"/>
  <c r="BG141" i="100"/>
  <c r="BH140" i="100"/>
  <c r="BP140" i="100" s="1"/>
  <c r="BF140" i="100"/>
  <c r="BN140" i="100" s="1"/>
  <c r="BE140" i="100"/>
  <c r="BD140" i="100"/>
  <c r="BL140" i="100" s="1"/>
  <c r="BC140" i="100"/>
  <c r="BH139" i="100"/>
  <c r="BG139" i="100"/>
  <c r="BE139" i="100"/>
  <c r="BD139" i="100"/>
  <c r="BC139" i="100"/>
  <c r="BH138" i="100"/>
  <c r="BP138" i="100" s="1"/>
  <c r="BG138" i="100"/>
  <c r="BE138" i="100"/>
  <c r="BD138" i="100"/>
  <c r="BC138" i="100"/>
  <c r="BH137" i="100"/>
  <c r="BF137" i="100"/>
  <c r="BE137" i="100"/>
  <c r="BD137" i="100"/>
  <c r="BC137" i="100"/>
  <c r="BG137" i="100"/>
  <c r="BH136" i="100"/>
  <c r="BP136" i="100" s="1"/>
  <c r="BF136" i="100"/>
  <c r="BN136" i="100" s="1"/>
  <c r="BE136" i="100"/>
  <c r="BD136" i="100"/>
  <c r="BL136" i="100" s="1"/>
  <c r="BC136" i="100"/>
  <c r="BH135" i="100"/>
  <c r="BF135" i="100"/>
  <c r="BE135" i="100"/>
  <c r="BD135" i="100"/>
  <c r="BC135" i="100"/>
  <c r="BH134" i="100"/>
  <c r="BP134" i="100" s="1"/>
  <c r="BF134" i="100"/>
  <c r="BN134" i="100" s="1"/>
  <c r="BE134" i="100"/>
  <c r="BD134" i="100"/>
  <c r="BC134" i="100"/>
  <c r="BH133" i="100"/>
  <c r="BF133" i="100"/>
  <c r="BE133" i="100"/>
  <c r="BD133" i="100"/>
  <c r="BC133" i="100"/>
  <c r="BG133" i="100"/>
  <c r="BH132" i="100"/>
  <c r="BP132" i="100" s="1"/>
  <c r="BF132" i="100"/>
  <c r="BN132" i="100" s="1"/>
  <c r="BE132" i="100"/>
  <c r="BD132" i="100"/>
  <c r="BL132" i="100" s="1"/>
  <c r="BC132" i="100"/>
  <c r="BH131" i="100"/>
  <c r="BF131" i="100"/>
  <c r="BE131" i="100"/>
  <c r="BD131" i="100"/>
  <c r="BC131" i="100"/>
  <c r="BH130" i="100"/>
  <c r="BP130" i="100" s="1"/>
  <c r="BF130" i="100"/>
  <c r="BN130" i="100" s="1"/>
  <c r="BE130" i="100"/>
  <c r="BD130" i="100"/>
  <c r="BC130" i="100"/>
  <c r="BH129" i="100"/>
  <c r="BF129" i="100"/>
  <c r="BE129" i="100"/>
  <c r="BD129" i="100"/>
  <c r="BC129" i="100"/>
  <c r="BG129" i="100"/>
  <c r="BH126" i="100"/>
  <c r="BG126" i="100"/>
  <c r="BE126" i="100"/>
  <c r="BD126" i="100"/>
  <c r="BL126" i="100" s="1"/>
  <c r="BC126" i="100"/>
  <c r="BH125" i="100"/>
  <c r="BG125" i="100"/>
  <c r="BE125" i="100"/>
  <c r="BD125" i="100"/>
  <c r="BC125" i="100"/>
  <c r="BH124" i="100"/>
  <c r="BP124" i="100" s="1"/>
  <c r="BG124" i="100"/>
  <c r="BF124" i="100"/>
  <c r="BN124" i="100" s="1"/>
  <c r="BE124" i="100"/>
  <c r="BC124" i="100"/>
  <c r="BH123" i="100"/>
  <c r="BF123" i="100"/>
  <c r="BE123" i="100"/>
  <c r="BD123" i="100"/>
  <c r="BC123" i="100"/>
  <c r="BH122" i="100"/>
  <c r="BP122" i="100" s="1"/>
  <c r="BF122" i="100"/>
  <c r="BN122" i="100" s="1"/>
  <c r="BE122" i="100"/>
  <c r="BD122" i="100"/>
  <c r="BC122" i="100"/>
  <c r="BH121" i="100"/>
  <c r="BF121" i="100"/>
  <c r="BE121" i="100"/>
  <c r="BD121" i="100"/>
  <c r="BC121" i="100"/>
  <c r="BG121" i="100"/>
  <c r="BH120" i="100"/>
  <c r="BP120" i="100" s="1"/>
  <c r="BG120" i="100"/>
  <c r="BF120" i="100"/>
  <c r="BN120" i="100" s="1"/>
  <c r="BE120" i="100"/>
  <c r="BC120" i="100"/>
  <c r="BH119" i="100"/>
  <c r="BG119" i="100"/>
  <c r="BF119" i="100"/>
  <c r="BE119" i="100"/>
  <c r="BC119" i="100"/>
  <c r="BH118" i="100"/>
  <c r="BP118" i="100" s="1"/>
  <c r="BF118" i="100"/>
  <c r="BN118" i="100" s="1"/>
  <c r="BE118" i="100"/>
  <c r="BD118" i="100"/>
  <c r="BC118" i="100"/>
  <c r="BH117" i="100"/>
  <c r="BG117" i="100"/>
  <c r="BE117" i="100"/>
  <c r="BD117" i="100"/>
  <c r="BC117" i="100"/>
  <c r="BH116" i="100"/>
  <c r="BP116" i="100" s="1"/>
  <c r="BG116" i="100"/>
  <c r="BF116" i="100"/>
  <c r="BN116" i="100" s="1"/>
  <c r="BE116" i="100"/>
  <c r="BC116" i="100"/>
  <c r="BH115" i="100"/>
  <c r="BG115" i="100"/>
  <c r="BE115" i="100"/>
  <c r="BD115" i="100"/>
  <c r="BC115" i="100"/>
  <c r="BH114" i="100"/>
  <c r="BP114" i="100" s="1"/>
  <c r="BG114" i="100"/>
  <c r="BF114" i="100"/>
  <c r="BE114" i="100"/>
  <c r="BC114" i="100"/>
  <c r="BH113" i="100"/>
  <c r="BG113" i="100"/>
  <c r="BF113" i="100"/>
  <c r="BE113" i="100"/>
  <c r="BC113" i="100"/>
  <c r="BH112" i="100"/>
  <c r="BF112" i="100"/>
  <c r="BE112" i="100"/>
  <c r="BD112" i="100"/>
  <c r="BC112" i="100"/>
  <c r="BH111" i="100"/>
  <c r="BP111" i="100" s="1"/>
  <c r="BF111" i="100"/>
  <c r="BN111" i="100" s="1"/>
  <c r="BE111" i="100"/>
  <c r="BD111" i="100"/>
  <c r="BL111" i="100" s="1"/>
  <c r="BC111" i="100"/>
  <c r="BH110" i="100"/>
  <c r="BF110" i="100"/>
  <c r="BE110" i="100"/>
  <c r="BD110" i="100"/>
  <c r="BC110" i="100"/>
  <c r="BH109" i="100"/>
  <c r="BP109" i="100" s="1"/>
  <c r="BF109" i="100"/>
  <c r="BN109" i="100" s="1"/>
  <c r="BE109" i="100"/>
  <c r="BD109" i="100"/>
  <c r="BC109" i="100"/>
  <c r="BH107" i="100"/>
  <c r="BF107" i="100"/>
  <c r="BE107" i="100"/>
  <c r="BM107" i="100" s="1"/>
  <c r="BD107" i="100"/>
  <c r="BC107" i="100"/>
  <c r="BH106" i="100"/>
  <c r="BP106" i="100" s="1"/>
  <c r="BF106" i="100"/>
  <c r="BN106" i="100" s="1"/>
  <c r="BE106" i="100"/>
  <c r="BD106" i="100"/>
  <c r="BC106" i="100"/>
  <c r="BH105" i="100"/>
  <c r="BF105" i="100"/>
  <c r="BE105" i="100"/>
  <c r="BD105" i="100"/>
  <c r="BC105" i="100"/>
  <c r="BG105" i="100"/>
  <c r="BH104" i="100"/>
  <c r="BP104" i="100" s="1"/>
  <c r="BF104" i="100"/>
  <c r="BN104" i="100" s="1"/>
  <c r="BE104" i="100"/>
  <c r="BD104" i="100"/>
  <c r="BL104" i="100" s="1"/>
  <c r="BC104" i="100"/>
  <c r="BH103" i="100"/>
  <c r="BF103" i="100"/>
  <c r="BE103" i="100"/>
  <c r="BD103" i="100"/>
  <c r="BC103" i="100"/>
  <c r="BH102" i="100"/>
  <c r="BP102" i="100" s="1"/>
  <c r="BF102" i="100"/>
  <c r="BN102" i="100" s="1"/>
  <c r="BE102" i="100"/>
  <c r="BD102" i="100"/>
  <c r="BC102" i="100"/>
  <c r="BH101" i="100"/>
  <c r="BF101" i="100"/>
  <c r="BE101" i="100"/>
  <c r="BD101" i="100"/>
  <c r="BC101" i="100"/>
  <c r="BG101" i="100"/>
  <c r="BH100" i="100"/>
  <c r="BP100" i="100" s="1"/>
  <c r="BF100" i="100"/>
  <c r="BN100" i="100" s="1"/>
  <c r="BE100" i="100"/>
  <c r="BD100" i="100"/>
  <c r="BL100" i="100" s="1"/>
  <c r="BC100" i="100"/>
  <c r="BH99" i="100"/>
  <c r="BF99" i="100"/>
  <c r="BE99" i="100"/>
  <c r="BD99" i="100"/>
  <c r="BC99" i="100"/>
  <c r="BH98" i="100"/>
  <c r="BP98" i="100" s="1"/>
  <c r="BF98" i="100"/>
  <c r="BN98" i="100" s="1"/>
  <c r="BE98" i="100"/>
  <c r="BD98" i="100"/>
  <c r="BC98" i="100"/>
  <c r="BH97" i="100"/>
  <c r="BF97" i="100"/>
  <c r="BE97" i="100"/>
  <c r="BD97" i="100"/>
  <c r="BC97" i="100"/>
  <c r="BG97" i="100"/>
  <c r="BH96" i="100"/>
  <c r="BP96" i="100" s="1"/>
  <c r="BF96" i="100"/>
  <c r="BN96" i="100" s="1"/>
  <c r="BE96" i="100"/>
  <c r="BD96" i="100"/>
  <c r="BL96" i="100" s="1"/>
  <c r="BC96" i="100"/>
  <c r="BH95" i="100"/>
  <c r="BF95" i="100"/>
  <c r="BE95" i="100"/>
  <c r="BM95" i="100" s="1"/>
  <c r="BD95" i="100"/>
  <c r="BC95" i="100"/>
  <c r="BH94" i="100"/>
  <c r="BP94" i="100" s="1"/>
  <c r="BF94" i="100"/>
  <c r="BN94" i="100" s="1"/>
  <c r="BE94" i="100"/>
  <c r="BD94" i="100"/>
  <c r="BC94" i="100"/>
  <c r="BH93" i="100"/>
  <c r="BF93" i="100"/>
  <c r="BE93" i="100"/>
  <c r="BD93" i="100"/>
  <c r="BC93" i="100"/>
  <c r="BH92" i="100"/>
  <c r="BG92" i="100"/>
  <c r="BE92" i="100"/>
  <c r="BD92" i="100"/>
  <c r="BL92" i="100" s="1"/>
  <c r="BC92" i="100"/>
  <c r="BH91" i="100"/>
  <c r="BG91" i="100"/>
  <c r="BF91" i="100"/>
  <c r="BE91" i="100"/>
  <c r="BC91" i="100"/>
  <c r="BH90" i="100"/>
  <c r="BG90" i="100"/>
  <c r="BE90" i="100"/>
  <c r="BD90" i="100"/>
  <c r="BC90" i="100"/>
  <c r="BH89" i="100"/>
  <c r="BG89" i="100"/>
  <c r="BE89" i="100"/>
  <c r="BD89" i="100"/>
  <c r="BC89" i="100"/>
  <c r="BH88" i="100"/>
  <c r="BG88" i="100"/>
  <c r="BE88" i="100"/>
  <c r="BD88" i="100"/>
  <c r="BL88" i="100" s="1"/>
  <c r="BC88" i="100"/>
  <c r="BH87" i="100"/>
  <c r="BG87" i="100"/>
  <c r="BE87" i="100"/>
  <c r="BD87" i="100"/>
  <c r="BC87" i="100"/>
  <c r="BH86" i="100"/>
  <c r="BP86" i="100" s="1"/>
  <c r="BG86" i="100"/>
  <c r="BE86" i="100"/>
  <c r="BD86" i="100"/>
  <c r="BC86" i="100"/>
  <c r="BH85" i="100"/>
  <c r="BG85" i="100"/>
  <c r="BE85" i="100"/>
  <c r="BD85" i="100"/>
  <c r="BC85" i="100"/>
  <c r="BH84" i="100"/>
  <c r="BG84" i="100"/>
  <c r="BE84" i="100"/>
  <c r="BD84" i="100"/>
  <c r="BL84" i="100" s="1"/>
  <c r="BC84" i="100"/>
  <c r="BH83" i="100"/>
  <c r="BG83" i="100"/>
  <c r="BE83" i="100"/>
  <c r="BD83" i="100"/>
  <c r="BC83" i="100"/>
  <c r="BH82" i="100"/>
  <c r="BP82" i="100" s="1"/>
  <c r="BG82" i="100"/>
  <c r="BE82" i="100"/>
  <c r="BD82" i="100"/>
  <c r="BC82" i="100"/>
  <c r="BH81" i="100"/>
  <c r="BG81" i="100"/>
  <c r="BE81" i="100"/>
  <c r="BD81" i="100"/>
  <c r="BC81" i="100"/>
  <c r="BH80" i="100"/>
  <c r="BG80" i="100"/>
  <c r="BF80" i="100"/>
  <c r="BN80" i="100" s="1"/>
  <c r="BD80" i="100"/>
  <c r="BL80" i="100" s="1"/>
  <c r="BC80" i="100"/>
  <c r="BH79" i="100"/>
  <c r="BG79" i="100"/>
  <c r="BF79" i="100"/>
  <c r="BD79" i="100"/>
  <c r="BC79" i="100"/>
  <c r="BH78" i="100"/>
  <c r="BP78" i="100" s="1"/>
  <c r="BG78" i="100"/>
  <c r="BF78" i="100"/>
  <c r="BN78" i="100" s="1"/>
  <c r="BE78" i="100"/>
  <c r="BC78" i="100"/>
  <c r="BH77" i="100"/>
  <c r="BG77" i="100"/>
  <c r="BF77" i="100"/>
  <c r="BE77" i="100"/>
  <c r="BC77" i="100"/>
  <c r="BH76" i="100"/>
  <c r="BG76" i="100"/>
  <c r="BF76" i="100"/>
  <c r="BN76" i="100" s="1"/>
  <c r="BE76" i="100"/>
  <c r="BC76" i="100"/>
  <c r="BH75" i="100"/>
  <c r="BG75" i="100"/>
  <c r="BF75" i="100"/>
  <c r="BE75" i="100"/>
  <c r="BC75" i="100"/>
  <c r="BH74" i="100"/>
  <c r="BP74" i="100" s="1"/>
  <c r="BG74" i="100"/>
  <c r="BF74" i="100"/>
  <c r="BE74" i="100"/>
  <c r="BC74" i="100"/>
  <c r="BH73" i="100"/>
  <c r="BG73" i="100"/>
  <c r="BF73" i="100"/>
  <c r="BE73" i="100"/>
  <c r="BC73" i="100"/>
  <c r="BH72" i="100"/>
  <c r="BG72" i="100"/>
  <c r="BF72" i="100"/>
  <c r="BN72" i="100" s="1"/>
  <c r="BE72" i="100"/>
  <c r="BC72" i="100"/>
  <c r="BH71" i="100"/>
  <c r="BG71" i="100"/>
  <c r="BF71" i="100"/>
  <c r="BE71" i="100"/>
  <c r="BC71" i="100"/>
  <c r="BH70" i="100"/>
  <c r="BP70" i="100" s="1"/>
  <c r="BG70" i="100"/>
  <c r="BF70" i="100"/>
  <c r="BE70" i="100"/>
  <c r="BC70" i="100"/>
  <c r="BH69" i="100"/>
  <c r="BG69" i="100"/>
  <c r="BF69" i="100"/>
  <c r="BE69" i="100"/>
  <c r="BC69" i="100"/>
  <c r="BH68" i="100"/>
  <c r="BG68" i="100"/>
  <c r="BF68" i="100"/>
  <c r="BN68" i="100" s="1"/>
  <c r="BE68" i="100"/>
  <c r="BC68" i="100"/>
  <c r="BH67" i="100"/>
  <c r="BG67" i="100"/>
  <c r="BF67" i="100"/>
  <c r="BE67" i="100"/>
  <c r="BC67" i="100"/>
  <c r="BH66" i="100"/>
  <c r="BG66" i="100"/>
  <c r="BF66" i="100"/>
  <c r="BC66" i="100"/>
  <c r="BH65" i="100"/>
  <c r="BG65" i="100"/>
  <c r="BF65" i="100"/>
  <c r="BD65" i="100"/>
  <c r="BC65" i="100"/>
  <c r="BH64" i="100"/>
  <c r="BG64" i="100"/>
  <c r="BF64" i="100"/>
  <c r="BE64" i="100"/>
  <c r="BC64" i="100"/>
  <c r="BD64" i="100"/>
  <c r="BH61" i="100"/>
  <c r="BG61" i="100"/>
  <c r="BE61" i="100"/>
  <c r="BD61" i="100"/>
  <c r="BC61" i="100"/>
  <c r="BH59" i="100"/>
  <c r="BG59" i="100"/>
  <c r="BE59" i="100"/>
  <c r="BD59" i="100"/>
  <c r="BC59" i="100"/>
  <c r="BH58" i="100"/>
  <c r="BG58" i="100"/>
  <c r="BE58" i="100"/>
  <c r="BD58" i="100"/>
  <c r="BC58" i="100"/>
  <c r="BH57" i="100"/>
  <c r="BG57" i="100"/>
  <c r="BE57" i="100"/>
  <c r="BD57" i="100"/>
  <c r="BC57" i="100"/>
  <c r="BH56" i="100"/>
  <c r="BG56" i="100"/>
  <c r="BE56" i="100"/>
  <c r="BD56" i="100"/>
  <c r="BC56" i="100"/>
  <c r="BF56" i="100"/>
  <c r="BH55" i="100"/>
  <c r="BG55" i="100"/>
  <c r="BE55" i="100"/>
  <c r="BD55" i="100"/>
  <c r="BC55" i="100"/>
  <c r="BH53" i="100"/>
  <c r="BP53" i="100" s="1"/>
  <c r="BG53" i="100"/>
  <c r="BF53" i="100"/>
  <c r="BN53" i="100" s="1"/>
  <c r="BE53" i="100"/>
  <c r="BC53" i="100"/>
  <c r="BH52" i="100"/>
  <c r="BG52" i="100"/>
  <c r="BF52" i="100"/>
  <c r="BE52" i="100"/>
  <c r="BC52" i="100"/>
  <c r="BH51" i="100"/>
  <c r="BP51" i="100" s="1"/>
  <c r="BG51" i="100"/>
  <c r="BF51" i="100"/>
  <c r="BN51" i="100" s="1"/>
  <c r="BE51" i="100"/>
  <c r="BC51" i="100"/>
  <c r="BH49" i="100"/>
  <c r="BG49" i="100"/>
  <c r="BF49" i="100"/>
  <c r="BD49" i="100"/>
  <c r="BC49" i="100"/>
  <c r="BH48" i="100"/>
  <c r="BP48" i="100" s="1"/>
  <c r="BG48" i="100"/>
  <c r="BF48" i="100"/>
  <c r="BE48" i="100"/>
  <c r="BC48" i="100"/>
  <c r="BH47" i="100"/>
  <c r="BG47" i="100"/>
  <c r="BF47" i="100"/>
  <c r="BD47" i="100"/>
  <c r="BC47" i="100"/>
  <c r="BH46" i="100"/>
  <c r="BP46" i="100" s="1"/>
  <c r="BG46" i="100"/>
  <c r="BF46" i="100"/>
  <c r="BC46" i="100"/>
  <c r="BE46" i="100"/>
  <c r="BH45" i="100"/>
  <c r="BG45" i="100"/>
  <c r="BF45" i="100"/>
  <c r="BE45" i="100"/>
  <c r="BC45" i="100"/>
  <c r="BH44" i="100"/>
  <c r="BP44" i="100" s="1"/>
  <c r="BG44" i="100"/>
  <c r="BF44" i="100"/>
  <c r="BC44" i="100"/>
  <c r="BE44" i="100"/>
  <c r="BH43" i="100"/>
  <c r="BG43" i="100"/>
  <c r="BF43" i="100"/>
  <c r="BD43" i="100"/>
  <c r="BC43" i="100"/>
  <c r="BH42" i="100"/>
  <c r="BP42" i="100" s="1"/>
  <c r="BG42" i="100"/>
  <c r="BF42" i="100"/>
  <c r="BN42" i="100" s="1"/>
  <c r="BE42" i="100"/>
  <c r="BC42" i="100"/>
  <c r="BH41" i="100"/>
  <c r="BG41" i="100"/>
  <c r="BF41" i="100"/>
  <c r="BD41" i="100"/>
  <c r="BC41" i="100"/>
  <c r="BH40" i="100"/>
  <c r="BP40" i="100" s="1"/>
  <c r="BG40" i="100"/>
  <c r="BF40" i="100"/>
  <c r="BN40" i="100" s="1"/>
  <c r="BE40" i="100"/>
  <c r="BC40" i="100"/>
  <c r="BH39" i="100"/>
  <c r="BG39" i="100"/>
  <c r="BF39" i="100"/>
  <c r="BD39" i="100"/>
  <c r="BC39" i="100"/>
  <c r="BH38" i="100"/>
  <c r="BP38" i="100" s="1"/>
  <c r="BG38" i="100"/>
  <c r="BF38" i="100"/>
  <c r="BN38" i="100" s="1"/>
  <c r="BE38" i="100"/>
  <c r="BC38" i="100"/>
  <c r="BH37" i="100"/>
  <c r="BG37" i="100"/>
  <c r="BE37" i="100"/>
  <c r="BD37" i="100"/>
  <c r="BC37" i="100"/>
  <c r="BH36" i="100"/>
  <c r="BP36" i="100" s="1"/>
  <c r="BG36" i="100"/>
  <c r="BE36" i="100"/>
  <c r="BD36" i="100"/>
  <c r="BL36" i="100" s="1"/>
  <c r="BC36" i="100"/>
  <c r="BH35" i="100"/>
  <c r="BG35" i="100"/>
  <c r="BE35" i="100"/>
  <c r="BD35" i="100"/>
  <c r="BC35" i="100"/>
  <c r="BH34" i="100"/>
  <c r="BG34" i="100"/>
  <c r="BE34" i="100"/>
  <c r="BD34" i="100"/>
  <c r="BC34" i="100"/>
  <c r="BH33" i="100"/>
  <c r="BP33" i="100" s="1"/>
  <c r="BG33" i="100"/>
  <c r="BE33" i="100"/>
  <c r="BD33" i="100"/>
  <c r="BL33" i="100" s="1"/>
  <c r="BC33" i="100"/>
  <c r="BH32" i="100"/>
  <c r="BG32" i="100"/>
  <c r="BE32" i="100"/>
  <c r="BD32" i="100"/>
  <c r="BC32" i="100"/>
  <c r="BH31" i="100"/>
  <c r="BP31" i="100" s="1"/>
  <c r="BG31" i="100"/>
  <c r="BE31" i="100"/>
  <c r="BD31" i="100"/>
  <c r="BL31" i="100" s="1"/>
  <c r="BC31" i="100"/>
  <c r="BH30" i="100"/>
  <c r="BG30" i="100"/>
  <c r="BE30" i="100"/>
  <c r="BD30" i="100"/>
  <c r="BC30" i="100"/>
  <c r="BH29" i="100"/>
  <c r="BG29" i="100"/>
  <c r="BE29" i="100"/>
  <c r="BD29" i="100"/>
  <c r="BC29" i="100"/>
  <c r="BH28" i="100"/>
  <c r="BG28" i="100"/>
  <c r="BE28" i="100"/>
  <c r="BD28" i="100"/>
  <c r="BC28" i="100"/>
  <c r="BH27" i="100"/>
  <c r="BP27" i="100" s="1"/>
  <c r="BG27" i="100"/>
  <c r="BE27" i="100"/>
  <c r="BD27" i="100"/>
  <c r="BL27" i="100" s="1"/>
  <c r="BC27" i="100"/>
  <c r="BH26" i="100"/>
  <c r="BG26" i="100"/>
  <c r="BF26" i="100"/>
  <c r="BC26" i="100"/>
  <c r="BK25" i="100"/>
  <c r="BH25" i="100"/>
  <c r="BG25" i="100"/>
  <c r="BF25" i="100"/>
  <c r="BD25" i="100"/>
  <c r="BH24" i="100"/>
  <c r="BG24" i="100"/>
  <c r="BF24" i="100"/>
  <c r="BC24" i="100"/>
  <c r="BH23" i="100"/>
  <c r="BG23" i="100"/>
  <c r="BF23" i="100"/>
  <c r="BD23" i="100"/>
  <c r="BC23" i="100"/>
  <c r="BH22" i="100"/>
  <c r="BP22" i="100" s="1"/>
  <c r="BG22" i="100"/>
  <c r="BF22" i="100"/>
  <c r="BN22" i="100" s="1"/>
  <c r="BE22" i="100"/>
  <c r="BC22" i="100"/>
  <c r="BH21" i="100"/>
  <c r="BG21" i="100"/>
  <c r="BO21" i="100" s="1"/>
  <c r="BF21" i="100"/>
  <c r="BC21" i="100"/>
  <c r="BH20" i="100"/>
  <c r="BP20" i="100" s="1"/>
  <c r="BG20" i="100"/>
  <c r="BF20" i="100"/>
  <c r="BD20" i="100"/>
  <c r="BC20" i="100"/>
  <c r="BH19" i="100"/>
  <c r="BG19" i="100"/>
  <c r="BF19" i="100"/>
  <c r="BE19" i="100"/>
  <c r="BC19" i="100"/>
  <c r="BH18" i="100"/>
  <c r="BP18" i="100" s="1"/>
  <c r="BG18" i="100"/>
  <c r="BE18" i="100"/>
  <c r="BD18" i="100"/>
  <c r="BL18" i="100" s="1"/>
  <c r="BC18" i="100"/>
  <c r="BH17" i="100"/>
  <c r="BG17" i="100"/>
  <c r="BE17" i="100"/>
  <c r="BM17" i="100" s="1"/>
  <c r="BD17" i="100"/>
  <c r="BC17" i="100"/>
  <c r="BH16" i="100"/>
  <c r="BG16" i="100"/>
  <c r="BF16" i="100"/>
  <c r="BN16" i="100" s="1"/>
  <c r="BE16" i="100"/>
  <c r="BC16" i="100"/>
  <c r="BH15" i="100"/>
  <c r="BG15" i="100"/>
  <c r="BF15" i="100"/>
  <c r="BE15" i="100"/>
  <c r="BC15" i="100"/>
  <c r="BH13" i="100"/>
  <c r="BP13" i="100" s="1"/>
  <c r="BG13" i="100"/>
  <c r="BF13" i="100"/>
  <c r="BN13" i="100" s="1"/>
  <c r="BD13" i="100"/>
  <c r="BL13" i="100" s="1"/>
  <c r="BC13" i="100"/>
  <c r="BH12" i="100"/>
  <c r="BG12" i="100"/>
  <c r="BF12" i="100"/>
  <c r="BE12" i="100"/>
  <c r="BC12" i="100"/>
  <c r="BH11" i="100"/>
  <c r="BG11" i="100"/>
  <c r="BF11" i="100"/>
  <c r="BC11" i="100"/>
  <c r="BK11" i="100" s="1"/>
  <c r="BH10" i="100"/>
  <c r="BG10" i="100"/>
  <c r="BF10" i="100"/>
  <c r="BD10" i="100"/>
  <c r="BC10" i="100"/>
  <c r="BH9" i="100"/>
  <c r="BG9" i="100"/>
  <c r="BF9" i="100"/>
  <c r="BE9" i="100"/>
  <c r="BC9" i="100"/>
  <c r="BK9" i="100" s="1"/>
  <c r="R111" i="14" l="1"/>
  <c r="AD111" i="14" s="1"/>
  <c r="R84" i="14"/>
  <c r="AD84" i="14" s="1"/>
  <c r="R207" i="14"/>
  <c r="AD207" i="14" s="1"/>
  <c r="BI517" i="100"/>
  <c r="BI429" i="100"/>
  <c r="BI855" i="100"/>
  <c r="BI1387" i="100"/>
  <c r="BI469" i="100"/>
  <c r="BI183" i="100"/>
  <c r="BQ183" i="100" s="1"/>
  <c r="BI31" i="100"/>
  <c r="BQ31" i="100" s="1"/>
  <c r="BI1199" i="100"/>
  <c r="BQ1199" i="100" s="1"/>
  <c r="BI568" i="100"/>
  <c r="BQ568" i="100" s="1"/>
  <c r="BI514" i="100"/>
  <c r="BQ514" i="100" s="1"/>
  <c r="BI546" i="100"/>
  <c r="BQ546" i="100" s="1"/>
  <c r="BI843" i="100"/>
  <c r="BQ843" i="100" s="1"/>
  <c r="BI850" i="100"/>
  <c r="BQ850" i="100" s="1"/>
  <c r="BI863" i="100"/>
  <c r="BQ863" i="100" s="1"/>
  <c r="BI818" i="100"/>
  <c r="BQ818" i="100" s="1"/>
  <c r="BL819" i="100"/>
  <c r="BM822" i="100"/>
  <c r="BI42" i="100"/>
  <c r="BQ42" i="100" s="1"/>
  <c r="BP43" i="100"/>
  <c r="BI47" i="100"/>
  <c r="BQ47" i="100" s="1"/>
  <c r="BP112" i="100"/>
  <c r="BK117" i="100"/>
  <c r="BI117" i="100"/>
  <c r="BQ117" i="100" s="1"/>
  <c r="BK125" i="100"/>
  <c r="BI125" i="100"/>
  <c r="BM131" i="100"/>
  <c r="BM139" i="100"/>
  <c r="BM147" i="100"/>
  <c r="BM155" i="100"/>
  <c r="BM163" i="100"/>
  <c r="BN227" i="100"/>
  <c r="BM237" i="100"/>
  <c r="BM254" i="100"/>
  <c r="BL256" i="100"/>
  <c r="BP275" i="100"/>
  <c r="BM276" i="100"/>
  <c r="BP338" i="100"/>
  <c r="BL419" i="100"/>
  <c r="BI433" i="100"/>
  <c r="BQ433" i="100" s="1"/>
  <c r="BK1084" i="100"/>
  <c r="BN114" i="100"/>
  <c r="BP152" i="100"/>
  <c r="BN212" i="100"/>
  <c r="BN277" i="100"/>
  <c r="BN285" i="100"/>
  <c r="BM782" i="100"/>
  <c r="BP32" i="100"/>
  <c r="BP367" i="100"/>
  <c r="BM701" i="100"/>
  <c r="BL705" i="100"/>
  <c r="BP709" i="100"/>
  <c r="BM717" i="100"/>
  <c r="BL721" i="100"/>
  <c r="BP725" i="100"/>
  <c r="BI725" i="100"/>
  <c r="BQ725" i="100" s="1"/>
  <c r="BM733" i="100"/>
  <c r="BL745" i="100"/>
  <c r="BP752" i="100"/>
  <c r="BM756" i="100"/>
  <c r="BK894" i="100"/>
  <c r="BM895" i="100"/>
  <c r="BK910" i="100"/>
  <c r="BP911" i="100"/>
  <c r="BI27" i="100"/>
  <c r="BQ27" i="100" s="1"/>
  <c r="BI30" i="100"/>
  <c r="BQ30" i="100" s="1"/>
  <c r="BM37" i="100"/>
  <c r="BI38" i="100"/>
  <c r="BQ38" i="100" s="1"/>
  <c r="BK113" i="100"/>
  <c r="BI113" i="100"/>
  <c r="BQ113" i="100" s="1"/>
  <c r="BM151" i="100"/>
  <c r="BM159" i="100"/>
  <c r="BM175" i="100"/>
  <c r="BL196" i="100"/>
  <c r="BG247" i="100"/>
  <c r="BO247" i="100" s="1"/>
  <c r="BM253" i="100"/>
  <c r="BK257" i="100"/>
  <c r="BP257" i="100"/>
  <c r="BN276" i="100"/>
  <c r="BN336" i="100"/>
  <c r="BK337" i="100"/>
  <c r="BP337" i="100"/>
  <c r="BK368" i="100"/>
  <c r="BK389" i="100"/>
  <c r="BP389" i="100"/>
  <c r="BK394" i="100"/>
  <c r="BP402" i="100"/>
  <c r="BP419" i="100"/>
  <c r="BN421" i="100"/>
  <c r="BI506" i="100"/>
  <c r="BQ506" i="100" s="1"/>
  <c r="BN541" i="100"/>
  <c r="BI542" i="100"/>
  <c r="BQ542" i="100" s="1"/>
  <c r="BN553" i="100"/>
  <c r="BK579" i="100"/>
  <c r="BM611" i="100"/>
  <c r="BN615" i="100"/>
  <c r="BN533" i="100"/>
  <c r="BO544" i="100"/>
  <c r="BP576" i="100"/>
  <c r="BP588" i="100"/>
  <c r="BM592" i="100"/>
  <c r="BI628" i="100"/>
  <c r="BQ628" i="100" s="1"/>
  <c r="BN740" i="100"/>
  <c r="BL752" i="100"/>
  <c r="BK754" i="100"/>
  <c r="BP754" i="100"/>
  <c r="BL768" i="100"/>
  <c r="BO770" i="100"/>
  <c r="BK773" i="100"/>
  <c r="BK780" i="100"/>
  <c r="BL785" i="100"/>
  <c r="BP785" i="100"/>
  <c r="BI791" i="100"/>
  <c r="BQ791" i="100" s="1"/>
  <c r="BL792" i="100"/>
  <c r="BP792" i="100"/>
  <c r="BL793" i="100"/>
  <c r="BP793" i="100"/>
  <c r="BK925" i="100"/>
  <c r="BM941" i="100"/>
  <c r="BO942" i="100"/>
  <c r="BM942" i="100"/>
  <c r="BK1044" i="100"/>
  <c r="BO1044" i="100"/>
  <c r="BK1048" i="100"/>
  <c r="BO1048" i="100"/>
  <c r="BK1395" i="100"/>
  <c r="BI577" i="100"/>
  <c r="BQ577" i="100" s="1"/>
  <c r="BL583" i="100"/>
  <c r="BI589" i="100"/>
  <c r="BQ589" i="100" s="1"/>
  <c r="BK603" i="100"/>
  <c r="BP603" i="100"/>
  <c r="BL604" i="100"/>
  <c r="BM615" i="100"/>
  <c r="BM691" i="100"/>
  <c r="BN705" i="100"/>
  <c r="BK749" i="100"/>
  <c r="BK769" i="100"/>
  <c r="BP769" i="100"/>
  <c r="BF769" i="100"/>
  <c r="BN769" i="100" s="1"/>
  <c r="BK770" i="100"/>
  <c r="BK772" i="100"/>
  <c r="BP772" i="100"/>
  <c r="BL775" i="100"/>
  <c r="BM776" i="100"/>
  <c r="BL777" i="100"/>
  <c r="BL779" i="100"/>
  <c r="BP779" i="100"/>
  <c r="BM784" i="100"/>
  <c r="BL843" i="100"/>
  <c r="BN856" i="100"/>
  <c r="BI876" i="100"/>
  <c r="BQ876" i="100" s="1"/>
  <c r="BM887" i="100"/>
  <c r="BK893" i="100"/>
  <c r="BN909" i="100"/>
  <c r="BI927" i="100"/>
  <c r="BQ927" i="100" s="1"/>
  <c r="BN928" i="100"/>
  <c r="BL937" i="100"/>
  <c r="BN944" i="100"/>
  <c r="BM945" i="100"/>
  <c r="BM949" i="100"/>
  <c r="BM957" i="100"/>
  <c r="BM977" i="100"/>
  <c r="BL1039" i="100"/>
  <c r="BM1040" i="100"/>
  <c r="BL1107" i="100"/>
  <c r="BO1113" i="100"/>
  <c r="BK1169" i="100"/>
  <c r="BK1211" i="100"/>
  <c r="BM1214" i="100"/>
  <c r="BM1217" i="100"/>
  <c r="BL1222" i="100"/>
  <c r="BL1223" i="100"/>
  <c r="BM1264" i="100"/>
  <c r="BK1265" i="100"/>
  <c r="BM1279" i="100"/>
  <c r="BM1280" i="100"/>
  <c r="BM1283" i="100"/>
  <c r="BO1283" i="100"/>
  <c r="BL1298" i="100"/>
  <c r="BN1307" i="100"/>
  <c r="BK1329" i="100"/>
  <c r="BP1329" i="100"/>
  <c r="BN1335" i="100"/>
  <c r="BK1349" i="100"/>
  <c r="BP1358" i="100"/>
  <c r="BK1363" i="100"/>
  <c r="BO1379" i="100"/>
  <c r="BK1382" i="100"/>
  <c r="BI1386" i="100"/>
  <c r="BQ1386" i="100" s="1"/>
  <c r="BL915" i="100"/>
  <c r="BP915" i="100"/>
  <c r="BL919" i="100"/>
  <c r="BP919" i="100"/>
  <c r="BL939" i="100"/>
  <c r="BL1042" i="100"/>
  <c r="BK1087" i="100"/>
  <c r="BP1178" i="100"/>
  <c r="BI1206" i="100"/>
  <c r="BQ1206" i="100" s="1"/>
  <c r="BP1224" i="100"/>
  <c r="BL1245" i="100"/>
  <c r="BK1246" i="100"/>
  <c r="BO1246" i="100"/>
  <c r="BM1248" i="100"/>
  <c r="BK1269" i="100"/>
  <c r="BK1279" i="100"/>
  <c r="BO1279" i="100"/>
  <c r="BO1280" i="100"/>
  <c r="BK1283" i="100"/>
  <c r="BP1283" i="100"/>
  <c r="BO1284" i="100"/>
  <c r="BK1375" i="100"/>
  <c r="BN45" i="100"/>
  <c r="BP123" i="100"/>
  <c r="BP189" i="100"/>
  <c r="BK47" i="100"/>
  <c r="BK59" i="100"/>
  <c r="BP59" i="100"/>
  <c r="BP66" i="100"/>
  <c r="BM83" i="100"/>
  <c r="BL105" i="100"/>
  <c r="BP173" i="100"/>
  <c r="BM179" i="100"/>
  <c r="BL179" i="100"/>
  <c r="BO184" i="100"/>
  <c r="BO185" i="100"/>
  <c r="BL213" i="100"/>
  <c r="BL221" i="100"/>
  <c r="BP227" i="100"/>
  <c r="BM227" i="100"/>
  <c r="BL230" i="100"/>
  <c r="BN230" i="100"/>
  <c r="BN239" i="100"/>
  <c r="BG243" i="100"/>
  <c r="BM294" i="100"/>
  <c r="BP300" i="100"/>
  <c r="BN300" i="100"/>
  <c r="BN428" i="100"/>
  <c r="BM429" i="100"/>
  <c r="BO432" i="100"/>
  <c r="BM432" i="100"/>
  <c r="BO434" i="100"/>
  <c r="BN437" i="100"/>
  <c r="BI482" i="100"/>
  <c r="BQ482" i="100" s="1"/>
  <c r="BM488" i="100"/>
  <c r="BK496" i="100"/>
  <c r="BL504" i="100"/>
  <c r="BK519" i="100"/>
  <c r="BP519" i="100"/>
  <c r="BL528" i="100"/>
  <c r="BK229" i="100"/>
  <c r="BP229" i="100"/>
  <c r="BK232" i="100"/>
  <c r="BM233" i="100"/>
  <c r="BL239" i="100"/>
  <c r="BM243" i="100"/>
  <c r="BP400" i="100"/>
  <c r="BP410" i="100"/>
  <c r="BI443" i="100"/>
  <c r="BQ443" i="100" s="1"/>
  <c r="BI444" i="100"/>
  <c r="BQ444" i="100" s="1"/>
  <c r="BL458" i="100"/>
  <c r="BI470" i="100"/>
  <c r="BQ470" i="100" s="1"/>
  <c r="BP533" i="100"/>
  <c r="BI595" i="100"/>
  <c r="BM598" i="100"/>
  <c r="BO601" i="100"/>
  <c r="BI632" i="100"/>
  <c r="BQ632" i="100" s="1"/>
  <c r="BM635" i="100"/>
  <c r="BO962" i="100"/>
  <c r="BN146" i="100"/>
  <c r="BP169" i="100"/>
  <c r="BO188" i="100"/>
  <c r="BP543" i="100"/>
  <c r="BM763" i="100"/>
  <c r="BP16" i="100"/>
  <c r="BP97" i="100"/>
  <c r="BN19" i="100"/>
  <c r="BO56" i="100"/>
  <c r="BL121" i="100"/>
  <c r="BN165" i="100"/>
  <c r="BP208" i="100"/>
  <c r="BL254" i="100"/>
  <c r="BK267" i="100"/>
  <c r="BN279" i="100"/>
  <c r="BK334" i="100"/>
  <c r="BN345" i="100"/>
  <c r="BM352" i="100"/>
  <c r="BK353" i="100"/>
  <c r="BN359" i="100"/>
  <c r="BK360" i="100"/>
  <c r="BG367" i="100"/>
  <c r="BO367" i="100" s="1"/>
  <c r="BK377" i="100"/>
  <c r="BP377" i="100"/>
  <c r="BL404" i="100"/>
  <c r="BN404" i="100"/>
  <c r="BM452" i="100"/>
  <c r="BN459" i="100"/>
  <c r="BN468" i="100"/>
  <c r="BK512" i="100"/>
  <c r="BP1149" i="100"/>
  <c r="BK1303" i="100"/>
  <c r="BO520" i="100"/>
  <c r="BI534" i="100"/>
  <c r="BL592" i="100"/>
  <c r="BL599" i="100"/>
  <c r="BK616" i="100"/>
  <c r="BP616" i="100"/>
  <c r="BM617" i="100"/>
  <c r="BM619" i="100"/>
  <c r="BM623" i="100"/>
  <c r="BI624" i="100"/>
  <c r="BP631" i="100"/>
  <c r="BI631" i="100"/>
  <c r="BQ631" i="100" s="1"/>
  <c r="BL653" i="100"/>
  <c r="BP657" i="100"/>
  <c r="BN657" i="100"/>
  <c r="BP660" i="100"/>
  <c r="BM667" i="100"/>
  <c r="BI668" i="100"/>
  <c r="BQ668" i="100" s="1"/>
  <c r="BN691" i="100"/>
  <c r="BL691" i="100"/>
  <c r="BP691" i="100"/>
  <c r="BP693" i="100"/>
  <c r="BO744" i="100"/>
  <c r="BK760" i="100"/>
  <c r="BK762" i="100"/>
  <c r="BL787" i="100"/>
  <c r="BP787" i="100"/>
  <c r="BL802" i="100"/>
  <c r="BP802" i="100"/>
  <c r="BL804" i="100"/>
  <c r="BP804" i="100"/>
  <c r="BL805" i="100"/>
  <c r="BP805" i="100"/>
  <c r="BL808" i="100"/>
  <c r="BP808" i="100"/>
  <c r="BL809" i="100"/>
  <c r="BP809" i="100"/>
  <c r="BM848" i="100"/>
  <c r="BI877" i="100"/>
  <c r="BQ877" i="100" s="1"/>
  <c r="BL908" i="100"/>
  <c r="BP908" i="100"/>
  <c r="BL912" i="100"/>
  <c r="BM913" i="100"/>
  <c r="BO926" i="100"/>
  <c r="BL945" i="100"/>
  <c r="BL949" i="100"/>
  <c r="BO952" i="100"/>
  <c r="BO966" i="100"/>
  <c r="BO1006" i="100"/>
  <c r="BN1014" i="100"/>
  <c r="BM1023" i="100"/>
  <c r="BP1025" i="100"/>
  <c r="BM1038" i="100"/>
  <c r="BN1039" i="100"/>
  <c r="BK1040" i="100"/>
  <c r="BK1042" i="100"/>
  <c r="BO1042" i="100"/>
  <c r="BK1107" i="100"/>
  <c r="BN1115" i="100"/>
  <c r="BL1128" i="100"/>
  <c r="BO1134" i="100"/>
  <c r="BK1172" i="100"/>
  <c r="BL1242" i="100"/>
  <c r="BK1245" i="100"/>
  <c r="BN1246" i="100"/>
  <c r="BP1251" i="100"/>
  <c r="BM1261" i="100"/>
  <c r="BK1263" i="100"/>
  <c r="BP1332" i="100"/>
  <c r="BL1350" i="100"/>
  <c r="BK1353" i="100"/>
  <c r="BL1360" i="100"/>
  <c r="BP1363" i="100"/>
  <c r="BP553" i="100"/>
  <c r="BI569" i="100"/>
  <c r="BL579" i="100"/>
  <c r="BI581" i="100"/>
  <c r="BQ581" i="100" s="1"/>
  <c r="BP584" i="100"/>
  <c r="BI584" i="100"/>
  <c r="BQ584" i="100" s="1"/>
  <c r="BN595" i="100"/>
  <c r="BM603" i="100"/>
  <c r="BM653" i="100"/>
  <c r="BL657" i="100"/>
  <c r="BI660" i="100"/>
  <c r="BM681" i="100"/>
  <c r="BP689" i="100"/>
  <c r="BI800" i="100"/>
  <c r="BQ800" i="100" s="1"/>
  <c r="BO804" i="100"/>
  <c r="BO808" i="100"/>
  <c r="BM814" i="100"/>
  <c r="BM815" i="100"/>
  <c r="BL818" i="100"/>
  <c r="BP818" i="100"/>
  <c r="BP822" i="100"/>
  <c r="BL823" i="100"/>
  <c r="BN830" i="100"/>
  <c r="BN840" i="100"/>
  <c r="BI881" i="100"/>
  <c r="BQ881" i="100" s="1"/>
  <c r="BL894" i="100"/>
  <c r="BL899" i="100"/>
  <c r="BP905" i="100"/>
  <c r="BL906" i="100"/>
  <c r="BP906" i="100"/>
  <c r="BN908" i="100"/>
  <c r="BL916" i="100"/>
  <c r="BP916" i="100"/>
  <c r="BL920" i="100"/>
  <c r="BP920" i="100"/>
  <c r="BL928" i="100"/>
  <c r="BP928" i="100"/>
  <c r="BI937" i="100"/>
  <c r="BL947" i="100"/>
  <c r="BP947" i="100"/>
  <c r="BN948" i="100"/>
  <c r="BM991" i="100"/>
  <c r="BM1004" i="100"/>
  <c r="BM1005" i="100"/>
  <c r="BL1009" i="100"/>
  <c r="BK1010" i="100"/>
  <c r="BI1010" i="100"/>
  <c r="BQ1010" i="100" s="1"/>
  <c r="BI1011" i="100"/>
  <c r="BQ1011" i="100" s="1"/>
  <c r="BK1018" i="100"/>
  <c r="BP1018" i="100"/>
  <c r="BK1024" i="100"/>
  <c r="BP1024" i="100"/>
  <c r="BI1024" i="100"/>
  <c r="BQ1024" i="100" s="1"/>
  <c r="BL1028" i="100"/>
  <c r="BP1028" i="100"/>
  <c r="BH1029" i="100"/>
  <c r="BP1029" i="100" s="1"/>
  <c r="BM1031" i="100"/>
  <c r="BK1052" i="100"/>
  <c r="BO1052" i="100"/>
  <c r="BL1054" i="100"/>
  <c r="BM1054" i="100"/>
  <c r="BK1056" i="100"/>
  <c r="BO1056" i="100"/>
  <c r="BL1058" i="100"/>
  <c r="BM1058" i="100"/>
  <c r="BK1060" i="100"/>
  <c r="BO1060" i="100"/>
  <c r="BL1062" i="100"/>
  <c r="BM1062" i="100"/>
  <c r="BK1064" i="100"/>
  <c r="BO1064" i="100"/>
  <c r="BK1067" i="100"/>
  <c r="BO1067" i="100"/>
  <c r="BL1067" i="100"/>
  <c r="BK1071" i="100"/>
  <c r="BO1071" i="100"/>
  <c r="BL1071" i="100"/>
  <c r="BK1075" i="100"/>
  <c r="BO1075" i="100"/>
  <c r="BL1075" i="100"/>
  <c r="BO1078" i="100"/>
  <c r="BN1100" i="100"/>
  <c r="BL1166" i="100"/>
  <c r="BN1205" i="100"/>
  <c r="BM1206" i="100"/>
  <c r="BK1227" i="100"/>
  <c r="BI1327" i="100"/>
  <c r="BQ1327" i="100" s="1"/>
  <c r="BO1327" i="100"/>
  <c r="BI787" i="100"/>
  <c r="BQ787" i="100" s="1"/>
  <c r="BN788" i="100"/>
  <c r="BI833" i="100"/>
  <c r="BP847" i="100"/>
  <c r="BI847" i="100"/>
  <c r="BL848" i="100"/>
  <c r="BP859" i="100"/>
  <c r="BI859" i="100"/>
  <c r="BL860" i="100"/>
  <c r="BP901" i="100"/>
  <c r="BI901" i="100"/>
  <c r="BQ901" i="100" s="1"/>
  <c r="BO908" i="100"/>
  <c r="BN911" i="100"/>
  <c r="BP912" i="100"/>
  <c r="BL917" i="100"/>
  <c r="BP917" i="100"/>
  <c r="BL921" i="100"/>
  <c r="BP921" i="100"/>
  <c r="BN952" i="100"/>
  <c r="BK1007" i="100"/>
  <c r="BP1019" i="100"/>
  <c r="BP1023" i="100"/>
  <c r="BN1042" i="100"/>
  <c r="BL1044" i="100"/>
  <c r="BN1046" i="100"/>
  <c r="BL1048" i="100"/>
  <c r="BI1050" i="100"/>
  <c r="BO1050" i="100"/>
  <c r="BN1126" i="100"/>
  <c r="BI1201" i="100"/>
  <c r="BQ1201" i="100" s="1"/>
  <c r="BK1285" i="100"/>
  <c r="BO1286" i="100"/>
  <c r="BP1194" i="100"/>
  <c r="BK1197" i="100"/>
  <c r="BN1202" i="100"/>
  <c r="BL1225" i="100"/>
  <c r="BN1236" i="100"/>
  <c r="BK1290" i="100"/>
  <c r="BP1290" i="100"/>
  <c r="BL1292" i="100"/>
  <c r="BP1295" i="100"/>
  <c r="BP1331" i="100"/>
  <c r="BP1336" i="100"/>
  <c r="BN1338" i="100"/>
  <c r="BK1371" i="100"/>
  <c r="BK1378" i="100"/>
  <c r="BN1379" i="100"/>
  <c r="BN1044" i="100"/>
  <c r="BK1046" i="100"/>
  <c r="BO1046" i="100"/>
  <c r="BL1046" i="100"/>
  <c r="BN1048" i="100"/>
  <c r="BK1050" i="100"/>
  <c r="BL1050" i="100"/>
  <c r="BL1052" i="100"/>
  <c r="BM1052" i="100"/>
  <c r="BK1054" i="100"/>
  <c r="BO1054" i="100"/>
  <c r="BL1056" i="100"/>
  <c r="BM1056" i="100"/>
  <c r="BK1058" i="100"/>
  <c r="BO1058" i="100"/>
  <c r="BL1060" i="100"/>
  <c r="BM1060" i="100"/>
  <c r="BK1062" i="100"/>
  <c r="BO1062" i="100"/>
  <c r="BL1064" i="100"/>
  <c r="BM1064" i="100"/>
  <c r="BK1066" i="100"/>
  <c r="BP1066" i="100"/>
  <c r="BK1069" i="100"/>
  <c r="BO1069" i="100"/>
  <c r="BL1069" i="100"/>
  <c r="BK1073" i="100"/>
  <c r="BO1073" i="100"/>
  <c r="BL1073" i="100"/>
  <c r="BN1106" i="100"/>
  <c r="BK1106" i="100"/>
  <c r="BO1106" i="100"/>
  <c r="BM1108" i="100"/>
  <c r="BO1109" i="100"/>
  <c r="BN1124" i="100"/>
  <c r="BL1156" i="100"/>
  <c r="BP1186" i="100"/>
  <c r="BN1208" i="100"/>
  <c r="BK1217" i="100"/>
  <c r="BK1244" i="100"/>
  <c r="BO1244" i="100"/>
  <c r="BN1245" i="100"/>
  <c r="BL1247" i="100"/>
  <c r="BK1248" i="100"/>
  <c r="BP1248" i="100"/>
  <c r="BM1260" i="100"/>
  <c r="BM1282" i="100"/>
  <c r="BL1291" i="100"/>
  <c r="BK1294" i="100"/>
  <c r="BP1298" i="100"/>
  <c r="BP1299" i="100"/>
  <c r="BP1335" i="100"/>
  <c r="BM1368" i="100"/>
  <c r="BM1373" i="100"/>
  <c r="BO1374" i="100"/>
  <c r="BK1376" i="100"/>
  <c r="BO1376" i="100"/>
  <c r="BK1379" i="100"/>
  <c r="BL1382" i="100"/>
  <c r="BI1395" i="100"/>
  <c r="BQ1395" i="100" s="1"/>
  <c r="BM350" i="100"/>
  <c r="BN25" i="100"/>
  <c r="BM32" i="100"/>
  <c r="BP37" i="100"/>
  <c r="BK58" i="100"/>
  <c r="BP58" i="100"/>
  <c r="BM59" i="100"/>
  <c r="BK73" i="100"/>
  <c r="BI73" i="100"/>
  <c r="BK81" i="100"/>
  <c r="BI81" i="100"/>
  <c r="BK89" i="100"/>
  <c r="BI89" i="100"/>
  <c r="BQ89" i="100" s="1"/>
  <c r="BP101" i="100"/>
  <c r="BN103" i="100"/>
  <c r="BM115" i="100"/>
  <c r="BI119" i="100"/>
  <c r="BQ119" i="100" s="1"/>
  <c r="BM123" i="100"/>
  <c r="BK129" i="100"/>
  <c r="BK137" i="100"/>
  <c r="BK145" i="100"/>
  <c r="BK153" i="100"/>
  <c r="BP180" i="100"/>
  <c r="BN182" i="100"/>
  <c r="BP184" i="100"/>
  <c r="BI186" i="100"/>
  <c r="BQ186" i="100" s="1"/>
  <c r="BI187" i="100"/>
  <c r="BQ187" i="100" s="1"/>
  <c r="BP192" i="100"/>
  <c r="BN194" i="100"/>
  <c r="BN210" i="100"/>
  <c r="BN213" i="100"/>
  <c r="BL217" i="100"/>
  <c r="BP234" i="100"/>
  <c r="BM403" i="100"/>
  <c r="BO495" i="100"/>
  <c r="BL496" i="100"/>
  <c r="BN20" i="100"/>
  <c r="BN542" i="100"/>
  <c r="BL101" i="100"/>
  <c r="BN112" i="100"/>
  <c r="BP187" i="100"/>
  <c r="BP197" i="100"/>
  <c r="BM341" i="100"/>
  <c r="BM430" i="100"/>
  <c r="BM453" i="100"/>
  <c r="BN460" i="100"/>
  <c r="BK504" i="100"/>
  <c r="BM520" i="100"/>
  <c r="BO527" i="100"/>
  <c r="BK567" i="100"/>
  <c r="BP587" i="100"/>
  <c r="BL591" i="100"/>
  <c r="BM273" i="100"/>
  <c r="BM285" i="100"/>
  <c r="BP286" i="100"/>
  <c r="BK543" i="100"/>
  <c r="BK26" i="100"/>
  <c r="BL180" i="100"/>
  <c r="BL192" i="100"/>
  <c r="BK341" i="100"/>
  <c r="BM388" i="100"/>
  <c r="BM424" i="100"/>
  <c r="BI13" i="100"/>
  <c r="BP17" i="100"/>
  <c r="BK19" i="100"/>
  <c r="BN24" i="100"/>
  <c r="BL39" i="100"/>
  <c r="BN47" i="100"/>
  <c r="BL49" i="100"/>
  <c r="BM52" i="100"/>
  <c r="BI65" i="100"/>
  <c r="BI67" i="100"/>
  <c r="BQ67" i="100" s="1"/>
  <c r="BK69" i="100"/>
  <c r="BI69" i="100"/>
  <c r="BQ69" i="100" s="1"/>
  <c r="BI75" i="100"/>
  <c r="BQ75" i="100" s="1"/>
  <c r="BK77" i="100"/>
  <c r="BI77" i="100"/>
  <c r="BQ77" i="100" s="1"/>
  <c r="BL81" i="100"/>
  <c r="BI83" i="100"/>
  <c r="BK85" i="100"/>
  <c r="BI85" i="100"/>
  <c r="BQ85" i="100" s="1"/>
  <c r="BL89" i="100"/>
  <c r="BI91" i="100"/>
  <c r="BK93" i="100"/>
  <c r="BM103" i="100"/>
  <c r="BL129" i="100"/>
  <c r="BP131" i="100"/>
  <c r="BN133" i="100"/>
  <c r="BL137" i="100"/>
  <c r="BI139" i="100"/>
  <c r="BQ139" i="100" s="1"/>
  <c r="BN141" i="100"/>
  <c r="BL145" i="100"/>
  <c r="BM167" i="100"/>
  <c r="BL167" i="100"/>
  <c r="BN169" i="100"/>
  <c r="BM182" i="100"/>
  <c r="BM194" i="100"/>
  <c r="BL233" i="100"/>
  <c r="BK235" i="100"/>
  <c r="BP235" i="100"/>
  <c r="BM269" i="100"/>
  <c r="BM310" i="100"/>
  <c r="BK367" i="100"/>
  <c r="BL389" i="100"/>
  <c r="BN389" i="100"/>
  <c r="BL393" i="100"/>
  <c r="BP404" i="100"/>
  <c r="BM536" i="100"/>
  <c r="BP615" i="100"/>
  <c r="BK1086" i="100"/>
  <c r="BO1086" i="100"/>
  <c r="BM1093" i="100"/>
  <c r="BO1098" i="100"/>
  <c r="BN1117" i="100"/>
  <c r="BK1135" i="100"/>
  <c r="BN1139" i="100"/>
  <c r="BL1158" i="100"/>
  <c r="BL1160" i="100"/>
  <c r="BL1162" i="100"/>
  <c r="BL1164" i="100"/>
  <c r="BK1168" i="100"/>
  <c r="BM1219" i="100"/>
  <c r="BP204" i="100"/>
  <c r="BL208" i="100"/>
  <c r="BM230" i="100"/>
  <c r="BN233" i="100"/>
  <c r="BM234" i="100"/>
  <c r="BN235" i="100"/>
  <c r="BM245" i="100"/>
  <c r="BM247" i="100"/>
  <c r="BP256" i="100"/>
  <c r="BP259" i="100"/>
  <c r="BP263" i="100"/>
  <c r="BP267" i="100"/>
  <c r="BL279" i="100"/>
  <c r="BK283" i="100"/>
  <c r="BP287" i="100"/>
  <c r="BL288" i="100"/>
  <c r="BN298" i="100"/>
  <c r="BL308" i="100"/>
  <c r="BK308" i="100"/>
  <c r="BN309" i="100"/>
  <c r="BN312" i="100"/>
  <c r="BN314" i="100"/>
  <c r="BM326" i="100"/>
  <c r="BL332" i="100"/>
  <c r="BK346" i="100"/>
  <c r="BM356" i="100"/>
  <c r="BL364" i="100"/>
  <c r="BP370" i="100"/>
  <c r="BN382" i="100"/>
  <c r="BM383" i="100"/>
  <c r="BL387" i="100"/>
  <c r="BN395" i="100"/>
  <c r="BL400" i="100"/>
  <c r="BN400" i="100"/>
  <c r="BK401" i="100"/>
  <c r="BN406" i="100"/>
  <c r="BP406" i="100"/>
  <c r="BK409" i="100"/>
  <c r="BK432" i="100"/>
  <c r="BP432" i="100"/>
  <c r="BI432" i="100"/>
  <c r="BQ432" i="100" s="1"/>
  <c r="BL435" i="100"/>
  <c r="BL438" i="100"/>
  <c r="BM440" i="100"/>
  <c r="BP442" i="100"/>
  <c r="BN448" i="100"/>
  <c r="BL448" i="100"/>
  <c r="BP448" i="100"/>
  <c r="BL449" i="100"/>
  <c r="BP449" i="100"/>
  <c r="BL454" i="100"/>
  <c r="BK471" i="100"/>
  <c r="BP471" i="100"/>
  <c r="BN473" i="100"/>
  <c r="BM480" i="100"/>
  <c r="BM484" i="100"/>
  <c r="BO488" i="100"/>
  <c r="BO511" i="100"/>
  <c r="BL512" i="100"/>
  <c r="BK528" i="100"/>
  <c r="BI530" i="100"/>
  <c r="BM540" i="100"/>
  <c r="BO556" i="100"/>
  <c r="BL557" i="100"/>
  <c r="BP558" i="100"/>
  <c r="BM559" i="100"/>
  <c r="BL563" i="100"/>
  <c r="BK565" i="100"/>
  <c r="BL567" i="100"/>
  <c r="BI573" i="100"/>
  <c r="BQ573" i="100" s="1"/>
  <c r="BP586" i="100"/>
  <c r="BP591" i="100"/>
  <c r="BP605" i="100"/>
  <c r="BM606" i="100"/>
  <c r="BK607" i="100"/>
  <c r="BP607" i="100"/>
  <c r="BK609" i="100"/>
  <c r="BG615" i="100"/>
  <c r="BI615" i="100" s="1"/>
  <c r="BN643" i="100"/>
  <c r="BI650" i="100"/>
  <c r="BQ650" i="100" s="1"/>
  <c r="BL725" i="100"/>
  <c r="BP741" i="100"/>
  <c r="BM748" i="100"/>
  <c r="BN749" i="100"/>
  <c r="BK750" i="100"/>
  <c r="BL764" i="100"/>
  <c r="BK764" i="100"/>
  <c r="BP764" i="100"/>
  <c r="BO766" i="100"/>
  <c r="BP768" i="100"/>
  <c r="BI768" i="100"/>
  <c r="BQ768" i="100" s="1"/>
  <c r="BL769" i="100"/>
  <c r="BI769" i="100"/>
  <c r="BK774" i="100"/>
  <c r="BP776" i="100"/>
  <c r="BI776" i="100"/>
  <c r="BQ776" i="100" s="1"/>
  <c r="BM777" i="100"/>
  <c r="BO792" i="100"/>
  <c r="BL798" i="100"/>
  <c r="BP798" i="100"/>
  <c r="BI802" i="100"/>
  <c r="BN803" i="100"/>
  <c r="BL806" i="100"/>
  <c r="BP806" i="100"/>
  <c r="BI806" i="100"/>
  <c r="BN807" i="100"/>
  <c r="BI812" i="100"/>
  <c r="BQ812" i="100" s="1"/>
  <c r="BN832" i="100"/>
  <c r="BO837" i="100"/>
  <c r="BP838" i="100"/>
  <c r="BN838" i="100"/>
  <c r="BL839" i="100"/>
  <c r="BI840" i="100"/>
  <c r="BI848" i="100"/>
  <c r="BQ848" i="100" s="1"/>
  <c r="BI860" i="100"/>
  <c r="BQ860" i="100" s="1"/>
  <c r="BI865" i="100"/>
  <c r="BK868" i="100"/>
  <c r="BP868" i="100"/>
  <c r="BP879" i="100"/>
  <c r="BI880" i="100"/>
  <c r="BQ880" i="100" s="1"/>
  <c r="BL893" i="100"/>
  <c r="BP895" i="100"/>
  <c r="BM958" i="100"/>
  <c r="BO970" i="100"/>
  <c r="BM982" i="100"/>
  <c r="BH1000" i="100"/>
  <c r="BP1000" i="100" s="1"/>
  <c r="BK1088" i="100"/>
  <c r="BO1088" i="100"/>
  <c r="BO1112" i="100"/>
  <c r="BK1134" i="100"/>
  <c r="BK1170" i="100"/>
  <c r="BL643" i="100"/>
  <c r="BP649" i="100"/>
  <c r="BI649" i="100"/>
  <c r="BQ649" i="100" s="1"/>
  <c r="BP740" i="100"/>
  <c r="BL741" i="100"/>
  <c r="BK751" i="100"/>
  <c r="BP758" i="100"/>
  <c r="BI762" i="100"/>
  <c r="BQ762" i="100" s="1"/>
  <c r="BM764" i="100"/>
  <c r="BI770" i="100"/>
  <c r="BI773" i="100"/>
  <c r="BQ773" i="100" s="1"/>
  <c r="BL776" i="100"/>
  <c r="BN791" i="100"/>
  <c r="BI796" i="100"/>
  <c r="BQ796" i="100" s="1"/>
  <c r="BM797" i="100"/>
  <c r="BM840" i="100"/>
  <c r="BK850" i="100"/>
  <c r="BL890" i="100"/>
  <c r="BP897" i="100"/>
  <c r="BL901" i="100"/>
  <c r="BL904" i="100"/>
  <c r="BO950" i="100"/>
  <c r="BI952" i="100"/>
  <c r="BQ952" i="100" s="1"/>
  <c r="BL1025" i="100"/>
  <c r="BK1078" i="100"/>
  <c r="BO1093" i="100"/>
  <c r="BK1097" i="100"/>
  <c r="BK1099" i="100"/>
  <c r="BL1159" i="100"/>
  <c r="BL1161" i="100"/>
  <c r="BL1163" i="100"/>
  <c r="BL1175" i="100"/>
  <c r="BM240" i="100"/>
  <c r="BL243" i="100"/>
  <c r="BK243" i="100"/>
  <c r="BM251" i="100"/>
  <c r="BP252" i="100"/>
  <c r="BL253" i="100"/>
  <c r="BN260" i="100"/>
  <c r="BM267" i="100"/>
  <c r="BN268" i="100"/>
  <c r="BK280" i="100"/>
  <c r="BP280" i="100"/>
  <c r="BM287" i="100"/>
  <c r="BN288" i="100"/>
  <c r="BM312" i="100"/>
  <c r="BM321" i="100"/>
  <c r="BI322" i="100"/>
  <c r="BK329" i="100"/>
  <c r="BP329" i="100"/>
  <c r="BM336" i="100"/>
  <c r="BK365" i="100"/>
  <c r="BM376" i="100"/>
  <c r="BK379" i="100"/>
  <c r="BL379" i="100"/>
  <c r="BP381" i="100"/>
  <c r="BN383" i="100"/>
  <c r="BP394" i="100"/>
  <c r="BL395" i="100"/>
  <c r="BK397" i="100"/>
  <c r="BN398" i="100"/>
  <c r="BM401" i="100"/>
  <c r="BN420" i="100"/>
  <c r="BM421" i="100"/>
  <c r="BM433" i="100"/>
  <c r="BL436" i="100"/>
  <c r="BP436" i="100"/>
  <c r="BL439" i="100"/>
  <c r="BI440" i="100"/>
  <c r="BQ440" i="100" s="1"/>
  <c r="BO454" i="100"/>
  <c r="BN455" i="100"/>
  <c r="BO472" i="100"/>
  <c r="BI478" i="100"/>
  <c r="BQ478" i="100" s="1"/>
  <c r="BO484" i="100"/>
  <c r="BL485" i="100"/>
  <c r="BN489" i="100"/>
  <c r="BN492" i="100"/>
  <c r="BI498" i="100"/>
  <c r="BO503" i="100"/>
  <c r="BL521" i="100"/>
  <c r="BM525" i="100"/>
  <c r="BP552" i="100"/>
  <c r="BM556" i="100"/>
  <c r="BM557" i="100"/>
  <c r="BL559" i="100"/>
  <c r="BM562" i="100"/>
  <c r="BM563" i="100"/>
  <c r="BO565" i="100"/>
  <c r="BM599" i="100"/>
  <c r="BO602" i="100"/>
  <c r="BL619" i="100"/>
  <c r="BP627" i="100"/>
  <c r="BI627" i="100"/>
  <c r="BQ627" i="100" s="1"/>
  <c r="BP638" i="100"/>
  <c r="BM643" i="100"/>
  <c r="BL649" i="100"/>
  <c r="BM697" i="100"/>
  <c r="BL701" i="100"/>
  <c r="BP705" i="100"/>
  <c r="BM713" i="100"/>
  <c r="BL717" i="100"/>
  <c r="BP721" i="100"/>
  <c r="BI721" i="100"/>
  <c r="BQ721" i="100" s="1"/>
  <c r="BM729" i="100"/>
  <c r="BL733" i="100"/>
  <c r="BP737" i="100"/>
  <c r="BL758" i="100"/>
  <c r="BP765" i="100"/>
  <c r="BI765" i="100"/>
  <c r="BM768" i="100"/>
  <c r="BI774" i="100"/>
  <c r="BM783" i="100"/>
  <c r="BI785" i="100"/>
  <c r="BQ785" i="100" s="1"/>
  <c r="BL796" i="100"/>
  <c r="BP796" i="100"/>
  <c r="BI798" i="100"/>
  <c r="BQ798" i="100" s="1"/>
  <c r="BN799" i="100"/>
  <c r="BI807" i="100"/>
  <c r="BI820" i="100"/>
  <c r="BQ820" i="100" s="1"/>
  <c r="BL830" i="100"/>
  <c r="BP832" i="100"/>
  <c r="BM838" i="100"/>
  <c r="BM843" i="100"/>
  <c r="BK844" i="100"/>
  <c r="BP844" i="100"/>
  <c r="BI844" i="100"/>
  <c r="BQ844" i="100" s="1"/>
  <c r="BI856" i="100"/>
  <c r="BQ856" i="100" s="1"/>
  <c r="BL867" i="100"/>
  <c r="BK867" i="100"/>
  <c r="BK872" i="100"/>
  <c r="BP872" i="100"/>
  <c r="BI872" i="100"/>
  <c r="BQ872" i="100" s="1"/>
  <c r="BL875" i="100"/>
  <c r="BO890" i="100"/>
  <c r="BP899" i="100"/>
  <c r="BI899" i="100"/>
  <c r="BQ899" i="100" s="1"/>
  <c r="BL903" i="100"/>
  <c r="BP903" i="100"/>
  <c r="BN905" i="100"/>
  <c r="BO912" i="100"/>
  <c r="BP913" i="100"/>
  <c r="BP956" i="100"/>
  <c r="BM962" i="100"/>
  <c r="BL992" i="100"/>
  <c r="BM1026" i="100"/>
  <c r="BM1027" i="100"/>
  <c r="BK1082" i="100"/>
  <c r="BK1101" i="100"/>
  <c r="BK1113" i="100"/>
  <c r="BM1130" i="100"/>
  <c r="BK1138" i="100"/>
  <c r="BO1138" i="100"/>
  <c r="BK1171" i="100"/>
  <c r="BM899" i="100"/>
  <c r="BN901" i="100"/>
  <c r="BN902" i="100"/>
  <c r="BL907" i="100"/>
  <c r="BL914" i="100"/>
  <c r="BP914" i="100"/>
  <c r="BL918" i="100"/>
  <c r="BP918" i="100"/>
  <c r="BO923" i="100"/>
  <c r="BL929" i="100"/>
  <c r="BN930" i="100"/>
  <c r="BL933" i="100"/>
  <c r="BN934" i="100"/>
  <c r="BP936" i="100"/>
  <c r="BN938" i="100"/>
  <c r="BP940" i="100"/>
  <c r="BL941" i="100"/>
  <c r="BP941" i="100"/>
  <c r="BL943" i="100"/>
  <c r="BP943" i="100"/>
  <c r="BN956" i="100"/>
  <c r="BL956" i="100"/>
  <c r="BL959" i="100"/>
  <c r="BK959" i="100"/>
  <c r="BP959" i="100"/>
  <c r="BL963" i="100"/>
  <c r="BK963" i="100"/>
  <c r="BO963" i="100"/>
  <c r="BP965" i="100"/>
  <c r="BI965" i="100"/>
  <c r="BQ965" i="100" s="1"/>
  <c r="BK975" i="100"/>
  <c r="BP975" i="100"/>
  <c r="BI975" i="100"/>
  <c r="BQ975" i="100" s="1"/>
  <c r="BO987" i="100"/>
  <c r="BK988" i="100"/>
  <c r="BM989" i="100"/>
  <c r="BP993" i="100"/>
  <c r="BP994" i="100"/>
  <c r="BM995" i="100"/>
  <c r="BM997" i="100"/>
  <c r="BN1000" i="100"/>
  <c r="BN1001" i="100"/>
  <c r="BK1006" i="100"/>
  <c r="BN1007" i="100"/>
  <c r="BO1010" i="100"/>
  <c r="BN1013" i="100"/>
  <c r="BK1015" i="100"/>
  <c r="BO1016" i="100"/>
  <c r="BN1019" i="100"/>
  <c r="BK1021" i="100"/>
  <c r="BL1021" i="100"/>
  <c r="BL1027" i="100"/>
  <c r="BP1027" i="100"/>
  <c r="BK1043" i="100"/>
  <c r="BO1043" i="100"/>
  <c r="BL1043" i="100"/>
  <c r="BN1045" i="100"/>
  <c r="BK1047" i="100"/>
  <c r="BO1047" i="100"/>
  <c r="BL1047" i="100"/>
  <c r="BN1049" i="100"/>
  <c r="BL1066" i="100"/>
  <c r="BL1077" i="100"/>
  <c r="BO1094" i="100"/>
  <c r="BN1096" i="100"/>
  <c r="BO1100" i="100"/>
  <c r="BM1103" i="100"/>
  <c r="BK1104" i="100"/>
  <c r="BO1104" i="100"/>
  <c r="BL1104" i="100"/>
  <c r="BK1105" i="100"/>
  <c r="BO1105" i="100"/>
  <c r="BN1112" i="100"/>
  <c r="BL1140" i="100"/>
  <c r="BP1180" i="100"/>
  <c r="BP1182" i="100"/>
  <c r="BK1187" i="100"/>
  <c r="BP1187" i="100"/>
  <c r="BO1196" i="100"/>
  <c r="BM1228" i="100"/>
  <c r="BP1300" i="100"/>
  <c r="BI1330" i="100"/>
  <c r="BQ1330" i="100" s="1"/>
  <c r="BO1344" i="100"/>
  <c r="BM1218" i="100"/>
  <c r="BM1220" i="100"/>
  <c r="BL1224" i="100"/>
  <c r="BK922" i="100"/>
  <c r="BP922" i="100"/>
  <c r="BL923" i="100"/>
  <c r="BO924" i="100"/>
  <c r="BM924" i="100"/>
  <c r="BK927" i="100"/>
  <c r="BP927" i="100"/>
  <c r="BL931" i="100"/>
  <c r="BP931" i="100"/>
  <c r="BN932" i="100"/>
  <c r="BP934" i="100"/>
  <c r="BL935" i="100"/>
  <c r="BN936" i="100"/>
  <c r="BP938" i="100"/>
  <c r="BI939" i="100"/>
  <c r="BM959" i="100"/>
  <c r="BM963" i="100"/>
  <c r="BM965" i="100"/>
  <c r="BK967" i="100"/>
  <c r="BP967" i="100"/>
  <c r="BI967" i="100"/>
  <c r="BQ967" i="100" s="1"/>
  <c r="BM973" i="100"/>
  <c r="BM985" i="100"/>
  <c r="BP996" i="100"/>
  <c r="BM998" i="100"/>
  <c r="BL998" i="100"/>
  <c r="BM1002" i="100"/>
  <c r="BK1016" i="100"/>
  <c r="BL1019" i="100"/>
  <c r="BK1020" i="100"/>
  <c r="BI1021" i="100"/>
  <c r="BI1025" i="100"/>
  <c r="BQ1025" i="100" s="1"/>
  <c r="BN1043" i="100"/>
  <c r="BK1045" i="100"/>
  <c r="BO1045" i="100"/>
  <c r="BL1045" i="100"/>
  <c r="BN1047" i="100"/>
  <c r="BK1049" i="100"/>
  <c r="BO1049" i="100"/>
  <c r="BL1049" i="100"/>
  <c r="BL1079" i="100"/>
  <c r="BL1081" i="100"/>
  <c r="BK1083" i="100"/>
  <c r="BN1098" i="100"/>
  <c r="BN1103" i="100"/>
  <c r="BM1105" i="100"/>
  <c r="BL1110" i="100"/>
  <c r="BN1113" i="100"/>
  <c r="BM1123" i="100"/>
  <c r="BM1124" i="100"/>
  <c r="BN1138" i="100"/>
  <c r="BL1150" i="100"/>
  <c r="BK1174" i="100"/>
  <c r="BP1192" i="100"/>
  <c r="BK1203" i="100"/>
  <c r="BO1205" i="100"/>
  <c r="BK1210" i="100"/>
  <c r="BN1213" i="100"/>
  <c r="BK1214" i="100"/>
  <c r="BL1219" i="100"/>
  <c r="BK1221" i="100"/>
  <c r="BP1222" i="100"/>
  <c r="BP1223" i="100"/>
  <c r="BO1238" i="100"/>
  <c r="BO1392" i="100"/>
  <c r="BK1141" i="100"/>
  <c r="BO1141" i="100"/>
  <c r="BL1144" i="100"/>
  <c r="BK1145" i="100"/>
  <c r="BO1145" i="100"/>
  <c r="BK1150" i="100"/>
  <c r="BO1150" i="100"/>
  <c r="BK1153" i="100"/>
  <c r="BO1153" i="100"/>
  <c r="BL1180" i="100"/>
  <c r="BL1182" i="100"/>
  <c r="BL1184" i="100"/>
  <c r="BL1187" i="100"/>
  <c r="BP1188" i="100"/>
  <c r="BP1190" i="100"/>
  <c r="BK1191" i="100"/>
  <c r="BP1191" i="100"/>
  <c r="BL1192" i="100"/>
  <c r="BL1194" i="100"/>
  <c r="BK1196" i="100"/>
  <c r="BO1197" i="100"/>
  <c r="BK1205" i="100"/>
  <c r="BK1208" i="100"/>
  <c r="BM1211" i="100"/>
  <c r="BL1220" i="100"/>
  <c r="BM1222" i="100"/>
  <c r="BM1223" i="100"/>
  <c r="BN1231" i="100"/>
  <c r="BM1245" i="100"/>
  <c r="BO1248" i="100"/>
  <c r="BL1251" i="100"/>
  <c r="BO1256" i="100"/>
  <c r="BK1257" i="100"/>
  <c r="BM1258" i="100"/>
  <c r="BO1258" i="100"/>
  <c r="BM1259" i="100"/>
  <c r="BK1261" i="100"/>
  <c r="BO1261" i="100"/>
  <c r="BM1262" i="100"/>
  <c r="BM1263" i="100"/>
  <c r="BO1278" i="100"/>
  <c r="BO1288" i="100"/>
  <c r="BK1302" i="100"/>
  <c r="BL1322" i="100"/>
  <c r="BM1330" i="100"/>
  <c r="BL1331" i="100"/>
  <c r="BL1338" i="100"/>
  <c r="BL1343" i="100"/>
  <c r="BP1343" i="100"/>
  <c r="BL1351" i="100"/>
  <c r="BP1351" i="100"/>
  <c r="BL1363" i="100"/>
  <c r="BK1388" i="100"/>
  <c r="BO1388" i="100"/>
  <c r="BK1389" i="100"/>
  <c r="BO1389" i="100"/>
  <c r="BI1390" i="100"/>
  <c r="BK1392" i="100"/>
  <c r="BK1266" i="100"/>
  <c r="BL1272" i="100"/>
  <c r="BN1276" i="100"/>
  <c r="BK1298" i="100"/>
  <c r="BK1307" i="100"/>
  <c r="BK1330" i="100"/>
  <c r="BF1330" i="100"/>
  <c r="BN1330" i="100" s="1"/>
  <c r="BO1333" i="100"/>
  <c r="BL1335" i="100"/>
  <c r="BL1348" i="100"/>
  <c r="BK1350" i="100"/>
  <c r="BN1353" i="100"/>
  <c r="BI1354" i="100"/>
  <c r="BQ1354" i="100" s="1"/>
  <c r="BM1366" i="100"/>
  <c r="BL1367" i="100"/>
  <c r="BN1372" i="100"/>
  <c r="BO1373" i="100"/>
  <c r="BK1377" i="100"/>
  <c r="BK1380" i="100"/>
  <c r="BK1386" i="100"/>
  <c r="BM1392" i="100"/>
  <c r="BO1393" i="100"/>
  <c r="BI1225" i="100"/>
  <c r="BQ1225" i="100" s="1"/>
  <c r="BL1230" i="100"/>
  <c r="BK1236" i="100"/>
  <c r="BO1241" i="100"/>
  <c r="BO1255" i="100"/>
  <c r="BO1268" i="100"/>
  <c r="BP1273" i="100"/>
  <c r="BO1274" i="100"/>
  <c r="BL1276" i="100"/>
  <c r="BO1277" i="100"/>
  <c r="BO1285" i="100"/>
  <c r="BL1332" i="100"/>
  <c r="BN1332" i="100"/>
  <c r="BI1369" i="100"/>
  <c r="BQ1369" i="100" s="1"/>
  <c r="BK1381" i="100"/>
  <c r="BI1385" i="100"/>
  <c r="BQ1385" i="100" s="1"/>
  <c r="BN1388" i="100"/>
  <c r="BK1391" i="100"/>
  <c r="BO1391" i="100"/>
  <c r="BI1392" i="100"/>
  <c r="BQ1392" i="100" s="1"/>
  <c r="BK1394" i="100"/>
  <c r="BO9" i="100"/>
  <c r="BP11" i="100"/>
  <c r="BP26" i="100"/>
  <c r="BM27" i="100"/>
  <c r="BN44" i="100"/>
  <c r="BK45" i="100"/>
  <c r="BI45" i="100"/>
  <c r="BN46" i="100"/>
  <c r="BK130" i="100"/>
  <c r="BP21" i="100"/>
  <c r="BN15" i="100"/>
  <c r="BP23" i="100"/>
  <c r="BP28" i="100"/>
  <c r="BI10" i="100"/>
  <c r="BQ10" i="100" s="1"/>
  <c r="BN11" i="100"/>
  <c r="BO11" i="100"/>
  <c r="BM12" i="100"/>
  <c r="BP12" i="100"/>
  <c r="BK15" i="100"/>
  <c r="BO17" i="100"/>
  <c r="BK24" i="100"/>
  <c r="BM28" i="100"/>
  <c r="BM35" i="100"/>
  <c r="BP24" i="100"/>
  <c r="BO35" i="100"/>
  <c r="BP39" i="100"/>
  <c r="BI41" i="100"/>
  <c r="BQ41" i="100" s="1"/>
  <c r="BL43" i="100"/>
  <c r="BI46" i="100"/>
  <c r="BN52" i="100"/>
  <c r="BM55" i="100"/>
  <c r="BK55" i="100"/>
  <c r="BP55" i="100"/>
  <c r="BK56" i="100"/>
  <c r="BO61" i="100"/>
  <c r="BN64" i="100"/>
  <c r="BI71" i="100"/>
  <c r="BQ71" i="100" s="1"/>
  <c r="BI79" i="100"/>
  <c r="BQ79" i="100" s="1"/>
  <c r="BL85" i="100"/>
  <c r="BI87" i="100"/>
  <c r="BQ91" i="100"/>
  <c r="BN95" i="100"/>
  <c r="BL97" i="100"/>
  <c r="BM100" i="100"/>
  <c r="BK121" i="100"/>
  <c r="BN121" i="100"/>
  <c r="BL125" i="100"/>
  <c r="BM135" i="100"/>
  <c r="BM143" i="100"/>
  <c r="BL159" i="100"/>
  <c r="BN161" i="100"/>
  <c r="BP165" i="100"/>
  <c r="BL175" i="100"/>
  <c r="BN177" i="100"/>
  <c r="BP185" i="100"/>
  <c r="BP188" i="100"/>
  <c r="BP200" i="100"/>
  <c r="BN202" i="100"/>
  <c r="BL204" i="100"/>
  <c r="BM213" i="100"/>
  <c r="BM217" i="100"/>
  <c r="BN217" i="100"/>
  <c r="BM221" i="100"/>
  <c r="BN221" i="100"/>
  <c r="BM225" i="100"/>
  <c r="BK226" i="100"/>
  <c r="BP226" i="100"/>
  <c r="BN232" i="100"/>
  <c r="BK238" i="100"/>
  <c r="BN240" i="100"/>
  <c r="BN241" i="100"/>
  <c r="BL247" i="100"/>
  <c r="BI34" i="100"/>
  <c r="BQ34" i="100" s="1"/>
  <c r="BK35" i="100"/>
  <c r="BP35" i="100"/>
  <c r="BK52" i="100"/>
  <c r="BI52" i="100"/>
  <c r="BQ52" i="100" s="1"/>
  <c r="BL55" i="100"/>
  <c r="BO59" i="100"/>
  <c r="BM61" i="100"/>
  <c r="BK61" i="100"/>
  <c r="BP61" i="100"/>
  <c r="BP64" i="100"/>
  <c r="BO64" i="100"/>
  <c r="BN69" i="100"/>
  <c r="BN77" i="100"/>
  <c r="BL79" i="100"/>
  <c r="BM87" i="100"/>
  <c r="BL87" i="100"/>
  <c r="BL93" i="100"/>
  <c r="BP95" i="100"/>
  <c r="BM99" i="100"/>
  <c r="BP105" i="100"/>
  <c r="BN107" i="100"/>
  <c r="BM110" i="100"/>
  <c r="BL110" i="100"/>
  <c r="BL112" i="100"/>
  <c r="BM113" i="100"/>
  <c r="BI115" i="100"/>
  <c r="BQ115" i="100" s="1"/>
  <c r="BK133" i="100"/>
  <c r="BK141" i="100"/>
  <c r="BP147" i="100"/>
  <c r="BK149" i="100"/>
  <c r="BN149" i="100"/>
  <c r="BL153" i="100"/>
  <c r="BP155" i="100"/>
  <c r="BK157" i="100"/>
  <c r="BI157" i="100"/>
  <c r="BP161" i="100"/>
  <c r="BM171" i="100"/>
  <c r="BL171" i="100"/>
  <c r="BN173" i="100"/>
  <c r="BP177" i="100"/>
  <c r="BO189" i="100"/>
  <c r="BM190" i="100"/>
  <c r="BP196" i="100"/>
  <c r="BN198" i="100"/>
  <c r="BL200" i="100"/>
  <c r="BM206" i="100"/>
  <c r="BP213" i="100"/>
  <c r="BI215" i="100"/>
  <c r="BQ215" i="100" s="1"/>
  <c r="BP217" i="100"/>
  <c r="BP221" i="100"/>
  <c r="BK225" i="100"/>
  <c r="BP225" i="100"/>
  <c r="BM226" i="100"/>
  <c r="BM229" i="100"/>
  <c r="BL237" i="100"/>
  <c r="BK240" i="100"/>
  <c r="BP240" i="100"/>
  <c r="BK241" i="100"/>
  <c r="BP243" i="100"/>
  <c r="BN243" i="100"/>
  <c r="BL251" i="100"/>
  <c r="BK251" i="100"/>
  <c r="BK228" i="100"/>
  <c r="BP245" i="100"/>
  <c r="BK252" i="100"/>
  <c r="BN49" i="100"/>
  <c r="BP57" i="100"/>
  <c r="BM64" i="100"/>
  <c r="BN65" i="100"/>
  <c r="BN73" i="100"/>
  <c r="BL83" i="100"/>
  <c r="BN99" i="100"/>
  <c r="BN113" i="100"/>
  <c r="BL115" i="100"/>
  <c r="BN129" i="100"/>
  <c r="BL133" i="100"/>
  <c r="BP135" i="100"/>
  <c r="BN137" i="100"/>
  <c r="BL141" i="100"/>
  <c r="BP143" i="100"/>
  <c r="BN145" i="100"/>
  <c r="BL149" i="100"/>
  <c r="BP151" i="100"/>
  <c r="BN153" i="100"/>
  <c r="BL163" i="100"/>
  <c r="BN190" i="100"/>
  <c r="BN206" i="100"/>
  <c r="BL210" i="100"/>
  <c r="BN226" i="100"/>
  <c r="BN229" i="100"/>
  <c r="BM232" i="100"/>
  <c r="BL234" i="100"/>
  <c r="BK236" i="100"/>
  <c r="BN238" i="100"/>
  <c r="BK247" i="100"/>
  <c r="BL250" i="100"/>
  <c r="BK253" i="100"/>
  <c r="BN254" i="100"/>
  <c r="BM256" i="100"/>
  <c r="BP262" i="100"/>
  <c r="BM271" i="100"/>
  <c r="BL275" i="100"/>
  <c r="BK275" i="100"/>
  <c r="BP279" i="100"/>
  <c r="BM280" i="100"/>
  <c r="BP283" i="100"/>
  <c r="BM290" i="100"/>
  <c r="BM298" i="100"/>
  <c r="BL300" i="100"/>
  <c r="BL304" i="100"/>
  <c r="BN305" i="100"/>
  <c r="BM308" i="100"/>
  <c r="BL312" i="100"/>
  <c r="BL319" i="100"/>
  <c r="BL321" i="100"/>
  <c r="BK325" i="100"/>
  <c r="BN326" i="100"/>
  <c r="BL330" i="100"/>
  <c r="BM332" i="100"/>
  <c r="BP334" i="100"/>
  <c r="BL337" i="100"/>
  <c r="BM338" i="100"/>
  <c r="BN340" i="100"/>
  <c r="BL342" i="100"/>
  <c r="BK351" i="100"/>
  <c r="BP351" i="100"/>
  <c r="BM361" i="100"/>
  <c r="BL367" i="100"/>
  <c r="BG370" i="100"/>
  <c r="BI370" i="100" s="1"/>
  <c r="BM377" i="100"/>
  <c r="BN377" i="100"/>
  <c r="BP378" i="100"/>
  <c r="BM379" i="100"/>
  <c r="BL381" i="100"/>
  <c r="BK383" i="100"/>
  <c r="BN385" i="100"/>
  <c r="BP398" i="100"/>
  <c r="BP401" i="100"/>
  <c r="BL402" i="100"/>
  <c r="BL406" i="100"/>
  <c r="BP409" i="100"/>
  <c r="BL410" i="100"/>
  <c r="BL420" i="100"/>
  <c r="BK420" i="100"/>
  <c r="BL423" i="100"/>
  <c r="BN425" i="100"/>
  <c r="BP425" i="100"/>
  <c r="BK429" i="100"/>
  <c r="BL429" i="100"/>
  <c r="BL433" i="100"/>
  <c r="BP433" i="100"/>
  <c r="BM435" i="100"/>
  <c r="BN435" i="100"/>
  <c r="BI436" i="100"/>
  <c r="BQ436" i="100" s="1"/>
  <c r="BL437" i="100"/>
  <c r="BO438" i="100"/>
  <c r="BM439" i="100"/>
  <c r="BN439" i="100"/>
  <c r="BO453" i="100"/>
  <c r="BM454" i="100"/>
  <c r="BN458" i="100"/>
  <c r="BL459" i="100"/>
  <c r="BN471" i="100"/>
  <c r="BN472" i="100"/>
  <c r="BP473" i="100"/>
  <c r="BI473" i="100"/>
  <c r="BQ473" i="100" s="1"/>
  <c r="BO480" i="100"/>
  <c r="BN484" i="100"/>
  <c r="BL488" i="100"/>
  <c r="BN488" i="100"/>
  <c r="BP489" i="100"/>
  <c r="BI489" i="100"/>
  <c r="BL492" i="100"/>
  <c r="BI494" i="100"/>
  <c r="BM495" i="100"/>
  <c r="BK495" i="100"/>
  <c r="BP495" i="100"/>
  <c r="BM496" i="100"/>
  <c r="BO496" i="100"/>
  <c r="BL497" i="100"/>
  <c r="BK500" i="100"/>
  <c r="BI502" i="100"/>
  <c r="BQ502" i="100" s="1"/>
  <c r="BK503" i="100"/>
  <c r="BP503" i="100"/>
  <c r="BM504" i="100"/>
  <c r="BO504" i="100"/>
  <c r="BL505" i="100"/>
  <c r="BK508" i="100"/>
  <c r="BI510" i="100"/>
  <c r="BQ510" i="100" s="1"/>
  <c r="BK511" i="100"/>
  <c r="BP511" i="100"/>
  <c r="BM512" i="100"/>
  <c r="BO512" i="100"/>
  <c r="BL513" i="100"/>
  <c r="BM517" i="100"/>
  <c r="BK520" i="100"/>
  <c r="BI522" i="100"/>
  <c r="BL523" i="100"/>
  <c r="BN524" i="100"/>
  <c r="BP525" i="100"/>
  <c r="BI525" i="100"/>
  <c r="BQ525" i="100" s="1"/>
  <c r="BM533" i="100"/>
  <c r="BK535" i="100"/>
  <c r="BP535" i="100"/>
  <c r="BO536" i="100"/>
  <c r="BM544" i="100"/>
  <c r="BN552" i="100"/>
  <c r="BK555" i="100"/>
  <c r="BP555" i="100"/>
  <c r="BN562" i="100"/>
  <c r="BL566" i="100"/>
  <c r="BP572" i="100"/>
  <c r="BI572" i="100"/>
  <c r="BL596" i="100"/>
  <c r="BP278" i="100"/>
  <c r="BL307" i="100"/>
  <c r="BK320" i="100"/>
  <c r="BK331" i="100"/>
  <c r="BL515" i="100"/>
  <c r="BN516" i="100"/>
  <c r="BM552" i="100"/>
  <c r="BO562" i="100"/>
  <c r="BO570" i="100"/>
  <c r="BL571" i="100"/>
  <c r="BO574" i="100"/>
  <c r="BL575" i="100"/>
  <c r="BL578" i="100"/>
  <c r="BL582" i="100"/>
  <c r="BN256" i="100"/>
  <c r="BM257" i="100"/>
  <c r="BM260" i="100"/>
  <c r="BK264" i="100"/>
  <c r="BP264" i="100"/>
  <c r="BL266" i="100"/>
  <c r="BL274" i="100"/>
  <c r="BM283" i="100"/>
  <c r="BN284" i="100"/>
  <c r="BL291" i="100"/>
  <c r="BL293" i="100"/>
  <c r="BK298" i="100"/>
  <c r="BP298" i="100"/>
  <c r="BL299" i="100"/>
  <c r="BP302" i="100"/>
  <c r="BN302" i="100"/>
  <c r="BM305" i="100"/>
  <c r="BL309" i="100"/>
  <c r="BM309" i="100"/>
  <c r="BL326" i="100"/>
  <c r="BP328" i="100"/>
  <c r="BM329" i="100"/>
  <c r="BL336" i="100"/>
  <c r="BM337" i="100"/>
  <c r="BN337" i="100"/>
  <c r="BL338" i="100"/>
  <c r="BL341" i="100"/>
  <c r="BM342" i="100"/>
  <c r="BP352" i="100"/>
  <c r="BN352" i="100"/>
  <c r="BK357" i="100"/>
  <c r="BL357" i="100"/>
  <c r="BM362" i="100"/>
  <c r="BN363" i="100"/>
  <c r="BN364" i="100"/>
  <c r="BM367" i="100"/>
  <c r="BN379" i="100"/>
  <c r="BN381" i="100"/>
  <c r="BL382" i="100"/>
  <c r="BK382" i="100"/>
  <c r="BP387" i="100"/>
  <c r="BN391" i="100"/>
  <c r="BP391" i="100"/>
  <c r="BM394" i="100"/>
  <c r="BP395" i="100"/>
  <c r="BM398" i="100"/>
  <c r="BK400" i="100"/>
  <c r="BK404" i="100"/>
  <c r="BL408" i="100"/>
  <c r="BN410" i="100"/>
  <c r="BP413" i="100"/>
  <c r="BN419" i="100"/>
  <c r="BK421" i="100"/>
  <c r="BL421" i="100"/>
  <c r="BN423" i="100"/>
  <c r="BL424" i="100"/>
  <c r="BP424" i="100"/>
  <c r="BN424" i="100"/>
  <c r="BM425" i="100"/>
  <c r="BK427" i="100"/>
  <c r="BG427" i="100"/>
  <c r="BI427" i="100" s="1"/>
  <c r="BL428" i="100"/>
  <c r="BK428" i="100"/>
  <c r="BL432" i="100"/>
  <c r="BF432" i="100"/>
  <c r="BN432" i="100" s="1"/>
  <c r="BL446" i="100"/>
  <c r="BN447" i="100"/>
  <c r="BL450" i="100"/>
  <c r="BN451" i="100"/>
  <c r="BI455" i="100"/>
  <c r="BQ455" i="100" s="1"/>
  <c r="BI456" i="100"/>
  <c r="BM459" i="100"/>
  <c r="BP462" i="100"/>
  <c r="BP463" i="100"/>
  <c r="BN463" i="100"/>
  <c r="BL468" i="100"/>
  <c r="BO471" i="100"/>
  <c r="BM472" i="100"/>
  <c r="BN481" i="100"/>
  <c r="BK483" i="100"/>
  <c r="BP483" i="100"/>
  <c r="BK484" i="100"/>
  <c r="BI486" i="100"/>
  <c r="BQ486" i="100" s="1"/>
  <c r="BP493" i="100"/>
  <c r="BL499" i="100"/>
  <c r="BP501" i="100"/>
  <c r="BI501" i="100"/>
  <c r="BQ501" i="100" s="1"/>
  <c r="BL507" i="100"/>
  <c r="BP509" i="100"/>
  <c r="BI509" i="100"/>
  <c r="BQ509" i="100" s="1"/>
  <c r="BO519" i="100"/>
  <c r="BL520" i="100"/>
  <c r="BI526" i="100"/>
  <c r="BQ526" i="100" s="1"/>
  <c r="BK527" i="100"/>
  <c r="BP527" i="100"/>
  <c r="BM528" i="100"/>
  <c r="BO528" i="100"/>
  <c r="BL529" i="100"/>
  <c r="BO532" i="100"/>
  <c r="BL533" i="100"/>
  <c r="BN540" i="100"/>
  <c r="BP541" i="100"/>
  <c r="BI541" i="100"/>
  <c r="BQ541" i="100" s="1"/>
  <c r="BN543" i="100"/>
  <c r="BM549" i="100"/>
  <c r="BI560" i="100"/>
  <c r="BK561" i="100"/>
  <c r="BP561" i="100"/>
  <c r="BO566" i="100"/>
  <c r="BK571" i="100"/>
  <c r="BK575" i="100"/>
  <c r="BO576" i="100"/>
  <c r="BP580" i="100"/>
  <c r="BI580" i="100"/>
  <c r="BQ580" i="100" s="1"/>
  <c r="BO590" i="100"/>
  <c r="BG591" i="100"/>
  <c r="BO591" i="100" s="1"/>
  <c r="BK598" i="100"/>
  <c r="BP598" i="100"/>
  <c r="BI600" i="100"/>
  <c r="BQ600" i="100" s="1"/>
  <c r="BL259" i="100"/>
  <c r="BK259" i="100"/>
  <c r="BL263" i="100"/>
  <c r="BN263" i="100"/>
  <c r="BM264" i="100"/>
  <c r="BL282" i="100"/>
  <c r="BM288" i="100"/>
  <c r="BL290" i="100"/>
  <c r="BM297" i="100"/>
  <c r="BL324" i="100"/>
  <c r="BL333" i="100"/>
  <c r="BL351" i="100"/>
  <c r="BM355" i="100"/>
  <c r="BK355" i="100"/>
  <c r="BG355" i="100"/>
  <c r="BL356" i="100"/>
  <c r="BN356" i="100"/>
  <c r="BM378" i="100"/>
  <c r="BM409" i="100"/>
  <c r="BK419" i="100"/>
  <c r="BK424" i="100"/>
  <c r="BL427" i="100"/>
  <c r="BL430" i="100"/>
  <c r="BM431" i="100"/>
  <c r="BK431" i="100"/>
  <c r="BP431" i="100"/>
  <c r="BO441" i="100"/>
  <c r="BP458" i="100"/>
  <c r="BL462" i="100"/>
  <c r="BN462" i="100"/>
  <c r="BK468" i="100"/>
  <c r="BL570" i="100"/>
  <c r="BL574" i="100"/>
  <c r="BO578" i="100"/>
  <c r="BO582" i="100"/>
  <c r="BK600" i="100"/>
  <c r="BP633" i="100"/>
  <c r="BL651" i="100"/>
  <c r="BO761" i="100"/>
  <c r="BK813" i="100"/>
  <c r="BP813" i="100"/>
  <c r="BM820" i="100"/>
  <c r="BK821" i="100"/>
  <c r="BP821" i="100"/>
  <c r="BO828" i="100"/>
  <c r="BP857" i="100"/>
  <c r="BO866" i="100"/>
  <c r="BL877" i="100"/>
  <c r="BL881" i="100"/>
  <c r="BK885" i="100"/>
  <c r="BL896" i="100"/>
  <c r="Y1400" i="100"/>
  <c r="BP929" i="100"/>
  <c r="BI929" i="100"/>
  <c r="BQ929" i="100" s="1"/>
  <c r="BP933" i="100"/>
  <c r="BI933" i="100"/>
  <c r="BQ933" i="100" s="1"/>
  <c r="BP935" i="100"/>
  <c r="BI935" i="100"/>
  <c r="BQ935" i="100" s="1"/>
  <c r="BM960" i="100"/>
  <c r="BM964" i="100"/>
  <c r="BM980" i="100"/>
  <c r="BH1031" i="100"/>
  <c r="BI1031" i="100" s="1"/>
  <c r="BQ1031" i="100" s="1"/>
  <c r="BK1080" i="100"/>
  <c r="BO1080" i="100"/>
  <c r="BN1084" i="100"/>
  <c r="BK1085" i="100"/>
  <c r="BO1085" i="100"/>
  <c r="BL601" i="100"/>
  <c r="BN608" i="100"/>
  <c r="BK612" i="100"/>
  <c r="BK615" i="100"/>
  <c r="BN616" i="100"/>
  <c r="BM621" i="100"/>
  <c r="BL633" i="100"/>
  <c r="BN741" i="100"/>
  <c r="BK745" i="100"/>
  <c r="BL746" i="100"/>
  <c r="BK748" i="100"/>
  <c r="BP748" i="100"/>
  <c r="BL749" i="100"/>
  <c r="BM752" i="100"/>
  <c r="BK753" i="100"/>
  <c r="BL754" i="100"/>
  <c r="BK756" i="100"/>
  <c r="BK761" i="100"/>
  <c r="BI761" i="100"/>
  <c r="BQ761" i="100" s="1"/>
  <c r="BK766" i="100"/>
  <c r="BK768" i="100"/>
  <c r="BI784" i="100"/>
  <c r="BQ784" i="100" s="1"/>
  <c r="BI795" i="100"/>
  <c r="BQ795" i="100" s="1"/>
  <c r="BM801" i="100"/>
  <c r="BI811" i="100"/>
  <c r="BQ811" i="100" s="1"/>
  <c r="BO825" i="100"/>
  <c r="BO826" i="100"/>
  <c r="BO829" i="100"/>
  <c r="BO831" i="100"/>
  <c r="BM834" i="100"/>
  <c r="BP850" i="100"/>
  <c r="BN853" i="100"/>
  <c r="BL873" i="100"/>
  <c r="BO874" i="100"/>
  <c r="BK875" i="100"/>
  <c r="BL909" i="100"/>
  <c r="BP909" i="100"/>
  <c r="BN910" i="100"/>
  <c r="BI925" i="100"/>
  <c r="BO974" i="100"/>
  <c r="BI1012" i="100"/>
  <c r="BQ1012" i="100" s="1"/>
  <c r="BO1012" i="100"/>
  <c r="BL1082" i="100"/>
  <c r="BO588" i="100"/>
  <c r="BL590" i="100"/>
  <c r="BK591" i="100"/>
  <c r="BM595" i="100"/>
  <c r="BO597" i="100"/>
  <c r="BL598" i="100"/>
  <c r="BM601" i="100"/>
  <c r="BL603" i="100"/>
  <c r="BM605" i="100"/>
  <c r="BO608" i="100"/>
  <c r="BN610" i="100"/>
  <c r="BL612" i="100"/>
  <c r="BK620" i="100"/>
  <c r="BP620" i="100"/>
  <c r="BP629" i="100"/>
  <c r="BO661" i="100"/>
  <c r="BL664" i="100"/>
  <c r="BP664" i="100"/>
  <c r="BM679" i="100"/>
  <c r="BK739" i="100"/>
  <c r="BP739" i="100"/>
  <c r="BM740" i="100"/>
  <c r="BM744" i="100"/>
  <c r="BK744" i="100"/>
  <c r="BP744" i="100"/>
  <c r="BN752" i="100"/>
  <c r="BM754" i="100"/>
  <c r="BL756" i="100"/>
  <c r="BM760" i="100"/>
  <c r="BO762" i="100"/>
  <c r="BL771" i="100"/>
  <c r="BL786" i="100"/>
  <c r="BP786" i="100"/>
  <c r="BL789" i="100"/>
  <c r="BP789" i="100"/>
  <c r="BO796" i="100"/>
  <c r="BL797" i="100"/>
  <c r="BP797" i="100"/>
  <c r="BI799" i="100"/>
  <c r="BQ799" i="100" s="1"/>
  <c r="BL800" i="100"/>
  <c r="BP800" i="100"/>
  <c r="BO812" i="100"/>
  <c r="BN814" i="100"/>
  <c r="BI815" i="100"/>
  <c r="BQ815" i="100" s="1"/>
  <c r="BM816" i="100"/>
  <c r="BK817" i="100"/>
  <c r="BP817" i="100"/>
  <c r="BM819" i="100"/>
  <c r="BP820" i="100"/>
  <c r="BN822" i="100"/>
  <c r="BL828" i="100"/>
  <c r="BM839" i="100"/>
  <c r="BO841" i="100"/>
  <c r="BL842" i="100"/>
  <c r="BM857" i="100"/>
  <c r="BK858" i="100"/>
  <c r="BP858" i="100"/>
  <c r="BM859" i="100"/>
  <c r="BM864" i="100"/>
  <c r="BL866" i="100"/>
  <c r="BN868" i="100"/>
  <c r="BL871" i="100"/>
  <c r="BM876" i="100"/>
  <c r="BM880" i="100"/>
  <c r="BI890" i="100"/>
  <c r="BM891" i="100"/>
  <c r="BP891" i="100"/>
  <c r="BO895" i="100"/>
  <c r="BF897" i="100"/>
  <c r="BN897" i="100" s="1"/>
  <c r="BK904" i="100"/>
  <c r="BP904" i="100"/>
  <c r="BP1007" i="100"/>
  <c r="BI1007" i="100"/>
  <c r="BQ1007" i="100" s="1"/>
  <c r="BL1034" i="100"/>
  <c r="BL1036" i="100"/>
  <c r="BK1081" i="100"/>
  <c r="BO1081" i="100"/>
  <c r="BL1087" i="100"/>
  <c r="BK583" i="100"/>
  <c r="BI585" i="100"/>
  <c r="BL595" i="100"/>
  <c r="BK597" i="100"/>
  <c r="BP597" i="100"/>
  <c r="BK599" i="100"/>
  <c r="BP602" i="100"/>
  <c r="BL602" i="100"/>
  <c r="BI604" i="100"/>
  <c r="BM607" i="100"/>
  <c r="BN609" i="100"/>
  <c r="BM609" i="100"/>
  <c r="BL611" i="100"/>
  <c r="BN612" i="100"/>
  <c r="BM612" i="100"/>
  <c r="BN617" i="100"/>
  <c r="BP617" i="100"/>
  <c r="BP619" i="100"/>
  <c r="BN619" i="100"/>
  <c r="BL620" i="100"/>
  <c r="BM620" i="100"/>
  <c r="BL631" i="100"/>
  <c r="BP651" i="100"/>
  <c r="BN653" i="100"/>
  <c r="BL662" i="100"/>
  <c r="BP663" i="100"/>
  <c r="BI664" i="100"/>
  <c r="BQ664" i="100" s="1"/>
  <c r="BL665" i="100"/>
  <c r="BP671" i="100"/>
  <c r="BL684" i="100"/>
  <c r="BN684" i="100"/>
  <c r="BN701" i="100"/>
  <c r="BL727" i="100"/>
  <c r="BL729" i="100"/>
  <c r="BP733" i="100"/>
  <c r="BI733" i="100"/>
  <c r="BQ733" i="100" s="1"/>
  <c r="BK740" i="100"/>
  <c r="BK746" i="100"/>
  <c r="BM751" i="100"/>
  <c r="BO754" i="100"/>
  <c r="BN758" i="100"/>
  <c r="BL760" i="100"/>
  <c r="BL765" i="100"/>
  <c r="BL767" i="100"/>
  <c r="BM769" i="100"/>
  <c r="BQ770" i="100"/>
  <c r="BL773" i="100"/>
  <c r="BF773" i="100"/>
  <c r="BN773" i="100" s="1"/>
  <c r="BO774" i="100"/>
  <c r="BM775" i="100"/>
  <c r="BP775" i="100"/>
  <c r="BN777" i="100"/>
  <c r="BP777" i="100"/>
  <c r="BM778" i="100"/>
  <c r="BP780" i="100"/>
  <c r="BP783" i="100"/>
  <c r="BN784" i="100"/>
  <c r="BO789" i="100"/>
  <c r="BM789" i="100"/>
  <c r="BI792" i="100"/>
  <c r="BM793" i="100"/>
  <c r="BL794" i="100"/>
  <c r="BP794" i="100"/>
  <c r="BI794" i="100"/>
  <c r="BN795" i="100"/>
  <c r="BO800" i="100"/>
  <c r="BL801" i="100"/>
  <c r="BP801" i="100"/>
  <c r="BI803" i="100"/>
  <c r="BQ803" i="100" s="1"/>
  <c r="BI804" i="100"/>
  <c r="BQ804" i="100" s="1"/>
  <c r="BM805" i="100"/>
  <c r="BI808" i="100"/>
  <c r="BQ808" i="100" s="1"/>
  <c r="BM809" i="100"/>
  <c r="BL810" i="100"/>
  <c r="BP810" i="100"/>
  <c r="BI810" i="100"/>
  <c r="BQ810" i="100" s="1"/>
  <c r="BN811" i="100"/>
  <c r="BL825" i="100"/>
  <c r="BD826" i="100"/>
  <c r="BI826" i="100"/>
  <c r="BK829" i="100"/>
  <c r="BK842" i="100"/>
  <c r="BM847" i="100"/>
  <c r="BK852" i="100"/>
  <c r="BP852" i="100"/>
  <c r="BM855" i="100"/>
  <c r="BM860" i="100"/>
  <c r="BP863" i="100"/>
  <c r="BL865" i="100"/>
  <c r="BK871" i="100"/>
  <c r="BI873" i="100"/>
  <c r="BL874" i="100"/>
  <c r="BK876" i="100"/>
  <c r="BP876" i="100"/>
  <c r="BL878" i="100"/>
  <c r="BK880" i="100"/>
  <c r="BP880" i="100"/>
  <c r="BL882" i="100"/>
  <c r="BP887" i="100"/>
  <c r="BM890" i="100"/>
  <c r="BL891" i="100"/>
  <c r="BK896" i="100"/>
  <c r="BK897" i="100"/>
  <c r="BI897" i="100"/>
  <c r="BQ897" i="100" s="1"/>
  <c r="BL900" i="100"/>
  <c r="BP900" i="100"/>
  <c r="BM901" i="100"/>
  <c r="BL902" i="100"/>
  <c r="BL905" i="100"/>
  <c r="BO906" i="100"/>
  <c r="BO909" i="100"/>
  <c r="BL910" i="100"/>
  <c r="BP910" i="100"/>
  <c r="BL926" i="100"/>
  <c r="BI931" i="100"/>
  <c r="BM987" i="100"/>
  <c r="BP1010" i="100"/>
  <c r="BK1013" i="100"/>
  <c r="BP1013" i="100"/>
  <c r="BI1013" i="100"/>
  <c r="BQ1013" i="100" s="1"/>
  <c r="BO1021" i="100"/>
  <c r="BL913" i="100"/>
  <c r="BO914" i="100"/>
  <c r="BO916" i="100"/>
  <c r="BO918" i="100"/>
  <c r="BO920" i="100"/>
  <c r="BL922" i="100"/>
  <c r="BL932" i="100"/>
  <c r="BP932" i="100"/>
  <c r="BL936" i="100"/>
  <c r="BP937" i="100"/>
  <c r="BP945" i="100"/>
  <c r="BN946" i="100"/>
  <c r="BL948" i="100"/>
  <c r="BP948" i="100"/>
  <c r="BI951" i="100"/>
  <c r="BQ951" i="100" s="1"/>
  <c r="BK953" i="100"/>
  <c r="BP953" i="100"/>
  <c r="BM954" i="100"/>
  <c r="BO958" i="100"/>
  <c r="BL960" i="100"/>
  <c r="BM961" i="100"/>
  <c r="BL964" i="100"/>
  <c r="BM968" i="100"/>
  <c r="BP969" i="100"/>
  <c r="BI969" i="100"/>
  <c r="BQ969" i="100" s="1"/>
  <c r="BM972" i="100"/>
  <c r="BM975" i="100"/>
  <c r="BP979" i="100"/>
  <c r="BI979" i="100"/>
  <c r="BQ979" i="100" s="1"/>
  <c r="BL980" i="100"/>
  <c r="BM981" i="100"/>
  <c r="BL983" i="100"/>
  <c r="BK983" i="100"/>
  <c r="BP983" i="100"/>
  <c r="BM984" i="100"/>
  <c r="BI986" i="100"/>
  <c r="BQ986" i="100" s="1"/>
  <c r="BL988" i="100"/>
  <c r="BM996" i="100"/>
  <c r="BP999" i="100"/>
  <c r="BN1002" i="100"/>
  <c r="BP1004" i="100"/>
  <c r="BI1006" i="100"/>
  <c r="BQ1006" i="100" s="1"/>
  <c r="BO1007" i="100"/>
  <c r="BK1008" i="100"/>
  <c r="BP1008" i="100"/>
  <c r="BO1013" i="100"/>
  <c r="BK1014" i="100"/>
  <c r="BP1016" i="100"/>
  <c r="BN1020" i="100"/>
  <c r="BO1020" i="100"/>
  <c r="BK1023" i="100"/>
  <c r="BN1025" i="100"/>
  <c r="BL1026" i="100"/>
  <c r="BP1026" i="100"/>
  <c r="BK1029" i="100"/>
  <c r="BL1030" i="100"/>
  <c r="BL1031" i="100"/>
  <c r="BM1033" i="100"/>
  <c r="BM1035" i="100"/>
  <c r="BM1037" i="100"/>
  <c r="BL1051" i="100"/>
  <c r="BM1051" i="100"/>
  <c r="BK1053" i="100"/>
  <c r="BO1053" i="100"/>
  <c r="BL1055" i="100"/>
  <c r="BM1055" i="100"/>
  <c r="BK1057" i="100"/>
  <c r="BO1057" i="100"/>
  <c r="BL1059" i="100"/>
  <c r="BM1059" i="100"/>
  <c r="BK1061" i="100"/>
  <c r="BO1061" i="100"/>
  <c r="BL1063" i="100"/>
  <c r="BM1063" i="100"/>
  <c r="BK1065" i="100"/>
  <c r="BO1065" i="100"/>
  <c r="BI1066" i="100"/>
  <c r="BQ1066" i="100" s="1"/>
  <c r="BK1070" i="100"/>
  <c r="BO1070" i="100"/>
  <c r="BL1070" i="100"/>
  <c r="BK1074" i="100"/>
  <c r="BO1074" i="100"/>
  <c r="BL1074" i="100"/>
  <c r="BO1082" i="100"/>
  <c r="BL1083" i="100"/>
  <c r="BN1085" i="100"/>
  <c r="BO1087" i="100"/>
  <c r="BK1092" i="100"/>
  <c r="BK1093" i="100"/>
  <c r="BK1095" i="100"/>
  <c r="BO1095" i="100"/>
  <c r="R1400" i="100"/>
  <c r="BL1096" i="100"/>
  <c r="BH1096" i="100"/>
  <c r="BI1096" i="100" s="1"/>
  <c r="BM1098" i="100"/>
  <c r="BM1099" i="100"/>
  <c r="BN1101" i="100"/>
  <c r="BM1104" i="100"/>
  <c r="BM1107" i="100"/>
  <c r="BK1108" i="100"/>
  <c r="BO1108" i="100"/>
  <c r="BL1108" i="100"/>
  <c r="BK1109" i="100"/>
  <c r="BO1111" i="100"/>
  <c r="BK1116" i="100"/>
  <c r="BO1116" i="100"/>
  <c r="BM1117" i="100"/>
  <c r="BN1118" i="100"/>
  <c r="BN1120" i="100"/>
  <c r="BK1137" i="100"/>
  <c r="BO1137" i="100"/>
  <c r="BK1167" i="100"/>
  <c r="BP1167" i="100"/>
  <c r="BL1171" i="100"/>
  <c r="BO1202" i="100"/>
  <c r="BI1202" i="100"/>
  <c r="BK1220" i="100"/>
  <c r="S1400" i="100"/>
  <c r="BM1097" i="100"/>
  <c r="BN1099" i="100"/>
  <c r="BO1101" i="100"/>
  <c r="BM1114" i="100"/>
  <c r="BK1115" i="100"/>
  <c r="BO1115" i="100"/>
  <c r="BK1118" i="100"/>
  <c r="BO1118" i="100"/>
  <c r="BM1119" i="100"/>
  <c r="BK1120" i="100"/>
  <c r="BO1120" i="100"/>
  <c r="BH1124" i="100"/>
  <c r="BI1124" i="100" s="1"/>
  <c r="BN1134" i="100"/>
  <c r="BK1139" i="100"/>
  <c r="BO1139" i="100"/>
  <c r="BK1166" i="100"/>
  <c r="BL1170" i="100"/>
  <c r="BL1174" i="100"/>
  <c r="BO1200" i="100"/>
  <c r="BI1200" i="100"/>
  <c r="BM907" i="100"/>
  <c r="BL911" i="100"/>
  <c r="BM911" i="100"/>
  <c r="BM912" i="100"/>
  <c r="BO915" i="100"/>
  <c r="BO917" i="100"/>
  <c r="BO919" i="100"/>
  <c r="BO921" i="100"/>
  <c r="BK923" i="100"/>
  <c r="BP923" i="100"/>
  <c r="BL924" i="100"/>
  <c r="BK926" i="100"/>
  <c r="BP926" i="100"/>
  <c r="BL927" i="100"/>
  <c r="BP930" i="100"/>
  <c r="BP939" i="100"/>
  <c r="BL946" i="100"/>
  <c r="BP946" i="100"/>
  <c r="BP949" i="100"/>
  <c r="BM951" i="100"/>
  <c r="BM953" i="100"/>
  <c r="BK961" i="100"/>
  <c r="BM966" i="100"/>
  <c r="BM967" i="100"/>
  <c r="BM969" i="100"/>
  <c r="BP971" i="100"/>
  <c r="BI971" i="100"/>
  <c r="BQ971" i="100" s="1"/>
  <c r="BL976" i="100"/>
  <c r="BM979" i="100"/>
  <c r="BK981" i="100"/>
  <c r="BM983" i="100"/>
  <c r="BM994" i="100"/>
  <c r="BM1000" i="100"/>
  <c r="BL1002" i="100"/>
  <c r="BH1002" i="100"/>
  <c r="BI1002" i="100" s="1"/>
  <c r="BM1003" i="100"/>
  <c r="BN1004" i="100"/>
  <c r="BN1005" i="100"/>
  <c r="BO1011" i="100"/>
  <c r="BK1012" i="100"/>
  <c r="BP1012" i="100"/>
  <c r="BO1015" i="100"/>
  <c r="BN1016" i="100"/>
  <c r="BK1017" i="100"/>
  <c r="BI1018" i="100"/>
  <c r="BQ1018" i="100" s="1"/>
  <c r="BK1019" i="100"/>
  <c r="BP1021" i="100"/>
  <c r="BN1028" i="100"/>
  <c r="BM1028" i="100"/>
  <c r="BM1029" i="100"/>
  <c r="BN1030" i="100"/>
  <c r="BM1030" i="100"/>
  <c r="BN1031" i="100"/>
  <c r="BM1034" i="100"/>
  <c r="BM1036" i="100"/>
  <c r="BL1038" i="100"/>
  <c r="BM1039" i="100"/>
  <c r="BQ1050" i="100"/>
  <c r="BP1050" i="100"/>
  <c r="BK1051" i="100"/>
  <c r="BO1051" i="100"/>
  <c r="BL1053" i="100"/>
  <c r="BM1053" i="100"/>
  <c r="BK1055" i="100"/>
  <c r="BO1055" i="100"/>
  <c r="BL1057" i="100"/>
  <c r="BM1057" i="100"/>
  <c r="BK1059" i="100"/>
  <c r="BO1059" i="100"/>
  <c r="BL1061" i="100"/>
  <c r="BM1061" i="100"/>
  <c r="BK1063" i="100"/>
  <c r="BO1063" i="100"/>
  <c r="BL1065" i="100"/>
  <c r="BM1065" i="100"/>
  <c r="BK1068" i="100"/>
  <c r="BO1068" i="100"/>
  <c r="BL1068" i="100"/>
  <c r="BK1072" i="100"/>
  <c r="BO1072" i="100"/>
  <c r="BL1072" i="100"/>
  <c r="BK1076" i="100"/>
  <c r="BO1076" i="100"/>
  <c r="BL1076" i="100"/>
  <c r="BK1079" i="100"/>
  <c r="BO1079" i="100"/>
  <c r="BL1080" i="100"/>
  <c r="BN1083" i="100"/>
  <c r="BO1084" i="100"/>
  <c r="BL1085" i="100"/>
  <c r="BP1092" i="100"/>
  <c r="BN1097" i="100"/>
  <c r="BO1099" i="100"/>
  <c r="BK1103" i="100"/>
  <c r="BL1103" i="100"/>
  <c r="BL1106" i="100"/>
  <c r="BN1107" i="100"/>
  <c r="BM1109" i="100"/>
  <c r="BN1110" i="100"/>
  <c r="BK1110" i="100"/>
  <c r="BO1110" i="100"/>
  <c r="BM1111" i="100"/>
  <c r="BK1112" i="100"/>
  <c r="BN1114" i="100"/>
  <c r="BM1116" i="100"/>
  <c r="BK1117" i="100"/>
  <c r="BO1117" i="100"/>
  <c r="BN1119" i="100"/>
  <c r="BM1127" i="100"/>
  <c r="BL1169" i="100"/>
  <c r="BL1173" i="100"/>
  <c r="BP1193" i="100"/>
  <c r="BO1207" i="100"/>
  <c r="BI1207" i="100"/>
  <c r="BL1215" i="100"/>
  <c r="BL1227" i="100"/>
  <c r="BN942" i="100"/>
  <c r="BM943" i="100"/>
  <c r="BM944" i="100"/>
  <c r="BL957" i="100"/>
  <c r="BL968" i="100"/>
  <c r="BL972" i="100"/>
  <c r="BM976" i="100"/>
  <c r="BO982" i="100"/>
  <c r="BL984" i="100"/>
  <c r="BK986" i="100"/>
  <c r="BM986" i="100"/>
  <c r="BM992" i="100"/>
  <c r="BM993" i="100"/>
  <c r="BN1010" i="100"/>
  <c r="BP1011" i="100"/>
  <c r="BM1025" i="100"/>
  <c r="BN1027" i="100"/>
  <c r="BL1033" i="100"/>
  <c r="BL1035" i="100"/>
  <c r="BL1037" i="100"/>
  <c r="BK1077" i="100"/>
  <c r="BO1077" i="100"/>
  <c r="BL1078" i="100"/>
  <c r="BN1082" i="100"/>
  <c r="BO1083" i="100"/>
  <c r="BL1084" i="100"/>
  <c r="BN1086" i="100"/>
  <c r="BN1087" i="100"/>
  <c r="BN1088" i="100"/>
  <c r="BN1094" i="100"/>
  <c r="BN1095" i="100"/>
  <c r="Q1400" i="100"/>
  <c r="U1400" i="100"/>
  <c r="BK1096" i="100"/>
  <c r="BO1097" i="100"/>
  <c r="BM1100" i="100"/>
  <c r="BM1101" i="100"/>
  <c r="BK1114" i="100"/>
  <c r="BO1114" i="100"/>
  <c r="BM1115" i="100"/>
  <c r="BN1116" i="100"/>
  <c r="BM1118" i="100"/>
  <c r="BK1119" i="100"/>
  <c r="BL1152" i="100"/>
  <c r="BP1155" i="100"/>
  <c r="BL1168" i="100"/>
  <c r="BL1172" i="100"/>
  <c r="BL1185" i="100"/>
  <c r="BM1129" i="100"/>
  <c r="BN1132" i="100"/>
  <c r="BN1141" i="100"/>
  <c r="BL1143" i="100"/>
  <c r="BN1145" i="100"/>
  <c r="BL1147" i="100"/>
  <c r="BL1149" i="100"/>
  <c r="BN1150" i="100"/>
  <c r="BL1154" i="100"/>
  <c r="BK1157" i="100"/>
  <c r="BO1157" i="100"/>
  <c r="BL1165" i="100"/>
  <c r="BL1177" i="100"/>
  <c r="BP1185" i="100"/>
  <c r="BI1187" i="100"/>
  <c r="BQ1187" i="100" s="1"/>
  <c r="BL1189" i="100"/>
  <c r="BO1204" i="100"/>
  <c r="BM1205" i="100"/>
  <c r="BO1209" i="100"/>
  <c r="BO1211" i="100"/>
  <c r="BM1216" i="100"/>
  <c r="BK1224" i="100"/>
  <c r="BM1226" i="100"/>
  <c r="BP1227" i="100"/>
  <c r="BL1228" i="100"/>
  <c r="BM1229" i="100"/>
  <c r="BN1232" i="100"/>
  <c r="BL1238" i="100"/>
  <c r="BP1296" i="100"/>
  <c r="BL1314" i="100"/>
  <c r="BK1317" i="100"/>
  <c r="BP1317" i="100"/>
  <c r="BO1119" i="100"/>
  <c r="BN1121" i="100"/>
  <c r="BN1122" i="100"/>
  <c r="BM1125" i="100"/>
  <c r="BM1126" i="100"/>
  <c r="BN1127" i="100"/>
  <c r="BM1128" i="100"/>
  <c r="BN1136" i="100"/>
  <c r="BL1141" i="100"/>
  <c r="BN1143" i="100"/>
  <c r="BL1145" i="100"/>
  <c r="BN1147" i="100"/>
  <c r="BL1148" i="100"/>
  <c r="BK1151" i="100"/>
  <c r="BO1151" i="100"/>
  <c r="BL1153" i="100"/>
  <c r="BL1155" i="100"/>
  <c r="BN1156" i="100"/>
  <c r="BL1157" i="100"/>
  <c r="BO1165" i="100"/>
  <c r="BL1167" i="100"/>
  <c r="BK1175" i="100"/>
  <c r="BP1175" i="100"/>
  <c r="BL1176" i="100"/>
  <c r="BL1178" i="100"/>
  <c r="BP1181" i="100"/>
  <c r="BL1183" i="100"/>
  <c r="BP1184" i="100"/>
  <c r="BL1188" i="100"/>
  <c r="BL1190" i="100"/>
  <c r="BL1193" i="100"/>
  <c r="BM1196" i="100"/>
  <c r="BN1203" i="100"/>
  <c r="BM1204" i="100"/>
  <c r="BI1204" i="100"/>
  <c r="BQ1204" i="100" s="1"/>
  <c r="BI1209" i="100"/>
  <c r="BQ1209" i="100" s="1"/>
  <c r="BL1213" i="100"/>
  <c r="BL1214" i="100"/>
  <c r="BM1215" i="100"/>
  <c r="BP1216" i="100"/>
  <c r="BP1217" i="100"/>
  <c r="BK1222" i="100"/>
  <c r="BK1223" i="100"/>
  <c r="BM1233" i="100"/>
  <c r="BN1235" i="100"/>
  <c r="BL1237" i="100"/>
  <c r="BO1240" i="100"/>
  <c r="BK1250" i="100"/>
  <c r="BK1254" i="100"/>
  <c r="BO1269" i="100"/>
  <c r="BI1269" i="100"/>
  <c r="BK1288" i="100"/>
  <c r="BP1301" i="100"/>
  <c r="BM1120" i="100"/>
  <c r="BN1123" i="100"/>
  <c r="BL1124" i="100"/>
  <c r="BN1125" i="100"/>
  <c r="BN1128" i="100"/>
  <c r="BN1130" i="100"/>
  <c r="BO1131" i="100"/>
  <c r="BK1133" i="100"/>
  <c r="BO1135" i="100"/>
  <c r="BL1142" i="100"/>
  <c r="BK1143" i="100"/>
  <c r="BO1143" i="100"/>
  <c r="BL1146" i="100"/>
  <c r="BK1147" i="100"/>
  <c r="BO1147" i="100"/>
  <c r="BL1151" i="100"/>
  <c r="BK1156" i="100"/>
  <c r="BP1177" i="100"/>
  <c r="BL1179" i="100"/>
  <c r="BI1179" i="100"/>
  <c r="BQ1179" i="100" s="1"/>
  <c r="BL1181" i="100"/>
  <c r="BK1183" i="100"/>
  <c r="BP1183" i="100"/>
  <c r="BL1186" i="100"/>
  <c r="BP1189" i="100"/>
  <c r="BL1191" i="100"/>
  <c r="BK1198" i="100"/>
  <c r="BP1198" i="100"/>
  <c r="BO1199" i="100"/>
  <c r="BL1200" i="100"/>
  <c r="BO1201" i="100"/>
  <c r="BM1202" i="100"/>
  <c r="BO1203" i="100"/>
  <c r="BO1206" i="100"/>
  <c r="BO1208" i="100"/>
  <c r="BM1213" i="100"/>
  <c r="BL1216" i="100"/>
  <c r="BL1217" i="100"/>
  <c r="BM1221" i="100"/>
  <c r="BL1221" i="100"/>
  <c r="BI1224" i="100"/>
  <c r="BQ1224" i="100" s="1"/>
  <c r="BK1225" i="100"/>
  <c r="BP1225" i="100"/>
  <c r="BI1227" i="100"/>
  <c r="BQ1227" i="100" s="1"/>
  <c r="BL1229" i="100"/>
  <c r="BM1230" i="100"/>
  <c r="BK1238" i="100"/>
  <c r="BM1244" i="100"/>
  <c r="BN1247" i="100"/>
  <c r="BK1264" i="100"/>
  <c r="BI1252" i="100"/>
  <c r="BQ1252" i="100" s="1"/>
  <c r="BO1257" i="100"/>
  <c r="BK1260" i="100"/>
  <c r="BO1260" i="100"/>
  <c r="BO1264" i="100"/>
  <c r="BK1267" i="100"/>
  <c r="BO1267" i="100"/>
  <c r="BM1269" i="100"/>
  <c r="BM1270" i="100"/>
  <c r="BP1272" i="100"/>
  <c r="BI1272" i="100"/>
  <c r="BQ1272" i="100" s="1"/>
  <c r="BK1278" i="100"/>
  <c r="BO1282" i="100"/>
  <c r="BP1294" i="100"/>
  <c r="BL1297" i="100"/>
  <c r="BP1302" i="100"/>
  <c r="BK1306" i="100"/>
  <c r="BP1306" i="100"/>
  <c r="BL1307" i="100"/>
  <c r="BN1308" i="100"/>
  <c r="BL1316" i="100"/>
  <c r="BL1318" i="100"/>
  <c r="BL1327" i="100"/>
  <c r="BI1329" i="100"/>
  <c r="BP1349" i="100"/>
  <c r="BK1373" i="100"/>
  <c r="BO1384" i="100"/>
  <c r="BI1384" i="100"/>
  <c r="BQ1384" i="100" s="1"/>
  <c r="BN1391" i="100"/>
  <c r="BO1328" i="100"/>
  <c r="BL1349" i="100"/>
  <c r="BO1352" i="100"/>
  <c r="BK1362" i="100"/>
  <c r="BM1364" i="100"/>
  <c r="BK1240" i="100"/>
  <c r="BL1241" i="100"/>
  <c r="BN1244" i="100"/>
  <c r="BK1247" i="100"/>
  <c r="BM1250" i="100"/>
  <c r="BM1251" i="100"/>
  <c r="BL1252" i="100"/>
  <c r="BK1255" i="100"/>
  <c r="BM1256" i="100"/>
  <c r="BI1264" i="100"/>
  <c r="BK1268" i="100"/>
  <c r="BO1270" i="100"/>
  <c r="BP1271" i="100"/>
  <c r="BM1274" i="100"/>
  <c r="BK1276" i="100"/>
  <c r="BO1276" i="100"/>
  <c r="BN1279" i="100"/>
  <c r="BN1280" i="100"/>
  <c r="BM1281" i="100"/>
  <c r="BO1287" i="100"/>
  <c r="BP1293" i="100"/>
  <c r="BL1301" i="100"/>
  <c r="BL1302" i="100"/>
  <c r="BO1303" i="100"/>
  <c r="BP1305" i="100"/>
  <c r="BP1310" i="100"/>
  <c r="BL1359" i="100"/>
  <c r="BM1360" i="100"/>
  <c r="BK1365" i="100"/>
  <c r="BK1387" i="100"/>
  <c r="P1400" i="100"/>
  <c r="Z1400" i="100"/>
  <c r="BL1226" i="100"/>
  <c r="BP1231" i="100"/>
  <c r="BI1232" i="100"/>
  <c r="BL1233" i="100"/>
  <c r="BK1235" i="100"/>
  <c r="BP1236" i="100"/>
  <c r="BO1236" i="100"/>
  <c r="BL1239" i="100"/>
  <c r="BK1241" i="100"/>
  <c r="BK1242" i="100"/>
  <c r="BL1244" i="100"/>
  <c r="BM1246" i="100"/>
  <c r="BM1247" i="100"/>
  <c r="BO1250" i="100"/>
  <c r="BP1252" i="100"/>
  <c r="BM1252" i="100"/>
  <c r="BK1256" i="100"/>
  <c r="BK1258" i="100"/>
  <c r="BK1259" i="100"/>
  <c r="BO1259" i="100"/>
  <c r="BK1262" i="100"/>
  <c r="BO1263" i="100"/>
  <c r="BM1268" i="100"/>
  <c r="BK1270" i="100"/>
  <c r="BM1271" i="100"/>
  <c r="BM1272" i="100"/>
  <c r="BK1274" i="100"/>
  <c r="BP1274" i="100"/>
  <c r="BM1275" i="100"/>
  <c r="BO1275" i="100"/>
  <c r="BK1277" i="100"/>
  <c r="BM1278" i="100"/>
  <c r="BL1279" i="100"/>
  <c r="BN1281" i="100"/>
  <c r="BO1281" i="100"/>
  <c r="BM1288" i="100"/>
  <c r="BP1291" i="100"/>
  <c r="BL1295" i="100"/>
  <c r="BK1297" i="100"/>
  <c r="BP1297" i="100"/>
  <c r="BL1300" i="100"/>
  <c r="BK1320" i="100"/>
  <c r="BI1320" i="100"/>
  <c r="BQ1320" i="100" s="1"/>
  <c r="BM1322" i="100"/>
  <c r="BI1331" i="100"/>
  <c r="BQ1331" i="100" s="1"/>
  <c r="BL1337" i="100"/>
  <c r="BL1340" i="100"/>
  <c r="BK1344" i="100"/>
  <c r="BP1344" i="100"/>
  <c r="BP1346" i="100"/>
  <c r="BN1377" i="100"/>
  <c r="BI1380" i="100"/>
  <c r="BQ1380" i="100" s="1"/>
  <c r="BO1380" i="100"/>
  <c r="V1400" i="100"/>
  <c r="AA1400" i="100"/>
  <c r="BK1292" i="100"/>
  <c r="BP1292" i="100"/>
  <c r="BL1293" i="100"/>
  <c r="BL1294" i="100"/>
  <c r="BL1296" i="100"/>
  <c r="BL1299" i="100"/>
  <c r="BI1303" i="100"/>
  <c r="BL1305" i="100"/>
  <c r="BL1308" i="100"/>
  <c r="BL1309" i="100"/>
  <c r="BL1311" i="100"/>
  <c r="BL1312" i="100"/>
  <c r="BP1316" i="100"/>
  <c r="BP1321" i="100"/>
  <c r="BO1321" i="100"/>
  <c r="BM1324" i="100"/>
  <c r="BK1325" i="100"/>
  <c r="BP1325" i="100"/>
  <c r="BM1325" i="100"/>
  <c r="BP1327" i="100"/>
  <c r="BL1330" i="100"/>
  <c r="BI1332" i="100"/>
  <c r="BL1339" i="100"/>
  <c r="BK1341" i="100"/>
  <c r="BO1341" i="100"/>
  <c r="BL1342" i="100"/>
  <c r="BN1346" i="100"/>
  <c r="BP1348" i="100"/>
  <c r="BN1352" i="100"/>
  <c r="BM1358" i="100"/>
  <c r="BL1364" i="100"/>
  <c r="BL1365" i="100"/>
  <c r="BM1367" i="100"/>
  <c r="BK1367" i="100"/>
  <c r="BP1367" i="100"/>
  <c r="BM1369" i="100"/>
  <c r="BM1370" i="100"/>
  <c r="BL1372" i="100"/>
  <c r="BM1374" i="100"/>
  <c r="BO1375" i="100"/>
  <c r="BM1377" i="100"/>
  <c r="BI1381" i="100"/>
  <c r="BQ1381" i="100" s="1"/>
  <c r="BO1387" i="100"/>
  <c r="BK1393" i="100"/>
  <c r="BI1394" i="100"/>
  <c r="X1400" i="100"/>
  <c r="BL1306" i="100"/>
  <c r="BL1310" i="100"/>
  <c r="BK1311" i="100"/>
  <c r="BP1311" i="100"/>
  <c r="BK1312" i="100"/>
  <c r="BP1312" i="100"/>
  <c r="BL1313" i="100"/>
  <c r="BL1315" i="100"/>
  <c r="BL1317" i="100"/>
  <c r="BM1321" i="100"/>
  <c r="BL1324" i="100"/>
  <c r="BP1328" i="100"/>
  <c r="BL1329" i="100"/>
  <c r="BK1331" i="100"/>
  <c r="BM1331" i="100"/>
  <c r="BM1332" i="100"/>
  <c r="BL1336" i="100"/>
  <c r="BL1344" i="100"/>
  <c r="BP1345" i="100"/>
  <c r="BM1346" i="100"/>
  <c r="BP1350" i="100"/>
  <c r="BK1352" i="100"/>
  <c r="BP1352" i="100"/>
  <c r="BM1359" i="100"/>
  <c r="BK1361" i="100"/>
  <c r="BM1362" i="100"/>
  <c r="BK1366" i="100"/>
  <c r="BP1369" i="100"/>
  <c r="BL1370" i="100"/>
  <c r="BN1371" i="100"/>
  <c r="BO1395" i="100"/>
  <c r="W1400" i="100"/>
  <c r="BO22" i="100"/>
  <c r="BO36" i="100"/>
  <c r="BO68" i="100"/>
  <c r="BI68" i="100"/>
  <c r="BQ68" i="100" s="1"/>
  <c r="BK74" i="100"/>
  <c r="BO76" i="100"/>
  <c r="BI76" i="100"/>
  <c r="BK82" i="100"/>
  <c r="BO84" i="100"/>
  <c r="BI84" i="100"/>
  <c r="BQ84" i="100" s="1"/>
  <c r="BO89" i="100"/>
  <c r="BP90" i="100"/>
  <c r="BK90" i="100"/>
  <c r="BN9" i="100"/>
  <c r="BP10" i="100"/>
  <c r="BO19" i="100"/>
  <c r="BK20" i="100"/>
  <c r="BD21" i="100"/>
  <c r="BO26" i="100"/>
  <c r="BK27" i="100"/>
  <c r="BK31" i="100"/>
  <c r="BO34" i="100"/>
  <c r="BO44" i="100"/>
  <c r="BI44" i="100"/>
  <c r="BQ44" i="100" s="1"/>
  <c r="BK48" i="100"/>
  <c r="BO51" i="100"/>
  <c r="BI51" i="100"/>
  <c r="BQ51" i="100" s="1"/>
  <c r="BM53" i="100"/>
  <c r="BL57" i="100"/>
  <c r="BI57" i="100"/>
  <c r="BQ57" i="100" s="1"/>
  <c r="BL58" i="100"/>
  <c r="BI58" i="100"/>
  <c r="BQ58" i="100" s="1"/>
  <c r="BL64" i="100"/>
  <c r="BO70" i="100"/>
  <c r="BM71" i="100"/>
  <c r="BO78" i="100"/>
  <c r="BO86" i="100"/>
  <c r="BM88" i="100"/>
  <c r="BP93" i="100"/>
  <c r="BM94" i="100"/>
  <c r="BP99" i="100"/>
  <c r="BK114" i="100"/>
  <c r="BO116" i="100"/>
  <c r="BI116" i="100"/>
  <c r="BQ116" i="100" s="1"/>
  <c r="BM136" i="100"/>
  <c r="BM144" i="100"/>
  <c r="BM152" i="100"/>
  <c r="BK162" i="100"/>
  <c r="BK178" i="100"/>
  <c r="BM205" i="100"/>
  <c r="BL240" i="100"/>
  <c r="BK250" i="100"/>
  <c r="BK256" i="100"/>
  <c r="BL261" i="100"/>
  <c r="BP285" i="100"/>
  <c r="BK311" i="100"/>
  <c r="BP311" i="100"/>
  <c r="BM331" i="100"/>
  <c r="BG393" i="100"/>
  <c r="BI393" i="100" s="1"/>
  <c r="BO20" i="100"/>
  <c r="BK66" i="100"/>
  <c r="BO73" i="100"/>
  <c r="BO81" i="100"/>
  <c r="BM18" i="100"/>
  <c r="BM29" i="100"/>
  <c r="BM33" i="100"/>
  <c r="BM42" i="100"/>
  <c r="BM48" i="100"/>
  <c r="BK51" i="100"/>
  <c r="BO69" i="100"/>
  <c r="BK70" i="100"/>
  <c r="BO72" i="100"/>
  <c r="BI72" i="100"/>
  <c r="BQ72" i="100" s="1"/>
  <c r="BO77" i="100"/>
  <c r="BK78" i="100"/>
  <c r="BO80" i="100"/>
  <c r="BI80" i="100"/>
  <c r="BQ80" i="100" s="1"/>
  <c r="BO85" i="100"/>
  <c r="BK86" i="100"/>
  <c r="BO88" i="100"/>
  <c r="BI88" i="100"/>
  <c r="BQ88" i="100" s="1"/>
  <c r="BM96" i="100"/>
  <c r="BK97" i="100"/>
  <c r="BM106" i="100"/>
  <c r="BK109" i="100"/>
  <c r="BO126" i="100"/>
  <c r="BI126" i="100"/>
  <c r="BQ126" i="100" s="1"/>
  <c r="BK158" i="100"/>
  <c r="BK174" i="100"/>
  <c r="BM201" i="100"/>
  <c r="BK212" i="100"/>
  <c r="BK216" i="100"/>
  <c r="BK220" i="100"/>
  <c r="BK224" i="100"/>
  <c r="BK227" i="100"/>
  <c r="BM231" i="100"/>
  <c r="BL252" i="100"/>
  <c r="BL273" i="100"/>
  <c r="BL343" i="100"/>
  <c r="BM347" i="100"/>
  <c r="BP348" i="100"/>
  <c r="BK350" i="100"/>
  <c r="BP350" i="100"/>
  <c r="BG408" i="100"/>
  <c r="BI408" i="100" s="1"/>
  <c r="BO39" i="100"/>
  <c r="BK53" i="100"/>
  <c r="BO16" i="100"/>
  <c r="BO25" i="100"/>
  <c r="BI25" i="100"/>
  <c r="BI12" i="100"/>
  <c r="BO15" i="100"/>
  <c r="BK16" i="100"/>
  <c r="BL17" i="100"/>
  <c r="BO18" i="100"/>
  <c r="BI18" i="100"/>
  <c r="BQ18" i="100" s="1"/>
  <c r="BI23" i="100"/>
  <c r="BO24" i="100"/>
  <c r="BM36" i="100"/>
  <c r="BI37" i="100"/>
  <c r="BQ37" i="100" s="1"/>
  <c r="BM38" i="100"/>
  <c r="BO40" i="100"/>
  <c r="BP41" i="100"/>
  <c r="BO43" i="100"/>
  <c r="BO45" i="100"/>
  <c r="BK46" i="100"/>
  <c r="BN56" i="100"/>
  <c r="BM67" i="100"/>
  <c r="BO74" i="100"/>
  <c r="BM75" i="100"/>
  <c r="BO82" i="100"/>
  <c r="BM84" i="100"/>
  <c r="BO90" i="100"/>
  <c r="BM91" i="100"/>
  <c r="BM92" i="100"/>
  <c r="BM102" i="100"/>
  <c r="BK118" i="100"/>
  <c r="BO120" i="100"/>
  <c r="BI120" i="100"/>
  <c r="BO125" i="100"/>
  <c r="BM132" i="100"/>
  <c r="BO138" i="100"/>
  <c r="BM140" i="100"/>
  <c r="BM148" i="100"/>
  <c r="BM156" i="100"/>
  <c r="BK170" i="100"/>
  <c r="BM197" i="100"/>
  <c r="BL226" i="100"/>
  <c r="BN228" i="100"/>
  <c r="BN244" i="100"/>
  <c r="BK246" i="100"/>
  <c r="BP246" i="100"/>
  <c r="BP269" i="100"/>
  <c r="BL277" i="100"/>
  <c r="BN325" i="100"/>
  <c r="BP339" i="100"/>
  <c r="BK362" i="100"/>
  <c r="BP362" i="100"/>
  <c r="BL376" i="100"/>
  <c r="BG377" i="100"/>
  <c r="BO377" i="100" s="1"/>
  <c r="BK442" i="100"/>
  <c r="BL460" i="100"/>
  <c r="BG462" i="100"/>
  <c r="BO462" i="100" s="1"/>
  <c r="BO92" i="100"/>
  <c r="BI92" i="100"/>
  <c r="BQ92" i="100" s="1"/>
  <c r="BM98" i="100"/>
  <c r="BK166" i="100"/>
  <c r="BM181" i="100"/>
  <c r="BM193" i="100"/>
  <c r="BM209" i="100"/>
  <c r="BK210" i="100"/>
  <c r="BP210" i="100"/>
  <c r="BN236" i="100"/>
  <c r="BL296" i="100"/>
  <c r="BN297" i="100"/>
  <c r="BM322" i="100"/>
  <c r="BP323" i="100"/>
  <c r="BM324" i="100"/>
  <c r="BL396" i="100"/>
  <c r="BP437" i="100"/>
  <c r="BI437" i="100"/>
  <c r="BL472" i="100"/>
  <c r="BL490" i="100"/>
  <c r="BM498" i="100"/>
  <c r="BM506" i="100"/>
  <c r="BP518" i="100"/>
  <c r="BI518" i="100"/>
  <c r="BQ518" i="100" s="1"/>
  <c r="BM114" i="100"/>
  <c r="BK116" i="100"/>
  <c r="BN119" i="100"/>
  <c r="BK122" i="100"/>
  <c r="BL135" i="100"/>
  <c r="BL139" i="100"/>
  <c r="BK142" i="100"/>
  <c r="BK154" i="100"/>
  <c r="BK160" i="100"/>
  <c r="BP232" i="100"/>
  <c r="BP242" i="100"/>
  <c r="BN259" i="100"/>
  <c r="BK262" i="100"/>
  <c r="BL269" i="100"/>
  <c r="BN272" i="100"/>
  <c r="BN275" i="100"/>
  <c r="BK278" i="100"/>
  <c r="BN290" i="100"/>
  <c r="BN295" i="100"/>
  <c r="BK300" i="100"/>
  <c r="BM306" i="100"/>
  <c r="BO322" i="100"/>
  <c r="BL329" i="100"/>
  <c r="BM335" i="100"/>
  <c r="BN338" i="100"/>
  <c r="BL350" i="100"/>
  <c r="BP358" i="100"/>
  <c r="BG400" i="100"/>
  <c r="BI400" i="100" s="1"/>
  <c r="BG423" i="100"/>
  <c r="BO423" i="100" s="1"/>
  <c r="BL426" i="100"/>
  <c r="BN433" i="100"/>
  <c r="BM437" i="100"/>
  <c r="BN438" i="100"/>
  <c r="BP452" i="100"/>
  <c r="BI452" i="100"/>
  <c r="BQ452" i="100" s="1"/>
  <c r="BG458" i="100"/>
  <c r="BN469" i="100"/>
  <c r="BP470" i="100"/>
  <c r="BL479" i="100"/>
  <c r="BM486" i="100"/>
  <c r="BK487" i="100"/>
  <c r="BP487" i="100"/>
  <c r="BM493" i="100"/>
  <c r="BP494" i="100"/>
  <c r="BM501" i="100"/>
  <c r="BP502" i="100"/>
  <c r="BM509" i="100"/>
  <c r="BP510" i="100"/>
  <c r="BK101" i="100"/>
  <c r="BP103" i="100"/>
  <c r="BK105" i="100"/>
  <c r="BP107" i="100"/>
  <c r="BK111" i="100"/>
  <c r="BL123" i="100"/>
  <c r="BO124" i="100"/>
  <c r="BK126" i="100"/>
  <c r="BL147" i="100"/>
  <c r="BL151" i="100"/>
  <c r="BM161" i="100"/>
  <c r="BK164" i="100"/>
  <c r="BM165" i="100"/>
  <c r="BK168" i="100"/>
  <c r="BM169" i="100"/>
  <c r="BK172" i="100"/>
  <c r="BK176" i="100"/>
  <c r="BM177" i="100"/>
  <c r="BK180" i="100"/>
  <c r="BM191" i="100"/>
  <c r="BP194" i="100"/>
  <c r="BM195" i="100"/>
  <c r="BP198" i="100"/>
  <c r="BM199" i="100"/>
  <c r="BM203" i="100"/>
  <c r="BP206" i="100"/>
  <c r="BM207" i="100"/>
  <c r="BN211" i="100"/>
  <c r="BN219" i="100"/>
  <c r="BM222" i="100"/>
  <c r="BN223" i="100"/>
  <c r="BN225" i="100"/>
  <c r="BP228" i="100"/>
  <c r="BL246" i="100"/>
  <c r="BK260" i="100"/>
  <c r="BP265" i="100"/>
  <c r="BK276" i="100"/>
  <c r="BL280" i="100"/>
  <c r="BP292" i="100"/>
  <c r="BK297" i="100"/>
  <c r="BP310" i="100"/>
  <c r="BK342" i="100"/>
  <c r="BK358" i="100"/>
  <c r="BK18" i="100"/>
  <c r="BN21" i="100"/>
  <c r="BL23" i="100"/>
  <c r="BN26" i="100"/>
  <c r="BO28" i="100"/>
  <c r="BL28" i="100"/>
  <c r="BO29" i="100"/>
  <c r="BP30" i="100"/>
  <c r="BM31" i="100"/>
  <c r="BO32" i="100"/>
  <c r="BL32" i="100"/>
  <c r="BO33" i="100"/>
  <c r="BP34" i="100"/>
  <c r="BL35" i="100"/>
  <c r="BK36" i="100"/>
  <c r="BL37" i="100"/>
  <c r="BO38" i="100"/>
  <c r="BK39" i="100"/>
  <c r="BN39" i="100"/>
  <c r="BK40" i="100"/>
  <c r="BL41" i="100"/>
  <c r="BO42" i="100"/>
  <c r="BK43" i="100"/>
  <c r="BN43" i="100"/>
  <c r="BK44" i="100"/>
  <c r="BM45" i="100"/>
  <c r="BP47" i="100"/>
  <c r="BN48" i="100"/>
  <c r="BM51" i="100"/>
  <c r="BP52" i="100"/>
  <c r="BP56" i="100"/>
  <c r="BM57" i="100"/>
  <c r="BM58" i="100"/>
  <c r="BL59" i="100"/>
  <c r="BL61" i="100"/>
  <c r="BP65" i="100"/>
  <c r="BN66" i="100"/>
  <c r="BN67" i="100"/>
  <c r="BK68" i="100"/>
  <c r="BM69" i="100"/>
  <c r="BM70" i="100"/>
  <c r="BN71" i="100"/>
  <c r="BK72" i="100"/>
  <c r="BM73" i="100"/>
  <c r="BM74" i="100"/>
  <c r="BN75" i="100"/>
  <c r="BK76" i="100"/>
  <c r="BM77" i="100"/>
  <c r="BM78" i="100"/>
  <c r="BN79" i="100"/>
  <c r="BK80" i="100"/>
  <c r="BK84" i="100"/>
  <c r="BK88" i="100"/>
  <c r="BN91" i="100"/>
  <c r="BK92" i="100"/>
  <c r="BK94" i="100"/>
  <c r="BL95" i="100"/>
  <c r="BK98" i="100"/>
  <c r="BL99" i="100"/>
  <c r="BK102" i="100"/>
  <c r="BL103" i="100"/>
  <c r="BK106" i="100"/>
  <c r="BL107" i="100"/>
  <c r="BM109" i="100"/>
  <c r="BN110" i="100"/>
  <c r="BP113" i="100"/>
  <c r="BM116" i="100"/>
  <c r="BM117" i="100"/>
  <c r="BP117" i="100"/>
  <c r="BM118" i="100"/>
  <c r="BM120" i="100"/>
  <c r="BM121" i="100"/>
  <c r="BK124" i="100"/>
  <c r="BM129" i="100"/>
  <c r="BK132" i="100"/>
  <c r="BM133" i="100"/>
  <c r="BK136" i="100"/>
  <c r="BM137" i="100"/>
  <c r="BK140" i="100"/>
  <c r="BM141" i="100"/>
  <c r="BK144" i="100"/>
  <c r="BM145" i="100"/>
  <c r="BK148" i="100"/>
  <c r="BM149" i="100"/>
  <c r="BK152" i="100"/>
  <c r="BM153" i="100"/>
  <c r="BK156" i="100"/>
  <c r="BM157" i="100"/>
  <c r="BP157" i="100"/>
  <c r="BM158" i="100"/>
  <c r="BM162" i="100"/>
  <c r="BN163" i="100"/>
  <c r="BM166" i="100"/>
  <c r="BN167" i="100"/>
  <c r="BM170" i="100"/>
  <c r="BN171" i="100"/>
  <c r="BM174" i="100"/>
  <c r="BM178" i="100"/>
  <c r="BN179" i="100"/>
  <c r="BK181" i="100"/>
  <c r="BL182" i="100"/>
  <c r="BO183" i="100"/>
  <c r="BP186" i="100"/>
  <c r="BO186" i="100"/>
  <c r="BO187" i="100"/>
  <c r="BL190" i="100"/>
  <c r="BK193" i="100"/>
  <c r="BL194" i="100"/>
  <c r="BK197" i="100"/>
  <c r="BL198" i="100"/>
  <c r="BK201" i="100"/>
  <c r="BL202" i="100"/>
  <c r="BK205" i="100"/>
  <c r="BL206" i="100"/>
  <c r="BK209" i="100"/>
  <c r="BM210" i="100"/>
  <c r="BP211" i="100"/>
  <c r="BM212" i="100"/>
  <c r="BK213" i="100"/>
  <c r="BP215" i="100"/>
  <c r="BM216" i="100"/>
  <c r="BK217" i="100"/>
  <c r="BP219" i="100"/>
  <c r="BM220" i="100"/>
  <c r="BK221" i="100"/>
  <c r="BP223" i="100"/>
  <c r="BM224" i="100"/>
  <c r="BL228" i="100"/>
  <c r="BL229" i="100"/>
  <c r="BL232" i="100"/>
  <c r="BL236" i="100"/>
  <c r="BM239" i="100"/>
  <c r="BL242" i="100"/>
  <c r="BN245" i="100"/>
  <c r="BM248" i="100"/>
  <c r="BP249" i="100"/>
  <c r="BN252" i="100"/>
  <c r="BL260" i="100"/>
  <c r="BM263" i="100"/>
  <c r="BL265" i="100"/>
  <c r="BN267" i="100"/>
  <c r="BK268" i="100"/>
  <c r="BP268" i="100"/>
  <c r="BK272" i="100"/>
  <c r="BP272" i="100"/>
  <c r="BK274" i="100"/>
  <c r="BL276" i="100"/>
  <c r="BM279" i="100"/>
  <c r="BL281" i="100"/>
  <c r="BN283" i="100"/>
  <c r="BK284" i="100"/>
  <c r="BP284" i="100"/>
  <c r="BN287" i="100"/>
  <c r="BL292" i="100"/>
  <c r="BP303" i="100"/>
  <c r="BK305" i="100"/>
  <c r="BP305" i="100"/>
  <c r="BO319" i="100"/>
  <c r="BK326" i="100"/>
  <c r="BP326" i="100"/>
  <c r="BN332" i="100"/>
  <c r="BM334" i="100"/>
  <c r="BN335" i="100"/>
  <c r="BG337" i="100"/>
  <c r="BI337" i="100" s="1"/>
  <c r="BK338" i="100"/>
  <c r="BP341" i="100"/>
  <c r="BP353" i="100"/>
  <c r="BL354" i="100"/>
  <c r="BP355" i="100"/>
  <c r="BG359" i="100"/>
  <c r="BI359" i="100" s="1"/>
  <c r="BP364" i="100"/>
  <c r="BM365" i="100"/>
  <c r="BK366" i="100"/>
  <c r="BP366" i="100"/>
  <c r="BN367" i="100"/>
  <c r="BM368" i="100"/>
  <c r="BG381" i="100"/>
  <c r="BO381" i="100" s="1"/>
  <c r="BL383" i="100"/>
  <c r="BK388" i="100"/>
  <c r="BP388" i="100"/>
  <c r="BG389" i="100"/>
  <c r="BI389" i="100" s="1"/>
  <c r="BK393" i="100"/>
  <c r="BK399" i="100"/>
  <c r="BP399" i="100"/>
  <c r="BM400" i="100"/>
  <c r="BK403" i="100"/>
  <c r="BP403" i="100"/>
  <c r="BG404" i="100"/>
  <c r="BK408" i="100"/>
  <c r="BG419" i="100"/>
  <c r="BI419" i="100" s="1"/>
  <c r="BK425" i="100"/>
  <c r="BP427" i="100"/>
  <c r="BN446" i="100"/>
  <c r="BL447" i="100"/>
  <c r="BK457" i="100"/>
  <c r="BP457" i="100"/>
  <c r="BM458" i="100"/>
  <c r="BP474" i="100"/>
  <c r="BL475" i="100"/>
  <c r="BM477" i="100"/>
  <c r="BP478" i="100"/>
  <c r="BM104" i="100"/>
  <c r="BM112" i="100"/>
  <c r="BK120" i="100"/>
  <c r="BL131" i="100"/>
  <c r="BK134" i="100"/>
  <c r="BK138" i="100"/>
  <c r="BL143" i="100"/>
  <c r="BK146" i="100"/>
  <c r="BK150" i="100"/>
  <c r="BL155" i="100"/>
  <c r="BM173" i="100"/>
  <c r="BP182" i="100"/>
  <c r="BM183" i="100"/>
  <c r="BP190" i="100"/>
  <c r="BK192" i="100"/>
  <c r="BK196" i="100"/>
  <c r="BK200" i="100"/>
  <c r="BP202" i="100"/>
  <c r="BK204" i="100"/>
  <c r="BK208" i="100"/>
  <c r="BM214" i="100"/>
  <c r="BM218" i="100"/>
  <c r="BN231" i="100"/>
  <c r="BM235" i="100"/>
  <c r="BP236" i="100"/>
  <c r="BK242" i="100"/>
  <c r="BL257" i="100"/>
  <c r="BP260" i="100"/>
  <c r="BL264" i="100"/>
  <c r="BP276" i="100"/>
  <c r="BP281" i="100"/>
  <c r="BL285" i="100"/>
  <c r="BK307" i="100"/>
  <c r="BM330" i="100"/>
  <c r="BN331" i="100"/>
  <c r="BM351" i="100"/>
  <c r="BK352" i="100"/>
  <c r="BG385" i="100"/>
  <c r="BL10" i="100"/>
  <c r="BO13" i="100"/>
  <c r="BM15" i="100"/>
  <c r="BM16" i="100"/>
  <c r="BM19" i="100"/>
  <c r="BK22" i="100"/>
  <c r="BP9" i="100"/>
  <c r="BM9" i="100"/>
  <c r="BN10" i="100"/>
  <c r="BN12" i="100"/>
  <c r="BK13" i="100"/>
  <c r="BP15" i="100"/>
  <c r="BI17" i="100"/>
  <c r="BP19" i="100"/>
  <c r="BM22" i="100"/>
  <c r="BN23" i="100"/>
  <c r="BP25" i="100"/>
  <c r="BI26" i="100"/>
  <c r="BO27" i="100"/>
  <c r="BK28" i="100"/>
  <c r="BK29" i="100"/>
  <c r="BM30" i="100"/>
  <c r="BL30" i="100"/>
  <c r="BO31" i="100"/>
  <c r="BK32" i="100"/>
  <c r="BK33" i="100"/>
  <c r="BM34" i="100"/>
  <c r="BL34" i="100"/>
  <c r="BO37" i="100"/>
  <c r="BK38" i="100"/>
  <c r="BM40" i="100"/>
  <c r="BN41" i="100"/>
  <c r="BK42" i="100"/>
  <c r="BP45" i="100"/>
  <c r="BO46" i="100"/>
  <c r="BO47" i="100"/>
  <c r="BL47" i="100"/>
  <c r="BO48" i="100"/>
  <c r="BI49" i="100"/>
  <c r="BQ49" i="100" s="1"/>
  <c r="BO52" i="100"/>
  <c r="BO53" i="100"/>
  <c r="BO55" i="100"/>
  <c r="BL56" i="100"/>
  <c r="BM56" i="100"/>
  <c r="BO58" i="100"/>
  <c r="BK64" i="100"/>
  <c r="BL65" i="100"/>
  <c r="BO66" i="100"/>
  <c r="BM68" i="100"/>
  <c r="BP69" i="100"/>
  <c r="BN70" i="100"/>
  <c r="BM72" i="100"/>
  <c r="BP73" i="100"/>
  <c r="BN74" i="100"/>
  <c r="BM76" i="100"/>
  <c r="BP77" i="100"/>
  <c r="BM81" i="100"/>
  <c r="BP81" i="100"/>
  <c r="BM82" i="100"/>
  <c r="BM85" i="100"/>
  <c r="BP85" i="100"/>
  <c r="BM86" i="100"/>
  <c r="BM89" i="100"/>
  <c r="BP89" i="100"/>
  <c r="BM90" i="100"/>
  <c r="BM93" i="100"/>
  <c r="BN93" i="100"/>
  <c r="BK96" i="100"/>
  <c r="BM97" i="100"/>
  <c r="BN97" i="100"/>
  <c r="BK100" i="100"/>
  <c r="BM101" i="100"/>
  <c r="BN101" i="100"/>
  <c r="BK104" i="100"/>
  <c r="BM105" i="100"/>
  <c r="BN105" i="100"/>
  <c r="BP110" i="100"/>
  <c r="BM111" i="100"/>
  <c r="BK112" i="100"/>
  <c r="BO113" i="100"/>
  <c r="BO114" i="100"/>
  <c r="BP115" i="100"/>
  <c r="BO117" i="100"/>
  <c r="BL117" i="100"/>
  <c r="BM119" i="100"/>
  <c r="BP119" i="100"/>
  <c r="BP121" i="100"/>
  <c r="BM122" i="100"/>
  <c r="BN123" i="100"/>
  <c r="BM124" i="100"/>
  <c r="BI124" i="100"/>
  <c r="BQ124" i="100" s="1"/>
  <c r="BM125" i="100"/>
  <c r="BP125" i="100"/>
  <c r="BM126" i="100"/>
  <c r="BP129" i="100"/>
  <c r="BM130" i="100"/>
  <c r="BN131" i="100"/>
  <c r="BP133" i="100"/>
  <c r="BM134" i="100"/>
  <c r="BN135" i="100"/>
  <c r="BP137" i="100"/>
  <c r="BM138" i="100"/>
  <c r="BP141" i="100"/>
  <c r="BM142" i="100"/>
  <c r="BN143" i="100"/>
  <c r="BP145" i="100"/>
  <c r="BM146" i="100"/>
  <c r="BN147" i="100"/>
  <c r="BP149" i="100"/>
  <c r="BM150" i="100"/>
  <c r="BN151" i="100"/>
  <c r="BP153" i="100"/>
  <c r="BM154" i="100"/>
  <c r="BN155" i="100"/>
  <c r="BO157" i="100"/>
  <c r="BL157" i="100"/>
  <c r="BI159" i="100"/>
  <c r="BQ159" i="100" s="1"/>
  <c r="BM160" i="100"/>
  <c r="BK161" i="100"/>
  <c r="BL161" i="100"/>
  <c r="BP163" i="100"/>
  <c r="BM164" i="100"/>
  <c r="BK165" i="100"/>
  <c r="BL165" i="100"/>
  <c r="BP167" i="100"/>
  <c r="BM168" i="100"/>
  <c r="BK169" i="100"/>
  <c r="BL169" i="100"/>
  <c r="BP171" i="100"/>
  <c r="BM172" i="100"/>
  <c r="BK173" i="100"/>
  <c r="BL173" i="100"/>
  <c r="BI175" i="100"/>
  <c r="BM176" i="100"/>
  <c r="BK177" i="100"/>
  <c r="BL177" i="100"/>
  <c r="BP179" i="100"/>
  <c r="BM180" i="100"/>
  <c r="BN180" i="100"/>
  <c r="BK183" i="100"/>
  <c r="BI184" i="100"/>
  <c r="BQ184" i="100" s="1"/>
  <c r="BI188" i="100"/>
  <c r="BK191" i="100"/>
  <c r="BM192" i="100"/>
  <c r="BN192" i="100"/>
  <c r="BK195" i="100"/>
  <c r="BM196" i="100"/>
  <c r="BN196" i="100"/>
  <c r="BK199" i="100"/>
  <c r="BM200" i="100"/>
  <c r="BN200" i="100"/>
  <c r="BK203" i="100"/>
  <c r="BM204" i="100"/>
  <c r="BN204" i="100"/>
  <c r="BK207" i="100"/>
  <c r="BM208" i="100"/>
  <c r="BN208" i="100"/>
  <c r="BM211" i="100"/>
  <c r="BL211" i="100"/>
  <c r="BK214" i="100"/>
  <c r="BM215" i="100"/>
  <c r="BL215" i="100"/>
  <c r="BK218" i="100"/>
  <c r="BM219" i="100"/>
  <c r="BL219" i="100"/>
  <c r="BK222" i="100"/>
  <c r="BM223" i="100"/>
  <c r="BL223" i="100"/>
  <c r="BM228" i="100"/>
  <c r="BP230" i="100"/>
  <c r="BK233" i="100"/>
  <c r="BP233" i="100"/>
  <c r="BN234" i="100"/>
  <c r="BL235" i="100"/>
  <c r="BM236" i="100"/>
  <c r="BN237" i="100"/>
  <c r="BK237" i="100"/>
  <c r="BP238" i="100"/>
  <c r="BM238" i="100"/>
  <c r="BK239" i="100"/>
  <c r="BP239" i="100"/>
  <c r="BM244" i="100"/>
  <c r="BK245" i="100"/>
  <c r="BL245" i="100"/>
  <c r="BP247" i="100"/>
  <c r="BN247" i="100"/>
  <c r="BN248" i="100"/>
  <c r="BL249" i="100"/>
  <c r="BP251" i="100"/>
  <c r="BN251" i="100"/>
  <c r="BP253" i="100"/>
  <c r="BN253" i="100"/>
  <c r="BK254" i="100"/>
  <c r="BP254" i="100"/>
  <c r="BM259" i="100"/>
  <c r="BP261" i="100"/>
  <c r="BN264" i="100"/>
  <c r="BK266" i="100"/>
  <c r="BL267" i="100"/>
  <c r="BL268" i="100"/>
  <c r="BM268" i="100"/>
  <c r="BK270" i="100"/>
  <c r="BL271" i="100"/>
  <c r="BP271" i="100"/>
  <c r="BN271" i="100"/>
  <c r="BL272" i="100"/>
  <c r="BM272" i="100"/>
  <c r="BP273" i="100"/>
  <c r="BM275" i="100"/>
  <c r="BP277" i="100"/>
  <c r="BN280" i="100"/>
  <c r="BK282" i="100"/>
  <c r="BL283" i="100"/>
  <c r="BL284" i="100"/>
  <c r="BM284" i="100"/>
  <c r="BK286" i="100"/>
  <c r="BL287" i="100"/>
  <c r="BN291" i="100"/>
  <c r="BP301" i="100"/>
  <c r="BL303" i="100"/>
  <c r="BP312" i="100"/>
  <c r="BP314" i="100"/>
  <c r="BM325" i="100"/>
  <c r="BK332" i="100"/>
  <c r="BP332" i="100"/>
  <c r="BN339" i="100"/>
  <c r="BM340" i="100"/>
  <c r="BP343" i="100"/>
  <c r="BN344" i="100"/>
  <c r="BL346" i="100"/>
  <c r="BL347" i="100"/>
  <c r="BP359" i="100"/>
  <c r="BL363" i="100"/>
  <c r="BL366" i="100"/>
  <c r="BP379" i="100"/>
  <c r="BP382" i="100"/>
  <c r="BL385" i="100"/>
  <c r="BL386" i="100"/>
  <c r="BI387" i="100"/>
  <c r="BL388" i="100"/>
  <c r="BM389" i="100"/>
  <c r="BL392" i="100"/>
  <c r="BP393" i="100"/>
  <c r="BK396" i="100"/>
  <c r="BP396" i="100"/>
  <c r="BN402" i="100"/>
  <c r="BL403" i="100"/>
  <c r="BM404" i="100"/>
  <c r="BL407" i="100"/>
  <c r="BP408" i="100"/>
  <c r="BP411" i="100"/>
  <c r="BM419" i="100"/>
  <c r="BP420" i="100"/>
  <c r="BP423" i="100"/>
  <c r="BP428" i="100"/>
  <c r="BM434" i="100"/>
  <c r="BM438" i="100"/>
  <c r="BP439" i="100"/>
  <c r="BN443" i="100"/>
  <c r="BP460" i="100"/>
  <c r="BL464" i="100"/>
  <c r="BL474" i="100"/>
  <c r="BI474" i="100"/>
  <c r="BQ474" i="100" s="1"/>
  <c r="BK295" i="100"/>
  <c r="BP295" i="100"/>
  <c r="BL297" i="100"/>
  <c r="BK299" i="100"/>
  <c r="BL301" i="100"/>
  <c r="BM302" i="100"/>
  <c r="BK304" i="100"/>
  <c r="BL305" i="100"/>
  <c r="BP306" i="100"/>
  <c r="BL310" i="100"/>
  <c r="BL323" i="100"/>
  <c r="BP325" i="100"/>
  <c r="BN327" i="100"/>
  <c r="BP331" i="100"/>
  <c r="BN333" i="100"/>
  <c r="BP335" i="100"/>
  <c r="BL339" i="100"/>
  <c r="BK340" i="100"/>
  <c r="BP340" i="100"/>
  <c r="BM343" i="100"/>
  <c r="BL344" i="100"/>
  <c r="BM345" i="100"/>
  <c r="BM346" i="100"/>
  <c r="BN347" i="100"/>
  <c r="BM353" i="100"/>
  <c r="BL355" i="100"/>
  <c r="BL358" i="100"/>
  <c r="BM359" i="100"/>
  <c r="BM360" i="100"/>
  <c r="BP361" i="100"/>
  <c r="BL362" i="100"/>
  <c r="BM363" i="100"/>
  <c r="BN365" i="100"/>
  <c r="BP365" i="100"/>
  <c r="BN368" i="100"/>
  <c r="BL378" i="100"/>
  <c r="BN378" i="100"/>
  <c r="BK380" i="100"/>
  <c r="BP380" i="100"/>
  <c r="BM381" i="100"/>
  <c r="BK384" i="100"/>
  <c r="BP384" i="100"/>
  <c r="BM385" i="100"/>
  <c r="BM386" i="100"/>
  <c r="BK387" i="100"/>
  <c r="BM390" i="100"/>
  <c r="BK391" i="100"/>
  <c r="BL394" i="100"/>
  <c r="BN394" i="100"/>
  <c r="BK395" i="100"/>
  <c r="BM397" i="100"/>
  <c r="BL399" i="100"/>
  <c r="BN401" i="100"/>
  <c r="BK402" i="100"/>
  <c r="BM405" i="100"/>
  <c r="BK406" i="100"/>
  <c r="BL409" i="100"/>
  <c r="BN409" i="100"/>
  <c r="BK410" i="100"/>
  <c r="BP415" i="100"/>
  <c r="BK422" i="100"/>
  <c r="BP422" i="100"/>
  <c r="BM423" i="100"/>
  <c r="BO430" i="100"/>
  <c r="BN434" i="100"/>
  <c r="BM436" i="100"/>
  <c r="BL440" i="100"/>
  <c r="BP440" i="100"/>
  <c r="BK440" i="100"/>
  <c r="BL442" i="100"/>
  <c r="BN442" i="100"/>
  <c r="BN444" i="100"/>
  <c r="BL444" i="100"/>
  <c r="BP444" i="100"/>
  <c r="BM445" i="100"/>
  <c r="BO446" i="100"/>
  <c r="BN450" i="100"/>
  <c r="BL451" i="100"/>
  <c r="BP451" i="100"/>
  <c r="BN453" i="100"/>
  <c r="BL457" i="100"/>
  <c r="BM460" i="100"/>
  <c r="BK461" i="100"/>
  <c r="BP461" i="100"/>
  <c r="BM462" i="100"/>
  <c r="BL465" i="100"/>
  <c r="BO467" i="100"/>
  <c r="BM470" i="100"/>
  <c r="BM474" i="100"/>
  <c r="BP482" i="100"/>
  <c r="BM483" i="100"/>
  <c r="BG492" i="100"/>
  <c r="BI492" i="100" s="1"/>
  <c r="BN500" i="100"/>
  <c r="BN508" i="100"/>
  <c r="BK288" i="100"/>
  <c r="BP288" i="100"/>
  <c r="BK291" i="100"/>
  <c r="BP291" i="100"/>
  <c r="BK293" i="100"/>
  <c r="BL294" i="100"/>
  <c r="BP294" i="100"/>
  <c r="BN294" i="100"/>
  <c r="BL295" i="100"/>
  <c r="BM295" i="100"/>
  <c r="BP296" i="100"/>
  <c r="BM300" i="100"/>
  <c r="BL306" i="100"/>
  <c r="BP308" i="100"/>
  <c r="BN308" i="100"/>
  <c r="BK309" i="100"/>
  <c r="BP309" i="100"/>
  <c r="BK321" i="100"/>
  <c r="BP321" i="100"/>
  <c r="BN321" i="100"/>
  <c r="BK324" i="100"/>
  <c r="BL325" i="100"/>
  <c r="BM327" i="100"/>
  <c r="BK327" i="100"/>
  <c r="BP327" i="100"/>
  <c r="BN329" i="100"/>
  <c r="BK330" i="100"/>
  <c r="BL331" i="100"/>
  <c r="BM333" i="100"/>
  <c r="BK333" i="100"/>
  <c r="BP333" i="100"/>
  <c r="BL334" i="100"/>
  <c r="BL335" i="100"/>
  <c r="BK336" i="100"/>
  <c r="BP336" i="100"/>
  <c r="BM339" i="100"/>
  <c r="BL340" i="100"/>
  <c r="BN341" i="100"/>
  <c r="BN343" i="100"/>
  <c r="BM344" i="100"/>
  <c r="BK345" i="100"/>
  <c r="BP346" i="100"/>
  <c r="BN346" i="100"/>
  <c r="BP347" i="100"/>
  <c r="BK354" i="100"/>
  <c r="BP354" i="100"/>
  <c r="BN355" i="100"/>
  <c r="BN357" i="100"/>
  <c r="BP357" i="100"/>
  <c r="BK359" i="100"/>
  <c r="BP360" i="100"/>
  <c r="BN360" i="100"/>
  <c r="BL361" i="100"/>
  <c r="BK363" i="100"/>
  <c r="BM364" i="100"/>
  <c r="BL365" i="100"/>
  <c r="BL368" i="100"/>
  <c r="BK376" i="100"/>
  <c r="BP376" i="100"/>
  <c r="BL380" i="100"/>
  <c r="BK381" i="100"/>
  <c r="BM382" i="100"/>
  <c r="BP383" i="100"/>
  <c r="BL384" i="100"/>
  <c r="BK385" i="100"/>
  <c r="BK386" i="100"/>
  <c r="BP386" i="100"/>
  <c r="BN386" i="100"/>
  <c r="BM387" i="100"/>
  <c r="BL390" i="100"/>
  <c r="BP390" i="100"/>
  <c r="BN390" i="100"/>
  <c r="BM391" i="100"/>
  <c r="BK392" i="100"/>
  <c r="BP392" i="100"/>
  <c r="BM393" i="100"/>
  <c r="BN393" i="100"/>
  <c r="BM395" i="100"/>
  <c r="BL397" i="100"/>
  <c r="BP397" i="100"/>
  <c r="BN397" i="100"/>
  <c r="BK398" i="100"/>
  <c r="BL398" i="100"/>
  <c r="BL401" i="100"/>
  <c r="BM402" i="100"/>
  <c r="BL405" i="100"/>
  <c r="BP405" i="100"/>
  <c r="BN405" i="100"/>
  <c r="BM406" i="100"/>
  <c r="BK407" i="100"/>
  <c r="BP407" i="100"/>
  <c r="BM408" i="100"/>
  <c r="BN408" i="100"/>
  <c r="BM410" i="100"/>
  <c r="BP416" i="100"/>
  <c r="BM420" i="100"/>
  <c r="BP421" i="100"/>
  <c r="BL422" i="100"/>
  <c r="BK423" i="100"/>
  <c r="BK426" i="100"/>
  <c r="BP426" i="100"/>
  <c r="BM427" i="100"/>
  <c r="BN427" i="100"/>
  <c r="BM428" i="100"/>
  <c r="BQ429" i="100"/>
  <c r="BP429" i="100"/>
  <c r="BK430" i="100"/>
  <c r="BL431" i="100"/>
  <c r="BL434" i="100"/>
  <c r="BC435" i="100"/>
  <c r="BK435" i="100" s="1"/>
  <c r="BN436" i="100"/>
  <c r="BC439" i="100"/>
  <c r="BK439" i="100" s="1"/>
  <c r="BN440" i="100"/>
  <c r="BM442" i="100"/>
  <c r="BL443" i="100"/>
  <c r="BP443" i="100"/>
  <c r="BM443" i="100"/>
  <c r="BM444" i="100"/>
  <c r="BN445" i="100"/>
  <c r="BO445" i="100"/>
  <c r="BM446" i="100"/>
  <c r="BI447" i="100"/>
  <c r="BI448" i="100"/>
  <c r="BM449" i="100"/>
  <c r="BO450" i="100"/>
  <c r="BC454" i="100"/>
  <c r="BK454" i="100" s="1"/>
  <c r="BN456" i="100"/>
  <c r="BL456" i="100"/>
  <c r="BP456" i="100"/>
  <c r="BM463" i="100"/>
  <c r="BP464" i="100"/>
  <c r="BK467" i="100"/>
  <c r="BP467" i="100"/>
  <c r="BM468" i="100"/>
  <c r="BO476" i="100"/>
  <c r="BL477" i="100"/>
  <c r="BK479" i="100"/>
  <c r="BP479" i="100"/>
  <c r="BL480" i="100"/>
  <c r="BN480" i="100"/>
  <c r="BP481" i="100"/>
  <c r="BI481" i="100"/>
  <c r="BQ481" i="100" s="1"/>
  <c r="BM482" i="100"/>
  <c r="BP490" i="100"/>
  <c r="BP492" i="100"/>
  <c r="BN496" i="100"/>
  <c r="BP497" i="100"/>
  <c r="BI497" i="100"/>
  <c r="BQ497" i="100" s="1"/>
  <c r="BL498" i="100"/>
  <c r="BN504" i="100"/>
  <c r="BP505" i="100"/>
  <c r="BI505" i="100"/>
  <c r="BQ505" i="100" s="1"/>
  <c r="BL506" i="100"/>
  <c r="BM522" i="100"/>
  <c r="BF768" i="100"/>
  <c r="BP526" i="100"/>
  <c r="BM530" i="100"/>
  <c r="BM534" i="100"/>
  <c r="BM538" i="100"/>
  <c r="BK539" i="100"/>
  <c r="BP539" i="100"/>
  <c r="BM542" i="100"/>
  <c r="BK548" i="100"/>
  <c r="BL551" i="100"/>
  <c r="BK552" i="100"/>
  <c r="BG552" i="100"/>
  <c r="BO552" i="100" s="1"/>
  <c r="BL553" i="100"/>
  <c r="BM554" i="100"/>
  <c r="BO555" i="100"/>
  <c r="BL556" i="100"/>
  <c r="BP557" i="100"/>
  <c r="BI557" i="100"/>
  <c r="BP559" i="100"/>
  <c r="BI559" i="100"/>
  <c r="BQ559" i="100" s="1"/>
  <c r="BL560" i="100"/>
  <c r="BL561" i="100"/>
  <c r="BK562" i="100"/>
  <c r="BP565" i="100"/>
  <c r="BM568" i="100"/>
  <c r="BP569" i="100"/>
  <c r="BK570" i="100"/>
  <c r="BP570" i="100"/>
  <c r="BM571" i="100"/>
  <c r="BO571" i="100"/>
  <c r="BL572" i="100"/>
  <c r="BM573" i="100"/>
  <c r="BP577" i="100"/>
  <c r="BK578" i="100"/>
  <c r="BP578" i="100"/>
  <c r="BM579" i="100"/>
  <c r="BO579" i="100"/>
  <c r="BL580" i="100"/>
  <c r="BM581" i="100"/>
  <c r="BM584" i="100"/>
  <c r="BP585" i="100"/>
  <c r="BO586" i="100"/>
  <c r="BM589" i="100"/>
  <c r="BL594" i="100"/>
  <c r="BK595" i="100"/>
  <c r="BP595" i="100"/>
  <c r="BM597" i="100"/>
  <c r="BL597" i="100"/>
  <c r="BI597" i="100"/>
  <c r="BQ597" i="100" s="1"/>
  <c r="BK602" i="100"/>
  <c r="BN605" i="100"/>
  <c r="BK606" i="100"/>
  <c r="BP606" i="100"/>
  <c r="BI607" i="100"/>
  <c r="BK608" i="100"/>
  <c r="BO610" i="100"/>
  <c r="BN611" i="100"/>
  <c r="BP612" i="100"/>
  <c r="BP613" i="100"/>
  <c r="BL616" i="100"/>
  <c r="BL618" i="100"/>
  <c r="BO621" i="100"/>
  <c r="BL623" i="100"/>
  <c r="BM624" i="100"/>
  <c r="BO625" i="100"/>
  <c r="BK626" i="100"/>
  <c r="BM627" i="100"/>
  <c r="BK629" i="100"/>
  <c r="BP635" i="100"/>
  <c r="BI635" i="100"/>
  <c r="BK637" i="100"/>
  <c r="BM638" i="100"/>
  <c r="BL640" i="100"/>
  <c r="BP643" i="100"/>
  <c r="BP653" i="100"/>
  <c r="BL661" i="100"/>
  <c r="BP661" i="100"/>
  <c r="BN662" i="100"/>
  <c r="BM663" i="100"/>
  <c r="BM664" i="100"/>
  <c r="BL667" i="100"/>
  <c r="BM668" i="100"/>
  <c r="BO669" i="100"/>
  <c r="BK670" i="100"/>
  <c r="BM671" i="100"/>
  <c r="BL673" i="100"/>
  <c r="BN680" i="100"/>
  <c r="BL681" i="100"/>
  <c r="BM682" i="100"/>
  <c r="BP683" i="100"/>
  <c r="BI685" i="100"/>
  <c r="BQ685" i="100" s="1"/>
  <c r="BO687" i="100"/>
  <c r="BK688" i="100"/>
  <c r="BM689" i="100"/>
  <c r="BN690" i="100"/>
  <c r="BK692" i="100"/>
  <c r="BM693" i="100"/>
  <c r="BN694" i="100"/>
  <c r="BL695" i="100"/>
  <c r="BN696" i="100"/>
  <c r="BL697" i="100"/>
  <c r="BM698" i="100"/>
  <c r="BP699" i="100"/>
  <c r="BP701" i="100"/>
  <c r="BK708" i="100"/>
  <c r="BM709" i="100"/>
  <c r="BN710" i="100"/>
  <c r="BL711" i="100"/>
  <c r="BN712" i="100"/>
  <c r="BL713" i="100"/>
  <c r="BM714" i="100"/>
  <c r="BP715" i="100"/>
  <c r="BP717" i="100"/>
  <c r="BI717" i="100"/>
  <c r="BK724" i="100"/>
  <c r="BM725" i="100"/>
  <c r="BN726" i="100"/>
  <c r="BP727" i="100"/>
  <c r="BP729" i="100"/>
  <c r="BI729" i="100"/>
  <c r="BQ729" i="100" s="1"/>
  <c r="BM735" i="100"/>
  <c r="BL735" i="100"/>
  <c r="BN736" i="100"/>
  <c r="BL737" i="100"/>
  <c r="BM738" i="100"/>
  <c r="BO739" i="100"/>
  <c r="BL740" i="100"/>
  <c r="BM741" i="100"/>
  <c r="BP742" i="100"/>
  <c r="BM743" i="100"/>
  <c r="BP745" i="100"/>
  <c r="BN745" i="100"/>
  <c r="BP746" i="100"/>
  <c r="BM747" i="100"/>
  <c r="BN748" i="100"/>
  <c r="BP749" i="100"/>
  <c r="BP750" i="100"/>
  <c r="BP756" i="100"/>
  <c r="BN756" i="100"/>
  <c r="BN757" i="100"/>
  <c r="BM758" i="100"/>
  <c r="BP760" i="100"/>
  <c r="BI760" i="100"/>
  <c r="BM762" i="100"/>
  <c r="BI764" i="100"/>
  <c r="BK765" i="100"/>
  <c r="BM765" i="100"/>
  <c r="BK767" i="100"/>
  <c r="BP767" i="100"/>
  <c r="BP770" i="100"/>
  <c r="BK771" i="100"/>
  <c r="BP771" i="100"/>
  <c r="BM772" i="100"/>
  <c r="BP773" i="100"/>
  <c r="BM773" i="100"/>
  <c r="BL774" i="100"/>
  <c r="BL778" i="100"/>
  <c r="BM779" i="100"/>
  <c r="BL780" i="100"/>
  <c r="BL781" i="100"/>
  <c r="BL783" i="100"/>
  <c r="BK783" i="100"/>
  <c r="BM785" i="100"/>
  <c r="BN786" i="100"/>
  <c r="BO786" i="100"/>
  <c r="BM787" i="100"/>
  <c r="BI788" i="100"/>
  <c r="BQ788" i="100" s="1"/>
  <c r="BP816" i="100"/>
  <c r="BI816" i="100"/>
  <c r="BI819" i="100"/>
  <c r="BQ819" i="100" s="1"/>
  <c r="BK826" i="100"/>
  <c r="BL837" i="100"/>
  <c r="BP845" i="100"/>
  <c r="BN854" i="100"/>
  <c r="BM485" i="100"/>
  <c r="BP486" i="100"/>
  <c r="BL487" i="100"/>
  <c r="BM490" i="100"/>
  <c r="BK491" i="100"/>
  <c r="BP491" i="100"/>
  <c r="BM492" i="100"/>
  <c r="BN493" i="100"/>
  <c r="BL494" i="100"/>
  <c r="BO499" i="100"/>
  <c r="BL500" i="100"/>
  <c r="BL502" i="100"/>
  <c r="BL503" i="100"/>
  <c r="BO507" i="100"/>
  <c r="BL508" i="100"/>
  <c r="BL510" i="100"/>
  <c r="BL511" i="100"/>
  <c r="BO515" i="100"/>
  <c r="BL516" i="100"/>
  <c r="BL518" i="100"/>
  <c r="BL519" i="100"/>
  <c r="BO523" i="100"/>
  <c r="BL524" i="100"/>
  <c r="BL526" i="100"/>
  <c r="BL527" i="100"/>
  <c r="BK531" i="100"/>
  <c r="BP531" i="100"/>
  <c r="BM532" i="100"/>
  <c r="BK536" i="100"/>
  <c r="BM537" i="100"/>
  <c r="BL539" i="100"/>
  <c r="BK544" i="100"/>
  <c r="BM545" i="100"/>
  <c r="BO547" i="100"/>
  <c r="BN549" i="100"/>
  <c r="BP550" i="100"/>
  <c r="BO558" i="100"/>
  <c r="BM560" i="100"/>
  <c r="BP564" i="100"/>
  <c r="BL565" i="100"/>
  <c r="BI565" i="100"/>
  <c r="BQ565" i="100" s="1"/>
  <c r="BL569" i="100"/>
  <c r="BL577" i="100"/>
  <c r="BL585" i="100"/>
  <c r="BP593" i="100"/>
  <c r="BM596" i="100"/>
  <c r="BM600" i="100"/>
  <c r="BP601" i="100"/>
  <c r="BP604" i="100"/>
  <c r="BM604" i="100"/>
  <c r="BL606" i="100"/>
  <c r="BM608" i="100"/>
  <c r="BI608" i="100"/>
  <c r="BK610" i="100"/>
  <c r="BP610" i="100"/>
  <c r="BP611" i="100"/>
  <c r="BL613" i="100"/>
  <c r="BK622" i="100"/>
  <c r="BK641" i="100"/>
  <c r="BM644" i="100"/>
  <c r="BP645" i="100"/>
  <c r="BM654" i="100"/>
  <c r="BP655" i="100"/>
  <c r="BK666" i="100"/>
  <c r="BK674" i="100"/>
  <c r="BK680" i="100"/>
  <c r="BL683" i="100"/>
  <c r="BM686" i="100"/>
  <c r="BK696" i="100"/>
  <c r="BN698" i="100"/>
  <c r="BL699" i="100"/>
  <c r="BN700" i="100"/>
  <c r="BM702" i="100"/>
  <c r="BP703" i="100"/>
  <c r="BK712" i="100"/>
  <c r="BN714" i="100"/>
  <c r="BL715" i="100"/>
  <c r="BO716" i="100"/>
  <c r="BM718" i="100"/>
  <c r="BP719" i="100"/>
  <c r="BN728" i="100"/>
  <c r="BM730" i="100"/>
  <c r="BP731" i="100"/>
  <c r="BK736" i="100"/>
  <c r="BN738" i="100"/>
  <c r="BL742" i="100"/>
  <c r="BL750" i="100"/>
  <c r="BM753" i="100"/>
  <c r="BK763" i="100"/>
  <c r="BP766" i="100"/>
  <c r="BL770" i="100"/>
  <c r="BM774" i="100"/>
  <c r="BM781" i="100"/>
  <c r="BK782" i="100"/>
  <c r="BP782" i="100"/>
  <c r="BM824" i="100"/>
  <c r="BM827" i="100"/>
  <c r="BK833" i="100"/>
  <c r="BQ833" i="100"/>
  <c r="BL834" i="100"/>
  <c r="BL862" i="100"/>
  <c r="BL869" i="100"/>
  <c r="BN870" i="100"/>
  <c r="BI904" i="100"/>
  <c r="BQ904" i="100" s="1"/>
  <c r="BO904" i="100"/>
  <c r="BP447" i="100"/>
  <c r="BM447" i="100"/>
  <c r="BM448" i="100"/>
  <c r="BN449" i="100"/>
  <c r="BO449" i="100"/>
  <c r="BM450" i="100"/>
  <c r="BI451" i="100"/>
  <c r="BQ451" i="100" s="1"/>
  <c r="BN454" i="100"/>
  <c r="BL455" i="100"/>
  <c r="BP455" i="100"/>
  <c r="BM455" i="100"/>
  <c r="BM456" i="100"/>
  <c r="BL461" i="100"/>
  <c r="BK462" i="100"/>
  <c r="BL463" i="100"/>
  <c r="BM464" i="100"/>
  <c r="BK465" i="100"/>
  <c r="BP465" i="100"/>
  <c r="BN467" i="100"/>
  <c r="BO468" i="100"/>
  <c r="BK472" i="100"/>
  <c r="BM473" i="100"/>
  <c r="BK475" i="100"/>
  <c r="BP475" i="100"/>
  <c r="BM476" i="100"/>
  <c r="BN476" i="100"/>
  <c r="BP477" i="100"/>
  <c r="BN477" i="100"/>
  <c r="BM478" i="100"/>
  <c r="BK480" i="100"/>
  <c r="BM481" i="100"/>
  <c r="BO483" i="100"/>
  <c r="BL484" i="100"/>
  <c r="BP485" i="100"/>
  <c r="BI485" i="100"/>
  <c r="BQ485" i="100" s="1"/>
  <c r="BL486" i="100"/>
  <c r="BK488" i="100"/>
  <c r="BM489" i="100"/>
  <c r="BL491" i="100"/>
  <c r="BK492" i="100"/>
  <c r="BL493" i="100"/>
  <c r="BM494" i="100"/>
  <c r="BM497" i="100"/>
  <c r="BP498" i="100"/>
  <c r="BK499" i="100"/>
  <c r="BP499" i="100"/>
  <c r="BM500" i="100"/>
  <c r="BO500" i="100"/>
  <c r="BL501" i="100"/>
  <c r="BM502" i="100"/>
  <c r="BM505" i="100"/>
  <c r="BP506" i="100"/>
  <c r="BK507" i="100"/>
  <c r="BP507" i="100"/>
  <c r="BM508" i="100"/>
  <c r="BO508" i="100"/>
  <c r="BL509" i="100"/>
  <c r="BM510" i="100"/>
  <c r="BM513" i="100"/>
  <c r="BP514" i="100"/>
  <c r="BK515" i="100"/>
  <c r="BP515" i="100"/>
  <c r="BM516" i="100"/>
  <c r="BO516" i="100"/>
  <c r="BL517" i="100"/>
  <c r="BM518" i="100"/>
  <c r="BM521" i="100"/>
  <c r="BP522" i="100"/>
  <c r="BK523" i="100"/>
  <c r="BP523" i="100"/>
  <c r="BM524" i="100"/>
  <c r="BO524" i="100"/>
  <c r="BL525" i="100"/>
  <c r="BM526" i="100"/>
  <c r="BM529" i="100"/>
  <c r="BP530" i="100"/>
  <c r="BL531" i="100"/>
  <c r="BK532" i="100"/>
  <c r="BO535" i="100"/>
  <c r="BL536" i="100"/>
  <c r="BN537" i="100"/>
  <c r="BP538" i="100"/>
  <c r="BK540" i="100"/>
  <c r="BM541" i="100"/>
  <c r="BO543" i="100"/>
  <c r="BL544" i="100"/>
  <c r="BN545" i="100"/>
  <c r="BP546" i="100"/>
  <c r="BM547" i="100"/>
  <c r="BK547" i="100"/>
  <c r="BP547" i="100"/>
  <c r="BM548" i="100"/>
  <c r="BN548" i="100"/>
  <c r="BP549" i="100"/>
  <c r="BI549" i="100"/>
  <c r="BQ549" i="100" s="1"/>
  <c r="BL550" i="100"/>
  <c r="BL552" i="100"/>
  <c r="BM553" i="100"/>
  <c r="BP554" i="100"/>
  <c r="BL555" i="100"/>
  <c r="BK556" i="100"/>
  <c r="BO561" i="100"/>
  <c r="BL562" i="100"/>
  <c r="BP563" i="100"/>
  <c r="BI563" i="100"/>
  <c r="BQ563" i="100" s="1"/>
  <c r="BL564" i="100"/>
  <c r="BI564" i="100"/>
  <c r="BQ564" i="100" s="1"/>
  <c r="BM565" i="100"/>
  <c r="BK566" i="100"/>
  <c r="BP566" i="100"/>
  <c r="BM567" i="100"/>
  <c r="BO567" i="100"/>
  <c r="BL568" i="100"/>
  <c r="BM569" i="100"/>
  <c r="BM572" i="100"/>
  <c r="BP573" i="100"/>
  <c r="BK574" i="100"/>
  <c r="BP574" i="100"/>
  <c r="BM575" i="100"/>
  <c r="BO575" i="100"/>
  <c r="BM577" i="100"/>
  <c r="BM580" i="100"/>
  <c r="BP581" i="100"/>
  <c r="BK582" i="100"/>
  <c r="BP582" i="100"/>
  <c r="BM583" i="100"/>
  <c r="BO583" i="100"/>
  <c r="BL584" i="100"/>
  <c r="BM585" i="100"/>
  <c r="BP589" i="100"/>
  <c r="BK590" i="100"/>
  <c r="BP590" i="100"/>
  <c r="BM591" i="100"/>
  <c r="BN591" i="100"/>
  <c r="BP592" i="100"/>
  <c r="BN592" i="100"/>
  <c r="BL593" i="100"/>
  <c r="BO596" i="100"/>
  <c r="BO598" i="100"/>
  <c r="BP599" i="100"/>
  <c r="BI599" i="100"/>
  <c r="BI601" i="100"/>
  <c r="BQ601" i="100" s="1"/>
  <c r="BM602" i="100"/>
  <c r="BO603" i="100"/>
  <c r="BK605" i="100"/>
  <c r="BL605" i="100"/>
  <c r="BL607" i="100"/>
  <c r="BP609" i="100"/>
  <c r="BM610" i="100"/>
  <c r="BM613" i="100"/>
  <c r="BM616" i="100"/>
  <c r="BK617" i="100"/>
  <c r="BL617" i="100"/>
  <c r="BP625" i="100"/>
  <c r="BL629" i="100"/>
  <c r="BO630" i="100"/>
  <c r="BM632" i="100"/>
  <c r="BK634" i="100"/>
  <c r="BN638" i="100"/>
  <c r="BL645" i="100"/>
  <c r="BM650" i="100"/>
  <c r="BK652" i="100"/>
  <c r="BN654" i="100"/>
  <c r="BL655" i="100"/>
  <c r="BO656" i="100"/>
  <c r="BM658" i="100"/>
  <c r="BP659" i="100"/>
  <c r="BM661" i="100"/>
  <c r="BN663" i="100"/>
  <c r="BP669" i="100"/>
  <c r="BN671" i="100"/>
  <c r="BN679" i="100"/>
  <c r="BL685" i="100"/>
  <c r="BP685" i="100"/>
  <c r="BN686" i="100"/>
  <c r="BP687" i="100"/>
  <c r="BN689" i="100"/>
  <c r="BO691" i="100"/>
  <c r="BN693" i="100"/>
  <c r="BK700" i="100"/>
  <c r="BN702" i="100"/>
  <c r="BL703" i="100"/>
  <c r="BN704" i="100"/>
  <c r="BM706" i="100"/>
  <c r="BP707" i="100"/>
  <c r="BN709" i="100"/>
  <c r="BK716" i="100"/>
  <c r="BN718" i="100"/>
  <c r="BL719" i="100"/>
  <c r="BN720" i="100"/>
  <c r="BM722" i="100"/>
  <c r="BP723" i="100"/>
  <c r="BK728" i="100"/>
  <c r="BN730" i="100"/>
  <c r="BL731" i="100"/>
  <c r="BN732" i="100"/>
  <c r="BM734" i="100"/>
  <c r="BM737" i="100"/>
  <c r="BP738" i="100"/>
  <c r="BL739" i="100"/>
  <c r="BG740" i="100"/>
  <c r="BO740" i="100" s="1"/>
  <c r="BM742" i="100"/>
  <c r="BK743" i="100"/>
  <c r="BP743" i="100"/>
  <c r="BM746" i="100"/>
  <c r="BK747" i="100"/>
  <c r="BP747" i="100"/>
  <c r="BL748" i="100"/>
  <c r="BM750" i="100"/>
  <c r="BN751" i="100"/>
  <c r="BN753" i="100"/>
  <c r="BI754" i="100"/>
  <c r="BQ754" i="100" s="1"/>
  <c r="BK755" i="100"/>
  <c r="BP755" i="100"/>
  <c r="BK759" i="100"/>
  <c r="BP759" i="100"/>
  <c r="BP762" i="100"/>
  <c r="BL763" i="100"/>
  <c r="BL766" i="100"/>
  <c r="BM770" i="100"/>
  <c r="BK775" i="100"/>
  <c r="BK777" i="100"/>
  <c r="BN779" i="100"/>
  <c r="BM780" i="100"/>
  <c r="BL782" i="100"/>
  <c r="BL784" i="100"/>
  <c r="BP784" i="100"/>
  <c r="BN785" i="100"/>
  <c r="BP790" i="100"/>
  <c r="BL791" i="100"/>
  <c r="BP791" i="100"/>
  <c r="BP837" i="100"/>
  <c r="BM845" i="100"/>
  <c r="BK846" i="100"/>
  <c r="BP846" i="100"/>
  <c r="BO857" i="100"/>
  <c r="BN512" i="100"/>
  <c r="BP513" i="100"/>
  <c r="BI513" i="100"/>
  <c r="BM514" i="100"/>
  <c r="BK516" i="100"/>
  <c r="BN520" i="100"/>
  <c r="BP521" i="100"/>
  <c r="BI521" i="100"/>
  <c r="BQ521" i="100" s="1"/>
  <c r="BL522" i="100"/>
  <c r="BK524" i="100"/>
  <c r="BN528" i="100"/>
  <c r="BP529" i="100"/>
  <c r="BI529" i="100"/>
  <c r="BL530" i="100"/>
  <c r="BP534" i="100"/>
  <c r="BM535" i="100"/>
  <c r="BN536" i="100"/>
  <c r="BP537" i="100"/>
  <c r="BI537" i="100"/>
  <c r="BQ537" i="100" s="1"/>
  <c r="BL538" i="100"/>
  <c r="BP542" i="100"/>
  <c r="BM543" i="100"/>
  <c r="BN544" i="100"/>
  <c r="BP545" i="100"/>
  <c r="BI545" i="100"/>
  <c r="BM546" i="100"/>
  <c r="BN547" i="100"/>
  <c r="BO548" i="100"/>
  <c r="BM550" i="100"/>
  <c r="BK551" i="100"/>
  <c r="BP551" i="100"/>
  <c r="BL554" i="100"/>
  <c r="BP560" i="100"/>
  <c r="BM564" i="100"/>
  <c r="BL573" i="100"/>
  <c r="BL581" i="100"/>
  <c r="BO587" i="100"/>
  <c r="BL589" i="100"/>
  <c r="BM593" i="100"/>
  <c r="BK594" i="100"/>
  <c r="BP594" i="100"/>
  <c r="BK596" i="100"/>
  <c r="BO606" i="100"/>
  <c r="BN607" i="100"/>
  <c r="BN613" i="100"/>
  <c r="BK614" i="100"/>
  <c r="BP614" i="100"/>
  <c r="BK618" i="100"/>
  <c r="BP618" i="100"/>
  <c r="BN620" i="100"/>
  <c r="BL621" i="100"/>
  <c r="BP623" i="100"/>
  <c r="BI623" i="100"/>
  <c r="BL625" i="100"/>
  <c r="BO626" i="100"/>
  <c r="BL627" i="100"/>
  <c r="BM628" i="100"/>
  <c r="BO629" i="100"/>
  <c r="BK630" i="100"/>
  <c r="BM631" i="100"/>
  <c r="BK633" i="100"/>
  <c r="BN635" i="100"/>
  <c r="BL638" i="100"/>
  <c r="BM639" i="100"/>
  <c r="BP640" i="100"/>
  <c r="BK646" i="100"/>
  <c r="BM649" i="100"/>
  <c r="BK651" i="100"/>
  <c r="BK656" i="100"/>
  <c r="BM657" i="100"/>
  <c r="BN658" i="100"/>
  <c r="BL659" i="100"/>
  <c r="BN661" i="100"/>
  <c r="BM662" i="100"/>
  <c r="BO662" i="100"/>
  <c r="BL663" i="100"/>
  <c r="BN664" i="100"/>
  <c r="BP665" i="100"/>
  <c r="BP667" i="100"/>
  <c r="BI667" i="100"/>
  <c r="BQ667" i="100" s="1"/>
  <c r="BL669" i="100"/>
  <c r="BL671" i="100"/>
  <c r="BM672" i="100"/>
  <c r="BP673" i="100"/>
  <c r="BO679" i="100"/>
  <c r="BL679" i="100"/>
  <c r="BP679" i="100"/>
  <c r="BP681" i="100"/>
  <c r="BN681" i="100"/>
  <c r="BM684" i="100"/>
  <c r="BO684" i="100"/>
  <c r="BM685" i="100"/>
  <c r="BN685" i="100"/>
  <c r="BM687" i="100"/>
  <c r="BL687" i="100"/>
  <c r="BN688" i="100"/>
  <c r="BL689" i="100"/>
  <c r="BM690" i="100"/>
  <c r="BN692" i="100"/>
  <c r="BL693" i="100"/>
  <c r="BM694" i="100"/>
  <c r="BP695" i="100"/>
  <c r="BP697" i="100"/>
  <c r="BI697" i="100"/>
  <c r="BQ697" i="100" s="1"/>
  <c r="BK704" i="100"/>
  <c r="BM705" i="100"/>
  <c r="BN706" i="100"/>
  <c r="BL707" i="100"/>
  <c r="BN708" i="100"/>
  <c r="BL709" i="100"/>
  <c r="BM710" i="100"/>
  <c r="BP711" i="100"/>
  <c r="BP713" i="100"/>
  <c r="BI713" i="100"/>
  <c r="BK720" i="100"/>
  <c r="BM721" i="100"/>
  <c r="BN722" i="100"/>
  <c r="BL723" i="100"/>
  <c r="BN724" i="100"/>
  <c r="BM726" i="100"/>
  <c r="BK732" i="100"/>
  <c r="BN734" i="100"/>
  <c r="BP735" i="100"/>
  <c r="BN737" i="100"/>
  <c r="BL738" i="100"/>
  <c r="BM739" i="100"/>
  <c r="BN742" i="100"/>
  <c r="BL743" i="100"/>
  <c r="BL744" i="100"/>
  <c r="BM745" i="100"/>
  <c r="BN746" i="100"/>
  <c r="BL747" i="100"/>
  <c r="BM749" i="100"/>
  <c r="BP751" i="100"/>
  <c r="BK752" i="100"/>
  <c r="BL755" i="100"/>
  <c r="BM757" i="100"/>
  <c r="BK758" i="100"/>
  <c r="BL759" i="100"/>
  <c r="BF760" i="100"/>
  <c r="BN760" i="100" s="1"/>
  <c r="BM761" i="100"/>
  <c r="BL762" i="100"/>
  <c r="BM766" i="100"/>
  <c r="BO771" i="100"/>
  <c r="BL772" i="100"/>
  <c r="BP774" i="100"/>
  <c r="BK778" i="100"/>
  <c r="BP778" i="100"/>
  <c r="BK779" i="100"/>
  <c r="BG779" i="100"/>
  <c r="BI779" i="100" s="1"/>
  <c r="BN780" i="100"/>
  <c r="BP781" i="100"/>
  <c r="BN783" i="100"/>
  <c r="BO785" i="100"/>
  <c r="BM786" i="100"/>
  <c r="BI789" i="100"/>
  <c r="BQ789" i="100" s="1"/>
  <c r="BP824" i="100"/>
  <c r="BP827" i="100"/>
  <c r="BI829" i="100"/>
  <c r="BQ829" i="100" s="1"/>
  <c r="BP830" i="100"/>
  <c r="BL832" i="100"/>
  <c r="BO833" i="100"/>
  <c r="BO894" i="100"/>
  <c r="BI894" i="100"/>
  <c r="BN787" i="100"/>
  <c r="BL788" i="100"/>
  <c r="BP788" i="100"/>
  <c r="BM788" i="100"/>
  <c r="BN789" i="100"/>
  <c r="BI790" i="100"/>
  <c r="BM792" i="100"/>
  <c r="BN793" i="100"/>
  <c r="BO793" i="100"/>
  <c r="BM794" i="100"/>
  <c r="BM796" i="100"/>
  <c r="BN797" i="100"/>
  <c r="BO797" i="100"/>
  <c r="BM798" i="100"/>
  <c r="BM800" i="100"/>
  <c r="BN801" i="100"/>
  <c r="BO801" i="100"/>
  <c r="BM802" i="100"/>
  <c r="BM804" i="100"/>
  <c r="BN805" i="100"/>
  <c r="BO805" i="100"/>
  <c r="BM806" i="100"/>
  <c r="BM808" i="100"/>
  <c r="BN809" i="100"/>
  <c r="BO809" i="100"/>
  <c r="BM810" i="100"/>
  <c r="BM812" i="100"/>
  <c r="BM813" i="100"/>
  <c r="BL813" i="100"/>
  <c r="BK815" i="100"/>
  <c r="BP815" i="100"/>
  <c r="BK816" i="100"/>
  <c r="BO817" i="100"/>
  <c r="BM818" i="100"/>
  <c r="BL820" i="100"/>
  <c r="BM821" i="100"/>
  <c r="BL821" i="100"/>
  <c r="BK823" i="100"/>
  <c r="BP823" i="100"/>
  <c r="BN823" i="100"/>
  <c r="BL824" i="100"/>
  <c r="BK828" i="100"/>
  <c r="BP828" i="100"/>
  <c r="BL829" i="100"/>
  <c r="BN831" i="100"/>
  <c r="BP833" i="100"/>
  <c r="BK839" i="100"/>
  <c r="BP839" i="100"/>
  <c r="BN839" i="100"/>
  <c r="BN841" i="100"/>
  <c r="BP842" i="100"/>
  <c r="BK843" i="100"/>
  <c r="BM844" i="100"/>
  <c r="BL846" i="100"/>
  <c r="BK847" i="100"/>
  <c r="BM849" i="100"/>
  <c r="BD850" i="100"/>
  <c r="BO850" i="100"/>
  <c r="BM851" i="100"/>
  <c r="BL852" i="100"/>
  <c r="BM853" i="100"/>
  <c r="BK854" i="100"/>
  <c r="BK855" i="100"/>
  <c r="BL857" i="100"/>
  <c r="BI857" i="100"/>
  <c r="BM858" i="100"/>
  <c r="BL858" i="100"/>
  <c r="BK859" i="100"/>
  <c r="BM861" i="100"/>
  <c r="BK862" i="100"/>
  <c r="BP862" i="100"/>
  <c r="BM863" i="100"/>
  <c r="BN863" i="100"/>
  <c r="BK864" i="100"/>
  <c r="BP864" i="100"/>
  <c r="BN864" i="100"/>
  <c r="BP865" i="100"/>
  <c r="BK866" i="100"/>
  <c r="BP866" i="100"/>
  <c r="BM867" i="100"/>
  <c r="BM868" i="100"/>
  <c r="BP869" i="100"/>
  <c r="BP871" i="100"/>
  <c r="BM872" i="100"/>
  <c r="BO873" i="100"/>
  <c r="BM873" i="100"/>
  <c r="BP875" i="100"/>
  <c r="BM888" i="100"/>
  <c r="BO891" i="100"/>
  <c r="BN915" i="100"/>
  <c r="BN917" i="100"/>
  <c r="BN919" i="100"/>
  <c r="BN921" i="100"/>
  <c r="BN931" i="100"/>
  <c r="BL934" i="100"/>
  <c r="BN939" i="100"/>
  <c r="BO954" i="100"/>
  <c r="BP957" i="100"/>
  <c r="BL958" i="100"/>
  <c r="BN960" i="100"/>
  <c r="BM978" i="100"/>
  <c r="BL982" i="100"/>
  <c r="BN929" i="100"/>
  <c r="BN937" i="100"/>
  <c r="BK964" i="100"/>
  <c r="BM974" i="100"/>
  <c r="BK984" i="100"/>
  <c r="BI1019" i="100"/>
  <c r="BQ1019" i="100" s="1"/>
  <c r="BO1019" i="100"/>
  <c r="BI1020" i="100"/>
  <c r="BQ1020" i="100" s="1"/>
  <c r="BP1020" i="100"/>
  <c r="BK791" i="100"/>
  <c r="BM791" i="100"/>
  <c r="BN792" i="100"/>
  <c r="BN794" i="100"/>
  <c r="BL795" i="100"/>
  <c r="BP795" i="100"/>
  <c r="BM795" i="100"/>
  <c r="BN796" i="100"/>
  <c r="BN798" i="100"/>
  <c r="BL799" i="100"/>
  <c r="BP799" i="100"/>
  <c r="BK799" i="100"/>
  <c r="BM799" i="100"/>
  <c r="BN800" i="100"/>
  <c r="BN802" i="100"/>
  <c r="BL803" i="100"/>
  <c r="BP803" i="100"/>
  <c r="BM803" i="100"/>
  <c r="BN804" i="100"/>
  <c r="BN806" i="100"/>
  <c r="BL807" i="100"/>
  <c r="BP807" i="100"/>
  <c r="BK807" i="100"/>
  <c r="BM807" i="100"/>
  <c r="BN808" i="100"/>
  <c r="BN810" i="100"/>
  <c r="BL811" i="100"/>
  <c r="BP811" i="100"/>
  <c r="BM811" i="100"/>
  <c r="BN812" i="100"/>
  <c r="BO813" i="100"/>
  <c r="BL814" i="100"/>
  <c r="BK814" i="100"/>
  <c r="BL816" i="100"/>
  <c r="BM817" i="100"/>
  <c r="BL817" i="100"/>
  <c r="BN818" i="100"/>
  <c r="BK819" i="100"/>
  <c r="BP819" i="100"/>
  <c r="BK820" i="100"/>
  <c r="BO821" i="100"/>
  <c r="BL822" i="100"/>
  <c r="BK822" i="100"/>
  <c r="BK825" i="100"/>
  <c r="BP825" i="100"/>
  <c r="BP826" i="100"/>
  <c r="BN826" i="100"/>
  <c r="BL827" i="100"/>
  <c r="BK830" i="100"/>
  <c r="BK831" i="100"/>
  <c r="BP831" i="100"/>
  <c r="BK832" i="100"/>
  <c r="BL833" i="100"/>
  <c r="BK834" i="100"/>
  <c r="BP834" i="100"/>
  <c r="BK837" i="100"/>
  <c r="BL838" i="100"/>
  <c r="BK838" i="100"/>
  <c r="BO840" i="100"/>
  <c r="BL840" i="100"/>
  <c r="BP840" i="100"/>
  <c r="BM841" i="100"/>
  <c r="BK841" i="100"/>
  <c r="BP841" i="100"/>
  <c r="BM842" i="100"/>
  <c r="BI842" i="100"/>
  <c r="BQ842" i="100" s="1"/>
  <c r="BL844" i="100"/>
  <c r="BL845" i="100"/>
  <c r="BN846" i="100"/>
  <c r="BL847" i="100"/>
  <c r="BK848" i="100"/>
  <c r="BP848" i="100"/>
  <c r="BP849" i="100"/>
  <c r="BK851" i="100"/>
  <c r="BP851" i="100"/>
  <c r="BM852" i="100"/>
  <c r="BN852" i="100"/>
  <c r="BL853" i="100"/>
  <c r="BK853" i="100"/>
  <c r="BO854" i="100"/>
  <c r="BL855" i="100"/>
  <c r="BK856" i="100"/>
  <c r="BP856" i="100"/>
  <c r="BK857" i="100"/>
  <c r="BO858" i="100"/>
  <c r="BL859" i="100"/>
  <c r="BK860" i="100"/>
  <c r="BP860" i="100"/>
  <c r="BP861" i="100"/>
  <c r="BK863" i="100"/>
  <c r="BO865" i="100"/>
  <c r="BM865" i="100"/>
  <c r="BP867" i="100"/>
  <c r="BN867" i="100"/>
  <c r="BL868" i="100"/>
  <c r="BM869" i="100"/>
  <c r="BK870" i="100"/>
  <c r="BP870" i="100"/>
  <c r="BM871" i="100"/>
  <c r="BI871" i="100"/>
  <c r="BQ871" i="100" s="1"/>
  <c r="BL872" i="100"/>
  <c r="BP873" i="100"/>
  <c r="BK874" i="100"/>
  <c r="BM877" i="100"/>
  <c r="BK879" i="100"/>
  <c r="BM881" i="100"/>
  <c r="BI902" i="100"/>
  <c r="BQ902" i="100" s="1"/>
  <c r="BO902" i="100"/>
  <c r="BP907" i="100"/>
  <c r="BM910" i="100"/>
  <c r="BN914" i="100"/>
  <c r="BN916" i="100"/>
  <c r="BN918" i="100"/>
  <c r="BN920" i="100"/>
  <c r="BL930" i="100"/>
  <c r="BN935" i="100"/>
  <c r="BL938" i="100"/>
  <c r="BI947" i="100"/>
  <c r="BQ947" i="100" s="1"/>
  <c r="BK966" i="100"/>
  <c r="BP966" i="100"/>
  <c r="BM970" i="100"/>
  <c r="BM971" i="100"/>
  <c r="BK976" i="100"/>
  <c r="BP976" i="100"/>
  <c r="BP997" i="100"/>
  <c r="BI1017" i="100"/>
  <c r="BQ1017" i="100" s="1"/>
  <c r="BP1017" i="100"/>
  <c r="BL849" i="100"/>
  <c r="BN850" i="100"/>
  <c r="BL851" i="100"/>
  <c r="BP854" i="100"/>
  <c r="BL861" i="100"/>
  <c r="BN862" i="100"/>
  <c r="BL870" i="100"/>
  <c r="BO877" i="100"/>
  <c r="BO881" i="100"/>
  <c r="BM892" i="100"/>
  <c r="BO899" i="100"/>
  <c r="BO901" i="100"/>
  <c r="BI905" i="100"/>
  <c r="BQ905" i="100" s="1"/>
  <c r="BO905" i="100"/>
  <c r="BN933" i="100"/>
  <c r="BO951" i="100"/>
  <c r="BK956" i="100"/>
  <c r="BO956" i="100"/>
  <c r="BL962" i="100"/>
  <c r="BK972" i="100"/>
  <c r="BP972" i="100"/>
  <c r="BN1006" i="100"/>
  <c r="BI1008" i="100"/>
  <c r="BO1008" i="100"/>
  <c r="BI1014" i="100"/>
  <c r="BQ1014" i="100" s="1"/>
  <c r="BO1014" i="100"/>
  <c r="BI1015" i="100"/>
  <c r="BQ1015" i="100" s="1"/>
  <c r="BP1015" i="100"/>
  <c r="BL883" i="100"/>
  <c r="BK886" i="100"/>
  <c r="BP893" i="100"/>
  <c r="BM894" i="100"/>
  <c r="BI900" i="100"/>
  <c r="BI903" i="100"/>
  <c r="BM904" i="100"/>
  <c r="BM908" i="100"/>
  <c r="BM909" i="100"/>
  <c r="BP924" i="100"/>
  <c r="BL925" i="100"/>
  <c r="BO928" i="100"/>
  <c r="BK929" i="100"/>
  <c r="BM929" i="100"/>
  <c r="BO930" i="100"/>
  <c r="BM931" i="100"/>
  <c r="BQ931" i="100"/>
  <c r="BO932" i="100"/>
  <c r="BK933" i="100"/>
  <c r="BM933" i="100"/>
  <c r="BO934" i="100"/>
  <c r="BM935" i="100"/>
  <c r="BO936" i="100"/>
  <c r="BK937" i="100"/>
  <c r="BM937" i="100"/>
  <c r="BQ937" i="100"/>
  <c r="BO938" i="100"/>
  <c r="BM939" i="100"/>
  <c r="BI941" i="100"/>
  <c r="BQ941" i="100" s="1"/>
  <c r="BI943" i="100"/>
  <c r="BQ943" i="100" s="1"/>
  <c r="BN951" i="100"/>
  <c r="BI953" i="100"/>
  <c r="BQ953" i="100" s="1"/>
  <c r="BN954" i="100"/>
  <c r="BK958" i="100"/>
  <c r="BP958" i="100"/>
  <c r="BI959" i="100"/>
  <c r="BQ959" i="100" s="1"/>
  <c r="BK962" i="100"/>
  <c r="BN964" i="100"/>
  <c r="BK969" i="100"/>
  <c r="BL970" i="100"/>
  <c r="BL971" i="100"/>
  <c r="BK973" i="100"/>
  <c r="BL974" i="100"/>
  <c r="BL975" i="100"/>
  <c r="BK977" i="100"/>
  <c r="BL978" i="100"/>
  <c r="BL979" i="100"/>
  <c r="BK979" i="100"/>
  <c r="BN984" i="100"/>
  <c r="BM988" i="100"/>
  <c r="BM990" i="100"/>
  <c r="BN994" i="100"/>
  <c r="BK998" i="100"/>
  <c r="BP998" i="100"/>
  <c r="BM999" i="100"/>
  <c r="BK1009" i="100"/>
  <c r="BP1009" i="100"/>
  <c r="BI1009" i="100"/>
  <c r="BQ1009" i="100" s="1"/>
  <c r="BL1010" i="100"/>
  <c r="BL1040" i="100"/>
  <c r="BO878" i="100"/>
  <c r="BL879" i="100"/>
  <c r="BO882" i="100"/>
  <c r="BM883" i="100"/>
  <c r="BP884" i="100"/>
  <c r="BO887" i="100"/>
  <c r="BP889" i="100"/>
  <c r="BF893" i="100"/>
  <c r="BN893" i="100" s="1"/>
  <c r="BL895" i="100"/>
  <c r="BM896" i="100"/>
  <c r="BL897" i="100"/>
  <c r="BM900" i="100"/>
  <c r="BM903" i="100"/>
  <c r="BM906" i="100"/>
  <c r="BK912" i="100"/>
  <c r="BO913" i="100"/>
  <c r="BM922" i="100"/>
  <c r="BM925" i="100"/>
  <c r="BI926" i="100"/>
  <c r="BQ926" i="100" s="1"/>
  <c r="BM927" i="100"/>
  <c r="BM928" i="100"/>
  <c r="BI928" i="100"/>
  <c r="BQ928" i="100" s="1"/>
  <c r="BO929" i="100"/>
  <c r="BM930" i="100"/>
  <c r="BI930" i="100"/>
  <c r="BO931" i="100"/>
  <c r="BM932" i="100"/>
  <c r="BI932" i="100"/>
  <c r="BQ932" i="100" s="1"/>
  <c r="BO933" i="100"/>
  <c r="BM934" i="100"/>
  <c r="BI934" i="100"/>
  <c r="BQ934" i="100" s="1"/>
  <c r="BO935" i="100"/>
  <c r="BM936" i="100"/>
  <c r="BI936" i="100"/>
  <c r="BO937" i="100"/>
  <c r="BM938" i="100"/>
  <c r="BI938" i="100"/>
  <c r="BO939" i="100"/>
  <c r="BI942" i="100"/>
  <c r="BQ942" i="100" s="1"/>
  <c r="BM946" i="100"/>
  <c r="BM947" i="100"/>
  <c r="BL953" i="100"/>
  <c r="BL954" i="100"/>
  <c r="BI957" i="100"/>
  <c r="BQ957" i="100" s="1"/>
  <c r="BK960" i="100"/>
  <c r="BK965" i="100"/>
  <c r="BL966" i="100"/>
  <c r="BL967" i="100"/>
  <c r="BN968" i="100"/>
  <c r="BL987" i="100"/>
  <c r="BK989" i="100"/>
  <c r="BP989" i="100"/>
  <c r="BK990" i="100"/>
  <c r="BP874" i="100"/>
  <c r="BM875" i="100"/>
  <c r="BI875" i="100"/>
  <c r="BQ875" i="100" s="1"/>
  <c r="BL876" i="100"/>
  <c r="BP877" i="100"/>
  <c r="BK878" i="100"/>
  <c r="BP878" i="100"/>
  <c r="BM879" i="100"/>
  <c r="BI879" i="100"/>
  <c r="BQ879" i="100" s="1"/>
  <c r="BL880" i="100"/>
  <c r="BP881" i="100"/>
  <c r="BK882" i="100"/>
  <c r="BP882" i="100"/>
  <c r="BK883" i="100"/>
  <c r="BP883" i="100"/>
  <c r="BO886" i="100"/>
  <c r="BN887" i="100"/>
  <c r="BK888" i="100"/>
  <c r="BM889" i="100"/>
  <c r="BL889" i="100"/>
  <c r="BK890" i="100"/>
  <c r="BN891" i="100"/>
  <c r="BK892" i="100"/>
  <c r="BM893" i="100"/>
  <c r="BP896" i="100"/>
  <c r="BM897" i="100"/>
  <c r="BO900" i="100"/>
  <c r="BM902" i="100"/>
  <c r="BN903" i="100"/>
  <c r="BO903" i="100"/>
  <c r="BM905" i="100"/>
  <c r="BN906" i="100"/>
  <c r="BN907" i="100"/>
  <c r="BO907" i="100"/>
  <c r="BO910" i="100"/>
  <c r="BO911" i="100"/>
  <c r="BK913" i="100"/>
  <c r="BM914" i="100"/>
  <c r="BM915" i="100"/>
  <c r="BK916" i="100"/>
  <c r="BM916" i="100"/>
  <c r="BM917" i="100"/>
  <c r="BM918" i="100"/>
  <c r="BM919" i="100"/>
  <c r="BK920" i="100"/>
  <c r="BM920" i="100"/>
  <c r="BM921" i="100"/>
  <c r="BO922" i="100"/>
  <c r="BM923" i="100"/>
  <c r="BP925" i="100"/>
  <c r="BO925" i="100"/>
  <c r="BM926" i="100"/>
  <c r="BO927" i="100"/>
  <c r="BO940" i="100"/>
  <c r="BN941" i="100"/>
  <c r="BO941" i="100"/>
  <c r="BL942" i="100"/>
  <c r="BP942" i="100"/>
  <c r="BN943" i="100"/>
  <c r="BO943" i="100"/>
  <c r="BL944" i="100"/>
  <c r="BP944" i="100"/>
  <c r="BM956" i="100"/>
  <c r="BK957" i="100"/>
  <c r="BN962" i="100"/>
  <c r="BK968" i="100"/>
  <c r="BK970" i="100"/>
  <c r="BP970" i="100"/>
  <c r="BK974" i="100"/>
  <c r="BP974" i="100"/>
  <c r="BK978" i="100"/>
  <c r="BP978" i="100"/>
  <c r="BL989" i="100"/>
  <c r="BL991" i="100"/>
  <c r="BK992" i="100"/>
  <c r="BP992" i="100"/>
  <c r="BL995" i="100"/>
  <c r="BL1000" i="100"/>
  <c r="BM1001" i="100"/>
  <c r="BK980" i="100"/>
  <c r="BP980" i="100"/>
  <c r="BP981" i="100"/>
  <c r="BI981" i="100"/>
  <c r="BK982" i="100"/>
  <c r="BP982" i="100"/>
  <c r="BI983" i="100"/>
  <c r="BQ983" i="100" s="1"/>
  <c r="BL985" i="100"/>
  <c r="BP986" i="100"/>
  <c r="BP987" i="100"/>
  <c r="BP988" i="100"/>
  <c r="BL990" i="100"/>
  <c r="BP991" i="100"/>
  <c r="BL993" i="100"/>
  <c r="BN996" i="100"/>
  <c r="BL997" i="100"/>
  <c r="BL999" i="100"/>
  <c r="BK1005" i="100"/>
  <c r="BP1005" i="100"/>
  <c r="BN1012" i="100"/>
  <c r="BI1016" i="100"/>
  <c r="BQ1016" i="100" s="1"/>
  <c r="BM1018" i="100"/>
  <c r="BM1032" i="100"/>
  <c r="BK1032" i="100"/>
  <c r="BK1039" i="100"/>
  <c r="BN1040" i="100"/>
  <c r="BM1042" i="100"/>
  <c r="BM1043" i="100"/>
  <c r="BM1044" i="100"/>
  <c r="BM1045" i="100"/>
  <c r="BM1046" i="100"/>
  <c r="BM1047" i="100"/>
  <c r="BM1048" i="100"/>
  <c r="BM1049" i="100"/>
  <c r="BN1051" i="100"/>
  <c r="BN1052" i="100"/>
  <c r="BN1053" i="100"/>
  <c r="BN1054" i="100"/>
  <c r="BN1055" i="100"/>
  <c r="BN1056" i="100"/>
  <c r="BN1057" i="100"/>
  <c r="BN1058" i="100"/>
  <c r="BM1066" i="100"/>
  <c r="BM1078" i="100"/>
  <c r="BM1082" i="100"/>
  <c r="BM1084" i="100"/>
  <c r="BL1095" i="100"/>
  <c r="BN1102" i="100"/>
  <c r="BM1112" i="100"/>
  <c r="BL1114" i="100"/>
  <c r="BL1118" i="100"/>
  <c r="BH1123" i="100"/>
  <c r="BI1123" i="100" s="1"/>
  <c r="BQ1123" i="100" s="1"/>
  <c r="BH1127" i="100"/>
  <c r="BI1127" i="100" s="1"/>
  <c r="BQ1127" i="100" s="1"/>
  <c r="BK1136" i="100"/>
  <c r="BO1136" i="100"/>
  <c r="BK1161" i="100"/>
  <c r="BO1161" i="100"/>
  <c r="BI1183" i="100"/>
  <c r="BQ1183" i="100" s="1"/>
  <c r="BO1186" i="100"/>
  <c r="BI1186" i="100"/>
  <c r="BQ1186" i="100" s="1"/>
  <c r="BO1198" i="100"/>
  <c r="BK1200" i="100"/>
  <c r="BK1202" i="100"/>
  <c r="BK1204" i="100"/>
  <c r="BK1206" i="100"/>
  <c r="BO1210" i="100"/>
  <c r="BM1050" i="100"/>
  <c r="BN1078" i="100"/>
  <c r="BM1079" i="100"/>
  <c r="BM1087" i="100"/>
  <c r="BL1088" i="100"/>
  <c r="BP1093" i="100"/>
  <c r="BM1095" i="100"/>
  <c r="BK1098" i="100"/>
  <c r="BK1100" i="100"/>
  <c r="BO1102" i="100"/>
  <c r="BM1121" i="100"/>
  <c r="BH1126" i="100"/>
  <c r="BI1126" i="100" s="1"/>
  <c r="BQ1126" i="100" s="1"/>
  <c r="BH1130" i="100"/>
  <c r="BP1130" i="100" s="1"/>
  <c r="BL1135" i="100"/>
  <c r="BN1137" i="100"/>
  <c r="BK1160" i="100"/>
  <c r="BO1160" i="100"/>
  <c r="BK1164" i="100"/>
  <c r="BO1164" i="100"/>
  <c r="BN1166" i="100"/>
  <c r="BO1190" i="100"/>
  <c r="BI1190" i="100"/>
  <c r="BQ1190" i="100" s="1"/>
  <c r="BK1228" i="100"/>
  <c r="BN1011" i="100"/>
  <c r="BI1023" i="100"/>
  <c r="BQ1023" i="100" s="1"/>
  <c r="BN1024" i="100"/>
  <c r="BI1026" i="100"/>
  <c r="BQ1026" i="100" s="1"/>
  <c r="BI1027" i="100"/>
  <c r="BL1029" i="100"/>
  <c r="BK1033" i="100"/>
  <c r="BK1034" i="100"/>
  <c r="BK1035" i="100"/>
  <c r="BK1036" i="100"/>
  <c r="BK1037" i="100"/>
  <c r="BN1038" i="100"/>
  <c r="BO1066" i="100"/>
  <c r="BM1067" i="100"/>
  <c r="BM1068" i="100"/>
  <c r="BM1069" i="100"/>
  <c r="BM1070" i="100"/>
  <c r="BM1071" i="100"/>
  <c r="BM1072" i="100"/>
  <c r="BM1073" i="100"/>
  <c r="BM1074" i="100"/>
  <c r="BM1075" i="100"/>
  <c r="BM1076" i="100"/>
  <c r="BN1079" i="100"/>
  <c r="BM1080" i="100"/>
  <c r="BM1083" i="100"/>
  <c r="BM1085" i="100"/>
  <c r="BN1092" i="100"/>
  <c r="BK1094" i="100"/>
  <c r="BM1096" i="100"/>
  <c r="BL1097" i="100"/>
  <c r="BL1099" i="100"/>
  <c r="BL1101" i="100"/>
  <c r="BO1103" i="100"/>
  <c r="BO1107" i="100"/>
  <c r="BK1125" i="100"/>
  <c r="BO1125" i="100"/>
  <c r="BK1129" i="100"/>
  <c r="BO1129" i="100"/>
  <c r="BK1132" i="100"/>
  <c r="BO1132" i="100"/>
  <c r="BK1159" i="100"/>
  <c r="BO1159" i="100"/>
  <c r="BK1163" i="100"/>
  <c r="BO1163" i="100"/>
  <c r="BI1175" i="100"/>
  <c r="BQ1175" i="100" s="1"/>
  <c r="BO1178" i="100"/>
  <c r="BI1178" i="100"/>
  <c r="BQ1178" i="100" s="1"/>
  <c r="BI1191" i="100"/>
  <c r="BQ1191" i="100" s="1"/>
  <c r="BO1194" i="100"/>
  <c r="BI1194" i="100"/>
  <c r="BQ1194" i="100" s="1"/>
  <c r="BK1199" i="100"/>
  <c r="BK1201" i="100"/>
  <c r="BK1207" i="100"/>
  <c r="BK1209" i="100"/>
  <c r="BK1219" i="100"/>
  <c r="BK1226" i="100"/>
  <c r="BP1226" i="100"/>
  <c r="BM1008" i="100"/>
  <c r="BM1014" i="100"/>
  <c r="BN1015" i="100"/>
  <c r="BK1030" i="100"/>
  <c r="BL1032" i="100"/>
  <c r="BN1032" i="100"/>
  <c r="BM1077" i="100"/>
  <c r="BN1080" i="100"/>
  <c r="BM1081" i="100"/>
  <c r="BL1086" i="100"/>
  <c r="BN1093" i="100"/>
  <c r="BK1111" i="100"/>
  <c r="BH1122" i="100"/>
  <c r="BI1122" i="100" s="1"/>
  <c r="BQ1122" i="100" s="1"/>
  <c r="BN1133" i="100"/>
  <c r="BL1139" i="100"/>
  <c r="BK1158" i="100"/>
  <c r="BO1158" i="100"/>
  <c r="BK1162" i="100"/>
  <c r="BO1162" i="100"/>
  <c r="BM1172" i="100"/>
  <c r="BM1173" i="100"/>
  <c r="BM1174" i="100"/>
  <c r="BO1182" i="100"/>
  <c r="BI1182" i="100"/>
  <c r="BQ1182" i="100" s="1"/>
  <c r="BK1218" i="100"/>
  <c r="BE1232" i="100"/>
  <c r="BM1232" i="100" s="1"/>
  <c r="BM1086" i="100"/>
  <c r="BM1088" i="100"/>
  <c r="BL1094" i="100"/>
  <c r="BM1102" i="100"/>
  <c r="BN1104" i="100"/>
  <c r="BL1105" i="100"/>
  <c r="BM1106" i="100"/>
  <c r="BN1108" i="100"/>
  <c r="BL1109" i="100"/>
  <c r="BM1110" i="100"/>
  <c r="BL1115" i="100"/>
  <c r="BL1119" i="100"/>
  <c r="BK1123" i="100"/>
  <c r="BO1123" i="100"/>
  <c r="BK1127" i="100"/>
  <c r="BO1127" i="100"/>
  <c r="BM1132" i="100"/>
  <c r="BL1133" i="100"/>
  <c r="BM1136" i="100"/>
  <c r="BL1137" i="100"/>
  <c r="BN1140" i="100"/>
  <c r="BN1142" i="100"/>
  <c r="BN1144" i="100"/>
  <c r="BN1146" i="100"/>
  <c r="BK1149" i="100"/>
  <c r="BK1155" i="100"/>
  <c r="BO1168" i="100"/>
  <c r="BO1169" i="100"/>
  <c r="BO1170" i="100"/>
  <c r="BO1171" i="100"/>
  <c r="BO1172" i="100"/>
  <c r="BO1173" i="100"/>
  <c r="BO1174" i="100"/>
  <c r="BI1176" i="100"/>
  <c r="BQ1176" i="100" s="1"/>
  <c r="BI1177" i="100"/>
  <c r="BQ1177" i="100" s="1"/>
  <c r="BI1180" i="100"/>
  <c r="BI1181" i="100"/>
  <c r="BQ1181" i="100" s="1"/>
  <c r="BI1184" i="100"/>
  <c r="BI1185" i="100"/>
  <c r="BI1188" i="100"/>
  <c r="BI1189" i="100"/>
  <c r="BQ1189" i="100" s="1"/>
  <c r="BI1192" i="100"/>
  <c r="BQ1192" i="100" s="1"/>
  <c r="BI1193" i="100"/>
  <c r="BQ1193" i="100" s="1"/>
  <c r="BP1196" i="100"/>
  <c r="BM1198" i="100"/>
  <c r="BN1210" i="100"/>
  <c r="BO1212" i="100"/>
  <c r="BP1214" i="100"/>
  <c r="BN1215" i="100"/>
  <c r="BP1221" i="100"/>
  <c r="BM1225" i="100"/>
  <c r="BM1227" i="100"/>
  <c r="BM1238" i="100"/>
  <c r="BI1242" i="100"/>
  <c r="BQ1242" i="100" s="1"/>
  <c r="BO1247" i="100"/>
  <c r="BO1262" i="100"/>
  <c r="BO1272" i="100"/>
  <c r="BK1281" i="100"/>
  <c r="BP1281" i="100"/>
  <c r="BL1123" i="100"/>
  <c r="BK1124" i="100"/>
  <c r="BO1124" i="100"/>
  <c r="BL1127" i="100"/>
  <c r="BK1128" i="100"/>
  <c r="BO1128" i="100"/>
  <c r="BL1134" i="100"/>
  <c r="BL1138" i="100"/>
  <c r="BK1140" i="100"/>
  <c r="BO1140" i="100"/>
  <c r="BK1142" i="100"/>
  <c r="BO1142" i="100"/>
  <c r="BK1144" i="100"/>
  <c r="BO1144" i="100"/>
  <c r="BK1146" i="100"/>
  <c r="BO1146" i="100"/>
  <c r="BN1151" i="100"/>
  <c r="BN1153" i="100"/>
  <c r="BN1157" i="100"/>
  <c r="BN1158" i="100"/>
  <c r="BN1159" i="100"/>
  <c r="BN1160" i="100"/>
  <c r="BN1161" i="100"/>
  <c r="BN1162" i="100"/>
  <c r="BN1163" i="100"/>
  <c r="BN1164" i="100"/>
  <c r="BO1175" i="100"/>
  <c r="BO1179" i="100"/>
  <c r="BO1183" i="100"/>
  <c r="BO1187" i="100"/>
  <c r="BO1191" i="100"/>
  <c r="BL1196" i="100"/>
  <c r="BM1197" i="100"/>
  <c r="BP1200" i="100"/>
  <c r="BP1202" i="100"/>
  <c r="BP1203" i="100"/>
  <c r="BP1204" i="100"/>
  <c r="BP1207" i="100"/>
  <c r="BP1212" i="100"/>
  <c r="BK1216" i="100"/>
  <c r="BN1220" i="100"/>
  <c r="BK1233" i="100"/>
  <c r="BP1235" i="100"/>
  <c r="BO1245" i="100"/>
  <c r="BK1282" i="100"/>
  <c r="BP1282" i="100"/>
  <c r="BK1289" i="100"/>
  <c r="BP1254" i="100"/>
  <c r="BL1098" i="100"/>
  <c r="BL1100" i="100"/>
  <c r="BN1105" i="100"/>
  <c r="BN1109" i="100"/>
  <c r="BK1121" i="100"/>
  <c r="BO1121" i="100"/>
  <c r="BK1122" i="100"/>
  <c r="BO1122" i="100"/>
  <c r="BH1125" i="100"/>
  <c r="BP1125" i="100" s="1"/>
  <c r="BK1126" i="100"/>
  <c r="BO1126" i="100"/>
  <c r="BH1129" i="100"/>
  <c r="BI1129" i="100" s="1"/>
  <c r="BQ1129" i="100" s="1"/>
  <c r="BK1130" i="100"/>
  <c r="BO1130" i="100"/>
  <c r="BL1132" i="100"/>
  <c r="BM1135" i="100"/>
  <c r="BL1136" i="100"/>
  <c r="BM1139" i="100"/>
  <c r="BK1148" i="100"/>
  <c r="BK1152" i="100"/>
  <c r="BK1154" i="100"/>
  <c r="BO1156" i="100"/>
  <c r="BK1165" i="100"/>
  <c r="BO1166" i="100"/>
  <c r="BO1167" i="100"/>
  <c r="BN1168" i="100"/>
  <c r="BN1169" i="100"/>
  <c r="BN1170" i="100"/>
  <c r="BN1171" i="100"/>
  <c r="BN1172" i="100"/>
  <c r="BN1173" i="100"/>
  <c r="BN1174" i="100"/>
  <c r="BM1177" i="100"/>
  <c r="BM1181" i="100"/>
  <c r="BM1185" i="100"/>
  <c r="BM1189" i="100"/>
  <c r="BM1193" i="100"/>
  <c r="BL1198" i="100"/>
  <c r="BM1199" i="100"/>
  <c r="BM1200" i="100"/>
  <c r="BM1201" i="100"/>
  <c r="BN1204" i="100"/>
  <c r="BN1206" i="100"/>
  <c r="BN1207" i="100"/>
  <c r="BN1209" i="100"/>
  <c r="BM1210" i="100"/>
  <c r="BL1218" i="100"/>
  <c r="BI1234" i="100"/>
  <c r="BO1234" i="100"/>
  <c r="BK1251" i="100"/>
  <c r="BM1253" i="100"/>
  <c r="BE1265" i="100"/>
  <c r="BM1265" i="100" s="1"/>
  <c r="BO1265" i="100"/>
  <c r="BI1266" i="100"/>
  <c r="BQ1266" i="100" s="1"/>
  <c r="BM1273" i="100"/>
  <c r="BK1275" i="100"/>
  <c r="BP1275" i="100"/>
  <c r="BK1280" i="100"/>
  <c r="BP1280" i="100"/>
  <c r="BI1223" i="100"/>
  <c r="BI1226" i="100"/>
  <c r="BK1232" i="100"/>
  <c r="BN1234" i="100"/>
  <c r="BI1236" i="100"/>
  <c r="BQ1236" i="100" s="1"/>
  <c r="BM1240" i="100"/>
  <c r="BM1241" i="100"/>
  <c r="BL1250" i="100"/>
  <c r="BL1255" i="100"/>
  <c r="BN1259" i="100"/>
  <c r="BN1260" i="100"/>
  <c r="BN1261" i="100"/>
  <c r="BO1266" i="100"/>
  <c r="BN1267" i="100"/>
  <c r="BL1277" i="100"/>
  <c r="BI1289" i="100"/>
  <c r="BQ1289" i="100" s="1"/>
  <c r="BK1229" i="100"/>
  <c r="BM1235" i="100"/>
  <c r="BM1237" i="100"/>
  <c r="BN1238" i="100"/>
  <c r="BM1239" i="100"/>
  <c r="BN1240" i="100"/>
  <c r="BN1241" i="100"/>
  <c r="BM1242" i="100"/>
  <c r="BL1246" i="100"/>
  <c r="BL1248" i="100"/>
  <c r="BM1255" i="100"/>
  <c r="BN1256" i="100"/>
  <c r="BP1257" i="100"/>
  <c r="BP1258" i="100"/>
  <c r="BN1263" i="100"/>
  <c r="BP1265" i="100"/>
  <c r="BN1265" i="100"/>
  <c r="BL1274" i="100"/>
  <c r="BL1275" i="100"/>
  <c r="BM1277" i="100"/>
  <c r="BN1278" i="100"/>
  <c r="BL1282" i="100"/>
  <c r="BL1283" i="100"/>
  <c r="BM1286" i="100"/>
  <c r="BK1230" i="100"/>
  <c r="BK1231" i="100"/>
  <c r="BN1237" i="100"/>
  <c r="BF1242" i="100"/>
  <c r="BN1242" i="100" s="1"/>
  <c r="BP1250" i="100"/>
  <c r="BK1253" i="100"/>
  <c r="BN1255" i="100"/>
  <c r="BL1256" i="100"/>
  <c r="BL1257" i="100"/>
  <c r="BL1258" i="100"/>
  <c r="BN1262" i="100"/>
  <c r="BN1266" i="100"/>
  <c r="BM1267" i="100"/>
  <c r="BN1268" i="100"/>
  <c r="BL1271" i="100"/>
  <c r="BL1273" i="100"/>
  <c r="BM1276" i="100"/>
  <c r="BN1277" i="100"/>
  <c r="BL1278" i="100"/>
  <c r="BK1284" i="100"/>
  <c r="BP1284" i="100"/>
  <c r="BK1286" i="100"/>
  <c r="BM1289" i="100"/>
  <c r="BL1290" i="100"/>
  <c r="BF1321" i="100"/>
  <c r="BN1321" i="100" s="1"/>
  <c r="BL1284" i="100"/>
  <c r="BP1287" i="100"/>
  <c r="BO1289" i="100"/>
  <c r="BK1291" i="100"/>
  <c r="BK1295" i="100"/>
  <c r="BK1299" i="100"/>
  <c r="BK1316" i="100"/>
  <c r="BL1328" i="100"/>
  <c r="BI1328" i="100"/>
  <c r="BL1334" i="100"/>
  <c r="BN1336" i="100"/>
  <c r="BK1340" i="100"/>
  <c r="BO1340" i="100"/>
  <c r="BL1341" i="100"/>
  <c r="BO1354" i="100"/>
  <c r="BN1360" i="100"/>
  <c r="BM1365" i="100"/>
  <c r="BL1366" i="100"/>
  <c r="BN1370" i="100"/>
  <c r="BO1372" i="100"/>
  <c r="BL1373" i="100"/>
  <c r="BM1382" i="100"/>
  <c r="BK1385" i="100"/>
  <c r="BP1385" i="100"/>
  <c r="BO1386" i="100"/>
  <c r="BM1390" i="100"/>
  <c r="BO1390" i="100"/>
  <c r="BM1393" i="100"/>
  <c r="BK1396" i="100"/>
  <c r="BP1303" i="100"/>
  <c r="BK1310" i="100"/>
  <c r="BK1314" i="100"/>
  <c r="BM1327" i="100"/>
  <c r="BM1363" i="100"/>
  <c r="BK1368" i="100"/>
  <c r="BO1381" i="100"/>
  <c r="BL1395" i="100"/>
  <c r="BL1396" i="100"/>
  <c r="BL1289" i="100"/>
  <c r="BK1293" i="100"/>
  <c r="BK1301" i="100"/>
  <c r="BM1303" i="100"/>
  <c r="BK1309" i="100"/>
  <c r="BK1313" i="100"/>
  <c r="BK1318" i="100"/>
  <c r="BL1320" i="100"/>
  <c r="BI1321" i="100"/>
  <c r="BQ1321" i="100" s="1"/>
  <c r="BK1322" i="100"/>
  <c r="BP1322" i="100"/>
  <c r="BP1324" i="100"/>
  <c r="BM1329" i="100"/>
  <c r="BP1330" i="100"/>
  <c r="BO1332" i="100"/>
  <c r="BP1333" i="100"/>
  <c r="BK1342" i="100"/>
  <c r="BO1342" i="100"/>
  <c r="BI1346" i="100"/>
  <c r="BQ1346" i="100" s="1"/>
  <c r="BI1352" i="100"/>
  <c r="BQ1352" i="100" s="1"/>
  <c r="BP1353" i="100"/>
  <c r="BK1354" i="100"/>
  <c r="BP1354" i="100"/>
  <c r="BH1360" i="100"/>
  <c r="BP1360" i="100" s="1"/>
  <c r="BL1362" i="100"/>
  <c r="BK1364" i="100"/>
  <c r="BN1375" i="100"/>
  <c r="BN1376" i="100"/>
  <c r="BO1377" i="100"/>
  <c r="BM1378" i="100"/>
  <c r="BK1384" i="100"/>
  <c r="BP1384" i="100"/>
  <c r="BL1388" i="100"/>
  <c r="BM1389" i="100"/>
  <c r="BO1394" i="100"/>
  <c r="BM1395" i="100"/>
  <c r="BK1296" i="100"/>
  <c r="BK1300" i="100"/>
  <c r="BN1303" i="100"/>
  <c r="BK1305" i="100"/>
  <c r="BK1308" i="100"/>
  <c r="BN1322" i="100"/>
  <c r="BN1337" i="100"/>
  <c r="BE1345" i="100"/>
  <c r="BK1345" i="100"/>
  <c r="BO1368" i="100"/>
  <c r="BL1384" i="100"/>
  <c r="BL1387" i="100"/>
  <c r="BQ1387" i="100"/>
  <c r="BM1391" i="100"/>
  <c r="BK1323" i="100"/>
  <c r="BP1323" i="100"/>
  <c r="BM1328" i="100"/>
  <c r="BK1334" i="100"/>
  <c r="BK1337" i="100"/>
  <c r="BK1338" i="100"/>
  <c r="BK1339" i="100"/>
  <c r="BO1339" i="100"/>
  <c r="BN1343" i="100"/>
  <c r="BO1343" i="100"/>
  <c r="BN1351" i="100"/>
  <c r="BN1354" i="100"/>
  <c r="BP1368" i="100"/>
  <c r="BM1375" i="100"/>
  <c r="BL1376" i="100"/>
  <c r="BN1378" i="100"/>
  <c r="BP1379" i="100"/>
  <c r="BM1380" i="100"/>
  <c r="BM1381" i="100"/>
  <c r="BP1382" i="100"/>
  <c r="BL1385" i="100"/>
  <c r="BP1386" i="100"/>
  <c r="BP1390" i="100"/>
  <c r="BP1392" i="100"/>
  <c r="BP1394" i="100"/>
  <c r="BM1396" i="100"/>
  <c r="BN1329" i="100"/>
  <c r="BK1335" i="100"/>
  <c r="BN1341" i="100"/>
  <c r="BN1342" i="100"/>
  <c r="BL1353" i="100"/>
  <c r="BL1358" i="100"/>
  <c r="BP1359" i="100"/>
  <c r="BK1360" i="100"/>
  <c r="BI1363" i="100"/>
  <c r="BQ1363" i="100" s="1"/>
  <c r="BO1367" i="100"/>
  <c r="BL1368" i="100"/>
  <c r="BK1369" i="100"/>
  <c r="BN1369" i="100"/>
  <c r="BP1371" i="100"/>
  <c r="BK1374" i="100"/>
  <c r="BM1376" i="100"/>
  <c r="BP1378" i="100"/>
  <c r="BM1379" i="100"/>
  <c r="BN1380" i="100"/>
  <c r="BN1381" i="100"/>
  <c r="BM1385" i="100"/>
  <c r="BL1386" i="100"/>
  <c r="BP1387" i="100"/>
  <c r="BL1389" i="100"/>
  <c r="BL1390" i="100"/>
  <c r="BL1391" i="100"/>
  <c r="BL1392" i="100"/>
  <c r="BL1393" i="100"/>
  <c r="BM1394" i="100"/>
  <c r="BP1395" i="100"/>
  <c r="BM44" i="100"/>
  <c r="BD45" i="100"/>
  <c r="BE47" i="100"/>
  <c r="BF81" i="100"/>
  <c r="BE43" i="100"/>
  <c r="BM46" i="100"/>
  <c r="BD73" i="100"/>
  <c r="BO101" i="100"/>
  <c r="BI101" i="100"/>
  <c r="BO133" i="100"/>
  <c r="BI133" i="100"/>
  <c r="BQ133" i="100" s="1"/>
  <c r="BO141" i="100"/>
  <c r="BI141" i="100"/>
  <c r="BQ141" i="100" s="1"/>
  <c r="BO149" i="100"/>
  <c r="BI149" i="100"/>
  <c r="BQ149" i="100" s="1"/>
  <c r="BO200" i="100"/>
  <c r="BI200" i="100"/>
  <c r="BQ200" i="100" s="1"/>
  <c r="BG223" i="100"/>
  <c r="BG240" i="100"/>
  <c r="BE26" i="100"/>
  <c r="BM26" i="100" s="1"/>
  <c r="BF35" i="100"/>
  <c r="BE66" i="100"/>
  <c r="BG95" i="100"/>
  <c r="BG103" i="100"/>
  <c r="BF115" i="100"/>
  <c r="BF117" i="100"/>
  <c r="BO121" i="100"/>
  <c r="BI121" i="100"/>
  <c r="BQ121" i="100" s="1"/>
  <c r="BG135" i="100"/>
  <c r="BG143" i="100"/>
  <c r="BG151" i="100"/>
  <c r="BO161" i="100"/>
  <c r="BI161" i="100"/>
  <c r="BO169" i="100"/>
  <c r="BI169" i="100"/>
  <c r="BQ169" i="100" s="1"/>
  <c r="BO177" i="100"/>
  <c r="BI177" i="100"/>
  <c r="BG194" i="100"/>
  <c r="BG202" i="100"/>
  <c r="BO217" i="100"/>
  <c r="BI217" i="100"/>
  <c r="BQ217" i="100" s="1"/>
  <c r="BG232" i="100"/>
  <c r="BD19" i="100"/>
  <c r="BD71" i="100"/>
  <c r="BG167" i="100"/>
  <c r="BF185" i="100"/>
  <c r="BO192" i="100"/>
  <c r="BI192" i="100"/>
  <c r="BO208" i="100"/>
  <c r="BI208" i="100"/>
  <c r="BQ208" i="100" s="1"/>
  <c r="BF215" i="100"/>
  <c r="BE21" i="100"/>
  <c r="BM21" i="100" s="1"/>
  <c r="BF28" i="100"/>
  <c r="BE39" i="100"/>
  <c r="BE49" i="100"/>
  <c r="BD52" i="100"/>
  <c r="BQ65" i="100"/>
  <c r="BD67" i="100"/>
  <c r="BD69" i="100"/>
  <c r="BD75" i="100"/>
  <c r="BD77" i="100"/>
  <c r="BF83" i="100"/>
  <c r="BF85" i="100"/>
  <c r="BN85" i="100" s="1"/>
  <c r="BD91" i="100"/>
  <c r="BO97" i="100"/>
  <c r="BI97" i="100"/>
  <c r="BQ97" i="100" s="1"/>
  <c r="BO105" i="100"/>
  <c r="BI105" i="100"/>
  <c r="BQ105" i="100" s="1"/>
  <c r="BG122" i="100"/>
  <c r="BG123" i="100"/>
  <c r="BF125" i="100"/>
  <c r="BO129" i="100"/>
  <c r="BI129" i="100"/>
  <c r="BQ129" i="100" s="1"/>
  <c r="BO137" i="100"/>
  <c r="BI137" i="100"/>
  <c r="BQ137" i="100" s="1"/>
  <c r="BO145" i="100"/>
  <c r="BI145" i="100"/>
  <c r="BQ145" i="100" s="1"/>
  <c r="BO153" i="100"/>
  <c r="BI153" i="100"/>
  <c r="BF157" i="100"/>
  <c r="BG163" i="100"/>
  <c r="BG171" i="100"/>
  <c r="BG179" i="100"/>
  <c r="BO180" i="100"/>
  <c r="BI180" i="100"/>
  <c r="BQ180" i="100" s="1"/>
  <c r="BF187" i="100"/>
  <c r="BF189" i="100"/>
  <c r="BO196" i="100"/>
  <c r="BI196" i="100"/>
  <c r="BQ196" i="100" s="1"/>
  <c r="BO204" i="100"/>
  <c r="BI204" i="100"/>
  <c r="BQ204" i="100" s="1"/>
  <c r="BG211" i="100"/>
  <c r="BG219" i="100"/>
  <c r="BG226" i="100"/>
  <c r="BE24" i="100"/>
  <c r="BF57" i="100"/>
  <c r="BE79" i="100"/>
  <c r="BF87" i="100"/>
  <c r="BF89" i="100"/>
  <c r="BF159" i="100"/>
  <c r="BF175" i="100"/>
  <c r="BN175" i="100" s="1"/>
  <c r="BE11" i="100"/>
  <c r="BD15" i="100"/>
  <c r="BD12" i="100"/>
  <c r="BL12" i="100" s="1"/>
  <c r="BF30" i="100"/>
  <c r="BF32" i="100"/>
  <c r="BE65" i="100"/>
  <c r="BM65" i="100" s="1"/>
  <c r="BG99" i="100"/>
  <c r="BG107" i="100"/>
  <c r="BG110" i="100"/>
  <c r="BD113" i="100"/>
  <c r="BG118" i="100"/>
  <c r="BD119" i="100"/>
  <c r="BG131" i="100"/>
  <c r="BF139" i="100"/>
  <c r="BG147" i="100"/>
  <c r="BG155" i="100"/>
  <c r="BO165" i="100"/>
  <c r="BI165" i="100"/>
  <c r="BQ165" i="100" s="1"/>
  <c r="BO173" i="100"/>
  <c r="BI173" i="100"/>
  <c r="BQ173" i="100" s="1"/>
  <c r="BG182" i="100"/>
  <c r="BG190" i="100"/>
  <c r="BG198" i="100"/>
  <c r="BG206" i="100"/>
  <c r="BO213" i="100"/>
  <c r="BI213" i="100"/>
  <c r="BQ213" i="100" s="1"/>
  <c r="BO221" i="100"/>
  <c r="BI221" i="100"/>
  <c r="BQ221" i="100" s="1"/>
  <c r="BL29" i="100"/>
  <c r="BP29" i="100"/>
  <c r="BK30" i="100"/>
  <c r="BO30" i="100"/>
  <c r="BK57" i="100"/>
  <c r="BO57" i="100"/>
  <c r="BK67" i="100"/>
  <c r="BO67" i="100"/>
  <c r="BK71" i="100"/>
  <c r="BO71" i="100"/>
  <c r="BK75" i="100"/>
  <c r="BO75" i="100"/>
  <c r="BK79" i="100"/>
  <c r="BO79" i="100"/>
  <c r="BL82" i="100"/>
  <c r="BK83" i="100"/>
  <c r="BO83" i="100"/>
  <c r="BL86" i="100"/>
  <c r="BK87" i="100"/>
  <c r="BO87" i="100"/>
  <c r="BL90" i="100"/>
  <c r="BK91" i="100"/>
  <c r="BO91" i="100"/>
  <c r="BL94" i="100"/>
  <c r="BK95" i="100"/>
  <c r="BL98" i="100"/>
  <c r="BK99" i="100"/>
  <c r="BL102" i="100"/>
  <c r="BK103" i="100"/>
  <c r="BL106" i="100"/>
  <c r="BK107" i="100"/>
  <c r="BL109" i="100"/>
  <c r="BK110" i="100"/>
  <c r="BK115" i="100"/>
  <c r="BO115" i="100"/>
  <c r="BL118" i="100"/>
  <c r="BK119" i="100"/>
  <c r="BO119" i="100"/>
  <c r="BL122" i="100"/>
  <c r="BK123" i="100"/>
  <c r="BL130" i="100"/>
  <c r="BK131" i="100"/>
  <c r="BL134" i="100"/>
  <c r="BK135" i="100"/>
  <c r="BL138" i="100"/>
  <c r="BK139" i="100"/>
  <c r="BO139" i="100"/>
  <c r="BL142" i="100"/>
  <c r="BK143" i="100"/>
  <c r="BL146" i="100"/>
  <c r="BK147" i="100"/>
  <c r="BL150" i="100"/>
  <c r="BK151" i="100"/>
  <c r="BL154" i="100"/>
  <c r="BK155" i="100"/>
  <c r="BL158" i="100"/>
  <c r="BK159" i="100"/>
  <c r="BO159" i="100"/>
  <c r="BL162" i="100"/>
  <c r="BK163" i="100"/>
  <c r="BL166" i="100"/>
  <c r="BK167" i="100"/>
  <c r="BL170" i="100"/>
  <c r="BK171" i="100"/>
  <c r="BL174" i="100"/>
  <c r="BK175" i="100"/>
  <c r="BO175" i="100"/>
  <c r="BL178" i="100"/>
  <c r="BK179" i="100"/>
  <c r="BL181" i="100"/>
  <c r="BK182" i="100"/>
  <c r="BK190" i="100"/>
  <c r="BL193" i="100"/>
  <c r="BK194" i="100"/>
  <c r="BL197" i="100"/>
  <c r="BK198" i="100"/>
  <c r="BL201" i="100"/>
  <c r="BK202" i="100"/>
  <c r="BL205" i="100"/>
  <c r="BK206" i="100"/>
  <c r="BL209" i="100"/>
  <c r="BK211" i="100"/>
  <c r="BL214" i="100"/>
  <c r="BK215" i="100"/>
  <c r="BO215" i="100"/>
  <c r="BL218" i="100"/>
  <c r="BK219" i="100"/>
  <c r="BL222" i="100"/>
  <c r="BK223" i="100"/>
  <c r="BL225" i="100"/>
  <c r="BK248" i="100"/>
  <c r="BG253" i="100"/>
  <c r="BG259" i="100"/>
  <c r="BG275" i="100"/>
  <c r="BF293" i="100"/>
  <c r="BP293" i="100"/>
  <c r="BG297" i="100"/>
  <c r="BG300" i="100"/>
  <c r="BG321" i="100"/>
  <c r="BG333" i="100"/>
  <c r="BK12" i="100"/>
  <c r="BO12" i="100"/>
  <c r="BK49" i="100"/>
  <c r="BO49" i="100"/>
  <c r="BK65" i="100"/>
  <c r="BO65" i="100"/>
  <c r="BI15" i="100"/>
  <c r="BI19" i="100"/>
  <c r="BI21" i="100"/>
  <c r="BI28" i="100"/>
  <c r="BI32" i="100"/>
  <c r="BQ32" i="100" s="1"/>
  <c r="BI35" i="100"/>
  <c r="BI39" i="100"/>
  <c r="BI43" i="100"/>
  <c r="BP49" i="100"/>
  <c r="BI55" i="100"/>
  <c r="BQ55" i="100" s="1"/>
  <c r="BI59" i="100"/>
  <c r="BQ59" i="100" s="1"/>
  <c r="BI61" i="100"/>
  <c r="BQ61" i="100" s="1"/>
  <c r="BP67" i="100"/>
  <c r="BP71" i="100"/>
  <c r="BP75" i="100"/>
  <c r="BP79" i="100"/>
  <c r="BP83" i="100"/>
  <c r="BP87" i="100"/>
  <c r="BP91" i="100"/>
  <c r="BP139" i="100"/>
  <c r="BP159" i="100"/>
  <c r="BP175" i="100"/>
  <c r="BL227" i="100"/>
  <c r="BK231" i="100"/>
  <c r="BK234" i="100"/>
  <c r="BL238" i="100"/>
  <c r="BL241" i="100"/>
  <c r="BL270" i="100"/>
  <c r="BG271" i="100"/>
  <c r="BK271" i="100"/>
  <c r="BL286" i="100"/>
  <c r="BG287" i="100"/>
  <c r="BK287" i="100"/>
  <c r="BI293" i="100"/>
  <c r="BO293" i="100"/>
  <c r="BP297" i="100"/>
  <c r="BL298" i="100"/>
  <c r="BG302" i="100"/>
  <c r="BK302" i="100"/>
  <c r="BL311" i="100"/>
  <c r="BG312" i="100"/>
  <c r="BK312" i="100"/>
  <c r="BL314" i="100"/>
  <c r="BG327" i="100"/>
  <c r="BK443" i="100"/>
  <c r="BK10" i="100"/>
  <c r="BO10" i="100"/>
  <c r="BL20" i="100"/>
  <c r="BK23" i="100"/>
  <c r="BO23" i="100"/>
  <c r="BK41" i="100"/>
  <c r="BO41" i="100"/>
  <c r="BI20" i="100"/>
  <c r="BK21" i="100"/>
  <c r="BI22" i="100"/>
  <c r="BI24" i="100"/>
  <c r="BQ24" i="100" s="1"/>
  <c r="BL25" i="100"/>
  <c r="BI29" i="100"/>
  <c r="BQ29" i="100" s="1"/>
  <c r="BI33" i="100"/>
  <c r="BI36" i="100"/>
  <c r="BI40" i="100"/>
  <c r="BI48" i="100"/>
  <c r="BI53" i="100"/>
  <c r="BI56" i="100"/>
  <c r="BQ56" i="100" s="1"/>
  <c r="BI64" i="100"/>
  <c r="BQ64" i="100" s="1"/>
  <c r="BI66" i="100"/>
  <c r="BQ66" i="100" s="1"/>
  <c r="BP68" i="100"/>
  <c r="BI70" i="100"/>
  <c r="BQ70" i="100" s="1"/>
  <c r="BP72" i="100"/>
  <c r="BI74" i="100"/>
  <c r="BP76" i="100"/>
  <c r="BI78" i="100"/>
  <c r="BQ78" i="100" s="1"/>
  <c r="BP80" i="100"/>
  <c r="BI82" i="100"/>
  <c r="BP84" i="100"/>
  <c r="BI86" i="100"/>
  <c r="BP88" i="100"/>
  <c r="BI90" i="100"/>
  <c r="BQ90" i="100" s="1"/>
  <c r="BP92" i="100"/>
  <c r="BI114" i="100"/>
  <c r="BQ114" i="100" s="1"/>
  <c r="BP126" i="100"/>
  <c r="BI138" i="100"/>
  <c r="BQ138" i="100" s="1"/>
  <c r="BP183" i="100"/>
  <c r="BI185" i="100"/>
  <c r="BQ185" i="100" s="1"/>
  <c r="BI189" i="100"/>
  <c r="BQ189" i="100" s="1"/>
  <c r="BG230" i="100"/>
  <c r="BM242" i="100"/>
  <c r="BG251" i="100"/>
  <c r="BG256" i="100"/>
  <c r="BM261" i="100"/>
  <c r="BG267" i="100"/>
  <c r="BM277" i="100"/>
  <c r="BG283" i="100"/>
  <c r="BG308" i="100"/>
  <c r="BI319" i="100"/>
  <c r="BP319" i="100"/>
  <c r="BK17" i="100"/>
  <c r="BK34" i="100"/>
  <c r="BK37" i="100"/>
  <c r="BI9" i="100"/>
  <c r="BQ9" i="100" s="1"/>
  <c r="BI11" i="100"/>
  <c r="BQ11" i="100" s="1"/>
  <c r="BI16" i="100"/>
  <c r="BG93" i="100"/>
  <c r="BG234" i="100"/>
  <c r="BL262" i="100"/>
  <c r="BG263" i="100"/>
  <c r="BK263" i="100"/>
  <c r="BL278" i="100"/>
  <c r="BG279" i="100"/>
  <c r="BK279" i="100"/>
  <c r="BG290" i="100"/>
  <c r="BK290" i="100"/>
  <c r="BG294" i="100"/>
  <c r="BK294" i="100"/>
  <c r="BM319" i="100"/>
  <c r="BL320" i="100"/>
  <c r="BG329" i="100"/>
  <c r="BG334" i="100"/>
  <c r="BG338" i="100"/>
  <c r="BG342" i="100"/>
  <c r="BG346" i="100"/>
  <c r="BG356" i="100"/>
  <c r="BK356" i="100"/>
  <c r="BG386" i="100"/>
  <c r="BG397" i="100"/>
  <c r="BG413" i="100"/>
  <c r="BG424" i="100"/>
  <c r="BC434" i="100"/>
  <c r="BO436" i="100"/>
  <c r="BP438" i="100"/>
  <c r="BI438" i="100"/>
  <c r="BQ438" i="100" s="1"/>
  <c r="BC445" i="100"/>
  <c r="BK447" i="100"/>
  <c r="BC449" i="100"/>
  <c r="BK451" i="100"/>
  <c r="BC453" i="100"/>
  <c r="BK455" i="100"/>
  <c r="BN532" i="100"/>
  <c r="BG533" i="100"/>
  <c r="BD541" i="100"/>
  <c r="BN556" i="100"/>
  <c r="BF557" i="100"/>
  <c r="BM323" i="100"/>
  <c r="BG352" i="100"/>
  <c r="BG368" i="100"/>
  <c r="BG382" i="100"/>
  <c r="BG394" i="100"/>
  <c r="BG409" i="100"/>
  <c r="BG420" i="100"/>
  <c r="BF431" i="100"/>
  <c r="BP434" i="100"/>
  <c r="BI434" i="100"/>
  <c r="BQ434" i="100" s="1"/>
  <c r="BP441" i="100"/>
  <c r="BI441" i="100"/>
  <c r="BQ441" i="100" s="1"/>
  <c r="BO442" i="100"/>
  <c r="BI442" i="100"/>
  <c r="BD469" i="100"/>
  <c r="BG493" i="100"/>
  <c r="BF497" i="100"/>
  <c r="BF501" i="100"/>
  <c r="BF505" i="100"/>
  <c r="BF509" i="100"/>
  <c r="BF513" i="100"/>
  <c r="BF517" i="100"/>
  <c r="BF521" i="100"/>
  <c r="BF525" i="100"/>
  <c r="BF529" i="100"/>
  <c r="BD537" i="100"/>
  <c r="BD545" i="100"/>
  <c r="BG553" i="100"/>
  <c r="BF559" i="100"/>
  <c r="BF563" i="100"/>
  <c r="BF603" i="100"/>
  <c r="BF351" i="100"/>
  <c r="BG364" i="100"/>
  <c r="BK364" i="100"/>
  <c r="BG378" i="100"/>
  <c r="BK378" i="100"/>
  <c r="BO385" i="100"/>
  <c r="BI385" i="100"/>
  <c r="BG390" i="100"/>
  <c r="BK390" i="100"/>
  <c r="BM399" i="100"/>
  <c r="BG405" i="100"/>
  <c r="BK405" i="100"/>
  <c r="BM426" i="100"/>
  <c r="BO431" i="100"/>
  <c r="BI431" i="100"/>
  <c r="BQ431" i="100" s="1"/>
  <c r="BP435" i="100"/>
  <c r="BO439" i="100"/>
  <c r="BI439" i="100"/>
  <c r="BQ439" i="100" s="1"/>
  <c r="BO443" i="100"/>
  <c r="BC444" i="100"/>
  <c r="BK446" i="100"/>
  <c r="BC448" i="100"/>
  <c r="BK450" i="100"/>
  <c r="BC452" i="100"/>
  <c r="BC456" i="100"/>
  <c r="BG463" i="100"/>
  <c r="BQ469" i="100"/>
  <c r="BD473" i="100"/>
  <c r="BL473" i="100" s="1"/>
  <c r="BG477" i="100"/>
  <c r="BD481" i="100"/>
  <c r="BF485" i="100"/>
  <c r="BD489" i="100"/>
  <c r="BQ498" i="100"/>
  <c r="BQ517" i="100"/>
  <c r="BD549" i="100"/>
  <c r="BN567" i="100"/>
  <c r="BF568" i="100"/>
  <c r="BN571" i="100"/>
  <c r="BF572" i="100"/>
  <c r="BN575" i="100"/>
  <c r="BN579" i="100"/>
  <c r="BF580" i="100"/>
  <c r="BN583" i="100"/>
  <c r="BF584" i="100"/>
  <c r="BQ595" i="100"/>
  <c r="BF599" i="100"/>
  <c r="BN323" i="100"/>
  <c r="BN334" i="100"/>
  <c r="BO351" i="100"/>
  <c r="BI351" i="100"/>
  <c r="BQ351" i="100" s="1"/>
  <c r="BM354" i="100"/>
  <c r="BG360" i="100"/>
  <c r="BM384" i="100"/>
  <c r="BM396" i="100"/>
  <c r="BG401" i="100"/>
  <c r="BM422" i="100"/>
  <c r="BG428" i="100"/>
  <c r="BP430" i="100"/>
  <c r="BI430" i="100"/>
  <c r="BQ430" i="100" s="1"/>
  <c r="BO435" i="100"/>
  <c r="BI435" i="100"/>
  <c r="BQ435" i="100" s="1"/>
  <c r="BK436" i="100"/>
  <c r="BC438" i="100"/>
  <c r="BO440" i="100"/>
  <c r="BG459" i="100"/>
  <c r="BQ569" i="100"/>
  <c r="BF576" i="100"/>
  <c r="BF588" i="100"/>
  <c r="BG592" i="100"/>
  <c r="BP446" i="100"/>
  <c r="BO447" i="100"/>
  <c r="BP450" i="100"/>
  <c r="BO451" i="100"/>
  <c r="BP454" i="100"/>
  <c r="BO455" i="100"/>
  <c r="BM457" i="100"/>
  <c r="BK459" i="100"/>
  <c r="BM461" i="100"/>
  <c r="BK463" i="100"/>
  <c r="BM465" i="100"/>
  <c r="BP468" i="100"/>
  <c r="BK469" i="100"/>
  <c r="BO469" i="100"/>
  <c r="BP472" i="100"/>
  <c r="BK473" i="100"/>
  <c r="BO473" i="100"/>
  <c r="BM475" i="100"/>
  <c r="BP476" i="100"/>
  <c r="BK477" i="100"/>
  <c r="BM479" i="100"/>
  <c r="BP480" i="100"/>
  <c r="BK481" i="100"/>
  <c r="BO481" i="100"/>
  <c r="BP484" i="100"/>
  <c r="BK485" i="100"/>
  <c r="BO485" i="100"/>
  <c r="BM487" i="100"/>
  <c r="BP488" i="100"/>
  <c r="BK489" i="100"/>
  <c r="BO489" i="100"/>
  <c r="BM491" i="100"/>
  <c r="BK493" i="100"/>
  <c r="BP496" i="100"/>
  <c r="BK497" i="100"/>
  <c r="BO497" i="100"/>
  <c r="BM499" i="100"/>
  <c r="BP500" i="100"/>
  <c r="BK501" i="100"/>
  <c r="BO501" i="100"/>
  <c r="BM503" i="100"/>
  <c r="BP504" i="100"/>
  <c r="BK505" i="100"/>
  <c r="BO505" i="100"/>
  <c r="BM507" i="100"/>
  <c r="BP508" i="100"/>
  <c r="BK509" i="100"/>
  <c r="BO509" i="100"/>
  <c r="BM511" i="100"/>
  <c r="BP512" i="100"/>
  <c r="BK513" i="100"/>
  <c r="BO513" i="100"/>
  <c r="BM515" i="100"/>
  <c r="BP516" i="100"/>
  <c r="BK517" i="100"/>
  <c r="BO517" i="100"/>
  <c r="BM519" i="100"/>
  <c r="BP520" i="100"/>
  <c r="BK521" i="100"/>
  <c r="BO521" i="100"/>
  <c r="BM523" i="100"/>
  <c r="BP524" i="100"/>
  <c r="BK525" i="100"/>
  <c r="BO525" i="100"/>
  <c r="BM527" i="100"/>
  <c r="BP528" i="100"/>
  <c r="BK529" i="100"/>
  <c r="BO529" i="100"/>
  <c r="BM531" i="100"/>
  <c r="BP532" i="100"/>
  <c r="BK533" i="100"/>
  <c r="BP536" i="100"/>
  <c r="BK537" i="100"/>
  <c r="BO537" i="100"/>
  <c r="BM539" i="100"/>
  <c r="BP540" i="100"/>
  <c r="BK541" i="100"/>
  <c r="BO541" i="100"/>
  <c r="BP544" i="100"/>
  <c r="BK545" i="100"/>
  <c r="BO545" i="100"/>
  <c r="BP548" i="100"/>
  <c r="BK549" i="100"/>
  <c r="BO549" i="100"/>
  <c r="BM551" i="100"/>
  <c r="BK553" i="100"/>
  <c r="BM555" i="100"/>
  <c r="BP556" i="100"/>
  <c r="BK557" i="100"/>
  <c r="BO557" i="100"/>
  <c r="BK559" i="100"/>
  <c r="BO559" i="100"/>
  <c r="BM561" i="100"/>
  <c r="BP562" i="100"/>
  <c r="BK563" i="100"/>
  <c r="BO563" i="100"/>
  <c r="BM566" i="100"/>
  <c r="BP567" i="100"/>
  <c r="BK568" i="100"/>
  <c r="BO568" i="100"/>
  <c r="BM570" i="100"/>
  <c r="BP571" i="100"/>
  <c r="BK572" i="100"/>
  <c r="BO572" i="100"/>
  <c r="BM574" i="100"/>
  <c r="BP575" i="100"/>
  <c r="BM578" i="100"/>
  <c r="BP579" i="100"/>
  <c r="BK580" i="100"/>
  <c r="BO580" i="100"/>
  <c r="BM582" i="100"/>
  <c r="BP583" i="100"/>
  <c r="BK584" i="100"/>
  <c r="BO584" i="100"/>
  <c r="BF587" i="100"/>
  <c r="BN587" i="100" s="1"/>
  <c r="BM590" i="100"/>
  <c r="BK592" i="100"/>
  <c r="BM594" i="100"/>
  <c r="BO604" i="100"/>
  <c r="BL614" i="100"/>
  <c r="BO622" i="100"/>
  <c r="BI622" i="100"/>
  <c r="BF649" i="100"/>
  <c r="BG653" i="100"/>
  <c r="BF733" i="100"/>
  <c r="BG745" i="100"/>
  <c r="BG746" i="100"/>
  <c r="BO387" i="100"/>
  <c r="BO429" i="100"/>
  <c r="BO433" i="100"/>
  <c r="BO437" i="100"/>
  <c r="BO444" i="100"/>
  <c r="BI445" i="100"/>
  <c r="BQ445" i="100" s="1"/>
  <c r="BO448" i="100"/>
  <c r="BI449" i="100"/>
  <c r="BQ449" i="100" s="1"/>
  <c r="BO452" i="100"/>
  <c r="BI453" i="100"/>
  <c r="BQ453" i="100" s="1"/>
  <c r="BO456" i="100"/>
  <c r="BI467" i="100"/>
  <c r="BQ467" i="100" s="1"/>
  <c r="BO470" i="100"/>
  <c r="BI471" i="100"/>
  <c r="BQ471" i="100" s="1"/>
  <c r="BO474" i="100"/>
  <c r="BO478" i="100"/>
  <c r="BO482" i="100"/>
  <c r="BI483" i="100"/>
  <c r="BQ483" i="100" s="1"/>
  <c r="BO486" i="100"/>
  <c r="BO494" i="100"/>
  <c r="BI495" i="100"/>
  <c r="BO498" i="100"/>
  <c r="BI499" i="100"/>
  <c r="BQ499" i="100" s="1"/>
  <c r="BO502" i="100"/>
  <c r="BI503" i="100"/>
  <c r="BQ503" i="100" s="1"/>
  <c r="BO506" i="100"/>
  <c r="BI507" i="100"/>
  <c r="BO510" i="100"/>
  <c r="BI511" i="100"/>
  <c r="BQ511" i="100" s="1"/>
  <c r="BO514" i="100"/>
  <c r="BI515" i="100"/>
  <c r="BQ515" i="100" s="1"/>
  <c r="BO518" i="100"/>
  <c r="BI519" i="100"/>
  <c r="BQ519" i="100" s="1"/>
  <c r="BO522" i="100"/>
  <c r="BI523" i="100"/>
  <c r="BQ523" i="100" s="1"/>
  <c r="BO526" i="100"/>
  <c r="BI527" i="100"/>
  <c r="BQ527" i="100" s="1"/>
  <c r="BO530" i="100"/>
  <c r="BO534" i="100"/>
  <c r="BI535" i="100"/>
  <c r="BQ535" i="100" s="1"/>
  <c r="BO542" i="100"/>
  <c r="BI543" i="100"/>
  <c r="BO546" i="100"/>
  <c r="BI547" i="100"/>
  <c r="BQ547" i="100" s="1"/>
  <c r="BI555" i="100"/>
  <c r="BQ555" i="100" s="1"/>
  <c r="BO560" i="100"/>
  <c r="BI561" i="100"/>
  <c r="BO564" i="100"/>
  <c r="BI566" i="100"/>
  <c r="BQ566" i="100" s="1"/>
  <c r="BO569" i="100"/>
  <c r="BI570" i="100"/>
  <c r="BQ570" i="100" s="1"/>
  <c r="BO573" i="100"/>
  <c r="BI574" i="100"/>
  <c r="BO577" i="100"/>
  <c r="BI578" i="100"/>
  <c r="BQ578" i="100" s="1"/>
  <c r="BO581" i="100"/>
  <c r="BI582" i="100"/>
  <c r="BQ582" i="100" s="1"/>
  <c r="BO585" i="100"/>
  <c r="BO589" i="100"/>
  <c r="BI590" i="100"/>
  <c r="BO595" i="100"/>
  <c r="BK601" i="100"/>
  <c r="BK604" i="100"/>
  <c r="BI606" i="100"/>
  <c r="BQ606" i="100" s="1"/>
  <c r="BO607" i="100"/>
  <c r="BI609" i="100"/>
  <c r="BQ609" i="100" s="1"/>
  <c r="BO609" i="100"/>
  <c r="BI610" i="100"/>
  <c r="BQ610" i="100" s="1"/>
  <c r="BK611" i="100"/>
  <c r="BG663" i="100"/>
  <c r="BG681" i="100"/>
  <c r="BF697" i="100"/>
  <c r="BG705" i="100"/>
  <c r="BF713" i="100"/>
  <c r="BF721" i="100"/>
  <c r="BI446" i="100"/>
  <c r="BQ446" i="100" s="1"/>
  <c r="BI450" i="100"/>
  <c r="BQ450" i="100" s="1"/>
  <c r="BI454" i="100"/>
  <c r="BQ454" i="100" s="1"/>
  <c r="BI468" i="100"/>
  <c r="BQ468" i="100" s="1"/>
  <c r="BI472" i="100"/>
  <c r="BQ472" i="100" s="1"/>
  <c r="BI476" i="100"/>
  <c r="BI480" i="100"/>
  <c r="BI484" i="100"/>
  <c r="BQ484" i="100" s="1"/>
  <c r="BI488" i="100"/>
  <c r="BQ488" i="100" s="1"/>
  <c r="BI496" i="100"/>
  <c r="BI500" i="100"/>
  <c r="BQ500" i="100" s="1"/>
  <c r="BI504" i="100"/>
  <c r="BQ504" i="100" s="1"/>
  <c r="BI508" i="100"/>
  <c r="BQ508" i="100" s="1"/>
  <c r="BI512" i="100"/>
  <c r="BI516" i="100"/>
  <c r="BI520" i="100"/>
  <c r="BQ520" i="100" s="1"/>
  <c r="BI524" i="100"/>
  <c r="BQ524" i="100" s="1"/>
  <c r="BI528" i="100"/>
  <c r="BI532" i="100"/>
  <c r="BI536" i="100"/>
  <c r="BQ536" i="100" s="1"/>
  <c r="BI540" i="100"/>
  <c r="BI544" i="100"/>
  <c r="BQ544" i="100" s="1"/>
  <c r="BI548" i="100"/>
  <c r="BQ548" i="100" s="1"/>
  <c r="BI556" i="100"/>
  <c r="BQ556" i="100" s="1"/>
  <c r="BI558" i="100"/>
  <c r="BQ558" i="100" s="1"/>
  <c r="BI562" i="100"/>
  <c r="BQ562" i="100" s="1"/>
  <c r="BI567" i="100"/>
  <c r="BQ567" i="100" s="1"/>
  <c r="BI571" i="100"/>
  <c r="BQ571" i="100" s="1"/>
  <c r="BI575" i="100"/>
  <c r="BI579" i="100"/>
  <c r="BQ579" i="100" s="1"/>
  <c r="BI583" i="100"/>
  <c r="BI596" i="100"/>
  <c r="BI598" i="100"/>
  <c r="BQ598" i="100" s="1"/>
  <c r="BO599" i="100"/>
  <c r="BI603" i="100"/>
  <c r="BI605" i="100"/>
  <c r="BG619" i="100"/>
  <c r="BK619" i="100"/>
  <c r="BL622" i="100"/>
  <c r="BK623" i="100"/>
  <c r="BG643" i="100"/>
  <c r="BG657" i="100"/>
  <c r="BC661" i="100"/>
  <c r="BC662" i="100"/>
  <c r="BC664" i="100"/>
  <c r="BC684" i="100"/>
  <c r="BK685" i="100"/>
  <c r="BG689" i="100"/>
  <c r="BF729" i="100"/>
  <c r="BG752" i="100"/>
  <c r="BO600" i="100"/>
  <c r="BI602" i="100"/>
  <c r="BG611" i="100"/>
  <c r="BP621" i="100"/>
  <c r="BI621" i="100"/>
  <c r="BQ621" i="100" s="1"/>
  <c r="BP622" i="100"/>
  <c r="BF623" i="100"/>
  <c r="BO623" i="100"/>
  <c r="BF627" i="100"/>
  <c r="BF631" i="100"/>
  <c r="BD635" i="100"/>
  <c r="BG638" i="100"/>
  <c r="BF660" i="100"/>
  <c r="BF667" i="100"/>
  <c r="BG671" i="100"/>
  <c r="BG693" i="100"/>
  <c r="BG701" i="100"/>
  <c r="BG709" i="100"/>
  <c r="BF717" i="100"/>
  <c r="BF725" i="100"/>
  <c r="BG737" i="100"/>
  <c r="BG741" i="100"/>
  <c r="BM625" i="100"/>
  <c r="BL626" i="100"/>
  <c r="BP626" i="100"/>
  <c r="BK627" i="100"/>
  <c r="BO627" i="100"/>
  <c r="BM629" i="100"/>
  <c r="BL630" i="100"/>
  <c r="BP630" i="100"/>
  <c r="BK631" i="100"/>
  <c r="BO631" i="100"/>
  <c r="BM633" i="100"/>
  <c r="BL634" i="100"/>
  <c r="BK635" i="100"/>
  <c r="BO635" i="100"/>
  <c r="BL637" i="100"/>
  <c r="BK638" i="100"/>
  <c r="BM640" i="100"/>
  <c r="BL641" i="100"/>
  <c r="BK643" i="100"/>
  <c r="BM645" i="100"/>
  <c r="BL646" i="100"/>
  <c r="BK649" i="100"/>
  <c r="BO649" i="100"/>
  <c r="BL652" i="100"/>
  <c r="BK653" i="100"/>
  <c r="BL656" i="100"/>
  <c r="BP656" i="100"/>
  <c r="BK657" i="100"/>
  <c r="BP662" i="100"/>
  <c r="BK663" i="100"/>
  <c r="BM665" i="100"/>
  <c r="BL666" i="100"/>
  <c r="BK667" i="100"/>
  <c r="BO667" i="100"/>
  <c r="BM669" i="100"/>
  <c r="BL670" i="100"/>
  <c r="BK671" i="100"/>
  <c r="BM673" i="100"/>
  <c r="BL674" i="100"/>
  <c r="BL680" i="100"/>
  <c r="BK681" i="100"/>
  <c r="BM683" i="100"/>
  <c r="BP684" i="100"/>
  <c r="BO685" i="100"/>
  <c r="BL688" i="100"/>
  <c r="BK689" i="100"/>
  <c r="BL692" i="100"/>
  <c r="BK693" i="100"/>
  <c r="BL696" i="100"/>
  <c r="BK697" i="100"/>
  <c r="BO697" i="100"/>
  <c r="BL700" i="100"/>
  <c r="BK701" i="100"/>
  <c r="BL704" i="100"/>
  <c r="BK705" i="100"/>
  <c r="BL708" i="100"/>
  <c r="BK709" i="100"/>
  <c r="BL712" i="100"/>
  <c r="BK713" i="100"/>
  <c r="BO713" i="100"/>
  <c r="BL716" i="100"/>
  <c r="BP716" i="100"/>
  <c r="BK717" i="100"/>
  <c r="BO717" i="100"/>
  <c r="BL720" i="100"/>
  <c r="BK721" i="100"/>
  <c r="BO721" i="100"/>
  <c r="BL724" i="100"/>
  <c r="BK725" i="100"/>
  <c r="BO725" i="100"/>
  <c r="BL728" i="100"/>
  <c r="BK729" i="100"/>
  <c r="BO729" i="100"/>
  <c r="BL732" i="100"/>
  <c r="BK733" i="100"/>
  <c r="BO733" i="100"/>
  <c r="BL736" i="100"/>
  <c r="BK737" i="100"/>
  <c r="BK741" i="100"/>
  <c r="BL751" i="100"/>
  <c r="BO763" i="100"/>
  <c r="BI763" i="100"/>
  <c r="BP763" i="100"/>
  <c r="BO764" i="100"/>
  <c r="BF772" i="100"/>
  <c r="BK784" i="100"/>
  <c r="BC785" i="100"/>
  <c r="BK787" i="100"/>
  <c r="BC790" i="100"/>
  <c r="BK790" i="100" s="1"/>
  <c r="BF829" i="100"/>
  <c r="BF872" i="100"/>
  <c r="BF880" i="100"/>
  <c r="BO624" i="100"/>
  <c r="BI625" i="100"/>
  <c r="BQ625" i="100" s="1"/>
  <c r="BO628" i="100"/>
  <c r="BI629" i="100"/>
  <c r="BQ629" i="100" s="1"/>
  <c r="BO632" i="100"/>
  <c r="BI633" i="100"/>
  <c r="BQ633" i="100" s="1"/>
  <c r="BO650" i="100"/>
  <c r="BI651" i="100"/>
  <c r="BQ651" i="100" s="1"/>
  <c r="BO660" i="100"/>
  <c r="BI661" i="100"/>
  <c r="BQ661" i="100" s="1"/>
  <c r="BO664" i="100"/>
  <c r="BI665" i="100"/>
  <c r="BQ665" i="100" s="1"/>
  <c r="BO668" i="100"/>
  <c r="BI669" i="100"/>
  <c r="BQ669" i="100" s="1"/>
  <c r="BI679" i="100"/>
  <c r="BQ679" i="100" s="1"/>
  <c r="BI687" i="100"/>
  <c r="BQ687" i="100" s="1"/>
  <c r="BI691" i="100"/>
  <c r="BQ691" i="100" s="1"/>
  <c r="BI727" i="100"/>
  <c r="BQ727" i="100" s="1"/>
  <c r="BI735" i="100"/>
  <c r="BQ735" i="100" s="1"/>
  <c r="BI739" i="100"/>
  <c r="BQ739" i="100" s="1"/>
  <c r="BO765" i="100"/>
  <c r="BI766" i="100"/>
  <c r="BQ766" i="100" s="1"/>
  <c r="BI772" i="100"/>
  <c r="BQ772" i="100" s="1"/>
  <c r="BO772" i="100"/>
  <c r="BO773" i="100"/>
  <c r="BC792" i="100"/>
  <c r="BK794" i="100"/>
  <c r="BC797" i="100"/>
  <c r="BC800" i="100"/>
  <c r="BK802" i="100"/>
  <c r="BC805" i="100"/>
  <c r="BC808" i="100"/>
  <c r="BK810" i="100"/>
  <c r="BK818" i="100"/>
  <c r="BO832" i="100"/>
  <c r="BI832" i="100"/>
  <c r="BC840" i="100"/>
  <c r="BF848" i="100"/>
  <c r="BM850" i="100"/>
  <c r="BE856" i="100"/>
  <c r="BI626" i="100"/>
  <c r="BQ626" i="100" s="1"/>
  <c r="BI630" i="100"/>
  <c r="BQ630" i="100" s="1"/>
  <c r="BI656" i="100"/>
  <c r="BQ656" i="100" s="1"/>
  <c r="BI662" i="100"/>
  <c r="BI684" i="100"/>
  <c r="BQ684" i="100" s="1"/>
  <c r="BI716" i="100"/>
  <c r="BQ716" i="100" s="1"/>
  <c r="BI744" i="100"/>
  <c r="BQ744" i="100" s="1"/>
  <c r="BG756" i="100"/>
  <c r="BO759" i="100"/>
  <c r="BI759" i="100"/>
  <c r="BQ759" i="100" s="1"/>
  <c r="BO760" i="100"/>
  <c r="BQ764" i="100"/>
  <c r="BO767" i="100"/>
  <c r="BI767" i="100"/>
  <c r="BQ767" i="100" s="1"/>
  <c r="BO768" i="100"/>
  <c r="BO769" i="100"/>
  <c r="BF775" i="100"/>
  <c r="BF776" i="100"/>
  <c r="BK776" i="100"/>
  <c r="BC786" i="100"/>
  <c r="BK788" i="100"/>
  <c r="BC789" i="100"/>
  <c r="BG814" i="100"/>
  <c r="BF815" i="100"/>
  <c r="BF819" i="100"/>
  <c r="BG822" i="100"/>
  <c r="BG823" i="100"/>
  <c r="BN837" i="100"/>
  <c r="BF844" i="100"/>
  <c r="BG853" i="100"/>
  <c r="BE854" i="100"/>
  <c r="BM854" i="100" s="1"/>
  <c r="BG867" i="100"/>
  <c r="BG868" i="100"/>
  <c r="BF876" i="100"/>
  <c r="BN876" i="100" s="1"/>
  <c r="BF892" i="100"/>
  <c r="BF765" i="100"/>
  <c r="BN765" i="100" s="1"/>
  <c r="BI775" i="100"/>
  <c r="BQ775" i="100" s="1"/>
  <c r="BO775" i="100"/>
  <c r="BO776" i="100"/>
  <c r="BG780" i="100"/>
  <c r="BG783" i="100"/>
  <c r="BC793" i="100"/>
  <c r="BK795" i="100"/>
  <c r="BC796" i="100"/>
  <c r="BK798" i="100"/>
  <c r="BC801" i="100"/>
  <c r="BK803" i="100"/>
  <c r="BC804" i="100"/>
  <c r="BK806" i="100"/>
  <c r="BC809" i="100"/>
  <c r="BK811" i="100"/>
  <c r="BC812" i="100"/>
  <c r="BM826" i="100"/>
  <c r="BG838" i="100"/>
  <c r="BG839" i="100"/>
  <c r="BF860" i="100"/>
  <c r="BG864" i="100"/>
  <c r="BO787" i="100"/>
  <c r="BO790" i="100"/>
  <c r="BO794" i="100"/>
  <c r="BO798" i="100"/>
  <c r="BO802" i="100"/>
  <c r="BO806" i="100"/>
  <c r="BO810" i="100"/>
  <c r="BO818" i="100"/>
  <c r="BF842" i="100"/>
  <c r="BN842" i="100" s="1"/>
  <c r="BO842" i="100"/>
  <c r="BF843" i="100"/>
  <c r="BO843" i="100"/>
  <c r="BF847" i="100"/>
  <c r="BN847" i="100" s="1"/>
  <c r="BO847" i="100"/>
  <c r="BF855" i="100"/>
  <c r="BN855" i="100" s="1"/>
  <c r="BO855" i="100"/>
  <c r="BF859" i="100"/>
  <c r="BN859" i="100" s="1"/>
  <c r="BO859" i="100"/>
  <c r="BO863" i="100"/>
  <c r="BF871" i="100"/>
  <c r="BN871" i="100" s="1"/>
  <c r="BO871" i="100"/>
  <c r="BF875" i="100"/>
  <c r="BN875" i="100" s="1"/>
  <c r="BO875" i="100"/>
  <c r="BF879" i="100"/>
  <c r="BN879" i="100" s="1"/>
  <c r="BO879" i="100"/>
  <c r="BG883" i="100"/>
  <c r="BP885" i="100"/>
  <c r="BI885" i="100"/>
  <c r="BQ885" i="100" s="1"/>
  <c r="BK887" i="100"/>
  <c r="BO888" i="100"/>
  <c r="BI888" i="100"/>
  <c r="BO893" i="100"/>
  <c r="BI895" i="100"/>
  <c r="BQ895" i="100" s="1"/>
  <c r="BC900" i="100"/>
  <c r="BF904" i="100"/>
  <c r="BK909" i="100"/>
  <c r="BF913" i="100"/>
  <c r="BK915" i="100"/>
  <c r="BK919" i="100"/>
  <c r="BF923" i="100"/>
  <c r="BK930" i="100"/>
  <c r="BK934" i="100"/>
  <c r="BK938" i="100"/>
  <c r="BK947" i="100"/>
  <c r="BH960" i="100"/>
  <c r="BI960" i="100" s="1"/>
  <c r="BH973" i="100"/>
  <c r="BP973" i="100" s="1"/>
  <c r="BH977" i="100"/>
  <c r="BP977" i="100" s="1"/>
  <c r="BF988" i="100"/>
  <c r="BF995" i="100"/>
  <c r="BH1033" i="100"/>
  <c r="BI1033" i="100" s="1"/>
  <c r="BH1035" i="100"/>
  <c r="BI1035" i="100" s="1"/>
  <c r="BH1037" i="100"/>
  <c r="BI1037" i="100" s="1"/>
  <c r="BO784" i="100"/>
  <c r="BO788" i="100"/>
  <c r="BO791" i="100"/>
  <c r="BO795" i="100"/>
  <c r="BO799" i="100"/>
  <c r="BO803" i="100"/>
  <c r="BO807" i="100"/>
  <c r="BO811" i="100"/>
  <c r="BO815" i="100"/>
  <c r="BO819" i="100"/>
  <c r="BO844" i="100"/>
  <c r="BO848" i="100"/>
  <c r="BO856" i="100"/>
  <c r="BO860" i="100"/>
  <c r="BO872" i="100"/>
  <c r="BO876" i="100"/>
  <c r="BO880" i="100"/>
  <c r="BO892" i="100"/>
  <c r="BI892" i="100"/>
  <c r="BF896" i="100"/>
  <c r="BC901" i="100"/>
  <c r="BF926" i="100"/>
  <c r="BF927" i="100"/>
  <c r="BH961" i="100"/>
  <c r="BI961" i="100" s="1"/>
  <c r="BH968" i="100"/>
  <c r="BI968" i="100" s="1"/>
  <c r="BF969" i="100"/>
  <c r="BF971" i="100"/>
  <c r="BF975" i="100"/>
  <c r="BF979" i="100"/>
  <c r="BH984" i="100"/>
  <c r="BI984" i="100" s="1"/>
  <c r="BF985" i="100"/>
  <c r="BF986" i="100"/>
  <c r="BN986" i="100" s="1"/>
  <c r="BF990" i="100"/>
  <c r="BN990" i="100" s="1"/>
  <c r="BD1005" i="100"/>
  <c r="BL1005" i="100" s="1"/>
  <c r="BI771" i="100"/>
  <c r="BQ771" i="100" s="1"/>
  <c r="BI786" i="100"/>
  <c r="BQ786" i="100" s="1"/>
  <c r="BI793" i="100"/>
  <c r="BQ793" i="100" s="1"/>
  <c r="BI797" i="100"/>
  <c r="BI801" i="100"/>
  <c r="BQ801" i="100" s="1"/>
  <c r="BI805" i="100"/>
  <c r="BQ805" i="100" s="1"/>
  <c r="BI809" i="100"/>
  <c r="BQ809" i="100" s="1"/>
  <c r="BI813" i="100"/>
  <c r="BQ813" i="100" s="1"/>
  <c r="BI817" i="100"/>
  <c r="BQ817" i="100" s="1"/>
  <c r="BI821" i="100"/>
  <c r="BQ821" i="100" s="1"/>
  <c r="BI825" i="100"/>
  <c r="BQ825" i="100" s="1"/>
  <c r="BI828" i="100"/>
  <c r="BQ828" i="100" s="1"/>
  <c r="BI831" i="100"/>
  <c r="BQ831" i="100" s="1"/>
  <c r="BI837" i="100"/>
  <c r="BQ837" i="100" s="1"/>
  <c r="BI841" i="100"/>
  <c r="BQ841" i="100" s="1"/>
  <c r="BI854" i="100"/>
  <c r="BQ854" i="100" s="1"/>
  <c r="BI858" i="100"/>
  <c r="BQ858" i="100" s="1"/>
  <c r="BI866" i="100"/>
  <c r="BQ866" i="100" s="1"/>
  <c r="BI874" i="100"/>
  <c r="BQ874" i="100" s="1"/>
  <c r="BI878" i="100"/>
  <c r="BQ878" i="100" s="1"/>
  <c r="BI882" i="100"/>
  <c r="BQ882" i="100" s="1"/>
  <c r="BN885" i="100"/>
  <c r="BP886" i="100"/>
  <c r="BI887" i="100"/>
  <c r="BQ887" i="100" s="1"/>
  <c r="BK889" i="100"/>
  <c r="BN895" i="100"/>
  <c r="BO896" i="100"/>
  <c r="BI896" i="100"/>
  <c r="BO897" i="100"/>
  <c r="BN899" i="100"/>
  <c r="BK911" i="100"/>
  <c r="BF912" i="100"/>
  <c r="BK917" i="100"/>
  <c r="BK921" i="100"/>
  <c r="BF922" i="100"/>
  <c r="BK928" i="100"/>
  <c r="BK932" i="100"/>
  <c r="BK936" i="100"/>
  <c r="BF959" i="100"/>
  <c r="BH963" i="100"/>
  <c r="BI963" i="100" s="1"/>
  <c r="BD1004" i="100"/>
  <c r="BN884" i="100"/>
  <c r="BO885" i="100"/>
  <c r="BI886" i="100"/>
  <c r="BL887" i="100"/>
  <c r="BF889" i="100"/>
  <c r="BO889" i="100"/>
  <c r="BI891" i="100"/>
  <c r="BL892" i="100"/>
  <c r="AB1397" i="100"/>
  <c r="AB1400" i="100" s="1"/>
  <c r="BN900" i="100"/>
  <c r="BK907" i="100"/>
  <c r="BK908" i="100"/>
  <c r="BK914" i="100"/>
  <c r="BK918" i="100"/>
  <c r="BN924" i="100"/>
  <c r="BF925" i="100"/>
  <c r="BN925" i="100" s="1"/>
  <c r="BK931" i="100"/>
  <c r="BK935" i="100"/>
  <c r="BK939" i="100"/>
  <c r="BK945" i="100"/>
  <c r="BK946" i="100"/>
  <c r="BK948" i="100"/>
  <c r="BK949" i="100"/>
  <c r="BH964" i="100"/>
  <c r="BI964" i="100" s="1"/>
  <c r="BF965" i="100"/>
  <c r="BN965" i="100" s="1"/>
  <c r="BF967" i="100"/>
  <c r="BF972" i="100"/>
  <c r="BF976" i="100"/>
  <c r="BF980" i="100"/>
  <c r="BF981" i="100"/>
  <c r="BN981" i="100" s="1"/>
  <c r="BF983" i="100"/>
  <c r="BL994" i="100"/>
  <c r="BP890" i="100"/>
  <c r="BK891" i="100"/>
  <c r="BP894" i="100"/>
  <c r="BK895" i="100"/>
  <c r="BQ898" i="100"/>
  <c r="BI924" i="100"/>
  <c r="BO944" i="100"/>
  <c r="BI946" i="100"/>
  <c r="BQ946" i="100" s="1"/>
  <c r="BO948" i="100"/>
  <c r="BC950" i="100"/>
  <c r="BP950" i="100"/>
  <c r="BL952" i="100"/>
  <c r="BP952" i="100"/>
  <c r="BI956" i="100"/>
  <c r="BQ956" i="100" s="1"/>
  <c r="BF957" i="100"/>
  <c r="BI958" i="100"/>
  <c r="BQ958" i="100" s="1"/>
  <c r="BO959" i="100"/>
  <c r="BN961" i="100"/>
  <c r="BL961" i="100"/>
  <c r="BL965" i="100"/>
  <c r="BI966" i="100"/>
  <c r="BQ966" i="100" s="1"/>
  <c r="BO967" i="100"/>
  <c r="BL969" i="100"/>
  <c r="BI970" i="100"/>
  <c r="BQ970" i="100" s="1"/>
  <c r="BO971" i="100"/>
  <c r="BN973" i="100"/>
  <c r="BL973" i="100"/>
  <c r="BI974" i="100"/>
  <c r="BQ974" i="100" s="1"/>
  <c r="BO975" i="100"/>
  <c r="BN977" i="100"/>
  <c r="BL977" i="100"/>
  <c r="BI978" i="100"/>
  <c r="BO979" i="100"/>
  <c r="BL981" i="100"/>
  <c r="BI982" i="100"/>
  <c r="BQ982" i="100" s="1"/>
  <c r="BO983" i="100"/>
  <c r="BK985" i="100"/>
  <c r="BI985" i="100"/>
  <c r="BO985" i="100"/>
  <c r="BI989" i="100"/>
  <c r="BO989" i="100"/>
  <c r="BP990" i="100"/>
  <c r="BO991" i="100"/>
  <c r="BI991" i="100"/>
  <c r="BF993" i="100"/>
  <c r="BK995" i="100"/>
  <c r="BP995" i="100"/>
  <c r="BK999" i="100"/>
  <c r="BD1003" i="100"/>
  <c r="BO1005" i="100"/>
  <c r="BI1005" i="100"/>
  <c r="BO1023" i="100"/>
  <c r="BD1024" i="100"/>
  <c r="BN1026" i="100"/>
  <c r="BO1029" i="100"/>
  <c r="BH1038" i="100"/>
  <c r="BI1038" i="100" s="1"/>
  <c r="BO1040" i="100"/>
  <c r="BN1077" i="100"/>
  <c r="BH1079" i="100"/>
  <c r="BH1094" i="100"/>
  <c r="BH1112" i="100"/>
  <c r="BH1132" i="100"/>
  <c r="BH1136" i="100"/>
  <c r="BI889" i="100"/>
  <c r="BQ889" i="100" s="1"/>
  <c r="BI893" i="100"/>
  <c r="BQ893" i="100" s="1"/>
  <c r="BI906" i="100"/>
  <c r="BQ906" i="100" s="1"/>
  <c r="BI907" i="100"/>
  <c r="BQ907" i="100" s="1"/>
  <c r="BI908" i="100"/>
  <c r="BQ908" i="100" s="1"/>
  <c r="BI909" i="100"/>
  <c r="BQ909" i="100" s="1"/>
  <c r="BI910" i="100"/>
  <c r="BQ910" i="100" s="1"/>
  <c r="BI911" i="100"/>
  <c r="BI912" i="100"/>
  <c r="BQ912" i="100" s="1"/>
  <c r="BI913" i="100"/>
  <c r="BQ913" i="100" s="1"/>
  <c r="BI914" i="100"/>
  <c r="BQ914" i="100" s="1"/>
  <c r="BI915" i="100"/>
  <c r="BQ915" i="100" s="1"/>
  <c r="BI916" i="100"/>
  <c r="BQ916" i="100" s="1"/>
  <c r="BI917" i="100"/>
  <c r="BQ917" i="100" s="1"/>
  <c r="BI918" i="100"/>
  <c r="BQ918" i="100" s="1"/>
  <c r="BI919" i="100"/>
  <c r="BQ919" i="100" s="1"/>
  <c r="BI920" i="100"/>
  <c r="BQ920" i="100" s="1"/>
  <c r="BI921" i="100"/>
  <c r="BQ921" i="100" s="1"/>
  <c r="BI922" i="100"/>
  <c r="BQ922" i="100" s="1"/>
  <c r="BI923" i="100"/>
  <c r="BQ923" i="100" s="1"/>
  <c r="BK924" i="100"/>
  <c r="BO945" i="100"/>
  <c r="BO949" i="100"/>
  <c r="BC952" i="100"/>
  <c r="BP985" i="100"/>
  <c r="BL986" i="100"/>
  <c r="BK991" i="100"/>
  <c r="BO993" i="100"/>
  <c r="BI993" i="100"/>
  <c r="BF997" i="100"/>
  <c r="BN997" i="100" s="1"/>
  <c r="BF998" i="100"/>
  <c r="BH1001" i="100"/>
  <c r="BP1001" i="100" s="1"/>
  <c r="BO1003" i="100"/>
  <c r="BI1003" i="100"/>
  <c r="BQ1003" i="100" s="1"/>
  <c r="BO1025" i="100"/>
  <c r="BO1027" i="100"/>
  <c r="BO1030" i="100"/>
  <c r="BO1033" i="100"/>
  <c r="BO1035" i="100"/>
  <c r="BO1037" i="100"/>
  <c r="BO1039" i="100"/>
  <c r="BI944" i="100"/>
  <c r="BQ944" i="100" s="1"/>
  <c r="BO946" i="100"/>
  <c r="BI948" i="100"/>
  <c r="BQ948" i="100" s="1"/>
  <c r="BL951" i="100"/>
  <c r="BP951" i="100"/>
  <c r="BO953" i="100"/>
  <c r="BO957" i="100"/>
  <c r="BO961" i="100"/>
  <c r="BN963" i="100"/>
  <c r="BO965" i="100"/>
  <c r="BO969" i="100"/>
  <c r="BI972" i="100"/>
  <c r="BQ972" i="100" s="1"/>
  <c r="BO973" i="100"/>
  <c r="BI976" i="100"/>
  <c r="BQ976" i="100" s="1"/>
  <c r="BO977" i="100"/>
  <c r="BI980" i="100"/>
  <c r="BO981" i="100"/>
  <c r="BI988" i="100"/>
  <c r="BO988" i="100"/>
  <c r="BK993" i="100"/>
  <c r="BD996" i="100"/>
  <c r="BL996" i="100" s="1"/>
  <c r="BO997" i="100"/>
  <c r="BI997" i="100"/>
  <c r="BF999" i="100"/>
  <c r="BK1003" i="100"/>
  <c r="BP1003" i="100"/>
  <c r="BM1011" i="100"/>
  <c r="BM1012" i="100"/>
  <c r="BM1015" i="100"/>
  <c r="BM1016" i="100"/>
  <c r="BQ1021" i="100"/>
  <c r="BO1024" i="100"/>
  <c r="BC1025" i="100"/>
  <c r="BK1025" i="100" s="1"/>
  <c r="BO1026" i="100"/>
  <c r="BC1027" i="100"/>
  <c r="BK1027" i="100" s="1"/>
  <c r="BH1030" i="100"/>
  <c r="BI1030" i="100" s="1"/>
  <c r="BK1038" i="100"/>
  <c r="BO1038" i="100"/>
  <c r="BH1040" i="100"/>
  <c r="BI945" i="100"/>
  <c r="BQ945" i="100" s="1"/>
  <c r="BO947" i="100"/>
  <c r="BI949" i="100"/>
  <c r="BQ949" i="100" s="1"/>
  <c r="BC951" i="100"/>
  <c r="BO960" i="100"/>
  <c r="BO964" i="100"/>
  <c r="BO968" i="100"/>
  <c r="BO972" i="100"/>
  <c r="BO976" i="100"/>
  <c r="BO980" i="100"/>
  <c r="BO984" i="100"/>
  <c r="BO986" i="100"/>
  <c r="BF991" i="100"/>
  <c r="BF992" i="100"/>
  <c r="BK994" i="100"/>
  <c r="BO994" i="100"/>
  <c r="BI994" i="100"/>
  <c r="BQ994" i="100" s="1"/>
  <c r="BK997" i="100"/>
  <c r="BO999" i="100"/>
  <c r="BI999" i="100"/>
  <c r="BQ999" i="100" s="1"/>
  <c r="BO1001" i="100"/>
  <c r="BK1002" i="100"/>
  <c r="BO1002" i="100"/>
  <c r="BN1021" i="100"/>
  <c r="BD1023" i="100"/>
  <c r="BN1023" i="100"/>
  <c r="BO1032" i="100"/>
  <c r="BO1034" i="100"/>
  <c r="BO1036" i="100"/>
  <c r="BI987" i="100"/>
  <c r="BQ987" i="100" s="1"/>
  <c r="BO990" i="100"/>
  <c r="BI990" i="100"/>
  <c r="BQ990" i="100" s="1"/>
  <c r="BO992" i="100"/>
  <c r="BI992" i="100"/>
  <c r="BO995" i="100"/>
  <c r="BI995" i="100"/>
  <c r="BK996" i="100"/>
  <c r="BO996" i="100"/>
  <c r="BI996" i="100"/>
  <c r="BQ996" i="100" s="1"/>
  <c r="BO998" i="100"/>
  <c r="BI998" i="100"/>
  <c r="BQ998" i="100" s="1"/>
  <c r="BK1000" i="100"/>
  <c r="BO1000" i="100"/>
  <c r="BK1004" i="100"/>
  <c r="BO1004" i="100"/>
  <c r="BI1004" i="100"/>
  <c r="BQ1004" i="100" s="1"/>
  <c r="BM1007" i="100"/>
  <c r="BM1013" i="100"/>
  <c r="BM1017" i="100"/>
  <c r="BM1020" i="100"/>
  <c r="BO1028" i="100"/>
  <c r="BI1028" i="100"/>
  <c r="BQ1028" i="100" s="1"/>
  <c r="BK1031" i="100"/>
  <c r="BO1031" i="100"/>
  <c r="BN1033" i="100"/>
  <c r="BN1034" i="100"/>
  <c r="BN1035" i="100"/>
  <c r="BN1036" i="100"/>
  <c r="BN1037" i="100"/>
  <c r="BH1039" i="100"/>
  <c r="BH1080" i="100"/>
  <c r="BH1083" i="100"/>
  <c r="BH1085" i="100"/>
  <c r="BH1087" i="100"/>
  <c r="BE1092" i="100"/>
  <c r="BH1097" i="100"/>
  <c r="BH1099" i="100"/>
  <c r="BH1101" i="100"/>
  <c r="BH1131" i="100"/>
  <c r="BH1133" i="100"/>
  <c r="BH1137" i="100"/>
  <c r="BN1067" i="100"/>
  <c r="BN1068" i="100"/>
  <c r="BN1069" i="100"/>
  <c r="BN1070" i="100"/>
  <c r="BN1071" i="100"/>
  <c r="BN1072" i="100"/>
  <c r="BN1073" i="100"/>
  <c r="BN1074" i="100"/>
  <c r="BN1075" i="100"/>
  <c r="BN1076" i="100"/>
  <c r="BH1077" i="100"/>
  <c r="BH1081" i="100"/>
  <c r="BD1093" i="100"/>
  <c r="BH1095" i="100"/>
  <c r="BH1134" i="100"/>
  <c r="BH1138" i="100"/>
  <c r="BN1059" i="100"/>
  <c r="BN1060" i="100"/>
  <c r="BN1061" i="100"/>
  <c r="BN1062" i="100"/>
  <c r="BN1063" i="100"/>
  <c r="BN1064" i="100"/>
  <c r="BN1065" i="100"/>
  <c r="BH1078" i="100"/>
  <c r="BH1082" i="100"/>
  <c r="BH1084" i="100"/>
  <c r="BH1086" i="100"/>
  <c r="BH1088" i="100"/>
  <c r="BH1098" i="100"/>
  <c r="BH1100" i="100"/>
  <c r="BH1102" i="100"/>
  <c r="BH1111" i="100"/>
  <c r="BH1135" i="100"/>
  <c r="BH1139" i="100"/>
  <c r="BL1102" i="100"/>
  <c r="BH1114" i="100"/>
  <c r="BH1118" i="100"/>
  <c r="BI1128" i="100"/>
  <c r="BQ1128" i="100" s="1"/>
  <c r="BP1128" i="100"/>
  <c r="BM1134" i="100"/>
  <c r="BM1138" i="100"/>
  <c r="BF1189" i="100"/>
  <c r="BF1216" i="100"/>
  <c r="BI1092" i="100"/>
  <c r="BQ1092" i="100" s="1"/>
  <c r="BI1093" i="100"/>
  <c r="BQ1093" i="100" s="1"/>
  <c r="BH1115" i="100"/>
  <c r="BH1119" i="100"/>
  <c r="BO1148" i="100"/>
  <c r="BI1148" i="100"/>
  <c r="BQ1148" i="100" s="1"/>
  <c r="BH1158" i="100"/>
  <c r="BI1158" i="100" s="1"/>
  <c r="BH1159" i="100"/>
  <c r="BI1159" i="100" s="1"/>
  <c r="BH1160" i="100"/>
  <c r="BI1160" i="100" s="1"/>
  <c r="BH1161" i="100"/>
  <c r="BH1162" i="100"/>
  <c r="BI1162" i="100" s="1"/>
  <c r="BH1163" i="100"/>
  <c r="BI1163" i="100" s="1"/>
  <c r="BH1164" i="100"/>
  <c r="BI1164" i="100" s="1"/>
  <c r="BF1177" i="100"/>
  <c r="BF1193" i="100"/>
  <c r="BO1092" i="100"/>
  <c r="BL1111" i="100"/>
  <c r="BL1116" i="100"/>
  <c r="BH1116" i="100"/>
  <c r="BL1120" i="100"/>
  <c r="BH1120" i="100"/>
  <c r="BL1122" i="100"/>
  <c r="BL1126" i="100"/>
  <c r="BL1130" i="100"/>
  <c r="BO1149" i="100"/>
  <c r="BI1149" i="100"/>
  <c r="BQ1149" i="100" s="1"/>
  <c r="BO1154" i="100"/>
  <c r="BI1154" i="100"/>
  <c r="BQ1154" i="100" s="1"/>
  <c r="BH1166" i="100"/>
  <c r="BI1166" i="100" s="1"/>
  <c r="BN1178" i="100"/>
  <c r="BF1181" i="100"/>
  <c r="BN1183" i="100"/>
  <c r="BN1186" i="100"/>
  <c r="BN1194" i="100"/>
  <c r="BL1112" i="100"/>
  <c r="BL1113" i="100"/>
  <c r="BH1113" i="100"/>
  <c r="BL1117" i="100"/>
  <c r="BH1117" i="100"/>
  <c r="BL1121" i="100"/>
  <c r="BH1121" i="100"/>
  <c r="BL1125" i="100"/>
  <c r="BL1129" i="100"/>
  <c r="BM1133" i="100"/>
  <c r="BM1137" i="100"/>
  <c r="BO1152" i="100"/>
  <c r="BI1152" i="100"/>
  <c r="BQ1152" i="100" s="1"/>
  <c r="BO1155" i="100"/>
  <c r="BI1155" i="100"/>
  <c r="BQ1155" i="100" s="1"/>
  <c r="BH1168" i="100"/>
  <c r="BI1168" i="100" s="1"/>
  <c r="BH1169" i="100"/>
  <c r="BI1169" i="100" s="1"/>
  <c r="BH1170" i="100"/>
  <c r="BI1170" i="100" s="1"/>
  <c r="BH1171" i="100"/>
  <c r="BI1171" i="100" s="1"/>
  <c r="BH1172" i="100"/>
  <c r="BI1172" i="100" s="1"/>
  <c r="BH1173" i="100"/>
  <c r="BI1173" i="100" s="1"/>
  <c r="BH1174" i="100"/>
  <c r="BI1174" i="100" s="1"/>
  <c r="BN1182" i="100"/>
  <c r="BF1185" i="100"/>
  <c r="BN1187" i="100"/>
  <c r="BF1214" i="100"/>
  <c r="BM1140" i="100"/>
  <c r="BM1141" i="100"/>
  <c r="BM1142" i="100"/>
  <c r="BM1143" i="100"/>
  <c r="BM1144" i="100"/>
  <c r="BM1145" i="100"/>
  <c r="BM1146" i="100"/>
  <c r="BM1147" i="100"/>
  <c r="BM1150" i="100"/>
  <c r="BM1151" i="100"/>
  <c r="BM1153" i="100"/>
  <c r="BM1156" i="100"/>
  <c r="BM1157" i="100"/>
  <c r="BM1158" i="100"/>
  <c r="BM1159" i="100"/>
  <c r="BM1160" i="100"/>
  <c r="BM1161" i="100"/>
  <c r="BM1162" i="100"/>
  <c r="BM1163" i="100"/>
  <c r="BM1164" i="100"/>
  <c r="BM1166" i="100"/>
  <c r="BM1168" i="100"/>
  <c r="BM1169" i="100"/>
  <c r="BM1170" i="100"/>
  <c r="BM1171" i="100"/>
  <c r="BL1207" i="100"/>
  <c r="BL1211" i="100"/>
  <c r="BN1218" i="100"/>
  <c r="BE1224" i="100"/>
  <c r="BH1230" i="100"/>
  <c r="BP1230" i="100" s="1"/>
  <c r="BH1237" i="100"/>
  <c r="BH1239" i="100"/>
  <c r="BK1176" i="100"/>
  <c r="BO1176" i="100"/>
  <c r="BM1178" i="100"/>
  <c r="BK1180" i="100"/>
  <c r="BO1180" i="100"/>
  <c r="BM1182" i="100"/>
  <c r="BK1184" i="100"/>
  <c r="BO1184" i="100"/>
  <c r="BM1186" i="100"/>
  <c r="BK1188" i="100"/>
  <c r="BO1188" i="100"/>
  <c r="BM1190" i="100"/>
  <c r="BK1192" i="100"/>
  <c r="BO1192" i="100"/>
  <c r="BM1194" i="100"/>
  <c r="BI1196" i="100"/>
  <c r="BQ1196" i="100" s="1"/>
  <c r="BI1198" i="100"/>
  <c r="BL1203" i="100"/>
  <c r="BP1205" i="100"/>
  <c r="BL1208" i="100"/>
  <c r="BP1208" i="100"/>
  <c r="BI1216" i="100"/>
  <c r="BQ1216" i="100" s="1"/>
  <c r="BO1216" i="100"/>
  <c r="BN1219" i="100"/>
  <c r="BN1221" i="100"/>
  <c r="BI1222" i="100"/>
  <c r="BQ1222" i="100" s="1"/>
  <c r="BO1222" i="100"/>
  <c r="BM1175" i="100"/>
  <c r="BK1177" i="100"/>
  <c r="BO1177" i="100"/>
  <c r="BM1179" i="100"/>
  <c r="BK1181" i="100"/>
  <c r="BO1181" i="100"/>
  <c r="BM1183" i="100"/>
  <c r="BK1185" i="100"/>
  <c r="BO1185" i="100"/>
  <c r="BM1187" i="100"/>
  <c r="BK1189" i="100"/>
  <c r="BO1189" i="100"/>
  <c r="BM1191" i="100"/>
  <c r="BK1193" i="100"/>
  <c r="BO1193" i="100"/>
  <c r="BL1197" i="100"/>
  <c r="BP1197" i="100"/>
  <c r="BL1199" i="100"/>
  <c r="BP1199" i="100"/>
  <c r="BL1201" i="100"/>
  <c r="BP1201" i="100"/>
  <c r="BI1203" i="100"/>
  <c r="BQ1203" i="100" s="1"/>
  <c r="BI1205" i="100"/>
  <c r="BQ1205" i="100" s="1"/>
  <c r="BI1208" i="100"/>
  <c r="BQ1208" i="100" s="1"/>
  <c r="BL1209" i="100"/>
  <c r="BP1209" i="100"/>
  <c r="BI1212" i="100"/>
  <c r="BQ1212" i="100" s="1"/>
  <c r="BH1213" i="100"/>
  <c r="BI1214" i="100"/>
  <c r="BO1214" i="100"/>
  <c r="BK1215" i="100"/>
  <c r="BO1215" i="100"/>
  <c r="BF1217" i="100"/>
  <c r="BN1217" i="100" s="1"/>
  <c r="BF1222" i="100"/>
  <c r="BN1222" i="100" s="1"/>
  <c r="BF1223" i="100"/>
  <c r="BN1223" i="100" s="1"/>
  <c r="BF1251" i="100"/>
  <c r="BN1251" i="100" s="1"/>
  <c r="BM1148" i="100"/>
  <c r="BM1149" i="100"/>
  <c r="BM1152" i="100"/>
  <c r="BM1154" i="100"/>
  <c r="BM1155" i="100"/>
  <c r="BM1165" i="100"/>
  <c r="BI1165" i="100"/>
  <c r="BQ1165" i="100" s="1"/>
  <c r="BM1167" i="100"/>
  <c r="BI1167" i="100"/>
  <c r="BQ1167" i="100" s="1"/>
  <c r="BN1176" i="100"/>
  <c r="BM1176" i="100"/>
  <c r="BK1178" i="100"/>
  <c r="BN1180" i="100"/>
  <c r="BM1180" i="100"/>
  <c r="BK1182" i="100"/>
  <c r="BN1184" i="100"/>
  <c r="BM1184" i="100"/>
  <c r="BK1186" i="100"/>
  <c r="BN1188" i="100"/>
  <c r="BM1188" i="100"/>
  <c r="BK1190" i="100"/>
  <c r="BN1192" i="100"/>
  <c r="BM1192" i="100"/>
  <c r="BK1194" i="100"/>
  <c r="BI1197" i="100"/>
  <c r="BQ1197" i="100" s="1"/>
  <c r="BP1206" i="100"/>
  <c r="BL1210" i="100"/>
  <c r="BI1217" i="100"/>
  <c r="BQ1217" i="100" s="1"/>
  <c r="BO1217" i="100"/>
  <c r="BH1233" i="100"/>
  <c r="BI1233" i="100" s="1"/>
  <c r="BH1238" i="100"/>
  <c r="BO1224" i="100"/>
  <c r="BO1225" i="100"/>
  <c r="BO1226" i="100"/>
  <c r="BO1227" i="100"/>
  <c r="BO1228" i="100"/>
  <c r="BO1229" i="100"/>
  <c r="BO1230" i="100"/>
  <c r="BE1231" i="100"/>
  <c r="BD1231" i="100"/>
  <c r="BK1252" i="100"/>
  <c r="BE1254" i="100"/>
  <c r="BL1270" i="100"/>
  <c r="BF1270" i="100"/>
  <c r="BN1272" i="100"/>
  <c r="BK1272" i="100"/>
  <c r="BO1273" i="100"/>
  <c r="BF1287" i="100"/>
  <c r="BF1288" i="100"/>
  <c r="BI1231" i="100"/>
  <c r="BN1233" i="100"/>
  <c r="BK1234" i="100"/>
  <c r="BH1240" i="100"/>
  <c r="BH1241" i="100"/>
  <c r="BO1242" i="100"/>
  <c r="BI1253" i="100"/>
  <c r="BO1253" i="100"/>
  <c r="BK1273" i="100"/>
  <c r="BF1289" i="100"/>
  <c r="BD1303" i="100"/>
  <c r="BO1231" i="100"/>
  <c r="BD1232" i="100"/>
  <c r="BL1232" i="100" s="1"/>
  <c r="BO1232" i="100"/>
  <c r="BO1233" i="100"/>
  <c r="BD1235" i="100"/>
  <c r="BM1236" i="100"/>
  <c r="BP1253" i="100"/>
  <c r="BM1257" i="100"/>
  <c r="BP1270" i="100"/>
  <c r="BK1271" i="100"/>
  <c r="BH1307" i="100"/>
  <c r="BP1307" i="100" s="1"/>
  <c r="BK1213" i="100"/>
  <c r="BO1213" i="100"/>
  <c r="BO1218" i="100"/>
  <c r="BO1219" i="100"/>
  <c r="BO1220" i="100"/>
  <c r="BI1221" i="100"/>
  <c r="BO1221" i="100"/>
  <c r="BO1223" i="100"/>
  <c r="BN1224" i="100"/>
  <c r="BN1228" i="100"/>
  <c r="BN1229" i="100"/>
  <c r="BN1230" i="100"/>
  <c r="BF1252" i="100"/>
  <c r="BL1253" i="100"/>
  <c r="BF1271" i="100"/>
  <c r="BN1271" i="100" s="1"/>
  <c r="BP1234" i="100"/>
  <c r="BI1235" i="100"/>
  <c r="BQ1235" i="100" s="1"/>
  <c r="BI1250" i="100"/>
  <c r="BO1251" i="100"/>
  <c r="BD1265" i="100"/>
  <c r="BL1265" i="100" s="1"/>
  <c r="BO1271" i="100"/>
  <c r="BM1284" i="100"/>
  <c r="BM1285" i="100"/>
  <c r="BO1290" i="100"/>
  <c r="BI1290" i="100"/>
  <c r="BQ1290" i="100" s="1"/>
  <c r="BF1291" i="100"/>
  <c r="BN1291" i="100" s="1"/>
  <c r="BO1294" i="100"/>
  <c r="BI1294" i="100"/>
  <c r="BQ1294" i="100" s="1"/>
  <c r="BF1295" i="100"/>
  <c r="BN1295" i="100" s="1"/>
  <c r="BO1298" i="100"/>
  <c r="BI1298" i="100"/>
  <c r="BQ1298" i="100" s="1"/>
  <c r="BF1299" i="100"/>
  <c r="BN1299" i="100" s="1"/>
  <c r="BO1302" i="100"/>
  <c r="BI1302" i="100"/>
  <c r="BQ1302" i="100" s="1"/>
  <c r="BO1311" i="100"/>
  <c r="BI1311" i="100"/>
  <c r="BQ1311" i="100" s="1"/>
  <c r="BF1312" i="100"/>
  <c r="BN1312" i="100" s="1"/>
  <c r="BO1316" i="100"/>
  <c r="BI1316" i="100"/>
  <c r="BQ1316" i="100" s="1"/>
  <c r="BP1320" i="100"/>
  <c r="BL1285" i="100"/>
  <c r="BP1285" i="100"/>
  <c r="BL1286" i="100"/>
  <c r="BP1286" i="100"/>
  <c r="BL1287" i="100"/>
  <c r="BI1287" i="100"/>
  <c r="BQ1287" i="100" s="1"/>
  <c r="BP1288" i="100"/>
  <c r="BO1291" i="100"/>
  <c r="BI1291" i="100"/>
  <c r="BQ1291" i="100" s="1"/>
  <c r="BO1295" i="100"/>
  <c r="BI1295" i="100"/>
  <c r="BQ1295" i="100" s="1"/>
  <c r="BO1299" i="100"/>
  <c r="BI1299" i="100"/>
  <c r="BQ1299" i="100" s="1"/>
  <c r="BO1304" i="100"/>
  <c r="BI1304" i="100"/>
  <c r="BQ1304" i="100" s="1"/>
  <c r="BO1312" i="100"/>
  <c r="BI1312" i="100"/>
  <c r="BQ1312" i="100" s="1"/>
  <c r="BO1317" i="100"/>
  <c r="BI1317" i="100"/>
  <c r="BQ1317" i="100" s="1"/>
  <c r="BF1320" i="100"/>
  <c r="BL1259" i="100"/>
  <c r="BL1260" i="100"/>
  <c r="BL1261" i="100"/>
  <c r="BL1262" i="100"/>
  <c r="BL1263" i="100"/>
  <c r="BL1264" i="100"/>
  <c r="BP1264" i="100"/>
  <c r="BI1265" i="100"/>
  <c r="BQ1265" i="100" s="1"/>
  <c r="BI1270" i="100"/>
  <c r="BQ1270" i="100" s="1"/>
  <c r="BI1273" i="100"/>
  <c r="BI1274" i="100"/>
  <c r="BQ1274" i="100" s="1"/>
  <c r="BI1275" i="100"/>
  <c r="BQ1275" i="100" s="1"/>
  <c r="BI1280" i="100"/>
  <c r="BQ1280" i="100" s="1"/>
  <c r="BI1281" i="100"/>
  <c r="BQ1281" i="100" s="1"/>
  <c r="BI1282" i="100"/>
  <c r="BQ1282" i="100" s="1"/>
  <c r="BI1283" i="100"/>
  <c r="BQ1283" i="100" s="1"/>
  <c r="BI1284" i="100"/>
  <c r="BQ1284" i="100" s="1"/>
  <c r="BI1285" i="100"/>
  <c r="BQ1285" i="100" s="1"/>
  <c r="BI1286" i="100"/>
  <c r="BQ1286" i="100" s="1"/>
  <c r="BL1288" i="100"/>
  <c r="BI1288" i="100"/>
  <c r="BQ1288" i="100" s="1"/>
  <c r="BP1289" i="100"/>
  <c r="BO1292" i="100"/>
  <c r="BI1292" i="100"/>
  <c r="BQ1292" i="100" s="1"/>
  <c r="BO1296" i="100"/>
  <c r="BI1296" i="100"/>
  <c r="BQ1296" i="100" s="1"/>
  <c r="BO1300" i="100"/>
  <c r="BI1300" i="100"/>
  <c r="BQ1300" i="100" s="1"/>
  <c r="BD1304" i="100"/>
  <c r="BK1304" i="100"/>
  <c r="BO1305" i="100"/>
  <c r="BI1305" i="100"/>
  <c r="BQ1305" i="100" s="1"/>
  <c r="BO1307" i="100"/>
  <c r="BO1309" i="100"/>
  <c r="BI1309" i="100"/>
  <c r="BQ1309" i="100" s="1"/>
  <c r="BO1313" i="100"/>
  <c r="BI1313" i="100"/>
  <c r="BQ1313" i="100" s="1"/>
  <c r="BO1318" i="100"/>
  <c r="BI1318" i="100"/>
  <c r="BQ1318" i="100" s="1"/>
  <c r="BI1248" i="100"/>
  <c r="BQ1248" i="100" s="1"/>
  <c r="BI1251" i="100"/>
  <c r="BQ1251" i="100" s="1"/>
  <c r="BO1252" i="100"/>
  <c r="BI1254" i="100"/>
  <c r="BQ1254" i="100" s="1"/>
  <c r="BO1254" i="100"/>
  <c r="BI1257" i="100"/>
  <c r="BQ1257" i="100" s="1"/>
  <c r="BI1258" i="100"/>
  <c r="BQ1258" i="100" s="1"/>
  <c r="BP1266" i="100"/>
  <c r="BL1267" i="100"/>
  <c r="BL1268" i="100"/>
  <c r="BL1269" i="100"/>
  <c r="BP1269" i="100"/>
  <c r="BI1271" i="100"/>
  <c r="BQ1271" i="100" s="1"/>
  <c r="BF1290" i="100"/>
  <c r="BN1290" i="100" s="1"/>
  <c r="BO1293" i="100"/>
  <c r="BI1293" i="100"/>
  <c r="BQ1293" i="100" s="1"/>
  <c r="BF1294" i="100"/>
  <c r="BN1294" i="100" s="1"/>
  <c r="BO1297" i="100"/>
  <c r="BI1297" i="100"/>
  <c r="BQ1297" i="100" s="1"/>
  <c r="BF1298" i="100"/>
  <c r="BN1298" i="100" s="1"/>
  <c r="BO1301" i="100"/>
  <c r="BI1301" i="100"/>
  <c r="BQ1301" i="100" s="1"/>
  <c r="BF1302" i="100"/>
  <c r="BN1302" i="100" s="1"/>
  <c r="BO1306" i="100"/>
  <c r="BI1306" i="100"/>
  <c r="BQ1306" i="100" s="1"/>
  <c r="BO1308" i="100"/>
  <c r="BO1310" i="100"/>
  <c r="BI1310" i="100"/>
  <c r="BQ1310" i="100" s="1"/>
  <c r="BO1314" i="100"/>
  <c r="BI1314" i="100"/>
  <c r="BQ1314" i="100" s="1"/>
  <c r="BO1315" i="100"/>
  <c r="BI1315" i="100"/>
  <c r="BQ1315" i="100" s="1"/>
  <c r="BM1307" i="100"/>
  <c r="BM1308" i="100"/>
  <c r="BI1323" i="100"/>
  <c r="BH1338" i="100"/>
  <c r="BP1338" i="100" s="1"/>
  <c r="BO1324" i="100"/>
  <c r="BF1325" i="100"/>
  <c r="BH1337" i="100"/>
  <c r="BI1337" i="100" s="1"/>
  <c r="BO1322" i="100"/>
  <c r="BI1322" i="100"/>
  <c r="BQ1322" i="100" s="1"/>
  <c r="BK1324" i="100"/>
  <c r="BF1324" i="100"/>
  <c r="BL1325" i="100"/>
  <c r="BO1331" i="100"/>
  <c r="BK1332" i="100"/>
  <c r="BM1290" i="100"/>
  <c r="BM1291" i="100"/>
  <c r="BM1292" i="100"/>
  <c r="BM1293" i="100"/>
  <c r="BM1294" i="100"/>
  <c r="BM1295" i="100"/>
  <c r="BM1296" i="100"/>
  <c r="BM1297" i="100"/>
  <c r="BM1298" i="100"/>
  <c r="BM1299" i="100"/>
  <c r="BM1300" i="100"/>
  <c r="BM1301" i="100"/>
  <c r="BM1302" i="100"/>
  <c r="BM1304" i="100"/>
  <c r="BM1305" i="100"/>
  <c r="BM1306" i="100"/>
  <c r="BM1309" i="100"/>
  <c r="BM1310" i="100"/>
  <c r="BM1311" i="100"/>
  <c r="BM1312" i="100"/>
  <c r="BM1313" i="100"/>
  <c r="BM1314" i="100"/>
  <c r="BM1315" i="100"/>
  <c r="BM1316" i="100"/>
  <c r="BM1317" i="100"/>
  <c r="BM1318" i="100"/>
  <c r="BM1320" i="100"/>
  <c r="BF1323" i="100"/>
  <c r="BM1323" i="100"/>
  <c r="BO1323" i="100"/>
  <c r="BO1334" i="100"/>
  <c r="BI1334" i="100"/>
  <c r="BQ1334" i="100" s="1"/>
  <c r="BO1320" i="100"/>
  <c r="BK1321" i="100"/>
  <c r="BI1325" i="100"/>
  <c r="BO1325" i="100"/>
  <c r="BO1329" i="100"/>
  <c r="BF1331" i="100"/>
  <c r="BN1331" i="100" s="1"/>
  <c r="BO1335" i="100"/>
  <c r="BI1335" i="100"/>
  <c r="BQ1335" i="100" s="1"/>
  <c r="BC1336" i="100"/>
  <c r="BK1336" i="100" s="1"/>
  <c r="BH1340" i="100"/>
  <c r="BI1340" i="100" s="1"/>
  <c r="BO1337" i="100"/>
  <c r="BH1341" i="100"/>
  <c r="BO1330" i="100"/>
  <c r="BO1336" i="100"/>
  <c r="BI1336" i="100"/>
  <c r="BQ1336" i="100" s="1"/>
  <c r="BO1338" i="100"/>
  <c r="BN1339" i="100"/>
  <c r="BH1342" i="100"/>
  <c r="BI1342" i="100" s="1"/>
  <c r="BD1346" i="100"/>
  <c r="BD1352" i="100"/>
  <c r="BC1343" i="100"/>
  <c r="BK1343" i="100" s="1"/>
  <c r="BO1345" i="100"/>
  <c r="BF1350" i="100"/>
  <c r="BN1350" i="100" s="1"/>
  <c r="BO1353" i="100"/>
  <c r="BI1353" i="100"/>
  <c r="BQ1353" i="100" s="1"/>
  <c r="BF1358" i="100"/>
  <c r="BF1368" i="100"/>
  <c r="BN1368" i="100" s="1"/>
  <c r="BI1324" i="100"/>
  <c r="BM1334" i="100"/>
  <c r="BM1335" i="100"/>
  <c r="BM1336" i="100"/>
  <c r="BM1343" i="100"/>
  <c r="BI1343" i="100"/>
  <c r="BQ1343" i="100" s="1"/>
  <c r="BI1344" i="100"/>
  <c r="BQ1344" i="100" s="1"/>
  <c r="BD1345" i="100"/>
  <c r="BL1345" i="100" s="1"/>
  <c r="BK1346" i="100"/>
  <c r="BO1346" i="100"/>
  <c r="BO1348" i="100"/>
  <c r="BI1348" i="100"/>
  <c r="BQ1348" i="100" s="1"/>
  <c r="BO1349" i="100"/>
  <c r="BI1349" i="100"/>
  <c r="BQ1349" i="100" s="1"/>
  <c r="BO1350" i="100"/>
  <c r="BI1350" i="100"/>
  <c r="BQ1350" i="100" s="1"/>
  <c r="BO1351" i="100"/>
  <c r="BI1351" i="100"/>
  <c r="BQ1351" i="100" s="1"/>
  <c r="BF1359" i="100"/>
  <c r="BH1365" i="100"/>
  <c r="BP1365" i="100" s="1"/>
  <c r="BM1337" i="100"/>
  <c r="BM1338" i="100"/>
  <c r="BM1339" i="100"/>
  <c r="BM1340" i="100"/>
  <c r="BM1341" i="100"/>
  <c r="BM1342" i="100"/>
  <c r="BI1345" i="100"/>
  <c r="BQ1345" i="100" s="1"/>
  <c r="BC1351" i="100"/>
  <c r="BK1351" i="100" s="1"/>
  <c r="BM1352" i="100"/>
  <c r="BF1363" i="100"/>
  <c r="BN1363" i="100" s="1"/>
  <c r="BF1367" i="100"/>
  <c r="BN1367" i="100" s="1"/>
  <c r="BD1369" i="100"/>
  <c r="BH1366" i="100"/>
  <c r="BP1366" i="100" s="1"/>
  <c r="BK1359" i="100"/>
  <c r="BK1370" i="100"/>
  <c r="BM1372" i="100"/>
  <c r="BM1354" i="100"/>
  <c r="BI1358" i="100"/>
  <c r="BQ1358" i="100" s="1"/>
  <c r="BO1358" i="100"/>
  <c r="BO1360" i="100"/>
  <c r="BL1361" i="100"/>
  <c r="BI1367" i="100"/>
  <c r="BQ1367" i="100" s="1"/>
  <c r="BK1358" i="100"/>
  <c r="BM1361" i="100"/>
  <c r="BN1362" i="100"/>
  <c r="BN1364" i="100"/>
  <c r="BN1365" i="100"/>
  <c r="BN1366" i="100"/>
  <c r="BP1373" i="100"/>
  <c r="BI1373" i="100"/>
  <c r="BQ1373" i="100" s="1"/>
  <c r="BP1377" i="100"/>
  <c r="BI1377" i="100"/>
  <c r="BQ1377" i="100" s="1"/>
  <c r="BM1348" i="100"/>
  <c r="BM1349" i="100"/>
  <c r="BM1350" i="100"/>
  <c r="BM1351" i="100"/>
  <c r="BM1353" i="100"/>
  <c r="BI1359" i="100"/>
  <c r="BO1359" i="100"/>
  <c r="BO1361" i="100"/>
  <c r="BO1362" i="100"/>
  <c r="BO1363" i="100"/>
  <c r="BO1364" i="100"/>
  <c r="BO1365" i="100"/>
  <c r="BO1366" i="100"/>
  <c r="BP1372" i="100"/>
  <c r="BI1372" i="100"/>
  <c r="BQ1372" i="100" s="1"/>
  <c r="BP1375" i="100"/>
  <c r="BI1375" i="100"/>
  <c r="BQ1375" i="100" s="1"/>
  <c r="BI1368" i="100"/>
  <c r="BQ1368" i="100" s="1"/>
  <c r="BO1369" i="100"/>
  <c r="BI1371" i="100"/>
  <c r="BQ1371" i="100" s="1"/>
  <c r="BO1371" i="100"/>
  <c r="BP1380" i="100"/>
  <c r="BP1381" i="100"/>
  <c r="BM1384" i="100"/>
  <c r="BM1386" i="100"/>
  <c r="BI1370" i="100"/>
  <c r="BC1372" i="100"/>
  <c r="BI1378" i="100"/>
  <c r="BQ1378" i="100" s="1"/>
  <c r="BI1379" i="100"/>
  <c r="BQ1379" i="100" s="1"/>
  <c r="BO1370" i="100"/>
  <c r="BI1382" i="100"/>
  <c r="BO1382" i="100"/>
  <c r="BM1387" i="100"/>
  <c r="BN1394" i="100"/>
  <c r="BN1396" i="100"/>
  <c r="BM1388" i="100"/>
  <c r="BH1396" i="100"/>
  <c r="BO1396" i="100"/>
  <c r="BI1130" i="100" l="1"/>
  <c r="BQ1130" i="100" s="1"/>
  <c r="BI462" i="100"/>
  <c r="BQ462" i="100" s="1"/>
  <c r="BI367" i="100"/>
  <c r="BQ367" i="100" s="1"/>
  <c r="BI591" i="100"/>
  <c r="BQ591" i="100" s="1"/>
  <c r="BO393" i="100"/>
  <c r="BO389" i="100"/>
  <c r="BO492" i="100"/>
  <c r="BO419" i="100"/>
  <c r="BI973" i="100"/>
  <c r="BQ973" i="100" s="1"/>
  <c r="BP1002" i="100"/>
  <c r="BI1125" i="100"/>
  <c r="BQ1125" i="100" s="1"/>
  <c r="BI1029" i="100"/>
  <c r="BQ1029" i="100" s="1"/>
  <c r="BI377" i="100"/>
  <c r="BQ377" i="100" s="1"/>
  <c r="BP1129" i="100"/>
  <c r="BI740" i="100"/>
  <c r="BQ740" i="100" s="1"/>
  <c r="BO400" i="100"/>
  <c r="BI552" i="100"/>
  <c r="BQ552" i="100" s="1"/>
  <c r="BI423" i="100"/>
  <c r="BQ423" i="100" s="1"/>
  <c r="BO408" i="100"/>
  <c r="BO370" i="100"/>
  <c r="BP1123" i="100"/>
  <c r="BP1124" i="100"/>
  <c r="BI381" i="100"/>
  <c r="BQ381" i="100" s="1"/>
  <c r="BO427" i="100"/>
  <c r="BO359" i="100"/>
  <c r="BI247" i="100"/>
  <c r="BQ247" i="100" s="1"/>
  <c r="BP1127" i="100"/>
  <c r="BI1000" i="100"/>
  <c r="BQ1000" i="100" s="1"/>
  <c r="BI1360" i="100"/>
  <c r="BQ855" i="100"/>
  <c r="BQ456" i="100"/>
  <c r="BQ81" i="100"/>
  <c r="BI243" i="100"/>
  <c r="BQ243" i="100" s="1"/>
  <c r="BO243" i="100"/>
  <c r="BG852" i="100"/>
  <c r="BO852" i="100" s="1"/>
  <c r="BQ765" i="100"/>
  <c r="BQ794" i="100"/>
  <c r="BN725" i="100"/>
  <c r="BO355" i="100"/>
  <c r="BI355" i="100"/>
  <c r="BQ355" i="100" s="1"/>
  <c r="BL1023" i="100"/>
  <c r="BQ447" i="100"/>
  <c r="BQ624" i="100"/>
  <c r="BQ981" i="100"/>
  <c r="BQ891" i="100"/>
  <c r="BN843" i="100"/>
  <c r="BQ662" i="100"/>
  <c r="BQ832" i="100"/>
  <c r="BN667" i="100"/>
  <c r="BQ540" i="100"/>
  <c r="BQ532" i="100"/>
  <c r="BQ516" i="100"/>
  <c r="BQ492" i="100"/>
  <c r="BQ561" i="100"/>
  <c r="BQ495" i="100"/>
  <c r="BN568" i="100"/>
  <c r="BQ82" i="100"/>
  <c r="BQ19" i="100"/>
  <c r="BQ15" i="100"/>
  <c r="BQ153" i="100"/>
  <c r="BQ936" i="100"/>
  <c r="BQ599" i="100"/>
  <c r="BQ560" i="100"/>
  <c r="BQ46" i="100"/>
  <c r="BQ76" i="100"/>
  <c r="BQ1390" i="100"/>
  <c r="BQ865" i="100"/>
  <c r="BN580" i="100"/>
  <c r="BQ442" i="100"/>
  <c r="BQ192" i="100"/>
  <c r="BQ101" i="100"/>
  <c r="BQ1027" i="100"/>
  <c r="BQ903" i="100"/>
  <c r="BQ790" i="100"/>
  <c r="BQ713" i="100"/>
  <c r="BQ623" i="100"/>
  <c r="BQ529" i="100"/>
  <c r="BQ513" i="100"/>
  <c r="BQ534" i="100"/>
  <c r="BQ792" i="100"/>
  <c r="BQ1269" i="100"/>
  <c r="BQ1207" i="100"/>
  <c r="BQ585" i="100"/>
  <c r="BQ890" i="100"/>
  <c r="BQ522" i="100"/>
  <c r="BQ494" i="100"/>
  <c r="BQ157" i="100"/>
  <c r="BQ939" i="100"/>
  <c r="BQ660" i="100"/>
  <c r="BQ26" i="100"/>
  <c r="BQ873" i="100"/>
  <c r="BQ87" i="100"/>
  <c r="BN139" i="100"/>
  <c r="BM49" i="100"/>
  <c r="BQ188" i="100"/>
  <c r="BQ1200" i="100"/>
  <c r="BQ1124" i="100"/>
  <c r="BQ760" i="100"/>
  <c r="BQ437" i="100"/>
  <c r="BQ572" i="100"/>
  <c r="BQ489" i="100"/>
  <c r="BQ1394" i="100"/>
  <c r="BQ807" i="100"/>
  <c r="BQ530" i="100"/>
  <c r="BP1126" i="100"/>
  <c r="BN768" i="100"/>
  <c r="BQ448" i="100"/>
  <c r="BQ45" i="100"/>
  <c r="BN631" i="100"/>
  <c r="BL69" i="100"/>
  <c r="BQ73" i="100"/>
  <c r="BP1040" i="100"/>
  <c r="BQ545" i="100"/>
  <c r="BQ816" i="100"/>
  <c r="BL548" i="100"/>
  <c r="BL863" i="100"/>
  <c r="BQ859" i="100"/>
  <c r="BQ847" i="100"/>
  <c r="BO404" i="100"/>
  <c r="BI404" i="100"/>
  <c r="BQ404" i="100" s="1"/>
  <c r="BN1359" i="100"/>
  <c r="BI1001" i="100"/>
  <c r="BQ1001" i="100" s="1"/>
  <c r="BM1254" i="100"/>
  <c r="BP1039" i="100"/>
  <c r="BQ802" i="100"/>
  <c r="BL476" i="100"/>
  <c r="BI458" i="100"/>
  <c r="BQ458" i="100" s="1"/>
  <c r="BO458" i="100"/>
  <c r="BQ1202" i="100"/>
  <c r="BQ604" i="100"/>
  <c r="BQ769" i="100"/>
  <c r="BN1323" i="100"/>
  <c r="BI1230" i="100"/>
  <c r="BQ1230" i="100" s="1"/>
  <c r="BN844" i="100"/>
  <c r="BQ583" i="100"/>
  <c r="BQ575" i="100"/>
  <c r="BQ476" i="100"/>
  <c r="BL540" i="100"/>
  <c r="BQ125" i="100"/>
  <c r="BQ608" i="100"/>
  <c r="BQ528" i="100"/>
  <c r="BQ512" i="100"/>
  <c r="BQ496" i="100"/>
  <c r="BQ574" i="100"/>
  <c r="BQ16" i="100"/>
  <c r="BQ33" i="100"/>
  <c r="BQ43" i="100"/>
  <c r="BQ774" i="100"/>
  <c r="BQ763" i="100"/>
  <c r="BN717" i="100"/>
  <c r="BN660" i="100"/>
  <c r="BQ605" i="100"/>
  <c r="BQ480" i="100"/>
  <c r="BQ543" i="100"/>
  <c r="BQ507" i="100"/>
  <c r="BQ622" i="100"/>
  <c r="BN588" i="100"/>
  <c r="BQ419" i="100"/>
  <c r="BN485" i="100"/>
  <c r="BL481" i="100"/>
  <c r="BQ400" i="100"/>
  <c r="BQ319" i="100"/>
  <c r="BQ53" i="100"/>
  <c r="BQ20" i="100"/>
  <c r="BQ39" i="100"/>
  <c r="BQ35" i="100"/>
  <c r="BL15" i="100"/>
  <c r="BM79" i="100"/>
  <c r="BN57" i="100"/>
  <c r="BQ1332" i="100"/>
  <c r="BQ1008" i="100"/>
  <c r="BQ806" i="100"/>
  <c r="BQ175" i="100"/>
  <c r="BQ826" i="100"/>
  <c r="BN992" i="100"/>
  <c r="BQ980" i="100"/>
  <c r="BQ993" i="100"/>
  <c r="BQ911" i="100"/>
  <c r="BQ989" i="100"/>
  <c r="BQ978" i="100"/>
  <c r="BQ886" i="100"/>
  <c r="BQ797" i="100"/>
  <c r="BP961" i="100"/>
  <c r="BN627" i="100"/>
  <c r="BQ590" i="100"/>
  <c r="BL549" i="100"/>
  <c r="BL489" i="100"/>
  <c r="BQ322" i="100"/>
  <c r="BQ86" i="100"/>
  <c r="BQ74" i="100"/>
  <c r="BQ48" i="100"/>
  <c r="BQ40" i="100"/>
  <c r="BQ22" i="100"/>
  <c r="BQ17" i="100"/>
  <c r="BQ293" i="100"/>
  <c r="BQ28" i="100"/>
  <c r="BN30" i="100"/>
  <c r="BQ177" i="100"/>
  <c r="BQ161" i="100"/>
  <c r="BQ1303" i="100"/>
  <c r="BQ1223" i="100"/>
  <c r="BQ1188" i="100"/>
  <c r="BP1031" i="100"/>
  <c r="BQ857" i="100"/>
  <c r="BQ557" i="100"/>
  <c r="BQ387" i="100"/>
  <c r="BQ120" i="100"/>
  <c r="BQ840" i="100"/>
  <c r="BQ83" i="100"/>
  <c r="BQ13" i="100"/>
  <c r="BL1346" i="100"/>
  <c r="BP1341" i="100"/>
  <c r="BQ1214" i="100"/>
  <c r="BI977" i="100"/>
  <c r="BQ977" i="100" s="1"/>
  <c r="BN576" i="100"/>
  <c r="BN572" i="100"/>
  <c r="BN159" i="100"/>
  <c r="BQ1226" i="100"/>
  <c r="BQ1329" i="100"/>
  <c r="BQ21" i="100"/>
  <c r="BN89" i="100"/>
  <c r="BQ938" i="100"/>
  <c r="BQ930" i="100"/>
  <c r="BN1191" i="100"/>
  <c r="BK952" i="100"/>
  <c r="BN889" i="100"/>
  <c r="BN912" i="100"/>
  <c r="BK944" i="100"/>
  <c r="BK901" i="100"/>
  <c r="BL469" i="100"/>
  <c r="BQ1264" i="100"/>
  <c r="BD1236" i="100"/>
  <c r="BL1236" i="100" s="1"/>
  <c r="BQ1324" i="100"/>
  <c r="BN1214" i="100"/>
  <c r="BK951" i="100"/>
  <c r="BN957" i="100"/>
  <c r="BQ896" i="100"/>
  <c r="BN729" i="100"/>
  <c r="BN599" i="100"/>
  <c r="BN584" i="100"/>
  <c r="BN32" i="100"/>
  <c r="BQ1185" i="100"/>
  <c r="BQ1038" i="100"/>
  <c r="BL1003" i="100"/>
  <c r="BQ1234" i="100"/>
  <c r="BN1270" i="100"/>
  <c r="BQ1198" i="100"/>
  <c r="BN1175" i="100"/>
  <c r="BQ924" i="100"/>
  <c r="BN953" i="100"/>
  <c r="BK943" i="100"/>
  <c r="BK1028" i="100"/>
  <c r="BN979" i="100"/>
  <c r="BN969" i="100"/>
  <c r="BN815" i="100"/>
  <c r="BQ596" i="100"/>
  <c r="BN87" i="100"/>
  <c r="BL52" i="100"/>
  <c r="BN115" i="100"/>
  <c r="BQ1328" i="100"/>
  <c r="BQ1184" i="100"/>
  <c r="BF744" i="100"/>
  <c r="BN744" i="100" s="1"/>
  <c r="BG341" i="100"/>
  <c r="BI341" i="100" s="1"/>
  <c r="BQ341" i="100" s="1"/>
  <c r="BG363" i="100"/>
  <c r="BN991" i="100"/>
  <c r="BN999" i="100"/>
  <c r="BN995" i="100"/>
  <c r="BN848" i="100"/>
  <c r="BK840" i="100"/>
  <c r="BN721" i="100"/>
  <c r="BQ393" i="100"/>
  <c r="BN351" i="100"/>
  <c r="BN521" i="100"/>
  <c r="BQ427" i="100"/>
  <c r="BQ337" i="100"/>
  <c r="BQ894" i="100"/>
  <c r="BQ12" i="100"/>
  <c r="BQ925" i="100"/>
  <c r="BI1341" i="100"/>
  <c r="BQ1341" i="100" s="1"/>
  <c r="BN1190" i="100"/>
  <c r="BI1366" i="100"/>
  <c r="BQ1366" i="100" s="1"/>
  <c r="BL1369" i="100"/>
  <c r="BQ1325" i="100"/>
  <c r="BQ1221" i="100"/>
  <c r="BQ1231" i="100"/>
  <c r="BP1122" i="100"/>
  <c r="BI1039" i="100"/>
  <c r="BQ1039" i="100" s="1"/>
  <c r="BK950" i="100"/>
  <c r="BK1026" i="100"/>
  <c r="BN860" i="100"/>
  <c r="BN819" i="100"/>
  <c r="BK797" i="100"/>
  <c r="BO779" i="100"/>
  <c r="BQ603" i="100"/>
  <c r="BQ408" i="100"/>
  <c r="BQ385" i="100"/>
  <c r="BN505" i="100"/>
  <c r="BN431" i="100"/>
  <c r="BQ359" i="100"/>
  <c r="BQ36" i="100"/>
  <c r="BL67" i="100"/>
  <c r="BQ900" i="100"/>
  <c r="BQ717" i="100"/>
  <c r="BQ635" i="100"/>
  <c r="BQ607" i="100"/>
  <c r="BG345" i="100"/>
  <c r="BI345" i="100" s="1"/>
  <c r="BQ345" i="100" s="1"/>
  <c r="BF55" i="100"/>
  <c r="BN55" i="100" s="1"/>
  <c r="BQ23" i="100"/>
  <c r="BQ1180" i="100"/>
  <c r="BF59" i="100"/>
  <c r="BN59" i="100" s="1"/>
  <c r="BF61" i="100"/>
  <c r="BN61" i="100" s="1"/>
  <c r="BF1386" i="100"/>
  <c r="BH1389" i="100"/>
  <c r="BF1385" i="100"/>
  <c r="BH1362" i="100"/>
  <c r="BF1317" i="100"/>
  <c r="BN1317" i="100" s="1"/>
  <c r="BN1325" i="100"/>
  <c r="BH1261" i="100"/>
  <c r="BH1256" i="100"/>
  <c r="BE1234" i="100"/>
  <c r="BF1250" i="100"/>
  <c r="BN1250" i="100" s="1"/>
  <c r="BH1229" i="100"/>
  <c r="BF1149" i="100"/>
  <c r="BN1149" i="100" s="1"/>
  <c r="BD1202" i="100"/>
  <c r="BH1156" i="100"/>
  <c r="BH1059" i="100"/>
  <c r="BH1053" i="100"/>
  <c r="BH1074" i="100"/>
  <c r="BH1070" i="100"/>
  <c r="BI1137" i="100"/>
  <c r="BI1097" i="100"/>
  <c r="BI1087" i="100"/>
  <c r="BF1066" i="100"/>
  <c r="BE1021" i="100"/>
  <c r="BD1007" i="100"/>
  <c r="AK1397" i="100"/>
  <c r="AK1399" i="100" s="1"/>
  <c r="BI1079" i="100"/>
  <c r="BM885" i="100"/>
  <c r="BG827" i="100"/>
  <c r="BN872" i="100"/>
  <c r="BG845" i="100"/>
  <c r="BF622" i="100"/>
  <c r="BG736" i="100"/>
  <c r="BG722" i="100"/>
  <c r="BG708" i="100"/>
  <c r="BG642" i="100"/>
  <c r="BG738" i="100"/>
  <c r="BG718" i="100"/>
  <c r="BI653" i="100"/>
  <c r="BQ653" i="100" s="1"/>
  <c r="BO653" i="100"/>
  <c r="BF632" i="100"/>
  <c r="BF474" i="100"/>
  <c r="BD514" i="100"/>
  <c r="BF498" i="100"/>
  <c r="BG366" i="100"/>
  <c r="BF604" i="100"/>
  <c r="BN604" i="100" s="1"/>
  <c r="BG426" i="100"/>
  <c r="BG281" i="100"/>
  <c r="BG282" i="100"/>
  <c r="BG286" i="100"/>
  <c r="BG277" i="100"/>
  <c r="BG235" i="100"/>
  <c r="BG212" i="100"/>
  <c r="BD78" i="100"/>
  <c r="BG227" i="100"/>
  <c r="BG148" i="100"/>
  <c r="BG146" i="100"/>
  <c r="BF138" i="100"/>
  <c r="BG130" i="100"/>
  <c r="BF1384" i="100"/>
  <c r="BF1390" i="100"/>
  <c r="BD1380" i="100"/>
  <c r="BH1339" i="100"/>
  <c r="BF1395" i="100"/>
  <c r="BN1395" i="100" s="1"/>
  <c r="BK1372" i="100"/>
  <c r="BD1381" i="100"/>
  <c r="BI1365" i="100"/>
  <c r="BQ1365" i="100" s="1"/>
  <c r="BD1375" i="100"/>
  <c r="BF1373" i="100"/>
  <c r="BH1364" i="100"/>
  <c r="BL1354" i="100"/>
  <c r="BQ1342" i="100"/>
  <c r="BN1358" i="100"/>
  <c r="BE1344" i="100"/>
  <c r="BM1344" i="100" s="1"/>
  <c r="BP1342" i="100"/>
  <c r="BI1338" i="100"/>
  <c r="BQ1338" i="100" s="1"/>
  <c r="BM1345" i="100"/>
  <c r="BF1318" i="100"/>
  <c r="BN1318" i="100" s="1"/>
  <c r="BQ1323" i="100"/>
  <c r="BH1268" i="100"/>
  <c r="BF1314" i="100"/>
  <c r="BN1314" i="100" s="1"/>
  <c r="BF1301" i="100"/>
  <c r="BN1301" i="100" s="1"/>
  <c r="BF1264" i="100"/>
  <c r="BH1260" i="100"/>
  <c r="BF1253" i="100"/>
  <c r="BN1253" i="100" s="1"/>
  <c r="BF1248" i="100"/>
  <c r="BF1313" i="100"/>
  <c r="BN1313" i="100" s="1"/>
  <c r="BF1305" i="100"/>
  <c r="BN1305" i="100" s="1"/>
  <c r="BF1300" i="100"/>
  <c r="BN1300" i="100" s="1"/>
  <c r="BF1286" i="100"/>
  <c r="BF1285" i="100"/>
  <c r="BF1283" i="100"/>
  <c r="BD1281" i="100"/>
  <c r="BH1279" i="100"/>
  <c r="BH1277" i="100"/>
  <c r="BF1275" i="100"/>
  <c r="BF1273" i="100"/>
  <c r="BN1252" i="100"/>
  <c r="BH1244" i="100"/>
  <c r="BP1240" i="100"/>
  <c r="BI1240" i="100"/>
  <c r="BQ1240" i="100" s="1"/>
  <c r="BF1226" i="100"/>
  <c r="BN1226" i="100" s="1"/>
  <c r="BH1245" i="100"/>
  <c r="BH1215" i="100"/>
  <c r="BD1206" i="100"/>
  <c r="BF1201" i="100"/>
  <c r="BF1199" i="100"/>
  <c r="BF1197" i="100"/>
  <c r="BF1167" i="100"/>
  <c r="BN1167" i="100" s="1"/>
  <c r="BF1152" i="100"/>
  <c r="BN1152" i="100" s="1"/>
  <c r="BH1211" i="100"/>
  <c r="BE1208" i="100"/>
  <c r="BH1210" i="100"/>
  <c r="BN1179" i="100"/>
  <c r="BH1145" i="100"/>
  <c r="BI1117" i="100"/>
  <c r="BI1115" i="100"/>
  <c r="BP1115" i="100"/>
  <c r="BM1092" i="100"/>
  <c r="BH1110" i="100"/>
  <c r="BH1108" i="100"/>
  <c r="BH1106" i="100"/>
  <c r="BH1104" i="100"/>
  <c r="BI1139" i="100"/>
  <c r="BI1111" i="100"/>
  <c r="BI1098" i="100"/>
  <c r="BI1088" i="100"/>
  <c r="BI1084" i="100"/>
  <c r="BI1078" i="100"/>
  <c r="BH1062" i="100"/>
  <c r="BI1138" i="100"/>
  <c r="BI1077" i="100"/>
  <c r="BH1073" i="100"/>
  <c r="BH1069" i="100"/>
  <c r="BF1050" i="100"/>
  <c r="BQ995" i="100"/>
  <c r="BH1051" i="100"/>
  <c r="BP1030" i="100"/>
  <c r="BQ997" i="100"/>
  <c r="BD1016" i="100"/>
  <c r="BF987" i="100"/>
  <c r="BN987" i="100" s="1"/>
  <c r="BF982" i="100"/>
  <c r="BN982" i="100" s="1"/>
  <c r="BF958" i="100"/>
  <c r="BN958" i="100" s="1"/>
  <c r="BI1132" i="100"/>
  <c r="BI1040" i="100"/>
  <c r="BQ1040" i="100" s="1"/>
  <c r="BP1038" i="100"/>
  <c r="BE1006" i="100"/>
  <c r="BQ991" i="100"/>
  <c r="AE1397" i="100"/>
  <c r="AE1399" i="100" s="1"/>
  <c r="BK905" i="100"/>
  <c r="BN927" i="100"/>
  <c r="BN988" i="100"/>
  <c r="AU1397" i="100"/>
  <c r="AU1399" i="100" s="1"/>
  <c r="BQ888" i="100"/>
  <c r="BF873" i="100"/>
  <c r="BK796" i="100"/>
  <c r="BK793" i="100"/>
  <c r="BE825" i="100"/>
  <c r="BI822" i="100"/>
  <c r="BQ822" i="100" s="1"/>
  <c r="BO822" i="100"/>
  <c r="BK789" i="100"/>
  <c r="BK786" i="100"/>
  <c r="BG870" i="100"/>
  <c r="BF820" i="100"/>
  <c r="BF817" i="100"/>
  <c r="BK800" i="100"/>
  <c r="BF771" i="100"/>
  <c r="BN880" i="100"/>
  <c r="BN829" i="100"/>
  <c r="BK785" i="100"/>
  <c r="BN772" i="100"/>
  <c r="BF759" i="100"/>
  <c r="BI741" i="100"/>
  <c r="BQ741" i="100" s="1"/>
  <c r="BO741" i="100"/>
  <c r="BF739" i="100"/>
  <c r="BG732" i="100"/>
  <c r="BG730" i="100"/>
  <c r="BI693" i="100"/>
  <c r="BQ693" i="100" s="1"/>
  <c r="BO693" i="100"/>
  <c r="BI671" i="100"/>
  <c r="BQ671" i="100" s="1"/>
  <c r="BO671" i="100"/>
  <c r="BG655" i="100"/>
  <c r="BN623" i="100"/>
  <c r="BI611" i="100"/>
  <c r="BQ611" i="100" s="1"/>
  <c r="BO611" i="100"/>
  <c r="BQ602" i="100"/>
  <c r="BI752" i="100"/>
  <c r="BQ752" i="100" s="1"/>
  <c r="BO752" i="100"/>
  <c r="BG700" i="100"/>
  <c r="BG698" i="100"/>
  <c r="BG692" i="100"/>
  <c r="BG670" i="100"/>
  <c r="BK662" i="100"/>
  <c r="BI657" i="100"/>
  <c r="BQ657" i="100" s="1"/>
  <c r="BO657" i="100"/>
  <c r="BI643" i="100"/>
  <c r="BQ643" i="100" s="1"/>
  <c r="BO643" i="100"/>
  <c r="BF630" i="100"/>
  <c r="BI619" i="100"/>
  <c r="BQ619" i="100" s="1"/>
  <c r="BO619" i="100"/>
  <c r="BG728" i="100"/>
  <c r="BN697" i="100"/>
  <c r="BK679" i="100"/>
  <c r="BG659" i="100"/>
  <c r="BF651" i="100"/>
  <c r="BQ615" i="100"/>
  <c r="BN733" i="100"/>
  <c r="BG712" i="100"/>
  <c r="BG710" i="100"/>
  <c r="BG699" i="100"/>
  <c r="BG683" i="100"/>
  <c r="BF665" i="100"/>
  <c r="BN649" i="100"/>
  <c r="BF625" i="100"/>
  <c r="BF582" i="100"/>
  <c r="BF581" i="100"/>
  <c r="BF558" i="100"/>
  <c r="BF486" i="100"/>
  <c r="BD478" i="100"/>
  <c r="BG464" i="100"/>
  <c r="BG415" i="100"/>
  <c r="BI360" i="100"/>
  <c r="BQ360" i="100" s="1"/>
  <c r="BO360" i="100"/>
  <c r="BG348" i="100"/>
  <c r="BF561" i="100"/>
  <c r="BF560" i="100"/>
  <c r="BD546" i="100"/>
  <c r="BF527" i="100"/>
  <c r="BF526" i="100"/>
  <c r="BF511" i="100"/>
  <c r="BF510" i="100"/>
  <c r="BD495" i="100"/>
  <c r="BD471" i="100"/>
  <c r="BK456" i="100"/>
  <c r="BK452" i="100"/>
  <c r="BK448" i="100"/>
  <c r="BK444" i="100"/>
  <c r="BF430" i="100"/>
  <c r="BG392" i="100"/>
  <c r="BI390" i="100"/>
  <c r="BQ390" i="100" s="1"/>
  <c r="BO390" i="100"/>
  <c r="BI553" i="100"/>
  <c r="BQ553" i="100" s="1"/>
  <c r="BO553" i="100"/>
  <c r="BD542" i="100"/>
  <c r="BD534" i="100"/>
  <c r="BN517" i="100"/>
  <c r="BN501" i="100"/>
  <c r="BD467" i="100"/>
  <c r="BG384" i="100"/>
  <c r="BG539" i="100"/>
  <c r="BK453" i="100"/>
  <c r="BK449" i="100"/>
  <c r="BK445" i="100"/>
  <c r="BI424" i="100"/>
  <c r="BQ424" i="100" s="1"/>
  <c r="BO424" i="100"/>
  <c r="BI329" i="100"/>
  <c r="BQ329" i="100" s="1"/>
  <c r="BO329" i="100"/>
  <c r="BG299" i="100"/>
  <c r="BI294" i="100"/>
  <c r="BQ294" i="100" s="1"/>
  <c r="BO294" i="100"/>
  <c r="BI263" i="100"/>
  <c r="BQ263" i="100" s="1"/>
  <c r="BO263" i="100"/>
  <c r="BG249" i="100"/>
  <c r="BG285" i="100"/>
  <c r="BI283" i="100"/>
  <c r="BQ283" i="100" s="1"/>
  <c r="BO283" i="100"/>
  <c r="BG269" i="100"/>
  <c r="BI267" i="100"/>
  <c r="BQ267" i="100" s="1"/>
  <c r="BO267" i="100"/>
  <c r="BI327" i="100"/>
  <c r="BQ327" i="100" s="1"/>
  <c r="BO327" i="100"/>
  <c r="BF319" i="100"/>
  <c r="BG307" i="100"/>
  <c r="BI287" i="100"/>
  <c r="BQ287" i="100" s="1"/>
  <c r="BO287" i="100"/>
  <c r="BG266" i="100"/>
  <c r="BD44" i="100"/>
  <c r="BG323" i="100"/>
  <c r="BI206" i="100"/>
  <c r="BQ206" i="100" s="1"/>
  <c r="BO206" i="100"/>
  <c r="BI182" i="100"/>
  <c r="BQ182" i="100" s="1"/>
  <c r="BO182" i="100"/>
  <c r="BG174" i="100"/>
  <c r="BG166" i="100"/>
  <c r="BG158" i="100"/>
  <c r="BI147" i="100"/>
  <c r="BQ147" i="100" s="1"/>
  <c r="BO147" i="100"/>
  <c r="BD124" i="100"/>
  <c r="BL113" i="100"/>
  <c r="BF84" i="100"/>
  <c r="BD53" i="100"/>
  <c r="BD51" i="100"/>
  <c r="BL51" i="100" s="1"/>
  <c r="BD16" i="100"/>
  <c r="BG209" i="100"/>
  <c r="BF183" i="100"/>
  <c r="BG140" i="100"/>
  <c r="BD114" i="100"/>
  <c r="BG102" i="100"/>
  <c r="BG238" i="100"/>
  <c r="BI211" i="100"/>
  <c r="BQ211" i="100" s="1"/>
  <c r="BO211" i="100"/>
  <c r="BG203" i="100"/>
  <c r="BG195" i="100"/>
  <c r="BF188" i="100"/>
  <c r="BI179" i="100"/>
  <c r="BQ179" i="100" s="1"/>
  <c r="BO179" i="100"/>
  <c r="BN157" i="100"/>
  <c r="BI123" i="100"/>
  <c r="BQ123" i="100" s="1"/>
  <c r="BO123" i="100"/>
  <c r="BG112" i="100"/>
  <c r="BL75" i="100"/>
  <c r="BN215" i="100"/>
  <c r="BN185" i="100"/>
  <c r="BI167" i="100"/>
  <c r="BQ167" i="100" s="1"/>
  <c r="BO167" i="100"/>
  <c r="BL71" i="100"/>
  <c r="BL19" i="100"/>
  <c r="BG218" i="100"/>
  <c r="BI202" i="100"/>
  <c r="BQ202" i="100" s="1"/>
  <c r="BO202" i="100"/>
  <c r="BF126" i="100"/>
  <c r="BN117" i="100"/>
  <c r="BI95" i="100"/>
  <c r="BQ95" i="100" s="1"/>
  <c r="BO95" i="100"/>
  <c r="BF88" i="100"/>
  <c r="BD48" i="100"/>
  <c r="BF36" i="100"/>
  <c r="BD26" i="100"/>
  <c r="BL26" i="100" s="1"/>
  <c r="BF18" i="100"/>
  <c r="BG201" i="100"/>
  <c r="BM43" i="100"/>
  <c r="BL45" i="100"/>
  <c r="BH1393" i="100"/>
  <c r="BE1209" i="100"/>
  <c r="BH1142" i="100"/>
  <c r="BH1063" i="100"/>
  <c r="BH1055" i="100"/>
  <c r="BD1017" i="100"/>
  <c r="BL1017" i="100" s="1"/>
  <c r="BQ963" i="100"/>
  <c r="BD1018" i="100"/>
  <c r="BH1049" i="100"/>
  <c r="BH1045" i="100"/>
  <c r="BH1043" i="100"/>
  <c r="BH1034" i="100"/>
  <c r="BF978" i="100"/>
  <c r="BN978" i="100" s="1"/>
  <c r="BE1019" i="100"/>
  <c r="BN993" i="100"/>
  <c r="AR1397" i="100"/>
  <c r="AR1399" i="100" s="1"/>
  <c r="BC899" i="100"/>
  <c r="BF763" i="100"/>
  <c r="BF828" i="100"/>
  <c r="BG646" i="100"/>
  <c r="BF716" i="100"/>
  <c r="BI681" i="100"/>
  <c r="BQ681" i="100" s="1"/>
  <c r="BO681" i="100"/>
  <c r="BG720" i="100"/>
  <c r="BG672" i="100"/>
  <c r="BI592" i="100"/>
  <c r="BQ592" i="100" s="1"/>
  <c r="BO592" i="100"/>
  <c r="BF589" i="100"/>
  <c r="BI401" i="100"/>
  <c r="BQ401" i="100" s="1"/>
  <c r="BO401" i="100"/>
  <c r="BG362" i="100"/>
  <c r="BF564" i="100"/>
  <c r="BD547" i="100"/>
  <c r="BF530" i="100"/>
  <c r="BG479" i="100"/>
  <c r="BG461" i="100"/>
  <c r="BF601" i="100"/>
  <c r="BN601" i="100" s="1"/>
  <c r="BG491" i="100"/>
  <c r="BG465" i="100"/>
  <c r="BG320" i="100"/>
  <c r="BG292" i="100"/>
  <c r="BG310" i="100"/>
  <c r="BD46" i="100"/>
  <c r="BE41" i="100"/>
  <c r="BM41" i="100" s="1"/>
  <c r="BG311" i="100"/>
  <c r="BI118" i="100"/>
  <c r="BD76" i="100"/>
  <c r="BF58" i="100"/>
  <c r="BD40" i="100"/>
  <c r="BD38" i="100"/>
  <c r="BI194" i="100"/>
  <c r="BQ194" i="100" s="1"/>
  <c r="BO194" i="100"/>
  <c r="BG178" i="100"/>
  <c r="BG162" i="100"/>
  <c r="BI135" i="100"/>
  <c r="BQ135" i="100" s="1"/>
  <c r="BO135" i="100"/>
  <c r="BF82" i="100"/>
  <c r="BD66" i="100"/>
  <c r="BG150" i="100"/>
  <c r="BD1394" i="100"/>
  <c r="BF1382" i="100"/>
  <c r="BN1382" i="100" s="1"/>
  <c r="BF1269" i="100"/>
  <c r="BN1269" i="100" s="1"/>
  <c r="BF1258" i="100"/>
  <c r="BP1241" i="100"/>
  <c r="BI1241" i="100"/>
  <c r="BQ1241" i="100" s="1"/>
  <c r="BF1198" i="100"/>
  <c r="BN1198" i="100" s="1"/>
  <c r="BH1143" i="100"/>
  <c r="BH1150" i="100"/>
  <c r="BI1114" i="100"/>
  <c r="BQ1114" i="100" s="1"/>
  <c r="BP1114" i="100"/>
  <c r="BI1100" i="100"/>
  <c r="BH1057" i="100"/>
  <c r="BI1095" i="100"/>
  <c r="BI1131" i="100"/>
  <c r="BD1092" i="100"/>
  <c r="BP1083" i="100"/>
  <c r="BI1083" i="100"/>
  <c r="BH1047" i="100"/>
  <c r="BQ1030" i="100"/>
  <c r="BH962" i="100"/>
  <c r="BF881" i="100"/>
  <c r="BI853" i="100"/>
  <c r="BQ853" i="100" s="1"/>
  <c r="BO853" i="100"/>
  <c r="BF877" i="100"/>
  <c r="BG861" i="100"/>
  <c r="BF821" i="100"/>
  <c r="BN821" i="100" s="1"/>
  <c r="BF813" i="100"/>
  <c r="BF857" i="100"/>
  <c r="BI737" i="100"/>
  <c r="BQ737" i="100" s="1"/>
  <c r="BO737" i="100"/>
  <c r="BG690" i="100"/>
  <c r="BG644" i="100"/>
  <c r="BG724" i="100"/>
  <c r="BG714" i="100"/>
  <c r="BG706" i="100"/>
  <c r="BG634" i="100"/>
  <c r="BF621" i="100"/>
  <c r="BG734" i="100"/>
  <c r="BG688" i="100"/>
  <c r="BG675" i="100"/>
  <c r="BG749" i="100"/>
  <c r="BG674" i="100"/>
  <c r="BG594" i="100"/>
  <c r="BI364" i="100"/>
  <c r="BQ364" i="100" s="1"/>
  <c r="BO364" i="100"/>
  <c r="BG531" i="100"/>
  <c r="BG411" i="100"/>
  <c r="BF34" i="100"/>
  <c r="BN34" i="100" s="1"/>
  <c r="BI297" i="100"/>
  <c r="BI253" i="100"/>
  <c r="BQ253" i="100" s="1"/>
  <c r="BO253" i="100"/>
  <c r="BG220" i="100"/>
  <c r="BQ25" i="100"/>
  <c r="BF184" i="100"/>
  <c r="BI171" i="100"/>
  <c r="BQ171" i="100" s="1"/>
  <c r="BO171" i="100"/>
  <c r="BG154" i="100"/>
  <c r="BD116" i="100"/>
  <c r="BG109" i="100"/>
  <c r="BG106" i="100"/>
  <c r="BG98" i="100"/>
  <c r="BE20" i="100"/>
  <c r="BG132" i="100"/>
  <c r="BG170" i="100"/>
  <c r="BI1396" i="100"/>
  <c r="BF1387" i="100"/>
  <c r="BN1387" i="100" s="1"/>
  <c r="BF1392" i="100"/>
  <c r="BN1392" i="100" s="1"/>
  <c r="BH1391" i="100"/>
  <c r="BQ1382" i="100"/>
  <c r="BH1374" i="100"/>
  <c r="BQ1359" i="100"/>
  <c r="BH1376" i="100"/>
  <c r="BE1371" i="100"/>
  <c r="BH1361" i="100"/>
  <c r="BF1348" i="100"/>
  <c r="BN1348" i="100" s="1"/>
  <c r="BF1334" i="100"/>
  <c r="BN1334" i="100" s="1"/>
  <c r="BF1328" i="100"/>
  <c r="BN1328" i="100" s="1"/>
  <c r="BF1316" i="100"/>
  <c r="BN1316" i="100" s="1"/>
  <c r="BF1311" i="100"/>
  <c r="BN1311" i="100" s="1"/>
  <c r="BI1307" i="100"/>
  <c r="BQ1307" i="100" s="1"/>
  <c r="BF1306" i="100"/>
  <c r="BN1306" i="100" s="1"/>
  <c r="BF1293" i="100"/>
  <c r="BN1293" i="100" s="1"/>
  <c r="BQ1273" i="100"/>
  <c r="BH1262" i="100"/>
  <c r="BN1320" i="100"/>
  <c r="BF1292" i="100"/>
  <c r="BN1292" i="100" s="1"/>
  <c r="BF1284" i="100"/>
  <c r="BF1282" i="100"/>
  <c r="BD1280" i="100"/>
  <c r="BL1280" i="100" s="1"/>
  <c r="BH1278" i="100"/>
  <c r="BH1276" i="100"/>
  <c r="BF1274" i="100"/>
  <c r="BN1274" i="100" s="1"/>
  <c r="BQ1250" i="100"/>
  <c r="BH1246" i="100"/>
  <c r="BL1235" i="100"/>
  <c r="BQ1233" i="100"/>
  <c r="BQ1232" i="100"/>
  <c r="BQ1253" i="100"/>
  <c r="BH1228" i="100"/>
  <c r="BD1254" i="100"/>
  <c r="BH1247" i="100"/>
  <c r="BP1238" i="100"/>
  <c r="BI1238" i="100"/>
  <c r="BQ1238" i="100" s="1"/>
  <c r="BD1204" i="100"/>
  <c r="BQ1162" i="100"/>
  <c r="BQ1158" i="100"/>
  <c r="BF1165" i="100"/>
  <c r="BN1165" i="100" s="1"/>
  <c r="BF1155" i="100"/>
  <c r="BN1155" i="100" s="1"/>
  <c r="BF1148" i="100"/>
  <c r="BN1148" i="100" s="1"/>
  <c r="BF1212" i="100"/>
  <c r="BE1203" i="100"/>
  <c r="BM1203" i="100" s="1"/>
  <c r="BH1157" i="100"/>
  <c r="BP1166" i="100"/>
  <c r="BH1151" i="100"/>
  <c r="BH1140" i="100"/>
  <c r="BI1116" i="100"/>
  <c r="BH1153" i="100"/>
  <c r="BH1147" i="100"/>
  <c r="BI1119" i="100"/>
  <c r="BN1189" i="100"/>
  <c r="BH1146" i="100"/>
  <c r="BH1109" i="100"/>
  <c r="BH1107" i="100"/>
  <c r="BH1105" i="100"/>
  <c r="BH1103" i="100"/>
  <c r="BI1135" i="100"/>
  <c r="BI1102" i="100"/>
  <c r="BP1086" i="100"/>
  <c r="BI1086" i="100"/>
  <c r="BQ1086" i="100" s="1"/>
  <c r="BI1082" i="100"/>
  <c r="BH1064" i="100"/>
  <c r="BH1060" i="100"/>
  <c r="BI1134" i="100"/>
  <c r="BP1081" i="100"/>
  <c r="BI1081" i="100"/>
  <c r="BH1075" i="100"/>
  <c r="BH1071" i="100"/>
  <c r="BH1067" i="100"/>
  <c r="BI1099" i="100"/>
  <c r="BD1008" i="100"/>
  <c r="BL1008" i="100" s="1"/>
  <c r="BQ988" i="100"/>
  <c r="BH1036" i="100"/>
  <c r="BD1012" i="100"/>
  <c r="BL1012" i="100" s="1"/>
  <c r="BQ961" i="100"/>
  <c r="BP1136" i="100"/>
  <c r="BI1136" i="100"/>
  <c r="BQ1136" i="100" s="1"/>
  <c r="BI1112" i="100"/>
  <c r="BQ1005" i="100"/>
  <c r="BN967" i="100"/>
  <c r="AQ1397" i="100"/>
  <c r="AQ1399" i="100" s="1"/>
  <c r="BL1004" i="100"/>
  <c r="BP963" i="100"/>
  <c r="BN959" i="100"/>
  <c r="BN922" i="100"/>
  <c r="BN985" i="100"/>
  <c r="BK942" i="100"/>
  <c r="BN926" i="100"/>
  <c r="BK906" i="100"/>
  <c r="BQ892" i="100"/>
  <c r="BP1033" i="100"/>
  <c r="BN923" i="100"/>
  <c r="BK900" i="100"/>
  <c r="BO883" i="100"/>
  <c r="BI883" i="100"/>
  <c r="BQ883" i="100" s="1"/>
  <c r="BF882" i="100"/>
  <c r="BO864" i="100"/>
  <c r="BI864" i="100"/>
  <c r="BQ864" i="100" s="1"/>
  <c r="BG849" i="100"/>
  <c r="BO839" i="100"/>
  <c r="BI839" i="100"/>
  <c r="BQ839" i="100" s="1"/>
  <c r="BG834" i="100"/>
  <c r="BG824" i="100"/>
  <c r="BK812" i="100"/>
  <c r="BK809" i="100"/>
  <c r="BI867" i="100"/>
  <c r="BQ867" i="100" s="1"/>
  <c r="BO867" i="100"/>
  <c r="BD854" i="100"/>
  <c r="BF833" i="100"/>
  <c r="BG782" i="100"/>
  <c r="BN776" i="100"/>
  <c r="BN775" i="100"/>
  <c r="BG755" i="100"/>
  <c r="BG748" i="100"/>
  <c r="BF878" i="100"/>
  <c r="BN878" i="100" s="1"/>
  <c r="BF865" i="100"/>
  <c r="BK808" i="100"/>
  <c r="BK792" i="100"/>
  <c r="BQ779" i="100"/>
  <c r="BF858" i="100"/>
  <c r="BG781" i="100"/>
  <c r="BI709" i="100"/>
  <c r="BQ709" i="100" s="1"/>
  <c r="BO709" i="100"/>
  <c r="BG652" i="100"/>
  <c r="BG618" i="100"/>
  <c r="BG703" i="100"/>
  <c r="BG695" i="100"/>
  <c r="BG682" i="100"/>
  <c r="BG673" i="100"/>
  <c r="BG747" i="100"/>
  <c r="BG731" i="100"/>
  <c r="BN713" i="100"/>
  <c r="BF656" i="100"/>
  <c r="BG654" i="100"/>
  <c r="BF650" i="100"/>
  <c r="BG750" i="100"/>
  <c r="BI745" i="100"/>
  <c r="BQ745" i="100" s="1"/>
  <c r="BO745" i="100"/>
  <c r="BG742" i="100"/>
  <c r="BG726" i="100"/>
  <c r="BG715" i="100"/>
  <c r="BG696" i="100"/>
  <c r="BG694" i="100"/>
  <c r="BG686" i="100"/>
  <c r="BG680" i="100"/>
  <c r="BF668" i="100"/>
  <c r="BN668" i="100" s="1"/>
  <c r="BG641" i="100"/>
  <c r="BG639" i="100"/>
  <c r="BF633" i="100"/>
  <c r="BF628" i="100"/>
  <c r="BO605" i="100"/>
  <c r="BF586" i="100"/>
  <c r="BF570" i="100"/>
  <c r="BF569" i="100"/>
  <c r="BG550" i="100"/>
  <c r="BG490" i="100"/>
  <c r="BD482" i="100"/>
  <c r="BL482" i="100" s="1"/>
  <c r="BG457" i="100"/>
  <c r="BK438" i="100"/>
  <c r="BG403" i="100"/>
  <c r="BG554" i="100"/>
  <c r="BF519" i="100"/>
  <c r="BN519" i="100" s="1"/>
  <c r="BF518" i="100"/>
  <c r="BF503" i="100"/>
  <c r="BN503" i="100" s="1"/>
  <c r="BF502" i="100"/>
  <c r="BG475" i="100"/>
  <c r="BI463" i="100"/>
  <c r="BQ463" i="100" s="1"/>
  <c r="BO463" i="100"/>
  <c r="BG380" i="100"/>
  <c r="BI378" i="100"/>
  <c r="BQ378" i="100" s="1"/>
  <c r="BO378" i="100"/>
  <c r="BN603" i="100"/>
  <c r="BN559" i="100"/>
  <c r="BF555" i="100"/>
  <c r="BD543" i="100"/>
  <c r="BD535" i="100"/>
  <c r="BN525" i="100"/>
  <c r="BN509" i="100"/>
  <c r="BI493" i="100"/>
  <c r="BQ493" i="100" s="1"/>
  <c r="BO493" i="100"/>
  <c r="BG422" i="100"/>
  <c r="BI394" i="100"/>
  <c r="BQ394" i="100" s="1"/>
  <c r="BO394" i="100"/>
  <c r="BI352" i="100"/>
  <c r="BQ352" i="100" s="1"/>
  <c r="BO352" i="100"/>
  <c r="BO337" i="100"/>
  <c r="BD609" i="100"/>
  <c r="BL609" i="100" s="1"/>
  <c r="BN557" i="100"/>
  <c r="BL541" i="100"/>
  <c r="BG460" i="100"/>
  <c r="BI397" i="100"/>
  <c r="BQ397" i="100" s="1"/>
  <c r="BO397" i="100"/>
  <c r="BQ389" i="100"/>
  <c r="BI386" i="100"/>
  <c r="BQ386" i="100" s="1"/>
  <c r="BO386" i="100"/>
  <c r="BI346" i="100"/>
  <c r="BQ346" i="100" s="1"/>
  <c r="BO346" i="100"/>
  <c r="BI342" i="100"/>
  <c r="BQ342" i="100" s="1"/>
  <c r="BO342" i="100"/>
  <c r="BI338" i="100"/>
  <c r="BQ338" i="100" s="1"/>
  <c r="BO338" i="100"/>
  <c r="BI334" i="100"/>
  <c r="BQ334" i="100" s="1"/>
  <c r="BO334" i="100"/>
  <c r="BG303" i="100"/>
  <c r="BG298" i="100"/>
  <c r="BI290" i="100"/>
  <c r="BQ290" i="100" s="1"/>
  <c r="BO290" i="100"/>
  <c r="BI279" i="100"/>
  <c r="BQ279" i="100" s="1"/>
  <c r="BO279" i="100"/>
  <c r="BG301" i="100"/>
  <c r="BG278" i="100"/>
  <c r="BG262" i="100"/>
  <c r="BI251" i="100"/>
  <c r="BQ251" i="100" s="1"/>
  <c r="BO251" i="100"/>
  <c r="BI230" i="100"/>
  <c r="BQ230" i="100" s="1"/>
  <c r="BO230" i="100"/>
  <c r="BG325" i="100"/>
  <c r="BG314" i="100"/>
  <c r="BG273" i="100"/>
  <c r="BG250" i="100"/>
  <c r="BM66" i="100"/>
  <c r="BF37" i="100"/>
  <c r="BN37" i="100" s="1"/>
  <c r="BM24" i="100"/>
  <c r="BE10" i="100"/>
  <c r="BM10" i="100" s="1"/>
  <c r="BI300" i="100"/>
  <c r="BQ300" i="100" s="1"/>
  <c r="BO300" i="100"/>
  <c r="BI190" i="100"/>
  <c r="BQ190" i="100" s="1"/>
  <c r="BO190" i="100"/>
  <c r="BF186" i="100"/>
  <c r="BG172" i="100"/>
  <c r="BG164" i="100"/>
  <c r="BI131" i="100"/>
  <c r="BQ131" i="100" s="1"/>
  <c r="BO131" i="100"/>
  <c r="BI107" i="100"/>
  <c r="BQ107" i="100" s="1"/>
  <c r="BO107" i="100"/>
  <c r="BF92" i="100"/>
  <c r="BD70" i="100"/>
  <c r="BD68" i="100"/>
  <c r="BD22" i="100"/>
  <c r="BD11" i="100"/>
  <c r="BG199" i="100"/>
  <c r="BE13" i="100"/>
  <c r="BM13" i="100" s="1"/>
  <c r="BG241" i="100"/>
  <c r="BG236" i="100"/>
  <c r="BG205" i="100"/>
  <c r="BG197" i="100"/>
  <c r="BN187" i="100"/>
  <c r="BI163" i="100"/>
  <c r="BQ163" i="100" s="1"/>
  <c r="BO163" i="100"/>
  <c r="BL91" i="100"/>
  <c r="BN83" i="100"/>
  <c r="BL77" i="100"/>
  <c r="BM39" i="100"/>
  <c r="BN28" i="100"/>
  <c r="BG134" i="100"/>
  <c r="BO232" i="100"/>
  <c r="BI232" i="100"/>
  <c r="BQ232" i="100" s="1"/>
  <c r="BG224" i="100"/>
  <c r="BG216" i="100"/>
  <c r="BI151" i="100"/>
  <c r="BQ151" i="100" s="1"/>
  <c r="BO151" i="100"/>
  <c r="BE80" i="100"/>
  <c r="BI240" i="100"/>
  <c r="BQ240" i="100" s="1"/>
  <c r="BO240" i="100"/>
  <c r="BI223" i="100"/>
  <c r="BQ223" i="100" s="1"/>
  <c r="BO223" i="100"/>
  <c r="BG142" i="100"/>
  <c r="BF31" i="100"/>
  <c r="BN31" i="100" s="1"/>
  <c r="BM47" i="100"/>
  <c r="BD1379" i="100"/>
  <c r="BF1349" i="100"/>
  <c r="BN1349" i="100" s="1"/>
  <c r="BF1225" i="100"/>
  <c r="BN1225" i="100" s="1"/>
  <c r="BH1219" i="100"/>
  <c r="BQ1159" i="100"/>
  <c r="BP1239" i="100"/>
  <c r="BI1239" i="100"/>
  <c r="BQ1239" i="100" s="1"/>
  <c r="BI1121" i="100"/>
  <c r="BP1159" i="100"/>
  <c r="BF970" i="100"/>
  <c r="BN970" i="100" s="1"/>
  <c r="AX1397" i="100"/>
  <c r="BH954" i="100"/>
  <c r="BI1094" i="100"/>
  <c r="BL1024" i="100"/>
  <c r="BE1009" i="100"/>
  <c r="BM1009" i="100" s="1"/>
  <c r="BF888" i="100"/>
  <c r="BF874" i="100"/>
  <c r="BN874" i="100" s="1"/>
  <c r="BG830" i="100"/>
  <c r="BO868" i="100"/>
  <c r="BI868" i="100"/>
  <c r="BQ868" i="100" s="1"/>
  <c r="BG846" i="100"/>
  <c r="BM856" i="100"/>
  <c r="BG637" i="100"/>
  <c r="BO746" i="100"/>
  <c r="BI746" i="100"/>
  <c r="BQ746" i="100" s="1"/>
  <c r="BG707" i="100"/>
  <c r="BF590" i="100"/>
  <c r="BF585" i="100"/>
  <c r="BF566" i="100"/>
  <c r="BN566" i="100" s="1"/>
  <c r="BG376" i="100"/>
  <c r="BG350" i="100"/>
  <c r="BG538" i="100"/>
  <c r="BF515" i="100"/>
  <c r="BN515" i="100" s="1"/>
  <c r="BF499" i="100"/>
  <c r="BG487" i="100"/>
  <c r="BG613" i="100"/>
  <c r="BI420" i="100"/>
  <c r="BQ420" i="100" s="1"/>
  <c r="BO420" i="100"/>
  <c r="BI413" i="100"/>
  <c r="BQ413" i="100" s="1"/>
  <c r="BO413" i="100"/>
  <c r="BI308" i="100"/>
  <c r="BQ308" i="100" s="1"/>
  <c r="BO308" i="100"/>
  <c r="BG331" i="100"/>
  <c r="BI275" i="100"/>
  <c r="BQ275" i="100" s="1"/>
  <c r="BO275" i="100"/>
  <c r="BI198" i="100"/>
  <c r="BQ198" i="100" s="1"/>
  <c r="BO198" i="100"/>
  <c r="BD1378" i="100"/>
  <c r="BH1388" i="100"/>
  <c r="BD1377" i="100"/>
  <c r="BL1377" i="100" s="1"/>
  <c r="BF1327" i="100"/>
  <c r="BN1327" i="100" s="1"/>
  <c r="BF1315" i="100"/>
  <c r="BN1315" i="100" s="1"/>
  <c r="BH1267" i="100"/>
  <c r="BF1310" i="100"/>
  <c r="BN1310" i="100" s="1"/>
  <c r="BL1304" i="100"/>
  <c r="BF1297" i="100"/>
  <c r="BN1297" i="100" s="1"/>
  <c r="BH1263" i="100"/>
  <c r="BH1259" i="100"/>
  <c r="BF1257" i="100"/>
  <c r="BH1255" i="100"/>
  <c r="BF1309" i="100"/>
  <c r="BN1309" i="100" s="1"/>
  <c r="BF1296" i="100"/>
  <c r="BN1296" i="100" s="1"/>
  <c r="BH1308" i="100"/>
  <c r="BE1266" i="100"/>
  <c r="BN1289" i="100"/>
  <c r="BF1227" i="100"/>
  <c r="BN1227" i="100" s="1"/>
  <c r="BM1231" i="100"/>
  <c r="BH1220" i="100"/>
  <c r="BQ1171" i="100"/>
  <c r="BI1161" i="100"/>
  <c r="BH1218" i="100"/>
  <c r="BI1213" i="100"/>
  <c r="BQ1213" i="100" s="1"/>
  <c r="BP1213" i="100"/>
  <c r="BF1154" i="100"/>
  <c r="BN1154" i="100" s="1"/>
  <c r="BD1205" i="100"/>
  <c r="BI1237" i="100"/>
  <c r="BQ1237" i="100" s="1"/>
  <c r="BE1207" i="100"/>
  <c r="BF1200" i="100"/>
  <c r="BF1196" i="100"/>
  <c r="BN1185" i="100"/>
  <c r="BH1141" i="100"/>
  <c r="BI1113" i="100"/>
  <c r="BN1181" i="100"/>
  <c r="BH1144" i="100"/>
  <c r="BI1120" i="100"/>
  <c r="BP1162" i="100"/>
  <c r="BP1158" i="100"/>
  <c r="BI1118" i="100"/>
  <c r="BH1065" i="100"/>
  <c r="BH1061" i="100"/>
  <c r="BH1058" i="100"/>
  <c r="BH1056" i="100"/>
  <c r="BH1054" i="100"/>
  <c r="BH1052" i="100"/>
  <c r="BH1076" i="100"/>
  <c r="BH1072" i="100"/>
  <c r="BH1068" i="100"/>
  <c r="BI1133" i="100"/>
  <c r="BI1101" i="100"/>
  <c r="BQ1101" i="100" s="1"/>
  <c r="BI1085" i="100"/>
  <c r="BI1080" i="100"/>
  <c r="BD1015" i="100"/>
  <c r="BD1011" i="100"/>
  <c r="BQ992" i="100"/>
  <c r="BD1020" i="100"/>
  <c r="BD1013" i="100"/>
  <c r="AI1397" i="100"/>
  <c r="BH1032" i="100"/>
  <c r="BD1014" i="100"/>
  <c r="BF989" i="100"/>
  <c r="BN989" i="100" s="1"/>
  <c r="BH1048" i="100"/>
  <c r="BH1046" i="100"/>
  <c r="BH1044" i="100"/>
  <c r="BH1042" i="100"/>
  <c r="BQ1033" i="100"/>
  <c r="BN998" i="100"/>
  <c r="BF974" i="100"/>
  <c r="BN974" i="100" s="1"/>
  <c r="BF966" i="100"/>
  <c r="BN966" i="100" s="1"/>
  <c r="BE1010" i="100"/>
  <c r="BM1010" i="100" s="1"/>
  <c r="BD1006" i="100"/>
  <c r="BQ985" i="100"/>
  <c r="BN983" i="100"/>
  <c r="BK941" i="100"/>
  <c r="BK902" i="100"/>
  <c r="BN975" i="100"/>
  <c r="BN971" i="100"/>
  <c r="BP968" i="100"/>
  <c r="AN1397" i="100"/>
  <c r="BK940" i="100"/>
  <c r="BK903" i="100"/>
  <c r="BP960" i="100"/>
  <c r="BN913" i="100"/>
  <c r="BN904" i="100"/>
  <c r="BD885" i="100"/>
  <c r="BG869" i="100"/>
  <c r="BG862" i="100"/>
  <c r="BG851" i="100"/>
  <c r="BD841" i="100"/>
  <c r="BI838" i="100"/>
  <c r="BQ838" i="100" s="1"/>
  <c r="BO838" i="100"/>
  <c r="BK804" i="100"/>
  <c r="BK801" i="100"/>
  <c r="BI783" i="100"/>
  <c r="BQ783" i="100" s="1"/>
  <c r="BO783" i="100"/>
  <c r="BI780" i="100"/>
  <c r="BQ780" i="100" s="1"/>
  <c r="BO780" i="100"/>
  <c r="BD831" i="100"/>
  <c r="BO823" i="100"/>
  <c r="BI823" i="100"/>
  <c r="BQ823" i="100" s="1"/>
  <c r="BI814" i="100"/>
  <c r="BQ814" i="100" s="1"/>
  <c r="BO814" i="100"/>
  <c r="BG778" i="100"/>
  <c r="BI756" i="100"/>
  <c r="BQ756" i="100" s="1"/>
  <c r="BO756" i="100"/>
  <c r="BF866" i="100"/>
  <c r="BF816" i="100"/>
  <c r="BN816" i="100" s="1"/>
  <c r="BK805" i="100"/>
  <c r="BF764" i="100"/>
  <c r="BN764" i="100" s="1"/>
  <c r="BF767" i="100"/>
  <c r="BF727" i="100"/>
  <c r="BI701" i="100"/>
  <c r="BQ701" i="100" s="1"/>
  <c r="BO701" i="100"/>
  <c r="BK691" i="100"/>
  <c r="BF687" i="100"/>
  <c r="BG658" i="100"/>
  <c r="BI638" i="100"/>
  <c r="BQ638" i="100" s="1"/>
  <c r="BO638" i="100"/>
  <c r="BL635" i="100"/>
  <c r="BF761" i="100"/>
  <c r="BG743" i="100"/>
  <c r="BG719" i="100"/>
  <c r="BG711" i="100"/>
  <c r="BI689" i="100"/>
  <c r="BQ689" i="100" s="1"/>
  <c r="BO689" i="100"/>
  <c r="BK684" i="100"/>
  <c r="BG666" i="100"/>
  <c r="BK664" i="100"/>
  <c r="BK661" i="100"/>
  <c r="BG640" i="100"/>
  <c r="BF626" i="100"/>
  <c r="BN626" i="100" s="1"/>
  <c r="BF754" i="100"/>
  <c r="BN754" i="100" s="1"/>
  <c r="BI705" i="100"/>
  <c r="BQ705" i="100" s="1"/>
  <c r="BO705" i="100"/>
  <c r="BI663" i="100"/>
  <c r="BQ663" i="100" s="1"/>
  <c r="BO663" i="100"/>
  <c r="BG645" i="100"/>
  <c r="BO615" i="100"/>
  <c r="BG614" i="100"/>
  <c r="BF735" i="100"/>
  <c r="BN735" i="100" s="1"/>
  <c r="BG723" i="100"/>
  <c r="BG704" i="100"/>
  <c r="BG702" i="100"/>
  <c r="BF669" i="100"/>
  <c r="BN669" i="100" s="1"/>
  <c r="BF629" i="100"/>
  <c r="BN629" i="100" s="1"/>
  <c r="BF624" i="100"/>
  <c r="BF578" i="100"/>
  <c r="BF577" i="100"/>
  <c r="BF574" i="100"/>
  <c r="BN574" i="100" s="1"/>
  <c r="BF573" i="100"/>
  <c r="BD483" i="100"/>
  <c r="BI459" i="100"/>
  <c r="BQ459" i="100" s="1"/>
  <c r="BO459" i="100"/>
  <c r="BC441" i="100"/>
  <c r="BK441" i="100" s="1"/>
  <c r="BI428" i="100"/>
  <c r="BQ428" i="100" s="1"/>
  <c r="BO428" i="100"/>
  <c r="BG388" i="100"/>
  <c r="BQ370" i="100"/>
  <c r="BF523" i="100"/>
  <c r="BN523" i="100" s="1"/>
  <c r="BF522" i="100"/>
  <c r="BN522" i="100" s="1"/>
  <c r="BF507" i="100"/>
  <c r="BN507" i="100" s="1"/>
  <c r="BF506" i="100"/>
  <c r="BF494" i="100"/>
  <c r="BI477" i="100"/>
  <c r="BQ477" i="100" s="1"/>
  <c r="BO477" i="100"/>
  <c r="BD470" i="100"/>
  <c r="BG407" i="100"/>
  <c r="BI405" i="100"/>
  <c r="BQ405" i="100" s="1"/>
  <c r="BO405" i="100"/>
  <c r="BG328" i="100"/>
  <c r="BG616" i="100"/>
  <c r="BG612" i="100"/>
  <c r="BN563" i="100"/>
  <c r="BG551" i="100"/>
  <c r="BL545" i="100"/>
  <c r="BL537" i="100"/>
  <c r="BN529" i="100"/>
  <c r="BN513" i="100"/>
  <c r="BN497" i="100"/>
  <c r="BI409" i="100"/>
  <c r="BQ409" i="100" s="1"/>
  <c r="BO409" i="100"/>
  <c r="BG396" i="100"/>
  <c r="BI382" i="100"/>
  <c r="BQ382" i="100" s="1"/>
  <c r="BO382" i="100"/>
  <c r="BI368" i="100"/>
  <c r="BQ368" i="100" s="1"/>
  <c r="BO368" i="100"/>
  <c r="BG354" i="100"/>
  <c r="BG593" i="100"/>
  <c r="BI533" i="100"/>
  <c r="BQ533" i="100" s="1"/>
  <c r="BO533" i="100"/>
  <c r="BC437" i="100"/>
  <c r="BK437" i="100" s="1"/>
  <c r="BK434" i="100"/>
  <c r="BG416" i="100"/>
  <c r="BG399" i="100"/>
  <c r="BG358" i="100"/>
  <c r="BI356" i="100"/>
  <c r="BQ356" i="100" s="1"/>
  <c r="BO356" i="100"/>
  <c r="BG306" i="100"/>
  <c r="BG296" i="100"/>
  <c r="BG274" i="100"/>
  <c r="BG265" i="100"/>
  <c r="BI234" i="100"/>
  <c r="BQ234" i="100" s="1"/>
  <c r="BO234" i="100"/>
  <c r="BO93" i="100"/>
  <c r="BI93" i="100"/>
  <c r="BQ93" i="100" s="1"/>
  <c r="BI256" i="100"/>
  <c r="BQ256" i="100" s="1"/>
  <c r="BO256" i="100"/>
  <c r="BG242" i="100"/>
  <c r="BF322" i="100"/>
  <c r="BN322" i="100" s="1"/>
  <c r="BI312" i="100"/>
  <c r="BQ312" i="100" s="1"/>
  <c r="BO312" i="100"/>
  <c r="BG304" i="100"/>
  <c r="BI302" i="100"/>
  <c r="BQ302" i="100" s="1"/>
  <c r="BO302" i="100"/>
  <c r="BI271" i="100"/>
  <c r="BQ271" i="100" s="1"/>
  <c r="BO271" i="100"/>
  <c r="BE23" i="100"/>
  <c r="BM23" i="100" s="1"/>
  <c r="BF17" i="100"/>
  <c r="BN17" i="100" s="1"/>
  <c r="BI333" i="100"/>
  <c r="BQ333" i="100" s="1"/>
  <c r="BO333" i="100"/>
  <c r="BO321" i="100"/>
  <c r="BI321" i="100"/>
  <c r="BQ321" i="100" s="1"/>
  <c r="BG270" i="100"/>
  <c r="BG261" i="100"/>
  <c r="BI259" i="100"/>
  <c r="BQ259" i="100" s="1"/>
  <c r="BO259" i="100"/>
  <c r="BG252" i="100"/>
  <c r="BG246" i="100"/>
  <c r="AM1400" i="100"/>
  <c r="BG222" i="100"/>
  <c r="BG214" i="100"/>
  <c r="BI155" i="100"/>
  <c r="BQ155" i="100" s="1"/>
  <c r="BO155" i="100"/>
  <c r="BL119" i="100"/>
  <c r="BI110" i="100"/>
  <c r="BQ110" i="100" s="1"/>
  <c r="BO110" i="100"/>
  <c r="BI99" i="100"/>
  <c r="BQ99" i="100" s="1"/>
  <c r="BO99" i="100"/>
  <c r="BF86" i="100"/>
  <c r="BF27" i="100"/>
  <c r="BG207" i="100"/>
  <c r="BG156" i="100"/>
  <c r="BD120" i="100"/>
  <c r="BG111" i="100"/>
  <c r="BG100" i="100"/>
  <c r="BD24" i="100"/>
  <c r="BI226" i="100"/>
  <c r="BQ226" i="100" s="1"/>
  <c r="BO226" i="100"/>
  <c r="BI219" i="100"/>
  <c r="BQ219" i="100" s="1"/>
  <c r="BO219" i="100"/>
  <c r="BG210" i="100"/>
  <c r="BN189" i="100"/>
  <c r="BG181" i="100"/>
  <c r="BG152" i="100"/>
  <c r="BG144" i="100"/>
  <c r="BG136" i="100"/>
  <c r="BN125" i="100"/>
  <c r="BI122" i="100"/>
  <c r="BQ122" i="100" s="1"/>
  <c r="BG104" i="100"/>
  <c r="BG96" i="100"/>
  <c r="BF29" i="100"/>
  <c r="BN29" i="100" s="1"/>
  <c r="BG193" i="100"/>
  <c r="BG94" i="100"/>
  <c r="BG228" i="100"/>
  <c r="BG176" i="100"/>
  <c r="BG168" i="100"/>
  <c r="BG160" i="100"/>
  <c r="BI143" i="100"/>
  <c r="BQ143" i="100" s="1"/>
  <c r="BO143" i="100"/>
  <c r="BI103" i="100"/>
  <c r="BQ103" i="100" s="1"/>
  <c r="BO103" i="100"/>
  <c r="BF90" i="100"/>
  <c r="BN90" i="100" s="1"/>
  <c r="BD74" i="100"/>
  <c r="BL74" i="100" s="1"/>
  <c r="BD72" i="100"/>
  <c r="BD42" i="100"/>
  <c r="BL42" i="100" s="1"/>
  <c r="BN35" i="100"/>
  <c r="BG191" i="100"/>
  <c r="BL73" i="100"/>
  <c r="BF33" i="100"/>
  <c r="BN81" i="100"/>
  <c r="BI852" i="100" l="1"/>
  <c r="BQ852" i="100" s="1"/>
  <c r="BO345" i="100"/>
  <c r="BO341" i="100"/>
  <c r="BN1216" i="100"/>
  <c r="BM1371" i="100"/>
  <c r="BN767" i="100"/>
  <c r="BQ1120" i="100"/>
  <c r="BL854" i="100"/>
  <c r="BL831" i="100"/>
  <c r="BP1080" i="100"/>
  <c r="BL542" i="100"/>
  <c r="BN632" i="100"/>
  <c r="BP1035" i="100"/>
  <c r="BN1282" i="100"/>
  <c r="BQ1083" i="100"/>
  <c r="BQ118" i="100"/>
  <c r="BN84" i="100"/>
  <c r="BQ1115" i="100"/>
  <c r="BN126" i="100"/>
  <c r="BQ1080" i="100"/>
  <c r="BP1120" i="100"/>
  <c r="BO118" i="100"/>
  <c r="BL546" i="100"/>
  <c r="BP1233" i="100"/>
  <c r="BN570" i="100"/>
  <c r="BN727" i="100"/>
  <c r="BN866" i="100"/>
  <c r="BN1196" i="100"/>
  <c r="BP1237" i="100"/>
  <c r="BL1378" i="100"/>
  <c r="BP1099" i="100"/>
  <c r="BP1173" i="100"/>
  <c r="BN881" i="100"/>
  <c r="BN1257" i="100"/>
  <c r="BQ1081" i="100"/>
  <c r="BM1224" i="100"/>
  <c r="BQ1173" i="100"/>
  <c r="BP1396" i="100"/>
  <c r="BN33" i="100"/>
  <c r="BL72" i="100"/>
  <c r="BO122" i="100"/>
  <c r="BL120" i="100"/>
  <c r="BN86" i="100"/>
  <c r="BN761" i="100"/>
  <c r="AN1400" i="100"/>
  <c r="AO1400" i="100" s="1"/>
  <c r="AN1399" i="100"/>
  <c r="BL1014" i="100"/>
  <c r="BN585" i="100"/>
  <c r="BP1135" i="100"/>
  <c r="BN188" i="100"/>
  <c r="BL1015" i="100"/>
  <c r="BP1118" i="100"/>
  <c r="BP1164" i="100"/>
  <c r="BQ1161" i="100"/>
  <c r="BP1121" i="100"/>
  <c r="BL535" i="100"/>
  <c r="BP1111" i="100"/>
  <c r="BL1020" i="100"/>
  <c r="BQ1118" i="100"/>
  <c r="BN888" i="100"/>
  <c r="AX1400" i="100"/>
  <c r="AX1399" i="100"/>
  <c r="BN896" i="100"/>
  <c r="BQ1396" i="100"/>
  <c r="BM825" i="100"/>
  <c r="BN882" i="100"/>
  <c r="AO1397" i="100"/>
  <c r="AO1399" i="100" s="1"/>
  <c r="BN716" i="100"/>
  <c r="BN828" i="100"/>
  <c r="BP1137" i="100"/>
  <c r="BO363" i="100"/>
  <c r="BI363" i="100"/>
  <c r="BQ363" i="100" s="1"/>
  <c r="BN578" i="100"/>
  <c r="BN555" i="100"/>
  <c r="BQ1112" i="100"/>
  <c r="BP1134" i="100"/>
  <c r="BQ1340" i="100"/>
  <c r="AS1397" i="100"/>
  <c r="BN857" i="100"/>
  <c r="BN813" i="100"/>
  <c r="BQ1100" i="100"/>
  <c r="BQ1166" i="100"/>
  <c r="BL46" i="100"/>
  <c r="BN530" i="100"/>
  <c r="BN564" i="100"/>
  <c r="BN589" i="100"/>
  <c r="BQ1360" i="100"/>
  <c r="BL16" i="100"/>
  <c r="BL471" i="100"/>
  <c r="BN561" i="100"/>
  <c r="BN581" i="100"/>
  <c r="BN739" i="100"/>
  <c r="BL1016" i="100"/>
  <c r="BQ1138" i="100"/>
  <c r="BQ1139" i="100"/>
  <c r="BP1172" i="100"/>
  <c r="BN474" i="100"/>
  <c r="BP1087" i="100"/>
  <c r="BN494" i="100"/>
  <c r="BN186" i="100"/>
  <c r="BN633" i="100"/>
  <c r="BN865" i="100"/>
  <c r="BP984" i="100"/>
  <c r="BN980" i="100"/>
  <c r="BP1112" i="100"/>
  <c r="BQ1082" i="100"/>
  <c r="BP1100" i="100"/>
  <c r="BN18" i="100"/>
  <c r="BN817" i="100"/>
  <c r="BQ1098" i="100"/>
  <c r="BQ1117" i="100"/>
  <c r="BN622" i="100"/>
  <c r="BN976" i="100"/>
  <c r="BQ1037" i="100"/>
  <c r="BL483" i="100"/>
  <c r="BN624" i="100"/>
  <c r="BN687" i="100"/>
  <c r="BM80" i="100"/>
  <c r="BP1082" i="100"/>
  <c r="BL1204" i="100"/>
  <c r="BL38" i="100"/>
  <c r="BN771" i="100"/>
  <c r="BP1078" i="100"/>
  <c r="BN1324" i="100"/>
  <c r="BO168" i="100"/>
  <c r="BI168" i="100"/>
  <c r="BQ168" i="100" s="1"/>
  <c r="BO96" i="100"/>
  <c r="BI96" i="100"/>
  <c r="BQ96" i="100" s="1"/>
  <c r="BO181" i="100"/>
  <c r="BI181" i="100"/>
  <c r="BQ181" i="100" s="1"/>
  <c r="BO100" i="100"/>
  <c r="BI100" i="100"/>
  <c r="BQ100" i="100" s="1"/>
  <c r="BO214" i="100"/>
  <c r="BI214" i="100"/>
  <c r="BQ214" i="100" s="1"/>
  <c r="BO593" i="100"/>
  <c r="BI593" i="100"/>
  <c r="BQ593" i="100" s="1"/>
  <c r="BG395" i="100"/>
  <c r="BG340" i="100"/>
  <c r="BO388" i="100"/>
  <c r="BI388" i="100"/>
  <c r="BQ388" i="100" s="1"/>
  <c r="BL850" i="100"/>
  <c r="BO778" i="100"/>
  <c r="BI778" i="100"/>
  <c r="BQ778" i="100" s="1"/>
  <c r="BF890" i="100"/>
  <c r="BN890" i="100" s="1"/>
  <c r="BO191" i="100"/>
  <c r="BI191" i="100"/>
  <c r="BQ191" i="100" s="1"/>
  <c r="BO193" i="100"/>
  <c r="BI193" i="100"/>
  <c r="BQ193" i="100" s="1"/>
  <c r="BO136" i="100"/>
  <c r="BI136" i="100"/>
  <c r="BQ136" i="100" s="1"/>
  <c r="BO152" i="100"/>
  <c r="BI152" i="100"/>
  <c r="BQ152" i="100" s="1"/>
  <c r="BO210" i="100"/>
  <c r="BI210" i="100"/>
  <c r="BQ210" i="100" s="1"/>
  <c r="BI246" i="100"/>
  <c r="BQ246" i="100" s="1"/>
  <c r="BO246" i="100"/>
  <c r="BI270" i="100"/>
  <c r="BQ270" i="100" s="1"/>
  <c r="BO270" i="100"/>
  <c r="BO358" i="100"/>
  <c r="BI358" i="100"/>
  <c r="BQ358" i="100" s="1"/>
  <c r="BO399" i="100"/>
  <c r="BI399" i="100"/>
  <c r="BQ399" i="100" s="1"/>
  <c r="BO551" i="100"/>
  <c r="BI551" i="100"/>
  <c r="BQ551" i="100" s="1"/>
  <c r="BO704" i="100"/>
  <c r="BI704" i="100"/>
  <c r="BQ704" i="100" s="1"/>
  <c r="BO614" i="100"/>
  <c r="BI614" i="100"/>
  <c r="BQ614" i="100" s="1"/>
  <c r="BO645" i="100"/>
  <c r="BI645" i="100"/>
  <c r="BQ645" i="100" s="1"/>
  <c r="BO640" i="100"/>
  <c r="BI640" i="100"/>
  <c r="BQ640" i="100" s="1"/>
  <c r="BO658" i="100"/>
  <c r="BI658" i="100"/>
  <c r="BQ658" i="100" s="1"/>
  <c r="BG758" i="100"/>
  <c r="BF766" i="100"/>
  <c r="BN766" i="100" s="1"/>
  <c r="BO851" i="100"/>
  <c r="BI851" i="100"/>
  <c r="BQ851" i="100" s="1"/>
  <c r="BO869" i="100"/>
  <c r="BI869" i="100"/>
  <c r="BQ869" i="100" s="1"/>
  <c r="BP1044" i="100"/>
  <c r="BI1044" i="100"/>
  <c r="BQ1044" i="100" s="1"/>
  <c r="BP1048" i="100"/>
  <c r="BI1048" i="100"/>
  <c r="BQ1048" i="100" s="1"/>
  <c r="BP1032" i="100"/>
  <c r="BI1032" i="100"/>
  <c r="BQ1032" i="100" s="1"/>
  <c r="BP1085" i="100"/>
  <c r="BP1133" i="100"/>
  <c r="BP1068" i="100"/>
  <c r="BI1068" i="100"/>
  <c r="BQ1068" i="100" s="1"/>
  <c r="BP1072" i="100"/>
  <c r="BI1072" i="100"/>
  <c r="BQ1072" i="100" s="1"/>
  <c r="BP1076" i="100"/>
  <c r="BI1076" i="100"/>
  <c r="BQ1076" i="100" s="1"/>
  <c r="BP1054" i="100"/>
  <c r="BI1054" i="100"/>
  <c r="BQ1054" i="100" s="1"/>
  <c r="BP1058" i="100"/>
  <c r="BI1058" i="100"/>
  <c r="BQ1058" i="100" s="1"/>
  <c r="BQ1113" i="100"/>
  <c r="BN1200" i="100"/>
  <c r="BP1218" i="100"/>
  <c r="BI1218" i="100"/>
  <c r="BQ1218" i="100" s="1"/>
  <c r="BP1267" i="100"/>
  <c r="BI1267" i="100"/>
  <c r="BQ1267" i="100" s="1"/>
  <c r="BO331" i="100"/>
  <c r="BI331" i="100"/>
  <c r="BQ331" i="100" s="1"/>
  <c r="BO613" i="100"/>
  <c r="BI613" i="100"/>
  <c r="BQ613" i="100" s="1"/>
  <c r="BO487" i="100"/>
  <c r="BI487" i="100"/>
  <c r="BQ487" i="100" s="1"/>
  <c r="BO350" i="100"/>
  <c r="BI350" i="100"/>
  <c r="BQ350" i="100" s="1"/>
  <c r="BO376" i="100"/>
  <c r="BI376" i="100"/>
  <c r="BQ376" i="100" s="1"/>
  <c r="BF894" i="100"/>
  <c r="BN894" i="100" s="1"/>
  <c r="AY1397" i="100"/>
  <c r="AY1399" i="100" s="1"/>
  <c r="BP1219" i="100"/>
  <c r="BI1219" i="100"/>
  <c r="BQ1219" i="100" s="1"/>
  <c r="BP1370" i="100"/>
  <c r="BO224" i="100"/>
  <c r="BI224" i="100"/>
  <c r="BQ224" i="100" s="1"/>
  <c r="BL68" i="100"/>
  <c r="BO172" i="100"/>
  <c r="BI172" i="100"/>
  <c r="BQ172" i="100" s="1"/>
  <c r="BG254" i="100"/>
  <c r="BO273" i="100"/>
  <c r="BI273" i="100"/>
  <c r="BQ273" i="100" s="1"/>
  <c r="BI262" i="100"/>
  <c r="BQ262" i="100" s="1"/>
  <c r="BO262" i="100"/>
  <c r="BI278" i="100"/>
  <c r="BQ278" i="100" s="1"/>
  <c r="BO278" i="100"/>
  <c r="BO301" i="100"/>
  <c r="BI301" i="100"/>
  <c r="BQ301" i="100" s="1"/>
  <c r="BO298" i="100"/>
  <c r="BI298" i="100"/>
  <c r="BQ298" i="100" s="1"/>
  <c r="BG309" i="100"/>
  <c r="BO460" i="100"/>
  <c r="BI460" i="100"/>
  <c r="BQ460" i="100" s="1"/>
  <c r="BO380" i="100"/>
  <c r="BI380" i="100"/>
  <c r="BQ380" i="100" s="1"/>
  <c r="BO554" i="100"/>
  <c r="BI554" i="100"/>
  <c r="BQ554" i="100" s="1"/>
  <c r="BO403" i="100"/>
  <c r="BI403" i="100"/>
  <c r="BQ403" i="100" s="1"/>
  <c r="BG617" i="100"/>
  <c r="BO641" i="100"/>
  <c r="BI641" i="100"/>
  <c r="BQ641" i="100" s="1"/>
  <c r="BO680" i="100"/>
  <c r="BI680" i="100"/>
  <c r="BQ680" i="100" s="1"/>
  <c r="BF606" i="100"/>
  <c r="BN606" i="100" s="1"/>
  <c r="BO747" i="100"/>
  <c r="BI747" i="100"/>
  <c r="BQ747" i="100" s="1"/>
  <c r="BO673" i="100"/>
  <c r="BI673" i="100"/>
  <c r="BQ673" i="100" s="1"/>
  <c r="BO695" i="100"/>
  <c r="BI695" i="100"/>
  <c r="BQ695" i="100" s="1"/>
  <c r="BG757" i="100"/>
  <c r="BN858" i="100"/>
  <c r="BF762" i="100"/>
  <c r="BN762" i="100" s="1"/>
  <c r="BI748" i="100"/>
  <c r="BQ748" i="100" s="1"/>
  <c r="BO748" i="100"/>
  <c r="BO755" i="100"/>
  <c r="BI755" i="100"/>
  <c r="BQ755" i="100" s="1"/>
  <c r="BO782" i="100"/>
  <c r="BI782" i="100"/>
  <c r="BQ782" i="100" s="1"/>
  <c r="BP1116" i="100"/>
  <c r="BP1228" i="100"/>
  <c r="BI1228" i="100"/>
  <c r="BQ1228" i="100" s="1"/>
  <c r="BP1278" i="100"/>
  <c r="BI1278" i="100"/>
  <c r="BQ1278" i="100" s="1"/>
  <c r="BP1374" i="100"/>
  <c r="BI1374" i="100"/>
  <c r="BQ1374" i="100" s="1"/>
  <c r="BO132" i="100"/>
  <c r="BI132" i="100"/>
  <c r="BQ132" i="100" s="1"/>
  <c r="BG257" i="100"/>
  <c r="BO749" i="100"/>
  <c r="BI749" i="100"/>
  <c r="BQ749" i="100" s="1"/>
  <c r="BO688" i="100"/>
  <c r="BI688" i="100"/>
  <c r="BQ688" i="100" s="1"/>
  <c r="BO724" i="100"/>
  <c r="BI724" i="100"/>
  <c r="BQ724" i="100" s="1"/>
  <c r="BP962" i="100"/>
  <c r="BI962" i="100"/>
  <c r="BQ962" i="100" s="1"/>
  <c r="BQ1131" i="100"/>
  <c r="BN1177" i="100"/>
  <c r="BO150" i="100"/>
  <c r="BI150" i="100"/>
  <c r="BQ150" i="100" s="1"/>
  <c r="BO162" i="100"/>
  <c r="BI162" i="100"/>
  <c r="BQ162" i="100" s="1"/>
  <c r="BO465" i="100"/>
  <c r="BI465" i="100"/>
  <c r="BQ465" i="100" s="1"/>
  <c r="BO479" i="100"/>
  <c r="BI479" i="100"/>
  <c r="BQ479" i="100" s="1"/>
  <c r="BL547" i="100"/>
  <c r="BP1034" i="100"/>
  <c r="BI1034" i="100"/>
  <c r="BQ1034" i="100" s="1"/>
  <c r="BP1045" i="100"/>
  <c r="BI1045" i="100"/>
  <c r="BQ1045" i="100" s="1"/>
  <c r="BP1161" i="100"/>
  <c r="BL48" i="100"/>
  <c r="BO218" i="100"/>
  <c r="BI218" i="100"/>
  <c r="BQ218" i="100" s="1"/>
  <c r="BO238" i="100"/>
  <c r="BI238" i="100"/>
  <c r="BQ238" i="100" s="1"/>
  <c r="BN183" i="100"/>
  <c r="BN510" i="100"/>
  <c r="BN526" i="100"/>
  <c r="BG344" i="100"/>
  <c r="BN486" i="100"/>
  <c r="BN625" i="100"/>
  <c r="BF565" i="100"/>
  <c r="BN565" i="100" s="1"/>
  <c r="BO728" i="100"/>
  <c r="BI728" i="100"/>
  <c r="BQ728" i="100" s="1"/>
  <c r="BO698" i="100"/>
  <c r="BI698" i="100"/>
  <c r="BQ698" i="100" s="1"/>
  <c r="BO655" i="100"/>
  <c r="BI655" i="100"/>
  <c r="BQ655" i="100" s="1"/>
  <c r="BF770" i="100"/>
  <c r="BN770" i="100" s="1"/>
  <c r="BG753" i="100"/>
  <c r="BO870" i="100"/>
  <c r="BI870" i="100"/>
  <c r="BQ870" i="100" s="1"/>
  <c r="BN892" i="100"/>
  <c r="BD886" i="100"/>
  <c r="BL886" i="100" s="1"/>
  <c r="AT1397" i="100"/>
  <c r="BP1132" i="100"/>
  <c r="BQ964" i="100"/>
  <c r="BN1050" i="100"/>
  <c r="BL1093" i="100"/>
  <c r="BP1062" i="100"/>
  <c r="BI1062" i="100"/>
  <c r="BQ1062" i="100" s="1"/>
  <c r="BP1088" i="100"/>
  <c r="BP1170" i="100"/>
  <c r="BM1208" i="100"/>
  <c r="BQ1174" i="100"/>
  <c r="BP1215" i="100"/>
  <c r="BI1215" i="100"/>
  <c r="BQ1215" i="100" s="1"/>
  <c r="BP1245" i="100"/>
  <c r="BI1245" i="100"/>
  <c r="BQ1245" i="100" s="1"/>
  <c r="BN1273" i="100"/>
  <c r="BN1285" i="100"/>
  <c r="BP1268" i="100"/>
  <c r="BI1268" i="100"/>
  <c r="BQ1268" i="100" s="1"/>
  <c r="BN1390" i="100"/>
  <c r="BO212" i="100"/>
  <c r="BI212" i="100"/>
  <c r="BQ212" i="100" s="1"/>
  <c r="BO426" i="100"/>
  <c r="BI426" i="100"/>
  <c r="BQ426" i="100" s="1"/>
  <c r="BO366" i="100"/>
  <c r="BI366" i="100"/>
  <c r="BQ366" i="100" s="1"/>
  <c r="BG406" i="100"/>
  <c r="BO738" i="100"/>
  <c r="BI738" i="100"/>
  <c r="BQ738" i="100" s="1"/>
  <c r="BO722" i="100"/>
  <c r="BI722" i="100"/>
  <c r="BQ722" i="100" s="1"/>
  <c r="BP1079" i="100"/>
  <c r="BQ1087" i="100"/>
  <c r="BQ1137" i="100"/>
  <c r="BP1163" i="100"/>
  <c r="BL1202" i="100"/>
  <c r="BQ1163" i="100"/>
  <c r="BP1229" i="100"/>
  <c r="BI1229" i="100"/>
  <c r="BQ1229" i="100" s="1"/>
  <c r="BD1234" i="100"/>
  <c r="BP1261" i="100"/>
  <c r="BI1261" i="100"/>
  <c r="BQ1261" i="100" s="1"/>
  <c r="BO228" i="100"/>
  <c r="BI228" i="100"/>
  <c r="BQ228" i="100" s="1"/>
  <c r="BO207" i="100"/>
  <c r="BI207" i="100"/>
  <c r="BQ207" i="100" s="1"/>
  <c r="BG237" i="100"/>
  <c r="BG272" i="100"/>
  <c r="BO265" i="100"/>
  <c r="BI265" i="100"/>
  <c r="BQ265" i="100" s="1"/>
  <c r="BO306" i="100"/>
  <c r="BI306" i="100"/>
  <c r="BQ306" i="100" s="1"/>
  <c r="BG343" i="100"/>
  <c r="BO743" i="100"/>
  <c r="BI743" i="100"/>
  <c r="BQ743" i="100" s="1"/>
  <c r="BO616" i="100"/>
  <c r="BI616" i="100"/>
  <c r="BQ616" i="100" s="1"/>
  <c r="BO407" i="100"/>
  <c r="BI407" i="100"/>
  <c r="BQ407" i="100" s="1"/>
  <c r="BO862" i="100"/>
  <c r="BI862" i="100"/>
  <c r="BQ862" i="100" s="1"/>
  <c r="BP1308" i="100"/>
  <c r="BI1308" i="100"/>
  <c r="BQ1308" i="100" s="1"/>
  <c r="BO637" i="100"/>
  <c r="BI637" i="100"/>
  <c r="BQ637" i="100" s="1"/>
  <c r="BQ1094" i="100"/>
  <c r="BO197" i="100"/>
  <c r="BI197" i="100"/>
  <c r="BQ197" i="100" s="1"/>
  <c r="BO422" i="100"/>
  <c r="BI422" i="100"/>
  <c r="BQ422" i="100" s="1"/>
  <c r="BG347" i="100"/>
  <c r="BG336" i="100"/>
  <c r="BO550" i="100"/>
  <c r="BI550" i="100"/>
  <c r="BQ550" i="100" s="1"/>
  <c r="BO654" i="100"/>
  <c r="BI654" i="100"/>
  <c r="BQ654" i="100" s="1"/>
  <c r="BO834" i="100"/>
  <c r="BI834" i="100"/>
  <c r="BQ834" i="100" s="1"/>
  <c r="BQ1102" i="100"/>
  <c r="BP1103" i="100"/>
  <c r="BI1103" i="100"/>
  <c r="BQ1103" i="100" s="1"/>
  <c r="BP1107" i="100"/>
  <c r="BI1107" i="100"/>
  <c r="BQ1107" i="100" s="1"/>
  <c r="BP1147" i="100"/>
  <c r="BI1147" i="100"/>
  <c r="BQ1147" i="100" s="1"/>
  <c r="BQ1116" i="100"/>
  <c r="BP1157" i="100"/>
  <c r="BI1157" i="100"/>
  <c r="BQ1157" i="100" s="1"/>
  <c r="BP1247" i="100"/>
  <c r="BI1247" i="100"/>
  <c r="BQ1247" i="100" s="1"/>
  <c r="BP1246" i="100"/>
  <c r="BI1246" i="100"/>
  <c r="BQ1246" i="100" s="1"/>
  <c r="BP1361" i="100"/>
  <c r="BI1361" i="100"/>
  <c r="BQ1361" i="100" s="1"/>
  <c r="BG425" i="100"/>
  <c r="BO594" i="100"/>
  <c r="BI594" i="100"/>
  <c r="BQ594" i="100" s="1"/>
  <c r="BO706" i="100"/>
  <c r="BI706" i="100"/>
  <c r="BQ706" i="100" s="1"/>
  <c r="BO690" i="100"/>
  <c r="BI690" i="100"/>
  <c r="BQ690" i="100" s="1"/>
  <c r="BO861" i="100"/>
  <c r="BI861" i="100"/>
  <c r="BQ861" i="100" s="1"/>
  <c r="BP1131" i="100"/>
  <c r="BN82" i="100"/>
  <c r="BP1055" i="100"/>
  <c r="BI1055" i="100"/>
  <c r="BQ1055" i="100" s="1"/>
  <c r="BO203" i="100"/>
  <c r="BI203" i="100"/>
  <c r="BQ203" i="100" s="1"/>
  <c r="BL53" i="100"/>
  <c r="BO158" i="100"/>
  <c r="BI158" i="100"/>
  <c r="BQ158" i="100" s="1"/>
  <c r="BG260" i="100"/>
  <c r="BG239" i="100"/>
  <c r="BO269" i="100"/>
  <c r="BI269" i="100"/>
  <c r="BQ269" i="100" s="1"/>
  <c r="BO285" i="100"/>
  <c r="BI285" i="100"/>
  <c r="BQ285" i="100" s="1"/>
  <c r="BD9" i="100"/>
  <c r="BO249" i="100"/>
  <c r="BI249" i="100"/>
  <c r="BQ249" i="100" s="1"/>
  <c r="BO384" i="100"/>
  <c r="BI384" i="100"/>
  <c r="BQ384" i="100" s="1"/>
  <c r="AR1400" i="100"/>
  <c r="BC433" i="100"/>
  <c r="BK433" i="100" s="1"/>
  <c r="BF596" i="100"/>
  <c r="BN596" i="100" s="1"/>
  <c r="BO683" i="100"/>
  <c r="BI683" i="100"/>
  <c r="BQ683" i="100" s="1"/>
  <c r="BO659" i="100"/>
  <c r="BI659" i="100"/>
  <c r="BQ659" i="100" s="1"/>
  <c r="BN630" i="100"/>
  <c r="BQ1084" i="100"/>
  <c r="BP1106" i="100"/>
  <c r="BI1106" i="100"/>
  <c r="BQ1106" i="100" s="1"/>
  <c r="BP1211" i="100"/>
  <c r="BI1211" i="100"/>
  <c r="BQ1211" i="100" s="1"/>
  <c r="BN1248" i="100"/>
  <c r="BN1264" i="100"/>
  <c r="BN138" i="100"/>
  <c r="BI282" i="100"/>
  <c r="BQ282" i="100" s="1"/>
  <c r="BO282" i="100"/>
  <c r="BO708" i="100"/>
  <c r="BI708" i="100"/>
  <c r="BQ708" i="100" s="1"/>
  <c r="BO736" i="100"/>
  <c r="BI736" i="100"/>
  <c r="BQ736" i="100" s="1"/>
  <c r="BM1021" i="100"/>
  <c r="BP1074" i="100"/>
  <c r="BI1074" i="100"/>
  <c r="BQ1074" i="100" s="1"/>
  <c r="BN1193" i="100"/>
  <c r="BP1362" i="100"/>
  <c r="BI1362" i="100"/>
  <c r="BQ1362" i="100" s="1"/>
  <c r="BI1389" i="100"/>
  <c r="BQ1389" i="100" s="1"/>
  <c r="BP1389" i="100"/>
  <c r="BO144" i="100"/>
  <c r="BI144" i="100"/>
  <c r="BQ144" i="100" s="1"/>
  <c r="BN27" i="100"/>
  <c r="BI252" i="100"/>
  <c r="BQ252" i="100" s="1"/>
  <c r="BO252" i="100"/>
  <c r="BO261" i="100"/>
  <c r="BI261" i="100"/>
  <c r="BQ261" i="100" s="1"/>
  <c r="BG248" i="100"/>
  <c r="BO416" i="100"/>
  <c r="BI416" i="100"/>
  <c r="BQ416" i="100" s="1"/>
  <c r="BO328" i="100"/>
  <c r="BI328" i="100"/>
  <c r="BQ328" i="100" s="1"/>
  <c r="BL470" i="100"/>
  <c r="BN573" i="100"/>
  <c r="BN577" i="100"/>
  <c r="BD608" i="100"/>
  <c r="BL608" i="100" s="1"/>
  <c r="BL841" i="100"/>
  <c r="BL1006" i="100"/>
  <c r="BP1042" i="100"/>
  <c r="BI1042" i="100"/>
  <c r="BQ1042" i="100" s="1"/>
  <c r="BP1046" i="100"/>
  <c r="BI1046" i="100"/>
  <c r="BQ1046" i="100" s="1"/>
  <c r="BL1011" i="100"/>
  <c r="BP1101" i="100"/>
  <c r="BP1052" i="100"/>
  <c r="BI1052" i="100"/>
  <c r="BQ1052" i="100" s="1"/>
  <c r="BP1056" i="100"/>
  <c r="BI1056" i="100"/>
  <c r="BQ1056" i="100" s="1"/>
  <c r="BP1061" i="100"/>
  <c r="BI1061" i="100"/>
  <c r="BQ1061" i="100" s="1"/>
  <c r="BP1065" i="100"/>
  <c r="BI1065" i="100"/>
  <c r="BQ1065" i="100" s="1"/>
  <c r="BP1160" i="100"/>
  <c r="BP1144" i="100"/>
  <c r="BI1144" i="100"/>
  <c r="BQ1144" i="100" s="1"/>
  <c r="BP1141" i="100"/>
  <c r="BI1141" i="100"/>
  <c r="BQ1141" i="100" s="1"/>
  <c r="BM1207" i="100"/>
  <c r="BP1220" i="100"/>
  <c r="BI1220" i="100"/>
  <c r="BQ1220" i="100" s="1"/>
  <c r="BN1287" i="100"/>
  <c r="BM1266" i="100"/>
  <c r="BP1388" i="100"/>
  <c r="BI1388" i="100"/>
  <c r="BQ1388" i="100" s="1"/>
  <c r="BM11" i="100"/>
  <c r="BG231" i="100"/>
  <c r="BG335" i="100"/>
  <c r="BN499" i="100"/>
  <c r="BO538" i="100"/>
  <c r="BI538" i="100"/>
  <c r="BQ538" i="100" s="1"/>
  <c r="BN590" i="100"/>
  <c r="BO707" i="100"/>
  <c r="BI707" i="100"/>
  <c r="BQ707" i="100" s="1"/>
  <c r="BO846" i="100"/>
  <c r="BI846" i="100"/>
  <c r="BQ846" i="100" s="1"/>
  <c r="BG884" i="100"/>
  <c r="BP1094" i="100"/>
  <c r="BQ1121" i="100"/>
  <c r="BL1379" i="100"/>
  <c r="BO142" i="100"/>
  <c r="BI142" i="100"/>
  <c r="BQ142" i="100" s="1"/>
  <c r="BO216" i="100"/>
  <c r="BI216" i="100"/>
  <c r="BQ216" i="100" s="1"/>
  <c r="BO236" i="100"/>
  <c r="BI236" i="100"/>
  <c r="BQ236" i="100" s="1"/>
  <c r="BO199" i="100"/>
  <c r="BI199" i="100"/>
  <c r="BQ199" i="100" s="1"/>
  <c r="BL22" i="100"/>
  <c r="BL70" i="100"/>
  <c r="BO164" i="100"/>
  <c r="BI164" i="100"/>
  <c r="BQ164" i="100" s="1"/>
  <c r="BG264" i="100"/>
  <c r="BN293" i="100"/>
  <c r="BL21" i="100"/>
  <c r="BI250" i="100"/>
  <c r="BQ250" i="100" s="1"/>
  <c r="BO250" i="100"/>
  <c r="BI314" i="100"/>
  <c r="BQ314" i="100" s="1"/>
  <c r="BO314" i="100"/>
  <c r="BG225" i="100"/>
  <c r="BG268" i="100"/>
  <c r="BO303" i="100"/>
  <c r="BI303" i="100"/>
  <c r="BQ303" i="100" s="1"/>
  <c r="BG402" i="100"/>
  <c r="BG410" i="100"/>
  <c r="BO475" i="100"/>
  <c r="BI475" i="100"/>
  <c r="BQ475" i="100" s="1"/>
  <c r="BG391" i="100"/>
  <c r="BN569" i="100"/>
  <c r="BD610" i="100"/>
  <c r="BL610" i="100" s="1"/>
  <c r="BN628" i="100"/>
  <c r="BO696" i="100"/>
  <c r="BI696" i="100"/>
  <c r="BQ696" i="100" s="1"/>
  <c r="BN650" i="100"/>
  <c r="BO731" i="100"/>
  <c r="BI731" i="100"/>
  <c r="BQ731" i="100" s="1"/>
  <c r="BO682" i="100"/>
  <c r="BI682" i="100"/>
  <c r="BQ682" i="100" s="1"/>
  <c r="BO703" i="100"/>
  <c r="BI703" i="100"/>
  <c r="BQ703" i="100" s="1"/>
  <c r="BO781" i="100"/>
  <c r="BI781" i="100"/>
  <c r="BQ781" i="100" s="1"/>
  <c r="BG777" i="100"/>
  <c r="BP1037" i="100"/>
  <c r="BP1067" i="100"/>
  <c r="BI1067" i="100"/>
  <c r="BQ1067" i="100" s="1"/>
  <c r="BP1071" i="100"/>
  <c r="BI1071" i="100"/>
  <c r="BQ1071" i="100" s="1"/>
  <c r="BP1075" i="100"/>
  <c r="BI1075" i="100"/>
  <c r="BQ1075" i="100" s="1"/>
  <c r="BP1060" i="100"/>
  <c r="BI1060" i="100"/>
  <c r="BQ1060" i="100" s="1"/>
  <c r="BP1064" i="100"/>
  <c r="BI1064" i="100"/>
  <c r="BQ1064" i="100" s="1"/>
  <c r="BP1102" i="100"/>
  <c r="BP1146" i="100"/>
  <c r="BI1146" i="100"/>
  <c r="BQ1146" i="100" s="1"/>
  <c r="BP1119" i="100"/>
  <c r="BP1169" i="100"/>
  <c r="BQ1168" i="100"/>
  <c r="BP1276" i="100"/>
  <c r="BI1276" i="100"/>
  <c r="BQ1276" i="100" s="1"/>
  <c r="BP1262" i="100"/>
  <c r="BI1262" i="100"/>
  <c r="BQ1262" i="100" s="1"/>
  <c r="BQ1337" i="100"/>
  <c r="BP1376" i="100"/>
  <c r="BI1376" i="100"/>
  <c r="BQ1376" i="100" s="1"/>
  <c r="BM20" i="100"/>
  <c r="BL116" i="100"/>
  <c r="BQ297" i="100"/>
  <c r="BO674" i="100"/>
  <c r="BI674" i="100"/>
  <c r="BQ674" i="100" s="1"/>
  <c r="BO675" i="100"/>
  <c r="BI675" i="100"/>
  <c r="BQ675" i="100" s="1"/>
  <c r="BO634" i="100"/>
  <c r="BI634" i="100"/>
  <c r="BQ634" i="100" s="1"/>
  <c r="BP1047" i="100"/>
  <c r="BI1047" i="100"/>
  <c r="BQ1047" i="100" s="1"/>
  <c r="BQ1095" i="100"/>
  <c r="BN1288" i="100"/>
  <c r="BO178" i="100"/>
  <c r="BI178" i="100"/>
  <c r="BQ178" i="100" s="1"/>
  <c r="AK1400" i="100"/>
  <c r="BL40" i="100"/>
  <c r="BL76" i="100"/>
  <c r="BG244" i="100"/>
  <c r="BG330" i="100"/>
  <c r="BO491" i="100"/>
  <c r="BI491" i="100"/>
  <c r="BQ491" i="100" s="1"/>
  <c r="BO461" i="100"/>
  <c r="BI461" i="100"/>
  <c r="BQ461" i="100" s="1"/>
  <c r="BO362" i="100"/>
  <c r="BI362" i="100"/>
  <c r="BQ362" i="100" s="1"/>
  <c r="BO672" i="100"/>
  <c r="BI672" i="100"/>
  <c r="BQ672" i="100" s="1"/>
  <c r="BN763" i="100"/>
  <c r="BP1043" i="100"/>
  <c r="BI1043" i="100"/>
  <c r="BQ1043" i="100" s="1"/>
  <c r="BP1049" i="100"/>
  <c r="BI1049" i="100"/>
  <c r="BQ1049" i="100" s="1"/>
  <c r="BL1018" i="100"/>
  <c r="BM1209" i="100"/>
  <c r="BI1393" i="100"/>
  <c r="BQ1393" i="100" s="1"/>
  <c r="BP1393" i="100"/>
  <c r="BN36" i="100"/>
  <c r="BO112" i="100"/>
  <c r="BI112" i="100"/>
  <c r="BQ112" i="100" s="1"/>
  <c r="BO102" i="100"/>
  <c r="BI102" i="100"/>
  <c r="BQ102" i="100" s="1"/>
  <c r="BO209" i="100"/>
  <c r="BI209" i="100"/>
  <c r="BQ209" i="100" s="1"/>
  <c r="BL124" i="100"/>
  <c r="BL44" i="100"/>
  <c r="BN319" i="100"/>
  <c r="BN560" i="100"/>
  <c r="BO712" i="100"/>
  <c r="BI712" i="100"/>
  <c r="BQ712" i="100" s="1"/>
  <c r="BO730" i="100"/>
  <c r="BI730" i="100"/>
  <c r="BQ730" i="100" s="1"/>
  <c r="BN759" i="100"/>
  <c r="BN873" i="100"/>
  <c r="BQ1035" i="100"/>
  <c r="BQ1077" i="100"/>
  <c r="BP1138" i="100"/>
  <c r="BP1084" i="100"/>
  <c r="BP1098" i="100"/>
  <c r="BP1139" i="100"/>
  <c r="BP1145" i="100"/>
  <c r="BI1145" i="100"/>
  <c r="BQ1145" i="100" s="1"/>
  <c r="BP1174" i="100"/>
  <c r="BQ1164" i="100"/>
  <c r="BL1206" i="100"/>
  <c r="BP1244" i="100"/>
  <c r="BI1244" i="100"/>
  <c r="BQ1244" i="100" s="1"/>
  <c r="BN1275" i="100"/>
  <c r="BN1283" i="100"/>
  <c r="BN1286" i="100"/>
  <c r="BP1260" i="100"/>
  <c r="BI1260" i="100"/>
  <c r="BQ1260" i="100" s="1"/>
  <c r="BP1337" i="100"/>
  <c r="BP1340" i="100"/>
  <c r="BL1352" i="100"/>
  <c r="BN1373" i="100"/>
  <c r="BL1380" i="100"/>
  <c r="BO130" i="100"/>
  <c r="BI130" i="100"/>
  <c r="BQ130" i="100" s="1"/>
  <c r="BO146" i="100"/>
  <c r="BI146" i="100"/>
  <c r="BQ146" i="100" s="1"/>
  <c r="BO227" i="100"/>
  <c r="BI227" i="100"/>
  <c r="BQ227" i="100" s="1"/>
  <c r="BL78" i="100"/>
  <c r="BO235" i="100"/>
  <c r="BI235" i="100"/>
  <c r="BQ235" i="100" s="1"/>
  <c r="BL514" i="100"/>
  <c r="BO718" i="100"/>
  <c r="BI718" i="100"/>
  <c r="BQ718" i="100" s="1"/>
  <c r="BF597" i="100"/>
  <c r="BN597" i="100" s="1"/>
  <c r="BG620" i="100"/>
  <c r="BO845" i="100"/>
  <c r="BI845" i="100"/>
  <c r="BQ845" i="100" s="1"/>
  <c r="BQ984" i="100"/>
  <c r="BN1066" i="100"/>
  <c r="BQ1097" i="100"/>
  <c r="BP1256" i="100"/>
  <c r="BI1256" i="100"/>
  <c r="BQ1256" i="100" s="1"/>
  <c r="BN1385" i="100"/>
  <c r="BI304" i="100"/>
  <c r="BQ304" i="100" s="1"/>
  <c r="BO304" i="100"/>
  <c r="BO354" i="100"/>
  <c r="BI354" i="100"/>
  <c r="BQ354" i="100" s="1"/>
  <c r="BO711" i="100"/>
  <c r="BI711" i="100"/>
  <c r="BQ711" i="100" s="1"/>
  <c r="BG751" i="100"/>
  <c r="AW1400" i="100"/>
  <c r="AY1400" i="100" s="1"/>
  <c r="BO325" i="100"/>
  <c r="BI325" i="100"/>
  <c r="BQ325" i="100" s="1"/>
  <c r="BG361" i="100"/>
  <c r="BG326" i="100"/>
  <c r="BO694" i="100"/>
  <c r="BI694" i="100"/>
  <c r="BQ694" i="100" s="1"/>
  <c r="BO715" i="100"/>
  <c r="BI715" i="100"/>
  <c r="BQ715" i="100" s="1"/>
  <c r="BO742" i="100"/>
  <c r="BI742" i="100"/>
  <c r="BQ742" i="100" s="1"/>
  <c r="BO750" i="100"/>
  <c r="BI750" i="100"/>
  <c r="BQ750" i="100" s="1"/>
  <c r="BO618" i="100"/>
  <c r="BI618" i="100"/>
  <c r="BQ618" i="100" s="1"/>
  <c r="BF774" i="100"/>
  <c r="BN774" i="100" s="1"/>
  <c r="BO849" i="100"/>
  <c r="BI849" i="100"/>
  <c r="BQ849" i="100" s="1"/>
  <c r="BP1036" i="100"/>
  <c r="BI1036" i="100"/>
  <c r="BQ1036" i="100" s="1"/>
  <c r="BD1371" i="100"/>
  <c r="BO170" i="100"/>
  <c r="BI170" i="100"/>
  <c r="BQ170" i="100" s="1"/>
  <c r="BO106" i="100"/>
  <c r="BI106" i="100"/>
  <c r="BQ106" i="100" s="1"/>
  <c r="BN621" i="100"/>
  <c r="BP1057" i="100"/>
  <c r="BI1057" i="100"/>
  <c r="BQ1057" i="100" s="1"/>
  <c r="BG291" i="100"/>
  <c r="BO310" i="100"/>
  <c r="BI310" i="100"/>
  <c r="BQ310" i="100" s="1"/>
  <c r="BO292" i="100"/>
  <c r="BI292" i="100"/>
  <c r="BQ292" i="100" s="1"/>
  <c r="BO646" i="100"/>
  <c r="BI646" i="100"/>
  <c r="BQ646" i="100" s="1"/>
  <c r="BQ1169" i="100"/>
  <c r="BL114" i="100"/>
  <c r="BO174" i="100"/>
  <c r="BI174" i="100"/>
  <c r="BQ174" i="100" s="1"/>
  <c r="BG280" i="100"/>
  <c r="BG295" i="100"/>
  <c r="BO323" i="100"/>
  <c r="BI323" i="100"/>
  <c r="BQ323" i="100" s="1"/>
  <c r="BI307" i="100"/>
  <c r="BQ307" i="100" s="1"/>
  <c r="BO307" i="100"/>
  <c r="BG421" i="100"/>
  <c r="BO464" i="100"/>
  <c r="BI464" i="100"/>
  <c r="BQ464" i="100" s="1"/>
  <c r="BO710" i="100"/>
  <c r="BI710" i="100"/>
  <c r="BQ710" i="100" s="1"/>
  <c r="BO692" i="100"/>
  <c r="BI692" i="100"/>
  <c r="BQ692" i="100" s="1"/>
  <c r="BO700" i="100"/>
  <c r="BI700" i="100"/>
  <c r="BQ700" i="100" s="1"/>
  <c r="BP1110" i="100"/>
  <c r="BI1110" i="100"/>
  <c r="BQ1110" i="100" s="1"/>
  <c r="BN1197" i="100"/>
  <c r="BN1201" i="100"/>
  <c r="BQ1160" i="100"/>
  <c r="BP1279" i="100"/>
  <c r="BI1279" i="100"/>
  <c r="BQ1279" i="100" s="1"/>
  <c r="BP1364" i="100"/>
  <c r="BI1364" i="100"/>
  <c r="BQ1364" i="100" s="1"/>
  <c r="BO148" i="100"/>
  <c r="BI148" i="100"/>
  <c r="BQ148" i="100" s="1"/>
  <c r="BI286" i="100"/>
  <c r="BQ286" i="100" s="1"/>
  <c r="BO286" i="100"/>
  <c r="BO642" i="100"/>
  <c r="BI642" i="100"/>
  <c r="BQ642" i="100" s="1"/>
  <c r="BP1059" i="100"/>
  <c r="BI1059" i="100"/>
  <c r="BQ1059" i="100" s="1"/>
  <c r="BO94" i="100"/>
  <c r="BI94" i="100"/>
  <c r="BQ94" i="100" s="1"/>
  <c r="AU1400" i="100"/>
  <c r="BO160" i="100"/>
  <c r="BI160" i="100"/>
  <c r="BQ160" i="100" s="1"/>
  <c r="BO176" i="100"/>
  <c r="BI176" i="100"/>
  <c r="BQ176" i="100" s="1"/>
  <c r="BO104" i="100"/>
  <c r="BI104" i="100"/>
  <c r="BQ104" i="100" s="1"/>
  <c r="BO111" i="100"/>
  <c r="BI111" i="100"/>
  <c r="BQ111" i="100" s="1"/>
  <c r="BO156" i="100"/>
  <c r="BI156" i="100"/>
  <c r="BQ156" i="100" s="1"/>
  <c r="BO222" i="100"/>
  <c r="BI222" i="100"/>
  <c r="BQ222" i="100" s="1"/>
  <c r="BI242" i="100"/>
  <c r="BQ242" i="100" s="1"/>
  <c r="BO242" i="100"/>
  <c r="BG288" i="100"/>
  <c r="BI274" i="100"/>
  <c r="BQ274" i="100" s="1"/>
  <c r="BO274" i="100"/>
  <c r="BO296" i="100"/>
  <c r="BI296" i="100"/>
  <c r="BQ296" i="100" s="1"/>
  <c r="BG324" i="100"/>
  <c r="BO396" i="100"/>
  <c r="BI396" i="100"/>
  <c r="BQ396" i="100" s="1"/>
  <c r="BF429" i="100"/>
  <c r="BN429" i="100" s="1"/>
  <c r="BO612" i="100"/>
  <c r="BI612" i="100"/>
  <c r="BQ612" i="100" s="1"/>
  <c r="BG353" i="100"/>
  <c r="BF387" i="100"/>
  <c r="BN387" i="100" s="1"/>
  <c r="BN506" i="100"/>
  <c r="BO702" i="100"/>
  <c r="BI702" i="100"/>
  <c r="BQ702" i="100" s="1"/>
  <c r="BO723" i="100"/>
  <c r="BI723" i="100"/>
  <c r="BQ723" i="100" s="1"/>
  <c r="BF600" i="100"/>
  <c r="BN600" i="100" s="1"/>
  <c r="BF598" i="100"/>
  <c r="BN598" i="100" s="1"/>
  <c r="BO666" i="100"/>
  <c r="BI666" i="100"/>
  <c r="BQ666" i="100" s="1"/>
  <c r="BO719" i="100"/>
  <c r="BI719" i="100"/>
  <c r="BQ719" i="100" s="1"/>
  <c r="BL1013" i="100"/>
  <c r="BQ1085" i="100"/>
  <c r="BQ1133" i="100"/>
  <c r="BP1113" i="100"/>
  <c r="BL1205" i="100"/>
  <c r="BD1266" i="100"/>
  <c r="BP1255" i="100"/>
  <c r="BI1255" i="100"/>
  <c r="BQ1255" i="100" s="1"/>
  <c r="BP1259" i="100"/>
  <c r="BI1259" i="100"/>
  <c r="BQ1259" i="100" s="1"/>
  <c r="BP1263" i="100"/>
  <c r="BI1263" i="100"/>
  <c r="BQ1263" i="100" s="1"/>
  <c r="BG332" i="100"/>
  <c r="BO830" i="100"/>
  <c r="BI830" i="100"/>
  <c r="BQ830" i="100" s="1"/>
  <c r="BP954" i="100"/>
  <c r="BI954" i="100"/>
  <c r="BQ954" i="100" s="1"/>
  <c r="BL1303" i="100"/>
  <c r="BO134" i="100"/>
  <c r="BI134" i="100"/>
  <c r="BQ134" i="100" s="1"/>
  <c r="BO205" i="100"/>
  <c r="BI205" i="100"/>
  <c r="BQ205" i="100" s="1"/>
  <c r="BO241" i="100"/>
  <c r="BI241" i="100"/>
  <c r="BQ241" i="100" s="1"/>
  <c r="BN92" i="100"/>
  <c r="BE25" i="100"/>
  <c r="BM25" i="100" s="1"/>
  <c r="BG357" i="100"/>
  <c r="BG398" i="100"/>
  <c r="BL543" i="100"/>
  <c r="BN502" i="100"/>
  <c r="BN518" i="100"/>
  <c r="BO457" i="100"/>
  <c r="BI457" i="100"/>
  <c r="BQ457" i="100" s="1"/>
  <c r="BO490" i="100"/>
  <c r="BI490" i="100"/>
  <c r="BQ490" i="100" s="1"/>
  <c r="BN586" i="100"/>
  <c r="BO639" i="100"/>
  <c r="BI639" i="100"/>
  <c r="BQ639" i="100" s="1"/>
  <c r="BO686" i="100"/>
  <c r="BI686" i="100"/>
  <c r="BQ686" i="100" s="1"/>
  <c r="BO726" i="100"/>
  <c r="BI726" i="100"/>
  <c r="BQ726" i="100" s="1"/>
  <c r="BN656" i="100"/>
  <c r="BF602" i="100"/>
  <c r="BN602" i="100" s="1"/>
  <c r="BO652" i="100"/>
  <c r="BI652" i="100"/>
  <c r="BQ652" i="100" s="1"/>
  <c r="BN833" i="100"/>
  <c r="BO824" i="100"/>
  <c r="BI824" i="100"/>
  <c r="BQ824" i="100" s="1"/>
  <c r="BP964" i="100"/>
  <c r="BQ1099" i="100"/>
  <c r="BQ1134" i="100"/>
  <c r="BQ1135" i="100"/>
  <c r="BP1105" i="100"/>
  <c r="BI1105" i="100"/>
  <c r="BQ1105" i="100" s="1"/>
  <c r="BP1109" i="100"/>
  <c r="BI1109" i="100"/>
  <c r="BQ1109" i="100" s="1"/>
  <c r="BQ1119" i="100"/>
  <c r="BP1153" i="100"/>
  <c r="BI1153" i="100"/>
  <c r="BQ1153" i="100" s="1"/>
  <c r="BP1140" i="100"/>
  <c r="BI1140" i="100"/>
  <c r="BQ1140" i="100" s="1"/>
  <c r="BP1151" i="100"/>
  <c r="BI1151" i="100"/>
  <c r="BQ1151" i="100" s="1"/>
  <c r="BP1171" i="100"/>
  <c r="BN1212" i="100"/>
  <c r="BQ1172" i="100"/>
  <c r="BL1254" i="100"/>
  <c r="BN1284" i="100"/>
  <c r="BI1391" i="100"/>
  <c r="BQ1391" i="100" s="1"/>
  <c r="BP1391" i="100"/>
  <c r="BO98" i="100"/>
  <c r="BI98" i="100"/>
  <c r="BQ98" i="100" s="1"/>
  <c r="BO109" i="100"/>
  <c r="BI109" i="100"/>
  <c r="BQ109" i="100" s="1"/>
  <c r="BO154" i="100"/>
  <c r="BI154" i="100"/>
  <c r="BQ154" i="100" s="1"/>
  <c r="BN184" i="100"/>
  <c r="BO220" i="100"/>
  <c r="BI220" i="100"/>
  <c r="BQ220" i="100" s="1"/>
  <c r="BO297" i="100"/>
  <c r="BO411" i="100"/>
  <c r="BI411" i="100"/>
  <c r="BQ411" i="100" s="1"/>
  <c r="BO531" i="100"/>
  <c r="BI531" i="100"/>
  <c r="BQ531" i="100" s="1"/>
  <c r="BG383" i="100"/>
  <c r="BO734" i="100"/>
  <c r="BI734" i="100"/>
  <c r="BQ734" i="100" s="1"/>
  <c r="BO714" i="100"/>
  <c r="BI714" i="100"/>
  <c r="BQ714" i="100" s="1"/>
  <c r="BO644" i="100"/>
  <c r="BI644" i="100"/>
  <c r="BQ644" i="100" s="1"/>
  <c r="BN877" i="100"/>
  <c r="BQ968" i="100"/>
  <c r="BP1095" i="100"/>
  <c r="BP1150" i="100"/>
  <c r="BI1150" i="100"/>
  <c r="BQ1150" i="100" s="1"/>
  <c r="BP1143" i="100"/>
  <c r="BI1143" i="100"/>
  <c r="BQ1143" i="100" s="1"/>
  <c r="BN1258" i="100"/>
  <c r="BL1394" i="100"/>
  <c r="BL66" i="100"/>
  <c r="BN58" i="100"/>
  <c r="BI311" i="100"/>
  <c r="BQ311" i="100" s="1"/>
  <c r="BO311" i="100"/>
  <c r="BI320" i="100"/>
  <c r="BQ320" i="100" s="1"/>
  <c r="BO320" i="100"/>
  <c r="BO720" i="100"/>
  <c r="BI720" i="100"/>
  <c r="BQ720" i="100" s="1"/>
  <c r="BM1019" i="100"/>
  <c r="BP1063" i="100"/>
  <c r="BI1063" i="100"/>
  <c r="BQ1063" i="100" s="1"/>
  <c r="BP1142" i="100"/>
  <c r="BI1142" i="100"/>
  <c r="BQ1142" i="100" s="1"/>
  <c r="BP1096" i="100"/>
  <c r="BO201" i="100"/>
  <c r="BI201" i="100"/>
  <c r="BQ201" i="100" s="1"/>
  <c r="BN88" i="100"/>
  <c r="BO195" i="100"/>
  <c r="BI195" i="100"/>
  <c r="BQ195" i="100" s="1"/>
  <c r="BO140" i="100"/>
  <c r="BI140" i="100"/>
  <c r="BQ140" i="100" s="1"/>
  <c r="BO166" i="100"/>
  <c r="BI166" i="100"/>
  <c r="BQ166" i="100" s="1"/>
  <c r="BG233" i="100"/>
  <c r="BG305" i="100"/>
  <c r="BI266" i="100"/>
  <c r="BQ266" i="100" s="1"/>
  <c r="BO266" i="100"/>
  <c r="BG229" i="100"/>
  <c r="BG284" i="100"/>
  <c r="BI299" i="100"/>
  <c r="BQ299" i="100" s="1"/>
  <c r="BO299" i="100"/>
  <c r="BO539" i="100"/>
  <c r="BI539" i="100"/>
  <c r="BQ539" i="100" s="1"/>
  <c r="BL467" i="100"/>
  <c r="BL534" i="100"/>
  <c r="BG339" i="100"/>
  <c r="BO392" i="100"/>
  <c r="BI392" i="100"/>
  <c r="BQ392" i="100" s="1"/>
  <c r="BN430" i="100"/>
  <c r="BL495" i="100"/>
  <c r="BN511" i="100"/>
  <c r="BN527" i="100"/>
  <c r="BO348" i="100"/>
  <c r="BI348" i="100"/>
  <c r="BQ348" i="100" s="1"/>
  <c r="BG365" i="100"/>
  <c r="BG379" i="100"/>
  <c r="BO415" i="100"/>
  <c r="BI415" i="100"/>
  <c r="BQ415" i="100" s="1"/>
  <c r="BL478" i="100"/>
  <c r="BN558" i="100"/>
  <c r="BN582" i="100"/>
  <c r="BN665" i="100"/>
  <c r="BO699" i="100"/>
  <c r="BI699" i="100"/>
  <c r="BQ699" i="100" s="1"/>
  <c r="BN651" i="100"/>
  <c r="BO670" i="100"/>
  <c r="BI670" i="100"/>
  <c r="BQ670" i="100" s="1"/>
  <c r="BO732" i="100"/>
  <c r="BI732" i="100"/>
  <c r="BQ732" i="100" s="1"/>
  <c r="BN820" i="100"/>
  <c r="BL826" i="100"/>
  <c r="AH1397" i="100"/>
  <c r="BN972" i="100"/>
  <c r="BM1006" i="100"/>
  <c r="BQ1132" i="100"/>
  <c r="BQ960" i="100"/>
  <c r="AJ1397" i="100"/>
  <c r="BQ1002" i="100"/>
  <c r="BP1051" i="100"/>
  <c r="BI1051" i="100"/>
  <c r="BQ1051" i="100" s="1"/>
  <c r="BP1069" i="100"/>
  <c r="BI1069" i="100"/>
  <c r="BQ1069" i="100" s="1"/>
  <c r="BP1073" i="100"/>
  <c r="BI1073" i="100"/>
  <c r="BQ1073" i="100" s="1"/>
  <c r="BP1077" i="100"/>
  <c r="BQ1078" i="100"/>
  <c r="BQ1088" i="100"/>
  <c r="BQ1111" i="100"/>
  <c r="BP1104" i="100"/>
  <c r="BI1104" i="100"/>
  <c r="BQ1104" i="100" s="1"/>
  <c r="BP1108" i="100"/>
  <c r="BI1108" i="100"/>
  <c r="BQ1108" i="100" s="1"/>
  <c r="BP1117" i="100"/>
  <c r="BP1168" i="100"/>
  <c r="BP1210" i="100"/>
  <c r="BI1210" i="100"/>
  <c r="BQ1210" i="100" s="1"/>
  <c r="BN1199" i="100"/>
  <c r="BQ1170" i="100"/>
  <c r="BP1277" i="100"/>
  <c r="BI1277" i="100"/>
  <c r="BQ1277" i="100" s="1"/>
  <c r="BL1281" i="100"/>
  <c r="BL1375" i="100"/>
  <c r="BL1381" i="100"/>
  <c r="BP1339" i="100"/>
  <c r="BI1339" i="100"/>
  <c r="BQ1339" i="100" s="1"/>
  <c r="BN1384" i="100"/>
  <c r="BO277" i="100"/>
  <c r="BI277" i="100"/>
  <c r="BQ277" i="100" s="1"/>
  <c r="BG245" i="100"/>
  <c r="BG276" i="100"/>
  <c r="AI1400" i="100"/>
  <c r="BO281" i="100"/>
  <c r="BI281" i="100"/>
  <c r="BQ281" i="100" s="1"/>
  <c r="BN498" i="100"/>
  <c r="BO827" i="100"/>
  <c r="BI827" i="100"/>
  <c r="BQ827" i="100" s="1"/>
  <c r="BQ1079" i="100"/>
  <c r="BL1007" i="100"/>
  <c r="BP1097" i="100"/>
  <c r="BP1070" i="100"/>
  <c r="BI1070" i="100"/>
  <c r="BQ1070" i="100" s="1"/>
  <c r="BP1053" i="100"/>
  <c r="BI1053" i="100"/>
  <c r="BQ1053" i="100" s="1"/>
  <c r="BP1156" i="100"/>
  <c r="BI1156" i="100"/>
  <c r="BQ1156" i="100" s="1"/>
  <c r="BM1234" i="100"/>
  <c r="BN1386" i="100"/>
  <c r="AS1400" i="100" l="1"/>
  <c r="AV1397" i="100"/>
  <c r="AT1400" i="100"/>
  <c r="AH1400" i="100"/>
  <c r="AH1399" i="100"/>
  <c r="BL1266" i="100"/>
  <c r="BL1371" i="100"/>
  <c r="AL1397" i="100"/>
  <c r="BL11" i="100"/>
  <c r="BO379" i="100"/>
  <c r="BI379" i="100"/>
  <c r="BQ379" i="100" s="1"/>
  <c r="BO284" i="100"/>
  <c r="BI284" i="100"/>
  <c r="BQ284" i="100" s="1"/>
  <c r="BO233" i="100"/>
  <c r="BI233" i="100"/>
  <c r="BQ233" i="100" s="1"/>
  <c r="BO280" i="100"/>
  <c r="BI280" i="100"/>
  <c r="BQ280" i="100" s="1"/>
  <c r="BO291" i="100"/>
  <c r="BI291" i="100"/>
  <c r="BQ291" i="100" s="1"/>
  <c r="BO402" i="100"/>
  <c r="BI402" i="100"/>
  <c r="BQ402" i="100" s="1"/>
  <c r="BI347" i="100"/>
  <c r="BQ347" i="100" s="1"/>
  <c r="BO347" i="100"/>
  <c r="BO272" i="100"/>
  <c r="BI272" i="100"/>
  <c r="BQ272" i="100" s="1"/>
  <c r="BO406" i="100"/>
  <c r="BI406" i="100"/>
  <c r="BQ406" i="100" s="1"/>
  <c r="BO257" i="100"/>
  <c r="BI257" i="100"/>
  <c r="BQ257" i="100" s="1"/>
  <c r="BI757" i="100"/>
  <c r="BQ757" i="100" s="1"/>
  <c r="BO757" i="100"/>
  <c r="BO309" i="100"/>
  <c r="BI309" i="100"/>
  <c r="BQ309" i="100" s="1"/>
  <c r="BO254" i="100"/>
  <c r="BI254" i="100"/>
  <c r="BQ254" i="100" s="1"/>
  <c r="BQ1370" i="100"/>
  <c r="BL885" i="100"/>
  <c r="BO758" i="100"/>
  <c r="BI758" i="100"/>
  <c r="BQ758" i="100" s="1"/>
  <c r="BO340" i="100"/>
  <c r="BI340" i="100"/>
  <c r="BQ340" i="100" s="1"/>
  <c r="BO276" i="100"/>
  <c r="BI276" i="100"/>
  <c r="BQ276" i="100" s="1"/>
  <c r="BO383" i="100"/>
  <c r="BI383" i="100"/>
  <c r="BQ383" i="100" s="1"/>
  <c r="BI244" i="100"/>
  <c r="BQ244" i="100" s="1"/>
  <c r="BO244" i="100"/>
  <c r="BO332" i="100"/>
  <c r="BI332" i="100"/>
  <c r="BQ332" i="100" s="1"/>
  <c r="BO620" i="100"/>
  <c r="BI620" i="100"/>
  <c r="BQ620" i="100" s="1"/>
  <c r="BO239" i="100"/>
  <c r="BI239" i="100"/>
  <c r="BQ239" i="100" s="1"/>
  <c r="BO237" i="100"/>
  <c r="BI237" i="100"/>
  <c r="BQ237" i="100" s="1"/>
  <c r="BO245" i="100"/>
  <c r="BI245" i="100"/>
  <c r="BQ245" i="100" s="1"/>
  <c r="BO365" i="100"/>
  <c r="BI365" i="100"/>
  <c r="BQ365" i="100" s="1"/>
  <c r="BO229" i="100"/>
  <c r="BI229" i="100"/>
  <c r="BQ229" i="100" s="1"/>
  <c r="BO305" i="100"/>
  <c r="BI305" i="100"/>
  <c r="BQ305" i="100" s="1"/>
  <c r="BO398" i="100"/>
  <c r="BI398" i="100"/>
  <c r="BQ398" i="100" s="1"/>
  <c r="BO324" i="100"/>
  <c r="BI324" i="100"/>
  <c r="BQ324" i="100" s="1"/>
  <c r="BL24" i="100"/>
  <c r="BO295" i="100"/>
  <c r="BI295" i="100"/>
  <c r="BQ295" i="100" s="1"/>
  <c r="BO751" i="100"/>
  <c r="BI751" i="100"/>
  <c r="BQ751" i="100" s="1"/>
  <c r="BO391" i="100"/>
  <c r="BI391" i="100"/>
  <c r="BQ391" i="100" s="1"/>
  <c r="BO410" i="100"/>
  <c r="BI410" i="100"/>
  <c r="BQ410" i="100" s="1"/>
  <c r="AJ1400" i="100"/>
  <c r="BI248" i="100"/>
  <c r="BQ248" i="100" s="1"/>
  <c r="BO248" i="100"/>
  <c r="BL1231" i="100"/>
  <c r="BL9" i="100"/>
  <c r="BO425" i="100"/>
  <c r="BI425" i="100"/>
  <c r="BQ425" i="100" s="1"/>
  <c r="BO336" i="100"/>
  <c r="BI336" i="100"/>
  <c r="BQ336" i="100" s="1"/>
  <c r="BI343" i="100"/>
  <c r="BQ343" i="100" s="1"/>
  <c r="BO343" i="100"/>
  <c r="BL1234" i="100"/>
  <c r="BO344" i="100"/>
  <c r="BI344" i="100"/>
  <c r="BQ344" i="100" s="1"/>
  <c r="BO617" i="100"/>
  <c r="BI617" i="100"/>
  <c r="BQ617" i="100" s="1"/>
  <c r="BO395" i="100"/>
  <c r="BI395" i="100"/>
  <c r="BQ395" i="100" s="1"/>
  <c r="BI339" i="100"/>
  <c r="BQ339" i="100" s="1"/>
  <c r="BO339" i="100"/>
  <c r="BO357" i="100"/>
  <c r="BI357" i="100"/>
  <c r="BQ357" i="100" s="1"/>
  <c r="BO421" i="100"/>
  <c r="BI421" i="100"/>
  <c r="BQ421" i="100" s="1"/>
  <c r="BL1092" i="100"/>
  <c r="BO268" i="100"/>
  <c r="BI268" i="100"/>
  <c r="BQ268" i="100" s="1"/>
  <c r="BO264" i="100"/>
  <c r="BI264" i="100"/>
  <c r="BQ264" i="100" s="1"/>
  <c r="BI884" i="100"/>
  <c r="BQ884" i="100" s="1"/>
  <c r="BO884" i="100"/>
  <c r="BK899" i="100"/>
  <c r="BO288" i="100"/>
  <c r="BI288" i="100"/>
  <c r="BQ288" i="100" s="1"/>
  <c r="BO361" i="100"/>
  <c r="BI361" i="100"/>
  <c r="BQ361" i="100" s="1"/>
  <c r="BO330" i="100"/>
  <c r="BI330" i="100"/>
  <c r="BQ330" i="100" s="1"/>
  <c r="BO777" i="100"/>
  <c r="BI777" i="100"/>
  <c r="BQ777" i="100" s="1"/>
  <c r="BO231" i="100"/>
  <c r="BI231" i="100"/>
  <c r="BQ231" i="100" s="1"/>
  <c r="BQ1096" i="100"/>
  <c r="BO353" i="100"/>
  <c r="BI353" i="100"/>
  <c r="BQ353" i="100" s="1"/>
  <c r="BO326" i="100"/>
  <c r="BI326" i="100"/>
  <c r="BQ326" i="100" s="1"/>
  <c r="BO225" i="100"/>
  <c r="BI225" i="100"/>
  <c r="BQ225" i="100" s="1"/>
  <c r="BI335" i="100"/>
  <c r="BQ335" i="100" s="1"/>
  <c r="BO335" i="100"/>
  <c r="BO260" i="100"/>
  <c r="BI260" i="100"/>
  <c r="BQ260" i="100" s="1"/>
  <c r="BO753" i="100"/>
  <c r="BI753" i="100"/>
  <c r="BQ753" i="100" s="1"/>
  <c r="AV1400" i="100" l="1"/>
  <c r="AT1402" i="100" s="1"/>
  <c r="AT1406" i="100" s="1"/>
  <c r="AU1406" i="100" s="1"/>
  <c r="AL1400" i="100"/>
  <c r="AI1402" i="100" s="1"/>
  <c r="AM1405" i="100" s="1"/>
  <c r="AN1405" i="100" s="1"/>
  <c r="AU1402" i="100" l="1"/>
  <c r="AT1407" i="100" s="1"/>
  <c r="AU1407" i="100" s="1"/>
  <c r="AS1402" i="100"/>
  <c r="AT1405" i="100" s="1"/>
  <c r="AK1402" i="100"/>
  <c r="AM1407" i="100" s="1"/>
  <c r="AN1407" i="100" s="1"/>
  <c r="AJ1402" i="100"/>
  <c r="AM1406" i="100" s="1"/>
  <c r="AN1406" i="100" s="1"/>
  <c r="AT1408" i="100" l="1"/>
  <c r="AU1405" i="100"/>
  <c r="AU1408" i="100" s="1"/>
  <c r="AN1408" i="100"/>
  <c r="AM1408" i="100"/>
  <c r="G80" i="14" l="1"/>
  <c r="I80" i="14" s="1"/>
  <c r="G81" i="14"/>
  <c r="I81" i="14" s="1"/>
  <c r="G82" i="14"/>
  <c r="I82" i="14" s="1"/>
  <c r="O81" i="14" l="1"/>
  <c r="Q81" i="14" s="1"/>
  <c r="O82" i="14"/>
  <c r="Q82" i="14" s="1"/>
  <c r="O80" i="14"/>
  <c r="Q80" i="14" s="1"/>
  <c r="E82" i="97"/>
  <c r="E83" i="99"/>
  <c r="R80" i="14" l="1"/>
  <c r="AD80" i="14" s="1"/>
  <c r="R82" i="14"/>
  <c r="AD82" i="14" s="1"/>
  <c r="R81" i="14"/>
  <c r="AD81" i="14" s="1"/>
  <c r="F82" i="97"/>
  <c r="H185" i="61" l="1"/>
  <c r="H185" i="59"/>
  <c r="H189" i="59"/>
  <c r="H189" i="61"/>
  <c r="H193" i="61"/>
  <c r="H193" i="59"/>
  <c r="H187" i="59"/>
  <c r="H187" i="61"/>
  <c r="H194" i="59"/>
  <c r="H194" i="61"/>
  <c r="H186" i="61"/>
  <c r="H188" i="59"/>
  <c r="H190" i="59"/>
  <c r="H191" i="61"/>
  <c r="H195" i="59"/>
  <c r="H186" i="59"/>
  <c r="H188" i="61"/>
  <c r="H190" i="61"/>
  <c r="H191" i="59"/>
  <c r="H195" i="61"/>
  <c r="H200" i="59" l="1"/>
  <c r="H200" i="61"/>
  <c r="H201" i="61"/>
  <c r="H201" i="59"/>
  <c r="F320" i="14" l="1"/>
  <c r="AD203" i="14" l="1"/>
  <c r="I145" i="14" l="1"/>
  <c r="O145" i="14" l="1"/>
  <c r="F120" i="14" l="1"/>
  <c r="D82" i="61" l="1"/>
  <c r="D82" i="59"/>
  <c r="I319" i="14" l="1"/>
  <c r="F224" i="14" l="1"/>
  <c r="G205" i="14" l="1"/>
  <c r="I205" i="14" s="1"/>
  <c r="O205" i="14" l="1"/>
  <c r="F98" i="14"/>
  <c r="G186" i="14" l="1"/>
  <c r="I186" i="14" s="1"/>
  <c r="O186" i="14" l="1"/>
  <c r="F208" i="14"/>
  <c r="G112" i="14" l="1"/>
  <c r="I112" i="14" s="1"/>
  <c r="G116" i="14"/>
  <c r="I116" i="14" s="1"/>
  <c r="G114" i="14"/>
  <c r="I114" i="14" s="1"/>
  <c r="G118" i="14"/>
  <c r="I118" i="14" s="1"/>
  <c r="G119" i="14"/>
  <c r="I119" i="14" s="1"/>
  <c r="G298" i="14"/>
  <c r="I298" i="14" s="1"/>
  <c r="G292" i="14"/>
  <c r="I292" i="14" s="1"/>
  <c r="O298" i="14" l="1"/>
  <c r="Q298" i="14" s="1"/>
  <c r="O118" i="14"/>
  <c r="Q118" i="14" s="1"/>
  <c r="O292" i="14"/>
  <c r="Q292" i="14" s="1"/>
  <c r="O114" i="14"/>
  <c r="Q114" i="14" s="1"/>
  <c r="O116" i="14"/>
  <c r="Q116" i="14" s="1"/>
  <c r="O119" i="14"/>
  <c r="Q119" i="14" s="1"/>
  <c r="O112" i="14"/>
  <c r="Q112" i="14" s="1"/>
  <c r="G206" i="14"/>
  <c r="R112" i="14" l="1"/>
  <c r="AD112" i="14" s="1"/>
  <c r="R114" i="14"/>
  <c r="AD114" i="14" s="1"/>
  <c r="R292" i="14"/>
  <c r="AD292" i="14" s="1"/>
  <c r="R119" i="14"/>
  <c r="AD119" i="14" s="1"/>
  <c r="R118" i="14"/>
  <c r="AD118" i="14" s="1"/>
  <c r="R116" i="14"/>
  <c r="AD116" i="14" s="1"/>
  <c r="R298" i="14"/>
  <c r="AD298" i="14" s="1"/>
  <c r="I206" i="14"/>
  <c r="E26" i="14" l="1"/>
  <c r="E36" i="14"/>
  <c r="E15" i="14"/>
  <c r="E201" i="14"/>
  <c r="G74" i="14" l="1"/>
  <c r="I74" i="14" s="1"/>
  <c r="G314" i="14"/>
  <c r="I314" i="14" s="1"/>
  <c r="G313" i="14"/>
  <c r="I313" i="14" s="1"/>
  <c r="G225" i="14"/>
  <c r="F187" i="14"/>
  <c r="G185" i="14"/>
  <c r="I185" i="14" s="1"/>
  <c r="G184" i="14"/>
  <c r="I184" i="14" s="1"/>
  <c r="G182" i="14"/>
  <c r="G180" i="14"/>
  <c r="I180" i="14" s="1"/>
  <c r="G179" i="14"/>
  <c r="I179" i="14" s="1"/>
  <c r="G174" i="14"/>
  <c r="I174" i="14" s="1"/>
  <c r="O174" i="14" s="1"/>
  <c r="F169" i="14"/>
  <c r="G160" i="14"/>
  <c r="I160" i="14" s="1"/>
  <c r="F156" i="14"/>
  <c r="G155" i="14"/>
  <c r="I155" i="14" s="1"/>
  <c r="G154" i="14"/>
  <c r="I154" i="14" s="1"/>
  <c r="G148" i="14"/>
  <c r="I148" i="14" s="1"/>
  <c r="F146" i="14"/>
  <c r="G144" i="14"/>
  <c r="I144" i="14" s="1"/>
  <c r="G125" i="14"/>
  <c r="F90" i="14"/>
  <c r="G89" i="14"/>
  <c r="I89" i="14" s="1"/>
  <c r="G88" i="14"/>
  <c r="I88" i="14" s="1"/>
  <c r="G87" i="14"/>
  <c r="I87" i="14" s="1"/>
  <c r="G79" i="14"/>
  <c r="I79" i="14" s="1"/>
  <c r="G78" i="14"/>
  <c r="I78" i="14" s="1"/>
  <c r="G77" i="14"/>
  <c r="I77" i="14" s="1"/>
  <c r="G76" i="14"/>
  <c r="I76" i="14" s="1"/>
  <c r="G75" i="14"/>
  <c r="I75" i="14" s="1"/>
  <c r="G73" i="14"/>
  <c r="I73" i="14" s="1"/>
  <c r="G72" i="14"/>
  <c r="I72" i="14" s="1"/>
  <c r="G67" i="14"/>
  <c r="I67" i="14" s="1"/>
  <c r="G66" i="14"/>
  <c r="I66" i="14" s="1"/>
  <c r="G65" i="14"/>
  <c r="I65" i="14" s="1"/>
  <c r="G64" i="14"/>
  <c r="I64" i="14" s="1"/>
  <c r="G63" i="14"/>
  <c r="I63" i="14" s="1"/>
  <c r="G62" i="14"/>
  <c r="I62" i="14" s="1"/>
  <c r="G61" i="14"/>
  <c r="I61" i="14" s="1"/>
  <c r="G60" i="14"/>
  <c r="I60" i="14" s="1"/>
  <c r="G59" i="14"/>
  <c r="I59" i="14" s="1"/>
  <c r="G58" i="14"/>
  <c r="I58" i="14" s="1"/>
  <c r="O58" i="14" s="1"/>
  <c r="Q58" i="14" s="1"/>
  <c r="G57" i="14"/>
  <c r="I57" i="14" s="1"/>
  <c r="O57" i="14" s="1"/>
  <c r="Q57" i="14" s="1"/>
  <c r="G56" i="14"/>
  <c r="I56" i="14" s="1"/>
  <c r="O56" i="14" s="1"/>
  <c r="Q56" i="14" s="1"/>
  <c r="F69" i="14"/>
  <c r="G55" i="14"/>
  <c r="I55" i="14" s="1"/>
  <c r="O55" i="14" s="1"/>
  <c r="Q55" i="14" s="1"/>
  <c r="G54" i="14"/>
  <c r="I54" i="14" s="1"/>
  <c r="G53" i="14"/>
  <c r="I53" i="14" s="1"/>
  <c r="G50" i="14"/>
  <c r="I50" i="14" s="1"/>
  <c r="G49" i="14"/>
  <c r="I49" i="14" s="1"/>
  <c r="G48" i="14"/>
  <c r="I48" i="14" s="1"/>
  <c r="G47" i="14"/>
  <c r="I47" i="14" s="1"/>
  <c r="G46" i="14"/>
  <c r="I46" i="14" s="1"/>
  <c r="G45" i="14"/>
  <c r="I45" i="14" s="1"/>
  <c r="F51" i="14"/>
  <c r="G43" i="14"/>
  <c r="I43" i="14" s="1"/>
  <c r="G42" i="14"/>
  <c r="I42" i="14" s="1"/>
  <c r="G41" i="14"/>
  <c r="I41" i="14" s="1"/>
  <c r="F36" i="14"/>
  <c r="G35" i="14"/>
  <c r="I35" i="14" s="1"/>
  <c r="G34" i="14"/>
  <c r="I34" i="14" s="1"/>
  <c r="G33" i="14"/>
  <c r="I33" i="14" s="1"/>
  <c r="G32" i="14"/>
  <c r="I32" i="14" s="1"/>
  <c r="O32" i="14" s="1"/>
  <c r="Q32" i="14" s="1"/>
  <c r="G31" i="14"/>
  <c r="I31" i="14" s="1"/>
  <c r="O31" i="14" s="1"/>
  <c r="Q31" i="14" s="1"/>
  <c r="G30" i="14"/>
  <c r="I30" i="14" s="1"/>
  <c r="G28" i="14"/>
  <c r="I28" i="14" s="1"/>
  <c r="F26" i="14"/>
  <c r="G25" i="14"/>
  <c r="I25" i="14" s="1"/>
  <c r="G24" i="14"/>
  <c r="I24" i="14" s="1"/>
  <c r="G23" i="14"/>
  <c r="I23" i="14" s="1"/>
  <c r="G22" i="14"/>
  <c r="I22" i="14" s="1"/>
  <c r="G21" i="14"/>
  <c r="I21" i="14" s="1"/>
  <c r="G20" i="14"/>
  <c r="I20" i="14" s="1"/>
  <c r="G19" i="14"/>
  <c r="I19" i="14" s="1"/>
  <c r="G18" i="14"/>
  <c r="I18" i="14" s="1"/>
  <c r="F15" i="14"/>
  <c r="G14" i="14"/>
  <c r="I14" i="14" s="1"/>
  <c r="G13" i="14"/>
  <c r="I13" i="14" s="1"/>
  <c r="G12" i="14"/>
  <c r="I12" i="14" s="1"/>
  <c r="G11" i="14"/>
  <c r="G10" i="14"/>
  <c r="I10" i="14" s="1"/>
  <c r="G9" i="14"/>
  <c r="I9" i="14" s="1"/>
  <c r="G8" i="14"/>
  <c r="I8" i="14" s="1"/>
  <c r="E90" i="14"/>
  <c r="G191" i="14"/>
  <c r="I191" i="14" s="1"/>
  <c r="G17" i="14"/>
  <c r="I17" i="14" s="1"/>
  <c r="E51" i="14"/>
  <c r="G29" i="14"/>
  <c r="I29" i="14" s="1"/>
  <c r="E69" i="14"/>
  <c r="G71" i="14"/>
  <c r="I71" i="14" s="1"/>
  <c r="G44" i="14"/>
  <c r="I44" i="14" s="1"/>
  <c r="I11" i="14" l="1"/>
  <c r="O11" i="14" s="1"/>
  <c r="O72" i="14"/>
  <c r="Q72" i="14" s="1"/>
  <c r="O191" i="14"/>
  <c r="O10" i="14"/>
  <c r="Q10" i="14" s="1"/>
  <c r="O14" i="14"/>
  <c r="Q14" i="14" s="1"/>
  <c r="O20" i="14"/>
  <c r="Q20" i="14" s="1"/>
  <c r="O24" i="14"/>
  <c r="Q24" i="14" s="1"/>
  <c r="O30" i="14"/>
  <c r="Q30" i="14" s="1"/>
  <c r="O34" i="14"/>
  <c r="Q34" i="14" s="1"/>
  <c r="O42" i="14"/>
  <c r="Q42" i="14" s="1"/>
  <c r="O46" i="14"/>
  <c r="Q46" i="14" s="1"/>
  <c r="O50" i="14"/>
  <c r="Q50" i="14" s="1"/>
  <c r="O59" i="14"/>
  <c r="Q59" i="14" s="1"/>
  <c r="O63" i="14"/>
  <c r="Q63" i="14" s="1"/>
  <c r="O67" i="14"/>
  <c r="Q67" i="14" s="1"/>
  <c r="O76" i="14"/>
  <c r="Q76" i="14" s="1"/>
  <c r="O87" i="14"/>
  <c r="Q87" i="14" s="1"/>
  <c r="O154" i="14"/>
  <c r="Q154" i="14" s="1"/>
  <c r="O29" i="14"/>
  <c r="Q29" i="14" s="1"/>
  <c r="O25" i="14"/>
  <c r="Q25" i="14" s="1"/>
  <c r="O43" i="14"/>
  <c r="Q43" i="14" s="1"/>
  <c r="O47" i="14"/>
  <c r="Q47" i="14" s="1"/>
  <c r="O60" i="14"/>
  <c r="Q60" i="14" s="1"/>
  <c r="O88" i="14"/>
  <c r="Q88" i="14" s="1"/>
  <c r="O313" i="14"/>
  <c r="Q313" i="14" s="1"/>
  <c r="O44" i="14"/>
  <c r="Q44" i="14" s="1"/>
  <c r="O12" i="14"/>
  <c r="Q12" i="14" s="1"/>
  <c r="O18" i="14"/>
  <c r="Q18" i="14" s="1"/>
  <c r="O22" i="14"/>
  <c r="Q22" i="14" s="1"/>
  <c r="O48" i="14"/>
  <c r="Q48" i="14" s="1"/>
  <c r="O54" i="14"/>
  <c r="Q54" i="14" s="1"/>
  <c r="O61" i="14"/>
  <c r="Q61" i="14" s="1"/>
  <c r="O65" i="14"/>
  <c r="Q65" i="14" s="1"/>
  <c r="O73" i="14"/>
  <c r="Q73" i="14" s="1"/>
  <c r="O78" i="14"/>
  <c r="Q78" i="14" s="1"/>
  <c r="O89" i="14"/>
  <c r="Q89" i="14" s="1"/>
  <c r="O179" i="14"/>
  <c r="O185" i="14"/>
  <c r="Q185" i="14" s="1"/>
  <c r="O314" i="14"/>
  <c r="Q314" i="14" s="1"/>
  <c r="O21" i="14"/>
  <c r="Q21" i="14" s="1"/>
  <c r="O35" i="14"/>
  <c r="Q35" i="14" s="1"/>
  <c r="O53" i="14"/>
  <c r="Q53" i="14" s="1"/>
  <c r="O64" i="14"/>
  <c r="Q64" i="14" s="1"/>
  <c r="O77" i="14"/>
  <c r="Q77" i="14" s="1"/>
  <c r="O144" i="14"/>
  <c r="Q144" i="14" s="1"/>
  <c r="O155" i="14"/>
  <c r="O184" i="14"/>
  <c r="O71" i="14"/>
  <c r="Q71" i="14" s="1"/>
  <c r="O17" i="14"/>
  <c r="Q17" i="14" s="1"/>
  <c r="O9" i="14"/>
  <c r="Q9" i="14" s="1"/>
  <c r="O13" i="14"/>
  <c r="Q13" i="14" s="1"/>
  <c r="O19" i="14"/>
  <c r="Q19" i="14" s="1"/>
  <c r="O23" i="14"/>
  <c r="Q23" i="14" s="1"/>
  <c r="O28" i="14"/>
  <c r="Q28" i="14" s="1"/>
  <c r="O33" i="14"/>
  <c r="Q33" i="14" s="1"/>
  <c r="O41" i="14"/>
  <c r="Q41" i="14" s="1"/>
  <c r="O45" i="14"/>
  <c r="Q45" i="14" s="1"/>
  <c r="O49" i="14"/>
  <c r="Q49" i="14" s="1"/>
  <c r="O62" i="14"/>
  <c r="Q62" i="14" s="1"/>
  <c r="O66" i="14"/>
  <c r="Q66" i="14" s="1"/>
  <c r="O75" i="14"/>
  <c r="Q75" i="14" s="1"/>
  <c r="O79" i="14"/>
  <c r="Q79" i="14" s="1"/>
  <c r="O148" i="14"/>
  <c r="O160" i="14"/>
  <c r="O180" i="14"/>
  <c r="O74" i="14"/>
  <c r="Q74" i="14" s="1"/>
  <c r="O8" i="14"/>
  <c r="Q8" i="14" s="1"/>
  <c r="I125" i="14"/>
  <c r="O125" i="14" s="1"/>
  <c r="Q125" i="14" s="1"/>
  <c r="R31" i="14"/>
  <c r="AD31" i="14" s="1"/>
  <c r="R56" i="14"/>
  <c r="AD56" i="14" s="1"/>
  <c r="R32" i="14"/>
  <c r="AD32" i="14" s="1"/>
  <c r="R57" i="14"/>
  <c r="R55" i="14"/>
  <c r="AD55" i="14" s="1"/>
  <c r="R58" i="14"/>
  <c r="AD58" i="14" s="1"/>
  <c r="I51" i="14"/>
  <c r="I69" i="14"/>
  <c r="I85" i="14"/>
  <c r="I26" i="14"/>
  <c r="I36" i="14"/>
  <c r="G90" i="14"/>
  <c r="F38" i="14"/>
  <c r="F157" i="14"/>
  <c r="G15" i="14"/>
  <c r="G69" i="14"/>
  <c r="I182" i="14"/>
  <c r="E38" i="14"/>
  <c r="G51" i="14"/>
  <c r="G36" i="14"/>
  <c r="G26" i="14"/>
  <c r="Q11" i="14" l="1"/>
  <c r="R11" i="14" s="1"/>
  <c r="AD11" i="14" s="1"/>
  <c r="I15" i="14"/>
  <c r="I38" i="14" s="1"/>
  <c r="R62" i="14"/>
  <c r="AD62" i="14" s="1"/>
  <c r="R33" i="14"/>
  <c r="AD33" i="14" s="1"/>
  <c r="R13" i="14"/>
  <c r="AD13" i="14" s="1"/>
  <c r="R64" i="14"/>
  <c r="AD64" i="14" s="1"/>
  <c r="R314" i="14"/>
  <c r="AD314" i="14" s="1"/>
  <c r="R78" i="14"/>
  <c r="AD78" i="14" s="1"/>
  <c r="R54" i="14"/>
  <c r="AD54" i="14" s="1"/>
  <c r="R12" i="14"/>
  <c r="AD12" i="14" s="1"/>
  <c r="R60" i="14"/>
  <c r="R29" i="14"/>
  <c r="AD29" i="14" s="1"/>
  <c r="R67" i="14"/>
  <c r="AD67" i="14" s="1"/>
  <c r="R46" i="14"/>
  <c r="AD46" i="14" s="1"/>
  <c r="R24" i="14"/>
  <c r="AD24" i="14" s="1"/>
  <c r="R74" i="14"/>
  <c r="AD74" i="14" s="1"/>
  <c r="R79" i="14"/>
  <c r="AD79" i="14" s="1"/>
  <c r="R49" i="14"/>
  <c r="AD49" i="14" s="1"/>
  <c r="R28" i="14"/>
  <c r="AD28" i="14" s="1"/>
  <c r="R9" i="14"/>
  <c r="AD9" i="14" s="1"/>
  <c r="R53" i="14"/>
  <c r="R185" i="14"/>
  <c r="AD185" i="14" s="1"/>
  <c r="R73" i="14"/>
  <c r="AD73" i="14" s="1"/>
  <c r="R48" i="14"/>
  <c r="AD48" i="14" s="1"/>
  <c r="R44" i="14"/>
  <c r="AD44" i="14" s="1"/>
  <c r="R47" i="14"/>
  <c r="AD47" i="14" s="1"/>
  <c r="R154" i="14"/>
  <c r="AD154" i="14" s="1"/>
  <c r="R63" i="14"/>
  <c r="R20" i="14"/>
  <c r="AD20" i="14" s="1"/>
  <c r="R72" i="14"/>
  <c r="AD72" i="14" s="1"/>
  <c r="R75" i="14"/>
  <c r="AD75" i="14" s="1"/>
  <c r="R45" i="14"/>
  <c r="AD45" i="14" s="1"/>
  <c r="R23" i="14"/>
  <c r="AD23" i="14" s="1"/>
  <c r="R17" i="14"/>
  <c r="R144" i="14"/>
  <c r="AD144" i="14" s="1"/>
  <c r="R35" i="14"/>
  <c r="AD35" i="14" s="1"/>
  <c r="R65" i="14"/>
  <c r="AD65" i="14" s="1"/>
  <c r="R22" i="14"/>
  <c r="AD22" i="14" s="1"/>
  <c r="R313" i="14"/>
  <c r="AD313" i="14" s="1"/>
  <c r="R43" i="14"/>
  <c r="AD43" i="14" s="1"/>
  <c r="R59" i="14"/>
  <c r="AD59" i="14" s="1"/>
  <c r="R34" i="14"/>
  <c r="AD34" i="14" s="1"/>
  <c r="R14" i="14"/>
  <c r="AD14" i="14" s="1"/>
  <c r="R66" i="14"/>
  <c r="AD66" i="14" s="1"/>
  <c r="R41" i="14"/>
  <c r="AD41" i="14" s="1"/>
  <c r="R19" i="14"/>
  <c r="AD19" i="14" s="1"/>
  <c r="R71" i="14"/>
  <c r="AD71" i="14" s="1"/>
  <c r="R77" i="14"/>
  <c r="AD77" i="14" s="1"/>
  <c r="R21" i="14"/>
  <c r="AD21" i="14" s="1"/>
  <c r="R89" i="14"/>
  <c r="R61" i="14"/>
  <c r="AD61" i="14" s="1"/>
  <c r="R18" i="14"/>
  <c r="AD18" i="14" s="1"/>
  <c r="R88" i="14"/>
  <c r="AD88" i="14" s="1"/>
  <c r="R25" i="14"/>
  <c r="AD25" i="14" s="1"/>
  <c r="R76" i="14"/>
  <c r="AD76" i="14" s="1"/>
  <c r="R50" i="14"/>
  <c r="AD50" i="14" s="1"/>
  <c r="R30" i="14"/>
  <c r="AD30" i="14" s="1"/>
  <c r="R10" i="14"/>
  <c r="AD10" i="14" s="1"/>
  <c r="O90" i="14"/>
  <c r="O51" i="14"/>
  <c r="O26" i="14"/>
  <c r="R42" i="14"/>
  <c r="AD42" i="14" s="1"/>
  <c r="O182" i="14"/>
  <c r="O15" i="14"/>
  <c r="R125" i="14"/>
  <c r="AD125" i="14" s="1"/>
  <c r="O69" i="14"/>
  <c r="O36" i="14"/>
  <c r="I90" i="14"/>
  <c r="G38" i="14"/>
  <c r="AD36" i="14" l="1"/>
  <c r="Q69" i="14"/>
  <c r="Q51" i="14"/>
  <c r="Q36" i="14"/>
  <c r="Q26" i="14"/>
  <c r="AD53" i="14"/>
  <c r="R69" i="14"/>
  <c r="AD17" i="14"/>
  <c r="AD26" i="14" s="1"/>
  <c r="R26" i="14"/>
  <c r="AD51" i="14"/>
  <c r="R87" i="14"/>
  <c r="AD87" i="14" s="1"/>
  <c r="Q90" i="14"/>
  <c r="O38" i="14"/>
  <c r="Q15" i="14"/>
  <c r="R8" i="14"/>
  <c r="AD8" i="14" s="1"/>
  <c r="AD15" i="14" s="1"/>
  <c r="AD38" i="14" l="1"/>
  <c r="Q38" i="14"/>
  <c r="R90" i="14"/>
  <c r="R15" i="14"/>
  <c r="R36" i="14"/>
  <c r="R51" i="14"/>
  <c r="G168" i="14"/>
  <c r="I168" i="14" s="1"/>
  <c r="G167" i="14"/>
  <c r="I167" i="14" s="1"/>
  <c r="G166" i="14"/>
  <c r="I166" i="14" s="1"/>
  <c r="G165" i="14"/>
  <c r="I165" i="14" s="1"/>
  <c r="G164" i="14"/>
  <c r="I164" i="14" s="1"/>
  <c r="G163" i="14"/>
  <c r="I163" i="14" s="1"/>
  <c r="G162" i="14"/>
  <c r="I162" i="14" s="1"/>
  <c r="G161" i="14"/>
  <c r="I161" i="14" s="1"/>
  <c r="G153" i="14"/>
  <c r="I153" i="14" s="1"/>
  <c r="G152" i="14"/>
  <c r="I152" i="14" s="1"/>
  <c r="O152" i="14" s="1"/>
  <c r="G151" i="14"/>
  <c r="I151" i="14" s="1"/>
  <c r="O151" i="14" s="1"/>
  <c r="G150" i="14"/>
  <c r="I150" i="14" s="1"/>
  <c r="G143" i="14"/>
  <c r="I143" i="14" s="1"/>
  <c r="G142" i="14"/>
  <c r="I142" i="14" s="1"/>
  <c r="G129" i="14"/>
  <c r="I129" i="14" s="1"/>
  <c r="O143" i="14" l="1"/>
  <c r="O168" i="14"/>
  <c r="Q168" i="14" s="1"/>
  <c r="O164" i="14"/>
  <c r="O161" i="14"/>
  <c r="O162" i="14"/>
  <c r="O166" i="14"/>
  <c r="O153" i="14"/>
  <c r="O150" i="14"/>
  <c r="O165" i="14"/>
  <c r="O129" i="14"/>
  <c r="O142" i="14"/>
  <c r="O163" i="14"/>
  <c r="O167" i="14"/>
  <c r="R38" i="14"/>
  <c r="G175" i="14"/>
  <c r="I175" i="14" s="1"/>
  <c r="O175" i="14" s="1"/>
  <c r="G181" i="14"/>
  <c r="I181" i="14" s="1"/>
  <c r="G176" i="14"/>
  <c r="I176" i="14" s="1"/>
  <c r="O176" i="14" s="1"/>
  <c r="G183" i="14"/>
  <c r="G172" i="14"/>
  <c r="I172" i="14" s="1"/>
  <c r="G177" i="14"/>
  <c r="I177" i="14" s="1"/>
  <c r="G178" i="14"/>
  <c r="I178" i="14" s="1"/>
  <c r="G173" i="14"/>
  <c r="I173" i="14" s="1"/>
  <c r="O173" i="14" s="1"/>
  <c r="E187" i="14"/>
  <c r="E156" i="14"/>
  <c r="E169" i="14"/>
  <c r="G193" i="14"/>
  <c r="I193" i="14" s="1"/>
  <c r="G197" i="14"/>
  <c r="I197" i="14" s="1"/>
  <c r="G130" i="14"/>
  <c r="I130" i="14" s="1"/>
  <c r="G138" i="14"/>
  <c r="I138" i="14" s="1"/>
  <c r="G194" i="14"/>
  <c r="I194" i="14" s="1"/>
  <c r="G198" i="14"/>
  <c r="I198" i="14" s="1"/>
  <c r="G141" i="14"/>
  <c r="I141" i="14" s="1"/>
  <c r="G159" i="14"/>
  <c r="I159" i="14" s="1"/>
  <c r="G171" i="14"/>
  <c r="I171" i="14" s="1"/>
  <c r="G189" i="14"/>
  <c r="G195" i="14"/>
  <c r="I195" i="14" s="1"/>
  <c r="G199" i="14"/>
  <c r="I199" i="14" s="1"/>
  <c r="G149" i="14"/>
  <c r="G127" i="14"/>
  <c r="I127" i="14" s="1"/>
  <c r="G139" i="14"/>
  <c r="I139" i="14" s="1"/>
  <c r="G128" i="14"/>
  <c r="I128" i="14" s="1"/>
  <c r="G131" i="14"/>
  <c r="G140" i="14"/>
  <c r="I140" i="14" s="1"/>
  <c r="G192" i="14"/>
  <c r="I192" i="14" s="1"/>
  <c r="G196" i="14"/>
  <c r="I196" i="14" s="1"/>
  <c r="R168" i="14" l="1"/>
  <c r="AD168" i="14" s="1"/>
  <c r="O192" i="14"/>
  <c r="O130" i="14"/>
  <c r="O181" i="14"/>
  <c r="O194" i="14"/>
  <c r="O196" i="14"/>
  <c r="O128" i="14"/>
  <c r="O199" i="14"/>
  <c r="O159" i="14"/>
  <c r="O138" i="14"/>
  <c r="O178" i="14"/>
  <c r="O195" i="14"/>
  <c r="O177" i="14"/>
  <c r="O140" i="14"/>
  <c r="O127" i="14"/>
  <c r="O198" i="14"/>
  <c r="O197" i="14"/>
  <c r="O172" i="14"/>
  <c r="O139" i="14"/>
  <c r="O141" i="14"/>
  <c r="O171" i="14"/>
  <c r="Q171" i="14" s="1"/>
  <c r="O193" i="14"/>
  <c r="I169" i="14"/>
  <c r="I131" i="14"/>
  <c r="G156" i="14"/>
  <c r="I149" i="14"/>
  <c r="I183" i="14"/>
  <c r="I189" i="14"/>
  <c r="E146" i="14"/>
  <c r="G204" i="14"/>
  <c r="G208" i="14" s="1"/>
  <c r="G126" i="14"/>
  <c r="G169" i="14"/>
  <c r="G137" i="14"/>
  <c r="I137" i="14" s="1"/>
  <c r="G187" i="14"/>
  <c r="G190" i="14"/>
  <c r="I190" i="14" s="1"/>
  <c r="R171" i="14" l="1"/>
  <c r="AD171" i="14" s="1"/>
  <c r="O169" i="14"/>
  <c r="O189" i="14"/>
  <c r="Q189" i="14" s="1"/>
  <c r="O131" i="14"/>
  <c r="Q131" i="14" s="1"/>
  <c r="O183" i="14"/>
  <c r="O149" i="14"/>
  <c r="O190" i="14"/>
  <c r="O137" i="14"/>
  <c r="Q137" i="14" s="1"/>
  <c r="I126" i="14"/>
  <c r="O126" i="14" s="1"/>
  <c r="G135" i="14"/>
  <c r="I146" i="14"/>
  <c r="I156" i="14"/>
  <c r="I187" i="14"/>
  <c r="I204" i="14"/>
  <c r="E157" i="14"/>
  <c r="G146" i="14"/>
  <c r="G117" i="14"/>
  <c r="G251" i="14"/>
  <c r="R189" i="14" l="1"/>
  <c r="AD189" i="14" s="1"/>
  <c r="O156" i="14"/>
  <c r="O146" i="14"/>
  <c r="R137" i="14"/>
  <c r="AD137" i="14" s="1"/>
  <c r="R131" i="14"/>
  <c r="AD131" i="14" s="1"/>
  <c r="O187" i="14"/>
  <c r="O204" i="14"/>
  <c r="I135" i="14"/>
  <c r="I157" i="14" s="1"/>
  <c r="I208" i="14"/>
  <c r="I117" i="14"/>
  <c r="I251" i="14"/>
  <c r="G221" i="14"/>
  <c r="I221" i="14" s="1"/>
  <c r="G94" i="14"/>
  <c r="I94" i="14" s="1"/>
  <c r="G218" i="14"/>
  <c r="I218" i="14" s="1"/>
  <c r="G297" i="14"/>
  <c r="I297" i="14" s="1"/>
  <c r="G289" i="14"/>
  <c r="I289" i="14" s="1"/>
  <c r="G267" i="14"/>
  <c r="I267" i="14" s="1"/>
  <c r="G296" i="14"/>
  <c r="I296" i="14" s="1"/>
  <c r="G238" i="14"/>
  <c r="I238" i="14" s="1"/>
  <c r="G241" i="14"/>
  <c r="I241" i="14" s="1"/>
  <c r="G299" i="14"/>
  <c r="I299" i="14" s="1"/>
  <c r="G243" i="14"/>
  <c r="I243" i="14" s="1"/>
  <c r="G306" i="14"/>
  <c r="I306" i="14" s="1"/>
  <c r="G282" i="14"/>
  <c r="I282" i="14" s="1"/>
  <c r="G257" i="14"/>
  <c r="I257" i="14" s="1"/>
  <c r="G287" i="14"/>
  <c r="I287" i="14" s="1"/>
  <c r="E209" i="14"/>
  <c r="G286" i="14"/>
  <c r="I286" i="14" s="1"/>
  <c r="G260" i="14"/>
  <c r="I260" i="14" s="1"/>
  <c r="G157" i="14"/>
  <c r="G271" i="14"/>
  <c r="I271" i="14" s="1"/>
  <c r="G248" i="14"/>
  <c r="I248" i="14" s="1"/>
  <c r="G300" i="14"/>
  <c r="I300" i="14" s="1"/>
  <c r="G266" i="14"/>
  <c r="I266" i="14" s="1"/>
  <c r="G240" i="14"/>
  <c r="I240" i="14" s="1"/>
  <c r="G288" i="14"/>
  <c r="I288" i="14" s="1"/>
  <c r="G115" i="14"/>
  <c r="I115" i="14" s="1"/>
  <c r="G235" i="14"/>
  <c r="I235" i="14" s="1"/>
  <c r="G113" i="14"/>
  <c r="I113" i="14" s="1"/>
  <c r="G273" i="14"/>
  <c r="I273" i="14" s="1"/>
  <c r="O115" i="14" l="1"/>
  <c r="Q115" i="14" s="1"/>
  <c r="O300" i="14"/>
  <c r="Q300" i="14" s="1"/>
  <c r="O260" i="14"/>
  <c r="Q260" i="14" s="1"/>
  <c r="O257" i="14"/>
  <c r="Q257" i="14" s="1"/>
  <c r="O299" i="14"/>
  <c r="Q299" i="14" s="1"/>
  <c r="O267" i="14"/>
  <c r="Q267" i="14" s="1"/>
  <c r="O94" i="14"/>
  <c r="Q94" i="14" s="1"/>
  <c r="O288" i="14"/>
  <c r="Q288" i="14" s="1"/>
  <c r="O248" i="14"/>
  <c r="Q248" i="14" s="1"/>
  <c r="O282" i="14"/>
  <c r="Q282" i="14" s="1"/>
  <c r="O289" i="14"/>
  <c r="Q289" i="14" s="1"/>
  <c r="O221" i="14"/>
  <c r="Q221" i="14" s="1"/>
  <c r="O113" i="14"/>
  <c r="O271" i="14"/>
  <c r="Q271" i="14" s="1"/>
  <c r="O306" i="14"/>
  <c r="Q306" i="14" s="1"/>
  <c r="O238" i="14"/>
  <c r="Q238" i="14" s="1"/>
  <c r="O297" i="14"/>
  <c r="Q297" i="14" s="1"/>
  <c r="O251" i="14"/>
  <c r="Q251" i="14" s="1"/>
  <c r="O273" i="14"/>
  <c r="Q273" i="14" s="1"/>
  <c r="O286" i="14"/>
  <c r="Q286" i="14" s="1"/>
  <c r="O241" i="14"/>
  <c r="Q241" i="14" s="1"/>
  <c r="O240" i="14"/>
  <c r="Q240" i="14" s="1"/>
  <c r="O235" i="14"/>
  <c r="Q235" i="14" s="1"/>
  <c r="O266" i="14"/>
  <c r="Q266" i="14" s="1"/>
  <c r="O287" i="14"/>
  <c r="Q287" i="14" s="1"/>
  <c r="O243" i="14"/>
  <c r="Q243" i="14" s="1"/>
  <c r="O296" i="14"/>
  <c r="Q296" i="14" s="1"/>
  <c r="O218" i="14"/>
  <c r="Q218" i="14" s="1"/>
  <c r="O117" i="14"/>
  <c r="Q117" i="14" s="1"/>
  <c r="O135" i="14"/>
  <c r="O157" i="14" s="1"/>
  <c r="G311" i="14"/>
  <c r="I311" i="14" s="1"/>
  <c r="G220" i="14"/>
  <c r="I220" i="14" s="1"/>
  <c r="G97" i="14"/>
  <c r="I97" i="14" s="1"/>
  <c r="G93" i="14"/>
  <c r="I93" i="14" s="1"/>
  <c r="G219" i="14"/>
  <c r="I219" i="14" s="1"/>
  <c r="G223" i="14"/>
  <c r="I223" i="14" s="1"/>
  <c r="G96" i="14"/>
  <c r="I96" i="14" s="1"/>
  <c r="G222" i="14"/>
  <c r="I222" i="14" s="1"/>
  <c r="G92" i="14"/>
  <c r="G95" i="14"/>
  <c r="I95" i="14" s="1"/>
  <c r="G281" i="14"/>
  <c r="I281" i="14" s="1"/>
  <c r="G302" i="14"/>
  <c r="I302" i="14" s="1"/>
  <c r="G263" i="14"/>
  <c r="I263" i="14" s="1"/>
  <c r="G277" i="14"/>
  <c r="I277" i="14" s="1"/>
  <c r="G295" i="14"/>
  <c r="G246" i="14"/>
  <c r="I246" i="14" s="1"/>
  <c r="G274" i="14"/>
  <c r="I274" i="14" s="1"/>
  <c r="G237" i="14"/>
  <c r="I237" i="14" s="1"/>
  <c r="G269" i="14"/>
  <c r="I269" i="14" s="1"/>
  <c r="G262" i="14"/>
  <c r="I262" i="14" s="1"/>
  <c r="G290" i="14"/>
  <c r="I290" i="14" s="1"/>
  <c r="G280" i="14"/>
  <c r="I280" i="14" s="1"/>
  <c r="G245" i="14"/>
  <c r="I245" i="14" s="1"/>
  <c r="G258" i="14"/>
  <c r="I258" i="14" s="1"/>
  <c r="G249" i="14"/>
  <c r="I249" i="14" s="1"/>
  <c r="G307" i="14"/>
  <c r="I307" i="14" s="1"/>
  <c r="G305" i="14"/>
  <c r="I305" i="14" s="1"/>
  <c r="G303" i="14"/>
  <c r="I303" i="14" s="1"/>
  <c r="G234" i="14"/>
  <c r="I234" i="14" s="1"/>
  <c r="G275" i="14"/>
  <c r="I275" i="14" s="1"/>
  <c r="G244" i="14"/>
  <c r="I244" i="14" s="1"/>
  <c r="G254" i="14"/>
  <c r="I254" i="14" s="1"/>
  <c r="G256" i="14"/>
  <c r="I256" i="14" s="1"/>
  <c r="G279" i="14"/>
  <c r="I279" i="14" s="1"/>
  <c r="G309" i="14"/>
  <c r="I309" i="14" s="1"/>
  <c r="G264" i="14"/>
  <c r="I264" i="14" s="1"/>
  <c r="G255" i="14"/>
  <c r="I255" i="14" s="1"/>
  <c r="G308" i="14"/>
  <c r="I308" i="14" s="1"/>
  <c r="G242" i="14"/>
  <c r="I242" i="14" s="1"/>
  <c r="G239" i="14"/>
  <c r="I239" i="14" s="1"/>
  <c r="G261" i="14"/>
  <c r="I261" i="14" s="1"/>
  <c r="G233" i="14"/>
  <c r="I233" i="14" s="1"/>
  <c r="G253" i="14"/>
  <c r="I253" i="14" s="1"/>
  <c r="G278" i="14"/>
  <c r="I278" i="14" s="1"/>
  <c r="G283" i="14"/>
  <c r="I283" i="14" s="1"/>
  <c r="G236" i="14"/>
  <c r="I236" i="14" s="1"/>
  <c r="G301" i="14"/>
  <c r="I301" i="14" s="1"/>
  <c r="G310" i="14"/>
  <c r="I310" i="14" s="1"/>
  <c r="G250" i="14"/>
  <c r="I250" i="14" s="1"/>
  <c r="G304" i="14"/>
  <c r="I304" i="14" s="1"/>
  <c r="G272" i="14"/>
  <c r="I272" i="14" s="1"/>
  <c r="G294" i="14"/>
  <c r="I294" i="14" s="1"/>
  <c r="G270" i="14"/>
  <c r="I270" i="14" s="1"/>
  <c r="G247" i="14"/>
  <c r="I247" i="14" s="1"/>
  <c r="G101" i="14"/>
  <c r="I101" i="14" s="1"/>
  <c r="G107" i="14"/>
  <c r="I107" i="14" s="1"/>
  <c r="G103" i="14"/>
  <c r="I103" i="14" s="1"/>
  <c r="G102" i="14"/>
  <c r="I102" i="14" s="1"/>
  <c r="G110" i="14"/>
  <c r="I110" i="14" s="1"/>
  <c r="G106" i="14"/>
  <c r="I106" i="14" s="1"/>
  <c r="G105" i="14"/>
  <c r="I105" i="14" s="1"/>
  <c r="G109" i="14"/>
  <c r="I109" i="14" s="1"/>
  <c r="E85" i="14"/>
  <c r="G104" i="14"/>
  <c r="I104" i="14" s="1"/>
  <c r="G108" i="14"/>
  <c r="I108" i="14" s="1"/>
  <c r="G265" i="14"/>
  <c r="I265" i="14" s="1"/>
  <c r="G268" i="14"/>
  <c r="I268" i="14" s="1"/>
  <c r="G276" i="14"/>
  <c r="I276" i="14" s="1"/>
  <c r="Q113" i="14" l="1"/>
  <c r="R113" i="14" s="1"/>
  <c r="AD113" i="14" s="1"/>
  <c r="R243" i="14"/>
  <c r="AD243" i="14" s="1"/>
  <c r="R240" i="14"/>
  <c r="AD240" i="14" s="1"/>
  <c r="R251" i="14"/>
  <c r="AD251" i="14" s="1"/>
  <c r="R271" i="14"/>
  <c r="AD271" i="14" s="1"/>
  <c r="R289" i="14"/>
  <c r="AD289" i="14" s="1"/>
  <c r="R94" i="14"/>
  <c r="AD94" i="14" s="1"/>
  <c r="R260" i="14"/>
  <c r="AD260" i="14" s="1"/>
  <c r="R117" i="14"/>
  <c r="AD117" i="14" s="1"/>
  <c r="R241" i="14"/>
  <c r="AD241" i="14" s="1"/>
  <c r="R267" i="14"/>
  <c r="AD267" i="14" s="1"/>
  <c r="R218" i="14"/>
  <c r="AD218" i="14" s="1"/>
  <c r="R266" i="14"/>
  <c r="AD266" i="14" s="1"/>
  <c r="R286" i="14"/>
  <c r="AD286" i="14" s="1"/>
  <c r="R238" i="14"/>
  <c r="AD238" i="14" s="1"/>
  <c r="R248" i="14"/>
  <c r="AD248" i="14" s="1"/>
  <c r="R299" i="14"/>
  <c r="AD299" i="14" s="1"/>
  <c r="R115" i="14"/>
  <c r="AD115" i="14" s="1"/>
  <c r="R287" i="14"/>
  <c r="AD287" i="14" s="1"/>
  <c r="R297" i="14"/>
  <c r="AD297" i="14" s="1"/>
  <c r="R282" i="14"/>
  <c r="AD282" i="14" s="1"/>
  <c r="R300" i="14"/>
  <c r="AD300" i="14" s="1"/>
  <c r="R296" i="14"/>
  <c r="AD296" i="14" s="1"/>
  <c r="R235" i="14"/>
  <c r="AD235" i="14" s="1"/>
  <c r="R273" i="14"/>
  <c r="AD273" i="14" s="1"/>
  <c r="R306" i="14"/>
  <c r="AD306" i="14" s="1"/>
  <c r="R221" i="14"/>
  <c r="AD221" i="14" s="1"/>
  <c r="R288" i="14"/>
  <c r="AD288" i="14" s="1"/>
  <c r="R257" i="14"/>
  <c r="AD257" i="14" s="1"/>
  <c r="O103" i="14"/>
  <c r="Q103" i="14" s="1"/>
  <c r="O283" i="14"/>
  <c r="Q283" i="14" s="1"/>
  <c r="O249" i="14"/>
  <c r="Q249" i="14" s="1"/>
  <c r="O274" i="14"/>
  <c r="Q274" i="14" s="1"/>
  <c r="O268" i="14"/>
  <c r="Q268" i="14" s="1"/>
  <c r="O101" i="14"/>
  <c r="Q101" i="14" s="1"/>
  <c r="O301" i="14"/>
  <c r="Q301" i="14" s="1"/>
  <c r="O242" i="14"/>
  <c r="Q242" i="14" s="1"/>
  <c r="O244" i="14"/>
  <c r="Q244" i="14" s="1"/>
  <c r="O265" i="14"/>
  <c r="Q265" i="14" s="1"/>
  <c r="O109" i="14"/>
  <c r="Q109" i="14" s="1"/>
  <c r="O102" i="14"/>
  <c r="Q102" i="14" s="1"/>
  <c r="O247" i="14"/>
  <c r="Q247" i="14" s="1"/>
  <c r="O304" i="14"/>
  <c r="Q304" i="14" s="1"/>
  <c r="O236" i="14"/>
  <c r="Q236" i="14" s="1"/>
  <c r="O233" i="14"/>
  <c r="Q233" i="14" s="1"/>
  <c r="O308" i="14"/>
  <c r="Q308" i="14" s="1"/>
  <c r="O279" i="14"/>
  <c r="O275" i="14"/>
  <c r="Q275" i="14" s="1"/>
  <c r="O307" i="14"/>
  <c r="Q307" i="14" s="1"/>
  <c r="O280" i="14"/>
  <c r="Q280" i="14" s="1"/>
  <c r="O237" i="14"/>
  <c r="Q237" i="14" s="1"/>
  <c r="O277" i="14"/>
  <c r="Q277" i="14" s="1"/>
  <c r="O95" i="14"/>
  <c r="Q95" i="14" s="1"/>
  <c r="O223" i="14"/>
  <c r="Q223" i="14" s="1"/>
  <c r="O220" i="14"/>
  <c r="Q220" i="14" s="1"/>
  <c r="O108" i="14"/>
  <c r="Q108" i="14" s="1"/>
  <c r="O270" i="14"/>
  <c r="Q270" i="14" s="1"/>
  <c r="O255" i="14"/>
  <c r="Q255" i="14" s="1"/>
  <c r="O256" i="14"/>
  <c r="Q256" i="14" s="1"/>
  <c r="O290" i="14"/>
  <c r="Q290" i="14" s="1"/>
  <c r="O219" i="14"/>
  <c r="Q219" i="14" s="1"/>
  <c r="O311" i="14"/>
  <c r="Q311" i="14" s="1"/>
  <c r="O276" i="14"/>
  <c r="Q276" i="14" s="1"/>
  <c r="O104" i="14"/>
  <c r="Q104" i="14" s="1"/>
  <c r="O106" i="14"/>
  <c r="Q106" i="14" s="1"/>
  <c r="O107" i="14"/>
  <c r="Q107" i="14" s="1"/>
  <c r="O294" i="14"/>
  <c r="Q294" i="14" s="1"/>
  <c r="O310" i="14"/>
  <c r="Q310" i="14" s="1"/>
  <c r="O278" i="14"/>
  <c r="Q278" i="14" s="1"/>
  <c r="O239" i="14"/>
  <c r="Q239" i="14" s="1"/>
  <c r="O264" i="14"/>
  <c r="Q264" i="14" s="1"/>
  <c r="O254" i="14"/>
  <c r="Q254" i="14" s="1"/>
  <c r="O303" i="14"/>
  <c r="Q303" i="14" s="1"/>
  <c r="O258" i="14"/>
  <c r="Q258" i="14" s="1"/>
  <c r="O262" i="14"/>
  <c r="Q262" i="14" s="1"/>
  <c r="O246" i="14"/>
  <c r="Q246" i="14" s="1"/>
  <c r="O302" i="14"/>
  <c r="Q302" i="14" s="1"/>
  <c r="O222" i="14"/>
  <c r="Q222" i="14" s="1"/>
  <c r="O93" i="14"/>
  <c r="Q93" i="14" s="1"/>
  <c r="O105" i="14"/>
  <c r="Q105" i="14" s="1"/>
  <c r="O250" i="14"/>
  <c r="Q250" i="14" s="1"/>
  <c r="O261" i="14"/>
  <c r="Q261" i="14" s="1"/>
  <c r="O234" i="14"/>
  <c r="Q234" i="14" s="1"/>
  <c r="O263" i="14"/>
  <c r="Q263" i="14" s="1"/>
  <c r="O110" i="14"/>
  <c r="Q110" i="14" s="1"/>
  <c r="O272" i="14"/>
  <c r="Q272" i="14" s="1"/>
  <c r="O253" i="14"/>
  <c r="Q253" i="14" s="1"/>
  <c r="O309" i="14"/>
  <c r="Q309" i="14" s="1"/>
  <c r="O305" i="14"/>
  <c r="Q305" i="14" s="1"/>
  <c r="O245" i="14"/>
  <c r="Q245" i="14" s="1"/>
  <c r="O269" i="14"/>
  <c r="Q269" i="14" s="1"/>
  <c r="O281" i="14"/>
  <c r="Q281" i="14" s="1"/>
  <c r="O96" i="14"/>
  <c r="Q96" i="14" s="1"/>
  <c r="O97" i="14"/>
  <c r="Q97" i="14" s="1"/>
  <c r="G224" i="14"/>
  <c r="E98" i="14"/>
  <c r="E224" i="14"/>
  <c r="G98" i="14"/>
  <c r="I92" i="14"/>
  <c r="I212" i="14"/>
  <c r="G100" i="14"/>
  <c r="E120" i="14"/>
  <c r="G285" i="14"/>
  <c r="I285" i="14" s="1"/>
  <c r="G293" i="14"/>
  <c r="I293" i="14" s="1"/>
  <c r="G232" i="14"/>
  <c r="Q279" i="14" l="1"/>
  <c r="R279" i="14" s="1"/>
  <c r="AD279" i="14" s="1"/>
  <c r="R272" i="14"/>
  <c r="AD272" i="14" s="1"/>
  <c r="R258" i="14"/>
  <c r="AD258" i="14" s="1"/>
  <c r="R311" i="14"/>
  <c r="AD311" i="14" s="1"/>
  <c r="R280" i="14"/>
  <c r="AD280" i="14" s="1"/>
  <c r="R265" i="14"/>
  <c r="AD265" i="14" s="1"/>
  <c r="R269" i="14"/>
  <c r="AD269" i="14" s="1"/>
  <c r="R253" i="14"/>
  <c r="AD253" i="14" s="1"/>
  <c r="R234" i="14"/>
  <c r="AD234" i="14" s="1"/>
  <c r="R93" i="14"/>
  <c r="AD93" i="14" s="1"/>
  <c r="R262" i="14"/>
  <c r="AD262" i="14" s="1"/>
  <c r="R264" i="14"/>
  <c r="AD264" i="14" s="1"/>
  <c r="R294" i="14"/>
  <c r="AD294" i="14" s="1"/>
  <c r="R276" i="14"/>
  <c r="AD276" i="14" s="1"/>
  <c r="R256" i="14"/>
  <c r="AD256" i="14" s="1"/>
  <c r="R220" i="14"/>
  <c r="AD220" i="14" s="1"/>
  <c r="R237" i="14"/>
  <c r="AD237" i="14" s="1"/>
  <c r="R236" i="14"/>
  <c r="AD236" i="14" s="1"/>
  <c r="R109" i="14"/>
  <c r="AD109" i="14" s="1"/>
  <c r="R301" i="14"/>
  <c r="AD301" i="14" s="1"/>
  <c r="R249" i="14"/>
  <c r="AD249" i="14" s="1"/>
  <c r="R245" i="14"/>
  <c r="AD245" i="14" s="1"/>
  <c r="R222" i="14"/>
  <c r="AD222" i="14" s="1"/>
  <c r="R239" i="14"/>
  <c r="AD239" i="14" s="1"/>
  <c r="R255" i="14"/>
  <c r="AD255" i="14" s="1"/>
  <c r="R223" i="14"/>
  <c r="AD223" i="14" s="1"/>
  <c r="R304" i="14"/>
  <c r="AD304" i="14" s="1"/>
  <c r="R283" i="14"/>
  <c r="AD283" i="14" s="1"/>
  <c r="R96" i="14"/>
  <c r="AD96" i="14" s="1"/>
  <c r="R305" i="14"/>
  <c r="AD305" i="14" s="1"/>
  <c r="R110" i="14"/>
  <c r="AD110" i="14" s="1"/>
  <c r="R250" i="14"/>
  <c r="AD250" i="14" s="1"/>
  <c r="R302" i="14"/>
  <c r="AD302" i="14" s="1"/>
  <c r="R303" i="14"/>
  <c r="AD303" i="14" s="1"/>
  <c r="R278" i="14"/>
  <c r="AD278" i="14" s="1"/>
  <c r="R106" i="14"/>
  <c r="AD106" i="14" s="1"/>
  <c r="R219" i="14"/>
  <c r="AD219" i="14" s="1"/>
  <c r="R270" i="14"/>
  <c r="AD270" i="14" s="1"/>
  <c r="R95" i="14"/>
  <c r="AD95" i="14" s="1"/>
  <c r="R307" i="14"/>
  <c r="AD307" i="14" s="1"/>
  <c r="R308" i="14"/>
  <c r="AD308" i="14" s="1"/>
  <c r="R247" i="14"/>
  <c r="AD247" i="14" s="1"/>
  <c r="R244" i="14"/>
  <c r="AD244" i="14" s="1"/>
  <c r="R268" i="14"/>
  <c r="AD268" i="14" s="1"/>
  <c r="R103" i="14"/>
  <c r="AD103" i="14" s="1"/>
  <c r="R97" i="14"/>
  <c r="AD97" i="14" s="1"/>
  <c r="R261" i="14"/>
  <c r="AD261" i="14" s="1"/>
  <c r="R107" i="14"/>
  <c r="AD107" i="14" s="1"/>
  <c r="R101" i="14"/>
  <c r="AD101" i="14" s="1"/>
  <c r="R281" i="14"/>
  <c r="AD281" i="14" s="1"/>
  <c r="R309" i="14"/>
  <c r="AD309" i="14" s="1"/>
  <c r="R263" i="14"/>
  <c r="AD263" i="14" s="1"/>
  <c r="R105" i="14"/>
  <c r="AD105" i="14" s="1"/>
  <c r="R246" i="14"/>
  <c r="AD246" i="14" s="1"/>
  <c r="R254" i="14"/>
  <c r="AD254" i="14" s="1"/>
  <c r="R310" i="14"/>
  <c r="AD310" i="14" s="1"/>
  <c r="R104" i="14"/>
  <c r="AD104" i="14" s="1"/>
  <c r="R290" i="14"/>
  <c r="AD290" i="14" s="1"/>
  <c r="R108" i="14"/>
  <c r="AD108" i="14" s="1"/>
  <c r="R277" i="14"/>
  <c r="AD277" i="14" s="1"/>
  <c r="R275" i="14"/>
  <c r="AD275" i="14" s="1"/>
  <c r="R233" i="14"/>
  <c r="AD233" i="14" s="1"/>
  <c r="R102" i="14"/>
  <c r="AD102" i="14" s="1"/>
  <c r="R242" i="14"/>
  <c r="AD242" i="14" s="1"/>
  <c r="R274" i="14"/>
  <c r="AD274" i="14" s="1"/>
  <c r="O293" i="14"/>
  <c r="Q293" i="14" s="1"/>
  <c r="O212" i="14"/>
  <c r="Q212" i="14" s="1"/>
  <c r="O285" i="14"/>
  <c r="Q285" i="14" s="1"/>
  <c r="O92" i="14"/>
  <c r="Q92" i="14" s="1"/>
  <c r="G120" i="14"/>
  <c r="E121" i="14"/>
  <c r="E226" i="14"/>
  <c r="I224" i="14"/>
  <c r="I98" i="14"/>
  <c r="I232" i="14"/>
  <c r="I100" i="14"/>
  <c r="O98" i="14" l="1"/>
  <c r="R92" i="14"/>
  <c r="AD92" i="14" s="1"/>
  <c r="AD98" i="14" s="1"/>
  <c r="R285" i="14"/>
  <c r="AD285" i="14" s="1"/>
  <c r="R212" i="14"/>
  <c r="AD212" i="14" s="1"/>
  <c r="AD224" i="14" s="1"/>
  <c r="R293" i="14"/>
  <c r="AD293" i="14" s="1"/>
  <c r="O224" i="14"/>
  <c r="O100" i="14"/>
  <c r="Q100" i="14" s="1"/>
  <c r="O232" i="14"/>
  <c r="Q232" i="14" s="1"/>
  <c r="I120" i="14"/>
  <c r="E228" i="14"/>
  <c r="E5" i="14"/>
  <c r="Q224" i="14" l="1"/>
  <c r="R232" i="14"/>
  <c r="AD232" i="14" s="1"/>
  <c r="O120" i="14"/>
  <c r="Q98" i="14"/>
  <c r="R100" i="14"/>
  <c r="AD100" i="14" s="1"/>
  <c r="AD120" i="14" s="1"/>
  <c r="Q120" i="14"/>
  <c r="R98" i="14"/>
  <c r="R120" i="14" l="1"/>
  <c r="R224" i="14"/>
  <c r="G200" i="14" l="1"/>
  <c r="F201" i="14"/>
  <c r="F209" i="14" l="1"/>
  <c r="F226" i="14" s="1"/>
  <c r="I200" i="14"/>
  <c r="G201" i="14"/>
  <c r="O200" i="14" l="1"/>
  <c r="Q200" i="14" s="1"/>
  <c r="G209" i="14"/>
  <c r="G226" i="14" s="1"/>
  <c r="I201" i="14"/>
  <c r="I209" i="14" s="1"/>
  <c r="I226" i="14" s="1"/>
  <c r="O201" i="14" l="1"/>
  <c r="R200" i="14"/>
  <c r="AD200" i="14" s="1"/>
  <c r="F85" i="14"/>
  <c r="F121" i="14" l="1"/>
  <c r="F228" i="14" s="1"/>
  <c r="G85" i="14"/>
  <c r="G121" i="14" s="1"/>
  <c r="G228" i="14" s="1"/>
  <c r="F322" i="14" l="1"/>
  <c r="I121" i="14" l="1"/>
  <c r="I228" i="14" s="1"/>
  <c r="M225" i="14" l="1"/>
  <c r="M120" i="14"/>
  <c r="M98" i="14"/>
  <c r="M90" i="14"/>
  <c r="M85" i="14"/>
  <c r="M69" i="14"/>
  <c r="M51" i="14"/>
  <c r="M36" i="14"/>
  <c r="M26" i="14"/>
  <c r="M15" i="14" l="1"/>
  <c r="M38" i="14" s="1"/>
  <c r="M121" i="14" s="1"/>
  <c r="G318" i="14" l="1"/>
  <c r="E320" i="14"/>
  <c r="E322" i="14" s="1"/>
  <c r="I318" i="14" l="1"/>
  <c r="O318" i="14" s="1"/>
  <c r="Q318" i="14" s="1"/>
  <c r="G320" i="14"/>
  <c r="G322" i="14" s="1"/>
  <c r="R318" i="14" l="1"/>
  <c r="AD318" i="14" s="1"/>
  <c r="O206" i="14" l="1"/>
  <c r="Q206" i="14" s="1"/>
  <c r="O83" i="14"/>
  <c r="Q83" i="14" s="1"/>
  <c r="J208" i="14" l="1"/>
  <c r="J209" i="14" s="1"/>
  <c r="J226" i="14" s="1"/>
  <c r="J85" i="14"/>
  <c r="J121" i="14" s="1"/>
  <c r="R83" i="14"/>
  <c r="AD83" i="14" s="1"/>
  <c r="AD85" i="14" s="1"/>
  <c r="R206" i="14" l="1"/>
  <c r="O208" i="14"/>
  <c r="Q85" i="14"/>
  <c r="Q121" i="14" s="1"/>
  <c r="O85" i="14"/>
  <c r="O121" i="14" s="1"/>
  <c r="J228" i="14"/>
  <c r="R85" i="14"/>
  <c r="R121" i="14" s="1"/>
  <c r="O209" i="14" l="1"/>
  <c r="O226" i="14" s="1"/>
  <c r="O228" i="14" s="1"/>
  <c r="J5" i="14"/>
  <c r="J322" i="14"/>
  <c r="AD206" i="14"/>
  <c r="S90" i="14" l="1"/>
  <c r="S208" i="14"/>
  <c r="AB208" i="14" l="1"/>
  <c r="E98" i="101" l="1"/>
  <c r="F98" i="101"/>
  <c r="AI1399" i="100" l="1"/>
  <c r="AS1399" i="100"/>
  <c r="AJ1399" i="100" l="1"/>
  <c r="AT1399" i="100"/>
  <c r="AV1399" i="100" l="1"/>
  <c r="AL1399" i="100"/>
  <c r="I295" i="14" l="1"/>
  <c r="O295" i="14" s="1"/>
  <c r="O320" i="14" l="1"/>
  <c r="O322" i="14" s="1"/>
  <c r="I320" i="14"/>
  <c r="I5" i="14" l="1"/>
  <c r="I322" i="14"/>
  <c r="M191" i="14" l="1"/>
  <c r="M132" i="14"/>
  <c r="M183" i="14"/>
  <c r="M133" i="14"/>
  <c r="M145" i="14"/>
  <c r="M160" i="14"/>
  <c r="L156" i="14"/>
  <c r="M134" i="14"/>
  <c r="L135" i="14"/>
  <c r="M182" i="14"/>
  <c r="L169" i="14"/>
  <c r="K208" i="14"/>
  <c r="M186" i="14"/>
  <c r="L146" i="14"/>
  <c r="L187" i="14"/>
  <c r="Q133" i="14" l="1"/>
  <c r="R133" i="14" s="1"/>
  <c r="AD133" i="14" s="1"/>
  <c r="Q183" i="14"/>
  <c r="R183" i="14" s="1"/>
  <c r="AD183" i="14" s="1"/>
  <c r="Q134" i="14"/>
  <c r="R134" i="14" s="1"/>
  <c r="AD134" i="14" s="1"/>
  <c r="Q160" i="14"/>
  <c r="R160" i="14" s="1"/>
  <c r="AD160" i="14" s="1"/>
  <c r="Q132" i="14"/>
  <c r="R132" i="14" s="1"/>
  <c r="AD132" i="14" s="1"/>
  <c r="Q182" i="14"/>
  <c r="R182" i="14" s="1"/>
  <c r="AD182" i="14" s="1"/>
  <c r="Q186" i="14"/>
  <c r="R186" i="14" s="1"/>
  <c r="AD186" i="14" s="1"/>
  <c r="Q145" i="14"/>
  <c r="R145" i="14" s="1"/>
  <c r="AD145" i="14" s="1"/>
  <c r="Q191" i="14"/>
  <c r="R191" i="14" s="1"/>
  <c r="AD191" i="14" s="1"/>
  <c r="L157" i="14"/>
  <c r="AC60" i="14" l="1"/>
  <c r="AD60" i="14" s="1"/>
  <c r="AB69" i="14"/>
  <c r="L201" i="14" l="1"/>
  <c r="M196" i="14" l="1"/>
  <c r="M177" i="14"/>
  <c r="M174" i="14"/>
  <c r="M150" i="14"/>
  <c r="M155" i="14"/>
  <c r="M176" i="14"/>
  <c r="M179" i="14"/>
  <c r="M184" i="14"/>
  <c r="Q179" i="14" l="1"/>
  <c r="R179" i="14" s="1"/>
  <c r="AD179" i="14" s="1"/>
  <c r="Q184" i="14"/>
  <c r="R184" i="14" s="1"/>
  <c r="AD184" i="14" s="1"/>
  <c r="Q176" i="14"/>
  <c r="R176" i="14" s="1"/>
  <c r="Q174" i="14"/>
  <c r="R174" i="14" s="1"/>
  <c r="AD174" i="14" s="1"/>
  <c r="Q155" i="14"/>
  <c r="R155" i="14" s="1"/>
  <c r="AD155" i="14" s="1"/>
  <c r="Q177" i="14"/>
  <c r="R177" i="14" s="1"/>
  <c r="Q150" i="14"/>
  <c r="R150" i="14" s="1"/>
  <c r="AD150" i="14" s="1"/>
  <c r="Q196" i="14"/>
  <c r="R196" i="14" s="1"/>
  <c r="AD196" i="14" s="1"/>
  <c r="M167" i="14"/>
  <c r="M148" i="14"/>
  <c r="Q148" i="14" s="1"/>
  <c r="M130" i="14"/>
  <c r="M163" i="14"/>
  <c r="M128" i="14"/>
  <c r="M140" i="14"/>
  <c r="M178" i="14"/>
  <c r="M172" i="14"/>
  <c r="Q172" i="14" s="1"/>
  <c r="M181" i="14"/>
  <c r="M139" i="14"/>
  <c r="M129" i="14"/>
  <c r="M194" i="14"/>
  <c r="M152" i="14"/>
  <c r="M180" i="14"/>
  <c r="M166" i="14"/>
  <c r="M138" i="14"/>
  <c r="Q138" i="14" s="1"/>
  <c r="M143" i="14"/>
  <c r="M141" i="14"/>
  <c r="M173" i="14"/>
  <c r="M195" i="14"/>
  <c r="M205" i="14"/>
  <c r="Q166" i="14" l="1"/>
  <c r="R166" i="14" s="1"/>
  <c r="AD166" i="14" s="1"/>
  <c r="Q163" i="14"/>
  <c r="R163" i="14" s="1"/>
  <c r="AD163" i="14" s="1"/>
  <c r="Q205" i="14"/>
  <c r="R205" i="14" s="1"/>
  <c r="Q141" i="14"/>
  <c r="R141" i="14" s="1"/>
  <c r="AD141" i="14" s="1"/>
  <c r="Q180" i="14"/>
  <c r="R180" i="14" s="1"/>
  <c r="AD180" i="14" s="1"/>
  <c r="Q139" i="14"/>
  <c r="R139" i="14" s="1"/>
  <c r="AD139" i="14" s="1"/>
  <c r="Q178" i="14"/>
  <c r="R178" i="14" s="1"/>
  <c r="Q130" i="14"/>
  <c r="R130" i="14" s="1"/>
  <c r="Q129" i="14"/>
  <c r="R129" i="14" s="1"/>
  <c r="Q195" i="14"/>
  <c r="R195" i="14" s="1"/>
  <c r="Q143" i="14"/>
  <c r="R143" i="14" s="1"/>
  <c r="AD143" i="14" s="1"/>
  <c r="Q152" i="14"/>
  <c r="R152" i="14" s="1"/>
  <c r="AD152" i="14" s="1"/>
  <c r="Q181" i="14"/>
  <c r="R181" i="14" s="1"/>
  <c r="Q140" i="14"/>
  <c r="R140" i="14" s="1"/>
  <c r="AD140" i="14" s="1"/>
  <c r="Q173" i="14"/>
  <c r="R173" i="14" s="1"/>
  <c r="AD173" i="14" s="1"/>
  <c r="Q194" i="14"/>
  <c r="R194" i="14" s="1"/>
  <c r="AD194" i="14" s="1"/>
  <c r="Q128" i="14"/>
  <c r="R128" i="14" s="1"/>
  <c r="Q167" i="14"/>
  <c r="R167" i="14" s="1"/>
  <c r="AD167" i="14" s="1"/>
  <c r="M161" i="14"/>
  <c r="M142" i="14"/>
  <c r="L208" i="14"/>
  <c r="L209" i="14" s="1"/>
  <c r="L226" i="14" s="1"/>
  <c r="L228" i="14" s="1"/>
  <c r="L322" i="14" s="1"/>
  <c r="M204" i="14"/>
  <c r="Q204" i="14" s="1"/>
  <c r="M162" i="14"/>
  <c r="M165" i="14"/>
  <c r="M159" i="14"/>
  <c r="Q159" i="14" s="1"/>
  <c r="M153" i="14"/>
  <c r="M192" i="14"/>
  <c r="M197" i="14"/>
  <c r="M190" i="14"/>
  <c r="Q190" i="14" s="1"/>
  <c r="M193" i="14"/>
  <c r="M199" i="14"/>
  <c r="Q193" i="14" l="1"/>
  <c r="R193" i="14" s="1"/>
  <c r="AD193" i="14" s="1"/>
  <c r="Q153" i="14"/>
  <c r="R153" i="14" s="1"/>
  <c r="AD153" i="14" s="1"/>
  <c r="Q197" i="14"/>
  <c r="R197" i="14" s="1"/>
  <c r="Q165" i="14"/>
  <c r="R165" i="14" s="1"/>
  <c r="AD165" i="14" s="1"/>
  <c r="Q142" i="14"/>
  <c r="R142" i="14" s="1"/>
  <c r="AD142" i="14" s="1"/>
  <c r="Q199" i="14"/>
  <c r="R199" i="14" s="1"/>
  <c r="AD199" i="14" s="1"/>
  <c r="Q192" i="14"/>
  <c r="R192" i="14" s="1"/>
  <c r="AD192" i="14" s="1"/>
  <c r="Q162" i="14"/>
  <c r="R162" i="14" s="1"/>
  <c r="AD162" i="14" s="1"/>
  <c r="Q161" i="14"/>
  <c r="R161" i="14" s="1"/>
  <c r="AD161" i="14" s="1"/>
  <c r="M146" i="14"/>
  <c r="K146" i="14"/>
  <c r="R172" i="14"/>
  <c r="R138" i="14"/>
  <c r="R148" i="14"/>
  <c r="M208" i="14"/>
  <c r="Q146" i="14" l="1"/>
  <c r="AD148" i="14"/>
  <c r="AD138" i="14"/>
  <c r="AD146" i="14" s="1"/>
  <c r="R146" i="14"/>
  <c r="AD172" i="14"/>
  <c r="R204" i="14"/>
  <c r="Q208" i="14"/>
  <c r="R159" i="14"/>
  <c r="R190" i="14"/>
  <c r="AD190" i="14" l="1"/>
  <c r="AD204" i="14"/>
  <c r="R208" i="14"/>
  <c r="AD159" i="14"/>
  <c r="M151" i="14" l="1"/>
  <c r="Q151" i="14" l="1"/>
  <c r="R151" i="14" s="1"/>
  <c r="AD151" i="14" s="1"/>
  <c r="M127" i="14"/>
  <c r="Q127" i="14" l="1"/>
  <c r="R127" i="14" s="1"/>
  <c r="M149" i="14"/>
  <c r="Q149" i="14" s="1"/>
  <c r="K156" i="14"/>
  <c r="K135" i="14" l="1"/>
  <c r="K157" i="14" s="1"/>
  <c r="M126" i="14"/>
  <c r="Q126" i="14" s="1"/>
  <c r="M164" i="14"/>
  <c r="Q164" i="14" s="1"/>
  <c r="K169" i="14"/>
  <c r="M175" i="14"/>
  <c r="Q175" i="14" s="1"/>
  <c r="K187" i="14"/>
  <c r="M156" i="14"/>
  <c r="M169" i="14" l="1"/>
  <c r="R149" i="14"/>
  <c r="Q156" i="14"/>
  <c r="M135" i="14"/>
  <c r="M157" i="14" s="1"/>
  <c r="M187" i="14"/>
  <c r="AD149" i="14" l="1"/>
  <c r="AD156" i="14" s="1"/>
  <c r="R156" i="14"/>
  <c r="M198" i="14"/>
  <c r="Q198" i="14" s="1"/>
  <c r="K201" i="14"/>
  <c r="K209" i="14" s="1"/>
  <c r="K226" i="14" s="1"/>
  <c r="K228" i="14" s="1"/>
  <c r="K322" i="14" s="1"/>
  <c r="R126" i="14"/>
  <c r="Q135" i="14"/>
  <c r="Q157" i="14" s="1"/>
  <c r="R175" i="14"/>
  <c r="Q187" i="14"/>
  <c r="R164" i="14"/>
  <c r="Q169" i="14"/>
  <c r="AC197" i="14" l="1"/>
  <c r="AD197" i="14" s="1"/>
  <c r="AC127" i="14"/>
  <c r="AD127" i="14" s="1"/>
  <c r="AC129" i="14"/>
  <c r="AD129" i="14" s="1"/>
  <c r="AC130" i="14"/>
  <c r="AD130" i="14" s="1"/>
  <c r="AC128" i="14"/>
  <c r="AD128" i="14" s="1"/>
  <c r="R187" i="14"/>
  <c r="AD164" i="14"/>
  <c r="AD169" i="14" s="1"/>
  <c r="R169" i="14"/>
  <c r="M201" i="14"/>
  <c r="M209" i="14" s="1"/>
  <c r="M226" i="14" s="1"/>
  <c r="M228" i="14" s="1"/>
  <c r="R135" i="14"/>
  <c r="R157" i="14" s="1"/>
  <c r="AC195" i="14" l="1"/>
  <c r="R198" i="14"/>
  <c r="Q201" i="14"/>
  <c r="Q209" i="14" s="1"/>
  <c r="Q226" i="14" s="1"/>
  <c r="Q228" i="14" s="1"/>
  <c r="AC126" i="14" l="1"/>
  <c r="AC201" i="14"/>
  <c r="AD195" i="14"/>
  <c r="AD198" i="14"/>
  <c r="R201" i="14"/>
  <c r="R209" i="14" s="1"/>
  <c r="R226" i="14" s="1"/>
  <c r="R228" i="14" s="1"/>
  <c r="AD201" i="14" l="1"/>
  <c r="AC135" i="14"/>
  <c r="AC157" i="14" s="1"/>
  <c r="AD126" i="14"/>
  <c r="AD135" i="14" s="1"/>
  <c r="AD157" i="14" s="1"/>
  <c r="X205" i="14" l="1"/>
  <c r="U181" i="14"/>
  <c r="X89" i="14"/>
  <c r="L117" i="123"/>
  <c r="S175" i="14" l="1"/>
  <c r="AC181" i="14"/>
  <c r="U187" i="14"/>
  <c r="U209" i="14" s="1"/>
  <c r="U226" i="14" s="1"/>
  <c r="L119" i="123"/>
  <c r="L123" i="123" s="1"/>
  <c r="W316" i="14" s="1"/>
  <c r="AC316" i="14" s="1"/>
  <c r="AD316" i="14" s="1"/>
  <c r="L118" i="123"/>
  <c r="L122" i="123" s="1"/>
  <c r="X208" i="14"/>
  <c r="X209" i="14" s="1"/>
  <c r="X226" i="14" s="1"/>
  <c r="X90" i="14"/>
  <c r="X121" i="14" s="1"/>
  <c r="Z295" i="14"/>
  <c r="Y205" i="14"/>
  <c r="Y208" i="14" s="1"/>
  <c r="Y209" i="14" s="1"/>
  <c r="Y226" i="14" s="1"/>
  <c r="X252" i="14"/>
  <c r="U252" i="14"/>
  <c r="U63" i="14"/>
  <c r="U295" i="14"/>
  <c r="X295" i="14"/>
  <c r="AB89" i="14"/>
  <c r="AB90" i="14" s="1"/>
  <c r="AB121" i="14" s="1"/>
  <c r="T323" i="14"/>
  <c r="T324" i="14" s="1"/>
  <c r="T5" i="14" s="1"/>
  <c r="AA89" i="14"/>
  <c r="AA90" i="14" s="1"/>
  <c r="AA121" i="14" s="1"/>
  <c r="AA205" i="14"/>
  <c r="AA208" i="14" s="1"/>
  <c r="AA209" i="14" s="1"/>
  <c r="AA226" i="14" s="1"/>
  <c r="AA228" i="14" s="1"/>
  <c r="AA322" i="14" s="1"/>
  <c r="J323" i="14"/>
  <c r="W323" i="14"/>
  <c r="AA252" i="14"/>
  <c r="AA320" i="14" s="1"/>
  <c r="AB295" i="14"/>
  <c r="AB320" i="14" s="1"/>
  <c r="S295" i="14" l="1"/>
  <c r="S320" i="14" s="1"/>
  <c r="AC175" i="14"/>
  <c r="AD175" i="14" s="1"/>
  <c r="S187" i="14"/>
  <c r="S209" i="14" s="1"/>
  <c r="S226" i="14" s="1"/>
  <c r="AB177" i="14"/>
  <c r="AC177" i="14" s="1"/>
  <c r="AD177" i="14" s="1"/>
  <c r="J6" i="128"/>
  <c r="AB176" i="14"/>
  <c r="J2" i="128"/>
  <c r="AB178" i="14"/>
  <c r="AC178" i="14" s="1"/>
  <c r="AD178" i="14" s="1"/>
  <c r="J5" i="128"/>
  <c r="J8" i="128"/>
  <c r="J7" i="128"/>
  <c r="J3" i="128"/>
  <c r="J9" i="128"/>
  <c r="J4" i="128"/>
  <c r="Y89" i="14"/>
  <c r="Y90" i="14" s="1"/>
  <c r="Y121" i="14" s="1"/>
  <c r="Y228" i="14"/>
  <c r="Y322" i="14" s="1"/>
  <c r="U320" i="14"/>
  <c r="AC63" i="14"/>
  <c r="U69" i="14"/>
  <c r="U121" i="14" s="1"/>
  <c r="U228" i="14" s="1"/>
  <c r="AD181" i="14"/>
  <c r="AC252" i="14"/>
  <c r="AD252" i="14" s="1"/>
  <c r="X320" i="14"/>
  <c r="AC89" i="14"/>
  <c r="AC205" i="14"/>
  <c r="X228" i="14"/>
  <c r="W315" i="14"/>
  <c r="L124" i="123"/>
  <c r="Z320" i="14"/>
  <c r="Z322" i="14" s="1"/>
  <c r="AC295" i="14"/>
  <c r="X323" i="14"/>
  <c r="U322" i="14" l="1"/>
  <c r="S57" i="14"/>
  <c r="J10" i="128"/>
  <c r="J11" i="128" s="1"/>
  <c r="AB323" i="14"/>
  <c r="AB187" i="14"/>
  <c r="AB209" i="14" s="1"/>
  <c r="AB226" i="14" s="1"/>
  <c r="AB228" i="14" s="1"/>
  <c r="AB322" i="14" s="1"/>
  <c r="AC176" i="14"/>
  <c r="Y323" i="14"/>
  <c r="Y324" i="14" s="1"/>
  <c r="Y5" i="14" s="1"/>
  <c r="U323" i="14"/>
  <c r="U324" i="14" s="1"/>
  <c r="U5" i="14" s="1"/>
  <c r="AD63" i="14"/>
  <c r="AC315" i="14"/>
  <c r="AD315" i="14" s="1"/>
  <c r="W320" i="14"/>
  <c r="W322" i="14" s="1"/>
  <c r="W324" i="14" s="1"/>
  <c r="W5" i="14" s="1"/>
  <c r="X322" i="14"/>
  <c r="AA323" i="14"/>
  <c r="AA324" i="14" s="1"/>
  <c r="AA5" i="14" s="1"/>
  <c r="AC90" i="14"/>
  <c r="AD89" i="14"/>
  <c r="AD90" i="14" s="1"/>
  <c r="X324" i="14"/>
  <c r="X5" i="14" s="1"/>
  <c r="AD205" i="14"/>
  <c r="AD208" i="14" s="1"/>
  <c r="AC208" i="14"/>
  <c r="AC320" i="14"/>
  <c r="Z323" i="14"/>
  <c r="Z324" i="14" s="1"/>
  <c r="Z5" i="14" s="1"/>
  <c r="S69" i="14" l="1"/>
  <c r="S121" i="14" s="1"/>
  <c r="S228" i="14" s="1"/>
  <c r="S322" i="14" s="1"/>
  <c r="AC57" i="14"/>
  <c r="S323" i="14"/>
  <c r="S324" i="14" s="1"/>
  <c r="S5" i="14" s="1"/>
  <c r="AD176" i="14"/>
  <c r="AD187" i="14" s="1"/>
  <c r="AC187" i="14"/>
  <c r="AC209" i="14" s="1"/>
  <c r="AC226" i="14" s="1"/>
  <c r="AB324" i="14"/>
  <c r="AB5" i="14" s="1"/>
  <c r="AD209" i="14"/>
  <c r="AD226" i="14" s="1"/>
  <c r="P295" i="14"/>
  <c r="P320" i="14" s="1"/>
  <c r="P322" i="14" s="1"/>
  <c r="AC323" i="14"/>
  <c r="AD57" i="14" l="1"/>
  <c r="AD69" i="14" s="1"/>
  <c r="AD121" i="14" s="1"/>
  <c r="AD228" i="14" s="1"/>
  <c r="AC69" i="14"/>
  <c r="AC121" i="14" s="1"/>
  <c r="AC228" i="14" s="1"/>
  <c r="AC322" i="14" s="1"/>
  <c r="AC324" i="14" s="1"/>
  <c r="AC5" i="14" s="1"/>
  <c r="P323" i="14" l="1"/>
  <c r="P324" i="14" s="1"/>
  <c r="P5" i="14" s="1"/>
  <c r="G323" i="14" l="1"/>
  <c r="G324" i="14" s="1"/>
  <c r="G5" i="14" s="1"/>
  <c r="O323" i="14" l="1"/>
  <c r="O324" i="14" s="1"/>
  <c r="O5" i="14" s="1"/>
  <c r="M295" i="14" l="1"/>
  <c r="M323" i="14"/>
  <c r="Q295" i="14" l="1"/>
  <c r="M320" i="14"/>
  <c r="M322" i="14" s="1"/>
  <c r="M324" i="14" s="1"/>
  <c r="M5" i="14" s="1"/>
  <c r="Q320" i="14" l="1"/>
  <c r="Q322" i="14" s="1"/>
  <c r="R295" i="14"/>
  <c r="Q323" i="14"/>
  <c r="Q324" i="14" l="1"/>
  <c r="Q5" i="14" s="1"/>
  <c r="R323" i="14"/>
  <c r="AD323" i="14"/>
  <c r="R320" i="14"/>
  <c r="R322" i="14" s="1"/>
  <c r="R324" i="14" s="1"/>
  <c r="R5" i="14" s="1"/>
  <c r="AD295" i="14"/>
  <c r="AD320" i="14" s="1"/>
  <c r="AD322" i="14" s="1"/>
  <c r="AD324" i="14" l="1"/>
  <c r="AD5" i="14" s="1"/>
  <c r="A4" i="14" s="1"/>
</calcChain>
</file>

<file path=xl/comments1.xml><?xml version="1.0" encoding="utf-8"?>
<comments xmlns="http://schemas.openxmlformats.org/spreadsheetml/2006/main">
  <authors>
    <author>KR</author>
  </authors>
  <commentList>
    <comment ref="A110" authorId="0" shapeId="0">
      <text>
        <r>
          <rPr>
            <b/>
            <sz val="9"/>
            <color indexed="81"/>
            <rFont val="Tahoma"/>
            <family val="2"/>
          </rPr>
          <t>KR:</t>
        </r>
        <r>
          <rPr>
            <sz val="9"/>
            <color indexed="81"/>
            <rFont val="Tahoma"/>
            <family val="2"/>
          </rPr>
          <t xml:space="preserve">
Not in ERF WC-RB file</t>
        </r>
      </text>
    </comment>
  </commentList>
</comments>
</file>

<file path=xl/comments2.xml><?xml version="1.0" encoding="utf-8"?>
<comments xmlns="http://schemas.openxmlformats.org/spreadsheetml/2006/main">
  <authors>
    <author>hlee</author>
    <author>Susan Free</author>
  </authors>
  <commentList>
    <comment ref="C34" authorId="0" shapeId="0">
      <text>
        <r>
          <rPr>
            <b/>
            <sz val="8"/>
            <color indexed="81"/>
            <rFont val="Tahoma"/>
            <family val="2"/>
          </rPr>
          <t>UPDATE:</t>
        </r>
        <r>
          <rPr>
            <sz val="8"/>
            <color indexed="81"/>
            <rFont val="Tahoma"/>
            <family val="2"/>
          </rPr>
          <t xml:space="preserve"> "AFUDC_WUTC"  schedule I</t>
        </r>
      </text>
    </comment>
    <comment ref="B85" authorId="1" shapeId="0">
      <text>
        <r>
          <rPr>
            <b/>
            <sz val="8"/>
            <color indexed="81"/>
            <rFont val="Tahoma"/>
            <family val="2"/>
          </rPr>
          <t>Susan Free:</t>
        </r>
        <r>
          <rPr>
            <sz val="8"/>
            <color indexed="81"/>
            <rFont val="Tahoma"/>
            <family val="2"/>
          </rPr>
          <t xml:space="preserve">
Accounts 18230181 and 22100691 were added to SAP in July 2003.  Previously, the AMA balance was determined  for Rate Base purposes from a schedule provided by Treasury.  Because there is not enough history in SAP to calculate a proper AMA balance, the old method of determination will be used through July 2004 at which time 13 months will have been recognized in SAP.</t>
        </r>
      </text>
    </comment>
  </commentList>
</comments>
</file>

<file path=xl/sharedStrings.xml><?xml version="1.0" encoding="utf-8"?>
<sst xmlns="http://schemas.openxmlformats.org/spreadsheetml/2006/main" count="54491" uniqueCount="11612">
  <si>
    <t xml:space="preserve"> </t>
  </si>
  <si>
    <t>Total Accumulated Depreciation and Amortization</t>
  </si>
  <si>
    <t>Accumulated Depreciation and Amortization:</t>
  </si>
  <si>
    <t>Total Gross Utility Plant in Service</t>
  </si>
  <si>
    <t>Gross Utility Plant In Service:</t>
  </si>
  <si>
    <t xml:space="preserve">     Production Plant:</t>
  </si>
  <si>
    <t xml:space="preserve">          Steam Production:</t>
  </si>
  <si>
    <t xml:space="preserve">               310 - Land and Land Rights</t>
  </si>
  <si>
    <t xml:space="preserve">               311 - Structures and Improvements</t>
  </si>
  <si>
    <t xml:space="preserve">               312 - Boiler Plant Equipment</t>
  </si>
  <si>
    <t xml:space="preserve">               314 - Turbogenerator Units</t>
  </si>
  <si>
    <t xml:space="preserve">               315 - Accessory Electric Equipment</t>
  </si>
  <si>
    <t xml:space="preserve">               316 - Miscellaneous Power Plant Equipment</t>
  </si>
  <si>
    <t xml:space="preserve">               317 - Asset Retirement Obligation</t>
  </si>
  <si>
    <t xml:space="preserve">          Hydraulic Production:</t>
  </si>
  <si>
    <t xml:space="preserve">               330 - Land and Land Rights</t>
  </si>
  <si>
    <t xml:space="preserve">               331 - Structures and Improvements</t>
  </si>
  <si>
    <t xml:space="preserve">               332 - Reservoirs, Dams, and Waterways</t>
  </si>
  <si>
    <t xml:space="preserve">               333 - Waterwheels, Turbines and Generators</t>
  </si>
  <si>
    <t xml:space="preserve">               334 - Accessory Electric Equipment</t>
  </si>
  <si>
    <t xml:space="preserve">               335 - Miscellaneous Power Plant Equipment</t>
  </si>
  <si>
    <t xml:space="preserve">               336 - Roads, Railroads and Bridges</t>
  </si>
  <si>
    <t xml:space="preserve">               337 - ARO</t>
  </si>
  <si>
    <t xml:space="preserve">               338 - Easements</t>
  </si>
  <si>
    <t xml:space="preserve">          Other Production:</t>
  </si>
  <si>
    <t xml:space="preserve">               340 - Land and Land Rights</t>
  </si>
  <si>
    <t xml:space="preserve">               341 - Structures and Improvements</t>
  </si>
  <si>
    <t xml:space="preserve">               342 - Fuel Holders, Producers, and Accessories</t>
  </si>
  <si>
    <t xml:space="preserve">               344 - Generators</t>
  </si>
  <si>
    <t xml:space="preserve">               345 - Accessory Electric Equipment</t>
  </si>
  <si>
    <t xml:space="preserve">               346 - Other Production</t>
  </si>
  <si>
    <t xml:space="preserve">               347 - Asset Retirement Obligation</t>
  </si>
  <si>
    <t xml:space="preserve">     Total Production</t>
  </si>
  <si>
    <t xml:space="preserve">     Transmission:</t>
  </si>
  <si>
    <t xml:space="preserve">          350 - Land and Land Rights</t>
  </si>
  <si>
    <t xml:space="preserve">          351 - Easements</t>
  </si>
  <si>
    <t xml:space="preserve">          352 - Structures and improvements</t>
  </si>
  <si>
    <t xml:space="preserve">          353 - Station Equipment</t>
  </si>
  <si>
    <t xml:space="preserve">          354 - Towers and Fixtures</t>
  </si>
  <si>
    <t xml:space="preserve">          355 - Poles and Fixtures</t>
  </si>
  <si>
    <t xml:space="preserve">          356 - Overhead Conductors and Devices</t>
  </si>
  <si>
    <t xml:space="preserve">          357 - Underground Conduit</t>
  </si>
  <si>
    <t xml:space="preserve">          358 - Underground Conductors and Devices</t>
  </si>
  <si>
    <t xml:space="preserve">          359 - Roads and Trails</t>
  </si>
  <si>
    <t xml:space="preserve">     Total Transmission</t>
  </si>
  <si>
    <t xml:space="preserve">     Distribution</t>
  </si>
  <si>
    <t xml:space="preserve">          360 - Land and Land Rights</t>
  </si>
  <si>
    <t xml:space="preserve">          361 - Structures and Improvements</t>
  </si>
  <si>
    <t xml:space="preserve">          362 - Substation Equipment</t>
  </si>
  <si>
    <t xml:space="preserve">          364 - Poles, Towers and Fixtures</t>
  </si>
  <si>
    <t xml:space="preserve">          365 - Overhead Conductors and Devices</t>
  </si>
  <si>
    <t xml:space="preserve">          366 - Underground Conduit</t>
  </si>
  <si>
    <t xml:space="preserve">          367 - Underground Conductors and Devices</t>
  </si>
  <si>
    <t xml:space="preserve">          368 - Line Transformers</t>
  </si>
  <si>
    <t xml:space="preserve">          369 - Services</t>
  </si>
  <si>
    <t xml:space="preserve">          370 - Meters</t>
  </si>
  <si>
    <t xml:space="preserve">          371 - Installation on Customer's Premises</t>
  </si>
  <si>
    <t xml:space="preserve">          372 - Leased Property on Customers' Premises</t>
  </si>
  <si>
    <t xml:space="preserve">          373 - Street Lighting and Signal Systems</t>
  </si>
  <si>
    <t xml:space="preserve">          374 - asset retirement obligat</t>
  </si>
  <si>
    <t xml:space="preserve">          375 - Easements</t>
  </si>
  <si>
    <t xml:space="preserve">     Total Distribution</t>
  </si>
  <si>
    <t xml:space="preserve">     General Plant:</t>
  </si>
  <si>
    <t xml:space="preserve">          389 - Land and Land Rights</t>
  </si>
  <si>
    <t xml:space="preserve">          390 - Structures and Improvements</t>
  </si>
  <si>
    <t xml:space="preserve">          391 - Office Furniture and Equipment</t>
  </si>
  <si>
    <t xml:space="preserve">          392 - Transportation Equipment</t>
  </si>
  <si>
    <t xml:space="preserve">          393 - Stores Equipment</t>
  </si>
  <si>
    <t xml:space="preserve">          394 - Tools, Shop and Garage Equipment</t>
  </si>
  <si>
    <t xml:space="preserve">          395 - Laboratory Equipment</t>
  </si>
  <si>
    <t xml:space="preserve">          396 - Power Operated Equipment</t>
  </si>
  <si>
    <t xml:space="preserve">          397 - Communication Equipment</t>
  </si>
  <si>
    <t xml:space="preserve">          398 - Miscellaneous Equipment</t>
  </si>
  <si>
    <t xml:space="preserve">          399 - Other Tangible Property</t>
  </si>
  <si>
    <t xml:space="preserve">     Total General Plant</t>
  </si>
  <si>
    <t xml:space="preserve">     Intangible Plant:</t>
  </si>
  <si>
    <t xml:space="preserve">          301 - Organization</t>
  </si>
  <si>
    <t xml:space="preserve">          302 - Franchises and Consents</t>
  </si>
  <si>
    <t xml:space="preserve">          303 - Miscellaneous Intangible Plant</t>
  </si>
  <si>
    <t xml:space="preserve">     Total Intangible Plant</t>
  </si>
  <si>
    <t>A/C 10100601 Electric Plant In Service - Manual Adjustment</t>
  </si>
  <si>
    <t>A/C 23001021 ARO-Electric Colstrip 1 &amp; 2 ash pond ca</t>
  </si>
  <si>
    <t>A/C 23001031 ARO-Electric Colstrip 3 &amp; 4 ash pond ca</t>
  </si>
  <si>
    <t>A/C 23001041 ARO-Hopkins Ridge</t>
  </si>
  <si>
    <t>A/C 23001061 ARO - Transmission Wood Poles</t>
  </si>
  <si>
    <t>A/C 23001071 ARO - Distribution Wood Poles</t>
  </si>
  <si>
    <t>A/C 23001131 ARO - Lower Snake River Wind Facility</t>
  </si>
  <si>
    <t>A/C 23001141 ARO - Crystal Mountain Generator Site</t>
  </si>
  <si>
    <t>A/C 23001151 ARO - Meteorological Tower Long Term</t>
  </si>
  <si>
    <t>A/C 23001231 ARO - Ferndale - Long Term</t>
  </si>
  <si>
    <t>A/C 23002011 ARO - Frederickson</t>
  </si>
  <si>
    <t>A/C 23002041 ARO-Wild Horse Wind</t>
  </si>
  <si>
    <t>A/C 25300353 PSE Building (A) - Landlord Incentives</t>
  </si>
  <si>
    <t>A/C 25300363 PSE Building (B) - Landlord Incentives</t>
  </si>
  <si>
    <t>A/C 25300413 Landlord Incentive Bldg B - Floor 4</t>
  </si>
  <si>
    <t>A/C 25300443 Bothel Data Center Landlord Incentives</t>
  </si>
  <si>
    <t>A/C 25300663 Redmond West 2nd Amen Tenant Incentives</t>
  </si>
  <si>
    <t>A/C 25301203 Redmond West on Willows - Landlord Ince</t>
  </si>
  <si>
    <t>A/C 25301213 Redmond West Tenant Improvement</t>
  </si>
  <si>
    <t>Acquistion Adjustments</t>
  </si>
  <si>
    <t>A/C 11400001 Electric - Plant Acq Adj. Milwaukee RR</t>
  </si>
  <si>
    <t>A/C 11400011 Electric - Plant Acq Adj. DuPont</t>
  </si>
  <si>
    <t>A/C 11400031 Acquisition Adjustment - Encogen</t>
  </si>
  <si>
    <t>A/C 11400061 Mint Farm - Electric Plant Acquisition Adjustments</t>
  </si>
  <si>
    <t>A/C 11400071 Whitehorn - Electric Plant Acquisition</t>
  </si>
  <si>
    <t>A/C 11400091 Ferndale - Electric Plant Acquistion Adjust</t>
  </si>
  <si>
    <t>Puget Sound Energy</t>
  </si>
  <si>
    <t>ELEC</t>
  </si>
  <si>
    <t>Account</t>
  </si>
  <si>
    <t>Account Description</t>
  </si>
  <si>
    <t>Rate Base Line No.</t>
  </si>
  <si>
    <t>Electric - Plant in Service - PP</t>
  </si>
  <si>
    <t>Electric Plant In Service -Manual Adjustment</t>
  </si>
  <si>
    <t>4</t>
  </si>
  <si>
    <t>ARO-Electric Colstrip 1 &amp; 2 ash pond ca</t>
  </si>
  <si>
    <t>ARO-Electric Colstrip 3 &amp; 4 ash pond ca</t>
  </si>
  <si>
    <t>ARO-Hopkins Ridge</t>
  </si>
  <si>
    <t>ARO - Transmission Wood Poles</t>
  </si>
  <si>
    <t>ARO - Distribution Wood Poles</t>
  </si>
  <si>
    <t>ARO - Lower Snake River Wind Facility</t>
  </si>
  <si>
    <t>ARO - Crystal Mountain Generator Site</t>
  </si>
  <si>
    <t>ARO - Meteorological Tower Long Term</t>
  </si>
  <si>
    <t>ARO - Ferndale - Long Term</t>
  </si>
  <si>
    <t>ARO - Frederickson</t>
  </si>
  <si>
    <t>ARO-Wild Horse Wind</t>
  </si>
  <si>
    <t>ARO - Transmission Wood Poles to Short Term</t>
  </si>
  <si>
    <t>ARO - Distribution Wood Poles Short Term</t>
  </si>
  <si>
    <t>ARO - Electric Short Term</t>
  </si>
  <si>
    <t>Common - Plant in Service - PP</t>
  </si>
  <si>
    <t>Common NC manual adjustments</t>
  </si>
  <si>
    <t>5</t>
  </si>
  <si>
    <t>ARO - South King Complex - Long Term</t>
  </si>
  <si>
    <t>PSE Building (A) - Landlord Incentives</t>
  </si>
  <si>
    <t>PSE Building (B) - Landlord Incentives</t>
  </si>
  <si>
    <t>Landlord Incentive Bldg B - Floor 4</t>
  </si>
  <si>
    <t>Bothel Data Center Landlord Incentives</t>
  </si>
  <si>
    <t>Redmond West 2nd Amen Tenant Incentives</t>
  </si>
  <si>
    <t>Redmond West on Willows - Landlord Ince</t>
  </si>
  <si>
    <t>Redmond West Tenant Improvement</t>
  </si>
  <si>
    <t>Electric - Plant Acq Adj. Milwaukee RR</t>
  </si>
  <si>
    <t>Electric - Plant Acq Adj. DuPont</t>
  </si>
  <si>
    <t>Acquisition Adjustment - Encogen</t>
  </si>
  <si>
    <t>Mint Farm - Electric Plant Acquisition Adjustments</t>
  </si>
  <si>
    <t>Whitehorn - Electric Plant Acquisition</t>
  </si>
  <si>
    <t>Ferndale - Electric Plant Acquistion Adjust</t>
  </si>
  <si>
    <t>6</t>
  </si>
  <si>
    <t>Snoqualmie Reg Asset UE-130617</t>
  </si>
  <si>
    <t>6a</t>
  </si>
  <si>
    <t>Baker Reg Asset UE-130617</t>
  </si>
  <si>
    <t>6b</t>
  </si>
  <si>
    <t>White River Plant Costs Reg Asset</t>
  </si>
  <si>
    <t>6c</t>
  </si>
  <si>
    <t>White River Land Reg Asset</t>
  </si>
  <si>
    <t>White River accum Depreciation to 1/15/</t>
  </si>
  <si>
    <t>White River accum Amort. from 1/16/04 R</t>
  </si>
  <si>
    <t>Proceeds from CWA for White River Plant Sale</t>
  </si>
  <si>
    <t>6d</t>
  </si>
  <si>
    <t>White River Proj. - CWA AOA- Reg Asset</t>
  </si>
  <si>
    <t>White River Salvage</t>
  </si>
  <si>
    <t>White River Land Sales Costs</t>
  </si>
  <si>
    <t>White River Relicensing - UE-040641</t>
  </si>
  <si>
    <t>White River Safety &amp; Regulatory - UE-040641</t>
  </si>
  <si>
    <t>White River Water Rights - UE-040641</t>
  </si>
  <si>
    <t>White River Relicensing - UE-040641 - Post Jan 15, 2004</t>
  </si>
  <si>
    <t>White River Safety &amp; Regulatory - UE-040641 - Post Jan 15, 2004</t>
  </si>
  <si>
    <t>White River Water Rights - UE-040641 - Post Jan 15, 2004</t>
  </si>
  <si>
    <t>WHR Land Sales Cost</t>
  </si>
  <si>
    <t>WHR-Processing Costs-Readying For Sale</t>
  </si>
  <si>
    <t>White River Surplus Land Sales</t>
  </si>
  <si>
    <t>Colstrip 1&amp;2 WeCo Coal Reserve Payment UE-111048</t>
  </si>
  <si>
    <t>6e</t>
  </si>
  <si>
    <t>Ferndale Reg Asset UE-130617</t>
  </si>
  <si>
    <t>6f</t>
  </si>
  <si>
    <t>Mint Farm Deferral - UE-090704</t>
  </si>
  <si>
    <t>6i</t>
  </si>
  <si>
    <t>PSE Merchant Deposit - Transmission</t>
  </si>
  <si>
    <t>6j</t>
  </si>
  <si>
    <t>PSE Transmission Contra - Merchant Deposit</t>
  </si>
  <si>
    <t>BPA RES JD Wind Deposit</t>
  </si>
  <si>
    <t>BPA Hopkins Ridge Transmission Deposit</t>
  </si>
  <si>
    <t>BPA TSR 80368917-Goldendale Deposit</t>
  </si>
  <si>
    <t>Otr Special Deposits-BPA TSR 81325474</t>
  </si>
  <si>
    <t>Chelan PUD Contract Prepmt Requirement</t>
  </si>
  <si>
    <t>6m</t>
  </si>
  <si>
    <t>Chelan PUD Contract Initiation</t>
  </si>
  <si>
    <t>Upper Baker - Unrecovered Plant &amp; Reg. Study Costs</t>
  </si>
  <si>
    <t>6n</t>
  </si>
  <si>
    <t>LSR Deposit Def UE-100882</t>
  </si>
  <si>
    <t>6o</t>
  </si>
  <si>
    <t>LSR Def Carrying Costs UE-100882</t>
  </si>
  <si>
    <t>LSR Def Phase 1 UE-111048</t>
  </si>
  <si>
    <t>Electron Unrecovered Loss</t>
  </si>
  <si>
    <t>6p</t>
  </si>
  <si>
    <t>Electric - Colstrip Common FERC Adj - Reg Ass</t>
  </si>
  <si>
    <t>Electric - accum Amort Colstrip Common FERC A</t>
  </si>
  <si>
    <t>Electric - Colstrip Def Depr FERC Adj - Reg A</t>
  </si>
  <si>
    <t>Electric - BPA Power Exch Invstmt - Reg Asset</t>
  </si>
  <si>
    <t>Electric - BPA Power Exch Inv Amort - Reg Ass</t>
  </si>
  <si>
    <t>Electric - Def AFUDC - Regulatory Asset</t>
  </si>
  <si>
    <t>12</t>
  </si>
  <si>
    <t>Electric - Plant Held for Future Use -</t>
  </si>
  <si>
    <t>Electric Plant - NOT CLASSIFIED - PP</t>
  </si>
  <si>
    <t>16</t>
  </si>
  <si>
    <t>Common - Plant - NOT CLASSIFIED - PP</t>
  </si>
  <si>
    <t>16a</t>
  </si>
  <si>
    <t>Accum Depreciation Non-legal Cost of Removal</t>
  </si>
  <si>
    <t>Contra Accum Depreciation Non-legal Cost of Remova</t>
  </si>
  <si>
    <t>Elec-Accum Depreciation -PP</t>
  </si>
  <si>
    <t>17</t>
  </si>
  <si>
    <t>Elec-RWIP-CED3 C.O.R./Salvage-PP</t>
  </si>
  <si>
    <t>Electric  Depr Reserve - Manual Adjustments</t>
  </si>
  <si>
    <t>Common-Accum Depreciation -PP</t>
  </si>
  <si>
    <t>Common-RWIP-RET1 C.O.R./Salvage PP</t>
  </si>
  <si>
    <t>Electric-Accum Amortization - PP</t>
  </si>
  <si>
    <t>Common-Accum Amortization - PP</t>
  </si>
  <si>
    <t>Accum Amort Acq Adj. Milwaukee RR - Electric</t>
  </si>
  <si>
    <t>Accum Amort Acq Adj. DuPont - Electric</t>
  </si>
  <si>
    <t>Accumulated Amort Acqu Adj. - Encogen</t>
  </si>
  <si>
    <t>Accum Amort Acquis Adjust - Mint Farm</t>
  </si>
  <si>
    <t>21</t>
  </si>
  <si>
    <t>Accum Amort Acquis Adjust - Whitehorn</t>
  </si>
  <si>
    <t>Accum Amort Acquis Adjust - Ferndale</t>
  </si>
  <si>
    <t>DFIT- Deferral Snoqualmie Treasury Grant-LT</t>
  </si>
  <si>
    <t>22</t>
  </si>
  <si>
    <t>DFIT-Int Baker Treasury Grant-LT</t>
  </si>
  <si>
    <t>Snoqualmie U.S. Hydro Grant</t>
  </si>
  <si>
    <t>Baker Hydro Grant</t>
  </si>
  <si>
    <t>Deferral Snoqualmie Hydro Grant</t>
  </si>
  <si>
    <t>Deferral Baker US Treasury Grant</t>
  </si>
  <si>
    <t>DFIT - Westcoast Capacity Assignment - Electric</t>
  </si>
  <si>
    <t>26b</t>
  </si>
  <si>
    <t>DFIT-BNP Electric</t>
  </si>
  <si>
    <t>26c</t>
  </si>
  <si>
    <t>Transmission Services Deposits</t>
  </si>
  <si>
    <t>Customer Deposits - Common</t>
  </si>
  <si>
    <t>28a</t>
  </si>
  <si>
    <t>BNP Westcoast Pipeline Capacity-Non Core Gas</t>
  </si>
  <si>
    <t>29.1</t>
  </si>
  <si>
    <t>FBE Westcoast Pipeline Capacity- Non Core Gas</t>
  </si>
  <si>
    <t>Cust Advances for  Const Posted 9/1</t>
  </si>
  <si>
    <t>Residential Single Family Elec Customer</t>
  </si>
  <si>
    <t>Residential Plat Elec Customer Advances</t>
  </si>
  <si>
    <t>Non-Residential Elec Customer Advances</t>
  </si>
  <si>
    <t>Def Inc Tax - Post 1980 Additions</t>
  </si>
  <si>
    <t>DFIT Bothel Data Ctr. - Ppd Lease Expense</t>
  </si>
  <si>
    <t>35a</t>
  </si>
  <si>
    <t xml:space="preserve">Deferred Tax - Common Depreciation  </t>
  </si>
  <si>
    <t>DFIT Audit Adjustments</t>
  </si>
  <si>
    <t>DFIT-DFIT NOL Carryforward-ST</t>
  </si>
  <si>
    <t>35a2</t>
  </si>
  <si>
    <t>DFIT - Variable Deferred Cost Snoqualmie LT</t>
  </si>
  <si>
    <t>37a</t>
  </si>
  <si>
    <t>DFIT-Variable Deferred Cost Baker Upgrade_LT</t>
  </si>
  <si>
    <t>37b</t>
  </si>
  <si>
    <t>DFIT - White River Reg Asset</t>
  </si>
  <si>
    <t>37c</t>
  </si>
  <si>
    <t>DFIT - Ferndale Purchase Deferrals - Long Term</t>
  </si>
  <si>
    <t>37d</t>
  </si>
  <si>
    <t>Deferred Taxes WNP#3</t>
  </si>
  <si>
    <t>37e</t>
  </si>
  <si>
    <t>37f</t>
  </si>
  <si>
    <t>DFIT Summit Landlord Incentive</t>
  </si>
  <si>
    <t>37g</t>
  </si>
  <si>
    <t>DFIT - Electron Unrecovered Loss</t>
  </si>
  <si>
    <t>37i</t>
  </si>
  <si>
    <t>DFIT - FIT MF UE090704</t>
  </si>
  <si>
    <t>37j</t>
  </si>
  <si>
    <t>DFIT - Interest Chelan PUD Reg Asset</t>
  </si>
  <si>
    <t>37l</t>
  </si>
  <si>
    <t>DFIT - BPA Prepayment LT</t>
  </si>
  <si>
    <t>37m</t>
  </si>
  <si>
    <t>DFIT - Lower Snake River Deferred Costs</t>
  </si>
  <si>
    <t>Other Depreciation Items</t>
  </si>
  <si>
    <t>A/C 10800541 Elec-RWIP-CED COR/Salvage</t>
  </si>
  <si>
    <t>A/C 10800543 Common-RWIP Ret COR/Salvage</t>
  </si>
  <si>
    <t>Acquistion Adjustment Amortization</t>
  </si>
  <si>
    <t>A/C 11500001 Accum Amort Acq Adj. Milwaukee RR - Electric</t>
  </si>
  <si>
    <t>A/C 11500011 Accum Amort Acq Adj. DuPont - Electric</t>
  </si>
  <si>
    <t>A/C 11500031 Accumulated Amort Acqu Adj. - Encogen</t>
  </si>
  <si>
    <t>A/C 11500041 Accum Amort Acquis Adjust - Mint Farm</t>
  </si>
  <si>
    <t>A/C 11500051 Accum Amort Acquis Adjust - Whitehorn</t>
  </si>
  <si>
    <t>A/C 11500061 Accum Amort Acquis Adjust - Ferndale</t>
  </si>
  <si>
    <t>Total Other Depreciation Items</t>
  </si>
  <si>
    <t>Reconciling</t>
  </si>
  <si>
    <t>Other Rate Base Items</t>
  </si>
  <si>
    <t>Regulatory Assets &amp; Liabilities</t>
  </si>
  <si>
    <t>A/C 18238331 Snoqualmie Reg Asset UE-130617</t>
  </si>
  <si>
    <t>A/C 18238321 Baker Reg Asset UE-130617</t>
  </si>
  <si>
    <t>A/C 18220011 White River Plant Costs Reg Asset</t>
  </si>
  <si>
    <t>A/C 18220021 White River Land Reg Asset</t>
  </si>
  <si>
    <t>A/C 18220031 White River accum Depreciation to 1/15/</t>
  </si>
  <si>
    <t>A/C 18220041 White River accum Amort. from 1/16/04 R</t>
  </si>
  <si>
    <t>A/C 18220061 Proceeds from CWA for White River Plant Sale</t>
  </si>
  <si>
    <t>A/C 18230401 White River Proj. - CWA AOA- Reg Asset</t>
  </si>
  <si>
    <t>A/C 18230691 White River Salvage</t>
  </si>
  <si>
    <t>A/C 18230971 White River Land Sales Costs</t>
  </si>
  <si>
    <t>A/C 18236021 White River Relicensing - UE-040641</t>
  </si>
  <si>
    <t>A/C 18236031 White River Safety &amp; Regulatory - UE-040641</t>
  </si>
  <si>
    <t>A/C 18236041 White River Water Rights - UE-040641</t>
  </si>
  <si>
    <t>A/C 18236051 White River Relicensing - UE-040641 - Post Jan 15, 2004</t>
  </si>
  <si>
    <t>A/C 18236061 White River Safety &amp; Regulatory - UE-040641 - Post Jan 15, 2004</t>
  </si>
  <si>
    <t>A/C 18236071 White River Water Rights - UE-040641 - Post Jan 15, 2004</t>
  </si>
  <si>
    <t>A/C 18236091 WHR Land Sales Cost</t>
  </si>
  <si>
    <t>A/C 18236101 WHR-Processing Costs-Readying For Sale</t>
  </si>
  <si>
    <t>A/C 18236111 White River Surplus Land Sales</t>
  </si>
  <si>
    <t>A/C 18232321 Colstrip 1&amp;2 WeCo Coal Reserve Payment UE-111048</t>
  </si>
  <si>
    <t>A/C 18238311 Ferndale Reg Asset UE-130617</t>
  </si>
  <si>
    <t>A/C 18235521 Mint Farm Deferral - UE-090704</t>
  </si>
  <si>
    <t>A/C 13400021 PSE Merchant Deposit - Transmission</t>
  </si>
  <si>
    <t>A/C 13400031 PSE Transmission Contra - Merchant Deposit</t>
  </si>
  <si>
    <t>A/C 13400111 BPA RES JD Wind Deposit</t>
  </si>
  <si>
    <t>A/C 13400231 BPA - Mint Farm Station Svcc TSM Firm D</t>
  </si>
  <si>
    <t>A/C 13400241 BPA Hopkins Ridge Transmission Deposit</t>
  </si>
  <si>
    <t>A/C 13400261 BPA TSR 80368917-Goldendale Deposit</t>
  </si>
  <si>
    <t>A/C 13400321 Otr Special Deposits-BPA TSR 81325474</t>
  </si>
  <si>
    <t>A/C 12800001 Chelan PUD Contract Prepmt Requirement</t>
  </si>
  <si>
    <t>A/C 18230351 Chelan PUD Contract Initiation</t>
  </si>
  <si>
    <t>A/C 18220091 Upper Baker - Unrecovered Plant &amp; Reg. Study Costs</t>
  </si>
  <si>
    <t>A/C 18232301 LSR Deposit Def UE-100882</t>
  </si>
  <si>
    <t>A/C 18232311 LSR Def Carrying Costs UE-100882</t>
  </si>
  <si>
    <t>A/C 18232331 LSR Def Phase 1 UE-111048</t>
  </si>
  <si>
    <t>A/C 18220101 Electron Unrecovered Loss</t>
  </si>
  <si>
    <t>A/C 18230041 Electric - Colstrip Common FERC Adj - Reg Ass</t>
  </si>
  <si>
    <t>A/C 18230051 Electric - accum Amort Colstrip Common FERC A</t>
  </si>
  <si>
    <t>A/C 18230061 Electric - Colstrip Def Depr FERC Adj - Reg A</t>
  </si>
  <si>
    <t>A/C 18230071 Electric - BPA Power Exch Invstmt - Reg Asset</t>
  </si>
  <si>
    <t>A/C 18230081 Electric - BPA Power Exch Inv Amort - Reg Ass</t>
  </si>
  <si>
    <t>A/C 18230031 Electric - Def AFUDC - Regulatory Asset</t>
  </si>
  <si>
    <t>A/C 19003011 DFIT- Deferral Snoqualmie Treasury Grant-LT</t>
  </si>
  <si>
    <t>A/C 19003021 DFIT-Int Baker Treasury Grant-LT</t>
  </si>
  <si>
    <t>A/C 22840331 Snoqualmie U.S. Hydro Grant</t>
  </si>
  <si>
    <t>A/C 22840341 Baker Hydro Grant</t>
  </si>
  <si>
    <t>A/C 25400491 Deferral Snoqualmie Hydro Grant</t>
  </si>
  <si>
    <t>A/C 25400501 Deferral Baker US Treasury Grant</t>
  </si>
  <si>
    <t>A/C 25400191 BNP Westcoast Pipeline Capacity-Non Core Gas</t>
  </si>
  <si>
    <t>A/C 25400201 FBE Westcoast Pipeline Capacity- Non Core Gas</t>
  </si>
  <si>
    <t>Customer Deposits &amp; Customer Advances</t>
  </si>
  <si>
    <t>A/C 23500011 Transmission Services Deposits</t>
  </si>
  <si>
    <t>A/C 23500003 Customer Deposits - Common</t>
  </si>
  <si>
    <t>A/C 25200121 Cust Advances for  Const Posted 9/1</t>
  </si>
  <si>
    <t>A/C 25200161 Residential Single Family Elec Customer</t>
  </si>
  <si>
    <t>A/C 25200171 Residential Plat Elec Customer Advances</t>
  </si>
  <si>
    <t>A/C 25200181 Non-Residential Elec Customer Advances</t>
  </si>
  <si>
    <t>DFIT</t>
  </si>
  <si>
    <t>A/C 19000151 DFIT - Westcoast Capacity Assignment - Electric</t>
  </si>
  <si>
    <t>A/C 19000711 DFIT-BNP Electric</t>
  </si>
  <si>
    <t>A/C 28200121 Def Inc Tax - Post 1980 Additions</t>
  </si>
  <si>
    <t>A/C 19000573 DFIT Bothel Data Ctr. - Ppd Lease Expense</t>
  </si>
  <si>
    <t xml:space="preserve">A/C 28200013 Deferred Tax - Common Depreciation  </t>
  </si>
  <si>
    <t>A/C 28300501 DFIT Audit Adjustments</t>
  </si>
  <si>
    <t>A/C 28300091 DFIT - Variable Deferred Cost Snoqualmie LT</t>
  </si>
  <si>
    <t>A/C 28300741 DFIT-Variable Deferred Cost Baker Upgrade_LT</t>
  </si>
  <si>
    <t>A/C 28300651 DFIT - White River Reg Asset</t>
  </si>
  <si>
    <t>A/C 28300731 DFIT - Ferndale Purchase Deferrals - Long Term</t>
  </si>
  <si>
    <t>A/C 28300431 Deferred Taxes WNP#3</t>
  </si>
  <si>
    <t>A/C 19000441 Deferred FIT - FAS 143 Whitehorn 2 &amp; 3</t>
  </si>
  <si>
    <t>A/C 19000553 DFIT Summit Landlord Incentive</t>
  </si>
  <si>
    <t>A/C 28302061 DFIT - Electron Unrecovered Loss</t>
  </si>
  <si>
    <t>A/C 28300661 DFIT - FIT MF UE090704</t>
  </si>
  <si>
    <t>A/C 28300561 DFIT - Interest Chelan PUD Reg Asset</t>
  </si>
  <si>
    <t>A/C 28300081 DFIT - BPA Prepayment LT</t>
  </si>
  <si>
    <t>A/C 28300721 DFIT - Lower Snake River Deferred Costs</t>
  </si>
  <si>
    <t>DFIT -NOL Carryforward</t>
  </si>
  <si>
    <t>A/C 19000433 NOL Carryforward- LT</t>
  </si>
  <si>
    <t>A/C 19002003 DFIT-DFIT NOL Carryforward-ST</t>
  </si>
  <si>
    <t>Working Capital</t>
  </si>
  <si>
    <t>Allowance For Working Capital</t>
  </si>
  <si>
    <t>Total Other Rate Base Items</t>
  </si>
  <si>
    <t>Total Depreciation Reserve</t>
  </si>
  <si>
    <t>Total Net Utility Plant In Service</t>
  </si>
  <si>
    <t>Rate Base</t>
  </si>
  <si>
    <t>UI</t>
  </si>
  <si>
    <t>Source</t>
  </si>
  <si>
    <t>WC/RB</t>
  </si>
  <si>
    <t xml:space="preserve">Reconciling </t>
  </si>
  <si>
    <t>Items frm SAP</t>
  </si>
  <si>
    <t>Total</t>
  </si>
  <si>
    <t>Total Steam Production</t>
  </si>
  <si>
    <t>Total Hydro Production</t>
  </si>
  <si>
    <t>Total Other Production</t>
  </si>
  <si>
    <t>Total Production</t>
  </si>
  <si>
    <t>Total Hydro</t>
  </si>
  <si>
    <t>To Reconcile PP to SAP</t>
  </si>
  <si>
    <t>ARO's</t>
  </si>
  <si>
    <t>Colstrip 1&amp;2 Non-Recoverable Costs</t>
  </si>
  <si>
    <t>Colstrip 1&amp;2 Non-Recoverable Costs Cont</t>
  </si>
  <si>
    <t>390.1 - Structures and Improvements Leasehold Improvements</t>
  </si>
  <si>
    <t>WILD HORSE</t>
  </si>
  <si>
    <t xml:space="preserve"> SOLAR</t>
  </si>
  <si>
    <t xml:space="preserve">               348 - Energy Production Storage</t>
  </si>
  <si>
    <t>Rounding</t>
  </si>
  <si>
    <t>Reconciliation of Utility Plant in Service Ratebase derived from SAP and Amounts Reported in Power Plant</t>
  </si>
  <si>
    <t>SAP</t>
  </si>
  <si>
    <t>Cube</t>
  </si>
  <si>
    <t>Difference</t>
  </si>
  <si>
    <t>Line</t>
  </si>
  <si>
    <t>Description</t>
  </si>
  <si>
    <t>SAP Account #</t>
  </si>
  <si>
    <t>AMA</t>
  </si>
  <si>
    <t>Plant</t>
  </si>
  <si>
    <t>Production Steam</t>
  </si>
  <si>
    <t>Production Hydraulic</t>
  </si>
  <si>
    <t>Production Other</t>
  </si>
  <si>
    <t>Transmission</t>
  </si>
  <si>
    <t>Distribution</t>
  </si>
  <si>
    <t>Intangible Plant</t>
  </si>
  <si>
    <t>General Plant</t>
  </si>
  <si>
    <t>Subtotal Electric Plant</t>
  </si>
  <si>
    <t>10100001, 10100501, 10191001, 10200001, 10200501, 10500001, 10500501, 10600501</t>
  </si>
  <si>
    <t>Adjustment to PP</t>
  </si>
  <si>
    <t>Total Electric Plant</t>
  </si>
  <si>
    <t xml:space="preserve"> Common Plant</t>
  </si>
  <si>
    <t>10100003, 10100503</t>
  </si>
  <si>
    <t>Total Common Plant</t>
  </si>
  <si>
    <t>Electric 4-Factor Allocator</t>
  </si>
  <si>
    <t>Electric portion of Common</t>
  </si>
  <si>
    <t>Cube Subtotal</t>
  </si>
  <si>
    <t>Electric ARC</t>
  </si>
  <si>
    <t>Sale of Skookumchuck</t>
  </si>
  <si>
    <t>Acquisition Adjustments</t>
  </si>
  <si>
    <t>11400001, 11, 61,71 11491001</t>
  </si>
  <si>
    <t>Total Electric Rate Base</t>
  </si>
  <si>
    <t>Accumulated Depreciation and Amortization</t>
  </si>
  <si>
    <t>Electric Plant</t>
  </si>
  <si>
    <t>10800001, 10800501, 10891001, 11100001, 11100501</t>
  </si>
  <si>
    <t>Total Electric Plant, A/D</t>
  </si>
  <si>
    <t>10800003,10800503, 11100003, 11100503</t>
  </si>
  <si>
    <t>Electric Future Use</t>
  </si>
  <si>
    <t>Subtotal</t>
  </si>
  <si>
    <t>Misc. Electric 108 accounts</t>
  </si>
  <si>
    <t>10800041, 51, 91, 101, 201,501, 11100091, 201</t>
  </si>
  <si>
    <t>Misc. Common 108 accounts</t>
  </si>
  <si>
    <t>11500001, 11, 11591001</t>
  </si>
  <si>
    <t>Remove Gross ARC not recovered in rates</t>
  </si>
  <si>
    <t>10100001ARC</t>
  </si>
  <si>
    <t>10100003ARC</t>
  </si>
  <si>
    <t>Remove ARC A/D not recovered in rates</t>
  </si>
  <si>
    <t>1080001ARC</t>
  </si>
  <si>
    <t>1080003ARC</t>
  </si>
  <si>
    <t>Asset Retirement Obligations</t>
  </si>
  <si>
    <t>FERC 230(E)</t>
  </si>
  <si>
    <t>FERC 230(C)</t>
  </si>
  <si>
    <t>Landlord Incentives</t>
  </si>
  <si>
    <t>25300353, 363, 413</t>
  </si>
  <si>
    <t>Utility Plant in Service per EL file</t>
  </si>
  <si>
    <t>Per Ratebase Calculation (Plant Related Items Only)</t>
  </si>
  <si>
    <t>description</t>
  </si>
  <si>
    <t>E3566 TSM O/H Conductor/Devices</t>
  </si>
  <si>
    <t>E3660 DST U/G Conduit</t>
  </si>
  <si>
    <t>E3670 DST U/G Conductor/Devices</t>
  </si>
  <si>
    <t>E368 DST Line Transformers</t>
  </si>
  <si>
    <t>E369 DST Services</t>
  </si>
  <si>
    <t>E373 DST Street Lighting &amp; Signal</t>
  </si>
  <si>
    <t>BS Column</t>
  </si>
  <si>
    <t>Detail Working Capital Ajustment</t>
  </si>
  <si>
    <t>Shaded accounts are new since the 2017 GRC</t>
  </si>
  <si>
    <t>Old account, no change = NOT SHADED</t>
  </si>
  <si>
    <t>(a)</t>
  </si>
  <si>
    <t>(b)</t>
  </si>
  <si>
    <t>insert new colmn</t>
  </si>
  <si>
    <t>( c)</t>
  </si>
  <si>
    <t>(d)</t>
  </si>
  <si>
    <t>(e)</t>
  </si>
  <si>
    <t>(f)</t>
  </si>
  <si>
    <t>(g)</t>
  </si>
  <si>
    <t>(h)</t>
  </si>
  <si>
    <t>(i)</t>
  </si>
  <si>
    <t>(j)</t>
  </si>
  <si>
    <t>(k)</t>
  </si>
  <si>
    <t xml:space="preserve">to the left of this </t>
  </si>
  <si>
    <t>AVERAGE MONTHLY AVERAGE (AMA)</t>
  </si>
  <si>
    <t>END OF PERIOD (EOP)</t>
  </si>
  <si>
    <t>End of Period</t>
  </si>
  <si>
    <t>Check AMA and EOP treatment is the same</t>
  </si>
  <si>
    <t>Look-Up Formula</t>
  </si>
  <si>
    <t>AIC</t>
  </si>
  <si>
    <t>ERB</t>
  </si>
  <si>
    <t>GRB</t>
  </si>
  <si>
    <t>Non-Op</t>
  </si>
  <si>
    <t>W/C</t>
  </si>
  <si>
    <t>column</t>
  </si>
  <si>
    <t>GAS</t>
  </si>
  <si>
    <t>Investment</t>
  </si>
  <si>
    <t>Account Text</t>
  </si>
  <si>
    <t>Treatment</t>
  </si>
  <si>
    <t>Date First Used</t>
  </si>
  <si>
    <t>Average Invested Capital</t>
  </si>
  <si>
    <t>Electric Rate Base</t>
  </si>
  <si>
    <t>Gas Rate Base</t>
  </si>
  <si>
    <t>Non - Operating</t>
  </si>
  <si>
    <t>Current Assets</t>
  </si>
  <si>
    <t>Current Liabilities</t>
  </si>
  <si>
    <t xml:space="preserve">Electric-         Rate Base </t>
  </si>
  <si>
    <t>Gas-             Rate Base</t>
  </si>
  <si>
    <t xml:space="preserve">Non-Operating </t>
  </si>
  <si>
    <t>Total Investments</t>
  </si>
  <si>
    <t>Total Working Capital</t>
  </si>
  <si>
    <t>(EOP)</t>
  </si>
  <si>
    <t>Gas - Plant in Service - PP</t>
  </si>
  <si>
    <t>34</t>
  </si>
  <si>
    <t>2c</t>
  </si>
  <si>
    <t>18</t>
  </si>
  <si>
    <t>Gas Plant In Service - Manual Adjustments</t>
  </si>
  <si>
    <t>1</t>
  </si>
  <si>
    <t>Landis-Gyr Capital Lease</t>
  </si>
  <si>
    <t>Printer Capital Lease</t>
  </si>
  <si>
    <t>Gas - Plant Held for Future Use - PP</t>
  </si>
  <si>
    <t>Common - Plant Held for Future Use - PP</t>
  </si>
  <si>
    <t>15</t>
  </si>
  <si>
    <t>Gas - Plant - NOT CLASSIFIED - PP</t>
  </si>
  <si>
    <t>Gas NC manual adjustments</t>
  </si>
  <si>
    <t>Construction Support Clearing - Electri</t>
  </si>
  <si>
    <t>Construction Support Clearing - Gas</t>
  </si>
  <si>
    <t>Construction Support Clearing - Common</t>
  </si>
  <si>
    <t>CWIP/Retention Clearing (Debit) - Commo</t>
  </si>
  <si>
    <t>Electric - Construction Work in Progres</t>
  </si>
  <si>
    <t>Gas - Construction Work in Progress - P</t>
  </si>
  <si>
    <t>Common - Construction Work in Progress</t>
  </si>
  <si>
    <t>Electric CWIP - Manual Adjustments</t>
  </si>
  <si>
    <t>GAS CWIP - Manual Adjustments</t>
  </si>
  <si>
    <t>Common-Cwip-Manual Adjustments</t>
  </si>
  <si>
    <t>GAS-Accum Depreciation -PP</t>
  </si>
  <si>
    <t>7c</t>
  </si>
  <si>
    <t xml:space="preserve">Gas-RWIP-RET1 C.O.R./Salvage PP    </t>
  </si>
  <si>
    <t>Gas Depr Reserve - Manual Adjustments</t>
  </si>
  <si>
    <t>108-TGrant RCW 80.84</t>
  </si>
  <si>
    <t>22a</t>
  </si>
  <si>
    <t>108TGrant ARC RCW 80.84</t>
  </si>
  <si>
    <t>108TGrant ARO RCW 80.84</t>
  </si>
  <si>
    <t>108 ARC Depr Offset</t>
  </si>
  <si>
    <t>108T Grant ARC Contra</t>
  </si>
  <si>
    <t>ARC Accum Depr Contra</t>
  </si>
  <si>
    <t>108 ARO Accr Offset</t>
  </si>
  <si>
    <t>108T Grant Accr (ARO) Contra</t>
  </si>
  <si>
    <t>ARC accumulated depreciation since 12/19/17</t>
  </si>
  <si>
    <t>GAS-Accum Amortization - PP</t>
  </si>
  <si>
    <t>Gas Stored at JP Reservoir- Non Current</t>
  </si>
  <si>
    <t>Gas Stored at JP Reservoir - Noncurrent</t>
  </si>
  <si>
    <t xml:space="preserve">Non-Utility Property - PP </t>
  </si>
  <si>
    <t>Provision for Non-Utility Property - PP</t>
  </si>
  <si>
    <t>Invest in Assoc.-Other than Rainier Receivables</t>
  </si>
  <si>
    <t>Other Investment Life Insurance</t>
  </si>
  <si>
    <t>Notes Rec - Intolight</t>
  </si>
  <si>
    <t>Reserve for Suncadia N/R</t>
  </si>
  <si>
    <t>Suncadia N/R agreement</t>
  </si>
  <si>
    <t>Notes Rec - BOA Keyport Lighting &amp; Capa</t>
  </si>
  <si>
    <t>Notes Rec. - City of Buckley</t>
  </si>
  <si>
    <t>Ferndale Land Lease Escrow - 2046</t>
  </si>
  <si>
    <t>Cash - State Bank - Concrete</t>
  </si>
  <si>
    <t>US Bank - General Account 1775586</t>
  </si>
  <si>
    <t>US Bank - Damage Claims 1771847</t>
  </si>
  <si>
    <t>Cash-UBOC-Payment Processing Bothell 44</t>
  </si>
  <si>
    <t>Cash-UBOC-Bill Payment Consolidator 443</t>
  </si>
  <si>
    <t>Cash-Key Bank-Concentration 47968102460</t>
  </si>
  <si>
    <t>Cash-Key Bank-PSE Receipts 479681024614</t>
  </si>
  <si>
    <t>Cash-Key Bank-Payroll 190994701174</t>
  </si>
  <si>
    <t>Cash-Key Bank-Accounts Payable 19099470</t>
  </si>
  <si>
    <t>Cash-Key Bank- SAP Credit Balance Refun</t>
  </si>
  <si>
    <t>Cash-Key Bank- Checkfree</t>
  </si>
  <si>
    <t>Cash - Key Bank Tri Ad Flex Spending</t>
  </si>
  <si>
    <t>Cash Credit Card Receipts - Billmatrix</t>
  </si>
  <si>
    <t>Cash-Key Bank-DOXO Receipts-5790</t>
  </si>
  <si>
    <t>Cash-Key Bank- EES Amazon Receipts</t>
  </si>
  <si>
    <t>Wells Fargo Direct Debit</t>
  </si>
  <si>
    <t>Cash Desk Clearing</t>
  </si>
  <si>
    <t>PSE Help Cash Clearing</t>
  </si>
  <si>
    <t>Cash Real Time Clearing</t>
  </si>
  <si>
    <t>PSE Ben Protect Trust-Bank of NY Money</t>
  </si>
  <si>
    <t>Radio Spectrum Purchase Escrow</t>
  </si>
  <si>
    <t>PGE Klamath Peaker Trans Req Deposit</t>
  </si>
  <si>
    <t>LKE Pacific Trust Deposit - Wire &amp; Cable</t>
  </si>
  <si>
    <t>LKE Pacific Trust Deposit - Transformers</t>
  </si>
  <si>
    <t>Other Special Deposit-BPA TRS - 50MW</t>
  </si>
  <si>
    <t>LNG Facility Port of Tacoma Escrow</t>
  </si>
  <si>
    <t>Petty Cash</t>
  </si>
  <si>
    <t>Freddie #1 Operating Advance</t>
  </si>
  <si>
    <t>Colstrip 500KV Transmission O&amp;M Operati</t>
  </si>
  <si>
    <t>Colstrip 1&amp;2 Operating Advance</t>
  </si>
  <si>
    <t>Colstrip 3&amp;4 Operating Advance</t>
  </si>
  <si>
    <t>Working Fund - DCG Postage Expenses</t>
  </si>
  <si>
    <t>Working Funds - Mercer Island</t>
  </si>
  <si>
    <t>Ferndale Cash Advance ( NAES Corporation)</t>
  </si>
  <si>
    <t>FSA - Aon Hewitt Pre Funding</t>
  </si>
  <si>
    <t>Temporary Cash Investments-Taxable</t>
  </si>
  <si>
    <t>Notes Receivable Line Extensions in CLX</t>
  </si>
  <si>
    <t>Customer Accounts Receivable</t>
  </si>
  <si>
    <t>Electric Customer Accounts Receivable</t>
  </si>
  <si>
    <t>Gas Customer Accounts Receivable</t>
  </si>
  <si>
    <t>Cust Accts Recv Unapplied Credits</t>
  </si>
  <si>
    <t>Cust Payment Returns Clarification Acct</t>
  </si>
  <si>
    <t>Gas CuGas - Cust Accounts Receivable CLX</t>
  </si>
  <si>
    <t>Accruals - Customer Accts Recv Unapplie</t>
  </si>
  <si>
    <t>Gas Off System Sales - Other ACDts Rec</t>
  </si>
  <si>
    <t>Jackson Prairie / NW Pipeline - Other A/R</t>
  </si>
  <si>
    <t>Sumas Gas Pipeline / SoCDo - Other A/R</t>
  </si>
  <si>
    <t>Jackson Prairie / WWP - Other A/R</t>
  </si>
  <si>
    <t>Power Sales - Other ACDts Rec</t>
  </si>
  <si>
    <t>Transmission - Other ACDts Rec</t>
  </si>
  <si>
    <t>BPA Residential Exchange - Other ACDts Rec</t>
  </si>
  <si>
    <t>Other ACDts Rec - Misc</t>
  </si>
  <si>
    <t>A/R State and City Tax Receivable</t>
  </si>
  <si>
    <t>Other ACDts Rec.- Miscellaneous</t>
  </si>
  <si>
    <t>Lower Snake River BPA Tranmission Interest Receivable</t>
  </si>
  <si>
    <t>Emp Rec / Payroll Advances &amp; Misc - OARM</t>
  </si>
  <si>
    <t>Loans - Exit Payback - Other ACDts Rec</t>
  </si>
  <si>
    <t>A/R - California ISO</t>
  </si>
  <si>
    <t>A/R - Miscellaneous - CLX</t>
  </si>
  <si>
    <t>BPA – St Clair Transmission Credits Receivable</t>
  </si>
  <si>
    <t>A/R - Energy Division</t>
  </si>
  <si>
    <t>A/R - Treble Damages - Energy Diversion</t>
  </si>
  <si>
    <t xml:space="preserve">A/R - Damage Claims  </t>
  </si>
  <si>
    <t>A/R Treble Damages - Damage Claims</t>
  </si>
  <si>
    <t>Accruals - CIS A/R - Miscellaneous</t>
  </si>
  <si>
    <t>A/R - EES Shopify Credit Card Receivabl</t>
  </si>
  <si>
    <t>A/R - Snohomish PUD - Beverly Park Subs</t>
  </si>
  <si>
    <t>Refundable GST on PSE Gas Purchase</t>
  </si>
  <si>
    <t>A/R - PSE Recovery Seeker via Pacific Exchange</t>
  </si>
  <si>
    <t>Elec OMRC Reimbursable by 3rd Party -ST</t>
  </si>
  <si>
    <t>A/R - Biogas Sales</t>
  </si>
  <si>
    <t>APUA - Electric Customer Accts Receivable</t>
  </si>
  <si>
    <t>APUA - Gas Customer Accts Receivable</t>
  </si>
  <si>
    <t>APUA - Miscellaneous Receivables</t>
  </si>
  <si>
    <t>APUA -Energy Diversion</t>
  </si>
  <si>
    <t>APUA - Damage Claims</t>
  </si>
  <si>
    <t>APUA - Treble Damage Claims</t>
  </si>
  <si>
    <t>Intercompany Accounts receivable</t>
  </si>
  <si>
    <t>IC AR - PWI</t>
  </si>
  <si>
    <t>IC AR - Puget LNG</t>
  </si>
  <si>
    <t>IC AR - Puget Holding LLC</t>
  </si>
  <si>
    <t>IC AR - Puget Intermed. Holdings</t>
  </si>
  <si>
    <t>IC AR - Equico</t>
  </si>
  <si>
    <t>IC AR - Puget Energy, Inc</t>
  </si>
  <si>
    <t>Fuel Stock-CT Oil Inventory-CONTRA</t>
  </si>
  <si>
    <t>Fuel Stock - Colstrip 1&amp;2</t>
  </si>
  <si>
    <t>Fuel Stock - Colstrip 3&amp;4</t>
  </si>
  <si>
    <t>Fuel Stock - Colstrip 3&amp;4 Fuel</t>
  </si>
  <si>
    <t>Fuel Stock - Crystal Mountain</t>
  </si>
  <si>
    <t>Fuel Stock - Whitehorn #1</t>
  </si>
  <si>
    <t>Fuel Stock - Frederickson #1</t>
  </si>
  <si>
    <t>Fuel Stock - Fredonia 1&amp;2</t>
  </si>
  <si>
    <t>Fuel Stock - Propane SWARR Station</t>
  </si>
  <si>
    <t>Fuel Stock - Colstrip 1&amp;2 Propane</t>
  </si>
  <si>
    <t>Fuel Stock - Pooled CT Non-Core Gas Inv</t>
  </si>
  <si>
    <t>Fuel Stock-CT Non-Core Gas @ JacksonPrairie-CONTRA</t>
  </si>
  <si>
    <t>Fuel Stock - Ferndale</t>
  </si>
  <si>
    <t>Fuel Stock-CT Non-Core LNG at Plymouth</t>
  </si>
  <si>
    <t>Fuel Stock - Encogen Oil</t>
  </si>
  <si>
    <t>Inventory - Pre-Capitalized Material</t>
  </si>
  <si>
    <t>Plant Materials - Colstrip 1 &amp; 2</t>
  </si>
  <si>
    <t>Inventory Reserve Account - Pre-Capitalized M</t>
  </si>
  <si>
    <t>Plant Materials - Colstrip 3 &amp; 4</t>
  </si>
  <si>
    <t>Encogen Storeroom</t>
  </si>
  <si>
    <t>Surplus Non-Coded Streetlight Materials</t>
  </si>
  <si>
    <t>Electric - Plant Material &amp; Supplies</t>
  </si>
  <si>
    <t>Gas - Plant Material &amp; Supplies</t>
  </si>
  <si>
    <t>Plant Material &amp; Supplies</t>
  </si>
  <si>
    <t>Inventory - Ferndale</t>
  </si>
  <si>
    <t>CH Biogas Pipeline Imbalance</t>
  </si>
  <si>
    <t>California Carbon Allowances -ST</t>
  </si>
  <si>
    <t>Undistributed Stores Expense</t>
  </si>
  <si>
    <t>Undistributed Substation Equipment Stor</t>
  </si>
  <si>
    <t>SGS-1 Gas Stored Underground</t>
  </si>
  <si>
    <t>SGS-2 Gas Stored Underground</t>
  </si>
  <si>
    <t>Clay Basin Gas Storage - 00925</t>
  </si>
  <si>
    <t>Liquefied Natural Gas Stored</t>
  </si>
  <si>
    <t>LNG - Gig Harbor</t>
  </si>
  <si>
    <t>Prepmts - Puget Auto / General Liability</t>
  </si>
  <si>
    <t>Prepmts - Puget Workman's Comp - Aegis</t>
  </si>
  <si>
    <t>Prepaid - Swinomish Tribal Res 115kv TSM -Long Term</t>
  </si>
  <si>
    <t>Prepaid - EIM Annual Hosting Fee</t>
  </si>
  <si>
    <t>Prepmts - All Risk Property Insurance</t>
  </si>
  <si>
    <t>Prepaid - Doble Engineering Equip Lease</t>
  </si>
  <si>
    <t>Prepaid - Open Text</t>
  </si>
  <si>
    <t>Prepmts - M&amp;M Consulting Fee</t>
  </si>
  <si>
    <t>Prepaid- Transmission software</t>
  </si>
  <si>
    <t>Prepaid- D&amp;O Insurance (annual)</t>
  </si>
  <si>
    <t>Prepamnts - Datalink Symantec SW Maintenance</t>
  </si>
  <si>
    <t>Ppd - Corporation Executive Board (CEB)</t>
  </si>
  <si>
    <t>Ppd - Annual Credit Rating Fee</t>
  </si>
  <si>
    <t>Prepaid Prometheus Software Maintenance</t>
  </si>
  <si>
    <t>Prepaid SAP Support</t>
  </si>
  <si>
    <t>Prepaid - WECC Dues</t>
  </si>
  <si>
    <t>Prepaid - Peak Reliability</t>
  </si>
  <si>
    <t>Prepmts - Heavy Vehicle Licenses</t>
  </si>
  <si>
    <t>Prepaid - MCG EAS Hosting</t>
  </si>
  <si>
    <t>Prepmts - Interest</t>
  </si>
  <si>
    <t>Microsoft Maintenance Contract</t>
  </si>
  <si>
    <t>Prepmts - FERC Annual Land Use - Lower Baker</t>
  </si>
  <si>
    <t>Prepmts - FERC Annual Land Use - Upper Baker</t>
  </si>
  <si>
    <t>Prepmnts - Areva Software Support Servi</t>
  </si>
  <si>
    <t>Prepaid – Skykomish Ranger District ROW</t>
  </si>
  <si>
    <t>Prepaid - Ecologic Analytics Software 2011</t>
  </si>
  <si>
    <t>Prepaid - OSIsoft Software Renewal 2011</t>
  </si>
  <si>
    <t>Prepaid - Lenovo Maintenance Renewal</t>
  </si>
  <si>
    <t>Prepaid - Trintech LT</t>
  </si>
  <si>
    <t>Prepaid Gas Option</t>
  </si>
  <si>
    <t>Prepaid- Miscellaneous</t>
  </si>
  <si>
    <t>Prepayments - Licensing Fees (Vehicles)</t>
  </si>
  <si>
    <t>Prepaid - PowerPlant Maintenance Contra</t>
  </si>
  <si>
    <t>Prepaid - Goldendale Capital Maintenanc</t>
  </si>
  <si>
    <t>Prepaid - Goldendale Expense Maintenanc</t>
  </si>
  <si>
    <t>Prepaid Edison Electric Institute dues</t>
  </si>
  <si>
    <t>Prepaid American Gas Association Dues</t>
  </si>
  <si>
    <t>Prepaid NW Gas Association Dues</t>
  </si>
  <si>
    <t>Prepaid Subscrptns</t>
  </si>
  <si>
    <t>Prepaid -2007 CISCO Smartnet (Dimension</t>
  </si>
  <si>
    <t>Prepaid - INSSINC - Futrak Maintenance</t>
  </si>
  <si>
    <t>Prepaid - Freddy 1 Capital FFH</t>
  </si>
  <si>
    <t>Prepaid - Freddy 1 Expense FFH</t>
  </si>
  <si>
    <t>Prepaid - Freddy 1 Inventory</t>
  </si>
  <si>
    <t>Prepayments - Treasury Licensing Fees</t>
  </si>
  <si>
    <t>Prepaid - Goldendale Inventory</t>
  </si>
  <si>
    <t>Prepaid - GEC/NICE Short Term</t>
  </si>
  <si>
    <t>Prepaid-GE Smallworld Software Support 2011</t>
  </si>
  <si>
    <t>Prepaid-Optimize Networks Steelhead Support</t>
  </si>
  <si>
    <t>Prepaid - Mint Farm Capital FFH</t>
  </si>
  <si>
    <t>Prepaid - Mint Farm Expense FFH</t>
  </si>
  <si>
    <t>Prepaid - CGI Mobile Workforce SW Support</t>
  </si>
  <si>
    <t>Prepaid - Mint Farm Inventory</t>
  </si>
  <si>
    <t>Prepaid - Oracle Software Support</t>
  </si>
  <si>
    <t>Prepaid-Sycamore SW Support</t>
  </si>
  <si>
    <t>Prepayment-SAS SW Maintenance Renewal</t>
  </si>
  <si>
    <t>Prepaid - APPS: Ariba Saas</t>
  </si>
  <si>
    <t>Prepaid - APPS: Dataraker SaaS</t>
  </si>
  <si>
    <t>Prepaid - INFRA: Adaptive Riverbed</t>
  </si>
  <si>
    <t>Prepaid - INFRA: Nokia</t>
  </si>
  <si>
    <t>Prepmts - Colstrip 3&amp;4 Lime Contract -</t>
  </si>
  <si>
    <t>Prepaid - Checkpoint Structure</t>
  </si>
  <si>
    <t>Prepaid - LSR Leaseholder Minimum Rent</t>
  </si>
  <si>
    <t>Prepaid - ROW Dist Crossing Rainbow Bridge LT</t>
  </si>
  <si>
    <t>Prepaid - Workiva Subscription LT</t>
  </si>
  <si>
    <t>Prepaid - Information Handling Service</t>
  </si>
  <si>
    <t>Prepaid - APPS GE Smallworld Maint</t>
  </si>
  <si>
    <t>Prepaid - INFRA: Nice</t>
  </si>
  <si>
    <t>Advance/Down Payments</t>
  </si>
  <si>
    <t>Prepaid - Future Year Expenses</t>
  </si>
  <si>
    <t>EMC - SW/HW Maintenance Renewal ST</t>
  </si>
  <si>
    <t>Prepaid Linked In Advertising - Short Term</t>
  </si>
  <si>
    <t>Prepaid - OATI Annual Services</t>
  </si>
  <si>
    <t>Prepaid - Sirus maintenance Contract - Short Term</t>
  </si>
  <si>
    <t>Prepaid - WWT F5 Support</t>
  </si>
  <si>
    <t>Prepaid - BitSight</t>
  </si>
  <si>
    <t>Prepaid - 1205 APPS Schneider Electric</t>
  </si>
  <si>
    <t>Prepaid - 1207 APPS ITTIA Maint</t>
  </si>
  <si>
    <t>Prepaid - 1220 APPS MaxAttn SAAS</t>
  </si>
  <si>
    <t>Prepaid-Colstrip 1&amp;2 Misc- Short Term</t>
  </si>
  <si>
    <t>Prepaid - Info Global Solutions</t>
  </si>
  <si>
    <t>Prepaid Voice Print International - Short Term</t>
  </si>
  <si>
    <t>Prepaid Platts Subscription - Short Term</t>
  </si>
  <si>
    <t>Prepaid PSE Building Brokerage Fee - Short Term</t>
  </si>
  <si>
    <t>Prepaid RSA - Archer Software Maintenance ST</t>
  </si>
  <si>
    <t>Prepaid-Corner Stone-Palms Payments-Short Term</t>
  </si>
  <si>
    <t>Prepaid- TAIT/Zetron Support Agreement-ST</t>
  </si>
  <si>
    <t>Prepaid - Structured-Symantac Renewal - Short Term</t>
  </si>
  <si>
    <t>Prepaid-Doble Energineering Equip Lease-ST</t>
  </si>
  <si>
    <t>Prepaid-Big 4 Telecommunications Exp- Short-Term</t>
  </si>
  <si>
    <t>Prepaid- Tensing Annual Maintenance &amp; Support-ST</t>
  </si>
  <si>
    <t>Prepaid - Open Text -ST</t>
  </si>
  <si>
    <t>Prepaid-ServiceNow-Maintenance Service Contract-ST</t>
  </si>
  <si>
    <t>16502143-Prepaid-Enterpr Licens Cisco Telephony Maintan-ST</t>
  </si>
  <si>
    <t>Prepaid-Annual Maintan for LogRhythm-ST</t>
  </si>
  <si>
    <t>Prepaid-CEB - Annual CIO Membership</t>
  </si>
  <si>
    <t>Prepaid - CheckPoint Structure</t>
  </si>
  <si>
    <t>Prepaid - Swinomish Tribal Res 115kv TS</t>
  </si>
  <si>
    <t>Prepaid - ROW Dis Crossing Rainbow Brid</t>
  </si>
  <si>
    <t>Prepaid - Workiva Subscription - ST</t>
  </si>
  <si>
    <t>Prepaid - Goldendale Capital Maint Majo</t>
  </si>
  <si>
    <t>Prepaid - Goldendale Expense Maint Majo</t>
  </si>
  <si>
    <t>Prepaid - Goldendale Inventory - ST</t>
  </si>
  <si>
    <t>Prepaid - Mint Farm Inventory - ST</t>
  </si>
  <si>
    <t>Prepaid - Mint Farm Capital FFH - Major</t>
  </si>
  <si>
    <t>Prepaid - Mint Farm Expense FFH - Major</t>
  </si>
  <si>
    <t>Prepaid – 1205 APPS NetMotion Maint - S</t>
  </si>
  <si>
    <t>Prepaid - Freddy 1 Capital FFH - Major</t>
  </si>
  <si>
    <t>Prepaid - Gas Options - ST</t>
  </si>
  <si>
    <t>Prepaid - Freddy 1 Expense FFH - Major</t>
  </si>
  <si>
    <t>Prepaid - GEC/NICE - ST</t>
  </si>
  <si>
    <t>Prepaid - Freddy 1 Inventory - Major Ma</t>
  </si>
  <si>
    <t>Prepaid - TriplePoint - Futrak Maintena</t>
  </si>
  <si>
    <t>Prepaid - PSE Building Brokerage Fee -</t>
  </si>
  <si>
    <t>Prepaid - Enterpr Licens Cisco TeleMain</t>
  </si>
  <si>
    <t>Prepaid - SAI Global License - ST</t>
  </si>
  <si>
    <t>Prepaid - TAIT SW Support Svcs - ST</t>
  </si>
  <si>
    <t>Prepaid - CISCO Smartnet (DimensionData</t>
  </si>
  <si>
    <t>Prepaid - ZETRON SW Support Svcs - ST</t>
  </si>
  <si>
    <t>Prepaid - ServiceNow Project Portifolio</t>
  </si>
  <si>
    <t>Prepaid - Coriant America - ST</t>
  </si>
  <si>
    <t>Prepaid - WWT WebEx - ST</t>
  </si>
  <si>
    <t>Prepaid - CC1210 WWT Data Center - ST</t>
  </si>
  <si>
    <t>Prepaid - Structured Data Center - ST</t>
  </si>
  <si>
    <t>Prepaid - CC1213 WWT Data Center - ST</t>
  </si>
  <si>
    <t>Enbala Symphony Software ST</t>
  </si>
  <si>
    <t>Prepaid - GTZ Sprinklr SaaS – ST</t>
  </si>
  <si>
    <t>Prepaid - GEC/NICE - Long Term</t>
  </si>
  <si>
    <t>Prepaid Voice Print International - Long Term</t>
  </si>
  <si>
    <t>Prepaid - TAIT SW Support Svcs - LT</t>
  </si>
  <si>
    <t>Prepaid PSE Building Brokerage Fee - Term Term</t>
  </si>
  <si>
    <t>Prepaid-TriplePoint-Futrak Maintenance-LT</t>
  </si>
  <si>
    <t>16504053-Prepaid Enterpr Licens Cisco Telephony Maintan-LT</t>
  </si>
  <si>
    <t>Prepaid - GEC/NICE - LT</t>
  </si>
  <si>
    <t>Prepaid - Enterprise Licens Cisco Maint</t>
  </si>
  <si>
    <t>Prepaid - Gas Options - LT</t>
  </si>
  <si>
    <t>Prepaid - Goldendale Inventory - LT</t>
  </si>
  <si>
    <t>Prepaid - SAI Global License - LT</t>
  </si>
  <si>
    <t>Prepaid - Workiva Subscription - LT</t>
  </si>
  <si>
    <t>Prepaid - ZETRON SW Support Svcs - LT</t>
  </si>
  <si>
    <t>Prepaid - Mint Farm Inventory - LT</t>
  </si>
  <si>
    <t>Prepaid - Coriant America - LT</t>
  </si>
  <si>
    <t>Prepaid - WWT WebEx - LT</t>
  </si>
  <si>
    <t>Prepaid - CC1210 WWT Data Center - LT</t>
  </si>
  <si>
    <t>Prepaid - Structured Data Center - LT</t>
  </si>
  <si>
    <t>Prepaid - CC1213 WWT Data Center - LT</t>
  </si>
  <si>
    <t>Prepaid - Enbala Symphony Software LT</t>
  </si>
  <si>
    <t>Prepaid - Datalink SW Maint - LT</t>
  </si>
  <si>
    <t>Prepaid - GTZ Sprinklr SaaS – LT</t>
  </si>
  <si>
    <t>Prepaid – 1205 APPS NetMotion Maint - L</t>
  </si>
  <si>
    <t>Prepaid - INFRA Palo Alto WF-500 - LT</t>
  </si>
  <si>
    <t>Long Term Portion of Prepayment Electri</t>
  </si>
  <si>
    <t>Long Term Portion of Prepayment Gas - C</t>
  </si>
  <si>
    <t>Long Term Portion of Prepayment Common</t>
  </si>
  <si>
    <t>Long Term Portion of Prepayment Gas</t>
  </si>
  <si>
    <t>Electric - Accrued Utility Revenue</t>
  </si>
  <si>
    <t>Gas - Unbilled Revenue</t>
  </si>
  <si>
    <t>Energy Storage</t>
  </si>
  <si>
    <t>REC Inventory Receivable</t>
  </si>
  <si>
    <t>Unrealized Gain ST - Core Pwr/Gas for Pwr</t>
  </si>
  <si>
    <t>Unrealized Gain ST - Core Gas</t>
  </si>
  <si>
    <t>Unrealized Gain LT - Core Pwr/Gas for Pwr</t>
  </si>
  <si>
    <t>Unrealized Gain LT - Core Gas</t>
  </si>
  <si>
    <t>6.74% MT Notes Due 06/15/18 - Unamort Debt Ex</t>
  </si>
  <si>
    <t>Med Term Notes - C - Unamort Debt Expense</t>
  </si>
  <si>
    <t>$250M 30 Year Senior Notes</t>
  </si>
  <si>
    <t>Amort $425MM 4.30% Sr Notes due 2045 Is</t>
  </si>
  <si>
    <t>2013 Pollution Control Bonds</t>
  </si>
  <si>
    <t>4% Pollution Control Rev Series 2013B Due 3/2031</t>
  </si>
  <si>
    <t>7.02% MT Note Issued - Unamort Debt Expen</t>
  </si>
  <si>
    <t>7.00% MTN Series B Due 3/9/29 - Unamort</t>
  </si>
  <si>
    <t>Amort Costs for $600M Sr Notes Due June</t>
  </si>
  <si>
    <t>$350M Hedging Credit Facility PSE 2013</t>
  </si>
  <si>
    <t>$650M Liquidity Credit Facility PSE 2013</t>
  </si>
  <si>
    <t>PSE 800M Credit Facility due 2022</t>
  </si>
  <si>
    <t>$250 Million 4.434% Sr. Notes due 2041</t>
  </si>
  <si>
    <t>$45 Million 4.70% Sr. Notes due 2051</t>
  </si>
  <si>
    <t>5.197% Snr Notes Due 10/01/15 - Unamort Debt Expense</t>
  </si>
  <si>
    <t>6.724% MTN due 6/15/2036 - Unamort Debt Expense</t>
  </si>
  <si>
    <t>6.274% Senior Notes Due 3/15/2037 - Unamortized Debt Expense</t>
  </si>
  <si>
    <t>6.974% Jr Sub Notes (Hybrid) due 6/1/20</t>
  </si>
  <si>
    <t>PSE Operating Credit Agreement</t>
  </si>
  <si>
    <t>PSE Hedging Credit Agreement</t>
  </si>
  <si>
    <t>5.757% MTN due 10/1/2039 - Unamort Debt Expense</t>
  </si>
  <si>
    <t>March 2010 Bond Issue</t>
  </si>
  <si>
    <t>PSE Summer 2010 Bonds</t>
  </si>
  <si>
    <t>2011 March Senior Notes</t>
  </si>
  <si>
    <t>12/13/2006 Storm - 10 yr Amort</t>
  </si>
  <si>
    <t>2010 Storm Excess Costs</t>
  </si>
  <si>
    <t>2012 Storm Excess Costs</t>
  </si>
  <si>
    <t>2010 Storm - 4 Yr Amortization</t>
  </si>
  <si>
    <t>2014 Storm Excess Costs</t>
  </si>
  <si>
    <t>18210311-2015 Storm Excess Costs</t>
  </si>
  <si>
    <t>2016 Storm Excess Costs</t>
  </si>
  <si>
    <t>2017 Storm Excess Costs</t>
  </si>
  <si>
    <t>2017 Storm Amortization Recovery July 2017-4 Yrs</t>
  </si>
  <si>
    <t>FAS - 109 Gas</t>
  </si>
  <si>
    <t>Electric Conservation not in RB</t>
  </si>
  <si>
    <t>Gas Conservation - Tracker Programs</t>
  </si>
  <si>
    <t>UG950288 DSM Tracker Balance</t>
  </si>
  <si>
    <t>Electric - Gross PCA</t>
  </si>
  <si>
    <t>Electric - Gross PCA - Contra</t>
  </si>
  <si>
    <t>Env Rem - UG Tank - Whidbey Is. (Future</t>
  </si>
  <si>
    <t>Env Rem Recovery – Gas UG170034</t>
  </si>
  <si>
    <t>Env Rem Recovery – Elec UE170033</t>
  </si>
  <si>
    <t>Credit Card Deferral - UE-170033</t>
  </si>
  <si>
    <t>Credit Card Deferral - UG-170034</t>
  </si>
  <si>
    <t>Cons Costs NIRB - 1998 Conservation Rider</t>
  </si>
  <si>
    <t>FAS 109 Taxes</t>
  </si>
  <si>
    <t>PCA YR #2  Gross</t>
  </si>
  <si>
    <t>PCA YR #2 Gross - Contra</t>
  </si>
  <si>
    <t>PCA YR #3  Gross</t>
  </si>
  <si>
    <t>PCA YR #3 Gross - Contra</t>
  </si>
  <si>
    <t>PCA YR #4  Gross</t>
  </si>
  <si>
    <t>PCA YR #4 Gross - Contra</t>
  </si>
  <si>
    <t>PCA Company Portion</t>
  </si>
  <si>
    <t>PCA Company Portion - contra</t>
  </si>
  <si>
    <t>PCA Customer Portion</t>
  </si>
  <si>
    <t>PCA YR #5  Gross</t>
  </si>
  <si>
    <t>PCA YR #5 Gross - Contra</t>
  </si>
  <si>
    <t>PCA YR #6 Gross</t>
  </si>
  <si>
    <t>PCA YR #6  Gross # Contra</t>
  </si>
  <si>
    <t>PCA YR #7 Gross</t>
  </si>
  <si>
    <t>PCA YR #7  Gross - Contra</t>
  </si>
  <si>
    <t>PCA YR #8 Gross</t>
  </si>
  <si>
    <t>PCA YR #8  Gross - Contra</t>
  </si>
  <si>
    <t>PCA YR #9 Gross</t>
  </si>
  <si>
    <t>PCA YR #9  Gross - Contra</t>
  </si>
  <si>
    <t>PCA YR#10 Gross</t>
  </si>
  <si>
    <t>PCA YR#10 Gross - Contra</t>
  </si>
  <si>
    <t>PCA Yr#11 Gross</t>
  </si>
  <si>
    <t>PCA YR#11 Gross-Contra</t>
  </si>
  <si>
    <t>PCA YR#12 Gross</t>
  </si>
  <si>
    <t>PCA YR#12 Gross - Contra</t>
  </si>
  <si>
    <t>PCA YR#13 Gross</t>
  </si>
  <si>
    <t>PCA YR#13 Gross - Contra</t>
  </si>
  <si>
    <t>PCA YR #14 Gross</t>
  </si>
  <si>
    <t>PCA YR #14 Gross - Contra</t>
  </si>
  <si>
    <t>Env Rem-White Rvr/Buckley Ph I Head Fut</t>
  </si>
  <si>
    <t>Env Rem-White Rvr/Buckley Ph I Headwork</t>
  </si>
  <si>
    <t>PCA YR #17 Gross</t>
  </si>
  <si>
    <t>PCA YR #17 Gross – Contra</t>
  </si>
  <si>
    <t>Env Rem - Buckely Headworks Site Est Fu</t>
  </si>
  <si>
    <t>Buckley Ph II Burn Pile &amp; Wood Debris E</t>
  </si>
  <si>
    <t>Env Rem - Duwamish River Site (Future Cost Est.)</t>
  </si>
  <si>
    <t>Env Rem - Duwamish River Site (former G</t>
  </si>
  <si>
    <t>Env Rem - UG Tank -Poulsbo Service Cent</t>
  </si>
  <si>
    <t>Tenino Service Center - UG Tank - Env</t>
  </si>
  <si>
    <t>Env Rem - Swarr Station</t>
  </si>
  <si>
    <t>Env Rem - South Seattle GS</t>
  </si>
  <si>
    <t>Env Rem - North Tacoma Gate Station</t>
  </si>
  <si>
    <t>Env Rem - North Seattle Gate Station</t>
  </si>
  <si>
    <t>Env Rem - Covington Gate Station</t>
  </si>
  <si>
    <t>E Decoup Rev Undercollect - Sch 46 &amp; 49</t>
  </si>
  <si>
    <t>E FPC Decoup Rev Undercollect - Sch 46</t>
  </si>
  <si>
    <t>IntE FPC Decoup Rev Undercollect - Sch</t>
  </si>
  <si>
    <t>E FPC Decoup Rev Recover - Sch 46 &amp; 49</t>
  </si>
  <si>
    <t>E Decoup Rev Undercollect - Sch 8 &amp; 24</t>
  </si>
  <si>
    <t>E Decoup Rev Undercoll - Sch7A,11,25,29,35&amp;43</t>
  </si>
  <si>
    <t>E Decoup Rev Undercoll - Sch 40</t>
  </si>
  <si>
    <t>E FPC Decoup Rev Undercollect - Sch 7</t>
  </si>
  <si>
    <t>E FPC Decoup Rev Undercoll - Sch7A,11,2</t>
  </si>
  <si>
    <t>E FPC Decoup Rev Undercollect - Sch 8 &amp;</t>
  </si>
  <si>
    <t>E FPC Decoup Rev Undercollect - Sch 10</t>
  </si>
  <si>
    <t>E FPC Decoup Rev Undercollect - Sch 12 &amp; 26</t>
  </si>
  <si>
    <t>E FPC Decoup Rev Undercollect - Sch 40</t>
  </si>
  <si>
    <t>G Decoup Rev Undercollect - Sch 31 &amp; 31</t>
  </si>
  <si>
    <t>G Decoup Rev Undercoll - Sch 41, 41T, 86 &amp; 86T</t>
  </si>
  <si>
    <t>IntE Decoup Rev Undercollect - Sch 8 &amp;</t>
  </si>
  <si>
    <t>IntE Decoup Rev Undercoll Sch7A,11,25,2</t>
  </si>
  <si>
    <t>IntE Decoup Rev Undercollect - Sch 40</t>
  </si>
  <si>
    <t>IntE FPC Decoup Undercoll - Sch7A,11,25</t>
  </si>
  <si>
    <t>IntE FPC Decoup Rev Undercollect - Sch 12 &amp; 26</t>
  </si>
  <si>
    <t>IntE FPC Decoup Rev Undercollect - Sch 40</t>
  </si>
  <si>
    <t>IntE Decoup Rev Undercollect -  Sch 46</t>
  </si>
  <si>
    <t>IntG Decoup Rev Undercollect - Sch 31 &amp;</t>
  </si>
  <si>
    <t>E Decoup Rev Recover - Sch 46 &amp; 49</t>
  </si>
  <si>
    <t>IntG Decoup Rev Undercoll - Sch 41, 41T, 86 &amp; 86T</t>
  </si>
  <si>
    <t>E Decoup Rev Recover - Sch 8 &amp; 24</t>
  </si>
  <si>
    <t>E Decoup Rev Recover - Sch 7A, 11, 25, 29, 35 &amp; 43</t>
  </si>
  <si>
    <t>E Decoup Rev Recover - Sch 40</t>
  </si>
  <si>
    <t>E FPC Decoup Rev Recover - Sch7A,11,25,</t>
  </si>
  <si>
    <t>E FPC Decoup Rev Recover - Sch 12 &amp; 26</t>
  </si>
  <si>
    <t>E FPC Decoup Rev Recover - Sch 40</t>
  </si>
  <si>
    <t>G Decoup Rev Recover - Sch 31 &amp; 31T</t>
  </si>
  <si>
    <t>G Decoup Rev Recover - Sch 41, 41T, 86 &amp; 86T</t>
  </si>
  <si>
    <t>Schedule 140 Prior Year Electric</t>
  </si>
  <si>
    <t>Schedule 140 Prior Year Gas</t>
  </si>
  <si>
    <t>Schedule 140 Current Year Electric</t>
  </si>
  <si>
    <t>Schedule 140 Current Year Gas</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</si>
  <si>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</si>
  <si>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</si>
  <si>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</si>
  <si>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</si>
  <si>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</si>
  <si>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</si>
  <si>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</si>
  <si>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</si>
  <si>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Schedule 26 Decoupling Revenue Undercollected</t>
  </si>
  <si>
    <t>Electric Schedule 31 Decoupling Revenue Undercollected</t>
  </si>
  <si>
    <t>Electric - Incurred EES Costs , But not Paid</t>
  </si>
  <si>
    <t>Interest on Elec Schedule 26 Decoupling</t>
  </si>
  <si>
    <t>Interest on Elec Schedule 31 Decoupling</t>
  </si>
  <si>
    <t>Low Income Grants - Electric</t>
  </si>
  <si>
    <t>Low Income Grants - Gas</t>
  </si>
  <si>
    <t xml:space="preserve">  </t>
  </si>
  <si>
    <t>PSE Low Income Program Costs - Electric</t>
  </si>
  <si>
    <t>PSE Low Income Program Costs - Gas</t>
  </si>
  <si>
    <t>Low Income Agency Admin Fees - Electric</t>
  </si>
  <si>
    <t>Low Income Agency Admin Fees - Gas</t>
  </si>
  <si>
    <t>Low Income Agency Admin Fees - Common</t>
  </si>
  <si>
    <t>Contra Low Income Program - Electric</t>
  </si>
  <si>
    <t>Contra Low Income Program - Gas</t>
  </si>
  <si>
    <t>Env Rem Costs – Gas UG-170034</t>
  </si>
  <si>
    <t>Reg Asset - Credit Card Fee Deferral</t>
  </si>
  <si>
    <t>PCA Customer Portion - Interest</t>
  </si>
  <si>
    <t>Sch 142 Elec Residential to Recover fro</t>
  </si>
  <si>
    <t>Sch 142 Gas Residential to Recover from</t>
  </si>
  <si>
    <t>Sch 142 Elec Non-Residential to Recover</t>
  </si>
  <si>
    <t>Sch 142 Gas Non-Residential to Recover</t>
  </si>
  <si>
    <t>Sch 142 Elec Schedule 26 to Recover fro</t>
  </si>
  <si>
    <t>Blocked-Sch142 ElecSched 31 to RecovfrC</t>
  </si>
  <si>
    <t>PCA YR #15 Gross</t>
  </si>
  <si>
    <t>PCA YR #15 Gross - Contra</t>
  </si>
  <si>
    <t>PCA YR #16 Gross</t>
  </si>
  <si>
    <t>PCA YR #16 Gross - Contra</t>
  </si>
  <si>
    <t>PCA Fixed Cost Deferral - UE-161112</t>
  </si>
  <si>
    <t>Env Rem Costs – Elec UE-170033</t>
  </si>
  <si>
    <t>White River Reg Asset UE170033</t>
  </si>
  <si>
    <t>Land Transportation Clearing</t>
  </si>
  <si>
    <t>Employee Related Taxes Clearing</t>
  </si>
  <si>
    <t>Employee Benefits Clearing</t>
  </si>
  <si>
    <t>Employee Incentive Plan Clearing</t>
  </si>
  <si>
    <t>CLX Balance Transfer</t>
  </si>
  <si>
    <t>Block - Clearing-Phone Wireless Billing</t>
  </si>
  <si>
    <t>Electric T&amp;D Fleet Clearing</t>
  </si>
  <si>
    <t>Gas Operations Fleet Clearing</t>
  </si>
  <si>
    <t>Misc Corporate Fleet Clearing</t>
  </si>
  <si>
    <t>Generation Fleet Clearing</t>
  </si>
  <si>
    <t>JO1 Job Orders Temporary Facilities</t>
  </si>
  <si>
    <t>OWIP - Electric - Non-Temp Facility &amp; Damage</t>
  </si>
  <si>
    <t>JO2 Job Orders Non-Temp Facilities</t>
  </si>
  <si>
    <t>ZCLM Damage Claim Orders</t>
  </si>
  <si>
    <t>Generating Plant Expenses</t>
  </si>
  <si>
    <t>Gas - Misc Def Debits</t>
  </si>
  <si>
    <t>Cashiers Shortages - CLX</t>
  </si>
  <si>
    <t>Unbilled Accumulated Costs</t>
  </si>
  <si>
    <t>Def Debits - Misc Def Debits</t>
  </si>
  <si>
    <t xml:space="preserve">Redmond Ridge Soil Mgmt Agmt    </t>
  </si>
  <si>
    <t>Real Estate Reimbursable Projects</t>
  </si>
  <si>
    <t>Residential Exchange - Misc Deferred De</t>
  </si>
  <si>
    <t>2011 PSE Universal Shelf Registration</t>
  </si>
  <si>
    <t>$650M Liguidity Credit Facility PSE 2013</t>
  </si>
  <si>
    <t>IBNR for Workers Comp</t>
  </si>
  <si>
    <t>$800M Credit Facility PSE 2017</t>
  </si>
  <si>
    <t xml:space="preserve">PGA Unrealized Loss </t>
  </si>
  <si>
    <t>Facility Operations Deferred Debits</t>
  </si>
  <si>
    <t>SFAS 71 - Snoqualmie License Expenses</t>
  </si>
  <si>
    <t>SFAS 71 - Baker License Expenses</t>
  </si>
  <si>
    <t>Operating Leases Obligation</t>
  </si>
  <si>
    <t>Prepmt - Chelan PUD - RR Working Capital Charge</t>
  </si>
  <si>
    <t>Prepmt - Chelan PUD - RR Coverage Fund Charge</t>
  </si>
  <si>
    <t>Prepmt - Chelan PUD - RI Working Capital Charge</t>
  </si>
  <si>
    <t>Prepmt - Chelan PUD - RI Coverage Fund Charge</t>
  </si>
  <si>
    <t>Long-Term Purchased REC Intangible</t>
  </si>
  <si>
    <t>Goldendale ST Minor Insp 2018</t>
  </si>
  <si>
    <t>Vernell Office Building Direct Leasing</t>
  </si>
  <si>
    <t>PSE 4th Flr Sublease Direct Leasing Cos</t>
  </si>
  <si>
    <t>Redmond West Direct Leasing Cost</t>
  </si>
  <si>
    <t>MTF 2013 Hot Gas Path Inspection</t>
  </si>
  <si>
    <t>2014 PSE Universal Shelf Registration</t>
  </si>
  <si>
    <t>2016 PSE Universal Shelf Registration</t>
  </si>
  <si>
    <t>Deferred Debit - Carbon Offset Program</t>
  </si>
  <si>
    <t>WSU ARRA Weatherization - Electric</t>
  </si>
  <si>
    <t>ENC Steam Turbine Major Maintenance 201</t>
  </si>
  <si>
    <t>Workers Comp IBNR recoveries</t>
  </si>
  <si>
    <t>GLD Steam Turbine Major Inspection 2014</t>
  </si>
  <si>
    <t>$425MM 4.30% Sr Notes 2045 Issuance Expense</t>
  </si>
  <si>
    <t>FRA Unit#2 Combustion Inspection 2014-L</t>
  </si>
  <si>
    <t>MTF ST Full-Scale Inspection 2014</t>
  </si>
  <si>
    <t>FRE U2 Hot Gas Path Inspection 2014-LT</t>
  </si>
  <si>
    <t>Goldendale 2014 Combustion Inspection Maint-LT</t>
  </si>
  <si>
    <t>FERN Steam Turbine Major Inspection 201</t>
  </si>
  <si>
    <t>Prepaid Gas Options-LT</t>
  </si>
  <si>
    <t>Colstrip 1&amp;2 Misc Deferred Debits-LT</t>
  </si>
  <si>
    <t>Colstrip 3&amp;4 Misc Deferred Debits-LT</t>
  </si>
  <si>
    <t>FRE U2 Hot Gas Path Inspection 2017-ST</t>
  </si>
  <si>
    <t>MTF Full-Scale Inspection 2017 - ST</t>
  </si>
  <si>
    <t>SUM CT Generator Major Inspection</t>
  </si>
  <si>
    <t>SUM Steam Turbine Major Inspection</t>
  </si>
  <si>
    <t>MTF 2017 ST Partial Full Scale Inspecti</t>
  </si>
  <si>
    <t>Colstrip 3&amp;4 2014 Overhaul Costs</t>
  </si>
  <si>
    <t>Colstrip 1&amp;2 Major Maintenance UE141141</t>
  </si>
  <si>
    <t>MNT 2015 Combustion Inspection</t>
  </si>
  <si>
    <t>En Unit #1 Major Inspection 2015</t>
  </si>
  <si>
    <t>ENC Unit#2 Major Inspection 2016-LT</t>
  </si>
  <si>
    <t>Goldendale 2016 Major Inspection - LT</t>
  </si>
  <si>
    <t>WHH Unit 2 Compressor Rebuild</t>
  </si>
  <si>
    <t>ENC Unit#3 Hot Gas Path Maintenance 201</t>
  </si>
  <si>
    <t>Generating Customer Interconnection - r</t>
  </si>
  <si>
    <t>Env Rem - Lower Baker Power Plant Site</t>
  </si>
  <si>
    <t>Env. Rem - Downtower Property</t>
  </si>
  <si>
    <t>Env Rem - Lower Baker Power Plant Site- Future Costs</t>
  </si>
  <si>
    <t>Env Rem - Downtowner Property (Future Costs)</t>
  </si>
  <si>
    <t>Env Rem - Snoqualmie Hydro Generation</t>
  </si>
  <si>
    <t>Env Rem - Bellingham Manufactured Gas Site</t>
  </si>
  <si>
    <t>Env Rem - Bellingham Mfd Gas Site (Future Cost Est</t>
  </si>
  <si>
    <t>Env Rem - Gas Historical Actual Ins Recoverie</t>
  </si>
  <si>
    <t>Env Rem - Electron Flume Site</t>
  </si>
  <si>
    <t>Env Rem - Tacoma Tide Flats Remediation Costs</t>
  </si>
  <si>
    <t>Env Rem - Electric Flume (Future Cost Est)</t>
  </si>
  <si>
    <t>Env Rem - Talbot Hill Substation and Switchyard</t>
  </si>
  <si>
    <t>Env Rem - Talbot Hill Subs &amp; Switchyard -Fut Cost Est.</t>
  </si>
  <si>
    <t>Env. Rem -Everett Asarco Site</t>
  </si>
  <si>
    <t>Env. Rem - Sammamish Substation (Future Cost Est.)</t>
  </si>
  <si>
    <t xml:space="preserve">Env. Rem - Sammamish Substation </t>
  </si>
  <si>
    <t>Env. Rem. -Pt. Robinson cable station</t>
  </si>
  <si>
    <t>Env Rem - Everett Remediation Costs</t>
  </si>
  <si>
    <t>Env-Rem-City of Olympia vs. PSE (Future Cost Est.)</t>
  </si>
  <si>
    <t>Env Rem-City Of Olympia vs. PSE (Plum St Substation)</t>
  </si>
  <si>
    <t>Env-Rem-Whitehorn UST (Future Cost Est.)</t>
  </si>
  <si>
    <t>Env Rem-Whitehorn UST</t>
  </si>
  <si>
    <t>Env Rem-City of Olympia vs. PSE - Reimb</t>
  </si>
  <si>
    <t>Env Rem - Shuffleton</t>
  </si>
  <si>
    <t>Env Rem – Shuffleton (Fut Cost Est)</t>
  </si>
  <si>
    <t>Freddy1 2017 Steam Turbine Major Inspec</t>
  </si>
  <si>
    <t>Env Rem - Chehalis Remediation Costs</t>
  </si>
  <si>
    <t>Freddy1 2017 CT Major Inspection</t>
  </si>
  <si>
    <t>Env Rem - Gas Works Remediation Costs</t>
  </si>
  <si>
    <t>Env Rem - BHM Central (Fut Cost Est)</t>
  </si>
  <si>
    <t>Env Rem - WSDOT Upland Remediation Costs</t>
  </si>
  <si>
    <t>Env Rem - WSDOT Thea Foss Remediation Costs</t>
  </si>
  <si>
    <t>BLOCKED-Thea Foss Recovery</t>
  </si>
  <si>
    <t>Env Rem - Verbeek Properties Remediation Costs</t>
  </si>
  <si>
    <t>Thea Foss Waterway (WADOT Settlement)</t>
  </si>
  <si>
    <t>Everett Washington (WADOT Settlement)</t>
  </si>
  <si>
    <t>Olympia Columbia Street MGP (WADOT Sett</t>
  </si>
  <si>
    <t>Env Rem - Quendall Terminal Remediation</t>
  </si>
  <si>
    <t>Env Rem - Gas Works Park Remediation-Re</t>
  </si>
  <si>
    <t>Env. Rem - Gas Works Park (Future Cost Est.)</t>
  </si>
  <si>
    <t>Env Rem-Post Nov 2012 Gas Works Park -</t>
  </si>
  <si>
    <t>Env Rem-Quendall Terminal - Remediation</t>
  </si>
  <si>
    <t>Env Rem - Bay Station (Elliot Ave) MGP</t>
  </si>
  <si>
    <t>Env Rem - Olympia ( Columbia Street) MGP</t>
  </si>
  <si>
    <t>Env Rem - Tacoma Gas Company (Future Co</t>
  </si>
  <si>
    <t>Env Rem - Thea Foss Waterway (Future Co</t>
  </si>
  <si>
    <t>Env Rem - Everett, Washington (Future C</t>
  </si>
  <si>
    <t>Env Rem - Chehalis, Washington (Future</t>
  </si>
  <si>
    <t>Env Rem - Quendall Terminals (Future Co</t>
  </si>
  <si>
    <t>Env Rem - Tacoma Tar Pits (Future Cost</t>
  </si>
  <si>
    <t>Env Rem - Bay Station (Future Cost Est)</t>
  </si>
  <si>
    <t>Env Rem-Olympia (Columbia St) MGP(Futur</t>
  </si>
  <si>
    <t>Env Rem - Verbeek Autowrecking (Future</t>
  </si>
  <si>
    <t>Env Rem - Swarr Station (Future Cost Est.)</t>
  </si>
  <si>
    <t>Env Rem - North Operating Base (Future Cost Est.)</t>
  </si>
  <si>
    <t>Article 502 - Forest Habitat Capital Fund</t>
  </si>
  <si>
    <t>Article 503 - Elk Habitat Capital Fund</t>
  </si>
  <si>
    <t>Article 504 - Wetland Habitat Capital Fund</t>
  </si>
  <si>
    <t>Article 505 - Aquatic Riparian Habitat Capital Fund</t>
  </si>
  <si>
    <t>Accrued - SP consumable charges</t>
  </si>
  <si>
    <t>Montana Transition Fund - PTCs</t>
  </si>
  <si>
    <t>WUTC-AFUDC</t>
  </si>
  <si>
    <t>Def Losses fr Disposition of Utility Pl</t>
  </si>
  <si>
    <t>Deferred Losses post 5/31/08 Property Sales - Gas</t>
  </si>
  <si>
    <t>Deferred Losses post 10/31/09 Property Sales - Electric</t>
  </si>
  <si>
    <t>Gas Def Property Losses UG-111049</t>
  </si>
  <si>
    <t>Electric Def Property Losses UE-111048</t>
  </si>
  <si>
    <t>Def Property Losses  UE-170033</t>
  </si>
  <si>
    <t>Def Property Losses UG-170034</t>
  </si>
  <si>
    <t>Unamort Loss on Reacquired Debt - 1995</t>
  </si>
  <si>
    <t>9-5/8% Series 9/15/94 - Unam Loss Reacq Debt</t>
  </si>
  <si>
    <t>$200M VRN - Amort of Debt Retirement</t>
  </si>
  <si>
    <t>8.231% Trust Preferred Notes - Amort of</t>
  </si>
  <si>
    <t>Call Prem &amp; Exp for redemp $150MM 5.197</t>
  </si>
  <si>
    <t>Call Prem &amp; Exp for redemp $250MM 6.75%</t>
  </si>
  <si>
    <t>Premium &amp; Expenses for Jr. Subordinated</t>
  </si>
  <si>
    <t>9.14% Med Term Notes Due 06/15/18- Unam Loss</t>
  </si>
  <si>
    <t>7.05% PCB Series 1991A-Unamort Loss on</t>
  </si>
  <si>
    <t>7.25% PCB Series 1991B-Unamort Loss on</t>
  </si>
  <si>
    <t>6.8% PCB Series 1992-Unamort Loss on Re</t>
  </si>
  <si>
    <t>5.875% PCB Series 1993-Unamort Loss on</t>
  </si>
  <si>
    <t>8.4%WING MTN SERIES A DUE 1/13/2022 (rd</t>
  </si>
  <si>
    <t>8.39%WNG MTN SERIES A DUE 1/13/2022 (rd</t>
  </si>
  <si>
    <t>8.25% WNG MTN SERIES A DUE 8/12/22, rde</t>
  </si>
  <si>
    <t>7.19% WNG Series B due 8/18/2023</t>
  </si>
  <si>
    <t>8.40% Cap Trst - Unamort Reacq Debt</t>
  </si>
  <si>
    <t>8.231% Capital Trust I Pfd Stock Due 6/1/2</t>
  </si>
  <si>
    <t>Redemption Costs for 9.57% FMB's</t>
  </si>
  <si>
    <t>2009 PSE Operating Facility Unamortized Costs</t>
  </si>
  <si>
    <t>2009 PSE Hedging Facility Unamortized Costs</t>
  </si>
  <si>
    <t>2009 PSE CapEx Facility Unamortized Costs</t>
  </si>
  <si>
    <t>5.0% PCB Series 2003A Unamort Debt Issue Costs</t>
  </si>
  <si>
    <t>2014 PSE Operating Facility Unamortized Costs</t>
  </si>
  <si>
    <t>2014 PSE Hedging Facility Unamortized Costs-62%</t>
  </si>
  <si>
    <t>2014 PSE Hedging Facility Unamortized Costs-38%</t>
  </si>
  <si>
    <t>$350M Hedging Facility 2013 Unamort Cos</t>
  </si>
  <si>
    <t>$650M Liquidity Credit Facility 2013 Un</t>
  </si>
  <si>
    <t>5.10% PCB Series 2003B Unamort Debt Issue Costs</t>
  </si>
  <si>
    <t>DTA PTC Estimated Monetization(Not PTC's)</t>
  </si>
  <si>
    <t>Def FIT Deferred Compensation</t>
  </si>
  <si>
    <t>Def FIT FAS 106 Retirement Benefits</t>
  </si>
  <si>
    <t>DFIT - FAS 133 ST Asset - Gas</t>
  </si>
  <si>
    <t>DFIT - FAS 133 LT Asset - Gas</t>
  </si>
  <si>
    <t>DFIT - FAS 133 CFH TLOCK LT</t>
  </si>
  <si>
    <t>DFIT - FAS 133 Asset - PGA</t>
  </si>
  <si>
    <t>DFIT - FAS 133 ST Asset - Electric</t>
  </si>
  <si>
    <t>DFIT - FAS 133 LT Asset - Electric</t>
  </si>
  <si>
    <t>Vacation Pay - accum Def Inc Taxes</t>
  </si>
  <si>
    <t>DFIT - Regence Self INS IBNR</t>
  </si>
  <si>
    <t>Land Sales - accum Def Inc Taxes</t>
  </si>
  <si>
    <t>DFIT- Int'l Paper West Coast Capacity Agreement</t>
  </si>
  <si>
    <t>10</t>
  </si>
  <si>
    <t>39</t>
  </si>
  <si>
    <t>DTA for Redmond West Tenant Allowances</t>
  </si>
  <si>
    <t>10c</t>
  </si>
  <si>
    <t>DFIT - Land Sales - Gas</t>
  </si>
  <si>
    <t>FAS 109 Tax Reform - Gas</t>
  </si>
  <si>
    <t>Non-Qual SRP - Officers - accum Def Inc Taxes</t>
  </si>
  <si>
    <t>DTA Provision for Rate Refunds Gas</t>
  </si>
  <si>
    <t>Electric - Env Remediation Costs - accum Def</t>
  </si>
  <si>
    <t>DFIT Charitable Contribution Carryforward</t>
  </si>
  <si>
    <t>Gain on Disp Of Emiss Allow - ACD Def Inc Tax</t>
  </si>
  <si>
    <t>Sr Mgmt L-T Incentive Plan - accum Def Inc Ta</t>
  </si>
  <si>
    <t>Gardiner Property Deferred Loss</t>
  </si>
  <si>
    <t>Def Tax Colstrip Reclamation Electric</t>
  </si>
  <si>
    <t>Deferred FIT - FAS 133 Fwd Swap Long Term</t>
  </si>
  <si>
    <t>Deferred FIT - Electric ARO</t>
  </si>
  <si>
    <t>Defrrd Tax Asset - SFAS 158 Qualified P</t>
  </si>
  <si>
    <t>Defrrd Tax Asset - SFAS 158 SERP</t>
  </si>
  <si>
    <t>Defrrd Tax Asset - SFAS 158 Postrtrmnt</t>
  </si>
  <si>
    <t>Deferred FIT - Horizon Wind Energy Paym</t>
  </si>
  <si>
    <t>DFIT - AMT Credit Carryforward</t>
  </si>
  <si>
    <t>DFIT - BPA Transmission Eq Reserve LT</t>
  </si>
  <si>
    <t>Def FIT - Production Tax Credit-OLD</t>
  </si>
  <si>
    <t>Def FIT - Bad Debts- Gas</t>
  </si>
  <si>
    <t>Def FIT - Demand Charges</t>
  </si>
  <si>
    <t>DFIT Staples Loyalty Incentive</t>
  </si>
  <si>
    <t>Def FIT - JP Storage 263A</t>
  </si>
  <si>
    <t>Def FIT - Mint Farm EqOS</t>
  </si>
  <si>
    <t>Def FIT - ARO</t>
  </si>
  <si>
    <t>Def FIT - Production Tax Credit-New</t>
  </si>
  <si>
    <t>Carrying Costs on PTC's</t>
  </si>
  <si>
    <t>DFIT RECs Post 11/09</t>
  </si>
  <si>
    <t>DFIT - PTC Reg Liability</t>
  </si>
  <si>
    <t>DEF FIT - Reserve for Injuries and Damage -Electric</t>
  </si>
  <si>
    <t>Def FIT - Reserve for Injuries and Damage - Gas</t>
  </si>
  <si>
    <t>DFIT - Land Sales to PWI</t>
  </si>
  <si>
    <t>DFIT-Landis-Gyr AMR Billing Credits-Elec</t>
  </si>
  <si>
    <t>DFIT-Landis-Gyr AMR Billing Credits-Gas</t>
  </si>
  <si>
    <t>DFIT- Green Gas Attributes</t>
  </si>
  <si>
    <t>DFIT Summit Purchase - Electric</t>
  </si>
  <si>
    <t>DFIT Summitt Purchase - Gas</t>
  </si>
  <si>
    <t>Def FIT - Bad Debts- Electric</t>
  </si>
  <si>
    <t>DFIT REC Rate Schedule 137</t>
  </si>
  <si>
    <t>DFIT REC Int on REC Schedule 137</t>
  </si>
  <si>
    <t>DFIT REC Int on REC Not in Rates</t>
  </si>
  <si>
    <t>DFIT - Equity Reserve on LSR</t>
  </si>
  <si>
    <t>DFIT - Equity Reserve on Ferndale - Long Term</t>
  </si>
  <si>
    <t>DFIT - Int LSR Treasury Grant Sch95A - LT</t>
  </si>
  <si>
    <t>DFIT - Equity Reserve on Sbnoqualmie OS - LT</t>
  </si>
  <si>
    <t>DFIT-Equity Reserve on Baker Project-LT</t>
  </si>
  <si>
    <t>DFIT-Operating Lease Obligation-LT</t>
  </si>
  <si>
    <t>DFIT-PCA Fixed Cost Deferral LT</t>
  </si>
  <si>
    <t>FAS 109 Tax Reform - Electric</t>
  </si>
  <si>
    <t>DTA Montana Transition Fund PTC</t>
  </si>
  <si>
    <t>DTA Provision for Rate Refunds Electric</t>
  </si>
  <si>
    <t>DTA for Unearned Revenue - Pole Contact</t>
  </si>
  <si>
    <t>11</t>
  </si>
  <si>
    <t>DFIT-Electric Decoupling GAAP-Unearned Revenue-LT</t>
  </si>
  <si>
    <t>DFIT-Gas Decoupling GAAP-Unearned Revenue-LT</t>
  </si>
  <si>
    <t>DFIT-Decoupling Electric ROR Over Earning -LT</t>
  </si>
  <si>
    <t>DFIT-Decoupling Gas ROR Over Earning</t>
  </si>
  <si>
    <t>Current Demand Def - Unrec Purch Gas Costs</t>
  </si>
  <si>
    <t>Curr Commodity Def - Unrec Purch Gas Costs</t>
  </si>
  <si>
    <t>Interest Curr Comm.- Unrcvd Purch Gas C</t>
  </si>
  <si>
    <t>Interest Curr Demand-Unrcvd Purch Gas C</t>
  </si>
  <si>
    <t>PGA  Amort - Demand</t>
  </si>
  <si>
    <t>PGA  Amort - Dommod</t>
  </si>
  <si>
    <t>TOTAL ASSETS</t>
  </si>
  <si>
    <t>Common Stock Issued - PSE 0.01 Par</t>
  </si>
  <si>
    <t>Gas - Premium on Cap Stock - Common</t>
  </si>
  <si>
    <t>Electric - Premium on Cap Stock - Common</t>
  </si>
  <si>
    <t>Premium on Cap Stock - Common Stock</t>
  </si>
  <si>
    <t>Miscellaneous Paid in Capital</t>
  </si>
  <si>
    <t>SFAS 123R Tax Windfall Benefit</t>
  </si>
  <si>
    <t>Gas - Common Stock Expense</t>
  </si>
  <si>
    <t>Electric - Common Stock Expense</t>
  </si>
  <si>
    <t>Approp RE - Fed Amort Reserve - Baker</t>
  </si>
  <si>
    <t>Approp RE - Fed Amort Reserve - Snoqualmie</t>
  </si>
  <si>
    <t>Unappropriated Retained Earnings</t>
  </si>
  <si>
    <t>Total Profit/Loss Current Year</t>
  </si>
  <si>
    <t>Dividends Declared - Common Stock</t>
  </si>
  <si>
    <t>Adjustments to Retained Earnings</t>
  </si>
  <si>
    <t>Derivatives in Retained Earnings - Electric</t>
  </si>
  <si>
    <t>Dividends on Common Stock (Gas History)</t>
  </si>
  <si>
    <t>Dividends on Preferred Stock (Gas History)</t>
  </si>
  <si>
    <t>Excess Premium - Preferred Stock</t>
  </si>
  <si>
    <t>Unappropriated Retained Earnings (Elect Histo</t>
  </si>
  <si>
    <t>Puget Western - Retained Earnings</t>
  </si>
  <si>
    <t xml:space="preserve">OCI - Fwd Swap 6/27/2006 </t>
  </si>
  <si>
    <t>OCI - Treasury Lock  5-24-05</t>
  </si>
  <si>
    <t>OCI - Forward Swap 9/13/06</t>
  </si>
  <si>
    <t>AOCI - FAS 15 Qualified Pension</t>
  </si>
  <si>
    <t>AOCI - DFIT Qualified Pension</t>
  </si>
  <si>
    <t>AOCI - FAS 15 SERP</t>
  </si>
  <si>
    <t>AOCI - DFIT SERP</t>
  </si>
  <si>
    <t>AOCI - FAS 158 Post Retirement</t>
  </si>
  <si>
    <t>AOCI - DFIT Post Retirement</t>
  </si>
  <si>
    <t>DFIT - Fwd Swap 09-13-06</t>
  </si>
  <si>
    <t>DFIT Fwd Swap 6-27-06</t>
  </si>
  <si>
    <t>DFIT Treasury Lock 5-24</t>
  </si>
  <si>
    <t>7.15% Med Term Notes C - Due 12/19/25</t>
  </si>
  <si>
    <t>7.20% Med Term Notes C - Due 12/22/25</t>
  </si>
  <si>
    <t>7.02% Med Term Notes due 12/01/27</t>
  </si>
  <si>
    <t>6.74% Med Term Notes - Due 06/15/18</t>
  </si>
  <si>
    <t>7.00% MTN Series B Due 3/9/29</t>
  </si>
  <si>
    <t>3.9% Pollution Control Rev Series 2013A Due 3/2031</t>
  </si>
  <si>
    <t>$425MM 4.30% Sr Notes Due 2045</t>
  </si>
  <si>
    <t>$600M Sr. Notes Due June 2048</t>
  </si>
  <si>
    <t>6.724% 30 Year Notes Due 6/15/2036</t>
  </si>
  <si>
    <t>6.274% Senior Notes Due 3/15/2037</t>
  </si>
  <si>
    <t>5.757% Senior Notes Due 10/01/39</t>
  </si>
  <si>
    <t>5.764% Senior Notes Due 7/15/40</t>
  </si>
  <si>
    <t>$300 Million 5.63% Senior Notes Issue Discount</t>
  </si>
  <si>
    <t>$425 million 4.30% Senior Notes Discoun</t>
  </si>
  <si>
    <t>Printer Capital Lease Obligations - Non Current</t>
  </si>
  <si>
    <t>Injuries / Damages</t>
  </si>
  <si>
    <t>Liability Reserve - Gas</t>
  </si>
  <si>
    <t>SEP Pension &amp; Benefit Plant Liabiltiy</t>
  </si>
  <si>
    <t>Post Retriement Benefit Plan Benefit</t>
  </si>
  <si>
    <t>Qualified Pension Plan Liability</t>
  </si>
  <si>
    <t>Regence Self-Insurance IBNR</t>
  </si>
  <si>
    <t>Wellness Benefit Program</t>
  </si>
  <si>
    <t>Group Health Self Insurance IBNR</t>
  </si>
  <si>
    <t>Regence Reinsurance Fee 2014-2016</t>
  </si>
  <si>
    <t>Group Health Reinsurance Fee 2014-2016</t>
  </si>
  <si>
    <t>Accrued Env Rem - White River (Buckley</t>
  </si>
  <si>
    <t>Accrued Env Rem - Olympia UST</t>
  </si>
  <si>
    <t>Accrued Env Rem - Whidbey Island UST</t>
  </si>
  <si>
    <t>Accrued Env Rem - Puyallup Garage</t>
  </si>
  <si>
    <t>Accrued Env Rem - Poulsbo Service Cente</t>
  </si>
  <si>
    <t>Accrued Env. Remediation - Crystal Mountain</t>
  </si>
  <si>
    <t>Accrued Env Rem - Lower Baker Powerhous</t>
  </si>
  <si>
    <t>Accr Env Rem - Downtowner Property</t>
  </si>
  <si>
    <t>Accr Env Rem - Snoqualmie Power Plant S</t>
  </si>
  <si>
    <t>Accr Env Rem - Bellingham Boulevard Par</t>
  </si>
  <si>
    <t>Accrued Env Rem - Electric Flume</t>
  </si>
  <si>
    <t>Accr Env Rem -Duwamish River Site</t>
  </si>
  <si>
    <t>Accr Env Rem - Talbot Hill Sub &amp; Switchyard Site</t>
  </si>
  <si>
    <t>Wild Horse US Treasury Grant</t>
  </si>
  <si>
    <t>Accr Env. Rem. - Sammamish Substation</t>
  </si>
  <si>
    <t>Accr. Env. Rem. - City of Olympia vs. PSE</t>
  </si>
  <si>
    <t>Accr . Env. Rem. - Whitehorn UST</t>
  </si>
  <si>
    <t>LSR U.S. Treasury Grants</t>
  </si>
  <si>
    <t>Accr Env Rem - Gas Works Park</t>
  </si>
  <si>
    <t>Accr Env Rem-White Rvr/Buckley Phase I</t>
  </si>
  <si>
    <t>Accr Env Rem–BHM Central Waterfront Sit (Fut Cost Est)</t>
  </si>
  <si>
    <t>Accr Env Rem - Shuffleton (Fut Cost Est)</t>
  </si>
  <si>
    <t>AETNA II Lawsuit unallocated proceeds -</t>
  </si>
  <si>
    <t>Accum Prov Rates Subject to Refund</t>
  </si>
  <si>
    <t>Accumulated Provision for Rate Refunds</t>
  </si>
  <si>
    <t>ARO - Gas Mains</t>
  </si>
  <si>
    <t>ARO Tacoma LNG</t>
  </si>
  <si>
    <t>ARO - Gas Mains - Short Term</t>
  </si>
  <si>
    <t>ARO - Gas Short Term</t>
  </si>
  <si>
    <t>ARO-Colstrip unit 1&amp;2 Ash Pond Capping</t>
  </si>
  <si>
    <t>ARO - Colstrip unit 3&amp;4 Ash Pond Cappin</t>
  </si>
  <si>
    <t>Wells Fargo Bank - Commercial Paper</t>
  </si>
  <si>
    <t>Merrill Lynch - Commercial Paper</t>
  </si>
  <si>
    <t>Suntrust Bank - Commercial Paper</t>
  </si>
  <si>
    <t>Mizuho Securities - Commercial Paper</t>
  </si>
  <si>
    <t>WECO - Vouchers Payable</t>
  </si>
  <si>
    <t>A/P - Power Cost</t>
  </si>
  <si>
    <t>Accounts Payable - Vouchers (Electric Sys)</t>
  </si>
  <si>
    <t>A/P - BPA Transmission Payable</t>
  </si>
  <si>
    <t>A/P - Firm Contract Power Payable</t>
  </si>
  <si>
    <t>A/P - Secondary Power Payable</t>
  </si>
  <si>
    <t>Accounts Payable - Payroll (Electric Sys)</t>
  </si>
  <si>
    <t>A/P - PURPA Power Payable</t>
  </si>
  <si>
    <t>A/P - Combustion Turbine Fuel Payable</t>
  </si>
  <si>
    <t>A/P - Financial Swap payable</t>
  </si>
  <si>
    <t>Salvation Army Donations</t>
  </si>
  <si>
    <t>A/P - Transmission Payable (Non-BPA)</t>
  </si>
  <si>
    <t>A/P Frederickson #1 Vouchers</t>
  </si>
  <si>
    <t>Misc Payroll Deductions</t>
  </si>
  <si>
    <t>CAISO Payable</t>
  </si>
  <si>
    <t>A/P - Gas Pipeline Liability</t>
  </si>
  <si>
    <t>A/P - Gas Purchases</t>
  </si>
  <si>
    <t>Electric - Payroll Deductions - IBEW Union Du</t>
  </si>
  <si>
    <t>Gas - Payroll Deductions - UA Union Dues</t>
  </si>
  <si>
    <t>PTO / Holiday / etc - Clearing</t>
  </si>
  <si>
    <t>A/P – Montana Community Transition Fund</t>
  </si>
  <si>
    <t>Incentive Pay Liability</t>
  </si>
  <si>
    <t>Accounts Payable - E-Payable Account</t>
  </si>
  <si>
    <t>DBS Non-PO Accrual</t>
  </si>
  <si>
    <t>A/P - Salary Month End Payroll Accrual</t>
  </si>
  <si>
    <t>A/P - Hourly Month End Payroll Accrual</t>
  </si>
  <si>
    <t>Payroll - Misc Payable Deductions-good</t>
  </si>
  <si>
    <t>Payroll - 401k company match</t>
  </si>
  <si>
    <t>Dental Insurance - WDS</t>
  </si>
  <si>
    <t>Life Insurance - Hartford</t>
  </si>
  <si>
    <t>AD&amp;D Insurance - CIGNA</t>
  </si>
  <si>
    <t>LTD Insurance - Hartford</t>
  </si>
  <si>
    <t>LTC Insurance - UNUM</t>
  </si>
  <si>
    <t>Payroll HSA EE Deduction</t>
  </si>
  <si>
    <t>Worker's Comp-Working Fund</t>
  </si>
  <si>
    <t>Dental Insurance - Willamette</t>
  </si>
  <si>
    <t>A/P - Biogas Purchases</t>
  </si>
  <si>
    <t>Default Payroll Withholding - S/B $0.00</t>
  </si>
  <si>
    <t>Accounts Payable Reconcilation Account</t>
  </si>
  <si>
    <t>GR/IR Clearing Account</t>
  </si>
  <si>
    <t>Medical Aid - Supplemental</t>
  </si>
  <si>
    <t>Health/Dependent Spending ACDts - Year 1</t>
  </si>
  <si>
    <t>Health/Dependent Spending ACDts - Year</t>
  </si>
  <si>
    <t>401(k) Plan EE</t>
  </si>
  <si>
    <t>Loan Payback 401(k)</t>
  </si>
  <si>
    <t>Cash Discount Clearing</t>
  </si>
  <si>
    <t>Electron Hydro Sale Payments to Tribe</t>
  </si>
  <si>
    <t>Accounts Payable - BillServ NSF's and A</t>
  </si>
  <si>
    <t>Accounts Payable - APS NSF's and Adj-Ke</t>
  </si>
  <si>
    <t>Payroll - Medical Insurance Payable- Re</t>
  </si>
  <si>
    <t>Accounts Payable - Bill Matrix NSFs &amp; Adj. Key Bank</t>
  </si>
  <si>
    <t>Accounts Payable - DOXO NSF's and Adj - Key Bank</t>
  </si>
  <si>
    <t>Payroll HAS ER Contributions</t>
  </si>
  <si>
    <t>Ferndale - Liability Payable ST</t>
  </si>
  <si>
    <t>Payroll - Life Insurance Payable- Retir</t>
  </si>
  <si>
    <t>A/P Liability - Credit Balance Refund</t>
  </si>
  <si>
    <t>Payroll- Giving Campaign</t>
  </si>
  <si>
    <t>Unapplied Credits-Pledges</t>
  </si>
  <si>
    <t>Unapplied Credits-Customer's Overpaymen</t>
  </si>
  <si>
    <t>12a</t>
  </si>
  <si>
    <t>Accrued WA Tax - Unbilled Electric Reve</t>
  </si>
  <si>
    <t>Accrued WA Tax - Unbilled Gas Revenue</t>
  </si>
  <si>
    <t>Federal Income Taxes</t>
  </si>
  <si>
    <t>Federal Excise Tax - Fuel/Drayage Veh</t>
  </si>
  <si>
    <t>Accrued FICA - Company</t>
  </si>
  <si>
    <t>FIT Withholding-Board Member</t>
  </si>
  <si>
    <t>Property Taxes - Washington - Electric</t>
  </si>
  <si>
    <t>Property Taxes - Montana - Electric</t>
  </si>
  <si>
    <t>Washington Unemployment Tax - Employer</t>
  </si>
  <si>
    <t>Property Taxes - Oregon - Electric</t>
  </si>
  <si>
    <t>B&amp;O TAXES WITHOLDING-BOARD MEMBERS</t>
  </si>
  <si>
    <t>Property Taxes - Washington - Gas</t>
  </si>
  <si>
    <t>Accrued Washington Municipal Util Tax - Elect</t>
  </si>
  <si>
    <t>Montana State Electric Energy Producer Tax</t>
  </si>
  <si>
    <t>Montana Unemployment Tax Withheld - Employee</t>
  </si>
  <si>
    <t>CA Income Tax Payable</t>
  </si>
  <si>
    <t>Corp License Tax - Montana</t>
  </si>
  <si>
    <t>Accrued Washington State Utility Tax - Electr</t>
  </si>
  <si>
    <t>Accrued Washington State Utility Tax - Gas</t>
  </si>
  <si>
    <t>Accrued Washington Municipal Utility Taxes -</t>
  </si>
  <si>
    <t>Accrued WA State &amp; Local Use Tax</t>
  </si>
  <si>
    <t>Accrued WA State B &amp; O Taxes</t>
  </si>
  <si>
    <t>Accrued WA City B &amp; O Taxes</t>
  </si>
  <si>
    <t>Federal Unemployment Tax - Employer</t>
  </si>
  <si>
    <t>Accrued Int 7.15% Notes Due Dec &amp; Jun</t>
  </si>
  <si>
    <t>Accrued Int 7.20% Notes Due Dec &amp; Jun</t>
  </si>
  <si>
    <t>Accrued Int Bank Notes - Domestic</t>
  </si>
  <si>
    <t>7.00% MTN Series B Due 3/9/29 - Accrued</t>
  </si>
  <si>
    <t>6.74% Med Term Notes Due 6/15/18 - Accrued In</t>
  </si>
  <si>
    <t>Accrued Interest - Transm Deposits</t>
  </si>
  <si>
    <t>Accrued Int - Bonds 9.14% MTN Due 06/21/01</t>
  </si>
  <si>
    <t>5.483% Senior Notes due 6/1/2035</t>
  </si>
  <si>
    <t>Accrued Interest on PE Note</t>
  </si>
  <si>
    <t>Accrued Interest - 6.724% Notes Due 6/1</t>
  </si>
  <si>
    <t>Accrued Interest - 6.274% Senior Notes Due 3/15/2037</t>
  </si>
  <si>
    <t>PSE Barclays Op Cr Interest Expense ACD</t>
  </si>
  <si>
    <t>Accrued Interest - $600M Sr Notes Due J</t>
  </si>
  <si>
    <t>5.757% Accrued Interest -Senior Notes Due 10/1/2039</t>
  </si>
  <si>
    <t>$250 Million 4.434% Sr Notes due 2041</t>
  </si>
  <si>
    <t>$45 Million 4.70% Sr Notes due 2051</t>
  </si>
  <si>
    <t>Common - Accrued Interest Customer Deposits</t>
  </si>
  <si>
    <t>4.0% Pollution Control Rev Series 2013B Due 3/2031</t>
  </si>
  <si>
    <t>Accrued Interest - $425MM 4.30% Sr Note</t>
  </si>
  <si>
    <t>FICA Tax Withheld - Employee</t>
  </si>
  <si>
    <t>Washington State &amp; Local Sales Tax Collected</t>
  </si>
  <si>
    <t>Federal Income Tax Withheld - Employee</t>
  </si>
  <si>
    <t>GST on Gas Sales from PSE</t>
  </si>
  <si>
    <t>Baker SA 318 Law Enforcement Plan</t>
  </si>
  <si>
    <t>WUTC Greenwood Penalty Accrual</t>
  </si>
  <si>
    <t>NERC Standards Compliance Loss Reserve</t>
  </si>
  <si>
    <t>Wind Farm Maintenance Accrual</t>
  </si>
  <si>
    <t>California Carbon Obligation</t>
  </si>
  <si>
    <t>EIM SOC Penalty Accrual</t>
  </si>
  <si>
    <t>Junior Achievement Pledge-Short Term</t>
  </si>
  <si>
    <t>US Treasury Grants in Schedule 95A</t>
  </si>
  <si>
    <t>Wash St Annual Filing Fee</t>
  </si>
  <si>
    <t>FERC Annual Charge US Lands -ST</t>
  </si>
  <si>
    <t>Lower Baker - FERC License Fees</t>
  </si>
  <si>
    <t>Upper Baker - FERC License Fees</t>
  </si>
  <si>
    <t>Snoqualmie #1 - FERC License Fees</t>
  </si>
  <si>
    <t>Snoqualmie #2 - FERC License Fees</t>
  </si>
  <si>
    <t>Severance Payable</t>
  </si>
  <si>
    <t>Trading Floor FERC Fees Payable</t>
  </si>
  <si>
    <t>Accrued WUTC Fee</t>
  </si>
  <si>
    <t>Gas - WUTC SQI Penalty</t>
  </si>
  <si>
    <t>401(k) 1% Company Contribution</t>
  </si>
  <si>
    <t>Electric - WUTC SQI Penalty</t>
  </si>
  <si>
    <t>Electric - Town of Concrete Funding - BakLicImp</t>
  </si>
  <si>
    <t>Accrual - 401(k) Match on Incentive Pla</t>
  </si>
  <si>
    <t>Electric - Upper Skagit Tribe MOU - BakLicImp</t>
  </si>
  <si>
    <t>Electric - Sauk-Suiattle Agmt - BakLicImp</t>
  </si>
  <si>
    <t>Electric - Swinomish Tribe Agmt - BakLicImp</t>
  </si>
  <si>
    <t>Accrued - Sale of Transf Frequency Resp</t>
  </si>
  <si>
    <t>Accrued–Sale Trsfrd Frequency Response–SCL Elec</t>
  </si>
  <si>
    <t>Article 103 -Upstream Fish Passage Fund</t>
  </si>
  <si>
    <t>Article 105 - Downstream Fish Passage Fund</t>
  </si>
  <si>
    <t>Article 511 -Decaying Wood Fund</t>
  </si>
  <si>
    <t>Article 505 - Aquatic Riparian Habitat Fund</t>
  </si>
  <si>
    <t>Article 602 Recreation Adapative Management Fund</t>
  </si>
  <si>
    <t>Article 514 - Use of Habit Evaluation</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</si>
  <si>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</si>
  <si>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</si>
  <si>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</si>
  <si>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</si>
  <si>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</si>
  <si>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</si>
  <si>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</si>
  <si>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Article 602 - Terrestrial Enhance &amp; Research Fund O&amp;M</t>
  </si>
  <si>
    <t>Article 302 - Aesthetics Mgmt O&amp;M</t>
  </si>
  <si>
    <t>Article 304 - Bak Resr Rec Water Safety Pln O&amp;M</t>
  </si>
  <si>
    <t>Article 602 - O&amp;M Habitat Enhance, Rstr</t>
  </si>
  <si>
    <t>Capital Lease Obligation - Lanis-Gyr</t>
  </si>
  <si>
    <t>Printer Capital Lease Obligation</t>
  </si>
  <si>
    <t>Unrealized Loss ST - Core Pwr/Gas for Pwr</t>
  </si>
  <si>
    <t>Unrealized Loss ST - Core Gas</t>
  </si>
  <si>
    <t>Unrealized Loss LT - Core Pwr/Gas for Pwr</t>
  </si>
  <si>
    <t>Unrealized Loss LT - Core Gas</t>
  </si>
  <si>
    <t>NewRule 7 Refund zero consump cust adva</t>
  </si>
  <si>
    <t>Rule 7 Cust Adv With Tax (9-1-03)</t>
  </si>
  <si>
    <t>Developers Deposit Rule 7 (9-1-03)</t>
  </si>
  <si>
    <t>Rule 7A Cust Adv With Tax (Kitt) (9-1-0</t>
  </si>
  <si>
    <t>Colstrip 3 &amp; 4 Final Reclamation Liability</t>
  </si>
  <si>
    <t>J Harvey Const Encroach. Dep/BPA Kitsap</t>
  </si>
  <si>
    <t>Tacoma Agreement LNG</t>
  </si>
  <si>
    <t>Deferred Compensation - Salary Deferred</t>
  </si>
  <si>
    <t>PTC Deferral Post June 2010</t>
  </si>
  <si>
    <t>Limited Use Permit Salish Lodge/Snoq Ce</t>
  </si>
  <si>
    <t>Equity Reserve on Snoqualmie Deferred Return</t>
  </si>
  <si>
    <t>Equity Reserve on Baker Deferred Return</t>
  </si>
  <si>
    <t>Unearned Revenue - Pole Contacts</t>
  </si>
  <si>
    <t>Def Rev Sch85 Lifetime O&amp;M on Increm Li</t>
  </si>
  <si>
    <t>Junior Acheuivement Pledge-Long Term</t>
  </si>
  <si>
    <t>Deferred Pole Contact Compliance Payment</t>
  </si>
  <si>
    <t>Lower Snake River Trans Interest Due Customers</t>
  </si>
  <si>
    <t>GAAP Equity Reserve on LSR BPA Trans. Dep.</t>
  </si>
  <si>
    <t>International Paper - Westcoast Capacity Agreement</t>
  </si>
  <si>
    <t>Misc Def Cr. - Equity Reserve on LSR Ph. 1 Fixed Def</t>
  </si>
  <si>
    <t>LSR BPA Bill Credit Holding</t>
  </si>
  <si>
    <t>LT Incentive Plan for Sr Mgmt</t>
  </si>
  <si>
    <t>Unclaimed Vendor Payments</t>
  </si>
  <si>
    <t>Unearned Revenue - Miscellaneous</t>
  </si>
  <si>
    <t>Def Compensation - IBNR</t>
  </si>
  <si>
    <t>Deferred Interchange Power</t>
  </si>
  <si>
    <t>Redmond West Tenant Improvement - ST</t>
  </si>
  <si>
    <t>Unclaimed Property - Customer Refunds</t>
  </si>
  <si>
    <t>Unclaimed Property - Payroll Checks</t>
  </si>
  <si>
    <t>Residential Exchange - Other Deferred C</t>
  </si>
  <si>
    <t xml:space="preserve">Unclaimed Vendor Payments - California  </t>
  </si>
  <si>
    <t>Unclaimed Property - Customer Refunds - California</t>
  </si>
  <si>
    <t>Snoqualmie License O&amp;M Liability</t>
  </si>
  <si>
    <t>Other Deferred Credits - LIHEAP Credit - Electric</t>
  </si>
  <si>
    <t>Other Deferred Credits - LIHEAP Credit - Gas</t>
  </si>
  <si>
    <t>Other Deferred Credits - Contra LIHEAP Credit-Elec</t>
  </si>
  <si>
    <t>Other Deferred Credits - Contra LIHEAP Credit-Gas</t>
  </si>
  <si>
    <t>PGA Unrealized Gain</t>
  </si>
  <si>
    <t>Baker License O&amp;M Liability</t>
  </si>
  <si>
    <t>Misc Def Cr - MNT Equity Offset CarryC - UE-082128</t>
  </si>
  <si>
    <t>Oth. Def. Cr. - Landis - Gyr AMR Billing Credits - Elec.</t>
  </si>
  <si>
    <t>Oth. Def. Cr. - Landis - Gyr AMR Billing Credits - Gas</t>
  </si>
  <si>
    <t>Lease Security Deposit-Electric</t>
  </si>
  <si>
    <t>Lease Security Deposit-Common</t>
  </si>
  <si>
    <t>Electric Decoupling GAAP Unearned Revenue</t>
  </si>
  <si>
    <t>Gas Decoupling GAAP Unearned Revenue</t>
  </si>
  <si>
    <t>Unearned Easement Revenue</t>
  </si>
  <si>
    <t>Deferred Credit - Green Power Tariff</t>
  </si>
  <si>
    <t>Deferred Credit - Carbon Offset Program</t>
  </si>
  <si>
    <t>Freddy1 Remaining Estimated FFH Fees</t>
  </si>
  <si>
    <t>2007 Cashiers Overages</t>
  </si>
  <si>
    <t>Equity Resrv on Ferndale Fixed Deferral</t>
  </si>
  <si>
    <t>Low Income Program - Electric</t>
  </si>
  <si>
    <t>Low Income Program - Gas</t>
  </si>
  <si>
    <t>Operating Leases Oligation</t>
  </si>
  <si>
    <t>PTC Reg Acct Contra</t>
  </si>
  <si>
    <t>Deferred PTC Reg Asset Contra Abandonme</t>
  </si>
  <si>
    <t>PTCs Transition Fund Contra</t>
  </si>
  <si>
    <t>Deferred PTCs</t>
  </si>
  <si>
    <t>Reg Liability Tax Reform – Property Gas</t>
  </si>
  <si>
    <t>Reg Liability Tax Reform – Non Property Gas</t>
  </si>
  <si>
    <t>Unamortized Gain from Disp Allowance - Colstr</t>
  </si>
  <si>
    <t>Summit Purchase Buyout - Electric</t>
  </si>
  <si>
    <t>Summit Purchase Buyout - Gas</t>
  </si>
  <si>
    <t>Deferred REC Revenue Post Nov. 2009</t>
  </si>
  <si>
    <t>PTC Customer Deferral of Pre-July 2010</t>
  </si>
  <si>
    <t>REC Proceeds in Rates Sch 137</t>
  </si>
  <si>
    <t>Interest On REC Proceeds in Rates</t>
  </si>
  <si>
    <t>Interest on REC Proceeds Not in Rates</t>
  </si>
  <si>
    <t>Interest on Treasury Grant in Sch 95a</t>
  </si>
  <si>
    <t>Int. on LSR Treasury Grant in Sch 95A</t>
  </si>
  <si>
    <t>Electric Residential Decouping Revenue Overcollect</t>
  </si>
  <si>
    <t>Gas Residential Decouping Revenue Overcollect</t>
  </si>
  <si>
    <t>Gas Non-Residential Decouping Revenue Overcollect</t>
  </si>
  <si>
    <t>Int on Elec Residential Decoupling Rev</t>
  </si>
  <si>
    <t>Electric Schedule 26 Decoupling Revenue Overcollected</t>
  </si>
  <si>
    <t>Electric Schedule 31 Decoupling Revenue Overcollected</t>
  </si>
  <si>
    <t>Gas ROR Over Earning</t>
  </si>
  <si>
    <t>Sch 142 Electric Residential to Return</t>
  </si>
  <si>
    <t>Dfrd Principal on BioGas in Rates</t>
  </si>
  <si>
    <t>Dfrd Interest on Bogas in Rates</t>
  </si>
  <si>
    <t>Interest on Electric Schedule 31 Decoupling Revenue</t>
  </si>
  <si>
    <t>Interest on Electric Schedule 26 Decoupling Revenue</t>
  </si>
  <si>
    <t>Sch 142 Electric Schedule 26 to Return</t>
  </si>
  <si>
    <t>Sch 142 Elec Schedule 31 to Return to C</t>
  </si>
  <si>
    <t>JPUD Gain to Customers-Electric</t>
  </si>
  <si>
    <t>Electric ROR Over Earning-Decoupling</t>
  </si>
  <si>
    <t>Deferred Tax Rate Change – Electric</t>
  </si>
  <si>
    <t>Deferred Tax Rate Change - Gas</t>
  </si>
  <si>
    <t>E Decoup Rev Overcollect - Sch 8 &amp; 24</t>
  </si>
  <si>
    <t>E Decoup Rev Overcoll - Sch 7A, 11, 25,</t>
  </si>
  <si>
    <t>E FPC Decoup Rev Overcollect - Sch 7</t>
  </si>
  <si>
    <t>E FPC Decoup Rev Overcoll - Sch7A,11,25,29,35&amp;43</t>
  </si>
  <si>
    <t>E FPC Decoup Rev Overcollect - Sch 8 &amp; 24</t>
  </si>
  <si>
    <t>E FPC Decoup Rev Overcollect -  Sch 10 &amp; 31</t>
  </si>
  <si>
    <t>E FPC Decoup Rev Overcollect-  Sch 12 &amp;</t>
  </si>
  <si>
    <t>IntE Decoup Rev Overcollect -  Sch 46 &amp; 49</t>
  </si>
  <si>
    <t>G Decoup Rev Overcollect -  Sch 31 &amp; 31T</t>
  </si>
  <si>
    <t>Reg Liability Tax Reform – Non Property Elec</t>
  </si>
  <si>
    <t>IntE Decoup Rev Overcollect - Sch 8 &amp; 24</t>
  </si>
  <si>
    <t>IntE Decoup Rev Overcoll - Sch7A,11,25,29,35&amp;43</t>
  </si>
  <si>
    <t>IntE FPC Decoup Rev Overcollect - Sch 7</t>
  </si>
  <si>
    <t>IntE FPC Decoup Rev Overcoll -Sch7A,11,25,29,35&amp;43</t>
  </si>
  <si>
    <t>IntE FPC Decoup Rev Overcollect - Sch 8 &amp; 24</t>
  </si>
  <si>
    <t>IntE FPC Decoup Rev Overcollect -  Sch 10 &amp; 31</t>
  </si>
  <si>
    <t>Reg Liability Tax Reform – Property Elec</t>
  </si>
  <si>
    <t>IntG Decoup Rev Overcollect -  Sch 31 &amp; 31T</t>
  </si>
  <si>
    <t>E Decoup Rev Return - Sch 8 &amp; 24</t>
  </si>
  <si>
    <t>E Decoup Rev Return - Sch 7A, 11, 25, 2</t>
  </si>
  <si>
    <t>E FPC Decoup Rev Return - Sch 7</t>
  </si>
  <si>
    <t>E FPC Decoup Rev Return - Sch7A,11,25,2</t>
  </si>
  <si>
    <t>E FPC Decoup Rev Return - Sch 8 &amp; 24</t>
  </si>
  <si>
    <t>E FPC Decoup Rev Return - Sch 10 &amp; 31</t>
  </si>
  <si>
    <t>accum Defer Inv Tax Cr - Gas</t>
  </si>
  <si>
    <t>Deferred Gains post  5/31/08 Property Sales - Gas</t>
  </si>
  <si>
    <t>Deferred Gains post 10/31/09 Property Sales - Electric</t>
  </si>
  <si>
    <t>Gas Def Property Gains UG-111049</t>
  </si>
  <si>
    <t>Electric Def Property Gains UE-111048</t>
  </si>
  <si>
    <t>Def Property Gains UE-170033</t>
  </si>
  <si>
    <t>Def Property Gains UG-170034</t>
  </si>
  <si>
    <t>Unamort Gain Reacq Debt- 250M 6.974% MT</t>
  </si>
  <si>
    <t>Deferred Inc Tax - Liberalized Deprec</t>
  </si>
  <si>
    <t>DFIT - FAS 133 ST Liability - Electric</t>
  </si>
  <si>
    <t>Def FIT Pension</t>
  </si>
  <si>
    <t>DFIT - FAS 133 LT Liability - Electric</t>
  </si>
  <si>
    <t>Def FIT Bond Related</t>
  </si>
  <si>
    <t>DFIT Colstrip ARO</t>
  </si>
  <si>
    <t>DFIT - FAS 133 ST Liability - Gas</t>
  </si>
  <si>
    <t>DFIT - FAS 133 LT Liability - Gas</t>
  </si>
  <si>
    <t>DFIT - 2006 Storm Excess Costs</t>
  </si>
  <si>
    <t>DTA Provision for Credit Card Deferral</t>
  </si>
  <si>
    <t>DFIT-2014 Storm Excess Costs</t>
  </si>
  <si>
    <t>DFIT - FAS 133 Liability - PGA  LT</t>
  </si>
  <si>
    <t>Def FIT- Environmental Gas</t>
  </si>
  <si>
    <t>Def FIT - Demand Side Management Gas</t>
  </si>
  <si>
    <t>DFIT - 2015 Storm Excess Costs-LT</t>
  </si>
  <si>
    <t>accum Def Tax Liability - SFAS 109</t>
  </si>
  <si>
    <t>Def FIT - FAS 109</t>
  </si>
  <si>
    <t>DFIT - 2016 Storm Excess Costs-LT</t>
  </si>
  <si>
    <t>DFIT - FAS 133 Frwd Swap Int LT</t>
  </si>
  <si>
    <t>Deferred FIT - PCA Customer Portion</t>
  </si>
  <si>
    <t>DFIT – Goldendale Deferral</t>
  </si>
  <si>
    <t>DFIT - Electric Conservation</t>
  </si>
  <si>
    <t>DFIT-Electric Residential Decoupling Re</t>
  </si>
  <si>
    <t>DFIT-Gas Residential Decoupling Revenue</t>
  </si>
  <si>
    <t>DFIT-Electric NONResidential Decoupling</t>
  </si>
  <si>
    <t>DFIT-Gas NONResidential Decoupling Reve</t>
  </si>
  <si>
    <t>DFIT Electric Property Tax Tracker Schedule 140 - LT</t>
  </si>
  <si>
    <t>DFIT-Gas Property Tax Tracker Schedule 140 -LT</t>
  </si>
  <si>
    <t>DFIT-Decoupling Sch 26 &amp; 31</t>
  </si>
  <si>
    <t>DFIT-Major Inspection-Long Term</t>
  </si>
  <si>
    <t>DFIT-Gas ROR Over Earning-Decoupling Revenue -LT</t>
  </si>
  <si>
    <t>DFIT-Colstrip 3&amp;4 Overhaul Costs-LT</t>
  </si>
  <si>
    <t>DFIT-Elec ROR Over Earning-Decoupling Revenue-LT</t>
  </si>
  <si>
    <t>DFIT- 2017 Storm - LT</t>
  </si>
  <si>
    <t>TOTAL CAPITALIZATION</t>
  </si>
  <si>
    <t>NOL</t>
  </si>
  <si>
    <t>Working Capital Ratio</t>
  </si>
  <si>
    <t>Working Capital Spread</t>
  </si>
  <si>
    <t>June 30 2017 CBR</t>
  </si>
  <si>
    <t>Common Allocator</t>
  </si>
  <si>
    <t>depr_group</t>
  </si>
  <si>
    <t>fc_desc</t>
  </si>
  <si>
    <t>Intangible Plant, Common</t>
  </si>
  <si>
    <t>Steam Generation Plant</t>
  </si>
  <si>
    <t>Intangible Plant, Electric</t>
  </si>
  <si>
    <t>Hydro Generation Plant</t>
  </si>
  <si>
    <t>Other Production Plant</t>
  </si>
  <si>
    <t>Transmission Plant - Electric</t>
  </si>
  <si>
    <t xml:space="preserve">E3556 TSM Poles </t>
  </si>
  <si>
    <t>Distribution Plant - Electric</t>
  </si>
  <si>
    <t>E3640 DST Poles/Towers/Fixtures</t>
  </si>
  <si>
    <t>E3650 DST O/H Conductor/Devices</t>
  </si>
  <si>
    <t>E3701 DST Meters AMI</t>
  </si>
  <si>
    <t>General Plant, Electric</t>
  </si>
  <si>
    <t>Electric</t>
  </si>
  <si>
    <t>General Plant, Common</t>
  </si>
  <si>
    <t>C3970 CMN Comm Equip, AMI Network</t>
  </si>
  <si>
    <t>Capital Lease, BLC Vehicles-RETIRED</t>
  </si>
  <si>
    <t>Capital Lease, Fredonia-RETIRED</t>
  </si>
  <si>
    <t>Capital Lease, FredoniaSalesTax-RET</t>
  </si>
  <si>
    <t>Capital Lease, Landis + Gyr-RETIRED</t>
  </si>
  <si>
    <t>Capital Lease, Printer Great Am</t>
  </si>
  <si>
    <t>Capital Lease, Printer Great Am 2</t>
  </si>
  <si>
    <t>Capital Lease, Printer Great Am 3</t>
  </si>
  <si>
    <t>Capital Lease, Whitehorn-RETIRED</t>
  </si>
  <si>
    <t>Remove Colstrip 1&amp;2 Non-Recoverable Costs</t>
  </si>
  <si>
    <t>1301FC + 1302FC</t>
  </si>
  <si>
    <t>Electric Allocation Factor</t>
  </si>
  <si>
    <t>10100501</t>
  </si>
  <si>
    <t/>
  </si>
  <si>
    <t>NO</t>
  </si>
  <si>
    <t>10100502</t>
  </si>
  <si>
    <t>10100503</t>
  </si>
  <si>
    <t>CRB</t>
  </si>
  <si>
    <t>10100601</t>
  </si>
  <si>
    <t>10100602</t>
  </si>
  <si>
    <t>10100651</t>
  </si>
  <si>
    <t>10100661</t>
  </si>
  <si>
    <t>10110013</t>
  </si>
  <si>
    <t>10110023</t>
  </si>
  <si>
    <t>10500501</t>
  </si>
  <si>
    <t>10500502</t>
  </si>
  <si>
    <t>10500503</t>
  </si>
  <si>
    <t>10600501</t>
  </si>
  <si>
    <t>10600502</t>
  </si>
  <si>
    <t>10600503</t>
  </si>
  <si>
    <t>10600602</t>
  </si>
  <si>
    <t>10600603</t>
  </si>
  <si>
    <t>10700011</t>
  </si>
  <si>
    <t>10700012</t>
  </si>
  <si>
    <t>10700013</t>
  </si>
  <si>
    <t>10700023</t>
  </si>
  <si>
    <t>10700051</t>
  </si>
  <si>
    <t>10700501</t>
  </si>
  <si>
    <t>10700502</t>
  </si>
  <si>
    <t>10700503</t>
  </si>
  <si>
    <t>10700601</t>
  </si>
  <si>
    <t>10700602</t>
  </si>
  <si>
    <t>10700603</t>
  </si>
  <si>
    <t>10800061</t>
  </si>
  <si>
    <t>10800062</t>
  </si>
  <si>
    <t>10800071</t>
  </si>
  <si>
    <t>10800072</t>
  </si>
  <si>
    <t>10800501</t>
  </si>
  <si>
    <t>10800502</t>
  </si>
  <si>
    <t>10800503</t>
  </si>
  <si>
    <t>10800541</t>
  </si>
  <si>
    <t>10800543</t>
  </si>
  <si>
    <t>10800552</t>
  </si>
  <si>
    <t>10800601</t>
  </si>
  <si>
    <t>10800602</t>
  </si>
  <si>
    <t>10800611</t>
  </si>
  <si>
    <t>10800621</t>
  </si>
  <si>
    <t>10800631</t>
  </si>
  <si>
    <t>10800701</t>
  </si>
  <si>
    <t>10800711</t>
  </si>
  <si>
    <t>10800721</t>
  </si>
  <si>
    <t>10800741</t>
  </si>
  <si>
    <t>10800751</t>
  </si>
  <si>
    <t>10800831</t>
  </si>
  <si>
    <t>11100501</t>
  </si>
  <si>
    <t>11100502</t>
  </si>
  <si>
    <t>11100503</t>
  </si>
  <si>
    <t>11400001</t>
  </si>
  <si>
    <t>11400011</t>
  </si>
  <si>
    <t>11400031</t>
  </si>
  <si>
    <t>11400061</t>
  </si>
  <si>
    <t>11400071</t>
  </si>
  <si>
    <t>11400091</t>
  </si>
  <si>
    <t>11500001</t>
  </si>
  <si>
    <t>11500011</t>
  </si>
  <si>
    <t>11500031</t>
  </si>
  <si>
    <t>11500041</t>
  </si>
  <si>
    <t>11500051</t>
  </si>
  <si>
    <t>11500061</t>
  </si>
  <si>
    <t>11710002</t>
  </si>
  <si>
    <t>11730002</t>
  </si>
  <si>
    <t>12100503</t>
  </si>
  <si>
    <t>12100513</t>
  </si>
  <si>
    <t>12200503</t>
  </si>
  <si>
    <t>12310000</t>
  </si>
  <si>
    <t>12400043</t>
  </si>
  <si>
    <t>12400503</t>
  </si>
  <si>
    <t>12400542</t>
  </si>
  <si>
    <t>12400552</t>
  </si>
  <si>
    <t>12400553</t>
  </si>
  <si>
    <t>12400723</t>
  </si>
  <si>
    <t>12800001</t>
  </si>
  <si>
    <t>12800011</t>
  </si>
  <si>
    <t>13100543</t>
  </si>
  <si>
    <t>13100563</t>
  </si>
  <si>
    <t>13100573</t>
  </si>
  <si>
    <t>13101003</t>
  </si>
  <si>
    <t>13101013</t>
  </si>
  <si>
    <t>13101023</t>
  </si>
  <si>
    <t>13101033</t>
  </si>
  <si>
    <t>13101093</t>
  </si>
  <si>
    <t>13101113</t>
  </si>
  <si>
    <t>13101123</t>
  </si>
  <si>
    <t>13101133</t>
  </si>
  <si>
    <t>13101163</t>
  </si>
  <si>
    <t>13101183</t>
  </si>
  <si>
    <t>13101193</t>
  </si>
  <si>
    <t>13101213</t>
  </si>
  <si>
    <t>13101253</t>
  </si>
  <si>
    <t>13109003</t>
  </si>
  <si>
    <t>13109013</t>
  </si>
  <si>
    <t>13109023</t>
  </si>
  <si>
    <t>13400021</t>
  </si>
  <si>
    <t>13400031</t>
  </si>
  <si>
    <t>13400073</t>
  </si>
  <si>
    <t>13400111</t>
  </si>
  <si>
    <t>13400123</t>
  </si>
  <si>
    <t>13400211</t>
  </si>
  <si>
    <t>13400241</t>
  </si>
  <si>
    <t>13400261</t>
  </si>
  <si>
    <t>13400271</t>
  </si>
  <si>
    <t>13400281</t>
  </si>
  <si>
    <t>13400311</t>
  </si>
  <si>
    <t>13400321</t>
  </si>
  <si>
    <t>13400332</t>
  </si>
  <si>
    <t>13400341</t>
  </si>
  <si>
    <t>Cash Collateral ICE</t>
  </si>
  <si>
    <t>13500003</t>
  </si>
  <si>
    <t>13500041</t>
  </si>
  <si>
    <t>13500051</t>
  </si>
  <si>
    <t>13500061</t>
  </si>
  <si>
    <t>13500071</t>
  </si>
  <si>
    <t>13500183</t>
  </si>
  <si>
    <t>13500192</t>
  </si>
  <si>
    <t>13500201</t>
  </si>
  <si>
    <t>13500203</t>
  </si>
  <si>
    <t>13600013</t>
  </si>
  <si>
    <t>14100311</t>
  </si>
  <si>
    <t>14200003</t>
  </si>
  <si>
    <t>14200201</t>
  </si>
  <si>
    <t>14200202</t>
  </si>
  <si>
    <t>14200203</t>
  </si>
  <si>
    <t>14200213</t>
  </si>
  <si>
    <t>14200223</t>
  </si>
  <si>
    <t>14200251</t>
  </si>
  <si>
    <t>14200252</t>
  </si>
  <si>
    <t>14200253</t>
  </si>
  <si>
    <t>14300062</t>
  </si>
  <si>
    <t>14300072</t>
  </si>
  <si>
    <t>14300081</t>
  </si>
  <si>
    <t>14300082</t>
  </si>
  <si>
    <t>14300141</t>
  </si>
  <si>
    <t>14300151</t>
  </si>
  <si>
    <t>14300171</t>
  </si>
  <si>
    <t>14300213</t>
  </si>
  <si>
    <t>14300241</t>
  </si>
  <si>
    <t>14300253</t>
  </si>
  <si>
    <t>14300261</t>
  </si>
  <si>
    <t>14300323</t>
  </si>
  <si>
    <t>14300333</t>
  </si>
  <si>
    <t>14300341</t>
  </si>
  <si>
    <t>14300703</t>
  </si>
  <si>
    <t>14300711</t>
  </si>
  <si>
    <t>14300713</t>
  </si>
  <si>
    <t>14300723</t>
  </si>
  <si>
    <t>14300733</t>
  </si>
  <si>
    <t>14300743</t>
  </si>
  <si>
    <t>14300763</t>
  </si>
  <si>
    <t>14300913</t>
  </si>
  <si>
    <t>14300921</t>
  </si>
  <si>
    <t>14301022</t>
  </si>
  <si>
    <t>14301033</t>
  </si>
  <si>
    <t>14301041</t>
  </si>
  <si>
    <t>14301043</t>
  </si>
  <si>
    <t>14400311</t>
  </si>
  <si>
    <t>14400312</t>
  </si>
  <si>
    <t>14400313</t>
  </si>
  <si>
    <t>14400323</t>
  </si>
  <si>
    <t>14400333</t>
  </si>
  <si>
    <t>APUA - Treble Damages Diversion</t>
  </si>
  <si>
    <t>14400343</t>
  </si>
  <si>
    <t>14400353</t>
  </si>
  <si>
    <t>14600000</t>
  </si>
  <si>
    <t>15100001</t>
  </si>
  <si>
    <t>15100021</t>
  </si>
  <si>
    <t>15100031</t>
  </si>
  <si>
    <t>15100041</t>
  </si>
  <si>
    <t>15100061</t>
  </si>
  <si>
    <t>15100081</t>
  </si>
  <si>
    <t>15100091</t>
  </si>
  <si>
    <t>15100101</t>
  </si>
  <si>
    <t>15100122</t>
  </si>
  <si>
    <t>15100181</t>
  </si>
  <si>
    <t>15100211</t>
  </si>
  <si>
    <t>15100221</t>
  </si>
  <si>
    <t>15100271</t>
  </si>
  <si>
    <t>15100291</t>
  </si>
  <si>
    <t>15111001</t>
  </si>
  <si>
    <t>15400023</t>
  </si>
  <si>
    <t>15400031</t>
  </si>
  <si>
    <t>15400033</t>
  </si>
  <si>
    <t>15400041</t>
  </si>
  <si>
    <t>15400061</t>
  </si>
  <si>
    <t>15400101</t>
  </si>
  <si>
    <t>15400102</t>
  </si>
  <si>
    <t>15400103</t>
  </si>
  <si>
    <t>15400181</t>
  </si>
  <si>
    <t>15600003</t>
  </si>
  <si>
    <t>15810001</t>
  </si>
  <si>
    <t>16300023</t>
  </si>
  <si>
    <t>16300063</t>
  </si>
  <si>
    <t>16410002</t>
  </si>
  <si>
    <t>16410012</t>
  </si>
  <si>
    <t>16410022</t>
  </si>
  <si>
    <t>16420002</t>
  </si>
  <si>
    <t>16420012</t>
  </si>
  <si>
    <t>16500013</t>
  </si>
  <si>
    <t>16500022</t>
  </si>
  <si>
    <t>Prepaid - Gas Pipeline Annual Use Permi</t>
  </si>
  <si>
    <t>16500063</t>
  </si>
  <si>
    <t>16500071</t>
  </si>
  <si>
    <t>16500081</t>
  </si>
  <si>
    <t>16500083</t>
  </si>
  <si>
    <t>16500091</t>
  </si>
  <si>
    <t>16500101</t>
  </si>
  <si>
    <t>16500103</t>
  </si>
  <si>
    <t>16500123</t>
  </si>
  <si>
    <t>16500143</t>
  </si>
  <si>
    <t>16500153</t>
  </si>
  <si>
    <t>16500173</t>
  </si>
  <si>
    <t>16500183</t>
  </si>
  <si>
    <t>16500213</t>
  </si>
  <si>
    <t>Prepaid - OpenLink Endur</t>
  </si>
  <si>
    <t>16500223</t>
  </si>
  <si>
    <t>Prepaid - Datalink OneCall - ST</t>
  </si>
  <si>
    <t>16500251</t>
  </si>
  <si>
    <t>16500283</t>
  </si>
  <si>
    <t>16500303</t>
  </si>
  <si>
    <t>Prepaid - L&amp;G USC 1-Way AMR Head End So</t>
  </si>
  <si>
    <t>16500321</t>
  </si>
  <si>
    <t>16500331</t>
  </si>
  <si>
    <t>16500333</t>
  </si>
  <si>
    <t>16500351</t>
  </si>
  <si>
    <t>16500373</t>
  </si>
  <si>
    <t>16500383</t>
  </si>
  <si>
    <t>16500401</t>
  </si>
  <si>
    <t>16500411</t>
  </si>
  <si>
    <t>16500413</t>
  </si>
  <si>
    <t>16500421</t>
  </si>
  <si>
    <t>16500433</t>
  </si>
  <si>
    <t>16500443</t>
  </si>
  <si>
    <t>16500493</t>
  </si>
  <si>
    <t>16500503</t>
  </si>
  <si>
    <t>16500532</t>
  </si>
  <si>
    <t>16500553</t>
  </si>
  <si>
    <t>16500563</t>
  </si>
  <si>
    <t>16500583</t>
  </si>
  <si>
    <t>16500591</t>
  </si>
  <si>
    <t>16500601</t>
  </si>
  <si>
    <t>16500611</t>
  </si>
  <si>
    <t>16500612</t>
  </si>
  <si>
    <t>16500622</t>
  </si>
  <si>
    <t>16500623</t>
  </si>
  <si>
    <t>16500633</t>
  </si>
  <si>
    <t>16500643</t>
  </si>
  <si>
    <t>16500651</t>
  </si>
  <si>
    <t>16500661</t>
  </si>
  <si>
    <t>16500671</t>
  </si>
  <si>
    <t>16500673</t>
  </si>
  <si>
    <t>16500681</t>
  </si>
  <si>
    <t>16500683</t>
  </si>
  <si>
    <t>16500693</t>
  </si>
  <si>
    <t>16500703</t>
  </si>
  <si>
    <t>16500731</t>
  </si>
  <si>
    <t>16500741</t>
  </si>
  <si>
    <t>16500743</t>
  </si>
  <si>
    <t>16500751</t>
  </si>
  <si>
    <t>16500753</t>
  </si>
  <si>
    <t>16500763</t>
  </si>
  <si>
    <t>16500783</t>
  </si>
  <si>
    <t>16500813</t>
  </si>
  <si>
    <t>16500833</t>
  </si>
  <si>
    <t>16500843</t>
  </si>
  <si>
    <t>16500873</t>
  </si>
  <si>
    <t>16500881</t>
  </si>
  <si>
    <t>16500893</t>
  </si>
  <si>
    <t>16500901</t>
  </si>
  <si>
    <t>16500911</t>
  </si>
  <si>
    <t>16500953</t>
  </si>
  <si>
    <t>16500963</t>
  </si>
  <si>
    <t>16500973</t>
  </si>
  <si>
    <t>16500983</t>
  </si>
  <si>
    <t>16501003</t>
  </si>
  <si>
    <t>16501013</t>
  </si>
  <si>
    <t>16501023</t>
  </si>
  <si>
    <t>Prepaid - Structured Indeni Maintenance</t>
  </si>
  <si>
    <t>16501033</t>
  </si>
  <si>
    <t>Prepaid - Gartner Subscription</t>
  </si>
  <si>
    <t>16501043</t>
  </si>
  <si>
    <t>Prepaid  - L&amp;G AMI Command Center SW He</t>
  </si>
  <si>
    <t>16501051</t>
  </si>
  <si>
    <t>16501053</t>
  </si>
  <si>
    <t>Prepaid - OATI WebTrans</t>
  </si>
  <si>
    <t>16501083</t>
  </si>
  <si>
    <t>16501101</t>
  </si>
  <si>
    <t>16501103</t>
  </si>
  <si>
    <t>16501113</t>
  </si>
  <si>
    <t>16501133</t>
  </si>
  <si>
    <t>16501143</t>
  </si>
  <si>
    <t>16501153</t>
  </si>
  <si>
    <t>16501193</t>
  </si>
  <si>
    <t>16502001</t>
  </si>
  <si>
    <t>16502003</t>
  </si>
  <si>
    <t>16502013</t>
  </si>
  <si>
    <t>16502021</t>
  </si>
  <si>
    <t>16502023</t>
  </si>
  <si>
    <t>16502033</t>
  </si>
  <si>
    <t>16502053</t>
  </si>
  <si>
    <t>16502063</t>
  </si>
  <si>
    <t>16502083</t>
  </si>
  <si>
    <t>16502103</t>
  </si>
  <si>
    <t>16502011</t>
  </si>
  <si>
    <t>16502113</t>
  </si>
  <si>
    <t>16502123</t>
  </si>
  <si>
    <t>16502133</t>
  </si>
  <si>
    <t>16502143</t>
  </si>
  <si>
    <t>16502153</t>
  </si>
  <si>
    <t>16502163</t>
  </si>
  <si>
    <t>16502173</t>
  </si>
  <si>
    <t>16502181</t>
  </si>
  <si>
    <t>16502191</t>
  </si>
  <si>
    <t>16502201</t>
  </si>
  <si>
    <t>16502213</t>
  </si>
  <si>
    <t>16502221</t>
  </si>
  <si>
    <t>16502231</t>
  </si>
  <si>
    <t>16502241</t>
  </si>
  <si>
    <t>16502251</t>
  </si>
  <si>
    <t>16502261</t>
  </si>
  <si>
    <t>16502271</t>
  </si>
  <si>
    <t>16502273</t>
  </si>
  <si>
    <t>16502381</t>
  </si>
  <si>
    <t>16502382</t>
  </si>
  <si>
    <t>16502391</t>
  </si>
  <si>
    <t>16502393</t>
  </si>
  <si>
    <t>16502401</t>
  </si>
  <si>
    <t>16502403</t>
  </si>
  <si>
    <t>16502413</t>
  </si>
  <si>
    <t>16502423</t>
  </si>
  <si>
    <t>16502433</t>
  </si>
  <si>
    <t>16502453</t>
  </si>
  <si>
    <t>16502443</t>
  </si>
  <si>
    <t>16502463</t>
  </si>
  <si>
    <t>16502473</t>
  </si>
  <si>
    <t>16502483</t>
  </si>
  <si>
    <t>16502493</t>
  </si>
  <si>
    <t>16502503</t>
  </si>
  <si>
    <t>16502513</t>
  </si>
  <si>
    <t>16502523</t>
  </si>
  <si>
    <t>16502543</t>
  </si>
  <si>
    <t>16504003</t>
  </si>
  <si>
    <t>16504013</t>
  </si>
  <si>
    <t>16504023</t>
  </si>
  <si>
    <t>16504033</t>
  </si>
  <si>
    <t>16504043</t>
  </si>
  <si>
    <t>16504053</t>
  </si>
  <si>
    <t>16504063</t>
  </si>
  <si>
    <t>16504073</t>
  </si>
  <si>
    <t>16504083</t>
  </si>
  <si>
    <t>16504093</t>
  </si>
  <si>
    <t>16504101</t>
  </si>
  <si>
    <t>16504112</t>
  </si>
  <si>
    <t>16504171</t>
  </si>
  <si>
    <t>16504181</t>
  </si>
  <si>
    <t>16504191</t>
  </si>
  <si>
    <t>16504201</t>
  </si>
  <si>
    <t>16504221</t>
  </si>
  <si>
    <t>16504223</t>
  </si>
  <si>
    <t>16504231</t>
  </si>
  <si>
    <t>16504233</t>
  </si>
  <si>
    <t>16504241</t>
  </si>
  <si>
    <t>16504243</t>
  </si>
  <si>
    <t>Prepaid - Datalink OneCall - LT</t>
  </si>
  <si>
    <t>16504251</t>
  </si>
  <si>
    <t>16504253</t>
  </si>
  <si>
    <t>16504261</t>
  </si>
  <si>
    <t>16504271</t>
  </si>
  <si>
    <t>16504273</t>
  </si>
  <si>
    <t>16504281</t>
  </si>
  <si>
    <t>16504283</t>
  </si>
  <si>
    <t>16504293</t>
  </si>
  <si>
    <t>16504303</t>
  </si>
  <si>
    <t>16504313</t>
  </si>
  <si>
    <t>16504323</t>
  </si>
  <si>
    <t>16504353</t>
  </si>
  <si>
    <t>16504373</t>
  </si>
  <si>
    <t>16580001</t>
  </si>
  <si>
    <t>16580002</t>
  </si>
  <si>
    <t>16580003</t>
  </si>
  <si>
    <t>16590001</t>
  </si>
  <si>
    <t>16590002</t>
  </si>
  <si>
    <t>16590003</t>
  </si>
  <si>
    <t>17300001</t>
  </si>
  <si>
    <t>17300002</t>
  </si>
  <si>
    <t>17400001</t>
  </si>
  <si>
    <t>17400011</t>
  </si>
  <si>
    <t>17500001</t>
  </si>
  <si>
    <t>17500002</t>
  </si>
  <si>
    <t>17500011</t>
  </si>
  <si>
    <t>17500012</t>
  </si>
  <si>
    <t>18100003</t>
  </si>
  <si>
    <t>18100093</t>
  </si>
  <si>
    <t>18100203</t>
  </si>
  <si>
    <t>18100213</t>
  </si>
  <si>
    <t>18100223</t>
  </si>
  <si>
    <t>18100233</t>
  </si>
  <si>
    <t>18100473</t>
  </si>
  <si>
    <t>18100493</t>
  </si>
  <si>
    <t>18100663</t>
  </si>
  <si>
    <t>18100673</t>
  </si>
  <si>
    <t>18100683</t>
  </si>
  <si>
    <t>18100923</t>
  </si>
  <si>
    <t>18100933</t>
  </si>
  <si>
    <t>18100993</t>
  </si>
  <si>
    <t>18101023</t>
  </si>
  <si>
    <t>18101033</t>
  </si>
  <si>
    <t>18101053</t>
  </si>
  <si>
    <t>18101083</t>
  </si>
  <si>
    <t>18101093</t>
  </si>
  <si>
    <t>18101113</t>
  </si>
  <si>
    <t>18101123</t>
  </si>
  <si>
    <t>18101133</t>
  </si>
  <si>
    <t>18101143</t>
  </si>
  <si>
    <t>18210231</t>
  </si>
  <si>
    <t>18210261</t>
  </si>
  <si>
    <t>18210281</t>
  </si>
  <si>
    <t>18210291</t>
  </si>
  <si>
    <t>18210301</t>
  </si>
  <si>
    <t>18210311</t>
  </si>
  <si>
    <t>18210321</t>
  </si>
  <si>
    <t>18210331</t>
  </si>
  <si>
    <t>18210341</t>
  </si>
  <si>
    <t>18220011</t>
  </si>
  <si>
    <t>18220021</t>
  </si>
  <si>
    <t>18220031</t>
  </si>
  <si>
    <t>18220041</t>
  </si>
  <si>
    <t>18220061</t>
  </si>
  <si>
    <t>18220091</t>
  </si>
  <si>
    <t>18220101</t>
  </si>
  <si>
    <t>18230002</t>
  </si>
  <si>
    <t>18230021</t>
  </si>
  <si>
    <t>18230031</t>
  </si>
  <si>
    <t>18230032</t>
  </si>
  <si>
    <t>18230041</t>
  </si>
  <si>
    <t>18230042</t>
  </si>
  <si>
    <t>18230051</t>
  </si>
  <si>
    <t>18230061</t>
  </si>
  <si>
    <t>18230071</t>
  </si>
  <si>
    <t>18230081</t>
  </si>
  <si>
    <t>18230281</t>
  </si>
  <si>
    <t>18230291</t>
  </si>
  <si>
    <t>18230311</t>
  </si>
  <si>
    <t>18230312</t>
  </si>
  <si>
    <t>18230351</t>
  </si>
  <si>
    <t>18230401</t>
  </si>
  <si>
    <t>18230431</t>
  </si>
  <si>
    <t>18230501</t>
  </si>
  <si>
    <t>18230502</t>
  </si>
  <si>
    <t>18230621</t>
  </si>
  <si>
    <t>18230631</t>
  </si>
  <si>
    <t>18230691</t>
  </si>
  <si>
    <t>18230711</t>
  </si>
  <si>
    <t>18230721</t>
  </si>
  <si>
    <t>18230731</t>
  </si>
  <si>
    <t>18230741</t>
  </si>
  <si>
    <t>18230751</t>
  </si>
  <si>
    <t>18230761</t>
  </si>
  <si>
    <t>18230771</t>
  </si>
  <si>
    <t>18230781</t>
  </si>
  <si>
    <t>18230791</t>
  </si>
  <si>
    <t>18230811</t>
  </si>
  <si>
    <t>18230821</t>
  </si>
  <si>
    <t>18230831</t>
  </si>
  <si>
    <t>18230841</t>
  </si>
  <si>
    <t>18230851</t>
  </si>
  <si>
    <t>18230861</t>
  </si>
  <si>
    <t>18230871</t>
  </si>
  <si>
    <t>18230881</t>
  </si>
  <si>
    <t>18230891</t>
  </si>
  <si>
    <t>18230971</t>
  </si>
  <si>
    <t>18230981</t>
  </si>
  <si>
    <t>18231051</t>
  </si>
  <si>
    <t>18231061</t>
  </si>
  <si>
    <t>18231081</t>
  </si>
  <si>
    <t>18231091</t>
  </si>
  <si>
    <t>18231141</t>
  </si>
  <si>
    <t>18231151</t>
  </si>
  <si>
    <t>18231161</t>
  </si>
  <si>
    <t>18231171</t>
  </si>
  <si>
    <t>18231181</t>
  </si>
  <si>
    <t>18231191</t>
  </si>
  <si>
    <t>18231241</t>
  </si>
  <si>
    <t>18231251</t>
  </si>
  <si>
    <t>18231261</t>
  </si>
  <si>
    <t>18231271</t>
  </si>
  <si>
    <t>18232221</t>
  </si>
  <si>
    <t>18232251</t>
  </si>
  <si>
    <t>18232261</t>
  </si>
  <si>
    <t>18232271</t>
  </si>
  <si>
    <t>18232301</t>
  </si>
  <si>
    <t>18232311</t>
  </si>
  <si>
    <t>18232321</t>
  </si>
  <si>
    <t>18232331</t>
  </si>
  <si>
    <t>18233061</t>
  </si>
  <si>
    <t>18233091</t>
  </si>
  <si>
    <t>18235521</t>
  </si>
  <si>
    <t>18236021</t>
  </si>
  <si>
    <t>18236031</t>
  </si>
  <si>
    <t>18236041</t>
  </si>
  <si>
    <t>18236051</t>
  </si>
  <si>
    <t>18236061</t>
  </si>
  <si>
    <t>18236071</t>
  </si>
  <si>
    <t>18236091</t>
  </si>
  <si>
    <t>18236101</t>
  </si>
  <si>
    <t>18236111</t>
  </si>
  <si>
    <t>18237112</t>
  </si>
  <si>
    <t>18237122</t>
  </si>
  <si>
    <t>18237132</t>
  </si>
  <si>
    <t>18237142</t>
  </si>
  <si>
    <t>18237152</t>
  </si>
  <si>
    <t>18237161</t>
  </si>
  <si>
    <t>18237171</t>
  </si>
  <si>
    <t>18237181</t>
  </si>
  <si>
    <t>18237201</t>
  </si>
  <si>
    <t>18237211</t>
  </si>
  <si>
    <t>18237221</t>
  </si>
  <si>
    <t>18237231</t>
  </si>
  <si>
    <t>18237241</t>
  </si>
  <si>
    <t>18237251</t>
  </si>
  <si>
    <t>18237261</t>
  </si>
  <si>
    <t>18237271</t>
  </si>
  <si>
    <t>18237281</t>
  </si>
  <si>
    <t>18237292</t>
  </si>
  <si>
    <t>18237302</t>
  </si>
  <si>
    <t>18237311</t>
  </si>
  <si>
    <t>18237321</t>
  </si>
  <si>
    <t>18237331</t>
  </si>
  <si>
    <t>18237341</t>
  </si>
  <si>
    <t>18237351</t>
  </si>
  <si>
    <t>18237361</t>
  </si>
  <si>
    <t>18237381</t>
  </si>
  <si>
    <t>18237391</t>
  </si>
  <si>
    <t>18237401</t>
  </si>
  <si>
    <t>18237402</t>
  </si>
  <si>
    <t>18237411</t>
  </si>
  <si>
    <t>18237412</t>
  </si>
  <si>
    <t>18237421</t>
  </si>
  <si>
    <t>18237431</t>
  </si>
  <si>
    <t>18237441</t>
  </si>
  <si>
    <t>18237502</t>
  </si>
  <si>
    <t>18237512</t>
  </si>
  <si>
    <t>18238031</t>
  </si>
  <si>
    <t>18238032</t>
  </si>
  <si>
    <t>18238041</t>
  </si>
  <si>
    <t>18238042</t>
  </si>
  <si>
    <t>18238141</t>
  </si>
  <si>
    <t>18238142</t>
  </si>
  <si>
    <t>18238151</t>
  </si>
  <si>
    <t>18238152</t>
  </si>
  <si>
    <t>18238161</t>
  </si>
  <si>
    <t>18238162</t>
  </si>
  <si>
    <t>18238171</t>
  </si>
  <si>
    <t>18238172</t>
  </si>
  <si>
    <t>18238181</t>
  </si>
  <si>
    <t>18238191</t>
  </si>
  <si>
    <t>18238201</t>
  </si>
  <si>
    <t>18238211</t>
  </si>
  <si>
    <t>18238221</t>
  </si>
  <si>
    <t>18238311</t>
  </si>
  <si>
    <t>18238321</t>
  </si>
  <si>
    <t>18238331</t>
  </si>
  <si>
    <t>18239001</t>
  </si>
  <si>
    <t>18239002</t>
  </si>
  <si>
    <t>18239011</t>
  </si>
  <si>
    <t>18239012</t>
  </si>
  <si>
    <t>18239021</t>
  </si>
  <si>
    <t>18239022</t>
  </si>
  <si>
    <t>18239023</t>
  </si>
  <si>
    <t>18239031</t>
  </si>
  <si>
    <t>18239032</t>
  </si>
  <si>
    <t>18239042</t>
  </si>
  <si>
    <t>18239043</t>
  </si>
  <si>
    <t>18239061</t>
  </si>
  <si>
    <t>18239081</t>
  </si>
  <si>
    <t>18239082</t>
  </si>
  <si>
    <t>18239091</t>
  </si>
  <si>
    <t>18239092</t>
  </si>
  <si>
    <t>18239101</t>
  </si>
  <si>
    <t>18239111</t>
  </si>
  <si>
    <t>18239121</t>
  </si>
  <si>
    <t>18239131</t>
  </si>
  <si>
    <t>18239141</t>
  </si>
  <si>
    <t>18239151</t>
  </si>
  <si>
    <t>18239161</t>
  </si>
  <si>
    <t>18239171</t>
  </si>
  <si>
    <t>18239191</t>
  </si>
  <si>
    <t>18400013</t>
  </si>
  <si>
    <t>18400123</t>
  </si>
  <si>
    <t>18400143</t>
  </si>
  <si>
    <t>18400483</t>
  </si>
  <si>
    <t>18401013</t>
  </si>
  <si>
    <t>18401191</t>
  </si>
  <si>
    <t>18401192</t>
  </si>
  <si>
    <t>18401193</t>
  </si>
  <si>
    <t>18401201</t>
  </si>
  <si>
    <t>18500003</t>
  </si>
  <si>
    <t>18600011</t>
  </si>
  <si>
    <t>18600013</t>
  </si>
  <si>
    <t>18600053</t>
  </si>
  <si>
    <t>18600091</t>
  </si>
  <si>
    <t>18600122</t>
  </si>
  <si>
    <t>18600123</t>
  </si>
  <si>
    <t>18600143</t>
  </si>
  <si>
    <t>18600203</t>
  </si>
  <si>
    <t>18600291</t>
  </si>
  <si>
    <t>18600293</t>
  </si>
  <si>
    <t>18600321</t>
  </si>
  <si>
    <t>18600363</t>
  </si>
  <si>
    <t>18600383</t>
  </si>
  <si>
    <t>18600403</t>
  </si>
  <si>
    <t>18600443</t>
  </si>
  <si>
    <t>18600512</t>
  </si>
  <si>
    <t>18600513</t>
  </si>
  <si>
    <t>18600561</t>
  </si>
  <si>
    <t>18600571</t>
  </si>
  <si>
    <t>18600573</t>
  </si>
  <si>
    <t>18600751</t>
  </si>
  <si>
    <t>18600761</t>
  </si>
  <si>
    <t>18600771</t>
  </si>
  <si>
    <t>18600781</t>
  </si>
  <si>
    <t>18600861</t>
  </si>
  <si>
    <t>18600923</t>
  </si>
  <si>
    <t>18600941</t>
  </si>
  <si>
    <t>18600943</t>
  </si>
  <si>
    <t>18601013</t>
  </si>
  <si>
    <t>18601021</t>
  </si>
  <si>
    <t>18601173</t>
  </si>
  <si>
    <t>18601183</t>
  </si>
  <si>
    <t>18601502</t>
  </si>
  <si>
    <t>18602231</t>
  </si>
  <si>
    <t>18603001</t>
  </si>
  <si>
    <t>18603003</t>
  </si>
  <si>
    <t>18603011</t>
  </si>
  <si>
    <t>18603013</t>
  </si>
  <si>
    <t>18603021</t>
  </si>
  <si>
    <t>18603031</t>
  </si>
  <si>
    <t>18603041</t>
  </si>
  <si>
    <t>18603051</t>
  </si>
  <si>
    <t>18603061</t>
  </si>
  <si>
    <t>18603072</t>
  </si>
  <si>
    <t>18603081</t>
  </si>
  <si>
    <t>18603091</t>
  </si>
  <si>
    <t>18604001</t>
  </si>
  <si>
    <t>18604011</t>
  </si>
  <si>
    <t>18604021</t>
  </si>
  <si>
    <t>18604031</t>
  </si>
  <si>
    <t>18604041</t>
  </si>
  <si>
    <t>18605011</t>
  </si>
  <si>
    <t>18605021</t>
  </si>
  <si>
    <t>18605031</t>
  </si>
  <si>
    <t>18605041</t>
  </si>
  <si>
    <t>18605051</t>
  </si>
  <si>
    <t>18605061</t>
  </si>
  <si>
    <t>18605071</t>
  </si>
  <si>
    <t>18605081</t>
  </si>
  <si>
    <t>18605091</t>
  </si>
  <si>
    <t>18608001</t>
  </si>
  <si>
    <t>18608002</t>
  </si>
  <si>
    <t>18608011</t>
  </si>
  <si>
    <t>18608012</t>
  </si>
  <si>
    <t>18608021</t>
  </si>
  <si>
    <t>18608031</t>
  </si>
  <si>
    <t>18608041</t>
  </si>
  <si>
    <t>18608051</t>
  </si>
  <si>
    <t>18608062</t>
  </si>
  <si>
    <t>18608081</t>
  </si>
  <si>
    <t>18608112</t>
  </si>
  <si>
    <t>18608111</t>
  </si>
  <si>
    <t>18608141</t>
  </si>
  <si>
    <t>18608151</t>
  </si>
  <si>
    <t>18608171</t>
  </si>
  <si>
    <t>18608181</t>
  </si>
  <si>
    <t>18608191</t>
  </si>
  <si>
    <t>18608211</t>
  </si>
  <si>
    <t>18608212</t>
  </si>
  <si>
    <t>18608221</t>
  </si>
  <si>
    <t>18608231</t>
  </si>
  <si>
    <t>18608241</t>
  </si>
  <si>
    <t>18608251</t>
  </si>
  <si>
    <t>18608271</t>
  </si>
  <si>
    <t>18608281</t>
  </si>
  <si>
    <t>18608291</t>
  </si>
  <si>
    <t>18608311</t>
  </si>
  <si>
    <t>18608312</t>
  </si>
  <si>
    <t>18608411</t>
  </si>
  <si>
    <t>18608412</t>
  </si>
  <si>
    <t>18608451</t>
  </si>
  <si>
    <t>18608612</t>
  </si>
  <si>
    <t>18608712</t>
  </si>
  <si>
    <t>18608722</t>
  </si>
  <si>
    <t>18608752</t>
  </si>
  <si>
    <t>18608772</t>
  </si>
  <si>
    <t>18608782</t>
  </si>
  <si>
    <t>18608792</t>
  </si>
  <si>
    <t>18609312</t>
  </si>
  <si>
    <t>18609402</t>
  </si>
  <si>
    <t>18609422</t>
  </si>
  <si>
    <t>18609432</t>
  </si>
  <si>
    <t>18609512</t>
  </si>
  <si>
    <t>18609532</t>
  </si>
  <si>
    <t>18609542</t>
  </si>
  <si>
    <t>18609572</t>
  </si>
  <si>
    <t>18609582</t>
  </si>
  <si>
    <t>18609592</t>
  </si>
  <si>
    <t>18609602</t>
  </si>
  <si>
    <t>18609622</t>
  </si>
  <si>
    <t>18609642</t>
  </si>
  <si>
    <t>18609652</t>
  </si>
  <si>
    <t>18609662</t>
  </si>
  <si>
    <t>18609672</t>
  </si>
  <si>
    <t>18609682</t>
  </si>
  <si>
    <t>18609692</t>
  </si>
  <si>
    <t>18609801</t>
  </si>
  <si>
    <t>18609821</t>
  </si>
  <si>
    <t>18609841</t>
  </si>
  <si>
    <t>18609861</t>
  </si>
  <si>
    <t>18609883</t>
  </si>
  <si>
    <t>18609891</t>
  </si>
  <si>
    <t>18630031</t>
  </si>
  <si>
    <t>18700003</t>
  </si>
  <si>
    <t>18700032</t>
  </si>
  <si>
    <t>18700041</t>
  </si>
  <si>
    <t>18700062</t>
  </si>
  <si>
    <t>18700071</t>
  </si>
  <si>
    <t>18700081</t>
  </si>
  <si>
    <t>18700082</t>
  </si>
  <si>
    <t>18900013</t>
  </si>
  <si>
    <t>18900173</t>
  </si>
  <si>
    <t>18900183</t>
  </si>
  <si>
    <t>18900193</t>
  </si>
  <si>
    <t>18900203</t>
  </si>
  <si>
    <t>18900213</t>
  </si>
  <si>
    <t>18900233</t>
  </si>
  <si>
    <t>18900243</t>
  </si>
  <si>
    <t>18900253</t>
  </si>
  <si>
    <t>18900263</t>
  </si>
  <si>
    <t>18900273</t>
  </si>
  <si>
    <t>18900283</t>
  </si>
  <si>
    <t>18900293</t>
  </si>
  <si>
    <t>18900303</t>
  </si>
  <si>
    <t>18900323</t>
  </si>
  <si>
    <t>18900353</t>
  </si>
  <si>
    <t>18900373</t>
  </si>
  <si>
    <t>18900383</t>
  </si>
  <si>
    <t>18900393</t>
  </si>
  <si>
    <t>18900403</t>
  </si>
  <si>
    <t>18900413</t>
  </si>
  <si>
    <t>18900423</t>
  </si>
  <si>
    <t>18900433</t>
  </si>
  <si>
    <t>18900443</t>
  </si>
  <si>
    <t>18900451</t>
  </si>
  <si>
    <t>18900452</t>
  </si>
  <si>
    <t>18900463</t>
  </si>
  <si>
    <t>18900473</t>
  </si>
  <si>
    <t>18900533</t>
  </si>
  <si>
    <t>19000001</t>
  </si>
  <si>
    <t>19000003</t>
  </si>
  <si>
    <t>19000013</t>
  </si>
  <si>
    <t>19000032</t>
  </si>
  <si>
    <t>19000042</t>
  </si>
  <si>
    <t>19000043</t>
  </si>
  <si>
    <t>19000052</t>
  </si>
  <si>
    <t>19000081</t>
  </si>
  <si>
    <t>19000091</t>
  </si>
  <si>
    <t>19000093</t>
  </si>
  <si>
    <t>19000103</t>
  </si>
  <si>
    <t>19000111</t>
  </si>
  <si>
    <t>19000112</t>
  </si>
  <si>
    <t>19000122</t>
  </si>
  <si>
    <t>19000132</t>
  </si>
  <si>
    <t>19000133</t>
  </si>
  <si>
    <t xml:space="preserve"> Non-Op</t>
  </si>
  <si>
    <t>19000142</t>
  </si>
  <si>
    <t xml:space="preserve"> W/C</t>
  </si>
  <si>
    <t>19000151</t>
  </si>
  <si>
    <t>19000181</t>
  </si>
  <si>
    <t>19000193</t>
  </si>
  <si>
    <t>19000251</t>
  </si>
  <si>
    <t>19000283</t>
  </si>
  <si>
    <t>19000361</t>
  </si>
  <si>
    <t>19000371</t>
  </si>
  <si>
    <t>19000403</t>
  </si>
  <si>
    <t>19000441</t>
  </si>
  <si>
    <t>19000443</t>
  </si>
  <si>
    <t>19000453</t>
  </si>
  <si>
    <t>19000463</t>
  </si>
  <si>
    <t>19000471</t>
  </si>
  <si>
    <t>19000473</t>
  </si>
  <si>
    <t>19000491</t>
  </si>
  <si>
    <t>19000551</t>
  </si>
  <si>
    <t>19000552</t>
  </si>
  <si>
    <t>19000553</t>
  </si>
  <si>
    <t>19000562</t>
  </si>
  <si>
    <t>19000563</t>
  </si>
  <si>
    <t>19000572</t>
  </si>
  <si>
    <t>19000573</t>
  </si>
  <si>
    <t>19000581</t>
  </si>
  <si>
    <t>19000592</t>
  </si>
  <si>
    <t>19000601</t>
  </si>
  <si>
    <t>19000621</t>
  </si>
  <si>
    <t>19000641</t>
  </si>
  <si>
    <t>19000671</t>
  </si>
  <si>
    <t>19000691</t>
  </si>
  <si>
    <t>19000692</t>
  </si>
  <si>
    <t>19000711</t>
  </si>
  <si>
    <t>19000721</t>
  </si>
  <si>
    <t>19000731</t>
  </si>
  <si>
    <t>19000732</t>
  </si>
  <si>
    <t>19000741</t>
  </si>
  <si>
    <t>19000751</t>
  </si>
  <si>
    <t>19000752</t>
  </si>
  <si>
    <t>19000781</t>
  </si>
  <si>
    <t>19000791</t>
  </si>
  <si>
    <t>19000801</t>
  </si>
  <si>
    <t>19000811</t>
  </si>
  <si>
    <t>19000821</t>
  </si>
  <si>
    <t>19000831</t>
  </si>
  <si>
    <t>19000841</t>
  </si>
  <si>
    <t>19000851</t>
  </si>
  <si>
    <t>19000861</t>
  </si>
  <si>
    <t>19000871</t>
  </si>
  <si>
    <t>19000881</t>
  </si>
  <si>
    <t>19000891</t>
  </si>
  <si>
    <t>19000901</t>
  </si>
  <si>
    <t>19002003</t>
  </si>
  <si>
    <t>19003011</t>
  </si>
  <si>
    <t>19003021</t>
  </si>
  <si>
    <t>19003031</t>
  </si>
  <si>
    <t>19003032</t>
  </si>
  <si>
    <t>19003041</t>
  </si>
  <si>
    <t>19003042</t>
  </si>
  <si>
    <t>19100012</t>
  </si>
  <si>
    <t>19100022</t>
  </si>
  <si>
    <t>19100132</t>
  </si>
  <si>
    <t>19100142</t>
  </si>
  <si>
    <t>19100152</t>
  </si>
  <si>
    <t>19100162</t>
  </si>
  <si>
    <t xml:space="preserve">    </t>
  </si>
  <si>
    <t>20100023</t>
  </si>
  <si>
    <t>20700003</t>
  </si>
  <si>
    <t>20700013</t>
  </si>
  <si>
    <t>20700023</t>
  </si>
  <si>
    <t>21100003</t>
  </si>
  <si>
    <t>21100383</t>
  </si>
  <si>
    <t>21400013</t>
  </si>
  <si>
    <t>21400033</t>
  </si>
  <si>
    <t>21500023</t>
  </si>
  <si>
    <t>21500033</t>
  </si>
  <si>
    <t>21600003</t>
  </si>
  <si>
    <t>43800003</t>
  </si>
  <si>
    <t>43900003</t>
  </si>
  <si>
    <t>21600011</t>
  </si>
  <si>
    <t>21600013</t>
  </si>
  <si>
    <t>21600023</t>
  </si>
  <si>
    <t>21600033</t>
  </si>
  <si>
    <t>21600053</t>
  </si>
  <si>
    <t>21610013</t>
  </si>
  <si>
    <t>21900103</t>
  </si>
  <si>
    <t>21900113</t>
  </si>
  <si>
    <t>21900133</t>
  </si>
  <si>
    <t>21900143</t>
  </si>
  <si>
    <t>21900153</t>
  </si>
  <si>
    <t>21900163</t>
  </si>
  <si>
    <t>21900173</t>
  </si>
  <si>
    <t>21900183</t>
  </si>
  <si>
    <t>21900193</t>
  </si>
  <si>
    <t>21900223</t>
  </si>
  <si>
    <t>21900233</t>
  </si>
  <si>
    <t>21900243</t>
  </si>
  <si>
    <t>22100393</t>
  </si>
  <si>
    <t>22100413</t>
  </si>
  <si>
    <t>22100713</t>
  </si>
  <si>
    <t>22100723</t>
  </si>
  <si>
    <t>22100743</t>
  </si>
  <si>
    <t>22100823</t>
  </si>
  <si>
    <t>22100833</t>
  </si>
  <si>
    <t>22100843</t>
  </si>
  <si>
    <t>22100853</t>
  </si>
  <si>
    <t>22100923</t>
  </si>
  <si>
    <t>22100933</t>
  </si>
  <si>
    <t>22101023</t>
  </si>
  <si>
    <t>22101033</t>
  </si>
  <si>
    <t>22101053</t>
  </si>
  <si>
    <t>22101113</t>
  </si>
  <si>
    <t>22101123</t>
  </si>
  <si>
    <t>22101133</t>
  </si>
  <si>
    <t>22101143</t>
  </si>
  <si>
    <t>22600083</t>
  </si>
  <si>
    <t>22600093</t>
  </si>
  <si>
    <t>22700013</t>
  </si>
  <si>
    <t>22820011</t>
  </si>
  <si>
    <t>22820012</t>
  </si>
  <si>
    <t>22830003</t>
  </si>
  <si>
    <t>22830013</t>
  </si>
  <si>
    <t>22830023</t>
  </si>
  <si>
    <t>22830033</t>
  </si>
  <si>
    <t>22830043</t>
  </si>
  <si>
    <t>22830053</t>
  </si>
  <si>
    <t>22830063</t>
  </si>
  <si>
    <t>22830073</t>
  </si>
  <si>
    <t>22840012</t>
  </si>
  <si>
    <t>22840021</t>
  </si>
  <si>
    <t>22840022</t>
  </si>
  <si>
    <t>22840031</t>
  </si>
  <si>
    <t>22840032</t>
  </si>
  <si>
    <t>22840042</t>
  </si>
  <si>
    <t>22840051</t>
  </si>
  <si>
    <t>22840062</t>
  </si>
  <si>
    <t>22840081</t>
  </si>
  <si>
    <t>22840082</t>
  </si>
  <si>
    <t>22840092</t>
  </si>
  <si>
    <t>22840102</t>
  </si>
  <si>
    <t>22840111</t>
  </si>
  <si>
    <t>22840112</t>
  </si>
  <si>
    <t>22840122</t>
  </si>
  <si>
    <t>22840131</t>
  </si>
  <si>
    <t>22840132</t>
  </si>
  <si>
    <t>22840161</t>
  </si>
  <si>
    <t>22840162</t>
  </si>
  <si>
    <t>22840171</t>
  </si>
  <si>
    <t>22840181</t>
  </si>
  <si>
    <t>22840191</t>
  </si>
  <si>
    <t>22840221</t>
  </si>
  <si>
    <t>22840231</t>
  </si>
  <si>
    <t>22840251</t>
  </si>
  <si>
    <t>22840281</t>
  </si>
  <si>
    <t>22840301</t>
  </si>
  <si>
    <t>22840311</t>
  </si>
  <si>
    <t>22840321</t>
  </si>
  <si>
    <t>22840331</t>
  </si>
  <si>
    <t>22840332</t>
  </si>
  <si>
    <t>22840341</t>
  </si>
  <si>
    <t>22840351</t>
  </si>
  <si>
    <t>22840361</t>
  </si>
  <si>
    <t>22840371</t>
  </si>
  <si>
    <t>22841001</t>
  </si>
  <si>
    <t>22900001</t>
  </si>
  <si>
    <t>22900002</t>
  </si>
  <si>
    <t>23001021</t>
  </si>
  <si>
    <t>23001031</t>
  </si>
  <si>
    <t>23001041</t>
  </si>
  <si>
    <t>23001043</t>
  </si>
  <si>
    <t>23001061</t>
  </si>
  <si>
    <t>23001071</t>
  </si>
  <si>
    <t>23001092</t>
  </si>
  <si>
    <t>23001122</t>
  </si>
  <si>
    <t>23001131</t>
  </si>
  <si>
    <t>23001141</t>
  </si>
  <si>
    <t>23001151</t>
  </si>
  <si>
    <t>23001231</t>
  </si>
  <si>
    <t>23002011</t>
  </si>
  <si>
    <t>23002041</t>
  </si>
  <si>
    <t>23002061</t>
  </si>
  <si>
    <t>23002071</t>
  </si>
  <si>
    <t>23002072</t>
  </si>
  <si>
    <t>23002091</t>
  </si>
  <si>
    <t>23002092</t>
  </si>
  <si>
    <t>23003021</t>
  </si>
  <si>
    <t>23003031</t>
  </si>
  <si>
    <t>23108323</t>
  </si>
  <si>
    <t>23108363</t>
  </si>
  <si>
    <t>23108383</t>
  </si>
  <si>
    <t>23108393</t>
  </si>
  <si>
    <t>23200011</t>
  </si>
  <si>
    <t>23200031</t>
  </si>
  <si>
    <t>23200033</t>
  </si>
  <si>
    <t>23200041</t>
  </si>
  <si>
    <t>23200051</t>
  </si>
  <si>
    <t>23200061</t>
  </si>
  <si>
    <t>23200063</t>
  </si>
  <si>
    <t>23200071</t>
  </si>
  <si>
    <t>23200081</t>
  </si>
  <si>
    <t>23200101</t>
  </si>
  <si>
    <t>23200103</t>
  </si>
  <si>
    <t>23200111</t>
  </si>
  <si>
    <t>23200121</t>
  </si>
  <si>
    <t>23200153</t>
  </si>
  <si>
    <t>23200221</t>
  </si>
  <si>
    <t>23200222</t>
  </si>
  <si>
    <t>23200242</t>
  </si>
  <si>
    <t>23200281</t>
  </si>
  <si>
    <t>23200282</t>
  </si>
  <si>
    <t>23200333</t>
  </si>
  <si>
    <t>23200481</t>
  </si>
  <si>
    <t>23200483</t>
  </si>
  <si>
    <t>23200493</t>
  </si>
  <si>
    <t>23200543</t>
  </si>
  <si>
    <t>23200643</t>
  </si>
  <si>
    <t>23200653</t>
  </si>
  <si>
    <t>23200683</t>
  </si>
  <si>
    <t>23200693</t>
  </si>
  <si>
    <t>23200733</t>
  </si>
  <si>
    <t>23200743</t>
  </si>
  <si>
    <t>23200753</t>
  </si>
  <si>
    <t>23200763</t>
  </si>
  <si>
    <t>23200773</t>
  </si>
  <si>
    <t>23200813</t>
  </si>
  <si>
    <t>23200823</t>
  </si>
  <si>
    <t>23200833</t>
  </si>
  <si>
    <t>23200873</t>
  </si>
  <si>
    <t>23200953</t>
  </si>
  <si>
    <t>23201003</t>
  </si>
  <si>
    <t>23201013</t>
  </si>
  <si>
    <t>23201033</t>
  </si>
  <si>
    <t>23201043</t>
  </si>
  <si>
    <t>23201053</t>
  </si>
  <si>
    <t>23201073</t>
  </si>
  <si>
    <t>23201093</t>
  </si>
  <si>
    <t>23201113</t>
  </si>
  <si>
    <t>23201121</t>
  </si>
  <si>
    <t>23201153</t>
  </si>
  <si>
    <t>23201163</t>
  </si>
  <si>
    <t>23201173</t>
  </si>
  <si>
    <t>23201193</t>
  </si>
  <si>
    <t>23201203</t>
  </si>
  <si>
    <t>23201213</t>
  </si>
  <si>
    <t>23201251</t>
  </si>
  <si>
    <t>23202173</t>
  </si>
  <si>
    <t>23202183</t>
  </si>
  <si>
    <t>23202213</t>
  </si>
  <si>
    <t>23202233</t>
  </si>
  <si>
    <t>23202353</t>
  </si>
  <si>
    <t>23500003</t>
  </si>
  <si>
    <t>23500011</t>
  </si>
  <si>
    <t>23600021</t>
  </si>
  <si>
    <t>23600022</t>
  </si>
  <si>
    <t>23600033</t>
  </si>
  <si>
    <t>23600063</t>
  </si>
  <si>
    <t>23600093</t>
  </si>
  <si>
    <t>23600173</t>
  </si>
  <si>
    <t>23600201</t>
  </si>
  <si>
    <t>23600211</t>
  </si>
  <si>
    <t>23600213</t>
  </si>
  <si>
    <t>23600221</t>
  </si>
  <si>
    <t>23600223</t>
  </si>
  <si>
    <t>23600232</t>
  </si>
  <si>
    <t>23600351</t>
  </si>
  <si>
    <t>23600391</t>
  </si>
  <si>
    <t>23600421</t>
  </si>
  <si>
    <t>23600431</t>
  </si>
  <si>
    <t>23600451</t>
  </si>
  <si>
    <t>23600471</t>
  </si>
  <si>
    <t>23600552</t>
  </si>
  <si>
    <t>23600602</t>
  </si>
  <si>
    <t>23601003</t>
  </si>
  <si>
    <t>23601013</t>
  </si>
  <si>
    <t>23601023</t>
  </si>
  <si>
    <t>23601043</t>
  </si>
  <si>
    <t>23700363</t>
  </si>
  <si>
    <t>23700383</t>
  </si>
  <si>
    <t>23700713</t>
  </si>
  <si>
    <t>23700813</t>
  </si>
  <si>
    <t>23700823</t>
  </si>
  <si>
    <t>23700841</t>
  </si>
  <si>
    <t>23700873</t>
  </si>
  <si>
    <t>23700963</t>
  </si>
  <si>
    <t>23701013</t>
  </si>
  <si>
    <t>23701023</t>
  </si>
  <si>
    <t>23701033</t>
  </si>
  <si>
    <t>23701053</t>
  </si>
  <si>
    <t>23701063</t>
  </si>
  <si>
    <t>23701113</t>
  </si>
  <si>
    <t>23701123</t>
  </si>
  <si>
    <t>23701133</t>
  </si>
  <si>
    <t>23701143</t>
  </si>
  <si>
    <t>23701153</t>
  </si>
  <si>
    <t>23701163</t>
  </si>
  <si>
    <t>23701173</t>
  </si>
  <si>
    <t>23701183</t>
  </si>
  <si>
    <t>23701193</t>
  </si>
  <si>
    <t>23701203</t>
  </si>
  <si>
    <t>24100043</t>
  </si>
  <si>
    <t>24100063</t>
  </si>
  <si>
    <t>24100143</t>
  </si>
  <si>
    <t>24100173</t>
  </si>
  <si>
    <t>24100212</t>
  </si>
  <si>
    <t>24200011</t>
  </si>
  <si>
    <t>24200032</t>
  </si>
  <si>
    <t>24200041</t>
  </si>
  <si>
    <t>24200061</t>
  </si>
  <si>
    <t>24200071</t>
  </si>
  <si>
    <t>24200101</t>
  </si>
  <si>
    <t>24200103</t>
  </si>
  <si>
    <t>24200451</t>
  </si>
  <si>
    <t>24200461</t>
  </si>
  <si>
    <t>24200511</t>
  </si>
  <si>
    <t>24200521</t>
  </si>
  <si>
    <t>24200541</t>
  </si>
  <si>
    <t>24200551</t>
  </si>
  <si>
    <t>24200561</t>
  </si>
  <si>
    <t>24200571</t>
  </si>
  <si>
    <t>24200603</t>
  </si>
  <si>
    <t>24200611</t>
  </si>
  <si>
    <t>24200622</t>
  </si>
  <si>
    <t>24200632</t>
  </si>
  <si>
    <t>24200633</t>
  </si>
  <si>
    <t>24200641</t>
  </si>
  <si>
    <t>24200651</t>
  </si>
  <si>
    <t>24200653</t>
  </si>
  <si>
    <t>24200661</t>
  </si>
  <si>
    <t>24200671</t>
  </si>
  <si>
    <t>24200681</t>
  </si>
  <si>
    <t>24200711</t>
  </si>
  <si>
    <t>24200721</t>
  </si>
  <si>
    <t>24200811</t>
  </si>
  <si>
    <t>24200821</t>
  </si>
  <si>
    <t>24200831</t>
  </si>
  <si>
    <t>24200841</t>
  </si>
  <si>
    <t>24200851</t>
  </si>
  <si>
    <t>24200871</t>
  </si>
  <si>
    <t>24200881</t>
  </si>
  <si>
    <t>24200891</t>
  </si>
  <si>
    <t>24200901</t>
  </si>
  <si>
    <t>24200911</t>
  </si>
  <si>
    <t>24200921</t>
  </si>
  <si>
    <t>24200931</t>
  </si>
  <si>
    <t>24200941</t>
  </si>
  <si>
    <t>24200951</t>
  </si>
  <si>
    <t>24200961</t>
  </si>
  <si>
    <t>24200971</t>
  </si>
  <si>
    <t>24200991</t>
  </si>
  <si>
    <t>24201031</t>
  </si>
  <si>
    <t>24201041</t>
  </si>
  <si>
    <t>24201111</t>
  </si>
  <si>
    <t>24300013</t>
  </si>
  <si>
    <t>24300023</t>
  </si>
  <si>
    <t>24400001</t>
  </si>
  <si>
    <t>24400002</t>
  </si>
  <si>
    <t>24400011</t>
  </si>
  <si>
    <t>24400012</t>
  </si>
  <si>
    <t>25200121</t>
  </si>
  <si>
    <t>25200152</t>
  </si>
  <si>
    <t>25200161</t>
  </si>
  <si>
    <t>25200171</t>
  </si>
  <si>
    <t>25200181</t>
  </si>
  <si>
    <t>25200202</t>
  </si>
  <si>
    <t>25200222</t>
  </si>
  <si>
    <t>25200262</t>
  </si>
  <si>
    <t>25300001</t>
  </si>
  <si>
    <t>25300011</t>
  </si>
  <si>
    <t>25300033</t>
  </si>
  <si>
    <t>25300071</t>
  </si>
  <si>
    <t>25300081</t>
  </si>
  <si>
    <t>25300091</t>
  </si>
  <si>
    <t>25300121</t>
  </si>
  <si>
    <t>25300141</t>
  </si>
  <si>
    <t>25300151</t>
  </si>
  <si>
    <t>25300153</t>
  </si>
  <si>
    <t>25300161</t>
  </si>
  <si>
    <t>25300181</t>
  </si>
  <si>
    <t>25300201</t>
  </si>
  <si>
    <t>25300212</t>
  </si>
  <si>
    <t>25300271</t>
  </si>
  <si>
    <t>25300281</t>
  </si>
  <si>
    <t>25300293</t>
  </si>
  <si>
    <t>25300303</t>
  </si>
  <si>
    <t>25300323</t>
  </si>
  <si>
    <t>25300343</t>
  </si>
  <si>
    <t>25300353</t>
  </si>
  <si>
    <t>25300363</t>
  </si>
  <si>
    <t>25300371</t>
  </si>
  <si>
    <t>25300413</t>
  </si>
  <si>
    <t>25300443</t>
  </si>
  <si>
    <t>25300503</t>
  </si>
  <si>
    <t>25300513</t>
  </si>
  <si>
    <t>25300541</t>
  </si>
  <si>
    <t>25300543</t>
  </si>
  <si>
    <t>25300553</t>
  </si>
  <si>
    <t>25300561</t>
  </si>
  <si>
    <t>25300581</t>
  </si>
  <si>
    <t>25300582</t>
  </si>
  <si>
    <t>25300591</t>
  </si>
  <si>
    <t>25300592</t>
  </si>
  <si>
    <t>25300602</t>
  </si>
  <si>
    <t>25300611</t>
  </si>
  <si>
    <t>25300621</t>
  </si>
  <si>
    <t>25300641</t>
  </si>
  <si>
    <t>25300642</t>
  </si>
  <si>
    <t>25300663</t>
  </si>
  <si>
    <t>25300731</t>
  </si>
  <si>
    <t>25300733</t>
  </si>
  <si>
    <t>25300741</t>
  </si>
  <si>
    <t>25300742</t>
  </si>
  <si>
    <t>25300761</t>
  </si>
  <si>
    <t>25300771</t>
  </si>
  <si>
    <t>25300772</t>
  </si>
  <si>
    <t>25300871</t>
  </si>
  <si>
    <t>25301073</t>
  </si>
  <si>
    <t>25301151</t>
  </si>
  <si>
    <t>25301203</t>
  </si>
  <si>
    <t>25301213</t>
  </si>
  <si>
    <t>25302221</t>
  </si>
  <si>
    <t>25302222</t>
  </si>
  <si>
    <t>25302223</t>
  </si>
  <si>
    <t>25303001</t>
  </si>
  <si>
    <t>25303031</t>
  </si>
  <si>
    <t>25303041</t>
  </si>
  <si>
    <t>25303061</t>
  </si>
  <si>
    <t>25400002</t>
  </si>
  <si>
    <t>25400012</t>
  </si>
  <si>
    <t>25400101</t>
  </si>
  <si>
    <t>25400111</t>
  </si>
  <si>
    <t>25400181</t>
  </si>
  <si>
    <t>25400182</t>
  </si>
  <si>
    <t>25400191</t>
  </si>
  <si>
    <t>25400201</t>
  </si>
  <si>
    <t>25400221</t>
  </si>
  <si>
    <t>25400261</t>
  </si>
  <si>
    <t>25400291</t>
  </si>
  <si>
    <t>25400301</t>
  </si>
  <si>
    <t>25400311</t>
  </si>
  <si>
    <t>25400321</t>
  </si>
  <si>
    <t>25400331</t>
  </si>
  <si>
    <t>25400341</t>
  </si>
  <si>
    <t>25400342</t>
  </si>
  <si>
    <t>25400352</t>
  </si>
  <si>
    <t>25400381</t>
  </si>
  <si>
    <t>25400391</t>
  </si>
  <si>
    <t>25400392</t>
  </si>
  <si>
    <t>25400411</t>
  </si>
  <si>
    <t>25400431</t>
  </si>
  <si>
    <t>25400441</t>
  </si>
  <si>
    <t>25400451</t>
  </si>
  <si>
    <t>25400461</t>
  </si>
  <si>
    <t>25400471</t>
  </si>
  <si>
    <t>25400481</t>
  </si>
  <si>
    <t>25400491</t>
  </si>
  <si>
    <t>25400501</t>
  </si>
  <si>
    <t>25400511</t>
  </si>
  <si>
    <t>25400521</t>
  </si>
  <si>
    <t>25400531</t>
  </si>
  <si>
    <t>25400532</t>
  </si>
  <si>
    <t>25400601</t>
  </si>
  <si>
    <t>25400631</t>
  </si>
  <si>
    <t>25400641</t>
  </si>
  <si>
    <t>25400651</t>
  </si>
  <si>
    <t>25400661</t>
  </si>
  <si>
    <t>25400691</t>
  </si>
  <si>
    <t>25400692</t>
  </si>
  <si>
    <t>25400701</t>
  </si>
  <si>
    <t>25400711</t>
  </si>
  <si>
    <t>25400721</t>
  </si>
  <si>
    <t>25400741</t>
  </si>
  <si>
    <t>25400751</t>
  </si>
  <si>
    <t>25400761</t>
  </si>
  <si>
    <t>25400771</t>
  </si>
  <si>
    <t>25400801</t>
  </si>
  <si>
    <t>25400802</t>
  </si>
  <si>
    <t>25500002</t>
  </si>
  <si>
    <t>25500022</t>
  </si>
  <si>
    <t>25600072</t>
  </si>
  <si>
    <t>25600081</t>
  </si>
  <si>
    <t>25600102</t>
  </si>
  <si>
    <t>25600111</t>
  </si>
  <si>
    <t>25600121</t>
  </si>
  <si>
    <t>25600122</t>
  </si>
  <si>
    <t>25700043</t>
  </si>
  <si>
    <t>28200002</t>
  </si>
  <si>
    <t>28200013</t>
  </si>
  <si>
    <t>28200121</t>
  </si>
  <si>
    <t>28300031</t>
  </si>
  <si>
    <t>28300033</t>
  </si>
  <si>
    <t>28300041</t>
  </si>
  <si>
    <t>28300043</t>
  </si>
  <si>
    <t>28300081</t>
  </si>
  <si>
    <t>28300091</t>
  </si>
  <si>
    <t>28300101</t>
  </si>
  <si>
    <t>28300152</t>
  </si>
  <si>
    <t>28300162</t>
  </si>
  <si>
    <t>28300211</t>
  </si>
  <si>
    <t>28300221</t>
  </si>
  <si>
    <t>28300232</t>
  </si>
  <si>
    <t>28300252</t>
  </si>
  <si>
    <t>28300262</t>
  </si>
  <si>
    <t>28300311</t>
  </si>
  <si>
    <t>28300361</t>
  </si>
  <si>
    <t>28300362</t>
  </si>
  <si>
    <t>28300431</t>
  </si>
  <si>
    <t>28300441</t>
  </si>
  <si>
    <t>28300501</t>
  </si>
  <si>
    <t>28300503</t>
  </si>
  <si>
    <t>28300511</t>
  </si>
  <si>
    <t>28300561</t>
  </si>
  <si>
    <t>28300581</t>
  </si>
  <si>
    <t>28300651</t>
  </si>
  <si>
    <t>28300661</t>
  </si>
  <si>
    <t>28300721</t>
  </si>
  <si>
    <t>28300731</t>
  </si>
  <si>
    <t>28300741</t>
  </si>
  <si>
    <t>28300761</t>
  </si>
  <si>
    <t>28302001</t>
  </si>
  <si>
    <t>28302002</t>
  </si>
  <si>
    <t>28302011</t>
  </si>
  <si>
    <t>28302012</t>
  </si>
  <si>
    <t>28302021</t>
  </si>
  <si>
    <t>28302022</t>
  </si>
  <si>
    <t>28302031</t>
  </si>
  <si>
    <t>28302041</t>
  </si>
  <si>
    <t>28302042</t>
  </si>
  <si>
    <t>28302051</t>
  </si>
  <si>
    <t>28302061</t>
  </si>
  <si>
    <t>28302071</t>
  </si>
  <si>
    <t>28302081</t>
  </si>
  <si>
    <t>Gross Utility Plant in Service</t>
  </si>
  <si>
    <t>Deferred Debits and Credits</t>
  </si>
  <si>
    <t>Accum Def Inc Tax - Snoqualmie</t>
  </si>
  <si>
    <t>Accum Def Inc Tax - Baker</t>
  </si>
  <si>
    <t>Deferred Taxes</t>
  </si>
  <si>
    <t>Working Capital- Rate Base</t>
  </si>
  <si>
    <t>Customer Deposits/Advances</t>
  </si>
  <si>
    <t>Less Accum Dep and Amort</t>
  </si>
  <si>
    <t>Allowance for Working Capital</t>
  </si>
  <si>
    <t>Total Rate Base</t>
  </si>
  <si>
    <t>A/C 18239191 White River Reg Asset UE170033</t>
  </si>
  <si>
    <t>A/C 28300101 DFIT Colstrip ARO</t>
  </si>
  <si>
    <t>A/C 19000113 DTA for Redmond West Tenant Allowances</t>
  </si>
  <si>
    <t>Electric Plant In Service - Manual Adjustments</t>
  </si>
  <si>
    <t>Accounts</t>
  </si>
  <si>
    <t>Electric - Plant in Service</t>
  </si>
  <si>
    <t>Electric - Plant in Service - ARC where ARO Not Recovered in Depreciation Rates</t>
  </si>
  <si>
    <t>Encogen - Plant in Service</t>
  </si>
  <si>
    <t>Electric - Plant Purchased or Sold</t>
  </si>
  <si>
    <t>Electric - Blocked Elec Plant Purchased</t>
  </si>
  <si>
    <t>Electric - Plant Held for Future Use</t>
  </si>
  <si>
    <t>Electric NC manual adjustments</t>
  </si>
  <si>
    <t>Common - Plant in Service</t>
  </si>
  <si>
    <t>Common - Plant in Service - ARC where ARO Not Recovered in Depreciation Rates</t>
  </si>
  <si>
    <t>Acquisition Adjustment - Mint Farm</t>
  </si>
  <si>
    <t>Acquistion Adjustment - Whitehorn</t>
  </si>
  <si>
    <t>Acquistion Adjustment - Fredonia</t>
  </si>
  <si>
    <t>Acquistion Adjustment - Ferndale</t>
  </si>
  <si>
    <t>Elec-Accum Depreciation</t>
  </si>
  <si>
    <t>Comon -Accum Depreciation -PP</t>
  </si>
  <si>
    <t>Electric Plant - Manual Adjustments</t>
  </si>
  <si>
    <t>10800001ARC</t>
  </si>
  <si>
    <t>Elec-Accum Depreciation - ARC where ARO Not Recovered in Depreciation Rate</t>
  </si>
  <si>
    <t>Accum Dep - Encogen</t>
  </si>
  <si>
    <t>Common-Accum Depreciation</t>
  </si>
  <si>
    <t>Common Plant - Manual Adjustments</t>
  </si>
  <si>
    <t>10800003ARC</t>
  </si>
  <si>
    <t>Common-Accum Depreciation - ARC where ARO Not Recovered in Depreciation Rates</t>
  </si>
  <si>
    <t>Elec-RWIP-Mass C.O.R./Salvage</t>
  </si>
  <si>
    <t>Elec-RWIP-Specific C.O.R./Salvage</t>
  </si>
  <si>
    <t>NO LONGER IN USE</t>
  </si>
  <si>
    <t>Elec-Accum Depreciation AMA Reserve</t>
  </si>
  <si>
    <t>Elec-Accum Provisions for Retired Assets</t>
  </si>
  <si>
    <t>Common-RWIP-Mass C.O.R./Salvage</t>
  </si>
  <si>
    <t>Common-Accum Depreciation AMA Reserve</t>
  </si>
  <si>
    <t>Accum Amort Acquis Adjust - Encogen</t>
  </si>
  <si>
    <t>Accum Amort Acquis Adjust- Whitehorn</t>
  </si>
  <si>
    <t>Accum Amort Acquis Adjust- Ferndale</t>
  </si>
  <si>
    <t>ARC  - Electric Plant</t>
  </si>
  <si>
    <t>ARO-Electric Shuffleton Harbor Lease</t>
  </si>
  <si>
    <t>ARO - Contaminated Oil &amp; Related Equipment</t>
  </si>
  <si>
    <t>ARO - Asbestos Electric</t>
  </si>
  <si>
    <t>ARO- Asbestos  - Electric to Short Term</t>
  </si>
  <si>
    <t>ARO-Frederickson !&amp;2/Olympic Pipeline</t>
  </si>
  <si>
    <t>ARO - Electric Shuffelton Harbor Lease to</t>
  </si>
  <si>
    <t>ARO - Contaminated Oil &amp; Related Equipment To Short</t>
  </si>
  <si>
    <t>ARO - Asbestos Electric - ST</t>
  </si>
  <si>
    <t>ARO - Colstrip 1 &amp; 2 (WECo) - Long Term</t>
  </si>
  <si>
    <t>ARO - Colstrip 3 &amp; $ (WECo) - Long Term</t>
  </si>
  <si>
    <t>PSE Building (B) - Landlord Incentives - Floor 4</t>
  </si>
  <si>
    <t>Redmond West on Willows - Landlord Incentive</t>
  </si>
  <si>
    <t>ARO - Asbestos Common</t>
  </si>
  <si>
    <t>Electric A/D</t>
  </si>
  <si>
    <t xml:space="preserve">          389 - Easements &amp; Land and Land Rights</t>
  </si>
  <si>
    <t>NOL Carryforward</t>
  </si>
  <si>
    <t>EOP</t>
  </si>
  <si>
    <t>Gas</t>
  </si>
  <si>
    <t>CBR</t>
  </si>
  <si>
    <t>Restated</t>
  </si>
  <si>
    <t>101 / 102 / 230XXXX1</t>
  </si>
  <si>
    <t>Electric Plant in Service</t>
  </si>
  <si>
    <t>101 / 253XXXX3</t>
  </si>
  <si>
    <t>Common Plant-Allocation to Electric</t>
  </si>
  <si>
    <t>114XXXX1</t>
  </si>
  <si>
    <t>Electric Plant Aquisition Adjustment</t>
  </si>
  <si>
    <t>18600001 / 451/ 461</t>
  </si>
  <si>
    <t>Snoqualmie Deferral -UE-130559</t>
  </si>
  <si>
    <t>18600801 / 811/ 821</t>
  </si>
  <si>
    <t>Baker Deferral - UE-131387</t>
  </si>
  <si>
    <t>1822XXX1</t>
  </si>
  <si>
    <t>White River Deferred Plant Costs</t>
  </si>
  <si>
    <t>1823XXX1</t>
  </si>
  <si>
    <t>White River Deferred Relicensing &amp; CWIP</t>
  </si>
  <si>
    <t>16599011 &amp;18232321</t>
  </si>
  <si>
    <t>Prepaid Colstrip 1&amp;2 WECo Coal Resrv Ded.</t>
  </si>
  <si>
    <t>18600531 / 671/ 691/791</t>
  </si>
  <si>
    <t>Ferndale Deferral - UE-12843</t>
  </si>
  <si>
    <t>6g</t>
  </si>
  <si>
    <t>Hopkins II Wake Effect Settlement</t>
  </si>
  <si>
    <t>6h</t>
  </si>
  <si>
    <t>18230381/18230391</t>
  </si>
  <si>
    <t>Goldendale Deferral -UE-070533</t>
  </si>
  <si>
    <t>Mint Farm Deferral</t>
  </si>
  <si>
    <t>1340xxxx</t>
  </si>
  <si>
    <t>BPA Deposits</t>
  </si>
  <si>
    <t>6k</t>
  </si>
  <si>
    <t>18606XX</t>
  </si>
  <si>
    <t>WHE Deferred Costs-UE-090704</t>
  </si>
  <si>
    <t>6l</t>
  </si>
  <si>
    <t>Prepaid Major Maint Sumas</t>
  </si>
  <si>
    <t>18232301 &amp; 311 &amp; 331</t>
  </si>
  <si>
    <t>LSR Deposit Carry Charge &amp; Deferral UE-100882</t>
  </si>
  <si>
    <t>Colstrip Common FERC Adj - Reg Asset</t>
  </si>
  <si>
    <t>Accum Amortization Colstrip-Common FERC</t>
  </si>
  <si>
    <t>Colstrip Def Depr FERC Adj - Reg</t>
  </si>
  <si>
    <t>BPA Power Exch Invstmt - Reg Asset</t>
  </si>
  <si>
    <t>BPA Power Exch Inv Amortization - Reg Asset</t>
  </si>
  <si>
    <t>Capitalized OH</t>
  </si>
  <si>
    <t>Common Plant Held for Fut Use-Alloc to Electric</t>
  </si>
  <si>
    <t>Electric - Const Completed Non Classified</t>
  </si>
  <si>
    <t>Common - Const Completed Non Classified</t>
  </si>
  <si>
    <t>108XXXX1</t>
  </si>
  <si>
    <t>108XXXX3</t>
  </si>
  <si>
    <t>Common Accum Depr-Allocation to Electric</t>
  </si>
  <si>
    <t>111XXXX1</t>
  </si>
  <si>
    <t>Elec-Accum Amortization</t>
  </si>
  <si>
    <t>Common Accum Amort-Allocation to Electric</t>
  </si>
  <si>
    <t>115XXXX1</t>
  </si>
  <si>
    <t>Accum Amort Acq Adj - Electric</t>
  </si>
  <si>
    <t>22840331,341, 19003011,25400491</t>
  </si>
  <si>
    <t>Snoqualmie &amp; Baker Treasury Grants</t>
  </si>
  <si>
    <t>108XX999</t>
  </si>
  <si>
    <t>Treasury Grant Accounts 1700033 GRC</t>
  </si>
  <si>
    <t>CIAC after 10/8/76 - Accum Def Income Tax</t>
  </si>
  <si>
    <t>CIAC - 1986 Changes - Accum Def Income Tax</t>
  </si>
  <si>
    <t>CIAC - 7/1/87 - Accum Def Income Tax</t>
  </si>
  <si>
    <t>Vacation Pay - Accum Def Inc Taxes</t>
  </si>
  <si>
    <t>26a</t>
  </si>
  <si>
    <t>Cabot Gas Contract - Accum Def Inc Taxe</t>
  </si>
  <si>
    <t>DFIT- BNP Electric</t>
  </si>
  <si>
    <t>RB-Consv Pre91 Tax Settlmt - Accum Def Inc Tax</t>
  </si>
  <si>
    <t>DFFIT SSCM INT - ELEC</t>
  </si>
  <si>
    <t>235XXXX1</t>
  </si>
  <si>
    <t>Customer Deposits - Electric</t>
  </si>
  <si>
    <t>Residential Exchange</t>
  </si>
  <si>
    <t>25400191&amp; 25400201</t>
  </si>
  <si>
    <t>Westcoast Pipeline Capacity Regulatory Liabilities</t>
  </si>
  <si>
    <t>252XXXX1</t>
  </si>
  <si>
    <t>Cust Advances for Construction</t>
  </si>
  <si>
    <t>Major Projects - Property Tax Expense</t>
  </si>
  <si>
    <t>Def Inc Tax - Pre 1981 Additions</t>
  </si>
  <si>
    <t>28200121, 161/28300341</t>
  </si>
  <si>
    <t>Colstrip 3 &amp; 4 Deferred Inc Tax</t>
  </si>
  <si>
    <t>Excess Def Taxes - Centralia Sale</t>
  </si>
  <si>
    <t>35-1</t>
  </si>
  <si>
    <t>28200151</t>
  </si>
  <si>
    <t>Def FIT Indirect Cost Adj - Electric</t>
  </si>
  <si>
    <t>283XXXXX</t>
  </si>
  <si>
    <t>Electric Portion of Common Deferred Taxes</t>
  </si>
  <si>
    <t>19000433</t>
  </si>
  <si>
    <t>Def Inc Tax - Energy Conservation &amp; FAS 133</t>
  </si>
  <si>
    <t>Def FIT Bond Redemption Costs</t>
  </si>
  <si>
    <t>Def FIT - White River Water Right</t>
  </si>
  <si>
    <t>Accum Def Inc Tax - Ferndale</t>
  </si>
  <si>
    <t>Deferred FIT FAS 143 Whitehorn 2 &amp;3</t>
  </si>
  <si>
    <t>Common DFIT Summit Purchase Opt Buyout - Elec</t>
  </si>
  <si>
    <t>37h</t>
  </si>
  <si>
    <t>Def FIT - Wind Loss Settlement Agreemen</t>
  </si>
  <si>
    <t>28300601\28300611\28300661</t>
  </si>
  <si>
    <t>DFIT Mint Fam Costs-UE-090704</t>
  </si>
  <si>
    <t>37k</t>
  </si>
  <si>
    <t>28300631\28300641\28300671</t>
  </si>
  <si>
    <t>DFIT  Wild Horse  Costs-UE-090704</t>
  </si>
  <si>
    <t xml:space="preserve">28300081 &amp; 28300721  </t>
  </si>
  <si>
    <t>DFIT BPA Prepayment &amp; LSR</t>
  </si>
  <si>
    <t>124001X1</t>
  </si>
  <si>
    <t>Conservation Rate Base</t>
  </si>
  <si>
    <t>1995 Conservation Trust Rate Base</t>
  </si>
  <si>
    <t>Electric Rate Base Change</t>
  </si>
  <si>
    <t>Lines 4-6 &amp; 14-16a</t>
  </si>
  <si>
    <t>Lines 17-21 &amp; 22a</t>
  </si>
  <si>
    <t>Lines 6a-13, 22 &amp; 29.1</t>
  </si>
  <si>
    <t>Lines 23-27.1 &amp; 31-37m</t>
  </si>
  <si>
    <t>Line 41</t>
  </si>
  <si>
    <t>Lines 28 &amp; 28a, 30</t>
  </si>
  <si>
    <t>A/C 25300463 Redmond West Tenant Improvement - ST</t>
  </si>
  <si>
    <t xml:space="preserve">CBR </t>
  </si>
  <si>
    <t>EOP RESTATED</t>
  </si>
  <si>
    <t>C</t>
  </si>
  <si>
    <t>None, Electric</t>
  </si>
  <si>
    <t>Tax only - WR Prelim Survey</t>
  </si>
  <si>
    <t>Tax only - WR Reg Asset</t>
  </si>
  <si>
    <t>Tax only - Milwaukee Acq Adj</t>
  </si>
  <si>
    <t>Tax only - Dupont Acq Adj</t>
  </si>
  <si>
    <t xml:space="preserve">Intangible Plant, Gas </t>
  </si>
  <si>
    <t>Mfg Gas Production Plant</t>
  </si>
  <si>
    <t>Natural Gas Production Plant</t>
  </si>
  <si>
    <t>Underground Storage</t>
  </si>
  <si>
    <t>Other Storage Plant</t>
  </si>
  <si>
    <t>Liq Nat Gas Term &amp; Proces</t>
  </si>
  <si>
    <t>Transmission Plant - Gas</t>
  </si>
  <si>
    <t>Distribution Plant - Gas</t>
  </si>
  <si>
    <t>General Plant, Gas</t>
  </si>
  <si>
    <t>None, Common</t>
  </si>
  <si>
    <t>Non-Utility Property</t>
  </si>
  <si>
    <t>1301FC Plant in Service</t>
  </si>
  <si>
    <t>1302FC Accum Depr</t>
  </si>
  <si>
    <t>Common</t>
  </si>
  <si>
    <t>Grand Total</t>
  </si>
  <si>
    <t>Non Utility</t>
  </si>
  <si>
    <t>Steam Production</t>
  </si>
  <si>
    <t>Remove Fredonia Capital Lease</t>
  </si>
  <si>
    <t>Remove Fredonia Sales Tax</t>
  </si>
  <si>
    <t>Remove Whitehorn Capital Lease</t>
  </si>
  <si>
    <t>Other Production From Power Plant</t>
  </si>
  <si>
    <t xml:space="preserve">Adjusted Power Plant for manual entries in SAP </t>
  </si>
  <si>
    <t>General Plant Common From Power Plant</t>
  </si>
  <si>
    <t>Capital Lease -Printer Great AM</t>
  </si>
  <si>
    <t>Capital Lease Printer Great Am 2</t>
  </si>
  <si>
    <t>Capital Lease Printer Great Am 3</t>
  </si>
  <si>
    <t>Source: PowerPlant Depreciation Reports 1301 FC &amp; 1302 FC</t>
  </si>
  <si>
    <t>Row Labels</t>
  </si>
  <si>
    <t>1301FC POWER PLANT REPORT</t>
  </si>
  <si>
    <t xml:space="preserve"> AMA 2018</t>
  </si>
  <si>
    <t>1302FC POWER PLANT REPORT</t>
  </si>
  <si>
    <t>TO EOP</t>
  </si>
  <si>
    <t>Allocated</t>
  </si>
  <si>
    <t>RESULTS OF</t>
  </si>
  <si>
    <t>OPERATIONS</t>
  </si>
  <si>
    <t>D</t>
  </si>
  <si>
    <t>G = E + F</t>
  </si>
  <si>
    <t>I</t>
  </si>
  <si>
    <t>ADJUSTMENTS</t>
  </si>
  <si>
    <t>Results of Operations</t>
  </si>
  <si>
    <t>Category</t>
  </si>
  <si>
    <t>G3762 DST Mains, Plastic</t>
  </si>
  <si>
    <t>G3764 DST Mains, Wrapped Steel</t>
  </si>
  <si>
    <t>G3801 DST Services, Cathodic Protec</t>
  </si>
  <si>
    <t>G3802 DST Services, Plastic</t>
  </si>
  <si>
    <t>G3803 DST Services, Steel Wrapped</t>
  </si>
  <si>
    <t>G3820 DST Meter Installations (AMR)</t>
  </si>
  <si>
    <t>G385 DST Industrial M&amp;R Sta Eq</t>
  </si>
  <si>
    <t>TOTAL</t>
  </si>
  <si>
    <t>DEPRECIATION</t>
  </si>
  <si>
    <t>4 Factor</t>
  </si>
  <si>
    <t>&lt;&lt;&lt;REMOVE</t>
  </si>
  <si>
    <t>&lt;&lt;&lt;CHECK</t>
  </si>
  <si>
    <t>CHECK&gt;&gt;&gt;</t>
  </si>
  <si>
    <t>AMA Dec 2018</t>
  </si>
  <si>
    <t>Cap Lease, Printer Great Am 2-NSC</t>
  </si>
  <si>
    <t>Cap Lease, Printer Great Am 3-NSC</t>
  </si>
  <si>
    <t>Capital Lease, Printer Great Am-NSC</t>
  </si>
  <si>
    <t>Sum of AMA Dec 2018</t>
  </si>
  <si>
    <t>a-Dec 2018</t>
  </si>
  <si>
    <t>depr</t>
  </si>
  <si>
    <t>_group</t>
  </si>
  <si>
    <t>E301</t>
  </si>
  <si>
    <t>INT Organization</t>
  </si>
  <si>
    <t>INT Organization-NSC</t>
  </si>
  <si>
    <t>E302</t>
  </si>
  <si>
    <t>INT Franchises</t>
  </si>
  <si>
    <t>INT Franchises, Baker Project</t>
  </si>
  <si>
    <t>INT Franchises, Snoqualmie</t>
  </si>
  <si>
    <t>E303</t>
  </si>
  <si>
    <t>105  INT Misc Intangibles</t>
  </si>
  <si>
    <t>INT Enc Waste Wtr Fee-DONOTUSE</t>
  </si>
  <si>
    <t>INT LSR -DONOTUSE</t>
  </si>
  <si>
    <t>INT Misc Intangible Plant</t>
  </si>
  <si>
    <t>INT Misc Intangible Plant-NSC</t>
  </si>
  <si>
    <t>INT Rock Island Expansion-RET</t>
  </si>
  <si>
    <t>INT Whitehorn 2 &amp; 3</t>
  </si>
  <si>
    <t>E310</t>
  </si>
  <si>
    <t>STM Land, Centralia-inactive</t>
  </si>
  <si>
    <t>STM Land, Colstrip 1</t>
  </si>
  <si>
    <t>STM Land, Colstrip 1-2 Com</t>
  </si>
  <si>
    <t>STM Land, Colstrip 2</t>
  </si>
  <si>
    <t>STM Land, Colstrip 3</t>
  </si>
  <si>
    <t>STM Land, Colstrip 3-4 Com</t>
  </si>
  <si>
    <t>STM Land, Colstrip 4</t>
  </si>
  <si>
    <t>STM Land, Epcor CoGen</t>
  </si>
  <si>
    <t>E311</t>
  </si>
  <si>
    <t>STM Str/Imprv, Mint Farm</t>
  </si>
  <si>
    <t>STM Str/Imprv, Mint Farm OP</t>
  </si>
  <si>
    <t>STM Str/Imprv, Mint Farm-NSC</t>
  </si>
  <si>
    <t>STM Str/Imprv, Mint OP-NSC</t>
  </si>
  <si>
    <t>STM Str/Imprv, Sumas</t>
  </si>
  <si>
    <t>STM Str/Imprv, Sumas OP</t>
  </si>
  <si>
    <t>STM Str/Imprv, Sumas OP-NSC</t>
  </si>
  <si>
    <t>STM Str/Imprv, Sumas-NSC</t>
  </si>
  <si>
    <t>STM Str/Impv, Colstrip 1</t>
  </si>
  <si>
    <t>STM Str/Impv, Colstrip 1-2 Com</t>
  </si>
  <si>
    <t>STM Str/Impv, Colstrip 1-NSC</t>
  </si>
  <si>
    <t>STM Str/Impv, Colstrip 2</t>
  </si>
  <si>
    <t>STM Str/Impv, Colstrip 2-NSC</t>
  </si>
  <si>
    <t>STM Str/Impv, Colstrip 3</t>
  </si>
  <si>
    <t>STM Str/Impv, Colstrip 3-4 Com</t>
  </si>
  <si>
    <t>STM Str/Impv, Colstrip 3-NSC</t>
  </si>
  <si>
    <t>STM Str/Impv, Colstrip 4</t>
  </si>
  <si>
    <t>STM Str/Impv, Colstrip 4-NSC</t>
  </si>
  <si>
    <t>STM Str/Impv, Colstrip1-2 -NSC</t>
  </si>
  <si>
    <t>STM Str/Impv, Colstrip3-4 -NSC</t>
  </si>
  <si>
    <t>STM Str/Impv, ColstripCMM-RET</t>
  </si>
  <si>
    <t>STM Str/Impv, Encogen-RET</t>
  </si>
  <si>
    <t>STM Str/Impv, Ferndale</t>
  </si>
  <si>
    <t>STM Str/Impv, Ferndale-NSC</t>
  </si>
  <si>
    <t>STM Str/Impv, Fred 1/APC</t>
  </si>
  <si>
    <t>STM Str/Impv, Fred 1/APC-NSC</t>
  </si>
  <si>
    <t>STM Str/Impv, Goldendale</t>
  </si>
  <si>
    <t>STM Str/Impv, Goldendale O-NSC</t>
  </si>
  <si>
    <t>STM Str/Impv, Goldendale OP</t>
  </si>
  <si>
    <t>STM Str/Impv, Goldendale-NSC</t>
  </si>
  <si>
    <t>STM Str/Impv,Centralia-inactiv</t>
  </si>
  <si>
    <t>E312</t>
  </si>
  <si>
    <t>STM Boiler, Centralia-inactive</t>
  </si>
  <si>
    <t>STM Boiler, Colstrip 1</t>
  </si>
  <si>
    <t>STM Boiler, Colstrip 1-2 Com</t>
  </si>
  <si>
    <t>STM Boiler, Colstrip 1-NSC</t>
  </si>
  <si>
    <t>STM Boiler, Colstrip 2</t>
  </si>
  <si>
    <t>STM Boiler, Colstrip 2-NSC</t>
  </si>
  <si>
    <t>STM Boiler, Colstrip 3</t>
  </si>
  <si>
    <t>STM Boiler, Colstrip 3-4 Com</t>
  </si>
  <si>
    <t>STM Boiler, Colstrip 3-NSC</t>
  </si>
  <si>
    <t>STM Boiler, Colstrip 4</t>
  </si>
  <si>
    <t>STM Boiler, Colstrip 4-NSC</t>
  </si>
  <si>
    <t>STM Boiler, Colstrip1-2 Co-NSC</t>
  </si>
  <si>
    <t>STM Boiler, Colstrip3-4 Co-NSC</t>
  </si>
  <si>
    <t>STM Boiler, Encogen</t>
  </si>
  <si>
    <t>STM Boiler, Encogen-NSC</t>
  </si>
  <si>
    <t>STM Boiler, Ferndale</t>
  </si>
  <si>
    <t>STM Boiler, Ferndale-NSC</t>
  </si>
  <si>
    <t>STM Boiler, Fred 1/APC</t>
  </si>
  <si>
    <t>STM Boiler, Fred 1/APC-NSC</t>
  </si>
  <si>
    <t>STM Boiler, Goldendale</t>
  </si>
  <si>
    <t>STM Boiler, Goldendale OP</t>
  </si>
  <si>
    <t>STM Boiler, Goldendale OP-NSC</t>
  </si>
  <si>
    <t>STM Boiler, Goldendale-NSC</t>
  </si>
  <si>
    <t>STM Boiler, Mint Farm</t>
  </si>
  <si>
    <t>STM Boiler, Mint Farm OP</t>
  </si>
  <si>
    <t>STM Boiler, Mint Farm OP-NSC</t>
  </si>
  <si>
    <t>STM Boiler, Mint Farm-NSC</t>
  </si>
  <si>
    <t>STM Boiler, Sumas</t>
  </si>
  <si>
    <t>STM Boiler, Sumas OP</t>
  </si>
  <si>
    <t>STM Boiler, Sumas OP-NSC</t>
  </si>
  <si>
    <t>STM Boiler, Sumas-NSC</t>
  </si>
  <si>
    <t>E314</t>
  </si>
  <si>
    <t>DONOTUSE-Frederickson</t>
  </si>
  <si>
    <t>STM Turbogen, Colstrip 1</t>
  </si>
  <si>
    <t>STM Turbogen, Colstrip 1-2 Com</t>
  </si>
  <si>
    <t>STM Turbogen, Colstrip 1-NSC</t>
  </si>
  <si>
    <t>STM Turbogen, Colstrip 2</t>
  </si>
  <si>
    <t>STM Turbogen, Colstrip 2-NSC</t>
  </si>
  <si>
    <t>STM Turbogen, Colstrip 3</t>
  </si>
  <si>
    <t>STM Turbogen, Colstrip 3-4-RET</t>
  </si>
  <si>
    <t>STM Turbogen, Colstrip 3-NSC</t>
  </si>
  <si>
    <t>STM Turbogen, Colstrip 4</t>
  </si>
  <si>
    <t>STM Turbogen, Colstrip 4-NSC</t>
  </si>
  <si>
    <t>STM Turbogen, Colstrip1-2 -NSC</t>
  </si>
  <si>
    <t>STM Turbogen, Encogen</t>
  </si>
  <si>
    <t>STM Turbogen, Encogen-NSC</t>
  </si>
  <si>
    <t>STM Turbogen, Ferndale</t>
  </si>
  <si>
    <t>STM Turbogen, Ferndale-NSC</t>
  </si>
  <si>
    <t>STM Turbogen, Fred 1/APC</t>
  </si>
  <si>
    <t>STM Turbogen, Fred 1/APC-NSC</t>
  </si>
  <si>
    <t>STM Turbogen, Goldendale</t>
  </si>
  <si>
    <t>STM Turbogen, Goldendale O-NSC</t>
  </si>
  <si>
    <t>STM Turbogen, Goldendale OP</t>
  </si>
  <si>
    <t>STM Turbogen, Goldendale-NSC</t>
  </si>
  <si>
    <t>STM Turbogen, Mint Farm</t>
  </si>
  <si>
    <t>STM Turbogen, Mint Farm OP</t>
  </si>
  <si>
    <t>STM Turbogen, Mint Farm OP-NSC</t>
  </si>
  <si>
    <t>STM Turbogen, Mint Farm-NSC</t>
  </si>
  <si>
    <t>STM Turbogen, Sumas</t>
  </si>
  <si>
    <t>STM Turbogen, Sumas OP</t>
  </si>
  <si>
    <t>STM Turbogen, Sumas OP-NSC</t>
  </si>
  <si>
    <t>STM Turbogen, Sumas-NSC</t>
  </si>
  <si>
    <t>STM Turbogen,Centralia-inactiv</t>
  </si>
  <si>
    <t>E315</t>
  </si>
  <si>
    <t>STM Accessory, Colstrip 1</t>
  </si>
  <si>
    <t>STM Accessory, Colstrip 1-2 Cm</t>
  </si>
  <si>
    <t>STM Accessory, Colstrip 1-NSC</t>
  </si>
  <si>
    <t>STM Accessory, Colstrip 2</t>
  </si>
  <si>
    <t>STM Accessory, Colstrip 2-NSC</t>
  </si>
  <si>
    <t>STM Accessory, Colstrip 3</t>
  </si>
  <si>
    <t>STM Accessory, Colstrip 3-4 Cm</t>
  </si>
  <si>
    <t>STM Accessory, Colstrip 3-NSC</t>
  </si>
  <si>
    <t>STM Accessory, Colstrip 4</t>
  </si>
  <si>
    <t>STM Accessory, Colstrip 4-NSC</t>
  </si>
  <si>
    <t>STM Accessory, Colstrip1-2-NSC</t>
  </si>
  <si>
    <t>STM Accessory, Colstrip3-4-NSC</t>
  </si>
  <si>
    <t>STM Accessory, Encogen</t>
  </si>
  <si>
    <t>STM Accessory, Encogen-NSC</t>
  </si>
  <si>
    <t>STM Accessory, Ferndale</t>
  </si>
  <si>
    <t>STM Accessory, Ferndale-NSC</t>
  </si>
  <si>
    <t>STM Accessory, Fred 1/APC</t>
  </si>
  <si>
    <t>STM Accessory, Fred 1/APC-NSC</t>
  </si>
  <si>
    <t>STM Accessory, Goldendale</t>
  </si>
  <si>
    <t>STM Accessory, Goldendale -NSC</t>
  </si>
  <si>
    <t>STM Accessory, Goldendale OP</t>
  </si>
  <si>
    <t>STM Accessory, Goldendale-NSC</t>
  </si>
  <si>
    <t>STM Accessory, Mint Farm</t>
  </si>
  <si>
    <t>STM Accessory, Mint Farm OP</t>
  </si>
  <si>
    <t>STM Accessory, Mint Farm-NSC</t>
  </si>
  <si>
    <t>STM Accessory, Mint OP-NSC</t>
  </si>
  <si>
    <t>STM Accessory, Sumas</t>
  </si>
  <si>
    <t>STM Accessory, Sumas OP</t>
  </si>
  <si>
    <t>STM Accessory, Sumas OP-NSC</t>
  </si>
  <si>
    <t>STM Accessory, Sumas-NSC</t>
  </si>
  <si>
    <t>STM Accessory,Centralia-inacti</t>
  </si>
  <si>
    <t>E316</t>
  </si>
  <si>
    <t>STM Misc, Centralia-inactive</t>
  </si>
  <si>
    <t>STM Misc, Colstrip 1</t>
  </si>
  <si>
    <t>STM Misc, Colstrip 1-2 Com</t>
  </si>
  <si>
    <t>STM Misc, Colstrip 1-2 Com-NSC</t>
  </si>
  <si>
    <t>STM Misc, Colstrip 1-4 Com</t>
  </si>
  <si>
    <t>STM Misc, Colstrip 1-4 Com-NSC</t>
  </si>
  <si>
    <t>STM Misc, Colstrip 1-NSC</t>
  </si>
  <si>
    <t>STM Misc, Colstrip 2</t>
  </si>
  <si>
    <t>STM Misc, Colstrip 2-NSC</t>
  </si>
  <si>
    <t>STM Misc, Colstrip 3</t>
  </si>
  <si>
    <t>STM Misc, Colstrip 3-4 Com</t>
  </si>
  <si>
    <t>STM Misc, Colstrip 3-4 Com-NSC</t>
  </si>
  <si>
    <t>STM Misc, Colstrip 3-NSC</t>
  </si>
  <si>
    <t>STM Misc, Colstrip 4</t>
  </si>
  <si>
    <t>STM Misc, Colstrip 4-NSC</t>
  </si>
  <si>
    <t>STM Misc, Encogen-RET</t>
  </si>
  <si>
    <t>STM Misc, Ferndale</t>
  </si>
  <si>
    <t>STM Misc, Ferndale-NSC</t>
  </si>
  <si>
    <t>STM Misc, Fred 1/APC</t>
  </si>
  <si>
    <t>STM Misc, Fred 1/APC-NSC</t>
  </si>
  <si>
    <t>STM Misc, Goldendale</t>
  </si>
  <si>
    <t>STM Misc, Goldendale OP</t>
  </si>
  <si>
    <t>STM Misc, Goldendale OP-NSC</t>
  </si>
  <si>
    <t>STM Misc, Goldendale-NSC</t>
  </si>
  <si>
    <t>STM Misc, Mint Farm</t>
  </si>
  <si>
    <t>STM Misc, Mint Farm OP</t>
  </si>
  <si>
    <t>STM Misc, Mint Farm OP-NSC</t>
  </si>
  <si>
    <t>STM Misc, Mint Farm-NSC</t>
  </si>
  <si>
    <t>STM Misc, Sumas</t>
  </si>
  <si>
    <t>STM Misc, Sumas OP</t>
  </si>
  <si>
    <t>STM Misc, Sumas OP-NSC</t>
  </si>
  <si>
    <t>STM Misc, Sumas-NSC</t>
  </si>
  <si>
    <t>E317</t>
  </si>
  <si>
    <t>0 STM ARO Steam Prd</t>
  </si>
  <si>
    <t>1 STM ARO Steam Production</t>
  </si>
  <si>
    <t>E330</t>
  </si>
  <si>
    <t>0 105 HYD Land, White River</t>
  </si>
  <si>
    <t>0 HYD Land, Electron</t>
  </si>
  <si>
    <t>0 HYD Land, Lower Baker</t>
  </si>
  <si>
    <t>0 HYD Land, Nooksack</t>
  </si>
  <si>
    <t>0 HYD Land, Skookumchuck</t>
  </si>
  <si>
    <t>0 HYD Land, Snoqualmie 1</t>
  </si>
  <si>
    <t>0 HYD Land, Upper Baker</t>
  </si>
  <si>
    <t>0 HYD Land, White River</t>
  </si>
  <si>
    <t>1 105 HYD Easements</t>
  </si>
  <si>
    <t>10 HYD Easements, Snoqualmie 1</t>
  </si>
  <si>
    <t>2 HYD Electron-DONOTUSE</t>
  </si>
  <si>
    <t>E331</t>
  </si>
  <si>
    <t>DONOTUSE, Snoq Park</t>
  </si>
  <si>
    <t>HYD S/I, LB AdultFishTrap2010</t>
  </si>
  <si>
    <t>HYD S/I, LB AdultFishTrap2-NSC</t>
  </si>
  <si>
    <t>HYD S/I, UB FishHatchery2010</t>
  </si>
  <si>
    <t>HYD S/I, UB FishHatchery20-NSC</t>
  </si>
  <si>
    <t>HYD Str/Impv, Electron-RET</t>
  </si>
  <si>
    <t>HYD Str/Impv, LB-2013</t>
  </si>
  <si>
    <t>HYD Str/Impv, LB-2013-NSC</t>
  </si>
  <si>
    <t>HYD Str/Impv, Lower Baker</t>
  </si>
  <si>
    <t>HYD Str/Impv, Lower Baker-NSC</t>
  </si>
  <si>
    <t>HYD Str/Impv, Nooksack-RET</t>
  </si>
  <si>
    <t>HYD Str/Impv, Skook-RET</t>
  </si>
  <si>
    <t>HYD Str/Impv, Snoq 1 - 2013</t>
  </si>
  <si>
    <t>HYD Str/Impv, Snoq 1 - 201-NSC</t>
  </si>
  <si>
    <t>HYD Str/Impv, Snoq 2 - 2013</t>
  </si>
  <si>
    <t>HYD Str/Impv, Snoq 2 - 201-NSC</t>
  </si>
  <si>
    <t>HYD Str/Impv, Snoq Park</t>
  </si>
  <si>
    <t>HYD Str/Impv, Snoq Park-NSC</t>
  </si>
  <si>
    <t>HYD Str/Impv, Snoqualmie 1</t>
  </si>
  <si>
    <t>HYD Str/Impv, Snoqualmie 1-NSC</t>
  </si>
  <si>
    <t>HYD Str/Impv, Snoqualmie 2</t>
  </si>
  <si>
    <t>HYD Str/Impv, Snoqualmie 2-NSC</t>
  </si>
  <si>
    <t>HYD Str/Impv, UB Koma Kulshan</t>
  </si>
  <si>
    <t>HYD Str/Impv, UB Koma Kuls-NSC</t>
  </si>
  <si>
    <t>HYD Str/Impv, Upper Baker</t>
  </si>
  <si>
    <t>HYD Str/Impv, Upper Baker-NSC</t>
  </si>
  <si>
    <t>HYD Str/Impv, White R-NOTUSED</t>
  </si>
  <si>
    <t>RETIRED  LB AdultFishTrap2011</t>
  </si>
  <si>
    <t>RETIRED UB FishHatchery2011</t>
  </si>
  <si>
    <t>E332</t>
  </si>
  <si>
    <t>102 HYD Electron Sale-RET</t>
  </si>
  <si>
    <t>HYD R/D/W, Snoq 1 - 2013</t>
  </si>
  <si>
    <t>HYD R/D/W, Snoq 1 - 2013-NSC</t>
  </si>
  <si>
    <t>HYD R/D/W, Snoq 2 - 2013</t>
  </si>
  <si>
    <t>HYD R/D/W, Snoq 2 - 2013-NSC</t>
  </si>
  <si>
    <t>HYD R/D/W, White River-NOTUSED</t>
  </si>
  <si>
    <t>HYD R/D/W,LBAdultFishTr2010</t>
  </si>
  <si>
    <t>HYD R/D/W,UB FishHatch2010</t>
  </si>
  <si>
    <t>HYD R/D/W,UB FishHatch2010-NSC</t>
  </si>
  <si>
    <t>HYD Res/Dam/Wwy, LB FSC</t>
  </si>
  <si>
    <t>HYD Res/Dam/Wwy, LB FSC-NSC</t>
  </si>
  <si>
    <t>HYD Res/Dam/Wwy, LB-2013</t>
  </si>
  <si>
    <t>HYD Res/Dam/Wwy, LB-2013-NSC</t>
  </si>
  <si>
    <t>HYD Res/Dam/Wwy, Lower Baker</t>
  </si>
  <si>
    <t>HYD Res/Dam/Wwy, Lower Bak-NSC</t>
  </si>
  <si>
    <t>HYD Res/Dam/Wwy, Skook-RET</t>
  </si>
  <si>
    <t>HYD Res/Dam/Wwy, Snoq 1-NSC</t>
  </si>
  <si>
    <t>HYD Res/Dam/Wwy, Snoq 2-NSC</t>
  </si>
  <si>
    <t>HYD Res/Dam/Wwy, Snoqualmie 1</t>
  </si>
  <si>
    <t>HYD Res/Dam/Wwy, Snoqualmie 2</t>
  </si>
  <si>
    <t>HYD Res/Dam/Wwy, UB FSC</t>
  </si>
  <si>
    <t>HYD Res/Dam/Wwy, UB FSC-NSC</t>
  </si>
  <si>
    <t>HYD Res/Dam/Wwy, Upper Baker</t>
  </si>
  <si>
    <t>HYD Res/Dam/Wwy, Upper Bak-NSC</t>
  </si>
  <si>
    <t>HYD Res/Dam/Wwy,Electron-RET</t>
  </si>
  <si>
    <t>RETIRED LBAdultFishTr2011</t>
  </si>
  <si>
    <t>RETIRED UB FishHatch2011</t>
  </si>
  <si>
    <t>E333</t>
  </si>
  <si>
    <t>HYD W/T-, White River-NOTUSED</t>
  </si>
  <si>
    <t>HYD Wtrwhl/Trbn, Electron-RET</t>
  </si>
  <si>
    <t>HYD Wtrwhl/Trbn, LB-2013</t>
  </si>
  <si>
    <t>HYD Wtrwhl/Trbn, LB-2013-NSC</t>
  </si>
  <si>
    <t>HYD Wtrwhl/Trbn, Lower Baker</t>
  </si>
  <si>
    <t>HYD Wtrwhl/Trbn, Lower Bak-NSC</t>
  </si>
  <si>
    <t>HYD Wtrwhl/Trbn, Skookumchuck</t>
  </si>
  <si>
    <t>HYD Wtrwhl/Trbn, Snoq 1-2013</t>
  </si>
  <si>
    <t>HYD Wtrwhl/Trbn, Snoq 1-20-NSC</t>
  </si>
  <si>
    <t>HYD Wtrwhl/Trbn, Snoq 1-NSC</t>
  </si>
  <si>
    <t>HYD Wtrwhl/Trbn, Snoq 2-2013</t>
  </si>
  <si>
    <t>HYD Wtrwhl/Trbn, Snoq 2-20-NSC</t>
  </si>
  <si>
    <t>HYD Wtrwhl/Trbn, Snoq 2-NSC</t>
  </si>
  <si>
    <t>HYD Wtrwhl/Trbn, Snoq Park</t>
  </si>
  <si>
    <t>HYD Wtrwhl/Trbn, Snoq Park-NSC</t>
  </si>
  <si>
    <t>HYD Wtrwhl/Trbn, Snoqualmie 1</t>
  </si>
  <si>
    <t>HYD Wtrwhl/Trbn, Snoqualmie 2</t>
  </si>
  <si>
    <t>HYD Wtrwhl/Trbn, Upper Baker</t>
  </si>
  <si>
    <t>HYD Wtrwhl/Trbn, Upper Bak-NSC</t>
  </si>
  <si>
    <t>E334</t>
  </si>
  <si>
    <t>HYD Acc, White River-NOTUSED</t>
  </si>
  <si>
    <t>HYD Accessory, Electron-RET</t>
  </si>
  <si>
    <t>HYD Accessory, LB-2013</t>
  </si>
  <si>
    <t>HYD Accessory, LB-2013-NSC</t>
  </si>
  <si>
    <t>HYD Accessory, Lower Baker</t>
  </si>
  <si>
    <t>HYD Accessory, Lower Baker-NSC</t>
  </si>
  <si>
    <t>HYD Accessory, Skookumchuck</t>
  </si>
  <si>
    <t>HYD Accessory, Snoq 1 - 2013</t>
  </si>
  <si>
    <t>HYD Accessory, Snoq 1 - 20-NSC</t>
  </si>
  <si>
    <t>HYD Accessory, Snoq 1-NSC</t>
  </si>
  <si>
    <t>HYD Accessory, Snoq 2 - 2013</t>
  </si>
  <si>
    <t>HYD Accessory, Snoq 2 - 20-NSC</t>
  </si>
  <si>
    <t>HYD Accessory, Snoq 2-NSC</t>
  </si>
  <si>
    <t>HYD Accessory, Snoq Park</t>
  </si>
  <si>
    <t>HYD Accessory, Snoq Park-NSC</t>
  </si>
  <si>
    <t>HYD Accessory, Snoqualmie 1</t>
  </si>
  <si>
    <t>HYD Accessory, Snoqualmie 2</t>
  </si>
  <si>
    <t>HYD Accessory, Upper Baker</t>
  </si>
  <si>
    <t>HYD Accessory, Upper Baker-NSC</t>
  </si>
  <si>
    <t>E335</t>
  </si>
  <si>
    <t>HYD Misc, Electron-RET</t>
  </si>
  <si>
    <t>HYD Misc, LB-2013</t>
  </si>
  <si>
    <t>HYD Misc, LB-2013-NSC</t>
  </si>
  <si>
    <t>HYD Misc, Lower Baker</t>
  </si>
  <si>
    <t>HYD Misc, Lower Baker FSC</t>
  </si>
  <si>
    <t>HYD Misc, Lower Baker FSC-NSC</t>
  </si>
  <si>
    <t>HYD Misc, Lower Baker-NSC</t>
  </si>
  <si>
    <t>HYD Misc, Snoq 1 - 2013</t>
  </si>
  <si>
    <t>HYD Misc, Snoq 1 - 2013-NSC</t>
  </si>
  <si>
    <t>HYD Misc, Snoq 2 - 2013</t>
  </si>
  <si>
    <t>HYD Misc, Snoq 2 - 2013-NSC</t>
  </si>
  <si>
    <t>HYD Misc, Snoq Park</t>
  </si>
  <si>
    <t>HYD Misc, Snoq Park-NSC</t>
  </si>
  <si>
    <t>HYD Misc, Snoqualmie 1</t>
  </si>
  <si>
    <t>HYD Misc, Snoqualmie 1-NSC</t>
  </si>
  <si>
    <t>HYD Misc, Snoqualmie 2</t>
  </si>
  <si>
    <t>HYD Misc, Snoqualmie 2-NSC</t>
  </si>
  <si>
    <t>HYD Misc, UB Hatchery</t>
  </si>
  <si>
    <t>HYD Misc, UB Hatchery-NSC</t>
  </si>
  <si>
    <t>HYD Misc, UB Koma Kulshan</t>
  </si>
  <si>
    <t>HYD Misc, UB Koma Kulshan-NSC</t>
  </si>
  <si>
    <t>HYD Misc, Upper Baker</t>
  </si>
  <si>
    <t>HYD Misc, Upper Baker-NSC</t>
  </si>
  <si>
    <t>HYD Misc, White River-NOTUSED</t>
  </si>
  <si>
    <t>1 HYD S/M/Tools, Snoq 1-2013</t>
  </si>
  <si>
    <t>1 HYD S/M/Tools, Snoq 2-2013</t>
  </si>
  <si>
    <t>1 HYD S/M/Tools, Snoq1-2013-NSC</t>
  </si>
  <si>
    <t>1 HYD S/M/Tools, Snoq2-2013-NSC</t>
  </si>
  <si>
    <t>1 HYD Sta Main Tool, UB Hatch</t>
  </si>
  <si>
    <t>1 HYD Sta Main Tool, UB Hat-NSC</t>
  </si>
  <si>
    <t>1 HYD Sta Main Tool, UB Res-NSC</t>
  </si>
  <si>
    <t>1 HYD Sta Main Tool, UB Resort</t>
  </si>
  <si>
    <t>1 HYD Sta Main Tool, Upper Bker</t>
  </si>
  <si>
    <t>1 HYD Sta Main Tool, Upper -NSC</t>
  </si>
  <si>
    <t>1 HYD Sta Main Tools, LB-2013</t>
  </si>
  <si>
    <t>1 HYD Sta Main Tools, LB-20-NSC</t>
  </si>
  <si>
    <t>1 HYD Sta Main Tools, Lwer Bker</t>
  </si>
  <si>
    <t>1 HYD Sta Main Tools, Lwer -NSC</t>
  </si>
  <si>
    <t>1 HYD Sta Main Tools, Snoq 1</t>
  </si>
  <si>
    <t>1 HYD Sta Main Tools, Snoq 2</t>
  </si>
  <si>
    <t>1 HYD Sta Main Tools, Snoq Park</t>
  </si>
  <si>
    <t>1 HYD Sta Main Tools, SnoqP-NSC</t>
  </si>
  <si>
    <t>1 HYD StaMainTools,Electron-RET</t>
  </si>
  <si>
    <t>E336</t>
  </si>
  <si>
    <t>HYD RR/Br, White River-NOTUSED</t>
  </si>
  <si>
    <t>HYD RR/Bridges, Electron-RET</t>
  </si>
  <si>
    <t>HYD RR/Bridges, LB-2013</t>
  </si>
  <si>
    <t>HYD RR/Bridges, LB-2013-NSC</t>
  </si>
  <si>
    <t>HYD RR/Bridges, Lower Bake-NSC</t>
  </si>
  <si>
    <t>HYD RR/Bridges, Lower Baker</t>
  </si>
  <si>
    <t>HYD RR/Bridges, Nooksack-RET</t>
  </si>
  <si>
    <t>HYD RR/Bridges, Skook-RET</t>
  </si>
  <si>
    <t>HYD RR/Bridges, Snoq 1 - 2013</t>
  </si>
  <si>
    <t>HYD RR/Bridges, Snoq 1 - 2-NSC</t>
  </si>
  <si>
    <t>HYD RR/Bridges, Snoq 1-NSC</t>
  </si>
  <si>
    <t>HYD RR/Bridges, Snoq 2 - 2013</t>
  </si>
  <si>
    <t>HYD RR/Bridges, Snoq 2 - 2-NSC</t>
  </si>
  <si>
    <t>HYD RR/Bridges, Snoq 2-NSC</t>
  </si>
  <si>
    <t>HYD RR/Bridges, Snoq Park</t>
  </si>
  <si>
    <t>HYD RR/Bridges, Snoq Park-NSC</t>
  </si>
  <si>
    <t>HYD RR/Bridges, Snoqualmie 1</t>
  </si>
  <si>
    <t>HYD RR/Bridges, Snoqualmie 2</t>
  </si>
  <si>
    <t>HYD RR/Bridges, Upper Bake-NSC</t>
  </si>
  <si>
    <t>HYD RR/Bridges, Upper Baker</t>
  </si>
  <si>
    <t>E337</t>
  </si>
  <si>
    <t>HYD ARO Hydro Production</t>
  </si>
  <si>
    <t>E340</t>
  </si>
  <si>
    <t>0 PRD Land, Encogen</t>
  </si>
  <si>
    <t>0 PRD Land, Freddy1/Epcor</t>
  </si>
  <si>
    <t>0 PRD Land, Frederickson</t>
  </si>
  <si>
    <t>0 PRD Land, Fredonia</t>
  </si>
  <si>
    <t>0 PRD Land, Goldendale</t>
  </si>
  <si>
    <t>0 PRD Land, Goldendale OP</t>
  </si>
  <si>
    <t>0 PRD Land, Hopkins Ridge</t>
  </si>
  <si>
    <t>0 PRD Land, Lower Snake River</t>
  </si>
  <si>
    <t>0 PRD Land, Mint Farm</t>
  </si>
  <si>
    <t>0 PRD Land, South Whidbey</t>
  </si>
  <si>
    <t>0 PRD Land, Sumas</t>
  </si>
  <si>
    <t>0 PRD Land, Whiskey Ridge Wind</t>
  </si>
  <si>
    <t>0 PRD Land, Whitehorn 1</t>
  </si>
  <si>
    <t>0 PRD Land, Whitehorn 2-3 Com</t>
  </si>
  <si>
    <t>0 PRD Land, Wild Horse</t>
  </si>
  <si>
    <t>1 PRD Easements, Fredonia</t>
  </si>
  <si>
    <t>E341</t>
  </si>
  <si>
    <t>0 PRD Str/Impv, Crystal Mtn</t>
  </si>
  <si>
    <t>0 PRD Str/Impv, Crystal Mtn-NSC</t>
  </si>
  <si>
    <t>0 PRD Str/Impv, Encogen</t>
  </si>
  <si>
    <t>0 PRD Str/Impv, Encogen-NSC</t>
  </si>
  <si>
    <t>0 PRD Str/Impv, Ferndale</t>
  </si>
  <si>
    <t>0 PRD Str/Impv, Ferndale-NSC</t>
  </si>
  <si>
    <t>0 PRD Str/Impv, Fred 1/APC</t>
  </si>
  <si>
    <t>0 PRD Str/Impv, Fred 1/APC-NSC</t>
  </si>
  <si>
    <t>0 PRD Str/Impv, Frederickson</t>
  </si>
  <si>
    <t>0 PRD Str/Impv, Frederickso-NSC</t>
  </si>
  <si>
    <t>0 PRD Str/Impv, Fredonia</t>
  </si>
  <si>
    <t>0 PRD Str/Impv, Fredonia 3&amp;4 OP</t>
  </si>
  <si>
    <t>0 PRD Str/Impv, Fredonia 3&amp;-NSC</t>
  </si>
  <si>
    <t>0 PRD Str/Impv, Goldendale</t>
  </si>
  <si>
    <t>0 PRD Str/Impv, Goldendale -NSC</t>
  </si>
  <si>
    <t>0 PRD Str/Impv, Goldendale OP</t>
  </si>
  <si>
    <t>0 PRD Str/Impv, Goldendale-NSC</t>
  </si>
  <si>
    <t>0 PRD Str/Impv, Mint Farm</t>
  </si>
  <si>
    <t>0 PRD Str/Impv, Mint Farm OP</t>
  </si>
  <si>
    <t>0 PRD Str/Impv, Mint Farm-NSC</t>
  </si>
  <si>
    <t>0 PRD Str/Impv, Mint OP-NSC</t>
  </si>
  <si>
    <t>0 PRD Str/Impv, S Whidbey-RET</t>
  </si>
  <si>
    <t>0 PRD Str/Impv, Sumas</t>
  </si>
  <si>
    <t>0 PRD Str/Impv, Sumas OP</t>
  </si>
  <si>
    <t>0 PRD Str/Impv, Sumas OP-NSC</t>
  </si>
  <si>
    <t>0 PRD Str/Impv, Sumas-NSC</t>
  </si>
  <si>
    <t>0 PRD Str/Impv, Whitehorn 1-RET</t>
  </si>
  <si>
    <t>0 PRD Str/Impv, Whitehorn 2-3Cm</t>
  </si>
  <si>
    <t>0 PRD Str/Impv, Whitehorn 2-NSC</t>
  </si>
  <si>
    <t>01 PRD Str/Impv, Hop Ridge-NSC</t>
  </si>
  <si>
    <t>01 PRD Str/Impv, Hopkins Ridge</t>
  </si>
  <si>
    <t>01 PRD Str/Impv, LSR</t>
  </si>
  <si>
    <t>01 PRD Str/Impv, LSR-NSC</t>
  </si>
  <si>
    <t>01 PRD Str/Impv, Wild Horse</t>
  </si>
  <si>
    <t>01 PRD Str/Impv, Wild Horse-NSC</t>
  </si>
  <si>
    <t>01 PRD Str/Impv,Wild Horse Expa</t>
  </si>
  <si>
    <t>01 PRD Str/Impv,Wld Hrs Exp-NSC</t>
  </si>
  <si>
    <t>1 PRD LH Impv, Whitehorn-DONOTU</t>
  </si>
  <si>
    <t>E342</t>
  </si>
  <si>
    <t>PRD Fuel Hldr, Fredonia 3&amp;4 OP</t>
  </si>
  <si>
    <t>PRD Fuel Hldr, Fredonia 3&amp;-NSC</t>
  </si>
  <si>
    <t>PRD Fuel Hldr, Gldndale OP-NSC</t>
  </si>
  <si>
    <t>PRD Fuel Hldr, Gldndale-NSC</t>
  </si>
  <si>
    <t>PRD Fuel Holder, Cystal Mtn</t>
  </si>
  <si>
    <t>PRD Fuel Holder, Cystal Mt-NSC</t>
  </si>
  <si>
    <t>PRD Fuel Holder, Encogen</t>
  </si>
  <si>
    <t>PRD Fuel Holder, Encogen-NSC</t>
  </si>
  <si>
    <t>PRD Fuel Holder, Ferndale</t>
  </si>
  <si>
    <t>PRD Fuel Holder, Ferndale-NSC</t>
  </si>
  <si>
    <t>PRD Fuel Holder, Fred 1/APC</t>
  </si>
  <si>
    <t>PRD Fuel Holder, Fred 1/AP-NSC</t>
  </si>
  <si>
    <t>PRD Fuel Holder, Frederick-NSC</t>
  </si>
  <si>
    <t>PRD Fuel Holder, Frederickson</t>
  </si>
  <si>
    <t>PRD Fuel Holder, Fredonia</t>
  </si>
  <si>
    <t>PRD Fuel Holder, Goldendale</t>
  </si>
  <si>
    <t>PRD Fuel Holder, Goldendale OP</t>
  </si>
  <si>
    <t>PRD Fuel Holder, Mint Farm</t>
  </si>
  <si>
    <t>PRD Fuel Holder, Mint Farm OP</t>
  </si>
  <si>
    <t>PRD Fuel Holder, Mint Farm-NSC</t>
  </si>
  <si>
    <t>PRD Fuel Holder, Mint OP-NSC</t>
  </si>
  <si>
    <t>PRD Fuel Holder, South WHB-RET</t>
  </si>
  <si>
    <t>PRD Fuel Holder, Sumas</t>
  </si>
  <si>
    <t>PRD Fuel Holder, Sumas OP</t>
  </si>
  <si>
    <t>PRD Fuel Holder, Sumas OP-NSC</t>
  </si>
  <si>
    <t>PRD Fuel Holder, Sumas-NSC</t>
  </si>
  <si>
    <t>PRD Fuel Holder, WH 1-RET</t>
  </si>
  <si>
    <t>PRD Fuel Holder, Whitehorn 2-3</t>
  </si>
  <si>
    <t>PRD Fuel Holder, Whitehorn-NSC</t>
  </si>
  <si>
    <t>E344</t>
  </si>
  <si>
    <t>0 102 PRD Gen, Goldendale</t>
  </si>
  <si>
    <t>0 PRD Gen, Crystal Mtn</t>
  </si>
  <si>
    <t>0 PRD Gen, Crystal Mtn-NSC</t>
  </si>
  <si>
    <t>0 PRD Gen, Frederickson</t>
  </si>
  <si>
    <t>0 PRD Gen, Frederickson-NSC</t>
  </si>
  <si>
    <t>0 PRD Gen, Fredonia</t>
  </si>
  <si>
    <t>0 PRD Gen, Fredonia 3&amp;4 OP</t>
  </si>
  <si>
    <t>0 PRD Gen, Fredonia 3&amp;4 OP-NSC</t>
  </si>
  <si>
    <t>0 PRD Gen, Fredonia-NSC</t>
  </si>
  <si>
    <t>0 PRD Gen, South Whidbey-RET</t>
  </si>
  <si>
    <t>0 PRD Gen, Whitehorn 1-RET</t>
  </si>
  <si>
    <t>0 PRD Gen, Whitehorn 2&amp;3 pu-NSC</t>
  </si>
  <si>
    <t>0 PRD Gen, Whitehorn 2&amp;3 purch</t>
  </si>
  <si>
    <t>0 PRD Gen, Whitehorn 2-3 Com</t>
  </si>
  <si>
    <t>0 PRD Gen, Whitehorn 2-3 Co-NSC</t>
  </si>
  <si>
    <t>01 PRD Gen, Hopkins Expansi-NSC</t>
  </si>
  <si>
    <t>01 PRD Gen, Hopkins Expansion</t>
  </si>
  <si>
    <t>01 PRD Gen, Hopkins Ridge</t>
  </si>
  <si>
    <t>01 PRD Gen, Hopkins Ridge-NSC</t>
  </si>
  <si>
    <t>01 PRD Gen, LSR</t>
  </si>
  <si>
    <t>01 PRD Gen, LSR-NSC</t>
  </si>
  <si>
    <t>01 PRD Gen, Wild Horse Solar</t>
  </si>
  <si>
    <t>01 PRD Gen, Wild Horse Wind</t>
  </si>
  <si>
    <t>01 PRD Gen, Wild Horse Wind-NSC</t>
  </si>
  <si>
    <t>01 PRD Gen, Wld Hrs Solar-NSC</t>
  </si>
  <si>
    <t>01 PRD Gen,Wild Horse Expansion</t>
  </si>
  <si>
    <t>01 PRD Gen,Wld Hrs Expansio-NSC</t>
  </si>
  <si>
    <t>1 PRD Gen LH, Fredonia-RETIRED</t>
  </si>
  <si>
    <t>1 PRD Gen LH, Whitehorn-DONOTUS</t>
  </si>
  <si>
    <t>20 PRD Gen, Encogen</t>
  </si>
  <si>
    <t>20 PRD Gen, Encogen-NSC</t>
  </si>
  <si>
    <t>20 PRD Gen, Ferndale</t>
  </si>
  <si>
    <t>20 PRD Gen, Ferndale-NSC</t>
  </si>
  <si>
    <t>20 PRD Gen, Fred 1/APC</t>
  </si>
  <si>
    <t>20 PRD Gen, Fred 1/APC-NSC</t>
  </si>
  <si>
    <t>20 PRD Gen, Goldendale</t>
  </si>
  <si>
    <t>20 PRD Gen, Goldendale OP</t>
  </si>
  <si>
    <t>20 PRD Gen, Goldendale OP-NSC</t>
  </si>
  <si>
    <t>20 PRD Gen, Goldendale-NSC</t>
  </si>
  <si>
    <t>20 PRD Gen, Mint Farm</t>
  </si>
  <si>
    <t>20 PRD Gen, Mint Farm OP</t>
  </si>
  <si>
    <t>20 PRD Gen, Mint Farm OP-NSC</t>
  </si>
  <si>
    <t>20 PRD Gen, Mint Farm-NSC</t>
  </si>
  <si>
    <t>20 PRD Gen, Sumas</t>
  </si>
  <si>
    <t>20 PRD Gen, Sumas OP</t>
  </si>
  <si>
    <t>20 PRD Gen, Sumas OP-NSC</t>
  </si>
  <si>
    <t>20 PRD Gen, Sumas-NSC</t>
  </si>
  <si>
    <t>E345</t>
  </si>
  <si>
    <t>102 PRD Accessory, Epcor CoG</t>
  </si>
  <si>
    <t>PRD Accessory, Cystal Mtn</t>
  </si>
  <si>
    <t>PRD Accessory, Cystal Mtn-NSC</t>
  </si>
  <si>
    <t>PRD Accessory, Encogen</t>
  </si>
  <si>
    <t>PRD Accessory, Encogen-NSC</t>
  </si>
  <si>
    <t>PRD Accessory, Ferndale</t>
  </si>
  <si>
    <t>PRD Accessory, Ferndale-NSC</t>
  </si>
  <si>
    <t>PRD Accessory, Fred 1/APC</t>
  </si>
  <si>
    <t>PRD Accessory, Fred 1/APC-NSC</t>
  </si>
  <si>
    <t>PRD Accessory, Frederickson</t>
  </si>
  <si>
    <t>PRD Accessory, Frederickso-NSC</t>
  </si>
  <si>
    <t>PRD Accessory, Fredonia</t>
  </si>
  <si>
    <t>PRD Accessory, Fredonia 3&amp;4 OP</t>
  </si>
  <si>
    <t>PRD Accessory, Fredonia 3&amp;-NSC</t>
  </si>
  <si>
    <t>PRD Accessory, Fredonia-NSC</t>
  </si>
  <si>
    <t>PRD Accessory, Goldendale</t>
  </si>
  <si>
    <t>PRD Accessory, Goldendale -NSC</t>
  </si>
  <si>
    <t>PRD Accessory, Goldendale OP</t>
  </si>
  <si>
    <t>PRD Accessory, Goldendale-NSC</t>
  </si>
  <si>
    <t>PRD Accessory, Mint Farm</t>
  </si>
  <si>
    <t>PRD Accessory, Mint Farm OP</t>
  </si>
  <si>
    <t>PRD Accessory, Mint Farm-NSC</t>
  </si>
  <si>
    <t>PRD Accessory, Mint OP-NSC</t>
  </si>
  <si>
    <t>PRD Accessory, Sumas</t>
  </si>
  <si>
    <t>PRD Accessory, Sumas OP</t>
  </si>
  <si>
    <t>PRD Accessory, Sumas OP-NSC</t>
  </si>
  <si>
    <t>PRD Accessory, Sumas-NSC</t>
  </si>
  <si>
    <t>PRD Accessory, Whitehorn 1_RET</t>
  </si>
  <si>
    <t>PRD Accessory, Whitehorn 2-3 C</t>
  </si>
  <si>
    <t>PRD Accessory, Whitehorn 2-NSC</t>
  </si>
  <si>
    <t>01 PRD Accessory, Hop Ridge-NSC</t>
  </si>
  <si>
    <t>01 PRD Accessory, Hopkins Ridge</t>
  </si>
  <si>
    <t>01 PRD Accessory, LSR</t>
  </si>
  <si>
    <t>01 PRD Accessory, LSR-NSC</t>
  </si>
  <si>
    <t>01 PRD Accessory,Wild Horse Exp</t>
  </si>
  <si>
    <t>01 PRD Accessory,Wild HorseWind</t>
  </si>
  <si>
    <t>01 PRD Accessory,WildHorseS-NSC</t>
  </si>
  <si>
    <t>01 PRD Accessory,WildHorseSolar</t>
  </si>
  <si>
    <t>01 PRD Accessory,Wld Hrs Ex-NSC</t>
  </si>
  <si>
    <t>01 PRD Accessory,Wld HrsWin-NSC</t>
  </si>
  <si>
    <t>E346</t>
  </si>
  <si>
    <t>PRD Other, Crystal Mtn-RET</t>
  </si>
  <si>
    <t>PRD Other, Encogen</t>
  </si>
  <si>
    <t>PRD Other, Encogen-NSC</t>
  </si>
  <si>
    <t>PRD Other, Ferndale</t>
  </si>
  <si>
    <t>PRD Other, Ferndale-NSC</t>
  </si>
  <si>
    <t>PRD Other, Frederickson</t>
  </si>
  <si>
    <t>PRD Other, Frederickson-NSC</t>
  </si>
  <si>
    <t>PRD Other, Fredonia</t>
  </si>
  <si>
    <t>PRD Other, Fredonia 3&amp;4 OP</t>
  </si>
  <si>
    <t>PRD Other, Fredonia 3&amp;4 OP-NSC</t>
  </si>
  <si>
    <t>PRD Other, Fredonia-NSC</t>
  </si>
  <si>
    <t>PRD Other, Goldendale</t>
  </si>
  <si>
    <t>PRD Other, Goldendale OP</t>
  </si>
  <si>
    <t>PRD Other, Goldendale OP-NSC</t>
  </si>
  <si>
    <t>PRD Other, Goldendale-NSC</t>
  </si>
  <si>
    <t>PRD Other, Mint Farm</t>
  </si>
  <si>
    <t>PRD Other, Mint Farm OP</t>
  </si>
  <si>
    <t>PRD Other, Mint Farm OP-NSC</t>
  </si>
  <si>
    <t>PRD Other, Mint Farm-NSC</t>
  </si>
  <si>
    <t>PRD Other, South Whidbey-RET</t>
  </si>
  <si>
    <t>PRD Other, Sumas</t>
  </si>
  <si>
    <t>PRD Other, Sumas OP</t>
  </si>
  <si>
    <t>PRD Other, Sumas OP-NSC</t>
  </si>
  <si>
    <t>PRD Other, Sumas-NSC</t>
  </si>
  <si>
    <t>PRD Other, Whitehorn 1-RET</t>
  </si>
  <si>
    <t>PRD Other, Whitehorn 2-3 C-NSC</t>
  </si>
  <si>
    <t>PRD Other, Whitehorn 2-3 Com</t>
  </si>
  <si>
    <t>01 PRD Other, Hopkins Ridge</t>
  </si>
  <si>
    <t>01 PRD Other, Hopkins Ridge-NSC</t>
  </si>
  <si>
    <t>01 PRD Other, LSR</t>
  </si>
  <si>
    <t>01 PRD Other, LSR-NSC</t>
  </si>
  <si>
    <t>01 PRD Other, Wild Horse</t>
  </si>
  <si>
    <t>01 PRD Other, Wild Horse Expan</t>
  </si>
  <si>
    <t>01 PRD Other, Wild Horse-NSC</t>
  </si>
  <si>
    <t>01 PRD Other, Wld Hrs Expan-NSC</t>
  </si>
  <si>
    <t>1 105 Sta Main Tools, Frederick</t>
  </si>
  <si>
    <t>1 PRD Sta Main Tools, Encogen</t>
  </si>
  <si>
    <t>1 PRD Sta Main Tools, Encog-NSC</t>
  </si>
  <si>
    <t>1 PRD Sta Main Tools, Ferndale</t>
  </si>
  <si>
    <t>1 PRD Sta Main Tools, Fernd-NSC</t>
  </si>
  <si>
    <t>1 PRD Sta Main Tools, Fredonia</t>
  </si>
  <si>
    <t>1 PRD Sta Main Tools, Fredo-NSC</t>
  </si>
  <si>
    <t>1 PRD Sta Main Tools, Mint Farm</t>
  </si>
  <si>
    <t>1 PRD Sta Main Tools, Mint-NSC</t>
  </si>
  <si>
    <t>1 PRD Sta Main Tools, Sumas</t>
  </si>
  <si>
    <t>1 PRD Sta Main Tools, Sumas-NSC</t>
  </si>
  <si>
    <t>1 PRD Sta Main Tools,Goldendale</t>
  </si>
  <si>
    <t>1 PRD Sta Main Tools,Golden-NSC</t>
  </si>
  <si>
    <t>1 PRD Sta MainTools, Whiteh-NSC</t>
  </si>
  <si>
    <t>1 PRD Sta MainTools, Whitehorn</t>
  </si>
  <si>
    <t>1 PRD Sta MainTools,Crystal Mtn</t>
  </si>
  <si>
    <t>1 PRD Sta MainTools,Crystal-NSC</t>
  </si>
  <si>
    <t>1 PRD Sta MainTools,Fred1/E-NSC</t>
  </si>
  <si>
    <t>1 PRD Sta MainTools,Fred1/Epcor</t>
  </si>
  <si>
    <t>1 PRD Sta MainTools,Frederickso</t>
  </si>
  <si>
    <t>1 PRD Sta MainTools,Frederi-NSC</t>
  </si>
  <si>
    <t>11 PRD Sta Main Tools, Hopkins</t>
  </si>
  <si>
    <t>11 PRD Sta Main Tools, Hopk-NSC</t>
  </si>
  <si>
    <t>11 PRD Sta Main Tools, LSR</t>
  </si>
  <si>
    <t>11 PRD Sta Main Tools, LSR-NSC</t>
  </si>
  <si>
    <t>11 PRD Sta Main Tools,WildH-NSC</t>
  </si>
  <si>
    <t>11 PRD Sta Main Tools,WildHorse</t>
  </si>
  <si>
    <t>E347</t>
  </si>
  <si>
    <t>PRD ARO, Other Prod</t>
  </si>
  <si>
    <t>E348</t>
  </si>
  <si>
    <t>PRD Energy Storage Equipme-NSC</t>
  </si>
  <si>
    <t>PRD Energy Storage Equipment</t>
  </si>
  <si>
    <t>E350</t>
  </si>
  <si>
    <t>0 105 TSM Land &amp; Land Rights</t>
  </si>
  <si>
    <t>0 TSM Land &amp; Land Rights</t>
  </si>
  <si>
    <t>0 TSM Land, 3rd AC</t>
  </si>
  <si>
    <t>0 TSM Land, Baker</t>
  </si>
  <si>
    <t>0 TSM Land, Colstrip</t>
  </si>
  <si>
    <t>0 TSM Land, N Intertie</t>
  </si>
  <si>
    <t>0 TSM Land, Wild Horse</t>
  </si>
  <si>
    <t>0 TSM Land, Wind Ridge</t>
  </si>
  <si>
    <t>1 105 TSM Easement</t>
  </si>
  <si>
    <t>1 TSM Easement, Bkr Common-RET</t>
  </si>
  <si>
    <t>1 TSM Easement, Upper Bkr- RET</t>
  </si>
  <si>
    <t>10 TSM Easement</t>
  </si>
  <si>
    <t>10 TSM Easement,Colstrip 1-2Com</t>
  </si>
  <si>
    <t>10 TSM Easement,Colstrip 3-4Com</t>
  </si>
  <si>
    <t>10 TSM Easement,Wild Horse-NonP</t>
  </si>
  <si>
    <t>10 TSM Easement,Wild Horse-Proj</t>
  </si>
  <si>
    <t>16 105 TSM Easements</t>
  </si>
  <si>
    <t>16 TSM Easements</t>
  </si>
  <si>
    <t>17 105 TSM Easements</t>
  </si>
  <si>
    <t>17 DONOTUSE, Alpac</t>
  </si>
  <si>
    <t>17 TSM Easements</t>
  </si>
  <si>
    <t>17 TSM Easements, Baker Com</t>
  </si>
  <si>
    <t>17 TSM Easements, Upper Baker</t>
  </si>
  <si>
    <t>6 105 TSM Land &amp; Land Rights</t>
  </si>
  <si>
    <t>6 TSM Land &amp; Land Rights</t>
  </si>
  <si>
    <t>7 105 TSM Land &amp; Land Rights</t>
  </si>
  <si>
    <t>7 TSM Land &amp; Land Rights</t>
  </si>
  <si>
    <t>9 (GIF) Land, Wild Horse</t>
  </si>
  <si>
    <t>99 (GIF) Easement, Colstrip 1-2</t>
  </si>
  <si>
    <t>99 (GIF) Easement, Hopkins</t>
  </si>
  <si>
    <t>99 (GIF) Easement, LSR</t>
  </si>
  <si>
    <t>99 (GIF) Easement, Poison Sprin</t>
  </si>
  <si>
    <t>99 (GIF) Easement, Upper Baker</t>
  </si>
  <si>
    <t>99 (GIF) Easement, Wild Horse</t>
  </si>
  <si>
    <t>E352</t>
  </si>
  <si>
    <t>TSM Str/Impv, 3rd AC Line</t>
  </si>
  <si>
    <t>TSM Str/Impv, 3rd AC Line-NSC</t>
  </si>
  <si>
    <t>TSM Str/Impv, Bkr Common-RET</t>
  </si>
  <si>
    <t>TSM Str/Impv, Colstrip 3-4 Com</t>
  </si>
  <si>
    <t>TSM Str/Impv, Colstrip3-4 -NSC</t>
  </si>
  <si>
    <t>TSM Str/Impv, Mint Farm</t>
  </si>
  <si>
    <t>TSM Str/Impv, Mint Farm OP</t>
  </si>
  <si>
    <t>TSM Str/Impv, Mint Farm OP-NSC</t>
  </si>
  <si>
    <t>TSM Str/Impv, Mint Farm-NSC</t>
  </si>
  <si>
    <t>TSM Structures &amp; Improveme-NSC</t>
  </si>
  <si>
    <t>TSM Structures &amp; Improvement</t>
  </si>
  <si>
    <t>6 105 TSM Structure &amp; Improve</t>
  </si>
  <si>
    <t>6 TSM Structures &amp; Improvement</t>
  </si>
  <si>
    <t>6 TSM Structures &amp; Improvem-NSC</t>
  </si>
  <si>
    <t>7 DONOTUSE Sub Arco North</t>
  </si>
  <si>
    <t>7 DONOTUSE Sub Arco South</t>
  </si>
  <si>
    <t>7 DONOTUSE Sub Texaco West</t>
  </si>
  <si>
    <t>7 TSM Str/Impv, Baker Common</t>
  </si>
  <si>
    <t>7 TSM Structures &amp; Improvement</t>
  </si>
  <si>
    <t>7 TSM Structures &amp; Improvem-NSC</t>
  </si>
  <si>
    <t>9 (GIF) Str/Impr, Fredonia 1&amp;2</t>
  </si>
  <si>
    <t>9 (GIF) Str/Impr, Fredonia -NSC</t>
  </si>
  <si>
    <t>9 (GIF) Struc/Improv, Ferndale</t>
  </si>
  <si>
    <t>9 (GIF) Struc/Improv, Fernd-NSC</t>
  </si>
  <si>
    <t>9 (GIF) Struc/Improv, LSR</t>
  </si>
  <si>
    <t>9 (GIF) Struc/Improv, LSR-NSC</t>
  </si>
  <si>
    <t>9 (GIF) Struc/Improv, Mint Farm</t>
  </si>
  <si>
    <t>9 (GIF) Struc/Improv, Mint-NSC</t>
  </si>
  <si>
    <t>9 (GIF) Struc/Improv, Snoq#1</t>
  </si>
  <si>
    <t>9 (GIF) Struc/Improv, Snoq#2</t>
  </si>
  <si>
    <t>9 (GIF) Struc/Improv, Whitehorn</t>
  </si>
  <si>
    <t>9 (GIF) Struc/Improv, White-NSC</t>
  </si>
  <si>
    <t>E353</t>
  </si>
  <si>
    <t>105 TSM Station Equipment</t>
  </si>
  <si>
    <t>HOPKINS SUB@PLANT</t>
  </si>
  <si>
    <t>TEST DO NOT USE</t>
  </si>
  <si>
    <t>TSM Sta Eq LSR</t>
  </si>
  <si>
    <t>TSM Sta Eq LSR-NSC</t>
  </si>
  <si>
    <t>TSM Sta Eq, 3rd AC Line</t>
  </si>
  <si>
    <t>TSM Sta Eq, 3rd AC Line-NSC</t>
  </si>
  <si>
    <t>TSM Sta Eq, Baker Common-RET</t>
  </si>
  <si>
    <t>TSM Sta Eq, Colstrip 1-2 Com</t>
  </si>
  <si>
    <t>TSM Sta Eq, Colstrip 3-4</t>
  </si>
  <si>
    <t>TSM Sta Eq, Colstrip 3-4-NSC</t>
  </si>
  <si>
    <t>TSM Sta Eq, Colstrip1-2 Co-NSC</t>
  </si>
  <si>
    <t>TSM Sta Eq, Cov-Ber NOT USED</t>
  </si>
  <si>
    <t>TSM Sta Eq, Fred 1/APC</t>
  </si>
  <si>
    <t>TSM Sta Eq, Fred 1/APC-NSC</t>
  </si>
  <si>
    <t>TSM Sta Eq, Fredonia 1&amp;2 OP</t>
  </si>
  <si>
    <t>TSM Sta Eq, Lower Baker-RET</t>
  </si>
  <si>
    <t>TSM Sta Eq, Mint Farm</t>
  </si>
  <si>
    <t>TSM Sta Eq, Mint Farm OP</t>
  </si>
  <si>
    <t>TSM Sta Eq, Mint Farm-NSC</t>
  </si>
  <si>
    <t>TSM Sta Eq, Snoqualmie 1</t>
  </si>
  <si>
    <t>TSM Sta Eq, Snoqualmie 2-RET</t>
  </si>
  <si>
    <t>TSM Sta Eq, Upper Baker-RET</t>
  </si>
  <si>
    <t>TSM Sta Eq, Wild Horse</t>
  </si>
  <si>
    <t>TSM Sta Eq, Wild Horse-NSC</t>
  </si>
  <si>
    <t>TSM Sta Eq, Wild Horse-WindRid</t>
  </si>
  <si>
    <t>TSM Sta Eq, Wind Ridge-Non-NSC</t>
  </si>
  <si>
    <t>TSM Sta Eq, Wind Ridge-NonProj</t>
  </si>
  <si>
    <t>TSM Station Equipment</t>
  </si>
  <si>
    <t>TSM Station Equipment-NSC</t>
  </si>
  <si>
    <t>WILD HORSE EXP SUB</t>
  </si>
  <si>
    <t>WILD HORSE EXP SUB@PLANT</t>
  </si>
  <si>
    <t>WILD HORSE EXP SUB@PLANT-NSC</t>
  </si>
  <si>
    <t>WILD HORSE EXP SUB-NSC</t>
  </si>
  <si>
    <t>WILD HORSE SUB@PLANT</t>
  </si>
  <si>
    <t>WILD HORSE SUB@PLANT-NSC</t>
  </si>
  <si>
    <t>6 TSM Sta Eq, Baker Common</t>
  </si>
  <si>
    <t>6 TSM Sta Eq, Encogen</t>
  </si>
  <si>
    <t>6 TSM Sta Eq, Encogen-NSC</t>
  </si>
  <si>
    <t>6 TSM Sta Eq, Fredonia3&amp;4 O-NSC</t>
  </si>
  <si>
    <t>6 TSM Sta Eq, Fredonia3&amp;4 OP</t>
  </si>
  <si>
    <t>6 TSM Sta Eq, Goldendale</t>
  </si>
  <si>
    <t>6 TSM Sta Eq, Goldendale-NSC</t>
  </si>
  <si>
    <t>6 TSM Sta Eq, Hopkins Ridge</t>
  </si>
  <si>
    <t>6 TSM Sta Eq, Hopkins Ridge Exp</t>
  </si>
  <si>
    <t>6 TSM Sta Eq, Hopkins Ridge-NSC</t>
  </si>
  <si>
    <t>6 TSM Sta Eq, Lower Baker</t>
  </si>
  <si>
    <t>6 TSM Sta Eq, Lower Baker-NSC</t>
  </si>
  <si>
    <t>6 TSM Sta Eq, Mint Farm</t>
  </si>
  <si>
    <t>6 TSM Sta Eq, Mint Farm-NSC</t>
  </si>
  <si>
    <t>6 TSM Sta Eq, Snoqualmie 1</t>
  </si>
  <si>
    <t>6 TSM Sta Eq, Snoqualmie 1-NSC</t>
  </si>
  <si>
    <t>6 TSM Sta Eq, Snoqualmie 2</t>
  </si>
  <si>
    <t>6 TSM Sta Eq, Snoqualmie 2-NSC</t>
  </si>
  <si>
    <t>6 TSM Sta Eq, Sumas SMC</t>
  </si>
  <si>
    <t>6 TSM Sta Eq, Sumas SMC-NSC</t>
  </si>
  <si>
    <t>6 TSM Sta Eq, Sumas SMS</t>
  </si>
  <si>
    <t>6 TSM Sta Eq, Sumas SMS-NSC</t>
  </si>
  <si>
    <t>6 TSM Sta Eq, Upper Baker</t>
  </si>
  <si>
    <t>6 TSM Sta Eq, Upper Baker-NSC</t>
  </si>
  <si>
    <t>6 TSM Sta Eq, Wild Horse Solar</t>
  </si>
  <si>
    <t>6 TSM Sta Eq, Wld Hrs Solar-NSC</t>
  </si>
  <si>
    <t>6 TSM Substation Equipment</t>
  </si>
  <si>
    <t>6 TSM Substation Equipment-NSC</t>
  </si>
  <si>
    <t>7 DONOTUSE Sub, Fairchild</t>
  </si>
  <si>
    <t>7 DONOTUSE Sub, Texaco E</t>
  </si>
  <si>
    <t>7 DONOTUSE, Cov-Ber</t>
  </si>
  <si>
    <t>7 DONOTUSE, Sub, Alpac</t>
  </si>
  <si>
    <t>7 DONOTUSE, Sub, Arco C</t>
  </si>
  <si>
    <t>7 DONOTUSE, Sub, Arco N</t>
  </si>
  <si>
    <t>7 DONOTUSE, Sub, Arco S</t>
  </si>
  <si>
    <t>7 DONOTUSE, Sub, BoeingRen</t>
  </si>
  <si>
    <t>7 DONOTUSE, Sub, Capitol</t>
  </si>
  <si>
    <t>7 DONOTUSE, Sub, Clover V</t>
  </si>
  <si>
    <t>7 DONOTUSE, Sub, LiquidAir</t>
  </si>
  <si>
    <t>7 DONOTUSE, Sub, MillerBay</t>
  </si>
  <si>
    <t>7 DONOTUSE, Sub, Olym Avon</t>
  </si>
  <si>
    <t>7 DONOTUSE, Sub, Olym Rntn</t>
  </si>
  <si>
    <t>7 DONOTUSE, Sub, Paccar</t>
  </si>
  <si>
    <t>7 DONOTUSE, Sub, Texaco W</t>
  </si>
  <si>
    <t>7 DONOTUSE, Sub, Vitulli</t>
  </si>
  <si>
    <t>7 DONOTUSE, Sub, Waterfront</t>
  </si>
  <si>
    <t>7 TSM Poles, Sumas OP</t>
  </si>
  <si>
    <t>7 TSM Poles, Sumas OP-NSC</t>
  </si>
  <si>
    <t>7 TSM Sta Eq, Baker Common</t>
  </si>
  <si>
    <t>7 TSM Sta Eq, Encogen</t>
  </si>
  <si>
    <t>7 TSM Sta Eq, Encogen-NSC</t>
  </si>
  <si>
    <t>7 TSM Sta Eq, Fredonia3&amp;4 O-NSC</t>
  </si>
  <si>
    <t>7 TSM Sta Eq, Fredonia3&amp;4 OP</t>
  </si>
  <si>
    <t>7 TSM Sta Eq, Goldendale</t>
  </si>
  <si>
    <t>7 TSM Sta Eq, Goldendale OP</t>
  </si>
  <si>
    <t>7 TSM Sta Eq, Goldendale OP-NSC</t>
  </si>
  <si>
    <t>7 TSM Sta Eq, Goldendale-NSC</t>
  </si>
  <si>
    <t>7 TSM Sta Eq, Hop Ridge Exp-NSC</t>
  </si>
  <si>
    <t>7 TSM Sta Eq, Hopkins Ridge</t>
  </si>
  <si>
    <t>7 TSM Sta Eq, Hopkins Ridge Exp</t>
  </si>
  <si>
    <t>7 TSM Sta Eq, Hopkins Ridge-NSC</t>
  </si>
  <si>
    <t>7 TSM Sta Eq, Lower Baker</t>
  </si>
  <si>
    <t>7 TSM Sta Eq, Lower Baker-NSC</t>
  </si>
  <si>
    <t>7 TSM Sta Eq, Mint Farm</t>
  </si>
  <si>
    <t>7 TSM Sta Eq, Mint Farm OP</t>
  </si>
  <si>
    <t>7 TSM Sta Eq, Mint Farm OP-NSC</t>
  </si>
  <si>
    <t>7 TSM Sta Eq, Mint Farm-NSC</t>
  </si>
  <si>
    <t>7 TSM Sta Eq, Snoqualmie 1</t>
  </si>
  <si>
    <t>7 TSM Sta Eq, Snoqualmie 1-NSC</t>
  </si>
  <si>
    <t>7 TSM Sta Eq, Snoqualmie 2</t>
  </si>
  <si>
    <t>7 TSM Sta Eq, Snoqualmie 2-NSC</t>
  </si>
  <si>
    <t>7 TSM Sta Eq, Sumas SMC</t>
  </si>
  <si>
    <t>7 TSM Sta Eq, Sumas SMS</t>
  </si>
  <si>
    <t>7 TSM Sta Eq, Upper Baker</t>
  </si>
  <si>
    <t>7 TSM Sta Eq, Upper Baker-NSC</t>
  </si>
  <si>
    <t>7 TSM Sta Eq, Wild Horse Solar</t>
  </si>
  <si>
    <t>7 TSM Sta Eq, Wld Hrs Solar-NSC</t>
  </si>
  <si>
    <t>7 TSM Sub Eq, Sumas OP-SMC</t>
  </si>
  <si>
    <t>7 TSM Sub Eq, Sumas OP-SMC-NSC</t>
  </si>
  <si>
    <t>7 TSM Sub Eq, Sumas OP-SMS</t>
  </si>
  <si>
    <t>7 TSM Sub Eq, Sumas OP-SMS-NSC</t>
  </si>
  <si>
    <t>7 TSM Substation Equipment</t>
  </si>
  <si>
    <t>7 TSM Substation Equipment-NSC</t>
  </si>
  <si>
    <t>8 (LIF) Sta Eq, Sub-Txe</t>
  </si>
  <si>
    <t>8 (LIF) Sta Eq, Sub-Txe-NSC</t>
  </si>
  <si>
    <t>9 (GIF) Sta Eq, Arco Central</t>
  </si>
  <si>
    <t>9 (GIF) Sta Eq, Arco Centra-NSC</t>
  </si>
  <si>
    <t>9 (GIF) Sta Eq, Baker River Sw</t>
  </si>
  <si>
    <t>9 (GIF) Sta Eq, Baker River-NSC</t>
  </si>
  <si>
    <t>9 (GIF) Sta Eq, Colstrip 1-2</t>
  </si>
  <si>
    <t>9 (GIF) Sta Eq, Colstrip 3-4</t>
  </si>
  <si>
    <t>9 (GIF) Sta Eq, Colstrip1-2-NSC</t>
  </si>
  <si>
    <t>9 (GIF) Sta Eq, Colstrip3-4-NSC</t>
  </si>
  <si>
    <t>9 (GIF) Sta Eq, Electron Height</t>
  </si>
  <si>
    <t>9 (GIF) Sta Eq, Electron He-NSC</t>
  </si>
  <si>
    <t>9 (GIF) Sta Eq, Electron-RET</t>
  </si>
  <si>
    <t>9 (GIF) Sta Eq, Encogen</t>
  </si>
  <si>
    <t>9 (GIF) Sta Eq, Encogen-NSC</t>
  </si>
  <si>
    <t>9 (GIF) Sta Eq, Ferndale</t>
  </si>
  <si>
    <t>9 (GIF) Sta Eq, Ferndale-NSC</t>
  </si>
  <si>
    <t>9 (GIF) Sta Eq, Fred 1/APC</t>
  </si>
  <si>
    <t>9 (GIF) Sta Eq, Fred 1/APC-NSC</t>
  </si>
  <si>
    <t>9 (GIF) Sta Eq, Frederickson</t>
  </si>
  <si>
    <t>9 (GIF) Sta Eq, Frederickso-NSC</t>
  </si>
  <si>
    <t>9 (GIF) Sta Eq, Fredonia 1&amp;2</t>
  </si>
  <si>
    <t>9 (GIF) Sta Eq, Fredonia 1&amp;-NSC</t>
  </si>
  <si>
    <t>9 (GIF) Sta Eq, Fredonia 3&amp;4</t>
  </si>
  <si>
    <t>9 (GIF) Sta Eq, Fredonia 3&amp;-NSC</t>
  </si>
  <si>
    <t>9 (GIF) Sta Eq, Goldendale</t>
  </si>
  <si>
    <t>9 (GIF) Sta Eq, Goldendale-NSC</t>
  </si>
  <si>
    <t>9 (GIF) Sta Eq, Hop Ridge-NSC</t>
  </si>
  <si>
    <t>9 (GIF) Sta Eq, Hopkins Ridge</t>
  </si>
  <si>
    <t>9 (GIF) Sta Eq, HPK sub@pla-NSC</t>
  </si>
  <si>
    <t>9 (GIF) Sta Eq, HPK sub@plant</t>
  </si>
  <si>
    <t>9 (GIF) Sta Eq, LB#4 -2013</t>
  </si>
  <si>
    <t>9 (GIF) Sta Eq, LB#4 -2013-NSC</t>
  </si>
  <si>
    <t>9 (GIF) Sta Eq, Lower Baker</t>
  </si>
  <si>
    <t>9 (GIF) Sta Eq, Lower Baker-NSC</t>
  </si>
  <si>
    <t>9 (GIF) Sta Eq, LSR</t>
  </si>
  <si>
    <t>9 (GIF) Sta Eq, LSR-NSC</t>
  </si>
  <si>
    <t>9 (GIF) Sta Eq, Mint Farm</t>
  </si>
  <si>
    <t>9 (GIF) Sta Eq, Mint Farm-NSC</t>
  </si>
  <si>
    <t>9 (GIF) Sta Eq, Nooksack</t>
  </si>
  <si>
    <t>9 (GIF) Sta Eq, Nooksack-NSC</t>
  </si>
  <si>
    <t>9 (GIF) Sta Eq, Poison Spring</t>
  </si>
  <si>
    <t>9 (GIF) Sta Eq, Poison Spri-NSC</t>
  </si>
  <si>
    <t>9 (GIF) Sta Eq, Shannon</t>
  </si>
  <si>
    <t>9 (GIF) Sta Eq, Shannon-NSC</t>
  </si>
  <si>
    <t>9 (GIF) Sta Eq, Snoq 1-2013</t>
  </si>
  <si>
    <t>9 (GIF) Sta Eq, Snoq 1-2013-NSC</t>
  </si>
  <si>
    <t>9 (GIF) Sta Eq, Snoq 2-2013</t>
  </si>
  <si>
    <t>9 (GIF) Sta Eq, Snoq 2-2013-NSC</t>
  </si>
  <si>
    <t>9 (GIF) Sta Eq, Snoq 2-NSC</t>
  </si>
  <si>
    <t>9 (GIF) Sta Eq, Snoq Sw-NSC</t>
  </si>
  <si>
    <t>9 (GIF) Sta Eq, Snoqualmie 2</t>
  </si>
  <si>
    <t>9 (GIF) Sta Eq, Snoqualmie Sw</t>
  </si>
  <si>
    <t>9 (GIF) Sta Eq, Stillwater</t>
  </si>
  <si>
    <t>9 (GIF) Sta Eq, Stillwater-NSC</t>
  </si>
  <si>
    <t>9 (GIF) Sta Eq, SUB-BRL4-2013</t>
  </si>
  <si>
    <t>9 (GIF) Sta Eq, SUB-BRL4-20-NSC</t>
  </si>
  <si>
    <t>9 (GIF) Sta Eq, Sumas OP-SMC</t>
  </si>
  <si>
    <t>9 (GIF) Sta Eq, Sumas OP-SM-NSC</t>
  </si>
  <si>
    <t>9 (GIF) Sta Eq, Terrell</t>
  </si>
  <si>
    <t>9 (GIF) Sta Eq, Terrell-NSC</t>
  </si>
  <si>
    <t>9 (GIF) Sta Eq, Texaco West</t>
  </si>
  <si>
    <t>9 (GIF) Sta Eq, Texaco West-NSC</t>
  </si>
  <si>
    <t>9 (GIF) Sta Eq, Upper Baker</t>
  </si>
  <si>
    <t>9 (GIF) Sta Eq, Upper Baker-NSC</t>
  </si>
  <si>
    <t>9 (GIF) Sta Eq, WHDE sub@plant</t>
  </si>
  <si>
    <t>9 (GIF) Sta Eq, WHDE sub@pl-NSC</t>
  </si>
  <si>
    <t>9 (GIF) Sta Eq, Whitehorn</t>
  </si>
  <si>
    <t>9 (GIF) Sta Eq, Whitehorn-NSC</t>
  </si>
  <si>
    <t>9 (GIF) Sta Eq, Wild H sub@-NSC</t>
  </si>
  <si>
    <t>9 (GIF) Sta Eq, Wild H sub@plt</t>
  </si>
  <si>
    <t>9 (GIF) Sta Eq, Wild Horse</t>
  </si>
  <si>
    <t>9 (GIF) Sta Eq, Wild Horse Exp</t>
  </si>
  <si>
    <t>9 (GIF) Sta Eq, Wild Horse-NSC</t>
  </si>
  <si>
    <t>9 (GIF) Sta Eq, Wind Ridge</t>
  </si>
  <si>
    <t>9 (GIF) Sta Eq, WindRid Non-NSC</t>
  </si>
  <si>
    <t>9 (GIF) Sta Eq, WindRid NonProj</t>
  </si>
  <si>
    <t>9 (GIF) Sta Eq, Wld Hrs Exp-NSC</t>
  </si>
  <si>
    <t>E354</t>
  </si>
  <si>
    <t>TSM Poles, Mint Farm</t>
  </si>
  <si>
    <t>TSM Poles, Mint Farm OP</t>
  </si>
  <si>
    <t>TSM Towers &amp; Fixtures</t>
  </si>
  <si>
    <t>TSM Towers &amp; Fixtures-NSC</t>
  </si>
  <si>
    <t>TSM Twr/Fixt, 3rd AC Line</t>
  </si>
  <si>
    <t>TSM Twr/Fixt, 3rd AC Line-NSC</t>
  </si>
  <si>
    <t>TSM Twr/Fixt, Colstrip 1-2 Com</t>
  </si>
  <si>
    <t>TSM Twr/Fixt, Colstrip 3-4 Com</t>
  </si>
  <si>
    <t>TSM Twr/Fixt, Colstrip1-2 -NSC</t>
  </si>
  <si>
    <t>TSM Twr/Fixt, Colstrip3-4 -NSC</t>
  </si>
  <si>
    <t>TSM Twr/Fixt, MF OP-NOTUSED</t>
  </si>
  <si>
    <t>TSM Twr/Fixt, Mint Farm</t>
  </si>
  <si>
    <t>TSM Twr/Fixt, Mint Farm-NSC</t>
  </si>
  <si>
    <t>TSM Twr/Fixt, N Intertie</t>
  </si>
  <si>
    <t>TSM Twr/Fixt, N Intertie-NSC</t>
  </si>
  <si>
    <t>TSM Twr/Fixt, WH-WindR-RET</t>
  </si>
  <si>
    <t>TSM Twr/Fixt, WR-NonPr-NOTUSED</t>
  </si>
  <si>
    <t>6 TSM Towers/Fixtures-RET</t>
  </si>
  <si>
    <t>7 TSM Towers, Hopkins Ridge</t>
  </si>
  <si>
    <t>7 TSM Towers, Hopkins Ridge-NSC</t>
  </si>
  <si>
    <t>7 TSM Towers/Fixtures</t>
  </si>
  <si>
    <t>7 TSM Towers/Fixtures-NSC</t>
  </si>
  <si>
    <t>9 (GIF) Twr/Fixt, Colstrip 1-2</t>
  </si>
  <si>
    <t>9 (GIF) Twr/Fixt, Colstrip 3-4</t>
  </si>
  <si>
    <t>9 (GIF) Twr/Fixt, Colstrip1-NSC</t>
  </si>
  <si>
    <t>9 (GIF) Twr/Fixt, Colstrip3-NSC</t>
  </si>
  <si>
    <t>9 (GIF) Twr/Fixt, Ferndale</t>
  </si>
  <si>
    <t>9 (GIF) Twr/Fixt, Ferndale-NSC</t>
  </si>
  <si>
    <t>9 (GIF) Twr/Fixt, LSR</t>
  </si>
  <si>
    <t>9 (GIF) Twr/Fixt, LSR-NSC</t>
  </si>
  <si>
    <t>E355</t>
  </si>
  <si>
    <t>TSM Poles &amp; Fixtures</t>
  </si>
  <si>
    <t>TSM Poles &amp; Fixtures-NSC</t>
  </si>
  <si>
    <t>TSM Poles, 3rd AC Line</t>
  </si>
  <si>
    <t>TSM Poles, 3rd AC Line-NSC</t>
  </si>
  <si>
    <t>TSM Poles, Baker Common</t>
  </si>
  <si>
    <t>TSM Poles, Colstrip 1-2 Com</t>
  </si>
  <si>
    <t>TSM Poles, Colstrip 3-4 Com</t>
  </si>
  <si>
    <t>TSM Poles, Colstrip1-2 Com-NSC</t>
  </si>
  <si>
    <t>TSM Poles, Colstrip3-4 Com-NSC</t>
  </si>
  <si>
    <t>TSM Poles, Cov-Ber NOT USED</t>
  </si>
  <si>
    <t>TSM Poles, Lower Baker-RET</t>
  </si>
  <si>
    <t>TSM Poles, N Intertie</t>
  </si>
  <si>
    <t>TSM Poles, N Intertie-NSC</t>
  </si>
  <si>
    <t>TSM Poles, Snoqualmie 1-RET</t>
  </si>
  <si>
    <t>TSM Poles, Snoqualmie 2</t>
  </si>
  <si>
    <t>TSM Poles, Snoqualmie 2-NSC</t>
  </si>
  <si>
    <t>TSM Poles, Upper Baker-RET</t>
  </si>
  <si>
    <t>TSM Poles, Wild Horse</t>
  </si>
  <si>
    <t>TSM Poles, Wild Horse-NSC</t>
  </si>
  <si>
    <t>TSM Poles, Wild Horse-WindRidg</t>
  </si>
  <si>
    <t>TSM Poles, Wind Ridge-NonP-NSC</t>
  </si>
  <si>
    <t>TSM Poles, Wind Ridge-NonProje</t>
  </si>
  <si>
    <t>TSM Poles, Wld Hrs-WindRid-NSC</t>
  </si>
  <si>
    <t>6 TSM Poles</t>
  </si>
  <si>
    <t>6 TSM Poles-NSC</t>
  </si>
  <si>
    <t>7 105 TSM Poles</t>
  </si>
  <si>
    <t>7 TSM Poles</t>
  </si>
  <si>
    <t>7 TSM Poles, Baker Common</t>
  </si>
  <si>
    <t>7 TSM Poles, Baker Common-NSC</t>
  </si>
  <si>
    <t>7 TSM Poles, Cov-Ber DONOTUSE</t>
  </si>
  <si>
    <t>7 TSM Poles, Hopkins Ridge</t>
  </si>
  <si>
    <t>7 TSM Poles, Hopkins Ridge-NSC</t>
  </si>
  <si>
    <t>7 TSM Poles, Lower Baker</t>
  </si>
  <si>
    <t>7 TSM Poles, Lower Baker-NSC</t>
  </si>
  <si>
    <t>7 TSM Poles, Snoqualmie 2</t>
  </si>
  <si>
    <t>7 TSM Poles, Snoqualmie 2-NSC</t>
  </si>
  <si>
    <t>7 TSM Poles, Sumas</t>
  </si>
  <si>
    <t>7 TSM Poles, Sumas-NSC</t>
  </si>
  <si>
    <t>7 TSM Poles, Upper Baker</t>
  </si>
  <si>
    <t>7 TSM Poles, Upper Baker-NSC</t>
  </si>
  <si>
    <t>7 TSM Poles-NSC</t>
  </si>
  <si>
    <t>9 (GIF) Poles, Colstrip 1-2</t>
  </si>
  <si>
    <t>9 (GIF) Poles, Colstrip 1-2-NSC</t>
  </si>
  <si>
    <t>9 (GIF) Poles, Colstrip 3-4</t>
  </si>
  <si>
    <t>9 (GIF) Poles, Colstrip 3-4-NSC</t>
  </si>
  <si>
    <t>9 (GIF) Poles, Electron-RET</t>
  </si>
  <si>
    <t>9 (GIF) Poles, Hop Ridge-NSC</t>
  </si>
  <si>
    <t>9 (GIF) Poles, Hopkins Ridge</t>
  </si>
  <si>
    <t>9 (GIF) Poles, Lower Baker</t>
  </si>
  <si>
    <t>9 (GIF) Poles, Lower Baker-NSC</t>
  </si>
  <si>
    <t>9 (GIF) Poles, Poison Spring</t>
  </si>
  <si>
    <t>9 (GIF) Poles, Poison Sprin-NSC</t>
  </si>
  <si>
    <t>9 (GIF) Poles, Scl-Tolt</t>
  </si>
  <si>
    <t>9 (GIF) Poles, Scl-Tolt-NSC</t>
  </si>
  <si>
    <t>9 (GIF) Poles, Snoqualmie 1</t>
  </si>
  <si>
    <t>9 (GIF) Poles, Snoqualmie 1-NSC</t>
  </si>
  <si>
    <t>9 (GIF) Poles, Snoqualmie 2</t>
  </si>
  <si>
    <t>9 (GIF) Poles, Snoqualmie 2-NSC</t>
  </si>
  <si>
    <t>9 (GIF) Poles, Sumas</t>
  </si>
  <si>
    <t>9 (GIF) Poles, Sumas-NSC</t>
  </si>
  <si>
    <t>9 (GIF) Poles, TLN-HPK@plan-NSC</t>
  </si>
  <si>
    <t>9 (GIF) Poles, TLN-HPK@plant</t>
  </si>
  <si>
    <t>9 (GIF) Poles, Upper Baker</t>
  </si>
  <si>
    <t>9 (GIF) Poles, Upper Baker-NSC</t>
  </si>
  <si>
    <t>9 (GIF) Poles, Wild Horse</t>
  </si>
  <si>
    <t>9 (GIF) Poles, Wild Horse-NSC</t>
  </si>
  <si>
    <t>9 (GIF) TSM Poles, LSR</t>
  </si>
  <si>
    <t>9 (GIF) TSM Poles, LSR-NSC</t>
  </si>
  <si>
    <t>E356</t>
  </si>
  <si>
    <t>TSM O/H Cond, 3rd AC Line</t>
  </si>
  <si>
    <t>TSM O/H Cond, 3rd AC Line-NSC</t>
  </si>
  <si>
    <t>TSM O/H Cond, Baker Common</t>
  </si>
  <si>
    <t>TSM O/H Cond, Colstrip 1-2 Com</t>
  </si>
  <si>
    <t>TSM O/H Cond, Colstrip 3-4 Com</t>
  </si>
  <si>
    <t>TSM O/H Cond, Colstrip1-2 -NSC</t>
  </si>
  <si>
    <t>TSM O/H Cond, Colstrip3-4 -NSC</t>
  </si>
  <si>
    <t>TSM O/H Cond, Lower Baker-RET</t>
  </si>
  <si>
    <t>TSM O/H Cond, Mint Farm</t>
  </si>
  <si>
    <t>TSM O/H Cond, Mint Farm OP</t>
  </si>
  <si>
    <t>TSM O/H Cond, Mint Farm-NSC</t>
  </si>
  <si>
    <t>TSM O/H Cond, N Intertie</t>
  </si>
  <si>
    <t>TSM O/H Cond, N Intertie-NSC</t>
  </si>
  <si>
    <t>TSM O/H Cond, Snoqualmie 1</t>
  </si>
  <si>
    <t>TSM O/H Cond, Snoqualmie 1-NSC</t>
  </si>
  <si>
    <t>TSM O/H Cond, Snoqualmie 2</t>
  </si>
  <si>
    <t>TSM O/H Cond, Snoqualmie 2-NSC</t>
  </si>
  <si>
    <t>TSM O/H Cond, Upper Baker-RET</t>
  </si>
  <si>
    <t>TSM O/H Cond, Wild Horse</t>
  </si>
  <si>
    <t>TSM O/H Cond, Wild Horse-NSC</t>
  </si>
  <si>
    <t>TSM O/H Cond, Wild Horse-WindR</t>
  </si>
  <si>
    <t>TSM O/H Cond, Wind Ridge-N-NSC</t>
  </si>
  <si>
    <t>TSM O/H Cond, Wind Ridge-NonPr</t>
  </si>
  <si>
    <t>TSM O/H Cond, Wld Hrs-Wind-NSC</t>
  </si>
  <si>
    <t>TSM O/H Conductor &amp; Device-NSC</t>
  </si>
  <si>
    <t>TSM O/H Conductor &amp; Devices</t>
  </si>
  <si>
    <t>TSM O/H Cov-Ber NOT USED</t>
  </si>
  <si>
    <t>6 TSM O/H Conductor/Devices</t>
  </si>
  <si>
    <t>6 TSM O/H Conductor/Devices-NSC</t>
  </si>
  <si>
    <t>7 105 TSM O/H Conductor/Devices</t>
  </si>
  <si>
    <t>7 TSM O/H Cond, Baker Common</t>
  </si>
  <si>
    <t>7 TSM O/H Cond, Baker Commo-NSC</t>
  </si>
  <si>
    <t>7 TSM O/H Cond, Hop Ridge-NSC</t>
  </si>
  <si>
    <t>7 TSM O/H Cond, Hopkins Ridge</t>
  </si>
  <si>
    <t>7 TSM O/H Cond, Lower Baker</t>
  </si>
  <si>
    <t>7 TSM O/H Cond, Lower Baker-NSC</t>
  </si>
  <si>
    <t>7 TSM O/H Cond, Snoq 1-NSC</t>
  </si>
  <si>
    <t>7 TSM O/H Cond, Snoq 2-NSC</t>
  </si>
  <si>
    <t>7 TSM O/H Cond, Snoqualmie 1</t>
  </si>
  <si>
    <t>7 TSM O/H Cond, Snoqualmie 2</t>
  </si>
  <si>
    <t>7 TSM O/H Cond, Sumas</t>
  </si>
  <si>
    <t>7 TSM O/H Cond, Sumas OP</t>
  </si>
  <si>
    <t>7 TSM O/H Cond, Sumas OP-NSC</t>
  </si>
  <si>
    <t>7 TSM O/H Cond, Sumas-NSC</t>
  </si>
  <si>
    <t>7 TSM O/H Cond, Upper Baker</t>
  </si>
  <si>
    <t>7 TSM O/H Cond, Upper Baker-NSC</t>
  </si>
  <si>
    <t>7 TSM O/H Conductor/Devices</t>
  </si>
  <si>
    <t>7 TSM O/H Conductor/Devices-NSC</t>
  </si>
  <si>
    <t>7 TSM O/H Cov-Ber-DONOTUSE</t>
  </si>
  <si>
    <t>9 (GIF) O/H Cond, Colstrip 1-2</t>
  </si>
  <si>
    <t>9 (GIF) O/H Cond, Colstrip 3-4</t>
  </si>
  <si>
    <t>9 (GIF) O/H Cond, Colstrip1-NSC</t>
  </si>
  <si>
    <t>9 (GIF) O/H Cond, Colstrip3-NSC</t>
  </si>
  <si>
    <t>9 (GIF) O/H Cond, Electron-RET</t>
  </si>
  <si>
    <t>9 (GIF) O/H Cond, Hopkins</t>
  </si>
  <si>
    <t>9 (GIF) O/H Cond, Hopkins-NSC</t>
  </si>
  <si>
    <t>9 (GIF) O/H Cond, Lower Baker</t>
  </si>
  <si>
    <t>9 (GIF) O/H Cond, Lower Bak-NSC</t>
  </si>
  <si>
    <t>9 (GIF) O/H Cond, Poison Sp-NSC</t>
  </si>
  <si>
    <t>9 (GIF) O/H Cond, Poison Spring</t>
  </si>
  <si>
    <t>9 (GIF) O/H Cond, Scl-Tolt</t>
  </si>
  <si>
    <t>9 (GIF) O/H Cond, Scl-Tolt-NSC</t>
  </si>
  <si>
    <t>9 (GIF) O/H Cond, Snoq 1-NSC</t>
  </si>
  <si>
    <t>9 (GIF) O/H Cond, Snoq 2-NSC</t>
  </si>
  <si>
    <t>9 (GIF) O/H Cond, Snoqualmie 1</t>
  </si>
  <si>
    <t>9 (GIF) O/H Cond, Snoqualmie 2</t>
  </si>
  <si>
    <t>9 (GIF) O/H Cond, Sumas</t>
  </si>
  <si>
    <t>9 (GIF) O/H Cond, Sumas-NSC</t>
  </si>
  <si>
    <t>9 (GIF) O/H Cond, TLN-HPK@plant</t>
  </si>
  <si>
    <t>9 (GIF) O/H Cond, TLN-HPK@p-NSC</t>
  </si>
  <si>
    <t>9 (GIF) O/H Cond, Upper Baker</t>
  </si>
  <si>
    <t>9 (GIF) O/H Cond, Upper Bak-NSC</t>
  </si>
  <si>
    <t>9 (GIF) O/H Cond, Wild Horse</t>
  </si>
  <si>
    <t>9 (GIF) O/H Cond, Wld Hrs-NSC</t>
  </si>
  <si>
    <t>9 (GIF) O/H Conductor, LSR</t>
  </si>
  <si>
    <t>9 (GIF) O/H Conductor, LSR-NSC</t>
  </si>
  <si>
    <t>E357</t>
  </si>
  <si>
    <t>TSM U/G Conduit WH-NOTUSED</t>
  </si>
  <si>
    <t>TSM U/G Conduit-RET</t>
  </si>
  <si>
    <t>6 TSM U/G Conduit-RET</t>
  </si>
  <si>
    <t>7 TSM U/G Conduit</t>
  </si>
  <si>
    <t>7 TSM U/G Conduit, Koma Kul-NSC</t>
  </si>
  <si>
    <t>7 TSM U/G Conduit, Koma Kuls</t>
  </si>
  <si>
    <t>7 TSM U/G Conduit-NSC</t>
  </si>
  <si>
    <t>9 (GIF) UG Conduit, LSR</t>
  </si>
  <si>
    <t>9 (GIF) UG Conduit, LSR-NSC</t>
  </si>
  <si>
    <t>9 (GIF)U/G Conduit,TLN-WHD@-NSC</t>
  </si>
  <si>
    <t>9 (GIF)U/G Conduit,TLN-WHD@plnt</t>
  </si>
  <si>
    <t>E358</t>
  </si>
  <si>
    <t>TSM U/G Cond, Fred 1/APC-RET</t>
  </si>
  <si>
    <t>TSM U/G COND, WDH-RET</t>
  </si>
  <si>
    <t>TSM U/G Conductor&amp;Devices-RET</t>
  </si>
  <si>
    <t>6 TSM U/G Conductor/Dev-RET</t>
  </si>
  <si>
    <t>7 TSM U/G Cond, Koma Kulshan</t>
  </si>
  <si>
    <t>7 TSM U/G Cond, Koma Kulsha-NSC</t>
  </si>
  <si>
    <t>7 TSM U/G Conductor/Devices</t>
  </si>
  <si>
    <t>7 TSM U/G Conductor/Devices-NSC</t>
  </si>
  <si>
    <t>9 (GIF) U/G Cond, Fred 1/APC</t>
  </si>
  <si>
    <t>9 (GIF) U/G Cond, Fred 1/AP-NSC</t>
  </si>
  <si>
    <t>9 (GIF) UG Conductor, LSR</t>
  </si>
  <si>
    <t>9 (GIF) UG Conductor, LSR-NSC</t>
  </si>
  <si>
    <t>9 (GIF)U/G Cond,TLN-HPK@plt</t>
  </si>
  <si>
    <t>9 (GIF)U/G Cond,TLN-HPK@plt-NSC</t>
  </si>
  <si>
    <t>9 (GIF)U/G Cond,TLN-WHD@pln-NSC</t>
  </si>
  <si>
    <t>9 (GIF)U/G Cond,TLN-WHD@plnt</t>
  </si>
  <si>
    <t>9 (GIF)U/G Cond,TLN-WHDE@plt</t>
  </si>
  <si>
    <t>E359</t>
  </si>
  <si>
    <t>0 TSM Roads &amp; Trails</t>
  </si>
  <si>
    <t>0 TSM Roads &amp; Trails-NSC</t>
  </si>
  <si>
    <t>0 TSM Roads, 3rd AC Line</t>
  </si>
  <si>
    <t>0 TSM Roads, 3rd AC Line-NSC</t>
  </si>
  <si>
    <t>0 TSM Roads, Baker Common-RET</t>
  </si>
  <si>
    <t>0 TSM Roads, Colstrip 1-2 Com</t>
  </si>
  <si>
    <t>0 TSM Roads, Colstrip 3-4 Com</t>
  </si>
  <si>
    <t>0 TSM Roads, Colstrip1-2 Co-NSC</t>
  </si>
  <si>
    <t>0 TSM Roads, Colstrip3-4 Co-NSC</t>
  </si>
  <si>
    <t>0 TSM Roads, Upper Baker-RET</t>
  </si>
  <si>
    <t>6 TSM Roads &amp; Trails-RET</t>
  </si>
  <si>
    <t>7 TSM Roads &amp; Trails</t>
  </si>
  <si>
    <t>7 TSM Roads &amp; Trails-NSC</t>
  </si>
  <si>
    <t>7 TSM Roads/Trails, Baker C-NSC</t>
  </si>
  <si>
    <t>7 TSM Roads/Trails, Baker Com</t>
  </si>
  <si>
    <t>7 TSM Roads/Trails, Upper Baker</t>
  </si>
  <si>
    <t>7 TSM Roads/Trails, Upper B-NSC</t>
  </si>
  <si>
    <t>9 TSM ARO Transmission</t>
  </si>
  <si>
    <t>99 (GIF) Rd/Trail, Upper Baker</t>
  </si>
  <si>
    <t>99 (GIF) Rd/Trail, Upper Ba-NSC</t>
  </si>
  <si>
    <t>99 (GIF) Rds/Trail, LSR</t>
  </si>
  <si>
    <t>99 (GIF) Rds/Trail, LSR-NSC</t>
  </si>
  <si>
    <t>E360</t>
  </si>
  <si>
    <t>0 105 DST Land &amp; Land Rights</t>
  </si>
  <si>
    <t>0 DST Land &amp; Land Rights</t>
  </si>
  <si>
    <t>0 DST Land, Sub, Alpac</t>
  </si>
  <si>
    <t>0 DST Land, Sub, Capitol</t>
  </si>
  <si>
    <t>0 DST Land, Sub, Crescent Harbr</t>
  </si>
  <si>
    <t>0 DST Land, Sub, Miller Bay</t>
  </si>
  <si>
    <t>0 DST Land, Sub, Paccar</t>
  </si>
  <si>
    <t>0 DST Land, Sub, Poulsbo</t>
  </si>
  <si>
    <t>0 DST Land, Sub, Sumas Generati</t>
  </si>
  <si>
    <t>0 DST Land, Sub, Viking</t>
  </si>
  <si>
    <t>0 DST Land, Sub, Vitulli</t>
  </si>
  <si>
    <t>1 105 DST Easements</t>
  </si>
  <si>
    <t>1 DONOTUSE, Sub, Vitulli</t>
  </si>
  <si>
    <t>10 DST Easements</t>
  </si>
  <si>
    <t>10 DST Easements, Hopkins Ridge</t>
  </si>
  <si>
    <t>3 DONOTUSE 105 HV DST SUB-BKB</t>
  </si>
  <si>
    <t>3 DONOTUSE 105 HV DST TLN-0022</t>
  </si>
  <si>
    <t>3 DONOTUSE 105 HV DST TLN-0105</t>
  </si>
  <si>
    <t>E361</t>
  </si>
  <si>
    <t>0 DONOTUSE, Alpac</t>
  </si>
  <si>
    <t>0 DONOTUSE, Arco Central</t>
  </si>
  <si>
    <t>0 DONOTUSE, Capitol</t>
  </si>
  <si>
    <t>0 DONOTUSE, Clover Valley</t>
  </si>
  <si>
    <t>0 DONOTUSE, Miller Bay</t>
  </si>
  <si>
    <t>0 DONOTUSE, Paccar</t>
  </si>
  <si>
    <t>0 DONOTUSE, Texaco</t>
  </si>
  <si>
    <t>0 DONOTUSE, Texaco East</t>
  </si>
  <si>
    <t>0 DONOTUSE, Viking</t>
  </si>
  <si>
    <t>0 DONOTUSE, Vitulli</t>
  </si>
  <si>
    <t>0 DONOTUSE, Waterfront</t>
  </si>
  <si>
    <t>0 DST Structures &amp; Improvement</t>
  </si>
  <si>
    <t>0 DST Structures &amp; Improvem-NSC</t>
  </si>
  <si>
    <t>E362</t>
  </si>
  <si>
    <t>0 102 DST Substation Equipment</t>
  </si>
  <si>
    <t>0 105 DST Substation Equipment</t>
  </si>
  <si>
    <t>0 DONOTUSE, Arco North</t>
  </si>
  <si>
    <t>0 DONOTUSE, Arco South</t>
  </si>
  <si>
    <t>0 DONOTUSE, Clover Vally</t>
  </si>
  <si>
    <t>0 DONOTUSE, Crescent Hbr</t>
  </si>
  <si>
    <t>0 DONOTUSE, Fairchild</t>
  </si>
  <si>
    <t>0 DONOTUSE, Liquid Air</t>
  </si>
  <si>
    <t>0 DONOTUSE, Olympic Avon</t>
  </si>
  <si>
    <t>0 DONOTUSE, Olympic Bayv</t>
  </si>
  <si>
    <t>0 DONOTUSE, Olympic Mobl</t>
  </si>
  <si>
    <t>0 DONOTUSE, Olympic Rntn</t>
  </si>
  <si>
    <t>0 DONOTUSE, Olympic Vail</t>
  </si>
  <si>
    <t>0 DONOTUSE, Poulsbo</t>
  </si>
  <si>
    <t>0 DONOTUSE, Roeder</t>
  </si>
  <si>
    <t>0 DONOTUSE, Texaco West</t>
  </si>
  <si>
    <t>0 DONOTUSE, Vituilli</t>
  </si>
  <si>
    <t>0 DONOTUSE, Weyerhauser</t>
  </si>
  <si>
    <t>0 DST Sub Eq LSR</t>
  </si>
  <si>
    <t>0 DST Sub Eq LSR-NSC</t>
  </si>
  <si>
    <t>0 DST Sub Eq Wild Horse Expan</t>
  </si>
  <si>
    <t>0 DST Sub Eq Wild Horse Solar</t>
  </si>
  <si>
    <t>0 DST Sub Eq Wld Hrs Expan-NSC</t>
  </si>
  <si>
    <t>0 DST Sub Eq Wld Hrs Solar-NSC</t>
  </si>
  <si>
    <t>0 DST Sub@Plant WildHorse E-NSC</t>
  </si>
  <si>
    <t>0 DST Sub@Plant WildHorse Expan</t>
  </si>
  <si>
    <t>0 DST Substation Equipment</t>
  </si>
  <si>
    <t>0 DST Substation Equipment-NSC</t>
  </si>
  <si>
    <t>E363</t>
  </si>
  <si>
    <t>0 DST Battery Storage Equipment</t>
  </si>
  <si>
    <t>0 DST Battery Storage Equip-NSC</t>
  </si>
  <si>
    <t>E364</t>
  </si>
  <si>
    <t>0 DST Poles, Hopkins Ridge</t>
  </si>
  <si>
    <t>0 DST Poles, Hopkins Ridge-NSC</t>
  </si>
  <si>
    <t>0 DST Poles, LSR</t>
  </si>
  <si>
    <t>0 DST Poles, LSR-NSC</t>
  </si>
  <si>
    <t>0 DST Poles, Wild Horse</t>
  </si>
  <si>
    <t>0 DST Poles, Wild Horse Expan</t>
  </si>
  <si>
    <t>0 DST Poles, Wild Horse Solar</t>
  </si>
  <si>
    <t>0 DST Poles, Wild Horse-NSC</t>
  </si>
  <si>
    <t>0 DST Poles, Wld Hrs Expan-NSC</t>
  </si>
  <si>
    <t>0 DST Poles, Wld Hrs Solar-NSC</t>
  </si>
  <si>
    <t>0 DST Poles/Towers/Fixtures</t>
  </si>
  <si>
    <t>0 DST Poles/Towers/Fixtures-NSC</t>
  </si>
  <si>
    <t>E365</t>
  </si>
  <si>
    <t>0 105 DST O/H Conductor/Devices</t>
  </si>
  <si>
    <t>0 DST O/H Cond, Hop Ridge-NSC</t>
  </si>
  <si>
    <t>0 DST O/H Cond, Hopkins Ridge</t>
  </si>
  <si>
    <t>0 DST O/H Cond, LSR</t>
  </si>
  <si>
    <t>0 DST O/H Cond, LSR-NSC</t>
  </si>
  <si>
    <t>0 DST O/H Cond, Wild Horse</t>
  </si>
  <si>
    <t>0 DST O/H Cond, Wild Horse-NSC</t>
  </si>
  <si>
    <t>0 DST O/H Cond, WildHorse E-NSC</t>
  </si>
  <si>
    <t>0 DST O/H Cond, WildHorse Expan</t>
  </si>
  <si>
    <t>0 DST O/H Cond, WildHorse S-NSC</t>
  </si>
  <si>
    <t>0 DST O/H Cond, WildHorse Solar</t>
  </si>
  <si>
    <t>0 DST O/H Conductor/Devices</t>
  </si>
  <si>
    <t>0 DST O/H Conductor/Devices-NSC</t>
  </si>
  <si>
    <t>E366</t>
  </si>
  <si>
    <t>0 DST U/G Cond,Wild Horse Expan</t>
  </si>
  <si>
    <t>0 DST U/G Cond,Wild Horse Solar</t>
  </si>
  <si>
    <t>0 DST U/G Cond,Wild HorseWind</t>
  </si>
  <si>
    <t>0 DST U/G Cond,Wld Hrs Expa-NSC</t>
  </si>
  <si>
    <t>0 DST U/G Cond,Wld Hrs Sola-NSC</t>
  </si>
  <si>
    <t>0 DST U/G Cond,Wld HrsWind-NSC</t>
  </si>
  <si>
    <t>0 DST U/G Conduit</t>
  </si>
  <si>
    <t>0 DST U/G Conduit, HopkinsRidge</t>
  </si>
  <si>
    <t>0 DST U/G Conduit, HopkinsR-NSC</t>
  </si>
  <si>
    <t>0 DST U/G Conduit, LSR</t>
  </si>
  <si>
    <t>0 DST U/G Conduit, LSR-NSC</t>
  </si>
  <si>
    <t>0 DST U/G Conduit-NSC</t>
  </si>
  <si>
    <t>E367</t>
  </si>
  <si>
    <t>0 DST U/G Cond, Hop Ridge-NSC</t>
  </si>
  <si>
    <t>0 DST U/G Cond, Hopkins Ridge</t>
  </si>
  <si>
    <t>0 DST U/G Cond, LSR</t>
  </si>
  <si>
    <t>0 DST U/G Cond, LSR-NSC</t>
  </si>
  <si>
    <t>0 DST U/G Cond, Wild Horse</t>
  </si>
  <si>
    <t>0 DST U/G Cond, Wild Horse Exp</t>
  </si>
  <si>
    <t>0 DST U/G Cond, Wild Horse-NSC</t>
  </si>
  <si>
    <t>0 DST U/G Cond, Wld Hrs Exp-NSC</t>
  </si>
  <si>
    <t>0 DST U/G Conductor/Devices</t>
  </si>
  <si>
    <t>0 DST U/G Conductor/Devices-NSC</t>
  </si>
  <si>
    <t>E368</t>
  </si>
  <si>
    <t>DST Line Transformers</t>
  </si>
  <si>
    <t>DST Line Transformers-NSC</t>
  </si>
  <si>
    <t>E369</t>
  </si>
  <si>
    <t>DST Services</t>
  </si>
  <si>
    <t>DST Services-NSC</t>
  </si>
  <si>
    <t>E370</t>
  </si>
  <si>
    <t>105 DST AMI Meters</t>
  </si>
  <si>
    <t>DST Meters AMR</t>
  </si>
  <si>
    <t>DST Meters AMR-NSC</t>
  </si>
  <si>
    <t>1 DST Meters AMI</t>
  </si>
  <si>
    <t>1 DST Meters AMI-NSC</t>
  </si>
  <si>
    <t>E371</t>
  </si>
  <si>
    <t>DST Install on Cust Prem-RET</t>
  </si>
  <si>
    <t>E372</t>
  </si>
  <si>
    <t>0 DST Leased on Cust Prem-RET</t>
  </si>
  <si>
    <t>1 DST Water Hter, 10 yr-NOTUSED</t>
  </si>
  <si>
    <t>2 DST Water Htr, 15 yr-NOTUSED</t>
  </si>
  <si>
    <t>E373</t>
  </si>
  <si>
    <t>DST Street Lighting &amp; Signal</t>
  </si>
  <si>
    <t>DST Street Lighting &amp; Sign-NSC</t>
  </si>
  <si>
    <t>E374</t>
  </si>
  <si>
    <t>DST ARO Distribution</t>
  </si>
  <si>
    <t>E389</t>
  </si>
  <si>
    <t>105 GEN Land &amp; Land Rights</t>
  </si>
  <si>
    <t>GEN Land &amp; Land Rights</t>
  </si>
  <si>
    <t>E390</t>
  </si>
  <si>
    <t>0 DONOTUSE, Bellingham SvcC</t>
  </si>
  <si>
    <t>0 DONOTUSE, Frederickson</t>
  </si>
  <si>
    <t>0 DONOTUSE, Kitsap Svc Ctr</t>
  </si>
  <si>
    <t>0 DONOTUSE, Lakewood Svc Ct</t>
  </si>
  <si>
    <t>0 DONOTUSE, Mount Vernon BO</t>
  </si>
  <si>
    <t>0 DONOTUSE, Poulsbo Svc Ctr</t>
  </si>
  <si>
    <t>0 DONOTUSE, Pt Townsend Svc</t>
  </si>
  <si>
    <t>0 DONOTUSE, Puyallup Bus Of</t>
  </si>
  <si>
    <t>0 DONOTUSE, Redmond Svc Ctr</t>
  </si>
  <si>
    <t>0 DONOTUSE, Shuffleton Subs</t>
  </si>
  <si>
    <t>0 DONOTUSE, Skagit Svc Ctr</t>
  </si>
  <si>
    <t>0 DONOTUSE, Vashon Svc Ctr</t>
  </si>
  <si>
    <t>0 DONOTUSE, Whidbey Svc Ctr</t>
  </si>
  <si>
    <t>0 GEN Str&amp;Impv, Burlington/-NSC</t>
  </si>
  <si>
    <t>0 GEN Str&amp;Impv, Burlington/Skag</t>
  </si>
  <si>
    <t>0 GEN Str/Impv, Colstrip 3-4</t>
  </si>
  <si>
    <t>0 GEN Str/Impv, Colstrip3-4-NSC</t>
  </si>
  <si>
    <t>0 GEN Str/Impv, Wildhorse</t>
  </si>
  <si>
    <t>0 GEN Str/Impv, Wildhorse-NSC</t>
  </si>
  <si>
    <t>0 GEN Structures &amp; Improvement</t>
  </si>
  <si>
    <t>0 GEN Structures &amp; Improvem-NSC</t>
  </si>
  <si>
    <t>1 GEN LH, Bellingham</t>
  </si>
  <si>
    <t>1 GEN LH, Dayton</t>
  </si>
  <si>
    <t>1 GEN LH, Expired</t>
  </si>
  <si>
    <t>1 GEN LH, Oak Harbor - RETIRED</t>
  </si>
  <si>
    <t>1 GEN LH, Pomeroy - RETIRED</t>
  </si>
  <si>
    <t>1 GEN LH, Pt Townsend-RETIRED</t>
  </si>
  <si>
    <t>E391</t>
  </si>
  <si>
    <t>0 GEN Off Fur &amp; Eq, F1/Ep-RET</t>
  </si>
  <si>
    <t>0 GEN Office Furn &amp; Eq, Enc-RET</t>
  </si>
  <si>
    <t>0 GEN Office Furn &amp; Eq-RET</t>
  </si>
  <si>
    <t>1 GEN Off F&amp;E Sumas OP old</t>
  </si>
  <si>
    <t>1 GEN Off F&amp;E Sumas OP old-NSC</t>
  </si>
  <si>
    <t>1 GEN Off Furn &amp; Eq, LSR</t>
  </si>
  <si>
    <t>1 GEN Off Furn &amp; Eq, LSR-NSC</t>
  </si>
  <si>
    <t>1 GEN Off Furn &amp; Eq, Mint Farm</t>
  </si>
  <si>
    <t>1 GEN Off Furn &amp; Eq, Mint-NSC</t>
  </si>
  <si>
    <t>1 GEN Off Furn &amp; Eq, MTF OP</t>
  </si>
  <si>
    <t>1 GEN Off Furn &amp; Eq, MTF OP-NSC</t>
  </si>
  <si>
    <t>1 GEN Off Furn &amp; Eq, WildHo-NSC</t>
  </si>
  <si>
    <t>1 GEN Off Furn &amp; Eq, WildHorse</t>
  </si>
  <si>
    <t>1 GEN Off Furn &amp; Eq,Sumas</t>
  </si>
  <si>
    <t>1 GEN Off Furn &amp; Eq,Sumas-NSC</t>
  </si>
  <si>
    <t>1 GEN Office F&amp;E, GLD OP old</t>
  </si>
  <si>
    <t>1 GEN Office F&amp;E, GLD OP ol-NSC</t>
  </si>
  <si>
    <t>1 GEN Office F&amp;E, LBK #3</t>
  </si>
  <si>
    <t>1 GEN Office F&amp;E, Snoq 1-2013</t>
  </si>
  <si>
    <t>1 GEN Office F&amp;E, Snoq 1-20-NSC</t>
  </si>
  <si>
    <t>1 GEN Office F&amp;E, Snoq 1-NSC</t>
  </si>
  <si>
    <t>1 GEN Office F&amp;E, Snoq 2-2013</t>
  </si>
  <si>
    <t>1 GEN Office F&amp;E, Snoq 2-20-NSC</t>
  </si>
  <si>
    <t>1 GEN Office F&amp;E, Snoqualmie 1</t>
  </si>
  <si>
    <t>1 GEN Office Furn &amp; Eq, Gold</t>
  </si>
  <si>
    <t>1 GEN Office Furn &amp; Eq, Gol-NSC</t>
  </si>
  <si>
    <t>1 GEN Office Furn &amp; Eq, new</t>
  </si>
  <si>
    <t>1 GEN Office Furn &amp; Eq, new-NSC</t>
  </si>
  <si>
    <t>1 GEN Office Furn &amp; Eq, old</t>
  </si>
  <si>
    <t>1 GEN Office Furn &amp; Eq, old-NSC</t>
  </si>
  <si>
    <t>1 GEN Office Furn &amp; Eq, UBK</t>
  </si>
  <si>
    <t>1 GEN Office Furn &amp; Eq, UBK-NSC</t>
  </si>
  <si>
    <t>2 GEN Computer Eq, DO NOT USED</t>
  </si>
  <si>
    <t>2 GEN Computer Eq, Encogen</t>
  </si>
  <si>
    <t>2 GEN Computer Eq, Encogen-NSC</t>
  </si>
  <si>
    <t>2 GEN Computer Eq, Fred 1/APC</t>
  </si>
  <si>
    <t>2 GEN Computer Eq, Frederickson</t>
  </si>
  <si>
    <t>2 GEN Computer Eq, Frederic-NSC</t>
  </si>
  <si>
    <t>2 GEN Computer Eq, Fredonia</t>
  </si>
  <si>
    <t>2 GEN Computer Eq, Fredonia-NSC</t>
  </si>
  <si>
    <t>2 GEN Computer Eq, Goldendale</t>
  </si>
  <si>
    <t>2 GEN Computer Eq, Goldenda-NSC</t>
  </si>
  <si>
    <t>2 GEN Computer Eq, HPK Ridge</t>
  </si>
  <si>
    <t>2 GEN Computer Eq, HPK Ridg-NSC</t>
  </si>
  <si>
    <t>2 GEN Computer Eq, LB#4-2013</t>
  </si>
  <si>
    <t>2 GEN Computer Eq, LB#4-201-NSC</t>
  </si>
  <si>
    <t>2 GEN Computer Eq, LBK FSC</t>
  </si>
  <si>
    <t>2 GEN Computer Eq, LBK FSC-NSC</t>
  </si>
  <si>
    <t>2 GEN Computer Eq, LSR</t>
  </si>
  <si>
    <t>2 GEN Computer Eq, LSR-NSC</t>
  </si>
  <si>
    <t>2 GEN Computer Eq, Mint Farm</t>
  </si>
  <si>
    <t>2 GEN Computer Eq, Mint-NSC</t>
  </si>
  <si>
    <t>2 GEN Computer Eq, MTF OP</t>
  </si>
  <si>
    <t>2 GEN Computer Eq, MTF OP-NSC</t>
  </si>
  <si>
    <t>2 GEN Computer Eq, new</t>
  </si>
  <si>
    <t>2 GEN Computer Eq, new-NSC</t>
  </si>
  <si>
    <t>2 GEN Computer Eq, old-RETIRED</t>
  </si>
  <si>
    <t>2 GEN Computer Eq, Snoqualmie 1</t>
  </si>
  <si>
    <t>2 GEN Computer Eq, Snoqualmie 2</t>
  </si>
  <si>
    <t>2 GEN Computer Eq, Sumas</t>
  </si>
  <si>
    <t>2 GEN Computer Eq, Sumas OP-RET</t>
  </si>
  <si>
    <t>2 GEN Computer Eq, Sumas-NSC</t>
  </si>
  <si>
    <t>2 GEN Computer Eq, WHH #2-3</t>
  </si>
  <si>
    <t>2 GEN Computer Eq, WHH #2-3-NSC</t>
  </si>
  <si>
    <t>2 GEN Computer Eq, Wild Horse</t>
  </si>
  <si>
    <t>2 GEN Computer Eq, Wild Hrs Exp</t>
  </si>
  <si>
    <t>2 GEN Computer Eq, Wild Hrs-NSC</t>
  </si>
  <si>
    <t>2 GEN Computer Eq, Wld Hrs-NSC</t>
  </si>
  <si>
    <t>2 GEN Computer Equip, UBK</t>
  </si>
  <si>
    <t>2 GEN Computer Equip, UBK-NSC</t>
  </si>
  <si>
    <t>3 GEN Printers, new</t>
  </si>
  <si>
    <t>3 GEN Printers, new-NSC</t>
  </si>
  <si>
    <t>4 GEN Computer Equip- RET</t>
  </si>
  <si>
    <t>E392</t>
  </si>
  <si>
    <t>GEN Trans Equip, Colstrip 1</t>
  </si>
  <si>
    <t>GEN Trans Equip, Colstrip 2</t>
  </si>
  <si>
    <t>GEN Trans Equip, Colstrip 3</t>
  </si>
  <si>
    <t>GEN Trans Equip, Colstrip 4</t>
  </si>
  <si>
    <t>GEN Trans Equip, Colstrip1-NSC</t>
  </si>
  <si>
    <t>GEN Trans Equip, Colstrip2-NSC</t>
  </si>
  <si>
    <t>GEN Trans Equip, Colstrip3-NSC</t>
  </si>
  <si>
    <t>GEN Trans Equip, Colstrip4-NSC</t>
  </si>
  <si>
    <t>GEN Trans Equip, new</t>
  </si>
  <si>
    <t>GEN Trans Equip, new-NSC</t>
  </si>
  <si>
    <t>GEN Trans Equip, old</t>
  </si>
  <si>
    <t>GEN Trans Equip, old-NSC</t>
  </si>
  <si>
    <t>GEN Trans Equip, Snoq Park</t>
  </si>
  <si>
    <t>GEN Trans Equip, Snoq Park-NSC</t>
  </si>
  <si>
    <t>GEN Transp Eq, Encogen old</t>
  </si>
  <si>
    <t>GEN Transp Eq, Encogen old-NSC</t>
  </si>
  <si>
    <t>E393</t>
  </si>
  <si>
    <t>0 GEN Stores Equip, new</t>
  </si>
  <si>
    <t>0 GEN Stores Equip, new-NSC</t>
  </si>
  <si>
    <t>0 GEN Stores Equip, old</t>
  </si>
  <si>
    <t>0 GEN Stores Equip, old-NSC</t>
  </si>
  <si>
    <t>1 GEN Stores Equip&gt;$20K-RET</t>
  </si>
  <si>
    <t>E394</t>
  </si>
  <si>
    <t>0 GEN Tools Hop Ridge, new-NSC</t>
  </si>
  <si>
    <t>0 GEN Tools Hopkins Ridge, new</t>
  </si>
  <si>
    <t>0 GEN Tools LSR</t>
  </si>
  <si>
    <t>0 GEN Tools LSR-NSC</t>
  </si>
  <si>
    <t>0 GEN Tools, Colstrip 1</t>
  </si>
  <si>
    <t>0 GEN Tools, Colstrip 1-NSC</t>
  </si>
  <si>
    <t>0 GEN Tools, Colstrip 2</t>
  </si>
  <si>
    <t>0 GEN Tools, Colstrip 2-NSC</t>
  </si>
  <si>
    <t>0 GEN Tools, Colstrip 3</t>
  </si>
  <si>
    <t>0 GEN Tools, Colstrip 3-NSC</t>
  </si>
  <si>
    <t>0 GEN Tools, Colstrip 4</t>
  </si>
  <si>
    <t>0 GEN Tools, Colstrip 4-NSC</t>
  </si>
  <si>
    <t>0 GEN Tools/Garage,  MTF OP</t>
  </si>
  <si>
    <t>0 GEN Tools/Garage,  MTF OP-NSC</t>
  </si>
  <si>
    <t>0 GEN Tools/Garage, MTF new</t>
  </si>
  <si>
    <t>0 GEN Tools/Garage, MTF new-NSC</t>
  </si>
  <si>
    <t>0 GEN Tools/Garage/Shop, ne-NSC</t>
  </si>
  <si>
    <t>0 GEN Tools/Garage/Shop, new</t>
  </si>
  <si>
    <t>0 GEN Tools/Garage/Shop, old</t>
  </si>
  <si>
    <t>0 GEN Tools/Garage/Shop, ol-NSC</t>
  </si>
  <si>
    <t>1 GEN Tools/Garage/Shop- RET</t>
  </si>
  <si>
    <t>2 GEN Tools/Garage/Shop-RET</t>
  </si>
  <si>
    <t>E395</t>
  </si>
  <si>
    <t>0 GEN Laboratory Equip, new</t>
  </si>
  <si>
    <t>0 GEN Laboratory Equip, new-NSC</t>
  </si>
  <si>
    <t>0 GEN Laboratory Equip, old</t>
  </si>
  <si>
    <t>0 GEN Laboratory Equip, old-NSC</t>
  </si>
  <si>
    <t>1 GEN Laboratory Equip - RET</t>
  </si>
  <si>
    <t>E396</t>
  </si>
  <si>
    <t>GEN Power-Op Equip, Colstrip 1</t>
  </si>
  <si>
    <t>GEN Power-Op Equip, Colstrip 2</t>
  </si>
  <si>
    <t>GEN Power-Op Equip, Colstrip 3</t>
  </si>
  <si>
    <t>GEN Power-Op Equip, Colstrip 4</t>
  </si>
  <si>
    <t>GEN Power-Op Equip, new</t>
  </si>
  <si>
    <t>GEN Power-Op Equip, new-NSC</t>
  </si>
  <si>
    <t>GEN Power-Op Equip, old-RET</t>
  </si>
  <si>
    <t>GEN PwrOp Equp, Colstrip1-NSC</t>
  </si>
  <si>
    <t>GEN PwrOp Equp, Colstrip2-NSC</t>
  </si>
  <si>
    <t>GEN PwrOp Equp, Colstrip3-NSC</t>
  </si>
  <si>
    <t>GEN PwrOp Equp, Colstrip4-NSC</t>
  </si>
  <si>
    <t>E397</t>
  </si>
  <si>
    <t>0 DONOTUSE, Boeing Rentn</t>
  </si>
  <si>
    <t>0 DONOTUSE, Cov-Ber</t>
  </si>
  <si>
    <t>0 DONOTUSE, Olymp Avon</t>
  </si>
  <si>
    <t>0 GEN Comm Equip, new</t>
  </si>
  <si>
    <t>0 GEN Comm Equip, new-NSC</t>
  </si>
  <si>
    <t>0 GEN Comm Equip, old</t>
  </si>
  <si>
    <t>0 GEN Comm Equip, old-NSC</t>
  </si>
  <si>
    <t>0 GEN Comm Equip, Snoq 1-NSC</t>
  </si>
  <si>
    <t>0 GEN Comm Equip, Snoqualmie 1</t>
  </si>
  <si>
    <t>0 GEN CommEq, 3rd AC new</t>
  </si>
  <si>
    <t>0 GEN CommEq, 3rd AC new-NSC</t>
  </si>
  <si>
    <t>0 GEN CommEq, 3rd AC old</t>
  </si>
  <si>
    <t>0 GEN CommEq, 3rd AC old-NSC</t>
  </si>
  <si>
    <t>0 GEN CommEq, Colstrip 1-2 new</t>
  </si>
  <si>
    <t>0 GEN CommEq, Colstrip 1-2 old</t>
  </si>
  <si>
    <t>0 GEN CommEq, Colstrip 1-4 new</t>
  </si>
  <si>
    <t>0 GEN CommEq, Colstrip 1-4 old</t>
  </si>
  <si>
    <t>0 GEN CommEq, Colstrip 3-4 new</t>
  </si>
  <si>
    <t>0 GEN CommEq, Colstrip1-2 n-NSC</t>
  </si>
  <si>
    <t>0 GEN CommEq, Colstrip1-2 o-NSC</t>
  </si>
  <si>
    <t>0 GEN CommEq, Colstrip1-4 n-NSC</t>
  </si>
  <si>
    <t>0 GEN CommEq, Colstrip1-4 o-NSC</t>
  </si>
  <si>
    <t>0 GEN CommEq, Colstrip3-4 n-NSC</t>
  </si>
  <si>
    <t>0 GEN CommEq, ENC new</t>
  </si>
  <si>
    <t>0 GEN CommEq, Encogen</t>
  </si>
  <si>
    <t>0 GEN CommEq, Encogen-NSC</t>
  </si>
  <si>
    <t>0 GEN CommEq, Fred 1/APC ne-NSC</t>
  </si>
  <si>
    <t>0 GEN CommEq, Fred 1/APC new</t>
  </si>
  <si>
    <t>0 GEN CommEq, Fred 1/APC old</t>
  </si>
  <si>
    <t>0 GEN CommEq, Fred 1/APC ol-NSC</t>
  </si>
  <si>
    <t>0 GEN CommEq, Frederickson</t>
  </si>
  <si>
    <t>0 GEN CommEq, Frederickson-NSC</t>
  </si>
  <si>
    <t>0 GEN CommEq, GLD OP old</t>
  </si>
  <si>
    <t>0 GEN CommEq, GLD OP old-NSC</t>
  </si>
  <si>
    <t>0 GEN CommEq, Goldendale ne-NSC</t>
  </si>
  <si>
    <t>0 GEN CommEq, Goldendale new</t>
  </si>
  <si>
    <t>0 GEN CommEq, Hop Ridge new-NSC</t>
  </si>
  <si>
    <t>0 GEN CommEq, Hop Ridge old-NSC</t>
  </si>
  <si>
    <t>0 GEN CommEq, Hopkins Exp</t>
  </si>
  <si>
    <t>0 GEN CommEq, Hopkins Exp-NSC</t>
  </si>
  <si>
    <t>0 GEN CommEq, Hopkins Ridge new</t>
  </si>
  <si>
    <t>0 GEN CommEq, Hopkins Ridge old</t>
  </si>
  <si>
    <t>0 GEN CommEq, LB #3</t>
  </si>
  <si>
    <t>0 GEN CommEq, LB #3-NSC</t>
  </si>
  <si>
    <t>0 GEN CommEq, LB#4-2013</t>
  </si>
  <si>
    <t>0 GEN CommEq, LB#4-2013-NSC</t>
  </si>
  <si>
    <t>0 GEN CommEq, LSR</t>
  </si>
  <si>
    <t>0 GEN CommEq, LSR-NSC</t>
  </si>
  <si>
    <t>0 GEN CommEq, MFT OP</t>
  </si>
  <si>
    <t>0 GEN CommEq, MFT OP-NSC</t>
  </si>
  <si>
    <t>0 GEN CommEq, Mint Farm</t>
  </si>
  <si>
    <t>0 GEN CommEq, Mint Farm-NSC</t>
  </si>
  <si>
    <t>0 GEN CommEq, Snoq 1-2013</t>
  </si>
  <si>
    <t>0 GEN CommEq, Snoq 1-2013-NSC</t>
  </si>
  <si>
    <t>0 GEN CommEq, Snoq 2-2013</t>
  </si>
  <si>
    <t>0 GEN CommEq, Snoq 2-2013-NSC</t>
  </si>
  <si>
    <t>0 GEN CommEq, Sumas new</t>
  </si>
  <si>
    <t>0 GEN CommEq, Sumas new-NSC</t>
  </si>
  <si>
    <t>0 GEN CommEq, SumasOPold-RET</t>
  </si>
  <si>
    <t>0 GEN CommEq, UBK</t>
  </si>
  <si>
    <t>0 GEN CommEq, UBK-NSC</t>
  </si>
  <si>
    <t>0 GEN CommEq, Wild Horse new</t>
  </si>
  <si>
    <t>0 GEN CommEq, Wild Horse old</t>
  </si>
  <si>
    <t>0 GEN CommEq, Wld Hrs new-NSC</t>
  </si>
  <si>
    <t>0 GEN CommEq, Wld Hrs old-NSC</t>
  </si>
  <si>
    <t>1 GEN Mobile Communicat-RET</t>
  </si>
  <si>
    <t>3 GEN Portable Radio Eq- RET</t>
  </si>
  <si>
    <t>E398</t>
  </si>
  <si>
    <t>0 GEN Misc Equip, Encogen</t>
  </si>
  <si>
    <t>0 GEN Misc Equip, Encogen-NSC</t>
  </si>
  <si>
    <t>0 GEN Misc Equip, Frederick</t>
  </si>
  <si>
    <t>0 GEN Misc Equip, Frederick-NSC</t>
  </si>
  <si>
    <t>0 GEN Misc Equipment, new</t>
  </si>
  <si>
    <t>0 GEN Misc Equipment, new-NSC</t>
  </si>
  <si>
    <t>0 GEN Misc Equipment, old</t>
  </si>
  <si>
    <t>0 GEN Misc Equipment, old-NSC</t>
  </si>
  <si>
    <t>0 GEN Misc Equipment, Sumas</t>
  </si>
  <si>
    <t>0 GEN Misc Equipment, Sumas-NSC</t>
  </si>
  <si>
    <t>0 GEN Misc Equipment, UBK</t>
  </si>
  <si>
    <t>0 GEN Misc Equipment, UBK-NSC</t>
  </si>
  <si>
    <t>1 GEN Misc Equipment- RET</t>
  </si>
  <si>
    <t>E399</t>
  </si>
  <si>
    <t>GEN ARO General Plant</t>
  </si>
  <si>
    <t>C302</t>
  </si>
  <si>
    <t>INT Franchises &amp; Consents</t>
  </si>
  <si>
    <t>C303</t>
  </si>
  <si>
    <t>105 INT Misc Intangibles</t>
  </si>
  <si>
    <t>118 CMN Misc Intangible- RET</t>
  </si>
  <si>
    <t>CMN Software, CLX System-RET</t>
  </si>
  <si>
    <t>C389</t>
  </si>
  <si>
    <t>105 CMN Land &amp; Land Rights</t>
  </si>
  <si>
    <t>CMN Easements</t>
  </si>
  <si>
    <t>CMN Land &amp; Land Rights</t>
  </si>
  <si>
    <t>C390</t>
  </si>
  <si>
    <t>0 CMN Str/Impv, Elliott Ave-NSC</t>
  </si>
  <si>
    <t>0 CMN Str/Impv, Elliott Avenue</t>
  </si>
  <si>
    <t>0 CMN Str/Impv, ESO</t>
  </si>
  <si>
    <t>0 CMN Str/Impv, ESO-NSC</t>
  </si>
  <si>
    <t>0 CMN Str/Impv, Factoria Svc Ct</t>
  </si>
  <si>
    <t>0 CMN Str/Impv, Factoria Sv-NSC</t>
  </si>
  <si>
    <t>0 CMN Str/Impv, Factoria Trailr</t>
  </si>
  <si>
    <t>0 CMN Str/Impv, Factoria Tr-NSC</t>
  </si>
  <si>
    <t>0 CMN Str/Impv, Fleet Svc Facl</t>
  </si>
  <si>
    <t>0 CMN Str/Impv, Fleet Svc F-NSC</t>
  </si>
  <si>
    <t>0 CMN Str/Impv, Howell Bldg</t>
  </si>
  <si>
    <t>0 CMN Str/Impv, Howell Bldg-NSC</t>
  </si>
  <si>
    <t>0 CMN Str/Impv, Kittitas Svc Ct</t>
  </si>
  <si>
    <t>0 CMN Str/Impv, Kittitas Sv-NSC</t>
  </si>
  <si>
    <t>0 CMN Str/Impv, Olympia Bus/Eng</t>
  </si>
  <si>
    <t>0 CMN Str/Impv, Olympia Bus-NSC</t>
  </si>
  <si>
    <t>0 CMN Str/Impv, Olympia Svc Ctr</t>
  </si>
  <si>
    <t>0 CMN Str/Impv, Olympia Svc-NSC</t>
  </si>
  <si>
    <t>0 CMN Str/Impv, Puyallup Svc Ct</t>
  </si>
  <si>
    <t>0 CMN Str/Impv, Puyallup Sv-NSC</t>
  </si>
  <si>
    <t>0 CMN Str/Impv, Pwr Sys Bldg</t>
  </si>
  <si>
    <t>0 CMN Str/Impv, Pwr Sys Bld-NSC</t>
  </si>
  <si>
    <t>0 CMN Str/Impv, S King Complex</t>
  </si>
  <si>
    <t>0 CMN Str/Impv, S King Comp-NSC</t>
  </si>
  <si>
    <t>0 CMN Str/Impv, Tacoma Office</t>
  </si>
  <si>
    <t>0 CMN Str/Impv, Tacoma Offi-NSC</t>
  </si>
  <si>
    <t>0 CMN Structure &amp; Improveme-NSC</t>
  </si>
  <si>
    <t>0 CMN Structure &amp; Improvement</t>
  </si>
  <si>
    <t>1 CMN LH, Bothell Access Ce-NSC</t>
  </si>
  <si>
    <t>1 CMN LH, Bothell Access Center</t>
  </si>
  <si>
    <t>1 CMN LH, Bothell Call Ctr-RET</t>
  </si>
  <si>
    <t>1 CMN LH, Bothell Data Center</t>
  </si>
  <si>
    <t>1 CMN LH, Bothell Data Cent-NSC</t>
  </si>
  <si>
    <t>1 CMN LH, Ellensburg-RETIRED</t>
  </si>
  <si>
    <t>1 CMN LH, Expired</t>
  </si>
  <si>
    <t>1 CMN LH, Freeland Bus Ofc</t>
  </si>
  <si>
    <t>1 CMN LH, Freeland Bus Ofc-NSC</t>
  </si>
  <si>
    <t>1 CMN LH, Lincoln Exec Ctr</t>
  </si>
  <si>
    <t>1 CMN LH, Lincoln Exec Ctr-NSC</t>
  </si>
  <si>
    <t>1 CMN LH, Mt Erie Comm -RETIRED</t>
  </si>
  <si>
    <t>1 CMN LH, PSE Building</t>
  </si>
  <si>
    <t>1 CMN LH, PSE Building-NSC</t>
  </si>
  <si>
    <t>1 CMN LH, PSE East Amend 2</t>
  </si>
  <si>
    <t>1 CMN LH, PSE East Amend 2-NSC</t>
  </si>
  <si>
    <t>1 CMN LH, PSE East Building</t>
  </si>
  <si>
    <t>1 CMN LH, PSE East Building-NSC</t>
  </si>
  <si>
    <t>1 CMN LH, Rattlesnake Mtn -RET</t>
  </si>
  <si>
    <t>1 CMN LH, Redmond West/Will-NSC</t>
  </si>
  <si>
    <t>1 CMN LH, Redmond West/Willow</t>
  </si>
  <si>
    <t>1 CMN LH, S King Svc 2nd Am-RET</t>
  </si>
  <si>
    <t>1 CMN LH, S King Svc -RETIRED</t>
  </si>
  <si>
    <t>1 CMN LH, Sea Tac-RETIRED</t>
  </si>
  <si>
    <t>C391</t>
  </si>
  <si>
    <t>0 CMN Office Furn &amp; Eq-notused</t>
  </si>
  <si>
    <t>1 CMN Office Furn &amp; Eq, new</t>
  </si>
  <si>
    <t>1 CMN Office Furn &amp; Eq, new-NSC</t>
  </si>
  <si>
    <t>1 CMN Office Furn &amp; Eq, old</t>
  </si>
  <si>
    <t>1 CMN Office Furn &amp; Eq, old-NSC</t>
  </si>
  <si>
    <t>2 CMN Computer Eq, new</t>
  </si>
  <si>
    <t>2 CMN Computer Eq, new-NSC</t>
  </si>
  <si>
    <t>2 CMN Computer Eq, old-RETIRED</t>
  </si>
  <si>
    <t>3 CMN Printers, new</t>
  </si>
  <si>
    <t>3 CMN Printers, new-NSC</t>
  </si>
  <si>
    <t>4 CMN Computer Equip&gt;$20K-RET</t>
  </si>
  <si>
    <t>7 CMN Modular Furniture-notused</t>
  </si>
  <si>
    <t>C392</t>
  </si>
  <si>
    <t>0 GEN Trans Equip, new</t>
  </si>
  <si>
    <t>0 GEN Trans Equip, new-NSC</t>
  </si>
  <si>
    <t>0 GEN Trans Equip, old</t>
  </si>
  <si>
    <t>0 GEN Trans Equip, old-NSC</t>
  </si>
  <si>
    <t>1 CMN Aircraft</t>
  </si>
  <si>
    <t>1 CMN Aircraft-NSC</t>
  </si>
  <si>
    <t>2 CMN Aircraft Engine Rebuild</t>
  </si>
  <si>
    <t>2 CMN Aircraft Engine Rebui-NSC</t>
  </si>
  <si>
    <t>C393</t>
  </si>
  <si>
    <t>CMN Stores Equipment new</t>
  </si>
  <si>
    <t>CMN Stores Equipment new-NSC</t>
  </si>
  <si>
    <t>CMN Stores Equipment old</t>
  </si>
  <si>
    <t>CMN Stores Equipment old-NSC</t>
  </si>
  <si>
    <t>C394</t>
  </si>
  <si>
    <t>0 CMN Tools/Shop/Garage new</t>
  </si>
  <si>
    <t>0 CMN Tools/Shop/Garage new-NSC</t>
  </si>
  <si>
    <t>0 CMN Tools/Shop/Garage old</t>
  </si>
  <si>
    <t>0 CMN Tools/Shop/Garage old-NSC</t>
  </si>
  <si>
    <t>1 CMN Tools/Shop/Gar&gt;$20K-RET</t>
  </si>
  <si>
    <t>2 CMN Tools, 5 yrs-notused</t>
  </si>
  <si>
    <t>C395</t>
  </si>
  <si>
    <t>CMN Laboratory Equipment-RET</t>
  </si>
  <si>
    <t>C396</t>
  </si>
  <si>
    <t>GEN Power Op Equip, new</t>
  </si>
  <si>
    <t>GEN Power Op Equip, new-NSC</t>
  </si>
  <si>
    <t>GEN Power Op Equip, old-RET</t>
  </si>
  <si>
    <t>C397</t>
  </si>
  <si>
    <t>0 105 CMN Comm Equip, AMI Net</t>
  </si>
  <si>
    <t>0 105 CMN Comm Equip, AMI N-NSC</t>
  </si>
  <si>
    <t>0 CMN Comm Equip, AMI Netwo-NSC</t>
  </si>
  <si>
    <t>0 CMN Comm Equip, AMI Network</t>
  </si>
  <si>
    <t>0 CMN Comm Equip, new</t>
  </si>
  <si>
    <t>0 CMN Comm Equip, new-NSC</t>
  </si>
  <si>
    <t>0 CMN Comm Equip, old</t>
  </si>
  <si>
    <t>0 CMN Comm Equip, old-NSC</t>
  </si>
  <si>
    <t>1 CMN Mobile Comm Eq-RET</t>
  </si>
  <si>
    <t>3 CMN Portable Comm Eq-RET</t>
  </si>
  <si>
    <t>C398</t>
  </si>
  <si>
    <t>0 CMN Misc Equipment, new</t>
  </si>
  <si>
    <t>0 CMN Misc Equipment, new-NSC</t>
  </si>
  <si>
    <t>0 CMN Misc Equipment, old</t>
  </si>
  <si>
    <t>1 CMN Do Not Use</t>
  </si>
  <si>
    <t>1 CMN Misc Equipment -DONOTUSE</t>
  </si>
  <si>
    <t>C399</t>
  </si>
  <si>
    <t>CMN ARO General Plant</t>
  </si>
  <si>
    <t>Capital Lease</t>
  </si>
  <si>
    <t>Tax only</t>
  </si>
  <si>
    <t>&lt;&lt; REMOVE</t>
  </si>
  <si>
    <t>E3901</t>
  </si>
  <si>
    <t>Copy of Column "B"</t>
  </si>
  <si>
    <t>Shaded accounts are new since the 2018 ERF</t>
  </si>
  <si>
    <t>Note</t>
  </si>
  <si>
    <t>AMA (Dec 18)</t>
  </si>
  <si>
    <t>Common plant in service - Manual adj</t>
  </si>
  <si>
    <t>Other</t>
  </si>
  <si>
    <t>(A)</t>
  </si>
  <si>
    <t>CWIP</t>
  </si>
  <si>
    <t>Common Depr Reserve - Manual Adjustments</t>
  </si>
  <si>
    <t>108 PTC Monetized</t>
  </si>
  <si>
    <t>Earns Interest</t>
  </si>
  <si>
    <t>Colstrip GAAP Acctg</t>
  </si>
  <si>
    <t>Transition Fund Offset</t>
  </si>
  <si>
    <t>2017 Monetized Transition Fund</t>
  </si>
  <si>
    <t>Monitized PTC Transition Contra</t>
  </si>
  <si>
    <t>Subs</t>
  </si>
  <si>
    <t>COLI</t>
  </si>
  <si>
    <t>Nets to Zero</t>
  </si>
  <si>
    <t>Cash - Business Customer Payments - U.S</t>
  </si>
  <si>
    <t>Cash Collateral NGX</t>
  </si>
  <si>
    <t>Colstrip Community Fund Escrow Acct</t>
  </si>
  <si>
    <t>Wind T-Grants</t>
  </si>
  <si>
    <t>Prepaid - Douglas PUD PPA (9/1/18-9/30/</t>
  </si>
  <si>
    <t>Prepaid - Energy Exemplar</t>
  </si>
  <si>
    <t>Prepaid - 1256 - BPA Fiber Agreement</t>
  </si>
  <si>
    <t>Prepaid - 1213 INFRA  Proofpoint Maint</t>
  </si>
  <si>
    <t>Prepaid - INFRA SUSE Maint</t>
  </si>
  <si>
    <t>Prepaid - 1210 INFRA Infoblox Maint</t>
  </si>
  <si>
    <t>Prepaid - AMI Advanced Security Softwar</t>
  </si>
  <si>
    <t>Prepaid - CC4580 AutoCAD License Agreem</t>
  </si>
  <si>
    <t>Prepaid- Colstrip 3&amp;4 Misc - Short Term</t>
  </si>
  <si>
    <t>Prepaid - GTZ Message BroadCast SaaS</t>
  </si>
  <si>
    <t>PGA</t>
  </si>
  <si>
    <t>Prepaid - GTZ Sitecore SaaS – ST</t>
  </si>
  <si>
    <t>Prepaid - IT Security Tenable – ST</t>
  </si>
  <si>
    <t>Prepaid - 1220 APPS Attunity Maint – ST</t>
  </si>
  <si>
    <t>Prepaid - INFRA Palo Alto WF-500 – ST</t>
  </si>
  <si>
    <t>Prepaid - GTZ Spatial Biz SW – ST</t>
  </si>
  <si>
    <t>Prepaid - AMI Command Ctr Test Sys Host</t>
  </si>
  <si>
    <t>Prepaid - GTZ Sitecore SaaS – LT</t>
  </si>
  <si>
    <t>Prepaid - 1220 APPS Attunity Maint – LT</t>
  </si>
  <si>
    <t>Prepaid - GTZ Spatial Biz SW - LT</t>
  </si>
  <si>
    <t>Prepaid - 1213 INFRA VMWare Maint - LT</t>
  </si>
  <si>
    <t>FAS 133</t>
  </si>
  <si>
    <t>2018 Storm Excess Costs</t>
  </si>
  <si>
    <t>FAS 109</t>
  </si>
  <si>
    <t>PCA</t>
  </si>
  <si>
    <t>Env - FC</t>
  </si>
  <si>
    <t>Decoupling</t>
  </si>
  <si>
    <t>Electric - Snoqualmie PH #2 Flowline St</t>
  </si>
  <si>
    <t>Conversion - Electric Customer A/R</t>
  </si>
  <si>
    <t>Conversion - Gas Customer A/R</t>
  </si>
  <si>
    <t>WHH Generator &amp; Accessory Gear Major</t>
  </si>
  <si>
    <t>Env Rem-City of Olympia v PSE Plum St S</t>
  </si>
  <si>
    <t>Misc Deferred Debits - Electric</t>
  </si>
  <si>
    <t>PTC's</t>
  </si>
  <si>
    <t>SERP/LTIP/PRB</t>
  </si>
  <si>
    <t>DFIT WWU Sponsorship</t>
  </si>
  <si>
    <t>DFIT - LTIP 162m Contra</t>
  </si>
  <si>
    <t>LTIP</t>
  </si>
  <si>
    <t>GAAP Equity Reserves</t>
  </si>
  <si>
    <t>24 Mo. GAAP Reserve</t>
  </si>
  <si>
    <t>Pension</t>
  </si>
  <si>
    <t>Liability Reserve Reimbursements - Gas</t>
  </si>
  <si>
    <t>East Building ARO</t>
  </si>
  <si>
    <t>Payroll - Energy Fund / Salvation Army</t>
  </si>
  <si>
    <t>IC AP - Puget LNG</t>
  </si>
  <si>
    <t>IC AP - Puget Holding LLC</t>
  </si>
  <si>
    <t>IC AP - Puget Energy, Inc</t>
  </si>
  <si>
    <t>Article 602 - O&amp;M Cultural Resource Enh</t>
  </si>
  <si>
    <t>Oth Def Credit-Staples Loyalty Incentiv</t>
  </si>
  <si>
    <t>WWU Foundation Pledge – Long Term</t>
  </si>
  <si>
    <t>G Decoup Rev Overcoll - Sch 41, 41T, 86</t>
  </si>
  <si>
    <t>IntE FPC Decoup Rev Overcollect-  Sch 1</t>
  </si>
  <si>
    <t>DFIT Provision for Credit Card Deferral</t>
  </si>
  <si>
    <t>DFIT 2018 Storm Excess Costs</t>
  </si>
  <si>
    <t>DFIT Property Tax Electric</t>
  </si>
  <si>
    <t>DFIT Property Tax Gas</t>
  </si>
  <si>
    <t>DFIT - IWM</t>
  </si>
  <si>
    <t>Total Assets Plus Liabilities and Capitalization</t>
  </si>
  <si>
    <t>Dec 31 2018 CBR</t>
  </si>
  <si>
    <t>4-Factor (Dec 2018 CBR)</t>
  </si>
  <si>
    <t>14601004</t>
  </si>
  <si>
    <t>14602502</t>
  </si>
  <si>
    <t>14609470</t>
  </si>
  <si>
    <t>14609480</t>
  </si>
  <si>
    <t>14609490</t>
  </si>
  <si>
    <t>14609500</t>
  </si>
  <si>
    <t>15400091</t>
  </si>
  <si>
    <t>16502093</t>
  </si>
  <si>
    <t>16502283</t>
  </si>
  <si>
    <t>16502553</t>
  </si>
  <si>
    <t>16504383</t>
  </si>
  <si>
    <t>18210351</t>
  </si>
  <si>
    <t>18237191</t>
  </si>
  <si>
    <t>18237371</t>
  </si>
  <si>
    <t>18237461</t>
  </si>
  <si>
    <t>18237491</t>
  </si>
  <si>
    <t>18237501</t>
  </si>
  <si>
    <t>24201121</t>
  </si>
  <si>
    <t>25300603</t>
  </si>
  <si>
    <t>25400361</t>
  </si>
  <si>
    <t>25400611</t>
  </si>
  <si>
    <t>25400671</t>
  </si>
  <si>
    <t>25400702</t>
  </si>
  <si>
    <t>25400781</t>
  </si>
  <si>
    <t>25400821</t>
  </si>
  <si>
    <t>25400831</t>
  </si>
  <si>
    <t>25400851</t>
  </si>
  <si>
    <t>25400861</t>
  </si>
  <si>
    <t>25400871</t>
  </si>
  <si>
    <t>25400881</t>
  </si>
  <si>
    <t>28300001</t>
  </si>
  <si>
    <t>28300111</t>
  </si>
  <si>
    <t>28300121</t>
  </si>
  <si>
    <t>28300222</t>
  </si>
  <si>
    <t>28300541</t>
  </si>
  <si>
    <t>28300771</t>
  </si>
  <si>
    <t>Power Plant</t>
  </si>
  <si>
    <t>amount</t>
  </si>
  <si>
    <t>DFIT - Electric ARO</t>
  </si>
  <si>
    <t>excl Capital Lease&gt;&gt;</t>
  </si>
  <si>
    <t>A/C 23002093 East Building ARO</t>
  </si>
  <si>
    <t>A/C 10800601 Electric  Depr Reserve - Manual Adjustments</t>
  </si>
  <si>
    <t>Common plant in service - Manual Adjustments</t>
  </si>
  <si>
    <t>ARO - East Building ARO COMMON</t>
  </si>
  <si>
    <t>23001211</t>
  </si>
  <si>
    <t>23001221</t>
  </si>
  <si>
    <t>description - AMA</t>
  </si>
  <si>
    <t>description - EOP</t>
  </si>
  <si>
    <t>Sum of Dec-18</t>
  </si>
  <si>
    <t>&lt;&lt;REMOVE</t>
  </si>
  <si>
    <t>C3901</t>
  </si>
  <si>
    <t>65.45% of 10800043, 93, 203, 11100203</t>
  </si>
  <si>
    <t>EOP ERB</t>
  </si>
  <si>
    <t>A/C 10800611 108-TGrant RCW 80.84</t>
  </si>
  <si>
    <t>A/C 10800621 108TGrant ARC RCW 80.84</t>
  </si>
  <si>
    <t>A/C 10800631 108TGrant ARO RCW 80.84</t>
  </si>
  <si>
    <t>INT Franchises, Baker Project-11</t>
  </si>
  <si>
    <t>INT Franchises-1</t>
  </si>
  <si>
    <t>INT Franchises-10</t>
  </si>
  <si>
    <t>INT Franchises-11</t>
  </si>
  <si>
    <t>INT Franchises-2</t>
  </si>
  <si>
    <t>INT Franchises-3</t>
  </si>
  <si>
    <t>INT Franchises-4</t>
  </si>
  <si>
    <t>INT Franchises-5</t>
  </si>
  <si>
    <t>INT Franchises-6</t>
  </si>
  <si>
    <t>INT Franchises-7</t>
  </si>
  <si>
    <t>INT Franchises-8</t>
  </si>
  <si>
    <t>INT Franchises-9</t>
  </si>
  <si>
    <t>INT Misc Intangible Plant-1</t>
  </si>
  <si>
    <t>INT Misc Intangible Plant-10</t>
  </si>
  <si>
    <t>INT Misc Intangible Plant-11</t>
  </si>
  <si>
    <t>INT Misc Intangible Plant-2</t>
  </si>
  <si>
    <t>INT Misc Intangible Plant-3</t>
  </si>
  <si>
    <t>INT Misc Intangible Plant-4</t>
  </si>
  <si>
    <t>INT Misc Intangible Plant-5</t>
  </si>
  <si>
    <t>INT Misc Intangible Plant-6</t>
  </si>
  <si>
    <t>INT Misc Intangible Plant-7</t>
  </si>
  <si>
    <t>INT Misc Intangible Plant-8</t>
  </si>
  <si>
    <t>INT Misc Intangible Plant-9</t>
  </si>
  <si>
    <t>INT Whitehorn 2 &amp; 3 -11</t>
  </si>
  <si>
    <t>INT Whitehorn 2 &amp; 3 -3</t>
  </si>
  <si>
    <t>INT Whitehorn 2 &amp; 3 -5</t>
  </si>
  <si>
    <t>INT Whitehorn 2 &amp; 3 -7</t>
  </si>
  <si>
    <t>INT Whitehorn 2 &amp; 3 -9</t>
  </si>
  <si>
    <t>STM Str/Imprv, Mint Farm-1</t>
  </si>
  <si>
    <t>STM Str/Imprv, Mint Farm-2</t>
  </si>
  <si>
    <t>STM Str/Imprv, Mint Farm-3</t>
  </si>
  <si>
    <t>STM Str/Imprv, Mint Farm-4</t>
  </si>
  <si>
    <t>STM Str/Imprv, Mint Farm-5</t>
  </si>
  <si>
    <t>STM Str/Imprv, Mint Farm-6</t>
  </si>
  <si>
    <t>STM Str/Imprv, Mint Farm-7</t>
  </si>
  <si>
    <t>STM Str/Imprv, Mint Farm-8</t>
  </si>
  <si>
    <t>STM Str/Imprv, Mint Farm-9</t>
  </si>
  <si>
    <t>STM Str/Imprv, Sumas -1</t>
  </si>
  <si>
    <t>STM Str/Imprv, Sumas -10</t>
  </si>
  <si>
    <t>STM Str/Imprv, Sumas -11</t>
  </si>
  <si>
    <t>STM Str/Imprv, Sumas -2</t>
  </si>
  <si>
    <t>STM Str/Imprv, Sumas -3</t>
  </si>
  <si>
    <t>STM Str/Imprv, Sumas -4</t>
  </si>
  <si>
    <t>STM Str/Imprv, Sumas -5</t>
  </si>
  <si>
    <t>STM Str/Imprv, Sumas -6</t>
  </si>
  <si>
    <t>STM Str/Imprv, Sumas -7</t>
  </si>
  <si>
    <t>STM Str/Imprv, Sumas -8</t>
  </si>
  <si>
    <t>STM Str/Imprv, Sumas -9</t>
  </si>
  <si>
    <t>STM Str/Impv, Colstrip 1-1</t>
  </si>
  <si>
    <t>STM Str/Impv, Colstrip 1-10</t>
  </si>
  <si>
    <t>STM Str/Impv, Colstrip 1-11</t>
  </si>
  <si>
    <t>STM Str/Impv, Colstrip 1-2</t>
  </si>
  <si>
    <t>STM Str/Impv, Colstrip 1-3</t>
  </si>
  <si>
    <t>STM Str/Impv, Colstrip 1-4</t>
  </si>
  <si>
    <t>STM Str/Impv, Colstrip 1-5</t>
  </si>
  <si>
    <t>STM Str/Impv, Colstrip 1-6</t>
  </si>
  <si>
    <t>STM Str/Impv, Colstrip 1-7</t>
  </si>
  <si>
    <t>STM Str/Impv, Colstrip 1-8</t>
  </si>
  <si>
    <t>STM Str/Impv, Colstrip 1-9</t>
  </si>
  <si>
    <t>STM Str/Impv, Colstrip 2-1</t>
  </si>
  <si>
    <t>STM Str/Impv, Colstrip 2-10</t>
  </si>
  <si>
    <t>STM Str/Impv, Colstrip 2-11</t>
  </si>
  <si>
    <t>STM Str/Impv, Colstrip 2-2</t>
  </si>
  <si>
    <t>STM Str/Impv, Colstrip 2-3</t>
  </si>
  <si>
    <t>STM Str/Impv, Colstrip 2-4</t>
  </si>
  <si>
    <t>STM Str/Impv, Colstrip 2-5</t>
  </si>
  <si>
    <t>STM Str/Impv, Colstrip 2-6</t>
  </si>
  <si>
    <t>STM Str/Impv, Colstrip 2-7</t>
  </si>
  <si>
    <t>STM Str/Impv, Colstrip 2-8</t>
  </si>
  <si>
    <t>STM Str/Impv, Colstrip 2-9</t>
  </si>
  <si>
    <t>STM Str/Impv, Colstrip 3-1</t>
  </si>
  <si>
    <t>STM Str/Impv, Colstrip 3-10</t>
  </si>
  <si>
    <t>STM Str/Impv, Colstrip 3-11</t>
  </si>
  <si>
    <t>STM Str/Impv, Colstrip 3-2</t>
  </si>
  <si>
    <t>STM Str/Impv, Colstrip 3-3</t>
  </si>
  <si>
    <t>STM Str/Impv, Colstrip 3-4</t>
  </si>
  <si>
    <t>STM Str/Impv, Colstrip 3-4 Com-1</t>
  </si>
  <si>
    <t>STM Str/Impv, Colstrip 3-4 Com-10</t>
  </si>
  <si>
    <t>STM Str/Impv, Colstrip 3-4 Com-11</t>
  </si>
  <si>
    <t>STM Str/Impv, Colstrip 3-4 Com-2</t>
  </si>
  <si>
    <t>STM Str/Impv, Colstrip 3-4 Com-3</t>
  </si>
  <si>
    <t>STM Str/Impv, Colstrip 3-4 Com-4</t>
  </si>
  <si>
    <t>STM Str/Impv, Colstrip 3-4 Com-5</t>
  </si>
  <si>
    <t>STM Str/Impv, Colstrip 3-4 Com-6</t>
  </si>
  <si>
    <t>STM Str/Impv, Colstrip 3-4 Com-7</t>
  </si>
  <si>
    <t>STM Str/Impv, Colstrip 3-4 Com-8</t>
  </si>
  <si>
    <t>STM Str/Impv, Colstrip 3-4 Com-9</t>
  </si>
  <si>
    <t>STM Str/Impv, Colstrip 3-5</t>
  </si>
  <si>
    <t>STM Str/Impv, Colstrip 3-6</t>
  </si>
  <si>
    <t>STM Str/Impv, Colstrip 3-7</t>
  </si>
  <si>
    <t>STM Str/Impv, Colstrip 3-8</t>
  </si>
  <si>
    <t>STM Str/Impv, Colstrip 3-9</t>
  </si>
  <si>
    <t>STM Str/Impv, Colstrip 4-1</t>
  </si>
  <si>
    <t>STM Str/Impv, Colstrip 4-10</t>
  </si>
  <si>
    <t>STM Str/Impv, Colstrip 4-11</t>
  </si>
  <si>
    <t>STM Str/Impv, Colstrip 4-2</t>
  </si>
  <si>
    <t>STM Str/Impv, Colstrip 4-3</t>
  </si>
  <si>
    <t>STM Str/Impv, Colstrip 4-4</t>
  </si>
  <si>
    <t>STM Str/Impv, Colstrip 4-5</t>
  </si>
  <si>
    <t>STM Str/Impv, Colstrip 4-6</t>
  </si>
  <si>
    <t>STM Str/Impv, Colstrip 4-7</t>
  </si>
  <si>
    <t>STM Str/Impv, Colstrip 4-8</t>
  </si>
  <si>
    <t>STM Str/Impv, Colstrip 4-9</t>
  </si>
  <si>
    <t>STM Str/Impv, Goldendale-1</t>
  </si>
  <si>
    <t>STM Str/Impv, Goldendale-2</t>
  </si>
  <si>
    <t>STM Str/Impv, Goldendale-3</t>
  </si>
  <si>
    <t>STM Str/Impv, Goldendale-4</t>
  </si>
  <si>
    <t>STM Str/Impv, Goldendale-5</t>
  </si>
  <si>
    <t>STM Str/Impv, Goldendale-6</t>
  </si>
  <si>
    <t>STM Boiler, Colstrip 1-1</t>
  </si>
  <si>
    <t>STM Boiler, Colstrip 1-10</t>
  </si>
  <si>
    <t>STM Boiler, Colstrip 1-11</t>
  </si>
  <si>
    <t>STM Boiler, Colstrip 1-2</t>
  </si>
  <si>
    <t>STM Boiler, Colstrip 1-3</t>
  </si>
  <si>
    <t>STM Boiler, Colstrip 1-4</t>
  </si>
  <si>
    <t>STM Boiler, Colstrip 1-5</t>
  </si>
  <si>
    <t>STM Boiler, Colstrip 1-6</t>
  </si>
  <si>
    <t>STM Boiler, Colstrip 1-7</t>
  </si>
  <si>
    <t>STM Boiler, Colstrip 1-8</t>
  </si>
  <si>
    <t>STM Boiler, Colstrip 1-9</t>
  </si>
  <si>
    <t>STM Boiler, Colstrip 2-1</t>
  </si>
  <si>
    <t>STM Boiler, Colstrip 2-10</t>
  </si>
  <si>
    <t>STM Boiler, Colstrip 2-11</t>
  </si>
  <si>
    <t>STM Boiler, Colstrip 2-2</t>
  </si>
  <si>
    <t>STM Boiler, Colstrip 2-3</t>
  </si>
  <si>
    <t>STM Boiler, Colstrip 2-4</t>
  </si>
  <si>
    <t>STM Boiler, Colstrip 2-5</t>
  </si>
  <si>
    <t>STM Boiler, Colstrip 2-6</t>
  </si>
  <si>
    <t>STM Boiler, Colstrip 2-7</t>
  </si>
  <si>
    <t>STM Boiler, Colstrip 2-8</t>
  </si>
  <si>
    <t>STM Boiler, Colstrip 2-9</t>
  </si>
  <si>
    <t>STM Boiler, Colstrip 3-1</t>
  </si>
  <si>
    <t>STM Boiler, Colstrip 3-10</t>
  </si>
  <si>
    <t>STM Boiler, Colstrip 3-11</t>
  </si>
  <si>
    <t>STM Boiler, Colstrip 3-2</t>
  </si>
  <si>
    <t>STM Boiler, Colstrip 3-3</t>
  </si>
  <si>
    <t>STM Boiler, Colstrip 3-4</t>
  </si>
  <si>
    <t>STM Boiler, Colstrip 3-5</t>
  </si>
  <si>
    <t>STM Boiler, Colstrip 3-6</t>
  </si>
  <si>
    <t>STM Boiler, Colstrip 3-7</t>
  </si>
  <si>
    <t>STM Boiler, Colstrip 3-8</t>
  </si>
  <si>
    <t>STM Boiler, Colstrip 3-9</t>
  </si>
  <si>
    <t>STM Boiler, Colstrip 4-1</t>
  </si>
  <si>
    <t>STM Boiler, Colstrip 4-10</t>
  </si>
  <si>
    <t>STM Boiler, Colstrip 4-11</t>
  </si>
  <si>
    <t>STM Boiler, Colstrip 4-2</t>
  </si>
  <si>
    <t>STM Boiler, Colstrip 4-3</t>
  </si>
  <si>
    <t>STM Boiler, Colstrip 4-4</t>
  </si>
  <si>
    <t>STM Boiler, Colstrip 4-5</t>
  </si>
  <si>
    <t>STM Boiler, Colstrip 4-6</t>
  </si>
  <si>
    <t>STM Boiler, Colstrip 4-7</t>
  </si>
  <si>
    <t>STM Boiler, Colstrip 4-8</t>
  </si>
  <si>
    <t>STM Boiler, Colstrip 4-9</t>
  </si>
  <si>
    <t>STM Boiler, Encogen-1</t>
  </si>
  <si>
    <t>STM Boiler, Encogen-10</t>
  </si>
  <si>
    <t>STM Boiler, Encogen-11</t>
  </si>
  <si>
    <t>STM Boiler, Encogen-2</t>
  </si>
  <si>
    <t>STM Boiler, Encogen-3</t>
  </si>
  <si>
    <t>STM Boiler, Encogen-4</t>
  </si>
  <si>
    <t>STM Boiler, Encogen-5</t>
  </si>
  <si>
    <t>STM Boiler, Encogen-6</t>
  </si>
  <si>
    <t>STM Boiler, Encogen-7</t>
  </si>
  <si>
    <t>STM Boiler, Encogen-8</t>
  </si>
  <si>
    <t>STM Boiler, Encogen-9</t>
  </si>
  <si>
    <t>STM Boiler, Fred 1/APC-1</t>
  </si>
  <si>
    <t>STM Boiler, Fred 1/APC-10</t>
  </si>
  <si>
    <t>STM Boiler, Fred 1/APC-11</t>
  </si>
  <si>
    <t>STM Boiler, Fred 1/APC-2</t>
  </si>
  <si>
    <t>STM Boiler, Fred 1/APC-3</t>
  </si>
  <si>
    <t>STM Boiler, Fred 1/APC-4</t>
  </si>
  <si>
    <t>STM Boiler, Fred 1/APC-5</t>
  </si>
  <si>
    <t>STM Boiler, Fred 1/APC-6</t>
  </si>
  <si>
    <t>STM Boiler, Fred 1/APC-7</t>
  </si>
  <si>
    <t>STM Boiler, Fred 1/APC-8</t>
  </si>
  <si>
    <t>STM Boiler, Fred 1/APC-9</t>
  </si>
  <si>
    <t>STM Boiler, Goldendale OP-1</t>
  </si>
  <si>
    <t>STM Boiler, Goldendale OP-2</t>
  </si>
  <si>
    <t>STM Boiler, Goldendale OP-3</t>
  </si>
  <si>
    <t>STM Boiler, Goldendale OP-4</t>
  </si>
  <si>
    <t>STM Boiler, Goldendale OP-5</t>
  </si>
  <si>
    <t>STM Boiler, Goldendale OP-6</t>
  </si>
  <si>
    <t>STM Boiler, Goldendale OP-7</t>
  </si>
  <si>
    <t>STM Boiler, Goldendale OP-8</t>
  </si>
  <si>
    <t>STM Boiler, Goldendale-1</t>
  </si>
  <si>
    <t>STM Boiler, Goldendale-10</t>
  </si>
  <si>
    <t>STM Boiler, Goldendale-2</t>
  </si>
  <si>
    <t>STM Boiler, Goldendale-3</t>
  </si>
  <si>
    <t>STM Boiler, Goldendale-4</t>
  </si>
  <si>
    <t>STM Boiler, Goldendale-5</t>
  </si>
  <si>
    <t>STM Boiler, Goldendale-6</t>
  </si>
  <si>
    <t>STM Boiler, Goldendale-7</t>
  </si>
  <si>
    <t>STM Boiler, Goldendale-8</t>
  </si>
  <si>
    <t>STM Boiler, Goldendale-9</t>
  </si>
  <si>
    <t>STM Boiler, Mint Farm -1</t>
  </si>
  <si>
    <t>STM Boiler, Mint Farm -2</t>
  </si>
  <si>
    <t>STM Boiler, Mint Farm -3</t>
  </si>
  <si>
    <t>STM Boiler, Mint Farm -4</t>
  </si>
  <si>
    <t>STM Boiler, Mint Farm -5</t>
  </si>
  <si>
    <t>STM Boiler, Mint Farm -6</t>
  </si>
  <si>
    <t>STM Boiler, Mint Farm OP-1</t>
  </si>
  <si>
    <t>STM Boiler, Mint Farm OP-2</t>
  </si>
  <si>
    <t>STM Boiler, Mint Farm OP-3</t>
  </si>
  <si>
    <t>STM Boiler, Mint Farm OP-4</t>
  </si>
  <si>
    <t>STM Boiler, Mint Farm OP-5</t>
  </si>
  <si>
    <t>STM Boiler, Mint Farm OP-6</t>
  </si>
  <si>
    <t>STM Boiler, Mint Farm OP-7</t>
  </si>
  <si>
    <t>STM Boiler, Mint Farm OP-8</t>
  </si>
  <si>
    <t>STM Boiler, Sumas -1</t>
  </si>
  <si>
    <t>STM Boiler, Sumas -10</t>
  </si>
  <si>
    <t>STM Boiler, Sumas -11</t>
  </si>
  <si>
    <t>STM Boiler, Sumas -2</t>
  </si>
  <si>
    <t>STM Boiler, Sumas -3</t>
  </si>
  <si>
    <t>STM Boiler, Sumas -4</t>
  </si>
  <si>
    <t>STM Boiler, Sumas -5</t>
  </si>
  <si>
    <t>STM Boiler, Sumas -6</t>
  </si>
  <si>
    <t>STM Boiler, Sumas -7</t>
  </si>
  <si>
    <t>STM Boiler, Sumas -8</t>
  </si>
  <si>
    <t>STM Boiler, Sumas -9</t>
  </si>
  <si>
    <t>STM Turbogen, Colstrip 1-1</t>
  </si>
  <si>
    <t>STM Turbogen, Colstrip 1-10</t>
  </si>
  <si>
    <t>STM Turbogen, Colstrip 1-11</t>
  </si>
  <si>
    <t>STM Turbogen, Colstrip 1-2</t>
  </si>
  <si>
    <t>STM Turbogen, Colstrip 1-3</t>
  </si>
  <si>
    <t>STM Turbogen, Colstrip 1-4</t>
  </si>
  <si>
    <t>STM Turbogen, Colstrip 1-5</t>
  </si>
  <si>
    <t>STM Turbogen, Colstrip 1-6</t>
  </si>
  <si>
    <t>STM Turbogen, Colstrip 1-7</t>
  </si>
  <si>
    <t>STM Turbogen, Colstrip 1-8</t>
  </si>
  <si>
    <t>STM Turbogen, Colstrip 1-9</t>
  </si>
  <si>
    <t>STM Turbogen, Colstrip 2-1</t>
  </si>
  <si>
    <t>STM Turbogen, Colstrip 2-10</t>
  </si>
  <si>
    <t>STM Turbogen, Colstrip 2-11</t>
  </si>
  <si>
    <t>STM Turbogen, Colstrip 2-2</t>
  </si>
  <si>
    <t>STM Turbogen, Colstrip 2-3</t>
  </si>
  <si>
    <t>STM Turbogen, Colstrip 2-4</t>
  </si>
  <si>
    <t>STM Turbogen, Colstrip 2-5</t>
  </si>
  <si>
    <t>STM Turbogen, Colstrip 2-6</t>
  </si>
  <si>
    <t>STM Turbogen, Colstrip 2-7</t>
  </si>
  <si>
    <t>STM Turbogen, Colstrip 2-8</t>
  </si>
  <si>
    <t>STM Turbogen, Colstrip 2-9</t>
  </si>
  <si>
    <t>STM Turbogen, Colstrip 3-1</t>
  </si>
  <si>
    <t>STM Turbogen, Colstrip 3-10</t>
  </si>
  <si>
    <t>STM Turbogen, Colstrip 3-11</t>
  </si>
  <si>
    <t>STM Turbogen, Colstrip 3-2</t>
  </si>
  <si>
    <t>STM Turbogen, Colstrip 3-3</t>
  </si>
  <si>
    <t>STM Turbogen, Colstrip 3-4</t>
  </si>
  <si>
    <t>STM Turbogen, Colstrip 3-5</t>
  </si>
  <si>
    <t>STM Turbogen, Colstrip 3-6</t>
  </si>
  <si>
    <t>STM Turbogen, Colstrip 3-7</t>
  </si>
  <si>
    <t>STM Turbogen, Colstrip 3-8</t>
  </si>
  <si>
    <t>STM Turbogen, Colstrip 3-9</t>
  </si>
  <si>
    <t>STM Turbogen, Colstrip 4-1</t>
  </si>
  <si>
    <t>STM Turbogen, Colstrip 4-10</t>
  </si>
  <si>
    <t>STM Turbogen, Colstrip 4-11</t>
  </si>
  <si>
    <t>STM Turbogen, Colstrip 4-2</t>
  </si>
  <si>
    <t>STM Turbogen, Colstrip 4-3</t>
  </si>
  <si>
    <t>STM Turbogen, Colstrip 4-4</t>
  </si>
  <si>
    <t>STM Turbogen, Colstrip 4-5</t>
  </si>
  <si>
    <t>STM Turbogen, Colstrip 4-6</t>
  </si>
  <si>
    <t>STM Turbogen, Colstrip 4-7</t>
  </si>
  <si>
    <t>STM Turbogen, Colstrip 4-8</t>
  </si>
  <si>
    <t>STM Turbogen, Colstrip 4-9</t>
  </si>
  <si>
    <t>STM Turbogen, Encogen-1</t>
  </si>
  <si>
    <t>STM Turbogen, Encogen-10</t>
  </si>
  <si>
    <t>STM Turbogen, Encogen-11</t>
  </si>
  <si>
    <t>STM Turbogen, Encogen-2</t>
  </si>
  <si>
    <t>STM Turbogen, Encogen-3</t>
  </si>
  <si>
    <t>STM Turbogen, Encogen-4</t>
  </si>
  <si>
    <t>STM Turbogen, Encogen-5</t>
  </si>
  <si>
    <t>STM Turbogen, Encogen-6</t>
  </si>
  <si>
    <t>STM Turbogen, Encogen-7</t>
  </si>
  <si>
    <t>STM Turbogen, Encogen-8</t>
  </si>
  <si>
    <t>STM Turbogen, Encogen-9</t>
  </si>
  <si>
    <t>STM Turbogen, Goldendale OP-1</t>
  </si>
  <si>
    <t>STM Turbogen, Goldendale OP-2</t>
  </si>
  <si>
    <t>STM Turbogen, Goldendale OP-3</t>
  </si>
  <si>
    <t>STM Turbogen, Goldendale OP-4</t>
  </si>
  <si>
    <t>STM Turbogen, Goldendale OP-5</t>
  </si>
  <si>
    <t>STM Turbogen, Goldendale OP-6</t>
  </si>
  <si>
    <t>STM Turbogen, Goldendale OP-7</t>
  </si>
  <si>
    <t>STM Turbogen, Goldendale-1</t>
  </si>
  <si>
    <t>STM Turbogen, Goldendale-10</t>
  </si>
  <si>
    <t>STM Turbogen, Goldendale-11</t>
  </si>
  <si>
    <t>STM Turbogen, Goldendale-2</t>
  </si>
  <si>
    <t>STM Turbogen, Goldendale-3</t>
  </si>
  <si>
    <t>STM Turbogen, Goldendale-4</t>
  </si>
  <si>
    <t>STM Turbogen, Goldendale-5</t>
  </si>
  <si>
    <t>STM Turbogen, Goldendale-6</t>
  </si>
  <si>
    <t>STM Turbogen, Goldendale-7</t>
  </si>
  <si>
    <t>STM Turbogen, Goldendale-8</t>
  </si>
  <si>
    <t>STM Turbogen, Goldendale-9</t>
  </si>
  <si>
    <t>STM Turbogen, Mint Farm-1</t>
  </si>
  <si>
    <t>STM Turbogen, Mint Farm-2</t>
  </si>
  <si>
    <t>STM Turbogen, Mint Farm-3</t>
  </si>
  <si>
    <t>STM Turbogen, Mint Farm-4</t>
  </si>
  <si>
    <t>STM Turbogen, Mint Farm-5</t>
  </si>
  <si>
    <t>STM Turbogen, Mint Farm-6</t>
  </si>
  <si>
    <t>STM Turbogen, Mint Farm-7</t>
  </si>
  <si>
    <t>STM Turbogen, Sumas -1</t>
  </si>
  <si>
    <t>STM Turbogen, Sumas -10</t>
  </si>
  <si>
    <t>STM Turbogen, Sumas -11</t>
  </si>
  <si>
    <t>STM Turbogen, Sumas -2</t>
  </si>
  <si>
    <t>STM Turbogen, Sumas -3</t>
  </si>
  <si>
    <t>STM Turbogen, Sumas -4</t>
  </si>
  <si>
    <t>STM Turbogen, Sumas -5</t>
  </si>
  <si>
    <t>STM Turbogen, Sumas -6</t>
  </si>
  <si>
    <t>STM Turbogen, Sumas -7</t>
  </si>
  <si>
    <t>STM Turbogen, Sumas -8</t>
  </si>
  <si>
    <t>STM Turbogen, Sumas -9</t>
  </si>
  <si>
    <t>STM Turbogen, Sumas OP-1</t>
  </si>
  <si>
    <t>STM Turbogen, Sumas OP-10</t>
  </si>
  <si>
    <t>STM Turbogen, Sumas OP-11</t>
  </si>
  <si>
    <t>STM Turbogen, Sumas OP-2</t>
  </si>
  <si>
    <t>STM Turbogen, Sumas OP-3</t>
  </si>
  <si>
    <t>STM Turbogen, Sumas OP-4</t>
  </si>
  <si>
    <t>STM Turbogen, Sumas OP-5</t>
  </si>
  <si>
    <t>STM Turbogen, Sumas OP-6</t>
  </si>
  <si>
    <t>STM Turbogen, Sumas OP-7</t>
  </si>
  <si>
    <t>STM Turbogen, Sumas OP-8</t>
  </si>
  <si>
    <t>STM Turbogen, Sumas OP-9</t>
  </si>
  <si>
    <t>STM Accessory, Colstrip 1-1</t>
  </si>
  <si>
    <t>STM Accessory, Colstrip 1-10</t>
  </si>
  <si>
    <t>STM Accessory, Colstrip 1-11</t>
  </si>
  <si>
    <t>STM Accessory, Colstrip 1-2</t>
  </si>
  <si>
    <t>STM Accessory, Colstrip 1-3</t>
  </si>
  <si>
    <t>STM Accessory, Colstrip 1-4</t>
  </si>
  <si>
    <t>STM Accessory, Colstrip 1-5</t>
  </si>
  <si>
    <t>STM Accessory, Colstrip 1-6</t>
  </si>
  <si>
    <t>STM Accessory, Colstrip 1-7</t>
  </si>
  <si>
    <t>STM Accessory, Colstrip 1-8</t>
  </si>
  <si>
    <t>STM Accessory, Colstrip 1-9</t>
  </si>
  <si>
    <t>STM Accessory, Colstrip 2-1</t>
  </si>
  <si>
    <t>STM Accessory, Colstrip 2-10</t>
  </si>
  <si>
    <t>STM Accessory, Colstrip 2-11</t>
  </si>
  <si>
    <t>STM Accessory, Colstrip 2-2</t>
  </si>
  <si>
    <t>STM Accessory, Colstrip 2-3</t>
  </si>
  <si>
    <t>STM Accessory, Colstrip 2-4</t>
  </si>
  <si>
    <t>STM Accessory, Colstrip 2-5</t>
  </si>
  <si>
    <t>STM Accessory, Colstrip 2-6</t>
  </si>
  <si>
    <t>STM Accessory, Colstrip 2-7</t>
  </si>
  <si>
    <t>STM Accessory, Colstrip 2-8</t>
  </si>
  <si>
    <t>STM Accessory, Colstrip 2-9</t>
  </si>
  <si>
    <t>STM Accessory, Colstrip 3-1</t>
  </si>
  <si>
    <t>STM Accessory, Colstrip 3-10</t>
  </si>
  <si>
    <t>STM Accessory, Colstrip 3-11</t>
  </si>
  <si>
    <t>STM Accessory, Colstrip 3-2</t>
  </si>
  <si>
    <t>STM Accessory, Colstrip 3-3</t>
  </si>
  <si>
    <t>STM Accessory, Colstrip 3-4</t>
  </si>
  <si>
    <t>STM Accessory, Colstrip 3-5</t>
  </si>
  <si>
    <t>STM Accessory, Colstrip 3-6</t>
  </si>
  <si>
    <t>STM Accessory, Colstrip 3-7</t>
  </si>
  <si>
    <t>STM Accessory, Colstrip 3-8</t>
  </si>
  <si>
    <t>STM Accessory, Colstrip 3-9</t>
  </si>
  <si>
    <t>STM Accessory, Colstrip 4-1</t>
  </si>
  <si>
    <t>STM Accessory, Colstrip 4-10</t>
  </si>
  <si>
    <t>STM Accessory, Colstrip 4-11</t>
  </si>
  <si>
    <t>STM Accessory, Colstrip 4-2</t>
  </si>
  <si>
    <t>STM Accessory, Colstrip 4-3</t>
  </si>
  <si>
    <t>STM Accessory, Colstrip 4-4</t>
  </si>
  <si>
    <t>STM Accessory, Colstrip 4-5</t>
  </si>
  <si>
    <t>STM Accessory, Colstrip 4-6</t>
  </si>
  <si>
    <t>STM Accessory, Colstrip 4-7</t>
  </si>
  <si>
    <t>STM Accessory, Colstrip 4-8</t>
  </si>
  <si>
    <t>STM Accessory, Colstrip 4-9</t>
  </si>
  <si>
    <t>STM Accessory, Sumas-1</t>
  </si>
  <si>
    <t>STM Accessory, Sumas-10</t>
  </si>
  <si>
    <t>STM Accessory, Sumas-2</t>
  </si>
  <si>
    <t>STM Accessory, Sumas-3</t>
  </si>
  <si>
    <t>STM Accessory, Sumas-4</t>
  </si>
  <si>
    <t>STM Accessory, Sumas-5</t>
  </si>
  <si>
    <t>STM Accessory, Sumas-6</t>
  </si>
  <si>
    <t>STM Accessory, Sumas-7</t>
  </si>
  <si>
    <t>STM Accessory, Sumas-8</t>
  </si>
  <si>
    <t>STM Accessory, Sumas-9</t>
  </si>
  <si>
    <t>STM Misc, Colstrip 1-1</t>
  </si>
  <si>
    <t>STM Misc, Colstrip 1-10</t>
  </si>
  <si>
    <t>STM Misc, Colstrip 1-11</t>
  </si>
  <si>
    <t>STM Misc, Colstrip 1-2</t>
  </si>
  <si>
    <t>STM Misc, Colstrip 1-3</t>
  </si>
  <si>
    <t>STM Misc, Colstrip 1-4</t>
  </si>
  <si>
    <t>STM Misc, Colstrip 1-5</t>
  </si>
  <si>
    <t>STM Misc, Colstrip 1-6</t>
  </si>
  <si>
    <t>STM Misc, Colstrip 1-7</t>
  </si>
  <si>
    <t>STM Misc, Colstrip 1-8</t>
  </si>
  <si>
    <t>STM Misc, Colstrip 1-9</t>
  </si>
  <si>
    <t>STM Misc, Colstrip 2-1</t>
  </si>
  <si>
    <t>STM Misc, Colstrip 2-10</t>
  </si>
  <si>
    <t>STM Misc, Colstrip 2-11</t>
  </si>
  <si>
    <t>STM Misc, Colstrip 2-2</t>
  </si>
  <si>
    <t>STM Misc, Colstrip 2-3</t>
  </si>
  <si>
    <t>STM Misc, Colstrip 2-4</t>
  </si>
  <si>
    <t>STM Misc, Colstrip 2-5</t>
  </si>
  <si>
    <t>STM Misc, Colstrip 2-6</t>
  </si>
  <si>
    <t>STM Misc, Colstrip 2-7</t>
  </si>
  <si>
    <t>STM Misc, Colstrip 2-8</t>
  </si>
  <si>
    <t>STM Misc, Colstrip 2-9</t>
  </si>
  <si>
    <t>STM Misc, Colstrip 3-1</t>
  </si>
  <si>
    <t>STM Misc, Colstrip 3-10</t>
  </si>
  <si>
    <t>STM Misc, Colstrip 3-11</t>
  </si>
  <si>
    <t>STM Misc, Colstrip 3-2</t>
  </si>
  <si>
    <t>STM Misc, Colstrip 3-3</t>
  </si>
  <si>
    <t>STM Misc, Colstrip 3-4</t>
  </si>
  <si>
    <t>STM Misc, Colstrip 3-5</t>
  </si>
  <si>
    <t>STM Misc, Colstrip 3-6</t>
  </si>
  <si>
    <t>STM Misc, Colstrip 3-7</t>
  </si>
  <si>
    <t>STM Misc, Colstrip 3-8</t>
  </si>
  <si>
    <t>STM Misc, Colstrip 3-9</t>
  </si>
  <si>
    <t>STM Misc, Colstrip 4-1</t>
  </si>
  <si>
    <t>STM Misc, Colstrip 4-10</t>
  </si>
  <si>
    <t>STM Misc, Colstrip 4-11</t>
  </si>
  <si>
    <t>STM Misc, Colstrip 4-2</t>
  </si>
  <si>
    <t>STM Misc, Colstrip 4-3</t>
  </si>
  <si>
    <t>STM Misc, Colstrip 4-4</t>
  </si>
  <si>
    <t>STM Misc, Colstrip 4-5</t>
  </si>
  <si>
    <t>STM Misc, Colstrip 4-6</t>
  </si>
  <si>
    <t>STM Misc, Colstrip 4-7</t>
  </si>
  <si>
    <t>STM Misc, Colstrip 4-8</t>
  </si>
  <si>
    <t>STM Misc, Colstrip 4-9</t>
  </si>
  <si>
    <t>STM Misc, Mint Farm-1</t>
  </si>
  <si>
    <t>STM Misc, Mint Farm-2</t>
  </si>
  <si>
    <t>STM Misc, Mint Farm-3</t>
  </si>
  <si>
    <t>STM Misc, Mint Farm-4</t>
  </si>
  <si>
    <t>STM Misc, Mint Farm-5</t>
  </si>
  <si>
    <t>STM Misc, Mint Farm-6</t>
  </si>
  <si>
    <t>STM Misc, Mint Farm-7</t>
  </si>
  <si>
    <t>STM Misc, Mint Farm-8</t>
  </si>
  <si>
    <t>HYD Str/Impv, Lower Baker-1</t>
  </si>
  <si>
    <t>HYD Str/Impv, Lower Baker-2</t>
  </si>
  <si>
    <t>HYD Str/Impv, Lower Baker-3</t>
  </si>
  <si>
    <t>HYD Str/Impv, Lower Baker-4</t>
  </si>
  <si>
    <t>HYD Str/Impv, Lower Baker-5</t>
  </si>
  <si>
    <t>HYD Str/Impv, Lower Baker-6</t>
  </si>
  <si>
    <t>HYD Str/Impv, Lower Baker-7</t>
  </si>
  <si>
    <t>HYD Str/Impv, Lower Baker-8</t>
  </si>
  <si>
    <t>HYD Str/Impv, Lower Baker-9</t>
  </si>
  <si>
    <t>HYD Str/Impv, Snoq 2 - 2013-1</t>
  </si>
  <si>
    <t>HYD Str/Impv, Snoq 2 - 2013-10</t>
  </si>
  <si>
    <t>HYD Str/Impv, Snoq 2 - 2013-11</t>
  </si>
  <si>
    <t>HYD Str/Impv, Snoq 2 - 2013-2</t>
  </si>
  <si>
    <t>HYD Str/Impv, Snoq 2 - 2013-3</t>
  </si>
  <si>
    <t>HYD Str/Impv, Snoq 2 - 2013-4</t>
  </si>
  <si>
    <t>HYD Str/Impv, Snoq 2 - 2013-5</t>
  </si>
  <si>
    <t>HYD Str/Impv, Snoq 2 - 2013-6</t>
  </si>
  <si>
    <t>HYD Str/Impv, Snoq 2 - 2013-7</t>
  </si>
  <si>
    <t>HYD Str/Impv, Snoq 2 - 2013-8</t>
  </si>
  <si>
    <t>HYD Str/Impv, Snoq 2 - 2013-9</t>
  </si>
  <si>
    <t>HYD Str/Impv, Upper Baker-1</t>
  </si>
  <si>
    <t>HYD Str/Impv, Upper Baker-2</t>
  </si>
  <si>
    <t>HYD Str/Impv, Upper Baker-3</t>
  </si>
  <si>
    <t>HYD Str/Impv, Upper Baker-4</t>
  </si>
  <si>
    <t>HYD Str/Impv, Upper Baker-5</t>
  </si>
  <si>
    <t>HYD Str/Impv, Upper Baker-6</t>
  </si>
  <si>
    <t>HYD Str/Impv, Upper Baker-7</t>
  </si>
  <si>
    <t>HYD R/D/W, Snoq 2 - 2013-1</t>
  </si>
  <si>
    <t>HYD R/D/W, Snoq 2 - 2013-10</t>
  </si>
  <si>
    <t>HYD R/D/W, Snoq 2 - 2013-11</t>
  </si>
  <si>
    <t>HYD R/D/W, Snoq 2 - 2013-2</t>
  </si>
  <si>
    <t>HYD R/D/W, Snoq 2 - 2013-3</t>
  </si>
  <si>
    <t>HYD R/D/W, Snoq 2 - 2013-4</t>
  </si>
  <si>
    <t>HYD R/D/W, Snoq 2 - 2013-5</t>
  </si>
  <si>
    <t>HYD R/D/W, Snoq 2 - 2013-6</t>
  </si>
  <si>
    <t>HYD R/D/W, Snoq 2 - 2013-7</t>
  </si>
  <si>
    <t>HYD R/D/W, Snoq 2 - 2013-8</t>
  </si>
  <si>
    <t>HYD R/D/W, Snoq 2 - 2013-9</t>
  </si>
  <si>
    <t>HYD Res/Dam/Wwy, LB FSC-1</t>
  </si>
  <si>
    <t>HYD Res/Dam/Wwy, LB FSC-10</t>
  </si>
  <si>
    <t>HYD Res/Dam/Wwy, LB FSC-11</t>
  </si>
  <si>
    <t>HYD Res/Dam/Wwy, LB FSC-2</t>
  </si>
  <si>
    <t>HYD Res/Dam/Wwy, LB FSC-3</t>
  </si>
  <si>
    <t>HYD Res/Dam/Wwy, LB FSC-4</t>
  </si>
  <si>
    <t>HYD Res/Dam/Wwy, LB FSC-5</t>
  </si>
  <si>
    <t>HYD Res/Dam/Wwy, LB FSC-6</t>
  </si>
  <si>
    <t>HYD Res/Dam/Wwy, LB FSC-7</t>
  </si>
  <si>
    <t>HYD Res/Dam/Wwy, LB FSC-8</t>
  </si>
  <si>
    <t>HYD Res/Dam/Wwy, LB FSC-9</t>
  </si>
  <si>
    <t>HYD Res/Dam/Wwy, UB FSC-1</t>
  </si>
  <si>
    <t>HYD Res/Dam/Wwy, UB FSC-10</t>
  </si>
  <si>
    <t>HYD Res/Dam/Wwy, UB FSC-11</t>
  </si>
  <si>
    <t>HYD Res/Dam/Wwy, UB FSC-2</t>
  </si>
  <si>
    <t>HYD Res/Dam/Wwy, UB FSC-3</t>
  </si>
  <si>
    <t>HYD Res/Dam/Wwy, UB FSC-4</t>
  </si>
  <si>
    <t>HYD Res/Dam/Wwy, UB FSC-5</t>
  </si>
  <si>
    <t>HYD Res/Dam/Wwy, UB FSC-6</t>
  </si>
  <si>
    <t>HYD Res/Dam/Wwy, UB FSC-7</t>
  </si>
  <si>
    <t>HYD Res/Dam/Wwy, UB FSC-8</t>
  </si>
  <si>
    <t>HYD Res/Dam/Wwy, UB FSC-9</t>
  </si>
  <si>
    <t>HYD Res/Dam/Wwy, Upper Baker-1</t>
  </si>
  <si>
    <t>HYD Res/Dam/Wwy, Upper Baker-10</t>
  </si>
  <si>
    <t>HYD Res/Dam/Wwy, Upper Baker-11</t>
  </si>
  <si>
    <t>HYD Res/Dam/Wwy, Upper Baker-2</t>
  </si>
  <si>
    <t>HYD Res/Dam/Wwy, Upper Baker-3</t>
  </si>
  <si>
    <t>HYD Res/Dam/Wwy, Upper Baker-4</t>
  </si>
  <si>
    <t>HYD Res/Dam/Wwy, Upper Baker-5</t>
  </si>
  <si>
    <t>HYD Res/Dam/Wwy, Upper Baker-6</t>
  </si>
  <si>
    <t>HYD Res/Dam/Wwy, Upper Baker-7</t>
  </si>
  <si>
    <t>HYD Res/Dam/Wwy, Upper Baker-8</t>
  </si>
  <si>
    <t>HYD Res/Dam/Wwy, Upper Baker-9</t>
  </si>
  <si>
    <t>HYD Wtrwhl/Trbn, Lower Baker-1</t>
  </si>
  <si>
    <t>HYD Wtrwhl/Trbn, Snoq 1-2013-1</t>
  </si>
  <si>
    <t>HYD Wtrwhl/Trbn, Snoq 1-2013-10</t>
  </si>
  <si>
    <t>HYD Wtrwhl/Trbn, Snoq 1-2013-11</t>
  </si>
  <si>
    <t>HYD Wtrwhl/Trbn, Snoq 1-2013-2</t>
  </si>
  <si>
    <t>HYD Wtrwhl/Trbn, Snoq 1-2013-3</t>
  </si>
  <si>
    <t>HYD Wtrwhl/Trbn, Snoq 1-2013-4</t>
  </si>
  <si>
    <t>HYD Wtrwhl/Trbn, Snoq 1-2013-5</t>
  </si>
  <si>
    <t>HYD Wtrwhl/Trbn, Snoq 1-2013-6</t>
  </si>
  <si>
    <t>HYD Wtrwhl/Trbn, Snoq 1-2013-7</t>
  </si>
  <si>
    <t>HYD Wtrwhl/Trbn, Snoq 1-2013-8</t>
  </si>
  <si>
    <t>HYD Wtrwhl/Trbn, Snoq 1-2013-9</t>
  </si>
  <si>
    <t>HYD Wtrwhl/Trbn, Snoq 2-2013-1</t>
  </si>
  <si>
    <t>HYD Wtrwhl/Trbn, Snoq 2-2013-10</t>
  </si>
  <si>
    <t>HYD Wtrwhl/Trbn, Snoq 2-2013-11</t>
  </si>
  <si>
    <t>HYD Wtrwhl/Trbn, Snoq 2-2013-2</t>
  </si>
  <si>
    <t>HYD Wtrwhl/Trbn, Snoq 2-2013-3</t>
  </si>
  <si>
    <t>HYD Wtrwhl/Trbn, Snoq 2-2013-4</t>
  </si>
  <si>
    <t>HYD Wtrwhl/Trbn, Snoq 2-2013-5</t>
  </si>
  <si>
    <t>HYD Wtrwhl/Trbn, Snoq 2-2013-6</t>
  </si>
  <si>
    <t>HYD Wtrwhl/Trbn, Snoq 2-2013-7</t>
  </si>
  <si>
    <t>HYD Wtrwhl/Trbn, Snoq 2-2013-8</t>
  </si>
  <si>
    <t>HYD Wtrwhl/Trbn, Snoq 2-2013-9</t>
  </si>
  <si>
    <t>HYD Wtrwhl/Trbn, Snoqualmie 1-1</t>
  </si>
  <si>
    <t>HYD Wtrwhl/Trbn, Snoqualmie 1-10</t>
  </si>
  <si>
    <t>HYD Wtrwhl/Trbn, Snoqualmie 1-11</t>
  </si>
  <si>
    <t>HYD Wtrwhl/Trbn, Snoqualmie 1-2</t>
  </si>
  <si>
    <t>HYD Wtrwhl/Trbn, Snoqualmie 1-3</t>
  </si>
  <si>
    <t>HYD Wtrwhl/Trbn, Snoqualmie 1-4</t>
  </si>
  <si>
    <t>HYD Wtrwhl/Trbn, Snoqualmie 1-5</t>
  </si>
  <si>
    <t>HYD Wtrwhl/Trbn, Snoqualmie 1-6</t>
  </si>
  <si>
    <t>HYD Wtrwhl/Trbn, Snoqualmie 1-7</t>
  </si>
  <si>
    <t>HYD Wtrwhl/Trbn, Snoqualmie 1-8</t>
  </si>
  <si>
    <t>HYD Wtrwhl/Trbn, Snoqualmie 1-9</t>
  </si>
  <si>
    <t>HYD Wtrwhl/Trbn, Snoqualmie 2-1</t>
  </si>
  <si>
    <t>HYD Wtrwhl/Trbn, Snoqualmie 2-10</t>
  </si>
  <si>
    <t>HYD Wtrwhl/Trbn, Snoqualmie 2-11</t>
  </si>
  <si>
    <t>HYD Wtrwhl/Trbn, Snoqualmie 2-2</t>
  </si>
  <si>
    <t>HYD Wtrwhl/Trbn, Snoqualmie 2-3</t>
  </si>
  <si>
    <t>HYD Wtrwhl/Trbn, Snoqualmie 2-4</t>
  </si>
  <si>
    <t>HYD Wtrwhl/Trbn, Snoqualmie 2-5</t>
  </si>
  <si>
    <t>HYD Wtrwhl/Trbn, Snoqualmie 2-6</t>
  </si>
  <si>
    <t>HYD Wtrwhl/Trbn, Snoqualmie 2-7</t>
  </si>
  <si>
    <t>HYD Wtrwhl/Trbn, Snoqualmie 2-8</t>
  </si>
  <si>
    <t>HYD Wtrwhl/Trbn, Snoqualmie 2-9</t>
  </si>
  <si>
    <t>HYD Accessory, Snoq 2 - 2013-1</t>
  </si>
  <si>
    <t>HYD Accessory, Snoq 2 - 2013-10</t>
  </si>
  <si>
    <t>HYD Accessory, Snoq 2 - 2013-2</t>
  </si>
  <si>
    <t>HYD Accessory, Snoq 2 - 2013-3</t>
  </si>
  <si>
    <t>HYD Accessory, Snoq 2 - 2013-4</t>
  </si>
  <si>
    <t>HYD Accessory, Snoq 2 - 2013-5</t>
  </si>
  <si>
    <t>HYD Accessory, Snoq 2 - 2013-6</t>
  </si>
  <si>
    <t>HYD Accessory, Snoq 2 - 2013-7</t>
  </si>
  <si>
    <t>HYD Accessory, Snoq 2 - 2013-8</t>
  </si>
  <si>
    <t>HYD Accessory, Snoq 2 - 2013-9</t>
  </si>
  <si>
    <t>HYD Misc, Snoqualmie 1-1</t>
  </si>
  <si>
    <t>HYD Misc, Snoqualmie 1-2</t>
  </si>
  <si>
    <t>HYD Misc, Snoqualmie 1-3</t>
  </si>
  <si>
    <t>HYD Misc, Snoqualmie 1-4</t>
  </si>
  <si>
    <t>HYD Misc, Snoqualmie 1-5</t>
  </si>
  <si>
    <t>HYD Misc, Snoqualmie 1-6</t>
  </si>
  <si>
    <t>HYD Misc, Snoqualmie 1-7</t>
  </si>
  <si>
    <t>HYD Misc, Snoqualmie 1-8</t>
  </si>
  <si>
    <t>1 HYD Sta Main Tool, Upper Bker-1</t>
  </si>
  <si>
    <t>1 HYD Sta Main Tool, Upper Bker-10</t>
  </si>
  <si>
    <t>1 HYD Sta Main Tool, Upper Bker-11</t>
  </si>
  <si>
    <t>1 HYD Sta Main Tool, Upper Bker-2</t>
  </si>
  <si>
    <t>1 HYD Sta Main Tool, Upper Bker-3</t>
  </si>
  <si>
    <t>1 HYD Sta Main Tool, Upper Bker-4</t>
  </si>
  <si>
    <t>1 HYD Sta Main Tool, Upper Bker-5</t>
  </si>
  <si>
    <t>1 HYD Sta Main Tool, Upper Bker-6</t>
  </si>
  <si>
    <t>1 HYD Sta Main Tool, Upper Bker-7</t>
  </si>
  <si>
    <t>1 HYD Sta Main Tool, Upper Bker-8</t>
  </si>
  <si>
    <t>1 HYD Sta Main Tool, Upper Bker-9</t>
  </si>
  <si>
    <t>1 HYD Sta Main Tools, Lwer Bker-1</t>
  </si>
  <si>
    <t>1 HYD Sta Main Tools, Lwer Bker-10</t>
  </si>
  <si>
    <t>1 HYD Sta Main Tools, Lwer Bker-11</t>
  </si>
  <si>
    <t>1 HYD Sta Main Tools, Lwer Bker-2</t>
  </si>
  <si>
    <t>1 HYD Sta Main Tools, Lwer Bker-3</t>
  </si>
  <si>
    <t>1 HYD Sta Main Tools, Lwer Bker-4</t>
  </si>
  <si>
    <t>1 HYD Sta Main Tools, Lwer Bker-5</t>
  </si>
  <si>
    <t>1 HYD Sta Main Tools, Lwer Bker-6</t>
  </si>
  <si>
    <t>1 HYD Sta Main Tools, Lwer Bker-7</t>
  </si>
  <si>
    <t>1 HYD Sta Main Tools, Lwer Bker-8</t>
  </si>
  <si>
    <t>1 HYD Sta Main Tools, Lwer Bker-9</t>
  </si>
  <si>
    <t>0 PRD Str/Impv, Crystal Mtn-1</t>
  </si>
  <si>
    <t>0 PRD Str/Impv, Crystal Mtn-10</t>
  </si>
  <si>
    <t>0 PRD Str/Impv, Crystal Mtn-11</t>
  </si>
  <si>
    <t>0 PRD Str/Impv, Crystal Mtn-2</t>
  </si>
  <si>
    <t>0 PRD Str/Impv, Crystal Mtn-3</t>
  </si>
  <si>
    <t>0 PRD Str/Impv, Crystal Mtn-4</t>
  </si>
  <si>
    <t>0 PRD Str/Impv, Crystal Mtn-5</t>
  </si>
  <si>
    <t>0 PRD Str/Impv, Crystal Mtn-6</t>
  </si>
  <si>
    <t>0 PRD Str/Impv, Crystal Mtn-7</t>
  </si>
  <si>
    <t>0 PRD Str/Impv, Crystal Mtn-8</t>
  </si>
  <si>
    <t>0 PRD Str/Impv, Crystal Mtn-9</t>
  </si>
  <si>
    <t>0 PRD Str/Impv, Encogen-1</t>
  </si>
  <si>
    <t>0 PRD Str/Impv, Encogen-2</t>
  </si>
  <si>
    <t>0 PRD Str/Impv, Encogen-3</t>
  </si>
  <si>
    <t>0 PRD Str/Impv, Encogen-4</t>
  </si>
  <si>
    <t>0 PRD Str/Impv, Encogen-5</t>
  </si>
  <si>
    <t>0 PRD Str/Impv, Encogen-6</t>
  </si>
  <si>
    <t>0 PRD Str/Impv, Encogen-7</t>
  </si>
  <si>
    <t>0 PRD Str/Impv, Ferndale-1</t>
  </si>
  <si>
    <t>0 PRD Str/Impv, Ferndale-10</t>
  </si>
  <si>
    <t>0 PRD Str/Impv, Ferndale-11</t>
  </si>
  <si>
    <t>0 PRD Str/Impv, Ferndale-2</t>
  </si>
  <si>
    <t>0 PRD Str/Impv, Ferndale-3</t>
  </si>
  <si>
    <t>0 PRD Str/Impv, Ferndale-4</t>
  </si>
  <si>
    <t>0 PRD Str/Impv, Ferndale-5</t>
  </si>
  <si>
    <t>0 PRD Str/Impv, Ferndale-6</t>
  </si>
  <si>
    <t>0 PRD Str/Impv, Ferndale-7</t>
  </si>
  <si>
    <t>0 PRD Str/Impv, Ferndale-8</t>
  </si>
  <si>
    <t>0 PRD Str/Impv, Ferndale-9</t>
  </si>
  <si>
    <t>0 PRD Str/Impv, Fred 1/APC-1</t>
  </si>
  <si>
    <t>0 PRD Str/Impv, Fred 1/APC-10</t>
  </si>
  <si>
    <t>0 PRD Str/Impv, Fred 1/APC-11</t>
  </si>
  <si>
    <t>0 PRD Str/Impv, Fred 1/APC-2</t>
  </si>
  <si>
    <t>0 PRD Str/Impv, Fred 1/APC-3</t>
  </si>
  <si>
    <t>0 PRD Str/Impv, Fred 1/APC-4</t>
  </si>
  <si>
    <t>0 PRD Str/Impv, Fred 1/APC-5</t>
  </si>
  <si>
    <t>0 PRD Str/Impv, Fred 1/APC-6</t>
  </si>
  <si>
    <t>0 PRD Str/Impv, Fred 1/APC-7</t>
  </si>
  <si>
    <t>0 PRD Str/Impv, Fred 1/APC-8</t>
  </si>
  <si>
    <t>0 PRD Str/Impv, Fred 1/APC-9</t>
  </si>
  <si>
    <t>0 PRD Str/Impv, Frederickson-1</t>
  </si>
  <si>
    <t>0 PRD Str/Impv, Frederickson-10</t>
  </si>
  <si>
    <t>0 PRD Str/Impv, Frederickson-11</t>
  </si>
  <si>
    <t>0 PRD Str/Impv, Frederickson-2</t>
  </si>
  <si>
    <t>0 PRD Str/Impv, Frederickson-3</t>
  </si>
  <si>
    <t>0 PRD Str/Impv, Frederickson-4</t>
  </si>
  <si>
    <t>0 PRD Str/Impv, Frederickson-5</t>
  </si>
  <si>
    <t>0 PRD Str/Impv, Frederickson-6</t>
  </si>
  <si>
    <t>0 PRD Str/Impv, Frederickson-7</t>
  </si>
  <si>
    <t>0 PRD Str/Impv, Frederickson-8</t>
  </si>
  <si>
    <t>0 PRD Str/Impv, Frederickson-9</t>
  </si>
  <si>
    <t>0 PRD Str/Impv, Fredonia 3&amp;4 OP-1</t>
  </si>
  <si>
    <t>0 PRD Str/Impv, Fredonia 3&amp;4 OP-10</t>
  </si>
  <si>
    <t>0 PRD Str/Impv, Fredonia 3&amp;4 OP-11</t>
  </si>
  <si>
    <t>0 PRD Str/Impv, Fredonia 3&amp;4 OP-2</t>
  </si>
  <si>
    <t>0 PRD Str/Impv, Fredonia 3&amp;4 OP-3</t>
  </si>
  <si>
    <t>0 PRD Str/Impv, Fredonia 3&amp;4 OP-4</t>
  </si>
  <si>
    <t>0 PRD Str/Impv, Fredonia 3&amp;4 OP-5</t>
  </si>
  <si>
    <t>0 PRD Str/Impv, Fredonia 3&amp;4 OP-6</t>
  </si>
  <si>
    <t>0 PRD Str/Impv, Fredonia 3&amp;4 OP-7</t>
  </si>
  <si>
    <t>0 PRD Str/Impv, Fredonia 3&amp;4 OP-8</t>
  </si>
  <si>
    <t>0 PRD Str/Impv, Fredonia 3&amp;4 OP-9</t>
  </si>
  <si>
    <t>0 PRD Str/Impv, Mint Farm-1</t>
  </si>
  <si>
    <t>0 PRD Str/Impv, Mint Farm-2</t>
  </si>
  <si>
    <t>0 PRD Str/Impv, Mint Farm-3</t>
  </si>
  <si>
    <t>0 PRD Str/Impv, Mint Farm-4</t>
  </si>
  <si>
    <t>0 PRD Str/Impv, Whitehorn 2-3Cm-1</t>
  </si>
  <si>
    <t>0 PRD Str/Impv, Whitehorn 2-3Cm-2</t>
  </si>
  <si>
    <t>0 PRD Str/Impv, Whitehorn 2-3Cm-3</t>
  </si>
  <si>
    <t>0 PRD Str/Impv, Whitehorn 2-3Cm-4</t>
  </si>
  <si>
    <t>0 PRD Str/Impv, Whitehorn 2-3Cm-5</t>
  </si>
  <si>
    <t>0 PRD Str/Impv, Whitehorn 2-3Cm-6</t>
  </si>
  <si>
    <t>0 PRD Str/Impv, Whitehorn 2-3Cm-7</t>
  </si>
  <si>
    <t>0 PRD Str/Impv, Whitehorn 2-3Cm-8</t>
  </si>
  <si>
    <t>0 PRD Str/Impv, Whitehorn 2-3Cm-9</t>
  </si>
  <si>
    <t>01 PRD Str/Impv, LSR-1</t>
  </si>
  <si>
    <t>01 PRD Str/Impv, LSR-10</t>
  </si>
  <si>
    <t>01 PRD Str/Impv, LSR-11</t>
  </si>
  <si>
    <t>01 PRD Str/Impv, LSR-2</t>
  </si>
  <si>
    <t>01 PRD Str/Impv, LSR-3</t>
  </si>
  <si>
    <t>01 PRD Str/Impv, LSR-4</t>
  </si>
  <si>
    <t>01 PRD Str/Impv, LSR-5</t>
  </si>
  <si>
    <t>01 PRD Str/Impv, LSR-6</t>
  </si>
  <si>
    <t>01 PRD Str/Impv, LSR-7</t>
  </si>
  <si>
    <t>01 PRD Str/Impv, LSR-8</t>
  </si>
  <si>
    <t>01 PRD Str/Impv, LSR-9</t>
  </si>
  <si>
    <t>PRD Fuel Holder, Encogen-1</t>
  </si>
  <si>
    <t>PRD Fuel Holder, Encogen-10</t>
  </si>
  <si>
    <t>PRD Fuel Holder, Encogen-11</t>
  </si>
  <si>
    <t>PRD Fuel Holder, Encogen-2</t>
  </si>
  <si>
    <t>PRD Fuel Holder, Encogen-3</t>
  </si>
  <si>
    <t>PRD Fuel Holder, Encogen-4</t>
  </si>
  <si>
    <t>PRD Fuel Holder, Encogen-5</t>
  </si>
  <si>
    <t>PRD Fuel Holder, Encogen-6</t>
  </si>
  <si>
    <t>PRD Fuel Holder, Encogen-7</t>
  </si>
  <si>
    <t>PRD Fuel Holder, Encogen-8</t>
  </si>
  <si>
    <t>PRD Fuel Holder, Encogen-9</t>
  </si>
  <si>
    <t>0 PRD Gen, Frederickson-1</t>
  </si>
  <si>
    <t>0 PRD Gen, Frederickson-2</t>
  </si>
  <si>
    <t>0 PRD Gen, Frederickson-3</t>
  </si>
  <si>
    <t>0 PRD Gen, Frederickson-4</t>
  </si>
  <si>
    <t>0 PRD Gen, Frederickson-5</t>
  </si>
  <si>
    <t>0 PRD Gen, Frederickson-6</t>
  </si>
  <si>
    <t>0 PRD Gen, Fredonia 3&amp;4 OP-1</t>
  </si>
  <si>
    <t>0 PRD Gen, Fredonia 3&amp;4 OP-10</t>
  </si>
  <si>
    <t>0 PRD Gen, Fredonia 3&amp;4 OP-11</t>
  </si>
  <si>
    <t>0 PRD Gen, Fredonia 3&amp;4 OP-2</t>
  </si>
  <si>
    <t>0 PRD Gen, Fredonia 3&amp;4 OP-3</t>
  </si>
  <si>
    <t>0 PRD Gen, Fredonia 3&amp;4 OP-4</t>
  </si>
  <si>
    <t>0 PRD Gen, Fredonia 3&amp;4 OP-5</t>
  </si>
  <si>
    <t>0 PRD Gen, Fredonia 3&amp;4 OP-6</t>
  </si>
  <si>
    <t>0 PRD Gen, Fredonia 3&amp;4 OP-7</t>
  </si>
  <si>
    <t>0 PRD Gen, Fredonia 3&amp;4 OP-8</t>
  </si>
  <si>
    <t>0 PRD Gen, Fredonia 3&amp;4 OP-9</t>
  </si>
  <si>
    <t>0 PRD Gen, Fredonia-1</t>
  </si>
  <si>
    <t>0 PRD Gen, Fredonia-10</t>
  </si>
  <si>
    <t>0 PRD Gen, Fredonia-11</t>
  </si>
  <si>
    <t>0 PRD Gen, Fredonia-2</t>
  </si>
  <si>
    <t>0 PRD Gen, Fredonia-3</t>
  </si>
  <si>
    <t>0 PRD Gen, Fredonia-4</t>
  </si>
  <si>
    <t>0 PRD Gen, Fredonia-5</t>
  </si>
  <si>
    <t>0 PRD Gen, Fredonia-6</t>
  </si>
  <si>
    <t>0 PRD Gen, Fredonia-7</t>
  </si>
  <si>
    <t>0 PRD Gen, Fredonia-8</t>
  </si>
  <si>
    <t>0 PRD Gen, Fredonia-9</t>
  </si>
  <si>
    <t>0 PRD Gen, Whitehorn 2-3 Com-1</t>
  </si>
  <si>
    <t>0 PRD Gen, Whitehorn 2-3 Com-10</t>
  </si>
  <si>
    <t>0 PRD Gen, Whitehorn 2-3 Com-11</t>
  </si>
  <si>
    <t>0 PRD Gen, Whitehorn 2-3 Com-2</t>
  </si>
  <si>
    <t>0 PRD Gen, Whitehorn 2-3 Com-3</t>
  </si>
  <si>
    <t>0 PRD Gen, Whitehorn 2-3 Com-4</t>
  </si>
  <si>
    <t>0 PRD Gen, Whitehorn 2-3 Com-5</t>
  </si>
  <si>
    <t>0 PRD Gen, Whitehorn 2-3 Com-6</t>
  </si>
  <si>
    <t>0 PRD Gen, Whitehorn 2-3 Com-7</t>
  </si>
  <si>
    <t>0 PRD Gen, Whitehorn 2-3 Com-8</t>
  </si>
  <si>
    <t>0 PRD Gen, Whitehorn 2-3 Com-9</t>
  </si>
  <si>
    <t>01 PRD Gen, Hopkins Expansion-1</t>
  </si>
  <si>
    <t>01 PRD Gen, Hopkins Expansion-2</t>
  </si>
  <si>
    <t>01 PRD Gen, Hopkins Expansion-3</t>
  </si>
  <si>
    <t>01 PRD Gen, Hopkins Expansion-4</t>
  </si>
  <si>
    <t>01 PRD Gen, Hopkins Expansion-5</t>
  </si>
  <si>
    <t>01 PRD Gen, Hopkins Expansion-6</t>
  </si>
  <si>
    <t>01 PRD Gen, Hopkins Expansion-7</t>
  </si>
  <si>
    <t>01 PRD Gen, Hopkins Expansion-8</t>
  </si>
  <si>
    <t>01 PRD Gen, Hopkins Ridge-1</t>
  </si>
  <si>
    <t>01 PRD Gen, Hopkins Ridge-10</t>
  </si>
  <si>
    <t>01 PRD Gen, Hopkins Ridge-11</t>
  </si>
  <si>
    <t>01 PRD Gen, Hopkins Ridge-2</t>
  </si>
  <si>
    <t>01 PRD Gen, Hopkins Ridge-3</t>
  </si>
  <si>
    <t>01 PRD Gen, Hopkins Ridge-4</t>
  </si>
  <si>
    <t>01 PRD Gen, Hopkins Ridge-5</t>
  </si>
  <si>
    <t>01 PRD Gen, Hopkins Ridge-6</t>
  </si>
  <si>
    <t>01 PRD Gen, Hopkins Ridge-7</t>
  </si>
  <si>
    <t>01 PRD Gen, Hopkins Ridge-8</t>
  </si>
  <si>
    <t>01 PRD Gen, Hopkins Ridge-9</t>
  </si>
  <si>
    <t>01 PRD Gen, LSR-1</t>
  </si>
  <si>
    <t>01 PRD Gen, LSR-10</t>
  </si>
  <si>
    <t>01 PRD Gen, LSR-11</t>
  </si>
  <si>
    <t>01 PRD Gen, LSR-2</t>
  </si>
  <si>
    <t>01 PRD Gen, LSR-3</t>
  </si>
  <si>
    <t>01 PRD Gen, LSR-4</t>
  </si>
  <si>
    <t>01 PRD Gen, LSR-5</t>
  </si>
  <si>
    <t>01 PRD Gen, LSR-6</t>
  </si>
  <si>
    <t>01 PRD Gen, LSR-7</t>
  </si>
  <si>
    <t>01 PRD Gen, LSR-8</t>
  </si>
  <si>
    <t>01 PRD Gen, LSR-9</t>
  </si>
  <si>
    <t>01 PRD Gen, Wild Horse Wind-1</t>
  </si>
  <si>
    <t>01 PRD Gen, Wild Horse Wind-10</t>
  </si>
  <si>
    <t>01 PRD Gen, Wild Horse Wind-11</t>
  </si>
  <si>
    <t>01 PRD Gen, Wild Horse Wind-2</t>
  </si>
  <si>
    <t>01 PRD Gen, Wild Horse Wind-3</t>
  </si>
  <si>
    <t>01 PRD Gen, Wild Horse Wind-4</t>
  </si>
  <si>
    <t>01 PRD Gen, Wild Horse Wind-5</t>
  </si>
  <si>
    <t>01 PRD Gen, Wild Horse Wind-6</t>
  </si>
  <si>
    <t>01 PRD Gen, Wild Horse Wind-7</t>
  </si>
  <si>
    <t>01 PRD Gen, Wild Horse Wind-8</t>
  </si>
  <si>
    <t>01 PRD Gen, Wild Horse Wind-9</t>
  </si>
  <si>
    <t>01 PRD Gen,Wild Horse Expansion-1</t>
  </si>
  <si>
    <t>01 PRD Gen,Wild Horse Expansion-10</t>
  </si>
  <si>
    <t>01 PRD Gen,Wild Horse Expansion-11</t>
  </si>
  <si>
    <t>01 PRD Gen,Wild Horse Expansion-2</t>
  </si>
  <si>
    <t>01 PRD Gen,Wild Horse Expansion-3</t>
  </si>
  <si>
    <t>01 PRD Gen,Wild Horse Expansion-4</t>
  </si>
  <si>
    <t>01 PRD Gen,Wild Horse Expansion-5</t>
  </si>
  <si>
    <t>01 PRD Gen,Wild Horse Expansion-6</t>
  </si>
  <si>
    <t>01 PRD Gen,Wild Horse Expansion-7</t>
  </si>
  <si>
    <t>01 PRD Gen,Wild Horse Expansion-8</t>
  </si>
  <si>
    <t>01 PRD Gen,Wild Horse Expansion-9</t>
  </si>
  <si>
    <t>20 PRD Gen, Encogen-1</t>
  </si>
  <si>
    <t>20 PRD Gen, Encogen-10</t>
  </si>
  <si>
    <t>20 PRD Gen, Encogen-11</t>
  </si>
  <si>
    <t>20 PRD Gen, Encogen-2</t>
  </si>
  <si>
    <t>20 PRD Gen, Encogen-3</t>
  </si>
  <si>
    <t>20 PRD Gen, Encogen-4</t>
  </si>
  <si>
    <t>20 PRD Gen, Encogen-5</t>
  </si>
  <si>
    <t>20 PRD Gen, Encogen-6</t>
  </si>
  <si>
    <t>20 PRD Gen, Encogen-7</t>
  </si>
  <si>
    <t>20 PRD Gen, Encogen-8</t>
  </si>
  <si>
    <t>20 PRD Gen, Encogen-9</t>
  </si>
  <si>
    <t>20 PRD Gen, Ferndale -1</t>
  </si>
  <si>
    <t>20 PRD Gen, Ferndale -10</t>
  </si>
  <si>
    <t>20 PRD Gen, Ferndale -11</t>
  </si>
  <si>
    <t>20 PRD Gen, Ferndale -2</t>
  </si>
  <si>
    <t>20 PRD Gen, Ferndale -3</t>
  </si>
  <si>
    <t>20 PRD Gen, Ferndale -4</t>
  </si>
  <si>
    <t>20 PRD Gen, Ferndale -5</t>
  </si>
  <si>
    <t>20 PRD Gen, Ferndale -6</t>
  </si>
  <si>
    <t>20 PRD Gen, Ferndale -7</t>
  </si>
  <si>
    <t>20 PRD Gen, Ferndale -8</t>
  </si>
  <si>
    <t>20 PRD Gen, Ferndale -9</t>
  </si>
  <si>
    <t>20 PRD Gen, Fred 1/APC-1</t>
  </si>
  <si>
    <t>20 PRD Gen, Fred 1/APC-2</t>
  </si>
  <si>
    <t>20 PRD Gen, Goldendale OP-1</t>
  </si>
  <si>
    <t>20 PRD Gen, Goldendale OP-2</t>
  </si>
  <si>
    <t>20 PRD Gen, Goldendale OP-3</t>
  </si>
  <si>
    <t>20 PRD Gen, Goldendale OP-4</t>
  </si>
  <si>
    <t>20 PRD Gen, Goldendale OP-5</t>
  </si>
  <si>
    <t>20 PRD Gen, Goldendale OP-6</t>
  </si>
  <si>
    <t>20 PRD Gen, Goldendale OP-7</t>
  </si>
  <si>
    <t>20 PRD Gen, Goldendale-1</t>
  </si>
  <si>
    <t>20 PRD Gen, Goldendale-10</t>
  </si>
  <si>
    <t>20 PRD Gen, Goldendale-2</t>
  </si>
  <si>
    <t>20 PRD Gen, Goldendale-3</t>
  </si>
  <si>
    <t>20 PRD Gen, Goldendale-4</t>
  </si>
  <si>
    <t>20 PRD Gen, Goldendale-5</t>
  </si>
  <si>
    <t>20 PRD Gen, Goldendale-6</t>
  </si>
  <si>
    <t>20 PRD Gen, Goldendale-7</t>
  </si>
  <si>
    <t>20 PRD Gen, Goldendale-8</t>
  </si>
  <si>
    <t>20 PRD Gen, Goldendale-9</t>
  </si>
  <si>
    <t>20 PRD Gen, Mint Farm OP-6</t>
  </si>
  <si>
    <t>20 PRD Gen, Mint Farm OP-7</t>
  </si>
  <si>
    <t>20 PRD Gen, Mint Farm-1</t>
  </si>
  <si>
    <t>20 PRD Gen, Mint Farm-10</t>
  </si>
  <si>
    <t>20 PRD Gen, Mint Farm-11</t>
  </si>
  <si>
    <t>20 PRD Gen, Mint Farm-2</t>
  </si>
  <si>
    <t>20 PRD Gen, Mint Farm-3</t>
  </si>
  <si>
    <t>20 PRD Gen, Mint Farm-4</t>
  </si>
  <si>
    <t>20 PRD Gen, Mint Farm-5</t>
  </si>
  <si>
    <t>20 PRD Gen, Mint Farm-6</t>
  </si>
  <si>
    <t>20 PRD Gen, Mint Farm-7</t>
  </si>
  <si>
    <t>20 PRD Gen, Mint Farm-8</t>
  </si>
  <si>
    <t>20 PRD Gen, Mint Farm-9</t>
  </si>
  <si>
    <t>20 PRD Gen, Sumas -1</t>
  </si>
  <si>
    <t>20 PRD Gen, Sumas -10</t>
  </si>
  <si>
    <t>20 PRD Gen, Sumas -11</t>
  </si>
  <si>
    <t>20 PRD Gen, Sumas -2</t>
  </si>
  <si>
    <t>20 PRD Gen, Sumas -3</t>
  </si>
  <si>
    <t>20 PRD Gen, Sumas -4</t>
  </si>
  <si>
    <t>20 PRD Gen, Sumas -5</t>
  </si>
  <si>
    <t>20 PRD Gen, Sumas -6</t>
  </si>
  <si>
    <t>20 PRD Gen, Sumas -7</t>
  </si>
  <si>
    <t>20 PRD Gen, Sumas -8</t>
  </si>
  <si>
    <t>20 PRD Gen, Sumas -9</t>
  </si>
  <si>
    <t>20 PRD Gen, Sumas OP-1</t>
  </si>
  <si>
    <t>20 PRD Gen, Sumas OP-10</t>
  </si>
  <si>
    <t>20 PRD Gen, Sumas OP-11</t>
  </si>
  <si>
    <t>20 PRD Gen, Sumas OP-2</t>
  </si>
  <si>
    <t>20 PRD Gen, Sumas OP-3</t>
  </si>
  <si>
    <t>20 PRD Gen, Sumas OP-4</t>
  </si>
  <si>
    <t>20 PRD Gen, Sumas OP-5</t>
  </si>
  <si>
    <t>20 PRD Gen, Sumas OP-6</t>
  </si>
  <si>
    <t>20 PRD Gen, Sumas OP-7</t>
  </si>
  <si>
    <t>20 PRD Gen, Sumas OP-8</t>
  </si>
  <si>
    <t>20 PRD Gen, Sumas OP-9</t>
  </si>
  <si>
    <t>PRD Accessory, Cystal Mtn-1</t>
  </si>
  <si>
    <t>PRD Accessory, Cystal Mtn-2</t>
  </si>
  <si>
    <t>PRD Accessory, Cystal Mtn-3</t>
  </si>
  <si>
    <t>PRD Accessory, Fredonia 3&amp;4 OP-1</t>
  </si>
  <si>
    <t>PRD Accessory, Fredonia 3&amp;4 OP-10</t>
  </si>
  <si>
    <t>PRD Accessory, Fredonia 3&amp;4 OP-11</t>
  </si>
  <si>
    <t>PRD Accessory, Fredonia 3&amp;4 OP-2</t>
  </si>
  <si>
    <t>PRD Accessory, Fredonia 3&amp;4 OP-3</t>
  </si>
  <si>
    <t>PRD Accessory, Fredonia 3&amp;4 OP-4</t>
  </si>
  <si>
    <t>PRD Accessory, Fredonia 3&amp;4 OP-5</t>
  </si>
  <si>
    <t>PRD Accessory, Fredonia 3&amp;4 OP-6</t>
  </si>
  <si>
    <t>PRD Accessory, Fredonia 3&amp;4 OP-7</t>
  </si>
  <si>
    <t>PRD Accessory, Fredonia 3&amp;4 OP-8</t>
  </si>
  <si>
    <t>PRD Accessory, Fredonia 3&amp;4 OP-9</t>
  </si>
  <si>
    <t>PRD Accessory, Mint Farm-1</t>
  </si>
  <si>
    <t>PRD Accessory, Mint Farm-10</t>
  </si>
  <si>
    <t>PRD Accessory, Mint Farm-2</t>
  </si>
  <si>
    <t>PRD Accessory, Mint Farm-3</t>
  </si>
  <si>
    <t>PRD Accessory, Mint Farm-4</t>
  </si>
  <si>
    <t>PRD Accessory, Mint Farm-5</t>
  </si>
  <si>
    <t>PRD Accessory, Mint Farm-6</t>
  </si>
  <si>
    <t>PRD Accessory, Mint Farm-7</t>
  </si>
  <si>
    <t>PRD Accessory, Mint Farm-8</t>
  </si>
  <si>
    <t>PRD Accessory, Mint Farm-9</t>
  </si>
  <si>
    <t>PRD Accessory, Sumas-1</t>
  </si>
  <si>
    <t>PRD Accessory, Sumas-10</t>
  </si>
  <si>
    <t>PRD Accessory, Sumas-2</t>
  </si>
  <si>
    <t>PRD Accessory, Sumas-3</t>
  </si>
  <si>
    <t>PRD Accessory, Sumas-4</t>
  </si>
  <si>
    <t>PRD Accessory, Sumas-5</t>
  </si>
  <si>
    <t>PRD Accessory, Sumas-6</t>
  </si>
  <si>
    <t>PRD Accessory, Sumas-7</t>
  </si>
  <si>
    <t>PRD Accessory, Sumas-8</t>
  </si>
  <si>
    <t>PRD Accessory, Sumas-9</t>
  </si>
  <si>
    <t>01 PRD Accessory, Hopkins Ridge-1</t>
  </si>
  <si>
    <t>01 PRD Accessory, Hopkins Ridge-10</t>
  </si>
  <si>
    <t>01 PRD Accessory, Hopkins Ridge-11</t>
  </si>
  <si>
    <t>01 PRD Accessory, Hopkins Ridge-2</t>
  </si>
  <si>
    <t>01 PRD Accessory, Hopkins Ridge-3</t>
  </si>
  <si>
    <t>01 PRD Accessory, Hopkins Ridge-4</t>
  </si>
  <si>
    <t>01 PRD Accessory, Hopkins Ridge-5</t>
  </si>
  <si>
    <t>01 PRD Accessory, Hopkins Ridge-6</t>
  </si>
  <si>
    <t>01 PRD Accessory, Hopkins Ridge-7</t>
  </si>
  <si>
    <t>01 PRD Accessory, Hopkins Ridge-8</t>
  </si>
  <si>
    <t>01 PRD Accessory, Hopkins Ridge-9</t>
  </si>
  <si>
    <t>01 PRD Accessory, LSR-1</t>
  </si>
  <si>
    <t>01 PRD Accessory, LSR-10</t>
  </si>
  <si>
    <t>01 PRD Accessory, LSR-11</t>
  </si>
  <si>
    <t>01 PRD Accessory, LSR-2</t>
  </si>
  <si>
    <t>01 PRD Accessory, LSR-3</t>
  </si>
  <si>
    <t>01 PRD Accessory, LSR-4</t>
  </si>
  <si>
    <t>01 PRD Accessory, LSR-5</t>
  </si>
  <si>
    <t>01 PRD Accessory, LSR-6</t>
  </si>
  <si>
    <t>01 PRD Accessory, LSR-7</t>
  </si>
  <si>
    <t>01 PRD Accessory, LSR-8</t>
  </si>
  <si>
    <t>01 PRD Accessory, LSR-9</t>
  </si>
  <si>
    <t>01 PRD Accessory,Wild HorseWind-1</t>
  </si>
  <si>
    <t>01 PRD Accessory,Wild HorseWind-10</t>
  </si>
  <si>
    <t>01 PRD Accessory,Wild HorseWind-11</t>
  </si>
  <si>
    <t>01 PRD Accessory,Wild HorseWind-2</t>
  </si>
  <si>
    <t>01 PRD Accessory,Wild HorseWind-3</t>
  </si>
  <si>
    <t>01 PRD Accessory,Wild HorseWind-4</t>
  </si>
  <si>
    <t>01 PRD Accessory,Wild HorseWind-5</t>
  </si>
  <si>
    <t>01 PRD Accessory,Wild HorseWind-6</t>
  </si>
  <si>
    <t>01 PRD Accessory,Wild HorseWind-7</t>
  </si>
  <si>
    <t>01 PRD Accessory,Wild HorseWind-8</t>
  </si>
  <si>
    <t>01 PRD Accessory,Wild HorseWind-9</t>
  </si>
  <si>
    <t>PRD Other, Goldendale OP-1</t>
  </si>
  <si>
    <t>PRD Other, Mint Farm -1</t>
  </si>
  <si>
    <t>PRD Other, Mint Farm -10</t>
  </si>
  <si>
    <t>PRD Other, Mint Farm -11</t>
  </si>
  <si>
    <t>PRD Other, Mint Farm -2</t>
  </si>
  <si>
    <t>PRD Other, Mint Farm -3</t>
  </si>
  <si>
    <t>PRD Other, Mint Farm -4</t>
  </si>
  <si>
    <t>PRD Other, Mint Farm -5</t>
  </si>
  <si>
    <t>PRD Other, Mint Farm -6</t>
  </si>
  <si>
    <t>PRD Other, Mint Farm -7</t>
  </si>
  <si>
    <t>PRD Other, Mint Farm -8</t>
  </si>
  <si>
    <t>PRD Other, Mint Farm -9</t>
  </si>
  <si>
    <t>PRD Other, Sumas OP-1</t>
  </si>
  <si>
    <t>PRD Other, Sumas OP-10</t>
  </si>
  <si>
    <t>PRD Other, Sumas OP-11</t>
  </si>
  <si>
    <t>PRD Other, Sumas OP-2</t>
  </si>
  <si>
    <t>PRD Other, Sumas OP-3</t>
  </si>
  <si>
    <t>PRD Other, Sumas OP-4</t>
  </si>
  <si>
    <t>PRD Other, Sumas OP-5</t>
  </si>
  <si>
    <t>PRD Other, Sumas OP-6</t>
  </si>
  <si>
    <t>PRD Other, Sumas OP-7</t>
  </si>
  <si>
    <t>PRD Other, Sumas OP-8</t>
  </si>
  <si>
    <t>PRD Other, Sumas OP-9</t>
  </si>
  <si>
    <t>1 PRD Sta Main Tools, Encogen-1</t>
  </si>
  <si>
    <t>1 PRD Sta Main Tools, Encogen-10</t>
  </si>
  <si>
    <t>1 PRD Sta Main Tools, Encogen-11</t>
  </si>
  <si>
    <t>1 PRD Sta Main Tools, Encogen-2</t>
  </si>
  <si>
    <t>1 PRD Sta Main Tools, Encogen-3</t>
  </si>
  <si>
    <t>1 PRD Sta Main Tools, Encogen-4</t>
  </si>
  <si>
    <t>1 PRD Sta Main Tools, Encogen-5</t>
  </si>
  <si>
    <t>1 PRD Sta Main Tools, Encogen-6</t>
  </si>
  <si>
    <t>1 PRD Sta Main Tools, Encogen-7</t>
  </si>
  <si>
    <t>1 PRD Sta Main Tools, Encogen-8</t>
  </si>
  <si>
    <t>1 PRD Sta Main Tools, Encogen-9</t>
  </si>
  <si>
    <t>1 PRD Sta Main Tools, Ferndale-1</t>
  </si>
  <si>
    <t>1 PRD Sta Main Tools, Ferndale-10</t>
  </si>
  <si>
    <t>1 PRD Sta Main Tools, Ferndale-11</t>
  </si>
  <si>
    <t>1 PRD Sta Main Tools, Ferndale-2</t>
  </si>
  <si>
    <t>1 PRD Sta Main Tools, Ferndale-3</t>
  </si>
  <si>
    <t>1 PRD Sta Main Tools, Ferndale-4</t>
  </si>
  <si>
    <t>1 PRD Sta Main Tools, Ferndale-5</t>
  </si>
  <si>
    <t>1 PRD Sta Main Tools, Ferndale-6</t>
  </si>
  <si>
    <t>1 PRD Sta Main Tools, Ferndale-7</t>
  </si>
  <si>
    <t>1 PRD Sta Main Tools, Ferndale-8</t>
  </si>
  <si>
    <t>1 PRD Sta Main Tools, Ferndale-9</t>
  </si>
  <si>
    <t>1 PRD Sta Main Tools, Fredonia-1</t>
  </si>
  <si>
    <t>1 PRD Sta Main Tools, Fredonia-10</t>
  </si>
  <si>
    <t>1 PRD Sta Main Tools, Fredonia-11</t>
  </si>
  <si>
    <t>1 PRD Sta Main Tools, Fredonia-2</t>
  </si>
  <si>
    <t>1 PRD Sta Main Tools, Fredonia-3</t>
  </si>
  <si>
    <t>1 PRD Sta Main Tools, Fredonia-4</t>
  </si>
  <si>
    <t>1 PRD Sta Main Tools, Fredonia-5</t>
  </si>
  <si>
    <t>1 PRD Sta Main Tools, Fredonia-6</t>
  </si>
  <si>
    <t>1 PRD Sta Main Tools, Fredonia-7</t>
  </si>
  <si>
    <t>1 PRD Sta Main Tools, Fredonia-8</t>
  </si>
  <si>
    <t>1 PRD Sta Main Tools, Fredonia-9</t>
  </si>
  <si>
    <t>1 PRD Sta Main Tools, Mint Farm-1</t>
  </si>
  <si>
    <t>1 PRD Sta Main Tools, Mint Farm-10</t>
  </si>
  <si>
    <t>1 PRD Sta Main Tools, Mint Farm-11</t>
  </si>
  <si>
    <t>1 PRD Sta Main Tools, Mint Farm-2</t>
  </si>
  <si>
    <t>1 PRD Sta Main Tools, Mint Farm-3</t>
  </si>
  <si>
    <t>1 PRD Sta Main Tools, Mint Farm-4</t>
  </si>
  <si>
    <t>1 PRD Sta Main Tools, Mint Farm-5</t>
  </si>
  <si>
    <t>1 PRD Sta Main Tools, Mint Farm-6</t>
  </si>
  <si>
    <t>1 PRD Sta Main Tools, Mint Farm-7</t>
  </si>
  <si>
    <t>1 PRD Sta Main Tools, Mint Farm-8</t>
  </si>
  <si>
    <t>1 PRD Sta Main Tools, Mint Farm-9</t>
  </si>
  <si>
    <t>1 PRD Sta Main Tools, Sumas-1</t>
  </si>
  <si>
    <t>1 PRD Sta Main Tools, Sumas-10</t>
  </si>
  <si>
    <t>1 PRD Sta Main Tools, Sumas-11</t>
  </si>
  <si>
    <t>1 PRD Sta Main Tools, Sumas-2</t>
  </si>
  <si>
    <t>1 PRD Sta Main Tools, Sumas-3</t>
  </si>
  <si>
    <t>1 PRD Sta Main Tools, Sumas-4</t>
  </si>
  <si>
    <t>1 PRD Sta Main Tools, Sumas-5</t>
  </si>
  <si>
    <t>1 PRD Sta Main Tools, Sumas-6</t>
  </si>
  <si>
    <t>1 PRD Sta Main Tools, Sumas-7</t>
  </si>
  <si>
    <t>1 PRD Sta Main Tools, Sumas-8</t>
  </si>
  <si>
    <t>1 PRD Sta Main Tools, Sumas-9</t>
  </si>
  <si>
    <t>1 PRD Sta Main Tools,Goldendale-1</t>
  </si>
  <si>
    <t>1 PRD Sta Main Tools,Goldendale-10</t>
  </si>
  <si>
    <t>1 PRD Sta Main Tools,Goldendale-11</t>
  </si>
  <si>
    <t>1 PRD Sta Main Tools,Goldendale-2</t>
  </si>
  <si>
    <t>1 PRD Sta Main Tools,Goldendale-3</t>
  </si>
  <si>
    <t>1 PRD Sta Main Tools,Goldendale-4</t>
  </si>
  <si>
    <t>1 PRD Sta Main Tools,Goldendale-5</t>
  </si>
  <si>
    <t>1 PRD Sta Main Tools,Goldendale-6</t>
  </si>
  <si>
    <t>1 PRD Sta Main Tools,Goldendale-7</t>
  </si>
  <si>
    <t>1 PRD Sta Main Tools,Goldendale-8</t>
  </si>
  <si>
    <t>1 PRD Sta Main Tools,Goldendale-9</t>
  </si>
  <si>
    <t>1 PRD Sta MainTools, Whitehorn -1</t>
  </si>
  <si>
    <t>1 PRD Sta MainTools, Whitehorn -10</t>
  </si>
  <si>
    <t>1 PRD Sta MainTools, Whitehorn -11</t>
  </si>
  <si>
    <t>1 PRD Sta MainTools, Whitehorn -2</t>
  </si>
  <si>
    <t>1 PRD Sta MainTools, Whitehorn -3</t>
  </si>
  <si>
    <t>1 PRD Sta MainTools, Whitehorn -4</t>
  </si>
  <si>
    <t>1 PRD Sta MainTools, Whitehorn -5</t>
  </si>
  <si>
    <t>1 PRD Sta MainTools, Whitehorn -6</t>
  </si>
  <si>
    <t>1 PRD Sta MainTools, Whitehorn -7</t>
  </si>
  <si>
    <t>1 PRD Sta MainTools, Whitehorn -8</t>
  </si>
  <si>
    <t>1 PRD Sta MainTools, Whitehorn -9</t>
  </si>
  <si>
    <t>1 PRD Sta MainTools,Frederickso-1</t>
  </si>
  <si>
    <t>1 PRD Sta MainTools,Frederickso-10</t>
  </si>
  <si>
    <t>1 PRD Sta MainTools,Frederickso-11</t>
  </si>
  <si>
    <t>1 PRD Sta MainTools,Frederickso-2</t>
  </si>
  <si>
    <t>1 PRD Sta MainTools,Frederickso-3</t>
  </si>
  <si>
    <t>1 PRD Sta MainTools,Frederickso-4</t>
  </si>
  <si>
    <t>1 PRD Sta MainTools,Frederickso-5</t>
  </si>
  <si>
    <t>1 PRD Sta MainTools,Frederickso-6</t>
  </si>
  <si>
    <t>1 PRD Sta MainTools,Frederickso-7</t>
  </si>
  <si>
    <t>1 PRD Sta MainTools,Frederickso-8</t>
  </si>
  <si>
    <t>1 PRD Sta MainTools,Frederickso-9</t>
  </si>
  <si>
    <t>11 PRD Sta Main Tools, Hopkins-1</t>
  </si>
  <si>
    <t>11 PRD Sta Main Tools, Hopkins-2</t>
  </si>
  <si>
    <t>PRD ARO, Other Prod -1</t>
  </si>
  <si>
    <t>PRD ARO, Other Prod -10</t>
  </si>
  <si>
    <t>PRD ARO, Other Prod -11</t>
  </si>
  <si>
    <t>PRD ARO, Other Prod -2</t>
  </si>
  <si>
    <t>PRD ARO, Other Prod -3</t>
  </si>
  <si>
    <t>PRD ARO, Other Prod -4</t>
  </si>
  <si>
    <t>PRD ARO, Other Prod -5</t>
  </si>
  <si>
    <t>PRD ARO, Other Prod -6</t>
  </si>
  <si>
    <t>PRD ARO, Other Prod -7</t>
  </si>
  <si>
    <t>PRD ARO, Other Prod -8</t>
  </si>
  <si>
    <t>PRD ARO, Other Prod -9</t>
  </si>
  <si>
    <t>PRD Energy Storage Equipment-1</t>
  </si>
  <si>
    <t>PRD Energy Storage Equipment-2</t>
  </si>
  <si>
    <t>PRD Energy Storage Equipment-3</t>
  </si>
  <si>
    <t>10 TSM Easement-1</t>
  </si>
  <si>
    <t>10 TSM Easement-10</t>
  </si>
  <si>
    <t>10 TSM Easement-11</t>
  </si>
  <si>
    <t>10 TSM Easement-2</t>
  </si>
  <si>
    <t>10 TSM Easement-3</t>
  </si>
  <si>
    <t>10 TSM Easement-4</t>
  </si>
  <si>
    <t>10 TSM Easement-5</t>
  </si>
  <si>
    <t>10 TSM Easement-6</t>
  </si>
  <si>
    <t>10 TSM Easement-7</t>
  </si>
  <si>
    <t>10 TSM Easement-8</t>
  </si>
  <si>
    <t>10 TSM Easement-9</t>
  </si>
  <si>
    <t>16 TSM Easements-1</t>
  </si>
  <si>
    <t>16 TSM Easements-10</t>
  </si>
  <si>
    <t>16 TSM Easements-2</t>
  </si>
  <si>
    <t>16 TSM Easements-3</t>
  </si>
  <si>
    <t>16 TSM Easements-4</t>
  </si>
  <si>
    <t>16 TSM Easements-5</t>
  </si>
  <si>
    <t>16 TSM Easements-6</t>
  </si>
  <si>
    <t>16 TSM Easements-7</t>
  </si>
  <si>
    <t>16 TSM Easements-8</t>
  </si>
  <si>
    <t>16 TSM Easements-9</t>
  </si>
  <si>
    <t>TSM Str/Impv, Colstrip 3-4 Com-1</t>
  </si>
  <si>
    <t>TSM Str/Impv, Colstrip 3-4 Com-10</t>
  </si>
  <si>
    <t>TSM Str/Impv, Colstrip 3-4 Com-11</t>
  </si>
  <si>
    <t>TSM Str/Impv, Colstrip 3-4 Com-2</t>
  </si>
  <si>
    <t>TSM Str/Impv, Colstrip 3-4 Com-3</t>
  </si>
  <si>
    <t>TSM Str/Impv, Colstrip 3-4 Com-4</t>
  </si>
  <si>
    <t>TSM Str/Impv, Colstrip 3-4 Com-5</t>
  </si>
  <si>
    <t>TSM Str/Impv, Colstrip 3-4 Com-6</t>
  </si>
  <si>
    <t>TSM Str/Impv, Colstrip 3-4 Com-7</t>
  </si>
  <si>
    <t>TSM Str/Impv, Colstrip 3-4 Com-8</t>
  </si>
  <si>
    <t>TSM Str/Impv, Colstrip 3-4 Com-9</t>
  </si>
  <si>
    <t>TSM Structures &amp; Improvement-1</t>
  </si>
  <si>
    <t>TSM Structures &amp; Improvement-2</t>
  </si>
  <si>
    <t>TSM Structures &amp; Improvement-3</t>
  </si>
  <si>
    <t>TSM Structures &amp; Improvement-4</t>
  </si>
  <si>
    <t>TSM Sta Eq, Colstrip 3-4 -1</t>
  </si>
  <si>
    <t>TSM Sta Eq, Colstrip 3-4 -10</t>
  </si>
  <si>
    <t>TSM Sta Eq, Colstrip 3-4 -11</t>
  </si>
  <si>
    <t>TSM Sta Eq, Colstrip 3-4 -2</t>
  </si>
  <si>
    <t>TSM Sta Eq, Colstrip 3-4 -3</t>
  </si>
  <si>
    <t>TSM Sta Eq, Colstrip 3-4 -4</t>
  </si>
  <si>
    <t>TSM Sta Eq, Colstrip 3-4 -5</t>
  </si>
  <si>
    <t>TSM Sta Eq, Colstrip 3-4 -6</t>
  </si>
  <si>
    <t>TSM Sta Eq, Colstrip 3-4 -7</t>
  </si>
  <si>
    <t>TSM Sta Eq, Colstrip 3-4 -8</t>
  </si>
  <si>
    <t>TSM Sta Eq, Colstrip 3-4 -9</t>
  </si>
  <si>
    <t>TSM Station Equipment-1</t>
  </si>
  <si>
    <t>TSM Station Equipment-10</t>
  </si>
  <si>
    <t>TSM Station Equipment-11</t>
  </si>
  <si>
    <t>TSM Station Equipment-2</t>
  </si>
  <si>
    <t>TSM Station Equipment-3</t>
  </si>
  <si>
    <t>TSM Station Equipment-4</t>
  </si>
  <si>
    <t>TSM Station Equipment-5</t>
  </si>
  <si>
    <t>TSM Station Equipment-6</t>
  </si>
  <si>
    <t>TSM Station Equipment-7</t>
  </si>
  <si>
    <t>TSM Station Equipment-8</t>
  </si>
  <si>
    <t>TSM Station Equipment-9</t>
  </si>
  <si>
    <t>6 TSM Substation Equipment-1</t>
  </si>
  <si>
    <t>6 TSM Substation Equipment-10</t>
  </si>
  <si>
    <t>6 TSM Substation Equipment-11</t>
  </si>
  <si>
    <t>6 TSM Substation Equipment-2</t>
  </si>
  <si>
    <t>6 TSM Substation Equipment-3</t>
  </si>
  <si>
    <t>6 TSM Substation Equipment-4</t>
  </si>
  <si>
    <t>6 TSM Substation Equipment-5</t>
  </si>
  <si>
    <t>6 TSM Substation Equipment-6</t>
  </si>
  <si>
    <t>6 TSM Substation Equipment-7</t>
  </si>
  <si>
    <t>6 TSM Substation Equipment-8</t>
  </si>
  <si>
    <t>6 TSM Substation Equipment-9</t>
  </si>
  <si>
    <t>7 TSM Substation Equipment-1</t>
  </si>
  <si>
    <t>7 TSM Substation Equipment-10</t>
  </si>
  <si>
    <t>7 TSM Substation Equipment-2</t>
  </si>
  <si>
    <t>7 TSM Substation Equipment-3</t>
  </si>
  <si>
    <t>7 TSM Substation Equipment-4</t>
  </si>
  <si>
    <t>7 TSM Substation Equipment-5</t>
  </si>
  <si>
    <t>7 TSM Substation Equipment-6</t>
  </si>
  <si>
    <t>7 TSM Substation Equipment-7</t>
  </si>
  <si>
    <t>7 TSM Substation Equipment-8</t>
  </si>
  <si>
    <t>7 TSM Substation Equipment-9</t>
  </si>
  <si>
    <t>9 (GIF) Sta Eq, Fredonia 1&amp;2-1</t>
  </si>
  <si>
    <t>9 (GIF) Sta Eq, Fredonia 1&amp;2-2</t>
  </si>
  <si>
    <t>9 (GIF) Sta Eq, Fredonia 1&amp;2-3</t>
  </si>
  <si>
    <t>9 (GIF) Sta Eq, Fredonia 1&amp;2-4</t>
  </si>
  <si>
    <t>9 (GIF) Sta Eq, Fredonia 1&amp;2-5</t>
  </si>
  <si>
    <t>9 (GIF) Sta Eq, Fredonia 1&amp;2-6</t>
  </si>
  <si>
    <t>9 (GIF) Sta Eq, HPK sub@plant-1</t>
  </si>
  <si>
    <t>9 (GIF) Sta Eq, HPK sub@plant-2</t>
  </si>
  <si>
    <t>9 (GIF) Sta Eq, HPK sub@plant-3</t>
  </si>
  <si>
    <t>9 (GIF) Sta Eq, HPK sub@plant-4</t>
  </si>
  <si>
    <t>9 (GIF) Sta Eq, HPK sub@plant-5</t>
  </si>
  <si>
    <t>9 (GIF) Sta Eq, HPK sub@plant-6</t>
  </si>
  <si>
    <t>9 (GIF) Sta Eq, LSR-1</t>
  </si>
  <si>
    <t>9 (GIF) Sta Eq, LSR-2</t>
  </si>
  <si>
    <t>9 (GIF) Sta Eq, LSR-3</t>
  </si>
  <si>
    <t>9 (GIF) Sta Eq, LSR-4</t>
  </si>
  <si>
    <t>9 (GIF) Sta Eq, LSR-5</t>
  </si>
  <si>
    <t>9 (GIF) Sta Eq, LSR-6</t>
  </si>
  <si>
    <t>9 (GIF) Sta Eq, LSR-7</t>
  </si>
  <si>
    <t>9 (GIF) Sta Eq, Poison Spring-1</t>
  </si>
  <si>
    <t>9 (GIF) Sta Eq, Poison Spring-2</t>
  </si>
  <si>
    <t>9 (GIF) Sta Eq, Poison Spring-3</t>
  </si>
  <si>
    <t>9 (GIF) Sta Eq, Snoqualmie Sw-1</t>
  </si>
  <si>
    <t>9 (GIF) Sta Eq, Snoqualmie Sw-10</t>
  </si>
  <si>
    <t>9 (GIF) Sta Eq, Snoqualmie Sw-2</t>
  </si>
  <si>
    <t>9 (GIF) Sta Eq, Snoqualmie Sw-3</t>
  </si>
  <si>
    <t>9 (GIF) Sta Eq, Snoqualmie Sw-4</t>
  </si>
  <si>
    <t>9 (GIF) Sta Eq, Snoqualmie Sw-5</t>
  </si>
  <si>
    <t>9 (GIF) Sta Eq, Snoqualmie Sw-6</t>
  </si>
  <si>
    <t>9 (GIF) Sta Eq, Snoqualmie Sw-7</t>
  </si>
  <si>
    <t>9 (GIF) Sta Eq, Snoqualmie Sw-8</t>
  </si>
  <si>
    <t>9 (GIF) Sta Eq, Snoqualmie Sw-9</t>
  </si>
  <si>
    <t>7 TSM Towers/Fixtures-1</t>
  </si>
  <si>
    <t>7 TSM Towers/Fixtures-2</t>
  </si>
  <si>
    <t>7 TSM Towers/Fixtures-3</t>
  </si>
  <si>
    <t>TSM Poles &amp; Fixtures-1</t>
  </si>
  <si>
    <t>TSM Poles &amp; Fixtures-10</t>
  </si>
  <si>
    <t>TSM Poles &amp; Fixtures-11</t>
  </si>
  <si>
    <t>TSM Poles &amp; Fixtures-2</t>
  </si>
  <si>
    <t>TSM Poles &amp; Fixtures-3</t>
  </si>
  <si>
    <t>TSM Poles &amp; Fixtures-4</t>
  </si>
  <si>
    <t>TSM Poles &amp; Fixtures-5</t>
  </si>
  <si>
    <t>TSM Poles &amp; Fixtures-6</t>
  </si>
  <si>
    <t>TSM Poles &amp; Fixtures-7</t>
  </si>
  <si>
    <t>TSM Poles &amp; Fixtures-8</t>
  </si>
  <si>
    <t>TSM Poles &amp; Fixtures-9</t>
  </si>
  <si>
    <t>TSM Poles, Wild Horse-WindRidg-1</t>
  </si>
  <si>
    <t>TSM Poles, Wild Horse-WindRidg-10</t>
  </si>
  <si>
    <t>TSM Poles, Wild Horse-WindRidg-11</t>
  </si>
  <si>
    <t>TSM Poles, Wild Horse-WindRidg-2</t>
  </si>
  <si>
    <t>TSM Poles, Wild Horse-WindRidg-3</t>
  </si>
  <si>
    <t>TSM Poles, Wild Horse-WindRidg-4</t>
  </si>
  <si>
    <t>TSM Poles, Wild Horse-WindRidg-5</t>
  </si>
  <si>
    <t>TSM Poles, Wild Horse-WindRidg-6</t>
  </si>
  <si>
    <t>TSM Poles, Wild Horse-WindRidg-7</t>
  </si>
  <si>
    <t>TSM Poles, Wild Horse-WindRidg-8</t>
  </si>
  <si>
    <t>TSM Poles, Wild Horse-WindRidg-9</t>
  </si>
  <si>
    <t>6 TSM Poles -1</t>
  </si>
  <si>
    <t>6 TSM Poles -10</t>
  </si>
  <si>
    <t>6 TSM Poles -11</t>
  </si>
  <si>
    <t>6 TSM Poles -2</t>
  </si>
  <si>
    <t>6 TSM Poles -3</t>
  </si>
  <si>
    <t>6 TSM Poles -4</t>
  </si>
  <si>
    <t>6 TSM Poles -5</t>
  </si>
  <si>
    <t>6 TSM Poles -6</t>
  </si>
  <si>
    <t>6 TSM Poles -7</t>
  </si>
  <si>
    <t>6 TSM Poles -8</t>
  </si>
  <si>
    <t>6 TSM Poles -9</t>
  </si>
  <si>
    <t>7 TSM Poles -1</t>
  </si>
  <si>
    <t>7 TSM Poles -10</t>
  </si>
  <si>
    <t>7 TSM Poles -11</t>
  </si>
  <si>
    <t>7 TSM Poles -2</t>
  </si>
  <si>
    <t>7 TSM Poles -3</t>
  </si>
  <si>
    <t>7 TSM Poles -4</t>
  </si>
  <si>
    <t>7 TSM Poles -5</t>
  </si>
  <si>
    <t>7 TSM Poles -6</t>
  </si>
  <si>
    <t>7 TSM Poles -7</t>
  </si>
  <si>
    <t>7 TSM Poles -8</t>
  </si>
  <si>
    <t>7 TSM Poles -9</t>
  </si>
  <si>
    <t>TSM O/H Conductor &amp; Devices-1</t>
  </si>
  <si>
    <t>TSM O/H Conductor &amp; Devices-10</t>
  </si>
  <si>
    <t>TSM O/H Conductor &amp; Devices-11</t>
  </si>
  <si>
    <t>TSM O/H Conductor &amp; Devices-2</t>
  </si>
  <si>
    <t>TSM O/H Conductor &amp; Devices-3</t>
  </si>
  <si>
    <t>TSM O/H Conductor &amp; Devices-4</t>
  </si>
  <si>
    <t>TSM O/H Conductor &amp; Devices-5</t>
  </si>
  <si>
    <t>TSM O/H Conductor &amp; Devices-6</t>
  </si>
  <si>
    <t>TSM O/H Conductor &amp; Devices-7</t>
  </si>
  <si>
    <t>TSM O/H Conductor &amp; Devices-8</t>
  </si>
  <si>
    <t>TSM O/H Conductor &amp; Devices-9</t>
  </si>
  <si>
    <t>6 TSM O/H Conductor/Devices-1</t>
  </si>
  <si>
    <t>6 TSM O/H Conductor/Devices-10</t>
  </si>
  <si>
    <t>6 TSM O/H Conductor/Devices-11</t>
  </si>
  <si>
    <t>6 TSM O/H Conductor/Devices-2</t>
  </si>
  <si>
    <t>6 TSM O/H Conductor/Devices-3</t>
  </si>
  <si>
    <t>6 TSM O/H Conductor/Devices-4</t>
  </si>
  <si>
    <t>6 TSM O/H Conductor/Devices-5</t>
  </si>
  <si>
    <t>6 TSM O/H Conductor/Devices-6</t>
  </si>
  <si>
    <t>6 TSM O/H Conductor/Devices-7</t>
  </si>
  <si>
    <t>6 TSM O/H Conductor/Devices-8</t>
  </si>
  <si>
    <t>6 TSM O/H Conductor/Devices-9</t>
  </si>
  <si>
    <t>7 TSM O/H Conductor/Devices-1</t>
  </si>
  <si>
    <t>7 TSM O/H Conductor/Devices-2</t>
  </si>
  <si>
    <t>7 TSM O/H Conductor/Devices-3</t>
  </si>
  <si>
    <t>7 TSM O/H Conductor/Devices-4</t>
  </si>
  <si>
    <t>7 TSM O/H Conductor/Devices-5</t>
  </si>
  <si>
    <t>9 (GIF) O/H Cond, TLN-HPK@plant-1</t>
  </si>
  <si>
    <t>10 DST Easements-2</t>
  </si>
  <si>
    <t>10 DST Easements-3</t>
  </si>
  <si>
    <t>0 DST Structures &amp; Improvement-1</t>
  </si>
  <si>
    <t>0 DST Structures &amp; Improvement-2</t>
  </si>
  <si>
    <t>0 DST Structures &amp; Improvement-3</t>
  </si>
  <si>
    <t>0 DST Substation Equipment-1</t>
  </si>
  <si>
    <t>0 DST Substation Equipment-10</t>
  </si>
  <si>
    <t>0 DST Substation Equipment-11</t>
  </si>
  <si>
    <t>0 DST Substation Equipment-2</t>
  </si>
  <si>
    <t>0 DST Substation Equipment-3</t>
  </si>
  <si>
    <t>0 DST Substation Equipment-4</t>
  </si>
  <si>
    <t>0 DST Substation Equipment-5</t>
  </si>
  <si>
    <t>0 DST Substation Equipment-6</t>
  </si>
  <si>
    <t>0 DST Substation Equipment-7</t>
  </si>
  <si>
    <t>0 DST Substation Equipment-8</t>
  </si>
  <si>
    <t>0 DST Substation Equipment-9</t>
  </si>
  <si>
    <t>0 DST Battery Storage Equipment-1</t>
  </si>
  <si>
    <t>0 DST Battery Storage Equipment-2</t>
  </si>
  <si>
    <t>0 DST Battery Storage Equipment-3</t>
  </si>
  <si>
    <t>0 DST Poles/Towers/Fixtures-1</t>
  </si>
  <si>
    <t>0 DST Poles/Towers/Fixtures-10</t>
  </si>
  <si>
    <t>0 DST Poles/Towers/Fixtures-11</t>
  </si>
  <si>
    <t>0 DST Poles/Towers/Fixtures-2</t>
  </si>
  <si>
    <t>0 DST Poles/Towers/Fixtures-3</t>
  </si>
  <si>
    <t>0 DST Poles/Towers/Fixtures-4</t>
  </si>
  <si>
    <t>0 DST Poles/Towers/Fixtures-5</t>
  </si>
  <si>
    <t>0 DST Poles/Towers/Fixtures-6</t>
  </si>
  <si>
    <t>0 DST Poles/Towers/Fixtures-7</t>
  </si>
  <si>
    <t>0 DST Poles/Towers/Fixtures-8</t>
  </si>
  <si>
    <t>0 DST Poles/Towers/Fixtures-9</t>
  </si>
  <si>
    <t>0 DST O/H Conductor/Devices-1</t>
  </si>
  <si>
    <t>0 DST O/H Conductor/Devices-10</t>
  </si>
  <si>
    <t>0 DST O/H Conductor/Devices-11</t>
  </si>
  <si>
    <t>0 DST O/H Conductor/Devices-2</t>
  </si>
  <si>
    <t>0 DST O/H Conductor/Devices-3</t>
  </si>
  <si>
    <t>0 DST O/H Conductor/Devices-4</t>
  </si>
  <si>
    <t>0 DST O/H Conductor/Devices-5</t>
  </si>
  <si>
    <t>0 DST O/H Conductor/Devices-6</t>
  </si>
  <si>
    <t>0 DST O/H Conductor/Devices-7</t>
  </si>
  <si>
    <t>0 DST O/H Conductor/Devices-8</t>
  </si>
  <si>
    <t>0 DST O/H Conductor/Devices-9</t>
  </si>
  <si>
    <t>0 DST U/G Conduit-1</t>
  </si>
  <si>
    <t>0 DST U/G Conduit-10</t>
  </si>
  <si>
    <t>0 DST U/G Conduit-11</t>
  </si>
  <si>
    <t>0 DST U/G Conduit-2</t>
  </si>
  <si>
    <t>0 DST U/G Conduit-3</t>
  </si>
  <si>
    <t>0 DST U/G Conduit-4</t>
  </si>
  <si>
    <t>0 DST U/G Conduit-5</t>
  </si>
  <si>
    <t>0 DST U/G Conduit-6</t>
  </si>
  <si>
    <t>0 DST U/G Conduit-7</t>
  </si>
  <si>
    <t>0 DST U/G Conduit-8</t>
  </si>
  <si>
    <t>0 DST U/G Conduit-9</t>
  </si>
  <si>
    <t>0 DST U/G Conductor/Devices-1</t>
  </si>
  <si>
    <t>0 DST U/G Conductor/Devices-10</t>
  </si>
  <si>
    <t>0 DST U/G Conductor/Devices-11</t>
  </si>
  <si>
    <t>0 DST U/G Conductor/Devices-2</t>
  </si>
  <si>
    <t>0 DST U/G Conductor/Devices-3</t>
  </si>
  <si>
    <t>0 DST U/G Conductor/Devices-4</t>
  </si>
  <si>
    <t>0 DST U/G Conductor/Devices-5</t>
  </si>
  <si>
    <t>0 DST U/G Conductor/Devices-6</t>
  </si>
  <si>
    <t>0 DST U/G Conductor/Devices-7</t>
  </si>
  <si>
    <t>0 DST U/G Conductor/Devices-8</t>
  </si>
  <si>
    <t>0 DST U/G Conductor/Devices-9</t>
  </si>
  <si>
    <t>DST Line Transformers-1</t>
  </si>
  <si>
    <t>DST Line Transformers-10</t>
  </si>
  <si>
    <t>DST Line Transformers-11</t>
  </si>
  <si>
    <t>DST Line Transformers-2</t>
  </si>
  <si>
    <t>DST Line Transformers-3</t>
  </si>
  <si>
    <t>DST Line Transformers-4</t>
  </si>
  <si>
    <t>DST Line Transformers-5</t>
  </si>
  <si>
    <t>DST Line Transformers-6</t>
  </si>
  <si>
    <t>DST Line Transformers-7</t>
  </si>
  <si>
    <t>DST Line Transformers-8</t>
  </si>
  <si>
    <t>DST Line Transformers-9</t>
  </si>
  <si>
    <t>DST Services-1</t>
  </si>
  <si>
    <t>DST Services-10</t>
  </si>
  <si>
    <t>DST Services-11</t>
  </si>
  <si>
    <t>DST Services-2</t>
  </si>
  <si>
    <t>DST Services-3</t>
  </si>
  <si>
    <t>DST Services-4</t>
  </si>
  <si>
    <t>DST Services-5</t>
  </si>
  <si>
    <t>DST Services-6</t>
  </si>
  <si>
    <t>DST Services-7</t>
  </si>
  <si>
    <t>DST Services-8</t>
  </si>
  <si>
    <t>DST Services-9</t>
  </si>
  <si>
    <t>DST Meters AMR-1</t>
  </si>
  <si>
    <t>DST Meters AMR-10</t>
  </si>
  <si>
    <t>DST Meters AMR-11</t>
  </si>
  <si>
    <t>DST Meters AMR-2</t>
  </si>
  <si>
    <t>DST Meters AMR-3</t>
  </si>
  <si>
    <t>DST Meters AMR-4</t>
  </si>
  <si>
    <t>DST Meters AMR-5</t>
  </si>
  <si>
    <t>DST Meters AMR-6</t>
  </si>
  <si>
    <t>DST Meters AMR-7</t>
  </si>
  <si>
    <t>DST Meters AMR-8</t>
  </si>
  <si>
    <t>DST Meters AMR-9</t>
  </si>
  <si>
    <t>1 DST Meters AMI-1</t>
  </si>
  <si>
    <t>1 DST Meters AMI-10</t>
  </si>
  <si>
    <t>1 DST Meters AMI-11</t>
  </si>
  <si>
    <t>1 DST Meters AMI-2</t>
  </si>
  <si>
    <t>1 DST Meters AMI-3</t>
  </si>
  <si>
    <t>1 DST Meters AMI-4</t>
  </si>
  <si>
    <t>1 DST Meters AMI-5</t>
  </si>
  <si>
    <t>1 DST Meters AMI-6</t>
  </si>
  <si>
    <t>1 DST Meters AMI-7</t>
  </si>
  <si>
    <t>1 DST Meters AMI-8</t>
  </si>
  <si>
    <t>1 DST Meters AMI-9</t>
  </si>
  <si>
    <t>DST Street Lighting &amp; Signal-1</t>
  </si>
  <si>
    <t>DST Street Lighting &amp; Signal-10</t>
  </si>
  <si>
    <t>DST Street Lighting &amp; Signal-11</t>
  </si>
  <si>
    <t>DST Street Lighting &amp; Signal-2</t>
  </si>
  <si>
    <t>DST Street Lighting &amp; Signal-3</t>
  </si>
  <si>
    <t>DST Street Lighting &amp; Signal-4</t>
  </si>
  <si>
    <t>DST Street Lighting &amp; Signal-5</t>
  </si>
  <si>
    <t>DST Street Lighting &amp; Signal-6</t>
  </si>
  <si>
    <t>DST Street Lighting &amp; Signal-7</t>
  </si>
  <si>
    <t>DST Street Lighting &amp; Signal-8</t>
  </si>
  <si>
    <t>DST Street Lighting &amp; Signal-9</t>
  </si>
  <si>
    <t>DST ARO Distribution-1</t>
  </si>
  <si>
    <t>DST ARO Distribution-10</t>
  </si>
  <si>
    <t>DST ARO Distribution-11</t>
  </si>
  <si>
    <t>DST ARO Distribution-2</t>
  </si>
  <si>
    <t>DST ARO Distribution-3</t>
  </si>
  <si>
    <t>DST ARO Distribution-4</t>
  </si>
  <si>
    <t>DST ARO Distribution-5</t>
  </si>
  <si>
    <t>DST ARO Distribution-6</t>
  </si>
  <si>
    <t>DST ARO Distribution-7</t>
  </si>
  <si>
    <t>DST ARO Distribution-8</t>
  </si>
  <si>
    <t>DST ARO Distribution-9</t>
  </si>
  <si>
    <t>0 GEN Structures &amp; Improvement-1</t>
  </si>
  <si>
    <t>0 GEN Structures &amp; Improvement-10</t>
  </si>
  <si>
    <t>0 GEN Structures &amp; Improvement-11</t>
  </si>
  <si>
    <t>0 GEN Structures &amp; Improvement-2</t>
  </si>
  <si>
    <t>0 GEN Structures &amp; Improvement-3</t>
  </si>
  <si>
    <t>0 GEN Structures &amp; Improvement-4</t>
  </si>
  <si>
    <t>0 GEN Structures &amp; Improvement-5</t>
  </si>
  <si>
    <t>0 GEN Structures &amp; Improvement-6</t>
  </si>
  <si>
    <t>0 GEN Structures &amp; Improvement-7</t>
  </si>
  <si>
    <t>0 GEN Structures &amp; Improvement-8</t>
  </si>
  <si>
    <t>0 GEN Structures &amp; Improvement-9</t>
  </si>
  <si>
    <t>1 GEN Off Furn &amp; Eq,Sumas-1</t>
  </si>
  <si>
    <t>1 GEN Off Furn &amp; Eq,Sumas-2</t>
  </si>
  <si>
    <t>1 GEN Off Furn &amp; Eq,Sumas-3</t>
  </si>
  <si>
    <t>1 GEN Off Furn &amp; Eq,Sumas-4</t>
  </si>
  <si>
    <t>1 GEN Off Furn &amp; Eq,Sumas-5</t>
  </si>
  <si>
    <t>1 GEN Off Furn &amp; Eq,Sumas-6</t>
  </si>
  <si>
    <t>1 GEN Office F&amp;E, Snoqualmie 1-1</t>
  </si>
  <si>
    <t>1 GEN Office F&amp;E, Snoqualmie 1-2</t>
  </si>
  <si>
    <t>1 GEN Office F&amp;E, Snoqualmie 1-3</t>
  </si>
  <si>
    <t>1 GEN Office F&amp;E, Snoqualmie 1-4</t>
  </si>
  <si>
    <t>1 GEN Office F&amp;E, Snoqualmie 1-5</t>
  </si>
  <si>
    <t>1 GEN Office F&amp;E, Snoqualmie 1-6</t>
  </si>
  <si>
    <t>1 GEN Office Furn &amp; Eq, Gold-1</t>
  </si>
  <si>
    <t>1 GEN Office Furn &amp; Eq, Gold-2</t>
  </si>
  <si>
    <t>1 GEN Office Furn &amp; Eq, Gold-3</t>
  </si>
  <si>
    <t>1 GEN Office Furn &amp; Eq, Gold-4</t>
  </si>
  <si>
    <t>1 GEN Office Furn &amp; Eq, Gold-5</t>
  </si>
  <si>
    <t>1 GEN Office Furn &amp; Eq, Gold-6</t>
  </si>
  <si>
    <t>1 GEN Office Furn &amp; Eq, new-1</t>
  </si>
  <si>
    <t>1 GEN Office Furn &amp; Eq, new-2</t>
  </si>
  <si>
    <t>1 GEN Office Furn &amp; Eq, new-3</t>
  </si>
  <si>
    <t>1 GEN Office Furn &amp; Eq, new-4</t>
  </si>
  <si>
    <t>1 GEN Office Furn &amp; Eq, new-5</t>
  </si>
  <si>
    <t>1 GEN Office Furn &amp; Eq, new-6</t>
  </si>
  <si>
    <t>1 GEN Office Furn &amp; Eq, new-7</t>
  </si>
  <si>
    <t>1 GEN Office Furn &amp; Eq, new-8</t>
  </si>
  <si>
    <t>1 GEN Office Furn &amp; Eq, new-9</t>
  </si>
  <si>
    <t>1 GEN Office Furn &amp; Eq, UBK-1</t>
  </si>
  <si>
    <t>1 GEN Office Furn &amp; Eq, UBK-2</t>
  </si>
  <si>
    <t>1 GEN Office Furn &amp; Eq, UBK-3</t>
  </si>
  <si>
    <t>1 GEN Office Furn &amp; Eq, UBK-4</t>
  </si>
  <si>
    <t>1 GEN Office Furn &amp; Eq, UBK-5</t>
  </si>
  <si>
    <t>1 GEN Office Furn &amp; Eq, UBK-6</t>
  </si>
  <si>
    <t>2 GEN Computer Eq, Encogen-1</t>
  </si>
  <si>
    <t>2 GEN Computer Eq, Encogen-10</t>
  </si>
  <si>
    <t>2 GEN Computer Eq, Encogen-11</t>
  </si>
  <si>
    <t>2 GEN Computer Eq, Encogen-2</t>
  </si>
  <si>
    <t>2 GEN Computer Eq, Encogen-3</t>
  </si>
  <si>
    <t>2 GEN Computer Eq, Encogen-4</t>
  </si>
  <si>
    <t>2 GEN Computer Eq, Encogen-5</t>
  </si>
  <si>
    <t>2 GEN Computer Eq, Encogen-6</t>
  </si>
  <si>
    <t>2 GEN Computer Eq, Encogen-7</t>
  </si>
  <si>
    <t>2 GEN Computer Eq, Encogen-8</t>
  </si>
  <si>
    <t>2 GEN Computer Eq, Encogen-9</t>
  </si>
  <si>
    <t>2 GEN Computer Eq, Fredonia-1</t>
  </si>
  <si>
    <t>2 GEN Computer Eq, Fredonia-2</t>
  </si>
  <si>
    <t>2 GEN Computer Eq, Fredonia-3</t>
  </si>
  <si>
    <t>2 GEN Computer Eq, Fredonia-4</t>
  </si>
  <si>
    <t>2 GEN Computer Eq, Fredonia-5</t>
  </si>
  <si>
    <t>2 GEN Computer Eq, Fredonia-6</t>
  </si>
  <si>
    <t>2 GEN Computer Eq, Fredonia-7</t>
  </si>
  <si>
    <t>2 GEN Computer Eq, Goldendale-1</t>
  </si>
  <si>
    <t>2 GEN Computer Eq, Goldendale-10</t>
  </si>
  <si>
    <t>2 GEN Computer Eq, Goldendale-11</t>
  </si>
  <si>
    <t>2 GEN Computer Eq, Goldendale-2</t>
  </si>
  <si>
    <t>2 GEN Computer Eq, Goldendale-3</t>
  </si>
  <si>
    <t>2 GEN Computer Eq, Goldendale-4</t>
  </si>
  <si>
    <t>2 GEN Computer Eq, Goldendale-5</t>
  </si>
  <si>
    <t>2 GEN Computer Eq, Goldendale-6</t>
  </si>
  <si>
    <t>2 GEN Computer Eq, Goldendale-7</t>
  </si>
  <si>
    <t>2 GEN Computer Eq, Goldendale-8</t>
  </si>
  <si>
    <t>2 GEN Computer Eq, Goldendale-9</t>
  </si>
  <si>
    <t>2 GEN Computer Eq, HPK Ridge-1</t>
  </si>
  <si>
    <t>2 GEN Computer Eq, HPK Ridge-2</t>
  </si>
  <si>
    <t>2 GEN Computer Eq, HPK Ridge-3</t>
  </si>
  <si>
    <t>2 GEN Computer Eq, LB#4-2013-1</t>
  </si>
  <si>
    <t>2 GEN Computer Eq, LB#4-2013-2</t>
  </si>
  <si>
    <t>2 GEN Computer Eq, LB#4-2013-3</t>
  </si>
  <si>
    <t>2 GEN Computer Eq, LB#4-2013-4</t>
  </si>
  <si>
    <t>2 GEN Computer Eq, LB#4-2013-5</t>
  </si>
  <si>
    <t>2 GEN Computer Eq, LB#4-2013-6</t>
  </si>
  <si>
    <t>2 GEN Computer Eq, LB#4-2013-7</t>
  </si>
  <si>
    <t>2 GEN Computer Eq, LBK FSC-1</t>
  </si>
  <si>
    <t>2 GEN Computer Eq, LBK FSC-10</t>
  </si>
  <si>
    <t>2 GEN Computer Eq, LBK FSC-2</t>
  </si>
  <si>
    <t>2 GEN Computer Eq, LBK FSC-3</t>
  </si>
  <si>
    <t>2 GEN Computer Eq, LBK FSC-4</t>
  </si>
  <si>
    <t>2 GEN Computer Eq, LBK FSC-5</t>
  </si>
  <si>
    <t>2 GEN Computer Eq, LBK FSC-6</t>
  </si>
  <si>
    <t>2 GEN Computer Eq, LBK FSC-7</t>
  </si>
  <si>
    <t>2 GEN Computer Eq, LBK FSC-8</t>
  </si>
  <si>
    <t>2 GEN Computer Eq, LBK FSC-9</t>
  </si>
  <si>
    <t>2 GEN Computer Eq, Mint Farm-1</t>
  </si>
  <si>
    <t>2 GEN Computer Eq, Mint Farm-2</t>
  </si>
  <si>
    <t>2 GEN Computer Eq, Mint Farm-3</t>
  </si>
  <si>
    <t>2 GEN Computer Eq, Mint Farm-4</t>
  </si>
  <si>
    <t>2 GEN Computer Eq, Mint Farm-5</t>
  </si>
  <si>
    <t>2 GEN Computer Eq, Mint Farm-6</t>
  </si>
  <si>
    <t>2 GEN Computer Eq, Mint Farm-7</t>
  </si>
  <si>
    <t>2 GEN Computer Eq, Mint Farm-8</t>
  </si>
  <si>
    <t>2 GEN Computer Eq, new-1</t>
  </si>
  <si>
    <t>2 GEN Computer Eq, new-10</t>
  </si>
  <si>
    <t>2 GEN Computer Eq, new-11</t>
  </si>
  <si>
    <t>2 GEN Computer Eq, new-2</t>
  </si>
  <si>
    <t>2 GEN Computer Eq, new-3</t>
  </si>
  <si>
    <t>2 GEN Computer Eq, new-4</t>
  </si>
  <si>
    <t>2 GEN Computer Eq, new-5</t>
  </si>
  <si>
    <t>2 GEN Computer Eq, new-6</t>
  </si>
  <si>
    <t>2 GEN Computer Eq, new-7</t>
  </si>
  <si>
    <t>2 GEN Computer Eq, new-8</t>
  </si>
  <si>
    <t>2 GEN Computer Eq, new-9</t>
  </si>
  <si>
    <t>2 GEN Computer Eq, Snoqualmie 1-1</t>
  </si>
  <si>
    <t>2 GEN Computer Eq, Snoqualmie 1-10</t>
  </si>
  <si>
    <t>2 GEN Computer Eq, Snoqualmie 1-11</t>
  </si>
  <si>
    <t>2 GEN Computer Eq, Snoqualmie 1-2</t>
  </si>
  <si>
    <t>2 GEN Computer Eq, Snoqualmie 1-3</t>
  </si>
  <si>
    <t>2 GEN Computer Eq, Snoqualmie 1-4</t>
  </si>
  <si>
    <t>2 GEN Computer Eq, Snoqualmie 1-5</t>
  </si>
  <si>
    <t>2 GEN Computer Eq, Snoqualmie 1-6</t>
  </si>
  <si>
    <t>2 GEN Computer Eq, Snoqualmie 1-7</t>
  </si>
  <si>
    <t>2 GEN Computer Eq, Snoqualmie 1-8</t>
  </si>
  <si>
    <t>2 GEN Computer Eq, Snoqualmie 1-9</t>
  </si>
  <si>
    <t>2 GEN Computer Eq, Snoqualmie 2-1</t>
  </si>
  <si>
    <t>2 GEN Computer Eq, Snoqualmie 2-10</t>
  </si>
  <si>
    <t>2 GEN Computer Eq, Snoqualmie 2-11</t>
  </si>
  <si>
    <t>2 GEN Computer Eq, Snoqualmie 2-2</t>
  </si>
  <si>
    <t>2 GEN Computer Eq, Snoqualmie 2-3</t>
  </si>
  <si>
    <t>2 GEN Computer Eq, Snoqualmie 2-4</t>
  </si>
  <si>
    <t>2 GEN Computer Eq, Snoqualmie 2-5</t>
  </si>
  <si>
    <t>2 GEN Computer Eq, Snoqualmie 2-6</t>
  </si>
  <si>
    <t>2 GEN Computer Eq, Snoqualmie 2-7</t>
  </si>
  <si>
    <t>2 GEN Computer Eq, Snoqualmie 2-8</t>
  </si>
  <si>
    <t>2 GEN Computer Eq, Snoqualmie 2-9</t>
  </si>
  <si>
    <t>GEN Trans Equip, Colstrip 1-1</t>
  </si>
  <si>
    <t>GEN Trans Equip, Colstrip 1-10</t>
  </si>
  <si>
    <t>GEN Trans Equip, Colstrip 1-2</t>
  </si>
  <si>
    <t>GEN Trans Equip, Colstrip 1-3</t>
  </si>
  <si>
    <t>GEN Trans Equip, Colstrip 1-4</t>
  </si>
  <si>
    <t>GEN Trans Equip, Colstrip 1-5</t>
  </si>
  <si>
    <t>GEN Trans Equip, Colstrip 1-6</t>
  </si>
  <si>
    <t>GEN Trans Equip, Colstrip 1-7</t>
  </si>
  <si>
    <t>GEN Trans Equip, Colstrip 1-8</t>
  </si>
  <si>
    <t>GEN Trans Equip, Colstrip 1-9</t>
  </si>
  <si>
    <t>GEN Trans Equip, Colstrip 2-1</t>
  </si>
  <si>
    <t>GEN Trans Equip, Colstrip 2-10</t>
  </si>
  <si>
    <t>GEN Trans Equip, Colstrip 2-2</t>
  </si>
  <si>
    <t>GEN Trans Equip, Colstrip 2-3</t>
  </si>
  <si>
    <t>GEN Trans Equip, Colstrip 2-4</t>
  </si>
  <si>
    <t>GEN Trans Equip, Colstrip 2-5</t>
  </si>
  <si>
    <t>GEN Trans Equip, Colstrip 2-6</t>
  </si>
  <si>
    <t>GEN Trans Equip, Colstrip 2-7</t>
  </si>
  <si>
    <t>GEN Trans Equip, Colstrip 2-8</t>
  </si>
  <si>
    <t>GEN Trans Equip, Colstrip 2-9</t>
  </si>
  <si>
    <t>GEN Trans Equip, Colstrip 3-1</t>
  </si>
  <si>
    <t>GEN Trans Equip, Colstrip 3-10</t>
  </si>
  <si>
    <t>GEN Trans Equip, Colstrip 3-2</t>
  </si>
  <si>
    <t>GEN Trans Equip, Colstrip 3-3</t>
  </si>
  <si>
    <t>GEN Trans Equip, Colstrip 3-4</t>
  </si>
  <si>
    <t>GEN Trans Equip, Colstrip 3-5</t>
  </si>
  <si>
    <t>GEN Trans Equip, Colstrip 3-6</t>
  </si>
  <si>
    <t>GEN Trans Equip, Colstrip 3-7</t>
  </si>
  <si>
    <t>GEN Trans Equip, Colstrip 3-8</t>
  </si>
  <si>
    <t>GEN Trans Equip, Colstrip 3-9</t>
  </si>
  <si>
    <t>GEN Trans Equip, Colstrip 4-1</t>
  </si>
  <si>
    <t>GEN Trans Equip, Colstrip 4-10</t>
  </si>
  <si>
    <t>GEN Trans Equip, Colstrip 4-2</t>
  </si>
  <si>
    <t>GEN Trans Equip, Colstrip 4-3</t>
  </si>
  <si>
    <t>GEN Trans Equip, Colstrip 4-4</t>
  </si>
  <si>
    <t>GEN Trans Equip, Colstrip 4-5</t>
  </si>
  <si>
    <t>GEN Trans Equip, Colstrip 4-6</t>
  </si>
  <si>
    <t>GEN Trans Equip, Colstrip 4-7</t>
  </si>
  <si>
    <t>GEN Trans Equip, Colstrip 4-8</t>
  </si>
  <si>
    <t>GEN Trans Equip, Colstrip 4-9</t>
  </si>
  <si>
    <t>GEN Trans Equip, new-1</t>
  </si>
  <si>
    <t>GEN Trans Equip, new-10</t>
  </si>
  <si>
    <t>GEN Trans Equip, new-11</t>
  </si>
  <si>
    <t>GEN Trans Equip, new-2</t>
  </si>
  <si>
    <t>GEN Trans Equip, new-3</t>
  </si>
  <si>
    <t>GEN Trans Equip, new-4</t>
  </si>
  <si>
    <t>GEN Trans Equip, new-5</t>
  </si>
  <si>
    <t>GEN Trans Equip, new-6</t>
  </si>
  <si>
    <t>GEN Trans Equip, new-7</t>
  </si>
  <si>
    <t>GEN Trans Equip, new-8</t>
  </si>
  <si>
    <t>GEN Trans Equip, new-9</t>
  </si>
  <si>
    <t>0 GEN Stores Equip, new-1</t>
  </si>
  <si>
    <t>0 GEN Stores Equip, new-2</t>
  </si>
  <si>
    <t>0 GEN Stores Equip, new-3</t>
  </si>
  <si>
    <t>0 GEN Stores Equip, new-4</t>
  </si>
  <si>
    <t>0 GEN Stores Equip, new-5</t>
  </si>
  <si>
    <t>0 GEN Stores Equip, new-6</t>
  </si>
  <si>
    <t>0 GEN Stores Equip, new-7</t>
  </si>
  <si>
    <t>0 GEN Stores Equip, new-8</t>
  </si>
  <si>
    <t>0 GEN Tools, Colstrip 1-1</t>
  </si>
  <si>
    <t>0 GEN Tools, Colstrip 1-2</t>
  </si>
  <si>
    <t>0 GEN Tools, Colstrip 1-3</t>
  </si>
  <si>
    <t>0 GEN Tools, Colstrip 1-4</t>
  </si>
  <si>
    <t>0 GEN Tools, Colstrip 1-5</t>
  </si>
  <si>
    <t>0 GEN Tools, Colstrip 1-6</t>
  </si>
  <si>
    <t>0 GEN Tools, Colstrip 1-7</t>
  </si>
  <si>
    <t>0 GEN Tools, Colstrip 1-8</t>
  </si>
  <si>
    <t>0 GEN Tools, Colstrip 1-9</t>
  </si>
  <si>
    <t>0 GEN Tools, Colstrip 2-1</t>
  </si>
  <si>
    <t>0 GEN Tools, Colstrip 2-2</t>
  </si>
  <si>
    <t>0 GEN Tools, Colstrip 2-3</t>
  </si>
  <si>
    <t>0 GEN Tools, Colstrip 2-4</t>
  </si>
  <si>
    <t>0 GEN Tools, Colstrip 2-5</t>
  </si>
  <si>
    <t>0 GEN Tools, Colstrip 2-6</t>
  </si>
  <si>
    <t>0 GEN Tools, Colstrip 2-7</t>
  </si>
  <si>
    <t>0 GEN Tools, Colstrip 2-8</t>
  </si>
  <si>
    <t>0 GEN Tools, Colstrip 2-9</t>
  </si>
  <si>
    <t>0 GEN Tools, Colstrip 3-1</t>
  </si>
  <si>
    <t>0 GEN Tools, Colstrip 3-2</t>
  </si>
  <si>
    <t>0 GEN Tools, Colstrip 3-3</t>
  </si>
  <si>
    <t>0 GEN Tools, Colstrip 3-4</t>
  </si>
  <si>
    <t>0 GEN Tools, Colstrip 3-5</t>
  </si>
  <si>
    <t>0 GEN Tools, Colstrip 3-6</t>
  </si>
  <si>
    <t>0 GEN Tools, Colstrip 3-7</t>
  </si>
  <si>
    <t>0 GEN Tools, Colstrip 3-8</t>
  </si>
  <si>
    <t>0 GEN Tools, Colstrip 3-9</t>
  </si>
  <si>
    <t>0 GEN Tools, Colstrip 4-1</t>
  </si>
  <si>
    <t>0 GEN Tools, Colstrip 4-2</t>
  </si>
  <si>
    <t>0 GEN Tools, Colstrip 4-3</t>
  </si>
  <si>
    <t>0 GEN Tools, Colstrip 4-4</t>
  </si>
  <si>
    <t>0 GEN Tools, Colstrip 4-5</t>
  </si>
  <si>
    <t>0 GEN Tools, Colstrip 4-6</t>
  </si>
  <si>
    <t>0 GEN Tools, Colstrip 4-7</t>
  </si>
  <si>
    <t>0 GEN Tools, Colstrip 4-8</t>
  </si>
  <si>
    <t>0 GEN Tools, Colstrip 4-9</t>
  </si>
  <si>
    <t>0 GEN Tools/Garage, MTF new-1</t>
  </si>
  <si>
    <t>0 GEN Tools/Garage, MTF new-10</t>
  </si>
  <si>
    <t>0 GEN Tools/Garage, MTF new-11</t>
  </si>
  <si>
    <t>0 GEN Tools/Garage, MTF new-2</t>
  </si>
  <si>
    <t>0 GEN Tools/Garage, MTF new-3</t>
  </si>
  <si>
    <t>0 GEN Tools/Garage, MTF new-4</t>
  </si>
  <si>
    <t>0 GEN Tools/Garage, MTF new-5</t>
  </si>
  <si>
    <t>0 GEN Tools/Garage, MTF new-6</t>
  </si>
  <si>
    <t>0 GEN Tools/Garage, MTF new-7</t>
  </si>
  <si>
    <t>0 GEN Tools/Garage, MTF new-8</t>
  </si>
  <si>
    <t>0 GEN Tools/Garage, MTF new-9</t>
  </si>
  <si>
    <t>0 GEN Tools/Garage/Shop, new-1</t>
  </si>
  <si>
    <t>0 GEN Tools/Garage/Shop, new-10</t>
  </si>
  <si>
    <t>0 GEN Tools/Garage/Shop, new-11</t>
  </si>
  <si>
    <t>0 GEN Tools/Garage/Shop, new-2</t>
  </si>
  <si>
    <t>0 GEN Tools/Garage/Shop, new-3</t>
  </si>
  <si>
    <t>0 GEN Tools/Garage/Shop, new-4</t>
  </si>
  <si>
    <t>0 GEN Tools/Garage/Shop, new-5</t>
  </si>
  <si>
    <t>0 GEN Tools/Garage/Shop, new-6</t>
  </si>
  <si>
    <t>0 GEN Tools/Garage/Shop, new-7</t>
  </si>
  <si>
    <t>0 GEN Tools/Garage/Shop, new-8</t>
  </si>
  <si>
    <t>0 GEN Tools/Garage/Shop, new-9</t>
  </si>
  <si>
    <t>0 GEN Laboratory Equip, new-1</t>
  </si>
  <si>
    <t>0 GEN Laboratory Equip, new-2</t>
  </si>
  <si>
    <t>0 GEN Laboratory Equip, new-3</t>
  </si>
  <si>
    <t>0 GEN Laboratory Equip, new-4</t>
  </si>
  <si>
    <t>0 GEN Laboratory Equip, new-5</t>
  </si>
  <si>
    <t>0 GEN Laboratory Equip, new-6</t>
  </si>
  <si>
    <t>0 GEN Laboratory Equip, new-7</t>
  </si>
  <si>
    <t>0 GEN Laboratory Equip, new-8</t>
  </si>
  <si>
    <t>0 GEN Laboratory Equip, new-9</t>
  </si>
  <si>
    <t>GEN Power-Op Equip, Colstrip 1-1</t>
  </si>
  <si>
    <t>GEN Power-Op Equip, Colstrip 1-10</t>
  </si>
  <si>
    <t>GEN Power-Op Equip, Colstrip 1-11</t>
  </si>
  <si>
    <t>GEN Power-Op Equip, Colstrip 1-2</t>
  </si>
  <si>
    <t>GEN Power-Op Equip, Colstrip 1-3</t>
  </si>
  <si>
    <t>GEN Power-Op Equip, Colstrip 1-4</t>
  </si>
  <si>
    <t>GEN Power-Op Equip, Colstrip 1-5</t>
  </si>
  <si>
    <t>GEN Power-Op Equip, Colstrip 1-6</t>
  </si>
  <si>
    <t>GEN Power-Op Equip, Colstrip 1-7</t>
  </si>
  <si>
    <t>GEN Power-Op Equip, Colstrip 1-8</t>
  </si>
  <si>
    <t>GEN Power-Op Equip, Colstrip 1-9</t>
  </si>
  <si>
    <t>GEN Power-Op Equip, Colstrip 2-1</t>
  </si>
  <si>
    <t>GEN Power-Op Equip, Colstrip 2-10</t>
  </si>
  <si>
    <t>GEN Power-Op Equip, Colstrip 2-11</t>
  </si>
  <si>
    <t>GEN Power-Op Equip, Colstrip 2-2</t>
  </si>
  <si>
    <t>GEN Power-Op Equip, Colstrip 2-3</t>
  </si>
  <si>
    <t>GEN Power-Op Equip, Colstrip 2-4</t>
  </si>
  <si>
    <t>GEN Power-Op Equip, Colstrip 2-5</t>
  </si>
  <si>
    <t>GEN Power-Op Equip, Colstrip 2-6</t>
  </si>
  <si>
    <t>GEN Power-Op Equip, Colstrip 2-7</t>
  </si>
  <si>
    <t>GEN Power-Op Equip, Colstrip 2-8</t>
  </si>
  <si>
    <t>GEN Power-Op Equip, Colstrip 2-9</t>
  </si>
  <si>
    <t>GEN Power-Op Equip, Colstrip 3-1</t>
  </si>
  <si>
    <t>GEN Power-Op Equip, Colstrip 3-10</t>
  </si>
  <si>
    <t>GEN Power-Op Equip, Colstrip 3-11</t>
  </si>
  <si>
    <t>GEN Power-Op Equip, Colstrip 3-2</t>
  </si>
  <si>
    <t>GEN Power-Op Equip, Colstrip 3-3</t>
  </si>
  <si>
    <t>GEN Power-Op Equip, Colstrip 3-4</t>
  </si>
  <si>
    <t>GEN Power-Op Equip, Colstrip 3-5</t>
  </si>
  <si>
    <t>GEN Power-Op Equip, Colstrip 3-6</t>
  </si>
  <si>
    <t>GEN Power-Op Equip, Colstrip 3-7</t>
  </si>
  <si>
    <t>GEN Power-Op Equip, Colstrip 3-8</t>
  </si>
  <si>
    <t>GEN Power-Op Equip, Colstrip 3-9</t>
  </si>
  <si>
    <t>GEN Power-Op Equip, Colstrip 4-1</t>
  </si>
  <si>
    <t>GEN Power-Op Equip, Colstrip 4-10</t>
  </si>
  <si>
    <t>GEN Power-Op Equip, Colstrip 4-11</t>
  </si>
  <si>
    <t>GEN Power-Op Equip, Colstrip 4-2</t>
  </si>
  <si>
    <t>GEN Power-Op Equip, Colstrip 4-3</t>
  </si>
  <si>
    <t>GEN Power-Op Equip, Colstrip 4-4</t>
  </si>
  <si>
    <t>GEN Power-Op Equip, Colstrip 4-5</t>
  </si>
  <si>
    <t>GEN Power-Op Equip, Colstrip 4-6</t>
  </si>
  <si>
    <t>GEN Power-Op Equip, Colstrip 4-7</t>
  </si>
  <si>
    <t>GEN Power-Op Equip, Colstrip 4-8</t>
  </si>
  <si>
    <t>GEN Power-Op Equip, Colstrip 4-9</t>
  </si>
  <si>
    <t>GEN Power-Op Equip, new-1</t>
  </si>
  <si>
    <t>GEN Power-Op Equip, new-10</t>
  </si>
  <si>
    <t>GEN Power-Op Equip, new-11</t>
  </si>
  <si>
    <t>GEN Power-Op Equip, new-2</t>
  </si>
  <si>
    <t>GEN Power-Op Equip, new-3</t>
  </si>
  <si>
    <t>GEN Power-Op Equip, new-4</t>
  </si>
  <si>
    <t>GEN Power-Op Equip, new-5</t>
  </si>
  <si>
    <t>GEN Power-Op Equip, new-6</t>
  </si>
  <si>
    <t>GEN Power-Op Equip, new-7</t>
  </si>
  <si>
    <t>GEN Power-Op Equip, new-8</t>
  </si>
  <si>
    <t>GEN Power-Op Equip, new-9</t>
  </si>
  <si>
    <t>0 GEN Comm Equip, new-1</t>
  </si>
  <si>
    <t>0 GEN Comm Equip, new-10</t>
  </si>
  <si>
    <t>0 GEN Comm Equip, new-11</t>
  </si>
  <si>
    <t>0 GEN Comm Equip, new-2</t>
  </si>
  <si>
    <t>0 GEN Comm Equip, new-3</t>
  </si>
  <si>
    <t>0 GEN Comm Equip, new-4</t>
  </si>
  <si>
    <t>0 GEN Comm Equip, new-5</t>
  </si>
  <si>
    <t>0 GEN Comm Equip, new-6</t>
  </si>
  <si>
    <t>0 GEN Comm Equip, new-7</t>
  </si>
  <si>
    <t>0 GEN Comm Equip, new-8</t>
  </si>
  <si>
    <t>0 GEN Comm Equip, new-9</t>
  </si>
  <si>
    <t>0 GEN CommEq, Colstrip 1-4 new-1</t>
  </si>
  <si>
    <t>0 GEN CommEq, Colstrip 1-4 new-2</t>
  </si>
  <si>
    <t>0 GEN CommEq, Colstrip 1-4 new-3</t>
  </si>
  <si>
    <t>0 GEN CommEq, Colstrip 1-4 new-4</t>
  </si>
  <si>
    <t>0 GEN CommEq, Colstrip 1-4 new-5</t>
  </si>
  <si>
    <t>0 GEN CommEq, Colstrip 1-4 new-6</t>
  </si>
  <si>
    <t>0 GEN CommEq, Encogen-1</t>
  </si>
  <si>
    <t>0 GEN CommEq, Encogen-2</t>
  </si>
  <si>
    <t>0 GEN CommEq, Encogen-3</t>
  </si>
  <si>
    <t>0 GEN CommEq, Encogen-4</t>
  </si>
  <si>
    <t>0 GEN CommEq, Encogen-5</t>
  </si>
  <si>
    <t>0 GEN CommEq, Encogen-6</t>
  </si>
  <si>
    <t>0 GEN CommEq, Fred 1/APC new-1</t>
  </si>
  <si>
    <t>0 GEN CommEq, Fred 1/APC new-2</t>
  </si>
  <si>
    <t>0 GEN CommEq, Fred 1/APC new-3</t>
  </si>
  <si>
    <t>0 GEN CommEq, Fred 1/APC new-4</t>
  </si>
  <si>
    <t>0 GEN CommEq, Fred 1/APC new-5</t>
  </si>
  <si>
    <t>0 GEN CommEq, Fred 1/APC new-6</t>
  </si>
  <si>
    <t>0 GEN CommEq, Goldendale new-1</t>
  </si>
  <si>
    <t>0 GEN CommEq, Goldendale new-2</t>
  </si>
  <si>
    <t>0 GEN CommEq, Goldendale new-3</t>
  </si>
  <si>
    <t>0 GEN CommEq, Goldendale new-4</t>
  </si>
  <si>
    <t>0 GEN CommEq, Goldendale new-5</t>
  </si>
  <si>
    <t>0 GEN CommEq, Goldendale new-6</t>
  </si>
  <si>
    <t>0 GEN CommEq, Hopkins Ridge new-1</t>
  </si>
  <si>
    <t>0 GEN CommEq, Hopkins Ridge new-2</t>
  </si>
  <si>
    <t>0 GEN CommEq, Hopkins Ridge new-3</t>
  </si>
  <si>
    <t>0 GEN CommEq, Hopkins Ridge new-4</t>
  </si>
  <si>
    <t>0 GEN CommEq, Hopkins Ridge new-5</t>
  </si>
  <si>
    <t>0 GEN CommEq, Hopkins Ridge new-6</t>
  </si>
  <si>
    <t>0 GEN CommEq, LB #3-1</t>
  </si>
  <si>
    <t>0 GEN CommEq, LB #3-2</t>
  </si>
  <si>
    <t>0 GEN CommEq, LB #3-3</t>
  </si>
  <si>
    <t>0 GEN CommEq, LB #3-4</t>
  </si>
  <si>
    <t>0 GEN CommEq, LB #3-5</t>
  </si>
  <si>
    <t>0 GEN CommEq, LB #3-6</t>
  </si>
  <si>
    <t>0 GEN CommEq, UBK-1</t>
  </si>
  <si>
    <t>0 GEN CommEq, UBK-2</t>
  </si>
  <si>
    <t>0 GEN CommEq, UBK-3</t>
  </si>
  <si>
    <t>0 GEN CommEq, UBK-4</t>
  </si>
  <si>
    <t>0 GEN CommEq, UBK-5</t>
  </si>
  <si>
    <t>0 GEN CommEq, UBK-6</t>
  </si>
  <si>
    <t>0 GEN CommEq, Wild Horse new-1</t>
  </si>
  <si>
    <t>0 GEN CommEq, Wild Horse new-2</t>
  </si>
  <si>
    <t>0 GEN CommEq, Wild Horse new-3</t>
  </si>
  <si>
    <t>0 GEN CommEq, Wild Horse new-4</t>
  </si>
  <si>
    <t>0 GEN CommEq, Wild Horse new-5</t>
  </si>
  <si>
    <t>0 GEN CommEq, Wild Horse new-6</t>
  </si>
  <si>
    <t>0 GEN Misc Equip, Encogen-1</t>
  </si>
  <si>
    <t>0 GEN Misc Equip, Encogen-2</t>
  </si>
  <si>
    <t>0 GEN Misc Equip, Encogen-3</t>
  </si>
  <si>
    <t>0 GEN Misc Equip, Encogen-4</t>
  </si>
  <si>
    <t>0 GEN Misc Equip, Encogen-5</t>
  </si>
  <si>
    <t>0 GEN Misc Equip, Encogen-6</t>
  </si>
  <si>
    <t>0 GEN Misc Equipment, new-1</t>
  </si>
  <si>
    <t>0 GEN Misc Equipment, new-2</t>
  </si>
  <si>
    <t>0 GEN Misc Equipment, new-3</t>
  </si>
  <si>
    <t>0 GEN Misc Equipment, new-4</t>
  </si>
  <si>
    <t>0 GEN Misc Equipment, new-5</t>
  </si>
  <si>
    <t>0 GEN Misc Equipment, new-6</t>
  </si>
  <si>
    <t>0 GEN Misc Equipment, new-7</t>
  </si>
  <si>
    <t>0 GEN Misc Equipment, new-8</t>
  </si>
  <si>
    <t>0 GEN Misc Equipment, UBK-1</t>
  </si>
  <si>
    <t>0 GEN Misc Equipment, UBK-2</t>
  </si>
  <si>
    <t>0 GEN Misc Equipment, UBK-3</t>
  </si>
  <si>
    <t>0 GEN Misc Equipment, UBK-4</t>
  </si>
  <si>
    <t>0 GEN Misc Equipment, UBK-5</t>
  </si>
  <si>
    <t>0 GEN Misc Equipment, UBK-6</t>
  </si>
  <si>
    <t>INT Franchises &amp; Consents-1</t>
  </si>
  <si>
    <t>INT Franchises &amp; Consents-10</t>
  </si>
  <si>
    <t>INT Franchises &amp; Consents-11</t>
  </si>
  <si>
    <t>INT Franchises &amp; Consents-2</t>
  </si>
  <si>
    <t>INT Franchises &amp; Consents-3</t>
  </si>
  <si>
    <t>INT Franchises &amp; Consents-4</t>
  </si>
  <si>
    <t>INT Franchises &amp; Consents-5</t>
  </si>
  <si>
    <t>INT Franchises &amp; Consents-6</t>
  </si>
  <si>
    <t>INT Franchises &amp; Consents-7</t>
  </si>
  <si>
    <t>INT Franchises &amp; Consents-8</t>
  </si>
  <si>
    <t>INT Franchises &amp; Consents-9</t>
  </si>
  <si>
    <t>0 CMN Str/Impv, S King Complex-1</t>
  </si>
  <si>
    <t>0 CMN Str/Impv, S King Complex-10</t>
  </si>
  <si>
    <t>0 CMN Str/Impv, S King Complex-11</t>
  </si>
  <si>
    <t>0 CMN Str/Impv, S King Complex-2</t>
  </si>
  <si>
    <t>0 CMN Str/Impv, S King Complex-3</t>
  </si>
  <si>
    <t>0 CMN Str/Impv, S King Complex-4</t>
  </si>
  <si>
    <t>0 CMN Str/Impv, S King Complex-5</t>
  </si>
  <si>
    <t>0 CMN Str/Impv, S King Complex-6</t>
  </si>
  <si>
    <t>0 CMN Str/Impv, S King Complex-7</t>
  </si>
  <si>
    <t>0 CMN Str/Impv, S King Complex-8</t>
  </si>
  <si>
    <t>0 CMN Str/Impv, S King Complex-9</t>
  </si>
  <si>
    <t>0 CMN Str/Impv, Tacoma Office-1</t>
  </si>
  <si>
    <t>0 CMN Str/Impv, Tacoma Office-2</t>
  </si>
  <si>
    <t>0 CMN Str/Impv, Tacoma Office-3</t>
  </si>
  <si>
    <t>0 CMN Str/Impv, Tacoma Office-4</t>
  </si>
  <si>
    <t>0 CMN Str/Impv, Tacoma Office-5</t>
  </si>
  <si>
    <t>0 CMN Structure &amp; Improvement-1</t>
  </si>
  <si>
    <t>0 CMN Structure &amp; Improvement-10</t>
  </si>
  <si>
    <t>0 CMN Structure &amp; Improvement-11</t>
  </si>
  <si>
    <t>0 CMN Structure &amp; Improvement-2</t>
  </si>
  <si>
    <t>0 CMN Structure &amp; Improvement-3</t>
  </si>
  <si>
    <t>0 CMN Structure &amp; Improvement-4</t>
  </si>
  <si>
    <t>0 CMN Structure &amp; Improvement-5</t>
  </si>
  <si>
    <t>0 CMN Structure &amp; Improvement-6</t>
  </si>
  <si>
    <t>0 CMN Structure &amp; Improvement-7</t>
  </si>
  <si>
    <t>0 CMN Structure &amp; Improvement-8</t>
  </si>
  <si>
    <t>0 CMN Structure &amp; Improvement-9</t>
  </si>
  <si>
    <t>1 CMN Office Furn &amp; Eq, new-1</t>
  </si>
  <si>
    <t>1 CMN Office Furn &amp; Eq, new-10</t>
  </si>
  <si>
    <t>1 CMN Office Furn &amp; Eq, new-11</t>
  </si>
  <si>
    <t>1 CMN Office Furn &amp; Eq, new-2</t>
  </si>
  <si>
    <t>1 CMN Office Furn &amp; Eq, new-3</t>
  </si>
  <si>
    <t>1 CMN Office Furn &amp; Eq, new-4</t>
  </si>
  <si>
    <t>1 CMN Office Furn &amp; Eq, new-5</t>
  </si>
  <si>
    <t>1 CMN Office Furn &amp; Eq, new-6</t>
  </si>
  <si>
    <t>1 CMN Office Furn &amp; Eq, new-7</t>
  </si>
  <si>
    <t>1 CMN Office Furn &amp; Eq, new-8</t>
  </si>
  <si>
    <t>1 CMN Office Furn &amp; Eq, new-9</t>
  </si>
  <si>
    <t>2 CMN Computer Eq, new-1</t>
  </si>
  <si>
    <t>2 CMN Computer Eq, new-10</t>
  </si>
  <si>
    <t>2 CMN Computer Eq, new-11</t>
  </si>
  <si>
    <t>2 CMN Computer Eq, new-2</t>
  </si>
  <si>
    <t>2 CMN Computer Eq, new-3</t>
  </si>
  <si>
    <t>2 CMN Computer Eq, new-4</t>
  </si>
  <si>
    <t>2 CMN Computer Eq, new-5</t>
  </si>
  <si>
    <t>2 CMN Computer Eq, new-6</t>
  </si>
  <si>
    <t>2 CMN Computer Eq, new-7</t>
  </si>
  <si>
    <t>2 CMN Computer Eq, new-8</t>
  </si>
  <si>
    <t>2 CMN Computer Eq, new-9</t>
  </si>
  <si>
    <t>0 GEN Trans Equip, new-1</t>
  </si>
  <si>
    <t>0 GEN Trans Equip, new-10</t>
  </si>
  <si>
    <t>0 GEN Trans Equip, new-11</t>
  </si>
  <si>
    <t>0 GEN Trans Equip, new-2</t>
  </si>
  <si>
    <t>0 GEN Trans Equip, new-3</t>
  </si>
  <si>
    <t>0 GEN Trans Equip, new-4</t>
  </si>
  <si>
    <t>0 GEN Trans Equip, new-5</t>
  </si>
  <si>
    <t>0 GEN Trans Equip, new-6</t>
  </si>
  <si>
    <t>0 GEN Trans Equip, new-7</t>
  </si>
  <si>
    <t>0 GEN Trans Equip, new-8</t>
  </si>
  <si>
    <t>0 GEN Trans Equip, new-9</t>
  </si>
  <si>
    <t>CMN Stores Equipment new-1</t>
  </si>
  <si>
    <t>CMN Stores Equipment new-2</t>
  </si>
  <si>
    <t>CMN Stores Equipment new-3</t>
  </si>
  <si>
    <t>CMN Stores Equipment new-4</t>
  </si>
  <si>
    <t>CMN Stores Equipment new-5</t>
  </si>
  <si>
    <t>CMN Stores Equipment new-6</t>
  </si>
  <si>
    <t>CMN Stores Equipment new-7</t>
  </si>
  <si>
    <t>CMN Stores Equipment new-8</t>
  </si>
  <si>
    <t>0 CMN Tools/Shop/Garage new-1</t>
  </si>
  <si>
    <t>0 CMN Tools/Shop/Garage new-2</t>
  </si>
  <si>
    <t>0 CMN Tools/Shop/Garage new-3</t>
  </si>
  <si>
    <t>0 CMN Tools/Shop/Garage new-4</t>
  </si>
  <si>
    <t>0 CMN Tools/Shop/Garage new-5</t>
  </si>
  <si>
    <t>0 CMN Tools/Shop/Garage new-6</t>
  </si>
  <si>
    <t>0 CMN Tools/Shop/Garage new-7</t>
  </si>
  <si>
    <t>0 CMN Tools/Shop/Garage new-8</t>
  </si>
  <si>
    <t>GEN Power Op Equip, new-1</t>
  </si>
  <si>
    <t>GEN Power Op Equip, new-10</t>
  </si>
  <si>
    <t>GEN Power Op Equip, new-11</t>
  </si>
  <si>
    <t>GEN Power Op Equip, new-2</t>
  </si>
  <si>
    <t>GEN Power Op Equip, new-3</t>
  </si>
  <si>
    <t>GEN Power Op Equip, new-4</t>
  </si>
  <si>
    <t>GEN Power Op Equip, new-5</t>
  </si>
  <si>
    <t>GEN Power Op Equip, new-6</t>
  </si>
  <si>
    <t>GEN Power Op Equip, new-7</t>
  </si>
  <si>
    <t>GEN Power Op Equip, new-8</t>
  </si>
  <si>
    <t>GEN Power Op Equip, new-9</t>
  </si>
  <si>
    <t>0 CMN Comm Equip, AMI Network-1</t>
  </si>
  <si>
    <t>0 CMN Comm Equip, AMI Network-2</t>
  </si>
  <si>
    <t>0 CMN Comm Equip, AMI Network-3</t>
  </si>
  <si>
    <t>0 CMN Comm Equip, AMI Network-4</t>
  </si>
  <si>
    <t>0 CMN Comm Equip, AMI Network-5</t>
  </si>
  <si>
    <t>0 CMN Comm Equip, AMI Network-6</t>
  </si>
  <si>
    <t>0 CMN Comm Equip, AMI Network-7</t>
  </si>
  <si>
    <t>0 CMN Comm Equip, AMI Network-8</t>
  </si>
  <si>
    <t>0 CMN Comm Equip, new-1</t>
  </si>
  <si>
    <t>0 CMN Comm Equip, new-10</t>
  </si>
  <si>
    <t>0 CMN Comm Equip, new-11</t>
  </si>
  <si>
    <t>0 CMN Comm Equip, new-2</t>
  </si>
  <si>
    <t>0 CMN Comm Equip, new-3</t>
  </si>
  <si>
    <t>0 CMN Comm Equip, new-4</t>
  </si>
  <si>
    <t>0 CMN Comm Equip, new-5</t>
  </si>
  <si>
    <t>0 CMN Comm Equip, new-6</t>
  </si>
  <si>
    <t>0 CMN Comm Equip, new-7</t>
  </si>
  <si>
    <t>0 CMN Comm Equip, new-8</t>
  </si>
  <si>
    <t>0 CMN Comm Equip, new-9</t>
  </si>
  <si>
    <t>0 CMN Misc Equipment, new-1</t>
  </si>
  <si>
    <t>0 CMN Misc Equipment, new-2</t>
  </si>
  <si>
    <t>0 CMN Misc Equipment, new-3</t>
  </si>
  <si>
    <t>0 CMN Misc Equipment, new-4</t>
  </si>
  <si>
    <t>0 CMN Misc Equipment, new-5</t>
  </si>
  <si>
    <t>0 CMN Misc Equipment, new-6</t>
  </si>
  <si>
    <t>0 CMN Misc Equipment, new-7</t>
  </si>
  <si>
    <t>0 CMN Misc Equipment, new-8</t>
  </si>
  <si>
    <t>AMA to EOP</t>
  </si>
  <si>
    <t>Amount</t>
  </si>
  <si>
    <t xml:space="preserve">Amount </t>
  </si>
  <si>
    <t>INT Franchises &amp; Consents-12</t>
  </si>
  <si>
    <t>INT Misc Intangible Plant-12</t>
  </si>
  <si>
    <t>CMN Easements-1</t>
  </si>
  <si>
    <t>CMN Easements-2</t>
  </si>
  <si>
    <t>CMN Easements-3</t>
  </si>
  <si>
    <t>CMN Easements-4</t>
  </si>
  <si>
    <t>CMN Easements-5</t>
  </si>
  <si>
    <t>CMN Easements-6</t>
  </si>
  <si>
    <t>CMN Easements-7</t>
  </si>
  <si>
    <t>CMN Easements-8</t>
  </si>
  <si>
    <t>CMN Easements-9</t>
  </si>
  <si>
    <t>CMN Easements-10</t>
  </si>
  <si>
    <t>CMN Easements-11</t>
  </si>
  <si>
    <t>CMN Easements-12</t>
  </si>
  <si>
    <t>0 CMN Str/Impv, ESO-1</t>
  </si>
  <si>
    <t>0 CMN Str/Impv, ESO-2</t>
  </si>
  <si>
    <t>0 CMN Str/Impv, ESO-3</t>
  </si>
  <si>
    <t>0 CMN Str/Impv, ESO-4</t>
  </si>
  <si>
    <t>0 CMN Str/Impv, ESO-5</t>
  </si>
  <si>
    <t>0 CMN Str/Impv, ESO-6</t>
  </si>
  <si>
    <t>0 CMN Str/Impv, ESO-7</t>
  </si>
  <si>
    <t>0 CMN Str/Impv, ESO-8</t>
  </si>
  <si>
    <t>0 CMN Str/Impv, ESO-9</t>
  </si>
  <si>
    <t>0 CMN Str/Impv, ESO-10</t>
  </si>
  <si>
    <t>0 CMN Str/Impv, ESO-11</t>
  </si>
  <si>
    <t>0 CMN Str/Impv, ESO-12</t>
  </si>
  <si>
    <t>0 CMN Str/Impv, Factoria Svc Ct-1</t>
  </si>
  <si>
    <t>0 CMN Str/Impv, Factoria Svc Ct-2</t>
  </si>
  <si>
    <t>0 CMN Str/Impv, Factoria Svc Ct-3</t>
  </si>
  <si>
    <t>0 CMN Str/Impv, Factoria Svc Ct-4</t>
  </si>
  <si>
    <t>0 CMN Str/Impv, Factoria Svc Ct-5</t>
  </si>
  <si>
    <t>0 CMN Str/Impv, Factoria Svc Ct-6</t>
  </si>
  <si>
    <t>0 CMN Str/Impv, Factoria Svc Ct-7</t>
  </si>
  <si>
    <t>0 CMN Str/Impv, Factoria Svc Ct-8</t>
  </si>
  <si>
    <t>0 CMN Str/Impv, Factoria Svc Ct-9</t>
  </si>
  <si>
    <t>0 CMN Str/Impv, Factoria Svc Ct-10</t>
  </si>
  <si>
    <t>0 CMN Str/Impv, Factoria Svc Ct-11</t>
  </si>
  <si>
    <t>0 CMN Str/Impv, Factoria Svc Ct-12</t>
  </si>
  <si>
    <t>0 CMN Str/Impv, Factoria Trailr-1</t>
  </si>
  <si>
    <t>0 CMN Str/Impv, Factoria Trailr-2</t>
  </si>
  <si>
    <t>0 CMN Str/Impv, Factoria Trailr-3</t>
  </si>
  <si>
    <t>0 CMN Str/Impv, Factoria Trailr-4</t>
  </si>
  <si>
    <t>0 CMN Str/Impv, Factoria Trailr-5</t>
  </si>
  <si>
    <t>0 CMN Str/Impv, Factoria Trailr-6</t>
  </si>
  <si>
    <t>0 CMN Str/Impv, Factoria Trailr-7</t>
  </si>
  <si>
    <t>0 CMN Str/Impv, Factoria Trailr-8</t>
  </si>
  <si>
    <t>0 CMN Str/Impv, Factoria Trailr-9</t>
  </si>
  <si>
    <t>0 CMN Str/Impv, Factoria Trailr-10</t>
  </si>
  <si>
    <t>0 CMN Str/Impv, Factoria Trailr-11</t>
  </si>
  <si>
    <t>0 CMN Str/Impv, Factoria Trailr-12</t>
  </si>
  <si>
    <t>0 CMN Str/Impv, Fleet Svc Facl-1</t>
  </si>
  <si>
    <t>0 CMN Str/Impv, Fleet Svc Facl-2</t>
  </si>
  <si>
    <t>0 CMN Str/Impv, Fleet Svc Facl-3</t>
  </si>
  <si>
    <t>0 CMN Str/Impv, Fleet Svc Facl-4</t>
  </si>
  <si>
    <t>0 CMN Str/Impv, Fleet Svc Facl-5</t>
  </si>
  <si>
    <t>0 CMN Str/Impv, Fleet Svc Facl-6</t>
  </si>
  <si>
    <t>0 CMN Str/Impv, Fleet Svc Facl-7</t>
  </si>
  <si>
    <t>0 CMN Str/Impv, Fleet Svc Facl-8</t>
  </si>
  <si>
    <t>0 CMN Str/Impv, Fleet Svc Facl-9</t>
  </si>
  <si>
    <t>0 CMN Str/Impv, Fleet Svc Facl-10</t>
  </si>
  <si>
    <t>0 CMN Str/Impv, Fleet Svc Facl-11</t>
  </si>
  <si>
    <t>0 CMN Str/Impv, Fleet Svc Facl-12</t>
  </si>
  <si>
    <t>0 CMN Str/Impv, Howell Bldg-1</t>
  </si>
  <si>
    <t>0 CMN Str/Impv, Howell Bldg-2</t>
  </si>
  <si>
    <t>0 CMN Str/Impv, Howell Bldg-3</t>
  </si>
  <si>
    <t>0 CMN Str/Impv, Howell Bldg-4</t>
  </si>
  <si>
    <t>0 CMN Str/Impv, Howell Bldg-5</t>
  </si>
  <si>
    <t>0 CMN Str/Impv, Howell Bldg-6</t>
  </si>
  <si>
    <t>0 CMN Str/Impv, Howell Bldg-7</t>
  </si>
  <si>
    <t>0 CMN Str/Impv, Howell Bldg-8</t>
  </si>
  <si>
    <t>0 CMN Str/Impv, Howell Bldg-9</t>
  </si>
  <si>
    <t>0 CMN Str/Impv, Howell Bldg-10</t>
  </si>
  <si>
    <t>0 CMN Str/Impv, Howell Bldg-11</t>
  </si>
  <si>
    <t>0 CMN Str/Impv, Howell Bldg-12</t>
  </si>
  <si>
    <t>0 CMN Str/Impv, Kittitas Svc Ct-1</t>
  </si>
  <si>
    <t>0 CMN Str/Impv, Kittitas Svc Ct-2</t>
  </si>
  <si>
    <t>0 CMN Str/Impv, Kittitas Svc Ct-3</t>
  </si>
  <si>
    <t>0 CMN Str/Impv, Kittitas Svc Ct-4</t>
  </si>
  <si>
    <t>0 CMN Str/Impv, Kittitas Svc Ct-5</t>
  </si>
  <si>
    <t>0 CMN Str/Impv, Kittitas Svc Ct-6</t>
  </si>
  <si>
    <t>0 CMN Str/Impv, Kittitas Svc Ct-7</t>
  </si>
  <si>
    <t>0 CMN Str/Impv, Kittitas Svc Ct-8</t>
  </si>
  <si>
    <t>0 CMN Str/Impv, Kittitas Svc Ct-9</t>
  </si>
  <si>
    <t>0 CMN Str/Impv, Kittitas Svc Ct-10</t>
  </si>
  <si>
    <t>0 CMN Str/Impv, Kittitas Svc Ct-11</t>
  </si>
  <si>
    <t>0 CMN Str/Impv, Kittitas Svc Ct-12</t>
  </si>
  <si>
    <t>0 CMN Str/Impv, Olympia Bus/Eng-1</t>
  </si>
  <si>
    <t>0 CMN Str/Impv, Olympia Bus/Eng-2</t>
  </si>
  <si>
    <t>0 CMN Str/Impv, Olympia Bus/Eng-3</t>
  </si>
  <si>
    <t>0 CMN Str/Impv, Olympia Bus/Eng-4</t>
  </si>
  <si>
    <t>0 CMN Str/Impv, Olympia Bus/Eng-5</t>
  </si>
  <si>
    <t>0 CMN Str/Impv, Olympia Bus/Eng-6</t>
  </si>
  <si>
    <t>0 CMN Str/Impv, Olympia Bus/Eng-7</t>
  </si>
  <si>
    <t>0 CMN Str/Impv, Olympia Bus/Eng-8</t>
  </si>
  <si>
    <t>0 CMN Str/Impv, Olympia Bus/Eng-9</t>
  </si>
  <si>
    <t>0 CMN Str/Impv, Olympia Bus/Eng-10</t>
  </si>
  <si>
    <t>0 CMN Str/Impv, Olympia Bus/Eng-11</t>
  </si>
  <si>
    <t>0 CMN Str/Impv, Olympia Bus/Eng-12</t>
  </si>
  <si>
    <t>0 CMN Str/Impv, Olympia Svc Ctr-1</t>
  </si>
  <si>
    <t>0 CMN Str/Impv, Olympia Svc Ctr-2</t>
  </si>
  <si>
    <t>0 CMN Str/Impv, Olympia Svc Ctr-3</t>
  </si>
  <si>
    <t>0 CMN Str/Impv, Olympia Svc Ctr-4</t>
  </si>
  <si>
    <t>0 CMN Str/Impv, Olympia Svc Ctr-5</t>
  </si>
  <si>
    <t>0 CMN Str/Impv, Olympia Svc Ctr-6</t>
  </si>
  <si>
    <t>0 CMN Str/Impv, Olympia Svc Ctr-7</t>
  </si>
  <si>
    <t>0 CMN Str/Impv, Olympia Svc Ctr-8</t>
  </si>
  <si>
    <t>0 CMN Str/Impv, Olympia Svc Ctr-9</t>
  </si>
  <si>
    <t>0 CMN Str/Impv, Olympia Svc Ctr-10</t>
  </si>
  <si>
    <t>0 CMN Str/Impv, Olympia Svc Ctr-11</t>
  </si>
  <si>
    <t>0 CMN Str/Impv, Olympia Svc Ctr-12</t>
  </si>
  <si>
    <t>0 CMN Str/Impv, Puyallup Svc Ct-1</t>
  </si>
  <si>
    <t>0 CMN Str/Impv, Puyallup Svc Ct-2</t>
  </si>
  <si>
    <t>0 CMN Str/Impv, Puyallup Svc Ct-3</t>
  </si>
  <si>
    <t>0 CMN Str/Impv, Puyallup Svc Ct-4</t>
  </si>
  <si>
    <t>0 CMN Str/Impv, Puyallup Svc Ct-5</t>
  </si>
  <si>
    <t>0 CMN Str/Impv, Puyallup Svc Ct-6</t>
  </si>
  <si>
    <t>0 CMN Str/Impv, Puyallup Svc Ct-7</t>
  </si>
  <si>
    <t>0 CMN Str/Impv, Puyallup Svc Ct-8</t>
  </si>
  <si>
    <t>0 CMN Str/Impv, Puyallup Svc Ct-9</t>
  </si>
  <si>
    <t>0 CMN Str/Impv, Puyallup Svc Ct-10</t>
  </si>
  <si>
    <t>0 CMN Str/Impv, Puyallup Svc Ct-11</t>
  </si>
  <si>
    <t>0 CMN Str/Impv, Puyallup Svc Ct-12</t>
  </si>
  <si>
    <t>0 CMN Str/Impv, S King Complex-12</t>
  </si>
  <si>
    <t>0 CMN Str/Impv, Tacoma Office-6</t>
  </si>
  <si>
    <t>0 CMN Str/Impv, Tacoma Office-7</t>
  </si>
  <si>
    <t>0 CMN Str/Impv, Tacoma Office-8</t>
  </si>
  <si>
    <t>0 CMN Str/Impv, Tacoma Office-9</t>
  </si>
  <si>
    <t>0 CMN Str/Impv, Tacoma Office-10</t>
  </si>
  <si>
    <t>0 CMN Str/Impv, Tacoma Office-11</t>
  </si>
  <si>
    <t>0 CMN Str/Impv, Tacoma Office-12</t>
  </si>
  <si>
    <t>0 CMN Structure &amp; Improvement-12</t>
  </si>
  <si>
    <t>1 CMN LH, Bothell Access Center-1</t>
  </si>
  <si>
    <t>1 CMN LH, Bothell Access Center-2</t>
  </si>
  <si>
    <t>1 CMN LH, Bothell Access Center-3</t>
  </si>
  <si>
    <t>1 CMN LH, Bothell Access Center-4</t>
  </si>
  <si>
    <t>1 CMN LH, Bothell Access Center-5</t>
  </si>
  <si>
    <t>1 CMN LH, Bothell Access Center-6</t>
  </si>
  <si>
    <t>1 CMN LH, Bothell Access Center-7</t>
  </si>
  <si>
    <t>1 CMN LH, Bothell Access Center-8</t>
  </si>
  <si>
    <t>1 CMN LH, Bothell Access Center-9</t>
  </si>
  <si>
    <t>1 CMN LH, Bothell Access Center-10</t>
  </si>
  <si>
    <t>1 CMN LH, Bothell Access Center-11</t>
  </si>
  <si>
    <t>1 CMN LH, Bothell Access Center-12</t>
  </si>
  <si>
    <t>1 CMN LH, Bothell Data Center-1</t>
  </si>
  <si>
    <t>1 CMN LH, Bothell Data Center-2</t>
  </si>
  <si>
    <t>1 CMN LH, Bothell Data Center-3</t>
  </si>
  <si>
    <t>1 CMN LH, Bothell Data Center-4</t>
  </si>
  <si>
    <t>1 CMN LH, Bothell Data Center-5</t>
  </si>
  <si>
    <t>1 CMN LH, Bothell Data Center-6</t>
  </si>
  <si>
    <t>1 CMN LH, Bothell Data Center-7</t>
  </si>
  <si>
    <t>1 CMN LH, Bothell Data Center-8</t>
  </si>
  <si>
    <t>1 CMN LH, Bothell Data Center-9</t>
  </si>
  <si>
    <t>1 CMN LH, Bothell Data Center-10</t>
  </si>
  <si>
    <t>1 CMN LH, Bothell Data Center-11</t>
  </si>
  <si>
    <t>1 CMN LH, Bothell Data Center-12</t>
  </si>
  <si>
    <t>1 CMN LH, Freeland Bus Ofc-1</t>
  </si>
  <si>
    <t>1 CMN LH, Freeland Bus Ofc-2</t>
  </si>
  <si>
    <t>1 CMN LH, Freeland Bus Ofc-3</t>
  </si>
  <si>
    <t>1 CMN LH, Freeland Bus Ofc-4</t>
  </si>
  <si>
    <t>1 CMN LH, Freeland Bus Ofc-5</t>
  </si>
  <si>
    <t>1 CMN LH, Freeland Bus Ofc-6</t>
  </si>
  <si>
    <t>1 CMN LH, Freeland Bus Ofc-7</t>
  </si>
  <si>
    <t>1 CMN LH, Freeland Bus Ofc-8</t>
  </si>
  <si>
    <t>1 CMN LH, Freeland Bus Ofc-9</t>
  </si>
  <si>
    <t>1 CMN LH, Freeland Bus Ofc-10</t>
  </si>
  <si>
    <t>1 CMN LH, Freeland Bus Ofc-11</t>
  </si>
  <si>
    <t>1 CMN LH, Freeland Bus Ofc-12</t>
  </si>
  <si>
    <t>1 CMN LH, Lincoln Exec Ctr-1</t>
  </si>
  <si>
    <t>1 CMN LH, Lincoln Exec Ctr-2</t>
  </si>
  <si>
    <t>1 CMN LH, Lincoln Exec Ctr-3</t>
  </si>
  <si>
    <t>1 CMN LH, Lincoln Exec Ctr-4</t>
  </si>
  <si>
    <t>1 CMN LH, Lincoln Exec Ctr-5</t>
  </si>
  <si>
    <t>1 CMN LH, Lincoln Exec Ctr-6</t>
  </si>
  <si>
    <t>1 CMN LH, Lincoln Exec Ctr-7</t>
  </si>
  <si>
    <t>1 CMN LH, Lincoln Exec Ctr-8</t>
  </si>
  <si>
    <t>1 CMN LH, Lincoln Exec Ctr-9</t>
  </si>
  <si>
    <t>1 CMN LH, Lincoln Exec Ctr-10</t>
  </si>
  <si>
    <t>1 CMN LH, Lincoln Exec Ctr-11</t>
  </si>
  <si>
    <t>1 CMN LH, Lincoln Exec Ctr-12</t>
  </si>
  <si>
    <t>1 CMN LH, PSE Building-1</t>
  </si>
  <si>
    <t>1 CMN LH, PSE Building-2</t>
  </si>
  <si>
    <t>1 CMN LH, PSE Building-3</t>
  </si>
  <si>
    <t>1 CMN LH, PSE Building-4</t>
  </si>
  <si>
    <t>1 CMN LH, PSE Building-5</t>
  </si>
  <si>
    <t>1 CMN LH, PSE Building-6</t>
  </si>
  <si>
    <t>1 CMN LH, PSE Building-7</t>
  </si>
  <si>
    <t>1 CMN LH, PSE Building-8</t>
  </si>
  <si>
    <t>1 CMN LH, PSE Building-9</t>
  </si>
  <si>
    <t>1 CMN LH, PSE Building-10</t>
  </si>
  <si>
    <t>1 CMN LH, PSE Building-11</t>
  </si>
  <si>
    <t>1 CMN LH, PSE Building-12</t>
  </si>
  <si>
    <t>1 CMN LH, PSE East Building-1</t>
  </si>
  <si>
    <t>1 CMN LH, PSE East Building-2</t>
  </si>
  <si>
    <t>1 CMN LH, PSE East Building-3</t>
  </si>
  <si>
    <t>1 CMN LH, PSE East Building-4</t>
  </si>
  <si>
    <t>1 CMN LH, PSE East Building-5</t>
  </si>
  <si>
    <t>1 CMN LH, PSE East Building-6</t>
  </si>
  <si>
    <t>1 CMN LH, PSE East Building-7</t>
  </si>
  <si>
    <t>1 CMN LH, PSE East Building-8</t>
  </si>
  <si>
    <t>1 CMN LH, PSE East Building-9</t>
  </si>
  <si>
    <t>1 CMN LH, PSE East Building-10</t>
  </si>
  <si>
    <t>1 CMN LH, PSE East Building-11</t>
  </si>
  <si>
    <t>1 CMN LH, PSE East Building-12</t>
  </si>
  <si>
    <t>1 CMN LH, Redmond West/Willow-1</t>
  </si>
  <si>
    <t>1 CMN LH, Redmond West/Willow-2</t>
  </si>
  <si>
    <t>1 CMN LH, Redmond West/Willow-3</t>
  </si>
  <si>
    <t>1 CMN LH, Redmond West/Willow-4</t>
  </si>
  <si>
    <t>1 CMN LH, Redmond West/Willow-5</t>
  </si>
  <si>
    <t>1 CMN LH, Redmond West/Willow-6</t>
  </si>
  <si>
    <t>1 CMN LH, Redmond West/Willow-7</t>
  </si>
  <si>
    <t>1 CMN LH, Redmond West/Willow-8</t>
  </si>
  <si>
    <t>1 CMN LH, Redmond West/Willow-9</t>
  </si>
  <si>
    <t>1 CMN LH, Redmond West/Willow-10</t>
  </si>
  <si>
    <t>1 CMN LH, Redmond West/Willow-11</t>
  </si>
  <si>
    <t>1 CMN LH, Redmond West/Willow-12</t>
  </si>
  <si>
    <t>1 CMN Office Furn &amp; Eq, new-12</t>
  </si>
  <si>
    <t>1 CMN Office Furn &amp; Eq, old-1</t>
  </si>
  <si>
    <t>1 CMN Office Furn &amp; Eq, old-2</t>
  </si>
  <si>
    <t>1 CMN Office Furn &amp; Eq, old-3</t>
  </si>
  <si>
    <t>1 CMN Office Furn &amp; Eq, old-4</t>
  </si>
  <si>
    <t>1 CMN Office Furn &amp; Eq, old-5</t>
  </si>
  <si>
    <t>1 CMN Office Furn &amp; Eq, old-6</t>
  </si>
  <si>
    <t>1 CMN Office Furn &amp; Eq, old-7</t>
  </si>
  <si>
    <t>1 CMN Office Furn &amp; Eq, old-8</t>
  </si>
  <si>
    <t>1 CMN Office Furn &amp; Eq, old-9</t>
  </si>
  <si>
    <t>1 CMN Office Furn &amp; Eq, old-10</t>
  </si>
  <si>
    <t>1 CMN Office Furn &amp; Eq, old-11</t>
  </si>
  <si>
    <t>1 CMN Office Furn &amp; Eq, old-12</t>
  </si>
  <si>
    <t>2 CMN Computer Eq, new-12</t>
  </si>
  <si>
    <t>0 GEN Trans Equip, new-12</t>
  </si>
  <si>
    <t>0 GEN Trans Equip, old-1</t>
  </si>
  <si>
    <t>0 GEN Trans Equip, old-2</t>
  </si>
  <si>
    <t>0 GEN Trans Equip, old-3</t>
  </si>
  <si>
    <t>0 GEN Trans Equip, old-4</t>
  </si>
  <si>
    <t>0 GEN Trans Equip, old-5</t>
  </si>
  <si>
    <t>0 GEN Trans Equip, old-6</t>
  </si>
  <si>
    <t>0 GEN Trans Equip, old-7</t>
  </si>
  <si>
    <t>0 GEN Trans Equip, old-8</t>
  </si>
  <si>
    <t>0 GEN Trans Equip, old-9</t>
  </si>
  <si>
    <t>0 GEN Trans Equip, old-10</t>
  </si>
  <si>
    <t>0 GEN Trans Equip, old-11</t>
  </si>
  <si>
    <t>0 GEN Trans Equip, old-12</t>
  </si>
  <si>
    <t>CMN Stores Equipment new-9</t>
  </si>
  <si>
    <t>CMN Stores Equipment new-10</t>
  </si>
  <si>
    <t>CMN Stores Equipment new-11</t>
  </si>
  <si>
    <t>CMN Stores Equipment new-12</t>
  </si>
  <si>
    <t>CMN Stores Equipment old-1</t>
  </si>
  <si>
    <t>CMN Stores Equipment old-2</t>
  </si>
  <si>
    <t>CMN Stores Equipment old-3</t>
  </si>
  <si>
    <t>CMN Stores Equipment old-4</t>
  </si>
  <si>
    <t>CMN Stores Equipment old-5</t>
  </si>
  <si>
    <t>CMN Stores Equipment old-6</t>
  </si>
  <si>
    <t>CMN Stores Equipment old-7</t>
  </si>
  <si>
    <t>CMN Stores Equipment old-8</t>
  </si>
  <si>
    <t>CMN Stores Equipment old-9</t>
  </si>
  <si>
    <t>CMN Stores Equipment old-10</t>
  </si>
  <si>
    <t>CMN Stores Equipment old-11</t>
  </si>
  <si>
    <t>CMN Stores Equipment old-12</t>
  </si>
  <si>
    <t>0 CMN Tools/Shop/Garage new-9</t>
  </si>
  <si>
    <t>0 CMN Tools/Shop/Garage new-10</t>
  </si>
  <si>
    <t>0 CMN Tools/Shop/Garage new-11</t>
  </si>
  <si>
    <t>0 CMN Tools/Shop/Garage new-12</t>
  </si>
  <si>
    <t>0 CMN Tools/Shop/Garage old-1</t>
  </si>
  <si>
    <t>0 CMN Tools/Shop/Garage old-2</t>
  </si>
  <si>
    <t>0 CMN Tools/Shop/Garage old-3</t>
  </si>
  <si>
    <t>0 CMN Tools/Shop/Garage old-4</t>
  </si>
  <si>
    <t>0 CMN Tools/Shop/Garage old-5</t>
  </si>
  <si>
    <t>0 CMN Tools/Shop/Garage old-6</t>
  </si>
  <si>
    <t>0 CMN Tools/Shop/Garage old-7</t>
  </si>
  <si>
    <t>0 CMN Tools/Shop/Garage old-8</t>
  </si>
  <si>
    <t>0 CMN Tools/Shop/Garage old-9</t>
  </si>
  <si>
    <t>0 CMN Tools/Shop/Garage old-10</t>
  </si>
  <si>
    <t>0 CMN Tools/Shop/Garage old-11</t>
  </si>
  <si>
    <t>0 CMN Tools/Shop/Garage old-12</t>
  </si>
  <si>
    <t>GEN Power Op Equip, new-12</t>
  </si>
  <si>
    <t>0 CMN Comm Equip, AMI Network-9</t>
  </si>
  <si>
    <t>0 CMN Comm Equip, AMI Network-10</t>
  </si>
  <si>
    <t>0 CMN Comm Equip, AMI Network-11</t>
  </si>
  <si>
    <t>0 CMN Comm Equip, AMI Network-12</t>
  </si>
  <si>
    <t>0 CMN Comm Equip, new-12</t>
  </si>
  <si>
    <t>0 CMN Comm Equip, old-1</t>
  </si>
  <si>
    <t>0 CMN Comm Equip, old-2</t>
  </si>
  <si>
    <t>0 CMN Comm Equip, old-3</t>
  </si>
  <si>
    <t>0 CMN Comm Equip, old-4</t>
  </si>
  <si>
    <t>0 CMN Comm Equip, old-5</t>
  </si>
  <si>
    <t>0 CMN Comm Equip, old-6</t>
  </si>
  <si>
    <t>0 CMN Comm Equip, old-7</t>
  </si>
  <si>
    <t>0 CMN Comm Equip, old-8</t>
  </si>
  <si>
    <t>0 CMN Comm Equip, old-9</t>
  </si>
  <si>
    <t>0 CMN Comm Equip, old-10</t>
  </si>
  <si>
    <t>0 CMN Comm Equip, old-11</t>
  </si>
  <si>
    <t>0 CMN Comm Equip, old-12</t>
  </si>
  <si>
    <t>0 CMN Misc Equipment, new-9</t>
  </si>
  <si>
    <t>0 CMN Misc Equipment, new-10</t>
  </si>
  <si>
    <t>0 CMN Misc Equipment, new-11</t>
  </si>
  <si>
    <t>0 CMN Misc Equipment, new-12</t>
  </si>
  <si>
    <t>0 CMN Misc Equipment, old-1</t>
  </si>
  <si>
    <t>0 CMN Misc Equipment, old-2</t>
  </si>
  <si>
    <t>0 CMN Misc Equipment, old-3</t>
  </si>
  <si>
    <t>0 CMN Misc Equipment, old-4</t>
  </si>
  <si>
    <t>0 CMN Misc Equipment, old-5</t>
  </si>
  <si>
    <t>0 CMN Misc Equipment, old-6</t>
  </si>
  <si>
    <t>0 CMN Misc Equipment, old-7</t>
  </si>
  <si>
    <t>0 CMN Misc Equipment, old-8</t>
  </si>
  <si>
    <t>0 CMN Misc Equipment, old-9</t>
  </si>
  <si>
    <t>0 CMN Misc Equipment, old-10</t>
  </si>
  <si>
    <t>0 CMN Misc Equipment, old-11</t>
  </si>
  <si>
    <t>0 CMN Misc Equipment, old-12</t>
  </si>
  <si>
    <t>Capi</t>
  </si>
  <si>
    <t>tal Lease, Printer Great Am-1</t>
  </si>
  <si>
    <t>tal Lease, Printer Great Am-2</t>
  </si>
  <si>
    <t>tal Lease, Printer Great Am-3</t>
  </si>
  <si>
    <t>tal Lease, Printer Great Am-4</t>
  </si>
  <si>
    <t>tal Lease, Printer Great Am-5</t>
  </si>
  <si>
    <t>tal Lease, Printer Great Am-6</t>
  </si>
  <si>
    <t>tal Lease, Printer Great Am-7</t>
  </si>
  <si>
    <t>tal Lease, Printer Great Am-8</t>
  </si>
  <si>
    <t>tal Lease, Printer Great Am-9</t>
  </si>
  <si>
    <t>tal Lease, Printer Great Am-10</t>
  </si>
  <si>
    <t>tal Lease, Printer Great Am-11</t>
  </si>
  <si>
    <t>tal Lease, Printer Great Am-12</t>
  </si>
  <si>
    <t>tal Lease, Printer Great Am 2-1</t>
  </si>
  <si>
    <t>tal Lease, Printer Great Am 2-2</t>
  </si>
  <si>
    <t>tal Lease, Printer Great Am 2-3</t>
  </si>
  <si>
    <t>tal Lease, Printer Great Am 2-4</t>
  </si>
  <si>
    <t>tal Lease, Printer Great Am 2-5</t>
  </si>
  <si>
    <t>tal Lease, Printer Great Am 2-6</t>
  </si>
  <si>
    <t>tal Lease, Printer Great Am 2-7</t>
  </si>
  <si>
    <t>tal Lease, Printer Great Am 2-8</t>
  </si>
  <si>
    <t>tal Lease, Printer Great Am 2-9</t>
  </si>
  <si>
    <t>tal Lease, Printer Great Am 2-10</t>
  </si>
  <si>
    <t>tal Lease, Printer Great Am 2-11</t>
  </si>
  <si>
    <t>tal Lease, Printer Great Am 2-12</t>
  </si>
  <si>
    <t>tal Lease, Printer Great Am 3-2</t>
  </si>
  <si>
    <t>tal Lease, Printer Great Am 3-3</t>
  </si>
  <si>
    <t>tal Lease, Printer Great Am 3-4</t>
  </si>
  <si>
    <t>tal Lease, Printer Great Am 3-5</t>
  </si>
  <si>
    <t>tal Lease, Printer Great Am 3-6</t>
  </si>
  <si>
    <t>tal Lease, Printer Great Am 3-7</t>
  </si>
  <si>
    <t>tal Lease, Printer Great Am 3-8</t>
  </si>
  <si>
    <t>tal Lease, Printer Great Am 3-9</t>
  </si>
  <si>
    <t>tal Lease, Printer Great Am 3-10</t>
  </si>
  <si>
    <t>tal Lease, Printer Great Am 3-11</t>
  </si>
  <si>
    <t>tal Lease, Printer Great Am 3-12</t>
  </si>
  <si>
    <t xml:space="preserve">Sum of Amount </t>
  </si>
  <si>
    <t>INT Franchises-12</t>
  </si>
  <si>
    <t>INT Franchises, Baker Project-1</t>
  </si>
  <si>
    <t>INT Franchises, Baker Project-2</t>
  </si>
  <si>
    <t>INT Franchises, Baker Project-3</t>
  </si>
  <si>
    <t>INT Franchises, Baker Project-4</t>
  </si>
  <si>
    <t>INT Franchises, Baker Project-5</t>
  </si>
  <si>
    <t>INT Franchises, Baker Project-6</t>
  </si>
  <si>
    <t>INT Franchises, Baker Project-7</t>
  </si>
  <si>
    <t>INT Franchises, Baker Project-8</t>
  </si>
  <si>
    <t>INT Franchises, Baker Project-9</t>
  </si>
  <si>
    <t>INT Franchises, Baker Project-10</t>
  </si>
  <si>
    <t>INT Franchises, Baker Project-12</t>
  </si>
  <si>
    <t>INT Franchises, Snoqualmie -1</t>
  </si>
  <si>
    <t>INT Franchises, Snoqualmie -2</t>
  </si>
  <si>
    <t>INT Franchises, Snoqualmie -3</t>
  </si>
  <si>
    <t>INT Franchises, Snoqualmie -4</t>
  </si>
  <si>
    <t>INT Franchises, Snoqualmie -5</t>
  </si>
  <si>
    <t>INT Franchises, Snoqualmie -6</t>
  </si>
  <si>
    <t>INT Franchises, Snoqualmie -7</t>
  </si>
  <si>
    <t>INT Franchises, Snoqualmie -8</t>
  </si>
  <si>
    <t>INT Franchises, Snoqualmie -9</t>
  </si>
  <si>
    <t>INT Franchises, Snoqualmie -10</t>
  </si>
  <si>
    <t>INT Franchises, Snoqualmie -11</t>
  </si>
  <si>
    <t>INT Franchises, Snoqualmie -12</t>
  </si>
  <si>
    <t>INT Whitehorn 2 &amp; 3 -1</t>
  </si>
  <si>
    <t>INT Whitehorn 2 &amp; 3 -2</t>
  </si>
  <si>
    <t>INT Whitehorn 2 &amp; 3 -4</t>
  </si>
  <si>
    <t>INT Whitehorn 2 &amp; 3 -6</t>
  </si>
  <si>
    <t>INT Whitehorn 2 &amp; 3 -8</t>
  </si>
  <si>
    <t>INT Whitehorn 2 &amp; 3 -10</t>
  </si>
  <si>
    <t>INT Whitehorn 2 &amp; 3 -12</t>
  </si>
  <si>
    <t>STM Str/Imprv, Mint Farm-10</t>
  </si>
  <si>
    <t>STM Str/Imprv, Mint Farm-11</t>
  </si>
  <si>
    <t>STM Str/Imprv, Mint Farm-12</t>
  </si>
  <si>
    <t>STM Str/Imprv, Mint Farm OP-1</t>
  </si>
  <si>
    <t>STM Str/Imprv, Mint Farm OP-2</t>
  </si>
  <si>
    <t>STM Str/Imprv, Mint Farm OP-3</t>
  </si>
  <si>
    <t>STM Str/Imprv, Mint Farm OP-4</t>
  </si>
  <si>
    <t>STM Str/Imprv, Mint Farm OP-5</t>
  </si>
  <si>
    <t>STM Str/Imprv, Mint Farm OP-6</t>
  </si>
  <si>
    <t>STM Str/Imprv, Mint Farm OP-7</t>
  </si>
  <si>
    <t>STM Str/Imprv, Mint Farm OP-8</t>
  </si>
  <si>
    <t>STM Str/Imprv, Mint Farm OP-9</t>
  </si>
  <si>
    <t>STM Str/Imprv, Mint Farm OP-10</t>
  </si>
  <si>
    <t>STM Str/Imprv, Mint Farm OP-11</t>
  </si>
  <si>
    <t>STM Str/Imprv, Mint Farm OP-12</t>
  </si>
  <si>
    <t>STM Str/Imprv, Sumas -12</t>
  </si>
  <si>
    <t>STM Str/Imprv, Sumas OP-1</t>
  </si>
  <si>
    <t>STM Str/Imprv, Sumas OP-2</t>
  </si>
  <si>
    <t>STM Str/Imprv, Sumas OP-3</t>
  </si>
  <si>
    <t>STM Str/Imprv, Sumas OP-4</t>
  </si>
  <si>
    <t>STM Str/Imprv, Sumas OP-5</t>
  </si>
  <si>
    <t>STM Str/Imprv, Sumas OP-6</t>
  </si>
  <si>
    <t>STM Str/Imprv, Sumas OP-7</t>
  </si>
  <si>
    <t>STM Str/Imprv, Sumas OP-8</t>
  </si>
  <si>
    <t>STM Str/Imprv, Sumas OP-9</t>
  </si>
  <si>
    <t>STM Str/Imprv, Sumas OP-10</t>
  </si>
  <si>
    <t>STM Str/Imprv, Sumas OP-11</t>
  </si>
  <si>
    <t>STM Str/Imprv, Sumas OP-12</t>
  </si>
  <si>
    <t>STM Str/Impv, Colstrip 1-12</t>
  </si>
  <si>
    <t>STM Str/Impv, Colstrip 1-2 Com-1</t>
  </si>
  <si>
    <t>STM Str/Impv, Colstrip 1-2 Com-2</t>
  </si>
  <si>
    <t>STM Str/Impv, Colstrip 1-2 Com-3</t>
  </si>
  <si>
    <t>STM Str/Impv, Colstrip 1-2 Com-4</t>
  </si>
  <si>
    <t>STM Str/Impv, Colstrip 1-2 Com-5</t>
  </si>
  <si>
    <t>STM Str/Impv, Colstrip 1-2 Com-6</t>
  </si>
  <si>
    <t>STM Str/Impv, Colstrip 1-2 Com-7</t>
  </si>
  <si>
    <t>STM Str/Impv, Colstrip 1-2 Com-8</t>
  </si>
  <si>
    <t>STM Str/Impv, Colstrip 1-2 Com-9</t>
  </si>
  <si>
    <t>STM Str/Impv, Colstrip 1-2 Com-10</t>
  </si>
  <si>
    <t>STM Str/Impv, Colstrip 1-2 Com-11</t>
  </si>
  <si>
    <t>STM Str/Impv, Colstrip 1-2 Com-12</t>
  </si>
  <si>
    <t>STM Str/Impv, Colstrip 2-12</t>
  </si>
  <si>
    <t>STM Str/Impv, Colstrip 3-12</t>
  </si>
  <si>
    <t>STM Str/Impv, Colstrip 3-4 Com-12</t>
  </si>
  <si>
    <t>STM Str/Impv, Colstrip 4-12</t>
  </si>
  <si>
    <t>STM Str/Impv, Ferndale-1</t>
  </si>
  <si>
    <t>STM Str/Impv, Ferndale-2</t>
  </si>
  <si>
    <t>STM Str/Impv, Ferndale-3</t>
  </si>
  <si>
    <t>STM Str/Impv, Ferndale-4</t>
  </si>
  <si>
    <t>STM Str/Impv, Ferndale-5</t>
  </si>
  <si>
    <t>STM Str/Impv, Ferndale-6</t>
  </si>
  <si>
    <t>STM Str/Impv, Ferndale-7</t>
  </si>
  <si>
    <t>STM Str/Impv, Ferndale-8</t>
  </si>
  <si>
    <t>STM Str/Impv, Ferndale-9</t>
  </si>
  <si>
    <t>STM Str/Impv, Ferndale-10</t>
  </si>
  <si>
    <t>STM Str/Impv, Ferndale-11</t>
  </si>
  <si>
    <t>STM Str/Impv, Ferndale-12</t>
  </si>
  <si>
    <t>STM Str/Impv, Fred 1/APC-1</t>
  </si>
  <si>
    <t>STM Str/Impv, Fred 1/APC-2</t>
  </si>
  <si>
    <t>STM Str/Impv, Fred 1/APC-3</t>
  </si>
  <si>
    <t>STM Str/Impv, Fred 1/APC-4</t>
  </si>
  <si>
    <t>STM Str/Impv, Fred 1/APC-5</t>
  </si>
  <si>
    <t>STM Str/Impv, Fred 1/APC-6</t>
  </si>
  <si>
    <t>STM Str/Impv, Fred 1/APC-7</t>
  </si>
  <si>
    <t>STM Str/Impv, Fred 1/APC-8</t>
  </si>
  <si>
    <t>STM Str/Impv, Fred 1/APC-9</t>
  </si>
  <si>
    <t>STM Str/Impv, Fred 1/APC-10</t>
  </si>
  <si>
    <t>STM Str/Impv, Fred 1/APC-11</t>
  </si>
  <si>
    <t>STM Str/Impv, Fred 1/APC-12</t>
  </si>
  <si>
    <t>STM Str/Impv, Goldendale-7</t>
  </si>
  <si>
    <t>STM Str/Impv, Goldendale-8</t>
  </si>
  <si>
    <t>STM Str/Impv, Goldendale-9</t>
  </si>
  <si>
    <t>STM Str/Impv, Goldendale-10</t>
  </si>
  <si>
    <t>STM Str/Impv, Goldendale-11</t>
  </si>
  <si>
    <t>STM Str/Impv, Goldendale-12</t>
  </si>
  <si>
    <t>STM Str/Impv, Goldendale OP-1</t>
  </si>
  <si>
    <t>STM Str/Impv, Goldendale OP-2</t>
  </si>
  <si>
    <t>STM Str/Impv, Goldendale OP-3</t>
  </si>
  <si>
    <t>STM Str/Impv, Goldendale OP-4</t>
  </si>
  <si>
    <t>STM Str/Impv, Goldendale OP-5</t>
  </si>
  <si>
    <t>STM Str/Impv, Goldendale OP-6</t>
  </si>
  <si>
    <t>STM Str/Impv, Goldendale OP-7</t>
  </si>
  <si>
    <t>STM Str/Impv, Goldendale OP-8</t>
  </si>
  <si>
    <t>STM Str/Impv, Goldendale OP-9</t>
  </si>
  <si>
    <t>STM Str/Impv, Goldendale OP-10</t>
  </si>
  <si>
    <t>STM Str/Impv, Goldendale OP-11</t>
  </si>
  <si>
    <t>STM Str/Impv, Goldendale OP-12</t>
  </si>
  <si>
    <t>STM Boiler, Colstrip 1-12</t>
  </si>
  <si>
    <t>STM Boiler, Colstrip 1-2 Com-1</t>
  </si>
  <si>
    <t>STM Boiler, Colstrip 1-2 Com-2</t>
  </si>
  <si>
    <t>STM Boiler, Colstrip 1-2 Com-3</t>
  </si>
  <si>
    <t>STM Boiler, Colstrip 1-2 Com-4</t>
  </si>
  <si>
    <t>STM Boiler, Colstrip 1-2 Com-5</t>
  </si>
  <si>
    <t>STM Boiler, Colstrip 1-2 Com-6</t>
  </si>
  <si>
    <t>STM Boiler, Colstrip 1-2 Com-7</t>
  </si>
  <si>
    <t>STM Boiler, Colstrip 1-2 Com-8</t>
  </si>
  <si>
    <t>STM Boiler, Colstrip 1-2 Com-9</t>
  </si>
  <si>
    <t>STM Boiler, Colstrip 1-2 Com-10</t>
  </si>
  <si>
    <t>STM Boiler, Colstrip 1-2 Com-11</t>
  </si>
  <si>
    <t>STM Boiler, Colstrip 1-2 Com-12</t>
  </si>
  <si>
    <t>STM Boiler, Colstrip 2-12</t>
  </si>
  <si>
    <t>STM Boiler, Colstrip 3-12</t>
  </si>
  <si>
    <t>STM Boiler, Colstrip 3-4 Com-1</t>
  </si>
  <si>
    <t>STM Boiler, Colstrip 3-4 Com-2</t>
  </si>
  <si>
    <t>STM Boiler, Colstrip 3-4 Com-3</t>
  </si>
  <si>
    <t>STM Boiler, Colstrip 3-4 Com-4</t>
  </si>
  <si>
    <t>STM Boiler, Colstrip 3-4 Com-5</t>
  </si>
  <si>
    <t>STM Boiler, Colstrip 3-4 Com-6</t>
  </si>
  <si>
    <t>STM Boiler, Colstrip 3-4 Com-7</t>
  </si>
  <si>
    <t>STM Boiler, Colstrip 3-4 Com-8</t>
  </si>
  <si>
    <t>STM Boiler, Colstrip 3-4 Com-9</t>
  </si>
  <si>
    <t>STM Boiler, Colstrip 3-4 Com-10</t>
  </si>
  <si>
    <t>STM Boiler, Colstrip 3-4 Com-11</t>
  </si>
  <si>
    <t>STM Boiler, Colstrip 3-4 Com-12</t>
  </si>
  <si>
    <t>STM Boiler, Colstrip 4-12</t>
  </si>
  <si>
    <t>STM Boiler, Encogen-12</t>
  </si>
  <si>
    <t>STM Boiler, Ferndale-1</t>
  </si>
  <si>
    <t>STM Boiler, Ferndale-2</t>
  </si>
  <si>
    <t>STM Boiler, Ferndale-3</t>
  </si>
  <si>
    <t>STM Boiler, Ferndale-4</t>
  </si>
  <si>
    <t>STM Boiler, Ferndale-5</t>
  </si>
  <si>
    <t>STM Boiler, Ferndale-6</t>
  </si>
  <si>
    <t>STM Boiler, Ferndale-7</t>
  </si>
  <si>
    <t>STM Boiler, Ferndale-8</t>
  </si>
  <si>
    <t>STM Boiler, Ferndale-9</t>
  </si>
  <si>
    <t>STM Boiler, Ferndale-10</t>
  </si>
  <si>
    <t>STM Boiler, Ferndale-11</t>
  </si>
  <si>
    <t>STM Boiler, Ferndale-12</t>
  </si>
  <si>
    <t>STM Boiler, Fred 1/APC-12</t>
  </si>
  <si>
    <t>STM Boiler, Goldendale-11</t>
  </si>
  <si>
    <t>STM Boiler, Goldendale-12</t>
  </si>
  <si>
    <t>STM Boiler, Goldendale OP-9</t>
  </si>
  <si>
    <t>STM Boiler, Goldendale OP-10</t>
  </si>
  <si>
    <t>STM Boiler, Goldendale OP-11</t>
  </si>
  <si>
    <t>STM Boiler, Goldendale OP-12</t>
  </si>
  <si>
    <t>STM Boiler, Mint Farm -7</t>
  </si>
  <si>
    <t>STM Boiler, Mint Farm -8</t>
  </si>
  <si>
    <t>STM Boiler, Mint Farm -9</t>
  </si>
  <si>
    <t>STM Boiler, Mint Farm -10</t>
  </si>
  <si>
    <t>STM Boiler, Mint Farm -11</t>
  </si>
  <si>
    <t>STM Boiler, Mint Farm -12</t>
  </si>
  <si>
    <t>STM Boiler, Mint Farm OP-9</t>
  </si>
  <si>
    <t>STM Boiler, Mint Farm OP-10</t>
  </si>
  <si>
    <t>STM Boiler, Mint Farm OP-11</t>
  </si>
  <si>
    <t>STM Boiler, Mint Farm OP-12</t>
  </si>
  <si>
    <t>STM Boiler, Sumas -12</t>
  </si>
  <si>
    <t>STM Boiler, Sumas OP-1</t>
  </si>
  <si>
    <t>STM Boiler, Sumas OP-2</t>
  </si>
  <si>
    <t>STM Boiler, Sumas OP-3</t>
  </si>
  <si>
    <t>STM Boiler, Sumas OP-4</t>
  </si>
  <si>
    <t>STM Boiler, Sumas OP-5</t>
  </si>
  <si>
    <t>STM Boiler, Sumas OP-6</t>
  </si>
  <si>
    <t>STM Boiler, Sumas OP-7</t>
  </si>
  <si>
    <t>STM Boiler, Sumas OP-8</t>
  </si>
  <si>
    <t>STM Boiler, Sumas OP-9</t>
  </si>
  <si>
    <t>STM Boiler, Sumas OP-10</t>
  </si>
  <si>
    <t>STM Boiler, Sumas OP-11</t>
  </si>
  <si>
    <t>STM Boiler, Sumas OP-12</t>
  </si>
  <si>
    <t>STM Turbogen, Colstrip 1-12</t>
  </si>
  <si>
    <t>STM Turbogen, Colstrip 1-2 Com-1</t>
  </si>
  <si>
    <t>STM Turbogen, Colstrip 1-2 Com-2</t>
  </si>
  <si>
    <t>STM Turbogen, Colstrip 1-2 Com-3</t>
  </si>
  <si>
    <t>STM Turbogen, Colstrip 1-2 Com-4</t>
  </si>
  <si>
    <t>STM Turbogen, Colstrip 1-2 Com-5</t>
  </si>
  <si>
    <t>STM Turbogen, Colstrip 1-2 Com-6</t>
  </si>
  <si>
    <t>STM Turbogen, Colstrip 1-2 Com-7</t>
  </si>
  <si>
    <t>STM Turbogen, Colstrip 1-2 Com-8</t>
  </si>
  <si>
    <t>STM Turbogen, Colstrip 1-2 Com-9</t>
  </si>
  <si>
    <t>STM Turbogen, Colstrip 1-2 Com-10</t>
  </si>
  <si>
    <t>STM Turbogen, Colstrip 1-2 Com-11</t>
  </si>
  <si>
    <t>STM Turbogen, Colstrip 1-2 Com-12</t>
  </si>
  <si>
    <t>STM Turbogen, Colstrip 2-12</t>
  </si>
  <si>
    <t>STM Turbogen, Colstrip 3-12</t>
  </si>
  <si>
    <t>STM Turbogen, Colstrip 4-12</t>
  </si>
  <si>
    <t>STM Turbogen, Encogen-12</t>
  </si>
  <si>
    <t>STM Turbogen, Ferndale-1</t>
  </si>
  <si>
    <t>STM Turbogen, Ferndale-2</t>
  </si>
  <si>
    <t>STM Turbogen, Ferndale-3</t>
  </si>
  <si>
    <t>STM Turbogen, Ferndale-4</t>
  </si>
  <si>
    <t>STM Turbogen, Ferndale-5</t>
  </si>
  <si>
    <t>STM Turbogen, Ferndale-6</t>
  </si>
  <si>
    <t>STM Turbogen, Ferndale-7</t>
  </si>
  <si>
    <t>STM Turbogen, Ferndale-8</t>
  </si>
  <si>
    <t>STM Turbogen, Ferndale-9</t>
  </si>
  <si>
    <t>STM Turbogen, Ferndale-10</t>
  </si>
  <si>
    <t>STM Turbogen, Ferndale-11</t>
  </si>
  <si>
    <t>STM Turbogen, Ferndale-12</t>
  </si>
  <si>
    <t>STM Turbogen, Fred 1/APC-1</t>
  </si>
  <si>
    <t>STM Turbogen, Fred 1/APC-2</t>
  </si>
  <si>
    <t>STM Turbogen, Fred 1/APC-3</t>
  </si>
  <si>
    <t>STM Turbogen, Fred 1/APC-4</t>
  </si>
  <si>
    <t>STM Turbogen, Fred 1/APC-5</t>
  </si>
  <si>
    <t>STM Turbogen, Fred 1/APC-6</t>
  </si>
  <si>
    <t>STM Turbogen, Fred 1/APC-7</t>
  </si>
  <si>
    <t>STM Turbogen, Fred 1/APC-8</t>
  </si>
  <si>
    <t>STM Turbogen, Fred 1/APC-9</t>
  </si>
  <si>
    <t>STM Turbogen, Fred 1/APC-10</t>
  </si>
  <si>
    <t>STM Turbogen, Fred 1/APC-11</t>
  </si>
  <si>
    <t>STM Turbogen, Fred 1/APC-12</t>
  </si>
  <si>
    <t>STM Turbogen, Goldendale-12</t>
  </si>
  <si>
    <t>STM Turbogen, Goldendale OP-8</t>
  </si>
  <si>
    <t>STM Turbogen, Goldendale OP-9</t>
  </si>
  <si>
    <t>STM Turbogen, Goldendale OP-10</t>
  </si>
  <si>
    <t>STM Turbogen, Goldendale OP-11</t>
  </si>
  <si>
    <t>STM Turbogen, Goldendale OP-12</t>
  </si>
  <si>
    <t>STM Turbogen, Mint Farm-8</t>
  </si>
  <si>
    <t>STM Turbogen, Mint Farm-9</t>
  </si>
  <si>
    <t>STM Turbogen, Mint Farm-10</t>
  </si>
  <si>
    <t>STM Turbogen, Mint Farm-11</t>
  </si>
  <si>
    <t>STM Turbogen, Mint Farm-12</t>
  </si>
  <si>
    <t>STM Turbogen, Mint Farm OP-1</t>
  </si>
  <si>
    <t>STM Turbogen, Mint Farm OP-2</t>
  </si>
  <si>
    <t>STM Turbogen, Mint Farm OP-3</t>
  </si>
  <si>
    <t>STM Turbogen, Mint Farm OP-4</t>
  </si>
  <si>
    <t>STM Turbogen, Mint Farm OP-5</t>
  </si>
  <si>
    <t>STM Turbogen, Mint Farm OP-6</t>
  </si>
  <si>
    <t>STM Turbogen, Mint Farm OP-7</t>
  </si>
  <si>
    <t>STM Turbogen, Mint Farm OP-8</t>
  </si>
  <si>
    <t>STM Turbogen, Mint Farm OP-9</t>
  </si>
  <si>
    <t>STM Turbogen, Mint Farm OP-10</t>
  </si>
  <si>
    <t>STM Turbogen, Mint Farm OP-11</t>
  </si>
  <si>
    <t>STM Turbogen, Mint Farm OP-12</t>
  </si>
  <si>
    <t>STM Turbogen, Sumas -12</t>
  </si>
  <si>
    <t>STM Turbogen, Sumas OP-12</t>
  </si>
  <si>
    <t>STM Accessory, Colstrip 1-12</t>
  </si>
  <si>
    <t>STM Accessory, Colstrip 1-2 Cm-1</t>
  </si>
  <si>
    <t>STM Accessory, Colstrip 1-2 Cm-2</t>
  </si>
  <si>
    <t>STM Accessory, Colstrip 1-2 Cm-3</t>
  </si>
  <si>
    <t>STM Accessory, Colstrip 1-2 Cm-4</t>
  </si>
  <si>
    <t>STM Accessory, Colstrip 1-2 Cm-5</t>
  </si>
  <si>
    <t>STM Accessory, Colstrip 1-2 Cm-6</t>
  </si>
  <si>
    <t>STM Accessory, Colstrip 1-2 Cm-7</t>
  </si>
  <si>
    <t>STM Accessory, Colstrip 1-2 Cm-8</t>
  </si>
  <si>
    <t>STM Accessory, Colstrip 1-2 Cm-9</t>
  </si>
  <si>
    <t>STM Accessory, Colstrip 1-2 Cm-10</t>
  </si>
  <si>
    <t>STM Accessory, Colstrip 1-2 Cm-11</t>
  </si>
  <si>
    <t>STM Accessory, Colstrip 1-2 Cm-12</t>
  </si>
  <si>
    <t>STM Accessory, Colstrip 2-12</t>
  </si>
  <si>
    <t>STM Accessory, Colstrip 3-12</t>
  </si>
  <si>
    <t>STM Accessory, Colstrip 3-4 Cm-1</t>
  </si>
  <si>
    <t>STM Accessory, Colstrip 3-4 Cm-2</t>
  </si>
  <si>
    <t>STM Accessory, Colstrip 3-4 Cm-3</t>
  </si>
  <si>
    <t>STM Accessory, Colstrip 3-4 Cm-4</t>
  </si>
  <si>
    <t>STM Accessory, Colstrip 3-4 Cm-5</t>
  </si>
  <si>
    <t>STM Accessory, Colstrip 3-4 Cm-6</t>
  </si>
  <si>
    <t>STM Accessory, Colstrip 3-4 Cm-7</t>
  </si>
  <si>
    <t>STM Accessory, Colstrip 3-4 Cm-8</t>
  </si>
  <si>
    <t>STM Accessory, Colstrip 3-4 Cm-9</t>
  </si>
  <si>
    <t>STM Accessory, Colstrip 3-4 Cm-10</t>
  </si>
  <si>
    <t>STM Accessory, Colstrip 3-4 Cm-11</t>
  </si>
  <si>
    <t>STM Accessory, Colstrip 3-4 Cm-12</t>
  </si>
  <si>
    <t>STM Accessory, Colstrip 4-12</t>
  </si>
  <si>
    <t>STM Accessory, Encogen-1</t>
  </si>
  <si>
    <t>STM Accessory, Encogen-2</t>
  </si>
  <si>
    <t>STM Accessory, Encogen-3</t>
  </si>
  <si>
    <t>STM Accessory, Encogen-4</t>
  </si>
  <si>
    <t>STM Accessory, Encogen-5</t>
  </si>
  <si>
    <t>STM Accessory, Encogen-6</t>
  </si>
  <si>
    <t>STM Accessory, Encogen-7</t>
  </si>
  <si>
    <t>STM Accessory, Encogen-8</t>
  </si>
  <si>
    <t>STM Accessory, Encogen-9</t>
  </si>
  <si>
    <t>STM Accessory, Encogen-10</t>
  </si>
  <si>
    <t>STM Accessory, Encogen-11</t>
  </si>
  <si>
    <t>STM Accessory, Encogen-12</t>
  </si>
  <si>
    <t>STM Accessory, Ferndale-1</t>
  </si>
  <si>
    <t>STM Accessory, Ferndale-2</t>
  </si>
  <si>
    <t>STM Accessory, Ferndale-3</t>
  </si>
  <si>
    <t>STM Accessory, Ferndale-4</t>
  </si>
  <si>
    <t>STM Accessory, Ferndale-5</t>
  </si>
  <si>
    <t>STM Accessory, Ferndale-6</t>
  </si>
  <si>
    <t>STM Accessory, Ferndale-7</t>
  </si>
  <si>
    <t>STM Accessory, Ferndale-8</t>
  </si>
  <si>
    <t>STM Accessory, Ferndale-9</t>
  </si>
  <si>
    <t>STM Accessory, Ferndale-10</t>
  </si>
  <si>
    <t>STM Accessory, Ferndale-11</t>
  </si>
  <si>
    <t>STM Accessory, Ferndale-12</t>
  </si>
  <si>
    <t>STM Accessory, Fred 1/APC-1</t>
  </si>
  <si>
    <t>STM Accessory, Fred 1/APC-2</t>
  </si>
  <si>
    <t>STM Accessory, Fred 1/APC-3</t>
  </si>
  <si>
    <t>STM Accessory, Fred 1/APC-4</t>
  </si>
  <si>
    <t>STM Accessory, Fred 1/APC-5</t>
  </si>
  <si>
    <t>STM Accessory, Fred 1/APC-6</t>
  </si>
  <si>
    <t>STM Accessory, Fred 1/APC-7</t>
  </si>
  <si>
    <t>STM Accessory, Fred 1/APC-8</t>
  </si>
  <si>
    <t>STM Accessory, Fred 1/APC-9</t>
  </si>
  <si>
    <t>STM Accessory, Fred 1/APC-10</t>
  </si>
  <si>
    <t>STM Accessory, Fred 1/APC-11</t>
  </si>
  <si>
    <t>STM Accessory, Fred 1/APC-12</t>
  </si>
  <si>
    <t>STM Accessory, Goldendale OP-1</t>
  </si>
  <si>
    <t>STM Accessory, Goldendale OP-2</t>
  </si>
  <si>
    <t>STM Accessory, Goldendale OP-3</t>
  </si>
  <si>
    <t>STM Accessory, Goldendale OP-4</t>
  </si>
  <si>
    <t>STM Accessory, Goldendale OP-5</t>
  </si>
  <si>
    <t>STM Accessory, Goldendale OP-6</t>
  </si>
  <si>
    <t>STM Accessory, Goldendale OP-7</t>
  </si>
  <si>
    <t>STM Accessory, Goldendale OP-8</t>
  </si>
  <si>
    <t>STM Accessory, Goldendale OP-9</t>
  </si>
  <si>
    <t>STM Accessory, Goldendale OP-10</t>
  </si>
  <si>
    <t>STM Accessory, Goldendale OP-11</t>
  </si>
  <si>
    <t>STM Accessory, Goldendale OP-12</t>
  </si>
  <si>
    <t>STM Accessory, Mint Farm OP-1</t>
  </si>
  <si>
    <t>STM Accessory, Mint Farm OP-2</t>
  </si>
  <si>
    <t>STM Accessory, Mint Farm OP-3</t>
  </si>
  <si>
    <t>STM Accessory, Mint Farm OP-4</t>
  </si>
  <si>
    <t>STM Accessory, Mint Farm OP-5</t>
  </si>
  <si>
    <t>STM Accessory, Mint Farm OP-6</t>
  </si>
  <si>
    <t>STM Accessory, Mint Farm OP-7</t>
  </si>
  <si>
    <t>STM Accessory, Mint Farm OP-8</t>
  </si>
  <si>
    <t>STM Accessory, Mint Farm OP-9</t>
  </si>
  <si>
    <t>STM Accessory, Mint Farm OP-10</t>
  </si>
  <si>
    <t>STM Accessory, Mint Farm OP-11</t>
  </si>
  <si>
    <t>STM Accessory, Mint Farm OP-12</t>
  </si>
  <si>
    <t>STM Accessory, Sumas-11</t>
  </si>
  <si>
    <t>STM Accessory, Sumas-12</t>
  </si>
  <si>
    <t>STM Accessory, Sumas OP-1</t>
  </si>
  <si>
    <t>STM Accessory, Sumas OP-2</t>
  </si>
  <si>
    <t>STM Accessory, Sumas OP-3</t>
  </si>
  <si>
    <t>STM Accessory, Sumas OP-4</t>
  </si>
  <si>
    <t>STM Accessory, Sumas OP-5</t>
  </si>
  <si>
    <t>STM Accessory, Sumas OP-6</t>
  </si>
  <si>
    <t>STM Accessory, Sumas OP-7</t>
  </si>
  <si>
    <t>STM Accessory, Sumas OP-8</t>
  </si>
  <si>
    <t>STM Accessory, Sumas OP-9</t>
  </si>
  <si>
    <t>STM Accessory, Sumas OP-10</t>
  </si>
  <si>
    <t>STM Accessory, Sumas OP-11</t>
  </si>
  <si>
    <t>STM Accessory, Sumas OP-12</t>
  </si>
  <si>
    <t>STM Misc, Colstrip 1-12</t>
  </si>
  <si>
    <t>STM Misc, Colstrip 1-2 Com-1</t>
  </si>
  <si>
    <t>STM Misc, Colstrip 1-2 Com-2</t>
  </si>
  <si>
    <t>STM Misc, Colstrip 1-2 Com-3</t>
  </si>
  <si>
    <t>STM Misc, Colstrip 1-2 Com-4</t>
  </si>
  <si>
    <t>STM Misc, Colstrip 1-2 Com-5</t>
  </si>
  <si>
    <t>STM Misc, Colstrip 1-2 Com-6</t>
  </si>
  <si>
    <t>STM Misc, Colstrip 1-2 Com-7</t>
  </si>
  <si>
    <t>STM Misc, Colstrip 1-2 Com-8</t>
  </si>
  <si>
    <t>STM Misc, Colstrip 1-2 Com-9</t>
  </si>
  <si>
    <t>STM Misc, Colstrip 1-2 Com-10</t>
  </si>
  <si>
    <t>STM Misc, Colstrip 1-2 Com-11</t>
  </si>
  <si>
    <t>STM Misc, Colstrip 1-2 Com-12</t>
  </si>
  <si>
    <t>STM Misc, Colstrip 1-4 Com-1</t>
  </si>
  <si>
    <t>STM Misc, Colstrip 1-4 Com-2</t>
  </si>
  <si>
    <t>STM Misc, Colstrip 1-4 Com-3</t>
  </si>
  <si>
    <t>STM Misc, Colstrip 1-4 Com-4</t>
  </si>
  <si>
    <t>STM Misc, Colstrip 1-4 Com-5</t>
  </si>
  <si>
    <t>STM Misc, Colstrip 1-4 Com-6</t>
  </si>
  <si>
    <t>STM Misc, Colstrip 1-4 Com-7</t>
  </si>
  <si>
    <t>STM Misc, Colstrip 1-4 Com-8</t>
  </si>
  <si>
    <t>STM Misc, Colstrip 1-4 Com-9</t>
  </si>
  <si>
    <t>STM Misc, Colstrip 1-4 Com-10</t>
  </si>
  <si>
    <t>STM Misc, Colstrip 1-4 Com-11</t>
  </si>
  <si>
    <t>STM Misc, Colstrip 1-4 Com-12</t>
  </si>
  <si>
    <t>STM Misc, Colstrip 2-12</t>
  </si>
  <si>
    <t>STM Misc, Colstrip 3-12</t>
  </si>
  <si>
    <t>STM Misc, Colstrip 3-4 Com-1</t>
  </si>
  <si>
    <t>STM Misc, Colstrip 3-4 Com-2</t>
  </si>
  <si>
    <t>STM Misc, Colstrip 3-4 Com-3</t>
  </si>
  <si>
    <t>STM Misc, Colstrip 3-4 Com-4</t>
  </si>
  <si>
    <t>STM Misc, Colstrip 3-4 Com-5</t>
  </si>
  <si>
    <t>STM Misc, Colstrip 3-4 Com-6</t>
  </si>
  <si>
    <t>STM Misc, Colstrip 3-4 Com-7</t>
  </si>
  <si>
    <t>STM Misc, Colstrip 3-4 Com-8</t>
  </si>
  <si>
    <t>STM Misc, Colstrip 3-4 Com-9</t>
  </si>
  <si>
    <t>STM Misc, Colstrip 3-4 Com-10</t>
  </si>
  <si>
    <t>STM Misc, Colstrip 3-4 Com-11</t>
  </si>
  <si>
    <t>STM Misc, Colstrip 3-4 Com-12</t>
  </si>
  <si>
    <t>STM Misc, Colstrip 4-12</t>
  </si>
  <si>
    <t>STM Misc, Ferndale-1</t>
  </si>
  <si>
    <t>STM Misc, Ferndale-2</t>
  </si>
  <si>
    <t>STM Misc, Ferndale-3</t>
  </si>
  <si>
    <t>STM Misc, Ferndale-4</t>
  </si>
  <si>
    <t>STM Misc, Ferndale-5</t>
  </si>
  <si>
    <t>STM Misc, Ferndale-6</t>
  </si>
  <si>
    <t>STM Misc, Ferndale-7</t>
  </si>
  <si>
    <t>STM Misc, Ferndale-8</t>
  </si>
  <si>
    <t>STM Misc, Ferndale-9</t>
  </si>
  <si>
    <t>STM Misc, Ferndale-10</t>
  </si>
  <si>
    <t>STM Misc, Ferndale-11</t>
  </si>
  <si>
    <t>STM Misc, Ferndale-12</t>
  </si>
  <si>
    <t>STM Misc, Fred 1/APC-1</t>
  </si>
  <si>
    <t>STM Misc, Fred 1/APC-2</t>
  </si>
  <si>
    <t>STM Misc, Fred 1/APC-3</t>
  </si>
  <si>
    <t>STM Misc, Fred 1/APC-4</t>
  </si>
  <si>
    <t>STM Misc, Fred 1/APC-5</t>
  </si>
  <si>
    <t>STM Misc, Fred 1/APC-6</t>
  </si>
  <si>
    <t>STM Misc, Fred 1/APC-7</t>
  </si>
  <si>
    <t>STM Misc, Fred 1/APC-8</t>
  </si>
  <si>
    <t>STM Misc, Fred 1/APC-9</t>
  </si>
  <si>
    <t>STM Misc, Fred 1/APC-10</t>
  </si>
  <si>
    <t>STM Misc, Fred 1/APC-11</t>
  </si>
  <si>
    <t>STM Misc, Fred 1/APC-12</t>
  </si>
  <si>
    <t>STM Misc, Goldendale OP-1</t>
  </si>
  <si>
    <t>STM Misc, Goldendale OP-2</t>
  </si>
  <si>
    <t>STM Misc, Goldendale OP-3</t>
  </si>
  <si>
    <t>STM Misc, Goldendale OP-4</t>
  </si>
  <si>
    <t>STM Misc, Goldendale OP-5</t>
  </si>
  <si>
    <t>STM Misc, Goldendale OP-6</t>
  </si>
  <si>
    <t>STM Misc, Goldendale OP-7</t>
  </si>
  <si>
    <t>STM Misc, Goldendale OP-8</t>
  </si>
  <si>
    <t>STM Misc, Goldendale OP-9</t>
  </si>
  <si>
    <t>STM Misc, Goldendale OP-10</t>
  </si>
  <si>
    <t>STM Misc, Goldendale OP-11</t>
  </si>
  <si>
    <t>STM Misc, Goldendale OP-12</t>
  </si>
  <si>
    <t>STM Misc, Mint Farm-9</t>
  </si>
  <si>
    <t>STM Misc, Mint Farm-10</t>
  </si>
  <si>
    <t>STM Misc, Mint Farm-11</t>
  </si>
  <si>
    <t>STM Misc, Mint Farm-12</t>
  </si>
  <si>
    <t>STM Misc, Mint Farm OP-1</t>
  </si>
  <si>
    <t>STM Misc, Mint Farm OP-2</t>
  </si>
  <si>
    <t>STM Misc, Mint Farm OP-3</t>
  </si>
  <si>
    <t>STM Misc, Mint Farm OP-4</t>
  </si>
  <si>
    <t>STM Misc, Mint Farm OP-5</t>
  </si>
  <si>
    <t>STM Misc, Mint Farm OP-6</t>
  </si>
  <si>
    <t>STM Misc, Mint Farm OP-7</t>
  </si>
  <si>
    <t>STM Misc, Mint Farm OP-8</t>
  </si>
  <si>
    <t>STM Misc, Mint Farm OP-9</t>
  </si>
  <si>
    <t>STM Misc, Mint Farm OP-10</t>
  </si>
  <si>
    <t>STM Misc, Mint Farm OP-11</t>
  </si>
  <si>
    <t>STM Misc, Mint Farm OP-12</t>
  </si>
  <si>
    <t>STM Misc, Sumas -1</t>
  </si>
  <si>
    <t>STM Misc, Sumas -2</t>
  </si>
  <si>
    <t>STM Misc, Sumas -3</t>
  </si>
  <si>
    <t>STM Misc, Sumas -4</t>
  </si>
  <si>
    <t>STM Misc, Sumas -5</t>
  </si>
  <si>
    <t>STM Misc, Sumas -6</t>
  </si>
  <si>
    <t>STM Misc, Sumas -7</t>
  </si>
  <si>
    <t>STM Misc, Sumas -8</t>
  </si>
  <si>
    <t>STM Misc, Sumas -9</t>
  </si>
  <si>
    <t>STM Misc, Sumas -10</t>
  </si>
  <si>
    <t>STM Misc, Sumas -11</t>
  </si>
  <si>
    <t>STM Misc, Sumas -12</t>
  </si>
  <si>
    <t>STM Misc, Sumas OP-1</t>
  </si>
  <si>
    <t>STM Misc, Sumas OP-2</t>
  </si>
  <si>
    <t>STM Misc, Sumas OP-3</t>
  </si>
  <si>
    <t>STM Misc, Sumas OP-4</t>
  </si>
  <si>
    <t>STM Misc, Sumas OP-5</t>
  </si>
  <si>
    <t>STM Misc, Sumas OP-6</t>
  </si>
  <si>
    <t>STM Misc, Sumas OP-7</t>
  </si>
  <si>
    <t>STM Misc, Sumas OP-8</t>
  </si>
  <si>
    <t>STM Misc, Sumas OP-9</t>
  </si>
  <si>
    <t>STM Misc, Sumas OP-10</t>
  </si>
  <si>
    <t>STM Misc, Sumas OP-11</t>
  </si>
  <si>
    <t>STM Misc, Sumas OP-12</t>
  </si>
  <si>
    <t>10 HYD Easements, Snoqualmie 1-1</t>
  </si>
  <si>
    <t>10 HYD Easements, Snoqualmie 1-2</t>
  </si>
  <si>
    <t>10 HYD Easements, Snoqualmie 1-3</t>
  </si>
  <si>
    <t>10 HYD Easements, Snoqualmie 1-4</t>
  </si>
  <si>
    <t>10 HYD Easements, Snoqualmie 1-5</t>
  </si>
  <si>
    <t>10 HYD Easements, Snoqualmie 1-6</t>
  </si>
  <si>
    <t>10 HYD Easements, Snoqualmie 1-7</t>
  </si>
  <si>
    <t>10 HYD Easements, Snoqualmie 1-8</t>
  </si>
  <si>
    <t>10 HYD Easements, Snoqualmie 1-9</t>
  </si>
  <si>
    <t>10 HYD Easements, Snoqualmie 1-10</t>
  </si>
  <si>
    <t>10 HYD Easements, Snoqualmie 1-11</t>
  </si>
  <si>
    <t>10 HYD Easements, Snoqualmie 1-12</t>
  </si>
  <si>
    <t>HYD S/I, LB AdultFishTrap2010-1</t>
  </si>
  <si>
    <t>HYD S/I, LB AdultFishTrap2010-2</t>
  </si>
  <si>
    <t>HYD S/I, LB AdultFishTrap2010-3</t>
  </si>
  <si>
    <t>HYD S/I, LB AdultFishTrap2010-4</t>
  </si>
  <si>
    <t>HYD S/I, LB AdultFishTrap2010-5</t>
  </si>
  <si>
    <t>HYD S/I, LB AdultFishTrap2010-6</t>
  </si>
  <si>
    <t>HYD S/I, LB AdultFishTrap2010-7</t>
  </si>
  <si>
    <t>HYD S/I, LB AdultFishTrap2010-8</t>
  </si>
  <si>
    <t>HYD S/I, LB AdultFishTrap2010-9</t>
  </si>
  <si>
    <t>HYD S/I, LB AdultFishTrap2010-10</t>
  </si>
  <si>
    <t>HYD S/I, LB AdultFishTrap2010-11</t>
  </si>
  <si>
    <t>HYD S/I, LB AdultFishTrap2010-12</t>
  </si>
  <si>
    <t>HYD S/I, UB FishHatchery2010-1</t>
  </si>
  <si>
    <t>HYD S/I, UB FishHatchery2010-2</t>
  </si>
  <si>
    <t>HYD S/I, UB FishHatchery2010-3</t>
  </si>
  <si>
    <t>HYD S/I, UB FishHatchery2010-4</t>
  </si>
  <si>
    <t>HYD S/I, UB FishHatchery2010-5</t>
  </si>
  <si>
    <t>HYD S/I, UB FishHatchery2010-6</t>
  </si>
  <si>
    <t>HYD S/I, UB FishHatchery2010-7</t>
  </si>
  <si>
    <t>HYD S/I, UB FishHatchery2010-8</t>
  </si>
  <si>
    <t>HYD S/I, UB FishHatchery2010-9</t>
  </si>
  <si>
    <t>HYD S/I, UB FishHatchery2010-10</t>
  </si>
  <si>
    <t>HYD S/I, UB FishHatchery2010-11</t>
  </si>
  <si>
    <t>HYD S/I, UB FishHatchery2010-12</t>
  </si>
  <si>
    <t>HYD Str/Impv, LB-2013-1</t>
  </si>
  <si>
    <t>HYD Str/Impv, LB-2013-2</t>
  </si>
  <si>
    <t>HYD Str/Impv, LB-2013-3</t>
  </si>
  <si>
    <t>HYD Str/Impv, LB-2013-4</t>
  </si>
  <si>
    <t>HYD Str/Impv, LB-2013-5</t>
  </si>
  <si>
    <t>HYD Str/Impv, LB-2013-6</t>
  </si>
  <si>
    <t>HYD Str/Impv, LB-2013-7</t>
  </si>
  <si>
    <t>HYD Str/Impv, LB-2013-8</t>
  </si>
  <si>
    <t>HYD Str/Impv, LB-2013-9</t>
  </si>
  <si>
    <t>HYD Str/Impv, LB-2013-10</t>
  </si>
  <si>
    <t>HYD Str/Impv, LB-2013-11</t>
  </si>
  <si>
    <t>HYD Str/Impv, LB-2013-12</t>
  </si>
  <si>
    <t>HYD Str/Impv, Lower Baker-10</t>
  </si>
  <si>
    <t>HYD Str/Impv, Lower Baker-11</t>
  </si>
  <si>
    <t>HYD Str/Impv, Lower Baker-12</t>
  </si>
  <si>
    <t>HYD Str/Impv, Snoq 1 - 2013-1</t>
  </si>
  <si>
    <t>HYD Str/Impv, Snoq 1 - 2013-2</t>
  </si>
  <si>
    <t>HYD Str/Impv, Snoq 1 - 2013-3</t>
  </si>
  <si>
    <t>HYD Str/Impv, Snoq 1 - 2013-4</t>
  </si>
  <si>
    <t>HYD Str/Impv, Snoq 1 - 2013-5</t>
  </si>
  <si>
    <t>HYD Str/Impv, Snoq 1 - 2013-6</t>
  </si>
  <si>
    <t>HYD Str/Impv, Snoq 1 - 2013-7</t>
  </si>
  <si>
    <t>HYD Str/Impv, Snoq 1 - 2013-8</t>
  </si>
  <si>
    <t>HYD Str/Impv, Snoq 1 - 2013-9</t>
  </si>
  <si>
    <t>HYD Str/Impv, Snoq 1 - 2013-10</t>
  </si>
  <si>
    <t>HYD Str/Impv, Snoq 1 - 2013-11</t>
  </si>
  <si>
    <t>HYD Str/Impv, Snoq 1 - 2013-12</t>
  </si>
  <si>
    <t>HYD Str/Impv, Snoq 2 - 2013-12</t>
  </si>
  <si>
    <t>HYD Str/Impv, Snoq Park-1</t>
  </si>
  <si>
    <t>HYD Str/Impv, Snoq Park-2</t>
  </si>
  <si>
    <t>HYD Str/Impv, Snoq Park-3</t>
  </si>
  <si>
    <t>HYD Str/Impv, Snoq Park-4</t>
  </si>
  <si>
    <t>HYD Str/Impv, Snoq Park-5</t>
  </si>
  <si>
    <t>HYD Str/Impv, Snoq Park-6</t>
  </si>
  <si>
    <t>HYD Str/Impv, Snoq Park-7</t>
  </si>
  <si>
    <t>HYD Str/Impv, Snoq Park-8</t>
  </si>
  <si>
    <t>HYD Str/Impv, Snoq Park-9</t>
  </si>
  <si>
    <t>HYD Str/Impv, Snoq Park-10</t>
  </si>
  <si>
    <t>HYD Str/Impv, Snoq Park-11</t>
  </si>
  <si>
    <t>HYD Str/Impv, Snoq Park-12</t>
  </si>
  <si>
    <t>HYD Str/Impv, Snoqualmie 1-1</t>
  </si>
  <si>
    <t>HYD Str/Impv, Snoqualmie 1-2</t>
  </si>
  <si>
    <t>HYD Str/Impv, Snoqualmie 1-3</t>
  </si>
  <si>
    <t>HYD Str/Impv, Snoqualmie 1-4</t>
  </si>
  <si>
    <t>HYD Str/Impv, Snoqualmie 1-5</t>
  </si>
  <si>
    <t>HYD Str/Impv, Snoqualmie 1-6</t>
  </si>
  <si>
    <t>HYD Str/Impv, Snoqualmie 1-7</t>
  </si>
  <si>
    <t>HYD Str/Impv, Snoqualmie 1-8</t>
  </si>
  <si>
    <t>HYD Str/Impv, Snoqualmie 1-9</t>
  </si>
  <si>
    <t>HYD Str/Impv, Snoqualmie 1-10</t>
  </si>
  <si>
    <t>HYD Str/Impv, Snoqualmie 1-11</t>
  </si>
  <si>
    <t>HYD Str/Impv, Snoqualmie 1-12</t>
  </si>
  <si>
    <t>HYD Str/Impv, UB Koma Kulshan-1</t>
  </si>
  <si>
    <t>HYD Str/Impv, UB Koma Kulshan-2</t>
  </si>
  <si>
    <t>HYD Str/Impv, UB Koma Kulshan-3</t>
  </si>
  <si>
    <t>HYD Str/Impv, UB Koma Kulshan-4</t>
  </si>
  <si>
    <t>HYD Str/Impv, UB Koma Kulshan-5</t>
  </si>
  <si>
    <t>HYD Str/Impv, UB Koma Kulshan-6</t>
  </si>
  <si>
    <t>HYD Str/Impv, UB Koma Kulshan-7</t>
  </si>
  <si>
    <t>HYD Str/Impv, UB Koma Kulshan-8</t>
  </si>
  <si>
    <t>HYD Str/Impv, UB Koma Kulshan-9</t>
  </si>
  <si>
    <t>HYD Str/Impv, UB Koma Kulshan-10</t>
  </si>
  <si>
    <t>HYD Str/Impv, UB Koma Kulshan-11</t>
  </si>
  <si>
    <t>HYD Str/Impv, UB Koma Kulshan-12</t>
  </si>
  <si>
    <t>HYD Str/Impv, Upper Baker-8</t>
  </si>
  <si>
    <t>HYD Str/Impv, Upper Baker-9</t>
  </si>
  <si>
    <t>HYD Str/Impv, Upper Baker-10</t>
  </si>
  <si>
    <t>HYD Str/Impv, Upper Baker-11</t>
  </si>
  <si>
    <t>HYD Str/Impv, Upper Baker-12</t>
  </si>
  <si>
    <t>HYD R/D/W, Snoq 1 - 2013-1</t>
  </si>
  <si>
    <t>HYD R/D/W, Snoq 1 - 2013-2</t>
  </si>
  <si>
    <t>HYD R/D/W, Snoq 1 - 2013-3</t>
  </si>
  <si>
    <t>HYD R/D/W, Snoq 1 - 2013-4</t>
  </si>
  <si>
    <t>HYD R/D/W, Snoq 1 - 2013-5</t>
  </si>
  <si>
    <t>HYD R/D/W, Snoq 1 - 2013-6</t>
  </si>
  <si>
    <t>HYD R/D/W, Snoq 1 - 2013-7</t>
  </si>
  <si>
    <t>HYD R/D/W, Snoq 1 - 2013-8</t>
  </si>
  <si>
    <t>HYD R/D/W, Snoq 1 - 2013-9</t>
  </si>
  <si>
    <t>HYD R/D/W, Snoq 1 - 2013-10</t>
  </si>
  <si>
    <t>HYD R/D/W, Snoq 1 - 2013-11</t>
  </si>
  <si>
    <t>HYD R/D/W, Snoq 1 - 2013-12</t>
  </si>
  <si>
    <t>HYD R/D/W, Snoq 2 - 2013-12</t>
  </si>
  <si>
    <t>HYD R/D/W,LBAdultFishTr2010-1</t>
  </si>
  <si>
    <t>HYD R/D/W,LBAdultFishTr2010-2</t>
  </si>
  <si>
    <t>HYD R/D/W,LBAdultFishTr2010-3</t>
  </si>
  <si>
    <t>HYD R/D/W,LBAdultFishTr2010-4</t>
  </si>
  <si>
    <t>HYD R/D/W,LBAdultFishTr2010-5</t>
  </si>
  <si>
    <t>HYD R/D/W,LBAdultFishTr2010-6</t>
  </si>
  <si>
    <t>HYD R/D/W,LBAdultFishTr2010-7</t>
  </si>
  <si>
    <t>HYD R/D/W,LBAdultFishTr2010-8</t>
  </si>
  <si>
    <t>HYD R/D/W,LBAdultFishTr2010-9</t>
  </si>
  <si>
    <t>HYD R/D/W,LBAdultFishTr2010-10</t>
  </si>
  <si>
    <t>HYD R/D/W,LBAdultFishTr2010-11</t>
  </si>
  <si>
    <t>HYD R/D/W,LBAdultFishTr2010-12</t>
  </si>
  <si>
    <t>HYD R/D/W,UB FishHatch2010-1</t>
  </si>
  <si>
    <t>HYD R/D/W,UB FishHatch2010-2</t>
  </si>
  <si>
    <t>HYD R/D/W,UB FishHatch2010-3</t>
  </si>
  <si>
    <t>HYD R/D/W,UB FishHatch2010-4</t>
  </si>
  <si>
    <t>HYD R/D/W,UB FishHatch2010-5</t>
  </si>
  <si>
    <t>HYD R/D/W,UB FishHatch2010-6</t>
  </si>
  <si>
    <t>HYD R/D/W,UB FishHatch2010-7</t>
  </si>
  <si>
    <t>HYD R/D/W,UB FishHatch2010-8</t>
  </si>
  <si>
    <t>HYD R/D/W,UB FishHatch2010-9</t>
  </si>
  <si>
    <t>HYD R/D/W,UB FishHatch2010-10</t>
  </si>
  <si>
    <t>HYD R/D/W,UB FishHatch2010-11</t>
  </si>
  <si>
    <t>HYD R/D/W,UB FishHatch2010-12</t>
  </si>
  <si>
    <t>HYD Res/Dam/Wwy, LB FSC-12</t>
  </si>
  <si>
    <t>HYD Res/Dam/Wwy, LB-2013-1</t>
  </si>
  <si>
    <t>HYD Res/Dam/Wwy, LB-2013-2</t>
  </si>
  <si>
    <t>HYD Res/Dam/Wwy, LB-2013-3</t>
  </si>
  <si>
    <t>HYD Res/Dam/Wwy, LB-2013-4</t>
  </si>
  <si>
    <t>HYD Res/Dam/Wwy, LB-2013-5</t>
  </si>
  <si>
    <t>HYD Res/Dam/Wwy, LB-2013-6</t>
  </si>
  <si>
    <t>HYD Res/Dam/Wwy, LB-2013-7</t>
  </si>
  <si>
    <t>HYD Res/Dam/Wwy, LB-2013-8</t>
  </si>
  <si>
    <t>HYD Res/Dam/Wwy, LB-2013-9</t>
  </si>
  <si>
    <t>HYD Res/Dam/Wwy, LB-2013-10</t>
  </si>
  <si>
    <t>HYD Res/Dam/Wwy, LB-2013-11</t>
  </si>
  <si>
    <t>HYD Res/Dam/Wwy, LB-2013-12</t>
  </si>
  <si>
    <t>HYD Res/Dam/Wwy, Lower Baker-1</t>
  </si>
  <si>
    <t>HYD Res/Dam/Wwy, Lower Baker-2</t>
  </si>
  <si>
    <t>HYD Res/Dam/Wwy, Lower Baker-3</t>
  </si>
  <si>
    <t>HYD Res/Dam/Wwy, Lower Baker-4</t>
  </si>
  <si>
    <t>HYD Res/Dam/Wwy, Lower Baker-5</t>
  </si>
  <si>
    <t>HYD Res/Dam/Wwy, Lower Baker-6</t>
  </si>
  <si>
    <t>HYD Res/Dam/Wwy, Lower Baker-7</t>
  </si>
  <si>
    <t>HYD Res/Dam/Wwy, Lower Baker-8</t>
  </si>
  <si>
    <t>HYD Res/Dam/Wwy, Lower Baker-9</t>
  </si>
  <si>
    <t>HYD Res/Dam/Wwy, Lower Baker-10</t>
  </si>
  <si>
    <t>HYD Res/Dam/Wwy, Lower Baker-11</t>
  </si>
  <si>
    <t>HYD Res/Dam/Wwy, Lower Baker-12</t>
  </si>
  <si>
    <t>HYD Res/Dam/Wwy, Snoqualmie 1-1</t>
  </si>
  <si>
    <t>HYD Res/Dam/Wwy, Snoqualmie 1-2</t>
  </si>
  <si>
    <t>HYD Res/Dam/Wwy, Snoqualmie 1-3</t>
  </si>
  <si>
    <t>HYD Res/Dam/Wwy, Snoqualmie 1-4</t>
  </si>
  <si>
    <t>HYD Res/Dam/Wwy, Snoqualmie 1-5</t>
  </si>
  <si>
    <t>HYD Res/Dam/Wwy, Snoqualmie 1-6</t>
  </si>
  <si>
    <t>HYD Res/Dam/Wwy, Snoqualmie 1-7</t>
  </si>
  <si>
    <t>HYD Res/Dam/Wwy, Snoqualmie 1-8</t>
  </si>
  <si>
    <t>HYD Res/Dam/Wwy, Snoqualmie 1-9</t>
  </si>
  <si>
    <t>HYD Res/Dam/Wwy, Snoqualmie 1-10</t>
  </si>
  <si>
    <t>HYD Res/Dam/Wwy, Snoqualmie 1-11</t>
  </si>
  <si>
    <t>HYD Res/Dam/Wwy, Snoqualmie 1-12</t>
  </si>
  <si>
    <t>HYD Res/Dam/Wwy, Snoqualmie 2-1</t>
  </si>
  <si>
    <t>HYD Res/Dam/Wwy, Snoqualmie 2-2</t>
  </si>
  <si>
    <t>HYD Res/Dam/Wwy, Snoqualmie 2-3</t>
  </si>
  <si>
    <t>HYD Res/Dam/Wwy, Snoqualmie 2-4</t>
  </si>
  <si>
    <t>HYD Res/Dam/Wwy, Snoqualmie 2-5</t>
  </si>
  <si>
    <t>HYD Res/Dam/Wwy, Snoqualmie 2-6</t>
  </si>
  <si>
    <t>HYD Res/Dam/Wwy, Snoqualmie 2-7</t>
  </si>
  <si>
    <t>HYD Res/Dam/Wwy, Snoqualmie 2-8</t>
  </si>
  <si>
    <t>HYD Res/Dam/Wwy, Snoqualmie 2-9</t>
  </si>
  <si>
    <t>HYD Res/Dam/Wwy, Snoqualmie 2-10</t>
  </si>
  <si>
    <t>HYD Res/Dam/Wwy, Snoqualmie 2-11</t>
  </si>
  <si>
    <t>HYD Res/Dam/Wwy, Snoqualmie 2-12</t>
  </si>
  <si>
    <t>HYD Res/Dam/Wwy, UB FSC-12</t>
  </si>
  <si>
    <t>HYD Res/Dam/Wwy, Upper Baker-12</t>
  </si>
  <si>
    <t>HYD Wtrwhl/Trbn, LB-2013-1</t>
  </si>
  <si>
    <t>HYD Wtrwhl/Trbn, LB-2013-2</t>
  </si>
  <si>
    <t>HYD Wtrwhl/Trbn, LB-2013-3</t>
  </si>
  <si>
    <t>HYD Wtrwhl/Trbn, LB-2013-4</t>
  </si>
  <si>
    <t>HYD Wtrwhl/Trbn, LB-2013-5</t>
  </si>
  <si>
    <t>HYD Wtrwhl/Trbn, LB-2013-6</t>
  </si>
  <si>
    <t>HYD Wtrwhl/Trbn, LB-2013-7</t>
  </si>
  <si>
    <t>HYD Wtrwhl/Trbn, LB-2013-8</t>
  </si>
  <si>
    <t>HYD Wtrwhl/Trbn, LB-2013-9</t>
  </si>
  <si>
    <t>HYD Wtrwhl/Trbn, LB-2013-10</t>
  </si>
  <si>
    <t>HYD Wtrwhl/Trbn, LB-2013-11</t>
  </si>
  <si>
    <t>HYD Wtrwhl/Trbn, LB-2013-12</t>
  </si>
  <si>
    <t>HYD Wtrwhl/Trbn, Lower Baker-2</t>
  </si>
  <si>
    <t>HYD Wtrwhl/Trbn, Lower Baker-3</t>
  </si>
  <si>
    <t>HYD Wtrwhl/Trbn, Lower Baker-4</t>
  </si>
  <si>
    <t>HYD Wtrwhl/Trbn, Lower Baker-5</t>
  </si>
  <si>
    <t>HYD Wtrwhl/Trbn, Lower Baker-6</t>
  </si>
  <si>
    <t>HYD Wtrwhl/Trbn, Lower Baker-7</t>
  </si>
  <si>
    <t>HYD Wtrwhl/Trbn, Lower Baker-8</t>
  </si>
  <si>
    <t>HYD Wtrwhl/Trbn, Lower Baker-9</t>
  </si>
  <si>
    <t>HYD Wtrwhl/Trbn, Lower Baker-10</t>
  </si>
  <si>
    <t>HYD Wtrwhl/Trbn, Lower Baker-11</t>
  </si>
  <si>
    <t>HYD Wtrwhl/Trbn, Lower Baker-12</t>
  </si>
  <si>
    <t>HYD Wtrwhl/Trbn, Snoq 1-2013-12</t>
  </si>
  <si>
    <t>HYD Wtrwhl/Trbn, Snoq 2-2013-12</t>
  </si>
  <si>
    <t>HYD Wtrwhl/Trbn, Snoqualmie 1-12</t>
  </si>
  <si>
    <t>HYD Wtrwhl/Trbn, Snoqualmie 2-12</t>
  </si>
  <si>
    <t>HYD Wtrwhl/Trbn, Upper Baker-1</t>
  </si>
  <si>
    <t>HYD Wtrwhl/Trbn, Upper Baker-2</t>
  </si>
  <si>
    <t>HYD Wtrwhl/Trbn, Upper Baker-3</t>
  </si>
  <si>
    <t>HYD Wtrwhl/Trbn, Upper Baker-4</t>
  </si>
  <si>
    <t>HYD Wtrwhl/Trbn, Upper Baker-5</t>
  </si>
  <si>
    <t>HYD Wtrwhl/Trbn, Upper Baker-6</t>
  </si>
  <si>
    <t>HYD Wtrwhl/Trbn, Upper Baker-7</t>
  </si>
  <si>
    <t>HYD Wtrwhl/Trbn, Upper Baker-8</t>
  </si>
  <si>
    <t>HYD Wtrwhl/Trbn, Upper Baker-9</t>
  </si>
  <si>
    <t>HYD Wtrwhl/Trbn, Upper Baker-10</t>
  </si>
  <si>
    <t>HYD Wtrwhl/Trbn, Upper Baker-11</t>
  </si>
  <si>
    <t>HYD Wtrwhl/Trbn, Upper Baker-12</t>
  </si>
  <si>
    <t>HYD Accessory, LB-2013-1</t>
  </si>
  <si>
    <t>HYD Accessory, LB-2013-2</t>
  </si>
  <si>
    <t>HYD Accessory, LB-2013-3</t>
  </si>
  <si>
    <t>HYD Accessory, LB-2013-4</t>
  </si>
  <si>
    <t>HYD Accessory, LB-2013-5</t>
  </si>
  <si>
    <t>HYD Accessory, LB-2013-6</t>
  </si>
  <si>
    <t>HYD Accessory, LB-2013-7</t>
  </si>
  <si>
    <t>HYD Accessory, LB-2013-8</t>
  </si>
  <si>
    <t>HYD Accessory, LB-2013-9</t>
  </si>
  <si>
    <t>HYD Accessory, LB-2013-10</t>
  </si>
  <si>
    <t>HYD Accessory, LB-2013-11</t>
  </si>
  <si>
    <t>HYD Accessory, LB-2013-12</t>
  </si>
  <si>
    <t>HYD Accessory, Lower Baker-1</t>
  </si>
  <si>
    <t>HYD Accessory, Lower Baker-2</t>
  </si>
  <si>
    <t>HYD Accessory, Lower Baker-3</t>
  </si>
  <si>
    <t>HYD Accessory, Lower Baker-4</t>
  </si>
  <si>
    <t>HYD Accessory, Lower Baker-5</t>
  </si>
  <si>
    <t>HYD Accessory, Lower Baker-6</t>
  </si>
  <si>
    <t>HYD Accessory, Lower Baker-7</t>
  </si>
  <si>
    <t>HYD Accessory, Lower Baker-8</t>
  </si>
  <si>
    <t>HYD Accessory, Lower Baker-9</t>
  </si>
  <si>
    <t>HYD Accessory, Lower Baker-10</t>
  </si>
  <si>
    <t>HYD Accessory, Lower Baker-11</t>
  </si>
  <si>
    <t>HYD Accessory, Lower Baker-12</t>
  </si>
  <si>
    <t>HYD Accessory, Snoq 1 - 2013-1</t>
  </si>
  <si>
    <t>HYD Accessory, Snoq 1 - 2013-2</t>
  </si>
  <si>
    <t>HYD Accessory, Snoq 1 - 2013-3</t>
  </si>
  <si>
    <t>HYD Accessory, Snoq 1 - 2013-4</t>
  </si>
  <si>
    <t>HYD Accessory, Snoq 1 - 2013-5</t>
  </si>
  <si>
    <t>HYD Accessory, Snoq 1 - 2013-6</t>
  </si>
  <si>
    <t>HYD Accessory, Snoq 1 - 2013-7</t>
  </si>
  <si>
    <t>HYD Accessory, Snoq 1 - 2013-8</t>
  </si>
  <si>
    <t>HYD Accessory, Snoq 1 - 2013-9</t>
  </si>
  <si>
    <t>HYD Accessory, Snoq 1 - 2013-10</t>
  </si>
  <si>
    <t>HYD Accessory, Snoq 1 - 2013-11</t>
  </si>
  <si>
    <t>HYD Accessory, Snoq 1 - 2013-12</t>
  </si>
  <si>
    <t>HYD Accessory, Snoq 2 - 2013-11</t>
  </si>
  <si>
    <t>HYD Accessory, Snoq 2 - 2013-12</t>
  </si>
  <si>
    <t>HYD Accessory, Upper Baker-1</t>
  </si>
  <si>
    <t>HYD Accessory, Upper Baker-2</t>
  </si>
  <si>
    <t>HYD Accessory, Upper Baker-3</t>
  </si>
  <si>
    <t>HYD Accessory, Upper Baker-4</t>
  </si>
  <si>
    <t>HYD Accessory, Upper Baker-5</t>
  </si>
  <si>
    <t>HYD Accessory, Upper Baker-6</t>
  </si>
  <si>
    <t>HYD Accessory, Upper Baker-7</t>
  </si>
  <si>
    <t>HYD Accessory, Upper Baker-8</t>
  </si>
  <si>
    <t>HYD Accessory, Upper Baker-9</t>
  </si>
  <si>
    <t>HYD Accessory, Upper Baker-10</t>
  </si>
  <si>
    <t>HYD Accessory, Upper Baker-11</t>
  </si>
  <si>
    <t>HYD Accessory, Upper Baker-12</t>
  </si>
  <si>
    <t>HYD Misc, LB-2013-1</t>
  </si>
  <si>
    <t>HYD Misc, LB-2013-2</t>
  </si>
  <si>
    <t>HYD Misc, LB-2013-3</t>
  </si>
  <si>
    <t>HYD Misc, LB-2013-4</t>
  </si>
  <si>
    <t>HYD Misc, LB-2013-5</t>
  </si>
  <si>
    <t>HYD Misc, LB-2013-6</t>
  </si>
  <si>
    <t>HYD Misc, LB-2013-7</t>
  </si>
  <si>
    <t>HYD Misc, LB-2013-8</t>
  </si>
  <si>
    <t>HYD Misc, LB-2013-9</t>
  </si>
  <si>
    <t>HYD Misc, LB-2013-10</t>
  </si>
  <si>
    <t>HYD Misc, LB-2013-11</t>
  </si>
  <si>
    <t>HYD Misc, LB-2013-12</t>
  </si>
  <si>
    <t>HYD Misc, Lower Baker-1</t>
  </si>
  <si>
    <t>HYD Misc, Lower Baker-2</t>
  </si>
  <si>
    <t>HYD Misc, Lower Baker-3</t>
  </si>
  <si>
    <t>HYD Misc, Lower Baker-4</t>
  </si>
  <si>
    <t>HYD Misc, Lower Baker-5</t>
  </si>
  <si>
    <t>HYD Misc, Lower Baker-6</t>
  </si>
  <si>
    <t>HYD Misc, Lower Baker-7</t>
  </si>
  <si>
    <t>HYD Misc, Lower Baker-8</t>
  </si>
  <si>
    <t>HYD Misc, Lower Baker-9</t>
  </si>
  <si>
    <t>HYD Misc, Lower Baker-10</t>
  </si>
  <si>
    <t>HYD Misc, Lower Baker-11</t>
  </si>
  <si>
    <t>HYD Misc, Lower Baker-12</t>
  </si>
  <si>
    <t>HYD Misc, Lower Baker FSC-1</t>
  </si>
  <si>
    <t>HYD Misc, Lower Baker FSC-2</t>
  </si>
  <si>
    <t>HYD Misc, Lower Baker FSC-3</t>
  </si>
  <si>
    <t>HYD Misc, Lower Baker FSC-4</t>
  </si>
  <si>
    <t>HYD Misc, Lower Baker FSC-5</t>
  </si>
  <si>
    <t>HYD Misc, Lower Baker FSC-6</t>
  </si>
  <si>
    <t>HYD Misc, Lower Baker FSC-7</t>
  </si>
  <si>
    <t>HYD Misc, Lower Baker FSC-8</t>
  </si>
  <si>
    <t>HYD Misc, Lower Baker FSC-9</t>
  </si>
  <si>
    <t>HYD Misc, Lower Baker FSC-10</t>
  </si>
  <si>
    <t>HYD Misc, Lower Baker FSC-11</t>
  </si>
  <si>
    <t>HYD Misc, Lower Baker FSC-12</t>
  </si>
  <si>
    <t>HYD Misc, Snoq 1 - 2013-1</t>
  </si>
  <si>
    <t>HYD Misc, Snoq 1 - 2013-2</t>
  </si>
  <si>
    <t>HYD Misc, Snoq 1 - 2013-3</t>
  </si>
  <si>
    <t>HYD Misc, Snoq 1 - 2013-4</t>
  </si>
  <si>
    <t>HYD Misc, Snoq 1 - 2013-5</t>
  </si>
  <si>
    <t>HYD Misc, Snoq 1 - 2013-6</t>
  </si>
  <si>
    <t>HYD Misc, Snoq 1 - 2013-7</t>
  </si>
  <si>
    <t>HYD Misc, Snoq 1 - 2013-8</t>
  </si>
  <si>
    <t>HYD Misc, Snoq 1 - 2013-9</t>
  </si>
  <si>
    <t>HYD Misc, Snoq 1 - 2013-10</t>
  </si>
  <si>
    <t>HYD Misc, Snoq 1 - 2013-11</t>
  </si>
  <si>
    <t>HYD Misc, Snoq 1 - 2013-12</t>
  </si>
  <si>
    <t>HYD Misc, Snoq 2 - 2013-1</t>
  </si>
  <si>
    <t>HYD Misc, Snoq 2 - 2013-2</t>
  </si>
  <si>
    <t>HYD Misc, Snoq 2 - 2013-3</t>
  </si>
  <si>
    <t>HYD Misc, Snoq 2 - 2013-4</t>
  </si>
  <si>
    <t>HYD Misc, Snoq 2 - 2013-5</t>
  </si>
  <si>
    <t>HYD Misc, Snoq 2 - 2013-6</t>
  </si>
  <si>
    <t>HYD Misc, Snoq 2 - 2013-7</t>
  </si>
  <si>
    <t>HYD Misc, Snoq 2 - 2013-8</t>
  </si>
  <si>
    <t>HYD Misc, Snoq 2 - 2013-9</t>
  </si>
  <si>
    <t>HYD Misc, Snoq 2 - 2013-10</t>
  </si>
  <si>
    <t>HYD Misc, Snoq 2 - 2013-11</t>
  </si>
  <si>
    <t>HYD Misc, Snoq 2 - 2013-12</t>
  </si>
  <si>
    <t>HYD Misc, Snoq Park-1</t>
  </si>
  <si>
    <t>HYD Misc, Snoq Park-2</t>
  </si>
  <si>
    <t>HYD Misc, Snoq Park-3</t>
  </si>
  <si>
    <t>HYD Misc, Snoq Park-4</t>
  </si>
  <si>
    <t>HYD Misc, Snoq Park-5</t>
  </si>
  <si>
    <t>HYD Misc, Snoq Park-6</t>
  </si>
  <si>
    <t>HYD Misc, Snoq Park-7</t>
  </si>
  <si>
    <t>HYD Misc, Snoq Park-8</t>
  </si>
  <si>
    <t>HYD Misc, Snoq Park-9</t>
  </si>
  <si>
    <t>HYD Misc, Snoq Park-10</t>
  </si>
  <si>
    <t>HYD Misc, Snoq Park-11</t>
  </si>
  <si>
    <t>HYD Misc, Snoq Park-12</t>
  </si>
  <si>
    <t>HYD Misc, Snoqualmie 1-9</t>
  </si>
  <si>
    <t>HYD Misc, Snoqualmie 1-10</t>
  </si>
  <si>
    <t>HYD Misc, Snoqualmie 1-11</t>
  </si>
  <si>
    <t>HYD Misc, Snoqualmie 1-12</t>
  </si>
  <si>
    <t>HYD Misc, Snoqualmie 2-1</t>
  </si>
  <si>
    <t>HYD Misc, Snoqualmie 2-2</t>
  </si>
  <si>
    <t>HYD Misc, Snoqualmie 2-3</t>
  </si>
  <si>
    <t>HYD Misc, Snoqualmie 2-4</t>
  </si>
  <si>
    <t>HYD Misc, Snoqualmie 2-5</t>
  </si>
  <si>
    <t>HYD Misc, Snoqualmie 2-6</t>
  </si>
  <si>
    <t>HYD Misc, Snoqualmie 2-7</t>
  </si>
  <si>
    <t>HYD Misc, Snoqualmie 2-8</t>
  </si>
  <si>
    <t>HYD Misc, Snoqualmie 2-9</t>
  </si>
  <si>
    <t>HYD Misc, Snoqualmie 2-10</t>
  </si>
  <si>
    <t>HYD Misc, Snoqualmie 2-11</t>
  </si>
  <si>
    <t>HYD Misc, Snoqualmie 2-12</t>
  </si>
  <si>
    <t>HYD Misc, UB Hatchery-1</t>
  </si>
  <si>
    <t>HYD Misc, UB Hatchery-2</t>
  </si>
  <si>
    <t>HYD Misc, UB Hatchery-3</t>
  </si>
  <si>
    <t>HYD Misc, UB Hatchery-4</t>
  </si>
  <si>
    <t>HYD Misc, UB Hatchery-5</t>
  </si>
  <si>
    <t>HYD Misc, UB Hatchery-6</t>
  </si>
  <si>
    <t>HYD Misc, UB Hatchery-7</t>
  </si>
  <si>
    <t>HYD Misc, UB Hatchery-8</t>
  </si>
  <si>
    <t>HYD Misc, UB Hatchery-9</t>
  </si>
  <si>
    <t>HYD Misc, UB Hatchery-10</t>
  </si>
  <si>
    <t>HYD Misc, UB Hatchery-11</t>
  </si>
  <si>
    <t>HYD Misc, UB Hatchery-12</t>
  </si>
  <si>
    <t>HYD Misc, UB Koma Kulshan-1</t>
  </si>
  <si>
    <t>HYD Misc, UB Koma Kulshan-2</t>
  </si>
  <si>
    <t>HYD Misc, UB Koma Kulshan-3</t>
  </si>
  <si>
    <t>HYD Misc, UB Koma Kulshan-4</t>
  </si>
  <si>
    <t>HYD Misc, UB Koma Kulshan-5</t>
  </si>
  <si>
    <t>HYD Misc, UB Koma Kulshan-6</t>
  </si>
  <si>
    <t>HYD Misc, UB Koma Kulshan-7</t>
  </si>
  <si>
    <t>HYD Misc, UB Koma Kulshan-8</t>
  </si>
  <si>
    <t>HYD Misc, UB Koma Kulshan-9</t>
  </si>
  <si>
    <t>HYD Misc, UB Koma Kulshan-10</t>
  </si>
  <si>
    <t>HYD Misc, UB Koma Kulshan-11</t>
  </si>
  <si>
    <t>HYD Misc, UB Koma Kulshan-12</t>
  </si>
  <si>
    <t>HYD Misc, Upper Baker-1</t>
  </si>
  <si>
    <t>HYD Misc, Upper Baker-2</t>
  </si>
  <si>
    <t>HYD Misc, Upper Baker-3</t>
  </si>
  <si>
    <t>HYD Misc, Upper Baker-4</t>
  </si>
  <si>
    <t>HYD Misc, Upper Baker-5</t>
  </si>
  <si>
    <t>HYD Misc, Upper Baker-6</t>
  </si>
  <si>
    <t>HYD Misc, Upper Baker-7</t>
  </si>
  <si>
    <t>HYD Misc, Upper Baker-8</t>
  </si>
  <si>
    <t>HYD Misc, Upper Baker-9</t>
  </si>
  <si>
    <t>HYD Misc, Upper Baker-10</t>
  </si>
  <si>
    <t>HYD Misc, Upper Baker-11</t>
  </si>
  <si>
    <t>HYD Misc, Upper Baker-12</t>
  </si>
  <si>
    <t>1 HYD S/M/Tools, Snoq 1-2013-1</t>
  </si>
  <si>
    <t>1 HYD S/M/Tools, Snoq 1-2013-2</t>
  </si>
  <si>
    <t>1 HYD S/M/Tools, Snoq 1-2013-3</t>
  </si>
  <si>
    <t>1 HYD S/M/Tools, Snoq 1-2013-4</t>
  </si>
  <si>
    <t>1 HYD S/M/Tools, Snoq 1-2013-5</t>
  </si>
  <si>
    <t>1 HYD S/M/Tools, Snoq 1-2013-6</t>
  </si>
  <si>
    <t>1 HYD S/M/Tools, Snoq 1-2013-7</t>
  </si>
  <si>
    <t>1 HYD S/M/Tools, Snoq 1-2013-8</t>
  </si>
  <si>
    <t>1 HYD S/M/Tools, Snoq 1-2013-9</t>
  </si>
  <si>
    <t>1 HYD S/M/Tools, Snoq 1-2013-10</t>
  </si>
  <si>
    <t>1 HYD S/M/Tools, Snoq 1-2013-11</t>
  </si>
  <si>
    <t>1 HYD S/M/Tools, Snoq 1-2013-12</t>
  </si>
  <si>
    <t>1 HYD Sta Main Tool, Upper Bker-12</t>
  </si>
  <si>
    <t>1 HYD Sta Main Tools, LB-2013-1</t>
  </si>
  <si>
    <t>1 HYD Sta Main Tools, LB-2013-2</t>
  </si>
  <si>
    <t>1 HYD Sta Main Tools, LB-2013-3</t>
  </si>
  <si>
    <t>1 HYD Sta Main Tools, LB-2013-4</t>
  </si>
  <si>
    <t>1 HYD Sta Main Tools, LB-2013-5</t>
  </si>
  <si>
    <t>1 HYD Sta Main Tools, LB-2013-6</t>
  </si>
  <si>
    <t>1 HYD Sta Main Tools, LB-2013-7</t>
  </si>
  <si>
    <t>1 HYD Sta Main Tools, LB-2013-8</t>
  </si>
  <si>
    <t>1 HYD Sta Main Tools, LB-2013-9</t>
  </si>
  <si>
    <t>1 HYD Sta Main Tools, LB-2013-10</t>
  </si>
  <si>
    <t>1 HYD Sta Main Tools, LB-2013-11</t>
  </si>
  <si>
    <t>1 HYD Sta Main Tools, LB-2013-12</t>
  </si>
  <si>
    <t>1 HYD Sta Main Tools, Lwer Bker-12</t>
  </si>
  <si>
    <t>1 HYD Sta Main Tools, Snoq 2-1</t>
  </si>
  <si>
    <t>1 HYD Sta Main Tools, Snoq 2-2</t>
  </si>
  <si>
    <t>1 HYD Sta Main Tools, Snoq 2-3</t>
  </si>
  <si>
    <t>1 HYD Sta Main Tools, Snoq 2-4</t>
  </si>
  <si>
    <t>1 HYD Sta Main Tools, Snoq 2-5</t>
  </si>
  <si>
    <t>1 HYD Sta Main Tools, Snoq 2-6</t>
  </si>
  <si>
    <t>1 HYD Sta Main Tools, Snoq 2-7</t>
  </si>
  <si>
    <t>1 HYD Sta Main Tools, Snoq 2-8</t>
  </si>
  <si>
    <t>1 HYD Sta Main Tools, Snoq 2-9</t>
  </si>
  <si>
    <t>1 HYD Sta Main Tools, Snoq 2-10</t>
  </si>
  <si>
    <t>1 HYD Sta Main Tools, Snoq 2-11</t>
  </si>
  <si>
    <t>1 HYD Sta Main Tools, Snoq 2-12</t>
  </si>
  <si>
    <t>HYD RR/Bridges, LB-2013-1</t>
  </si>
  <si>
    <t>HYD RR/Bridges, LB-2013-2</t>
  </si>
  <si>
    <t>HYD RR/Bridges, LB-2013-3</t>
  </si>
  <si>
    <t>HYD RR/Bridges, LB-2013-4</t>
  </si>
  <si>
    <t>HYD RR/Bridges, LB-2013-5</t>
  </si>
  <si>
    <t>HYD RR/Bridges, LB-2013-6</t>
  </si>
  <si>
    <t>HYD RR/Bridges, LB-2013-7</t>
  </si>
  <si>
    <t>HYD RR/Bridges, LB-2013-8</t>
  </si>
  <si>
    <t>HYD RR/Bridges, LB-2013-9</t>
  </si>
  <si>
    <t>HYD RR/Bridges, LB-2013-10</t>
  </si>
  <si>
    <t>HYD RR/Bridges, LB-2013-11</t>
  </si>
  <si>
    <t>HYD RR/Bridges, LB-2013-12</t>
  </si>
  <si>
    <t>HYD RR/Bridges, Lower Baker-1</t>
  </si>
  <si>
    <t>HYD RR/Bridges, Lower Baker-2</t>
  </si>
  <si>
    <t>HYD RR/Bridges, Lower Baker-3</t>
  </si>
  <si>
    <t>HYD RR/Bridges, Lower Baker-4</t>
  </si>
  <si>
    <t>HYD RR/Bridges, Lower Baker-5</t>
  </si>
  <si>
    <t>HYD RR/Bridges, Lower Baker-6</t>
  </si>
  <si>
    <t>HYD RR/Bridges, Lower Baker-7</t>
  </si>
  <si>
    <t>HYD RR/Bridges, Lower Baker-8</t>
  </si>
  <si>
    <t>HYD RR/Bridges, Lower Baker-9</t>
  </si>
  <si>
    <t>HYD RR/Bridges, Lower Baker-10</t>
  </si>
  <si>
    <t>HYD RR/Bridges, Lower Baker-11</t>
  </si>
  <si>
    <t>HYD RR/Bridges, Lower Baker-12</t>
  </si>
  <si>
    <t>HYD RR/Bridges, Snoq 1 - 2013-1</t>
  </si>
  <si>
    <t>HYD RR/Bridges, Snoq 1 - 2013-2</t>
  </si>
  <si>
    <t>HYD RR/Bridges, Snoq 1 - 2013-3</t>
  </si>
  <si>
    <t>HYD RR/Bridges, Snoq 1 - 2013-4</t>
  </si>
  <si>
    <t>HYD RR/Bridges, Snoq 1 - 2013-5</t>
  </si>
  <si>
    <t>HYD RR/Bridges, Snoq 1 - 2013-6</t>
  </si>
  <si>
    <t>HYD RR/Bridges, Snoq 1 - 2013-7</t>
  </si>
  <si>
    <t>HYD RR/Bridges, Snoq 1 - 2013-8</t>
  </si>
  <si>
    <t>HYD RR/Bridges, Snoq 1 - 2013-9</t>
  </si>
  <si>
    <t>HYD RR/Bridges, Snoq 1 - 2013-10</t>
  </si>
  <si>
    <t>HYD RR/Bridges, Snoq 1 - 2013-11</t>
  </si>
  <si>
    <t>HYD RR/Bridges, Snoq 1 - 2013-12</t>
  </si>
  <si>
    <t>HYD RR/Bridges, Snoq 2 - 2013-1</t>
  </si>
  <si>
    <t>HYD RR/Bridges, Snoq 2 - 2013-2</t>
  </si>
  <si>
    <t>HYD RR/Bridges, Snoq 2 - 2013-3</t>
  </si>
  <si>
    <t>HYD RR/Bridges, Snoq 2 - 2013-4</t>
  </si>
  <si>
    <t>HYD RR/Bridges, Snoq 2 - 2013-5</t>
  </si>
  <si>
    <t>HYD RR/Bridges, Snoq 2 - 2013-6</t>
  </si>
  <si>
    <t>HYD RR/Bridges, Snoq 2 - 2013-7</t>
  </si>
  <si>
    <t>HYD RR/Bridges, Snoq 2 - 2013-8</t>
  </si>
  <si>
    <t>HYD RR/Bridges, Snoq 2 - 2013-9</t>
  </si>
  <si>
    <t>HYD RR/Bridges, Snoq 2 - 2013-10</t>
  </si>
  <si>
    <t>HYD RR/Bridges, Snoq 2 - 2013-11</t>
  </si>
  <si>
    <t>HYD RR/Bridges, Snoq 2 - 2013-12</t>
  </si>
  <si>
    <t>HYD RR/Bridges, Upper Baker-1</t>
  </si>
  <si>
    <t>HYD RR/Bridges, Upper Baker-2</t>
  </si>
  <si>
    <t>HYD RR/Bridges, Upper Baker-3</t>
  </si>
  <si>
    <t>HYD RR/Bridges, Upper Baker-4</t>
  </si>
  <si>
    <t>HYD RR/Bridges, Upper Baker-5</t>
  </si>
  <si>
    <t>HYD RR/Bridges, Upper Baker-6</t>
  </si>
  <si>
    <t>HYD RR/Bridges, Upper Baker-7</t>
  </si>
  <si>
    <t>HYD RR/Bridges, Upper Baker-8</t>
  </si>
  <si>
    <t>HYD RR/Bridges, Upper Baker-9</t>
  </si>
  <si>
    <t>HYD RR/Bridges, Upper Baker-10</t>
  </si>
  <si>
    <t>HYD RR/Bridges, Upper Baker-11</t>
  </si>
  <si>
    <t>HYD RR/Bridges, Upper Baker-12</t>
  </si>
  <si>
    <t>1 PRD Easements, Fredonia-1</t>
  </si>
  <si>
    <t>1 PRD Easements, Fredonia-2</t>
  </si>
  <si>
    <t>1 PRD Easements, Fredonia-3</t>
  </si>
  <si>
    <t>1 PRD Easements, Fredonia-4</t>
  </si>
  <si>
    <t>1 PRD Easements, Fredonia-5</t>
  </si>
  <si>
    <t>1 PRD Easements, Fredonia-6</t>
  </si>
  <si>
    <t>1 PRD Easements, Fredonia-7</t>
  </si>
  <si>
    <t>1 PRD Easements, Fredonia-8</t>
  </si>
  <si>
    <t>1 PRD Easements, Fredonia-9</t>
  </si>
  <si>
    <t>1 PRD Easements, Fredonia-10</t>
  </si>
  <si>
    <t>1 PRD Easements, Fredonia-11</t>
  </si>
  <si>
    <t>1 PRD Easements, Fredonia-12</t>
  </si>
  <si>
    <t>0 PRD Str/Impv, Crystal Mtn-12</t>
  </si>
  <si>
    <t>0 PRD Str/Impv, Encogen-8</t>
  </si>
  <si>
    <t>0 PRD Str/Impv, Encogen-9</t>
  </si>
  <si>
    <t>0 PRD Str/Impv, Encogen-10</t>
  </si>
  <si>
    <t>0 PRD Str/Impv, Encogen-11</t>
  </si>
  <si>
    <t>0 PRD Str/Impv, Encogen-12</t>
  </si>
  <si>
    <t>0 PRD Str/Impv, Ferndale-12</t>
  </si>
  <si>
    <t>0 PRD Str/Impv, Fred 1/APC-12</t>
  </si>
  <si>
    <t>0 PRD Str/Impv, Frederickson-12</t>
  </si>
  <si>
    <t>0 PRD Str/Impv, Fredonia-1</t>
  </si>
  <si>
    <t>0 PRD Str/Impv, Fredonia-2</t>
  </si>
  <si>
    <t>0 PRD Str/Impv, Fredonia-3</t>
  </si>
  <si>
    <t>0 PRD Str/Impv, Fredonia-4</t>
  </si>
  <si>
    <t>0 PRD Str/Impv, Fredonia-5</t>
  </si>
  <si>
    <t>0 PRD Str/Impv, Fredonia-6</t>
  </si>
  <si>
    <t>0 PRD Str/Impv, Fredonia-7</t>
  </si>
  <si>
    <t>0 PRD Str/Impv, Fredonia-8</t>
  </si>
  <si>
    <t>0 PRD Str/Impv, Fredonia-9</t>
  </si>
  <si>
    <t>0 PRD Str/Impv, Fredonia-10</t>
  </si>
  <si>
    <t>0 PRD Str/Impv, Fredonia-11</t>
  </si>
  <si>
    <t>0 PRD Str/Impv, Fredonia-12</t>
  </si>
  <si>
    <t>0 PRD Str/Impv, Fredonia 3&amp;4 OP-12</t>
  </si>
  <si>
    <t>0 PRD Str/Impv, Goldendale-1</t>
  </si>
  <si>
    <t>0 PRD Str/Impv, Goldendale-2</t>
  </si>
  <si>
    <t>0 PRD Str/Impv, Goldendale-3</t>
  </si>
  <si>
    <t>0 PRD Str/Impv, Goldendale-4</t>
  </si>
  <si>
    <t>0 PRD Str/Impv, Goldendale-5</t>
  </si>
  <si>
    <t>0 PRD Str/Impv, Goldendale-6</t>
  </si>
  <si>
    <t>0 PRD Str/Impv, Goldendale-7</t>
  </si>
  <si>
    <t>0 PRD Str/Impv, Goldendale-8</t>
  </si>
  <si>
    <t>0 PRD Str/Impv, Goldendale-9</t>
  </si>
  <si>
    <t>0 PRD Str/Impv, Goldendale-10</t>
  </si>
  <si>
    <t>0 PRD Str/Impv, Goldendale-11</t>
  </si>
  <si>
    <t>0 PRD Str/Impv, Goldendale-12</t>
  </si>
  <si>
    <t>0 PRD Str/Impv, Goldendale OP-1</t>
  </si>
  <si>
    <t>0 PRD Str/Impv, Goldendale OP-2</t>
  </si>
  <si>
    <t>0 PRD Str/Impv, Goldendale OP-3</t>
  </si>
  <si>
    <t>0 PRD Str/Impv, Goldendale OP-4</t>
  </si>
  <si>
    <t>0 PRD Str/Impv, Goldendale OP-5</t>
  </si>
  <si>
    <t>0 PRD Str/Impv, Goldendale OP-6</t>
  </si>
  <si>
    <t>0 PRD Str/Impv, Goldendale OP-7</t>
  </si>
  <si>
    <t>0 PRD Str/Impv, Goldendale OP-8</t>
  </si>
  <si>
    <t>0 PRD Str/Impv, Goldendale OP-9</t>
  </si>
  <si>
    <t>0 PRD Str/Impv, Goldendale OP-10</t>
  </si>
  <si>
    <t>0 PRD Str/Impv, Goldendale OP-11</t>
  </si>
  <si>
    <t>0 PRD Str/Impv, Goldendale OP-12</t>
  </si>
  <si>
    <t>0 PRD Str/Impv, Mint Farm-5</t>
  </si>
  <si>
    <t>0 PRD Str/Impv, Mint Farm-6</t>
  </si>
  <si>
    <t>0 PRD Str/Impv, Mint Farm-7</t>
  </si>
  <si>
    <t>0 PRD Str/Impv, Mint Farm-8</t>
  </si>
  <si>
    <t>0 PRD Str/Impv, Mint Farm-9</t>
  </si>
  <si>
    <t>0 PRD Str/Impv, Mint Farm-10</t>
  </si>
  <si>
    <t>0 PRD Str/Impv, Mint Farm-11</t>
  </si>
  <si>
    <t>0 PRD Str/Impv, Mint Farm-12</t>
  </si>
  <si>
    <t>0 PRD Str/Impv, Mint Farm OP-1</t>
  </si>
  <si>
    <t>0 PRD Str/Impv, Mint Farm OP-2</t>
  </si>
  <si>
    <t>0 PRD Str/Impv, Mint Farm OP-3</t>
  </si>
  <si>
    <t>0 PRD Str/Impv, Mint Farm OP-4</t>
  </si>
  <si>
    <t>0 PRD Str/Impv, Mint Farm OP-5</t>
  </si>
  <si>
    <t>0 PRD Str/Impv, Mint Farm OP-6</t>
  </si>
  <si>
    <t>0 PRD Str/Impv, Mint Farm OP-7</t>
  </si>
  <si>
    <t>0 PRD Str/Impv, Mint Farm OP-8</t>
  </si>
  <si>
    <t>0 PRD Str/Impv, Mint Farm OP-9</t>
  </si>
  <si>
    <t>0 PRD Str/Impv, Mint Farm OP-10</t>
  </si>
  <si>
    <t>0 PRD Str/Impv, Mint Farm OP-11</t>
  </si>
  <si>
    <t>0 PRD Str/Impv, Mint Farm OP-12</t>
  </si>
  <si>
    <t>0 PRD Str/Impv, Sumas -1</t>
  </si>
  <si>
    <t>0 PRD Str/Impv, Sumas -2</t>
  </si>
  <si>
    <t>0 PRD Str/Impv, Sumas -3</t>
  </si>
  <si>
    <t>0 PRD Str/Impv, Sumas -4</t>
  </si>
  <si>
    <t>0 PRD Str/Impv, Sumas -5</t>
  </si>
  <si>
    <t>0 PRD Str/Impv, Sumas -6</t>
  </si>
  <si>
    <t>0 PRD Str/Impv, Sumas -7</t>
  </si>
  <si>
    <t>0 PRD Str/Impv, Sumas -8</t>
  </si>
  <si>
    <t>0 PRD Str/Impv, Sumas -9</t>
  </si>
  <si>
    <t>0 PRD Str/Impv, Sumas -10</t>
  </si>
  <si>
    <t>0 PRD Str/Impv, Sumas -11</t>
  </si>
  <si>
    <t>0 PRD Str/Impv, Sumas -12</t>
  </si>
  <si>
    <t>0 PRD Str/Impv, Sumas OP-1</t>
  </si>
  <si>
    <t>0 PRD Str/Impv, Sumas OP-2</t>
  </si>
  <si>
    <t>0 PRD Str/Impv, Sumas OP-3</t>
  </si>
  <si>
    <t>0 PRD Str/Impv, Sumas OP-4</t>
  </si>
  <si>
    <t>0 PRD Str/Impv, Sumas OP-5</t>
  </si>
  <si>
    <t>0 PRD Str/Impv, Sumas OP-6</t>
  </si>
  <si>
    <t>0 PRD Str/Impv, Sumas OP-7</t>
  </si>
  <si>
    <t>0 PRD Str/Impv, Sumas OP-8</t>
  </si>
  <si>
    <t>0 PRD Str/Impv, Sumas OP-9</t>
  </si>
  <si>
    <t>0 PRD Str/Impv, Sumas OP-10</t>
  </si>
  <si>
    <t>0 PRD Str/Impv, Sumas OP-11</t>
  </si>
  <si>
    <t>0 PRD Str/Impv, Sumas OP-12</t>
  </si>
  <si>
    <t>0 PRD Str/Impv, Whitehorn 2-3Cm-10</t>
  </si>
  <si>
    <t>0 PRD Str/Impv, Whitehorn 2-3Cm-11</t>
  </si>
  <si>
    <t>0 PRD Str/Impv, Whitehorn 2-3Cm-12</t>
  </si>
  <si>
    <t>01 PRD Str/Impv, Hopkins Ridge-1</t>
  </si>
  <si>
    <t>01 PRD Str/Impv, Hopkins Ridge-2</t>
  </si>
  <si>
    <t>01 PRD Str/Impv, Hopkins Ridge-3</t>
  </si>
  <si>
    <t>01 PRD Str/Impv, Hopkins Ridge-4</t>
  </si>
  <si>
    <t>01 PRD Str/Impv, Hopkins Ridge-5</t>
  </si>
  <si>
    <t>01 PRD Str/Impv, Hopkins Ridge-6</t>
  </si>
  <si>
    <t>01 PRD Str/Impv, Hopkins Ridge-7</t>
  </si>
  <si>
    <t>01 PRD Str/Impv, Hopkins Ridge-8</t>
  </si>
  <si>
    <t>01 PRD Str/Impv, Hopkins Ridge-9</t>
  </si>
  <si>
    <t>01 PRD Str/Impv, Hopkins Ridge-10</t>
  </si>
  <si>
    <t>01 PRD Str/Impv, Hopkins Ridge-11</t>
  </si>
  <si>
    <t>01 PRD Str/Impv, Hopkins Ridge-12</t>
  </si>
  <si>
    <t>01 PRD Str/Impv, LSR-12</t>
  </si>
  <si>
    <t>01 PRD Str/Impv, Wild Horse-1</t>
  </si>
  <si>
    <t>01 PRD Str/Impv, Wild Horse-2</t>
  </si>
  <si>
    <t>01 PRD Str/Impv, Wild Horse-3</t>
  </si>
  <si>
    <t>01 PRD Str/Impv, Wild Horse-4</t>
  </si>
  <si>
    <t>01 PRD Str/Impv, Wild Horse-5</t>
  </si>
  <si>
    <t>01 PRD Str/Impv, Wild Horse-6</t>
  </si>
  <si>
    <t>01 PRD Str/Impv, Wild Horse-7</t>
  </si>
  <si>
    <t>01 PRD Str/Impv, Wild Horse-8</t>
  </si>
  <si>
    <t>01 PRD Str/Impv, Wild Horse-9</t>
  </si>
  <si>
    <t>01 PRD Str/Impv, Wild Horse-10</t>
  </si>
  <si>
    <t>01 PRD Str/Impv, Wild Horse-11</t>
  </si>
  <si>
    <t>01 PRD Str/Impv, Wild Horse-12</t>
  </si>
  <si>
    <t>01 PRD Str/Impv,Wild Horse Expa-1</t>
  </si>
  <si>
    <t>01 PRD Str/Impv,Wild Horse Expa-2</t>
  </si>
  <si>
    <t>01 PRD Str/Impv,Wild Horse Expa-3</t>
  </si>
  <si>
    <t>01 PRD Str/Impv,Wild Horse Expa-4</t>
  </si>
  <si>
    <t>01 PRD Str/Impv,Wild Horse Expa-5</t>
  </si>
  <si>
    <t>01 PRD Str/Impv,Wild Horse Expa-6</t>
  </si>
  <si>
    <t>01 PRD Str/Impv,Wild Horse Expa-7</t>
  </si>
  <si>
    <t>01 PRD Str/Impv,Wild Horse Expa-8</t>
  </si>
  <si>
    <t>01 PRD Str/Impv,Wild Horse Expa-9</t>
  </si>
  <si>
    <t>01 PRD Str/Impv,Wild Horse Expa-10</t>
  </si>
  <si>
    <t>01 PRD Str/Impv,Wild Horse Expa-11</t>
  </si>
  <si>
    <t>01 PRD Str/Impv,Wild Horse Expa-12</t>
  </si>
  <si>
    <t>PRD Fuel Hldr, Fredonia 3&amp;4 OP-1</t>
  </si>
  <si>
    <t>PRD Fuel Hldr, Fredonia 3&amp;4 OP-2</t>
  </si>
  <si>
    <t>PRD Fuel Hldr, Fredonia 3&amp;4 OP-3</t>
  </si>
  <si>
    <t>PRD Fuel Hldr, Fredonia 3&amp;4 OP-4</t>
  </si>
  <si>
    <t>PRD Fuel Hldr, Fredonia 3&amp;4 OP-5</t>
  </si>
  <si>
    <t>PRD Fuel Hldr, Fredonia 3&amp;4 OP-6</t>
  </si>
  <si>
    <t>PRD Fuel Hldr, Fredonia 3&amp;4 OP-7</t>
  </si>
  <si>
    <t>PRD Fuel Hldr, Fredonia 3&amp;4 OP-8</t>
  </si>
  <si>
    <t>PRD Fuel Hldr, Fredonia 3&amp;4 OP-9</t>
  </si>
  <si>
    <t>PRD Fuel Hldr, Fredonia 3&amp;4 OP-10</t>
  </si>
  <si>
    <t>PRD Fuel Hldr, Fredonia 3&amp;4 OP-11</t>
  </si>
  <si>
    <t>PRD Fuel Hldr, Fredonia 3&amp;4 OP-12</t>
  </si>
  <si>
    <t>PRD Fuel Holder, Cystal Mtn-1</t>
  </si>
  <si>
    <t>PRD Fuel Holder, Cystal Mtn-2</t>
  </si>
  <si>
    <t>PRD Fuel Holder, Cystal Mtn-3</t>
  </si>
  <si>
    <t>PRD Fuel Holder, Cystal Mtn-4</t>
  </si>
  <si>
    <t>PRD Fuel Holder, Cystal Mtn-5</t>
  </si>
  <si>
    <t>PRD Fuel Holder, Cystal Mtn-6</t>
  </si>
  <si>
    <t>PRD Fuel Holder, Cystal Mtn-7</t>
  </si>
  <si>
    <t>PRD Fuel Holder, Cystal Mtn-8</t>
  </si>
  <si>
    <t>PRD Fuel Holder, Cystal Mtn-9</t>
  </si>
  <si>
    <t>PRD Fuel Holder, Cystal Mtn-10</t>
  </si>
  <si>
    <t>PRD Fuel Holder, Cystal Mtn-11</t>
  </si>
  <si>
    <t>PRD Fuel Holder, Cystal Mtn-12</t>
  </si>
  <si>
    <t>PRD Fuel Holder, Encogen-12</t>
  </si>
  <si>
    <t>PRD Fuel Holder, Ferndale-1</t>
  </si>
  <si>
    <t>PRD Fuel Holder, Ferndale-2</t>
  </si>
  <si>
    <t>PRD Fuel Holder, Ferndale-3</t>
  </si>
  <si>
    <t>PRD Fuel Holder, Ferndale-4</t>
  </si>
  <si>
    <t>PRD Fuel Holder, Ferndale-5</t>
  </si>
  <si>
    <t>PRD Fuel Holder, Ferndale-6</t>
  </si>
  <si>
    <t>PRD Fuel Holder, Ferndale-7</t>
  </si>
  <si>
    <t>PRD Fuel Holder, Ferndale-8</t>
  </si>
  <si>
    <t>PRD Fuel Holder, Ferndale-9</t>
  </si>
  <si>
    <t>PRD Fuel Holder, Ferndale-10</t>
  </si>
  <si>
    <t>PRD Fuel Holder, Ferndale-11</t>
  </si>
  <si>
    <t>PRD Fuel Holder, Ferndale-12</t>
  </si>
  <si>
    <t>PRD Fuel Holder, Fred 1/APC-1</t>
  </si>
  <si>
    <t>PRD Fuel Holder, Fred 1/APC-2</t>
  </si>
  <si>
    <t>PRD Fuel Holder, Fred 1/APC-3</t>
  </si>
  <si>
    <t>PRD Fuel Holder, Fred 1/APC-4</t>
  </si>
  <si>
    <t>PRD Fuel Holder, Fred 1/APC-5</t>
  </si>
  <si>
    <t>PRD Fuel Holder, Fred 1/APC-6</t>
  </si>
  <si>
    <t>PRD Fuel Holder, Fred 1/APC-7</t>
  </si>
  <si>
    <t>PRD Fuel Holder, Fred 1/APC-8</t>
  </si>
  <si>
    <t>PRD Fuel Holder, Fred 1/APC-9</t>
  </si>
  <si>
    <t>PRD Fuel Holder, Fred 1/APC-10</t>
  </si>
  <si>
    <t>PRD Fuel Holder, Fred 1/APC-11</t>
  </si>
  <si>
    <t>PRD Fuel Holder, Fred 1/APC-12</t>
  </si>
  <si>
    <t>PRD Fuel Holder, Frederickson-1</t>
  </si>
  <si>
    <t>PRD Fuel Holder, Frederickson-2</t>
  </si>
  <si>
    <t>PRD Fuel Holder, Frederickson-3</t>
  </si>
  <si>
    <t>PRD Fuel Holder, Frederickson-4</t>
  </si>
  <si>
    <t>PRD Fuel Holder, Frederickson-5</t>
  </si>
  <si>
    <t>PRD Fuel Holder, Frederickson-6</t>
  </si>
  <si>
    <t>PRD Fuel Holder, Frederickson-7</t>
  </si>
  <si>
    <t>PRD Fuel Holder, Frederickson-8</t>
  </si>
  <si>
    <t>PRD Fuel Holder, Frederickson-9</t>
  </si>
  <si>
    <t>PRD Fuel Holder, Frederickson-10</t>
  </si>
  <si>
    <t>PRD Fuel Holder, Frederickson-11</t>
  </si>
  <si>
    <t>PRD Fuel Holder, Frederickson-12</t>
  </si>
  <si>
    <t>PRD Fuel Holder, Fredonia-1</t>
  </si>
  <si>
    <t>PRD Fuel Holder, Fredonia-2</t>
  </si>
  <si>
    <t>PRD Fuel Holder, Fredonia-3</t>
  </si>
  <si>
    <t>PRD Fuel Holder, Fredonia-4</t>
  </si>
  <si>
    <t>PRD Fuel Holder, Fredonia-5</t>
  </si>
  <si>
    <t>PRD Fuel Holder, Fredonia-6</t>
  </si>
  <si>
    <t>PRD Fuel Holder, Fredonia-7</t>
  </si>
  <si>
    <t>PRD Fuel Holder, Fredonia-8</t>
  </si>
  <si>
    <t>PRD Fuel Holder, Fredonia-9</t>
  </si>
  <si>
    <t>PRD Fuel Holder, Fredonia-10</t>
  </si>
  <si>
    <t>PRD Fuel Holder, Fredonia-11</t>
  </si>
  <si>
    <t>PRD Fuel Holder, Fredonia-12</t>
  </si>
  <si>
    <t>PRD Fuel Holder, Goldendale OP-1</t>
  </si>
  <si>
    <t>PRD Fuel Holder, Goldendale OP-2</t>
  </si>
  <si>
    <t>PRD Fuel Holder, Goldendale OP-3</t>
  </si>
  <si>
    <t>PRD Fuel Holder, Goldendale OP-4</t>
  </si>
  <si>
    <t>PRD Fuel Holder, Goldendale OP-5</t>
  </si>
  <si>
    <t>PRD Fuel Holder, Goldendale OP-6</t>
  </si>
  <si>
    <t>PRD Fuel Holder, Goldendale OP-7</t>
  </si>
  <si>
    <t>PRD Fuel Holder, Goldendale OP-8</t>
  </si>
  <si>
    <t>PRD Fuel Holder, Goldendale OP-9</t>
  </si>
  <si>
    <t>PRD Fuel Holder, Goldendale OP-10</t>
  </si>
  <si>
    <t>PRD Fuel Holder, Goldendale OP-11</t>
  </si>
  <si>
    <t>PRD Fuel Holder, Goldendale OP-12</t>
  </si>
  <si>
    <t>PRD Fuel Holder, Mint Farm OP-1</t>
  </si>
  <si>
    <t>PRD Fuel Holder, Mint Farm OP-2</t>
  </si>
  <si>
    <t>PRD Fuel Holder, Mint Farm OP-3</t>
  </si>
  <si>
    <t>PRD Fuel Holder, Mint Farm OP-4</t>
  </si>
  <si>
    <t>PRD Fuel Holder, Mint Farm OP-5</t>
  </si>
  <si>
    <t>PRD Fuel Holder, Mint Farm OP-6</t>
  </si>
  <si>
    <t>PRD Fuel Holder, Mint Farm OP-7</t>
  </si>
  <si>
    <t>PRD Fuel Holder, Mint Farm OP-8</t>
  </si>
  <si>
    <t>PRD Fuel Holder, Mint Farm OP-9</t>
  </si>
  <si>
    <t>PRD Fuel Holder, Mint Farm OP-10</t>
  </si>
  <si>
    <t>PRD Fuel Holder, Mint Farm OP-11</t>
  </si>
  <si>
    <t>PRD Fuel Holder, Mint Farm OP-12</t>
  </si>
  <si>
    <t>PRD Fuel Holder, Sumas OP-1</t>
  </si>
  <si>
    <t>PRD Fuel Holder, Sumas OP-2</t>
  </si>
  <si>
    <t>PRD Fuel Holder, Sumas OP-3</t>
  </si>
  <si>
    <t>PRD Fuel Holder, Sumas OP-4</t>
  </si>
  <si>
    <t>PRD Fuel Holder, Sumas OP-5</t>
  </si>
  <si>
    <t>PRD Fuel Holder, Sumas OP-6</t>
  </si>
  <si>
    <t>PRD Fuel Holder, Sumas OP-7</t>
  </si>
  <si>
    <t>PRD Fuel Holder, Sumas OP-8</t>
  </si>
  <si>
    <t>PRD Fuel Holder, Sumas OP-9</t>
  </si>
  <si>
    <t>PRD Fuel Holder, Sumas OP-10</t>
  </si>
  <si>
    <t>PRD Fuel Holder, Sumas OP-11</t>
  </si>
  <si>
    <t>PRD Fuel Holder, Sumas OP-12</t>
  </si>
  <si>
    <t>PRD Fuel Holder, Whitehorn 2-3-1</t>
  </si>
  <si>
    <t>PRD Fuel Holder, Whitehorn 2-3-2</t>
  </si>
  <si>
    <t>PRD Fuel Holder, Whitehorn 2-3-3</t>
  </si>
  <si>
    <t>PRD Fuel Holder, Whitehorn 2-3-4</t>
  </si>
  <si>
    <t>PRD Fuel Holder, Whitehorn 2-3-5</t>
  </si>
  <si>
    <t>PRD Fuel Holder, Whitehorn 2-3-6</t>
  </si>
  <si>
    <t>PRD Fuel Holder, Whitehorn 2-3-7</t>
  </si>
  <si>
    <t>PRD Fuel Holder, Whitehorn 2-3-8</t>
  </si>
  <si>
    <t>PRD Fuel Holder, Whitehorn 2-3-9</t>
  </si>
  <si>
    <t>PRD Fuel Holder, Whitehorn 2-3-10</t>
  </si>
  <si>
    <t>PRD Fuel Holder, Whitehorn 2-3-11</t>
  </si>
  <si>
    <t>PRD Fuel Holder, Whitehorn 2-3-12</t>
  </si>
  <si>
    <t>0 PRD Gen, Crystal Mtn-1</t>
  </si>
  <si>
    <t>0 PRD Gen, Crystal Mtn-2</t>
  </si>
  <si>
    <t>0 PRD Gen, Crystal Mtn-3</t>
  </si>
  <si>
    <t>0 PRD Gen, Crystal Mtn-4</t>
  </si>
  <si>
    <t>0 PRD Gen, Crystal Mtn-5</t>
  </si>
  <si>
    <t>0 PRD Gen, Crystal Mtn-6</t>
  </si>
  <si>
    <t>0 PRD Gen, Crystal Mtn-7</t>
  </si>
  <si>
    <t>0 PRD Gen, Crystal Mtn-8</t>
  </si>
  <si>
    <t>0 PRD Gen, Crystal Mtn-9</t>
  </si>
  <si>
    <t>0 PRD Gen, Crystal Mtn-10</t>
  </si>
  <si>
    <t>0 PRD Gen, Crystal Mtn-11</t>
  </si>
  <si>
    <t>0 PRD Gen, Crystal Mtn-12</t>
  </si>
  <si>
    <t>0 PRD Gen, Frederickson-7</t>
  </si>
  <si>
    <t>0 PRD Gen, Frederickson-8</t>
  </si>
  <si>
    <t>0 PRD Gen, Frederickson-9</t>
  </si>
  <si>
    <t>0 PRD Gen, Frederickson-10</t>
  </si>
  <si>
    <t>0 PRD Gen, Frederickson-11</t>
  </si>
  <si>
    <t>0 PRD Gen, Frederickson-12</t>
  </si>
  <si>
    <t>0 PRD Gen, Fredonia-12</t>
  </si>
  <si>
    <t>0 PRD Gen, Fredonia 3&amp;4 OP-12</t>
  </si>
  <si>
    <t>0 PRD Gen, Whitehorn 2&amp;3 purch-1</t>
  </si>
  <si>
    <t>0 PRD Gen, Whitehorn 2&amp;3 purch-2</t>
  </si>
  <si>
    <t>0 PRD Gen, Whitehorn 2&amp;3 purch-3</t>
  </si>
  <si>
    <t>0 PRD Gen, Whitehorn 2&amp;3 purch-4</t>
  </si>
  <si>
    <t>0 PRD Gen, Whitehorn 2&amp;3 purch-5</t>
  </si>
  <si>
    <t>0 PRD Gen, Whitehorn 2&amp;3 purch-6</t>
  </si>
  <si>
    <t>0 PRD Gen, Whitehorn 2&amp;3 purch-7</t>
  </si>
  <si>
    <t>0 PRD Gen, Whitehorn 2&amp;3 purch-8</t>
  </si>
  <si>
    <t>0 PRD Gen, Whitehorn 2&amp;3 purch-9</t>
  </si>
  <si>
    <t>0 PRD Gen, Whitehorn 2&amp;3 purch-10</t>
  </si>
  <si>
    <t>0 PRD Gen, Whitehorn 2&amp;3 purch-11</t>
  </si>
  <si>
    <t>0 PRD Gen, Whitehorn 2&amp;3 purch-12</t>
  </si>
  <si>
    <t>0 PRD Gen, Whitehorn 2-3 Com-12</t>
  </si>
  <si>
    <t>01 PRD Gen, Hopkins Expansion-9</t>
  </si>
  <si>
    <t>01 PRD Gen, Hopkins Expansion-10</t>
  </si>
  <si>
    <t>01 PRD Gen, Hopkins Expansion-11</t>
  </si>
  <si>
    <t>01 PRD Gen, Hopkins Expansion-12</t>
  </si>
  <si>
    <t>01 PRD Gen, Hopkins Ridge-12</t>
  </si>
  <si>
    <t>01 PRD Gen, LSR-12</t>
  </si>
  <si>
    <t>01 PRD Gen, Wild Horse Solar-1</t>
  </si>
  <si>
    <t>01 PRD Gen, Wild Horse Solar-2</t>
  </si>
  <si>
    <t>01 PRD Gen, Wild Horse Solar-3</t>
  </si>
  <si>
    <t>01 PRD Gen, Wild Horse Solar-4</t>
  </si>
  <si>
    <t>01 PRD Gen, Wild Horse Solar-5</t>
  </si>
  <si>
    <t>01 PRD Gen, Wild Horse Solar-6</t>
  </si>
  <si>
    <t>01 PRD Gen, Wild Horse Solar-7</t>
  </si>
  <si>
    <t>01 PRD Gen, Wild Horse Solar-8</t>
  </si>
  <si>
    <t>01 PRD Gen, Wild Horse Solar-9</t>
  </si>
  <si>
    <t>01 PRD Gen, Wild Horse Solar-10</t>
  </si>
  <si>
    <t>01 PRD Gen, Wild Horse Solar-11</t>
  </si>
  <si>
    <t>01 PRD Gen, Wild Horse Solar-12</t>
  </si>
  <si>
    <t>01 PRD Gen, Wild Horse Wind-12</t>
  </si>
  <si>
    <t>01 PRD Gen,Wild Horse Expansion-12</t>
  </si>
  <si>
    <t>20 PRD Gen, Encogen-12</t>
  </si>
  <si>
    <t>20 PRD Gen, Ferndale -12</t>
  </si>
  <si>
    <t>20 PRD Gen, Fred 1/APC-3</t>
  </si>
  <si>
    <t>20 PRD Gen, Fred 1/APC-4</t>
  </si>
  <si>
    <t>20 PRD Gen, Fred 1/APC-5</t>
  </si>
  <si>
    <t>20 PRD Gen, Fred 1/APC-6</t>
  </si>
  <si>
    <t>20 PRD Gen, Fred 1/APC-7</t>
  </si>
  <si>
    <t>20 PRD Gen, Fred 1/APC-8</t>
  </si>
  <si>
    <t>20 PRD Gen, Fred 1/APC-9</t>
  </si>
  <si>
    <t>20 PRD Gen, Fred 1/APC-10</t>
  </si>
  <si>
    <t>20 PRD Gen, Fred 1/APC-11</t>
  </si>
  <si>
    <t>20 PRD Gen, Fred 1/APC-12</t>
  </si>
  <si>
    <t>20 PRD Gen, Goldendale-11</t>
  </si>
  <si>
    <t>20 PRD Gen, Goldendale-12</t>
  </si>
  <si>
    <t>20 PRD Gen, Goldendale OP-8</t>
  </si>
  <si>
    <t>20 PRD Gen, Goldendale OP-9</t>
  </si>
  <si>
    <t>20 PRD Gen, Goldendale OP-10</t>
  </si>
  <si>
    <t>20 PRD Gen, Goldendale OP-11</t>
  </si>
  <si>
    <t>20 PRD Gen, Goldendale OP-12</t>
  </si>
  <si>
    <t>20 PRD Gen, Mint Farm-12</t>
  </si>
  <si>
    <t>20 PRD Gen, Mint Farm OP-1</t>
  </si>
  <si>
    <t>20 PRD Gen, Mint Farm OP-2</t>
  </si>
  <si>
    <t>20 PRD Gen, Mint Farm OP-3</t>
  </si>
  <si>
    <t>20 PRD Gen, Mint Farm OP-4</t>
  </si>
  <si>
    <t>20 PRD Gen, Mint Farm OP-5</t>
  </si>
  <si>
    <t>20 PRD Gen, Mint Farm OP-8</t>
  </si>
  <si>
    <t>20 PRD Gen, Mint Farm OP-9</t>
  </si>
  <si>
    <t>20 PRD Gen, Mint Farm OP-10</t>
  </si>
  <si>
    <t>20 PRD Gen, Mint Farm OP-11</t>
  </si>
  <si>
    <t>20 PRD Gen, Mint Farm OP-12</t>
  </si>
  <si>
    <t>20 PRD Gen, Sumas -12</t>
  </si>
  <si>
    <t>20 PRD Gen, Sumas OP-12</t>
  </si>
  <si>
    <t>PRD Accessory, Cystal Mtn-4</t>
  </si>
  <si>
    <t>PRD Accessory, Cystal Mtn-5</t>
  </si>
  <si>
    <t>PRD Accessory, Cystal Mtn-6</t>
  </si>
  <si>
    <t>PRD Accessory, Cystal Mtn-7</t>
  </si>
  <si>
    <t>PRD Accessory, Cystal Mtn-8</t>
  </si>
  <si>
    <t>PRD Accessory, Cystal Mtn-9</t>
  </si>
  <si>
    <t>PRD Accessory, Cystal Mtn-10</t>
  </si>
  <si>
    <t>PRD Accessory, Cystal Mtn-11</t>
  </si>
  <si>
    <t>PRD Accessory, Cystal Mtn-12</t>
  </si>
  <si>
    <t>PRD Accessory, Encogen-1</t>
  </si>
  <si>
    <t>PRD Accessory, Encogen-2</t>
  </si>
  <si>
    <t>PRD Accessory, Encogen-3</t>
  </si>
  <si>
    <t>PRD Accessory, Encogen-4</t>
  </si>
  <si>
    <t>PRD Accessory, Encogen-5</t>
  </si>
  <si>
    <t>PRD Accessory, Encogen-6</t>
  </si>
  <si>
    <t>PRD Accessory, Encogen-7</t>
  </si>
  <si>
    <t>PRD Accessory, Encogen-8</t>
  </si>
  <si>
    <t>PRD Accessory, Encogen-9</t>
  </si>
  <si>
    <t>PRD Accessory, Encogen-10</t>
  </si>
  <si>
    <t>PRD Accessory, Encogen-11</t>
  </si>
  <si>
    <t>PRD Accessory, Encogen-12</t>
  </si>
  <si>
    <t>PRD Accessory, Ferndale-1</t>
  </si>
  <si>
    <t>PRD Accessory, Ferndale-2</t>
  </si>
  <si>
    <t>PRD Accessory, Ferndale-3</t>
  </si>
  <si>
    <t>PRD Accessory, Ferndale-4</t>
  </si>
  <si>
    <t>PRD Accessory, Ferndale-5</t>
  </si>
  <si>
    <t>PRD Accessory, Ferndale-6</t>
  </si>
  <si>
    <t>PRD Accessory, Ferndale-7</t>
  </si>
  <si>
    <t>PRD Accessory, Ferndale-8</t>
  </si>
  <si>
    <t>PRD Accessory, Ferndale-9</t>
  </si>
  <si>
    <t>PRD Accessory, Ferndale-10</t>
  </si>
  <si>
    <t>PRD Accessory, Ferndale-11</t>
  </si>
  <si>
    <t>PRD Accessory, Ferndale-12</t>
  </si>
  <si>
    <t>PRD Accessory, Fred 1/APC-1</t>
  </si>
  <si>
    <t>PRD Accessory, Fred 1/APC-2</t>
  </si>
  <si>
    <t>PRD Accessory, Fred 1/APC-3</t>
  </si>
  <si>
    <t>PRD Accessory, Fred 1/APC-4</t>
  </si>
  <si>
    <t>PRD Accessory, Fred 1/APC-5</t>
  </si>
  <si>
    <t>PRD Accessory, Fred 1/APC-6</t>
  </si>
  <si>
    <t>PRD Accessory, Fred 1/APC-7</t>
  </si>
  <si>
    <t>PRD Accessory, Fred 1/APC-8</t>
  </si>
  <si>
    <t>PRD Accessory, Fred 1/APC-9</t>
  </si>
  <si>
    <t>PRD Accessory, Fred 1/APC-10</t>
  </si>
  <si>
    <t>PRD Accessory, Fred 1/APC-11</t>
  </si>
  <si>
    <t>PRD Accessory, Fred 1/APC-12</t>
  </si>
  <si>
    <t>PRD Accessory, Frederickson-1</t>
  </si>
  <si>
    <t>PRD Accessory, Frederickson-2</t>
  </si>
  <si>
    <t>PRD Accessory, Frederickson-3</t>
  </si>
  <si>
    <t>PRD Accessory, Frederickson-4</t>
  </si>
  <si>
    <t>PRD Accessory, Frederickson-5</t>
  </si>
  <si>
    <t>PRD Accessory, Frederickson-6</t>
  </si>
  <si>
    <t>PRD Accessory, Frederickson-7</t>
  </si>
  <si>
    <t>PRD Accessory, Frederickson-8</t>
  </si>
  <si>
    <t>PRD Accessory, Frederickson-9</t>
  </si>
  <si>
    <t>PRD Accessory, Frederickson-10</t>
  </si>
  <si>
    <t>PRD Accessory, Frederickson-11</t>
  </si>
  <si>
    <t>PRD Accessory, Frederickson-12</t>
  </si>
  <si>
    <t>PRD Accessory, Fredonia-1</t>
  </si>
  <si>
    <t>PRD Accessory, Fredonia-2</t>
  </si>
  <si>
    <t>PRD Accessory, Fredonia-3</t>
  </si>
  <si>
    <t>PRD Accessory, Fredonia-4</t>
  </si>
  <si>
    <t>PRD Accessory, Fredonia-5</t>
  </si>
  <si>
    <t>PRD Accessory, Fredonia-6</t>
  </si>
  <si>
    <t>PRD Accessory, Fredonia-7</t>
  </si>
  <si>
    <t>PRD Accessory, Fredonia-8</t>
  </si>
  <si>
    <t>PRD Accessory, Fredonia-9</t>
  </si>
  <si>
    <t>PRD Accessory, Fredonia-10</t>
  </si>
  <si>
    <t>PRD Accessory, Fredonia-11</t>
  </si>
  <si>
    <t>PRD Accessory, Fredonia-12</t>
  </si>
  <si>
    <t>PRD Accessory, Fredonia 3&amp;4 OP-12</t>
  </si>
  <si>
    <t>PRD Accessory, Goldendale OP-1</t>
  </si>
  <si>
    <t>PRD Accessory, Goldendale OP-2</t>
  </si>
  <si>
    <t>PRD Accessory, Goldendale OP-3</t>
  </si>
  <si>
    <t>PRD Accessory, Goldendale OP-4</t>
  </si>
  <si>
    <t>PRD Accessory, Goldendale OP-5</t>
  </si>
  <si>
    <t>PRD Accessory, Goldendale OP-6</t>
  </si>
  <si>
    <t>PRD Accessory, Goldendale OP-7</t>
  </si>
  <si>
    <t>PRD Accessory, Goldendale OP-8</t>
  </si>
  <si>
    <t>PRD Accessory, Goldendale OP-9</t>
  </si>
  <si>
    <t>PRD Accessory, Goldendale OP-10</t>
  </si>
  <si>
    <t>PRD Accessory, Goldendale OP-11</t>
  </si>
  <si>
    <t>PRD Accessory, Goldendale OP-12</t>
  </si>
  <si>
    <t>PRD Accessory, Mint Farm-11</t>
  </si>
  <si>
    <t>PRD Accessory, Mint Farm-12</t>
  </si>
  <si>
    <t>PRD Accessory, Mint Farm OP-1</t>
  </si>
  <si>
    <t>PRD Accessory, Mint Farm OP-2</t>
  </si>
  <si>
    <t>PRD Accessory, Mint Farm OP-3</t>
  </si>
  <si>
    <t>PRD Accessory, Mint Farm OP-4</t>
  </si>
  <si>
    <t>PRD Accessory, Mint Farm OP-5</t>
  </si>
  <si>
    <t>PRD Accessory, Mint Farm OP-6</t>
  </si>
  <si>
    <t>PRD Accessory, Mint Farm OP-7</t>
  </si>
  <si>
    <t>PRD Accessory, Mint Farm OP-8</t>
  </si>
  <si>
    <t>PRD Accessory, Mint Farm OP-9</t>
  </si>
  <si>
    <t>PRD Accessory, Mint Farm OP-10</t>
  </si>
  <si>
    <t>PRD Accessory, Mint Farm OP-11</t>
  </si>
  <si>
    <t>PRD Accessory, Mint Farm OP-12</t>
  </si>
  <si>
    <t>PRD Accessory, Sumas-11</t>
  </si>
  <si>
    <t>PRD Accessory, Sumas-12</t>
  </si>
  <si>
    <t>PRD Accessory, Sumas OP-1</t>
  </si>
  <si>
    <t>PRD Accessory, Sumas OP-2</t>
  </si>
  <si>
    <t>PRD Accessory, Sumas OP-3</t>
  </si>
  <si>
    <t>PRD Accessory, Sumas OP-4</t>
  </si>
  <si>
    <t>PRD Accessory, Sumas OP-5</t>
  </si>
  <si>
    <t>PRD Accessory, Sumas OP-6</t>
  </si>
  <si>
    <t>PRD Accessory, Sumas OP-7</t>
  </si>
  <si>
    <t>PRD Accessory, Sumas OP-8</t>
  </si>
  <si>
    <t>PRD Accessory, Sumas OP-9</t>
  </si>
  <si>
    <t>PRD Accessory, Sumas OP-10</t>
  </si>
  <si>
    <t>PRD Accessory, Sumas OP-11</t>
  </si>
  <si>
    <t>PRD Accessory, Sumas OP-12</t>
  </si>
  <si>
    <t>PRD Accessory, Whitehorn 2-3 C-1</t>
  </si>
  <si>
    <t>PRD Accessory, Whitehorn 2-3 C-2</t>
  </si>
  <si>
    <t>PRD Accessory, Whitehorn 2-3 C-3</t>
  </si>
  <si>
    <t>PRD Accessory, Whitehorn 2-3 C-4</t>
  </si>
  <si>
    <t>PRD Accessory, Whitehorn 2-3 C-5</t>
  </si>
  <si>
    <t>PRD Accessory, Whitehorn 2-3 C-6</t>
  </si>
  <si>
    <t>PRD Accessory, Whitehorn 2-3 C-7</t>
  </si>
  <si>
    <t>PRD Accessory, Whitehorn 2-3 C-8</t>
  </si>
  <si>
    <t>PRD Accessory, Whitehorn 2-3 C-9</t>
  </si>
  <si>
    <t>PRD Accessory, Whitehorn 2-3 C-10</t>
  </si>
  <si>
    <t>PRD Accessory, Whitehorn 2-3 C-11</t>
  </si>
  <si>
    <t>PRD Accessory, Whitehorn 2-3 C-12</t>
  </si>
  <si>
    <t>01 PRD Accessory, Hopkins Ridge-12</t>
  </si>
  <si>
    <t>01 PRD Accessory, LSR-12</t>
  </si>
  <si>
    <t>01 PRD Accessory,Wild Horse Exp-1</t>
  </si>
  <si>
    <t>01 PRD Accessory,Wild Horse Exp-2</t>
  </si>
  <si>
    <t>01 PRD Accessory,Wild Horse Exp-3</t>
  </si>
  <si>
    <t>01 PRD Accessory,Wild Horse Exp-4</t>
  </si>
  <si>
    <t>01 PRD Accessory,Wild Horse Exp-5</t>
  </si>
  <si>
    <t>01 PRD Accessory,Wild Horse Exp-6</t>
  </si>
  <si>
    <t>01 PRD Accessory,Wild Horse Exp-7</t>
  </si>
  <si>
    <t>01 PRD Accessory,Wild Horse Exp-8</t>
  </si>
  <si>
    <t>01 PRD Accessory,Wild Horse Exp-9</t>
  </si>
  <si>
    <t>01 PRD Accessory,Wild Horse Exp-10</t>
  </si>
  <si>
    <t>01 PRD Accessory,Wild Horse Exp-11</t>
  </si>
  <si>
    <t>01 PRD Accessory,Wild Horse Exp-12</t>
  </si>
  <si>
    <t>01 PRD Accessory,Wild HorseWind-12</t>
  </si>
  <si>
    <t>01 PRD Accessory,WildHorseSolar-1</t>
  </si>
  <si>
    <t>01 PRD Accessory,WildHorseSolar-2</t>
  </si>
  <si>
    <t>01 PRD Accessory,WildHorseSolar-3</t>
  </si>
  <si>
    <t>01 PRD Accessory,WildHorseSolar-4</t>
  </si>
  <si>
    <t>01 PRD Accessory,WildHorseSolar-5</t>
  </si>
  <si>
    <t>01 PRD Accessory,WildHorseSolar-6</t>
  </si>
  <si>
    <t>01 PRD Accessory,WildHorseSolar-7</t>
  </si>
  <si>
    <t>01 PRD Accessory,WildHorseSolar-8</t>
  </si>
  <si>
    <t>01 PRD Accessory,WildHorseSolar-9</t>
  </si>
  <si>
    <t>01 PRD Accessory,WildHorseSolar-10</t>
  </si>
  <si>
    <t>01 PRD Accessory,WildHorseSolar-11</t>
  </si>
  <si>
    <t>01 PRD Accessory,WildHorseSolar-12</t>
  </si>
  <si>
    <t>PRD Other, Encogen-1</t>
  </si>
  <si>
    <t>PRD Other, Encogen-2</t>
  </si>
  <si>
    <t>PRD Other, Encogen-3</t>
  </si>
  <si>
    <t>PRD Other, Encogen-4</t>
  </si>
  <si>
    <t>PRD Other, Encogen-5</t>
  </si>
  <si>
    <t>PRD Other, Encogen-6</t>
  </si>
  <si>
    <t>PRD Other, Encogen-7</t>
  </si>
  <si>
    <t>PRD Other, Encogen-8</t>
  </si>
  <si>
    <t>PRD Other, Encogen-9</t>
  </si>
  <si>
    <t>PRD Other, Encogen-10</t>
  </si>
  <si>
    <t>PRD Other, Encogen-11</t>
  </si>
  <si>
    <t>PRD Other, Encogen-12</t>
  </si>
  <si>
    <t>PRD Other, Ferndale-1</t>
  </si>
  <si>
    <t>PRD Other, Ferndale-2</t>
  </si>
  <si>
    <t>PRD Other, Ferndale-3</t>
  </si>
  <si>
    <t>PRD Other, Ferndale-4</t>
  </si>
  <si>
    <t>PRD Other, Ferndale-5</t>
  </si>
  <si>
    <t>PRD Other, Ferndale-6</t>
  </si>
  <si>
    <t>PRD Other, Ferndale-7</t>
  </si>
  <si>
    <t>PRD Other, Ferndale-8</t>
  </si>
  <si>
    <t>PRD Other, Ferndale-9</t>
  </si>
  <si>
    <t>PRD Other, Ferndale-10</t>
  </si>
  <si>
    <t>PRD Other, Ferndale-11</t>
  </si>
  <si>
    <t>PRD Other, Ferndale-12</t>
  </si>
  <si>
    <t>PRD Other, Frederickson-1</t>
  </si>
  <si>
    <t>PRD Other, Frederickson-2</t>
  </si>
  <si>
    <t>PRD Other, Frederickson-3</t>
  </si>
  <si>
    <t>PRD Other, Frederickson-4</t>
  </si>
  <si>
    <t>PRD Other, Frederickson-5</t>
  </si>
  <si>
    <t>PRD Other, Frederickson-6</t>
  </si>
  <si>
    <t>PRD Other, Frederickson-7</t>
  </si>
  <si>
    <t>PRD Other, Frederickson-8</t>
  </si>
  <si>
    <t>PRD Other, Frederickson-9</t>
  </si>
  <si>
    <t>PRD Other, Frederickson-10</t>
  </si>
  <si>
    <t>PRD Other, Frederickson-11</t>
  </si>
  <si>
    <t>PRD Other, Frederickson-12</t>
  </si>
  <si>
    <t>PRD Other, Fredonia-1</t>
  </si>
  <si>
    <t>PRD Other, Fredonia-2</t>
  </si>
  <si>
    <t>PRD Other, Fredonia-3</t>
  </si>
  <si>
    <t>PRD Other, Fredonia-4</t>
  </si>
  <si>
    <t>PRD Other, Fredonia-5</t>
  </si>
  <si>
    <t>PRD Other, Fredonia-6</t>
  </si>
  <si>
    <t>PRD Other, Fredonia-7</t>
  </si>
  <si>
    <t>PRD Other, Fredonia-8</t>
  </si>
  <si>
    <t>PRD Other, Fredonia-9</t>
  </si>
  <si>
    <t>PRD Other, Fredonia-10</t>
  </si>
  <si>
    <t>PRD Other, Fredonia-11</t>
  </si>
  <si>
    <t>PRD Other, Fredonia-12</t>
  </si>
  <si>
    <t>PRD Other, Fredonia 3&amp;4 OP-1</t>
  </si>
  <si>
    <t>PRD Other, Fredonia 3&amp;4 OP-2</t>
  </si>
  <si>
    <t>PRD Other, Fredonia 3&amp;4 OP-3</t>
  </si>
  <si>
    <t>PRD Other, Fredonia 3&amp;4 OP-4</t>
  </si>
  <si>
    <t>PRD Other, Fredonia 3&amp;4 OP-5</t>
  </si>
  <si>
    <t>PRD Other, Fredonia 3&amp;4 OP-6</t>
  </si>
  <si>
    <t>PRD Other, Fredonia 3&amp;4 OP-7</t>
  </si>
  <si>
    <t>PRD Other, Fredonia 3&amp;4 OP-8</t>
  </si>
  <si>
    <t>PRD Other, Fredonia 3&amp;4 OP-9</t>
  </si>
  <si>
    <t>PRD Other, Fredonia 3&amp;4 OP-10</t>
  </si>
  <si>
    <t>PRD Other, Fredonia 3&amp;4 OP-11</t>
  </si>
  <si>
    <t>PRD Other, Fredonia 3&amp;4 OP-12</t>
  </si>
  <si>
    <t>PRD Other, Goldendale OP-2</t>
  </si>
  <si>
    <t>PRD Other, Goldendale OP-3</t>
  </si>
  <si>
    <t>PRD Other, Goldendale OP-4</t>
  </si>
  <si>
    <t>PRD Other, Goldendale OP-5</t>
  </si>
  <si>
    <t>PRD Other, Goldendale OP-6</t>
  </si>
  <si>
    <t>PRD Other, Goldendale OP-7</t>
  </si>
  <si>
    <t>PRD Other, Goldendale OP-8</t>
  </si>
  <si>
    <t>PRD Other, Goldendale OP-9</t>
  </si>
  <si>
    <t>PRD Other, Goldendale OP-10</t>
  </si>
  <si>
    <t>PRD Other, Goldendale OP-11</t>
  </si>
  <si>
    <t>PRD Other, Goldendale OP-12</t>
  </si>
  <si>
    <t>PRD Other, Mint Farm -12</t>
  </si>
  <si>
    <t>PRD Other, Mint Farm OP-1</t>
  </si>
  <si>
    <t>PRD Other, Mint Farm OP-2</t>
  </si>
  <si>
    <t>PRD Other, Mint Farm OP-3</t>
  </si>
  <si>
    <t>PRD Other, Mint Farm OP-4</t>
  </si>
  <si>
    <t>PRD Other, Mint Farm OP-5</t>
  </si>
  <si>
    <t>PRD Other, Mint Farm OP-6</t>
  </si>
  <si>
    <t>PRD Other, Mint Farm OP-7</t>
  </si>
  <si>
    <t>PRD Other, Mint Farm OP-8</t>
  </si>
  <si>
    <t>PRD Other, Mint Farm OP-9</t>
  </si>
  <si>
    <t>PRD Other, Mint Farm OP-10</t>
  </si>
  <si>
    <t>PRD Other, Mint Farm OP-11</t>
  </si>
  <si>
    <t>PRD Other, Mint Farm OP-12</t>
  </si>
  <si>
    <t>PRD Other, Sumas OP-12</t>
  </si>
  <si>
    <t>PRD Other, Whitehorn 2-3 Com-1</t>
  </si>
  <si>
    <t>PRD Other, Whitehorn 2-3 Com-2</t>
  </si>
  <si>
    <t>PRD Other, Whitehorn 2-3 Com-3</t>
  </si>
  <si>
    <t>PRD Other, Whitehorn 2-3 Com-4</t>
  </si>
  <si>
    <t>PRD Other, Whitehorn 2-3 Com-5</t>
  </si>
  <si>
    <t>PRD Other, Whitehorn 2-3 Com-6</t>
  </si>
  <si>
    <t>PRD Other, Whitehorn 2-3 Com-7</t>
  </si>
  <si>
    <t>PRD Other, Whitehorn 2-3 Com-8</t>
  </si>
  <si>
    <t>PRD Other, Whitehorn 2-3 Com-9</t>
  </si>
  <si>
    <t>PRD Other, Whitehorn 2-3 Com-10</t>
  </si>
  <si>
    <t>PRD Other, Whitehorn 2-3 Com-11</t>
  </si>
  <si>
    <t>PRD Other, Whitehorn 2-3 Com-12</t>
  </si>
  <si>
    <t>01 PRD Other, Hopkins Ridge-1</t>
  </si>
  <si>
    <t>01 PRD Other, Hopkins Ridge-2</t>
  </si>
  <si>
    <t>01 PRD Other, Hopkins Ridge-3</t>
  </si>
  <si>
    <t>01 PRD Other, Hopkins Ridge-4</t>
  </si>
  <si>
    <t>01 PRD Other, Hopkins Ridge-5</t>
  </si>
  <si>
    <t>01 PRD Other, Hopkins Ridge-6</t>
  </si>
  <si>
    <t>01 PRD Other, Hopkins Ridge-7</t>
  </si>
  <si>
    <t>01 PRD Other, Hopkins Ridge-8</t>
  </si>
  <si>
    <t>01 PRD Other, Hopkins Ridge-9</t>
  </si>
  <si>
    <t>01 PRD Other, Hopkins Ridge-10</t>
  </si>
  <si>
    <t>01 PRD Other, Hopkins Ridge-11</t>
  </si>
  <si>
    <t>01 PRD Other, Hopkins Ridge-12</t>
  </si>
  <si>
    <t>01 PRD Other, LSR-1</t>
  </si>
  <si>
    <t>01 PRD Other, LSR-2</t>
  </si>
  <si>
    <t>01 PRD Other, LSR-3</t>
  </si>
  <si>
    <t>01 PRD Other, LSR-4</t>
  </si>
  <si>
    <t>01 PRD Other, LSR-5</t>
  </si>
  <si>
    <t>01 PRD Other, LSR-6</t>
  </si>
  <si>
    <t>01 PRD Other, LSR-7</t>
  </si>
  <si>
    <t>01 PRD Other, LSR-8</t>
  </si>
  <si>
    <t>01 PRD Other, LSR-9</t>
  </si>
  <si>
    <t>01 PRD Other, LSR-10</t>
  </si>
  <si>
    <t>01 PRD Other, LSR-11</t>
  </si>
  <si>
    <t>01 PRD Other, LSR-12</t>
  </si>
  <si>
    <t>01 PRD Other, Wild Horse-1</t>
  </si>
  <si>
    <t>01 PRD Other, Wild Horse-2</t>
  </si>
  <si>
    <t>01 PRD Other, Wild Horse-3</t>
  </si>
  <si>
    <t>01 PRD Other, Wild Horse-4</t>
  </si>
  <si>
    <t>01 PRD Other, Wild Horse-5</t>
  </si>
  <si>
    <t>01 PRD Other, Wild Horse-6</t>
  </si>
  <si>
    <t>01 PRD Other, Wild Horse-7</t>
  </si>
  <si>
    <t>01 PRD Other, Wild Horse-8</t>
  </si>
  <si>
    <t>01 PRD Other, Wild Horse-9</t>
  </si>
  <si>
    <t>01 PRD Other, Wild Horse-10</t>
  </si>
  <si>
    <t>01 PRD Other, Wild Horse-11</t>
  </si>
  <si>
    <t>01 PRD Other, Wild Horse-12</t>
  </si>
  <si>
    <t>01 PRD Other, Wild Horse Expan-1</t>
  </si>
  <si>
    <t>01 PRD Other, Wild Horse Expan-2</t>
  </si>
  <si>
    <t>01 PRD Other, Wild Horse Expan-3</t>
  </si>
  <si>
    <t>01 PRD Other, Wild Horse Expan-4</t>
  </si>
  <si>
    <t>01 PRD Other, Wild Horse Expan-5</t>
  </si>
  <si>
    <t>01 PRD Other, Wild Horse Expan-6</t>
  </si>
  <si>
    <t>01 PRD Other, Wild Horse Expan-7</t>
  </si>
  <si>
    <t>01 PRD Other, Wild Horse Expan-8</t>
  </si>
  <si>
    <t>01 PRD Other, Wild Horse Expan-9</t>
  </si>
  <si>
    <t>01 PRD Other, Wild Horse Expan-10</t>
  </si>
  <si>
    <t>01 PRD Other, Wild Horse Expan-11</t>
  </si>
  <si>
    <t>01 PRD Other, Wild Horse Expan-12</t>
  </si>
  <si>
    <t>1 PRD Sta Main Tools, Encogen-12</t>
  </si>
  <si>
    <t>1 PRD Sta Main Tools, Ferndale-12</t>
  </si>
  <si>
    <t>1 PRD Sta Main Tools, Fredonia-12</t>
  </si>
  <si>
    <t>1 PRD Sta Main Tools, Mint Farm-12</t>
  </si>
  <si>
    <t>1 PRD Sta Main Tools, Sumas-12</t>
  </si>
  <si>
    <t>1 PRD Sta Main Tools,Goldendale-12</t>
  </si>
  <si>
    <t>1 PRD Sta MainTools, Whitehorn -12</t>
  </si>
  <si>
    <t>1 PRD Sta MainTools,Crystal Mtn-1</t>
  </si>
  <si>
    <t>1 PRD Sta MainTools,Crystal Mtn-2</t>
  </si>
  <si>
    <t>1 PRD Sta MainTools,Crystal Mtn-3</t>
  </si>
  <si>
    <t>1 PRD Sta MainTools,Crystal Mtn-4</t>
  </si>
  <si>
    <t>1 PRD Sta MainTools,Crystal Mtn-5</t>
  </si>
  <si>
    <t>1 PRD Sta MainTools,Crystal Mtn-6</t>
  </si>
  <si>
    <t>1 PRD Sta MainTools,Crystal Mtn-7</t>
  </si>
  <si>
    <t>1 PRD Sta MainTools,Crystal Mtn-8</t>
  </si>
  <si>
    <t>1 PRD Sta MainTools,Crystal Mtn-9</t>
  </si>
  <si>
    <t>1 PRD Sta MainTools,Crystal Mtn-10</t>
  </si>
  <si>
    <t>1 PRD Sta MainTools,Crystal Mtn-11</t>
  </si>
  <si>
    <t>1 PRD Sta MainTools,Crystal Mtn-12</t>
  </si>
  <si>
    <t>1 PRD Sta MainTools,Fred1/Epcor-1</t>
  </si>
  <si>
    <t>1 PRD Sta MainTools,Fred1/Epcor-2</t>
  </si>
  <si>
    <t>1 PRD Sta MainTools,Fred1/Epcor-3</t>
  </si>
  <si>
    <t>1 PRD Sta MainTools,Fred1/Epcor-4</t>
  </si>
  <si>
    <t>1 PRD Sta MainTools,Fred1/Epcor-5</t>
  </si>
  <si>
    <t>1 PRD Sta MainTools,Fred1/Epcor-6</t>
  </si>
  <si>
    <t>1 PRD Sta MainTools,Fred1/Epcor-7</t>
  </si>
  <si>
    <t>1 PRD Sta MainTools,Fred1/Epcor-8</t>
  </si>
  <si>
    <t>1 PRD Sta MainTools,Fred1/Epcor-9</t>
  </si>
  <si>
    <t>1 PRD Sta MainTools,Fred1/Epcor-10</t>
  </si>
  <si>
    <t>1 PRD Sta MainTools,Fred1/Epcor-11</t>
  </si>
  <si>
    <t>1 PRD Sta MainTools,Fred1/Epcor-12</t>
  </si>
  <si>
    <t>1 PRD Sta MainTools,Frederickso-12</t>
  </si>
  <si>
    <t>11 PRD Sta Main Tools, Hopkins-3</t>
  </si>
  <si>
    <t>11 PRD Sta Main Tools, Hopkins-4</t>
  </si>
  <si>
    <t>11 PRD Sta Main Tools, Hopkins-5</t>
  </si>
  <si>
    <t>11 PRD Sta Main Tools, Hopkins-6</t>
  </si>
  <si>
    <t>11 PRD Sta Main Tools, Hopkins-7</t>
  </si>
  <si>
    <t>11 PRD Sta Main Tools, Hopkins-8</t>
  </si>
  <si>
    <t>11 PRD Sta Main Tools, Hopkins-9</t>
  </si>
  <si>
    <t>11 PRD Sta Main Tools, Hopkins-10</t>
  </si>
  <si>
    <t>11 PRD Sta Main Tools, Hopkins-11</t>
  </si>
  <si>
    <t>11 PRD Sta Main Tools, Hopkins-12</t>
  </si>
  <si>
    <t>11 PRD Sta Main Tools, LSR-1</t>
  </si>
  <si>
    <t>11 PRD Sta Main Tools, LSR-2</t>
  </si>
  <si>
    <t>11 PRD Sta Main Tools, LSR-3</t>
  </si>
  <si>
    <t>11 PRD Sta Main Tools, LSR-4</t>
  </si>
  <si>
    <t>11 PRD Sta Main Tools, LSR-5</t>
  </si>
  <si>
    <t>11 PRD Sta Main Tools, LSR-6</t>
  </si>
  <si>
    <t>11 PRD Sta Main Tools, LSR-7</t>
  </si>
  <si>
    <t>11 PRD Sta Main Tools, LSR-8</t>
  </si>
  <si>
    <t>11 PRD Sta Main Tools, LSR-9</t>
  </si>
  <si>
    <t>11 PRD Sta Main Tools, LSR-10</t>
  </si>
  <si>
    <t>11 PRD Sta Main Tools, LSR-11</t>
  </si>
  <si>
    <t>11 PRD Sta Main Tools, LSR-12</t>
  </si>
  <si>
    <t>11 PRD Sta Main Tools,WildHorse-1</t>
  </si>
  <si>
    <t>11 PRD Sta Main Tools,WildHorse-2</t>
  </si>
  <si>
    <t>11 PRD Sta Main Tools,WildHorse-3</t>
  </si>
  <si>
    <t>11 PRD Sta Main Tools,WildHorse-4</t>
  </si>
  <si>
    <t>11 PRD Sta Main Tools,WildHorse-5</t>
  </si>
  <si>
    <t>11 PRD Sta Main Tools,WildHorse-6</t>
  </si>
  <si>
    <t>11 PRD Sta Main Tools,WildHorse-7</t>
  </si>
  <si>
    <t>11 PRD Sta Main Tools,WildHorse-8</t>
  </si>
  <si>
    <t>11 PRD Sta Main Tools,WildHorse-9</t>
  </si>
  <si>
    <t>11 PRD Sta Main Tools,WildHorse-10</t>
  </si>
  <si>
    <t>11 PRD Sta Main Tools,WildHorse-11</t>
  </si>
  <si>
    <t>11 PRD Sta Main Tools,WildHorse-12</t>
  </si>
  <si>
    <t>PRD Energy Storage Equipment-4</t>
  </si>
  <si>
    <t>PRD Energy Storage Equipment-5</t>
  </si>
  <si>
    <t>PRD Energy Storage Equipment-6</t>
  </si>
  <si>
    <t>PRD Energy Storage Equipment-7</t>
  </si>
  <si>
    <t>PRD Energy Storage Equipment-8</t>
  </si>
  <si>
    <t>PRD Energy Storage Equipment-9</t>
  </si>
  <si>
    <t>PRD Energy Storage Equipment-10</t>
  </si>
  <si>
    <t>PRD Energy Storage Equipment-11</t>
  </si>
  <si>
    <t>PRD Energy Storage Equipment-12</t>
  </si>
  <si>
    <t>10 TSM Easement-12</t>
  </si>
  <si>
    <t>10 TSM Easement,Colstrip 1-2Com-1</t>
  </si>
  <si>
    <t>10 TSM Easement,Colstrip 1-2Com-2</t>
  </si>
  <si>
    <t>10 TSM Easement,Colstrip 1-2Com-3</t>
  </si>
  <si>
    <t>10 TSM Easement,Colstrip 1-2Com-4</t>
  </si>
  <si>
    <t>10 TSM Easement,Colstrip 1-2Com-5</t>
  </si>
  <si>
    <t>10 TSM Easement,Colstrip 1-2Com-6</t>
  </si>
  <si>
    <t>10 TSM Easement,Colstrip 1-2Com-7</t>
  </si>
  <si>
    <t>10 TSM Easement,Colstrip 1-2Com-8</t>
  </si>
  <si>
    <t>10 TSM Easement,Colstrip 1-2Com-9</t>
  </si>
  <si>
    <t>10 TSM Easement,Colstrip 1-2Com-10</t>
  </si>
  <si>
    <t>10 TSM Easement,Colstrip 1-2Com-11</t>
  </si>
  <si>
    <t>10 TSM Easement,Colstrip 1-2Com-12</t>
  </si>
  <si>
    <t>10 TSM Easement,Colstrip 3-4Com-1</t>
  </si>
  <si>
    <t>10 TSM Easement,Colstrip 3-4Com-2</t>
  </si>
  <si>
    <t>10 TSM Easement,Colstrip 3-4Com-3</t>
  </si>
  <si>
    <t>10 TSM Easement,Colstrip 3-4Com-4</t>
  </si>
  <si>
    <t>10 TSM Easement,Colstrip 3-4Com-5</t>
  </si>
  <si>
    <t>10 TSM Easement,Colstrip 3-4Com-6</t>
  </si>
  <si>
    <t>10 TSM Easement,Colstrip 3-4Com-7</t>
  </si>
  <si>
    <t>10 TSM Easement,Colstrip 3-4Com-8</t>
  </si>
  <si>
    <t>10 TSM Easement,Colstrip 3-4Com-9</t>
  </si>
  <si>
    <t>10 TSM Easement,Colstrip 3-4Com-10</t>
  </si>
  <si>
    <t>10 TSM Easement,Colstrip 3-4Com-11</t>
  </si>
  <si>
    <t>10 TSM Easement,Colstrip 3-4Com-12</t>
  </si>
  <si>
    <t>16 TSM Easements-11</t>
  </si>
  <si>
    <t>16 TSM Easements-12</t>
  </si>
  <si>
    <t>17 TSM Easements-1</t>
  </si>
  <si>
    <t>17 TSM Easements-2</t>
  </si>
  <si>
    <t>17 TSM Easements-3</t>
  </si>
  <si>
    <t>17 TSM Easements-4</t>
  </si>
  <si>
    <t>17 TSM Easements-5</t>
  </si>
  <si>
    <t>17 TSM Easements-6</t>
  </si>
  <si>
    <t>17 TSM Easements-7</t>
  </si>
  <si>
    <t>17 TSM Easements-8</t>
  </si>
  <si>
    <t>17 TSM Easements-9</t>
  </si>
  <si>
    <t>17 TSM Easements-10</t>
  </si>
  <si>
    <t>17 TSM Easements-11</t>
  </si>
  <si>
    <t>17 TSM Easements-12</t>
  </si>
  <si>
    <t>17 TSM Easements, Baker Com-1</t>
  </si>
  <si>
    <t>17 TSM Easements, Baker Com-2</t>
  </si>
  <si>
    <t>17 TSM Easements, Baker Com-3</t>
  </si>
  <si>
    <t>17 TSM Easements, Baker Com-4</t>
  </si>
  <si>
    <t>17 TSM Easements, Baker Com-5</t>
  </si>
  <si>
    <t>17 TSM Easements, Baker Com-6</t>
  </si>
  <si>
    <t>17 TSM Easements, Baker Com-7</t>
  </si>
  <si>
    <t>17 TSM Easements, Baker Com-8</t>
  </si>
  <si>
    <t>17 TSM Easements, Baker Com-9</t>
  </si>
  <si>
    <t>17 TSM Easements, Baker Com-10</t>
  </si>
  <si>
    <t>17 TSM Easements, Baker Com-11</t>
  </si>
  <si>
    <t>17 TSM Easements, Baker Com-12</t>
  </si>
  <si>
    <t>17 TSM Easements, Upper Baker-1</t>
  </si>
  <si>
    <t>17 TSM Easements, Upper Baker-2</t>
  </si>
  <si>
    <t>17 TSM Easements, Upper Baker-3</t>
  </si>
  <si>
    <t>17 TSM Easements, Upper Baker-4</t>
  </si>
  <si>
    <t>17 TSM Easements, Upper Baker-5</t>
  </si>
  <si>
    <t>17 TSM Easements, Upper Baker-6</t>
  </si>
  <si>
    <t>17 TSM Easements, Upper Baker-7</t>
  </si>
  <si>
    <t>17 TSM Easements, Upper Baker-8</t>
  </si>
  <si>
    <t>17 TSM Easements, Upper Baker-9</t>
  </si>
  <si>
    <t>17 TSM Easements, Upper Baker-10</t>
  </si>
  <si>
    <t>17 TSM Easements, Upper Baker-11</t>
  </si>
  <si>
    <t>17 TSM Easements, Upper Baker-12</t>
  </si>
  <si>
    <t>99 (GIF) Easement, Colstrip 1-2-1</t>
  </si>
  <si>
    <t>99 (GIF) Easement, Colstrip 1-2-2</t>
  </si>
  <si>
    <t>99 (GIF) Easement, Colstrip 1-2-3</t>
  </si>
  <si>
    <t>99 (GIF) Easement, Colstrip 1-2-4</t>
  </si>
  <si>
    <t>99 (GIF) Easement, Colstrip 1-2-5</t>
  </si>
  <si>
    <t>99 (GIF) Easement, Colstrip 1-2-6</t>
  </si>
  <si>
    <t>99 (GIF) Easement, Colstrip 1-2-7</t>
  </si>
  <si>
    <t>99 (GIF) Easement, Colstrip 1-2-8</t>
  </si>
  <si>
    <t>99 (GIF) Easement, Colstrip 1-2-9</t>
  </si>
  <si>
    <t>99 (GIF) Easement, Colstrip 1-2-10</t>
  </si>
  <si>
    <t>99 (GIF) Easement, Colstrip 1-2-11</t>
  </si>
  <si>
    <t>99 (GIF) Easement, Colstrip 1-2-12</t>
  </si>
  <si>
    <t>99 (GIF) Easement, Hopkins-1</t>
  </si>
  <si>
    <t>99 (GIF) Easement, Hopkins-2</t>
  </si>
  <si>
    <t>99 (GIF) Easement, Hopkins-3</t>
  </si>
  <si>
    <t>99 (GIF) Easement, Hopkins-4</t>
  </si>
  <si>
    <t>99 (GIF) Easement, Hopkins-5</t>
  </si>
  <si>
    <t>99 (GIF) Easement, Hopkins-6</t>
  </si>
  <si>
    <t>99 (GIF) Easement, Hopkins-7</t>
  </si>
  <si>
    <t>99 (GIF) Easement, Hopkins-8</t>
  </si>
  <si>
    <t>99 (GIF) Easement, Hopkins-9</t>
  </si>
  <si>
    <t>99 (GIF) Easement, Hopkins-10</t>
  </si>
  <si>
    <t>99 (GIF) Easement, Hopkins-11</t>
  </si>
  <si>
    <t>99 (GIF) Easement, Hopkins-12</t>
  </si>
  <si>
    <t>99 (GIF) Easement, Poison Sprin-1</t>
  </si>
  <si>
    <t>99 (GIF) Easement, Poison Sprin-2</t>
  </si>
  <si>
    <t>99 (GIF) Easement, Poison Sprin-3</t>
  </si>
  <si>
    <t>99 (GIF) Easement, Poison Sprin-4</t>
  </si>
  <si>
    <t>99 (GIF) Easement, Poison Sprin-5</t>
  </si>
  <si>
    <t>99 (GIF) Easement, Poison Sprin-6</t>
  </si>
  <si>
    <t>99 (GIF) Easement, Poison Sprin-7</t>
  </si>
  <si>
    <t>99 (GIF) Easement, Poison Sprin-8</t>
  </si>
  <si>
    <t>99 (GIF) Easement, Poison Sprin-9</t>
  </si>
  <si>
    <t>99 (GIF) Easement, Poison Sprin-10</t>
  </si>
  <si>
    <t>99 (GIF) Easement, Poison Sprin-11</t>
  </si>
  <si>
    <t>99 (GIF) Easement, Poison Sprin-12</t>
  </si>
  <si>
    <t>99 (GIF) Easement, Upper Baker-1</t>
  </si>
  <si>
    <t>99 (GIF) Easement, Upper Baker-2</t>
  </si>
  <si>
    <t>99 (GIF) Easement, Upper Baker-3</t>
  </si>
  <si>
    <t>99 (GIF) Easement, Upper Baker-4</t>
  </si>
  <si>
    <t>99 (GIF) Easement, Upper Baker-5</t>
  </si>
  <si>
    <t>99 (GIF) Easement, Upper Baker-6</t>
  </si>
  <si>
    <t>99 (GIF) Easement, Upper Baker-7</t>
  </si>
  <si>
    <t>99 (GIF) Easement, Upper Baker-8</t>
  </si>
  <si>
    <t>99 (GIF) Easement, Upper Baker-9</t>
  </si>
  <si>
    <t>99 (GIF) Easement, Upper Baker-10</t>
  </si>
  <si>
    <t>99 (GIF) Easement, Upper Baker-11</t>
  </si>
  <si>
    <t>99 (GIF) Easement, Upper Baker-12</t>
  </si>
  <si>
    <t>99 (GIF) Easement, Wild Horse-1</t>
  </si>
  <si>
    <t>99 (GIF) Easement, Wild Horse-2</t>
  </si>
  <si>
    <t>99 (GIF) Easement, Wild Horse-3</t>
  </si>
  <si>
    <t>99 (GIF) Easement, Wild Horse-4</t>
  </si>
  <si>
    <t>99 (GIF) Easement, Wild Horse-5</t>
  </si>
  <si>
    <t>99 (GIF) Easement, Wild Horse-6</t>
  </si>
  <si>
    <t>99 (GIF) Easement, Wild Horse-7</t>
  </si>
  <si>
    <t>99 (GIF) Easement, Wild Horse-8</t>
  </si>
  <si>
    <t>99 (GIF) Easement, Wild Horse-9</t>
  </si>
  <si>
    <t>99 (GIF) Easement, Wild Horse-10</t>
  </si>
  <si>
    <t>99 (GIF) Easement, Wild Horse-11</t>
  </si>
  <si>
    <t>99 (GIF) Easement, Wild Horse-12</t>
  </si>
  <si>
    <t>TSM Str/Impv, 3rd AC Line-1</t>
  </si>
  <si>
    <t>TSM Str/Impv, 3rd AC Line-2</t>
  </si>
  <si>
    <t>TSM Str/Impv, 3rd AC Line-3</t>
  </si>
  <si>
    <t>TSM Str/Impv, 3rd AC Line-4</t>
  </si>
  <si>
    <t>TSM Str/Impv, 3rd AC Line-5</t>
  </si>
  <si>
    <t>TSM Str/Impv, 3rd AC Line-6</t>
  </si>
  <si>
    <t>TSM Str/Impv, 3rd AC Line-7</t>
  </si>
  <si>
    <t>TSM Str/Impv, 3rd AC Line-8</t>
  </si>
  <si>
    <t>TSM Str/Impv, 3rd AC Line-9</t>
  </si>
  <si>
    <t>TSM Str/Impv, 3rd AC Line-10</t>
  </si>
  <si>
    <t>TSM Str/Impv, 3rd AC Line-11</t>
  </si>
  <si>
    <t>TSM Str/Impv, 3rd AC Line-12</t>
  </si>
  <si>
    <t>TSM Str/Impv, Colstrip 3-4 Com-12</t>
  </si>
  <si>
    <t>TSM Structures &amp; Improvement-5</t>
  </si>
  <si>
    <t>TSM Structures &amp; Improvement-6</t>
  </si>
  <si>
    <t>TSM Structures &amp; Improvement-7</t>
  </si>
  <si>
    <t>TSM Structures &amp; Improvement-8</t>
  </si>
  <si>
    <t>TSM Structures &amp; Improvement-9</t>
  </si>
  <si>
    <t>TSM Structures &amp; Improvement-10</t>
  </si>
  <si>
    <t>TSM Structures &amp; Improvement-11</t>
  </si>
  <si>
    <t>TSM Structures &amp; Improvement-12</t>
  </si>
  <si>
    <t>6 TSM Structures &amp; Improvement-1</t>
  </si>
  <si>
    <t>6 TSM Structures &amp; Improvement-2</t>
  </si>
  <si>
    <t>6 TSM Structures &amp; Improvement-3</t>
  </si>
  <si>
    <t>6 TSM Structures &amp; Improvement-4</t>
  </si>
  <si>
    <t>6 TSM Structures &amp; Improvement-5</t>
  </si>
  <si>
    <t>6 TSM Structures &amp; Improvement-6</t>
  </si>
  <si>
    <t>6 TSM Structures &amp; Improvement-7</t>
  </si>
  <si>
    <t>6 TSM Structures &amp; Improvement-8</t>
  </si>
  <si>
    <t>6 TSM Structures &amp; Improvement-9</t>
  </si>
  <si>
    <t>6 TSM Structures &amp; Improvement-10</t>
  </si>
  <si>
    <t>6 TSM Structures &amp; Improvement-11</t>
  </si>
  <si>
    <t>6 TSM Structures &amp; Improvement-12</t>
  </si>
  <si>
    <t>7 TSM Structures &amp; Improvement-1</t>
  </si>
  <si>
    <t>7 TSM Structures &amp; Improvement-2</t>
  </si>
  <si>
    <t>7 TSM Structures &amp; Improvement-3</t>
  </si>
  <si>
    <t>7 TSM Structures &amp; Improvement-4</t>
  </si>
  <si>
    <t>7 TSM Structures &amp; Improvement-5</t>
  </si>
  <si>
    <t>7 TSM Structures &amp; Improvement-6</t>
  </si>
  <si>
    <t>7 TSM Structures &amp; Improvement-7</t>
  </si>
  <si>
    <t>7 TSM Structures &amp; Improvement-8</t>
  </si>
  <si>
    <t>7 TSM Structures &amp; Improvement-9</t>
  </si>
  <si>
    <t>7 TSM Structures &amp; Improvement-10</t>
  </si>
  <si>
    <t>7 TSM Structures &amp; Improvement-11</t>
  </si>
  <si>
    <t>7 TSM Structures &amp; Improvement-12</t>
  </si>
  <si>
    <t>9 (GIF) Str/Impr, Fredonia 1&amp;2-1</t>
  </si>
  <si>
    <t>9 (GIF) Str/Impr, Fredonia 1&amp;2-2</t>
  </si>
  <si>
    <t>9 (GIF) Str/Impr, Fredonia 1&amp;2-3</t>
  </si>
  <si>
    <t>9 (GIF) Str/Impr, Fredonia 1&amp;2-4</t>
  </si>
  <si>
    <t>9 (GIF) Str/Impr, Fredonia 1&amp;2-5</t>
  </si>
  <si>
    <t>9 (GIF) Str/Impr, Fredonia 1&amp;2-6</t>
  </si>
  <si>
    <t>9 (GIF) Str/Impr, Fredonia 1&amp;2-7</t>
  </si>
  <si>
    <t>9 (GIF) Str/Impr, Fredonia 1&amp;2-8</t>
  </si>
  <si>
    <t>9 (GIF) Str/Impr, Fredonia 1&amp;2-9</t>
  </si>
  <si>
    <t>9 (GIF) Str/Impr, Fredonia 1&amp;2-10</t>
  </si>
  <si>
    <t>9 (GIF) Str/Impr, Fredonia 1&amp;2-11</t>
  </si>
  <si>
    <t>9 (GIF) Str/Impr, Fredonia 1&amp;2-12</t>
  </si>
  <si>
    <t>9 (GIF) Struc/Improv, LSR-1</t>
  </si>
  <si>
    <t>9 (GIF) Struc/Improv, LSR-2</t>
  </si>
  <si>
    <t>9 (GIF) Struc/Improv, LSR-3</t>
  </si>
  <si>
    <t>9 (GIF) Struc/Improv, LSR-4</t>
  </si>
  <si>
    <t>9 (GIF) Struc/Improv, LSR-5</t>
  </si>
  <si>
    <t>9 (GIF) Struc/Improv, LSR-6</t>
  </si>
  <si>
    <t>9 (GIF) Struc/Improv, LSR-7</t>
  </si>
  <si>
    <t>9 (GIF) Struc/Improv, LSR-8</t>
  </si>
  <si>
    <t>9 (GIF) Struc/Improv, LSR-9</t>
  </si>
  <si>
    <t>9 (GIF) Struc/Improv, LSR-10</t>
  </si>
  <si>
    <t>9 (GIF) Struc/Improv, LSR-11</t>
  </si>
  <si>
    <t>9 (GIF) Struc/Improv, LSR-12</t>
  </si>
  <si>
    <t>9 (GIF) Struc/Improv, Mint Farm-1</t>
  </si>
  <si>
    <t>9 (GIF) Struc/Improv, Mint Farm-2</t>
  </si>
  <si>
    <t>9 (GIF) Struc/Improv, Mint Farm-3</t>
  </si>
  <si>
    <t>9 (GIF) Struc/Improv, Mint Farm-4</t>
  </si>
  <si>
    <t>9 (GIF) Struc/Improv, Mint Farm-5</t>
  </si>
  <si>
    <t>9 (GIF) Struc/Improv, Mint Farm-6</t>
  </si>
  <si>
    <t>9 (GIF) Struc/Improv, Mint Farm-7</t>
  </si>
  <si>
    <t>9 (GIF) Struc/Improv, Mint Farm-8</t>
  </si>
  <si>
    <t>9 (GIF) Struc/Improv, Mint Farm-9</t>
  </si>
  <si>
    <t>9 (GIF) Struc/Improv, Mint Farm-10</t>
  </si>
  <si>
    <t>9 (GIF) Struc/Improv, Mint Farm-11</t>
  </si>
  <si>
    <t>9 (GIF) Struc/Improv, Mint Farm-12</t>
  </si>
  <si>
    <t>9 (GIF) Struc/Improv, Whitehorn-1</t>
  </si>
  <si>
    <t>9 (GIF) Struc/Improv, Whitehorn-2</t>
  </si>
  <si>
    <t>9 (GIF) Struc/Improv, Whitehorn-3</t>
  </si>
  <si>
    <t>9 (GIF) Struc/Improv, Whitehorn-4</t>
  </si>
  <si>
    <t>9 (GIF) Struc/Improv, Whitehorn-5</t>
  </si>
  <si>
    <t>9 (GIF) Struc/Improv, Whitehorn-6</t>
  </si>
  <si>
    <t>9 (GIF) Struc/Improv, Whitehorn-7</t>
  </si>
  <si>
    <t>9 (GIF) Struc/Improv, Whitehorn-8</t>
  </si>
  <si>
    <t>9 (GIF) Struc/Improv, Whitehorn-9</t>
  </si>
  <si>
    <t>9 (GIF) Struc/Improv, Whitehorn-10</t>
  </si>
  <si>
    <t>9 (GIF) Struc/Improv, Whitehorn-11</t>
  </si>
  <si>
    <t>9 (GIF) Struc/Improv, Whitehorn-12</t>
  </si>
  <si>
    <t>TSM Sta Eq, 3rd AC Line-1</t>
  </si>
  <si>
    <t>TSM Sta Eq, 3rd AC Line-2</t>
  </si>
  <si>
    <t>TSM Sta Eq, 3rd AC Line-3</t>
  </si>
  <si>
    <t>TSM Sta Eq, 3rd AC Line-4</t>
  </si>
  <si>
    <t>TSM Sta Eq, 3rd AC Line-5</t>
  </si>
  <si>
    <t>TSM Sta Eq, 3rd AC Line-6</t>
  </si>
  <si>
    <t>TSM Sta Eq, 3rd AC Line-7</t>
  </si>
  <si>
    <t>TSM Sta Eq, 3rd AC Line-8</t>
  </si>
  <si>
    <t>TSM Sta Eq, 3rd AC Line-9</t>
  </si>
  <si>
    <t>TSM Sta Eq, 3rd AC Line-10</t>
  </si>
  <si>
    <t>TSM Sta Eq, 3rd AC Line-11</t>
  </si>
  <si>
    <t>TSM Sta Eq, 3rd AC Line-12</t>
  </si>
  <si>
    <t>TSM Sta Eq, Colstrip 3-4 -12</t>
  </si>
  <si>
    <t>TSM Sta Eq, Wild Horse-WindRid-1</t>
  </si>
  <si>
    <t>TSM Sta Eq, Wild Horse-WindRid-2</t>
  </si>
  <si>
    <t>TSM Sta Eq, Wild Horse-WindRid-3</t>
  </si>
  <si>
    <t>TSM Sta Eq, Wild Horse-WindRid-4</t>
  </si>
  <si>
    <t>TSM Sta Eq, Wild Horse-WindRid-5</t>
  </si>
  <si>
    <t>TSM Sta Eq, Wild Horse-WindRid-6</t>
  </si>
  <si>
    <t>TSM Sta Eq, Wild Horse-WindRid-7</t>
  </si>
  <si>
    <t>TSM Sta Eq, Wild Horse-WindRid-8</t>
  </si>
  <si>
    <t>TSM Sta Eq, Wild Horse-WindRid-9</t>
  </si>
  <si>
    <t>TSM Sta Eq, Wild Horse-WindRid-10</t>
  </si>
  <si>
    <t>TSM Sta Eq, Wild Horse-WindRid-11</t>
  </si>
  <si>
    <t>TSM Sta Eq, Wild Horse-WindRid-12</t>
  </si>
  <si>
    <t>TSM Sta Eq, Wind Ridge-NonProj-1</t>
  </si>
  <si>
    <t>TSM Sta Eq, Wind Ridge-NonProj-2</t>
  </si>
  <si>
    <t>TSM Sta Eq, Wind Ridge-NonProj-3</t>
  </si>
  <si>
    <t>TSM Sta Eq, Wind Ridge-NonProj-4</t>
  </si>
  <si>
    <t>TSM Sta Eq, Wind Ridge-NonProj-5</t>
  </si>
  <si>
    <t>TSM Sta Eq, Wind Ridge-NonProj-6</t>
  </si>
  <si>
    <t>TSM Sta Eq, Wind Ridge-NonProj-7</t>
  </si>
  <si>
    <t>TSM Sta Eq, Wind Ridge-NonProj-8</t>
  </si>
  <si>
    <t>TSM Sta Eq, Wind Ridge-NonProj-9</t>
  </si>
  <si>
    <t>TSM Sta Eq, Wind Ridge-NonProj-10</t>
  </si>
  <si>
    <t>TSM Sta Eq, Wind Ridge-NonProj-11</t>
  </si>
  <si>
    <t>TSM Sta Eq, Wind Ridge-NonProj-12</t>
  </si>
  <si>
    <t>TSM Station Equipment-12</t>
  </si>
  <si>
    <t>6 TSM Sta Eq, Sumas SMS-1</t>
  </si>
  <si>
    <t>6 TSM Sta Eq, Sumas SMS-2</t>
  </si>
  <si>
    <t>6 TSM Sta Eq, Sumas SMS-3</t>
  </si>
  <si>
    <t>6 TSM Sta Eq, Sumas SMS-4</t>
  </si>
  <si>
    <t>6 TSM Sta Eq, Sumas SMS-5</t>
  </si>
  <si>
    <t>6 TSM Sta Eq, Sumas SMS-6</t>
  </si>
  <si>
    <t>6 TSM Sta Eq, Sumas SMS-7</t>
  </si>
  <si>
    <t>6 TSM Sta Eq, Sumas SMS-8</t>
  </si>
  <si>
    <t>6 TSM Sta Eq, Sumas SMS-9</t>
  </si>
  <si>
    <t>6 TSM Sta Eq, Sumas SMS-10</t>
  </si>
  <si>
    <t>6 TSM Sta Eq, Sumas SMS-11</t>
  </si>
  <si>
    <t>6 TSM Sta Eq, Sumas SMS-12</t>
  </si>
  <si>
    <t>6 TSM Substation Equipment-12</t>
  </si>
  <si>
    <t>7 TSM Sta Eq, Fredonia3&amp;4 OP-1</t>
  </si>
  <si>
    <t>7 TSM Sta Eq, Fredonia3&amp;4 OP-2</t>
  </si>
  <si>
    <t>7 TSM Sta Eq, Fredonia3&amp;4 OP-3</t>
  </si>
  <si>
    <t>7 TSM Sta Eq, Fredonia3&amp;4 OP-4</t>
  </si>
  <si>
    <t>7 TSM Sta Eq, Fredonia3&amp;4 OP-5</t>
  </si>
  <si>
    <t>7 TSM Sta Eq, Fredonia3&amp;4 OP-6</t>
  </si>
  <si>
    <t>7 TSM Sta Eq, Fredonia3&amp;4 OP-7</t>
  </si>
  <si>
    <t>7 TSM Sta Eq, Fredonia3&amp;4 OP-8</t>
  </si>
  <si>
    <t>7 TSM Sta Eq, Fredonia3&amp;4 OP-9</t>
  </si>
  <si>
    <t>7 TSM Sta Eq, Fredonia3&amp;4 OP-10</t>
  </si>
  <si>
    <t>7 TSM Sta Eq, Fredonia3&amp;4 OP-11</t>
  </si>
  <si>
    <t>7 TSM Sta Eq, Fredonia3&amp;4 OP-12</t>
  </si>
  <si>
    <t>7 TSM Sta Eq, Hopkins Ridge Exp-1</t>
  </si>
  <si>
    <t>7 TSM Sta Eq, Hopkins Ridge Exp-2</t>
  </si>
  <si>
    <t>7 TSM Sta Eq, Hopkins Ridge Exp-3</t>
  </si>
  <si>
    <t>7 TSM Sta Eq, Hopkins Ridge Exp-4</t>
  </si>
  <si>
    <t>7 TSM Sta Eq, Hopkins Ridge Exp-5</t>
  </si>
  <si>
    <t>7 TSM Sta Eq, Hopkins Ridge Exp-6</t>
  </si>
  <si>
    <t>7 TSM Sta Eq, Hopkins Ridge Exp-7</t>
  </si>
  <si>
    <t>7 TSM Sta Eq, Hopkins Ridge Exp-8</t>
  </si>
  <si>
    <t>7 TSM Sta Eq, Hopkins Ridge Exp-9</t>
  </si>
  <si>
    <t>7 TSM Sta Eq, Hopkins Ridge Exp-10</t>
  </si>
  <si>
    <t>7 TSM Sta Eq, Hopkins Ridge Exp-11</t>
  </si>
  <si>
    <t>7 TSM Sta Eq, Hopkins Ridge Exp-12</t>
  </si>
  <si>
    <t>7 TSM Sub Eq, Sumas OP-SMS-1</t>
  </si>
  <si>
    <t>7 TSM Sub Eq, Sumas OP-SMS-2</t>
  </si>
  <si>
    <t>7 TSM Sub Eq, Sumas OP-SMS-3</t>
  </si>
  <si>
    <t>7 TSM Sub Eq, Sumas OP-SMS-4</t>
  </si>
  <si>
    <t>7 TSM Sub Eq, Sumas OP-SMS-5</t>
  </si>
  <si>
    <t>7 TSM Sub Eq, Sumas OP-SMS-6</t>
  </si>
  <si>
    <t>7 TSM Sub Eq, Sumas OP-SMS-7</t>
  </si>
  <si>
    <t>7 TSM Sub Eq, Sumas OP-SMS-8</t>
  </si>
  <si>
    <t>7 TSM Sub Eq, Sumas OP-SMS-9</t>
  </si>
  <si>
    <t>7 TSM Sub Eq, Sumas OP-SMS-10</t>
  </si>
  <si>
    <t>7 TSM Sub Eq, Sumas OP-SMS-11</t>
  </si>
  <si>
    <t>7 TSM Sub Eq, Sumas OP-SMS-12</t>
  </si>
  <si>
    <t>7 TSM Substation Equipment-11</t>
  </si>
  <si>
    <t>7 TSM Substation Equipment-12</t>
  </si>
  <si>
    <t>8 (LIF) Sta Eq, Sub-Txe-1</t>
  </si>
  <si>
    <t>8 (LIF) Sta Eq, Sub-Txe-2</t>
  </si>
  <si>
    <t>8 (LIF) Sta Eq, Sub-Txe-3</t>
  </si>
  <si>
    <t>8 (LIF) Sta Eq, Sub-Txe-4</t>
  </si>
  <si>
    <t>8 (LIF) Sta Eq, Sub-Txe-5</t>
  </si>
  <si>
    <t>8 (LIF) Sta Eq, Sub-Txe-6</t>
  </si>
  <si>
    <t>8 (LIF) Sta Eq, Sub-Txe-7</t>
  </si>
  <si>
    <t>8 (LIF) Sta Eq, Sub-Txe-8</t>
  </si>
  <si>
    <t>8 (LIF) Sta Eq, Sub-Txe-9</t>
  </si>
  <si>
    <t>8 (LIF) Sta Eq, Sub-Txe-10</t>
  </si>
  <si>
    <t>8 (LIF) Sta Eq, Sub-Txe-11</t>
  </si>
  <si>
    <t>8 (LIF) Sta Eq, Sub-Txe-12</t>
  </si>
  <si>
    <t>9 (GIF) Sta Eq, Arco Central-1</t>
  </si>
  <si>
    <t>9 (GIF) Sta Eq, Arco Central-2</t>
  </si>
  <si>
    <t>9 (GIF) Sta Eq, Arco Central-3</t>
  </si>
  <si>
    <t>9 (GIF) Sta Eq, Arco Central-4</t>
  </si>
  <si>
    <t>9 (GIF) Sta Eq, Arco Central-5</t>
  </si>
  <si>
    <t>9 (GIF) Sta Eq, Arco Central-6</t>
  </si>
  <si>
    <t>9 (GIF) Sta Eq, Arco Central-7</t>
  </si>
  <si>
    <t>9 (GIF) Sta Eq, Arco Central-8</t>
  </si>
  <si>
    <t>9 (GIF) Sta Eq, Arco Central-9</t>
  </si>
  <si>
    <t>9 (GIF) Sta Eq, Arco Central-10</t>
  </si>
  <si>
    <t>9 (GIF) Sta Eq, Arco Central-11</t>
  </si>
  <si>
    <t>9 (GIF) Sta Eq, Arco Central-12</t>
  </si>
  <si>
    <t>9 (GIF) Sta Eq, Baker River Sw-1</t>
  </si>
  <si>
    <t>9 (GIF) Sta Eq, Baker River Sw-2</t>
  </si>
  <si>
    <t>9 (GIF) Sta Eq, Baker River Sw-3</t>
  </si>
  <si>
    <t>9 (GIF) Sta Eq, Baker River Sw-4</t>
  </si>
  <si>
    <t>9 (GIF) Sta Eq, Baker River Sw-5</t>
  </si>
  <si>
    <t>9 (GIF) Sta Eq, Baker River Sw-6</t>
  </si>
  <si>
    <t>9 (GIF) Sta Eq, Baker River Sw-7</t>
  </si>
  <si>
    <t>9 (GIF) Sta Eq, Baker River Sw-8</t>
  </si>
  <si>
    <t>9 (GIF) Sta Eq, Baker River Sw-9</t>
  </si>
  <si>
    <t>9 (GIF) Sta Eq, Baker River Sw-10</t>
  </si>
  <si>
    <t>9 (GIF) Sta Eq, Baker River Sw-11</t>
  </si>
  <si>
    <t>9 (GIF) Sta Eq, Baker River Sw-12</t>
  </si>
  <si>
    <t>9 (GIF) Sta Eq, Colstrip 1-2-1</t>
  </si>
  <si>
    <t>9 (GIF) Sta Eq, Colstrip 1-2-2</t>
  </si>
  <si>
    <t>9 (GIF) Sta Eq, Colstrip 1-2-3</t>
  </si>
  <si>
    <t>9 (GIF) Sta Eq, Colstrip 1-2-4</t>
  </si>
  <si>
    <t>9 (GIF) Sta Eq, Colstrip 1-2-5</t>
  </si>
  <si>
    <t>9 (GIF) Sta Eq, Colstrip 1-2-6</t>
  </si>
  <si>
    <t>9 (GIF) Sta Eq, Colstrip 1-2-7</t>
  </si>
  <si>
    <t>9 (GIF) Sta Eq, Colstrip 1-2-8</t>
  </si>
  <si>
    <t>9 (GIF) Sta Eq, Colstrip 1-2-9</t>
  </si>
  <si>
    <t>9 (GIF) Sta Eq, Colstrip 1-2-10</t>
  </si>
  <si>
    <t>9 (GIF) Sta Eq, Colstrip 1-2-11</t>
  </si>
  <si>
    <t>9 (GIF) Sta Eq, Colstrip 1-2-12</t>
  </si>
  <si>
    <t>9 (GIF) Sta Eq, Colstrip 3-4 -1</t>
  </si>
  <si>
    <t>9 (GIF) Sta Eq, Colstrip 3-4 -2</t>
  </si>
  <si>
    <t>9 (GIF) Sta Eq, Colstrip 3-4 -3</t>
  </si>
  <si>
    <t>9 (GIF) Sta Eq, Colstrip 3-4 -4</t>
  </si>
  <si>
    <t>9 (GIF) Sta Eq, Colstrip 3-4 -5</t>
  </si>
  <si>
    <t>9 (GIF) Sta Eq, Colstrip 3-4 -6</t>
  </si>
  <si>
    <t>9 (GIF) Sta Eq, Colstrip 3-4 -7</t>
  </si>
  <si>
    <t>9 (GIF) Sta Eq, Colstrip 3-4 -8</t>
  </si>
  <si>
    <t>9 (GIF) Sta Eq, Colstrip 3-4 -9</t>
  </si>
  <si>
    <t>9 (GIF) Sta Eq, Colstrip 3-4 -10</t>
  </si>
  <si>
    <t>9 (GIF) Sta Eq, Colstrip 3-4 -11</t>
  </si>
  <si>
    <t>9 (GIF) Sta Eq, Colstrip 3-4 -12</t>
  </si>
  <si>
    <t>9 (GIF) Sta Eq, Electron Height-1</t>
  </si>
  <si>
    <t>9 (GIF) Sta Eq, Electron Height-2</t>
  </si>
  <si>
    <t>9 (GIF) Sta Eq, Electron Height-3</t>
  </si>
  <si>
    <t>9 (GIF) Sta Eq, Electron Height-4</t>
  </si>
  <si>
    <t>9 (GIF) Sta Eq, Electron Height-5</t>
  </si>
  <si>
    <t>9 (GIF) Sta Eq, Electron Height-6</t>
  </si>
  <si>
    <t>9 (GIF) Sta Eq, Electron Height-7</t>
  </si>
  <si>
    <t>9 (GIF) Sta Eq, Electron Height-8</t>
  </si>
  <si>
    <t>9 (GIF) Sta Eq, Electron Height-9</t>
  </si>
  <si>
    <t>9 (GIF) Sta Eq, Electron Height-10</t>
  </si>
  <si>
    <t>9 (GIF) Sta Eq, Electron Height-11</t>
  </si>
  <si>
    <t>9 (GIF) Sta Eq, Electron Height-12</t>
  </si>
  <si>
    <t>9 (GIF) Sta Eq, Encogen-1</t>
  </si>
  <si>
    <t>9 (GIF) Sta Eq, Encogen-2</t>
  </si>
  <si>
    <t>9 (GIF) Sta Eq, Encogen-3</t>
  </si>
  <si>
    <t>9 (GIF) Sta Eq, Encogen-4</t>
  </si>
  <si>
    <t>9 (GIF) Sta Eq, Encogen-5</t>
  </si>
  <si>
    <t>9 (GIF) Sta Eq, Encogen-6</t>
  </si>
  <si>
    <t>9 (GIF) Sta Eq, Encogen-7</t>
  </si>
  <si>
    <t>9 (GIF) Sta Eq, Encogen-8</t>
  </si>
  <si>
    <t>9 (GIF) Sta Eq, Encogen-9</t>
  </si>
  <si>
    <t>9 (GIF) Sta Eq, Encogen-10</t>
  </si>
  <si>
    <t>9 (GIF) Sta Eq, Encogen-11</t>
  </si>
  <si>
    <t>9 (GIF) Sta Eq, Encogen-12</t>
  </si>
  <si>
    <t>9 (GIF) Sta Eq, Ferndale-1</t>
  </si>
  <si>
    <t>9 (GIF) Sta Eq, Ferndale-2</t>
  </si>
  <si>
    <t>9 (GIF) Sta Eq, Ferndale-3</t>
  </si>
  <si>
    <t>9 (GIF) Sta Eq, Ferndale-4</t>
  </si>
  <si>
    <t>9 (GIF) Sta Eq, Ferndale-5</t>
  </si>
  <si>
    <t>9 (GIF) Sta Eq, Ferndale-6</t>
  </si>
  <si>
    <t>9 (GIF) Sta Eq, Ferndale-7</t>
  </si>
  <si>
    <t>9 (GIF) Sta Eq, Ferndale-8</t>
  </si>
  <si>
    <t>9 (GIF) Sta Eq, Ferndale-9</t>
  </si>
  <si>
    <t>9 (GIF) Sta Eq, Ferndale-10</t>
  </si>
  <si>
    <t>9 (GIF) Sta Eq, Ferndale-11</t>
  </si>
  <si>
    <t>9 (GIF) Sta Eq, Ferndale-12</t>
  </si>
  <si>
    <t>9 (GIF) Sta Eq, Fred 1/APC-1</t>
  </si>
  <si>
    <t>9 (GIF) Sta Eq, Fred 1/APC-2</t>
  </si>
  <si>
    <t>9 (GIF) Sta Eq, Fred 1/APC-3</t>
  </si>
  <si>
    <t>9 (GIF) Sta Eq, Fred 1/APC-4</t>
  </si>
  <si>
    <t>9 (GIF) Sta Eq, Fred 1/APC-5</t>
  </si>
  <si>
    <t>9 (GIF) Sta Eq, Fred 1/APC-6</t>
  </si>
  <si>
    <t>9 (GIF) Sta Eq, Fred 1/APC-7</t>
  </si>
  <si>
    <t>9 (GIF) Sta Eq, Fred 1/APC-8</t>
  </si>
  <si>
    <t>9 (GIF) Sta Eq, Fred 1/APC-9</t>
  </si>
  <si>
    <t>9 (GIF) Sta Eq, Fred 1/APC-10</t>
  </si>
  <si>
    <t>9 (GIF) Sta Eq, Fred 1/APC-11</t>
  </si>
  <si>
    <t>9 (GIF) Sta Eq, Fred 1/APC-12</t>
  </si>
  <si>
    <t>9 (GIF) Sta Eq, Frederickson-1</t>
  </si>
  <si>
    <t>9 (GIF) Sta Eq, Frederickson-2</t>
  </si>
  <si>
    <t>9 (GIF) Sta Eq, Frederickson-3</t>
  </si>
  <si>
    <t>9 (GIF) Sta Eq, Frederickson-4</t>
  </si>
  <si>
    <t>9 (GIF) Sta Eq, Frederickson-5</t>
  </si>
  <si>
    <t>9 (GIF) Sta Eq, Frederickson-6</t>
  </si>
  <si>
    <t>9 (GIF) Sta Eq, Frederickson-7</t>
  </si>
  <si>
    <t>9 (GIF) Sta Eq, Frederickson-8</t>
  </si>
  <si>
    <t>9 (GIF) Sta Eq, Frederickson-9</t>
  </si>
  <si>
    <t>9 (GIF) Sta Eq, Frederickson-10</t>
  </si>
  <si>
    <t>9 (GIF) Sta Eq, Frederickson-11</t>
  </si>
  <si>
    <t>9 (GIF) Sta Eq, Frederickson-12</t>
  </si>
  <si>
    <t>9 (GIF) Sta Eq, Fredonia 1&amp;2-7</t>
  </si>
  <si>
    <t>9 (GIF) Sta Eq, Fredonia 1&amp;2-8</t>
  </si>
  <si>
    <t>9 (GIF) Sta Eq, Fredonia 1&amp;2-9</t>
  </si>
  <si>
    <t>9 (GIF) Sta Eq, Fredonia 1&amp;2-10</t>
  </si>
  <si>
    <t>9 (GIF) Sta Eq, Fredonia 1&amp;2-11</t>
  </si>
  <si>
    <t>9 (GIF) Sta Eq, Fredonia 1&amp;2-12</t>
  </si>
  <si>
    <t>9 (GIF) Sta Eq, Fredonia 3&amp;4-1</t>
  </si>
  <si>
    <t>9 (GIF) Sta Eq, Fredonia 3&amp;4-2</t>
  </si>
  <si>
    <t>9 (GIF) Sta Eq, Fredonia 3&amp;4-3</t>
  </si>
  <si>
    <t>9 (GIF) Sta Eq, Fredonia 3&amp;4-4</t>
  </si>
  <si>
    <t>9 (GIF) Sta Eq, Fredonia 3&amp;4-5</t>
  </si>
  <si>
    <t>9 (GIF) Sta Eq, Fredonia 3&amp;4-6</t>
  </si>
  <si>
    <t>9 (GIF) Sta Eq, Fredonia 3&amp;4-7</t>
  </si>
  <si>
    <t>9 (GIF) Sta Eq, Fredonia 3&amp;4-8</t>
  </si>
  <si>
    <t>9 (GIF) Sta Eq, Fredonia 3&amp;4-9</t>
  </si>
  <si>
    <t>9 (GIF) Sta Eq, Fredonia 3&amp;4-10</t>
  </si>
  <si>
    <t>9 (GIF) Sta Eq, Fredonia 3&amp;4-11</t>
  </si>
  <si>
    <t>9 (GIF) Sta Eq, Fredonia 3&amp;4-12</t>
  </si>
  <si>
    <t>9 (GIF) Sta Eq, Goldendale-1</t>
  </si>
  <si>
    <t>9 (GIF) Sta Eq, Goldendale-2</t>
  </si>
  <si>
    <t>9 (GIF) Sta Eq, Goldendale-3</t>
  </si>
  <si>
    <t>9 (GIF) Sta Eq, Goldendale-4</t>
  </si>
  <si>
    <t>9 (GIF) Sta Eq, Goldendale-5</t>
  </si>
  <si>
    <t>9 (GIF) Sta Eq, Goldendale-6</t>
  </si>
  <si>
    <t>9 (GIF) Sta Eq, Goldendale-7</t>
  </si>
  <si>
    <t>9 (GIF) Sta Eq, Goldendale-8</t>
  </si>
  <si>
    <t>9 (GIF) Sta Eq, Goldendale-9</t>
  </si>
  <si>
    <t>9 (GIF) Sta Eq, Goldendale-10</t>
  </si>
  <si>
    <t>9 (GIF) Sta Eq, Goldendale-11</t>
  </si>
  <si>
    <t>9 (GIF) Sta Eq, Goldendale-12</t>
  </si>
  <si>
    <t>9 (GIF) Sta Eq, Hopkins Ridge-1</t>
  </si>
  <si>
    <t>9 (GIF) Sta Eq, Hopkins Ridge-2</t>
  </si>
  <si>
    <t>9 (GIF) Sta Eq, Hopkins Ridge-3</t>
  </si>
  <si>
    <t>9 (GIF) Sta Eq, Hopkins Ridge-4</t>
  </si>
  <si>
    <t>9 (GIF) Sta Eq, Hopkins Ridge-5</t>
  </si>
  <si>
    <t>9 (GIF) Sta Eq, Hopkins Ridge-6</t>
  </si>
  <si>
    <t>9 (GIF) Sta Eq, Hopkins Ridge-7</t>
  </si>
  <si>
    <t>9 (GIF) Sta Eq, Hopkins Ridge-8</t>
  </si>
  <si>
    <t>9 (GIF) Sta Eq, Hopkins Ridge-9</t>
  </si>
  <si>
    <t>9 (GIF) Sta Eq, Hopkins Ridge-10</t>
  </si>
  <si>
    <t>9 (GIF) Sta Eq, Hopkins Ridge-11</t>
  </si>
  <si>
    <t>9 (GIF) Sta Eq, Hopkins Ridge-12</t>
  </si>
  <si>
    <t>9 (GIF) Sta Eq, HPK sub@plant-7</t>
  </si>
  <si>
    <t>9 (GIF) Sta Eq, HPK sub@plant-8</t>
  </si>
  <si>
    <t>9 (GIF) Sta Eq, HPK sub@plant-9</t>
  </si>
  <si>
    <t>9 (GIF) Sta Eq, HPK sub@plant-10</t>
  </si>
  <si>
    <t>9 (GIF) Sta Eq, HPK sub@plant-11</t>
  </si>
  <si>
    <t>9 (GIF) Sta Eq, HPK sub@plant-12</t>
  </si>
  <si>
    <t>9 (GIF) Sta Eq, LB#4 -2013-1</t>
  </si>
  <si>
    <t>9 (GIF) Sta Eq, LB#4 -2013-2</t>
  </si>
  <si>
    <t>9 (GIF) Sta Eq, LB#4 -2013-3</t>
  </si>
  <si>
    <t>9 (GIF) Sta Eq, LB#4 -2013-4</t>
  </si>
  <si>
    <t>9 (GIF) Sta Eq, LB#4 -2013-5</t>
  </si>
  <si>
    <t>9 (GIF) Sta Eq, LB#4 -2013-6</t>
  </si>
  <si>
    <t>9 (GIF) Sta Eq, LB#4 -2013-7</t>
  </si>
  <si>
    <t>9 (GIF) Sta Eq, LB#4 -2013-8</t>
  </si>
  <si>
    <t>9 (GIF) Sta Eq, LB#4 -2013-9</t>
  </si>
  <si>
    <t>9 (GIF) Sta Eq, LB#4 -2013-10</t>
  </si>
  <si>
    <t>9 (GIF) Sta Eq, LB#4 -2013-11</t>
  </si>
  <si>
    <t>9 (GIF) Sta Eq, LB#4 -2013-12</t>
  </si>
  <si>
    <t>9 (GIF) Sta Eq, Lower Baker-1</t>
  </si>
  <si>
    <t>9 (GIF) Sta Eq, Lower Baker-2</t>
  </si>
  <si>
    <t>9 (GIF) Sta Eq, Lower Baker-3</t>
  </si>
  <si>
    <t>9 (GIF) Sta Eq, Lower Baker-4</t>
  </si>
  <si>
    <t>9 (GIF) Sta Eq, Lower Baker-5</t>
  </si>
  <si>
    <t>9 (GIF) Sta Eq, Lower Baker-6</t>
  </si>
  <si>
    <t>9 (GIF) Sta Eq, Lower Baker-7</t>
  </si>
  <si>
    <t>9 (GIF) Sta Eq, Lower Baker-8</t>
  </si>
  <si>
    <t>9 (GIF) Sta Eq, Lower Baker-9</t>
  </si>
  <si>
    <t>9 (GIF) Sta Eq, Lower Baker-10</t>
  </si>
  <si>
    <t>9 (GIF) Sta Eq, Lower Baker-11</t>
  </si>
  <si>
    <t>9 (GIF) Sta Eq, Lower Baker-12</t>
  </si>
  <si>
    <t>9 (GIF) Sta Eq, LSR-8</t>
  </si>
  <si>
    <t>9 (GIF) Sta Eq, LSR-9</t>
  </si>
  <si>
    <t>9 (GIF) Sta Eq, LSR-10</t>
  </si>
  <si>
    <t>9 (GIF) Sta Eq, LSR-11</t>
  </si>
  <si>
    <t>9 (GIF) Sta Eq, LSR-12</t>
  </si>
  <si>
    <t>9 (GIF) Sta Eq, Mint Farm-1</t>
  </si>
  <si>
    <t>9 (GIF) Sta Eq, Mint Farm-2</t>
  </si>
  <si>
    <t>9 (GIF) Sta Eq, Mint Farm-3</t>
  </si>
  <si>
    <t>9 (GIF) Sta Eq, Mint Farm-4</t>
  </si>
  <si>
    <t>9 (GIF) Sta Eq, Mint Farm-5</t>
  </si>
  <si>
    <t>9 (GIF) Sta Eq, Mint Farm-6</t>
  </si>
  <si>
    <t>9 (GIF) Sta Eq, Mint Farm-7</t>
  </si>
  <si>
    <t>9 (GIF) Sta Eq, Mint Farm-8</t>
  </si>
  <si>
    <t>9 (GIF) Sta Eq, Mint Farm-9</t>
  </si>
  <si>
    <t>9 (GIF) Sta Eq, Mint Farm-10</t>
  </si>
  <si>
    <t>9 (GIF) Sta Eq, Mint Farm-11</t>
  </si>
  <si>
    <t>9 (GIF) Sta Eq, Mint Farm-12</t>
  </si>
  <si>
    <t>9 (GIF) Sta Eq, Nooksack-1</t>
  </si>
  <si>
    <t>9 (GIF) Sta Eq, Nooksack-2</t>
  </si>
  <si>
    <t>9 (GIF) Sta Eq, Nooksack-3</t>
  </si>
  <si>
    <t>9 (GIF) Sta Eq, Nooksack-4</t>
  </si>
  <si>
    <t>9 (GIF) Sta Eq, Nooksack-5</t>
  </si>
  <si>
    <t>9 (GIF) Sta Eq, Nooksack-6</t>
  </si>
  <si>
    <t>9 (GIF) Sta Eq, Nooksack-7</t>
  </si>
  <si>
    <t>9 (GIF) Sta Eq, Nooksack-8</t>
  </si>
  <si>
    <t>9 (GIF) Sta Eq, Nooksack-9</t>
  </si>
  <si>
    <t>9 (GIF) Sta Eq, Nooksack-10</t>
  </si>
  <si>
    <t>9 (GIF) Sta Eq, Nooksack-11</t>
  </si>
  <si>
    <t>9 (GIF) Sta Eq, Nooksack-12</t>
  </si>
  <si>
    <t>9 (GIF) Sta Eq, Poison Spring-4</t>
  </si>
  <si>
    <t>9 (GIF) Sta Eq, Poison Spring-5</t>
  </si>
  <si>
    <t>9 (GIF) Sta Eq, Poison Spring-6</t>
  </si>
  <si>
    <t>9 (GIF) Sta Eq, Poison Spring-7</t>
  </si>
  <si>
    <t>9 (GIF) Sta Eq, Poison Spring-8</t>
  </si>
  <si>
    <t>9 (GIF) Sta Eq, Poison Spring-9</t>
  </si>
  <si>
    <t>9 (GIF) Sta Eq, Poison Spring-10</t>
  </si>
  <si>
    <t>9 (GIF) Sta Eq, Poison Spring-11</t>
  </si>
  <si>
    <t>9 (GIF) Sta Eq, Poison Spring-12</t>
  </si>
  <si>
    <t>9 (GIF) Sta Eq, Shannon-1</t>
  </si>
  <si>
    <t>9 (GIF) Sta Eq, Shannon-2</t>
  </si>
  <si>
    <t>9 (GIF) Sta Eq, Shannon-3</t>
  </si>
  <si>
    <t>9 (GIF) Sta Eq, Shannon-4</t>
  </si>
  <si>
    <t>9 (GIF) Sta Eq, Shannon-5</t>
  </si>
  <si>
    <t>9 (GIF) Sta Eq, Shannon-6</t>
  </si>
  <si>
    <t>9 (GIF) Sta Eq, Shannon-7</t>
  </si>
  <si>
    <t>9 (GIF) Sta Eq, Shannon-8</t>
  </si>
  <si>
    <t>9 (GIF) Sta Eq, Shannon-9</t>
  </si>
  <si>
    <t>9 (GIF) Sta Eq, Shannon-10</t>
  </si>
  <si>
    <t>9 (GIF) Sta Eq, Shannon-11</t>
  </si>
  <si>
    <t>9 (GIF) Sta Eq, Shannon-12</t>
  </si>
  <si>
    <t>9 (GIF) Sta Eq, Snoq 1-2013-1</t>
  </si>
  <si>
    <t>9 (GIF) Sta Eq, Snoq 1-2013-2</t>
  </si>
  <si>
    <t>9 (GIF) Sta Eq, Snoq 1-2013-3</t>
  </si>
  <si>
    <t>9 (GIF) Sta Eq, Snoq 1-2013-4</t>
  </si>
  <si>
    <t>9 (GIF) Sta Eq, Snoq 1-2013-5</t>
  </si>
  <si>
    <t>9 (GIF) Sta Eq, Snoq 1-2013-6</t>
  </si>
  <si>
    <t>9 (GIF) Sta Eq, Snoq 1-2013-7</t>
  </si>
  <si>
    <t>9 (GIF) Sta Eq, Snoq 1-2013-8</t>
  </si>
  <si>
    <t>9 (GIF) Sta Eq, Snoq 1-2013-9</t>
  </si>
  <si>
    <t>9 (GIF) Sta Eq, Snoq 1-2013-10</t>
  </si>
  <si>
    <t>9 (GIF) Sta Eq, Snoq 1-2013-11</t>
  </si>
  <si>
    <t>9 (GIF) Sta Eq, Snoq 1-2013-12</t>
  </si>
  <si>
    <t>9 (GIF) Sta Eq, Snoq 2-2013-1</t>
  </si>
  <si>
    <t>9 (GIF) Sta Eq, Snoq 2-2013-2</t>
  </si>
  <si>
    <t>9 (GIF) Sta Eq, Snoq 2-2013-3</t>
  </si>
  <si>
    <t>9 (GIF) Sta Eq, Snoq 2-2013-4</t>
  </si>
  <si>
    <t>9 (GIF) Sta Eq, Snoq 2-2013-5</t>
  </si>
  <si>
    <t>9 (GIF) Sta Eq, Snoq 2-2013-6</t>
  </si>
  <si>
    <t>9 (GIF) Sta Eq, Snoq 2-2013-7</t>
  </si>
  <si>
    <t>9 (GIF) Sta Eq, Snoq 2-2013-8</t>
  </si>
  <si>
    <t>9 (GIF) Sta Eq, Snoq 2-2013-9</t>
  </si>
  <si>
    <t>9 (GIF) Sta Eq, Snoq 2-2013-10</t>
  </si>
  <si>
    <t>9 (GIF) Sta Eq, Snoq 2-2013-11</t>
  </si>
  <si>
    <t>9 (GIF) Sta Eq, Snoq 2-2013-12</t>
  </si>
  <si>
    <t>9 (GIF) Sta Eq, Snoqualmie 2-1</t>
  </si>
  <si>
    <t>9 (GIF) Sta Eq, Snoqualmie 2-2</t>
  </si>
  <si>
    <t>9 (GIF) Sta Eq, Snoqualmie 2-3</t>
  </si>
  <si>
    <t>9 (GIF) Sta Eq, Snoqualmie 2-4</t>
  </si>
  <si>
    <t>9 (GIF) Sta Eq, Snoqualmie 2-5</t>
  </si>
  <si>
    <t>9 (GIF) Sta Eq, Snoqualmie 2-6</t>
  </si>
  <si>
    <t>9 (GIF) Sta Eq, Snoqualmie 2-7</t>
  </si>
  <si>
    <t>9 (GIF) Sta Eq, Snoqualmie 2-8</t>
  </si>
  <si>
    <t>9 (GIF) Sta Eq, Snoqualmie 2-9</t>
  </si>
  <si>
    <t>9 (GIF) Sta Eq, Snoqualmie 2-10</t>
  </si>
  <si>
    <t>9 (GIF) Sta Eq, Snoqualmie 2-11</t>
  </si>
  <si>
    <t>9 (GIF) Sta Eq, Snoqualmie 2-12</t>
  </si>
  <si>
    <t>9 (GIF) Sta Eq, Snoqualmie Sw-11</t>
  </si>
  <si>
    <t>9 (GIF) Sta Eq, Snoqualmie Sw-12</t>
  </si>
  <si>
    <t>9 (GIF) Sta Eq, Stillwater-1</t>
  </si>
  <si>
    <t>9 (GIF) Sta Eq, Stillwater-2</t>
  </si>
  <si>
    <t>9 (GIF) Sta Eq, Stillwater-3</t>
  </si>
  <si>
    <t>9 (GIF) Sta Eq, Stillwater-4</t>
  </si>
  <si>
    <t>9 (GIF) Sta Eq, Stillwater-5</t>
  </si>
  <si>
    <t>9 (GIF) Sta Eq, Stillwater-6</t>
  </si>
  <si>
    <t>9 (GIF) Sta Eq, Stillwater-7</t>
  </si>
  <si>
    <t>9 (GIF) Sta Eq, Stillwater-8</t>
  </si>
  <si>
    <t>9 (GIF) Sta Eq, Stillwater-9</t>
  </si>
  <si>
    <t>9 (GIF) Sta Eq, Stillwater-10</t>
  </si>
  <si>
    <t>9 (GIF) Sta Eq, Stillwater-11</t>
  </si>
  <si>
    <t>9 (GIF) Sta Eq, Stillwater-12</t>
  </si>
  <si>
    <t>9 (GIF) Sta Eq, SUB-BRL4-2013-1</t>
  </si>
  <si>
    <t>9 (GIF) Sta Eq, SUB-BRL4-2013-2</t>
  </si>
  <si>
    <t>9 (GIF) Sta Eq, SUB-BRL4-2013-3</t>
  </si>
  <si>
    <t>9 (GIF) Sta Eq, SUB-BRL4-2013-4</t>
  </si>
  <si>
    <t>9 (GIF) Sta Eq, SUB-BRL4-2013-5</t>
  </si>
  <si>
    <t>9 (GIF) Sta Eq, SUB-BRL4-2013-6</t>
  </si>
  <si>
    <t>9 (GIF) Sta Eq, SUB-BRL4-2013-7</t>
  </si>
  <si>
    <t>9 (GIF) Sta Eq, SUB-BRL4-2013-8</t>
  </si>
  <si>
    <t>9 (GIF) Sta Eq, SUB-BRL4-2013-9</t>
  </si>
  <si>
    <t>9 (GIF) Sta Eq, SUB-BRL4-2013-10</t>
  </si>
  <si>
    <t>9 (GIF) Sta Eq, SUB-BRL4-2013-11</t>
  </si>
  <si>
    <t>9 (GIF) Sta Eq, SUB-BRL4-2013-12</t>
  </si>
  <si>
    <t>9 (GIF) Sta Eq, Sumas OP-SMC-1</t>
  </si>
  <si>
    <t>9 (GIF) Sta Eq, Sumas OP-SMC-2</t>
  </si>
  <si>
    <t>9 (GIF) Sta Eq, Sumas OP-SMC-3</t>
  </si>
  <si>
    <t>9 (GIF) Sta Eq, Sumas OP-SMC-4</t>
  </si>
  <si>
    <t>9 (GIF) Sta Eq, Sumas OP-SMC-5</t>
  </si>
  <si>
    <t>9 (GIF) Sta Eq, Sumas OP-SMC-6</t>
  </si>
  <si>
    <t>9 (GIF) Sta Eq, Sumas OP-SMC-7</t>
  </si>
  <si>
    <t>9 (GIF) Sta Eq, Sumas OP-SMC-8</t>
  </si>
  <si>
    <t>9 (GIF) Sta Eq, Sumas OP-SMC-9</t>
  </si>
  <si>
    <t>9 (GIF) Sta Eq, Sumas OP-SMC-10</t>
  </si>
  <si>
    <t>9 (GIF) Sta Eq, Sumas OP-SMC-11</t>
  </si>
  <si>
    <t>9 (GIF) Sta Eq, Sumas OP-SMC-12</t>
  </si>
  <si>
    <t>9 (GIF) Sta Eq, Terrell-1</t>
  </si>
  <si>
    <t>9 (GIF) Sta Eq, Terrell-2</t>
  </si>
  <si>
    <t>9 (GIF) Sta Eq, Terrell-3</t>
  </si>
  <si>
    <t>9 (GIF) Sta Eq, Terrell-4</t>
  </si>
  <si>
    <t>9 (GIF) Sta Eq, Terrell-5</t>
  </si>
  <si>
    <t>9 (GIF) Sta Eq, Terrell-6</t>
  </si>
  <si>
    <t>9 (GIF) Sta Eq, Terrell-7</t>
  </si>
  <si>
    <t>9 (GIF) Sta Eq, Terrell-8</t>
  </si>
  <si>
    <t>9 (GIF) Sta Eq, Terrell-9</t>
  </si>
  <si>
    <t>9 (GIF) Sta Eq, Terrell-10</t>
  </si>
  <si>
    <t>9 (GIF) Sta Eq, Terrell-11</t>
  </si>
  <si>
    <t>9 (GIF) Sta Eq, Terrell-12</t>
  </si>
  <si>
    <t>9 (GIF) Sta Eq, Texaco West-1</t>
  </si>
  <si>
    <t>9 (GIF) Sta Eq, Texaco West-2</t>
  </si>
  <si>
    <t>9 (GIF) Sta Eq, Texaco West-3</t>
  </si>
  <si>
    <t>9 (GIF) Sta Eq, Texaco West-4</t>
  </si>
  <si>
    <t>9 (GIF) Sta Eq, Texaco West-5</t>
  </si>
  <si>
    <t>9 (GIF) Sta Eq, Texaco West-6</t>
  </si>
  <si>
    <t>9 (GIF) Sta Eq, Texaco West-7</t>
  </si>
  <si>
    <t>9 (GIF) Sta Eq, Texaco West-8</t>
  </si>
  <si>
    <t>9 (GIF) Sta Eq, Texaco West-9</t>
  </si>
  <si>
    <t>9 (GIF) Sta Eq, Texaco West-10</t>
  </si>
  <si>
    <t>9 (GIF) Sta Eq, Texaco West-11</t>
  </si>
  <si>
    <t>9 (GIF) Sta Eq, Texaco West-12</t>
  </si>
  <si>
    <t>9 (GIF) Sta Eq, Upper Baker-1</t>
  </si>
  <si>
    <t>9 (GIF) Sta Eq, Upper Baker-2</t>
  </si>
  <si>
    <t>9 (GIF) Sta Eq, Upper Baker-3</t>
  </si>
  <si>
    <t>9 (GIF) Sta Eq, Upper Baker-4</t>
  </si>
  <si>
    <t>9 (GIF) Sta Eq, Upper Baker-5</t>
  </si>
  <si>
    <t>9 (GIF) Sta Eq, Upper Baker-6</t>
  </si>
  <si>
    <t>9 (GIF) Sta Eq, Upper Baker-7</t>
  </si>
  <si>
    <t>9 (GIF) Sta Eq, Upper Baker-8</t>
  </si>
  <si>
    <t>9 (GIF) Sta Eq, Upper Baker-9</t>
  </si>
  <si>
    <t>9 (GIF) Sta Eq, Upper Baker-10</t>
  </si>
  <si>
    <t>9 (GIF) Sta Eq, Upper Baker-11</t>
  </si>
  <si>
    <t>9 (GIF) Sta Eq, Upper Baker-12</t>
  </si>
  <si>
    <t>9 (GIF) Sta Eq, WHDE sub@plant-1</t>
  </si>
  <si>
    <t>9 (GIF) Sta Eq, WHDE sub@plant-2</t>
  </si>
  <si>
    <t>9 (GIF) Sta Eq, WHDE sub@plant-3</t>
  </si>
  <si>
    <t>9 (GIF) Sta Eq, WHDE sub@plant-4</t>
  </si>
  <si>
    <t>9 (GIF) Sta Eq, WHDE sub@plant-5</t>
  </si>
  <si>
    <t>9 (GIF) Sta Eq, WHDE sub@plant-6</t>
  </si>
  <si>
    <t>9 (GIF) Sta Eq, WHDE sub@plant-7</t>
  </si>
  <si>
    <t>9 (GIF) Sta Eq, WHDE sub@plant-8</t>
  </si>
  <si>
    <t>9 (GIF) Sta Eq, WHDE sub@plant-9</t>
  </si>
  <si>
    <t>9 (GIF) Sta Eq, WHDE sub@plant-10</t>
  </si>
  <si>
    <t>9 (GIF) Sta Eq, WHDE sub@plant-11</t>
  </si>
  <si>
    <t>9 (GIF) Sta Eq, WHDE sub@plant-12</t>
  </si>
  <si>
    <t>9 (GIF) Sta Eq, Whitehorn-1</t>
  </si>
  <si>
    <t>9 (GIF) Sta Eq, Whitehorn-2</t>
  </si>
  <si>
    <t>9 (GIF) Sta Eq, Whitehorn-3</t>
  </si>
  <si>
    <t>9 (GIF) Sta Eq, Whitehorn-4</t>
  </si>
  <si>
    <t>9 (GIF) Sta Eq, Whitehorn-5</t>
  </si>
  <si>
    <t>9 (GIF) Sta Eq, Whitehorn-6</t>
  </si>
  <si>
    <t>9 (GIF) Sta Eq, Whitehorn-7</t>
  </si>
  <si>
    <t>9 (GIF) Sta Eq, Whitehorn-8</t>
  </si>
  <si>
    <t>9 (GIF) Sta Eq, Whitehorn-9</t>
  </si>
  <si>
    <t>9 (GIF) Sta Eq, Whitehorn-10</t>
  </si>
  <si>
    <t>9 (GIF) Sta Eq, Whitehorn-11</t>
  </si>
  <si>
    <t>9 (GIF) Sta Eq, Whitehorn-12</t>
  </si>
  <si>
    <t>9 (GIF) Sta Eq, Wild H sub@plt-1</t>
  </si>
  <si>
    <t>9 (GIF) Sta Eq, Wild H sub@plt-2</t>
  </si>
  <si>
    <t>9 (GIF) Sta Eq, Wild H sub@plt-3</t>
  </si>
  <si>
    <t>9 (GIF) Sta Eq, Wild H sub@plt-4</t>
  </si>
  <si>
    <t>9 (GIF) Sta Eq, Wild H sub@plt-5</t>
  </si>
  <si>
    <t>9 (GIF) Sta Eq, Wild H sub@plt-6</t>
  </si>
  <si>
    <t>9 (GIF) Sta Eq, Wild H sub@plt-7</t>
  </si>
  <si>
    <t>9 (GIF) Sta Eq, Wild H sub@plt-8</t>
  </si>
  <si>
    <t>9 (GIF) Sta Eq, Wild H sub@plt-9</t>
  </si>
  <si>
    <t>9 (GIF) Sta Eq, Wild H sub@plt-10</t>
  </si>
  <si>
    <t>9 (GIF) Sta Eq, Wild H sub@plt-11</t>
  </si>
  <si>
    <t>9 (GIF) Sta Eq, Wild H sub@plt-12</t>
  </si>
  <si>
    <t>9 (GIF) Sta Eq, Wild Horse -1</t>
  </si>
  <si>
    <t>9 (GIF) Sta Eq, Wild Horse -2</t>
  </si>
  <si>
    <t>9 (GIF) Sta Eq, Wild Horse -3</t>
  </si>
  <si>
    <t>9 (GIF) Sta Eq, Wild Horse -4</t>
  </si>
  <si>
    <t>9 (GIF) Sta Eq, Wild Horse -5</t>
  </si>
  <si>
    <t>9 (GIF) Sta Eq, Wild Horse -6</t>
  </si>
  <si>
    <t>9 (GIF) Sta Eq, Wild Horse -7</t>
  </si>
  <si>
    <t>9 (GIF) Sta Eq, Wild Horse -8</t>
  </si>
  <si>
    <t>9 (GIF) Sta Eq, Wild Horse -9</t>
  </si>
  <si>
    <t>9 (GIF) Sta Eq, Wild Horse -10</t>
  </si>
  <si>
    <t>9 (GIF) Sta Eq, Wild Horse -11</t>
  </si>
  <si>
    <t>9 (GIF) Sta Eq, Wild Horse -12</t>
  </si>
  <si>
    <t>9 (GIF) Sta Eq, Wild Horse Exp-1</t>
  </si>
  <si>
    <t>9 (GIF) Sta Eq, Wild Horse Exp-2</t>
  </si>
  <si>
    <t>9 (GIF) Sta Eq, Wild Horse Exp-3</t>
  </si>
  <si>
    <t>9 (GIF) Sta Eq, Wild Horse Exp-4</t>
  </si>
  <si>
    <t>9 (GIF) Sta Eq, Wild Horse Exp-5</t>
  </si>
  <si>
    <t>9 (GIF) Sta Eq, Wild Horse Exp-6</t>
  </si>
  <si>
    <t>9 (GIF) Sta Eq, Wild Horse Exp-7</t>
  </si>
  <si>
    <t>9 (GIF) Sta Eq, Wild Horse Exp-8</t>
  </si>
  <si>
    <t>9 (GIF) Sta Eq, Wild Horse Exp-9</t>
  </si>
  <si>
    <t>9 (GIF) Sta Eq, Wild Horse Exp-10</t>
  </si>
  <si>
    <t>9 (GIF) Sta Eq, Wild Horse Exp-11</t>
  </si>
  <si>
    <t>9 (GIF) Sta Eq, Wild Horse Exp-12</t>
  </si>
  <si>
    <t>9 (GIF) Sta Eq, Wind Ridge-1</t>
  </si>
  <si>
    <t>9 (GIF) Sta Eq, Wind Ridge-2</t>
  </si>
  <si>
    <t>9 (GIF) Sta Eq, Wind Ridge-3</t>
  </si>
  <si>
    <t>9 (GIF) Sta Eq, Wind Ridge-4</t>
  </si>
  <si>
    <t>9 (GIF) Sta Eq, Wind Ridge-5</t>
  </si>
  <si>
    <t>9 (GIF) Sta Eq, Wind Ridge-6</t>
  </si>
  <si>
    <t>9 (GIF) Sta Eq, Wind Ridge-7</t>
  </si>
  <si>
    <t>9 (GIF) Sta Eq, Wind Ridge-8</t>
  </si>
  <si>
    <t>9 (GIF) Sta Eq, Wind Ridge-9</t>
  </si>
  <si>
    <t>9 (GIF) Sta Eq, Wind Ridge-10</t>
  </si>
  <si>
    <t>9 (GIF) Sta Eq, Wind Ridge-11</t>
  </si>
  <si>
    <t>9 (GIF) Sta Eq, Wind Ridge-12</t>
  </si>
  <si>
    <t>9 (GIF) Sta Eq, WindRid NonProj-1</t>
  </si>
  <si>
    <t>9 (GIF) Sta Eq, WindRid NonProj-2</t>
  </si>
  <si>
    <t>9 (GIF) Sta Eq, WindRid NonProj-3</t>
  </si>
  <si>
    <t>9 (GIF) Sta Eq, WindRid NonProj-4</t>
  </si>
  <si>
    <t>9 (GIF) Sta Eq, WindRid NonProj-5</t>
  </si>
  <si>
    <t>9 (GIF) Sta Eq, WindRid NonProj-6</t>
  </si>
  <si>
    <t>9 (GIF) Sta Eq, WindRid NonProj-7</t>
  </si>
  <si>
    <t>9 (GIF) Sta Eq, WindRid NonProj-8</t>
  </si>
  <si>
    <t>9 (GIF) Sta Eq, WindRid NonProj-9</t>
  </si>
  <si>
    <t>9 (GIF) Sta Eq, WindRid NonProj-10</t>
  </si>
  <si>
    <t>9 (GIF) Sta Eq, WindRid NonProj-11</t>
  </si>
  <si>
    <t>9 (GIF) Sta Eq, WindRid NonProj-12</t>
  </si>
  <si>
    <t>TSM Towers &amp; Fixtures-1</t>
  </si>
  <si>
    <t>TSM Towers &amp; Fixtures-2</t>
  </si>
  <si>
    <t>TSM Towers &amp; Fixtures-3</t>
  </si>
  <si>
    <t>TSM Towers &amp; Fixtures-4</t>
  </si>
  <si>
    <t>TSM Towers &amp; Fixtures-5</t>
  </si>
  <si>
    <t>TSM Towers &amp; Fixtures-6</t>
  </si>
  <si>
    <t>TSM Towers &amp; Fixtures-7</t>
  </si>
  <si>
    <t>TSM Towers &amp; Fixtures-8</t>
  </si>
  <si>
    <t>TSM Towers &amp; Fixtures-9</t>
  </si>
  <si>
    <t>TSM Towers &amp; Fixtures-10</t>
  </si>
  <si>
    <t>TSM Towers &amp; Fixtures-11</t>
  </si>
  <si>
    <t>TSM Towers &amp; Fixtures-12</t>
  </si>
  <si>
    <t>TSM Twr/Fixt, 3rd AC Line-1</t>
  </si>
  <si>
    <t>TSM Twr/Fixt, 3rd AC Line-2</t>
  </si>
  <si>
    <t>TSM Twr/Fixt, 3rd AC Line-3</t>
  </si>
  <si>
    <t>TSM Twr/Fixt, 3rd AC Line-4</t>
  </si>
  <si>
    <t>TSM Twr/Fixt, 3rd AC Line-5</t>
  </si>
  <si>
    <t>TSM Twr/Fixt, 3rd AC Line-6</t>
  </si>
  <si>
    <t>TSM Twr/Fixt, 3rd AC Line-7</t>
  </si>
  <si>
    <t>TSM Twr/Fixt, 3rd AC Line-8</t>
  </si>
  <si>
    <t>TSM Twr/Fixt, 3rd AC Line-9</t>
  </si>
  <si>
    <t>TSM Twr/Fixt, 3rd AC Line-10</t>
  </si>
  <si>
    <t>TSM Twr/Fixt, 3rd AC Line-11</t>
  </si>
  <si>
    <t>TSM Twr/Fixt, 3rd AC Line-12</t>
  </si>
  <si>
    <t>TSM Twr/Fixt, Colstrip 1-2 Com-1</t>
  </si>
  <si>
    <t>TSM Twr/Fixt, Colstrip 1-2 Com-2</t>
  </si>
  <si>
    <t>TSM Twr/Fixt, Colstrip 1-2 Com-3</t>
  </si>
  <si>
    <t>TSM Twr/Fixt, Colstrip 1-2 Com-4</t>
  </si>
  <si>
    <t>TSM Twr/Fixt, Colstrip 1-2 Com-5</t>
  </si>
  <si>
    <t>TSM Twr/Fixt, Colstrip 1-2 Com-6</t>
  </si>
  <si>
    <t>TSM Twr/Fixt, Colstrip 1-2 Com-7</t>
  </si>
  <si>
    <t>TSM Twr/Fixt, Colstrip 1-2 Com-8</t>
  </si>
  <si>
    <t>TSM Twr/Fixt, Colstrip 1-2 Com-9</t>
  </si>
  <si>
    <t>TSM Twr/Fixt, Colstrip 1-2 Com-10</t>
  </si>
  <si>
    <t>TSM Twr/Fixt, Colstrip 1-2 Com-11</t>
  </si>
  <si>
    <t>TSM Twr/Fixt, Colstrip 1-2 Com-12</t>
  </si>
  <si>
    <t>TSM Twr/Fixt, Colstrip 3-4 Com-1</t>
  </si>
  <si>
    <t>TSM Twr/Fixt, Colstrip 3-4 Com-2</t>
  </si>
  <si>
    <t>TSM Twr/Fixt, Colstrip 3-4 Com-3</t>
  </si>
  <si>
    <t>TSM Twr/Fixt, Colstrip 3-4 Com-4</t>
  </si>
  <si>
    <t>TSM Twr/Fixt, Colstrip 3-4 Com-5</t>
  </si>
  <si>
    <t>TSM Twr/Fixt, Colstrip 3-4 Com-6</t>
  </si>
  <si>
    <t>TSM Twr/Fixt, Colstrip 3-4 Com-7</t>
  </si>
  <si>
    <t>TSM Twr/Fixt, Colstrip 3-4 Com-8</t>
  </si>
  <si>
    <t>TSM Twr/Fixt, Colstrip 3-4 Com-9</t>
  </si>
  <si>
    <t>TSM Twr/Fixt, Colstrip 3-4 Com-10</t>
  </si>
  <si>
    <t>TSM Twr/Fixt, Colstrip 3-4 Com-11</t>
  </si>
  <si>
    <t>TSM Twr/Fixt, Colstrip 3-4 Com-12</t>
  </si>
  <si>
    <t>TSM Twr/Fixt, N Intertie-1</t>
  </si>
  <si>
    <t>TSM Twr/Fixt, N Intertie-2</t>
  </si>
  <si>
    <t>TSM Twr/Fixt, N Intertie-3</t>
  </si>
  <si>
    <t>TSM Twr/Fixt, N Intertie-4</t>
  </si>
  <si>
    <t>TSM Twr/Fixt, N Intertie-5</t>
  </si>
  <si>
    <t>TSM Twr/Fixt, N Intertie-6</t>
  </si>
  <si>
    <t>TSM Twr/Fixt, N Intertie-7</t>
  </si>
  <si>
    <t>TSM Twr/Fixt, N Intertie-8</t>
  </si>
  <si>
    <t>TSM Twr/Fixt, N Intertie-9</t>
  </si>
  <si>
    <t>TSM Twr/Fixt, N Intertie-10</t>
  </si>
  <si>
    <t>TSM Twr/Fixt, N Intertie-11</t>
  </si>
  <si>
    <t>TSM Twr/Fixt, N Intertie-12</t>
  </si>
  <si>
    <t>7 TSM Towers/Fixtures-4</t>
  </si>
  <si>
    <t>7 TSM Towers/Fixtures-5</t>
  </si>
  <si>
    <t>7 TSM Towers/Fixtures-6</t>
  </si>
  <si>
    <t>7 TSM Towers/Fixtures-7</t>
  </si>
  <si>
    <t>7 TSM Towers/Fixtures-8</t>
  </si>
  <si>
    <t>7 TSM Towers/Fixtures-9</t>
  </si>
  <si>
    <t>7 TSM Towers/Fixtures-10</t>
  </si>
  <si>
    <t>7 TSM Towers/Fixtures-11</t>
  </si>
  <si>
    <t>7 TSM Towers/Fixtures-12</t>
  </si>
  <si>
    <t>9 (GIF) Twr/Fixt, Colstrip 1-2 -1</t>
  </si>
  <si>
    <t>9 (GIF) Twr/Fixt, Colstrip 1-2 -2</t>
  </si>
  <si>
    <t>9 (GIF) Twr/Fixt, Colstrip 1-2 -3</t>
  </si>
  <si>
    <t>9 (GIF) Twr/Fixt, Colstrip 1-2 -4</t>
  </si>
  <si>
    <t>9 (GIF) Twr/Fixt, Colstrip 1-2 -5</t>
  </si>
  <si>
    <t>9 (GIF) Twr/Fixt, Colstrip 1-2 -6</t>
  </si>
  <si>
    <t>9 (GIF) Twr/Fixt, Colstrip 1-2 -7</t>
  </si>
  <si>
    <t>9 (GIF) Twr/Fixt, Colstrip 1-2 -8</t>
  </si>
  <si>
    <t>9 (GIF) Twr/Fixt, Colstrip 1-2 -9</t>
  </si>
  <si>
    <t>9 (GIF) Twr/Fixt, Colstrip 1-2 -10</t>
  </si>
  <si>
    <t>9 (GIF) Twr/Fixt, Colstrip 1-2 -11</t>
  </si>
  <si>
    <t>9 (GIF) Twr/Fixt, Colstrip 1-2 -12</t>
  </si>
  <si>
    <t>9 (GIF) Twr/Fixt, Colstrip 3-4-1</t>
  </si>
  <si>
    <t>9 (GIF) Twr/Fixt, Colstrip 3-4-2</t>
  </si>
  <si>
    <t>9 (GIF) Twr/Fixt, Colstrip 3-4-3</t>
  </si>
  <si>
    <t>9 (GIF) Twr/Fixt, Colstrip 3-4-4</t>
  </si>
  <si>
    <t>9 (GIF) Twr/Fixt, Colstrip 3-4-5</t>
  </si>
  <si>
    <t>9 (GIF) Twr/Fixt, Colstrip 3-4-6</t>
  </si>
  <si>
    <t>9 (GIF) Twr/Fixt, Colstrip 3-4-7</t>
  </si>
  <si>
    <t>9 (GIF) Twr/Fixt, Colstrip 3-4-8</t>
  </si>
  <si>
    <t>9 (GIF) Twr/Fixt, Colstrip 3-4-9</t>
  </si>
  <si>
    <t>9 (GIF) Twr/Fixt, Colstrip 3-4-10</t>
  </si>
  <si>
    <t>9 (GIF) Twr/Fixt, Colstrip 3-4-11</t>
  </si>
  <si>
    <t>9 (GIF) Twr/Fixt, Colstrip 3-4-12</t>
  </si>
  <si>
    <t>9 (GIF) Twr/Fixt, Ferndale-1</t>
  </si>
  <si>
    <t>9 (GIF) Twr/Fixt, Ferndale-2</t>
  </si>
  <si>
    <t>9 (GIF) Twr/Fixt, Ferndale-3</t>
  </si>
  <si>
    <t>9 (GIF) Twr/Fixt, Ferndale-4</t>
  </si>
  <si>
    <t>9 (GIF) Twr/Fixt, Ferndale-5</t>
  </si>
  <si>
    <t>9 (GIF) Twr/Fixt, Ferndale-6</t>
  </si>
  <si>
    <t>9 (GIF) Twr/Fixt, Ferndale-7</t>
  </si>
  <si>
    <t>9 (GIF) Twr/Fixt, Ferndale-8</t>
  </si>
  <si>
    <t>9 (GIF) Twr/Fixt, Ferndale-9</t>
  </si>
  <si>
    <t>9 (GIF) Twr/Fixt, Ferndale-10</t>
  </si>
  <si>
    <t>9 (GIF) Twr/Fixt, Ferndale-11</t>
  </si>
  <si>
    <t>9 (GIF) Twr/Fixt, Ferndale-12</t>
  </si>
  <si>
    <t>TSM Poles &amp; Fixtures-12</t>
  </si>
  <si>
    <t>TSM Poles, 3rd AC Line-1</t>
  </si>
  <si>
    <t>TSM Poles, 3rd AC Line-2</t>
  </si>
  <si>
    <t>TSM Poles, 3rd AC Line-3</t>
  </si>
  <si>
    <t>TSM Poles, 3rd AC Line-4</t>
  </si>
  <si>
    <t>TSM Poles, 3rd AC Line-5</t>
  </si>
  <si>
    <t>TSM Poles, 3rd AC Line-6</t>
  </si>
  <si>
    <t>TSM Poles, 3rd AC Line-7</t>
  </si>
  <si>
    <t>TSM Poles, 3rd AC Line-8</t>
  </si>
  <si>
    <t>TSM Poles, 3rd AC Line-9</t>
  </si>
  <si>
    <t>TSM Poles, 3rd AC Line-10</t>
  </si>
  <si>
    <t>TSM Poles, 3rd AC Line-11</t>
  </si>
  <si>
    <t>TSM Poles, 3rd AC Line-12</t>
  </si>
  <si>
    <t>TSM Poles, N Intertie-1</t>
  </si>
  <si>
    <t>TSM Poles, N Intertie-2</t>
  </si>
  <si>
    <t>TSM Poles, N Intertie-3</t>
  </si>
  <si>
    <t>TSM Poles, N Intertie-4</t>
  </si>
  <si>
    <t>TSM Poles, N Intertie-5</t>
  </si>
  <si>
    <t>TSM Poles, N Intertie-6</t>
  </si>
  <si>
    <t>TSM Poles, N Intertie-7</t>
  </si>
  <si>
    <t>TSM Poles, N Intertie-8</t>
  </si>
  <si>
    <t>TSM Poles, N Intertie-9</t>
  </si>
  <si>
    <t>TSM Poles, N Intertie-10</t>
  </si>
  <si>
    <t>TSM Poles, N Intertie-11</t>
  </si>
  <si>
    <t>TSM Poles, N Intertie-12</t>
  </si>
  <si>
    <t>TSM Poles, Wild Horse-WindRidg-12</t>
  </si>
  <si>
    <t>TSM Poles, Wind Ridge-NonProje-1</t>
  </si>
  <si>
    <t>TSM Poles, Wind Ridge-NonProje-2</t>
  </si>
  <si>
    <t>TSM Poles, Wind Ridge-NonProje-3</t>
  </si>
  <si>
    <t>TSM Poles, Wind Ridge-NonProje-4</t>
  </si>
  <si>
    <t>TSM Poles, Wind Ridge-NonProje-5</t>
  </si>
  <si>
    <t>TSM Poles, Wind Ridge-NonProje-6</t>
  </si>
  <si>
    <t>TSM Poles, Wind Ridge-NonProje-7</t>
  </si>
  <si>
    <t>TSM Poles, Wind Ridge-NonProje-8</t>
  </si>
  <si>
    <t>TSM Poles, Wind Ridge-NonProje-9</t>
  </si>
  <si>
    <t>TSM Poles, Wind Ridge-NonProje-10</t>
  </si>
  <si>
    <t>TSM Poles, Wind Ridge-NonProje-11</t>
  </si>
  <si>
    <t>TSM Poles, Wind Ridge-NonProje-12</t>
  </si>
  <si>
    <t>6 TSM Poles -12</t>
  </si>
  <si>
    <t>7 TSM Poles -12</t>
  </si>
  <si>
    <t>7 TSM Poles, Baker Common-1</t>
  </si>
  <si>
    <t>7 TSM Poles, Baker Common-2</t>
  </si>
  <si>
    <t>7 TSM Poles, Baker Common-3</t>
  </si>
  <si>
    <t>7 TSM Poles, Baker Common-4</t>
  </si>
  <si>
    <t>7 TSM Poles, Baker Common-5</t>
  </si>
  <si>
    <t>7 TSM Poles, Baker Common-6</t>
  </si>
  <si>
    <t>7 TSM Poles, Baker Common-7</t>
  </si>
  <si>
    <t>7 TSM Poles, Baker Common-8</t>
  </si>
  <si>
    <t>7 TSM Poles, Baker Common-9</t>
  </si>
  <si>
    <t>7 TSM Poles, Baker Common-10</t>
  </si>
  <si>
    <t>7 TSM Poles, Baker Common-11</t>
  </si>
  <si>
    <t>7 TSM Poles, Baker Common-12</t>
  </si>
  <si>
    <t>7 TSM Poles, Upper Baker-1</t>
  </si>
  <si>
    <t>7 TSM Poles, Upper Baker-2</t>
  </si>
  <si>
    <t>7 TSM Poles, Upper Baker-3</t>
  </si>
  <si>
    <t>7 TSM Poles, Upper Baker-4</t>
  </si>
  <si>
    <t>7 TSM Poles, Upper Baker-5</t>
  </si>
  <si>
    <t>7 TSM Poles, Upper Baker-6</t>
  </si>
  <si>
    <t>7 TSM Poles, Upper Baker-7</t>
  </si>
  <si>
    <t>7 TSM Poles, Upper Baker-8</t>
  </si>
  <si>
    <t>7 TSM Poles, Upper Baker-9</t>
  </si>
  <si>
    <t>7 TSM Poles, Upper Baker-10</t>
  </si>
  <si>
    <t>7 TSM Poles, Upper Baker-11</t>
  </si>
  <si>
    <t>7 TSM Poles, Upper Baker-12</t>
  </si>
  <si>
    <t>9 (GIF) Poles, Colstrip 1-2-1</t>
  </si>
  <si>
    <t>9 (GIF) Poles, Colstrip 1-2-2</t>
  </si>
  <si>
    <t>9 (GIF) Poles, Colstrip 1-2-3</t>
  </si>
  <si>
    <t>9 (GIF) Poles, Colstrip 1-2-4</t>
  </si>
  <si>
    <t>9 (GIF) Poles, Colstrip 1-2-5</t>
  </si>
  <si>
    <t>9 (GIF) Poles, Colstrip 1-2-6</t>
  </si>
  <si>
    <t>9 (GIF) Poles, Colstrip 1-2-7</t>
  </si>
  <si>
    <t>9 (GIF) Poles, Colstrip 1-2-8</t>
  </si>
  <si>
    <t>9 (GIF) Poles, Colstrip 1-2-9</t>
  </si>
  <si>
    <t>9 (GIF) Poles, Colstrip 1-2-10</t>
  </si>
  <si>
    <t>9 (GIF) Poles, Colstrip 1-2-11</t>
  </si>
  <si>
    <t>9 (GIF) Poles, Colstrip 1-2-12</t>
  </si>
  <si>
    <t>9 (GIF) Poles, Colstrip 3-4-1</t>
  </si>
  <si>
    <t>9 (GIF) Poles, Colstrip 3-4-2</t>
  </si>
  <si>
    <t>9 (GIF) Poles, Colstrip 3-4-3</t>
  </si>
  <si>
    <t>9 (GIF) Poles, Colstrip 3-4-4</t>
  </si>
  <si>
    <t>9 (GIF) Poles, Colstrip 3-4-5</t>
  </si>
  <si>
    <t>9 (GIF) Poles, Colstrip 3-4-6</t>
  </si>
  <si>
    <t>9 (GIF) Poles, Colstrip 3-4-7</t>
  </si>
  <si>
    <t>9 (GIF) Poles, Colstrip 3-4-8</t>
  </si>
  <si>
    <t>9 (GIF) Poles, Colstrip 3-4-9</t>
  </si>
  <si>
    <t>9 (GIF) Poles, Colstrip 3-4-10</t>
  </si>
  <si>
    <t>9 (GIF) Poles, Colstrip 3-4-11</t>
  </si>
  <si>
    <t>9 (GIF) Poles, Colstrip 3-4-12</t>
  </si>
  <si>
    <t>9 (GIF) Poles, Hopkins Ridge-1</t>
  </si>
  <si>
    <t>9 (GIF) Poles, Hopkins Ridge-2</t>
  </si>
  <si>
    <t>9 (GIF) Poles, Hopkins Ridge-3</t>
  </si>
  <si>
    <t>9 (GIF) Poles, Hopkins Ridge-4</t>
  </si>
  <si>
    <t>9 (GIF) Poles, Hopkins Ridge-5</t>
  </si>
  <si>
    <t>9 (GIF) Poles, Hopkins Ridge-6</t>
  </si>
  <si>
    <t>9 (GIF) Poles, Hopkins Ridge-7</t>
  </si>
  <si>
    <t>9 (GIF) Poles, Hopkins Ridge-8</t>
  </si>
  <si>
    <t>9 (GIF) Poles, Hopkins Ridge-9</t>
  </si>
  <si>
    <t>9 (GIF) Poles, Hopkins Ridge-10</t>
  </si>
  <si>
    <t>9 (GIF) Poles, Hopkins Ridge-11</t>
  </si>
  <si>
    <t>9 (GIF) Poles, Hopkins Ridge-12</t>
  </si>
  <si>
    <t>9 (GIF) Poles, Lower Baker-1</t>
  </si>
  <si>
    <t>9 (GIF) Poles, Lower Baker-2</t>
  </si>
  <si>
    <t>9 (GIF) Poles, Lower Baker-3</t>
  </si>
  <si>
    <t>9 (GIF) Poles, Lower Baker-4</t>
  </si>
  <si>
    <t>9 (GIF) Poles, Lower Baker-5</t>
  </si>
  <si>
    <t>9 (GIF) Poles, Lower Baker-6</t>
  </si>
  <si>
    <t>9 (GIF) Poles, Lower Baker-7</t>
  </si>
  <si>
    <t>9 (GIF) Poles, Lower Baker-8</t>
  </si>
  <si>
    <t>9 (GIF) Poles, Lower Baker-9</t>
  </si>
  <si>
    <t>9 (GIF) Poles, Lower Baker-10</t>
  </si>
  <si>
    <t>9 (GIF) Poles, Lower Baker-11</t>
  </si>
  <si>
    <t>9 (GIF) Poles, Lower Baker-12</t>
  </si>
  <si>
    <t>9 (GIF) Poles, Poison Spring-1</t>
  </si>
  <si>
    <t>9 (GIF) Poles, Poison Spring-2</t>
  </si>
  <si>
    <t>9 (GIF) Poles, Poison Spring-3</t>
  </si>
  <si>
    <t>9 (GIF) Poles, Poison Spring-4</t>
  </si>
  <si>
    <t>9 (GIF) Poles, Poison Spring-5</t>
  </si>
  <si>
    <t>9 (GIF) Poles, Poison Spring-6</t>
  </si>
  <si>
    <t>9 (GIF) Poles, Poison Spring-7</t>
  </si>
  <si>
    <t>9 (GIF) Poles, Poison Spring-8</t>
  </si>
  <si>
    <t>9 (GIF) Poles, Poison Spring-9</t>
  </si>
  <si>
    <t>9 (GIF) Poles, Poison Spring-10</t>
  </si>
  <si>
    <t>9 (GIF) Poles, Poison Spring-11</t>
  </si>
  <si>
    <t>9 (GIF) Poles, Poison Spring-12</t>
  </si>
  <si>
    <t>9 (GIF) Poles, Scl-Tolt-1</t>
  </si>
  <si>
    <t>9 (GIF) Poles, Scl-Tolt-2</t>
  </si>
  <si>
    <t>9 (GIF) Poles, Scl-Tolt-3</t>
  </si>
  <si>
    <t>9 (GIF) Poles, Scl-Tolt-4</t>
  </si>
  <si>
    <t>9 (GIF) Poles, Scl-Tolt-5</t>
  </si>
  <si>
    <t>9 (GIF) Poles, Scl-Tolt-6</t>
  </si>
  <si>
    <t>9 (GIF) Poles, Scl-Tolt-7</t>
  </si>
  <si>
    <t>9 (GIF) Poles, Scl-Tolt-8</t>
  </si>
  <si>
    <t>9 (GIF) Poles, Scl-Tolt-9</t>
  </si>
  <si>
    <t>9 (GIF) Poles, Scl-Tolt-10</t>
  </si>
  <si>
    <t>9 (GIF) Poles, Scl-Tolt-11</t>
  </si>
  <si>
    <t>9 (GIF) Poles, Scl-Tolt-12</t>
  </si>
  <si>
    <t>9 (GIF) Poles, Snoqualmie 1-1</t>
  </si>
  <si>
    <t>9 (GIF) Poles, Snoqualmie 1-2</t>
  </si>
  <si>
    <t>9 (GIF) Poles, Snoqualmie 1-3</t>
  </si>
  <si>
    <t>9 (GIF) Poles, Snoqualmie 1-4</t>
  </si>
  <si>
    <t>9 (GIF) Poles, Snoqualmie 1-5</t>
  </si>
  <si>
    <t>9 (GIF) Poles, Snoqualmie 1-6</t>
  </si>
  <si>
    <t>9 (GIF) Poles, Snoqualmie 1-7</t>
  </si>
  <si>
    <t>9 (GIF) Poles, Snoqualmie 1-8</t>
  </si>
  <si>
    <t>9 (GIF) Poles, Snoqualmie 1-9</t>
  </si>
  <si>
    <t>9 (GIF) Poles, Snoqualmie 1-10</t>
  </si>
  <si>
    <t>9 (GIF) Poles, Snoqualmie 1-11</t>
  </si>
  <si>
    <t>9 (GIF) Poles, Snoqualmie 1-12</t>
  </si>
  <si>
    <t>9 (GIF) Poles, Snoqualmie 2-1</t>
  </si>
  <si>
    <t>9 (GIF) Poles, Snoqualmie 2-2</t>
  </si>
  <si>
    <t>9 (GIF) Poles, Snoqualmie 2-3</t>
  </si>
  <si>
    <t>9 (GIF) Poles, Snoqualmie 2-4</t>
  </si>
  <si>
    <t>9 (GIF) Poles, Snoqualmie 2-5</t>
  </si>
  <si>
    <t>9 (GIF) Poles, Snoqualmie 2-6</t>
  </si>
  <si>
    <t>9 (GIF) Poles, Snoqualmie 2-7</t>
  </si>
  <si>
    <t>9 (GIF) Poles, Snoqualmie 2-8</t>
  </si>
  <si>
    <t>9 (GIF) Poles, Snoqualmie 2-9</t>
  </si>
  <si>
    <t>9 (GIF) Poles, Snoqualmie 2-10</t>
  </si>
  <si>
    <t>9 (GIF) Poles, Snoqualmie 2-11</t>
  </si>
  <si>
    <t>9 (GIF) Poles, Snoqualmie 2-12</t>
  </si>
  <si>
    <t>9 (GIF) Poles, Sumas-1</t>
  </si>
  <si>
    <t>9 (GIF) Poles, Sumas-2</t>
  </si>
  <si>
    <t>9 (GIF) Poles, Sumas-3</t>
  </si>
  <si>
    <t>9 (GIF) Poles, Sumas-4</t>
  </si>
  <si>
    <t>9 (GIF) Poles, Sumas-5</t>
  </si>
  <si>
    <t>9 (GIF) Poles, Sumas-6</t>
  </si>
  <si>
    <t>9 (GIF) Poles, Sumas-7</t>
  </si>
  <si>
    <t>9 (GIF) Poles, Sumas-8</t>
  </si>
  <si>
    <t>9 (GIF) Poles, Sumas-9</t>
  </si>
  <si>
    <t>9 (GIF) Poles, Sumas-10</t>
  </si>
  <si>
    <t>9 (GIF) Poles, Sumas-11</t>
  </si>
  <si>
    <t>9 (GIF) Poles, Sumas-12</t>
  </si>
  <si>
    <t>9 (GIF) Poles, TLN-HPK@plant-1</t>
  </si>
  <si>
    <t>9 (GIF) Poles, TLN-HPK@plant-2</t>
  </si>
  <si>
    <t>9 (GIF) Poles, TLN-HPK@plant-3</t>
  </si>
  <si>
    <t>9 (GIF) Poles, TLN-HPK@plant-4</t>
  </si>
  <si>
    <t>9 (GIF) Poles, TLN-HPK@plant-5</t>
  </si>
  <si>
    <t>9 (GIF) Poles, TLN-HPK@plant-6</t>
  </si>
  <si>
    <t>9 (GIF) Poles, TLN-HPK@plant-7</t>
  </si>
  <si>
    <t>9 (GIF) Poles, TLN-HPK@plant-8</t>
  </si>
  <si>
    <t>9 (GIF) Poles, TLN-HPK@plant-9</t>
  </si>
  <si>
    <t>9 (GIF) Poles, TLN-HPK@plant-10</t>
  </si>
  <si>
    <t>9 (GIF) Poles, TLN-HPK@plant-11</t>
  </si>
  <si>
    <t>9 (GIF) Poles, TLN-HPK@plant-12</t>
  </si>
  <si>
    <t>9 (GIF) Poles, Upper Baker-1</t>
  </si>
  <si>
    <t>9 (GIF) Poles, Upper Baker-2</t>
  </si>
  <si>
    <t>9 (GIF) Poles, Upper Baker-3</t>
  </si>
  <si>
    <t>9 (GIF) Poles, Upper Baker-4</t>
  </si>
  <si>
    <t>9 (GIF) Poles, Upper Baker-5</t>
  </si>
  <si>
    <t>9 (GIF) Poles, Upper Baker-6</t>
  </si>
  <si>
    <t>9 (GIF) Poles, Upper Baker-7</t>
  </si>
  <si>
    <t>9 (GIF) Poles, Upper Baker-8</t>
  </si>
  <si>
    <t>9 (GIF) Poles, Upper Baker-9</t>
  </si>
  <si>
    <t>9 (GIF) Poles, Upper Baker-10</t>
  </si>
  <si>
    <t>9 (GIF) Poles, Upper Baker-11</t>
  </si>
  <si>
    <t>9 (GIF) Poles, Upper Baker-12</t>
  </si>
  <si>
    <t>9 (GIF) Poles, Wild Horse-1</t>
  </si>
  <si>
    <t>9 (GIF) Poles, Wild Horse-2</t>
  </si>
  <si>
    <t>9 (GIF) Poles, Wild Horse-3</t>
  </si>
  <si>
    <t>9 (GIF) Poles, Wild Horse-4</t>
  </si>
  <si>
    <t>9 (GIF) Poles, Wild Horse-5</t>
  </si>
  <si>
    <t>9 (GIF) Poles, Wild Horse-6</t>
  </si>
  <si>
    <t>9 (GIF) Poles, Wild Horse-7</t>
  </si>
  <si>
    <t>9 (GIF) Poles, Wild Horse-8</t>
  </si>
  <si>
    <t>9 (GIF) Poles, Wild Horse-9</t>
  </si>
  <si>
    <t>9 (GIF) Poles, Wild Horse-10</t>
  </si>
  <si>
    <t>9 (GIF) Poles, Wild Horse-11</t>
  </si>
  <si>
    <t>9 (GIF) Poles, Wild Horse-12</t>
  </si>
  <si>
    <t>9 (GIF) TSM Poles, LSR-1</t>
  </si>
  <si>
    <t>9 (GIF) TSM Poles, LSR-2</t>
  </si>
  <si>
    <t>9 (GIF) TSM Poles, LSR-3</t>
  </si>
  <si>
    <t>9 (GIF) TSM Poles, LSR-4</t>
  </si>
  <si>
    <t>9 (GIF) TSM Poles, LSR-5</t>
  </si>
  <si>
    <t>9 (GIF) TSM Poles, LSR-6</t>
  </si>
  <si>
    <t>9 (GIF) TSM Poles, LSR-7</t>
  </si>
  <si>
    <t>9 (GIF) TSM Poles, LSR-8</t>
  </si>
  <si>
    <t>9 (GIF) TSM Poles, LSR-9</t>
  </si>
  <si>
    <t>9 (GIF) TSM Poles, LSR-10</t>
  </si>
  <si>
    <t>9 (GIF) TSM Poles, LSR-11</t>
  </si>
  <si>
    <t>9 (GIF) TSM Poles, LSR-12</t>
  </si>
  <si>
    <t>TSM O/H Cond, 3rd AC Line-1</t>
  </si>
  <si>
    <t>TSM O/H Cond, 3rd AC Line-2</t>
  </si>
  <si>
    <t>TSM O/H Cond, 3rd AC Line-3</t>
  </si>
  <si>
    <t>TSM O/H Cond, 3rd AC Line-4</t>
  </si>
  <si>
    <t>TSM O/H Cond, 3rd AC Line-5</t>
  </si>
  <si>
    <t>TSM O/H Cond, 3rd AC Line-6</t>
  </si>
  <si>
    <t>TSM O/H Cond, 3rd AC Line-7</t>
  </si>
  <si>
    <t>TSM O/H Cond, 3rd AC Line-8</t>
  </si>
  <si>
    <t>TSM O/H Cond, 3rd AC Line-9</t>
  </si>
  <si>
    <t>TSM O/H Cond, 3rd AC Line-10</t>
  </si>
  <si>
    <t>TSM O/H Cond, 3rd AC Line-11</t>
  </si>
  <si>
    <t>TSM O/H Cond, 3rd AC Line-12</t>
  </si>
  <si>
    <t>TSM O/H Cond, Colstrip 1-2 Com-1</t>
  </si>
  <si>
    <t>TSM O/H Cond, Colstrip 1-2 Com-2</t>
  </si>
  <si>
    <t>TSM O/H Cond, Colstrip 1-2 Com-3</t>
  </si>
  <si>
    <t>TSM O/H Cond, Colstrip 1-2 Com-4</t>
  </si>
  <si>
    <t>TSM O/H Cond, Colstrip 1-2 Com-5</t>
  </si>
  <si>
    <t>TSM O/H Cond, Colstrip 1-2 Com-6</t>
  </si>
  <si>
    <t>TSM O/H Cond, Colstrip 1-2 Com-7</t>
  </si>
  <si>
    <t>TSM O/H Cond, Colstrip 1-2 Com-8</t>
  </si>
  <si>
    <t>TSM O/H Cond, Colstrip 1-2 Com-9</t>
  </si>
  <si>
    <t>TSM O/H Cond, Colstrip 1-2 Com-10</t>
  </si>
  <si>
    <t>TSM O/H Cond, Colstrip 1-2 Com-11</t>
  </si>
  <si>
    <t>TSM O/H Cond, Colstrip 1-2 Com-12</t>
  </si>
  <si>
    <t>TSM O/H Cond, Colstrip 3-4 Com-1</t>
  </si>
  <si>
    <t>TSM O/H Cond, Colstrip 3-4 Com-2</t>
  </si>
  <si>
    <t>TSM O/H Cond, Colstrip 3-4 Com-3</t>
  </si>
  <si>
    <t>TSM O/H Cond, Colstrip 3-4 Com-4</t>
  </si>
  <si>
    <t>TSM O/H Cond, Colstrip 3-4 Com-5</t>
  </si>
  <si>
    <t>TSM O/H Cond, Colstrip 3-4 Com-6</t>
  </si>
  <si>
    <t>TSM O/H Cond, Colstrip 3-4 Com-7</t>
  </si>
  <si>
    <t>TSM O/H Cond, Colstrip 3-4 Com-8</t>
  </si>
  <si>
    <t>TSM O/H Cond, Colstrip 3-4 Com-9</t>
  </si>
  <si>
    <t>TSM O/H Cond, Colstrip 3-4 Com-10</t>
  </si>
  <si>
    <t>TSM O/H Cond, Colstrip 3-4 Com-11</t>
  </si>
  <si>
    <t>TSM O/H Cond, Colstrip 3-4 Com-12</t>
  </si>
  <si>
    <t>TSM O/H Cond, N Intertie-1</t>
  </si>
  <si>
    <t>TSM O/H Cond, N Intertie-2</t>
  </si>
  <si>
    <t>TSM O/H Cond, N Intertie-3</t>
  </si>
  <si>
    <t>TSM O/H Cond, N Intertie-4</t>
  </si>
  <si>
    <t>TSM O/H Cond, N Intertie-5</t>
  </si>
  <si>
    <t>TSM O/H Cond, N Intertie-6</t>
  </si>
  <si>
    <t>TSM O/H Cond, N Intertie-7</t>
  </si>
  <si>
    <t>TSM O/H Cond, N Intertie-8</t>
  </si>
  <si>
    <t>TSM O/H Cond, N Intertie-9</t>
  </si>
  <si>
    <t>TSM O/H Cond, N Intertie-10</t>
  </si>
  <si>
    <t>TSM O/H Cond, N Intertie-11</t>
  </si>
  <si>
    <t>TSM O/H Cond, N Intertie-12</t>
  </si>
  <si>
    <t>TSM O/H Cond, Wild Horse-WindR-1</t>
  </si>
  <si>
    <t>TSM O/H Cond, Wild Horse-WindR-2</t>
  </si>
  <si>
    <t>TSM O/H Cond, Wild Horse-WindR-3</t>
  </si>
  <si>
    <t>TSM O/H Cond, Wild Horse-WindR-4</t>
  </si>
  <si>
    <t>TSM O/H Cond, Wild Horse-WindR-5</t>
  </si>
  <si>
    <t>TSM O/H Cond, Wild Horse-WindR-6</t>
  </si>
  <si>
    <t>TSM O/H Cond, Wild Horse-WindR-7</t>
  </si>
  <si>
    <t>TSM O/H Cond, Wild Horse-WindR-8</t>
  </si>
  <si>
    <t>TSM O/H Cond, Wild Horse-WindR-9</t>
  </si>
  <si>
    <t>TSM O/H Cond, Wild Horse-WindR-10</t>
  </si>
  <si>
    <t>TSM O/H Cond, Wild Horse-WindR-11</t>
  </si>
  <si>
    <t>TSM O/H Cond, Wild Horse-WindR-12</t>
  </si>
  <si>
    <t>TSM O/H Cond, Wind Ridge-NonPr-1</t>
  </si>
  <si>
    <t>TSM O/H Cond, Wind Ridge-NonPr-2</t>
  </si>
  <si>
    <t>TSM O/H Cond, Wind Ridge-NonPr-3</t>
  </si>
  <si>
    <t>TSM O/H Cond, Wind Ridge-NonPr-4</t>
  </si>
  <si>
    <t>TSM O/H Cond, Wind Ridge-NonPr-5</t>
  </si>
  <si>
    <t>TSM O/H Cond, Wind Ridge-NonPr-6</t>
  </si>
  <si>
    <t>TSM O/H Cond, Wind Ridge-NonPr-7</t>
  </si>
  <si>
    <t>TSM O/H Cond, Wind Ridge-NonPr-8</t>
  </si>
  <si>
    <t>TSM O/H Cond, Wind Ridge-NonPr-9</t>
  </si>
  <si>
    <t>TSM O/H Cond, Wind Ridge-NonPr-10</t>
  </si>
  <si>
    <t>TSM O/H Cond, Wind Ridge-NonPr-11</t>
  </si>
  <si>
    <t>TSM O/H Cond, Wind Ridge-NonPr-12</t>
  </si>
  <si>
    <t>TSM O/H Conductor &amp; Devices-12</t>
  </si>
  <si>
    <t>6 TSM O/H Conductor/Devices-12</t>
  </si>
  <si>
    <t>7 TSM O/H Cond, Baker Common-1</t>
  </si>
  <si>
    <t>7 TSM O/H Cond, Baker Common-2</t>
  </si>
  <si>
    <t>7 TSM O/H Cond, Baker Common-3</t>
  </si>
  <si>
    <t>7 TSM O/H Cond, Baker Common-4</t>
  </si>
  <si>
    <t>7 TSM O/H Cond, Baker Common-5</t>
  </si>
  <si>
    <t>7 TSM O/H Cond, Baker Common-6</t>
  </si>
  <si>
    <t>7 TSM O/H Cond, Baker Common-7</t>
  </si>
  <si>
    <t>7 TSM O/H Cond, Baker Common-8</t>
  </si>
  <si>
    <t>7 TSM O/H Cond, Baker Common-9</t>
  </si>
  <si>
    <t>7 TSM O/H Cond, Baker Common-10</t>
  </si>
  <si>
    <t>7 TSM O/H Cond, Baker Common-11</t>
  </si>
  <si>
    <t>7 TSM O/H Cond, Baker Common-12</t>
  </si>
  <si>
    <t>7 TSM O/H Cond, Upper Baker-1</t>
  </si>
  <si>
    <t>7 TSM O/H Cond, Upper Baker-2</t>
  </si>
  <si>
    <t>7 TSM O/H Cond, Upper Baker-3</t>
  </si>
  <si>
    <t>7 TSM O/H Cond, Upper Baker-4</t>
  </si>
  <si>
    <t>7 TSM O/H Cond, Upper Baker-5</t>
  </si>
  <si>
    <t>7 TSM O/H Cond, Upper Baker-6</t>
  </si>
  <si>
    <t>7 TSM O/H Cond, Upper Baker-7</t>
  </si>
  <si>
    <t>7 TSM O/H Cond, Upper Baker-8</t>
  </si>
  <si>
    <t>7 TSM O/H Cond, Upper Baker-9</t>
  </si>
  <si>
    <t>7 TSM O/H Cond, Upper Baker-10</t>
  </si>
  <si>
    <t>7 TSM O/H Cond, Upper Baker-11</t>
  </si>
  <si>
    <t>7 TSM O/H Cond, Upper Baker-12</t>
  </si>
  <si>
    <t>7 TSM O/H Conductor/Devices-6</t>
  </si>
  <si>
    <t>7 TSM O/H Conductor/Devices-7</t>
  </si>
  <si>
    <t>7 TSM O/H Conductor/Devices-8</t>
  </si>
  <si>
    <t>7 TSM O/H Conductor/Devices-9</t>
  </si>
  <si>
    <t>7 TSM O/H Conductor/Devices-10</t>
  </si>
  <si>
    <t>7 TSM O/H Conductor/Devices-11</t>
  </si>
  <si>
    <t>7 TSM O/H Conductor/Devices-12</t>
  </si>
  <si>
    <t>9 (GIF) O/H Cond, Colstrip 1-2-1</t>
  </si>
  <si>
    <t>9 (GIF) O/H Cond, Colstrip 1-2-2</t>
  </si>
  <si>
    <t>9 (GIF) O/H Cond, Colstrip 1-2-3</t>
  </si>
  <si>
    <t>9 (GIF) O/H Cond, Colstrip 1-2-4</t>
  </si>
  <si>
    <t>9 (GIF) O/H Cond, Colstrip 1-2-5</t>
  </si>
  <si>
    <t>9 (GIF) O/H Cond, Colstrip 1-2-6</t>
  </si>
  <si>
    <t>9 (GIF) O/H Cond, Colstrip 1-2-7</t>
  </si>
  <si>
    <t>9 (GIF) O/H Cond, Colstrip 1-2-8</t>
  </si>
  <si>
    <t>9 (GIF) O/H Cond, Colstrip 1-2-9</t>
  </si>
  <si>
    <t>9 (GIF) O/H Cond, Colstrip 1-2-10</t>
  </si>
  <si>
    <t>9 (GIF) O/H Cond, Colstrip 1-2-11</t>
  </si>
  <si>
    <t>9 (GIF) O/H Cond, Colstrip 1-2-12</t>
  </si>
  <si>
    <t>9 (GIF) O/H Cond, Colstrip 3-4-1</t>
  </si>
  <si>
    <t>9 (GIF) O/H Cond, Colstrip 3-4-2</t>
  </si>
  <si>
    <t>9 (GIF) O/H Cond, Colstrip 3-4-3</t>
  </si>
  <si>
    <t>9 (GIF) O/H Cond, Colstrip 3-4-4</t>
  </si>
  <si>
    <t>9 (GIF) O/H Cond, Colstrip 3-4-5</t>
  </si>
  <si>
    <t>9 (GIF) O/H Cond, Colstrip 3-4-6</t>
  </si>
  <si>
    <t>9 (GIF) O/H Cond, Colstrip 3-4-7</t>
  </si>
  <si>
    <t>9 (GIF) O/H Cond, Colstrip 3-4-8</t>
  </si>
  <si>
    <t>9 (GIF) O/H Cond, Colstrip 3-4-9</t>
  </si>
  <si>
    <t>9 (GIF) O/H Cond, Colstrip 3-4-10</t>
  </si>
  <si>
    <t>9 (GIF) O/H Cond, Colstrip 3-4-11</t>
  </si>
  <si>
    <t>9 (GIF) O/H Cond, Colstrip 3-4-12</t>
  </si>
  <si>
    <t>9 (GIF) O/H Cond, Hopkins-1</t>
  </si>
  <si>
    <t>9 (GIF) O/H Cond, Hopkins-2</t>
  </si>
  <si>
    <t>9 (GIF) O/H Cond, Hopkins-3</t>
  </si>
  <si>
    <t>9 (GIF) O/H Cond, Hopkins-4</t>
  </si>
  <si>
    <t>9 (GIF) O/H Cond, Hopkins-5</t>
  </si>
  <si>
    <t>9 (GIF) O/H Cond, Hopkins-6</t>
  </si>
  <si>
    <t>9 (GIF) O/H Cond, Hopkins-7</t>
  </si>
  <si>
    <t>9 (GIF) O/H Cond, Hopkins-8</t>
  </si>
  <si>
    <t>9 (GIF) O/H Cond, Hopkins-9</t>
  </si>
  <si>
    <t>9 (GIF) O/H Cond, Hopkins-10</t>
  </si>
  <si>
    <t>9 (GIF) O/H Cond, Hopkins-11</t>
  </si>
  <si>
    <t>9 (GIF) O/H Cond, Hopkins-12</t>
  </si>
  <si>
    <t>9 (GIF) O/H Cond, Lower Baker-1</t>
  </si>
  <si>
    <t>9 (GIF) O/H Cond, Lower Baker-2</t>
  </si>
  <si>
    <t>9 (GIF) O/H Cond, Lower Baker-3</t>
  </si>
  <si>
    <t>9 (GIF) O/H Cond, Lower Baker-4</t>
  </si>
  <si>
    <t>9 (GIF) O/H Cond, Lower Baker-5</t>
  </si>
  <si>
    <t>9 (GIF) O/H Cond, Lower Baker-6</t>
  </si>
  <si>
    <t>9 (GIF) O/H Cond, Lower Baker-7</t>
  </si>
  <si>
    <t>9 (GIF) O/H Cond, Lower Baker-8</t>
  </si>
  <si>
    <t>9 (GIF) O/H Cond, Lower Baker-9</t>
  </si>
  <si>
    <t>9 (GIF) O/H Cond, Lower Baker-10</t>
  </si>
  <si>
    <t>9 (GIF) O/H Cond, Lower Baker-11</t>
  </si>
  <si>
    <t>9 (GIF) O/H Cond, Lower Baker-12</t>
  </si>
  <si>
    <t>9 (GIF) O/H Cond, Poison Spring-1</t>
  </si>
  <si>
    <t>9 (GIF) O/H Cond, Poison Spring-2</t>
  </si>
  <si>
    <t>9 (GIF) O/H Cond, Poison Spring-3</t>
  </si>
  <si>
    <t>9 (GIF) O/H Cond, Poison Spring-4</t>
  </si>
  <si>
    <t>9 (GIF) O/H Cond, Poison Spring-5</t>
  </si>
  <si>
    <t>9 (GIF) O/H Cond, Poison Spring-6</t>
  </si>
  <si>
    <t>9 (GIF) O/H Cond, Poison Spring-7</t>
  </si>
  <si>
    <t>9 (GIF) O/H Cond, Poison Spring-8</t>
  </si>
  <si>
    <t>9 (GIF) O/H Cond, Poison Spring-9</t>
  </si>
  <si>
    <t>9 (GIF) O/H Cond, Poison Spring-10</t>
  </si>
  <si>
    <t>9 (GIF) O/H Cond, Poison Spring-11</t>
  </si>
  <si>
    <t>9 (GIF) O/H Cond, Poison Spring-12</t>
  </si>
  <si>
    <t>9 (GIF) O/H Cond, Scl-Tolt-1</t>
  </si>
  <si>
    <t>9 (GIF) O/H Cond, Scl-Tolt-2</t>
  </si>
  <si>
    <t>9 (GIF) O/H Cond, Scl-Tolt-3</t>
  </si>
  <si>
    <t>9 (GIF) O/H Cond, Scl-Tolt-4</t>
  </si>
  <si>
    <t>9 (GIF) O/H Cond, Scl-Tolt-5</t>
  </si>
  <si>
    <t>9 (GIF) O/H Cond, Scl-Tolt-6</t>
  </si>
  <si>
    <t>9 (GIF) O/H Cond, Scl-Tolt-7</t>
  </si>
  <si>
    <t>9 (GIF) O/H Cond, Scl-Tolt-8</t>
  </si>
  <si>
    <t>9 (GIF) O/H Cond, Scl-Tolt-9</t>
  </si>
  <si>
    <t>9 (GIF) O/H Cond, Scl-Tolt-10</t>
  </si>
  <si>
    <t>9 (GIF) O/H Cond, Scl-Tolt-11</t>
  </si>
  <si>
    <t>9 (GIF) O/H Cond, Scl-Tolt-12</t>
  </si>
  <si>
    <t>9 (GIF) O/H Cond, Snoqualmie 1-1</t>
  </si>
  <si>
    <t>9 (GIF) O/H Cond, Snoqualmie 1-2</t>
  </si>
  <si>
    <t>9 (GIF) O/H Cond, Snoqualmie 1-3</t>
  </si>
  <si>
    <t>9 (GIF) O/H Cond, Snoqualmie 1-4</t>
  </si>
  <si>
    <t>9 (GIF) O/H Cond, Snoqualmie 1-5</t>
  </si>
  <si>
    <t>9 (GIF) O/H Cond, Snoqualmie 1-6</t>
  </si>
  <si>
    <t>9 (GIF) O/H Cond, Snoqualmie 1-7</t>
  </si>
  <si>
    <t>9 (GIF) O/H Cond, Snoqualmie 1-8</t>
  </si>
  <si>
    <t>9 (GIF) O/H Cond, Snoqualmie 1-9</t>
  </si>
  <si>
    <t>9 (GIF) O/H Cond, Snoqualmie 1-10</t>
  </si>
  <si>
    <t>9 (GIF) O/H Cond, Snoqualmie 1-11</t>
  </si>
  <si>
    <t>9 (GIF) O/H Cond, Snoqualmie 1-12</t>
  </si>
  <si>
    <t>9 (GIF) O/H Cond, Snoqualmie 2-1</t>
  </si>
  <si>
    <t>9 (GIF) O/H Cond, Snoqualmie 2-2</t>
  </si>
  <si>
    <t>9 (GIF) O/H Cond, Snoqualmie 2-3</t>
  </si>
  <si>
    <t>9 (GIF) O/H Cond, Snoqualmie 2-4</t>
  </si>
  <si>
    <t>9 (GIF) O/H Cond, Snoqualmie 2-5</t>
  </si>
  <si>
    <t>9 (GIF) O/H Cond, Snoqualmie 2-6</t>
  </si>
  <si>
    <t>9 (GIF) O/H Cond, Snoqualmie 2-7</t>
  </si>
  <si>
    <t>9 (GIF) O/H Cond, Snoqualmie 2-8</t>
  </si>
  <si>
    <t>9 (GIF) O/H Cond, Snoqualmie 2-9</t>
  </si>
  <si>
    <t>9 (GIF) O/H Cond, Snoqualmie 2-10</t>
  </si>
  <si>
    <t>9 (GIF) O/H Cond, Snoqualmie 2-11</t>
  </si>
  <si>
    <t>9 (GIF) O/H Cond, Snoqualmie 2-12</t>
  </si>
  <si>
    <t>9 (GIF) O/H Cond, Sumas-1</t>
  </si>
  <si>
    <t>9 (GIF) O/H Cond, Sumas-2</t>
  </si>
  <si>
    <t>9 (GIF) O/H Cond, Sumas-3</t>
  </si>
  <si>
    <t>9 (GIF) O/H Cond, Sumas-4</t>
  </si>
  <si>
    <t>9 (GIF) O/H Cond, Sumas-5</t>
  </si>
  <si>
    <t>9 (GIF) O/H Cond, Sumas-6</t>
  </si>
  <si>
    <t>9 (GIF) O/H Cond, Sumas-7</t>
  </si>
  <si>
    <t>9 (GIF) O/H Cond, Sumas-8</t>
  </si>
  <si>
    <t>9 (GIF) O/H Cond, Sumas-9</t>
  </si>
  <si>
    <t>9 (GIF) O/H Cond, Sumas-10</t>
  </si>
  <si>
    <t>9 (GIF) O/H Cond, Sumas-11</t>
  </si>
  <si>
    <t>9 (GIF) O/H Cond, Sumas-12</t>
  </si>
  <si>
    <t>9 (GIF) O/H Cond, TLN-HPK@plant-2</t>
  </si>
  <si>
    <t>9 (GIF) O/H Cond, TLN-HPK@plant-3</t>
  </si>
  <si>
    <t>9 (GIF) O/H Cond, TLN-HPK@plant-4</t>
  </si>
  <si>
    <t>9 (GIF) O/H Cond, TLN-HPK@plant-5</t>
  </si>
  <si>
    <t>9 (GIF) O/H Cond, TLN-HPK@plant-6</t>
  </si>
  <si>
    <t>9 (GIF) O/H Cond, TLN-HPK@plant-7</t>
  </si>
  <si>
    <t>9 (GIF) O/H Cond, TLN-HPK@plant-8</t>
  </si>
  <si>
    <t>9 (GIF) O/H Cond, TLN-HPK@plant-9</t>
  </si>
  <si>
    <t>9 (GIF) O/H Cond, TLN-HPK@plant-10</t>
  </si>
  <si>
    <t>9 (GIF) O/H Cond, TLN-HPK@plant-11</t>
  </si>
  <si>
    <t>9 (GIF) O/H Cond, TLN-HPK@plant-12</t>
  </si>
  <si>
    <t>9 (GIF) O/H Cond, Upper Baker-1</t>
  </si>
  <si>
    <t>9 (GIF) O/H Cond, Upper Baker-2</t>
  </si>
  <si>
    <t>9 (GIF) O/H Cond, Upper Baker-3</t>
  </si>
  <si>
    <t>9 (GIF) O/H Cond, Upper Baker-4</t>
  </si>
  <si>
    <t>9 (GIF) O/H Cond, Upper Baker-5</t>
  </si>
  <si>
    <t>9 (GIF) O/H Cond, Upper Baker-6</t>
  </si>
  <si>
    <t>9 (GIF) O/H Cond, Upper Baker-7</t>
  </si>
  <si>
    <t>9 (GIF) O/H Cond, Upper Baker-8</t>
  </si>
  <si>
    <t>9 (GIF) O/H Cond, Upper Baker-9</t>
  </si>
  <si>
    <t>9 (GIF) O/H Cond, Upper Baker-10</t>
  </si>
  <si>
    <t>9 (GIF) O/H Cond, Upper Baker-11</t>
  </si>
  <si>
    <t>9 (GIF) O/H Cond, Upper Baker-12</t>
  </si>
  <si>
    <t>9 (GIF) O/H Cond, Wild Horse-1</t>
  </si>
  <si>
    <t>9 (GIF) O/H Cond, Wild Horse-2</t>
  </si>
  <si>
    <t>9 (GIF) O/H Cond, Wild Horse-3</t>
  </si>
  <si>
    <t>9 (GIF) O/H Cond, Wild Horse-4</t>
  </si>
  <si>
    <t>9 (GIF) O/H Cond, Wild Horse-5</t>
  </si>
  <si>
    <t>9 (GIF) O/H Cond, Wild Horse-6</t>
  </si>
  <si>
    <t>9 (GIF) O/H Cond, Wild Horse-7</t>
  </si>
  <si>
    <t>9 (GIF) O/H Cond, Wild Horse-8</t>
  </si>
  <si>
    <t>9 (GIF) O/H Cond, Wild Horse-9</t>
  </si>
  <si>
    <t>9 (GIF) O/H Cond, Wild Horse-10</t>
  </si>
  <si>
    <t>9 (GIF) O/H Cond, Wild Horse-11</t>
  </si>
  <si>
    <t>9 (GIF) O/H Cond, Wild Horse-12</t>
  </si>
  <si>
    <t>9 (GIF) O/H Conductor, LSR-1</t>
  </si>
  <si>
    <t>9 (GIF) O/H Conductor, LSR-2</t>
  </si>
  <si>
    <t>9 (GIF) O/H Conductor, LSR-3</t>
  </si>
  <si>
    <t>9 (GIF) O/H Conductor, LSR-4</t>
  </si>
  <si>
    <t>9 (GIF) O/H Conductor, LSR-5</t>
  </si>
  <si>
    <t>9 (GIF) O/H Conductor, LSR-6</t>
  </si>
  <si>
    <t>9 (GIF) O/H Conductor, LSR-7</t>
  </si>
  <si>
    <t>9 (GIF) O/H Conductor, LSR-8</t>
  </si>
  <si>
    <t>9 (GIF) O/H Conductor, LSR-9</t>
  </si>
  <si>
    <t>9 (GIF) O/H Conductor, LSR-10</t>
  </si>
  <si>
    <t>9 (GIF) O/H Conductor, LSR-11</t>
  </si>
  <si>
    <t>9 (GIF) O/H Conductor, LSR-12</t>
  </si>
  <si>
    <t>7 TSM U/G Conduit-1</t>
  </si>
  <si>
    <t>7 TSM U/G Conduit-2</t>
  </si>
  <si>
    <t>7 TSM U/G Conduit-3</t>
  </si>
  <si>
    <t>7 TSM U/G Conduit-4</t>
  </si>
  <si>
    <t>7 TSM U/G Conduit-5</t>
  </si>
  <si>
    <t>7 TSM U/G Conduit-6</t>
  </si>
  <si>
    <t>7 TSM U/G Conduit-7</t>
  </si>
  <si>
    <t>7 TSM U/G Conduit-8</t>
  </si>
  <si>
    <t>7 TSM U/G Conduit-9</t>
  </si>
  <si>
    <t>7 TSM U/G Conduit-10</t>
  </si>
  <si>
    <t>7 TSM U/G Conduit-11</t>
  </si>
  <si>
    <t>7 TSM U/G Conduit-12</t>
  </si>
  <si>
    <t>9 (GIF)U/G Conduit,TLN-WHD@plnt-1</t>
  </si>
  <si>
    <t>9 (GIF)U/G Conduit,TLN-WHD@plnt-2</t>
  </si>
  <si>
    <t>9 (GIF)U/G Conduit,TLN-WHD@plnt-3</t>
  </si>
  <si>
    <t>9 (GIF)U/G Conduit,TLN-WHD@plnt-4</t>
  </si>
  <si>
    <t>9 (GIF)U/G Conduit,TLN-WHD@plnt-5</t>
  </si>
  <si>
    <t>9 (GIF)U/G Conduit,TLN-WHD@plnt-6</t>
  </si>
  <si>
    <t>9 (GIF)U/G Conduit,TLN-WHD@plnt-7</t>
  </si>
  <si>
    <t>9 (GIF)U/G Conduit,TLN-WHD@plnt-8</t>
  </si>
  <si>
    <t>9 (GIF)U/G Conduit,TLN-WHD@plnt-9</t>
  </si>
  <si>
    <t>9 (GIF)U/G Conduit,TLN-WHD@plnt-10</t>
  </si>
  <si>
    <t>9 (GIF)U/G Conduit,TLN-WHD@plnt-11</t>
  </si>
  <si>
    <t>9 (GIF)U/G Conduit,TLN-WHD@plnt-12</t>
  </si>
  <si>
    <t>7 TSM U/G Conductor/Devices-1</t>
  </si>
  <si>
    <t>7 TSM U/G Conductor/Devices-2</t>
  </si>
  <si>
    <t>7 TSM U/G Conductor/Devices-3</t>
  </si>
  <si>
    <t>7 TSM U/G Conductor/Devices-4</t>
  </si>
  <si>
    <t>7 TSM U/G Conductor/Devices-5</t>
  </si>
  <si>
    <t>7 TSM U/G Conductor/Devices-6</t>
  </si>
  <si>
    <t>7 TSM U/G Conductor/Devices-7</t>
  </si>
  <si>
    <t>7 TSM U/G Conductor/Devices-8</t>
  </si>
  <si>
    <t>7 TSM U/G Conductor/Devices-9</t>
  </si>
  <si>
    <t>7 TSM U/G Conductor/Devices-10</t>
  </si>
  <si>
    <t>7 TSM U/G Conductor/Devices-11</t>
  </si>
  <si>
    <t>7 TSM U/G Conductor/Devices-12</t>
  </si>
  <si>
    <t>9 (GIF) U/G Cond, Fred 1/APC-1</t>
  </si>
  <si>
    <t>9 (GIF) U/G Cond, Fred 1/APC-2</t>
  </si>
  <si>
    <t>9 (GIF) U/G Cond, Fred 1/APC-3</t>
  </si>
  <si>
    <t>9 (GIF) U/G Cond, Fred 1/APC-4</t>
  </si>
  <si>
    <t>9 (GIF) U/G Cond, Fred 1/APC-5</t>
  </si>
  <si>
    <t>9 (GIF) U/G Cond, Fred 1/APC-6</t>
  </si>
  <si>
    <t>9 (GIF) U/G Cond, Fred 1/APC-7</t>
  </si>
  <si>
    <t>9 (GIF) U/G Cond, Fred 1/APC-8</t>
  </si>
  <si>
    <t>9 (GIF) U/G Cond, Fred 1/APC-9</t>
  </si>
  <si>
    <t>9 (GIF) U/G Cond, Fred 1/APC-10</t>
  </si>
  <si>
    <t>9 (GIF) U/G Cond, Fred 1/APC-11</t>
  </si>
  <si>
    <t>9 (GIF) U/G Cond, Fred 1/APC-12</t>
  </si>
  <si>
    <t>9 (GIF) UG Conductor, LSR-1</t>
  </si>
  <si>
    <t>9 (GIF) UG Conductor, LSR-2</t>
  </si>
  <si>
    <t>9 (GIF) UG Conductor, LSR-3</t>
  </si>
  <si>
    <t>9 (GIF) UG Conductor, LSR-4</t>
  </si>
  <si>
    <t>9 (GIF) UG Conductor, LSR-5</t>
  </si>
  <si>
    <t>9 (GIF) UG Conductor, LSR-6</t>
  </si>
  <si>
    <t>9 (GIF) UG Conductor, LSR-7</t>
  </si>
  <si>
    <t>9 (GIF) UG Conductor, LSR-8</t>
  </si>
  <si>
    <t>9 (GIF) UG Conductor, LSR-9</t>
  </si>
  <si>
    <t>9 (GIF) UG Conductor, LSR-10</t>
  </si>
  <si>
    <t>9 (GIF) UG Conductor, LSR-11</t>
  </si>
  <si>
    <t>9 (GIF) UG Conductor, LSR-12</t>
  </si>
  <si>
    <t>9 (GIF)U/G Cond,TLN-HPK@plt-1</t>
  </si>
  <si>
    <t>9 (GIF)U/G Cond,TLN-HPK@plt-2</t>
  </si>
  <si>
    <t>9 (GIF)U/G Cond,TLN-HPK@plt-3</t>
  </si>
  <si>
    <t>9 (GIF)U/G Cond,TLN-HPK@plt-4</t>
  </si>
  <si>
    <t>9 (GIF)U/G Cond,TLN-HPK@plt-5</t>
  </si>
  <si>
    <t>9 (GIF)U/G Cond,TLN-HPK@plt-6</t>
  </si>
  <si>
    <t>9 (GIF)U/G Cond,TLN-HPK@plt-7</t>
  </si>
  <si>
    <t>9 (GIF)U/G Cond,TLN-HPK@plt-8</t>
  </si>
  <si>
    <t>9 (GIF)U/G Cond,TLN-HPK@plt-9</t>
  </si>
  <si>
    <t>9 (GIF)U/G Cond,TLN-HPK@plt-10</t>
  </si>
  <si>
    <t>9 (GIF)U/G Cond,TLN-HPK@plt-11</t>
  </si>
  <si>
    <t>9 (GIF)U/G Cond,TLN-HPK@plt-12</t>
  </si>
  <si>
    <t>9 (GIF)U/G Cond,TLN-WHD@plnt-1</t>
  </si>
  <si>
    <t>9 (GIF)U/G Cond,TLN-WHD@plnt-2</t>
  </si>
  <si>
    <t>9 (GIF)U/G Cond,TLN-WHD@plnt-3</t>
  </si>
  <si>
    <t>9 (GIF)U/G Cond,TLN-WHD@plnt-4</t>
  </si>
  <si>
    <t>9 (GIF)U/G Cond,TLN-WHD@plnt-5</t>
  </si>
  <si>
    <t>9 (GIF)U/G Cond,TLN-WHD@plnt-6</t>
  </si>
  <si>
    <t>9 (GIF)U/G Cond,TLN-WHD@plnt-7</t>
  </si>
  <si>
    <t>9 (GIF)U/G Cond,TLN-WHD@plnt-8</t>
  </si>
  <si>
    <t>9 (GIF)U/G Cond,TLN-WHD@plnt-9</t>
  </si>
  <si>
    <t>9 (GIF)U/G Cond,TLN-WHD@plnt-10</t>
  </si>
  <si>
    <t>9 (GIF)U/G Cond,TLN-WHD@plnt-11</t>
  </si>
  <si>
    <t>9 (GIF)U/G Cond,TLN-WHD@plnt-12</t>
  </si>
  <si>
    <t>9 (GIF)U/G Cond,TLN-WHDE@plt-1</t>
  </si>
  <si>
    <t>9 (GIF)U/G Cond,TLN-WHDE@plt-2</t>
  </si>
  <si>
    <t>9 (GIF)U/G Cond,TLN-WHDE@plt-3</t>
  </si>
  <si>
    <t>9 (GIF)U/G Cond,TLN-WHDE@plt-4</t>
  </si>
  <si>
    <t>9 (GIF)U/G Cond,TLN-WHDE@plt-5</t>
  </si>
  <si>
    <t>9 (GIF)U/G Cond,TLN-WHDE@plt-6</t>
  </si>
  <si>
    <t>9 (GIF)U/G Cond,TLN-WHDE@plt-7</t>
  </si>
  <si>
    <t>9 (GIF)U/G Cond,TLN-WHDE@plt-8</t>
  </si>
  <si>
    <t>9 (GIF)U/G Cond,TLN-WHDE@plt-9</t>
  </si>
  <si>
    <t>9 (GIF)U/G Cond,TLN-WHDE@plt-10</t>
  </si>
  <si>
    <t>9 (GIF)U/G Cond,TLN-WHDE@plt-11</t>
  </si>
  <si>
    <t>9 (GIF)U/G Cond,TLN-WHDE@plt-12</t>
  </si>
  <si>
    <t>0 TSM Roads &amp; Trails-1</t>
  </si>
  <si>
    <t>0 TSM Roads &amp; Trails-2</t>
  </si>
  <si>
    <t>0 TSM Roads &amp; Trails-3</t>
  </si>
  <si>
    <t>0 TSM Roads &amp; Trails-4</t>
  </si>
  <si>
    <t>0 TSM Roads &amp; Trails-5</t>
  </si>
  <si>
    <t>0 TSM Roads &amp; Trails-6</t>
  </si>
  <si>
    <t>0 TSM Roads &amp; Trails-7</t>
  </si>
  <si>
    <t>0 TSM Roads &amp; Trails-8</t>
  </si>
  <si>
    <t>0 TSM Roads &amp; Trails-9</t>
  </si>
  <si>
    <t>0 TSM Roads &amp; Trails-10</t>
  </si>
  <si>
    <t>0 TSM Roads &amp; Trails-11</t>
  </si>
  <si>
    <t>0 TSM Roads &amp; Trails-12</t>
  </si>
  <si>
    <t>0 TSM Roads, 3rd AC Line-1</t>
  </si>
  <si>
    <t>0 TSM Roads, 3rd AC Line-2</t>
  </si>
  <si>
    <t>0 TSM Roads, 3rd AC Line-3</t>
  </si>
  <si>
    <t>0 TSM Roads, 3rd AC Line-4</t>
  </si>
  <si>
    <t>0 TSM Roads, 3rd AC Line-5</t>
  </si>
  <si>
    <t>0 TSM Roads, 3rd AC Line-6</t>
  </si>
  <si>
    <t>0 TSM Roads, 3rd AC Line-7</t>
  </si>
  <si>
    <t>0 TSM Roads, 3rd AC Line-8</t>
  </si>
  <si>
    <t>0 TSM Roads, 3rd AC Line-9</t>
  </si>
  <si>
    <t>0 TSM Roads, 3rd AC Line-10</t>
  </si>
  <si>
    <t>0 TSM Roads, 3rd AC Line-11</t>
  </si>
  <si>
    <t>0 TSM Roads, 3rd AC Line-12</t>
  </si>
  <si>
    <t>0 TSM Roads, Colstrip 1-2 Com-1</t>
  </si>
  <si>
    <t>0 TSM Roads, Colstrip 1-2 Com-2</t>
  </si>
  <si>
    <t>0 TSM Roads, Colstrip 1-2 Com-3</t>
  </si>
  <si>
    <t>0 TSM Roads, Colstrip 1-2 Com-4</t>
  </si>
  <si>
    <t>0 TSM Roads, Colstrip 1-2 Com-5</t>
  </si>
  <si>
    <t>0 TSM Roads, Colstrip 1-2 Com-6</t>
  </si>
  <si>
    <t>0 TSM Roads, Colstrip 1-2 Com-7</t>
  </si>
  <si>
    <t>0 TSM Roads, Colstrip 1-2 Com-8</t>
  </si>
  <si>
    <t>0 TSM Roads, Colstrip 1-2 Com-9</t>
  </si>
  <si>
    <t>0 TSM Roads, Colstrip 1-2 Com-10</t>
  </si>
  <si>
    <t>0 TSM Roads, Colstrip 1-2 Com-11</t>
  </si>
  <si>
    <t>0 TSM Roads, Colstrip 1-2 Com-12</t>
  </si>
  <si>
    <t>0 TSM Roads, Colstrip 3-4 Com-1</t>
  </si>
  <si>
    <t>0 TSM Roads, Colstrip 3-4 Com-2</t>
  </si>
  <si>
    <t>0 TSM Roads, Colstrip 3-4 Com-3</t>
  </si>
  <si>
    <t>0 TSM Roads, Colstrip 3-4 Com-4</t>
  </si>
  <si>
    <t>0 TSM Roads, Colstrip 3-4 Com-5</t>
  </si>
  <si>
    <t>0 TSM Roads, Colstrip 3-4 Com-6</t>
  </si>
  <si>
    <t>0 TSM Roads, Colstrip 3-4 Com-7</t>
  </si>
  <si>
    <t>0 TSM Roads, Colstrip 3-4 Com-8</t>
  </si>
  <si>
    <t>0 TSM Roads, Colstrip 3-4 Com-9</t>
  </si>
  <si>
    <t>0 TSM Roads, Colstrip 3-4 Com-10</t>
  </si>
  <si>
    <t>0 TSM Roads, Colstrip 3-4 Com-11</t>
  </si>
  <si>
    <t>0 TSM Roads, Colstrip 3-4 Com-12</t>
  </si>
  <si>
    <t>7 TSM Roads &amp; Trails-1</t>
  </si>
  <si>
    <t>7 TSM Roads &amp; Trails-2</t>
  </si>
  <si>
    <t>7 TSM Roads &amp; Trails-3</t>
  </si>
  <si>
    <t>7 TSM Roads &amp; Trails-4</t>
  </si>
  <si>
    <t>7 TSM Roads &amp; Trails-5</t>
  </si>
  <si>
    <t>7 TSM Roads &amp; Trails-6</t>
  </si>
  <si>
    <t>7 TSM Roads &amp; Trails-7</t>
  </si>
  <si>
    <t>7 TSM Roads &amp; Trails-8</t>
  </si>
  <si>
    <t>7 TSM Roads &amp; Trails-9</t>
  </si>
  <si>
    <t>7 TSM Roads &amp; Trails-10</t>
  </si>
  <si>
    <t>7 TSM Roads &amp; Trails-11</t>
  </si>
  <si>
    <t>7 TSM Roads &amp; Trails-12</t>
  </si>
  <si>
    <t>99 (GIF) Rd/Trail, Upper Baker-1</t>
  </si>
  <si>
    <t>99 (GIF) Rd/Trail, Upper Baker-2</t>
  </si>
  <si>
    <t>99 (GIF) Rd/Trail, Upper Baker-3</t>
  </si>
  <si>
    <t>99 (GIF) Rd/Trail, Upper Baker-4</t>
  </si>
  <si>
    <t>99 (GIF) Rd/Trail, Upper Baker-5</t>
  </si>
  <si>
    <t>99 (GIF) Rd/Trail, Upper Baker-6</t>
  </si>
  <si>
    <t>99 (GIF) Rd/Trail, Upper Baker-7</t>
  </si>
  <si>
    <t>99 (GIF) Rd/Trail, Upper Baker-8</t>
  </si>
  <si>
    <t>99 (GIF) Rd/Trail, Upper Baker-9</t>
  </si>
  <si>
    <t>99 (GIF) Rd/Trail, Upper Baker-10</t>
  </si>
  <si>
    <t>99 (GIF) Rd/Trail, Upper Baker-11</t>
  </si>
  <si>
    <t>99 (GIF) Rd/Trail, Upper Baker-12</t>
  </si>
  <si>
    <t>10 DST Easements-1</t>
  </si>
  <si>
    <t>10 DST Easements-4</t>
  </si>
  <si>
    <t>10 DST Easements-5</t>
  </si>
  <si>
    <t>10 DST Easements-6</t>
  </si>
  <si>
    <t>10 DST Easements-7</t>
  </si>
  <si>
    <t>10 DST Easements-8</t>
  </si>
  <si>
    <t>10 DST Easements-9</t>
  </si>
  <si>
    <t>10 DST Easements-10</t>
  </si>
  <si>
    <t>10 DST Easements-11</t>
  </si>
  <si>
    <t>10 DST Easements-12</t>
  </si>
  <si>
    <t>0 DST Structures &amp; Improvement-4</t>
  </si>
  <si>
    <t>0 DST Structures &amp; Improvement-5</t>
  </si>
  <si>
    <t>0 DST Structures &amp; Improvement-6</t>
  </si>
  <si>
    <t>0 DST Structures &amp; Improvement-7</t>
  </si>
  <si>
    <t>0 DST Structures &amp; Improvement-8</t>
  </si>
  <si>
    <t>0 DST Structures &amp; Improvement-9</t>
  </si>
  <si>
    <t>0 DST Structures &amp; Improvement-10</t>
  </si>
  <si>
    <t>0 DST Structures &amp; Improvement-11</t>
  </si>
  <si>
    <t>0 DST Structures &amp; Improvement-12</t>
  </si>
  <si>
    <t>0 DST Sub Eq Wild Horse Solar-1</t>
  </si>
  <si>
    <t>0 DST Sub Eq Wild Horse Solar-2</t>
  </si>
  <si>
    <t>0 DST Sub Eq Wild Horse Solar-3</t>
  </si>
  <si>
    <t>0 DST Sub Eq Wild Horse Solar-4</t>
  </si>
  <si>
    <t>0 DST Sub Eq Wild Horse Solar-5</t>
  </si>
  <si>
    <t>0 DST Sub Eq Wild Horse Solar-6</t>
  </si>
  <si>
    <t>0 DST Sub Eq Wild Horse Solar-7</t>
  </si>
  <si>
    <t>0 DST Sub Eq Wild Horse Solar-8</t>
  </si>
  <si>
    <t>0 DST Sub Eq Wild Horse Solar-9</t>
  </si>
  <si>
    <t>0 DST Sub Eq Wild Horse Solar-10</t>
  </si>
  <si>
    <t>0 DST Sub Eq Wild Horse Solar-11</t>
  </si>
  <si>
    <t>0 DST Sub Eq Wild Horse Solar-12</t>
  </si>
  <si>
    <t>0 DST Substation Equipment-12</t>
  </si>
  <si>
    <t>0 DST Battery Storage Equipment-4</t>
  </si>
  <si>
    <t>0 DST Battery Storage Equipment-5</t>
  </si>
  <si>
    <t>0 DST Battery Storage Equipment-6</t>
  </si>
  <si>
    <t>0 DST Battery Storage Equipment-7</t>
  </si>
  <si>
    <t>0 DST Battery Storage Equipment-8</t>
  </si>
  <si>
    <t>0 DST Battery Storage Equipment-9</t>
  </si>
  <si>
    <t>0 DST Battery Storage Equipment-10</t>
  </si>
  <si>
    <t>0 DST Battery Storage Equipment-11</t>
  </si>
  <si>
    <t>0 DST Battery Storage Equipment-12</t>
  </si>
  <si>
    <t>0 DST Poles, Wild Horse Solar-1</t>
  </si>
  <si>
    <t>0 DST Poles, Wild Horse Solar-2</t>
  </si>
  <si>
    <t>0 DST Poles, Wild Horse Solar-3</t>
  </si>
  <si>
    <t>0 DST Poles, Wild Horse Solar-4</t>
  </si>
  <si>
    <t>0 DST Poles, Wild Horse Solar-5</t>
  </si>
  <si>
    <t>0 DST Poles, Wild Horse Solar-6</t>
  </si>
  <si>
    <t>0 DST Poles, Wild Horse Solar-7</t>
  </si>
  <si>
    <t>0 DST Poles, Wild Horse Solar-8</t>
  </si>
  <si>
    <t>0 DST Poles, Wild Horse Solar-9</t>
  </si>
  <si>
    <t>0 DST Poles, Wild Horse Solar-10</t>
  </si>
  <si>
    <t>0 DST Poles, Wild Horse Solar-11</t>
  </si>
  <si>
    <t>0 DST Poles, Wild Horse Solar-12</t>
  </si>
  <si>
    <t>0 DST Poles/Towers/Fixtures-12</t>
  </si>
  <si>
    <t>0 DST O/H Cond, WildHorse Solar-1</t>
  </si>
  <si>
    <t>0 DST O/H Cond, WildHorse Solar-2</t>
  </si>
  <si>
    <t>0 DST O/H Cond, WildHorse Solar-3</t>
  </si>
  <si>
    <t>0 DST O/H Cond, WildHorse Solar-4</t>
  </si>
  <si>
    <t>0 DST O/H Cond, WildHorse Solar-5</t>
  </si>
  <si>
    <t>0 DST O/H Cond, WildHorse Solar-6</t>
  </si>
  <si>
    <t>0 DST O/H Cond, WildHorse Solar-7</t>
  </si>
  <si>
    <t>0 DST O/H Cond, WildHorse Solar-8</t>
  </si>
  <si>
    <t>0 DST O/H Cond, WildHorse Solar-9</t>
  </si>
  <si>
    <t>0 DST O/H Cond, WildHorse Solar-10</t>
  </si>
  <si>
    <t>0 DST O/H Cond, WildHorse Solar-11</t>
  </si>
  <si>
    <t>0 DST O/H Cond, WildHorse Solar-12</t>
  </si>
  <si>
    <t>0 DST O/H Conductor/Devices-12</t>
  </si>
  <si>
    <t>0 DST U/G Conduit-12</t>
  </si>
  <si>
    <t>0 DST U/G Conductor/Devices-12</t>
  </si>
  <si>
    <t>DST Line Transformers-12</t>
  </si>
  <si>
    <t>DST Services-12</t>
  </si>
  <si>
    <t>DST Meters AMR-12</t>
  </si>
  <si>
    <t>1 DST Meters AMI-12</t>
  </si>
  <si>
    <t>DST Street Lighting &amp; Signal-12</t>
  </si>
  <si>
    <t>0 GEN Str&amp;Impv, Burlington/Skag-1</t>
  </si>
  <si>
    <t>0 GEN Str&amp;Impv, Burlington/Skag-2</t>
  </si>
  <si>
    <t>0 GEN Str&amp;Impv, Burlington/Skag-3</t>
  </si>
  <si>
    <t>0 GEN Str&amp;Impv, Burlington/Skag-4</t>
  </si>
  <si>
    <t>0 GEN Str&amp;Impv, Burlington/Skag-5</t>
  </si>
  <si>
    <t>0 GEN Str&amp;Impv, Burlington/Skag-6</t>
  </si>
  <si>
    <t>0 GEN Str&amp;Impv, Burlington/Skag-7</t>
  </si>
  <si>
    <t>0 GEN Str&amp;Impv, Burlington/Skag-8</t>
  </si>
  <si>
    <t>0 GEN Str&amp;Impv, Burlington/Skag-9</t>
  </si>
  <si>
    <t>0 GEN Str&amp;Impv, Burlington/Skag-10</t>
  </si>
  <si>
    <t>0 GEN Str&amp;Impv, Burlington/Skag-11</t>
  </si>
  <si>
    <t>0 GEN Str&amp;Impv, Burlington/Skag-12</t>
  </si>
  <si>
    <t>0 GEN Str/Impv, Colstrip 3-4-1</t>
  </si>
  <si>
    <t>0 GEN Str/Impv, Colstrip 3-4-2</t>
  </si>
  <si>
    <t>0 GEN Str/Impv, Colstrip 3-4-3</t>
  </si>
  <si>
    <t>0 GEN Str/Impv, Colstrip 3-4-4</t>
  </si>
  <si>
    <t>0 GEN Str/Impv, Colstrip 3-4-5</t>
  </si>
  <si>
    <t>0 GEN Str/Impv, Colstrip 3-4-6</t>
  </si>
  <si>
    <t>0 GEN Str/Impv, Colstrip 3-4-7</t>
  </si>
  <si>
    <t>0 GEN Str/Impv, Colstrip 3-4-8</t>
  </si>
  <si>
    <t>0 GEN Str/Impv, Colstrip 3-4-9</t>
  </si>
  <si>
    <t>0 GEN Str/Impv, Colstrip 3-4-10</t>
  </si>
  <si>
    <t>0 GEN Str/Impv, Colstrip 3-4-11</t>
  </si>
  <si>
    <t>0 GEN Str/Impv, Colstrip 3-4-12</t>
  </si>
  <si>
    <t>0 GEN Str/Impv, Wildhorse-1</t>
  </si>
  <si>
    <t>0 GEN Str/Impv, Wildhorse-2</t>
  </si>
  <si>
    <t>0 GEN Str/Impv, Wildhorse-3</t>
  </si>
  <si>
    <t>0 GEN Str/Impv, Wildhorse-4</t>
  </si>
  <si>
    <t>0 GEN Str/Impv, Wildhorse-5</t>
  </si>
  <si>
    <t>0 GEN Str/Impv, Wildhorse-6</t>
  </si>
  <si>
    <t>0 GEN Str/Impv, Wildhorse-7</t>
  </si>
  <si>
    <t>0 GEN Str/Impv, Wildhorse-8</t>
  </si>
  <si>
    <t>0 GEN Str/Impv, Wildhorse-9</t>
  </si>
  <si>
    <t>0 GEN Str/Impv, Wildhorse-10</t>
  </si>
  <si>
    <t>0 GEN Str/Impv, Wildhorse-11</t>
  </si>
  <si>
    <t>0 GEN Str/Impv, Wildhorse-12</t>
  </si>
  <si>
    <t>0 GEN Structures &amp; Improvement-12</t>
  </si>
  <si>
    <t>1 GEN LH, Bellingham-1</t>
  </si>
  <si>
    <t>1 GEN LH, Bellingham-2</t>
  </si>
  <si>
    <t>1 GEN LH, Bellingham-3</t>
  </si>
  <si>
    <t>1 GEN LH, Bellingham-4</t>
  </si>
  <si>
    <t>1 GEN LH, Bellingham-5</t>
  </si>
  <si>
    <t>1 GEN LH, Bellingham-6</t>
  </si>
  <si>
    <t>1 GEN LH, Bellingham-7</t>
  </si>
  <si>
    <t>1 GEN LH, Bellingham-8</t>
  </si>
  <si>
    <t>1 GEN LH, Bellingham-9</t>
  </si>
  <si>
    <t>1 GEN LH, Bellingham-10</t>
  </si>
  <si>
    <t>1 GEN LH, Bellingham-11</t>
  </si>
  <si>
    <t>1 GEN LH, Bellingham-12</t>
  </si>
  <si>
    <t>1 GEN LH, Dayton-1</t>
  </si>
  <si>
    <t>1 GEN LH, Dayton-2</t>
  </si>
  <si>
    <t>1 GEN LH, Dayton-3</t>
  </si>
  <si>
    <t>1 GEN LH, Dayton-4</t>
  </si>
  <si>
    <t>1 GEN LH, Dayton-5</t>
  </si>
  <si>
    <t>1 GEN LH, Dayton-6</t>
  </si>
  <si>
    <t>1 GEN LH, Dayton-7</t>
  </si>
  <si>
    <t>1 GEN LH, Dayton-8</t>
  </si>
  <si>
    <t>1 GEN LH, Dayton-9</t>
  </si>
  <si>
    <t>1 GEN LH, Dayton-10</t>
  </si>
  <si>
    <t>1 GEN LH, Dayton-11</t>
  </si>
  <si>
    <t>1 GEN LH, Dayton-12</t>
  </si>
  <si>
    <t>1 GEN Off F&amp;E Sumas OP old-1</t>
  </si>
  <si>
    <t>1 GEN Off F&amp;E Sumas OP old-2</t>
  </si>
  <si>
    <t>1 GEN Off F&amp;E Sumas OP old-3</t>
  </si>
  <si>
    <t>1 GEN Off F&amp;E Sumas OP old-4</t>
  </si>
  <si>
    <t>1 GEN Off F&amp;E Sumas OP old-5</t>
  </si>
  <si>
    <t>1 GEN Off F&amp;E Sumas OP old-6</t>
  </si>
  <si>
    <t>1 GEN Off F&amp;E Sumas OP old-7</t>
  </si>
  <si>
    <t>1 GEN Off F&amp;E Sumas OP old-8</t>
  </si>
  <si>
    <t>1 GEN Off F&amp;E Sumas OP old-9</t>
  </si>
  <si>
    <t>1 GEN Off F&amp;E Sumas OP old-10</t>
  </si>
  <si>
    <t>1 GEN Off F&amp;E Sumas OP old-11</t>
  </si>
  <si>
    <t>1 GEN Off F&amp;E Sumas OP old-12</t>
  </si>
  <si>
    <t>1 GEN Off Furn &amp; Eq, LSR-1</t>
  </si>
  <si>
    <t>1 GEN Off Furn &amp; Eq, LSR-2</t>
  </si>
  <si>
    <t>1 GEN Off Furn &amp; Eq, LSR-3</t>
  </si>
  <si>
    <t>1 GEN Off Furn &amp; Eq, LSR-4</t>
  </si>
  <si>
    <t>1 GEN Off Furn &amp; Eq, LSR-5</t>
  </si>
  <si>
    <t>1 GEN Off Furn &amp; Eq, LSR-6</t>
  </si>
  <si>
    <t>1 GEN Off Furn &amp; Eq, LSR-7</t>
  </si>
  <si>
    <t>1 GEN Off Furn &amp; Eq, LSR-8</t>
  </si>
  <si>
    <t>1 GEN Off Furn &amp; Eq, LSR-9</t>
  </si>
  <si>
    <t>1 GEN Off Furn &amp; Eq, LSR-10</t>
  </si>
  <si>
    <t>1 GEN Off Furn &amp; Eq, LSR-11</t>
  </si>
  <si>
    <t>1 GEN Off Furn &amp; Eq, LSR-12</t>
  </si>
  <si>
    <t>1 GEN Off Furn &amp; Eq, MTF OP-1</t>
  </si>
  <si>
    <t>1 GEN Off Furn &amp; Eq, MTF OP-2</t>
  </si>
  <si>
    <t>1 GEN Off Furn &amp; Eq, MTF OP-3</t>
  </si>
  <si>
    <t>1 GEN Off Furn &amp; Eq, MTF OP-4</t>
  </si>
  <si>
    <t>1 GEN Off Furn &amp; Eq, MTF OP-5</t>
  </si>
  <si>
    <t>1 GEN Off Furn &amp; Eq, MTF OP-6</t>
  </si>
  <si>
    <t>1 GEN Off Furn &amp; Eq, MTF OP-7</t>
  </si>
  <si>
    <t>1 GEN Off Furn &amp; Eq, MTF OP-8</t>
  </si>
  <si>
    <t>1 GEN Off Furn &amp; Eq, MTF OP-9</t>
  </si>
  <si>
    <t>1 GEN Off Furn &amp; Eq, MTF OP-10</t>
  </si>
  <si>
    <t>1 GEN Off Furn &amp; Eq, MTF OP-11</t>
  </si>
  <si>
    <t>1 GEN Off Furn &amp; Eq, MTF OP-12</t>
  </si>
  <si>
    <t>1 GEN Off Furn &amp; Eq, WildHorse-1</t>
  </si>
  <si>
    <t>1 GEN Off Furn &amp; Eq, WildHorse-2</t>
  </si>
  <si>
    <t>1 GEN Off Furn &amp; Eq, WildHorse-3</t>
  </si>
  <si>
    <t>1 GEN Off Furn &amp; Eq, WildHorse-4</t>
  </si>
  <si>
    <t>1 GEN Off Furn &amp; Eq, WildHorse-5</t>
  </si>
  <si>
    <t>1 GEN Off Furn &amp; Eq, WildHorse-6</t>
  </si>
  <si>
    <t>1 GEN Off Furn &amp; Eq, WildHorse-7</t>
  </si>
  <si>
    <t>1 GEN Off Furn &amp; Eq, WildHorse-8</t>
  </si>
  <si>
    <t>1 GEN Off Furn &amp; Eq, WildHorse-9</t>
  </si>
  <si>
    <t>1 GEN Off Furn &amp; Eq, WildHorse-10</t>
  </si>
  <si>
    <t>1 GEN Off Furn &amp; Eq, WildHorse-11</t>
  </si>
  <si>
    <t>1 GEN Off Furn &amp; Eq, WildHorse-12</t>
  </si>
  <si>
    <t>1 GEN Off Furn &amp; Eq,Sumas-7</t>
  </si>
  <si>
    <t>1 GEN Off Furn &amp; Eq,Sumas-8</t>
  </si>
  <si>
    <t>1 GEN Off Furn &amp; Eq,Sumas-9</t>
  </si>
  <si>
    <t>1 GEN Off Furn &amp; Eq,Sumas-10</t>
  </si>
  <si>
    <t>1 GEN Off Furn &amp; Eq,Sumas-11</t>
  </si>
  <si>
    <t>1 GEN Off Furn &amp; Eq,Sumas-12</t>
  </si>
  <si>
    <t>1 GEN Office F&amp;E, GLD OP old-1</t>
  </si>
  <si>
    <t>1 GEN Office F&amp;E, GLD OP old-2</t>
  </si>
  <si>
    <t>1 GEN Office F&amp;E, GLD OP old-3</t>
  </si>
  <si>
    <t>1 GEN Office F&amp;E, GLD OP old-4</t>
  </si>
  <si>
    <t>1 GEN Office F&amp;E, GLD OP old-5</t>
  </si>
  <si>
    <t>1 GEN Office F&amp;E, GLD OP old-6</t>
  </si>
  <si>
    <t>1 GEN Office F&amp;E, GLD OP old-7</t>
  </si>
  <si>
    <t>1 GEN Office F&amp;E, GLD OP old-8</t>
  </si>
  <si>
    <t>1 GEN Office F&amp;E, GLD OP old-9</t>
  </si>
  <si>
    <t>1 GEN Office F&amp;E, GLD OP old-10</t>
  </si>
  <si>
    <t>1 GEN Office F&amp;E, GLD OP old-11</t>
  </si>
  <si>
    <t>1 GEN Office F&amp;E, GLD OP old-12</t>
  </si>
  <si>
    <t>1 GEN Office F&amp;E, LBK #3-1</t>
  </si>
  <si>
    <t>1 GEN Office F&amp;E, LBK #3-2</t>
  </si>
  <si>
    <t>1 GEN Office F&amp;E, LBK #3-3</t>
  </si>
  <si>
    <t>1 GEN Office F&amp;E, LBK #3-4</t>
  </si>
  <si>
    <t>1 GEN Office F&amp;E, LBK #3-5</t>
  </si>
  <si>
    <t>1 GEN Office F&amp;E, LBK #3-6</t>
  </si>
  <si>
    <t>1 GEN Office F&amp;E, LBK #3-7</t>
  </si>
  <si>
    <t>1 GEN Office F&amp;E, LBK #3-8</t>
  </si>
  <si>
    <t>1 GEN Office F&amp;E, LBK #3-9</t>
  </si>
  <si>
    <t>1 GEN Office F&amp;E, LBK #3-10</t>
  </si>
  <si>
    <t>1 GEN Office F&amp;E, LBK #3-11</t>
  </si>
  <si>
    <t>1 GEN Office F&amp;E, LBK #3-12</t>
  </si>
  <si>
    <t>1 GEN Office F&amp;E, Snoqualmie 1-7</t>
  </si>
  <si>
    <t>1 GEN Office F&amp;E, Snoqualmie 1-8</t>
  </si>
  <si>
    <t>1 GEN Office F&amp;E, Snoqualmie 1-9</t>
  </si>
  <si>
    <t>1 GEN Office F&amp;E, Snoqualmie 1-10</t>
  </si>
  <si>
    <t>1 GEN Office F&amp;E, Snoqualmie 1-11</t>
  </si>
  <si>
    <t>1 GEN Office F&amp;E, Snoqualmie 1-12</t>
  </si>
  <si>
    <t>1 GEN Office Furn &amp; Eq, Gold-7</t>
  </si>
  <si>
    <t>1 GEN Office Furn &amp; Eq, Gold-8</t>
  </si>
  <si>
    <t>1 GEN Office Furn &amp; Eq, Gold-9</t>
  </si>
  <si>
    <t>1 GEN Office Furn &amp; Eq, Gold-10</t>
  </si>
  <si>
    <t>1 GEN Office Furn &amp; Eq, Gold-11</t>
  </si>
  <si>
    <t>1 GEN Office Furn &amp; Eq, Gold-12</t>
  </si>
  <si>
    <t>1 GEN Office Furn &amp; Eq, new-10</t>
  </si>
  <si>
    <t>1 GEN Office Furn &amp; Eq, new-11</t>
  </si>
  <si>
    <t>1 GEN Office Furn &amp; Eq, new-12</t>
  </si>
  <si>
    <t>1 GEN Office Furn &amp; Eq, old-1</t>
  </si>
  <si>
    <t>1 GEN Office Furn &amp; Eq, old-2</t>
  </si>
  <si>
    <t>1 GEN Office Furn &amp; Eq, old-3</t>
  </si>
  <si>
    <t>1 GEN Office Furn &amp; Eq, old-4</t>
  </si>
  <si>
    <t>1 GEN Office Furn &amp; Eq, old-5</t>
  </si>
  <si>
    <t>1 GEN Office Furn &amp; Eq, old-6</t>
  </si>
  <si>
    <t>1 GEN Office Furn &amp; Eq, old-7</t>
  </si>
  <si>
    <t>1 GEN Office Furn &amp; Eq, old-8</t>
  </si>
  <si>
    <t>1 GEN Office Furn &amp; Eq, old-9</t>
  </si>
  <si>
    <t>1 GEN Office Furn &amp; Eq, old-10</t>
  </si>
  <si>
    <t>1 GEN Office Furn &amp; Eq, old-11</t>
  </si>
  <si>
    <t>1 GEN Office Furn &amp; Eq, old-12</t>
  </si>
  <si>
    <t>1 GEN Office Furn &amp; Eq, UBK-7</t>
  </si>
  <si>
    <t>1 GEN Office Furn &amp; Eq, UBK-8</t>
  </si>
  <si>
    <t>1 GEN Office Furn &amp; Eq, UBK-9</t>
  </si>
  <si>
    <t>1 GEN Office Furn &amp; Eq, UBK-10</t>
  </si>
  <si>
    <t>1 GEN Office Furn &amp; Eq, UBK-11</t>
  </si>
  <si>
    <t>1 GEN Office Furn &amp; Eq, UBK-12</t>
  </si>
  <si>
    <t>2 GEN Computer Eq, Encogen-12</t>
  </si>
  <si>
    <t>2 GEN Computer Eq, Frederickson-1</t>
  </si>
  <si>
    <t>2 GEN Computer Eq, Frederickson-2</t>
  </si>
  <si>
    <t>2 GEN Computer Eq, Frederickson-3</t>
  </si>
  <si>
    <t>2 GEN Computer Eq, Frederickson-4</t>
  </si>
  <si>
    <t>2 GEN Computer Eq, Frederickson-5</t>
  </si>
  <si>
    <t>2 GEN Computer Eq, Frederickson-6</t>
  </si>
  <si>
    <t>2 GEN Computer Eq, Frederickson-7</t>
  </si>
  <si>
    <t>2 GEN Computer Eq, Frederickson-8</t>
  </si>
  <si>
    <t>2 GEN Computer Eq, Frederickson-9</t>
  </si>
  <si>
    <t>2 GEN Computer Eq, Frederickson-10</t>
  </si>
  <si>
    <t>2 GEN Computer Eq, Frederickson-11</t>
  </si>
  <si>
    <t>2 GEN Computer Eq, Frederickson-12</t>
  </si>
  <si>
    <t>2 GEN Computer Eq, Fredonia-8</t>
  </si>
  <si>
    <t>2 GEN Computer Eq, Fredonia-9</t>
  </si>
  <si>
    <t>2 GEN Computer Eq, Fredonia-10</t>
  </si>
  <si>
    <t>2 GEN Computer Eq, Fredonia-11</t>
  </si>
  <si>
    <t>2 GEN Computer Eq, Fredonia-12</t>
  </si>
  <si>
    <t>2 GEN Computer Eq, Goldendale-12</t>
  </si>
  <si>
    <t>2 GEN Computer Eq, HPK Ridge-4</t>
  </si>
  <si>
    <t>2 GEN Computer Eq, HPK Ridge-5</t>
  </si>
  <si>
    <t>2 GEN Computer Eq, HPK Ridge-6</t>
  </si>
  <si>
    <t>2 GEN Computer Eq, HPK Ridge-7</t>
  </si>
  <si>
    <t>2 GEN Computer Eq, HPK Ridge-8</t>
  </si>
  <si>
    <t>2 GEN Computer Eq, HPK Ridge-9</t>
  </si>
  <si>
    <t>2 GEN Computer Eq, HPK Ridge-10</t>
  </si>
  <si>
    <t>2 GEN Computer Eq, HPK Ridge-11</t>
  </si>
  <si>
    <t>2 GEN Computer Eq, HPK Ridge-12</t>
  </si>
  <si>
    <t>2 GEN Computer Eq, LB#4-2013-8</t>
  </si>
  <si>
    <t>2 GEN Computer Eq, LB#4-2013-9</t>
  </si>
  <si>
    <t>2 GEN Computer Eq, LB#4-2013-10</t>
  </si>
  <si>
    <t>2 GEN Computer Eq, LB#4-2013-11</t>
  </si>
  <si>
    <t>2 GEN Computer Eq, LB#4-2013-12</t>
  </si>
  <si>
    <t>2 GEN Computer Eq, LBK FSC-11</t>
  </si>
  <si>
    <t>2 GEN Computer Eq, LBK FSC-12</t>
  </si>
  <si>
    <t>2 GEN Computer Eq, Mint Farm-9</t>
  </si>
  <si>
    <t>2 GEN Computer Eq, Mint Farm-10</t>
  </si>
  <si>
    <t>2 GEN Computer Eq, Mint Farm-11</t>
  </si>
  <si>
    <t>2 GEN Computer Eq, Mint Farm-12</t>
  </si>
  <si>
    <t>2 GEN Computer Eq, new-12</t>
  </si>
  <si>
    <t>2 GEN Computer Eq, Snoqualmie 1-12</t>
  </si>
  <si>
    <t>2 GEN Computer Eq, Snoqualmie 2-12</t>
  </si>
  <si>
    <t>2 GEN Computer Eq, WHH #2-3-1</t>
  </si>
  <si>
    <t>2 GEN Computer Eq, WHH #2-3-2</t>
  </si>
  <si>
    <t>2 GEN Computer Eq, WHH #2-3-3</t>
  </si>
  <si>
    <t>2 GEN Computer Eq, WHH #2-3-4</t>
  </si>
  <si>
    <t>2 GEN Computer Eq, WHH #2-3-5</t>
  </si>
  <si>
    <t>2 GEN Computer Eq, WHH #2-3-6</t>
  </si>
  <si>
    <t>2 GEN Computer Eq, WHH #2-3-7</t>
  </si>
  <si>
    <t>2 GEN Computer Eq, WHH #2-3-8</t>
  </si>
  <si>
    <t>2 GEN Computer Eq, WHH #2-3-9</t>
  </si>
  <si>
    <t>2 GEN Computer Eq, WHH #2-3-10</t>
  </si>
  <si>
    <t>2 GEN Computer Eq, WHH #2-3-11</t>
  </si>
  <si>
    <t>2 GEN Computer Eq, WHH #2-3-12</t>
  </si>
  <si>
    <t>2 GEN Computer Eq, Wild Horse-1</t>
  </si>
  <si>
    <t>2 GEN Computer Eq, Wild Horse-2</t>
  </si>
  <si>
    <t>2 GEN Computer Eq, Wild Horse-3</t>
  </si>
  <si>
    <t>2 GEN Computer Eq, Wild Horse-4</t>
  </si>
  <si>
    <t>2 GEN Computer Eq, Wild Horse-5</t>
  </si>
  <si>
    <t>2 GEN Computer Eq, Wild Horse-6</t>
  </si>
  <si>
    <t>2 GEN Computer Eq, Wild Horse-7</t>
  </si>
  <si>
    <t>2 GEN Computer Eq, Wild Horse-8</t>
  </si>
  <si>
    <t>2 GEN Computer Eq, Wild Horse-9</t>
  </si>
  <si>
    <t>2 GEN Computer Eq, Wild Horse-10</t>
  </si>
  <si>
    <t>2 GEN Computer Eq, Wild Horse-11</t>
  </si>
  <si>
    <t>2 GEN Computer Eq, Wild Horse-12</t>
  </si>
  <si>
    <t>2 GEN Computer Eq, Wild Hrs Exp-1</t>
  </si>
  <si>
    <t>2 GEN Computer Eq, Wild Hrs Exp-2</t>
  </si>
  <si>
    <t>2 GEN Computer Eq, Wild Hrs Exp-3</t>
  </si>
  <si>
    <t>2 GEN Computer Eq, Wild Hrs Exp-4</t>
  </si>
  <si>
    <t>2 GEN Computer Eq, Wild Hrs Exp-5</t>
  </si>
  <si>
    <t>2 GEN Computer Eq, Wild Hrs Exp-6</t>
  </si>
  <si>
    <t>2 GEN Computer Eq, Wild Hrs Exp-7</t>
  </si>
  <si>
    <t>2 GEN Computer Eq, Wild Hrs Exp-8</t>
  </si>
  <si>
    <t>2 GEN Computer Eq, Wild Hrs Exp-9</t>
  </si>
  <si>
    <t>2 GEN Computer Eq, Wild Hrs Exp-10</t>
  </si>
  <si>
    <t>2 GEN Computer Eq, Wild Hrs Exp-11</t>
  </si>
  <si>
    <t>2 GEN Computer Eq, Wild Hrs Exp-12</t>
  </si>
  <si>
    <t>2 GEN Computer Equip, UBK-1</t>
  </si>
  <si>
    <t>2 GEN Computer Equip, UBK-2</t>
  </si>
  <si>
    <t>2 GEN Computer Equip, UBK-3</t>
  </si>
  <si>
    <t>2 GEN Computer Equip, UBK-4</t>
  </si>
  <si>
    <t>2 GEN Computer Equip, UBK-5</t>
  </si>
  <si>
    <t>2 GEN Computer Equip, UBK-6</t>
  </si>
  <si>
    <t>2 GEN Computer Equip, UBK-7</t>
  </si>
  <si>
    <t>2 GEN Computer Equip, UBK-8</t>
  </si>
  <si>
    <t>2 GEN Computer Equip, UBK-9</t>
  </si>
  <si>
    <t>2 GEN Computer Equip, UBK-10</t>
  </si>
  <si>
    <t>2 GEN Computer Equip, UBK-11</t>
  </si>
  <si>
    <t>2 GEN Computer Equip, UBK-12</t>
  </si>
  <si>
    <t>GEN Trans Equip, Colstrip 1-11</t>
  </si>
  <si>
    <t>GEN Trans Equip, Colstrip 1-12</t>
  </si>
  <si>
    <t>GEN Trans Equip, Colstrip 2-11</t>
  </si>
  <si>
    <t>GEN Trans Equip, Colstrip 2-12</t>
  </si>
  <si>
    <t>GEN Trans Equip, Colstrip 3-11</t>
  </si>
  <si>
    <t>GEN Trans Equip, Colstrip 3-12</t>
  </si>
  <si>
    <t>GEN Trans Equip, Colstrip 4-11</t>
  </si>
  <si>
    <t>GEN Trans Equip, Colstrip 4-12</t>
  </si>
  <si>
    <t>GEN Trans Equip, new-12</t>
  </si>
  <si>
    <t>GEN Trans Equip, old-1</t>
  </si>
  <si>
    <t>GEN Trans Equip, old-2</t>
  </si>
  <si>
    <t>GEN Trans Equip, old-3</t>
  </si>
  <si>
    <t>GEN Trans Equip, old-4</t>
  </si>
  <si>
    <t>GEN Trans Equip, old-5</t>
  </si>
  <si>
    <t>GEN Trans Equip, old-6</t>
  </si>
  <si>
    <t>GEN Trans Equip, old-7</t>
  </si>
  <si>
    <t>GEN Trans Equip, old-8</t>
  </si>
  <si>
    <t>GEN Trans Equip, old-9</t>
  </si>
  <si>
    <t>GEN Trans Equip, old-10</t>
  </si>
  <si>
    <t>GEN Trans Equip, old-11</t>
  </si>
  <si>
    <t>GEN Trans Equip, old-12</t>
  </si>
  <si>
    <t>GEN Trans Equip, Snoq Park-1</t>
  </si>
  <si>
    <t>GEN Trans Equip, Snoq Park-2</t>
  </si>
  <si>
    <t>GEN Trans Equip, Snoq Park-3</t>
  </si>
  <si>
    <t>GEN Trans Equip, Snoq Park-4</t>
  </si>
  <si>
    <t>GEN Trans Equip, Snoq Park-5</t>
  </si>
  <si>
    <t>GEN Trans Equip, Snoq Park-6</t>
  </si>
  <si>
    <t>GEN Trans Equip, Snoq Park-7</t>
  </si>
  <si>
    <t>GEN Trans Equip, Snoq Park-8</t>
  </si>
  <si>
    <t>GEN Trans Equip, Snoq Park-9</t>
  </si>
  <si>
    <t>GEN Trans Equip, Snoq Park-10</t>
  </si>
  <si>
    <t>GEN Trans Equip, Snoq Park-11</t>
  </si>
  <si>
    <t>GEN Trans Equip, Snoq Park-12</t>
  </si>
  <si>
    <t>GEN Transp Eq, Encogen old-1</t>
  </si>
  <si>
    <t>GEN Transp Eq, Encogen old-2</t>
  </si>
  <si>
    <t>GEN Transp Eq, Encogen old-3</t>
  </si>
  <si>
    <t>GEN Transp Eq, Encogen old-4</t>
  </si>
  <si>
    <t>GEN Transp Eq, Encogen old-5</t>
  </si>
  <si>
    <t>GEN Transp Eq, Encogen old-6</t>
  </si>
  <si>
    <t>GEN Transp Eq, Encogen old-7</t>
  </si>
  <si>
    <t>GEN Transp Eq, Encogen old-8</t>
  </si>
  <si>
    <t>GEN Transp Eq, Encogen old-9</t>
  </si>
  <si>
    <t>GEN Transp Eq, Encogen old-10</t>
  </si>
  <si>
    <t>GEN Transp Eq, Encogen old-11</t>
  </si>
  <si>
    <t>GEN Transp Eq, Encogen old-12</t>
  </si>
  <si>
    <t>0 GEN Stores Equip, new-9</t>
  </si>
  <si>
    <t>0 GEN Stores Equip, new-10</t>
  </si>
  <si>
    <t>0 GEN Stores Equip, new-11</t>
  </si>
  <si>
    <t>0 GEN Stores Equip, new-12</t>
  </si>
  <si>
    <t>0 GEN Stores Equip, old-1</t>
  </si>
  <si>
    <t>0 GEN Stores Equip, old-2</t>
  </si>
  <si>
    <t>0 GEN Stores Equip, old-3</t>
  </si>
  <si>
    <t>0 GEN Stores Equip, old-4</t>
  </si>
  <si>
    <t>0 GEN Stores Equip, old-5</t>
  </si>
  <si>
    <t>0 GEN Stores Equip, old-6</t>
  </si>
  <si>
    <t>0 GEN Stores Equip, old-7</t>
  </si>
  <si>
    <t>0 GEN Stores Equip, old-8</t>
  </si>
  <si>
    <t>0 GEN Stores Equip, old-9</t>
  </si>
  <si>
    <t>0 GEN Stores Equip, old-10</t>
  </si>
  <si>
    <t>0 GEN Stores Equip, old-11</t>
  </si>
  <si>
    <t>0 GEN Stores Equip, old-12</t>
  </si>
  <si>
    <t>0 GEN Tools Hopkins Ridge, new-1</t>
  </si>
  <si>
    <t>0 GEN Tools Hopkins Ridge, new-2</t>
  </si>
  <si>
    <t>0 GEN Tools Hopkins Ridge, new-3</t>
  </si>
  <si>
    <t>0 GEN Tools Hopkins Ridge, new-4</t>
  </si>
  <si>
    <t>0 GEN Tools Hopkins Ridge, new-5</t>
  </si>
  <si>
    <t>0 GEN Tools Hopkins Ridge, new-6</t>
  </si>
  <si>
    <t>0 GEN Tools Hopkins Ridge, new-7</t>
  </si>
  <si>
    <t>0 GEN Tools Hopkins Ridge, new-8</t>
  </si>
  <si>
    <t>0 GEN Tools Hopkins Ridge, new-9</t>
  </si>
  <si>
    <t>0 GEN Tools Hopkins Ridge, new-10</t>
  </si>
  <si>
    <t>0 GEN Tools Hopkins Ridge, new-11</t>
  </si>
  <si>
    <t>0 GEN Tools Hopkins Ridge, new-12</t>
  </si>
  <si>
    <t>0 GEN Tools LSR-1</t>
  </si>
  <si>
    <t>0 GEN Tools LSR-2</t>
  </si>
  <si>
    <t>0 GEN Tools LSR-3</t>
  </si>
  <si>
    <t>0 GEN Tools LSR-4</t>
  </si>
  <si>
    <t>0 GEN Tools LSR-5</t>
  </si>
  <si>
    <t>0 GEN Tools LSR-6</t>
  </si>
  <si>
    <t>0 GEN Tools LSR-7</t>
  </si>
  <si>
    <t>0 GEN Tools LSR-8</t>
  </si>
  <si>
    <t>0 GEN Tools LSR-9</t>
  </si>
  <si>
    <t>0 GEN Tools LSR-10</t>
  </si>
  <si>
    <t>0 GEN Tools LSR-11</t>
  </si>
  <si>
    <t>0 GEN Tools LSR-12</t>
  </si>
  <si>
    <t>0 GEN Tools, Colstrip 1-10</t>
  </si>
  <si>
    <t>0 GEN Tools, Colstrip 1-11</t>
  </si>
  <si>
    <t>0 GEN Tools, Colstrip 1-12</t>
  </si>
  <si>
    <t>0 GEN Tools, Colstrip 2-10</t>
  </si>
  <si>
    <t>0 GEN Tools, Colstrip 2-11</t>
  </si>
  <si>
    <t>0 GEN Tools, Colstrip 2-12</t>
  </si>
  <si>
    <t>0 GEN Tools, Colstrip 3-10</t>
  </si>
  <si>
    <t>0 GEN Tools, Colstrip 3-11</t>
  </si>
  <si>
    <t>0 GEN Tools, Colstrip 3-12</t>
  </si>
  <si>
    <t>0 GEN Tools, Colstrip 4-10</t>
  </si>
  <si>
    <t>0 GEN Tools, Colstrip 4-11</t>
  </si>
  <si>
    <t>0 GEN Tools, Colstrip 4-12</t>
  </si>
  <si>
    <t>0 GEN Tools/Garage,  MTF OP-1</t>
  </si>
  <si>
    <t>0 GEN Tools/Garage,  MTF OP-2</t>
  </si>
  <si>
    <t>0 GEN Tools/Garage,  MTF OP-3</t>
  </si>
  <si>
    <t>0 GEN Tools/Garage,  MTF OP-4</t>
  </si>
  <si>
    <t>0 GEN Tools/Garage,  MTF OP-5</t>
  </si>
  <si>
    <t>0 GEN Tools/Garage,  MTF OP-6</t>
  </si>
  <si>
    <t>0 GEN Tools/Garage,  MTF OP-7</t>
  </si>
  <si>
    <t>0 GEN Tools/Garage,  MTF OP-8</t>
  </si>
  <si>
    <t>0 GEN Tools/Garage,  MTF OP-9</t>
  </si>
  <si>
    <t>0 GEN Tools/Garage,  MTF OP-10</t>
  </si>
  <si>
    <t>0 GEN Tools/Garage,  MTF OP-11</t>
  </si>
  <si>
    <t>0 GEN Tools/Garage,  MTF OP-12</t>
  </si>
  <si>
    <t>0 GEN Tools/Garage, MTF new-12</t>
  </si>
  <si>
    <t>0 GEN Tools/Garage/Shop, new-12</t>
  </si>
  <si>
    <t>0 GEN Tools/Garage/Shop, old-1</t>
  </si>
  <si>
    <t>0 GEN Tools/Garage/Shop, old-2</t>
  </si>
  <si>
    <t>0 GEN Tools/Garage/Shop, old-3</t>
  </si>
  <si>
    <t>0 GEN Tools/Garage/Shop, old-4</t>
  </si>
  <si>
    <t>0 GEN Tools/Garage/Shop, old-5</t>
  </si>
  <si>
    <t>0 GEN Tools/Garage/Shop, old-6</t>
  </si>
  <si>
    <t>0 GEN Tools/Garage/Shop, old-7</t>
  </si>
  <si>
    <t>0 GEN Tools/Garage/Shop, old-8</t>
  </si>
  <si>
    <t>0 GEN Tools/Garage/Shop, old-9</t>
  </si>
  <si>
    <t>0 GEN Tools/Garage/Shop, old-10</t>
  </si>
  <si>
    <t>0 GEN Tools/Garage/Shop, old-11</t>
  </si>
  <si>
    <t>0 GEN Tools/Garage/Shop, old-12</t>
  </si>
  <si>
    <t>0 GEN Laboratory Equip, new-10</t>
  </si>
  <si>
    <t>0 GEN Laboratory Equip, new-11</t>
  </si>
  <si>
    <t>0 GEN Laboratory Equip, new-12</t>
  </si>
  <si>
    <t>0 GEN Laboratory Equip, old-1</t>
  </si>
  <si>
    <t>0 GEN Laboratory Equip, old-2</t>
  </si>
  <si>
    <t>0 GEN Laboratory Equip, old-3</t>
  </si>
  <si>
    <t>0 GEN Laboratory Equip, old-4</t>
  </si>
  <si>
    <t>0 GEN Laboratory Equip, old-5</t>
  </si>
  <si>
    <t>0 GEN Laboratory Equip, old-6</t>
  </si>
  <si>
    <t>0 GEN Laboratory Equip, old-7</t>
  </si>
  <si>
    <t>0 GEN Laboratory Equip, old-8</t>
  </si>
  <si>
    <t>0 GEN Laboratory Equip, old-9</t>
  </si>
  <si>
    <t>0 GEN Laboratory Equip, old-10</t>
  </si>
  <si>
    <t>0 GEN Laboratory Equip, old-11</t>
  </si>
  <si>
    <t>0 GEN Laboratory Equip, old-12</t>
  </si>
  <si>
    <t>GEN Power-Op Equip, Colstrip 1-12</t>
  </si>
  <si>
    <t>GEN Power-Op Equip, Colstrip 2-12</t>
  </si>
  <si>
    <t>GEN Power-Op Equip, Colstrip 3-12</t>
  </si>
  <si>
    <t>GEN Power-Op Equip, Colstrip 4-12</t>
  </si>
  <si>
    <t>GEN Power-Op Equip, new-12</t>
  </si>
  <si>
    <t>0 GEN Comm Equip, new-12</t>
  </si>
  <si>
    <t>0 GEN Comm Equip, old-1</t>
  </si>
  <si>
    <t>0 GEN Comm Equip, old-2</t>
  </si>
  <si>
    <t>0 GEN Comm Equip, old-3</t>
  </si>
  <si>
    <t>0 GEN Comm Equip, old-4</t>
  </si>
  <si>
    <t>0 GEN Comm Equip, old-5</t>
  </si>
  <si>
    <t>0 GEN Comm Equip, old-6</t>
  </si>
  <si>
    <t>0 GEN Comm Equip, old-7</t>
  </si>
  <si>
    <t>0 GEN Comm Equip, old-8</t>
  </si>
  <si>
    <t>0 GEN Comm Equip, old-9</t>
  </si>
  <si>
    <t>0 GEN Comm Equip, old-10</t>
  </si>
  <si>
    <t>0 GEN Comm Equip, old-11</t>
  </si>
  <si>
    <t>0 GEN Comm Equip, old-12</t>
  </si>
  <si>
    <t>0 GEN Comm Equip, Snoqualmie 1-1</t>
  </si>
  <si>
    <t>0 GEN Comm Equip, Snoqualmie 1-2</t>
  </si>
  <si>
    <t>0 GEN Comm Equip, Snoqualmie 1-3</t>
  </si>
  <si>
    <t>0 GEN Comm Equip, Snoqualmie 1-4</t>
  </si>
  <si>
    <t>0 GEN Comm Equip, Snoqualmie 1-5</t>
  </si>
  <si>
    <t>0 GEN Comm Equip, Snoqualmie 1-6</t>
  </si>
  <si>
    <t>0 GEN Comm Equip, Snoqualmie 1-7</t>
  </si>
  <si>
    <t>0 GEN Comm Equip, Snoqualmie 1-8</t>
  </si>
  <si>
    <t>0 GEN Comm Equip, Snoqualmie 1-9</t>
  </si>
  <si>
    <t>0 GEN Comm Equip, Snoqualmie 1-10</t>
  </si>
  <si>
    <t>0 GEN Comm Equip, Snoqualmie 1-11</t>
  </si>
  <si>
    <t>0 GEN Comm Equip, Snoqualmie 1-12</t>
  </si>
  <si>
    <t>0 GEN CommEq, 3rd AC new-1</t>
  </si>
  <si>
    <t>0 GEN CommEq, 3rd AC new-2</t>
  </si>
  <si>
    <t>0 GEN CommEq, 3rd AC new-3</t>
  </si>
  <si>
    <t>0 GEN CommEq, 3rd AC new-4</t>
  </si>
  <si>
    <t>0 GEN CommEq, 3rd AC new-5</t>
  </si>
  <si>
    <t>0 GEN CommEq, 3rd AC new-6</t>
  </si>
  <si>
    <t>0 GEN CommEq, 3rd AC new-7</t>
  </si>
  <si>
    <t>0 GEN CommEq, 3rd AC new-8</t>
  </si>
  <si>
    <t>0 GEN CommEq, 3rd AC new-9</t>
  </si>
  <si>
    <t>0 GEN CommEq, 3rd AC new-10</t>
  </si>
  <si>
    <t>0 GEN CommEq, 3rd AC new-11</t>
  </si>
  <si>
    <t>0 GEN CommEq, 3rd AC new-12</t>
  </si>
  <si>
    <t>0 GEN CommEq, 3rd AC old-1</t>
  </si>
  <si>
    <t>0 GEN CommEq, 3rd AC old-2</t>
  </si>
  <si>
    <t>0 GEN CommEq, 3rd AC old-3</t>
  </si>
  <si>
    <t>0 GEN CommEq, 3rd AC old-4</t>
  </si>
  <si>
    <t>0 GEN CommEq, 3rd AC old-5</t>
  </si>
  <si>
    <t>0 GEN CommEq, 3rd AC old-6</t>
  </si>
  <si>
    <t>0 GEN CommEq, 3rd AC old-7</t>
  </si>
  <si>
    <t>0 GEN CommEq, 3rd AC old-8</t>
  </si>
  <si>
    <t>0 GEN CommEq, 3rd AC old-9</t>
  </si>
  <si>
    <t>0 GEN CommEq, 3rd AC old-10</t>
  </si>
  <si>
    <t>0 GEN CommEq, 3rd AC old-11</t>
  </si>
  <si>
    <t>0 GEN CommEq, 3rd AC old-12</t>
  </si>
  <si>
    <t>0 GEN CommEq, Colstrip 1-2 old-1</t>
  </si>
  <si>
    <t>0 GEN CommEq, Colstrip 1-2 old-2</t>
  </si>
  <si>
    <t>0 GEN CommEq, Colstrip 1-2 old-3</t>
  </si>
  <si>
    <t>0 GEN CommEq, Colstrip 1-2 old-4</t>
  </si>
  <si>
    <t>0 GEN CommEq, Colstrip 1-2 old-5</t>
  </si>
  <si>
    <t>0 GEN CommEq, Colstrip 1-2 old-6</t>
  </si>
  <si>
    <t>0 GEN CommEq, Colstrip 1-2 old-7</t>
  </si>
  <si>
    <t>0 GEN CommEq, Colstrip 1-2 old-8</t>
  </si>
  <si>
    <t>0 GEN CommEq, Colstrip 1-2 old-9</t>
  </si>
  <si>
    <t>0 GEN CommEq, Colstrip 1-2 old-10</t>
  </si>
  <si>
    <t>0 GEN CommEq, Colstrip 1-2 old-11</t>
  </si>
  <si>
    <t>0 GEN CommEq, Colstrip 1-2 old-12</t>
  </si>
  <si>
    <t>0 GEN CommEq, Colstrip 1-4 new-7</t>
  </si>
  <si>
    <t>0 GEN CommEq, Colstrip 1-4 new-8</t>
  </si>
  <si>
    <t>0 GEN CommEq, Colstrip 1-4 new-9</t>
  </si>
  <si>
    <t>0 GEN CommEq, Colstrip 1-4 new-10</t>
  </si>
  <si>
    <t>0 GEN CommEq, Colstrip 1-4 new-11</t>
  </si>
  <si>
    <t>0 GEN CommEq, Colstrip 1-4 new-12</t>
  </si>
  <si>
    <t>0 GEN CommEq, Colstrip 1-4 old-1</t>
  </si>
  <si>
    <t>0 GEN CommEq, Colstrip 1-4 old-2</t>
  </si>
  <si>
    <t>0 GEN CommEq, Colstrip 1-4 old-3</t>
  </si>
  <si>
    <t>0 GEN CommEq, Colstrip 1-4 old-4</t>
  </si>
  <si>
    <t>0 GEN CommEq, Colstrip 1-4 old-5</t>
  </si>
  <si>
    <t>0 GEN CommEq, Colstrip 1-4 old-6</t>
  </si>
  <si>
    <t>0 GEN CommEq, Colstrip 1-4 old-7</t>
  </si>
  <si>
    <t>0 GEN CommEq, Colstrip 1-4 old-8</t>
  </si>
  <si>
    <t>0 GEN CommEq, Colstrip 1-4 old-9</t>
  </si>
  <si>
    <t>0 GEN CommEq, Colstrip 1-4 old-10</t>
  </si>
  <si>
    <t>0 GEN CommEq, Colstrip 1-4 old-11</t>
  </si>
  <si>
    <t>0 GEN CommEq, Colstrip 1-4 old-12</t>
  </si>
  <si>
    <t>0 GEN CommEq, Encogen-7</t>
  </si>
  <si>
    <t>0 GEN CommEq, Encogen-8</t>
  </si>
  <si>
    <t>0 GEN CommEq, Encogen-9</t>
  </si>
  <si>
    <t>0 GEN CommEq, Encogen-10</t>
  </si>
  <si>
    <t>0 GEN CommEq, Encogen-11</t>
  </si>
  <si>
    <t>0 GEN CommEq, Encogen-12</t>
  </si>
  <si>
    <t>0 GEN CommEq, Fred 1/APC new-7</t>
  </si>
  <si>
    <t>0 GEN CommEq, Fred 1/APC new-8</t>
  </si>
  <si>
    <t>0 GEN CommEq, Fred 1/APC new-9</t>
  </si>
  <si>
    <t>0 GEN CommEq, Fred 1/APC new-10</t>
  </si>
  <si>
    <t>0 GEN CommEq, Fred 1/APC new-11</t>
  </si>
  <si>
    <t>0 GEN CommEq, Fred 1/APC new-12</t>
  </si>
  <si>
    <t>0 GEN CommEq, Fred 1/APC old-1</t>
  </si>
  <si>
    <t>0 GEN CommEq, Fred 1/APC old-2</t>
  </si>
  <si>
    <t>0 GEN CommEq, Fred 1/APC old-3</t>
  </si>
  <si>
    <t>0 GEN CommEq, Fred 1/APC old-4</t>
  </si>
  <si>
    <t>0 GEN CommEq, Fred 1/APC old-5</t>
  </si>
  <si>
    <t>0 GEN CommEq, Fred 1/APC old-6</t>
  </si>
  <si>
    <t>0 GEN CommEq, Fred 1/APC old-7</t>
  </si>
  <si>
    <t>0 GEN CommEq, Fred 1/APC old-8</t>
  </si>
  <si>
    <t>0 GEN CommEq, Fred 1/APC old-9</t>
  </si>
  <si>
    <t>0 GEN CommEq, Fred 1/APC old-10</t>
  </si>
  <si>
    <t>0 GEN CommEq, Fred 1/APC old-11</t>
  </si>
  <si>
    <t>0 GEN CommEq, Fred 1/APC old-12</t>
  </si>
  <si>
    <t>0 GEN CommEq, Frederickson-1</t>
  </si>
  <si>
    <t>0 GEN CommEq, Frederickson-2</t>
  </si>
  <si>
    <t>0 GEN CommEq, Frederickson-3</t>
  </si>
  <si>
    <t>0 GEN CommEq, Frederickson-4</t>
  </si>
  <si>
    <t>0 GEN CommEq, Frederickson-5</t>
  </si>
  <si>
    <t>0 GEN CommEq, Frederickson-6</t>
  </si>
  <si>
    <t>0 GEN CommEq, Frederickson-7</t>
  </si>
  <si>
    <t>0 GEN CommEq, Frederickson-8</t>
  </si>
  <si>
    <t>0 GEN CommEq, Frederickson-9</t>
  </si>
  <si>
    <t>0 GEN CommEq, Frederickson-10</t>
  </si>
  <si>
    <t>0 GEN CommEq, Frederickson-11</t>
  </si>
  <si>
    <t>0 GEN CommEq, Frederickson-12</t>
  </si>
  <si>
    <t>0 GEN CommEq, GLD OP old-1</t>
  </si>
  <si>
    <t>0 GEN CommEq, GLD OP old-2</t>
  </si>
  <si>
    <t>0 GEN CommEq, GLD OP old-3</t>
  </si>
  <si>
    <t>0 GEN CommEq, GLD OP old-4</t>
  </si>
  <si>
    <t>0 GEN CommEq, GLD OP old-5</t>
  </si>
  <si>
    <t>0 GEN CommEq, GLD OP old-6</t>
  </si>
  <si>
    <t>0 GEN CommEq, GLD OP old-7</t>
  </si>
  <si>
    <t>0 GEN CommEq, GLD OP old-8</t>
  </si>
  <si>
    <t>0 GEN CommEq, GLD OP old-9</t>
  </si>
  <si>
    <t>0 GEN CommEq, GLD OP old-10</t>
  </si>
  <si>
    <t>0 GEN CommEq, GLD OP old-11</t>
  </si>
  <si>
    <t>0 GEN CommEq, GLD OP old-12</t>
  </si>
  <si>
    <t>0 GEN CommEq, Goldendale new-7</t>
  </si>
  <si>
    <t>0 GEN CommEq, Goldendale new-8</t>
  </si>
  <si>
    <t>0 GEN CommEq, Goldendale new-9</t>
  </si>
  <si>
    <t>0 GEN CommEq, Goldendale new-10</t>
  </si>
  <si>
    <t>0 GEN CommEq, Goldendale new-11</t>
  </si>
  <si>
    <t>0 GEN CommEq, Goldendale new-12</t>
  </si>
  <si>
    <t>0 GEN CommEq, Hopkins Exp-1</t>
  </si>
  <si>
    <t>0 GEN CommEq, Hopkins Exp-2</t>
  </si>
  <si>
    <t>0 GEN CommEq, Hopkins Exp-3</t>
  </si>
  <si>
    <t>0 GEN CommEq, Hopkins Exp-4</t>
  </si>
  <si>
    <t>0 GEN CommEq, Hopkins Exp-5</t>
  </si>
  <si>
    <t>0 GEN CommEq, Hopkins Exp-6</t>
  </si>
  <si>
    <t>0 GEN CommEq, Hopkins Exp-7</t>
  </si>
  <si>
    <t>0 GEN CommEq, Hopkins Exp-8</t>
  </si>
  <si>
    <t>0 GEN CommEq, Hopkins Exp-9</t>
  </si>
  <si>
    <t>0 GEN CommEq, Hopkins Exp-10</t>
  </si>
  <si>
    <t>0 GEN CommEq, Hopkins Exp-11</t>
  </si>
  <si>
    <t>0 GEN CommEq, Hopkins Exp-12</t>
  </si>
  <si>
    <t>0 GEN CommEq, Hopkins Ridge new-7</t>
  </si>
  <si>
    <t>0 GEN CommEq, Hopkins Ridge new-8</t>
  </si>
  <si>
    <t>0 GEN CommEq, Hopkins Ridge new-9</t>
  </si>
  <si>
    <t>0 GEN CommEq, Hopkins Ridge new-10</t>
  </si>
  <si>
    <t>0 GEN CommEq, Hopkins Ridge new-11</t>
  </si>
  <si>
    <t>0 GEN CommEq, Hopkins Ridge new-12</t>
  </si>
  <si>
    <t>0 GEN CommEq, Hopkins Ridge old-1</t>
  </si>
  <si>
    <t>0 GEN CommEq, Hopkins Ridge old-2</t>
  </si>
  <si>
    <t>0 GEN CommEq, Hopkins Ridge old-3</t>
  </si>
  <si>
    <t>0 GEN CommEq, Hopkins Ridge old-4</t>
  </si>
  <si>
    <t>0 GEN CommEq, Hopkins Ridge old-5</t>
  </si>
  <si>
    <t>0 GEN CommEq, Hopkins Ridge old-6</t>
  </si>
  <si>
    <t>0 GEN CommEq, Hopkins Ridge old-7</t>
  </si>
  <si>
    <t>0 GEN CommEq, Hopkins Ridge old-8</t>
  </si>
  <si>
    <t>0 GEN CommEq, Hopkins Ridge old-9</t>
  </si>
  <si>
    <t>0 GEN CommEq, Hopkins Ridge old-10</t>
  </si>
  <si>
    <t>0 GEN CommEq, Hopkins Ridge old-11</t>
  </si>
  <si>
    <t>0 GEN CommEq, Hopkins Ridge old-12</t>
  </si>
  <si>
    <t>0 GEN CommEq, LB #3-7</t>
  </si>
  <si>
    <t>0 GEN CommEq, LB #3-8</t>
  </si>
  <si>
    <t>0 GEN CommEq, LB #3-9</t>
  </si>
  <si>
    <t>0 GEN CommEq, LB #3-10</t>
  </si>
  <si>
    <t>0 GEN CommEq, LB #3-11</t>
  </si>
  <si>
    <t>0 GEN CommEq, LB #3-12</t>
  </si>
  <si>
    <t>0 GEN CommEq, LB#4-2013-1</t>
  </si>
  <si>
    <t>0 GEN CommEq, LB#4-2013-2</t>
  </si>
  <si>
    <t>0 GEN CommEq, LB#4-2013-3</t>
  </si>
  <si>
    <t>0 GEN CommEq, LB#4-2013-4</t>
  </si>
  <si>
    <t>0 GEN CommEq, LB#4-2013-5</t>
  </si>
  <si>
    <t>0 GEN CommEq, LB#4-2013-6</t>
  </si>
  <si>
    <t>0 GEN CommEq, LB#4-2013-7</t>
  </si>
  <si>
    <t>0 GEN CommEq, LB#4-2013-8</t>
  </si>
  <si>
    <t>0 GEN CommEq, LB#4-2013-9</t>
  </si>
  <si>
    <t>0 GEN CommEq, LB#4-2013-10</t>
  </si>
  <si>
    <t>0 GEN CommEq, LB#4-2013-11</t>
  </si>
  <si>
    <t>0 GEN CommEq, LB#4-2013-12</t>
  </si>
  <si>
    <t>0 GEN CommEq, LSR-1</t>
  </si>
  <si>
    <t>0 GEN CommEq, LSR-2</t>
  </si>
  <si>
    <t>0 GEN CommEq, LSR-3</t>
  </si>
  <si>
    <t>0 GEN CommEq, LSR-4</t>
  </si>
  <si>
    <t>0 GEN CommEq, LSR-5</t>
  </si>
  <si>
    <t>0 GEN CommEq, LSR-6</t>
  </si>
  <si>
    <t>0 GEN CommEq, LSR-7</t>
  </si>
  <si>
    <t>0 GEN CommEq, LSR-8</t>
  </si>
  <si>
    <t>0 GEN CommEq, LSR-9</t>
  </si>
  <si>
    <t>0 GEN CommEq, LSR-10</t>
  </si>
  <si>
    <t>0 GEN CommEq, LSR-11</t>
  </si>
  <si>
    <t>0 GEN CommEq, LSR-12</t>
  </si>
  <si>
    <t>0 GEN CommEq, MFT OP-1</t>
  </si>
  <si>
    <t>0 GEN CommEq, MFT OP-2</t>
  </si>
  <si>
    <t>0 GEN CommEq, MFT OP-3</t>
  </si>
  <si>
    <t>0 GEN CommEq, MFT OP-4</t>
  </si>
  <si>
    <t>0 GEN CommEq, MFT OP-5</t>
  </si>
  <si>
    <t>0 GEN CommEq, MFT OP-6</t>
  </si>
  <si>
    <t>0 GEN CommEq, MFT OP-7</t>
  </si>
  <si>
    <t>0 GEN CommEq, MFT OP-8</t>
  </si>
  <si>
    <t>0 GEN CommEq, MFT OP-9</t>
  </si>
  <si>
    <t>0 GEN CommEq, MFT OP-10</t>
  </si>
  <si>
    <t>0 GEN CommEq, MFT OP-11</t>
  </si>
  <si>
    <t>0 GEN CommEq, MFT OP-12</t>
  </si>
  <si>
    <t>0 GEN CommEq, Mint Farm-1</t>
  </si>
  <si>
    <t>0 GEN CommEq, Mint Farm-2</t>
  </si>
  <si>
    <t>0 GEN CommEq, Mint Farm-3</t>
  </si>
  <si>
    <t>0 GEN CommEq, Mint Farm-4</t>
  </si>
  <si>
    <t>0 GEN CommEq, Mint Farm-5</t>
  </si>
  <si>
    <t>0 GEN CommEq, Mint Farm-6</t>
  </si>
  <si>
    <t>0 GEN CommEq, Mint Farm-7</t>
  </si>
  <si>
    <t>0 GEN CommEq, Mint Farm-8</t>
  </si>
  <si>
    <t>0 GEN CommEq, Mint Farm-9</t>
  </si>
  <si>
    <t>0 GEN CommEq, Mint Farm-10</t>
  </si>
  <si>
    <t>0 GEN CommEq, Mint Farm-11</t>
  </si>
  <si>
    <t>0 GEN CommEq, Mint Farm-12</t>
  </si>
  <si>
    <t>0 GEN CommEq, Sumas new-1</t>
  </si>
  <si>
    <t>0 GEN CommEq, Sumas new-2</t>
  </si>
  <si>
    <t>0 GEN CommEq, Sumas new-3</t>
  </si>
  <si>
    <t>0 GEN CommEq, Sumas new-4</t>
  </si>
  <si>
    <t>0 GEN CommEq, Sumas new-5</t>
  </si>
  <si>
    <t>0 GEN CommEq, Sumas new-6</t>
  </si>
  <si>
    <t>0 GEN CommEq, Sumas new-7</t>
  </si>
  <si>
    <t>0 GEN CommEq, Sumas new-8</t>
  </si>
  <si>
    <t>0 GEN CommEq, Sumas new-9</t>
  </si>
  <si>
    <t>0 GEN CommEq, Sumas new-10</t>
  </si>
  <si>
    <t>0 GEN CommEq, Sumas new-11</t>
  </si>
  <si>
    <t>0 GEN CommEq, Sumas new-12</t>
  </si>
  <si>
    <t>0 GEN CommEq, UBK-7</t>
  </si>
  <si>
    <t>0 GEN CommEq, UBK-8</t>
  </si>
  <si>
    <t>0 GEN CommEq, UBK-9</t>
  </si>
  <si>
    <t>0 GEN CommEq, UBK-10</t>
  </si>
  <si>
    <t>0 GEN CommEq, UBK-11</t>
  </si>
  <si>
    <t>0 GEN CommEq, UBK-12</t>
  </si>
  <si>
    <t>0 GEN CommEq, Wild Horse new-7</t>
  </si>
  <si>
    <t>0 GEN CommEq, Wild Horse new-8</t>
  </si>
  <si>
    <t>0 GEN CommEq, Wild Horse new-9</t>
  </si>
  <si>
    <t>0 GEN CommEq, Wild Horse new-10</t>
  </si>
  <si>
    <t>0 GEN CommEq, Wild Horse new-11</t>
  </si>
  <si>
    <t>0 GEN CommEq, Wild Horse new-12</t>
  </si>
  <si>
    <t>0 GEN CommEq, Wild Horse old-1</t>
  </si>
  <si>
    <t>0 GEN CommEq, Wild Horse old-2</t>
  </si>
  <si>
    <t>0 GEN CommEq, Wild Horse old-3</t>
  </si>
  <si>
    <t>0 GEN CommEq, Wild Horse old-4</t>
  </si>
  <si>
    <t>0 GEN CommEq, Wild Horse old-5</t>
  </si>
  <si>
    <t>0 GEN CommEq, Wild Horse old-6</t>
  </si>
  <si>
    <t>0 GEN CommEq, Wild Horse old-7</t>
  </si>
  <si>
    <t>0 GEN CommEq, Wild Horse old-8</t>
  </si>
  <si>
    <t>0 GEN CommEq, Wild Horse old-9</t>
  </si>
  <si>
    <t>0 GEN CommEq, Wild Horse old-10</t>
  </si>
  <si>
    <t>0 GEN CommEq, Wild Horse old-11</t>
  </si>
  <si>
    <t>0 GEN CommEq, Wild Horse old-12</t>
  </si>
  <si>
    <t>0 GEN Misc Equip, Encogen-7</t>
  </si>
  <si>
    <t>0 GEN Misc Equip, Encogen-8</t>
  </si>
  <si>
    <t>0 GEN Misc Equip, Encogen-9</t>
  </si>
  <si>
    <t>0 GEN Misc Equip, Encogen-10</t>
  </si>
  <si>
    <t>0 GEN Misc Equip, Encogen-11</t>
  </si>
  <si>
    <t>0 GEN Misc Equip, Encogen-12</t>
  </si>
  <si>
    <t>0 GEN Misc Equip, Frederick-1</t>
  </si>
  <si>
    <t>0 GEN Misc Equip, Frederick-2</t>
  </si>
  <si>
    <t>0 GEN Misc Equip, Frederick-3</t>
  </si>
  <si>
    <t>0 GEN Misc Equip, Frederick-4</t>
  </si>
  <si>
    <t>0 GEN Misc Equip, Frederick-5</t>
  </si>
  <si>
    <t>0 GEN Misc Equip, Frederick-6</t>
  </si>
  <si>
    <t>0 GEN Misc Equip, Frederick-7</t>
  </si>
  <si>
    <t>0 GEN Misc Equip, Frederick-8</t>
  </si>
  <si>
    <t>0 GEN Misc Equip, Frederick-9</t>
  </si>
  <si>
    <t>0 GEN Misc Equip, Frederick-10</t>
  </si>
  <si>
    <t>0 GEN Misc Equip, Frederick-11</t>
  </si>
  <si>
    <t>0 GEN Misc Equip, Frederick-12</t>
  </si>
  <si>
    <t>0 GEN Misc Equipment, new-9</t>
  </si>
  <si>
    <t>0 GEN Misc Equipment, new-10</t>
  </si>
  <si>
    <t>0 GEN Misc Equipment, new-11</t>
  </si>
  <si>
    <t>0 GEN Misc Equipment, new-12</t>
  </si>
  <si>
    <t>0 GEN Misc Equipment, old-1</t>
  </si>
  <si>
    <t>0 GEN Misc Equipment, old-2</t>
  </si>
  <si>
    <t>0 GEN Misc Equipment, old-3</t>
  </si>
  <si>
    <t>0 GEN Misc Equipment, old-4</t>
  </si>
  <si>
    <t>0 GEN Misc Equipment, old-5</t>
  </si>
  <si>
    <t>0 GEN Misc Equipment, old-6</t>
  </si>
  <si>
    <t>0 GEN Misc Equipment, old-7</t>
  </si>
  <si>
    <t>0 GEN Misc Equipment, old-8</t>
  </si>
  <si>
    <t>0 GEN Misc Equipment, old-9</t>
  </si>
  <si>
    <t>0 GEN Misc Equipment, old-10</t>
  </si>
  <si>
    <t>0 GEN Misc Equipment, old-11</t>
  </si>
  <si>
    <t>0 GEN Misc Equipment, old-12</t>
  </si>
  <si>
    <t>0 GEN Misc Equipment, Sumas-1</t>
  </si>
  <si>
    <t>0 GEN Misc Equipment, Sumas-2</t>
  </si>
  <si>
    <t>0 GEN Misc Equipment, Sumas-3</t>
  </si>
  <si>
    <t>0 GEN Misc Equipment, Sumas-4</t>
  </si>
  <si>
    <t>0 GEN Misc Equipment, Sumas-5</t>
  </si>
  <si>
    <t>0 GEN Misc Equipment, Sumas-6</t>
  </si>
  <si>
    <t>0 GEN Misc Equipment, Sumas-7</t>
  </si>
  <si>
    <t>0 GEN Misc Equipment, Sumas-8</t>
  </si>
  <si>
    <t>0 GEN Misc Equipment, Sumas-9</t>
  </si>
  <si>
    <t>0 GEN Misc Equipment, Sumas-10</t>
  </si>
  <si>
    <t>0 GEN Misc Equipment, Sumas-11</t>
  </si>
  <si>
    <t>0 GEN Misc Equipment, Sumas-12</t>
  </si>
  <si>
    <t>0 GEN Misc Equipment, UBK-7</t>
  </si>
  <si>
    <t>0 GEN Misc Equipment, UBK-8</t>
  </si>
  <si>
    <t>0 GEN Misc Equipment, UBK-9</t>
  </si>
  <si>
    <t>0 GEN Misc Equipment, UBK-10</t>
  </si>
  <si>
    <t>0 GEN Misc Equipment, UBK-11</t>
  </si>
  <si>
    <t>0 GEN Misc Equipment, UBK-12</t>
  </si>
  <si>
    <t>Sum of Amount</t>
  </si>
  <si>
    <t xml:space="preserve"> Electric</t>
  </si>
  <si>
    <t xml:space="preserve"> Common</t>
  </si>
  <si>
    <t>Depr 403E</t>
  </si>
  <si>
    <t>Depr 403C</t>
  </si>
  <si>
    <t>Depr 403.1E</t>
  </si>
  <si>
    <t>E3170</t>
  </si>
  <si>
    <t>STM ARO Steam Prd -1</t>
  </si>
  <si>
    <t>STM ARO Steam Prd -2</t>
  </si>
  <si>
    <t>STM ARO Steam Prd -3</t>
  </si>
  <si>
    <t>STM ARO Steam Prd -4</t>
  </si>
  <si>
    <t>STM ARO Steam Prd -5</t>
  </si>
  <si>
    <t>STM ARO Steam Prd -6</t>
  </si>
  <si>
    <t>STM ARO Steam Prd -7</t>
  </si>
  <si>
    <t>STM ARO Steam Prd -8</t>
  </si>
  <si>
    <t>STM ARO Steam Prd -9</t>
  </si>
  <si>
    <t>STM ARO Steam Prd -10</t>
  </si>
  <si>
    <t>STM ARO Steam Prd -11</t>
  </si>
  <si>
    <t>STM ARO Steam Prd -12</t>
  </si>
  <si>
    <t>E3171</t>
  </si>
  <si>
    <t>STM ARO Steam Production-1</t>
  </si>
  <si>
    <t>STM ARO Steam Production-2</t>
  </si>
  <si>
    <t>STM ARO Steam Production-3</t>
  </si>
  <si>
    <t>STM ARO Steam Production-4</t>
  </si>
  <si>
    <t>STM ARO Steam Production-5</t>
  </si>
  <si>
    <t>STM ARO Steam Production-6</t>
  </si>
  <si>
    <t>STM ARO Steam Production-7</t>
  </si>
  <si>
    <t>STM ARO Steam Production-8</t>
  </si>
  <si>
    <t>STM ARO Steam Production-9</t>
  </si>
  <si>
    <t>STM ARO Steam Production-10</t>
  </si>
  <si>
    <t>STM ARO Steam Production-11</t>
  </si>
  <si>
    <t>STM ARO Steam Production-12</t>
  </si>
  <si>
    <t>PRD ARO, Other Prod -12</t>
  </si>
  <si>
    <t>E3599</t>
  </si>
  <si>
    <t>TSM ARO Transmission-1</t>
  </si>
  <si>
    <t>TSM ARO Transmission-2</t>
  </si>
  <si>
    <t>TSM ARO Transmission-3</t>
  </si>
  <si>
    <t>TSM ARO Transmission-4</t>
  </si>
  <si>
    <t>TSM ARO Transmission-5</t>
  </si>
  <si>
    <t>TSM ARO Transmission-6</t>
  </si>
  <si>
    <t>TSM ARO Transmission-7</t>
  </si>
  <si>
    <t>TSM ARO Transmission-8</t>
  </si>
  <si>
    <t>TSM ARO Transmission-9</t>
  </si>
  <si>
    <t>TSM ARO Transmission-10</t>
  </si>
  <si>
    <t>TSM ARO Transmission-11</t>
  </si>
  <si>
    <t>TSM ARO Transmission-12</t>
  </si>
  <si>
    <t>DST ARO Distribution-12</t>
  </si>
  <si>
    <t>C399 CMN ARO General Plant -1</t>
  </si>
  <si>
    <t>C399 CMN ARO General Plant -2</t>
  </si>
  <si>
    <t>C399 CMN ARO General Plant -3</t>
  </si>
  <si>
    <t>C399 CMN ARO General Plant -4</t>
  </si>
  <si>
    <t>C399 CMN ARO General Plant -5</t>
  </si>
  <si>
    <t>C399 CMN ARO General Plant -6</t>
  </si>
  <si>
    <t>C399 CMN ARO General Plant -7</t>
  </si>
  <si>
    <t>C399 CMN ARO General Plant -8</t>
  </si>
  <si>
    <t>C399 CMN ARO General Plant -9</t>
  </si>
  <si>
    <t>C399 CMN ARO General Plant -10</t>
  </si>
  <si>
    <t>C399 CMN ARO General Plant -11</t>
  </si>
  <si>
    <t>C399 CMN ARO General Plant -12</t>
  </si>
  <si>
    <t>C399 Allocated &gt;&gt;&gt;&gt;</t>
  </si>
  <si>
    <t>411.10 ELEC. ASSET RETIREMENT OBLIGATION ACCRETION</t>
  </si>
  <si>
    <t>G3812 DST Modules, AMI</t>
  </si>
  <si>
    <t>G3822 DST Module Installations, AMI</t>
  </si>
  <si>
    <t>PROFORMA</t>
  </si>
  <si>
    <t>T-Grand</t>
  </si>
  <si>
    <t>L = J - G</t>
  </si>
  <si>
    <t>RESTATING</t>
  </si>
  <si>
    <t>ADJUSTMENT</t>
  </si>
  <si>
    <t>AMA RATE BASE</t>
  </si>
  <si>
    <t xml:space="preserve">ACTUAL </t>
  </si>
  <si>
    <t>REMOVE</t>
  </si>
  <si>
    <t>EMS</t>
  </si>
  <si>
    <t>REGULATORY</t>
  </si>
  <si>
    <t>ASSETS AND</t>
  </si>
  <si>
    <t>LIABILITIES</t>
  </si>
  <si>
    <t>AMI</t>
  </si>
  <si>
    <t>ANNUALIZE</t>
  </si>
  <si>
    <t>RENT</t>
  </si>
  <si>
    <t>EXPENSE</t>
  </si>
  <si>
    <t>In service Date Jan, 2019</t>
  </si>
  <si>
    <t>MACRS 5 YEAR</t>
  </si>
  <si>
    <t>TAX DEPRECIATION</t>
  </si>
  <si>
    <t>Date</t>
  </si>
  <si>
    <t>Depreciable Plant Balance</t>
  </si>
  <si>
    <t>Depreciation Expense</t>
  </si>
  <si>
    <t>Accumulated Depreciation</t>
  </si>
  <si>
    <t>Net Book Value</t>
  </si>
  <si>
    <t>NBV Diff</t>
  </si>
  <si>
    <t>ADFIT</t>
  </si>
  <si>
    <t>Current</t>
  </si>
  <si>
    <t>Expense (k)</t>
  </si>
  <si>
    <t>New</t>
  </si>
  <si>
    <t>Tax</t>
  </si>
  <si>
    <t>Book</t>
  </si>
  <si>
    <t>Tax (c) = (a)</t>
  </si>
  <si>
    <t>Book (d) = (b)</t>
  </si>
  <si>
    <t xml:space="preserve">Book  </t>
  </si>
  <si>
    <t>Book &gt; Tax</t>
  </si>
  <si>
    <t>= - curr mos</t>
  </si>
  <si>
    <t>x Tax Table</t>
  </si>
  <si>
    <t>x Depr % ÷ 12</t>
  </si>
  <si>
    <t>(e) = prior</t>
  </si>
  <si>
    <t>(f) = prior</t>
  </si>
  <si>
    <t>(j) = - (i) *</t>
  </si>
  <si>
    <t>(j) + prior</t>
  </si>
  <si>
    <t>mos.</t>
  </si>
  <si>
    <t>mos- (c)</t>
  </si>
  <si>
    <t>mos - (d)</t>
  </si>
  <si>
    <t>(g) = (a) + (e)</t>
  </si>
  <si>
    <t>(h) = (b) + (f)</t>
  </si>
  <si>
    <t>(i) = (h) - (g)</t>
  </si>
  <si>
    <t>mos (j)</t>
  </si>
  <si>
    <t>Rate Year</t>
  </si>
  <si>
    <t>Total - 12ME APR '21</t>
  </si>
  <si>
    <t>AMA - 12ME APR '21</t>
  </si>
  <si>
    <t>Sum of End Balance</t>
  </si>
  <si>
    <t>Column Labels</t>
  </si>
  <si>
    <t>Forecast period April - June</t>
  </si>
  <si>
    <t>2018</t>
  </si>
  <si>
    <t>2019</t>
  </si>
  <si>
    <t>Jan</t>
  </si>
  <si>
    <t>Feb</t>
  </si>
  <si>
    <t>Mar</t>
  </si>
  <si>
    <t>Apr</t>
  </si>
  <si>
    <t>May</t>
  </si>
  <si>
    <t>Jun</t>
  </si>
  <si>
    <t>Jul</t>
  </si>
  <si>
    <t>Aug</t>
  </si>
  <si>
    <t>Sep</t>
  </si>
  <si>
    <t>Oct</t>
  </si>
  <si>
    <t>Nov</t>
  </si>
  <si>
    <t>Dec</t>
  </si>
  <si>
    <t>C3974 CMN Comm Equip, AMI Network</t>
  </si>
  <si>
    <t>the Change in AMI plant balance = Additions</t>
  </si>
  <si>
    <t>AMI - Eletric Return on June 2018 Rate Base</t>
  </si>
  <si>
    <t>Amortization starts May 1, 2020 and ends Apr 30, 2023 (36 months)</t>
  </si>
  <si>
    <t>#4073xxxx</t>
  </si>
  <si>
    <t>Actual Deferral</t>
  </si>
  <si>
    <t>#1823xxxx</t>
  </si>
  <si>
    <t>#2830xxxx</t>
  </si>
  <si>
    <t xml:space="preserve">Monthly </t>
  </si>
  <si>
    <t>Balance</t>
  </si>
  <si>
    <t>AMA Gross</t>
  </si>
  <si>
    <t>Monthly</t>
  </si>
  <si>
    <t>Accumulated</t>
  </si>
  <si>
    <t>AMA Accum.</t>
  </si>
  <si>
    <t>Accum DFIT</t>
  </si>
  <si>
    <t>AMA net of</t>
  </si>
  <si>
    <t>Month/</t>
  </si>
  <si>
    <t>Activity</t>
  </si>
  <si>
    <t>Amortization</t>
  </si>
  <si>
    <t>Net</t>
  </si>
  <si>
    <t>net of</t>
  </si>
  <si>
    <t>Period</t>
  </si>
  <si>
    <t xml:space="preserve">(a) </t>
  </si>
  <si>
    <t xml:space="preserve">(c) </t>
  </si>
  <si>
    <t xml:space="preserve">(d) = (b) / </t>
  </si>
  <si>
    <t>(e) = prior mo - (d)</t>
  </si>
  <si>
    <t>(g) = (c) + (f)</t>
  </si>
  <si>
    <t>(h) = (-(a) * 21%)</t>
  </si>
  <si>
    <t xml:space="preserve"> (i) = prior mo - (h) </t>
  </si>
  <si>
    <t>(k) = (g) + (j)</t>
  </si>
  <si>
    <t>AA &amp; ADFIT</t>
  </si>
  <si>
    <t>36mos.(3yrs.)</t>
  </si>
  <si>
    <t>+ ((d) * 21%)</t>
  </si>
  <si>
    <t>Beginning</t>
  </si>
  <si>
    <t>Rate Yr</t>
  </si>
  <si>
    <t>UNPROTECTED</t>
  </si>
  <si>
    <t>GTZ</t>
  </si>
  <si>
    <t>Type</t>
  </si>
  <si>
    <t>E</t>
  </si>
  <si>
    <t>G</t>
  </si>
  <si>
    <t>GL Account</t>
  </si>
  <si>
    <t>Energy</t>
  </si>
  <si>
    <t xml:space="preserve">EDIT </t>
  </si>
  <si>
    <t>DFIT Deferred Compensation:</t>
  </si>
  <si>
    <t>DFIT FAS 133 Treas Lock LT:</t>
  </si>
  <si>
    <t>DFIT Vacation Pay:</t>
  </si>
  <si>
    <t>DFIT Regence Self-Ins IBNR:</t>
  </si>
  <si>
    <t>DFIT Land Sales Elec:</t>
  </si>
  <si>
    <t>DFIT Redmond Prepaid Rent:</t>
  </si>
  <si>
    <t>DFIT Westcoast Capacity Assig:</t>
  </si>
  <si>
    <t>DFIT Envir Costs/Fund Site Clean:</t>
  </si>
  <si>
    <t>DFIT Gain onDFI Disp of Emiss Allow:</t>
  </si>
  <si>
    <t>DFIT Gardiner Prop Def Loss:</t>
  </si>
  <si>
    <t>DFIT Colstrip Reclam Elec:</t>
  </si>
  <si>
    <t>DFIT FAS 133 Forward Swap LT:</t>
  </si>
  <si>
    <t>DFIT FAS 143 ARO Book Depr:</t>
  </si>
  <si>
    <t>DFIT Horizon Wind Energy Pay:</t>
  </si>
  <si>
    <t>DFIT Summit Landlord Incentive:</t>
  </si>
  <si>
    <t>DFIT Bothell Data Ctr-Ppd Lease Exp:</t>
  </si>
  <si>
    <t>DFIT Res For Injuries and Dam-E:</t>
  </si>
  <si>
    <t>DFIT BNP Elec:</t>
  </si>
  <si>
    <t>DFIT Land Sales to PWI:</t>
  </si>
  <si>
    <t>DFIT Summit Purchase-Elec:</t>
  </si>
  <si>
    <t>DFIT Bad Debts Exp-Electric:</t>
  </si>
  <si>
    <t>DFIT Pole Contact Revenue</t>
  </si>
  <si>
    <t>DFIT Int Snoqualmie Treasury Grant:</t>
  </si>
  <si>
    <t>DFIT Interest Baker Treasury Grant:</t>
  </si>
  <si>
    <t>DFIT Credit Card Deferral:</t>
  </si>
  <si>
    <t>DFIT Bond Related:</t>
  </si>
  <si>
    <t>DFIT BPA Carrying Cost-LT:</t>
  </si>
  <si>
    <t>DFIT Snoqualmie Deferral:</t>
  </si>
  <si>
    <t>DFIT ARO Colstrip:</t>
  </si>
  <si>
    <t>DFIT 2006 Storm Excess Cost:</t>
  </si>
  <si>
    <t>DFIT 2014 Storm Excess Cost:</t>
  </si>
  <si>
    <t>DFIT 2015 Storm Excess Cost:</t>
  </si>
  <si>
    <t>DFIT 2016 Storm Excess Cost:</t>
  </si>
  <si>
    <t>DFIT Audit Adjustment:</t>
  </si>
  <si>
    <t>DFIT FAS 133 Forward Swap Int LT:</t>
  </si>
  <si>
    <t>DFIT NonOperating:</t>
  </si>
  <si>
    <t>DFIT Electric Conservation:</t>
  </si>
  <si>
    <t>DFIT White River Reg Asset:</t>
  </si>
  <si>
    <t>DFIT Mint Farm:</t>
  </si>
  <si>
    <t>DFIT Ferndale Deferral:</t>
  </si>
  <si>
    <t>DFIT Baker Upgrade Deferral:</t>
  </si>
  <si>
    <t>DFIT Property Tracker Sch 140 LT:</t>
  </si>
  <si>
    <t>DFIT Major Inspection-LT:</t>
  </si>
  <si>
    <t>DFIT Colstrip 3 &amp; 4 Overhaul Costs-:</t>
  </si>
  <si>
    <t>DFIT Electron Unrecovered Loss:</t>
  </si>
  <si>
    <t>DFIT 2017 Storm Excess Cost:</t>
  </si>
  <si>
    <t>TOTAL AMA</t>
  </si>
  <si>
    <t xml:space="preserve">ORDER </t>
  </si>
  <si>
    <t>TOTAL PROFORMA</t>
  </si>
  <si>
    <t>PROFORMA ADJUSTMENT</t>
  </si>
  <si>
    <t>66.19% of 10800043, 93, 203, 11100203</t>
  </si>
  <si>
    <t>depr gr</t>
  </si>
  <si>
    <t>descr</t>
  </si>
  <si>
    <t>adj 403E</t>
  </si>
  <si>
    <t>adj 403C</t>
  </si>
  <si>
    <t>Sum of adj 403C</t>
  </si>
  <si>
    <t>CMN ARO General Plant -1</t>
  </si>
  <si>
    <t>CMN ARO General Plant -2</t>
  </si>
  <si>
    <t>CMN ARO General Plant -3</t>
  </si>
  <si>
    <t>CMN ARO General Plant -4</t>
  </si>
  <si>
    <t>CMN ARO General Plant -5</t>
  </si>
  <si>
    <t>CMN ARO General Plant -6</t>
  </si>
  <si>
    <t>CMN ARO General Plant -7</t>
  </si>
  <si>
    <t>CMN ARO General Plant -8</t>
  </si>
  <si>
    <t>CMN ARO General Plant -9</t>
  </si>
  <si>
    <t>CMN ARO General Plant -10</t>
  </si>
  <si>
    <t>CMN ARO General Plant -11</t>
  </si>
  <si>
    <t>CMN ARO General Plant -12</t>
  </si>
  <si>
    <t>0 STM ARO Steam Prd -2</t>
  </si>
  <si>
    <t>0 STM ARO Steam Prd -9</t>
  </si>
  <si>
    <t>1 STM ARO Steam Production-1</t>
  </si>
  <si>
    <t>1 STM ARO Steam Production-2</t>
  </si>
  <si>
    <t>1 STM ARO Steam Production-3</t>
  </si>
  <si>
    <t>1 STM ARO Steam Production-4</t>
  </si>
  <si>
    <t>1 STM ARO Steam Production-5</t>
  </si>
  <si>
    <t>1 STM ARO Steam Production-6</t>
  </si>
  <si>
    <t>1 STM ARO Steam Production-7</t>
  </si>
  <si>
    <t>1 STM ARO Steam Production-8</t>
  </si>
  <si>
    <t>1 STM ARO Steam Production-9</t>
  </si>
  <si>
    <t>1 STM ARO Steam Production-10</t>
  </si>
  <si>
    <t>1 STM ARO Steam Production-11</t>
  </si>
  <si>
    <t>9 TSM ARO Transmission-1</t>
  </si>
  <si>
    <t>9 TSM ARO Transmission-2</t>
  </si>
  <si>
    <t>9 TSM ARO Transmission-3</t>
  </si>
  <si>
    <t>9 TSM ARO Transmission-4</t>
  </si>
  <si>
    <t>9 TSM ARO Transmission-5</t>
  </si>
  <si>
    <t>9 TSM ARO Transmission-6</t>
  </si>
  <si>
    <t>9 TSM ARO Transmission-7</t>
  </si>
  <si>
    <t>9 TSM ARO Transmission-8</t>
  </si>
  <si>
    <t>9 TSM ARO Transmission-9</t>
  </si>
  <si>
    <t>9 TSM ARO Transmission-10</t>
  </si>
  <si>
    <t>9 TSM ARO Transmission-11</t>
  </si>
  <si>
    <t>adj 403E.1</t>
  </si>
  <si>
    <t>adj K500</t>
  </si>
  <si>
    <t>Sum of adj K500</t>
  </si>
  <si>
    <t>Sum of adj 403E.1</t>
  </si>
  <si>
    <t>0 STM ARO Steam Prd -1</t>
  </si>
  <si>
    <t>0 STM ARO Steam Prd -3</t>
  </si>
  <si>
    <t>0 STM ARO Steam Prd -4</t>
  </si>
  <si>
    <t>0 STM ARO Steam Prd -5</t>
  </si>
  <si>
    <t>0 STM ARO Steam Prd -6</t>
  </si>
  <si>
    <t>0 STM ARO Steam Prd -7</t>
  </si>
  <si>
    <t>0 STM ARO Steam Prd -8</t>
  </si>
  <si>
    <t>0 STM ARO Steam Prd -10</t>
  </si>
  <si>
    <t>0 STM ARO Steam Prd -11</t>
  </si>
  <si>
    <t>0 STM ARO Steam Prd -12</t>
  </si>
  <si>
    <t>1 STM ARO Steam Production-12</t>
  </si>
  <si>
    <t>9 TSM ARO Transmission-12</t>
  </si>
  <si>
    <t>c399</t>
  </si>
  <si>
    <t>HMW</t>
  </si>
  <si>
    <t xml:space="preserve">PUBLIC </t>
  </si>
  <si>
    <t>HR</t>
  </si>
  <si>
    <t>TOPS</t>
  </si>
  <si>
    <t xml:space="preserve">PROFORMA </t>
  </si>
  <si>
    <t>RESULTS</t>
  </si>
  <si>
    <t>OF OPERATIONS</t>
  </si>
  <si>
    <t>P</t>
  </si>
  <si>
    <t>Q</t>
  </si>
  <si>
    <t>R</t>
  </si>
  <si>
    <t>S</t>
  </si>
  <si>
    <t>T</t>
  </si>
  <si>
    <t>U</t>
  </si>
  <si>
    <t>V</t>
  </si>
  <si>
    <t>W</t>
  </si>
  <si>
    <t>X</t>
  </si>
  <si>
    <t>Y</t>
  </si>
  <si>
    <t>New 190 account for unprotected amortization</t>
  </si>
  <si>
    <t>New 283 account for unprotected amortization</t>
  </si>
  <si>
    <t>New Deferrals</t>
  </si>
  <si>
    <t>ADDITION</t>
  </si>
  <si>
    <t>ADD</t>
  </si>
  <si>
    <t>Additions only</t>
  </si>
  <si>
    <t>PI</t>
  </si>
  <si>
    <t>PI only</t>
  </si>
  <si>
    <t>IN_SERVICE_YEAR</t>
  </si>
  <si>
    <t>(Multiple Items)</t>
  </si>
  <si>
    <t>2019 only</t>
  </si>
  <si>
    <t>UTILITY</t>
  </si>
  <si>
    <t>Sum of POSTING_AMOUNT</t>
  </si>
  <si>
    <t>weighted</t>
  </si>
  <si>
    <t>From "weighted" tab in Public Improvement work papers</t>
  </si>
  <si>
    <t xml:space="preserve">ENERGY MGMT </t>
  </si>
  <si>
    <t>SYSTEM</t>
  </si>
  <si>
    <t>AMA Monthly Reports 2019 GRC Order</t>
  </si>
  <si>
    <t>E = C+D</t>
  </si>
  <si>
    <t>Depr Grp</t>
  </si>
  <si>
    <t>Final</t>
  </si>
  <si>
    <t>AUTOMATED METER INFRASTRUCTURE ("AMI") - ELECTRIC</t>
  </si>
  <si>
    <t>PLANT</t>
  </si>
  <si>
    <t>DFRL</t>
  </si>
  <si>
    <t>EIM</t>
  </si>
  <si>
    <t>WORK_ORDER_NUMBER</t>
  </si>
  <si>
    <t>POSTING_AMOUNT</t>
  </si>
  <si>
    <t>DESCRIPTION</t>
  </si>
  <si>
    <t>UTILITY_ACCOUNT_DESCRIPTION</t>
  </si>
  <si>
    <t>Month</t>
  </si>
  <si>
    <t>2104E016 MVW-13 WILDWOOD 2019 CRP</t>
  </si>
  <si>
    <t>AMORTIZATION</t>
  </si>
  <si>
    <t>IMPROVEMENT</t>
  </si>
  <si>
    <t>COLSTRIP</t>
  </si>
  <si>
    <t>Z</t>
  </si>
  <si>
    <t>Depr Group</t>
  </si>
  <si>
    <t>E311 STM Str/Impv, Colstrip 1</t>
  </si>
  <si>
    <t>E311 STM Str/Impv, Colstrip 1-2 Com</t>
  </si>
  <si>
    <t>E311 STM Str/Impv, Colstrip 2</t>
  </si>
  <si>
    <t>E312 STM Boiler, Colstrip 1</t>
  </si>
  <si>
    <t>E312 STM Boiler, Colstrip 1-2 Com</t>
  </si>
  <si>
    <t>E312 STM Boiler, Colstrip 2</t>
  </si>
  <si>
    <t>E314 STM Turbogen, Colstrip 1</t>
  </si>
  <si>
    <t>E314 STM Turbogen, Colstrip 1-2 Com</t>
  </si>
  <si>
    <t>E314 STM Turbogen, Colstrip 2</t>
  </si>
  <si>
    <t>E315 STM Accessory, Colstrip 1</t>
  </si>
  <si>
    <t>E315 STM Accessory, Colstrip 1-2 Cm</t>
  </si>
  <si>
    <t>E315 STM Accessory, Colstrip 2</t>
  </si>
  <si>
    <t>E316 STM Misc, Colstrip 1</t>
  </si>
  <si>
    <t>E316 STM Misc, Colstrip 1-2 Com</t>
  </si>
  <si>
    <t>E316 STM Misc, Colstrip 2</t>
  </si>
  <si>
    <t>E3940 GEN Tools, Colstrip 1</t>
  </si>
  <si>
    <t>E3940 GEN Tools, Colstrip 2</t>
  </si>
  <si>
    <t>E396 GEN Power-Op Equip, Colstrip 1</t>
  </si>
  <si>
    <t>E396 GEN Power-Op Equip, Colstrip 2</t>
  </si>
  <si>
    <t>ck</t>
  </si>
  <si>
    <t>Gross Plant</t>
  </si>
  <si>
    <t>Life Reserve</t>
  </si>
  <si>
    <t>COR Reserve</t>
  </si>
  <si>
    <t>E310 STM Land, Colstrip 1</t>
  </si>
  <si>
    <t>E392 GEN Trans Equip, Colstrip 1</t>
  </si>
  <si>
    <t>E310 STM Land, Colstrip 1-2 Com</t>
  </si>
  <si>
    <t>E35099 (GIF) Easement, Colstrip 1-2</t>
  </si>
  <si>
    <t>E3539 (GIF) Sta Eq, Colstrip 1-2</t>
  </si>
  <si>
    <t xml:space="preserve">E3549 (GIF) Twr/Fixt, Colstrip 1-2 </t>
  </si>
  <si>
    <t>E3559 (GIF) Poles, Colstrip 1-2</t>
  </si>
  <si>
    <t>E3569 (GIF) O/H Cond, Colstrip 1-2</t>
  </si>
  <si>
    <t>E310 STM Land, Colstrip 2</t>
  </si>
  <si>
    <t>E392 GEN Trans Equip, Colstrip 2</t>
  </si>
  <si>
    <t>Net book Value</t>
  </si>
  <si>
    <t xml:space="preserve">Land </t>
  </si>
  <si>
    <t>Transmission Related Assets</t>
  </si>
  <si>
    <t xml:space="preserve">Non-Transmission </t>
  </si>
  <si>
    <t>E316 STM Misc, Colstrip 1-4 Com</t>
  </si>
  <si>
    <t>E310 STM Land, Colstrip 3</t>
  </si>
  <si>
    <t>E311 STM Str/Impv, Colstrip 3</t>
  </si>
  <si>
    <t>E312 STM Boiler, Colstrip 3</t>
  </si>
  <si>
    <t>E314 STM Turbogen, Colstrip 3</t>
  </si>
  <si>
    <t>E315 STM Accessory, Colstrip 3</t>
  </si>
  <si>
    <t>E316 STM Misc, Colstrip 3</t>
  </si>
  <si>
    <t>E392 GEN Trans Equip, Colstrip 3</t>
  </si>
  <si>
    <t>E396 GEN Power-Op Equip, Colstrip 3</t>
  </si>
  <si>
    <t>E3940 GEN Tools, Colstrip 3</t>
  </si>
  <si>
    <t>E310 STM Land, Colstrip 3-4 Com</t>
  </si>
  <si>
    <t>E311 STM Str/Impv, Colstrip 3-4 Com</t>
  </si>
  <si>
    <t>E312 STM Boiler, Colstrip 3-4 Com</t>
  </si>
  <si>
    <t>E314 STM Turbogen, Colstrip 3-4-RET</t>
  </si>
  <si>
    <t>E315 STM Accessory, Colstrip 3-4 Cm</t>
  </si>
  <si>
    <t>E316 STM Misc, Colstrip 3-4 Com</t>
  </si>
  <si>
    <t xml:space="preserve">E3539 (GIF) Sta Eq, Colstrip 3-4 </t>
  </si>
  <si>
    <t>E3549 (GIF) Twr/Fixt, Colstrip 3-4</t>
  </si>
  <si>
    <t>E3559 (GIF) Poles, Colstrip 3-4</t>
  </si>
  <si>
    <t>E3569 (GIF) O/H Cond, Colstrip 3-4</t>
  </si>
  <si>
    <t xml:space="preserve">E353 TSM Sta Eq, Colstrip 3-4 </t>
  </si>
  <si>
    <t>E311 STM Str/Impv, ColstripCMM-RET</t>
  </si>
  <si>
    <t>E310 STM Land, Colstrip 4</t>
  </si>
  <si>
    <t>E311 STM Str/Impv, Colstrip 4</t>
  </si>
  <si>
    <t>E312 STM Boiler, Colstrip 4</t>
  </si>
  <si>
    <t>E314 STM Turbogen, Colstrip 4</t>
  </si>
  <si>
    <t>E315 STM Accessory, Colstrip 4</t>
  </si>
  <si>
    <t>E316 STM Misc, Colstrip 4</t>
  </si>
  <si>
    <t>E392 GEN Trans Equip, Colstrip 4</t>
  </si>
  <si>
    <t>E396 GEN Power-Op Equip, Colstrip 4</t>
  </si>
  <si>
    <t>E3940 GEN Tools, Colstrip 4</t>
  </si>
  <si>
    <t>Land</t>
  </si>
  <si>
    <t>check</t>
  </si>
  <si>
    <t xml:space="preserve">          363 - DST Battery Storage Equip</t>
  </si>
  <si>
    <t>F</t>
  </si>
  <si>
    <t>J</t>
  </si>
  <si>
    <t>K1</t>
  </si>
  <si>
    <t>K2</t>
  </si>
  <si>
    <t>K = K1 + K2</t>
  </si>
  <si>
    <t>M</t>
  </si>
  <si>
    <t>N= K + I + L + M</t>
  </si>
  <si>
    <t>O = E + N</t>
  </si>
  <si>
    <t>AA=O+Z</t>
  </si>
  <si>
    <r>
      <rPr>
        <b/>
        <u/>
        <sz val="8"/>
        <color rgb="FF0000CC"/>
        <rFont val="Arial"/>
        <family val="2"/>
      </rPr>
      <t>Note (A)</t>
    </r>
    <r>
      <rPr>
        <sz val="8"/>
        <color rgb="FF0000CC"/>
        <rFont val="Arial"/>
        <family val="2"/>
      </rPr>
      <t>:  Accounts are in the 2017 GRC original filing but because there were zero balance in the test year, it were removed in the Settlement Agreement.  Therefore, these accounts are not shaded in brown.</t>
    </r>
  </si>
  <si>
    <t>Redmond West Tenant Improvement (New in May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</si>
</sst>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Red]\(#,##0\);&quot; &quot;"/>
    <numFmt numFmtId="165" formatCode="_(* #,##0_);_(* \(#,##0\);_(* &quot;-&quot;??_);_(@_)"/>
    <numFmt numFmtId="166" formatCode="[$-409]mmm\-yy;@"/>
    <numFmt numFmtId="167" formatCode="_(* #,##0.0000_);_(* \(#,##0.0000\);_(* &quot;-&quot;_);_(@_)"/>
    <numFmt numFmtId="168" formatCode="mmmm\-yy"/>
    <numFmt numFmtId="169" formatCode="mm/dd/yy"/>
    <numFmt numFmtId="170" formatCode="_(* #,##0.000_);_(* \(#,##0.000\);_(* &quot;-&quot;??_);_(@_)"/>
    <numFmt numFmtId="171" formatCode="_(* #,##0.0_);_(* \(#,##0.0\);_(* &quot;-&quot;??_);_(@_)"/>
    <numFmt numFmtId="172" formatCode="_(* #,##0.00_);_(* \(#,##0.00\);_(* &quot;-&quot;_);_(@_)"/>
    <numFmt numFmtId="173" formatCode="0.000000"/>
    <numFmt numFmtId="174" formatCode="_(&quot;$&quot;* #,##0_);_(&quot;$&quot;* \(#,##0\);_(&quot;$&quot;* &quot;-&quot;??_);_(@_)"/>
    <numFmt numFmtId="175" formatCode="0.000%"/>
    <numFmt numFmtId="176" formatCode="[$-409]mmmm\ d\,\ yyyy;@"/>
    <numFmt numFmtId="177" formatCode="_(* #,##0.00000_);_(* \(#,##0.00000\);_(* &quot;-&quot;??_);_(@_)"/>
    <numFmt numFmtId="178" formatCode="0.00000"/>
    <numFmt numFmtId="179" formatCode="0.0%"/>
  </numFmts>
  <fonts count="89" x14ac:knownFonts="1">
    <font>
      <sz val="11"/>
      <color theme="1"/>
      <name val="Calibri"/>
      <family val="2"/>
      <scheme val="minor"/>
    </font>
    <font>
      <sz val="11"/>
      <color theme="1"/>
      <name val="Calibri"/>
      <family val="2"/>
      <scheme val="minor"/>
    </font>
    <font>
      <sz val="11"/>
      <color rgb="FF006100"/>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11"/>
      <color theme="1"/>
      <name val="Times New Roman"/>
      <family val="2"/>
    </font>
    <font>
      <b/>
      <sz val="8"/>
      <name val="Arial"/>
      <family val="2"/>
    </font>
    <font>
      <sz val="8"/>
      <name val="Arial"/>
      <family val="2"/>
    </font>
    <font>
      <sz val="9"/>
      <color theme="1"/>
      <name val="Arial"/>
      <family val="2"/>
    </font>
    <font>
      <sz val="10"/>
      <name val="Arial"/>
      <family val="2"/>
    </font>
    <font>
      <sz val="10"/>
      <color indexed="8"/>
      <name val="Calibri"/>
      <family val="2"/>
      <scheme val="minor"/>
    </font>
    <font>
      <sz val="6"/>
      <name val="Arial"/>
      <family val="2"/>
    </font>
    <font>
      <b/>
      <u val="singleAccounting"/>
      <sz val="10"/>
      <color indexed="10"/>
      <name val="Arial"/>
      <family val="2"/>
    </font>
    <font>
      <u val="singleAccounting"/>
      <sz val="10"/>
      <name val="Arial"/>
      <family val="2"/>
    </font>
    <font>
      <b/>
      <sz val="10"/>
      <name val="Arial"/>
      <family val="2"/>
    </font>
    <font>
      <b/>
      <i/>
      <sz val="10"/>
      <name val="Arial"/>
      <family val="2"/>
    </font>
    <font>
      <sz val="10"/>
      <color indexed="10"/>
      <name val="Arial"/>
      <family val="2"/>
    </font>
    <font>
      <b/>
      <sz val="8"/>
      <color indexed="81"/>
      <name val="Tahoma"/>
      <family val="2"/>
    </font>
    <font>
      <sz val="8"/>
      <color indexed="81"/>
      <name val="Tahoma"/>
      <family val="2"/>
    </font>
    <font>
      <b/>
      <sz val="10"/>
      <color rgb="FFFF0000"/>
      <name val="Arial"/>
      <family val="2"/>
    </font>
    <font>
      <b/>
      <sz val="10"/>
      <color rgb="FF0000CC"/>
      <name val="Arial"/>
      <family val="2"/>
    </font>
    <font>
      <b/>
      <sz val="10"/>
      <color indexed="10"/>
      <name val="Arial"/>
      <family val="2"/>
    </font>
    <font>
      <sz val="8"/>
      <color rgb="FF0000CC"/>
      <name val="Arial"/>
      <family val="2"/>
    </font>
    <font>
      <b/>
      <sz val="10"/>
      <color theme="0"/>
      <name val="Arial"/>
      <family val="2"/>
    </font>
    <font>
      <sz val="10"/>
      <color rgb="FF006100"/>
      <name val="Calibri"/>
      <family val="2"/>
      <scheme val="minor"/>
    </font>
    <font>
      <sz val="9"/>
      <name val="Arial"/>
      <family val="2"/>
    </font>
    <font>
      <b/>
      <sz val="9"/>
      <name val="Arial"/>
      <family val="2"/>
    </font>
    <font>
      <sz val="9"/>
      <color indexed="8"/>
      <name val="Arial"/>
      <family val="2"/>
    </font>
    <font>
      <sz val="9"/>
      <color indexed="20"/>
      <name val="Arial"/>
      <family val="2"/>
    </font>
    <font>
      <sz val="9"/>
      <color rgb="FFFF0000"/>
      <name val="Arial"/>
      <family val="2"/>
    </font>
    <font>
      <sz val="10"/>
      <color rgb="FFFF0000"/>
      <name val="Arial"/>
      <family val="2"/>
    </font>
    <font>
      <u/>
      <sz val="10"/>
      <name val="Arial"/>
      <family val="2"/>
    </font>
    <font>
      <sz val="10"/>
      <color rgb="FF0070C0"/>
      <name val="Arial"/>
      <family val="2"/>
    </font>
    <font>
      <b/>
      <sz val="9"/>
      <color indexed="81"/>
      <name val="Tahoma"/>
      <family val="2"/>
    </font>
    <font>
      <sz val="10"/>
      <color rgb="FFFF0000"/>
      <name val="Calibri"/>
      <family val="2"/>
      <scheme val="minor"/>
    </font>
    <font>
      <sz val="8"/>
      <color rgb="FFFF0000"/>
      <name val="Arial"/>
      <family val="2"/>
    </font>
    <font>
      <sz val="12"/>
      <color theme="1"/>
      <name val="Calibri"/>
      <family val="2"/>
      <scheme val="minor"/>
    </font>
    <font>
      <sz val="9"/>
      <color indexed="81"/>
      <name val="Tahoma"/>
      <family val="2"/>
    </font>
    <font>
      <sz val="11"/>
      <name val="Calibri"/>
      <family val="2"/>
      <scheme val="minor"/>
    </font>
    <font>
      <sz val="10"/>
      <color rgb="FF92D050"/>
      <name val="Calibri"/>
      <family val="2"/>
      <scheme val="minor"/>
    </font>
    <font>
      <b/>
      <sz val="10"/>
      <name val="Calibri"/>
      <family val="2"/>
      <scheme val="minor"/>
    </font>
    <font>
      <sz val="10"/>
      <color indexed="56"/>
      <name val="Arial"/>
      <family val="2"/>
    </font>
    <font>
      <b/>
      <u val="doubleAccounting"/>
      <sz val="10"/>
      <name val="Arial"/>
      <family val="2"/>
    </font>
    <font>
      <b/>
      <sz val="10"/>
      <color rgb="FFFF0000"/>
      <name val="Calibri"/>
      <family val="2"/>
      <scheme val="minor"/>
    </font>
    <font>
      <sz val="10"/>
      <color rgb="FF0070C0"/>
      <name val="Calibri"/>
      <family val="2"/>
      <scheme val="minor"/>
    </font>
    <font>
      <b/>
      <sz val="10"/>
      <name val="Times New Roman"/>
      <family val="1"/>
    </font>
    <font>
      <sz val="10"/>
      <name val="Times New Roman"/>
      <family val="1"/>
    </font>
    <font>
      <sz val="10"/>
      <color theme="0" tint="-0.249977111117893"/>
      <name val="Arial"/>
      <family val="2"/>
    </font>
    <font>
      <b/>
      <sz val="11"/>
      <color rgb="FFFF0000"/>
      <name val="Calibri"/>
      <family val="2"/>
      <scheme val="minor"/>
    </font>
    <font>
      <sz val="11"/>
      <color rgb="FF0000FF"/>
      <name val="Calibri"/>
      <family val="2"/>
      <scheme val="minor"/>
    </font>
    <font>
      <sz val="10"/>
      <name val="Arial"/>
      <family val="2"/>
    </font>
    <font>
      <sz val="10"/>
      <color rgb="FF0000CC"/>
      <name val="Arial"/>
      <family val="2"/>
    </font>
    <font>
      <sz val="9"/>
      <color rgb="FF0000CC"/>
      <name val="Arial"/>
      <family val="2"/>
    </font>
    <font>
      <b/>
      <sz val="10"/>
      <color rgb="FF006100"/>
      <name val="Calibri"/>
      <family val="2"/>
      <scheme val="minor"/>
    </font>
    <font>
      <b/>
      <sz val="9"/>
      <color rgb="FF0000CC"/>
      <name val="Arial"/>
      <family val="2"/>
    </font>
    <font>
      <b/>
      <u/>
      <sz val="10"/>
      <color rgb="FF0000CC"/>
      <name val="Arial"/>
      <family val="2"/>
    </font>
    <font>
      <sz val="8"/>
      <color rgb="FF0070C0"/>
      <name val="Arial"/>
      <family val="2"/>
    </font>
    <font>
      <sz val="14"/>
      <color rgb="FFFF0000"/>
      <name val="Calibri"/>
      <family val="2"/>
      <scheme val="minor"/>
    </font>
    <font>
      <sz val="9"/>
      <color theme="1"/>
      <name val="Calibri"/>
      <family val="2"/>
      <scheme val="minor"/>
    </font>
    <font>
      <sz val="10"/>
      <color rgb="FFE54DC4"/>
      <name val="Calibri"/>
      <family val="2"/>
      <scheme val="minor"/>
    </font>
    <font>
      <sz val="10"/>
      <name val="Arial"/>
      <family val="2"/>
    </font>
    <font>
      <sz val="10"/>
      <color rgb="FFE54DC4"/>
      <name val="Arial"/>
      <family val="2"/>
    </font>
    <font>
      <sz val="9"/>
      <color rgb="FFE54DC4"/>
      <name val="Arial"/>
      <family val="2"/>
    </font>
    <font>
      <b/>
      <sz val="10"/>
      <color rgb="FF00B0F0"/>
      <name val="Arial"/>
      <family val="2"/>
    </font>
    <font>
      <sz val="8"/>
      <color rgb="FFE54DC4"/>
      <name val="Arial"/>
      <family val="2"/>
    </font>
    <font>
      <sz val="10"/>
      <name val="Arial"/>
      <family val="2"/>
    </font>
    <font>
      <sz val="11"/>
      <color indexed="8"/>
      <name val="Calibri"/>
      <family val="2"/>
    </font>
    <font>
      <sz val="8"/>
      <name val="Helv"/>
    </font>
    <font>
      <sz val="11"/>
      <color indexed="8"/>
      <name val="Calibri"/>
      <family val="2"/>
      <scheme val="minor"/>
    </font>
    <font>
      <b/>
      <sz val="10"/>
      <color rgb="FF0000FF"/>
      <name val="Arial"/>
      <family val="2"/>
    </font>
    <font>
      <b/>
      <sz val="8"/>
      <color rgb="FF0000FF"/>
      <name val="Arial"/>
      <family val="2"/>
    </font>
    <font>
      <sz val="11"/>
      <color theme="1"/>
      <name val="Arial"/>
      <family val="2"/>
    </font>
    <font>
      <sz val="8"/>
      <color rgb="FF0000FF"/>
      <name val="Arial"/>
      <family val="2"/>
    </font>
    <font>
      <b/>
      <sz val="11"/>
      <color rgb="FF0000FF"/>
      <name val="Calibri"/>
      <family val="2"/>
      <scheme val="minor"/>
    </font>
    <font>
      <sz val="9"/>
      <name val="Calibri"/>
      <family val="2"/>
      <scheme val="minor"/>
    </font>
    <font>
      <sz val="8"/>
      <name val="Calibri"/>
      <family val="2"/>
      <scheme val="minor"/>
    </font>
    <font>
      <sz val="11"/>
      <color rgb="FF00B0F0"/>
      <name val="Calibri"/>
      <family val="2"/>
      <scheme val="minor"/>
    </font>
    <font>
      <b/>
      <sz val="11"/>
      <color theme="0"/>
      <name val="Calibri"/>
      <family val="2"/>
      <scheme val="minor"/>
    </font>
    <font>
      <sz val="8"/>
      <color rgb="FFFF0000"/>
      <name val="Calibri"/>
      <family val="2"/>
      <scheme val="minor"/>
    </font>
    <font>
      <sz val="10"/>
      <color rgb="FF0000FF"/>
      <name val="Calibri"/>
      <family val="2"/>
      <scheme val="minor"/>
    </font>
    <font>
      <sz val="10"/>
      <color theme="1"/>
      <name val="Times New Roman"/>
      <family val="2"/>
    </font>
    <font>
      <b/>
      <i/>
      <sz val="10"/>
      <color theme="1"/>
      <name val="Times New Roman"/>
      <family val="1"/>
    </font>
    <font>
      <b/>
      <sz val="10"/>
      <color theme="1"/>
      <name val="Times New Roman"/>
      <family val="1"/>
    </font>
    <font>
      <sz val="10"/>
      <color theme="1"/>
      <name val="Times New Roman"/>
      <family val="1"/>
    </font>
    <font>
      <b/>
      <u/>
      <sz val="8"/>
      <color rgb="FF0000CC"/>
      <name val="Arial"/>
      <family val="2"/>
    </font>
    <font>
      <sz val="8"/>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9999FF"/>
        <bgColor indexed="64"/>
      </patternFill>
    </fill>
    <fill>
      <patternFill patternType="solid">
        <fgColor rgb="FFCCFFFF"/>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rgb="FFB9B9FF"/>
        <bgColor indexed="64"/>
      </patternFill>
    </fill>
    <fill>
      <patternFill patternType="solid">
        <fgColor theme="8" tint="0.79998168889431442"/>
        <bgColor indexed="64"/>
      </patternFill>
    </fill>
    <fill>
      <patternFill patternType="solid">
        <fgColor rgb="FF66FFCC"/>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00FFCC"/>
        <bgColor indexed="64"/>
      </patternFill>
    </fill>
    <fill>
      <patternFill patternType="solid">
        <fgColor indexed="8"/>
        <bgColor indexed="64"/>
      </patternFill>
    </fill>
  </fills>
  <borders count="102">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right style="thin">
        <color indexed="22"/>
      </right>
      <top/>
      <bottom/>
      <diagonal/>
    </border>
    <border>
      <left style="medium">
        <color indexed="64"/>
      </left>
      <right/>
      <top style="thin">
        <color indexed="64"/>
      </top>
      <bottom style="medium">
        <color indexed="64"/>
      </bottom>
      <diagonal/>
    </border>
    <border>
      <left/>
      <right/>
      <top/>
      <bottom style="medium">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hair">
        <color indexed="64"/>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ck">
        <color auto="1"/>
      </right>
      <top/>
      <bottom/>
      <diagonal/>
    </border>
    <border>
      <left style="thin">
        <color indexed="8"/>
      </left>
      <right/>
      <top/>
      <bottom/>
      <diagonal/>
    </border>
    <border>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theme="4" tint="0.39997558519241921"/>
      </top>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bottom style="thin">
        <color theme="4" tint="0.3999755851924192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medium">
        <color indexed="64"/>
      </left>
      <right style="medium">
        <color indexed="64"/>
      </right>
      <top style="medium">
        <color indexed="64"/>
      </top>
      <bottom style="thin">
        <color theme="4" tint="0.39997558519241921"/>
      </bottom>
      <diagonal/>
    </border>
    <border>
      <left style="medium">
        <color indexed="64"/>
      </left>
      <right style="medium">
        <color indexed="64"/>
      </right>
      <top style="thin">
        <color theme="4" tint="0.39997558519241921"/>
      </top>
      <bottom style="medium">
        <color indexed="64"/>
      </bottom>
      <diagonal/>
    </border>
    <border>
      <left style="hair">
        <color indexed="64"/>
      </left>
      <right style="hair">
        <color indexed="64"/>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ck">
        <color indexed="64"/>
      </left>
      <right style="thick">
        <color indexed="64"/>
      </right>
      <top style="thick">
        <color indexed="64"/>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ck">
        <color auto="1"/>
      </left>
      <right/>
      <top/>
      <bottom/>
      <diagonal/>
    </border>
    <border>
      <left/>
      <right/>
      <top style="thin">
        <color auto="1"/>
      </top>
      <bottom/>
      <diagonal/>
    </border>
  </borders>
  <cellStyleXfs count="1">
    <xf numFmtId="0" fontId="0" fillId="0" borderId="0"/>
  </cellStyleXfs>
  <cellXfs count="1158">
    <xf numFmtId="0" fontId="0" fillId="0" borderId="0" xfId="0"/>
    <xf numFmtId="0" fontId="51" fillId="12" borderId="75" xfId="0" applyFont="1" applyFill="1" applyBorder="1" applyAlignment="1">
      <alignment horizontal="center"/>
    </xf>
    <xf numFmtId="0" fontId="49" fillId="0" borderId="0" xfId="0" applyNumberFormat="1" applyFont="1" applyFill="1" applyAlignment="1">
      <alignment horizontal="left"/>
    </xf>
    <xf numFmtId="0" fontId="53" fillId="0" borderId="30" xfId="0" applyFont="1" applyBorder="1"/>
    <xf numFmtId="0" fontId="53" fillId="0" borderId="41" xfId="0" applyFont="1" applyBorder="1"/>
    <xf numFmtId="165" fontId="33" fillId="0" borderId="27" xfId="0" applyNumberFormat="1" applyFont="1" applyBorder="1"/>
    <xf numFmtId="0" fontId="33" fillId="0" borderId="0" xfId="0" applyFont="1" applyBorder="1" applyAlignment="1">
      <alignment horizontal="right"/>
    </xf>
    <xf numFmtId="165" fontId="53" fillId="0" borderId="27" xfId="0" applyNumberFormat="1" applyFont="1" applyBorder="1"/>
    <xf numFmtId="10" fontId="33" fillId="0" borderId="27" xfId="0" applyNumberFormat="1" applyFont="1" applyBorder="1"/>
    <xf numFmtId="165" fontId="53" fillId="0" borderId="27" xfId="0" applyNumberFormat="1" applyFont="1" applyBorder="1"/>
    <xf numFmtId="0" fontId="53" fillId="0" borderId="0" xfId="0" applyFont="1" applyBorder="1"/>
    <xf numFmtId="0" fontId="53" fillId="0" borderId="23" xfId="0" applyFont="1" applyBorder="1"/>
    <xf numFmtId="0" fontId="53" fillId="0" borderId="53" xfId="0" applyFont="1" applyBorder="1"/>
    <xf numFmtId="0" fontId="53" fillId="0" borderId="52" xfId="0" applyFont="1" applyBorder="1"/>
    <xf numFmtId="0" fontId="53" fillId="0" borderId="51" xfId="0" applyFont="1" applyBorder="1"/>
    <xf numFmtId="0" fontId="17" fillId="0" borderId="69" xfId="0" applyFont="1" applyBorder="1"/>
    <xf numFmtId="0" fontId="48" fillId="0" borderId="1" xfId="0" applyNumberFormat="1" applyFont="1" applyFill="1" applyBorder="1" applyAlignment="1">
      <alignment horizontal="center"/>
    </xf>
    <xf numFmtId="0" fontId="48" fillId="0" borderId="0" xfId="0" applyNumberFormat="1" applyFont="1" applyFill="1" applyBorder="1" applyAlignment="1">
      <alignment horizontal="center"/>
    </xf>
    <xf numFmtId="0" fontId="48" fillId="0" borderId="64" xfId="0" applyNumberFormat="1" applyFont="1" applyFill="1" applyBorder="1" applyAlignment="1">
      <alignment horizontal="center"/>
    </xf>
    <xf numFmtId="164" fontId="5" fillId="0" borderId="0" xfId="0" applyNumberFormat="1" applyFont="1" applyAlignment="1">
      <alignment horizontal="right"/>
    </xf>
    <xf numFmtId="0" fontId="8" fillId="0" borderId="0" xfId="0" applyFont="1"/>
    <xf numFmtId="164" fontId="5" fillId="0" borderId="0" xfId="0" applyNumberFormat="1" applyFont="1" applyFill="1" applyAlignment="1">
      <alignment horizontal="left"/>
    </xf>
    <xf numFmtId="164" fontId="6" fillId="0" borderId="0" xfId="0" applyNumberFormat="1" applyFont="1" applyFill="1" applyAlignment="1">
      <alignment horizontal="left"/>
    </xf>
    <xf numFmtId="49" fontId="5" fillId="0" borderId="0" xfId="0" applyNumberFormat="1" applyFont="1" applyFill="1" applyAlignment="1">
      <alignment horizontal="right" wrapText="1"/>
    </xf>
    <xf numFmtId="164" fontId="5" fillId="0" borderId="0" xfId="0" applyNumberFormat="1" applyFont="1" applyFill="1" applyAlignment="1">
      <alignment horizontal="right"/>
    </xf>
    <xf numFmtId="164" fontId="6" fillId="0" borderId="0" xfId="0" applyNumberFormat="1" applyFont="1" applyAlignment="1">
      <alignment horizontal="center"/>
    </xf>
    <xf numFmtId="41" fontId="5" fillId="0" borderId="0" xfId="0" applyNumberFormat="1" applyFont="1" applyFill="1" applyBorder="1" applyAlignment="1">
      <alignment horizontal="right"/>
    </xf>
    <xf numFmtId="41" fontId="5" fillId="0" borderId="0" xfId="0" applyNumberFormat="1" applyFont="1" applyFill="1" applyBorder="1" applyAlignment="1">
      <alignment horizontal="right"/>
    </xf>
    <xf numFmtId="41" fontId="5" fillId="0" borderId="0" xfId="0" applyNumberFormat="1" applyFont="1" applyFill="1" applyAlignment="1">
      <alignment horizontal="right"/>
    </xf>
    <xf numFmtId="41" fontId="7" fillId="0" borderId="0" xfId="0" applyNumberFormat="1" applyFont="1" applyFill="1" applyAlignment="1"/>
    <xf numFmtId="41" fontId="7" fillId="0" borderId="0" xfId="0" applyNumberFormat="1" applyFont="1" applyFill="1" applyBorder="1" applyAlignment="1"/>
    <xf numFmtId="43" fontId="17" fillId="0" borderId="1" xfId="0" applyNumberFormat="1" applyFont="1" applyFill="1" applyBorder="1" applyAlignment="1">
      <alignment horizontal="centerContinuous" wrapText="1"/>
    </xf>
    <xf numFmtId="0" fontId="28" fillId="0" borderId="0" xfId="0" applyFont="1" applyFill="1" applyBorder="1" applyAlignment="1">
      <alignment horizontal="left"/>
    </xf>
    <xf numFmtId="164" fontId="37" fillId="0" borderId="0" xfId="0" applyNumberFormat="1" applyFont="1" applyFill="1" applyAlignment="1">
      <alignment horizontal="right"/>
    </xf>
    <xf numFmtId="10" fontId="12" fillId="0" borderId="0" xfId="0" applyNumberFormat="1" applyFont="1" applyFill="1" applyBorder="1"/>
    <xf numFmtId="164" fontId="7" fillId="0" borderId="0" xfId="0" applyNumberFormat="1" applyFont="1" applyFill="1" applyAlignment="1">
      <alignment horizontal="right"/>
    </xf>
    <xf numFmtId="41" fontId="5" fillId="0" borderId="0" xfId="0" applyNumberFormat="1" applyFont="1" applyFill="1" applyAlignment="1">
      <alignment horizontal="right"/>
    </xf>
    <xf numFmtId="49" fontId="7" fillId="0" borderId="0" xfId="0" applyNumberFormat="1" applyFont="1" applyFill="1" applyAlignment="1">
      <alignment horizontal="left"/>
    </xf>
    <xf numFmtId="49" fontId="7" fillId="0" borderId="0" xfId="0" applyNumberFormat="1" applyFont="1" applyFill="1" applyBorder="1" applyAlignment="1">
      <alignment horizontal="left"/>
    </xf>
    <xf numFmtId="49" fontId="7" fillId="0" borderId="0" xfId="0" applyNumberFormat="1" applyFont="1" applyFill="1" applyAlignment="1"/>
    <xf numFmtId="49" fontId="5" fillId="0" borderId="0" xfId="0" applyNumberFormat="1" applyFont="1" applyFill="1" applyAlignment="1">
      <alignment horizontal="left" wrapText="1"/>
    </xf>
    <xf numFmtId="49" fontId="5" fillId="0" borderId="0" xfId="0" applyNumberFormat="1" applyFont="1" applyFill="1" applyAlignment="1">
      <alignment horizontal="center" wrapText="1"/>
    </xf>
    <xf numFmtId="164" fontId="5" fillId="0" borderId="0" xfId="0" applyNumberFormat="1" applyFont="1" applyFill="1" applyAlignment="1">
      <alignment horizontal="center"/>
    </xf>
    <xf numFmtId="164" fontId="6" fillId="0" borderId="0" xfId="0" applyNumberFormat="1" applyFont="1" applyFill="1" applyAlignment="1">
      <alignment horizontal="center"/>
    </xf>
    <xf numFmtId="41" fontId="37" fillId="0" borderId="0" xfId="0" applyNumberFormat="1" applyFont="1" applyFill="1" applyAlignment="1">
      <alignment horizontal="right"/>
    </xf>
    <xf numFmtId="42" fontId="5" fillId="0" borderId="0" xfId="0" applyNumberFormat="1" applyFont="1" applyFill="1" applyAlignment="1">
      <alignment horizontal="right"/>
    </xf>
    <xf numFmtId="41" fontId="5" fillId="0" borderId="1" xfId="0" applyNumberFormat="1" applyFont="1" applyFill="1" applyBorder="1" applyAlignment="1">
      <alignment horizontal="right"/>
    </xf>
    <xf numFmtId="41" fontId="6" fillId="0" borderId="0" xfId="0" applyNumberFormat="1" applyFont="1" applyFill="1" applyAlignment="1">
      <alignment horizontal="right"/>
    </xf>
    <xf numFmtId="41" fontId="6" fillId="0" borderId="4" xfId="0" applyNumberFormat="1" applyFont="1" applyFill="1" applyBorder="1" applyAlignment="1">
      <alignment horizontal="right"/>
    </xf>
    <xf numFmtId="164" fontId="5" fillId="0" borderId="1" xfId="0" applyNumberFormat="1" applyFont="1" applyFill="1" applyBorder="1" applyAlignment="1">
      <alignment horizontal="right"/>
    </xf>
    <xf numFmtId="41" fontId="6" fillId="0" borderId="3" xfId="0" applyNumberFormat="1" applyFont="1" applyFill="1" applyBorder="1" applyAlignment="1">
      <alignment horizontal="right"/>
    </xf>
    <xf numFmtId="164" fontId="5" fillId="0" borderId="0" xfId="0" applyNumberFormat="1" applyFont="1" applyFill="1" applyAlignment="1">
      <alignment horizontal="left"/>
    </xf>
    <xf numFmtId="164" fontId="39" fillId="0" borderId="0" xfId="0" applyNumberFormat="1" applyFont="1" applyFill="1" applyAlignment="1">
      <alignment horizontal="right"/>
    </xf>
    <xf numFmtId="164" fontId="5" fillId="0" borderId="0" xfId="0" applyNumberFormat="1" applyFont="1" applyFill="1" applyAlignment="1">
      <alignment horizontal="center"/>
    </xf>
    <xf numFmtId="41" fontId="5" fillId="0" borderId="5" xfId="0" applyNumberFormat="1" applyFont="1" applyFill="1" applyBorder="1" applyAlignment="1">
      <alignment horizontal="right"/>
    </xf>
    <xf numFmtId="49" fontId="7" fillId="0" borderId="0" xfId="0" applyNumberFormat="1" applyFont="1" applyFill="1" applyAlignment="1">
      <alignment horizontal="center"/>
    </xf>
    <xf numFmtId="41" fontId="5" fillId="0" borderId="2" xfId="0" applyNumberFormat="1" applyFont="1" applyFill="1" applyBorder="1" applyAlignment="1">
      <alignment horizontal="right"/>
    </xf>
    <xf numFmtId="167" fontId="5" fillId="0" borderId="0" xfId="0" applyNumberFormat="1" applyFont="1" applyFill="1" applyAlignment="1">
      <alignment horizontal="right"/>
    </xf>
    <xf numFmtId="164" fontId="6" fillId="8" borderId="0" xfId="0" applyNumberFormat="1" applyFont="1" applyFill="1" applyAlignment="1">
      <alignment horizontal="left"/>
    </xf>
    <xf numFmtId="41" fontId="6" fillId="3" borderId="2" xfId="0" applyNumberFormat="1" applyFont="1" applyFill="1" applyBorder="1" applyAlignment="1">
      <alignment horizontal="right"/>
    </xf>
    <xf numFmtId="0" fontId="8" fillId="0" borderId="0" xfId="0" applyFont="1" applyFill="1"/>
    <xf numFmtId="43" fontId="11" fillId="0" borderId="0" xfId="0" applyNumberFormat="1" applyFont="1" applyFill="1"/>
    <xf numFmtId="164" fontId="5" fillId="0" borderId="0" xfId="0" applyNumberFormat="1" applyFont="1" applyFill="1" applyBorder="1" applyAlignment="1">
      <alignment horizontal="left"/>
    </xf>
    <xf numFmtId="41" fontId="6" fillId="0" borderId="55" xfId="0" applyNumberFormat="1" applyFont="1" applyFill="1" applyBorder="1" applyAlignment="1">
      <alignment horizontal="right"/>
    </xf>
    <xf numFmtId="41" fontId="42" fillId="0" borderId="0" xfId="0" applyNumberFormat="1" applyFont="1" applyFill="1" applyAlignment="1">
      <alignment horizontal="right"/>
    </xf>
    <xf numFmtId="164" fontId="5" fillId="0" borderId="0" xfId="0" applyNumberFormat="1" applyFont="1" applyFill="1" applyBorder="1" applyAlignment="1">
      <alignment horizontal="right"/>
    </xf>
    <xf numFmtId="41" fontId="12" fillId="0" borderId="0" xfId="0" applyNumberFormat="1" applyFont="1" applyFill="1" applyBorder="1"/>
    <xf numFmtId="41" fontId="6" fillId="0" borderId="0" xfId="0" applyNumberFormat="1" applyFont="1" applyFill="1" applyBorder="1" applyAlignment="1">
      <alignment horizontal="right"/>
    </xf>
    <xf numFmtId="49" fontId="7" fillId="0" borderId="0" xfId="0" applyNumberFormat="1" applyFont="1" applyFill="1" applyAlignment="1">
      <alignment horizontal="left"/>
    </xf>
    <xf numFmtId="164" fontId="6" fillId="0" borderId="1" xfId="0" applyNumberFormat="1" applyFont="1" applyBorder="1" applyAlignment="1">
      <alignment horizontal="center"/>
    </xf>
    <xf numFmtId="164" fontId="5" fillId="0" borderId="0" xfId="0" applyNumberFormat="1" applyFont="1" applyFill="1" applyAlignment="1">
      <alignment horizontal="left" indent="3"/>
    </xf>
    <xf numFmtId="49" fontId="7" fillId="0" borderId="0" xfId="0" applyNumberFormat="1" applyFont="1" applyFill="1" applyBorder="1" applyAlignment="1">
      <alignment horizontal="left" vertical="top"/>
    </xf>
    <xf numFmtId="1" fontId="7" fillId="0" borderId="0" xfId="0" applyNumberFormat="1" applyFont="1" applyFill="1" applyAlignment="1">
      <alignment horizontal="left"/>
    </xf>
    <xf numFmtId="49" fontId="43" fillId="0" borderId="0" xfId="0" applyNumberFormat="1" applyFont="1" applyFill="1" applyAlignment="1">
      <alignment horizontal="center"/>
    </xf>
    <xf numFmtId="41" fontId="37" fillId="0" borderId="0" xfId="0" applyNumberFormat="1" applyFont="1" applyFill="1" applyBorder="1" applyAlignment="1">
      <alignment horizontal="right"/>
    </xf>
    <xf numFmtId="164" fontId="46" fillId="0" borderId="0" xfId="0" applyNumberFormat="1" applyFont="1" applyFill="1" applyAlignment="1">
      <alignment horizontal="center"/>
    </xf>
    <xf numFmtId="41" fontId="46" fillId="0" borderId="0" xfId="0" applyNumberFormat="1" applyFont="1" applyFill="1" applyBorder="1" applyAlignment="1">
      <alignment horizontal="right"/>
    </xf>
    <xf numFmtId="41" fontId="6" fillId="0" borderId="58" xfId="0" applyNumberFormat="1" applyFont="1" applyFill="1" applyBorder="1" applyAlignment="1">
      <alignment horizontal="right"/>
    </xf>
    <xf numFmtId="41" fontId="47" fillId="0" borderId="0" xfId="0" applyNumberFormat="1" applyFont="1" applyFill="1" applyAlignment="1">
      <alignment horizontal="right"/>
    </xf>
    <xf numFmtId="164" fontId="47" fillId="0" borderId="0" xfId="0" applyNumberFormat="1" applyFont="1" applyFill="1" applyAlignment="1">
      <alignment horizontal="right"/>
    </xf>
    <xf numFmtId="0" fontId="0" fillId="0" borderId="0" xfId="0" applyFill="1"/>
    <xf numFmtId="43" fontId="0" fillId="0" borderId="0" xfId="0" applyNumberFormat="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0" fontId="7" fillId="0" borderId="0" xfId="0" applyFont="1" applyFill="1" applyAlignment="1">
      <alignment horizontal="left"/>
    </xf>
    <xf numFmtId="0" fontId="13" fillId="0" borderId="0" xfId="0" applyFont="1" applyFill="1" applyBorder="1" applyAlignment="1">
      <alignment horizontal="left"/>
    </xf>
    <xf numFmtId="49" fontId="7" fillId="0" borderId="0" xfId="0" quotePrefix="1" applyNumberFormat="1" applyFont="1" applyFill="1" applyAlignment="1">
      <alignment horizontal="left"/>
    </xf>
    <xf numFmtId="41" fontId="7" fillId="0" borderId="0" xfId="0" applyNumberFormat="1" applyFont="1" applyFill="1" applyAlignment="1">
      <alignment horizontal="right"/>
    </xf>
    <xf numFmtId="164" fontId="7" fillId="0" borderId="0" xfId="0" applyNumberFormat="1" applyFont="1" applyFill="1" applyAlignment="1">
      <alignment horizontal="center"/>
    </xf>
    <xf numFmtId="14" fontId="17" fillId="0" borderId="0" xfId="0" applyNumberFormat="1" applyFont="1" applyFill="1"/>
    <xf numFmtId="41" fontId="0" fillId="0" borderId="0" xfId="0" applyNumberFormat="1" applyFont="1" applyFill="1"/>
    <xf numFmtId="0" fontId="0" fillId="0" borderId="0" xfId="0" pivotButton="1"/>
    <xf numFmtId="0" fontId="0" fillId="0" borderId="0" xfId="0" applyAlignment="1">
      <alignment horizontal="left"/>
    </xf>
    <xf numFmtId="165" fontId="0" fillId="0" borderId="0" xfId="0" applyNumberFormat="1"/>
    <xf numFmtId="42" fontId="50" fillId="0" borderId="0" xfId="0" applyNumberFormat="1" applyFont="1" applyFill="1" applyBorder="1"/>
    <xf numFmtId="43" fontId="50" fillId="0" borderId="0" xfId="0" applyNumberFormat="1" applyFont="1" applyFill="1" applyBorder="1"/>
    <xf numFmtId="41" fontId="5" fillId="0" borderId="1" xfId="0" applyNumberFormat="1" applyFont="1" applyFill="1" applyBorder="1" applyAlignment="1">
      <alignment horizontal="right"/>
    </xf>
    <xf numFmtId="41" fontId="6" fillId="0" borderId="64" xfId="0" applyNumberFormat="1" applyFont="1" applyFill="1" applyBorder="1" applyAlignment="1">
      <alignment horizontal="right"/>
    </xf>
    <xf numFmtId="41" fontId="6" fillId="0" borderId="63" xfId="0" applyNumberFormat="1" applyFont="1" applyFill="1" applyBorder="1" applyAlignment="1">
      <alignment horizontal="right"/>
    </xf>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0" fontId="48" fillId="0" borderId="0" xfId="0" applyNumberFormat="1" applyFont="1" applyFill="1" applyAlignment="1">
      <alignment horizontal="center"/>
    </xf>
    <xf numFmtId="164" fontId="5" fillId="0" borderId="0" xfId="0" applyNumberFormat="1" applyFont="1" applyFill="1" applyAlignment="1">
      <alignment horizontal="right"/>
    </xf>
    <xf numFmtId="41" fontId="5" fillId="0" borderId="0" xfId="0" applyNumberFormat="1" applyFont="1" applyFill="1" applyAlignment="1">
      <alignment horizontal="right"/>
    </xf>
    <xf numFmtId="165" fontId="37" fillId="0" borderId="0" xfId="0" applyNumberFormat="1" applyFont="1" applyFill="1" applyAlignment="1">
      <alignment horizontal="right"/>
    </xf>
    <xf numFmtId="164" fontId="5" fillId="0" borderId="65" xfId="0" applyNumberFormat="1" applyFont="1" applyFill="1" applyBorder="1" applyAlignment="1">
      <alignment horizontal="left"/>
    </xf>
    <xf numFmtId="0" fontId="48" fillId="0" borderId="65" xfId="0" applyNumberFormat="1" applyFont="1" applyFill="1" applyBorder="1" applyAlignment="1">
      <alignment horizontal="center"/>
    </xf>
    <xf numFmtId="164" fontId="6" fillId="0" borderId="65" xfId="0" applyNumberFormat="1" applyFont="1" applyFill="1" applyBorder="1" applyAlignment="1">
      <alignment horizontal="center"/>
    </xf>
    <xf numFmtId="40" fontId="6" fillId="0" borderId="65" xfId="0" applyNumberFormat="1" applyFont="1" applyFill="1" applyBorder="1" applyAlignment="1">
      <alignment horizontal="center"/>
    </xf>
    <xf numFmtId="0" fontId="4" fillId="0" borderId="0" xfId="0" applyFont="1"/>
    <xf numFmtId="0" fontId="48" fillId="0" borderId="0" xfId="0" applyNumberFormat="1" applyFont="1" applyFill="1" applyAlignment="1">
      <alignment horizontal="center" wrapText="1"/>
    </xf>
    <xf numFmtId="0" fontId="0" fillId="0" borderId="0" xfId="0" applyFill="1" applyAlignment="1">
      <alignment horizontal="left"/>
    </xf>
    <xf numFmtId="41" fontId="42" fillId="0" borderId="0" xfId="0" applyNumberFormat="1" applyFont="1" applyFill="1" applyBorder="1" applyAlignment="1">
      <alignment horizontal="right"/>
    </xf>
    <xf numFmtId="164" fontId="37" fillId="0" borderId="0" xfId="0" applyNumberFormat="1" applyFont="1" applyFill="1" applyBorder="1" applyAlignment="1">
      <alignment horizontal="right"/>
    </xf>
    <xf numFmtId="165" fontId="3" fillId="0" borderId="0" xfId="0" applyNumberFormat="1" applyFont="1" applyFill="1" applyBorder="1" applyAlignment="1"/>
    <xf numFmtId="38" fontId="5" fillId="0" borderId="0" xfId="0" applyNumberFormat="1" applyFont="1" applyFill="1" applyBorder="1" applyAlignment="1">
      <alignment horizontal="center"/>
    </xf>
    <xf numFmtId="49" fontId="6" fillId="0" borderId="0" xfId="0" applyNumberFormat="1" applyFont="1" applyFill="1" applyBorder="1" applyAlignment="1">
      <alignment horizontal="center" wrapText="1"/>
    </xf>
    <xf numFmtId="49" fontId="6" fillId="0" borderId="0" xfId="0" applyNumberFormat="1" applyFont="1" applyFill="1" applyBorder="1" applyAlignment="1">
      <alignment horizontal="right" wrapText="1"/>
    </xf>
    <xf numFmtId="42" fontId="5" fillId="0" borderId="0" xfId="0" applyNumberFormat="1" applyFont="1" applyFill="1" applyBorder="1" applyAlignment="1">
      <alignment horizontal="right"/>
    </xf>
    <xf numFmtId="165" fontId="5" fillId="0" borderId="0" xfId="0" applyNumberFormat="1" applyFont="1" applyFill="1" applyBorder="1" applyAlignment="1">
      <alignment horizontal="right"/>
    </xf>
    <xf numFmtId="41" fontId="37" fillId="0" borderId="0" xfId="0" applyNumberFormat="1" applyFont="1" applyFill="1" applyBorder="1" applyAlignment="1"/>
    <xf numFmtId="41" fontId="47" fillId="0" borderId="0" xfId="0" applyNumberFormat="1" applyFont="1" applyFill="1" applyBorder="1" applyAlignment="1">
      <alignment horizontal="right"/>
    </xf>
    <xf numFmtId="165" fontId="0" fillId="0" borderId="0" xfId="0" applyNumberFormat="1" applyFill="1" applyBorder="1" applyAlignment="1"/>
    <xf numFmtId="1" fontId="7" fillId="0" borderId="0" xfId="0" applyNumberFormat="1" applyFont="1" applyFill="1" applyBorder="1" applyAlignment="1">
      <alignment horizontal="left"/>
    </xf>
    <xf numFmtId="167" fontId="5" fillId="0" borderId="0" xfId="0" applyNumberFormat="1" applyFont="1" applyFill="1" applyBorder="1" applyAlignment="1">
      <alignment horizontal="right"/>
    </xf>
    <xf numFmtId="49" fontId="0" fillId="0" borderId="0" xfId="0" applyNumberFormat="1" applyFill="1" applyBorder="1" applyAlignment="1">
      <alignment horizontal="left"/>
    </xf>
    <xf numFmtId="49" fontId="7" fillId="0" borderId="0" xfId="0" applyNumberFormat="1" applyFont="1" applyFill="1" applyBorder="1" applyAlignment="1"/>
    <xf numFmtId="0" fontId="0" fillId="0" borderId="0" xfId="0" applyNumberFormat="1" applyFill="1" applyBorder="1" applyAlignment="1">
      <alignment horizontal="left"/>
    </xf>
    <xf numFmtId="41" fontId="0" fillId="0" borderId="0" xfId="0" applyNumberFormat="1"/>
    <xf numFmtId="170" fontId="0" fillId="0" borderId="0" xfId="0" applyNumberFormat="1" applyFont="1"/>
    <xf numFmtId="170" fontId="12" fillId="0" borderId="0" xfId="0" applyNumberFormat="1" applyFont="1" applyFill="1"/>
    <xf numFmtId="41" fontId="12" fillId="0" borderId="0" xfId="0" applyNumberFormat="1" applyFont="1" applyFill="1" applyAlignment="1">
      <alignment wrapText="1"/>
    </xf>
    <xf numFmtId="37" fontId="2" fillId="0" borderId="0" xfId="0" applyNumberFormat="1" applyFont="1" applyFill="1" applyBorder="1" applyAlignment="1">
      <alignment horizontal="center" wrapText="1"/>
    </xf>
    <xf numFmtId="0" fontId="0" fillId="0" borderId="0" xfId="0"/>
    <xf numFmtId="0" fontId="12" fillId="0" borderId="0" xfId="0" applyFont="1"/>
    <xf numFmtId="166" fontId="0" fillId="0" borderId="0" xfId="0" applyNumberFormat="1" applyFont="1"/>
    <xf numFmtId="165" fontId="0" fillId="0" borderId="0" xfId="0" applyNumberFormat="1" applyFont="1"/>
    <xf numFmtId="165" fontId="0" fillId="0" borderId="0" xfId="0" applyNumberFormat="1" applyFont="1"/>
    <xf numFmtId="165" fontId="4" fillId="12" borderId="71" xfId="0" applyNumberFormat="1" applyFont="1" applyFill="1" applyBorder="1"/>
    <xf numFmtId="10" fontId="52" fillId="0" borderId="0" xfId="0" applyNumberFormat="1" applyFont="1" applyFill="1" applyAlignment="1">
      <alignment horizontal="center"/>
    </xf>
    <xf numFmtId="165" fontId="52" fillId="0" borderId="0" xfId="0" applyNumberFormat="1" applyFont="1" applyFill="1" applyAlignment="1">
      <alignment horizontal="center"/>
    </xf>
    <xf numFmtId="165" fontId="0" fillId="0" borderId="6" xfId="0" applyNumberFormat="1" applyFont="1" applyBorder="1"/>
    <xf numFmtId="171" fontId="0" fillId="0" borderId="0" xfId="0" applyNumberFormat="1"/>
    <xf numFmtId="49" fontId="6" fillId="0" borderId="0" xfId="0" quotePrefix="1" applyNumberFormat="1" applyFont="1" applyFill="1" applyAlignment="1">
      <alignment horizontal="right" wrapText="1"/>
    </xf>
    <xf numFmtId="171" fontId="0" fillId="0" borderId="0" xfId="0" applyNumberFormat="1" applyFill="1"/>
    <xf numFmtId="0" fontId="0" fillId="0" borderId="53" xfId="0" applyBorder="1"/>
    <xf numFmtId="49" fontId="17" fillId="0" borderId="0" xfId="0" applyNumberFormat="1" applyFont="1" applyFill="1" applyAlignment="1"/>
    <xf numFmtId="0" fontId="22" fillId="0" borderId="0" xfId="0" applyFont="1" applyFill="1"/>
    <xf numFmtId="0" fontId="23" fillId="0" borderId="0" xfId="0" applyFont="1" applyFill="1"/>
    <xf numFmtId="0" fontId="17" fillId="0" borderId="0" xfId="0" applyFont="1" applyFill="1"/>
    <xf numFmtId="0" fontId="12" fillId="0" borderId="0" xfId="0" applyFont="1" applyFill="1"/>
    <xf numFmtId="0" fontId="12" fillId="0" borderId="0" xfId="0" applyFont="1" applyFill="1" applyBorder="1"/>
    <xf numFmtId="49" fontId="12" fillId="0" borderId="0" xfId="0" applyNumberFormat="1" applyFont="1" applyFill="1" applyAlignment="1"/>
    <xf numFmtId="41" fontId="12" fillId="0" borderId="0" xfId="0" applyNumberFormat="1" applyFont="1" applyFill="1"/>
    <xf numFmtId="41" fontId="17" fillId="0" borderId="0" xfId="0" applyNumberFormat="1" applyFont="1" applyFill="1"/>
    <xf numFmtId="0" fontId="54" fillId="0" borderId="0" xfId="0" applyFont="1" applyFill="1"/>
    <xf numFmtId="165" fontId="17" fillId="0" borderId="0" xfId="0" applyNumberFormat="1" applyFont="1" applyFill="1"/>
    <xf numFmtId="17" fontId="23" fillId="0" borderId="0" xfId="0" quotePrefix="1" applyNumberFormat="1" applyFont="1" applyFill="1" applyAlignment="1">
      <alignment horizontal="left"/>
    </xf>
    <xf numFmtId="14" fontId="17" fillId="0" borderId="0" xfId="0" applyNumberFormat="1" applyFont="1" applyFill="1" applyAlignment="1">
      <alignment horizontal="left"/>
    </xf>
    <xf numFmtId="17" fontId="23" fillId="10" borderId="0" xfId="0" quotePrefix="1" applyNumberFormat="1" applyFont="1" applyFill="1"/>
    <xf numFmtId="17" fontId="23" fillId="0" borderId="0" xfId="0" quotePrefix="1" applyNumberFormat="1" applyFont="1" applyFill="1"/>
    <xf numFmtId="17" fontId="24" fillId="0" borderId="0" xfId="0" quotePrefix="1" applyNumberFormat="1" applyFont="1" applyFill="1"/>
    <xf numFmtId="165" fontId="12" fillId="0" borderId="0" xfId="0" applyNumberFormat="1" applyFont="1" applyFill="1"/>
    <xf numFmtId="165" fontId="17" fillId="0" borderId="0" xfId="0" applyNumberFormat="1" applyFont="1" applyFill="1"/>
    <xf numFmtId="165" fontId="12" fillId="0" borderId="0" xfId="0" applyNumberFormat="1" applyFont="1" applyFill="1" applyBorder="1"/>
    <xf numFmtId="10" fontId="12" fillId="0" borderId="0" xfId="0" applyNumberFormat="1" applyFont="1" applyFill="1"/>
    <xf numFmtId="17" fontId="23" fillId="5" borderId="0" xfId="0" quotePrefix="1" applyNumberFormat="1" applyFont="1" applyFill="1"/>
    <xf numFmtId="0" fontId="53" fillId="0" borderId="0" xfId="0" applyFont="1"/>
    <xf numFmtId="14" fontId="17" fillId="0" borderId="0" xfId="0" applyNumberFormat="1" applyFont="1" applyFill="1" applyAlignment="1">
      <alignment horizontal="center"/>
    </xf>
    <xf numFmtId="14" fontId="23" fillId="0" borderId="0" xfId="0" applyNumberFormat="1" applyFont="1" applyFill="1" applyAlignment="1">
      <alignment horizontal="center"/>
    </xf>
    <xf numFmtId="0" fontId="55" fillId="0" borderId="0" xfId="0" applyFont="1" applyFill="1" applyBorder="1" applyAlignment="1">
      <alignment horizontal="left"/>
    </xf>
    <xf numFmtId="166" fontId="17" fillId="6" borderId="0" xfId="0" applyNumberFormat="1" applyFont="1" applyFill="1" applyBorder="1" applyAlignment="1"/>
    <xf numFmtId="0" fontId="22" fillId="0" borderId="0" xfId="0" applyFont="1" applyFill="1" applyAlignment="1">
      <alignment horizontal="centerContinuous"/>
    </xf>
    <xf numFmtId="41" fontId="12" fillId="0" borderId="0" xfId="0" applyNumberFormat="1" applyFont="1" applyFill="1" applyBorder="1" applyAlignment="1">
      <alignment horizontal="center"/>
    </xf>
    <xf numFmtId="38" fontId="27" fillId="0" borderId="0" xfId="0" applyNumberFormat="1" applyFont="1" applyFill="1" applyAlignment="1">
      <alignment horizontal="center"/>
    </xf>
    <xf numFmtId="38" fontId="56" fillId="0" borderId="0" xfId="0" applyNumberFormat="1" applyFont="1" applyFill="1" applyAlignment="1">
      <alignment horizontal="center"/>
    </xf>
    <xf numFmtId="49" fontId="17" fillId="0" borderId="68" xfId="0" applyNumberFormat="1" applyFont="1" applyFill="1" applyBorder="1" applyAlignment="1">
      <alignment horizontal="centerContinuous"/>
    </xf>
    <xf numFmtId="41" fontId="17" fillId="6" borderId="0" xfId="0" applyNumberFormat="1" applyFont="1" applyFill="1" applyBorder="1" applyAlignment="1">
      <alignment horizontal="center"/>
    </xf>
    <xf numFmtId="41" fontId="17" fillId="0" borderId="13" xfId="0" applyNumberFormat="1" applyFont="1" applyFill="1" applyBorder="1" applyAlignment="1"/>
    <xf numFmtId="41" fontId="17" fillId="0" borderId="68" xfId="0" applyNumberFormat="1" applyFont="1" applyFill="1" applyBorder="1" applyAlignment="1"/>
    <xf numFmtId="41" fontId="17" fillId="0" borderId="59" xfId="0" applyNumberFormat="1" applyFont="1" applyFill="1" applyBorder="1" applyAlignment="1"/>
    <xf numFmtId="49" fontId="17" fillId="0" borderId="16" xfId="0" applyNumberFormat="1" applyFont="1" applyFill="1" applyBorder="1" applyAlignment="1"/>
    <xf numFmtId="49" fontId="17" fillId="0" borderId="17" xfId="0" applyNumberFormat="1" applyFont="1" applyFill="1" applyBorder="1" applyAlignment="1"/>
    <xf numFmtId="0" fontId="17" fillId="0" borderId="18" xfId="0" applyNumberFormat="1" applyFont="1" applyFill="1" applyBorder="1" applyAlignment="1">
      <alignment horizontal="center"/>
    </xf>
    <xf numFmtId="0" fontId="17" fillId="0" borderId="17" xfId="0" applyNumberFormat="1" applyFont="1" applyFill="1" applyBorder="1" applyAlignment="1">
      <alignment horizontal="center"/>
    </xf>
    <xf numFmtId="0" fontId="23" fillId="0" borderId="17" xfId="0" applyNumberFormat="1" applyFont="1" applyFill="1" applyBorder="1" applyAlignment="1">
      <alignment horizontal="center"/>
    </xf>
    <xf numFmtId="0" fontId="17" fillId="0" borderId="17" xfId="0" applyNumberFormat="1" applyFont="1" applyFill="1" applyBorder="1" applyAlignment="1">
      <alignment horizontal="center" wrapText="1"/>
    </xf>
    <xf numFmtId="17" fontId="17" fillId="0" borderId="17" xfId="0" applyNumberFormat="1" applyFont="1" applyFill="1" applyBorder="1" applyAlignment="1">
      <alignment horizontal="center"/>
    </xf>
    <xf numFmtId="49" fontId="17" fillId="0" borderId="18" xfId="0" applyNumberFormat="1" applyFont="1" applyFill="1" applyBorder="1" applyAlignment="1">
      <alignment horizontal="center" wrapText="1"/>
    </xf>
    <xf numFmtId="41" fontId="17" fillId="0" borderId="21" xfId="0" applyNumberFormat="1" applyFont="1" applyFill="1" applyBorder="1" applyAlignment="1">
      <alignment horizontal="center" wrapText="1"/>
    </xf>
    <xf numFmtId="41" fontId="17" fillId="0" borderId="18" xfId="0" applyNumberFormat="1" applyFont="1" applyFill="1" applyBorder="1" applyAlignment="1">
      <alignment horizontal="center" wrapText="1"/>
    </xf>
    <xf numFmtId="41" fontId="17" fillId="0" borderId="20" xfId="0" applyNumberFormat="1" applyFont="1" applyFill="1" applyBorder="1" applyAlignment="1">
      <alignment horizontal="center" wrapText="1"/>
    </xf>
    <xf numFmtId="41" fontId="17" fillId="6" borderId="70" xfId="0" applyNumberFormat="1" applyFont="1" applyFill="1" applyBorder="1" applyAlignment="1">
      <alignment horizontal="center" wrapText="1"/>
    </xf>
    <xf numFmtId="41" fontId="17" fillId="0" borderId="22" xfId="0" applyNumberFormat="1" applyFont="1" applyFill="1" applyBorder="1" applyAlignment="1">
      <alignment horizontal="center" wrapText="1"/>
    </xf>
    <xf numFmtId="41" fontId="17" fillId="0" borderId="9" xfId="0" applyNumberFormat="1" applyFont="1" applyFill="1" applyBorder="1" applyAlignment="1">
      <alignment horizontal="center" wrapText="1"/>
    </xf>
    <xf numFmtId="41" fontId="17" fillId="0" borderId="19" xfId="0" applyNumberFormat="1" applyFont="1" applyFill="1" applyBorder="1" applyAlignment="1">
      <alignment horizontal="center" wrapText="1"/>
    </xf>
    <xf numFmtId="41" fontId="17" fillId="0" borderId="16" xfId="0" applyNumberFormat="1" applyFont="1" applyFill="1" applyBorder="1" applyAlignment="1">
      <alignment horizontal="center" wrapText="1"/>
    </xf>
    <xf numFmtId="0" fontId="17" fillId="0" borderId="6" xfId="0" applyFont="1" applyFill="1" applyBorder="1" applyAlignment="1">
      <alignment horizontal="center"/>
    </xf>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0" fontId="28" fillId="0" borderId="0" xfId="0" applyFont="1" applyFill="1" applyBorder="1"/>
    <xf numFmtId="0" fontId="28" fillId="0" borderId="0" xfId="0" applyFont="1" applyFill="1" applyBorder="1" applyAlignment="1">
      <alignment horizontal="left"/>
    </xf>
    <xf numFmtId="0" fontId="28" fillId="0" borderId="0" xfId="0" applyFont="1" applyFill="1" applyBorder="1" applyAlignment="1">
      <alignment horizontal="center"/>
    </xf>
    <xf numFmtId="43" fontId="28" fillId="0" borderId="0" xfId="0" applyNumberFormat="1" applyFont="1" applyFill="1" applyBorder="1"/>
    <xf numFmtId="49" fontId="28" fillId="0" borderId="25" xfId="0" applyNumberFormat="1" applyFont="1" applyFill="1" applyBorder="1" applyAlignment="1">
      <alignment horizontal="center"/>
    </xf>
    <xf numFmtId="41" fontId="28" fillId="0" borderId="0" xfId="0" applyNumberFormat="1" applyFont="1" applyFill="1" applyBorder="1"/>
    <xf numFmtId="41" fontId="28" fillId="0" borderId="15" xfId="0" applyNumberFormat="1" applyFont="1" applyFill="1" applyBorder="1"/>
    <xf numFmtId="41" fontId="28" fillId="0" borderId="23" xfId="0" applyNumberFormat="1" applyFont="1" applyFill="1" applyBorder="1"/>
    <xf numFmtId="41" fontId="28" fillId="0" borderId="27" xfId="0" applyNumberFormat="1" applyFont="1" applyFill="1" applyBorder="1"/>
    <xf numFmtId="41" fontId="28" fillId="6" borderId="0" xfId="0" applyNumberFormat="1" applyFont="1" applyFill="1" applyBorder="1"/>
    <xf numFmtId="41" fontId="28" fillId="0" borderId="0" xfId="0" applyNumberFormat="1" applyFont="1" applyFill="1"/>
    <xf numFmtId="41" fontId="28" fillId="0" borderId="7" xfId="0" applyNumberFormat="1" applyFont="1" applyFill="1" applyBorder="1"/>
    <xf numFmtId="0" fontId="28" fillId="0" borderId="7" xfId="0" applyFont="1" applyFill="1" applyBorder="1" applyAlignment="1">
      <alignment horizontal="left"/>
    </xf>
    <xf numFmtId="43" fontId="28" fillId="0" borderId="0" xfId="0" applyNumberFormat="1" applyFont="1" applyFill="1"/>
    <xf numFmtId="0" fontId="28" fillId="0" borderId="0" xfId="0" applyFont="1" applyFill="1"/>
    <xf numFmtId="49" fontId="28" fillId="0" borderId="54" xfId="0" applyNumberFormat="1" applyFont="1" applyFill="1" applyBorder="1" applyAlignment="1">
      <alignment horizontal="center"/>
    </xf>
    <xf numFmtId="49" fontId="28" fillId="0" borderId="60" xfId="0" applyNumberFormat="1" applyFont="1" applyFill="1" applyBorder="1" applyAlignment="1">
      <alignment horizontal="center"/>
    </xf>
    <xf numFmtId="49" fontId="28" fillId="10" borderId="23" xfId="0" applyNumberFormat="1" applyFont="1" applyFill="1" applyBorder="1" applyAlignment="1">
      <alignment horizontal="left"/>
    </xf>
    <xf numFmtId="49" fontId="28" fillId="10" borderId="0" xfId="0" applyNumberFormat="1" applyFont="1" applyFill="1" applyBorder="1" applyAlignment="1">
      <alignment horizontal="left"/>
    </xf>
    <xf numFmtId="0" fontId="28" fillId="10" borderId="0" xfId="0" applyFont="1" applyFill="1" applyBorder="1"/>
    <xf numFmtId="0" fontId="28" fillId="10" borderId="0" xfId="0" applyFont="1" applyFill="1" applyBorder="1" applyAlignment="1">
      <alignment horizontal="left"/>
    </xf>
    <xf numFmtId="0" fontId="55" fillId="10" borderId="0" xfId="0" applyFont="1" applyFill="1" applyBorder="1" applyAlignment="1">
      <alignment horizontal="left"/>
    </xf>
    <xf numFmtId="166" fontId="28" fillId="10" borderId="0" xfId="0" applyNumberFormat="1" applyFont="1" applyFill="1" applyBorder="1" applyAlignment="1">
      <alignment horizontal="right"/>
    </xf>
    <xf numFmtId="0" fontId="28" fillId="10" borderId="0" xfId="0" applyFont="1" applyFill="1" applyBorder="1" applyAlignment="1">
      <alignment horizontal="center"/>
    </xf>
    <xf numFmtId="0" fontId="53" fillId="10" borderId="0" xfId="0" applyFont="1" applyFill="1"/>
    <xf numFmtId="43" fontId="28" fillId="10" borderId="0" xfId="0" applyNumberFormat="1" applyFont="1" applyFill="1" applyBorder="1"/>
    <xf numFmtId="49" fontId="28" fillId="10" borderId="54" xfId="0" applyNumberFormat="1" applyFont="1" applyFill="1" applyBorder="1" applyAlignment="1">
      <alignment horizontal="center"/>
    </xf>
    <xf numFmtId="49" fontId="28" fillId="10" borderId="60" xfId="0" applyNumberFormat="1" applyFont="1" applyFill="1" applyBorder="1" applyAlignment="1">
      <alignment horizontal="center"/>
    </xf>
    <xf numFmtId="41" fontId="28" fillId="10" borderId="0" xfId="0" applyNumberFormat="1" applyFont="1" applyFill="1" applyBorder="1"/>
    <xf numFmtId="41" fontId="28" fillId="10" borderId="15" xfId="0" applyNumberFormat="1" applyFont="1" applyFill="1" applyBorder="1"/>
    <xf numFmtId="41" fontId="28" fillId="10" borderId="23" xfId="0" applyNumberFormat="1" applyFont="1" applyFill="1" applyBorder="1"/>
    <xf numFmtId="41" fontId="28" fillId="10" borderId="27" xfId="0" applyNumberFormat="1" applyFont="1" applyFill="1" applyBorder="1"/>
    <xf numFmtId="41" fontId="28" fillId="10" borderId="0" xfId="0" applyNumberFormat="1" applyFont="1" applyFill="1"/>
    <xf numFmtId="41" fontId="28" fillId="10" borderId="7" xfId="0" applyNumberFormat="1" applyFont="1" applyFill="1" applyBorder="1"/>
    <xf numFmtId="0" fontId="28" fillId="10" borderId="7" xfId="0" applyFont="1" applyFill="1" applyBorder="1" applyAlignment="1">
      <alignment horizontal="left"/>
    </xf>
    <xf numFmtId="0" fontId="28" fillId="0" borderId="23" xfId="0" applyNumberFormat="1" applyFont="1" applyFill="1" applyBorder="1" applyAlignment="1">
      <alignment horizontal="left"/>
    </xf>
    <xf numFmtId="0" fontId="28" fillId="0" borderId="0" xfId="0" applyNumberFormat="1" applyFont="1" applyFill="1" applyBorder="1" applyAlignment="1">
      <alignment horizontal="left"/>
    </xf>
    <xf numFmtId="0" fontId="53" fillId="0" borderId="0" xfId="0" applyFont="1" applyFill="1"/>
    <xf numFmtId="43" fontId="28" fillId="0" borderId="0" xfId="0" quotePrefix="1" applyNumberFormat="1" applyFont="1" applyFill="1" applyBorder="1"/>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49" fontId="28" fillId="5" borderId="23" xfId="0" applyNumberFormat="1" applyFont="1" applyFill="1" applyBorder="1" applyAlignment="1">
      <alignment horizontal="left"/>
    </xf>
    <xf numFmtId="49" fontId="28" fillId="5" borderId="0" xfId="0" applyNumberFormat="1" applyFont="1" applyFill="1" applyBorder="1" applyAlignment="1">
      <alignment horizontal="left"/>
    </xf>
    <xf numFmtId="0" fontId="28" fillId="5" borderId="0" xfId="0" applyFont="1" applyFill="1" applyBorder="1"/>
    <xf numFmtId="0" fontId="28" fillId="5" borderId="0" xfId="0" applyFont="1" applyFill="1" applyBorder="1" applyAlignment="1">
      <alignment horizontal="left"/>
    </xf>
    <xf numFmtId="0" fontId="55" fillId="5" borderId="0" xfId="0" applyFont="1" applyFill="1" applyBorder="1" applyAlignment="1">
      <alignment horizontal="left"/>
    </xf>
    <xf numFmtId="166" fontId="28" fillId="5" borderId="0" xfId="0" applyNumberFormat="1" applyFont="1" applyFill="1" applyBorder="1" applyAlignment="1">
      <alignment horizontal="right"/>
    </xf>
    <xf numFmtId="0" fontId="28" fillId="5" borderId="0" xfId="0" applyFont="1" applyFill="1" applyBorder="1" applyAlignment="1">
      <alignment horizontal="center"/>
    </xf>
    <xf numFmtId="0" fontId="53" fillId="5" borderId="0" xfId="0" applyFont="1" applyFill="1"/>
    <xf numFmtId="43" fontId="28" fillId="5" borderId="0" xfId="0" applyNumberFormat="1" applyFont="1" applyFill="1" applyBorder="1"/>
    <xf numFmtId="49" fontId="28" fillId="5" borderId="54" xfId="0" applyNumberFormat="1" applyFont="1" applyFill="1" applyBorder="1" applyAlignment="1">
      <alignment horizontal="center"/>
    </xf>
    <xf numFmtId="49" fontId="28" fillId="5" borderId="60" xfId="0" applyNumberFormat="1" applyFont="1" applyFill="1" applyBorder="1" applyAlignment="1">
      <alignment horizontal="center"/>
    </xf>
    <xf numFmtId="41" fontId="28" fillId="5" borderId="0" xfId="0" applyNumberFormat="1" applyFont="1" applyFill="1" applyBorder="1"/>
    <xf numFmtId="41" fontId="28" fillId="5" borderId="15" xfId="0" applyNumberFormat="1" applyFont="1" applyFill="1" applyBorder="1"/>
    <xf numFmtId="41" fontId="28" fillId="5" borderId="23" xfId="0" applyNumberFormat="1" applyFont="1" applyFill="1" applyBorder="1"/>
    <xf numFmtId="41" fontId="28" fillId="5" borderId="27" xfId="0" applyNumberFormat="1" applyFont="1" applyFill="1" applyBorder="1"/>
    <xf numFmtId="41" fontId="28" fillId="5" borderId="0" xfId="0" applyNumberFormat="1" applyFont="1" applyFill="1"/>
    <xf numFmtId="41" fontId="28" fillId="5" borderId="7" xfId="0" applyNumberFormat="1" applyFont="1" applyFill="1" applyBorder="1"/>
    <xf numFmtId="0" fontId="28" fillId="5" borderId="7" xfId="0" applyFont="1" applyFill="1" applyBorder="1" applyAlignment="1">
      <alignment horizontal="left"/>
    </xf>
    <xf numFmtId="0" fontId="30" fillId="0" borderId="0" xfId="0" applyFont="1" applyFill="1" applyBorder="1" applyAlignment="1">
      <alignment horizontal="left" wrapText="1"/>
    </xf>
    <xf numFmtId="49" fontId="28" fillId="10" borderId="23" xfId="0" applyNumberFormat="1" applyFont="1" applyFill="1" applyBorder="1" applyAlignment="1">
      <alignment horizontal="left"/>
    </xf>
    <xf numFmtId="49" fontId="28" fillId="10" borderId="0" xfId="0" applyNumberFormat="1" applyFont="1" applyFill="1" applyBorder="1" applyAlignment="1">
      <alignment horizontal="left"/>
    </xf>
    <xf numFmtId="17" fontId="28" fillId="10" borderId="0" xfId="0" applyNumberFormat="1" applyFont="1" applyFill="1" applyBorder="1"/>
    <xf numFmtId="17" fontId="28" fillId="5" borderId="0" xfId="0" applyNumberFormat="1" applyFont="1" applyFill="1" applyBorder="1"/>
    <xf numFmtId="49" fontId="28" fillId="0" borderId="23" xfId="0" applyNumberFormat="1" applyFont="1" applyFill="1" applyBorder="1" applyAlignment="1">
      <alignment horizontal="left" vertical="top"/>
    </xf>
    <xf numFmtId="49" fontId="28" fillId="0" borderId="0" xfId="0" applyNumberFormat="1" applyFont="1" applyFill="1" applyBorder="1" applyAlignment="1">
      <alignment horizontal="left" vertical="top"/>
    </xf>
    <xf numFmtId="0" fontId="28" fillId="0" borderId="0" xfId="0" applyNumberFormat="1" applyFont="1" applyFill="1" applyBorder="1" applyAlignment="1">
      <alignment vertical="top" wrapText="1"/>
    </xf>
    <xf numFmtId="49" fontId="28" fillId="5" borderId="23" xfId="0" applyNumberFormat="1" applyFont="1" applyFill="1" applyBorder="1" applyAlignment="1">
      <alignment horizontal="left" vertical="top"/>
    </xf>
    <xf numFmtId="49" fontId="28" fillId="5" borderId="0" xfId="0" applyNumberFormat="1" applyFont="1" applyFill="1" applyBorder="1" applyAlignment="1">
      <alignment horizontal="left" vertical="top"/>
    </xf>
    <xf numFmtId="1" fontId="28" fillId="0" borderId="0" xfId="0" applyNumberFormat="1" applyFont="1" applyFill="1" applyBorder="1" applyAlignment="1">
      <alignment horizontal="left"/>
    </xf>
    <xf numFmtId="49" fontId="29" fillId="0" borderId="54" xfId="0" applyNumberFormat="1" applyFont="1" applyFill="1" applyBorder="1" applyAlignment="1">
      <alignment horizontal="center"/>
    </xf>
    <xf numFmtId="49" fontId="29" fillId="0" borderId="60" xfId="0" applyNumberFormat="1" applyFont="1" applyFill="1" applyBorder="1" applyAlignment="1">
      <alignment horizontal="center"/>
    </xf>
    <xf numFmtId="49" fontId="28" fillId="5" borderId="0" xfId="0" applyNumberFormat="1" applyFont="1" applyFill="1" applyAlignment="1">
      <alignment horizontal="left"/>
    </xf>
    <xf numFmtId="0" fontId="28" fillId="5" borderId="0" xfId="0" applyFont="1" applyFill="1"/>
    <xf numFmtId="17" fontId="28" fillId="5" borderId="0" xfId="0" applyNumberFormat="1" applyFont="1" applyFill="1"/>
    <xf numFmtId="49" fontId="28" fillId="10" borderId="0" xfId="0" applyNumberFormat="1" applyFont="1" applyFill="1" applyAlignment="1">
      <alignment horizontal="left"/>
    </xf>
    <xf numFmtId="0" fontId="28" fillId="10" borderId="0" xfId="0" applyFont="1" applyFill="1"/>
    <xf numFmtId="17" fontId="28" fillId="10" borderId="0" xfId="0" applyNumberFormat="1" applyFont="1" applyFill="1"/>
    <xf numFmtId="1" fontId="28" fillId="0" borderId="23" xfId="0" applyNumberFormat="1" applyFont="1" applyFill="1" applyBorder="1" applyAlignment="1">
      <alignment horizontal="left"/>
    </xf>
    <xf numFmtId="0" fontId="30" fillId="0" borderId="23" xfId="0" applyFont="1" applyFill="1" applyBorder="1" applyAlignment="1">
      <alignment horizontal="left" wrapText="1"/>
    </xf>
    <xf numFmtId="0" fontId="30" fillId="0" borderId="0" xfId="0" applyFont="1" applyFill="1" applyBorder="1" applyAlignment="1">
      <alignment wrapText="1"/>
    </xf>
    <xf numFmtId="0" fontId="30" fillId="5" borderId="23" xfId="0" applyFont="1" applyFill="1" applyBorder="1" applyAlignment="1">
      <alignment horizontal="left" wrapText="1"/>
    </xf>
    <xf numFmtId="0" fontId="30" fillId="5" borderId="0" xfId="0" applyFont="1" applyFill="1" applyBorder="1" applyAlignment="1">
      <alignment horizontal="left" wrapText="1"/>
    </xf>
    <xf numFmtId="0" fontId="30" fillId="5" borderId="0" xfId="0" applyFont="1" applyFill="1" applyBorder="1" applyAlignment="1">
      <alignment wrapText="1"/>
    </xf>
    <xf numFmtId="49" fontId="29" fillId="5" borderId="54" xfId="0" applyNumberFormat="1" applyFont="1" applyFill="1" applyBorder="1" applyAlignment="1">
      <alignment horizontal="center"/>
    </xf>
    <xf numFmtId="49" fontId="29" fillId="5" borderId="60" xfId="0" applyNumberFormat="1" applyFont="1" applyFill="1" applyBorder="1" applyAlignment="1">
      <alignment horizontal="center"/>
    </xf>
    <xf numFmtId="0" fontId="30" fillId="10" borderId="23" xfId="0" applyFont="1" applyFill="1" applyBorder="1" applyAlignment="1">
      <alignment horizontal="left" wrapText="1"/>
    </xf>
    <xf numFmtId="0" fontId="30" fillId="10" borderId="0" xfId="0" applyFont="1" applyFill="1" applyBorder="1" applyAlignment="1">
      <alignment horizontal="left" wrapText="1"/>
    </xf>
    <xf numFmtId="0" fontId="1" fillId="10" borderId="0" xfId="0" applyFont="1" applyFill="1"/>
    <xf numFmtId="49" fontId="29" fillId="10" borderId="54" xfId="0" applyNumberFormat="1" applyFont="1" applyFill="1" applyBorder="1" applyAlignment="1">
      <alignment horizontal="center"/>
    </xf>
    <xf numFmtId="49" fontId="29" fillId="10" borderId="60" xfId="0" applyNumberFormat="1" applyFont="1" applyFill="1" applyBorder="1" applyAlignment="1">
      <alignment horizontal="center"/>
    </xf>
    <xf numFmtId="0" fontId="28" fillId="5" borderId="23" xfId="0" applyNumberFormat="1" applyFont="1" applyFill="1" applyBorder="1" applyAlignment="1">
      <alignment horizontal="left"/>
    </xf>
    <xf numFmtId="0" fontId="28" fillId="5" borderId="0" xfId="0" applyNumberFormat="1" applyFont="1" applyFill="1" applyBorder="1" applyAlignment="1">
      <alignment horizontal="left"/>
    </xf>
    <xf numFmtId="0" fontId="28" fillId="0" borderId="23" xfId="0" applyNumberFormat="1" applyFont="1" applyFill="1" applyBorder="1" applyAlignment="1">
      <alignment horizontal="left"/>
    </xf>
    <xf numFmtId="0" fontId="28" fillId="0" borderId="0" xfId="0" applyNumberFormat="1" applyFont="1" applyFill="1" applyBorder="1" applyAlignment="1">
      <alignment horizontal="left"/>
    </xf>
    <xf numFmtId="49" fontId="28" fillId="0" borderId="23" xfId="0" applyNumberFormat="1" applyFont="1" applyFill="1" applyBorder="1"/>
    <xf numFmtId="49" fontId="28" fillId="0" borderId="0" xfId="0" applyNumberFormat="1" applyFont="1" applyFill="1" applyBorder="1"/>
    <xf numFmtId="166" fontId="28" fillId="5" borderId="0" xfId="0" applyNumberFormat="1" applyFont="1" applyFill="1" applyBorder="1" applyAlignment="1">
      <alignment horizontal="center"/>
    </xf>
    <xf numFmtId="0" fontId="1" fillId="5" borderId="0" xfId="0" applyFont="1" applyFill="1"/>
    <xf numFmtId="17" fontId="28" fillId="5" borderId="0" xfId="0" applyNumberFormat="1" applyFont="1" applyFill="1" applyBorder="1" applyAlignment="1">
      <alignment horizontal="right"/>
    </xf>
    <xf numFmtId="0" fontId="11" fillId="0" borderId="23" xfId="0" applyFont="1" applyFill="1" applyBorder="1" applyAlignment="1">
      <alignment horizontal="left"/>
    </xf>
    <xf numFmtId="0" fontId="11" fillId="0" borderId="0" xfId="0" applyFont="1" applyFill="1" applyBorder="1" applyAlignment="1">
      <alignment horizontal="left"/>
    </xf>
    <xf numFmtId="0" fontId="11" fillId="0" borderId="0" xfId="0" applyNumberFormat="1" applyFont="1" applyFill="1" applyBorder="1" applyAlignment="1">
      <alignment horizontal="left"/>
    </xf>
    <xf numFmtId="166" fontId="28" fillId="0" borderId="0" xfId="0" applyNumberFormat="1" applyFont="1" applyFill="1" applyBorder="1" applyAlignment="1">
      <alignment horizontal="center"/>
    </xf>
    <xf numFmtId="0" fontId="30" fillId="0" borderId="28" xfId="0" applyFont="1" applyFill="1" applyBorder="1" applyAlignment="1">
      <alignment wrapText="1"/>
    </xf>
    <xf numFmtId="0" fontId="28" fillId="10" borderId="23" xfId="0" applyNumberFormat="1" applyFont="1" applyFill="1" applyBorder="1" applyAlignment="1">
      <alignment horizontal="left"/>
    </xf>
    <xf numFmtId="0" fontId="1" fillId="10" borderId="0" xfId="0" applyFont="1" applyFill="1"/>
    <xf numFmtId="0" fontId="28" fillId="10" borderId="0" xfId="0" applyNumberFormat="1" applyFont="1" applyFill="1" applyBorder="1" applyAlignment="1">
      <alignment horizontal="left"/>
    </xf>
    <xf numFmtId="0" fontId="1" fillId="10" borderId="0" xfId="0" applyFont="1" applyFill="1"/>
    <xf numFmtId="0" fontId="28" fillId="0" borderId="23" xfId="0" applyFont="1" applyFill="1" applyBorder="1" applyAlignment="1">
      <alignment horizontal="left"/>
    </xf>
    <xf numFmtId="0" fontId="30" fillId="0" borderId="0" xfId="0" applyFont="1" applyFill="1" applyBorder="1" applyAlignment="1"/>
    <xf numFmtId="0" fontId="28" fillId="0" borderId="28" xfId="0" applyFont="1" applyFill="1" applyBorder="1"/>
    <xf numFmtId="1" fontId="28" fillId="5" borderId="0" xfId="0" applyNumberFormat="1" applyFont="1" applyFill="1" applyAlignment="1">
      <alignment horizontal="left"/>
    </xf>
    <xf numFmtId="1" fontId="28" fillId="10" borderId="0" xfId="0" applyNumberFormat="1" applyFont="1" applyFill="1" applyAlignment="1">
      <alignment horizontal="left"/>
    </xf>
    <xf numFmtId="1" fontId="28" fillId="5" borderId="23" xfId="0" applyNumberFormat="1" applyFont="1" applyFill="1" applyBorder="1" applyAlignment="1">
      <alignment horizontal="left"/>
    </xf>
    <xf numFmtId="1" fontId="28" fillId="5" borderId="0" xfId="0" applyNumberFormat="1" applyFont="1" applyFill="1" applyBorder="1" applyAlignment="1">
      <alignment horizontal="left"/>
    </xf>
    <xf numFmtId="17" fontId="28" fillId="0" borderId="0" xfId="0" applyNumberFormat="1" applyFont="1" applyFill="1" applyBorder="1"/>
    <xf numFmtId="0" fontId="11" fillId="5" borderId="0" xfId="0" applyFont="1" applyFill="1" applyBorder="1"/>
    <xf numFmtId="0" fontId="11" fillId="5" borderId="0" xfId="0" applyFont="1" applyFill="1" applyAlignment="1">
      <alignment horizontal="left"/>
    </xf>
    <xf numFmtId="0" fontId="11" fillId="5" borderId="0" xfId="0" applyFont="1" applyFill="1"/>
    <xf numFmtId="0" fontId="11" fillId="10" borderId="0" xfId="0" applyFont="1" applyFill="1" applyAlignment="1">
      <alignment horizontal="left"/>
    </xf>
    <xf numFmtId="0" fontId="11" fillId="5" borderId="0" xfId="0" applyFont="1" applyFill="1" applyBorder="1"/>
    <xf numFmtId="49" fontId="30" fillId="0" borderId="23" xfId="0" applyNumberFormat="1" applyFont="1" applyFill="1" applyBorder="1" applyAlignment="1">
      <alignment horizontal="left" wrapText="1"/>
    </xf>
    <xf numFmtId="49" fontId="30" fillId="0" borderId="0" xfId="0" applyNumberFormat="1" applyFont="1" applyFill="1" applyBorder="1" applyAlignment="1">
      <alignment horizontal="left" wrapText="1"/>
    </xf>
    <xf numFmtId="0" fontId="30" fillId="0" borderId="28" xfId="0" applyFont="1" applyFill="1" applyBorder="1" applyAlignment="1"/>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0" fontId="28" fillId="0" borderId="0" xfId="0" applyFont="1" applyFill="1" applyBorder="1"/>
    <xf numFmtId="41" fontId="31" fillId="0" borderId="0" xfId="0" applyNumberFormat="1" applyFont="1" applyFill="1" applyBorder="1"/>
    <xf numFmtId="41" fontId="31" fillId="0" borderId="15" xfId="0" applyNumberFormat="1" applyFont="1" applyFill="1" applyBorder="1"/>
    <xf numFmtId="41" fontId="28" fillId="0" borderId="23" xfId="0" applyNumberFormat="1" applyFont="1" applyFill="1" applyBorder="1"/>
    <xf numFmtId="41" fontId="28" fillId="0" borderId="0" xfId="0" applyNumberFormat="1" applyFont="1" applyFill="1" applyBorder="1"/>
    <xf numFmtId="0" fontId="31" fillId="0" borderId="0" xfId="0" applyFont="1" applyFill="1"/>
    <xf numFmtId="41" fontId="31" fillId="5" borderId="0" xfId="0" applyNumberFormat="1" applyFont="1" applyFill="1" applyBorder="1"/>
    <xf numFmtId="41" fontId="31" fillId="5" borderId="15" xfId="0" applyNumberFormat="1" applyFont="1" applyFill="1" applyBorder="1"/>
    <xf numFmtId="41" fontId="28" fillId="5" borderId="23" xfId="0" applyNumberFormat="1" applyFont="1" applyFill="1" applyBorder="1"/>
    <xf numFmtId="41" fontId="28" fillId="5" borderId="0" xfId="0" applyNumberFormat="1" applyFont="1" applyFill="1" applyBorder="1"/>
    <xf numFmtId="41" fontId="31" fillId="10" borderId="0" xfId="0" applyNumberFormat="1" applyFont="1" applyFill="1" applyBorder="1"/>
    <xf numFmtId="41" fontId="31" fillId="10" borderId="15" xfId="0" applyNumberFormat="1" applyFont="1" applyFill="1" applyBorder="1"/>
    <xf numFmtId="41" fontId="28" fillId="10" borderId="23" xfId="0" applyNumberFormat="1" applyFont="1" applyFill="1" applyBorder="1"/>
    <xf numFmtId="41" fontId="28" fillId="10" borderId="0" xfId="0" applyNumberFormat="1" applyFont="1" applyFill="1" applyBorder="1"/>
    <xf numFmtId="49" fontId="28" fillId="5" borderId="70" xfId="0" applyNumberFormat="1" applyFont="1" applyFill="1" applyBorder="1" applyAlignment="1">
      <alignment horizontal="center"/>
    </xf>
    <xf numFmtId="49" fontId="28" fillId="0" borderId="70" xfId="0" applyNumberFormat="1" applyFont="1" applyFill="1" applyBorder="1" applyAlignment="1">
      <alignment horizontal="center"/>
    </xf>
    <xf numFmtId="41" fontId="28" fillId="0" borderId="0" xfId="0" applyNumberFormat="1" applyFont="1" applyFill="1" applyBorder="1"/>
    <xf numFmtId="41" fontId="28" fillId="0" borderId="23" xfId="0" applyNumberFormat="1" applyFont="1" applyFill="1" applyBorder="1"/>
    <xf numFmtId="165" fontId="28" fillId="0" borderId="0" xfId="0" applyNumberFormat="1" applyFont="1" applyFill="1"/>
    <xf numFmtId="41" fontId="28" fillId="5" borderId="0" xfId="0" applyNumberFormat="1" applyFont="1" applyFill="1" applyBorder="1"/>
    <xf numFmtId="41" fontId="28" fillId="5" borderId="23" xfId="0" applyNumberFormat="1" applyFont="1" applyFill="1" applyBorder="1"/>
    <xf numFmtId="0" fontId="28" fillId="0" borderId="0" xfId="0" applyFont="1" applyFill="1" applyBorder="1"/>
    <xf numFmtId="0" fontId="28" fillId="5" borderId="0" xfId="0" applyFont="1" applyFill="1"/>
    <xf numFmtId="0" fontId="28" fillId="5" borderId="0" xfId="0" applyFont="1" applyFill="1" applyBorder="1"/>
    <xf numFmtId="0" fontId="11" fillId="0" borderId="0" xfId="0" applyFont="1" applyFill="1" applyBorder="1"/>
    <xf numFmtId="49" fontId="28" fillId="5" borderId="23" xfId="0" applyNumberFormat="1" applyFont="1" applyFill="1" applyBorder="1"/>
    <xf numFmtId="49" fontId="28" fillId="5" borderId="0" xfId="0" applyNumberFormat="1" applyFont="1" applyFill="1" applyBorder="1"/>
    <xf numFmtId="0" fontId="11" fillId="5" borderId="0" xfId="0" applyFont="1" applyFill="1" applyBorder="1"/>
    <xf numFmtId="49" fontId="28" fillId="10" borderId="23" xfId="0" applyNumberFormat="1" applyFont="1" applyFill="1" applyBorder="1"/>
    <xf numFmtId="49" fontId="28" fillId="10" borderId="0" xfId="0" applyNumberFormat="1" applyFont="1" applyFill="1" applyBorder="1"/>
    <xf numFmtId="0" fontId="11" fillId="10" borderId="0" xfId="0" applyFont="1" applyFill="1" applyBorder="1"/>
    <xf numFmtId="49" fontId="28" fillId="5" borderId="59" xfId="0" applyNumberFormat="1" applyFont="1" applyFill="1" applyBorder="1" applyAlignment="1">
      <alignment horizontal="center"/>
    </xf>
    <xf numFmtId="49" fontId="28" fillId="10" borderId="59" xfId="0" applyNumberFormat="1" applyFont="1" applyFill="1" applyBorder="1" applyAlignment="1">
      <alignment horizontal="center"/>
    </xf>
    <xf numFmtId="49" fontId="28" fillId="0" borderId="59" xfId="0" applyNumberFormat="1" applyFont="1" applyFill="1" applyBorder="1" applyAlignment="1">
      <alignment horizontal="center"/>
    </xf>
    <xf numFmtId="0" fontId="28" fillId="0" borderId="0" xfId="0" applyFont="1" applyFill="1" applyBorder="1" applyAlignment="1">
      <alignment horizontal="left" vertical="top" wrapText="1"/>
    </xf>
    <xf numFmtId="0" fontId="28" fillId="5" borderId="0" xfId="0" applyFont="1" applyFill="1" applyBorder="1" applyAlignment="1">
      <alignment horizontal="left" vertical="top" wrapText="1"/>
    </xf>
    <xf numFmtId="0" fontId="11" fillId="0" borderId="0" xfId="0" applyFont="1" applyFill="1" applyBorder="1"/>
    <xf numFmtId="0" fontId="28" fillId="5" borderId="23" xfId="0" applyFont="1" applyFill="1" applyBorder="1" applyAlignment="1">
      <alignment horizontal="left"/>
    </xf>
    <xf numFmtId="0" fontId="30" fillId="0" borderId="23" xfId="0" applyFont="1" applyFill="1" applyBorder="1" applyAlignment="1">
      <alignment horizontal="left"/>
    </xf>
    <xf numFmtId="0" fontId="30" fillId="0" borderId="0" xfId="0" applyFont="1" applyFill="1" applyBorder="1" applyAlignment="1">
      <alignment horizontal="left"/>
    </xf>
    <xf numFmtId="0" fontId="30" fillId="0" borderId="0" xfId="0" applyFont="1" applyFill="1" applyBorder="1"/>
    <xf numFmtId="0" fontId="28" fillId="5" borderId="23" xfId="0" applyNumberFormat="1" applyFont="1" applyFill="1" applyBorder="1" applyAlignment="1">
      <alignment horizontal="left" vertical="top"/>
    </xf>
    <xf numFmtId="0" fontId="28" fillId="5" borderId="0" xfId="0" applyNumberFormat="1" applyFont="1" applyFill="1" applyBorder="1" applyAlignment="1">
      <alignment horizontal="left" vertical="top"/>
    </xf>
    <xf numFmtId="0" fontId="28" fillId="5" borderId="0" xfId="0" applyNumberFormat="1" applyFont="1" applyFill="1" applyBorder="1" applyAlignment="1">
      <alignment vertical="top" wrapText="1"/>
    </xf>
    <xf numFmtId="49" fontId="28" fillId="5" borderId="37" xfId="0" applyNumberFormat="1" applyFont="1" applyFill="1" applyBorder="1" applyAlignment="1">
      <alignment horizontal="center"/>
    </xf>
    <xf numFmtId="165" fontId="28" fillId="0" borderId="0" xfId="0" applyNumberFormat="1" applyFont="1" applyFill="1"/>
    <xf numFmtId="0" fontId="28" fillId="0" borderId="0" xfId="0" quotePrefix="1" applyNumberFormat="1" applyFont="1" applyFill="1" applyBorder="1"/>
    <xf numFmtId="49" fontId="28" fillId="0" borderId="36" xfId="0" applyNumberFormat="1" applyFont="1" applyFill="1" applyBorder="1" applyAlignment="1">
      <alignment horizontal="center"/>
    </xf>
    <xf numFmtId="49" fontId="28" fillId="0" borderId="15" xfId="0" applyNumberFormat="1" applyFont="1" applyFill="1" applyBorder="1" applyAlignment="1">
      <alignment horizontal="center"/>
    </xf>
    <xf numFmtId="41" fontId="29" fillId="0" borderId="0" xfId="0" applyNumberFormat="1" applyFont="1" applyFill="1" applyBorder="1"/>
    <xf numFmtId="41" fontId="29" fillId="0" borderId="23" xfId="0" applyNumberFormat="1" applyFont="1" applyFill="1" applyBorder="1"/>
    <xf numFmtId="0" fontId="29" fillId="0" borderId="0" xfId="0" applyFont="1" applyFill="1"/>
    <xf numFmtId="0" fontId="29" fillId="0" borderId="0" xfId="0" applyFont="1" applyFill="1" applyBorder="1"/>
    <xf numFmtId="49" fontId="28" fillId="0" borderId="37" xfId="0" applyNumberFormat="1" applyFont="1" applyFill="1" applyBorder="1" applyAlignment="1">
      <alignment horizontal="center"/>
    </xf>
    <xf numFmtId="49" fontId="29" fillId="0" borderId="37" xfId="0" applyNumberFormat="1" applyFont="1" applyFill="1" applyBorder="1" applyAlignment="1">
      <alignment horizontal="center"/>
    </xf>
    <xf numFmtId="0" fontId="11" fillId="5" borderId="0" xfId="0" applyFont="1" applyFill="1"/>
    <xf numFmtId="0" fontId="11" fillId="0" borderId="23" xfId="0" applyNumberFormat="1" applyFont="1" applyFill="1" applyBorder="1" applyAlignment="1">
      <alignment horizontal="left"/>
    </xf>
    <xf numFmtId="0" fontId="11" fillId="0" borderId="0" xfId="0" applyFont="1" applyFill="1" applyBorder="1"/>
    <xf numFmtId="0" fontId="28" fillId="0" borderId="1" xfId="0" applyFont="1" applyFill="1" applyBorder="1"/>
    <xf numFmtId="0" fontId="28" fillId="0" borderId="1" xfId="0" applyFont="1" applyFill="1" applyBorder="1" applyAlignment="1">
      <alignment horizontal="left"/>
    </xf>
    <xf numFmtId="0" fontId="55" fillId="0" borderId="1" xfId="0" applyFont="1" applyFill="1" applyBorder="1" applyAlignment="1">
      <alignment horizontal="left"/>
    </xf>
    <xf numFmtId="0" fontId="28" fillId="0" borderId="1" xfId="0" applyFont="1" applyFill="1" applyBorder="1" applyAlignment="1">
      <alignment horizontal="center"/>
    </xf>
    <xf numFmtId="49" fontId="29" fillId="0" borderId="29" xfId="0" applyNumberFormat="1" applyFont="1" applyFill="1" applyBorder="1" applyAlignment="1">
      <alignment horizontal="left"/>
    </xf>
    <xf numFmtId="49" fontId="29" fillId="0" borderId="11" xfId="0" applyNumberFormat="1" applyFont="1" applyFill="1" applyBorder="1" applyAlignment="1">
      <alignment horizontal="left"/>
    </xf>
    <xf numFmtId="0" fontId="28" fillId="0" borderId="30" xfId="0" applyFont="1" applyFill="1" applyBorder="1"/>
    <xf numFmtId="0" fontId="28" fillId="0" borderId="30" xfId="0" applyFont="1" applyFill="1" applyBorder="1" applyAlignment="1">
      <alignment horizontal="left"/>
    </xf>
    <xf numFmtId="0" fontId="55" fillId="0" borderId="30" xfId="0" applyFont="1" applyFill="1" applyBorder="1" applyAlignment="1">
      <alignment horizontal="left"/>
    </xf>
    <xf numFmtId="0" fontId="28" fillId="0" borderId="30" xfId="0" applyFont="1" applyFill="1" applyBorder="1" applyAlignment="1">
      <alignment horizontal="center"/>
    </xf>
    <xf numFmtId="43" fontId="29" fillId="0" borderId="69" xfId="0" applyNumberFormat="1" applyFont="1" applyFill="1" applyBorder="1"/>
    <xf numFmtId="43" fontId="28" fillId="0" borderId="69" xfId="0" applyNumberFormat="1" applyFont="1" applyFill="1" applyBorder="1"/>
    <xf numFmtId="49" fontId="29" fillId="0" borderId="32" xfId="0" applyNumberFormat="1" applyFont="1" applyFill="1" applyBorder="1" applyAlignment="1">
      <alignment horizontal="center"/>
    </xf>
    <xf numFmtId="41" fontId="29" fillId="0" borderId="69" xfId="0" applyNumberFormat="1" applyFont="1" applyFill="1" applyBorder="1"/>
    <xf numFmtId="41" fontId="29" fillId="0" borderId="33" xfId="0" applyNumberFormat="1" applyFont="1" applyFill="1" applyBorder="1"/>
    <xf numFmtId="41" fontId="29" fillId="0" borderId="34" xfId="0" applyNumberFormat="1" applyFont="1" applyFill="1" applyBorder="1"/>
    <xf numFmtId="41" fontId="29" fillId="0" borderId="31" xfId="0" applyNumberFormat="1" applyFont="1" applyFill="1" applyBorder="1"/>
    <xf numFmtId="41" fontId="29" fillId="6" borderId="0" xfId="0" applyNumberFormat="1" applyFont="1" applyFill="1" applyBorder="1"/>
    <xf numFmtId="41" fontId="29" fillId="0" borderId="67" xfId="0" applyNumberFormat="1" applyFont="1" applyFill="1" applyBorder="1"/>
    <xf numFmtId="41" fontId="32" fillId="0" borderId="0" xfId="0" applyNumberFormat="1" applyFont="1" applyFill="1"/>
    <xf numFmtId="0" fontId="28" fillId="0" borderId="23" xfId="0" applyFont="1" applyFill="1" applyBorder="1"/>
    <xf numFmtId="0" fontId="11" fillId="5" borderId="0" xfId="0" applyFont="1" applyFill="1" applyBorder="1"/>
    <xf numFmtId="0" fontId="28" fillId="0" borderId="0" xfId="0" quotePrefix="1" applyNumberFormat="1" applyFont="1" applyFill="1" applyBorder="1" applyAlignment="1">
      <alignment vertical="top" wrapText="1"/>
    </xf>
    <xf numFmtId="0" fontId="1" fillId="10" borderId="0" xfId="0" applyFont="1" applyFill="1"/>
    <xf numFmtId="0" fontId="28" fillId="0" borderId="54" xfId="0" applyNumberFormat="1" applyFont="1" applyFill="1" applyBorder="1" applyAlignment="1">
      <alignment horizontal="center"/>
    </xf>
    <xf numFmtId="0" fontId="28" fillId="5" borderId="54" xfId="0" applyNumberFormat="1" applyFont="1" applyFill="1" applyBorder="1" applyAlignment="1">
      <alignment horizontal="center"/>
    </xf>
    <xf numFmtId="0" fontId="28" fillId="0" borderId="60" xfId="0" applyNumberFormat="1" applyFont="1" applyFill="1" applyBorder="1" applyAlignment="1">
      <alignment horizontal="center"/>
    </xf>
    <xf numFmtId="0" fontId="28" fillId="10" borderId="54" xfId="0" applyNumberFormat="1" applyFont="1" applyFill="1" applyBorder="1" applyAlignment="1">
      <alignment horizontal="center"/>
    </xf>
    <xf numFmtId="0" fontId="28" fillId="5" borderId="60" xfId="0" applyNumberFormat="1" applyFont="1" applyFill="1" applyBorder="1" applyAlignment="1">
      <alignment horizontal="center"/>
    </xf>
    <xf numFmtId="0" fontId="55" fillId="10" borderId="0" xfId="0" applyFont="1" applyFill="1" applyBorder="1"/>
    <xf numFmtId="43" fontId="28" fillId="10" borderId="0" xfId="0" applyNumberFormat="1" applyFont="1" applyFill="1"/>
    <xf numFmtId="49" fontId="28" fillId="0" borderId="24" xfId="0" applyNumberFormat="1" applyFont="1" applyFill="1" applyBorder="1" applyAlignment="1">
      <alignment horizontal="center"/>
    </xf>
    <xf numFmtId="49" fontId="28" fillId="0" borderId="23" xfId="0" quotePrefix="1" applyNumberFormat="1" applyFont="1" applyFill="1" applyBorder="1" applyAlignment="1">
      <alignment horizontal="left"/>
    </xf>
    <xf numFmtId="49" fontId="28" fillId="0" borderId="0" xfId="0" quotePrefix="1" applyNumberFormat="1" applyFont="1" applyFill="1" applyBorder="1" applyAlignment="1">
      <alignment horizontal="left"/>
    </xf>
    <xf numFmtId="0" fontId="28" fillId="5" borderId="23" xfId="0" quotePrefix="1" applyNumberFormat="1" applyFont="1" applyFill="1" applyBorder="1" applyAlignment="1">
      <alignment horizontal="left"/>
    </xf>
    <xf numFmtId="0" fontId="28" fillId="5" borderId="0" xfId="0" quotePrefix="1" applyNumberFormat="1" applyFont="1" applyFill="1" applyBorder="1" applyAlignment="1">
      <alignment horizontal="left"/>
    </xf>
    <xf numFmtId="0" fontId="28" fillId="0" borderId="0" xfId="0" quotePrefix="1" applyNumberFormat="1" applyFont="1" applyFill="1" applyBorder="1" applyAlignment="1">
      <alignment vertical="top"/>
    </xf>
    <xf numFmtId="49" fontId="30" fillId="0" borderId="23" xfId="0" applyNumberFormat="1" applyFont="1" applyFill="1" applyBorder="1" applyAlignment="1">
      <alignment wrapText="1"/>
    </xf>
    <xf numFmtId="49" fontId="30" fillId="0" borderId="0" xfId="0" applyNumberFormat="1" applyFont="1" applyFill="1" applyBorder="1" applyAlignment="1">
      <alignment wrapText="1"/>
    </xf>
    <xf numFmtId="0" fontId="28" fillId="0" borderId="0" xfId="0" applyFont="1" applyFill="1" applyBorder="1" applyAlignment="1">
      <alignment wrapText="1"/>
    </xf>
    <xf numFmtId="0" fontId="28" fillId="5" borderId="0" xfId="0" applyFont="1" applyFill="1" applyBorder="1" applyAlignment="1">
      <alignment wrapText="1"/>
    </xf>
    <xf numFmtId="0" fontId="28" fillId="10" borderId="0" xfId="0" applyFont="1" applyFill="1" applyBorder="1" applyAlignment="1">
      <alignment wrapText="1"/>
    </xf>
    <xf numFmtId="49" fontId="28" fillId="5" borderId="25" xfId="0" applyNumberFormat="1" applyFont="1" applyFill="1" applyBorder="1" applyAlignment="1">
      <alignment horizontal="center"/>
    </xf>
    <xf numFmtId="0" fontId="11" fillId="5" borderId="0" xfId="0" applyFont="1" applyFill="1"/>
    <xf numFmtId="0" fontId="28" fillId="0" borderId="0" xfId="0" applyFont="1" applyFill="1" applyBorder="1" applyAlignment="1">
      <alignment horizontal="left" vertical="top"/>
    </xf>
    <xf numFmtId="49" fontId="28" fillId="13" borderId="23" xfId="0" applyNumberFormat="1" applyFont="1" applyFill="1" applyBorder="1" applyAlignment="1">
      <alignment horizontal="left"/>
    </xf>
    <xf numFmtId="49" fontId="28" fillId="13" borderId="0" xfId="0" applyNumberFormat="1" applyFont="1" applyFill="1" applyBorder="1" applyAlignment="1">
      <alignment horizontal="left"/>
    </xf>
    <xf numFmtId="0" fontId="28" fillId="13" borderId="0" xfId="0" applyFont="1" applyFill="1" applyBorder="1"/>
    <xf numFmtId="0" fontId="28" fillId="13" borderId="0" xfId="0" applyFont="1" applyFill="1" applyBorder="1" applyAlignment="1">
      <alignment horizontal="left"/>
    </xf>
    <xf numFmtId="0" fontId="55" fillId="13" borderId="0" xfId="0" applyFont="1" applyFill="1" applyBorder="1" applyAlignment="1">
      <alignment horizontal="left"/>
    </xf>
    <xf numFmtId="17" fontId="28" fillId="13" borderId="0" xfId="0" applyNumberFormat="1" applyFont="1" applyFill="1"/>
    <xf numFmtId="0" fontId="28" fillId="13" borderId="0" xfId="0" applyFont="1" applyFill="1" applyBorder="1" applyAlignment="1">
      <alignment horizontal="center"/>
    </xf>
    <xf numFmtId="0" fontId="53" fillId="13" borderId="0" xfId="0" applyFont="1" applyFill="1"/>
    <xf numFmtId="43" fontId="28" fillId="13" borderId="0" xfId="0" applyNumberFormat="1" applyFont="1" applyFill="1" applyBorder="1"/>
    <xf numFmtId="49" fontId="28" fillId="13" borderId="54" xfId="0" applyNumberFormat="1" applyFont="1" applyFill="1" applyBorder="1" applyAlignment="1">
      <alignment horizontal="center"/>
    </xf>
    <xf numFmtId="49" fontId="28" fillId="13" borderId="60" xfId="0" applyNumberFormat="1" applyFont="1" applyFill="1" applyBorder="1" applyAlignment="1">
      <alignment horizontal="center"/>
    </xf>
    <xf numFmtId="41" fontId="28" fillId="13" borderId="0" xfId="0" applyNumberFormat="1" applyFont="1" applyFill="1" applyBorder="1"/>
    <xf numFmtId="41" fontId="28" fillId="13" borderId="15" xfId="0" applyNumberFormat="1" applyFont="1" applyFill="1" applyBorder="1"/>
    <xf numFmtId="41" fontId="28" fillId="13" borderId="23" xfId="0" applyNumberFormat="1" applyFont="1" applyFill="1" applyBorder="1"/>
    <xf numFmtId="41" fontId="28" fillId="13" borderId="27" xfId="0" applyNumberFormat="1" applyFont="1" applyFill="1" applyBorder="1"/>
    <xf numFmtId="41" fontId="28" fillId="13" borderId="0" xfId="0" applyNumberFormat="1" applyFont="1" applyFill="1"/>
    <xf numFmtId="0" fontId="28" fillId="13" borderId="7" xfId="0" applyFont="1" applyFill="1" applyBorder="1" applyAlignment="1">
      <alignment horizontal="left"/>
    </xf>
    <xf numFmtId="0" fontId="28" fillId="0" borderId="38" xfId="0" applyFont="1" applyFill="1" applyBorder="1" applyAlignment="1">
      <alignment vertical="top" wrapText="1"/>
    </xf>
    <xf numFmtId="0" fontId="28" fillId="0" borderId="0" xfId="0" applyFont="1" applyFill="1" applyBorder="1" applyAlignment="1">
      <alignment vertical="top" wrapText="1"/>
    </xf>
    <xf numFmtId="49" fontId="29" fillId="0" borderId="25" xfId="0" applyNumberFormat="1" applyFont="1" applyFill="1" applyBorder="1" applyAlignment="1">
      <alignment horizontal="center"/>
    </xf>
    <xf numFmtId="49" fontId="29" fillId="0" borderId="24" xfId="0" applyNumberFormat="1" applyFont="1" applyFill="1" applyBorder="1" applyAlignment="1">
      <alignment horizontal="center"/>
    </xf>
    <xf numFmtId="49" fontId="29" fillId="5" borderId="25" xfId="0" applyNumberFormat="1" applyFont="1" applyFill="1" applyBorder="1" applyAlignment="1">
      <alignment horizontal="center"/>
    </xf>
    <xf numFmtId="49" fontId="29" fillId="5" borderId="24" xfId="0" applyNumberFormat="1" applyFont="1" applyFill="1" applyBorder="1" applyAlignment="1">
      <alignment horizontal="center"/>
    </xf>
    <xf numFmtId="0" fontId="28" fillId="5" borderId="0" xfId="0" applyNumberFormat="1" applyFont="1" applyFill="1" applyAlignment="1">
      <alignment horizontal="left"/>
    </xf>
    <xf numFmtId="0" fontId="28" fillId="13" borderId="23" xfId="0" applyNumberFormat="1" applyFont="1" applyFill="1" applyBorder="1" applyAlignment="1">
      <alignment horizontal="left"/>
    </xf>
    <xf numFmtId="0" fontId="28" fillId="13" borderId="0" xfId="0" applyNumberFormat="1" applyFont="1" applyFill="1" applyBorder="1" applyAlignment="1">
      <alignment horizontal="left"/>
    </xf>
    <xf numFmtId="0" fontId="1" fillId="13" borderId="0" xfId="0" applyFont="1" applyFill="1"/>
    <xf numFmtId="17" fontId="28" fillId="13" borderId="0" xfId="0" applyNumberFormat="1" applyFont="1" applyFill="1" applyBorder="1"/>
    <xf numFmtId="49" fontId="29" fillId="13" borderId="25" xfId="0" applyNumberFormat="1" applyFont="1" applyFill="1" applyBorder="1" applyAlignment="1">
      <alignment horizontal="center"/>
    </xf>
    <xf numFmtId="49" fontId="29" fillId="13" borderId="24" xfId="0" applyNumberFormat="1" applyFont="1" applyFill="1" applyBorder="1" applyAlignment="1">
      <alignment horizontal="center"/>
    </xf>
    <xf numFmtId="49" fontId="29" fillId="10" borderId="25" xfId="0" applyNumberFormat="1" applyFont="1" applyFill="1" applyBorder="1" applyAlignment="1">
      <alignment horizontal="center"/>
    </xf>
    <xf numFmtId="49" fontId="29" fillId="10" borderId="24" xfId="0" applyNumberFormat="1" applyFont="1" applyFill="1" applyBorder="1" applyAlignment="1">
      <alignment horizontal="center"/>
    </xf>
    <xf numFmtId="0" fontId="1" fillId="13" borderId="0" xfId="0" applyFont="1" applyFill="1"/>
    <xf numFmtId="166" fontId="28" fillId="13" borderId="0" xfId="0" applyNumberFormat="1" applyFont="1" applyFill="1" applyBorder="1" applyAlignment="1">
      <alignment horizontal="right"/>
    </xf>
    <xf numFmtId="0" fontId="1" fillId="13" borderId="0" xfId="0" applyFont="1" applyFill="1"/>
    <xf numFmtId="0" fontId="1" fillId="0" borderId="0" xfId="0" applyFont="1" applyFill="1"/>
    <xf numFmtId="166" fontId="28" fillId="0" borderId="0" xfId="0" applyNumberFormat="1" applyFont="1" applyFill="1" applyBorder="1" applyAlignment="1">
      <alignment horizontal="right"/>
    </xf>
    <xf numFmtId="0" fontId="28" fillId="13" borderId="23" xfId="0" applyFont="1" applyFill="1" applyBorder="1" applyAlignment="1">
      <alignment horizontal="left"/>
    </xf>
    <xf numFmtId="0" fontId="1" fillId="13" borderId="0" xfId="0" applyFont="1" applyFill="1"/>
    <xf numFmtId="41" fontId="28" fillId="0" borderId="40" xfId="0" applyNumberFormat="1" applyFont="1" applyFill="1" applyBorder="1"/>
    <xf numFmtId="0" fontId="28" fillId="5" borderId="41" xfId="0" applyNumberFormat="1" applyFont="1" applyFill="1" applyBorder="1" applyAlignment="1">
      <alignment horizontal="left"/>
    </xf>
    <xf numFmtId="0" fontId="28" fillId="5" borderId="30" xfId="0" applyNumberFormat="1" applyFont="1" applyFill="1" applyBorder="1" applyAlignment="1">
      <alignment horizontal="left"/>
    </xf>
    <xf numFmtId="0" fontId="28" fillId="5" borderId="30" xfId="0" applyFont="1" applyFill="1" applyBorder="1"/>
    <xf numFmtId="0" fontId="28" fillId="5" borderId="30" xfId="0" applyFont="1" applyFill="1" applyBorder="1" applyAlignment="1">
      <alignment horizontal="left"/>
    </xf>
    <xf numFmtId="0" fontId="55" fillId="5" borderId="30" xfId="0" applyFont="1" applyFill="1" applyBorder="1" applyAlignment="1">
      <alignment horizontal="left"/>
    </xf>
    <xf numFmtId="166" fontId="28" fillId="5" borderId="30" xfId="0" applyNumberFormat="1" applyFont="1" applyFill="1" applyBorder="1" applyAlignment="1">
      <alignment horizontal="right"/>
    </xf>
    <xf numFmtId="0" fontId="28" fillId="5" borderId="30" xfId="0" applyFont="1" applyFill="1" applyBorder="1" applyAlignment="1">
      <alignment horizontal="center"/>
    </xf>
    <xf numFmtId="43" fontId="28" fillId="5" borderId="30" xfId="0" applyNumberFormat="1" applyFont="1" applyFill="1" applyBorder="1"/>
    <xf numFmtId="49" fontId="28" fillId="5" borderId="32" xfId="0" applyNumberFormat="1" applyFont="1" applyFill="1" applyBorder="1" applyAlignment="1">
      <alignment horizontal="center"/>
    </xf>
    <xf numFmtId="41" fontId="28" fillId="5" borderId="30" xfId="0" applyNumberFormat="1" applyFont="1" applyFill="1" applyBorder="1"/>
    <xf numFmtId="41" fontId="28" fillId="5" borderId="42" xfId="0" applyNumberFormat="1" applyFont="1" applyFill="1" applyBorder="1"/>
    <xf numFmtId="41" fontId="28" fillId="5" borderId="43" xfId="0" applyNumberFormat="1" applyFont="1" applyFill="1" applyBorder="1"/>
    <xf numFmtId="41" fontId="28" fillId="5" borderId="44" xfId="0" applyNumberFormat="1" applyFont="1" applyFill="1" applyBorder="1"/>
    <xf numFmtId="41" fontId="28" fillId="5" borderId="41" xfId="0" applyNumberFormat="1" applyFont="1" applyFill="1" applyBorder="1"/>
    <xf numFmtId="0" fontId="28" fillId="5" borderId="8" xfId="0" applyFont="1" applyFill="1" applyBorder="1"/>
    <xf numFmtId="49" fontId="29" fillId="0" borderId="0" xfId="0" applyNumberFormat="1" applyFont="1" applyFill="1" applyBorder="1" applyAlignment="1">
      <alignment horizontal="left"/>
    </xf>
    <xf numFmtId="0" fontId="57" fillId="0" borderId="0" xfId="0" applyFont="1" applyFill="1" applyBorder="1"/>
    <xf numFmtId="43" fontId="29" fillId="0" borderId="0" xfId="0" applyNumberFormat="1" applyFont="1" applyFill="1" applyBorder="1"/>
    <xf numFmtId="49" fontId="29" fillId="0" borderId="1" xfId="0" applyNumberFormat="1" applyFont="1" applyFill="1" applyBorder="1" applyAlignment="1">
      <alignment horizontal="center"/>
    </xf>
    <xf numFmtId="41" fontId="29" fillId="0" borderId="1" xfId="0" applyNumberFormat="1" applyFont="1" applyFill="1" applyBorder="1"/>
    <xf numFmtId="41" fontId="29" fillId="0" borderId="45" xfId="0" applyNumberFormat="1" applyFont="1" applyFill="1" applyBorder="1"/>
    <xf numFmtId="41" fontId="29" fillId="0" borderId="46" xfId="0" applyNumberFormat="1" applyFont="1" applyFill="1" applyBorder="1"/>
    <xf numFmtId="43" fontId="12" fillId="0" borderId="0" xfId="0" applyNumberFormat="1" applyFont="1" applyFill="1"/>
    <xf numFmtId="49" fontId="12" fillId="0" borderId="0" xfId="0" applyNumberFormat="1" applyFont="1" applyFill="1" applyBorder="1" applyAlignment="1">
      <alignment horizontal="center"/>
    </xf>
    <xf numFmtId="41" fontId="12" fillId="0" borderId="68" xfId="0" applyNumberFormat="1" applyFont="1" applyFill="1" applyBorder="1"/>
    <xf numFmtId="41" fontId="12" fillId="0" borderId="0" xfId="0" applyNumberFormat="1" applyFont="1" applyFill="1" applyBorder="1"/>
    <xf numFmtId="43" fontId="33" fillId="0" borderId="0" xfId="0" applyNumberFormat="1" applyFont="1" applyFill="1"/>
    <xf numFmtId="43" fontId="12" fillId="0" borderId="0" xfId="0" applyNumberFormat="1" applyFont="1" applyFill="1"/>
    <xf numFmtId="41" fontId="17" fillId="0" borderId="5" xfId="0" applyNumberFormat="1" applyFont="1" applyFill="1" applyBorder="1"/>
    <xf numFmtId="41" fontId="17" fillId="0" borderId="0" xfId="0" applyNumberFormat="1" applyFont="1" applyFill="1" applyBorder="1"/>
    <xf numFmtId="41" fontId="17" fillId="0" borderId="47" xfId="0" applyNumberFormat="1" applyFont="1" applyFill="1" applyBorder="1"/>
    <xf numFmtId="166" fontId="12" fillId="0" borderId="0" xfId="0" applyNumberFormat="1" applyFont="1" applyFill="1" applyAlignment="1"/>
    <xf numFmtId="43" fontId="32" fillId="0" borderId="0" xfId="0" applyNumberFormat="1" applyFont="1" applyFill="1" applyBorder="1"/>
    <xf numFmtId="0" fontId="17" fillId="0" borderId="6" xfId="0" applyFont="1" applyFill="1" applyBorder="1" applyAlignment="1">
      <alignment horizontal="center"/>
    </xf>
    <xf numFmtId="0" fontId="12" fillId="0" borderId="0" xfId="0" applyFont="1" applyFill="1" applyAlignment="1">
      <alignment horizontal="center"/>
    </xf>
    <xf numFmtId="0" fontId="54" fillId="0" borderId="0" xfId="0" applyFont="1" applyFill="1" applyAlignment="1">
      <alignment horizontal="center"/>
    </xf>
    <xf numFmtId="0" fontId="33" fillId="0" borderId="0" xfId="0" applyFont="1" applyFill="1"/>
    <xf numFmtId="10" fontId="17" fillId="0" borderId="0" xfId="0" applyNumberFormat="1" applyFont="1" applyFill="1"/>
    <xf numFmtId="10" fontId="12" fillId="0" borderId="7" xfId="0" applyNumberFormat="1" applyFont="1" applyFill="1" applyBorder="1" applyAlignment="1">
      <alignment horizontal="center"/>
    </xf>
    <xf numFmtId="10" fontId="12" fillId="0" borderId="0" xfId="0" applyNumberFormat="1" applyFont="1" applyFill="1" applyAlignment="1">
      <alignment horizontal="center"/>
    </xf>
    <xf numFmtId="10" fontId="54" fillId="0" borderId="0" xfId="0" applyNumberFormat="1" applyFont="1" applyFill="1" applyAlignment="1">
      <alignment horizontal="center"/>
    </xf>
    <xf numFmtId="10" fontId="34" fillId="0" borderId="7" xfId="0" applyNumberFormat="1" applyFont="1" applyFill="1" applyBorder="1" applyAlignment="1">
      <alignment horizontal="center"/>
    </xf>
    <xf numFmtId="10" fontId="12" fillId="0" borderId="8" xfId="0" applyNumberFormat="1" applyFont="1" applyFill="1" applyBorder="1" applyAlignment="1">
      <alignment horizontal="center"/>
    </xf>
    <xf numFmtId="41" fontId="33" fillId="0" borderId="0" xfId="0" applyNumberFormat="1" applyFont="1" applyFill="1"/>
    <xf numFmtId="10" fontId="12" fillId="0" borderId="23" xfId="0" applyNumberFormat="1" applyFont="1" applyFill="1" applyBorder="1" applyAlignment="1">
      <alignment horizontal="center"/>
    </xf>
    <xf numFmtId="41" fontId="12" fillId="0" borderId="27" xfId="0" applyNumberFormat="1" applyFont="1" applyFill="1" applyBorder="1"/>
    <xf numFmtId="43" fontId="17" fillId="0" borderId="6" xfId="0" applyNumberFormat="1" applyFont="1" applyFill="1" applyBorder="1"/>
    <xf numFmtId="10" fontId="12" fillId="0" borderId="50" xfId="0" applyNumberFormat="1" applyFont="1" applyFill="1" applyBorder="1" applyAlignment="1">
      <alignment horizontal="center"/>
    </xf>
    <xf numFmtId="41" fontId="12" fillId="0" borderId="35" xfId="0" applyNumberFormat="1" applyFont="1" applyFill="1" applyBorder="1"/>
    <xf numFmtId="0" fontId="34" fillId="0" borderId="7" xfId="0" applyFont="1" applyFill="1" applyBorder="1" applyAlignment="1">
      <alignment horizontal="center"/>
    </xf>
    <xf numFmtId="10" fontId="12" fillId="0" borderId="41" xfId="0" applyNumberFormat="1" applyFont="1" applyFill="1" applyBorder="1" applyAlignment="1">
      <alignment horizontal="center"/>
    </xf>
    <xf numFmtId="41" fontId="12" fillId="0" borderId="44" xfId="0" applyNumberFormat="1" applyFont="1" applyFill="1" applyBorder="1"/>
    <xf numFmtId="49" fontId="35" fillId="0" borderId="0" xfId="0" applyNumberFormat="1" applyFont="1" applyFill="1" applyAlignment="1"/>
    <xf numFmtId="43" fontId="54" fillId="0" borderId="0" xfId="0" applyNumberFormat="1" applyFont="1" applyFill="1"/>
    <xf numFmtId="49" fontId="10" fillId="0" borderId="0" xfId="0" applyNumberFormat="1" applyFont="1" applyFill="1" applyAlignment="1">
      <alignment horizontal="left"/>
    </xf>
    <xf numFmtId="49" fontId="25" fillId="0" borderId="0" xfId="0" applyNumberFormat="1" applyFont="1" applyFill="1" applyAlignment="1">
      <alignment horizontal="left"/>
    </xf>
    <xf numFmtId="41" fontId="12" fillId="4" borderId="0" xfId="0" applyNumberFormat="1" applyFont="1" applyFill="1"/>
    <xf numFmtId="43" fontId="59" fillId="0" borderId="0" xfId="0" applyNumberFormat="1" applyFont="1" applyFill="1"/>
    <xf numFmtId="43" fontId="38" fillId="0" borderId="0" xfId="0" applyNumberFormat="1" applyFont="1" applyFill="1"/>
    <xf numFmtId="49" fontId="32" fillId="0" borderId="23" xfId="0" applyNumberFormat="1" applyFont="1" applyFill="1" applyBorder="1" applyAlignment="1">
      <alignment horizontal="left"/>
    </xf>
    <xf numFmtId="0" fontId="17" fillId="0" borderId="0" xfId="0" applyFont="1" applyAlignment="1">
      <alignment horizontal="left"/>
    </xf>
    <xf numFmtId="0" fontId="12" fillId="0" borderId="0" xfId="0" applyFont="1"/>
    <xf numFmtId="0" fontId="17" fillId="0" borderId="0" xfId="0" applyFont="1" applyAlignment="1">
      <alignment horizontal="centerContinuous"/>
    </xf>
    <xf numFmtId="0" fontId="22" fillId="0" borderId="0" xfId="0" applyFont="1" applyFill="1" applyAlignment="1">
      <alignment horizontal="center"/>
    </xf>
    <xf numFmtId="0" fontId="58" fillId="0" borderId="0" xfId="0" applyFont="1" applyFill="1" applyAlignment="1">
      <alignment horizontal="centerContinuous"/>
    </xf>
    <xf numFmtId="0" fontId="54" fillId="0" borderId="0" xfId="0" applyFont="1" applyFill="1" applyBorder="1" applyAlignment="1">
      <alignment horizontal="left"/>
    </xf>
    <xf numFmtId="10" fontId="54" fillId="0" borderId="0" xfId="0" applyNumberFormat="1" applyFont="1" applyFill="1" applyBorder="1" applyAlignment="1">
      <alignment horizontal="center"/>
    </xf>
    <xf numFmtId="0" fontId="23" fillId="0" borderId="16" xfId="0" applyFont="1" applyBorder="1" applyAlignment="1">
      <alignment horizontal="centerContinuous"/>
    </xf>
    <xf numFmtId="0" fontId="23" fillId="0" borderId="17" xfId="0" applyFont="1" applyBorder="1" applyAlignment="1">
      <alignment horizontal="centerContinuous"/>
    </xf>
    <xf numFmtId="0" fontId="23" fillId="0" borderId="56" xfId="0" applyFont="1" applyBorder="1" applyAlignment="1">
      <alignment horizontal="centerContinuous"/>
    </xf>
    <xf numFmtId="0" fontId="54" fillId="0" borderId="0" xfId="0" applyFont="1" applyFill="1" applyBorder="1" applyAlignment="1">
      <alignment horizontal="right"/>
    </xf>
    <xf numFmtId="0" fontId="12" fillId="0" borderId="51" xfId="0" applyFont="1" applyFill="1" applyBorder="1"/>
    <xf numFmtId="0" fontId="17" fillId="0" borderId="73" xfId="0" applyFont="1" applyBorder="1" applyAlignment="1">
      <alignment horizontal="center"/>
    </xf>
    <xf numFmtId="0" fontId="17" fillId="0" borderId="53" xfId="0" applyFont="1" applyBorder="1"/>
    <xf numFmtId="0" fontId="12" fillId="0" borderId="0" xfId="0" applyFont="1" applyFill="1" applyAlignment="1">
      <alignment horizontal="left"/>
    </xf>
    <xf numFmtId="0" fontId="17" fillId="0" borderId="23" xfId="0" applyFont="1" applyFill="1" applyBorder="1" applyAlignment="1">
      <alignment horizontal="center"/>
    </xf>
    <xf numFmtId="0" fontId="17" fillId="0" borderId="36" xfId="0" applyFont="1" applyBorder="1" applyAlignment="1">
      <alignment horizontal="center"/>
    </xf>
    <xf numFmtId="0" fontId="17" fillId="0" borderId="27" xfId="0" applyFont="1" applyBorder="1" applyAlignment="1">
      <alignment horizontal="center"/>
    </xf>
    <xf numFmtId="0" fontId="12" fillId="0" borderId="1" xfId="0" applyFont="1" applyFill="1" applyBorder="1" applyAlignment="1">
      <alignment horizontal="center"/>
    </xf>
    <xf numFmtId="0" fontId="12" fillId="0" borderId="1" xfId="0" applyFont="1" applyFill="1" applyBorder="1" applyAlignment="1">
      <alignment horizontal="left"/>
    </xf>
    <xf numFmtId="0" fontId="12" fillId="0" borderId="1" xfId="0" applyFont="1" applyFill="1" applyBorder="1" applyAlignment="1">
      <alignment horizontal="centerContinuous"/>
    </xf>
    <xf numFmtId="169" fontId="17" fillId="0" borderId="50" xfId="0" applyNumberFormat="1" applyFont="1" applyFill="1" applyBorder="1" applyAlignment="1">
      <alignment horizontal="center"/>
    </xf>
    <xf numFmtId="0" fontId="12" fillId="0" borderId="23" xfId="0" applyFont="1" applyFill="1" applyBorder="1"/>
    <xf numFmtId="0" fontId="12" fillId="0" borderId="36" xfId="0" applyFont="1" applyBorder="1"/>
    <xf numFmtId="0" fontId="53" fillId="0" borderId="27" xfId="0" applyFont="1" applyBorder="1"/>
    <xf numFmtId="0" fontId="12" fillId="0" borderId="27" xfId="0" applyFont="1" applyBorder="1"/>
    <xf numFmtId="42" fontId="12" fillId="0" borderId="23" xfId="0" applyNumberFormat="1" applyFont="1" applyFill="1" applyBorder="1"/>
    <xf numFmtId="165" fontId="12" fillId="0" borderId="36" xfId="0" applyNumberFormat="1" applyFont="1" applyBorder="1"/>
    <xf numFmtId="41" fontId="53" fillId="0" borderId="27" xfId="0" applyNumberFormat="1" applyFont="1" applyBorder="1"/>
    <xf numFmtId="41" fontId="12" fillId="0" borderId="23" xfId="0" applyNumberFormat="1" applyFont="1" applyFill="1" applyBorder="1"/>
    <xf numFmtId="0" fontId="12" fillId="0" borderId="0" xfId="0" applyNumberFormat="1" applyFont="1" applyFill="1" applyAlignment="1">
      <alignment horizontal="left"/>
    </xf>
    <xf numFmtId="0" fontId="17" fillId="0" borderId="0" xfId="0" applyFont="1" applyFill="1" applyAlignment="1">
      <alignment horizontal="left"/>
    </xf>
    <xf numFmtId="0" fontId="12" fillId="0" borderId="0" xfId="0" applyFont="1" applyAlignment="1">
      <alignment horizontal="center"/>
    </xf>
    <xf numFmtId="0" fontId="44" fillId="0" borderId="0" xfId="0" applyFont="1" applyFill="1" applyAlignment="1">
      <alignment horizontal="center"/>
    </xf>
    <xf numFmtId="0" fontId="44" fillId="0" borderId="0" xfId="0" applyFont="1" applyFill="1" applyAlignment="1">
      <alignment horizontal="left"/>
    </xf>
    <xf numFmtId="0" fontId="44" fillId="0" borderId="0" xfId="0" applyFont="1" applyFill="1"/>
    <xf numFmtId="0" fontId="44" fillId="0" borderId="36" xfId="0" applyFont="1" applyFill="1" applyBorder="1"/>
    <xf numFmtId="49" fontId="12" fillId="0" borderId="0" xfId="0" applyNumberFormat="1" applyFont="1" applyFill="1"/>
    <xf numFmtId="49" fontId="12" fillId="0" borderId="0" xfId="0" applyNumberFormat="1" applyFont="1" applyFill="1" applyBorder="1" applyAlignment="1">
      <alignment horizontal="left"/>
    </xf>
    <xf numFmtId="0" fontId="44" fillId="0" borderId="0" xfId="0" quotePrefix="1" applyFont="1" applyFill="1" applyAlignment="1">
      <alignment horizontal="left"/>
    </xf>
    <xf numFmtId="0" fontId="12" fillId="0" borderId="36" xfId="0" applyFont="1" applyFill="1" applyBorder="1"/>
    <xf numFmtId="41" fontId="12" fillId="0" borderId="50" xfId="0" applyNumberFormat="1" applyFont="1" applyFill="1" applyBorder="1" applyAlignment="1">
      <alignment horizontal="right"/>
    </xf>
    <xf numFmtId="0" fontId="12" fillId="0" borderId="25" xfId="0" applyFont="1" applyFill="1" applyBorder="1"/>
    <xf numFmtId="41" fontId="53" fillId="0" borderId="35" xfId="0" applyNumberFormat="1" applyFont="1" applyBorder="1"/>
    <xf numFmtId="41" fontId="53" fillId="0" borderId="26" xfId="0" applyNumberFormat="1" applyFont="1" applyBorder="1"/>
    <xf numFmtId="0" fontId="12" fillId="0" borderId="0" xfId="0" applyFont="1" applyAlignment="1">
      <alignment horizontal="left"/>
    </xf>
    <xf numFmtId="165" fontId="12" fillId="0" borderId="36" xfId="0" applyNumberFormat="1" applyFont="1" applyFill="1" applyBorder="1"/>
    <xf numFmtId="41" fontId="12" fillId="0" borderId="27" xfId="0" applyNumberFormat="1" applyFont="1" applyFill="1" applyBorder="1"/>
    <xf numFmtId="41" fontId="12" fillId="0" borderId="23" xfId="0" applyNumberFormat="1" applyFont="1" applyFill="1" applyBorder="1"/>
    <xf numFmtId="41" fontId="45" fillId="0" borderId="23" xfId="0" applyNumberFormat="1" applyFont="1" applyFill="1" applyBorder="1"/>
    <xf numFmtId="41" fontId="45" fillId="0" borderId="36" xfId="0" applyNumberFormat="1" applyFont="1" applyFill="1" applyBorder="1"/>
    <xf numFmtId="41" fontId="45" fillId="0" borderId="27" xfId="0" applyNumberFormat="1" applyFont="1" applyFill="1" applyBorder="1"/>
    <xf numFmtId="0" fontId="12" fillId="0" borderId="0" xfId="0" applyFont="1" applyAlignment="1">
      <alignment horizontal="right"/>
    </xf>
    <xf numFmtId="41" fontId="12" fillId="0" borderId="36" xfId="0" applyNumberFormat="1" applyFont="1" applyFill="1" applyBorder="1"/>
    <xf numFmtId="41" fontId="12" fillId="0" borderId="27" xfId="0" applyNumberFormat="1" applyFont="1" applyBorder="1"/>
    <xf numFmtId="41" fontId="12" fillId="0" borderId="25" xfId="0" applyNumberFormat="1" applyFont="1" applyFill="1" applyBorder="1"/>
    <xf numFmtId="41" fontId="12" fillId="0" borderId="50" xfId="0" applyNumberFormat="1" applyFont="1" applyFill="1" applyBorder="1"/>
    <xf numFmtId="41" fontId="17" fillId="0" borderId="29" xfId="0" applyNumberFormat="1" applyFont="1" applyFill="1" applyBorder="1"/>
    <xf numFmtId="41" fontId="17" fillId="0" borderId="10" xfId="0" applyNumberFormat="1" applyFont="1" applyFill="1" applyBorder="1"/>
    <xf numFmtId="41" fontId="17" fillId="0" borderId="43" xfId="0" applyNumberFormat="1" applyFont="1" applyBorder="1"/>
    <xf numFmtId="42" fontId="12" fillId="0" borderId="0" xfId="0" applyNumberFormat="1" applyFont="1" applyFill="1"/>
    <xf numFmtId="165" fontId="12" fillId="0" borderId="0" xfId="0" applyNumberFormat="1" applyFont="1" applyFill="1"/>
    <xf numFmtId="0" fontId="14" fillId="0" borderId="0" xfId="0" applyFont="1" applyFill="1" applyAlignment="1">
      <alignment vertical="top"/>
    </xf>
    <xf numFmtId="41" fontId="15" fillId="0" borderId="0" xfId="0" applyNumberFormat="1" applyFont="1" applyFill="1"/>
    <xf numFmtId="43" fontId="16" fillId="0" borderId="0" xfId="0" applyNumberFormat="1" applyFont="1" applyFill="1" applyBorder="1"/>
    <xf numFmtId="41" fontId="16" fillId="0" borderId="0" xfId="0" applyNumberFormat="1" applyFont="1" applyFill="1"/>
    <xf numFmtId="0" fontId="16" fillId="0" borderId="0" xfId="0" applyFont="1" applyFill="1"/>
    <xf numFmtId="0" fontId="17" fillId="0" borderId="0" xfId="0" applyFont="1" applyFill="1" applyAlignment="1">
      <alignment vertical="top"/>
    </xf>
    <xf numFmtId="43" fontId="17" fillId="0" borderId="0" xfId="0" applyNumberFormat="1" applyFont="1" applyFill="1" applyBorder="1"/>
    <xf numFmtId="41" fontId="17" fillId="0" borderId="1" xfId="0" applyNumberFormat="1" applyFont="1" applyFill="1" applyBorder="1" applyAlignment="1">
      <alignment horizontal="centerContinuous"/>
    </xf>
    <xf numFmtId="0" fontId="9" fillId="0" borderId="1" xfId="0" applyFont="1" applyFill="1" applyBorder="1" applyAlignment="1">
      <alignment horizontal="center" vertical="top"/>
    </xf>
    <xf numFmtId="0" fontId="17" fillId="0" borderId="1" xfId="0" applyFont="1" applyFill="1" applyBorder="1" applyAlignment="1">
      <alignment horizontal="center" vertical="top"/>
    </xf>
    <xf numFmtId="43" fontId="17" fillId="0" borderId="0" xfId="0" applyNumberFormat="1" applyFont="1" applyFill="1" applyBorder="1" applyAlignment="1">
      <alignment horizontal="center"/>
    </xf>
    <xf numFmtId="0" fontId="17" fillId="0" borderId="1" xfId="0" applyFont="1" applyFill="1" applyBorder="1" applyAlignment="1">
      <alignment horizontal="center" wrapText="1"/>
    </xf>
    <xf numFmtId="41" fontId="17" fillId="0" borderId="1" xfId="0" applyNumberFormat="1" applyFont="1" applyFill="1" applyBorder="1" applyAlignment="1">
      <alignment horizontal="center"/>
    </xf>
    <xf numFmtId="0" fontId="18" fillId="0" borderId="0" xfId="0" applyFont="1" applyFill="1" applyBorder="1" applyAlignment="1">
      <alignment horizontal="left" vertical="top"/>
    </xf>
    <xf numFmtId="43" fontId="12" fillId="0" borderId="0" xfId="0" applyNumberFormat="1" applyFont="1" applyFill="1" applyBorder="1" applyAlignment="1">
      <alignment horizontal="center"/>
    </xf>
    <xf numFmtId="0" fontId="12" fillId="0" borderId="0" xfId="0" applyFont="1" applyFill="1" applyBorder="1" applyAlignment="1">
      <alignment horizontal="center" wrapText="1"/>
    </xf>
    <xf numFmtId="41" fontId="12" fillId="0" borderId="0" xfId="0" applyNumberFormat="1" applyFont="1" applyFill="1" applyBorder="1" applyAlignment="1">
      <alignment horizontal="center"/>
    </xf>
    <xf numFmtId="44" fontId="12" fillId="0" borderId="0" xfId="0" applyNumberFormat="1" applyFont="1" applyFill="1" applyBorder="1"/>
    <xf numFmtId="41" fontId="12" fillId="0" borderId="0" xfId="0" applyNumberFormat="1" applyFont="1" applyFill="1"/>
    <xf numFmtId="0" fontId="12" fillId="0" borderId="0" xfId="0" applyFont="1" applyFill="1" applyAlignment="1">
      <alignment horizontal="left" vertical="top" indent="1"/>
    </xf>
    <xf numFmtId="0" fontId="12" fillId="0" borderId="0" xfId="0" applyFont="1" applyFill="1" applyAlignment="1">
      <alignment horizontal="left" wrapText="1" indent="1"/>
    </xf>
    <xf numFmtId="0" fontId="12" fillId="0" borderId="0" xfId="0" applyFont="1" applyFill="1" applyAlignment="1">
      <alignment vertical="top"/>
    </xf>
    <xf numFmtId="0" fontId="12" fillId="0" borderId="0" xfId="0" applyFont="1" applyFill="1" applyAlignment="1">
      <alignment wrapText="1"/>
    </xf>
    <xf numFmtId="3" fontId="12" fillId="0" borderId="0" xfId="0" applyNumberFormat="1" applyFont="1" applyFill="1" applyAlignment="1">
      <alignment horizontal="left" wrapText="1"/>
    </xf>
    <xf numFmtId="0" fontId="12" fillId="0" borderId="0" xfId="0" applyFont="1" applyFill="1" applyAlignment="1">
      <alignment horizontal="left" wrapText="1"/>
    </xf>
    <xf numFmtId="0" fontId="19" fillId="0" borderId="0" xfId="0" applyFont="1" applyFill="1" applyAlignment="1">
      <alignment horizontal="left" wrapText="1"/>
    </xf>
    <xf numFmtId="42" fontId="12" fillId="0" borderId="0" xfId="0" applyNumberFormat="1" applyFont="1" applyFill="1" applyAlignment="1">
      <alignment wrapText="1"/>
    </xf>
    <xf numFmtId="0" fontId="18" fillId="0" borderId="0" xfId="0" applyFont="1" applyFill="1" applyAlignment="1">
      <alignment vertical="top"/>
    </xf>
    <xf numFmtId="0" fontId="38" fillId="0" borderId="0" xfId="0" applyFont="1" applyFill="1" applyAlignment="1">
      <alignment vertical="top"/>
    </xf>
    <xf numFmtId="43" fontId="10" fillId="0" borderId="0" xfId="0" applyNumberFormat="1" applyFont="1" applyFill="1" applyBorder="1"/>
    <xf numFmtId="0" fontId="10" fillId="0" borderId="0" xfId="0" applyFont="1" applyFill="1" applyAlignment="1">
      <alignment wrapText="1"/>
    </xf>
    <xf numFmtId="17" fontId="8" fillId="0" borderId="0" xfId="0" applyNumberFormat="1" applyFont="1" applyFill="1"/>
    <xf numFmtId="165" fontId="60" fillId="0" borderId="0" xfId="0" applyNumberFormat="1" applyFont="1"/>
    <xf numFmtId="41" fontId="8" fillId="0" borderId="0" xfId="0" applyNumberFormat="1" applyFont="1" applyFill="1"/>
    <xf numFmtId="165" fontId="8" fillId="0" borderId="0" xfId="0" applyNumberFormat="1" applyFont="1" applyFill="1"/>
    <xf numFmtId="17" fontId="8" fillId="0" borderId="0" xfId="0" applyNumberFormat="1" applyFont="1" applyFill="1" applyBorder="1"/>
    <xf numFmtId="0" fontId="8" fillId="0" borderId="0" xfId="0" applyFont="1" applyFill="1" applyBorder="1"/>
    <xf numFmtId="43" fontId="11" fillId="0" borderId="0" xfId="0" applyNumberFormat="1" applyFont="1" applyFill="1" applyBorder="1"/>
    <xf numFmtId="173" fontId="12" fillId="0" borderId="0" xfId="0" applyNumberFormat="1" applyFont="1" applyAlignment="1">
      <alignment horizontal="left" wrapText="1"/>
    </xf>
    <xf numFmtId="43" fontId="17" fillId="0" borderId="66" xfId="0" applyNumberFormat="1" applyFont="1" applyFill="1" applyBorder="1"/>
    <xf numFmtId="0" fontId="17" fillId="0" borderId="70" xfId="0" applyFont="1" applyFill="1" applyBorder="1"/>
    <xf numFmtId="0" fontId="17" fillId="0" borderId="72" xfId="0" applyFont="1" applyFill="1" applyBorder="1"/>
    <xf numFmtId="0" fontId="12" fillId="0" borderId="72" xfId="0" applyFont="1" applyFill="1" applyBorder="1"/>
    <xf numFmtId="43" fontId="17" fillId="0" borderId="59" xfId="0" applyNumberFormat="1" applyFont="1" applyFill="1" applyBorder="1" applyAlignment="1">
      <alignment horizontal="center"/>
    </xf>
    <xf numFmtId="0" fontId="12" fillId="0" borderId="0" xfId="0" applyFont="1" applyFill="1" applyBorder="1"/>
    <xf numFmtId="0" fontId="12" fillId="0" borderId="0" xfId="0" applyFont="1" applyBorder="1"/>
    <xf numFmtId="0" fontId="12" fillId="0" borderId="0" xfId="0" applyFont="1"/>
    <xf numFmtId="43" fontId="12" fillId="0" borderId="14" xfId="0" applyNumberFormat="1" applyFont="1" applyFill="1" applyBorder="1"/>
    <xf numFmtId="43" fontId="12" fillId="0" borderId="15" xfId="0" applyNumberFormat="1" applyFont="1" applyFill="1" applyBorder="1"/>
    <xf numFmtId="0" fontId="12" fillId="0" borderId="14" xfId="0" applyNumberFormat="1" applyFont="1" applyFill="1" applyBorder="1" applyAlignment="1">
      <alignment horizontal="left"/>
    </xf>
    <xf numFmtId="41" fontId="12" fillId="0" borderId="15" xfId="0" applyNumberFormat="1" applyFont="1" applyFill="1" applyBorder="1"/>
    <xf numFmtId="43" fontId="12" fillId="0" borderId="0" xfId="0" applyNumberFormat="1" applyFont="1" applyBorder="1"/>
    <xf numFmtId="0" fontId="12" fillId="0" borderId="0" xfId="0" applyFont="1" applyFill="1" applyBorder="1"/>
    <xf numFmtId="41" fontId="12" fillId="0" borderId="0" xfId="0" applyNumberFormat="1" applyFont="1" applyFill="1" applyBorder="1"/>
    <xf numFmtId="0" fontId="12" fillId="0" borderId="0" xfId="0" applyFont="1" applyBorder="1"/>
    <xf numFmtId="0" fontId="12" fillId="0" borderId="0" xfId="0" applyFont="1"/>
    <xf numFmtId="0" fontId="12" fillId="0" borderId="0" xfId="0" applyFont="1" applyFill="1"/>
    <xf numFmtId="0" fontId="12" fillId="2" borderId="0" xfId="0" applyFont="1" applyFill="1" applyBorder="1"/>
    <xf numFmtId="0" fontId="12" fillId="0" borderId="14" xfId="0" applyFont="1" applyFill="1" applyBorder="1"/>
    <xf numFmtId="41" fontId="12" fillId="0" borderId="33" xfId="0" applyNumberFormat="1" applyFont="1" applyFill="1" applyBorder="1"/>
    <xf numFmtId="41" fontId="12" fillId="0" borderId="15" xfId="0" applyNumberFormat="1" applyFont="1" applyFill="1" applyBorder="1"/>
    <xf numFmtId="0" fontId="12" fillId="0" borderId="14" xfId="0" applyFont="1" applyFill="1" applyBorder="1" applyAlignment="1">
      <alignment horizontal="left" wrapText="1"/>
    </xf>
    <xf numFmtId="49" fontId="12" fillId="0" borderId="14" xfId="0" applyNumberFormat="1" applyFont="1" applyFill="1" applyBorder="1" applyAlignment="1"/>
    <xf numFmtId="49" fontId="12" fillId="0" borderId="0" xfId="0" applyNumberFormat="1" applyFont="1" applyFill="1" applyAlignment="1">
      <alignment horizontal="left"/>
    </xf>
    <xf numFmtId="0" fontId="12" fillId="9" borderId="0" xfId="0" applyFont="1" applyFill="1" applyBorder="1"/>
    <xf numFmtId="43" fontId="38" fillId="0" borderId="0" xfId="0" applyNumberFormat="1" applyFont="1" applyBorder="1"/>
    <xf numFmtId="0" fontId="33" fillId="0" borderId="0" xfId="0" applyFont="1"/>
    <xf numFmtId="41" fontId="12" fillId="0" borderId="15" xfId="0" applyNumberFormat="1" applyFont="1" applyFill="1" applyBorder="1"/>
    <xf numFmtId="43" fontId="12" fillId="0" borderId="0" xfId="0" applyNumberFormat="1" applyFont="1" applyBorder="1"/>
    <xf numFmtId="0" fontId="12" fillId="0" borderId="14" xfId="0" applyFont="1" applyFill="1" applyBorder="1" applyAlignment="1">
      <alignment horizontal="left"/>
    </xf>
    <xf numFmtId="43" fontId="12" fillId="0" borderId="0" xfId="0" applyNumberFormat="1" applyFont="1" applyFill="1" applyBorder="1" applyAlignment="1">
      <alignment horizontal="left"/>
    </xf>
    <xf numFmtId="165" fontId="12" fillId="0" borderId="0" xfId="0" applyNumberFormat="1" applyFont="1" applyBorder="1"/>
    <xf numFmtId="0" fontId="12" fillId="0" borderId="0" xfId="0" applyFont="1" applyFill="1" applyBorder="1" applyAlignment="1">
      <alignment horizontal="left"/>
    </xf>
    <xf numFmtId="0" fontId="12" fillId="0" borderId="0" xfId="0" applyFont="1" applyFill="1"/>
    <xf numFmtId="10" fontId="12" fillId="0" borderId="0" xfId="0" applyNumberFormat="1" applyFont="1" applyBorder="1"/>
    <xf numFmtId="43" fontId="12" fillId="0" borderId="0" xfId="0" applyNumberFormat="1" applyFont="1" applyFill="1" applyBorder="1"/>
    <xf numFmtId="0" fontId="12" fillId="0" borderId="39" xfId="0" applyFont="1" applyBorder="1"/>
    <xf numFmtId="0" fontId="12" fillId="0" borderId="1" xfId="0" applyFont="1" applyFill="1" applyBorder="1"/>
    <xf numFmtId="0" fontId="12" fillId="0" borderId="1" xfId="0" applyNumberFormat="1" applyFont="1" applyFill="1" applyBorder="1" applyAlignment="1">
      <alignment horizontal="left"/>
    </xf>
    <xf numFmtId="41" fontId="12" fillId="0" borderId="60" xfId="0" applyNumberFormat="1" applyFont="1" applyFill="1" applyBorder="1"/>
    <xf numFmtId="49" fontId="10" fillId="0" borderId="14" xfId="0" applyNumberFormat="1" applyFont="1" applyFill="1" applyBorder="1" applyAlignment="1">
      <alignment horizontal="left"/>
    </xf>
    <xf numFmtId="0" fontId="10" fillId="0" borderId="0" xfId="0" applyFont="1" applyFill="1" applyAlignment="1">
      <alignment horizontal="center"/>
    </xf>
    <xf numFmtId="0" fontId="10" fillId="0" borderId="0" xfId="0" applyFont="1" applyFill="1"/>
    <xf numFmtId="0" fontId="12" fillId="0" borderId="0" xfId="0" applyFont="1" applyFill="1" applyBorder="1" applyAlignment="1">
      <alignment horizontal="right"/>
    </xf>
    <xf numFmtId="41" fontId="12" fillId="0" borderId="59" xfId="0" applyNumberFormat="1" applyFont="1" applyFill="1" applyBorder="1"/>
    <xf numFmtId="43" fontId="12" fillId="0" borderId="74" xfId="0" applyNumberFormat="1" applyFont="1" applyFill="1" applyBorder="1"/>
    <xf numFmtId="0" fontId="12" fillId="0" borderId="30" xfId="0" applyFont="1" applyFill="1" applyBorder="1" applyAlignment="1">
      <alignment horizontal="right"/>
    </xf>
    <xf numFmtId="0" fontId="12" fillId="0" borderId="42" xfId="0" applyFont="1" applyFill="1" applyBorder="1"/>
    <xf numFmtId="43" fontId="12" fillId="0" borderId="0" xfId="0" applyNumberFormat="1" applyFont="1" applyFill="1"/>
    <xf numFmtId="49" fontId="7" fillId="0" borderId="1" xfId="0" applyNumberFormat="1" applyFont="1" applyFill="1" applyBorder="1" applyAlignment="1">
      <alignment horizontal="left"/>
    </xf>
    <xf numFmtId="41" fontId="62" fillId="0" borderId="0" xfId="0" applyNumberFormat="1" applyFont="1" applyFill="1" applyAlignment="1">
      <alignment horizontal="right"/>
    </xf>
    <xf numFmtId="172" fontId="7" fillId="0" borderId="0" xfId="0" applyNumberFormat="1" applyFont="1" applyFill="1" applyBorder="1" applyAlignment="1"/>
    <xf numFmtId="164" fontId="62" fillId="0" borderId="0" xfId="0" applyNumberFormat="1" applyFont="1" applyFill="1" applyAlignment="1">
      <alignment horizontal="right"/>
    </xf>
    <xf numFmtId="41" fontId="62" fillId="0" borderId="0" xfId="0" applyNumberFormat="1" applyFont="1" applyFill="1" applyBorder="1" applyAlignment="1">
      <alignment horizontal="right"/>
    </xf>
    <xf numFmtId="165" fontId="8" fillId="0" borderId="0" xfId="0" applyNumberFormat="1" applyFont="1"/>
    <xf numFmtId="171" fontId="0" fillId="0" borderId="0" xfId="0" applyNumberFormat="1" applyFont="1"/>
    <xf numFmtId="171" fontId="4" fillId="12" borderId="75" xfId="0" applyNumberFormat="1" applyFont="1" applyFill="1" applyBorder="1"/>
    <xf numFmtId="43" fontId="4" fillId="12" borderId="71" xfId="0" applyNumberFormat="1" applyFont="1" applyFill="1" applyBorder="1"/>
    <xf numFmtId="165" fontId="0" fillId="0" borderId="0" xfId="0" applyNumberFormat="1" applyFont="1"/>
    <xf numFmtId="165" fontId="4" fillId="12" borderId="75" xfId="0" applyNumberFormat="1" applyFont="1" applyFill="1" applyBorder="1"/>
    <xf numFmtId="0" fontId="53" fillId="0" borderId="0" xfId="0" applyFont="1" applyFill="1"/>
    <xf numFmtId="0" fontId="53" fillId="0" borderId="0" xfId="0" applyFont="1"/>
    <xf numFmtId="0" fontId="12" fillId="0" borderId="14" xfId="0" applyNumberFormat="1" applyFont="1" applyFill="1" applyBorder="1" applyAlignment="1">
      <alignment horizontal="left"/>
    </xf>
    <xf numFmtId="0" fontId="12" fillId="0" borderId="14" xfId="0" applyNumberFormat="1" applyFont="1" applyFill="1" applyBorder="1" applyAlignment="1">
      <alignment horizontal="left" wrapText="1"/>
    </xf>
    <xf numFmtId="0" fontId="12" fillId="0" borderId="0" xfId="0" applyFont="1"/>
    <xf numFmtId="0" fontId="12" fillId="0" borderId="0" xfId="0" applyFont="1" applyBorder="1"/>
    <xf numFmtId="43" fontId="12" fillId="0" borderId="0" xfId="0" applyNumberFormat="1" applyFont="1" applyBorder="1"/>
    <xf numFmtId="43" fontId="12" fillId="0" borderId="0" xfId="0" applyNumberFormat="1" applyFont="1" applyBorder="1"/>
    <xf numFmtId="0" fontId="12" fillId="0" borderId="0" xfId="0" applyFont="1" applyFill="1" applyBorder="1"/>
    <xf numFmtId="43" fontId="12" fillId="0" borderId="0" xfId="0" applyNumberFormat="1" applyFont="1" applyFill="1" applyBorder="1"/>
    <xf numFmtId="43" fontId="12" fillId="0" borderId="0" xfId="0" applyNumberFormat="1" applyFont="1" applyFill="1"/>
    <xf numFmtId="0" fontId="12" fillId="0" borderId="0" xfId="0" applyFont="1" applyFill="1"/>
    <xf numFmtId="43" fontId="17" fillId="0" borderId="81" xfId="0" applyNumberFormat="1" applyFont="1" applyFill="1" applyBorder="1" applyAlignment="1">
      <alignment horizontal="center"/>
    </xf>
    <xf numFmtId="43" fontId="12" fillId="0" borderId="14" xfId="0" applyNumberFormat="1" applyFont="1" applyFill="1" applyBorder="1"/>
    <xf numFmtId="43" fontId="12" fillId="0" borderId="15" xfId="0" applyNumberFormat="1" applyFont="1" applyFill="1" applyBorder="1"/>
    <xf numFmtId="0" fontId="12" fillId="0" borderId="14" xfId="0" applyNumberFormat="1" applyFont="1" applyFill="1" applyBorder="1" applyAlignment="1">
      <alignment horizontal="left"/>
    </xf>
    <xf numFmtId="0" fontId="12" fillId="0" borderId="14" xfId="0" applyFont="1" applyFill="1" applyBorder="1" applyAlignment="1">
      <alignment horizontal="left" wrapText="1"/>
    </xf>
    <xf numFmtId="0" fontId="12" fillId="0" borderId="14" xfId="0" applyFont="1" applyFill="1" applyBorder="1"/>
    <xf numFmtId="0" fontId="12" fillId="0" borderId="14" xfId="0" applyFont="1" applyFill="1" applyBorder="1" applyAlignment="1">
      <alignment horizontal="left"/>
    </xf>
    <xf numFmtId="0" fontId="12" fillId="0" borderId="1" xfId="0" applyFont="1" applyFill="1" applyBorder="1"/>
    <xf numFmtId="0" fontId="12" fillId="0" borderId="80" xfId="0" applyFont="1" applyFill="1" applyBorder="1"/>
    <xf numFmtId="43" fontId="12" fillId="0" borderId="0" xfId="0" applyNumberFormat="1" applyFont="1" applyFill="1" applyBorder="1" applyAlignment="1">
      <alignment horizontal="left"/>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30" xfId="0" applyFont="1" applyFill="1" applyBorder="1" applyAlignment="1">
      <alignment horizontal="right"/>
    </xf>
    <xf numFmtId="41" fontId="12" fillId="0" borderId="33" xfId="0" applyNumberFormat="1" applyFont="1" applyFill="1" applyBorder="1"/>
    <xf numFmtId="41" fontId="12" fillId="0" borderId="15" xfId="0" applyNumberFormat="1" applyFont="1" applyFill="1" applyBorder="1"/>
    <xf numFmtId="41" fontId="12" fillId="0" borderId="15" xfId="0" applyNumberFormat="1" applyFont="1" applyFill="1" applyBorder="1"/>
    <xf numFmtId="41" fontId="12" fillId="0" borderId="77" xfId="0" applyNumberFormat="1" applyFont="1" applyFill="1" applyBorder="1"/>
    <xf numFmtId="41" fontId="12" fillId="0" borderId="0" xfId="0" applyNumberFormat="1" applyFont="1" applyFill="1" applyBorder="1"/>
    <xf numFmtId="0" fontId="12" fillId="2" borderId="0" xfId="0" applyFont="1" applyFill="1" applyBorder="1"/>
    <xf numFmtId="41" fontId="12" fillId="0" borderId="81" xfId="0" applyNumberFormat="1" applyFont="1" applyFill="1" applyBorder="1"/>
    <xf numFmtId="0" fontId="17" fillId="0" borderId="80" xfId="0" applyFont="1" applyFill="1" applyBorder="1"/>
    <xf numFmtId="43" fontId="17" fillId="0" borderId="78" xfId="0" applyNumberFormat="1" applyFont="1" applyFill="1" applyBorder="1"/>
    <xf numFmtId="0" fontId="17" fillId="0" borderId="76" xfId="0" applyFont="1" applyFill="1" applyBorder="1"/>
    <xf numFmtId="43" fontId="38" fillId="0" borderId="0" xfId="0" applyNumberFormat="1" applyFont="1" applyBorder="1"/>
    <xf numFmtId="0" fontId="33" fillId="0" borderId="0" xfId="0" applyFont="1"/>
    <xf numFmtId="0" fontId="12" fillId="0" borderId="1" xfId="0" applyNumberFormat="1" applyFont="1" applyFill="1" applyBorder="1" applyAlignment="1">
      <alignment horizontal="left"/>
    </xf>
    <xf numFmtId="43" fontId="12" fillId="0" borderId="74" xfId="0" applyNumberFormat="1" applyFont="1" applyFill="1" applyBorder="1"/>
    <xf numFmtId="0" fontId="12" fillId="0" borderId="39" xfId="0" applyFont="1" applyBorder="1"/>
    <xf numFmtId="0" fontId="12" fillId="0" borderId="42" xfId="0" applyFont="1" applyFill="1" applyBorder="1"/>
    <xf numFmtId="0" fontId="23" fillId="0" borderId="16" xfId="0" applyFont="1" applyFill="1" applyBorder="1" applyAlignment="1">
      <alignment horizontal="centerContinuous"/>
    </xf>
    <xf numFmtId="0" fontId="53" fillId="0" borderId="23" xfId="0" applyFont="1" applyFill="1" applyBorder="1"/>
    <xf numFmtId="41" fontId="53" fillId="0" borderId="23" xfId="0" applyNumberFormat="1" applyFont="1" applyFill="1" applyBorder="1"/>
    <xf numFmtId="41" fontId="53" fillId="0" borderId="50" xfId="0" applyNumberFormat="1" applyFont="1" applyFill="1" applyBorder="1"/>
    <xf numFmtId="41" fontId="12" fillId="0" borderId="15" xfId="0" applyNumberFormat="1" applyFont="1" applyFill="1" applyBorder="1"/>
    <xf numFmtId="0" fontId="63" fillId="0" borderId="0" xfId="0" applyFont="1" applyFill="1" applyBorder="1"/>
    <xf numFmtId="0" fontId="63" fillId="0" borderId="0" xfId="0" applyFont="1" applyBorder="1"/>
    <xf numFmtId="0" fontId="63" fillId="0" borderId="0" xfId="0" applyFont="1"/>
    <xf numFmtId="0" fontId="12" fillId="0" borderId="0" xfId="0" applyFont="1" applyFill="1"/>
    <xf numFmtId="49" fontId="12" fillId="0" borderId="14" xfId="0" applyNumberFormat="1" applyFont="1" applyFill="1" applyBorder="1" applyAlignment="1"/>
    <xf numFmtId="49" fontId="12" fillId="0" borderId="0" xfId="0" applyNumberFormat="1" applyFont="1" applyFill="1" applyAlignment="1">
      <alignment horizontal="left"/>
    </xf>
    <xf numFmtId="165" fontId="12" fillId="0" borderId="0" xfId="0" applyNumberFormat="1" applyFont="1" applyBorder="1"/>
    <xf numFmtId="10" fontId="12" fillId="0" borderId="0" xfId="0" applyNumberFormat="1" applyFont="1" applyBorder="1"/>
    <xf numFmtId="49" fontId="10" fillId="0" borderId="14" xfId="0" applyNumberFormat="1" applyFont="1" applyFill="1" applyBorder="1" applyAlignment="1">
      <alignment horizontal="left"/>
    </xf>
    <xf numFmtId="0" fontId="10" fillId="0" borderId="0" xfId="0" applyFont="1" applyFill="1" applyAlignment="1">
      <alignment horizontal="center"/>
    </xf>
    <xf numFmtId="0" fontId="10" fillId="0" borderId="0" xfId="0" applyFont="1" applyFill="1"/>
    <xf numFmtId="17" fontId="12" fillId="0" borderId="0" xfId="0" applyNumberFormat="1" applyFont="1" applyFill="1" applyAlignment="1">
      <alignment horizontal="center"/>
    </xf>
    <xf numFmtId="0" fontId="12" fillId="0" borderId="79" xfId="0" applyFont="1" applyFill="1" applyBorder="1" applyAlignment="1" applyProtection="1">
      <alignment horizontal="center" wrapText="1"/>
      <protection locked="0"/>
    </xf>
    <xf numFmtId="0" fontId="12" fillId="0" borderId="79" xfId="0" applyFont="1" applyFill="1" applyBorder="1" applyAlignment="1">
      <alignment horizontal="center" wrapText="1"/>
    </xf>
    <xf numFmtId="0" fontId="12" fillId="0" borderId="0" xfId="0" applyFont="1" applyAlignment="1">
      <alignment wrapText="1"/>
    </xf>
    <xf numFmtId="0" fontId="12" fillId="0" borderId="62" xfId="0" applyFont="1" applyFill="1" applyBorder="1"/>
    <xf numFmtId="165" fontId="12" fillId="0" borderId="76" xfId="0" applyNumberFormat="1" applyFont="1" applyFill="1" applyBorder="1"/>
    <xf numFmtId="41" fontId="12" fillId="0" borderId="76" xfId="0" applyNumberFormat="1" applyFont="1" applyFill="1" applyBorder="1"/>
    <xf numFmtId="165" fontId="12" fillId="0" borderId="0" xfId="0" applyNumberFormat="1" applyFont="1"/>
    <xf numFmtId="41" fontId="22" fillId="0" borderId="0" xfId="0" applyNumberFormat="1" applyFont="1" applyFill="1"/>
    <xf numFmtId="0" fontId="12" fillId="0" borderId="78" xfId="0" applyFont="1" applyFill="1" applyBorder="1" applyAlignment="1">
      <alignment vertical="top"/>
    </xf>
    <xf numFmtId="0" fontId="12" fillId="0" borderId="76" xfId="0" applyFont="1" applyFill="1" applyBorder="1" applyAlignment="1">
      <alignment vertical="top"/>
    </xf>
    <xf numFmtId="44" fontId="12" fillId="0" borderId="76" xfId="0" applyNumberFormat="1" applyFont="1" applyFill="1" applyBorder="1"/>
    <xf numFmtId="0" fontId="12" fillId="0" borderId="76" xfId="0" applyFont="1" applyFill="1" applyBorder="1" applyAlignment="1">
      <alignment wrapText="1"/>
    </xf>
    <xf numFmtId="0" fontId="12" fillId="0" borderId="76" xfId="0" applyFont="1" applyFill="1" applyBorder="1"/>
    <xf numFmtId="41" fontId="50" fillId="0" borderId="0" xfId="0" applyNumberFormat="1" applyFont="1" applyFill="1" applyBorder="1"/>
    <xf numFmtId="164" fontId="6" fillId="0" borderId="0" xfId="0" applyNumberFormat="1" applyFont="1" applyFill="1" applyAlignment="1">
      <alignment horizontal="left"/>
    </xf>
    <xf numFmtId="41" fontId="6" fillId="0" borderId="0" xfId="0" applyNumberFormat="1" applyFont="1" applyFill="1" applyAlignment="1">
      <alignment horizontal="right"/>
    </xf>
    <xf numFmtId="43" fontId="8" fillId="0" borderId="0" xfId="0" applyNumberFormat="1" applyFont="1" applyFill="1"/>
    <xf numFmtId="41" fontId="12" fillId="0" borderId="0" xfId="0" applyNumberFormat="1" applyFont="1"/>
    <xf numFmtId="165" fontId="0" fillId="0" borderId="0" xfId="0" applyNumberFormat="1"/>
    <xf numFmtId="41" fontId="12" fillId="11" borderId="33" xfId="0" applyNumberFormat="1" applyFont="1" applyFill="1" applyBorder="1"/>
    <xf numFmtId="165" fontId="12" fillId="0" borderId="0" xfId="0" applyNumberFormat="1" applyFont="1" applyBorder="1"/>
    <xf numFmtId="41" fontId="64" fillId="0" borderId="15" xfId="0" applyNumberFormat="1" applyFont="1" applyFill="1" applyBorder="1"/>
    <xf numFmtId="49" fontId="65" fillId="0" borderId="23" xfId="0" applyNumberFormat="1" applyFont="1" applyFill="1" applyBorder="1" applyAlignment="1">
      <alignment horizontal="left"/>
    </xf>
    <xf numFmtId="49" fontId="65" fillId="0" borderId="0" xfId="0" applyNumberFormat="1" applyFont="1" applyFill="1" applyBorder="1" applyAlignment="1">
      <alignment horizontal="left"/>
    </xf>
    <xf numFmtId="0" fontId="65" fillId="0" borderId="0" xfId="0" applyFont="1" applyFill="1" applyBorder="1"/>
    <xf numFmtId="0" fontId="65" fillId="0" borderId="0" xfId="0" applyFont="1" applyFill="1" applyBorder="1" applyAlignment="1">
      <alignment horizontal="left"/>
    </xf>
    <xf numFmtId="0" fontId="65" fillId="0" borderId="0" xfId="0" applyFont="1" applyFill="1" applyBorder="1" applyAlignment="1">
      <alignment horizontal="center"/>
    </xf>
    <xf numFmtId="0" fontId="64" fillId="0" borderId="0" xfId="0" applyFont="1"/>
    <xf numFmtId="43" fontId="65" fillId="0" borderId="0" xfId="0" applyNumberFormat="1" applyFont="1" applyFill="1" applyBorder="1"/>
    <xf numFmtId="49" fontId="65" fillId="0" borderId="54" xfId="0" applyNumberFormat="1" applyFont="1" applyFill="1" applyBorder="1" applyAlignment="1">
      <alignment horizontal="center"/>
    </xf>
    <xf numFmtId="49" fontId="65" fillId="0" borderId="60" xfId="0" applyNumberFormat="1" applyFont="1" applyFill="1" applyBorder="1" applyAlignment="1">
      <alignment horizontal="center"/>
    </xf>
    <xf numFmtId="41" fontId="65" fillId="0" borderId="0" xfId="0" applyNumberFormat="1" applyFont="1" applyFill="1" applyBorder="1"/>
    <xf numFmtId="41" fontId="65" fillId="0" borderId="15" xfId="0" applyNumberFormat="1" applyFont="1" applyFill="1" applyBorder="1"/>
    <xf numFmtId="41" fontId="65" fillId="0" borderId="23" xfId="0" applyNumberFormat="1" applyFont="1" applyFill="1" applyBorder="1"/>
    <xf numFmtId="41" fontId="65" fillId="0" borderId="27" xfId="0" applyNumberFormat="1" applyFont="1" applyFill="1" applyBorder="1"/>
    <xf numFmtId="41" fontId="65" fillId="6" borderId="0" xfId="0" applyNumberFormat="1" applyFont="1" applyFill="1" applyBorder="1"/>
    <xf numFmtId="41" fontId="65" fillId="0" borderId="0" xfId="0" applyNumberFormat="1" applyFont="1" applyFill="1"/>
    <xf numFmtId="41" fontId="62" fillId="0" borderId="1" xfId="0" applyNumberFormat="1" applyFont="1" applyFill="1" applyBorder="1" applyAlignment="1">
      <alignment horizontal="right"/>
    </xf>
    <xf numFmtId="165" fontId="8" fillId="0" borderId="0" xfId="0" applyNumberFormat="1" applyFont="1"/>
    <xf numFmtId="165" fontId="12" fillId="0" borderId="0" xfId="0" applyNumberFormat="1" applyFont="1"/>
    <xf numFmtId="42" fontId="12" fillId="0" borderId="0" xfId="0" applyNumberFormat="1" applyFont="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53" fillId="0" borderId="0" xfId="0" applyNumberFormat="1" applyFont="1" applyFill="1"/>
    <xf numFmtId="165" fontId="53" fillId="0" borderId="0" xfId="0" applyNumberFormat="1" applyFont="1"/>
    <xf numFmtId="165" fontId="53" fillId="0" borderId="0" xfId="0" applyNumberFormat="1" applyFont="1"/>
    <xf numFmtId="165" fontId="66" fillId="0" borderId="69" xfId="0" applyNumberFormat="1" applyFont="1" applyFill="1" applyBorder="1"/>
    <xf numFmtId="42" fontId="67" fillId="0" borderId="0" xfId="0" applyNumberFormat="1" applyFont="1" applyFill="1"/>
    <xf numFmtId="0" fontId="4" fillId="12" borderId="71" xfId="0" applyFont="1" applyFill="1" applyBorder="1" applyAlignment="1">
      <alignment horizontal="left"/>
    </xf>
    <xf numFmtId="43" fontId="53" fillId="0" borderId="0" xfId="0" applyNumberFormat="1" applyFont="1" applyFill="1"/>
    <xf numFmtId="0" fontId="53" fillId="0" borderId="51" xfId="0" applyFont="1" applyFill="1" applyBorder="1"/>
    <xf numFmtId="10" fontId="53" fillId="0" borderId="53" xfId="0" applyNumberFormat="1" applyFont="1" applyFill="1" applyBorder="1"/>
    <xf numFmtId="0" fontId="4" fillId="12" borderId="83" xfId="0" applyFont="1" applyFill="1" applyBorder="1" applyAlignment="1">
      <alignment horizontal="center"/>
    </xf>
    <xf numFmtId="165" fontId="0" fillId="0" borderId="23" xfId="0" applyNumberFormat="1" applyFont="1" applyBorder="1"/>
    <xf numFmtId="43" fontId="53" fillId="0" borderId="27" xfId="0" applyNumberFormat="1" applyFont="1" applyFill="1" applyBorder="1"/>
    <xf numFmtId="0" fontId="0" fillId="0" borderId="23" xfId="0" applyBorder="1"/>
    <xf numFmtId="165" fontId="4" fillId="12" borderId="84" xfId="0" applyNumberFormat="1" applyFont="1" applyFill="1" applyBorder="1"/>
    <xf numFmtId="165" fontId="4" fillId="12" borderId="85" xfId="0" applyNumberFormat="1" applyFont="1" applyFill="1" applyBorder="1"/>
    <xf numFmtId="0" fontId="4" fillId="12" borderId="75" xfId="0" applyFont="1" applyFill="1" applyBorder="1" applyAlignment="1">
      <alignment horizontal="center" wrapText="1"/>
    </xf>
    <xf numFmtId="0" fontId="4" fillId="12" borderId="86" xfId="0" applyFont="1" applyFill="1" applyBorder="1" applyAlignment="1">
      <alignment horizontal="center"/>
    </xf>
    <xf numFmtId="0" fontId="4" fillId="12" borderId="82" xfId="0" applyFont="1" applyFill="1" applyBorder="1" applyAlignment="1">
      <alignment horizontal="center" wrapText="1"/>
    </xf>
    <xf numFmtId="0" fontId="4" fillId="12" borderId="75" xfId="0" applyFont="1" applyFill="1" applyBorder="1"/>
    <xf numFmtId="165" fontId="0" fillId="0" borderId="0" xfId="0" applyNumberFormat="1" applyFill="1"/>
    <xf numFmtId="165" fontId="53" fillId="0" borderId="0" xfId="0" applyNumberFormat="1" applyFont="1" applyFill="1"/>
    <xf numFmtId="0" fontId="14" fillId="0" borderId="0" xfId="0" applyFont="1" applyFill="1" applyAlignment="1">
      <alignment vertical="top"/>
    </xf>
    <xf numFmtId="0" fontId="12" fillId="0" borderId="0" xfId="0" applyFont="1" applyFill="1" applyAlignment="1">
      <alignment vertical="top"/>
    </xf>
    <xf numFmtId="43" fontId="12" fillId="0" borderId="0" xfId="0" applyNumberFormat="1" applyFont="1" applyFill="1" applyBorder="1"/>
    <xf numFmtId="0" fontId="12" fillId="0" borderId="0" xfId="0" applyFont="1" applyFill="1" applyAlignment="1">
      <alignment wrapText="1"/>
    </xf>
    <xf numFmtId="41" fontId="12" fillId="0" borderId="0" xfId="0" applyNumberFormat="1" applyFont="1" applyFill="1"/>
    <xf numFmtId="41" fontId="15" fillId="0" borderId="0" xfId="0" applyNumberFormat="1" applyFont="1" applyFill="1"/>
    <xf numFmtId="43" fontId="16" fillId="0" borderId="0" xfId="0" applyNumberFormat="1" applyFont="1" applyFill="1" applyBorder="1"/>
    <xf numFmtId="41" fontId="16" fillId="0" borderId="0" xfId="0" applyNumberFormat="1" applyFont="1" applyFill="1"/>
    <xf numFmtId="0" fontId="16" fillId="0" borderId="0" xfId="0" applyFont="1" applyFill="1"/>
    <xf numFmtId="0" fontId="12" fillId="0" borderId="0" xfId="0" applyFont="1" applyFill="1"/>
    <xf numFmtId="0" fontId="17" fillId="0" borderId="0" xfId="0" applyFont="1" applyFill="1" applyAlignment="1">
      <alignment vertical="top"/>
    </xf>
    <xf numFmtId="43" fontId="17" fillId="0" borderId="0" xfId="0" applyNumberFormat="1" applyFont="1" applyFill="1" applyBorder="1"/>
    <xf numFmtId="43" fontId="17" fillId="5" borderId="16" xfId="0" applyNumberFormat="1" applyFont="1" applyFill="1" applyBorder="1" applyAlignment="1">
      <alignment horizontal="centerContinuous" wrapText="1"/>
    </xf>
    <xf numFmtId="41" fontId="17" fillId="5" borderId="56" xfId="0" applyNumberFormat="1" applyFont="1" applyFill="1" applyBorder="1" applyAlignment="1">
      <alignment horizontal="centerContinuous"/>
    </xf>
    <xf numFmtId="41" fontId="17" fillId="5" borderId="9" xfId="0" applyNumberFormat="1" applyFont="1" applyFill="1" applyBorder="1" applyAlignment="1">
      <alignment horizontal="centerContinuous"/>
    </xf>
    <xf numFmtId="41" fontId="17" fillId="0" borderId="1" xfId="0" applyNumberFormat="1" applyFont="1" applyFill="1" applyBorder="1" applyAlignment="1">
      <alignment horizontal="centerContinuous"/>
    </xf>
    <xf numFmtId="0" fontId="9" fillId="0" borderId="1" xfId="0" applyFont="1" applyFill="1" applyBorder="1" applyAlignment="1">
      <alignment horizontal="center" vertical="top"/>
    </xf>
    <xf numFmtId="0" fontId="17" fillId="0" borderId="1" xfId="0" applyFont="1" applyFill="1" applyBorder="1" applyAlignment="1">
      <alignment horizontal="center" vertical="top"/>
    </xf>
    <xf numFmtId="43" fontId="17" fillId="0" borderId="0" xfId="0" applyNumberFormat="1" applyFont="1" applyFill="1" applyBorder="1" applyAlignment="1">
      <alignment horizontal="center"/>
    </xf>
    <xf numFmtId="0" fontId="17" fillId="0" borderId="1" xfId="0" applyFont="1" applyFill="1" applyBorder="1" applyAlignment="1">
      <alignment horizontal="center" wrapText="1"/>
    </xf>
    <xf numFmtId="41" fontId="17" fillId="0" borderId="1" xfId="0" applyNumberFormat="1" applyFont="1" applyFill="1" applyBorder="1" applyAlignment="1">
      <alignment horizontal="center"/>
    </xf>
    <xf numFmtId="0" fontId="18" fillId="0" borderId="0" xfId="0" applyFont="1" applyFill="1" applyBorder="1" applyAlignment="1">
      <alignment horizontal="left" vertical="top"/>
    </xf>
    <xf numFmtId="43" fontId="12" fillId="0" borderId="0" xfId="0" applyNumberFormat="1" applyFont="1" applyFill="1" applyBorder="1" applyAlignment="1">
      <alignment horizontal="center"/>
    </xf>
    <xf numFmtId="0" fontId="12" fillId="0" borderId="0" xfId="0" applyFont="1" applyFill="1" applyBorder="1" applyAlignment="1">
      <alignment horizontal="center" wrapText="1"/>
    </xf>
    <xf numFmtId="41" fontId="12" fillId="0" borderId="0" xfId="0" applyNumberFormat="1" applyFont="1" applyFill="1" applyBorder="1" applyAlignment="1">
      <alignment horizontal="center"/>
    </xf>
    <xf numFmtId="44" fontId="12" fillId="0" borderId="0" xfId="0" applyNumberFormat="1" applyFont="1" applyFill="1" applyBorder="1"/>
    <xf numFmtId="41" fontId="12" fillId="0" borderId="0" xfId="0" applyNumberFormat="1" applyFont="1" applyFill="1"/>
    <xf numFmtId="42" fontId="12" fillId="0" borderId="0" xfId="0" applyNumberFormat="1" applyFont="1" applyFill="1"/>
    <xf numFmtId="0" fontId="12" fillId="0" borderId="0" xfId="0" applyFont="1" applyFill="1" applyAlignment="1">
      <alignment horizontal="left" vertical="top" indent="1"/>
    </xf>
    <xf numFmtId="0" fontId="12" fillId="0" borderId="0" xfId="0" applyFont="1" applyFill="1" applyAlignment="1">
      <alignment horizontal="left" wrapText="1" indent="1"/>
    </xf>
    <xf numFmtId="41" fontId="12" fillId="0" borderId="0" xfId="0" applyNumberFormat="1" applyFont="1" applyFill="1" applyBorder="1"/>
    <xf numFmtId="41" fontId="12" fillId="0" borderId="80" xfId="0" applyNumberFormat="1" applyFont="1" applyFill="1" applyBorder="1"/>
    <xf numFmtId="0" fontId="12" fillId="0" borderId="0" xfId="0" applyFont="1" applyFill="1" applyAlignment="1">
      <alignment vertical="top"/>
    </xf>
    <xf numFmtId="0" fontId="12" fillId="0" borderId="0" xfId="0" applyFont="1" applyFill="1" applyAlignment="1">
      <alignment wrapText="1"/>
    </xf>
    <xf numFmtId="42" fontId="12" fillId="0" borderId="5" xfId="0" applyNumberFormat="1" applyFont="1" applyFill="1" applyBorder="1"/>
    <xf numFmtId="42" fontId="12" fillId="0" borderId="69" xfId="0" applyNumberFormat="1" applyFont="1" applyFill="1" applyBorder="1"/>
    <xf numFmtId="42" fontId="12" fillId="0" borderId="0" xfId="0" applyNumberFormat="1" applyFont="1" applyFill="1" applyBorder="1"/>
    <xf numFmtId="0" fontId="12" fillId="0" borderId="78" xfId="0" applyFont="1" applyFill="1" applyBorder="1" applyAlignment="1">
      <alignment vertical="top"/>
    </xf>
    <xf numFmtId="0" fontId="12" fillId="0" borderId="76" xfId="0" applyFont="1" applyFill="1" applyBorder="1" applyAlignment="1">
      <alignment vertical="top"/>
    </xf>
    <xf numFmtId="44" fontId="12" fillId="0" borderId="76" xfId="0" applyNumberFormat="1" applyFont="1" applyFill="1" applyBorder="1"/>
    <xf numFmtId="0" fontId="12" fillId="0" borderId="76" xfId="0" applyFont="1" applyFill="1" applyBorder="1" applyAlignment="1">
      <alignment wrapText="1"/>
    </xf>
    <xf numFmtId="42" fontId="12" fillId="0" borderId="76" xfId="0" applyNumberFormat="1" applyFont="1" applyFill="1" applyBorder="1"/>
    <xf numFmtId="0" fontId="12" fillId="0" borderId="76" xfId="0" applyFont="1" applyFill="1" applyBorder="1"/>
    <xf numFmtId="3" fontId="12" fillId="0" borderId="0" xfId="0" applyNumberFormat="1" applyFont="1" applyFill="1" applyAlignment="1">
      <alignment horizontal="left" wrapText="1"/>
    </xf>
    <xf numFmtId="165" fontId="0" fillId="0" borderId="0" xfId="0" applyNumberFormat="1" applyFont="1" applyFill="1"/>
    <xf numFmtId="0" fontId="38" fillId="0" borderId="0" xfId="0" applyFont="1" applyFill="1"/>
    <xf numFmtId="10" fontId="12" fillId="0" borderId="0" xfId="0" applyNumberFormat="1" applyFont="1" applyFill="1"/>
    <xf numFmtId="0" fontId="12" fillId="0" borderId="0" xfId="0" applyFont="1" applyFill="1" applyAlignment="1">
      <alignment horizontal="left" wrapText="1"/>
    </xf>
    <xf numFmtId="0" fontId="19" fillId="0" borderId="0" xfId="0" applyFont="1" applyFill="1" applyAlignment="1">
      <alignment horizontal="left" wrapText="1"/>
    </xf>
    <xf numFmtId="41" fontId="12" fillId="0" borderId="69" xfId="0" applyNumberFormat="1" applyFont="1" applyFill="1" applyBorder="1"/>
    <xf numFmtId="42" fontId="12" fillId="0" borderId="0" xfId="0" applyNumberFormat="1" applyFont="1" applyFill="1" applyAlignment="1">
      <alignment wrapText="1"/>
    </xf>
    <xf numFmtId="0" fontId="18" fillId="0" borderId="0" xfId="0" applyFont="1" applyFill="1" applyAlignment="1">
      <alignment vertical="top"/>
    </xf>
    <xf numFmtId="44" fontId="12" fillId="0" borderId="0" xfId="0" applyNumberFormat="1" applyFont="1" applyFill="1"/>
    <xf numFmtId="42" fontId="12" fillId="0" borderId="0" xfId="0" applyNumberFormat="1" applyFont="1" applyFill="1"/>
    <xf numFmtId="0" fontId="68" fillId="0" borderId="0" xfId="0" applyFont="1" applyFill="1"/>
    <xf numFmtId="41" fontId="12" fillId="0" borderId="0" xfId="0" applyNumberFormat="1" applyFont="1" applyFill="1" applyBorder="1" applyAlignment="1">
      <alignment horizontal="center" vertical="center" wrapText="1"/>
    </xf>
    <xf numFmtId="41" fontId="12" fillId="0" borderId="0" xfId="0" applyNumberFormat="1" applyFont="1" applyFill="1" applyBorder="1"/>
    <xf numFmtId="41" fontId="25" fillId="0" borderId="0" xfId="0" applyNumberFormat="1" applyFont="1" applyFill="1"/>
    <xf numFmtId="0" fontId="38" fillId="0" borderId="0" xfId="0" applyFont="1" applyFill="1" applyAlignment="1">
      <alignment vertical="top"/>
    </xf>
    <xf numFmtId="43" fontId="10" fillId="0" borderId="0" xfId="0" applyNumberFormat="1" applyFont="1" applyFill="1" applyBorder="1"/>
    <xf numFmtId="0" fontId="10" fillId="0" borderId="0" xfId="0" applyFont="1" applyFill="1" applyAlignment="1">
      <alignment wrapText="1"/>
    </xf>
    <xf numFmtId="41" fontId="38" fillId="0" borderId="0" xfId="0" applyNumberFormat="1" applyFont="1" applyFill="1"/>
    <xf numFmtId="0" fontId="68" fillId="0" borderId="0" xfId="0" applyFont="1"/>
    <xf numFmtId="174" fontId="12" fillId="0" borderId="0" xfId="0" applyNumberFormat="1" applyFont="1" applyFill="1"/>
    <xf numFmtId="0" fontId="48" fillId="0" borderId="76" xfId="0" applyNumberFormat="1" applyFont="1" applyFill="1" applyBorder="1" applyAlignment="1">
      <alignment horizontal="center"/>
    </xf>
    <xf numFmtId="173" fontId="17" fillId="0" borderId="0" xfId="0" applyNumberFormat="1" applyFont="1" applyFill="1" applyAlignment="1">
      <alignment horizontal="left"/>
    </xf>
    <xf numFmtId="173" fontId="12" fillId="0" borderId="0" xfId="0" applyNumberFormat="1" applyFont="1" applyFill="1" applyAlignment="1">
      <alignment horizontal="left"/>
    </xf>
    <xf numFmtId="0" fontId="12" fillId="0" borderId="0" xfId="0" applyFont="1"/>
    <xf numFmtId="173" fontId="12" fillId="0" borderId="0" xfId="0" applyNumberFormat="1" applyFont="1" applyFill="1" applyAlignment="1">
      <alignment horizontal="right"/>
    </xf>
    <xf numFmtId="9" fontId="12" fillId="0" borderId="0" xfId="0" applyNumberFormat="1" applyFont="1" applyFill="1" applyAlignment="1">
      <alignment horizontal="left"/>
    </xf>
    <xf numFmtId="0" fontId="12" fillId="0" borderId="0" xfId="0" applyFont="1" applyFill="1"/>
    <xf numFmtId="0" fontId="12" fillId="0" borderId="0" xfId="0" applyFont="1"/>
    <xf numFmtId="0" fontId="12" fillId="0" borderId="0" xfId="0" applyFont="1" applyFill="1" applyAlignment="1">
      <alignment horizontal="center"/>
    </xf>
    <xf numFmtId="0" fontId="12" fillId="0" borderId="0" xfId="0" applyFont="1" applyFill="1" applyAlignment="1">
      <alignment horizontal="center" wrapText="1"/>
    </xf>
    <xf numFmtId="165" fontId="12" fillId="0" borderId="0" xfId="0" applyNumberFormat="1" applyFont="1" applyFill="1" applyAlignment="1">
      <alignment horizontal="left"/>
    </xf>
    <xf numFmtId="13" fontId="12" fillId="0" borderId="0" xfId="0" applyNumberFormat="1" applyFont="1" applyFill="1"/>
    <xf numFmtId="0" fontId="12" fillId="0" borderId="0" xfId="0" applyFont="1" applyFill="1" applyAlignment="1">
      <alignment horizontal="right"/>
    </xf>
    <xf numFmtId="176" fontId="17" fillId="0" borderId="88" xfId="0" applyNumberFormat="1" applyFont="1" applyFill="1" applyBorder="1" applyAlignment="1">
      <alignment horizontal="left"/>
    </xf>
    <xf numFmtId="44" fontId="72" fillId="0" borderId="0" xfId="0" applyNumberFormat="1" applyFont="1" applyFill="1" applyAlignment="1"/>
    <xf numFmtId="6" fontId="72" fillId="0" borderId="0" xfId="0" applyNumberFormat="1" applyFont="1" applyFill="1" applyAlignment="1"/>
    <xf numFmtId="174" fontId="12" fillId="0" borderId="0" xfId="0" applyNumberFormat="1" applyFont="1" applyFill="1" applyAlignment="1">
      <alignment horizontal="left"/>
    </xf>
    <xf numFmtId="0" fontId="12" fillId="0" borderId="0" xfId="0" applyFont="1" applyFill="1" applyBorder="1"/>
    <xf numFmtId="0" fontId="12" fillId="0" borderId="0" xfId="0" applyNumberFormat="1" applyFont="1" applyFill="1" applyAlignment="1"/>
    <xf numFmtId="42" fontId="73" fillId="0" borderId="0" xfId="0" applyNumberFormat="1" applyFont="1" applyFill="1" applyAlignment="1">
      <alignment horizontal="center"/>
    </xf>
    <xf numFmtId="0" fontId="17" fillId="0" borderId="37" xfId="0" applyNumberFormat="1" applyFont="1" applyFill="1" applyBorder="1" applyAlignment="1"/>
    <xf numFmtId="0" fontId="17" fillId="0" borderId="37" xfId="0" applyNumberFormat="1" applyFont="1" applyFill="1" applyBorder="1" applyAlignment="1">
      <alignment horizontal="center"/>
    </xf>
    <xf numFmtId="0" fontId="17" fillId="0" borderId="25" xfId="0" applyNumberFormat="1" applyFont="1" applyFill="1" applyBorder="1" applyAlignment="1"/>
    <xf numFmtId="175" fontId="17" fillId="0" borderId="25" xfId="0" applyNumberFormat="1" applyFont="1" applyFill="1" applyBorder="1" applyAlignment="1">
      <alignment horizontal="center"/>
    </xf>
    <xf numFmtId="0" fontId="17" fillId="0" borderId="0" xfId="0" applyNumberFormat="1" applyFont="1" applyFill="1" applyBorder="1" applyAlignment="1"/>
    <xf numFmtId="175" fontId="17" fillId="0" borderId="0" xfId="0" applyNumberFormat="1" applyFont="1" applyFill="1" applyBorder="1" applyAlignment="1">
      <alignment horizontal="center"/>
    </xf>
    <xf numFmtId="0" fontId="17" fillId="0" borderId="6" xfId="0" applyNumberFormat="1" applyFont="1" applyBorder="1" applyAlignment="1">
      <alignment horizontal="center"/>
    </xf>
    <xf numFmtId="0" fontId="17" fillId="0" borderId="89" xfId="0" applyNumberFormat="1" applyFont="1" applyBorder="1" applyAlignment="1">
      <alignment horizontal="centerContinuous" vertical="center"/>
    </xf>
    <xf numFmtId="0" fontId="17" fillId="0" borderId="90" xfId="0" applyNumberFormat="1" applyFont="1" applyBorder="1" applyAlignment="1">
      <alignment horizontal="centerContinuous" vertical="center"/>
    </xf>
    <xf numFmtId="0" fontId="17" fillId="0" borderId="53" xfId="0" applyNumberFormat="1" applyFont="1" applyBorder="1" applyAlignment="1">
      <alignment horizontal="centerContinuous" vertical="center"/>
    </xf>
    <xf numFmtId="173" fontId="17" fillId="0" borderId="6" xfId="0" applyNumberFormat="1" applyFont="1" applyBorder="1" applyAlignment="1">
      <alignment horizontal="center"/>
    </xf>
    <xf numFmtId="0" fontId="12" fillId="0" borderId="0" xfId="0" applyNumberFormat="1" applyFont="1" applyAlignment="1"/>
    <xf numFmtId="0" fontId="17" fillId="0" borderId="7" xfId="0" applyNumberFormat="1" applyFont="1" applyBorder="1" applyAlignment="1">
      <alignment horizontal="center"/>
    </xf>
    <xf numFmtId="0" fontId="17" fillId="0" borderId="23" xfId="0" applyNumberFormat="1" applyFont="1" applyFill="1" applyBorder="1" applyAlignment="1">
      <alignment horizontal="centerContinuous" vertical="center"/>
    </xf>
    <xf numFmtId="0" fontId="17" fillId="0" borderId="27" xfId="0" applyNumberFormat="1" applyFont="1" applyFill="1" applyBorder="1" applyAlignment="1">
      <alignment horizontal="centerContinuous" vertical="center"/>
    </xf>
    <xf numFmtId="10" fontId="17" fillId="0" borderId="91" xfId="0" applyNumberFormat="1" applyFont="1" applyFill="1" applyBorder="1" applyAlignment="1">
      <alignment horizontal="center"/>
    </xf>
    <xf numFmtId="0" fontId="17" fillId="0" borderId="0" xfId="0" applyNumberFormat="1" applyFont="1" applyFill="1" applyBorder="1" applyAlignment="1">
      <alignment horizontal="centerContinuous" vertical="center"/>
    </xf>
    <xf numFmtId="0" fontId="17" fillId="0" borderId="23" xfId="0" applyNumberFormat="1" applyFont="1" applyFill="1" applyBorder="1" applyAlignment="1">
      <alignment horizontal="center"/>
    </xf>
    <xf numFmtId="0" fontId="17" fillId="0" borderId="27" xfId="0" applyNumberFormat="1" applyFont="1" applyFill="1" applyBorder="1" applyAlignment="1">
      <alignment horizontal="center"/>
    </xf>
    <xf numFmtId="173" fontId="17" fillId="0" borderId="7" xfId="0" applyNumberFormat="1" applyFont="1" applyFill="1" applyBorder="1" applyAlignment="1">
      <alignment horizontal="center"/>
    </xf>
    <xf numFmtId="10" fontId="17" fillId="0" borderId="9" xfId="0" applyNumberFormat="1" applyFont="1" applyFill="1" applyBorder="1" applyAlignment="1">
      <alignment horizontal="center"/>
    </xf>
    <xf numFmtId="9" fontId="17" fillId="0" borderId="7" xfId="0" applyNumberFormat="1" applyFont="1" applyFill="1" applyBorder="1" applyAlignment="1">
      <alignment horizontal="center"/>
    </xf>
    <xf numFmtId="0" fontId="12" fillId="0" borderId="7" xfId="0" applyNumberFormat="1" applyFont="1" applyBorder="1" applyAlignment="1"/>
    <xf numFmtId="0" fontId="17" fillId="0" borderId="23" xfId="0" applyNumberFormat="1" applyFont="1" applyBorder="1" applyAlignment="1">
      <alignment horizontal="center"/>
    </xf>
    <xf numFmtId="0" fontId="17" fillId="0" borderId="27" xfId="0" applyNumberFormat="1" applyFont="1" applyBorder="1" applyAlignment="1">
      <alignment horizontal="center"/>
    </xf>
    <xf numFmtId="173" fontId="17" fillId="0" borderId="7" xfId="0" applyNumberFormat="1" applyFont="1" applyBorder="1" applyAlignment="1">
      <alignment horizontal="center"/>
    </xf>
    <xf numFmtId="9" fontId="17" fillId="0" borderId="7" xfId="0" applyNumberFormat="1" applyFont="1" applyBorder="1" applyAlignment="1">
      <alignment horizontal="center"/>
    </xf>
    <xf numFmtId="0" fontId="17" fillId="0" borderId="57" xfId="0" applyNumberFormat="1" applyFont="1" applyBorder="1" applyAlignment="1">
      <alignment horizontal="center"/>
    </xf>
    <xf numFmtId="0" fontId="17" fillId="0" borderId="50" xfId="0" applyNumberFormat="1" applyFont="1" applyBorder="1" applyAlignment="1">
      <alignment horizontal="center"/>
    </xf>
    <xf numFmtId="0" fontId="17" fillId="0" borderId="35" xfId="0" applyNumberFormat="1" applyFont="1" applyBorder="1" applyAlignment="1">
      <alignment horizontal="center"/>
    </xf>
    <xf numFmtId="0" fontId="17" fillId="0" borderId="50" xfId="0" applyNumberFormat="1" applyFont="1" applyFill="1" applyBorder="1" applyAlignment="1">
      <alignment horizontal="center"/>
    </xf>
    <xf numFmtId="0" fontId="17" fillId="0" borderId="35" xfId="0" applyNumberFormat="1" applyFont="1" applyFill="1" applyBorder="1" applyAlignment="1">
      <alignment horizontal="center"/>
    </xf>
    <xf numFmtId="173" fontId="17" fillId="0" borderId="57" xfId="0" applyNumberFormat="1" applyFont="1" applyBorder="1" applyAlignment="1">
      <alignment horizontal="center"/>
    </xf>
    <xf numFmtId="9" fontId="17" fillId="0" borderId="57" xfId="0" applyNumberFormat="1" applyFont="1" applyBorder="1" applyAlignment="1">
      <alignment horizontal="center"/>
    </xf>
    <xf numFmtId="173" fontId="17" fillId="0" borderId="57" xfId="0" quotePrefix="1" applyNumberFormat="1" applyFont="1" applyFill="1" applyBorder="1" applyAlignment="1">
      <alignment horizontal="center"/>
    </xf>
    <xf numFmtId="176" fontId="12" fillId="0" borderId="0" xfId="0" applyNumberFormat="1" applyFont="1" applyFill="1" applyBorder="1" applyAlignment="1">
      <alignment horizontal="right"/>
    </xf>
    <xf numFmtId="41" fontId="12" fillId="0" borderId="0" xfId="0" applyNumberFormat="1" applyFont="1" applyAlignment="1"/>
    <xf numFmtId="41" fontId="12" fillId="0" borderId="88" xfId="0" applyNumberFormat="1" applyFont="1" applyFill="1" applyBorder="1" applyAlignment="1"/>
    <xf numFmtId="165" fontId="12" fillId="0" borderId="88" xfId="0" applyNumberFormat="1" applyFont="1" applyFill="1" applyBorder="1" applyAlignment="1"/>
    <xf numFmtId="41" fontId="12" fillId="0" borderId="92" xfId="0" applyNumberFormat="1" applyFont="1" applyFill="1" applyBorder="1" applyAlignment="1"/>
    <xf numFmtId="0" fontId="74" fillId="0" borderId="0" xfId="0" applyFont="1"/>
    <xf numFmtId="41" fontId="12" fillId="0" borderId="0" xfId="0" applyNumberFormat="1" applyFont="1" applyFill="1" applyAlignment="1"/>
    <xf numFmtId="41" fontId="12" fillId="0" borderId="0" xfId="0" applyNumberFormat="1" applyFont="1" applyFill="1" applyBorder="1" applyAlignment="1"/>
    <xf numFmtId="43" fontId="12" fillId="0" borderId="0" xfId="0" applyNumberFormat="1" applyFont="1" applyAlignment="1"/>
    <xf numFmtId="165" fontId="12" fillId="0" borderId="0" xfId="0" applyNumberFormat="1" applyFont="1" applyAlignment="1"/>
    <xf numFmtId="166" fontId="17" fillId="0" borderId="93" xfId="0" applyNumberFormat="1" applyFont="1" applyBorder="1" applyAlignment="1">
      <alignment horizontal="center"/>
    </xf>
    <xf numFmtId="41" fontId="12" fillId="0" borderId="94" xfId="0" applyNumberFormat="1" applyFont="1" applyBorder="1" applyAlignment="1"/>
    <xf numFmtId="165" fontId="12" fillId="0" borderId="94" xfId="0" applyNumberFormat="1" applyFont="1" applyBorder="1" applyAlignment="1"/>
    <xf numFmtId="41" fontId="12" fillId="0" borderId="95" xfId="0" applyNumberFormat="1" applyFont="1" applyBorder="1" applyAlignment="1"/>
    <xf numFmtId="166" fontId="17" fillId="0" borderId="96" xfId="0" applyNumberFormat="1" applyFont="1" applyBorder="1" applyAlignment="1">
      <alignment horizontal="center"/>
    </xf>
    <xf numFmtId="41" fontId="12" fillId="14" borderId="88" xfId="0" applyNumberFormat="1" applyFont="1" applyFill="1" applyBorder="1" applyAlignment="1"/>
    <xf numFmtId="41" fontId="17" fillId="0" borderId="88" xfId="0" applyNumberFormat="1" applyFont="1" applyBorder="1" applyAlignment="1"/>
    <xf numFmtId="165" fontId="12" fillId="14" borderId="88" xfId="0" applyNumberFormat="1" applyFont="1" applyFill="1" applyBorder="1" applyAlignment="1"/>
    <xf numFmtId="166" fontId="17" fillId="0" borderId="97" xfId="0" applyNumberFormat="1" applyFont="1" applyBorder="1" applyAlignment="1">
      <alignment horizontal="center"/>
    </xf>
    <xf numFmtId="41" fontId="17" fillId="0" borderId="98" xfId="0" applyNumberFormat="1" applyFont="1" applyBorder="1" applyAlignment="1"/>
    <xf numFmtId="41" fontId="12" fillId="14" borderId="98" xfId="0" applyNumberFormat="1" applyFont="1" applyFill="1" applyBorder="1" applyAlignment="1"/>
    <xf numFmtId="41" fontId="17" fillId="14" borderId="98" xfId="0" applyNumberFormat="1" applyFont="1" applyFill="1" applyBorder="1" applyAlignment="1"/>
    <xf numFmtId="41" fontId="17" fillId="14" borderId="99" xfId="0" applyNumberFormat="1" applyFont="1" applyFill="1" applyBorder="1" applyAlignment="1"/>
    <xf numFmtId="41" fontId="12" fillId="0" borderId="0" xfId="0" applyNumberFormat="1" applyFont="1"/>
    <xf numFmtId="17" fontId="4" fillId="0" borderId="0" xfId="0" applyNumberFormat="1" applyFont="1"/>
    <xf numFmtId="4" fontId="0" fillId="0" borderId="0" xfId="0" applyNumberFormat="1"/>
    <xf numFmtId="4" fontId="0" fillId="0" borderId="0" xfId="0" applyNumberFormat="1" applyFill="1"/>
    <xf numFmtId="43" fontId="0" fillId="0" borderId="0" xfId="0" applyNumberFormat="1" applyFont="1" applyFill="1"/>
    <xf numFmtId="0" fontId="4" fillId="0" borderId="71" xfId="0" applyFont="1" applyFill="1" applyBorder="1" applyAlignment="1">
      <alignment horizontal="left"/>
    </xf>
    <xf numFmtId="43" fontId="0" fillId="0" borderId="69" xfId="0" applyNumberFormat="1" applyFont="1" applyFill="1" applyBorder="1"/>
    <xf numFmtId="0" fontId="17" fillId="0" borderId="0" xfId="0" applyFont="1" applyFill="1"/>
    <xf numFmtId="0" fontId="12" fillId="0" borderId="0" xfId="0" applyFont="1" applyFill="1"/>
    <xf numFmtId="0" fontId="12" fillId="0" borderId="0" xfId="0" applyFont="1" applyFill="1"/>
    <xf numFmtId="0" fontId="12" fillId="0" borderId="0" xfId="0" applyFont="1" applyFill="1" applyBorder="1"/>
    <xf numFmtId="0" fontId="70" fillId="0" borderId="0" xfId="0" applyNumberFormat="1" applyFont="1" applyAlignment="1"/>
    <xf numFmtId="0" fontId="72" fillId="0" borderId="0" xfId="0" applyFont="1" applyFill="1"/>
    <xf numFmtId="0" fontId="72" fillId="0" borderId="0" xfId="0" applyFont="1" applyFill="1" applyAlignment="1">
      <alignment horizontal="centerContinuous"/>
    </xf>
    <xf numFmtId="14" fontId="72" fillId="0" borderId="0" xfId="0" applyNumberFormat="1" applyFont="1" applyFill="1" applyAlignment="1">
      <alignment horizontal="centerContinuous"/>
    </xf>
    <xf numFmtId="0" fontId="72" fillId="0" borderId="0" xfId="0" applyFont="1" applyFill="1" applyAlignment="1">
      <alignment horizontal="center"/>
    </xf>
    <xf numFmtId="0" fontId="75" fillId="0" borderId="0" xfId="0" applyFont="1" applyFill="1" applyAlignment="1">
      <alignment horizontal="center"/>
    </xf>
    <xf numFmtId="0" fontId="12" fillId="0" borderId="0" xfId="0" applyFont="1" applyFill="1" applyAlignment="1">
      <alignment horizontal="center"/>
    </xf>
    <xf numFmtId="0" fontId="17" fillId="0" borderId="0" xfId="0" applyFont="1" applyFill="1" applyBorder="1" applyAlignment="1">
      <alignment horizontal="center"/>
    </xf>
    <xf numFmtId="4" fontId="17" fillId="0" borderId="0" xfId="0" applyNumberFormat="1" applyFont="1" applyFill="1" applyBorder="1" applyAlignment="1">
      <alignment horizontal="center"/>
    </xf>
    <xf numFmtId="0" fontId="73" fillId="0" borderId="0" xfId="0" applyFont="1" applyFill="1" applyBorder="1" applyAlignment="1"/>
    <xf numFmtId="0" fontId="72" fillId="0" borderId="0" xfId="0" applyFont="1" applyFill="1" applyBorder="1" applyAlignment="1">
      <alignment wrapText="1"/>
    </xf>
    <xf numFmtId="0" fontId="72" fillId="0" borderId="0" xfId="0" applyFont="1" applyFill="1" applyBorder="1" applyAlignment="1">
      <alignment horizontal="center"/>
    </xf>
    <xf numFmtId="0" fontId="75" fillId="0" borderId="0" xfId="0" applyFont="1" applyFill="1" applyBorder="1" applyAlignment="1">
      <alignment horizontal="center"/>
    </xf>
    <xf numFmtId="0" fontId="12" fillId="0" borderId="0" xfId="0" applyFont="1" applyFill="1" applyBorder="1" applyAlignment="1">
      <alignment horizontal="center"/>
    </xf>
    <xf numFmtId="0" fontId="75" fillId="0" borderId="0" xfId="0" applyNumberFormat="1" applyFont="1" applyFill="1" applyBorder="1" applyAlignment="1">
      <alignment horizontal="center"/>
    </xf>
    <xf numFmtId="0" fontId="41" fillId="0" borderId="80" xfId="0" applyFont="1" applyFill="1" applyBorder="1"/>
    <xf numFmtId="0" fontId="41" fillId="0" borderId="80" xfId="0" applyFont="1" applyFill="1" applyBorder="1" applyAlignment="1">
      <alignment horizontal="center"/>
    </xf>
    <xf numFmtId="0" fontId="41" fillId="0" borderId="80" xfId="0" applyFont="1" applyFill="1" applyBorder="1" applyAlignment="1">
      <alignment horizontal="center"/>
    </xf>
    <xf numFmtId="0" fontId="41" fillId="0" borderId="81" xfId="0" applyFont="1" applyFill="1" applyBorder="1" applyAlignment="1">
      <alignment horizontal="center"/>
    </xf>
    <xf numFmtId="0" fontId="41" fillId="0" borderId="37" xfId="0" applyFont="1" applyFill="1" applyBorder="1" applyAlignment="1">
      <alignment horizontal="center"/>
    </xf>
    <xf numFmtId="0" fontId="41" fillId="0" borderId="0" xfId="0" applyFont="1" applyFill="1" applyBorder="1" applyAlignment="1">
      <alignment horizontal="center"/>
    </xf>
    <xf numFmtId="0" fontId="41" fillId="0" borderId="0" xfId="0" applyFont="1" applyFill="1" applyBorder="1" applyAlignment="1">
      <alignment horizontal="centerContinuous"/>
    </xf>
    <xf numFmtId="0" fontId="41" fillId="0" borderId="0" xfId="0" applyFont="1" applyFill="1" applyBorder="1" applyAlignment="1">
      <alignment horizontal="center"/>
    </xf>
    <xf numFmtId="0" fontId="41" fillId="0" borderId="15" xfId="0" applyFont="1" applyFill="1" applyBorder="1" applyAlignment="1">
      <alignment horizontal="center"/>
    </xf>
    <xf numFmtId="0" fontId="41" fillId="0" borderId="36" xfId="0" applyFont="1" applyFill="1" applyBorder="1" applyAlignment="1">
      <alignment horizontal="center"/>
    </xf>
    <xf numFmtId="0" fontId="41" fillId="0" borderId="0" xfId="0" quotePrefix="1" applyFont="1" applyFill="1" applyBorder="1" applyAlignment="1">
      <alignment horizontal="center"/>
    </xf>
    <xf numFmtId="0" fontId="41" fillId="0" borderId="1" xfId="0" applyFont="1" applyFill="1" applyBorder="1" applyAlignment="1">
      <alignment horizontal="centerContinuous"/>
    </xf>
    <xf numFmtId="0" fontId="41" fillId="0" borderId="1" xfId="0" applyFont="1" applyFill="1" applyBorder="1" applyAlignment="1">
      <alignment horizontal="center"/>
    </xf>
    <xf numFmtId="0" fontId="41" fillId="0" borderId="1" xfId="0" applyFont="1" applyFill="1" applyBorder="1" applyAlignment="1">
      <alignment horizontal="center"/>
    </xf>
    <xf numFmtId="0" fontId="76" fillId="0" borderId="1" xfId="0" applyFont="1" applyFill="1" applyBorder="1" applyAlignment="1">
      <alignment horizontal="center"/>
    </xf>
    <xf numFmtId="0" fontId="41" fillId="0" borderId="1" xfId="0" quotePrefix="1" applyFont="1" applyFill="1" applyBorder="1" applyAlignment="1">
      <alignment horizontal="center"/>
    </xf>
    <xf numFmtId="0" fontId="41" fillId="0" borderId="24" xfId="0" applyFont="1" applyFill="1" applyBorder="1" applyAlignment="1">
      <alignment horizontal="center"/>
    </xf>
    <xf numFmtId="0" fontId="41" fillId="0" borderId="25" xfId="0" applyNumberFormat="1" applyFont="1" applyFill="1" applyBorder="1" applyAlignment="1"/>
    <xf numFmtId="0" fontId="41" fillId="0" borderId="0" xfId="0" applyFont="1" applyFill="1" applyBorder="1" applyAlignment="1">
      <alignment horizontal="right"/>
    </xf>
    <xf numFmtId="0" fontId="41" fillId="0" borderId="0" xfId="0" applyFont="1" applyFill="1" applyBorder="1"/>
    <xf numFmtId="6" fontId="41" fillId="0" borderId="0" xfId="0" applyNumberFormat="1" applyFont="1" applyFill="1" applyBorder="1"/>
    <xf numFmtId="6" fontId="41" fillId="0" borderId="0" xfId="0" applyNumberFormat="1" applyFont="1" applyFill="1" applyBorder="1" applyAlignment="1">
      <alignment horizontal="center"/>
    </xf>
    <xf numFmtId="5" fontId="41" fillId="0" borderId="0" xfId="0" applyNumberFormat="1" applyFont="1" applyFill="1" applyBorder="1"/>
    <xf numFmtId="5" fontId="41" fillId="0" borderId="15" xfId="0" applyNumberFormat="1" applyFont="1" applyFill="1" applyBorder="1"/>
    <xf numFmtId="0" fontId="41" fillId="0" borderId="36" xfId="0" applyNumberFormat="1" applyFont="1" applyBorder="1" applyAlignment="1"/>
    <xf numFmtId="17" fontId="41" fillId="0" borderId="0" xfId="0" applyNumberFormat="1" applyFont="1" applyFill="1" applyBorder="1"/>
    <xf numFmtId="38" fontId="41" fillId="0" borderId="0" xfId="0" applyNumberFormat="1" applyFont="1" applyFill="1" applyBorder="1"/>
    <xf numFmtId="165" fontId="41" fillId="0" borderId="0" xfId="0" applyNumberFormat="1" applyFont="1" applyFill="1" applyBorder="1"/>
    <xf numFmtId="165" fontId="41" fillId="0" borderId="36" xfId="0" applyNumberFormat="1" applyFont="1" applyBorder="1" applyAlignment="1"/>
    <xf numFmtId="165" fontId="71" fillId="0" borderId="0" xfId="0" applyNumberFormat="1" applyFont="1" applyFill="1" applyBorder="1"/>
    <xf numFmtId="165" fontId="41" fillId="0" borderId="15" xfId="0" applyNumberFormat="1" applyFont="1" applyFill="1" applyBorder="1"/>
    <xf numFmtId="14" fontId="41" fillId="0" borderId="0" xfId="0" applyNumberFormat="1" applyFont="1" applyFill="1" applyBorder="1"/>
    <xf numFmtId="165" fontId="41" fillId="0" borderId="36" xfId="0" applyNumberFormat="1" applyFont="1" applyFill="1" applyBorder="1" applyAlignment="1"/>
    <xf numFmtId="17" fontId="41" fillId="7" borderId="0" xfId="0" applyNumberFormat="1" applyFont="1" applyFill="1" applyBorder="1"/>
    <xf numFmtId="17" fontId="77" fillId="7" borderId="0" xfId="0" applyNumberFormat="1" applyFont="1" applyFill="1" applyBorder="1"/>
    <xf numFmtId="165" fontId="71" fillId="7" borderId="0" xfId="0" applyNumberFormat="1" applyFont="1" applyFill="1" applyBorder="1"/>
    <xf numFmtId="165" fontId="41" fillId="7" borderId="0" xfId="0" applyNumberFormat="1" applyFont="1" applyFill="1" applyBorder="1"/>
    <xf numFmtId="165" fontId="41" fillId="7" borderId="15" xfId="0" applyNumberFormat="1" applyFont="1" applyFill="1" applyBorder="1"/>
    <xf numFmtId="165" fontId="41" fillId="7" borderId="36" xfId="0" applyNumberFormat="1" applyFont="1" applyFill="1" applyBorder="1" applyAlignment="1"/>
    <xf numFmtId="165" fontId="52" fillId="7" borderId="0" xfId="0" applyNumberFormat="1" applyFont="1" applyFill="1" applyBorder="1"/>
    <xf numFmtId="41" fontId="41" fillId="0" borderId="0" xfId="0" applyNumberFormat="1" applyFont="1" applyFill="1" applyBorder="1"/>
    <xf numFmtId="0" fontId="41" fillId="0" borderId="0" xfId="0" applyNumberFormat="1" applyFont="1" applyBorder="1" applyAlignment="1"/>
    <xf numFmtId="0" fontId="41" fillId="0" borderId="1" xfId="0" applyNumberFormat="1" applyFont="1" applyBorder="1" applyAlignment="1"/>
    <xf numFmtId="165" fontId="71" fillId="0" borderId="1" xfId="0" applyNumberFormat="1" applyFont="1" applyFill="1" applyBorder="1"/>
    <xf numFmtId="0" fontId="41" fillId="0" borderId="24" xfId="0" applyNumberFormat="1" applyFont="1" applyBorder="1" applyAlignment="1"/>
    <xf numFmtId="0" fontId="41" fillId="0" borderId="25" xfId="0" applyNumberFormat="1" applyFont="1" applyBorder="1" applyAlignment="1"/>
    <xf numFmtId="0" fontId="41" fillId="0" borderId="0" xfId="0" applyNumberFormat="1" applyFont="1" applyAlignment="1"/>
    <xf numFmtId="165" fontId="71" fillId="0" borderId="0" xfId="0" applyNumberFormat="1" applyFont="1" applyFill="1"/>
    <xf numFmtId="17" fontId="17" fillId="0" borderId="0" xfId="0" applyNumberFormat="1" applyFont="1" applyFill="1" applyAlignment="1">
      <alignment horizontal="center"/>
    </xf>
    <xf numFmtId="165" fontId="12" fillId="0" borderId="0" xfId="0" applyNumberFormat="1" applyFont="1" applyFill="1"/>
    <xf numFmtId="165" fontId="12" fillId="0" borderId="0" xfId="0" applyNumberFormat="1" applyFont="1" applyFill="1" applyBorder="1"/>
    <xf numFmtId="0" fontId="78" fillId="0" borderId="0" xfId="0" applyNumberFormat="1" applyFont="1" applyAlignment="1"/>
    <xf numFmtId="165" fontId="69" fillId="0" borderId="0" xfId="0" applyNumberFormat="1" applyFont="1" applyFill="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0" fillId="0" borderId="0" xfId="0" applyNumberFormat="1" applyFont="1"/>
    <xf numFmtId="0" fontId="79" fillId="0" borderId="0" xfId="0" applyFont="1"/>
    <xf numFmtId="165" fontId="79" fillId="0" borderId="0" xfId="0" applyNumberFormat="1" applyFont="1"/>
    <xf numFmtId="177" fontId="0" fillId="0" borderId="0" xfId="0" applyNumberFormat="1"/>
    <xf numFmtId="178" fontId="0" fillId="0" borderId="0" xfId="0" applyNumberFormat="1"/>
    <xf numFmtId="165" fontId="79" fillId="0" borderId="1" xfId="0" applyNumberFormat="1" applyFont="1" applyBorder="1"/>
    <xf numFmtId="164" fontId="5" fillId="0" borderId="0" xfId="0" applyNumberFormat="1" applyFont="1" applyFill="1" applyBorder="1" applyAlignment="1">
      <alignment horizontal="center"/>
    </xf>
    <xf numFmtId="41" fontId="5" fillId="0" borderId="0" xfId="0" applyNumberFormat="1" applyFont="1" applyFill="1" applyBorder="1" applyAlignment="1">
      <alignment horizontal="left"/>
    </xf>
    <xf numFmtId="43" fontId="0" fillId="0" borderId="61" xfId="0" applyNumberFormat="1" applyFont="1" applyBorder="1"/>
    <xf numFmtId="9" fontId="0" fillId="0" borderId="0" xfId="0" applyNumberFormat="1" applyFont="1"/>
    <xf numFmtId="10" fontId="0" fillId="0" borderId="0" xfId="0" applyNumberFormat="1" applyFont="1"/>
    <xf numFmtId="165" fontId="0" fillId="0" borderId="0" xfId="0" applyNumberFormat="1" applyFont="1"/>
    <xf numFmtId="165" fontId="4" fillId="12" borderId="75" xfId="0" applyNumberFormat="1" applyFont="1" applyFill="1" applyBorder="1"/>
    <xf numFmtId="165" fontId="4" fillId="12" borderId="71" xfId="0" applyNumberFormat="1" applyFont="1" applyFill="1" applyBorder="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5" fillId="0" borderId="0" xfId="0" applyNumberFormat="1" applyFont="1" applyFill="1" applyBorder="1" applyAlignment="1">
      <alignment horizontal="right"/>
    </xf>
    <xf numFmtId="165" fontId="6" fillId="0" borderId="0" xfId="0" applyNumberFormat="1" applyFont="1" applyFill="1" applyAlignment="1">
      <alignment horizontal="right"/>
    </xf>
    <xf numFmtId="44" fontId="5" fillId="0" borderId="0" xfId="0" applyNumberFormat="1" applyFont="1" applyFill="1" applyBorder="1" applyAlignment="1">
      <alignment horizontal="right"/>
    </xf>
    <xf numFmtId="40" fontId="6" fillId="0" borderId="76" xfId="0" applyNumberFormat="1" applyFont="1" applyFill="1" applyBorder="1" applyAlignment="1">
      <alignment horizontal="center"/>
    </xf>
    <xf numFmtId="40" fontId="6" fillId="0" borderId="1" xfId="0" applyNumberFormat="1" applyFont="1" applyFill="1" applyBorder="1" applyAlignment="1">
      <alignment horizontal="center"/>
    </xf>
    <xf numFmtId="38" fontId="6" fillId="0" borderId="0" xfId="0" applyNumberFormat="1" applyFont="1" applyFill="1" applyBorder="1" applyAlignment="1">
      <alignment horizontal="center"/>
    </xf>
    <xf numFmtId="41" fontId="12" fillId="0" borderId="23" xfId="0" applyNumberFormat="1" applyFont="1" applyFill="1" applyBorder="1"/>
    <xf numFmtId="0" fontId="12" fillId="0" borderId="0" xfId="0" applyFont="1" applyFill="1" applyBorder="1" applyAlignment="1">
      <alignment horizontal="left" indent="1"/>
    </xf>
    <xf numFmtId="10" fontId="3" fillId="0" borderId="0" xfId="0" applyNumberFormat="1" applyFont="1"/>
    <xf numFmtId="165" fontId="4" fillId="0" borderId="69" xfId="0" applyNumberFormat="1" applyFont="1" applyBorder="1"/>
    <xf numFmtId="43" fontId="4" fillId="0" borderId="69" xfId="0" applyNumberFormat="1" applyFont="1" applyBorder="1"/>
    <xf numFmtId="41" fontId="6" fillId="3" borderId="69" xfId="0" applyNumberFormat="1" applyFont="1" applyFill="1" applyBorder="1" applyAlignment="1">
      <alignment horizontal="right"/>
    </xf>
    <xf numFmtId="41" fontId="6" fillId="0" borderId="101" xfId="0" applyNumberFormat="1" applyFont="1" applyFill="1" applyBorder="1" applyAlignment="1">
      <alignment horizontal="right"/>
    </xf>
    <xf numFmtId="41" fontId="12" fillId="0" borderId="26" xfId="0" applyNumberFormat="1" applyFont="1" applyBorder="1"/>
    <xf numFmtId="43" fontId="0" fillId="0" borderId="0" xfId="0" applyNumberFormat="1" applyFont="1"/>
    <xf numFmtId="43" fontId="0" fillId="0" borderId="0" xfId="0" applyNumberFormat="1" applyFont="1"/>
    <xf numFmtId="0" fontId="4" fillId="0" borderId="69" xfId="0" applyFont="1" applyBorder="1"/>
    <xf numFmtId="43" fontId="80" fillId="6" borderId="0" xfId="0" applyNumberFormat="1" applyFont="1" applyFill="1" applyAlignment="1">
      <alignment horizontal="center"/>
    </xf>
    <xf numFmtId="0" fontId="81" fillId="0" borderId="0" xfId="0" applyFont="1"/>
    <xf numFmtId="43" fontId="3" fillId="0" borderId="0" xfId="0" applyNumberFormat="1" applyFont="1"/>
    <xf numFmtId="165" fontId="82" fillId="0" borderId="0" xfId="0" applyNumberFormat="1" applyFont="1" applyFill="1" applyAlignment="1">
      <alignment horizontal="right"/>
    </xf>
    <xf numFmtId="165" fontId="82" fillId="0" borderId="1" xfId="0" applyNumberFormat="1" applyFont="1" applyFill="1" applyBorder="1" applyAlignment="1">
      <alignment horizontal="right"/>
    </xf>
    <xf numFmtId="49" fontId="83" fillId="0" borderId="0" xfId="0" applyNumberFormat="1" applyFont="1" applyAlignment="1">
      <alignment horizontal="left" wrapText="1"/>
    </xf>
    <xf numFmtId="49" fontId="83" fillId="0" borderId="0" xfId="0" applyNumberFormat="1" applyFont="1" applyAlignment="1">
      <alignment horizontal="right" wrapText="1"/>
    </xf>
    <xf numFmtId="164" fontId="84" fillId="0" borderId="0" xfId="0" applyNumberFormat="1" applyFont="1" applyAlignment="1">
      <alignment horizontal="left"/>
    </xf>
    <xf numFmtId="164" fontId="83" fillId="0" borderId="0" xfId="0" applyNumberFormat="1" applyFont="1" applyAlignment="1">
      <alignment horizontal="left"/>
    </xf>
    <xf numFmtId="164" fontId="85" fillId="0" borderId="0" xfId="0" applyNumberFormat="1" applyFont="1" applyAlignment="1">
      <alignment horizontal="left"/>
    </xf>
    <xf numFmtId="164" fontId="86" fillId="0" borderId="0" xfId="0" applyNumberFormat="1" applyFont="1" applyAlignment="1">
      <alignment horizontal="left"/>
    </xf>
    <xf numFmtId="49" fontId="49" fillId="0" borderId="0" xfId="0" applyNumberFormat="1" applyFont="1" applyFill="1" applyBorder="1" applyAlignment="1">
      <alignment horizontal="left"/>
    </xf>
    <xf numFmtId="165" fontId="49" fillId="0" borderId="0" xfId="0" applyNumberFormat="1" applyFont="1" applyFill="1" applyBorder="1" applyAlignment="1">
      <alignment horizontal="left"/>
    </xf>
    <xf numFmtId="171" fontId="0" fillId="0" borderId="0" xfId="0" applyNumberFormat="1" applyFont="1" applyFill="1"/>
    <xf numFmtId="0" fontId="0" fillId="0" borderId="0" xfId="0" applyFill="1" applyAlignment="1">
      <alignment horizontal="center"/>
    </xf>
    <xf numFmtId="165" fontId="0" fillId="0" borderId="6" xfId="0" applyNumberFormat="1" applyFont="1" applyFill="1" applyBorder="1"/>
    <xf numFmtId="0" fontId="0" fillId="0" borderId="6" xfId="0" applyFill="1" applyBorder="1"/>
    <xf numFmtId="165" fontId="0" fillId="0" borderId="7" xfId="0" applyNumberFormat="1" applyFont="1" applyFill="1" applyBorder="1"/>
    <xf numFmtId="165" fontId="0" fillId="0" borderId="8" xfId="0" applyNumberFormat="1" applyFont="1" applyFill="1" applyBorder="1"/>
    <xf numFmtId="165" fontId="0" fillId="0" borderId="7" xfId="0" applyNumberFormat="1" applyFill="1" applyBorder="1"/>
    <xf numFmtId="0" fontId="0" fillId="0" borderId="7" xfId="0" applyFill="1" applyBorder="1"/>
    <xf numFmtId="0" fontId="0" fillId="0" borderId="8" xfId="0" applyFill="1" applyBorder="1"/>
    <xf numFmtId="165" fontId="4" fillId="0" borderId="71" xfId="0" applyNumberFormat="1" applyFont="1" applyFill="1" applyBorder="1"/>
    <xf numFmtId="0" fontId="61" fillId="0" borderId="0" xfId="0" applyFont="1" applyFill="1" applyAlignment="1">
      <alignment horizontal="left"/>
    </xf>
    <xf numFmtId="165" fontId="60" fillId="0" borderId="0" xfId="0" applyNumberFormat="1" applyFont="1" applyFill="1"/>
    <xf numFmtId="43" fontId="0" fillId="0" borderId="0" xfId="0" applyNumberFormat="1" applyFill="1"/>
    <xf numFmtId="3" fontId="0" fillId="0" borderId="0" xfId="0" applyNumberFormat="1" applyFill="1"/>
    <xf numFmtId="10" fontId="0" fillId="0" borderId="0" xfId="0" applyNumberFormat="1" applyFont="1" applyFill="1"/>
    <xf numFmtId="179" fontId="0" fillId="0" borderId="0" xfId="0" applyNumberFormat="1" applyFont="1" applyFill="1"/>
    <xf numFmtId="10" fontId="4" fillId="0" borderId="9" xfId="0" applyNumberFormat="1" applyFont="1" applyFill="1" applyBorder="1"/>
    <xf numFmtId="0" fontId="51" fillId="0" borderId="0" xfId="0" applyFont="1" applyFill="1" applyAlignment="1">
      <alignment horizontal="center"/>
    </xf>
    <xf numFmtId="165" fontId="0" fillId="0" borderId="1" xfId="0" applyNumberFormat="1" applyFont="1" applyFill="1" applyBorder="1"/>
    <xf numFmtId="0" fontId="79" fillId="0" borderId="0" xfId="0" applyFont="1" applyFill="1"/>
    <xf numFmtId="165" fontId="79" fillId="0" borderId="0" xfId="0" applyNumberFormat="1" applyFont="1" applyFill="1"/>
    <xf numFmtId="0" fontId="4" fillId="0" borderId="75" xfId="0" applyFont="1" applyFill="1" applyBorder="1"/>
    <xf numFmtId="8" fontId="0" fillId="0" borderId="0" xfId="0" applyNumberFormat="1" applyFill="1"/>
    <xf numFmtId="49" fontId="25" fillId="0" borderId="0" xfId="0" applyNumberFormat="1" applyFont="1" applyFill="1" applyAlignment="1"/>
    <xf numFmtId="165" fontId="0" fillId="0" borderId="27" xfId="0" applyNumberFormat="1" applyFont="1" applyFill="1" applyBorder="1"/>
    <xf numFmtId="0" fontId="41" fillId="0" borderId="0" xfId="0" applyFont="1" applyFill="1" applyAlignment="1">
      <alignment horizontal="left"/>
    </xf>
    <xf numFmtId="165" fontId="41" fillId="0" borderId="0" xfId="0" applyNumberFormat="1" applyFont="1" applyFill="1"/>
    <xf numFmtId="165" fontId="41" fillId="0" borderId="7" xfId="0" applyNumberFormat="1" applyFont="1" applyFill="1" applyBorder="1"/>
    <xf numFmtId="165" fontId="88" fillId="0" borderId="0" xfId="0" applyNumberFormat="1" applyFont="1" applyFill="1"/>
    <xf numFmtId="0" fontId="88" fillId="0" borderId="0" xfId="0" applyFont="1" applyFill="1"/>
    <xf numFmtId="165" fontId="81" fillId="0" borderId="0" xfId="0" applyNumberFormat="1" applyFont="1" applyFill="1"/>
    <xf numFmtId="0" fontId="88" fillId="0" borderId="0" xfId="0" applyFont="1"/>
    <xf numFmtId="17" fontId="17" fillId="0" borderId="1" xfId="0" applyNumberFormat="1" applyFont="1" applyFill="1" applyBorder="1"/>
    <xf numFmtId="0" fontId="17" fillId="0" borderId="1" xfId="0" applyFont="1" applyFill="1" applyBorder="1"/>
    <xf numFmtId="0" fontId="63" fillId="0" borderId="0" xfId="0" applyFont="1" applyFill="1"/>
    <xf numFmtId="43" fontId="53" fillId="0" borderId="7" xfId="0" applyNumberFormat="1" applyFont="1" applyFill="1" applyBorder="1"/>
    <xf numFmtId="165" fontId="4" fillId="0" borderId="9" xfId="0" applyNumberFormat="1" applyFont="1" applyFill="1" applyBorder="1"/>
    <xf numFmtId="43" fontId="0" fillId="0" borderId="61" xfId="0" applyNumberFormat="1" applyFont="1" applyFill="1" applyBorder="1"/>
    <xf numFmtId="43" fontId="0" fillId="0" borderId="27" xfId="0" applyNumberFormat="1" applyFont="1" applyFill="1" applyBorder="1"/>
    <xf numFmtId="43" fontId="0" fillId="0" borderId="53" xfId="0" applyNumberFormat="1" applyFont="1" applyFill="1" applyBorder="1"/>
    <xf numFmtId="0" fontId="41" fillId="0" borderId="0" xfId="0" applyFont="1" applyFill="1"/>
    <xf numFmtId="43" fontId="0" fillId="0" borderId="61" xfId="0" applyNumberFormat="1" applyFill="1" applyBorder="1"/>
    <xf numFmtId="43" fontId="0" fillId="0" borderId="0" xfId="0" applyNumberFormat="1" applyFont="1" applyFill="1" applyBorder="1"/>
    <xf numFmtId="165" fontId="4" fillId="0" borderId="75" xfId="0" applyNumberFormat="1" applyFont="1" applyFill="1" applyBorder="1"/>
    <xf numFmtId="43" fontId="4" fillId="0" borderId="69" xfId="0" applyNumberFormat="1" applyFont="1" applyFill="1" applyBorder="1"/>
    <xf numFmtId="14" fontId="0" fillId="0" borderId="0" xfId="0" applyNumberFormat="1" applyFill="1"/>
    <xf numFmtId="43" fontId="0" fillId="0" borderId="100" xfId="0" applyNumberFormat="1" applyFont="1" applyFill="1" applyBorder="1"/>
    <xf numFmtId="10" fontId="0" fillId="0" borderId="0" xfId="0" applyNumberFormat="1" applyFill="1" applyBorder="1"/>
    <xf numFmtId="176" fontId="12" fillId="5" borderId="0" xfId="0" applyNumberFormat="1" applyFont="1" applyFill="1" applyBorder="1" applyAlignment="1">
      <alignment horizontal="right"/>
    </xf>
    <xf numFmtId="41" fontId="12" fillId="5" borderId="88" xfId="0" applyNumberFormat="1" applyFont="1" applyFill="1" applyBorder="1" applyAlignment="1"/>
    <xf numFmtId="41" fontId="12" fillId="5" borderId="0" xfId="0" applyNumberFormat="1" applyFont="1" applyFill="1" applyAlignment="1"/>
    <xf numFmtId="165" fontId="12" fillId="5" borderId="88" xfId="0" applyNumberFormat="1" applyFont="1" applyFill="1" applyBorder="1" applyAlignment="1"/>
    <xf numFmtId="41" fontId="12" fillId="5" borderId="92" xfId="0" applyNumberFormat="1" applyFont="1" applyFill="1" applyBorder="1" applyAlignment="1"/>
    <xf numFmtId="41" fontId="12" fillId="5" borderId="0" xfId="0" applyNumberFormat="1" applyFont="1" applyFill="1" applyBorder="1" applyAlignment="1"/>
    <xf numFmtId="0" fontId="4" fillId="0" borderId="0" xfId="0" applyFont="1" applyFill="1"/>
    <xf numFmtId="17" fontId="4" fillId="0" borderId="0" xfId="0" applyNumberFormat="1" applyFont="1" applyFill="1"/>
    <xf numFmtId="165" fontId="4" fillId="12" borderId="87" xfId="0" applyNumberFormat="1" applyFont="1" applyFill="1" applyBorder="1"/>
    <xf numFmtId="165" fontId="17" fillId="0" borderId="31" xfId="0" applyNumberFormat="1" applyFont="1" applyFill="1" applyBorder="1"/>
    <xf numFmtId="0" fontId="53" fillId="0" borderId="44" xfId="0" applyFont="1" applyFill="1" applyBorder="1"/>
    <xf numFmtId="41" fontId="17" fillId="0" borderId="48" xfId="0" applyNumberFormat="1" applyFont="1" applyFill="1" applyBorder="1" applyAlignment="1">
      <alignment horizontal="center"/>
    </xf>
    <xf numFmtId="41" fontId="17" fillId="0" borderId="49" xfId="0" applyNumberFormat="1" applyFont="1" applyFill="1" applyBorder="1" applyAlignment="1">
      <alignment horizontal="center"/>
    </xf>
    <xf numFmtId="166" fontId="26" fillId="6" borderId="1" xfId="0" applyNumberFormat="1" applyFont="1" applyFill="1" applyBorder="1" applyAlignment="1">
      <alignment horizontal="center"/>
    </xf>
    <xf numFmtId="166" fontId="26" fillId="6" borderId="0" xfId="0" applyNumberFormat="1" applyFont="1" applyFill="1" applyBorder="1" applyAlignment="1">
      <alignment horizontal="center"/>
    </xf>
    <xf numFmtId="41" fontId="17" fillId="0" borderId="10" xfId="0" applyNumberFormat="1" applyFont="1" applyFill="1" applyBorder="1" applyAlignment="1">
      <alignment horizontal="center"/>
    </xf>
    <xf numFmtId="41" fontId="17" fillId="0" borderId="11" xfId="0" applyNumberFormat="1" applyFont="1" applyFill="1" applyBorder="1" applyAlignment="1">
      <alignment horizontal="center"/>
    </xf>
    <xf numFmtId="41" fontId="17" fillId="0" borderId="12" xfId="0" applyNumberFormat="1" applyFont="1" applyFill="1" applyBorder="1" applyAlignment="1">
      <alignment horizontal="center"/>
    </xf>
    <xf numFmtId="41" fontId="17" fillId="0" borderId="13" xfId="0" applyNumberFormat="1" applyFont="1" applyFill="1" applyBorder="1" applyAlignment="1">
      <alignment horizontal="center"/>
    </xf>
    <xf numFmtId="41" fontId="17" fillId="0" borderId="68" xfId="0" applyNumberFormat="1" applyFont="1" applyFill="1" applyBorder="1" applyAlignment="1">
      <alignment horizontal="center"/>
    </xf>
    <xf numFmtId="41" fontId="17" fillId="0" borderId="59" xfId="0" applyNumberFormat="1" applyFont="1" applyFill="1" applyBorder="1" applyAlignment="1">
      <alignment horizontal="center"/>
    </xf>
    <xf numFmtId="41" fontId="17" fillId="0" borderId="14" xfId="0" applyNumberFormat="1" applyFont="1" applyFill="1" applyBorder="1" applyAlignment="1">
      <alignment horizontal="center"/>
    </xf>
    <xf numFmtId="41" fontId="17" fillId="0" borderId="0" xfId="0" applyNumberFormat="1" applyFont="1" applyFill="1" applyBorder="1" applyAlignment="1">
      <alignment horizontal="center"/>
    </xf>
    <xf numFmtId="41" fontId="17" fillId="0" borderId="15" xfId="0" applyNumberFormat="1" applyFont="1" applyFill="1" applyBorder="1" applyAlignment="1">
      <alignment horizontal="center"/>
    </xf>
    <xf numFmtId="166" fontId="23" fillId="0" borderId="0" xfId="0" applyNumberFormat="1" applyFont="1" applyFill="1" applyAlignment="1">
      <alignment horizontal="center" vertical="top"/>
    </xf>
    <xf numFmtId="168" fontId="23" fillId="0" borderId="0" xfId="0" applyNumberFormat="1" applyFont="1" applyFill="1" applyAlignment="1">
      <alignment horizontal="left"/>
    </xf>
    <xf numFmtId="14" fontId="4" fillId="0" borderId="1" xfId="0" applyNumberFormat="1" applyFont="1" applyBorder="1" applyAlignment="1">
      <alignment horizontal="center"/>
    </xf>
  </cellXfs>
  <cellStyles count="1">
    <cellStyle name="Normal" xfId="0" builtinId="0"/>
  </cellStyles>
  <dxfs count="60">
    <dxf>
      <numFmt numFmtId="165" formatCode="_(* #,##0_);_(* \(#,##0\);_(* &quot;-&quot;??_);_(@_)"/>
    </dxf>
    <dxf>
      <numFmt numFmtId="165" formatCode="_(* #,##0_);_(* \(#,##0\);_(* &quot;-&quot;??_);_(@_)"/>
    </dxf>
    <dxf>
      <numFmt numFmtId="171" formatCode="_(* #,##0.0_);_(* \(#,##0.0\);_(* &quot;-&quot;??_);_(@_)"/>
    </dxf>
    <dxf>
      <numFmt numFmtId="171" formatCode="_(* #,##0.0_);_(* \(#,##0.0\);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66FFCC"/>
        </patternFill>
      </fill>
    </dxf>
    <dxf>
      <font>
        <color auto="1"/>
      </font>
    </dxf>
    <dxf>
      <font>
        <color auto="1"/>
      </font>
    </dxf>
    <dxf>
      <numFmt numFmtId="165" formatCode="_(* #,##0_);_(* \(#,##0\);_(* &quot;-&quot;??_);_(@_)"/>
    </dxf>
    <dxf>
      <numFmt numFmtId="165" formatCode="_(* #,##0_);_(* \(#,##0\);_(* &quot;-&quot;??_);_(@_)"/>
    </dxf>
    <dxf>
      <fill>
        <patternFill patternType="none">
          <bgColor auto="1"/>
        </patternFill>
      </fill>
    </dxf>
    <dxf>
      <numFmt numFmtId="165" formatCode="_(* #,##0_);_(* \(#,##0\);_(* &quot;-&quot;??_);_(@_)"/>
    </dxf>
    <dxf>
      <fill>
        <patternFill patternType="none">
          <bgColor auto="1"/>
        </patternFill>
      </fill>
    </dxf>
    <dxf>
      <numFmt numFmtId="171" formatCode="_(* #,##0.0_);_(* \(#,##0.0\);_(* &quot;-&quot;??_);_(@_)"/>
    </dxf>
    <dxf>
      <numFmt numFmtId="171" formatCode="_(* #,##0.0_);_(* \(#,##0.0\);_(* &quot;-&quot;??_);_(@_)"/>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font>
      <fill>
        <patternFill>
          <bgColor rgb="FF92D050"/>
        </patternFill>
      </fill>
    </dxf>
    <dxf>
      <font>
        <b/>
        <i val="0"/>
      </font>
      <fill>
        <patternFill>
          <bgColor theme="5" tint="0.59996337778862885"/>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s>
  <tableStyles count="0" defaultTableStyle="TableStyleMedium2" defaultPivotStyle="PivotStyleLight16"/>
  <colors>
    <mruColors>
      <color rgb="FF0000FF"/>
      <color rgb="FFCCFFCC"/>
      <color rgb="FFCC66FF"/>
      <color rgb="FF66FFCC"/>
      <color rgb="FFE54DC4"/>
      <color rgb="FFFF9FDF"/>
      <color rgb="FFCCCC00"/>
      <color rgb="FFCCCCFF"/>
      <color rgb="FFFFFFCC"/>
      <color rgb="FFBA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pivotCacheDefinition" Target="pivotCache/pivotCacheDefinition1.xml"/><Relationship Id="rId40" Type="http://schemas.openxmlformats.org/officeDocument/2006/relationships/pivotCacheDefinition" Target="pivotCache/pivotCacheDefinition4.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pivotCacheDefinition" Target="pivotCache/pivotCacheDefinition2.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88</xdr:row>
      <xdr:rowOff>0</xdr:rowOff>
    </xdr:from>
    <xdr:to>
      <xdr:col>26</xdr:col>
      <xdr:colOff>387341</xdr:colOff>
      <xdr:row>118</xdr:row>
      <xdr:rowOff>100583</xdr:rowOff>
    </xdr:to>
    <xdr:pic>
      <xdr:nvPicPr>
        <xdr:cNvPr id="2" name="Picture 1"/>
        <xdr:cNvPicPr>
          <a:picLocks noChangeAspect="1"/>
        </xdr:cNvPicPr>
      </xdr:nvPicPr>
      <xdr:blipFill>
        <a:blip xmlns:r="http://schemas.openxmlformats.org/officeDocument/2006/relationships" r:embed="rId1"/>
        <a:stretch>
          <a:fillRect/>
        </a:stretch>
      </xdr:blipFill>
      <xdr:spPr>
        <a:xfrm>
          <a:off x="14663057" y="16285029"/>
          <a:ext cx="10356478" cy="49991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EW-PSE-WP-SEF-7.03E-WildHorseSolar-19GRC-06-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EW-PSE-WP-SEF-6.27E-6.27G-PublicImprove-19GRC-06-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EW-PSE-WP-SEF-4.00E-ELECTRIC-MODEL-19GRC-06-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EW-PSE-WP-SEF-6.23E-6.23G-AnnualizeRent-19GRC-06-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EW-PSE-WP-SEF-6.19E-6.19G-AMA-EOP-Deprec-19GRC-06-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EW-PSE-WP-SEF-7.07E-Colstrip2025Treatment-19GRC-06-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EW-PSE-WP-SEF-7.06E-RegAssetsLiab-19GRC-06-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NEW-PSE-WP-SEF-5.01-5.02-E-n-G-WC-RB-19GRC-06-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WH Dec 18 PP Report"/>
      <sheetName val="WH Deferred Tax June 2018"/>
      <sheetName val="DFITAMA"/>
    </sheetNames>
    <sheetDataSet>
      <sheetData sheetId="0">
        <row r="14">
          <cell r="D14">
            <v>4539000</v>
          </cell>
        </row>
        <row r="17">
          <cell r="F17">
            <v>-1615371.4300000002</v>
          </cell>
        </row>
      </sheetData>
      <sheetData sheetId="1">
        <row r="15">
          <cell r="O15">
            <v>3131</v>
          </cell>
        </row>
        <row r="16">
          <cell r="O16">
            <v>1081</v>
          </cell>
        </row>
        <row r="17">
          <cell r="O17">
            <v>181</v>
          </cell>
        </row>
        <row r="18">
          <cell r="O18">
            <v>71</v>
          </cell>
        </row>
        <row r="19">
          <cell r="O19">
            <v>75</v>
          </cell>
        </row>
        <row r="25">
          <cell r="O25">
            <v>-1463</v>
          </cell>
        </row>
        <row r="26">
          <cell r="O26">
            <v>-576</v>
          </cell>
        </row>
        <row r="27">
          <cell r="O27">
            <v>-42</v>
          </cell>
        </row>
        <row r="28">
          <cell r="O28">
            <v>-21</v>
          </cell>
        </row>
        <row r="29">
          <cell r="O29">
            <v>-18</v>
          </cell>
        </row>
      </sheetData>
      <sheetData sheetId="2">
        <row r="2">
          <cell r="Y2">
            <v>803628.57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E Summary"/>
      <sheetName val="IRS E-DFIT"/>
      <sheetName val="E DFIT"/>
      <sheetName val="Lead G"/>
      <sheetName val="G Summary"/>
      <sheetName val="IRS G-DFIT"/>
      <sheetName val="G DFIT"/>
      <sheetName val="MACRS"/>
      <sheetName val="Pen transaction archive query"/>
      <sheetName val="Depr Rates"/>
      <sheetName val="108E COR"/>
      <sheetName val="108G COR"/>
      <sheetName val="Weighted"/>
      <sheetName val="Pen transaction archive 108E"/>
      <sheetName val="Pen transaction archive 108G"/>
      <sheetName val="Pen transaction archive 107E"/>
      <sheetName val="Pen transaction archive 107G"/>
      <sheetName val="2Q Forecast"/>
      <sheetName val="2Q update"/>
    </sheetNames>
    <sheetDataSet>
      <sheetData sheetId="0">
        <row r="14">
          <cell r="G14">
            <v>13639436.15</v>
          </cell>
        </row>
        <row r="15">
          <cell r="G15">
            <v>-671553.6085628313</v>
          </cell>
        </row>
      </sheetData>
      <sheetData sheetId="1" refreshError="1"/>
      <sheetData sheetId="2" refreshError="1"/>
      <sheetData sheetId="3" refreshError="1"/>
      <sheetData sheetId="4">
        <row r="14">
          <cell r="G14">
            <v>6264183.9699999997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59">
          <cell r="C59">
            <v>5208778506.3049917</v>
          </cell>
        </row>
      </sheetData>
      <sheetData sheetId="2">
        <row r="53">
          <cell r="AS53">
            <v>24644867.610000003</v>
          </cell>
          <cell r="AU53">
            <v>21484686.755701002</v>
          </cell>
          <cell r="AZ53">
            <v>6817570</v>
          </cell>
          <cell r="BE53">
            <v>-16990239.199999999</v>
          </cell>
          <cell r="BF53">
            <v>12619474.160000008</v>
          </cell>
          <cell r="BG53">
            <v>9659116.8499999996</v>
          </cell>
        </row>
        <row r="54">
          <cell r="AS54">
            <v>-2140347.6892875</v>
          </cell>
          <cell r="AU54">
            <v>-8848582.893215416</v>
          </cell>
          <cell r="AZ54">
            <v>-965822.41666666651</v>
          </cell>
          <cell r="BE54">
            <v>12688074.934416663</v>
          </cell>
          <cell r="BF54">
            <v>-631650.07127077854</v>
          </cell>
          <cell r="BG54">
            <v>-5277574.0231666667</v>
          </cell>
        </row>
        <row r="55">
          <cell r="AS55">
            <v>-3679667.3302051304</v>
          </cell>
          <cell r="AU55">
            <v>16851957.74198458</v>
          </cell>
          <cell r="AZ55">
            <v>-370698.04012167035</v>
          </cell>
        </row>
        <row r="56">
          <cell r="V56">
            <v>4493721.8109590504</v>
          </cell>
          <cell r="AC56">
            <v>5426976.4288256317</v>
          </cell>
          <cell r="AS56">
            <v>9420126.0023907125</v>
          </cell>
          <cell r="AU56">
            <v>-3610456.0399853778</v>
          </cell>
          <cell r="AX56">
            <v>-112579.20210952556</v>
          </cell>
          <cell r="BE56">
            <v>980694.34861275041</v>
          </cell>
          <cell r="BF56">
            <v>-88064.535992719757</v>
          </cell>
        </row>
        <row r="59">
          <cell r="V59">
            <v>-16904953.479322143</v>
          </cell>
          <cell r="AC59">
            <v>-11018406.688827798</v>
          </cell>
          <cell r="AF59">
            <v>153279510.50530368</v>
          </cell>
          <cell r="AG59">
            <v>5362058016.8102951</v>
          </cell>
          <cell r="AS59">
            <v>28244978.592898086</v>
          </cell>
          <cell r="AT59">
            <v>0</v>
          </cell>
          <cell r="AU59">
            <v>25877605.564484786</v>
          </cell>
          <cell r="AW59">
            <v>4503186.1200000085</v>
          </cell>
          <cell r="AX59">
            <v>12855303.339327645</v>
          </cell>
          <cell r="AZ59">
            <v>5481049.5432116631</v>
          </cell>
          <cell r="BD59">
            <v>-23391891.903797138</v>
          </cell>
          <cell r="BE59">
            <v>-3321469.9169705859</v>
          </cell>
          <cell r="BF59">
            <v>11899759.55273651</v>
          </cell>
          <cell r="BG59">
            <v>4381542.8268333329</v>
          </cell>
          <cell r="BJ59">
            <v>66530063.71872431</v>
          </cell>
          <cell r="BK59">
            <v>5428588080.5290194</v>
          </cell>
        </row>
      </sheetData>
      <sheetData sheetId="3"/>
      <sheetData sheetId="4">
        <row r="15">
          <cell r="GY15">
            <v>-31522302.987015996</v>
          </cell>
        </row>
        <row r="20">
          <cell r="EF20">
            <v>0</v>
          </cell>
          <cell r="EL20">
            <v>182818242.10345364</v>
          </cell>
        </row>
      </sheetData>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Lead G"/>
      <sheetName val="LEAD"/>
      <sheetName val="Small Office"/>
      <sheetName val="Andie"/>
      <sheetName val="CNS %"/>
      <sheetName val="93100919 93100921"/>
      <sheetName val="93100920"/>
      <sheetName val="93100928"/>
      <sheetName val="93100917"/>
      <sheetName val="93100922"/>
      <sheetName val="93100923"/>
      <sheetName val="45400301"/>
      <sheetName val="Vernell Limeade Revenue"/>
      <sheetName val="Revised EST"/>
      <sheetName val="O Blgd"/>
      <sheetName val="G H Blgd"/>
      <sheetName val="Sheet2"/>
      <sheetName val="Sheet3"/>
    </sheetNames>
    <sheetDataSet>
      <sheetData sheetId="0">
        <row r="11">
          <cell r="D11">
            <v>1029462.7966205003</v>
          </cell>
        </row>
      </sheetData>
      <sheetData sheetId="1">
        <row r="11">
          <cell r="D11">
            <v>525851.89837950014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lectric"/>
      <sheetName val="Lead Gas"/>
      <sheetName val="Treatment Legend"/>
      <sheetName val="Depr Exp"/>
      <sheetName val="EOP Elec DFIT Depr Restatement"/>
      <sheetName val="EOP Gas DFIT Depr Restatement"/>
      <sheetName val="Accretion 12ME 12-2018"/>
      <sheetName val="Accr 2018"/>
      <sheetName val="IS &amp; RB by Ferc=&gt;"/>
      <sheetName val="4 RB by FERC"/>
      <sheetName val="Trans Depr Group"/>
    </sheetNames>
    <sheetDataSet>
      <sheetData sheetId="0">
        <row r="13">
          <cell r="D13">
            <v>316437620.50999957</v>
          </cell>
        </row>
      </sheetData>
      <sheetData sheetId="1">
        <row r="14">
          <cell r="D14">
            <v>107878753.22000001</v>
          </cell>
        </row>
      </sheetData>
      <sheetData sheetId="2" refreshError="1"/>
      <sheetData sheetId="3">
        <row r="668">
          <cell r="H668">
            <v>453621.67</v>
          </cell>
        </row>
        <row r="7843">
          <cell r="J7843">
            <v>33736236.024412274</v>
          </cell>
        </row>
      </sheetData>
      <sheetData sheetId="4" refreshError="1"/>
      <sheetData sheetId="5" refreshError="1"/>
      <sheetData sheetId="6" refreshError="1"/>
      <sheetData sheetId="7" refreshError="1"/>
      <sheetData sheetId="8" refreshError="1"/>
      <sheetData sheetId="9">
        <row r="1">
          <cell r="I1" t="str">
            <v>C390.1</v>
          </cell>
          <cell r="L1">
            <v>0.66190000000000004</v>
          </cell>
        </row>
        <row r="2">
          <cell r="H2" t="str">
            <v>DEPAMORT</v>
          </cell>
          <cell r="L2" t="str">
            <v>Allocated E</v>
          </cell>
        </row>
        <row r="3">
          <cell r="H3">
            <v>4031</v>
          </cell>
          <cell r="I3" t="str">
            <v>C399</v>
          </cell>
          <cell r="L3">
            <v>15331.973602000002</v>
          </cell>
        </row>
        <row r="4">
          <cell r="H4">
            <v>4031</v>
          </cell>
          <cell r="I4" t="str">
            <v>E317</v>
          </cell>
          <cell r="L4">
            <v>0.02</v>
          </cell>
        </row>
        <row r="5">
          <cell r="H5">
            <v>4031</v>
          </cell>
          <cell r="I5" t="str">
            <v>E317</v>
          </cell>
          <cell r="L5">
            <v>98652.28</v>
          </cell>
        </row>
        <row r="6">
          <cell r="H6">
            <v>4031</v>
          </cell>
          <cell r="I6" t="str">
            <v>E347</v>
          </cell>
          <cell r="L6">
            <v>-6368.46</v>
          </cell>
        </row>
        <row r="7">
          <cell r="H7">
            <v>4031</v>
          </cell>
          <cell r="I7" t="str">
            <v>E359</v>
          </cell>
          <cell r="L7">
            <v>5528.83</v>
          </cell>
        </row>
        <row r="8">
          <cell r="H8">
            <v>4031</v>
          </cell>
          <cell r="I8" t="str">
            <v>E374</v>
          </cell>
          <cell r="L8">
            <v>-11970.15</v>
          </cell>
        </row>
        <row r="9">
          <cell r="H9">
            <v>4031</v>
          </cell>
          <cell r="I9" t="str">
            <v>G364</v>
          </cell>
          <cell r="L9" t="str">
            <v/>
          </cell>
        </row>
        <row r="10">
          <cell r="H10">
            <v>4031</v>
          </cell>
          <cell r="I10" t="str">
            <v>G388</v>
          </cell>
          <cell r="L10" t="str">
            <v/>
          </cell>
        </row>
        <row r="11">
          <cell r="L11">
            <v>101174.493602</v>
          </cell>
        </row>
        <row r="14">
          <cell r="H14" t="str">
            <v>DEPAMORT</v>
          </cell>
          <cell r="L14" t="str">
            <v>Allocated E</v>
          </cell>
        </row>
        <row r="15">
          <cell r="H15">
            <v>403</v>
          </cell>
          <cell r="I15" t="str">
            <v>C389</v>
          </cell>
          <cell r="L15">
            <v>6.6190000000000008E-3</v>
          </cell>
        </row>
        <row r="16">
          <cell r="H16">
            <v>403</v>
          </cell>
          <cell r="I16" t="str">
            <v>C390</v>
          </cell>
          <cell r="L16">
            <v>75589.317569000006</v>
          </cell>
        </row>
        <row r="17">
          <cell r="H17">
            <v>403</v>
          </cell>
          <cell r="I17" t="str">
            <v>C391</v>
          </cell>
          <cell r="L17">
            <v>-416946.69560000004</v>
          </cell>
        </row>
        <row r="18">
          <cell r="H18">
            <v>403</v>
          </cell>
          <cell r="I18" t="str">
            <v>C391</v>
          </cell>
          <cell r="L18">
            <v>1407016.6957430001</v>
          </cell>
        </row>
        <row r="19">
          <cell r="H19">
            <v>403</v>
          </cell>
          <cell r="I19" t="str">
            <v>C392</v>
          </cell>
          <cell r="L19">
            <v>823.78088300000002</v>
          </cell>
        </row>
        <row r="20">
          <cell r="H20">
            <v>403</v>
          </cell>
          <cell r="I20" t="str">
            <v>C393</v>
          </cell>
          <cell r="L20">
            <v>-1328.5127279999999</v>
          </cell>
        </row>
        <row r="21">
          <cell r="H21">
            <v>403</v>
          </cell>
          <cell r="I21" t="str">
            <v>C394</v>
          </cell>
          <cell r="L21">
            <v>-30860.471933000001</v>
          </cell>
        </row>
        <row r="22">
          <cell r="H22">
            <v>403</v>
          </cell>
          <cell r="I22" t="str">
            <v>C396</v>
          </cell>
          <cell r="L22">
            <v>-60450.446673000006</v>
          </cell>
        </row>
        <row r="23">
          <cell r="H23">
            <v>403</v>
          </cell>
          <cell r="I23" t="str">
            <v>C397</v>
          </cell>
          <cell r="L23">
            <v>290874.3113640002</v>
          </cell>
        </row>
        <row r="24">
          <cell r="H24">
            <v>403</v>
          </cell>
          <cell r="I24" t="str">
            <v>C398</v>
          </cell>
          <cell r="L24">
            <v>-100032.45719400002</v>
          </cell>
        </row>
        <row r="25">
          <cell r="H25">
            <v>403</v>
          </cell>
          <cell r="I25" t="str">
            <v>E311</v>
          </cell>
          <cell r="L25">
            <v>-12706.74</v>
          </cell>
        </row>
        <row r="26">
          <cell r="H26">
            <v>403</v>
          </cell>
          <cell r="I26" t="str">
            <v>E312</v>
          </cell>
          <cell r="L26">
            <v>27599.24</v>
          </cell>
        </row>
        <row r="27">
          <cell r="H27">
            <v>403</v>
          </cell>
          <cell r="I27" t="str">
            <v>E314</v>
          </cell>
          <cell r="L27">
            <v>51124.15</v>
          </cell>
        </row>
        <row r="28">
          <cell r="H28">
            <v>403</v>
          </cell>
          <cell r="I28" t="str">
            <v>E315</v>
          </cell>
          <cell r="L28">
            <v>1648.7199999999998</v>
          </cell>
        </row>
        <row r="29">
          <cell r="H29">
            <v>403</v>
          </cell>
          <cell r="I29" t="str">
            <v>E316</v>
          </cell>
          <cell r="L29">
            <v>-80.400000000000006</v>
          </cell>
        </row>
        <row r="30">
          <cell r="H30">
            <v>403</v>
          </cell>
          <cell r="I30" t="str">
            <v>E330</v>
          </cell>
          <cell r="L30">
            <v>0.01</v>
          </cell>
        </row>
        <row r="31">
          <cell r="H31">
            <v>403</v>
          </cell>
          <cell r="I31" t="str">
            <v>E331</v>
          </cell>
          <cell r="L31">
            <v>-17995.45</v>
          </cell>
        </row>
        <row r="32">
          <cell r="H32">
            <v>403</v>
          </cell>
          <cell r="I32" t="str">
            <v>E332</v>
          </cell>
          <cell r="L32">
            <v>70860.83</v>
          </cell>
        </row>
        <row r="33">
          <cell r="H33">
            <v>403</v>
          </cell>
          <cell r="I33" t="str">
            <v>E333</v>
          </cell>
          <cell r="L33">
            <v>31847.25</v>
          </cell>
        </row>
        <row r="34">
          <cell r="H34">
            <v>403</v>
          </cell>
          <cell r="I34" t="str">
            <v>E334</v>
          </cell>
          <cell r="L34">
            <v>9.11</v>
          </cell>
        </row>
        <row r="35">
          <cell r="H35">
            <v>403</v>
          </cell>
          <cell r="I35" t="str">
            <v>E335</v>
          </cell>
          <cell r="L35">
            <v>1.3800000000000001</v>
          </cell>
        </row>
        <row r="36">
          <cell r="H36">
            <v>403</v>
          </cell>
          <cell r="I36" t="str">
            <v>E335</v>
          </cell>
          <cell r="L36">
            <v>5883.7199999999993</v>
          </cell>
        </row>
        <row r="37">
          <cell r="H37">
            <v>403</v>
          </cell>
          <cell r="I37" t="str">
            <v>E336</v>
          </cell>
          <cell r="L37">
            <v>0.10999999999999999</v>
          </cell>
        </row>
        <row r="38">
          <cell r="H38">
            <v>403</v>
          </cell>
          <cell r="I38" t="str">
            <v>E340</v>
          </cell>
          <cell r="L38">
            <v>0.01</v>
          </cell>
        </row>
        <row r="39">
          <cell r="H39">
            <v>403</v>
          </cell>
          <cell r="I39" t="str">
            <v>E341</v>
          </cell>
          <cell r="L39">
            <v>11076.220000000001</v>
          </cell>
        </row>
        <row r="40">
          <cell r="H40">
            <v>403</v>
          </cell>
          <cell r="I40" t="str">
            <v>E342</v>
          </cell>
          <cell r="L40">
            <v>1598.67</v>
          </cell>
        </row>
        <row r="41">
          <cell r="H41">
            <v>403</v>
          </cell>
          <cell r="I41" t="str">
            <v>E344</v>
          </cell>
          <cell r="L41">
            <v>22377.520000000011</v>
          </cell>
        </row>
        <row r="42">
          <cell r="H42">
            <v>403</v>
          </cell>
          <cell r="I42" t="str">
            <v>E344</v>
          </cell>
          <cell r="L42">
            <v>50907.43</v>
          </cell>
        </row>
        <row r="43">
          <cell r="H43">
            <v>403</v>
          </cell>
          <cell r="I43" t="str">
            <v>E345</v>
          </cell>
          <cell r="L43">
            <v>7921.0499999999993</v>
          </cell>
        </row>
        <row r="44">
          <cell r="H44">
            <v>403</v>
          </cell>
          <cell r="I44" t="str">
            <v>E345</v>
          </cell>
          <cell r="L44">
            <v>9079.8599999999988</v>
          </cell>
        </row>
        <row r="45">
          <cell r="H45">
            <v>403</v>
          </cell>
          <cell r="I45" t="str">
            <v>E346</v>
          </cell>
          <cell r="L45">
            <v>11234.34</v>
          </cell>
        </row>
        <row r="46">
          <cell r="H46">
            <v>403</v>
          </cell>
          <cell r="I46" t="str">
            <v>E346</v>
          </cell>
          <cell r="L46">
            <v>-0.14000000000000001</v>
          </cell>
        </row>
        <row r="47">
          <cell r="H47">
            <v>403</v>
          </cell>
          <cell r="I47" t="str">
            <v>E346</v>
          </cell>
          <cell r="L47">
            <v>29503.489999999998</v>
          </cell>
        </row>
        <row r="48">
          <cell r="H48">
            <v>403</v>
          </cell>
          <cell r="I48" t="str">
            <v>E348</v>
          </cell>
          <cell r="L48">
            <v>1337.39</v>
          </cell>
        </row>
        <row r="49">
          <cell r="H49">
            <v>403</v>
          </cell>
          <cell r="I49" t="str">
            <v>E350</v>
          </cell>
          <cell r="L49">
            <v>1327.6399999999999</v>
          </cell>
        </row>
        <row r="50">
          <cell r="H50">
            <v>403</v>
          </cell>
          <cell r="I50" t="str">
            <v>E350</v>
          </cell>
          <cell r="L50">
            <v>-9.999999999999995E-3</v>
          </cell>
        </row>
        <row r="51">
          <cell r="H51">
            <v>403</v>
          </cell>
          <cell r="I51" t="str">
            <v>E352</v>
          </cell>
          <cell r="L51">
            <v>-442.83000000000004</v>
          </cell>
        </row>
        <row r="52">
          <cell r="H52">
            <v>403</v>
          </cell>
          <cell r="I52" t="str">
            <v>E352</v>
          </cell>
          <cell r="L52">
            <v>-0.02</v>
          </cell>
        </row>
        <row r="53">
          <cell r="H53">
            <v>403</v>
          </cell>
          <cell r="I53" t="str">
            <v>E352</v>
          </cell>
          <cell r="L53">
            <v>-0.08</v>
          </cell>
        </row>
        <row r="54">
          <cell r="H54">
            <v>403</v>
          </cell>
          <cell r="I54" t="str">
            <v>E352</v>
          </cell>
          <cell r="L54">
            <v>0.02</v>
          </cell>
        </row>
        <row r="55">
          <cell r="H55">
            <v>403</v>
          </cell>
          <cell r="I55" t="str">
            <v>E353</v>
          </cell>
          <cell r="L55">
            <v>-817413.57000000007</v>
          </cell>
        </row>
        <row r="56">
          <cell r="H56">
            <v>403</v>
          </cell>
          <cell r="I56" t="str">
            <v>E353</v>
          </cell>
          <cell r="L56">
            <v>1105827.8400000001</v>
          </cell>
        </row>
        <row r="57">
          <cell r="H57">
            <v>403</v>
          </cell>
          <cell r="I57" t="str">
            <v>E353</v>
          </cell>
          <cell r="L57">
            <v>-29236.94</v>
          </cell>
        </row>
        <row r="58">
          <cell r="H58">
            <v>403</v>
          </cell>
          <cell r="I58" t="str">
            <v>E353</v>
          </cell>
          <cell r="L58">
            <v>0.06</v>
          </cell>
        </row>
        <row r="59">
          <cell r="H59">
            <v>403</v>
          </cell>
          <cell r="I59" t="str">
            <v>E353</v>
          </cell>
          <cell r="L59">
            <v>3258.7800000000007</v>
          </cell>
        </row>
        <row r="60">
          <cell r="H60">
            <v>403</v>
          </cell>
          <cell r="I60" t="str">
            <v>E354</v>
          </cell>
          <cell r="L60">
            <v>0.19</v>
          </cell>
        </row>
        <row r="61">
          <cell r="H61">
            <v>403</v>
          </cell>
          <cell r="I61" t="str">
            <v>E354</v>
          </cell>
          <cell r="L61">
            <v>-9.16</v>
          </cell>
        </row>
        <row r="62">
          <cell r="H62">
            <v>403</v>
          </cell>
          <cell r="I62" t="str">
            <v>E354</v>
          </cell>
          <cell r="L62">
            <v>-5.000000000000001E-2</v>
          </cell>
        </row>
        <row r="63">
          <cell r="H63">
            <v>403</v>
          </cell>
          <cell r="I63" t="str">
            <v>E355</v>
          </cell>
          <cell r="L63">
            <v>58807.270000000004</v>
          </cell>
        </row>
        <row r="64">
          <cell r="H64">
            <v>403</v>
          </cell>
          <cell r="I64" t="str">
            <v>E355</v>
          </cell>
          <cell r="L64">
            <v>370657.96</v>
          </cell>
        </row>
        <row r="65">
          <cell r="H65">
            <v>403</v>
          </cell>
          <cell r="I65" t="str">
            <v>E355</v>
          </cell>
          <cell r="L65">
            <v>432.25</v>
          </cell>
        </row>
        <row r="66">
          <cell r="H66">
            <v>403</v>
          </cell>
          <cell r="I66" t="str">
            <v>E355</v>
          </cell>
          <cell r="L66">
            <v>0.47000000000000008</v>
          </cell>
        </row>
        <row r="67">
          <cell r="H67">
            <v>403</v>
          </cell>
          <cell r="I67" t="str">
            <v>E356</v>
          </cell>
          <cell r="L67">
            <v>5111.9000000000005</v>
          </cell>
        </row>
        <row r="68">
          <cell r="H68">
            <v>403</v>
          </cell>
          <cell r="I68" t="str">
            <v>E356</v>
          </cell>
          <cell r="L68">
            <v>7794.18</v>
          </cell>
        </row>
        <row r="69">
          <cell r="H69">
            <v>403</v>
          </cell>
          <cell r="I69" t="str">
            <v>E356</v>
          </cell>
          <cell r="L69">
            <v>225.19000000000003</v>
          </cell>
        </row>
        <row r="70">
          <cell r="H70">
            <v>403</v>
          </cell>
          <cell r="I70" t="str">
            <v>E356</v>
          </cell>
          <cell r="L70">
            <v>26.98</v>
          </cell>
        </row>
        <row r="71">
          <cell r="H71">
            <v>403</v>
          </cell>
          <cell r="I71" t="str">
            <v>E357</v>
          </cell>
          <cell r="L71">
            <v>0.02</v>
          </cell>
        </row>
        <row r="72">
          <cell r="H72">
            <v>403</v>
          </cell>
          <cell r="I72" t="str">
            <v>E357</v>
          </cell>
          <cell r="L72">
            <v>0</v>
          </cell>
        </row>
        <row r="73">
          <cell r="H73">
            <v>403</v>
          </cell>
          <cell r="I73" t="str">
            <v>E358</v>
          </cell>
          <cell r="L73">
            <v>-0.06</v>
          </cell>
        </row>
        <row r="74">
          <cell r="H74">
            <v>403</v>
          </cell>
          <cell r="I74" t="str">
            <v>E358</v>
          </cell>
          <cell r="L74">
            <v>-0.11000000000000001</v>
          </cell>
        </row>
        <row r="75">
          <cell r="H75">
            <v>403</v>
          </cell>
          <cell r="I75" t="str">
            <v>E359</v>
          </cell>
          <cell r="L75">
            <v>-9.999999999999995E-3</v>
          </cell>
        </row>
        <row r="76">
          <cell r="H76">
            <v>403</v>
          </cell>
          <cell r="I76" t="str">
            <v>E359</v>
          </cell>
          <cell r="L76">
            <v>0</v>
          </cell>
        </row>
        <row r="77">
          <cell r="H77">
            <v>403</v>
          </cell>
          <cell r="I77" t="str">
            <v>E360</v>
          </cell>
          <cell r="L77">
            <v>-0.36</v>
          </cell>
        </row>
        <row r="78">
          <cell r="H78">
            <v>403</v>
          </cell>
          <cell r="I78" t="str">
            <v>E361</v>
          </cell>
          <cell r="L78">
            <v>308.33999999999997</v>
          </cell>
        </row>
        <row r="79">
          <cell r="H79">
            <v>403</v>
          </cell>
          <cell r="I79" t="str">
            <v>E362</v>
          </cell>
          <cell r="L79">
            <v>219981.44</v>
          </cell>
        </row>
        <row r="80">
          <cell r="H80">
            <v>403</v>
          </cell>
          <cell r="I80" t="str">
            <v>E363</v>
          </cell>
          <cell r="L80">
            <v>550.5</v>
          </cell>
        </row>
        <row r="81">
          <cell r="H81">
            <v>403</v>
          </cell>
          <cell r="I81" t="str">
            <v>E364</v>
          </cell>
          <cell r="L81">
            <v>358615.1</v>
          </cell>
        </row>
        <row r="82">
          <cell r="H82">
            <v>403</v>
          </cell>
          <cell r="I82" t="str">
            <v>E365</v>
          </cell>
          <cell r="L82">
            <v>460520.15</v>
          </cell>
        </row>
        <row r="83">
          <cell r="H83">
            <v>403</v>
          </cell>
          <cell r="I83" t="str">
            <v>E366</v>
          </cell>
          <cell r="L83">
            <v>329275.49</v>
          </cell>
        </row>
        <row r="84">
          <cell r="H84">
            <v>403</v>
          </cell>
          <cell r="I84" t="str">
            <v>E367</v>
          </cell>
          <cell r="L84">
            <v>1285759.5</v>
          </cell>
        </row>
        <row r="85">
          <cell r="H85">
            <v>403</v>
          </cell>
          <cell r="I85" t="str">
            <v>E368</v>
          </cell>
          <cell r="L85">
            <v>294287.08</v>
          </cell>
        </row>
        <row r="86">
          <cell r="H86">
            <v>403</v>
          </cell>
          <cell r="I86" t="str">
            <v>E369</v>
          </cell>
          <cell r="L86">
            <v>53842.05</v>
          </cell>
        </row>
        <row r="87">
          <cell r="H87">
            <v>403</v>
          </cell>
          <cell r="I87" t="str">
            <v>E370</v>
          </cell>
          <cell r="L87">
            <v>-277813.03000000003</v>
          </cell>
        </row>
        <row r="88">
          <cell r="H88">
            <v>403</v>
          </cell>
          <cell r="I88" t="str">
            <v>E370</v>
          </cell>
          <cell r="L88">
            <v>815328.58</v>
          </cell>
        </row>
        <row r="89">
          <cell r="H89">
            <v>403</v>
          </cell>
          <cell r="I89" t="str">
            <v>E373</v>
          </cell>
          <cell r="L89">
            <v>39076.31</v>
          </cell>
        </row>
        <row r="90">
          <cell r="H90">
            <v>403</v>
          </cell>
          <cell r="I90" t="str">
            <v>E390</v>
          </cell>
          <cell r="L90">
            <v>14475.84</v>
          </cell>
        </row>
        <row r="91">
          <cell r="H91">
            <v>403</v>
          </cell>
          <cell r="I91" t="str">
            <v>E391</v>
          </cell>
          <cell r="L91">
            <v>43194.32</v>
          </cell>
        </row>
        <row r="92">
          <cell r="H92">
            <v>403</v>
          </cell>
          <cell r="I92" t="str">
            <v>E391</v>
          </cell>
          <cell r="L92">
            <v>-341505.91</v>
          </cell>
        </row>
        <row r="93">
          <cell r="H93">
            <v>403</v>
          </cell>
          <cell r="I93" t="str">
            <v>E392</v>
          </cell>
          <cell r="L93">
            <v>22410.53</v>
          </cell>
        </row>
        <row r="94">
          <cell r="H94">
            <v>403</v>
          </cell>
          <cell r="I94" t="str">
            <v>E393</v>
          </cell>
          <cell r="L94">
            <v>5214.07</v>
          </cell>
        </row>
        <row r="95">
          <cell r="H95">
            <v>403</v>
          </cell>
          <cell r="I95" t="str">
            <v>E394</v>
          </cell>
          <cell r="L95">
            <v>107206.19000000002</v>
          </cell>
        </row>
        <row r="96">
          <cell r="H96">
            <v>403</v>
          </cell>
          <cell r="I96" t="str">
            <v>E395</v>
          </cell>
          <cell r="L96">
            <v>-10968.790000000037</v>
          </cell>
        </row>
        <row r="97">
          <cell r="H97">
            <v>403</v>
          </cell>
          <cell r="I97" t="str">
            <v>E396</v>
          </cell>
          <cell r="L97">
            <v>-32419.95</v>
          </cell>
        </row>
        <row r="98">
          <cell r="H98">
            <v>403</v>
          </cell>
          <cell r="I98" t="str">
            <v>E397</v>
          </cell>
          <cell r="L98">
            <v>33168.710000000065</v>
          </cell>
        </row>
        <row r="99">
          <cell r="H99">
            <v>403</v>
          </cell>
          <cell r="I99" t="str">
            <v>E398</v>
          </cell>
          <cell r="L99">
            <v>3455.7599999999998</v>
          </cell>
        </row>
        <row r="100">
          <cell r="H100">
            <v>403</v>
          </cell>
          <cell r="I100" t="str">
            <v>G305</v>
          </cell>
          <cell r="L100" t="str">
            <v/>
          </cell>
        </row>
        <row r="101">
          <cell r="H101">
            <v>403</v>
          </cell>
          <cell r="I101" t="str">
            <v>G311</v>
          </cell>
          <cell r="L101" t="str">
            <v/>
          </cell>
        </row>
        <row r="102">
          <cell r="H102">
            <v>403</v>
          </cell>
          <cell r="I102" t="str">
            <v>G320</v>
          </cell>
          <cell r="L102" t="str">
            <v/>
          </cell>
        </row>
        <row r="103">
          <cell r="H103">
            <v>403</v>
          </cell>
          <cell r="I103" t="str">
            <v>G350</v>
          </cell>
          <cell r="L103" t="str">
            <v/>
          </cell>
        </row>
        <row r="104">
          <cell r="H104">
            <v>403</v>
          </cell>
          <cell r="I104" t="str">
            <v>G350</v>
          </cell>
          <cell r="L104" t="str">
            <v/>
          </cell>
        </row>
        <row r="105">
          <cell r="H105">
            <v>403</v>
          </cell>
          <cell r="I105" t="str">
            <v>G351</v>
          </cell>
          <cell r="L105" t="str">
            <v/>
          </cell>
        </row>
        <row r="106">
          <cell r="H106">
            <v>403</v>
          </cell>
          <cell r="I106" t="str">
            <v>G351</v>
          </cell>
          <cell r="L106" t="str">
            <v/>
          </cell>
        </row>
        <row r="107">
          <cell r="H107">
            <v>403</v>
          </cell>
          <cell r="I107" t="str">
            <v>G351</v>
          </cell>
          <cell r="L107" t="str">
            <v/>
          </cell>
        </row>
        <row r="108">
          <cell r="H108">
            <v>403</v>
          </cell>
          <cell r="I108" t="str">
            <v>G351</v>
          </cell>
          <cell r="L108" t="str">
            <v/>
          </cell>
        </row>
        <row r="109">
          <cell r="H109">
            <v>403</v>
          </cell>
          <cell r="I109" t="str">
            <v>G352</v>
          </cell>
          <cell r="L109" t="str">
            <v/>
          </cell>
        </row>
        <row r="110">
          <cell r="H110">
            <v>403</v>
          </cell>
          <cell r="I110" t="str">
            <v>G352</v>
          </cell>
          <cell r="L110" t="str">
            <v/>
          </cell>
        </row>
        <row r="111">
          <cell r="H111">
            <v>403</v>
          </cell>
          <cell r="I111" t="str">
            <v>G352</v>
          </cell>
          <cell r="L111" t="str">
            <v/>
          </cell>
        </row>
        <row r="112">
          <cell r="H112">
            <v>403</v>
          </cell>
          <cell r="I112" t="str">
            <v>G353</v>
          </cell>
          <cell r="L112" t="str">
            <v/>
          </cell>
        </row>
        <row r="113">
          <cell r="H113">
            <v>403</v>
          </cell>
          <cell r="I113" t="str">
            <v>G354</v>
          </cell>
          <cell r="L113" t="str">
            <v/>
          </cell>
        </row>
        <row r="114">
          <cell r="H114">
            <v>403</v>
          </cell>
          <cell r="I114" t="str">
            <v>G355</v>
          </cell>
          <cell r="L114" t="str">
            <v/>
          </cell>
        </row>
        <row r="115">
          <cell r="H115">
            <v>403</v>
          </cell>
          <cell r="I115" t="str">
            <v>G356</v>
          </cell>
          <cell r="L115" t="str">
            <v/>
          </cell>
        </row>
        <row r="116">
          <cell r="H116">
            <v>403</v>
          </cell>
          <cell r="I116" t="str">
            <v>G357</v>
          </cell>
          <cell r="L116" t="str">
            <v/>
          </cell>
        </row>
        <row r="117">
          <cell r="H117">
            <v>403</v>
          </cell>
          <cell r="I117" t="str">
            <v>G361</v>
          </cell>
          <cell r="L117" t="str">
            <v/>
          </cell>
        </row>
        <row r="118">
          <cell r="H118">
            <v>403</v>
          </cell>
          <cell r="I118" t="str">
            <v>G362</v>
          </cell>
          <cell r="L118" t="str">
            <v/>
          </cell>
        </row>
        <row r="119">
          <cell r="H119">
            <v>403</v>
          </cell>
          <cell r="I119" t="str">
            <v>G363</v>
          </cell>
          <cell r="L119" t="str">
            <v/>
          </cell>
        </row>
        <row r="120">
          <cell r="H120">
            <v>403</v>
          </cell>
          <cell r="I120" t="str">
            <v>G364</v>
          </cell>
          <cell r="L120" t="str">
            <v/>
          </cell>
        </row>
        <row r="121">
          <cell r="H121">
            <v>403</v>
          </cell>
          <cell r="I121" t="str">
            <v>G374</v>
          </cell>
          <cell r="L121" t="str">
            <v/>
          </cell>
        </row>
        <row r="122">
          <cell r="H122">
            <v>403</v>
          </cell>
          <cell r="I122" t="str">
            <v>G374</v>
          </cell>
          <cell r="L122" t="str">
            <v/>
          </cell>
        </row>
        <row r="123">
          <cell r="H123">
            <v>403</v>
          </cell>
          <cell r="I123" t="str">
            <v>G375</v>
          </cell>
          <cell r="L123" t="str">
            <v/>
          </cell>
        </row>
        <row r="124">
          <cell r="H124">
            <v>403</v>
          </cell>
          <cell r="I124" t="str">
            <v>G375</v>
          </cell>
          <cell r="L124" t="str">
            <v/>
          </cell>
        </row>
        <row r="125">
          <cell r="H125">
            <v>403</v>
          </cell>
          <cell r="I125" t="str">
            <v>G376</v>
          </cell>
          <cell r="L125" t="str">
            <v/>
          </cell>
        </row>
        <row r="126">
          <cell r="H126">
            <v>403</v>
          </cell>
          <cell r="I126" t="str">
            <v>G376</v>
          </cell>
          <cell r="L126" t="str">
            <v/>
          </cell>
        </row>
        <row r="127">
          <cell r="H127">
            <v>403</v>
          </cell>
          <cell r="I127" t="str">
            <v>G376</v>
          </cell>
          <cell r="L127" t="str">
            <v/>
          </cell>
        </row>
        <row r="128">
          <cell r="H128">
            <v>403</v>
          </cell>
          <cell r="I128" t="str">
            <v>G376</v>
          </cell>
          <cell r="L128" t="str">
            <v/>
          </cell>
        </row>
        <row r="129">
          <cell r="H129">
            <v>403</v>
          </cell>
          <cell r="I129" t="str">
            <v>G378</v>
          </cell>
          <cell r="L129" t="str">
            <v/>
          </cell>
        </row>
        <row r="130">
          <cell r="H130">
            <v>403</v>
          </cell>
          <cell r="I130" t="str">
            <v>G378</v>
          </cell>
          <cell r="L130" t="str">
            <v/>
          </cell>
        </row>
        <row r="131">
          <cell r="H131">
            <v>403</v>
          </cell>
          <cell r="I131" t="str">
            <v>G380</v>
          </cell>
          <cell r="L131" t="str">
            <v/>
          </cell>
        </row>
        <row r="132">
          <cell r="H132">
            <v>403</v>
          </cell>
          <cell r="I132" t="str">
            <v>G380</v>
          </cell>
          <cell r="L132" t="str">
            <v/>
          </cell>
        </row>
        <row r="133">
          <cell r="H133">
            <v>403</v>
          </cell>
          <cell r="I133" t="str">
            <v>G380</v>
          </cell>
          <cell r="L133" t="str">
            <v/>
          </cell>
        </row>
        <row r="134">
          <cell r="H134">
            <v>403</v>
          </cell>
          <cell r="I134" t="str">
            <v>G381</v>
          </cell>
          <cell r="L134" t="str">
            <v/>
          </cell>
        </row>
        <row r="135">
          <cell r="H135">
            <v>403</v>
          </cell>
          <cell r="I135" t="str">
            <v>G381</v>
          </cell>
          <cell r="L135" t="str">
            <v/>
          </cell>
        </row>
        <row r="136">
          <cell r="H136">
            <v>403</v>
          </cell>
          <cell r="I136" t="str">
            <v>G381</v>
          </cell>
          <cell r="L136" t="str">
            <v/>
          </cell>
        </row>
        <row r="137">
          <cell r="H137">
            <v>403</v>
          </cell>
          <cell r="I137" t="str">
            <v>G382</v>
          </cell>
          <cell r="L137" t="str">
            <v/>
          </cell>
        </row>
        <row r="138">
          <cell r="H138">
            <v>403</v>
          </cell>
          <cell r="I138" t="str">
            <v>G382</v>
          </cell>
          <cell r="L138" t="str">
            <v/>
          </cell>
        </row>
        <row r="139">
          <cell r="H139">
            <v>403</v>
          </cell>
          <cell r="I139" t="str">
            <v>G383</v>
          </cell>
          <cell r="L139" t="str">
            <v/>
          </cell>
        </row>
        <row r="140">
          <cell r="H140">
            <v>403</v>
          </cell>
          <cell r="I140" t="str">
            <v>G384</v>
          </cell>
          <cell r="L140" t="str">
            <v/>
          </cell>
        </row>
        <row r="141">
          <cell r="H141">
            <v>403</v>
          </cell>
          <cell r="I141" t="str">
            <v>G385</v>
          </cell>
          <cell r="L141" t="str">
            <v/>
          </cell>
        </row>
        <row r="142">
          <cell r="H142">
            <v>403</v>
          </cell>
          <cell r="I142" t="str">
            <v>G386</v>
          </cell>
          <cell r="L142" t="str">
            <v/>
          </cell>
        </row>
        <row r="143">
          <cell r="H143">
            <v>403</v>
          </cell>
          <cell r="I143" t="str">
            <v>G386</v>
          </cell>
          <cell r="L143" t="str">
            <v/>
          </cell>
        </row>
        <row r="144">
          <cell r="H144">
            <v>403</v>
          </cell>
          <cell r="I144" t="str">
            <v>G386</v>
          </cell>
          <cell r="L144" t="str">
            <v/>
          </cell>
        </row>
        <row r="145">
          <cell r="H145">
            <v>403</v>
          </cell>
          <cell r="I145" t="str">
            <v>G386</v>
          </cell>
          <cell r="L145" t="str">
            <v/>
          </cell>
        </row>
        <row r="146">
          <cell r="H146">
            <v>403</v>
          </cell>
          <cell r="I146" t="str">
            <v>G386</v>
          </cell>
          <cell r="L146" t="str">
            <v/>
          </cell>
        </row>
        <row r="147">
          <cell r="H147">
            <v>403</v>
          </cell>
          <cell r="I147" t="str">
            <v>G387</v>
          </cell>
          <cell r="L147" t="str">
            <v/>
          </cell>
        </row>
        <row r="148">
          <cell r="H148">
            <v>403</v>
          </cell>
          <cell r="I148" t="str">
            <v>G390</v>
          </cell>
          <cell r="L148" t="str">
            <v/>
          </cell>
        </row>
        <row r="149">
          <cell r="H149">
            <v>403</v>
          </cell>
          <cell r="I149" t="str">
            <v>G391</v>
          </cell>
          <cell r="L149" t="str">
            <v/>
          </cell>
        </row>
        <row r="150">
          <cell r="H150">
            <v>403</v>
          </cell>
          <cell r="I150" t="str">
            <v>G391</v>
          </cell>
          <cell r="L150" t="str">
            <v/>
          </cell>
        </row>
        <row r="151">
          <cell r="H151">
            <v>403</v>
          </cell>
          <cell r="I151" t="str">
            <v>G392</v>
          </cell>
          <cell r="L151" t="str">
            <v/>
          </cell>
        </row>
        <row r="152">
          <cell r="H152">
            <v>403</v>
          </cell>
          <cell r="I152" t="str">
            <v>G393</v>
          </cell>
          <cell r="L152" t="str">
            <v/>
          </cell>
        </row>
        <row r="153">
          <cell r="H153">
            <v>403</v>
          </cell>
          <cell r="I153" t="str">
            <v>G394</v>
          </cell>
          <cell r="L153" t="str">
            <v/>
          </cell>
        </row>
        <row r="154">
          <cell r="H154">
            <v>403</v>
          </cell>
          <cell r="I154" t="str">
            <v>G395</v>
          </cell>
          <cell r="L154" t="str">
            <v/>
          </cell>
        </row>
        <row r="155">
          <cell r="H155">
            <v>403</v>
          </cell>
          <cell r="I155" t="str">
            <v>G396</v>
          </cell>
          <cell r="L155" t="str">
            <v/>
          </cell>
        </row>
        <row r="156">
          <cell r="H156">
            <v>403</v>
          </cell>
          <cell r="I156" t="str">
            <v>G397</v>
          </cell>
          <cell r="L156" t="str">
            <v/>
          </cell>
        </row>
        <row r="157">
          <cell r="H157">
            <v>403</v>
          </cell>
          <cell r="I157" t="str">
            <v>G398</v>
          </cell>
          <cell r="L157" t="str">
            <v/>
          </cell>
        </row>
        <row r="158">
          <cell r="L158">
            <v>5598243.1280500004</v>
          </cell>
        </row>
        <row r="161">
          <cell r="H161" t="str">
            <v>DEPAMORT</v>
          </cell>
          <cell r="L161" t="str">
            <v>Allocated E</v>
          </cell>
        </row>
        <row r="162">
          <cell r="H162">
            <v>404</v>
          </cell>
          <cell r="I162" t="str">
            <v>C302</v>
          </cell>
          <cell r="L162">
            <v>-143.56611000000001</v>
          </cell>
        </row>
        <row r="163">
          <cell r="H163">
            <v>404</v>
          </cell>
          <cell r="I163" t="str">
            <v>C303</v>
          </cell>
          <cell r="L163">
            <v>15823988.355681</v>
          </cell>
        </row>
        <row r="164">
          <cell r="H164">
            <v>404</v>
          </cell>
          <cell r="I164" t="str">
            <v>C390.1</v>
          </cell>
          <cell r="L164">
            <v>-100652.53173300001</v>
          </cell>
        </row>
        <row r="165">
          <cell r="H165">
            <v>404</v>
          </cell>
          <cell r="I165" t="str">
            <v>E302</v>
          </cell>
          <cell r="L165">
            <v>-15306.919999999998</v>
          </cell>
        </row>
        <row r="166">
          <cell r="H166">
            <v>404</v>
          </cell>
          <cell r="I166" t="str">
            <v>E303</v>
          </cell>
          <cell r="L166">
            <v>11357.380000000001</v>
          </cell>
        </row>
        <row r="167">
          <cell r="H167">
            <v>404</v>
          </cell>
          <cell r="I167" t="str">
            <v>E390</v>
          </cell>
          <cell r="L167">
            <v>0</v>
          </cell>
        </row>
        <row r="168">
          <cell r="H168">
            <v>404</v>
          </cell>
          <cell r="I168" t="str">
            <v>G302</v>
          </cell>
          <cell r="L168" t="str">
            <v/>
          </cell>
        </row>
        <row r="169">
          <cell r="H169">
            <v>404</v>
          </cell>
          <cell r="I169" t="str">
            <v>G303</v>
          </cell>
          <cell r="L169" t="str">
            <v/>
          </cell>
        </row>
        <row r="170">
          <cell r="H170" t="str">
            <v>Capit</v>
          </cell>
          <cell r="L170">
            <v>0</v>
          </cell>
        </row>
        <row r="171">
          <cell r="L171">
            <v>15719242.717838001</v>
          </cell>
        </row>
        <row r="173">
          <cell r="L173">
            <v>21418660.33949</v>
          </cell>
        </row>
        <row r="176">
          <cell r="L176">
            <v>21398675.290281195</v>
          </cell>
        </row>
        <row r="177">
          <cell r="L177">
            <v>19985.020000000019</v>
          </cell>
        </row>
        <row r="178">
          <cell r="L178">
            <v>21418660.310281195</v>
          </cell>
        </row>
        <row r="179">
          <cell r="L179">
            <v>-2.9208805412054062E-2</v>
          </cell>
        </row>
      </sheetData>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lectric"/>
      <sheetName val="Depr Exp 2019 GRC Annual"/>
      <sheetName val="Colstrip Depn Update"/>
      <sheetName val="ARAM Costrip"/>
      <sheetName val="PT RPT 257A"/>
    </sheetNames>
    <sheetDataSet>
      <sheetData sheetId="0">
        <row r="16">
          <cell r="D16">
            <v>18794237.945987001</v>
          </cell>
        </row>
      </sheetData>
      <sheetData sheetId="1">
        <row r="4">
          <cell r="A4" t="str">
            <v>E311</v>
          </cell>
          <cell r="I4">
            <v>707818.92417000001</v>
          </cell>
        </row>
        <row r="5">
          <cell r="A5" t="str">
            <v>E311</v>
          </cell>
          <cell r="I5">
            <v>1608515.7878374162</v>
          </cell>
        </row>
        <row r="6">
          <cell r="A6" t="str">
            <v>E311</v>
          </cell>
          <cell r="I6">
            <v>550290.46749599988</v>
          </cell>
        </row>
        <row r="7">
          <cell r="A7" t="str">
            <v>E312</v>
          </cell>
          <cell r="I7">
            <v>4517303.0722850012</v>
          </cell>
        </row>
        <row r="8">
          <cell r="A8" t="str">
            <v>E312</v>
          </cell>
          <cell r="I8">
            <v>514324.65664199984</v>
          </cell>
        </row>
        <row r="9">
          <cell r="A9" t="str">
            <v>E312</v>
          </cell>
          <cell r="I9">
            <v>4542018.5919500003</v>
          </cell>
        </row>
        <row r="10">
          <cell r="A10" t="str">
            <v>E314</v>
          </cell>
          <cell r="I10">
            <v>1700688.6077610003</v>
          </cell>
        </row>
        <row r="11">
          <cell r="A11" t="str">
            <v>E314</v>
          </cell>
          <cell r="I11">
            <v>1423447.2411179999</v>
          </cell>
        </row>
        <row r="12">
          <cell r="A12" t="str">
            <v>E315</v>
          </cell>
          <cell r="I12">
            <v>287697.17910100007</v>
          </cell>
        </row>
        <row r="13">
          <cell r="A13" t="str">
            <v>E315</v>
          </cell>
          <cell r="I13">
            <v>379658.61012800009</v>
          </cell>
        </row>
        <row r="14">
          <cell r="A14" t="str">
            <v>E315</v>
          </cell>
          <cell r="I14">
            <v>40028.415024999995</v>
          </cell>
        </row>
        <row r="15">
          <cell r="A15" t="str">
            <v>E316</v>
          </cell>
          <cell r="I15">
            <v>4250.9171640000031</v>
          </cell>
        </row>
        <row r="16">
          <cell r="A16" t="str">
            <v>E316</v>
          </cell>
          <cell r="I16">
            <v>35968.897776000013</v>
          </cell>
        </row>
        <row r="17">
          <cell r="A17" t="str">
            <v>E316</v>
          </cell>
          <cell r="I17">
            <v>93433.279680000007</v>
          </cell>
        </row>
        <row r="18">
          <cell r="A18" t="str">
            <v>E316</v>
          </cell>
          <cell r="I18">
            <v>39938.469520000013</v>
          </cell>
        </row>
      </sheetData>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Functions"/>
      <sheetName val="PPXLSaveData0"/>
      <sheetName val="PPXLOpen"/>
      <sheetName val="Lead E"/>
      <sheetName val="TY Reg Assets RB"/>
      <sheetName val="RB-IS by FERC"/>
      <sheetName val="WRPC 2004 GRC"/>
      <sheetName val="Ferndale"/>
      <sheetName val="Mint Farm Def"/>
      <sheetName val="LSR Prepaid carrying charges "/>
      <sheetName val="Snoq"/>
      <sheetName val="Baker"/>
      <sheetName val="Electron Deferral"/>
      <sheetName val="T-Grant Snoq Deferral"/>
      <sheetName val="T-Grant Baker Deferral"/>
      <sheetName val="BNP"/>
      <sheetName val="FB Energy"/>
      <sheetName val="$89M Chelan PUD"/>
      <sheetName val="Chelan PUD"/>
      <sheetName val="$18.5M Chelan"/>
      <sheetName val="Colstrip 1&amp;2 Prepaid"/>
      <sheetName val="LSR Prepaid BPA interest"/>
      <sheetName val="LSR Prepaid Principal"/>
      <sheetName val="LSR Prepaid Bill Credits"/>
    </sheetNames>
    <sheetDataSet>
      <sheetData sheetId="0" refreshError="1"/>
      <sheetData sheetId="1" refreshError="1"/>
      <sheetData sheetId="2" refreshError="1"/>
      <sheetData sheetId="3">
        <row r="14">
          <cell r="D14">
            <v>45753.08</v>
          </cell>
        </row>
      </sheetData>
      <sheetData sheetId="4" refreshError="1"/>
      <sheetData sheetId="5">
        <row r="17">
          <cell r="E17">
            <v>-5289261.5049776919</v>
          </cell>
        </row>
        <row r="20">
          <cell r="E20">
            <v>1133184.5791728823</v>
          </cell>
        </row>
        <row r="23">
          <cell r="E23">
            <v>-12994787.685499892</v>
          </cell>
        </row>
        <row r="24">
          <cell r="E24">
            <v>1292652.1404874623</v>
          </cell>
        </row>
        <row r="31">
          <cell r="E31">
            <v>-499999.67</v>
          </cell>
        </row>
        <row r="35">
          <cell r="E35">
            <v>-7228514.3469158411</v>
          </cell>
        </row>
        <row r="39">
          <cell r="E39">
            <v>-1260269.8507692292</v>
          </cell>
        </row>
        <row r="40">
          <cell r="E40">
            <v>537333.32524358993</v>
          </cell>
        </row>
        <row r="60">
          <cell r="E60">
            <v>-3767013.76</v>
          </cell>
        </row>
        <row r="61">
          <cell r="E61">
            <v>791073.62279960723</v>
          </cell>
        </row>
        <row r="81">
          <cell r="E81">
            <v>3893718.9693959327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Lead G"/>
      <sheetName val="ERB AMA"/>
      <sheetName val="GRB AMA"/>
      <sheetName val="WC "/>
      <sheetName val="2017 GRC WC Det Format"/>
      <sheetName val="ERB EOP"/>
      <sheetName val="GRB EOP"/>
      <sheetName val="PPXLSaveData0"/>
      <sheetName val="PPXLFunctions"/>
      <sheetName val="PPXLOpen"/>
      <sheetName val="3.04 &amp; 4.04 Lead"/>
    </sheetNames>
    <sheetDataSet>
      <sheetData sheetId="0">
        <row r="10">
          <cell r="C10">
            <v>10572466950.394854</v>
          </cell>
        </row>
      </sheetData>
      <sheetData sheetId="1"/>
      <sheetData sheetId="2">
        <row r="92">
          <cell r="D92">
            <v>10572466950.394854</v>
          </cell>
        </row>
      </sheetData>
      <sheetData sheetId="3">
        <row r="19">
          <cell r="G19">
            <v>4300940372.1867046</v>
          </cell>
        </row>
      </sheetData>
      <sheetData sheetId="4" refreshError="1"/>
      <sheetData sheetId="5">
        <row r="1397">
          <cell r="P1397">
            <v>-12625792218.959993</v>
          </cell>
          <cell r="Q1397">
            <v>-12604473198.450008</v>
          </cell>
          <cell r="R1397">
            <v>-12602024652.319984</v>
          </cell>
          <cell r="S1397">
            <v>-12541851064.240009</v>
          </cell>
          <cell r="T1397">
            <v>-12456431093.99</v>
          </cell>
          <cell r="U1397">
            <v>-12414895662.369995</v>
          </cell>
          <cell r="V1397">
            <v>-12432450872.950006</v>
          </cell>
          <cell r="W1397">
            <v>-12488909379.350012</v>
          </cell>
          <cell r="X1397">
            <v>-12510155829.600014</v>
          </cell>
          <cell r="Y1397">
            <v>-12549509246.580017</v>
          </cell>
          <cell r="Z1397">
            <v>-12755070345.659985</v>
          </cell>
          <cell r="AA1397">
            <v>-13028285352.999996</v>
          </cell>
          <cell r="AB1397">
            <v>-12964100505.320002</v>
          </cell>
          <cell r="AE1397">
            <v>-12598250255.054171</v>
          </cell>
          <cell r="AH1397">
            <v>-7876558764.8029175</v>
          </cell>
          <cell r="AI1397">
            <v>-1741229320.2971277</v>
          </cell>
          <cell r="AJ1397">
            <v>-647693035.71995568</v>
          </cell>
          <cell r="AK1397">
            <v>-1623145727.7212503</v>
          </cell>
          <cell r="AL1397">
            <v>-4012068083.7383308</v>
          </cell>
          <cell r="AN1397">
            <v>-709623406.51291656</v>
          </cell>
          <cell r="AO1397">
            <v>-709623406.51291656</v>
          </cell>
          <cell r="AQ1397">
            <v>-12964100505.320002</v>
          </cell>
          <cell r="AR1397">
            <v>-8175716459.0500002</v>
          </cell>
          <cell r="AS1397">
            <v>-1710745030.7964158</v>
          </cell>
          <cell r="AT1397">
            <v>-640503052.27358401</v>
          </cell>
          <cell r="AU1397">
            <v>-1590911781.5699997</v>
          </cell>
          <cell r="AV1397">
            <v>-3942159864.6399999</v>
          </cell>
          <cell r="AX1397">
            <v>-846224181.63000011</v>
          </cell>
          <cell r="AY1397">
            <v>-846224181.63000011</v>
          </cell>
        </row>
      </sheetData>
      <sheetData sheetId="6">
        <row r="3">
          <cell r="A3">
            <v>43465</v>
          </cell>
        </row>
      </sheetData>
      <sheetData sheetId="7" refreshError="1"/>
      <sheetData sheetId="8" refreshError="1"/>
      <sheetData sheetId="9" refreshError="1"/>
      <sheetData sheetId="10" refreshError="1"/>
      <sheetData sheetId="11">
        <row r="35">
          <cell r="E35">
            <v>0.66190000000000004</v>
          </cell>
          <cell r="F35">
            <v>0.33810000000000001</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KR" refreshedDate="43556.66232152778" createdVersion="4" refreshedVersion="4" minRefreshableVersion="3" recordCount="1583">
  <cacheSource type="worksheet">
    <worksheetSource ref="A1:O1584" sheet="1302FC Dec 2018 EOP"/>
  </cacheSource>
  <cacheFields count="15">
    <cacheField name="depr" numFmtId="0">
      <sharedItems count="80">
        <s v="E301"/>
        <s v="E302"/>
        <s v="E303"/>
        <s v="None, Electric"/>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01"/>
        <s v="C391"/>
        <s v="C392"/>
        <s v="C393"/>
        <s v="C394"/>
        <s v="C395"/>
        <s v="C396"/>
        <s v="C397"/>
        <s v="C398"/>
        <s v="C399"/>
      </sharedItems>
    </cacheField>
    <cacheField name="_group" numFmtId="0">
      <sharedItems/>
    </cacheField>
    <cacheField name="fc_desc" numFmtId="0">
      <sharedItems count="9">
        <s v="Intangible Plant, Electric"/>
        <s v="Steam Generation Plant"/>
        <s v="Hydro Generation Plant"/>
        <s v="Other Production Plant"/>
        <s v="Transmission Plant - Electric"/>
        <s v="Distribution Plant - Electric"/>
        <s v="General Plant, Electric"/>
        <s v="Intangible Plant, Common"/>
        <s v="General Plant, Common"/>
      </sharedItems>
    </cacheField>
    <cacheField name="Jan-18" numFmtId="0">
      <sharedItems containsSemiMixedTypes="0" containsString="0" containsNumber="1" containsInteger="1" minValue="-8318" maxValue="366296"/>
    </cacheField>
    <cacheField name="Feb-18" numFmtId="0">
      <sharedItems containsSemiMixedTypes="0" containsString="0" containsNumber="1" containsInteger="1" minValue="-8099" maxValue="368756"/>
    </cacheField>
    <cacheField name="Mar-18" numFmtId="0">
      <sharedItems containsSemiMixedTypes="0" containsString="0" containsNumber="1" containsInteger="1" minValue="-7880" maxValue="367346"/>
    </cacheField>
    <cacheField name="Apr-18" numFmtId="0">
      <sharedItems containsSemiMixedTypes="0" containsString="0" containsNumber="1" containsInteger="1" minValue="-7662" maxValue="369594"/>
    </cacheField>
    <cacheField name="May-18" numFmtId="0">
      <sharedItems containsSemiMixedTypes="0" containsString="0" containsNumber="1" containsInteger="1" minValue="-7443" maxValue="372376"/>
    </cacheField>
    <cacheField name="Jun-18" numFmtId="0">
      <sharedItems containsSemiMixedTypes="0" containsString="0" containsNumber="1" containsInteger="1" minValue="-7224" maxValue="375150"/>
    </cacheField>
    <cacheField name="Jul-18" numFmtId="0">
      <sharedItems containsSemiMixedTypes="0" containsString="0" containsNumber="1" containsInteger="1" minValue="-7005" maxValue="377346"/>
    </cacheField>
    <cacheField name="Aug-18" numFmtId="0">
      <sharedItems containsSemiMixedTypes="0" containsString="0" containsNumber="1" containsInteger="1" minValue="-6787" maxValue="378747"/>
    </cacheField>
    <cacheField name="Sep-18" numFmtId="0">
      <sharedItems containsSemiMixedTypes="0" containsString="0" containsNumber="1" containsInteger="1" minValue="-6568" maxValue="381868"/>
    </cacheField>
    <cacheField name="Oct-18" numFmtId="0">
      <sharedItems containsSemiMixedTypes="0" containsString="0" containsNumber="1" containsInteger="1" minValue="-6349" maxValue="381848"/>
    </cacheField>
    <cacheField name="Nov-18" numFmtId="0">
      <sharedItems containsSemiMixedTypes="0" containsString="0" containsNumber="1" containsInteger="1" minValue="-6131" maxValue="383214"/>
    </cacheField>
    <cacheField name="Dec-18" numFmtId="0">
      <sharedItems containsSemiMixedTypes="0" containsString="0" containsNumber="1" containsInteger="1" minValue="-5912" maxValue="38522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KR" refreshedDate="43556.662321643518" createdVersion="4" refreshedVersion="4" minRefreshableVersion="3" recordCount="1583">
  <cacheSource type="worksheet">
    <worksheetSource ref="A1:Q1584" sheet="1301FC Dec 2018"/>
  </cacheSource>
  <cacheFields count="17">
    <cacheField name="depr" numFmtId="0">
      <sharedItems count="78">
        <s v="E301"/>
        <s v="E302"/>
        <s v="E303"/>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1"/>
        <s v="C392"/>
        <s v="C393"/>
        <s v="C394"/>
        <s v="C395"/>
        <s v="C396"/>
        <s v="C397"/>
        <s v="C398"/>
        <s v="C399"/>
      </sharedItems>
    </cacheField>
    <cacheField name="_group" numFmtId="0">
      <sharedItems/>
    </cacheField>
    <cacheField name="description" numFmtId="0">
      <sharedItems/>
    </cacheField>
    <cacheField name="Dec-17" numFmtId="165">
      <sharedItems containsSemiMixedTypes="0" containsString="0" containsNumber="1" containsInteger="1" minValue="-17" maxValue="918878"/>
    </cacheField>
    <cacheField name="Jan-18" numFmtId="165">
      <sharedItems containsSemiMixedTypes="0" containsString="0" containsNumber="1" containsInteger="1" minValue="-17" maxValue="922313"/>
    </cacheField>
    <cacheField name="Feb-18" numFmtId="165">
      <sharedItems containsSemiMixedTypes="0" containsString="0" containsNumber="1" containsInteger="1" minValue="-17" maxValue="926816"/>
    </cacheField>
    <cacheField name="Mar-18" numFmtId="165">
      <sharedItems containsSemiMixedTypes="0" containsString="0" containsNumber="1" containsInteger="1" minValue="0" maxValue="930804"/>
    </cacheField>
    <cacheField name="Apr-18" numFmtId="165">
      <sharedItems containsSemiMixedTypes="0" containsString="0" containsNumber="1" containsInteger="1" minValue="0" maxValue="933367"/>
    </cacheField>
    <cacheField name="May-18" numFmtId="165">
      <sharedItems containsSemiMixedTypes="0" containsString="0" containsNumber="1" containsInteger="1" minValue="0" maxValue="938918"/>
    </cacheField>
    <cacheField name="Jun-18" numFmtId="165">
      <sharedItems containsSemiMixedTypes="0" containsString="0" containsNumber="1" containsInteger="1" minValue="0" maxValue="942290"/>
    </cacheField>
    <cacheField name="Jul-18" numFmtId="165">
      <sharedItems containsSemiMixedTypes="0" containsString="0" containsNumber="1" containsInteger="1" minValue="0" maxValue="949164"/>
    </cacheField>
    <cacheField name="Aug-18" numFmtId="165">
      <sharedItems containsSemiMixedTypes="0" containsString="0" containsNumber="1" containsInteger="1" minValue="0" maxValue="955528"/>
    </cacheField>
    <cacheField name="Sep-18" numFmtId="165">
      <sharedItems containsSemiMixedTypes="0" containsString="0" containsNumber="1" containsInteger="1" minValue="0" maxValue="960320"/>
    </cacheField>
    <cacheField name="Oct-18" numFmtId="165">
      <sharedItems containsSemiMixedTypes="0" containsString="0" containsNumber="1" containsInteger="1" minValue="0" maxValue="967767"/>
    </cacheField>
    <cacheField name="Nov-18" numFmtId="165">
      <sharedItems containsSemiMixedTypes="0" containsString="0" containsNumber="1" containsInteger="1" minValue="0" maxValue="974575"/>
    </cacheField>
    <cacheField name="Dec-18" numFmtId="165">
      <sharedItems containsSemiMixedTypes="0" containsString="0" containsNumber="1" containsInteger="1" minValue="0" maxValue="982990"/>
    </cacheField>
    <cacheField name="AMA Dec 2018" numFmtId="165">
      <sharedItems containsSemiMixedTypes="0" containsString="0" containsNumber="1" containsInteger="1" minValue="0" maxValue="94606616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KR" refreshedDate="43556.662324884259" createdVersion="4" refreshedVersion="4" minRefreshableVersion="3" recordCount="1583">
  <cacheSource type="worksheet">
    <worksheetSource ref="A1:Q1584" sheet="1302FC Dec 2018"/>
  </cacheSource>
  <cacheFields count="17">
    <cacheField name="depr" numFmtId="0">
      <sharedItems count="79">
        <s v="E301"/>
        <s v="E302"/>
        <s v="E303"/>
        <s v="None, Electric"/>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1"/>
        <s v="C392"/>
        <s v="C393"/>
        <s v="C394"/>
        <s v="C395"/>
        <s v="C396"/>
        <s v="C397"/>
        <s v="C398"/>
        <s v="C399"/>
      </sharedItems>
    </cacheField>
    <cacheField name="_group" numFmtId="0">
      <sharedItems/>
    </cacheField>
    <cacheField name="fc_desc" numFmtId="0">
      <sharedItems/>
    </cacheField>
    <cacheField name="Dec-17" numFmtId="0">
      <sharedItems containsSemiMixedTypes="0" containsString="0" containsNumber="1" containsInteger="1" minValue="-8536" maxValue="363884"/>
    </cacheField>
    <cacheField name="Jan-18" numFmtId="0">
      <sharedItems containsSemiMixedTypes="0" containsString="0" containsNumber="1" containsInteger="1" minValue="-8318" maxValue="366296"/>
    </cacheField>
    <cacheField name="Feb-18" numFmtId="0">
      <sharedItems containsSemiMixedTypes="0" containsString="0" containsNumber="1" containsInteger="1" minValue="-8099" maxValue="368756"/>
    </cacheField>
    <cacheField name="Mar-18" numFmtId="0">
      <sharedItems containsSemiMixedTypes="0" containsString="0" containsNumber="1" containsInteger="1" minValue="-7880" maxValue="367346"/>
    </cacheField>
    <cacheField name="Apr-18" numFmtId="0">
      <sharedItems containsSemiMixedTypes="0" containsString="0" containsNumber="1" containsInteger="1" minValue="-7662" maxValue="369594"/>
    </cacheField>
    <cacheField name="May-18" numFmtId="0">
      <sharedItems containsSemiMixedTypes="0" containsString="0" containsNumber="1" containsInteger="1" minValue="-7443" maxValue="372376"/>
    </cacheField>
    <cacheField name="Jun-18" numFmtId="0">
      <sharedItems containsSemiMixedTypes="0" containsString="0" containsNumber="1" containsInteger="1" minValue="-7224" maxValue="375150"/>
    </cacheField>
    <cacheField name="Jul-18" numFmtId="0">
      <sharedItems containsSemiMixedTypes="0" containsString="0" containsNumber="1" containsInteger="1" minValue="-7005" maxValue="377346"/>
    </cacheField>
    <cacheField name="Aug-18" numFmtId="0">
      <sharedItems containsSemiMixedTypes="0" containsString="0" containsNumber="1" containsInteger="1" minValue="-6787" maxValue="378747"/>
    </cacheField>
    <cacheField name="Sep-18" numFmtId="0">
      <sharedItems containsSemiMixedTypes="0" containsString="0" containsNumber="1" containsInteger="1" minValue="-6568" maxValue="381868"/>
    </cacheField>
    <cacheField name="Oct-18" numFmtId="0">
      <sharedItems containsSemiMixedTypes="0" containsString="0" containsNumber="1" containsInteger="1" minValue="-6349" maxValue="381848"/>
    </cacheField>
    <cacheField name="Nov-18" numFmtId="0">
      <sharedItems containsSemiMixedTypes="0" containsString="0" containsNumber="1" containsInteger="1" minValue="-6131" maxValue="383214"/>
    </cacheField>
    <cacheField name="Dec-18" numFmtId="0">
      <sharedItems containsSemiMixedTypes="0" containsString="0" containsNumber="1" containsInteger="1" minValue="-5912" maxValue="385223"/>
    </cacheField>
    <cacheField name="AMA Dec 2018" numFmtId="0">
      <sharedItems containsSemiMixedTypes="0" containsString="0" containsNumber="1" containsInteger="1" minValue="-7224103" maxValue="37475788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KR" refreshedDate="43556.662325115743" createdVersion="4" refreshedVersion="4" minRefreshableVersion="3" recordCount="1583">
  <cacheSource type="worksheet">
    <worksheetSource ref="A1:O1584" sheet="1301FC Dec 2018 EOP"/>
  </cacheSource>
  <cacheFields count="15">
    <cacheField name="depr" numFmtId="0">
      <sharedItems count="79">
        <s v="E301"/>
        <s v="E302"/>
        <s v="E303"/>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01"/>
        <s v="C391"/>
        <s v="C392"/>
        <s v="C393"/>
        <s v="C394"/>
        <s v="C395"/>
        <s v="C396"/>
        <s v="C397"/>
        <s v="C398"/>
        <s v="C399"/>
      </sharedItems>
    </cacheField>
    <cacheField name="_group" numFmtId="0">
      <sharedItems count="1561">
        <s v="INT Organization"/>
        <s v="INT Organization-NSC"/>
        <s v="INT Franchises"/>
        <s v="INT Franchises, Baker Project"/>
        <s v="INT Franchises, Snoqualmie"/>
        <s v="105  INT Misc Intangibles"/>
        <s v="INT Enc Waste Wtr Fee-DONOTUSE"/>
        <s v="INT LSR -DONOTUSE"/>
        <s v="INT Misc Intangible Plant"/>
        <s v="INT Misc Intangible Plant-NSC"/>
        <s v="INT Rock Island Expansion-RET"/>
        <s v="INT Whitehorn 2 &amp; 3"/>
        <s v="None, Electric"/>
        <s v="Capital Lease, Fredonia-RETIRED"/>
        <s v="Capital Lease, FredoniaSalesTax-RET"/>
        <s v="Capital Lease, Whitehorn-RETIRED"/>
        <s v="STM Land, Centralia-inactive"/>
        <s v="STM Land, Colstrip 1"/>
        <s v="STM Land, Colstrip 1-2 Com"/>
        <s v="STM Land, Colstrip 2"/>
        <s v="STM Land, Colstrip 3"/>
        <s v="STM Land, Colstrip 3-4 Com"/>
        <s v="STM Land, Colstrip 4"/>
        <s v="STM Land, Epcor CoGen"/>
        <s v="STM Str/Imprv, Mint Farm"/>
        <s v="STM Str/Imprv, Mint Farm OP"/>
        <s v="STM Str/Imprv, Mint Farm-NSC"/>
        <s v="STM Str/Imprv, Mint OP-NSC"/>
        <s v="STM Str/Imprv, Sumas"/>
        <s v="STM Str/Imprv, Sumas OP"/>
        <s v="STM Str/Imprv, Sumas OP-NSC"/>
        <s v="STM Str/Imprv, Sumas-NSC"/>
        <s v="STM Str/Impv, Colstrip 1"/>
        <s v="STM Str/Impv, Colstrip 1-2 Com"/>
        <s v="STM Str/Impv, Colstrip 1-NSC"/>
        <s v="STM Str/Impv, Colstrip 2"/>
        <s v="STM Str/Impv, Colstrip 2-NSC"/>
        <s v="STM Str/Impv, Colstrip 3"/>
        <s v="STM Str/Impv, Colstrip 3-4 Com"/>
        <s v="STM Str/Impv, Colstrip 3-NSC"/>
        <s v="STM Str/Impv, Colstrip 4"/>
        <s v="STM Str/Impv, Colstrip 4-NSC"/>
        <s v="STM Str/Impv, Colstrip1-2 -NSC"/>
        <s v="STM Str/Impv, Colstrip3-4 -NSC"/>
        <s v="STM Str/Impv, ColstripCMM-RET"/>
        <s v="STM Str/Impv, Encogen-RET"/>
        <s v="STM Str/Impv, Ferndale"/>
        <s v="STM Str/Impv, Ferndale-NSC"/>
        <s v="STM Str/Impv, Fred 1/APC"/>
        <s v="STM Str/Impv, Fred 1/APC-NSC"/>
        <s v="STM Str/Impv, Goldendale"/>
        <s v="STM Str/Impv, Goldendale O-NSC"/>
        <s v="STM Str/Impv, Goldendale OP"/>
        <s v="STM Str/Impv, Goldendale-NSC"/>
        <s v="STM Str/Impv,Centralia-inactiv"/>
        <s v="STM Boiler, Centralia-inactive"/>
        <s v="STM Boiler, Colstrip 1"/>
        <s v="STM Boiler, Colstrip 1-2 Com"/>
        <s v="STM Boiler, Colstrip 1-NSC"/>
        <s v="STM Boiler, Colstrip 2"/>
        <s v="STM Boiler, Colstrip 2-NSC"/>
        <s v="STM Boiler, Colstrip 3"/>
        <s v="STM Boiler, Colstrip 3-4 Com"/>
        <s v="STM Boiler, Colstrip 3-NSC"/>
        <s v="STM Boiler, Colstrip 4"/>
        <s v="STM Boiler, Colstrip 4-NSC"/>
        <s v="STM Boiler, Colstrip1-2 Co-NSC"/>
        <s v="STM Boiler, Colstrip3-4 Co-NSC"/>
        <s v="STM Boiler, Encogen"/>
        <s v="STM Boiler, Encogen-NSC"/>
        <s v="STM Boiler, Ferndale"/>
        <s v="STM Boiler, Ferndale-NSC"/>
        <s v="STM Boiler, Fred 1/APC"/>
        <s v="STM Boiler, Fred 1/APC-NSC"/>
        <s v="STM Boiler, Goldendale"/>
        <s v="STM Boiler, Goldendale OP"/>
        <s v="STM Boiler, Goldendale OP-NSC"/>
        <s v="STM Boiler, Goldendale-NSC"/>
        <s v="STM Boiler, Mint Farm"/>
        <s v="STM Boiler, Mint Farm OP"/>
        <s v="STM Boiler, Mint Farm OP-NSC"/>
        <s v="STM Boiler, Mint Farm-NSC"/>
        <s v="STM Boiler, Sumas"/>
        <s v="STM Boiler, Sumas OP"/>
        <s v="STM Boiler, Sumas OP-NSC"/>
        <s v="STM Boiler, Sumas-NSC"/>
        <s v="DONOTUSE-Frederickson"/>
        <s v="STM Turbogen, Colstrip 1"/>
        <s v="STM Turbogen, Colstrip 1-2 Com"/>
        <s v="STM Turbogen, Colstrip 1-NSC"/>
        <s v="STM Turbogen, Colstrip 2"/>
        <s v="STM Turbogen, Colstrip 2-NSC"/>
        <s v="STM Turbogen, Colstrip 3"/>
        <s v="STM Turbogen, Colstrip 3-4-RET"/>
        <s v="STM Turbogen, Colstrip 3-NSC"/>
        <s v="STM Turbogen, Colstrip 4"/>
        <s v="STM Turbogen, Colstrip 4-NSC"/>
        <s v="STM Turbogen, Colstrip1-2 -NSC"/>
        <s v="STM Turbogen, Encogen"/>
        <s v="STM Turbogen, Encogen-NSC"/>
        <s v="STM Turbogen, Ferndale"/>
        <s v="STM Turbogen, Ferndale-NSC"/>
        <s v="STM Turbogen, Fred 1/APC"/>
        <s v="STM Turbogen, Fred 1/APC-NSC"/>
        <s v="STM Turbogen, Goldendale"/>
        <s v="STM Turbogen, Goldendale O-NSC"/>
        <s v="STM Turbogen, Goldendale OP"/>
        <s v="STM Turbogen, Goldendale-NSC"/>
        <s v="STM Turbogen, Mint Farm"/>
        <s v="STM Turbogen, Mint Farm OP"/>
        <s v="STM Turbogen, Mint Farm OP-NSC"/>
        <s v="STM Turbogen, Mint Farm-NSC"/>
        <s v="STM Turbogen, Sumas"/>
        <s v="STM Turbogen, Sumas OP"/>
        <s v="STM Turbogen, Sumas OP-NSC"/>
        <s v="STM Turbogen, Sumas-NSC"/>
        <s v="STM Turbogen,Centralia-inactiv"/>
        <s v="STM Accessory, Colstrip 1"/>
        <s v="STM Accessory, Colstrip 1-2 Cm"/>
        <s v="STM Accessory, Colstrip 1-NSC"/>
        <s v="STM Accessory, Colstrip 2"/>
        <s v="STM Accessory, Colstrip 2-NSC"/>
        <s v="STM Accessory, Colstrip 3"/>
        <s v="STM Accessory, Colstrip 3-4 Cm"/>
        <s v="STM Accessory, Colstrip 3-NSC"/>
        <s v="STM Accessory, Colstrip 4"/>
        <s v="STM Accessory, Colstrip 4-NSC"/>
        <s v="STM Accessory, Colstrip1-2-NSC"/>
        <s v="STM Accessory, Colstrip3-4-NSC"/>
        <s v="STM Accessory, Encogen"/>
        <s v="STM Accessory, Encogen-NSC"/>
        <s v="STM Accessory, Ferndale"/>
        <s v="STM Accessory, Ferndale-NSC"/>
        <s v="STM Accessory, Fred 1/APC"/>
        <s v="STM Accessory, Fred 1/APC-NSC"/>
        <s v="STM Accessory, Goldendale"/>
        <s v="STM Accessory, Goldendale -NSC"/>
        <s v="STM Accessory, Goldendale OP"/>
        <s v="STM Accessory, Goldendale-NSC"/>
        <s v="STM Accessory, Mint Farm"/>
        <s v="STM Accessory, Mint Farm OP"/>
        <s v="STM Accessory, Mint Farm-NSC"/>
        <s v="STM Accessory, Mint OP-NSC"/>
        <s v="STM Accessory, Sumas"/>
        <s v="STM Accessory, Sumas OP"/>
        <s v="STM Accessory, Sumas OP-NSC"/>
        <s v="STM Accessory, Sumas-NSC"/>
        <s v="STM Accessory,Centralia-inacti"/>
        <s v="STM Misc, Centralia-inactive"/>
        <s v="STM Misc, Colstrip 1"/>
        <s v="STM Misc, Colstrip 1-2 Com"/>
        <s v="STM Misc, Colstrip 1-2 Com-NSC"/>
        <s v="STM Misc, Colstrip 1-4 Com"/>
        <s v="STM Misc, Colstrip 1-4 Com-NSC"/>
        <s v="STM Misc, Colstrip 1-NSC"/>
        <s v="STM Misc, Colstrip 2"/>
        <s v="STM Misc, Colstrip 2-NSC"/>
        <s v="STM Misc, Colstrip 3"/>
        <s v="STM Misc, Colstrip 3-4 Com"/>
        <s v="STM Misc, Colstrip 3-4 Com-NSC"/>
        <s v="STM Misc, Colstrip 3-NSC"/>
        <s v="STM Misc, Colstrip 4"/>
        <s v="STM Misc, Colstrip 4-NSC"/>
        <s v="STM Misc, Encogen-RET"/>
        <s v="STM Misc, Ferndale"/>
        <s v="STM Misc, Ferndale-NSC"/>
        <s v="STM Misc, Fred 1/APC"/>
        <s v="STM Misc, Fred 1/APC-NSC"/>
        <s v="STM Misc, Goldendale"/>
        <s v="STM Misc, Goldendale OP"/>
        <s v="STM Misc, Goldendale OP-NSC"/>
        <s v="STM Misc, Goldendale-NSC"/>
        <s v="STM Misc, Mint Farm"/>
        <s v="STM Misc, Mint Farm OP"/>
        <s v="STM Misc, Mint Farm OP-NSC"/>
        <s v="STM Misc, Mint Farm-NSC"/>
        <s v="STM Misc, Sumas"/>
        <s v="STM Misc, Sumas OP"/>
        <s v="STM Misc, Sumas OP-NSC"/>
        <s v="STM Misc, Sumas-NSC"/>
        <s v="0 STM ARO Steam Prd"/>
        <s v="1 STM ARO Steam Production"/>
        <s v="0 105 HYD Land, White River"/>
        <s v="0 HYD Land, Electron"/>
        <s v="0 HYD Land, Lower Baker"/>
        <s v="0 HYD Land, Nooksack"/>
        <s v="0 HYD Land, Skookumchuck"/>
        <s v="0 HYD Land, Snoqualmie 1"/>
        <s v="0 HYD Land, Upper Baker"/>
        <s v="0 HYD Land, White River"/>
        <s v="1 105 HYD Easements"/>
        <s v="10 HYD Easements, Snoqualmie 1"/>
        <s v="2 HYD Electron-DONOTUSE"/>
        <s v="DONOTUSE, Snoq Park"/>
        <s v="HYD S/I, LB AdultFishTrap2010"/>
        <s v="HYD S/I, LB AdultFishTrap2-NSC"/>
        <s v="HYD S/I, UB FishHatchery2010"/>
        <s v="HYD S/I, UB FishHatchery20-NSC"/>
        <s v="HYD Str/Impv, Electron-RET"/>
        <s v="HYD Str/Impv, LB-2013"/>
        <s v="HYD Str/Impv, LB-2013-NSC"/>
        <s v="HYD Str/Impv, Lower Baker"/>
        <s v="HYD Str/Impv, Lower Baker-NSC"/>
        <s v="HYD Str/Impv, Nooksack-RET"/>
        <s v="HYD Str/Impv, Skook-RET"/>
        <s v="HYD Str/Impv, Snoq 1 - 2013"/>
        <s v="HYD Str/Impv, Snoq 1 - 201-NSC"/>
        <s v="HYD Str/Impv, Snoq 2 - 2013"/>
        <s v="HYD Str/Impv, Snoq 2 - 201-NSC"/>
        <s v="HYD Str/Impv, Snoq Park"/>
        <s v="HYD Str/Impv, Snoq Park-NSC"/>
        <s v="HYD Str/Impv, Snoqualmie 1"/>
        <s v="HYD Str/Impv, Snoqualmie 1-NSC"/>
        <s v="HYD Str/Impv, Snoqualmie 2"/>
        <s v="HYD Str/Impv, Snoqualmie 2-NSC"/>
        <s v="HYD Str/Impv, UB Koma Kulshan"/>
        <s v="HYD Str/Impv, UB Koma Kuls-NSC"/>
        <s v="HYD Str/Impv, Upper Baker"/>
        <s v="HYD Str/Impv, Upper Baker-NSC"/>
        <s v="HYD Str/Impv, White R-NOTUSED"/>
        <s v="RETIRED  LB AdultFishTrap2011"/>
        <s v="RETIRED UB FishHatchery2011"/>
        <s v="102 HYD Electron Sale-RET"/>
        <s v="HYD R/D/W, Snoq 1 - 2013"/>
        <s v="HYD R/D/W, Snoq 1 - 2013-NSC"/>
        <s v="HYD R/D/W, Snoq 2 - 2013"/>
        <s v="HYD R/D/W, Snoq 2 - 2013-NSC"/>
        <s v="HYD R/D/W, White River-NOTUSED"/>
        <s v="HYD R/D/W,LBAdultFishTr2010"/>
        <s v="HYD R/D/W,UB FishHatch2010"/>
        <s v="HYD R/D/W,UB FishHatch2010-NSC"/>
        <s v="HYD Res/Dam/Wwy, LB FSC"/>
        <s v="HYD Res/Dam/Wwy, LB FSC-NSC"/>
        <s v="HYD Res/Dam/Wwy, LB-2013"/>
        <s v="HYD Res/Dam/Wwy, LB-2013-NSC"/>
        <s v="HYD Res/Dam/Wwy, Lower Baker"/>
        <s v="HYD Res/Dam/Wwy, Lower Bak-NSC"/>
        <s v="HYD Res/Dam/Wwy, Skook-RET"/>
        <s v="HYD Res/Dam/Wwy, Snoq 1-NSC"/>
        <s v="HYD Res/Dam/Wwy, Snoq 2-NSC"/>
        <s v="HYD Res/Dam/Wwy, Snoqualmie 1"/>
        <s v="HYD Res/Dam/Wwy, Snoqualmie 2"/>
        <s v="HYD Res/Dam/Wwy, UB FSC"/>
        <s v="HYD Res/Dam/Wwy, UB FSC-NSC"/>
        <s v="HYD Res/Dam/Wwy, Upper Baker"/>
        <s v="HYD Res/Dam/Wwy, Upper Bak-NSC"/>
        <s v="HYD Res/Dam/Wwy,Electron-RET"/>
        <s v="RETIRED LBAdultFishTr2011"/>
        <s v="RETIRED UB FishHatch2011"/>
        <s v="HYD W/T-, White River-NOTUSED"/>
        <s v="HYD Wtrwhl/Trbn, Electron-RET"/>
        <s v="HYD Wtrwhl/Trbn, LB-2013"/>
        <s v="HYD Wtrwhl/Trbn, LB-2013-NSC"/>
        <s v="HYD Wtrwhl/Trbn, Lower Baker"/>
        <s v="HYD Wtrwhl/Trbn, Lower Bak-NSC"/>
        <s v="HYD Wtrwhl/Trbn, Skookumchuck"/>
        <s v="HYD Wtrwhl/Trbn, Snoq 1-2013"/>
        <s v="HYD Wtrwhl/Trbn, Snoq 1-20-NSC"/>
        <s v="HYD Wtrwhl/Trbn, Snoq 1-NSC"/>
        <s v="HYD Wtrwhl/Trbn, Snoq 2-2013"/>
        <s v="HYD Wtrwhl/Trbn, Snoq 2-20-NSC"/>
        <s v="HYD Wtrwhl/Trbn, Snoq 2-NSC"/>
        <s v="HYD Wtrwhl/Trbn, Snoq Park"/>
        <s v="HYD Wtrwhl/Trbn, Snoq Park-NSC"/>
        <s v="HYD Wtrwhl/Trbn, Snoqualmie 1"/>
        <s v="HYD Wtrwhl/Trbn, Snoqualmie 2"/>
        <s v="HYD Wtrwhl/Trbn, Upper Baker"/>
        <s v="HYD Wtrwhl/Trbn, Upper Bak-NSC"/>
        <s v="HYD Acc, White River-NOTUSED"/>
        <s v="HYD Accessory, Electron-RET"/>
        <s v="HYD Accessory, LB-2013"/>
        <s v="HYD Accessory, LB-2013-NSC"/>
        <s v="HYD Accessory, Lower Baker"/>
        <s v="HYD Accessory, Lower Baker-NSC"/>
        <s v="HYD Accessory, Skookumchuck"/>
        <s v="HYD Accessory, Snoq 1 - 2013"/>
        <s v="HYD Accessory, Snoq 1 - 20-NSC"/>
        <s v="HYD Accessory, Snoq 1-NSC"/>
        <s v="HYD Accessory, Snoq 2 - 2013"/>
        <s v="HYD Accessory, Snoq 2 - 20-NSC"/>
        <s v="HYD Accessory, Snoq 2-NSC"/>
        <s v="HYD Accessory, Snoq Park"/>
        <s v="HYD Accessory, Snoq Park-NSC"/>
        <s v="HYD Accessory, Snoqualmie 1"/>
        <s v="HYD Accessory, Snoqualmie 2"/>
        <s v="HYD Accessory, Upper Baker"/>
        <s v="HYD Accessory, Upper Baker-NSC"/>
        <s v="HYD Misc, Electron-RET"/>
        <s v="HYD Misc, LB-2013"/>
        <s v="HYD Misc, LB-2013-NSC"/>
        <s v="HYD Misc, Lower Baker"/>
        <s v="HYD Misc, Lower Baker FSC"/>
        <s v="HYD Misc, Lower Baker FSC-NSC"/>
        <s v="HYD Misc, Lower Baker-NSC"/>
        <s v="HYD Misc, Snoq 1 - 2013"/>
        <s v="HYD Misc, Snoq 1 - 2013-NSC"/>
        <s v="HYD Misc, Snoq 2 - 2013"/>
        <s v="HYD Misc, Snoq 2 - 2013-NSC"/>
        <s v="HYD Misc, Snoq Park"/>
        <s v="HYD Misc, Snoq Park-NSC"/>
        <s v="HYD Misc, Snoqualmie 1"/>
        <s v="HYD Misc, Snoqualmie 1-NSC"/>
        <s v="HYD Misc, Snoqualmie 2"/>
        <s v="HYD Misc, Snoqualmie 2-NSC"/>
        <s v="HYD Misc, UB Hatchery"/>
        <s v="HYD Misc, UB Hatchery-NSC"/>
        <s v="HYD Misc, UB Koma Kulshan"/>
        <s v="HYD Misc, UB Koma Kulshan-NSC"/>
        <s v="HYD Misc, Upper Baker"/>
        <s v="HYD Misc, Upper Baker-NSC"/>
        <s v="HYD Misc, White River-NOTUSED"/>
        <s v="1 HYD S/M/Tools, Snoq 1-2013"/>
        <s v="1 HYD S/M/Tools, Snoq 2-2013"/>
        <s v="1 HYD S/M/Tools, Snoq1-2013-NSC"/>
        <s v="1 HYD S/M/Tools, Snoq2-2013-NSC"/>
        <s v="1 HYD Sta Main Tool, UB Hatch"/>
        <s v="1 HYD Sta Main Tool, UB Hat-NSC"/>
        <s v="1 HYD Sta Main Tool, UB Res-NSC"/>
        <s v="1 HYD Sta Main Tool, UB Resort"/>
        <s v="1 HYD Sta Main Tool, Upper Bker"/>
        <s v="1 HYD Sta Main Tool, Upper -NSC"/>
        <s v="1 HYD Sta Main Tools, LB-2013"/>
        <s v="1 HYD Sta Main Tools, LB-20-NSC"/>
        <s v="1 HYD Sta Main Tools, Lwer Bker"/>
        <s v="1 HYD Sta Main Tools, Lwer -NSC"/>
        <s v="1 HYD Sta Main Tools, Snoq 1"/>
        <s v="1 HYD Sta Main Tools, Snoq 2"/>
        <s v="1 HYD Sta Main Tools, Snoq Park"/>
        <s v="1 HYD Sta Main Tools, SnoqP-NSC"/>
        <s v="1 HYD StaMainTools,Electron-RET"/>
        <s v="HYD RR/Br, White River-NOTUSED"/>
        <s v="HYD RR/Bridges, Electron-RET"/>
        <s v="HYD RR/Bridges, LB-2013"/>
        <s v="HYD RR/Bridges, LB-2013-NSC"/>
        <s v="HYD RR/Bridges, Lower Bake-NSC"/>
        <s v="HYD RR/Bridges, Lower Baker"/>
        <s v="HYD RR/Bridges, Nooksack-RET"/>
        <s v="HYD RR/Bridges, Skook-RET"/>
        <s v="HYD RR/Bridges, Snoq 1 - 2013"/>
        <s v="HYD RR/Bridges, Snoq 1 - 2-NSC"/>
        <s v="HYD RR/Bridges, Snoq 1-NSC"/>
        <s v="HYD RR/Bridges, Snoq 2 - 2013"/>
        <s v="HYD RR/Bridges, Snoq 2 - 2-NSC"/>
        <s v="HYD RR/Bridges, Snoq 2-NSC"/>
        <s v="HYD RR/Bridges, Snoq Park"/>
        <s v="HYD RR/Bridges, Snoq Park-NSC"/>
        <s v="HYD RR/Bridges, Snoqualmie 1"/>
        <s v="HYD RR/Bridges, Snoqualmie 2"/>
        <s v="HYD RR/Bridges, Upper Bake-NSC"/>
        <s v="HYD RR/Bridges, Upper Baker"/>
        <s v="HYD ARO Hydro Production"/>
        <s v="Tax only - WR Prelim Survey"/>
        <s v="Tax only - WR Reg Asset"/>
        <s v="0 PRD Land, Encogen"/>
        <s v="0 PRD Land, Freddy1/Epcor"/>
        <s v="0 PRD Land, Frederickson"/>
        <s v="0 PRD Land, Fredonia"/>
        <s v="0 PRD Land, Goldendale"/>
        <s v="0 PRD Land, Goldendale OP"/>
        <s v="0 PRD Land, Hopkins Ridge"/>
        <s v="0 PRD Land, Lower Snake River"/>
        <s v="0 PRD Land, Mint Farm"/>
        <s v="0 PRD Land, South Whidbey"/>
        <s v="0 PRD Land, Sumas"/>
        <s v="0 PRD Land, Whiskey Ridge Wind"/>
        <s v="0 PRD Land, Whitehorn 1"/>
        <s v="0 PRD Land, Whitehorn 2-3 Com"/>
        <s v="0 PRD Land, Wild Horse"/>
        <s v="1 PRD Easements, Fredonia"/>
        <s v="0 PRD Str/Impv, Crystal Mtn"/>
        <s v="0 PRD Str/Impv, Crystal Mtn-NSC"/>
        <s v="0 PRD Str/Impv, Encogen"/>
        <s v="0 PRD Str/Impv, Encogen-NSC"/>
        <s v="0 PRD Str/Impv, Ferndale"/>
        <s v="0 PRD Str/Impv, Ferndale-NSC"/>
        <s v="0 PRD Str/Impv, Fred 1/APC"/>
        <s v="0 PRD Str/Impv, Fred 1/APC-NSC"/>
        <s v="0 PRD Str/Impv, Frederickson"/>
        <s v="0 PRD Str/Impv, Frederickso-NSC"/>
        <s v="0 PRD Str/Impv, Fredonia"/>
        <s v="0 PRD Str/Impv, Fredonia 3&amp;4 OP"/>
        <s v="0 PRD Str/Impv, Fredonia 3&amp;-NSC"/>
        <s v="0 PRD Str/Impv, Goldendale"/>
        <s v="0 PRD Str/Impv, Goldendale -NSC"/>
        <s v="0 PRD Str/Impv, Goldendale OP"/>
        <s v="0 PRD Str/Impv, Goldendale-NSC"/>
        <s v="0 PRD Str/Impv, Mint Farm"/>
        <s v="0 PRD Str/Impv, Mint Farm OP"/>
        <s v="0 PRD Str/Impv, Mint Farm-NSC"/>
        <s v="0 PRD Str/Impv, Mint OP-NSC"/>
        <s v="0 PRD Str/Impv, S Whidbey-RET"/>
        <s v="0 PRD Str/Impv, Sumas"/>
        <s v="0 PRD Str/Impv, Sumas OP"/>
        <s v="0 PRD Str/Impv, Sumas OP-NSC"/>
        <s v="0 PRD Str/Impv, Sumas-NSC"/>
        <s v="0 PRD Str/Impv, Whitehorn 1-RET"/>
        <s v="0 PRD Str/Impv, Whitehorn 2-3Cm"/>
        <s v="0 PRD Str/Impv, Whitehorn 2-NSC"/>
        <s v="01 PRD Str/Impv, Hop Ridge-NSC"/>
        <s v="01 PRD Str/Impv, Hopkins Ridge"/>
        <s v="01 PRD Str/Impv, LSR"/>
        <s v="01 PRD Str/Impv, LSR-NSC"/>
        <s v="01 PRD Str/Impv, Wild Horse"/>
        <s v="01 PRD Str/Impv, Wild Horse-NSC"/>
        <s v="01 PRD Str/Impv,Wild Horse Expa"/>
        <s v="01 PRD Str/Impv,Wld Hrs Exp-NSC"/>
        <s v="1 PRD LH Impv, Whitehorn-DONOTU"/>
        <s v="PRD Fuel Hldr, Fredonia 3&amp;4 OP"/>
        <s v="PRD Fuel Hldr, Fredonia 3&amp;-NSC"/>
        <s v="PRD Fuel Hldr, Gldndale OP-NSC"/>
        <s v="PRD Fuel Hldr, Gldndale-NSC"/>
        <s v="PRD Fuel Holder, Cystal Mtn"/>
        <s v="PRD Fuel Holder, Cystal Mt-NSC"/>
        <s v="PRD Fuel Holder, Encogen"/>
        <s v="PRD Fuel Holder, Encogen-NSC"/>
        <s v="PRD Fuel Holder, Ferndale"/>
        <s v="PRD Fuel Holder, Ferndale-NSC"/>
        <s v="PRD Fuel Holder, Fred 1/APC"/>
        <s v="PRD Fuel Holder, Fred 1/AP-NSC"/>
        <s v="PRD Fuel Holder, Frederick-NSC"/>
        <s v="PRD Fuel Holder, Frederickson"/>
        <s v="PRD Fuel Holder, Fredonia"/>
        <s v="PRD Fuel Holder, Goldendale"/>
        <s v="PRD Fuel Holder, Goldendale OP"/>
        <s v="PRD Fuel Holder, Mint Farm"/>
        <s v="PRD Fuel Holder, Mint Farm OP"/>
        <s v="PRD Fuel Holder, Mint Farm-NSC"/>
        <s v="PRD Fuel Holder, Mint OP-NSC"/>
        <s v="PRD Fuel Holder, South WHB-RET"/>
        <s v="PRD Fuel Holder, Sumas"/>
        <s v="PRD Fuel Holder, Sumas OP"/>
        <s v="PRD Fuel Holder, Sumas OP-NSC"/>
        <s v="PRD Fuel Holder, Sumas-NSC"/>
        <s v="PRD Fuel Holder, WH 1-RET"/>
        <s v="PRD Fuel Holder, Whitehorn 2-3"/>
        <s v="PRD Fuel Holder, Whitehorn-NSC"/>
        <s v="0 102 PRD Gen, Goldendale"/>
        <s v="0 PRD Gen, Crystal Mtn"/>
        <s v="0 PRD Gen, Crystal Mtn-NSC"/>
        <s v="0 PRD Gen, Frederickson"/>
        <s v="0 PRD Gen, Frederickson-NSC"/>
        <s v="0 PRD Gen, Fredonia"/>
        <s v="0 PRD Gen, Fredonia 3&amp;4 OP"/>
        <s v="0 PRD Gen, Fredonia 3&amp;4 OP-NSC"/>
        <s v="0 PRD Gen, Fredonia-NSC"/>
        <s v="0 PRD Gen, South Whidbey-RET"/>
        <s v="0 PRD Gen, Whitehorn 1-RET"/>
        <s v="0 PRD Gen, Whitehorn 2&amp;3 pu-NSC"/>
        <s v="0 PRD Gen, Whitehorn 2&amp;3 purch"/>
        <s v="0 PRD Gen, Whitehorn 2-3 Com"/>
        <s v="0 PRD Gen, Whitehorn 2-3 Co-NSC"/>
        <s v="01 PRD Gen, Hopkins Expansi-NSC"/>
        <s v="01 PRD Gen, Hopkins Expansion"/>
        <s v="01 PRD Gen, Hopkins Ridge"/>
        <s v="01 PRD Gen, Hopkins Ridge-NSC"/>
        <s v="01 PRD Gen, LSR"/>
        <s v="01 PRD Gen, LSR-NSC"/>
        <s v="01 PRD Gen, Wild Horse Solar"/>
        <s v="01 PRD Gen, Wild Horse Wind"/>
        <s v="01 PRD Gen, Wild Horse Wind-NSC"/>
        <s v="01 PRD Gen, Wld Hrs Solar-NSC"/>
        <s v="01 PRD Gen,Wild Horse Expansion"/>
        <s v="01 PRD Gen,Wld Hrs Expansio-NSC"/>
        <s v="1 PRD Gen LH, Fredonia-RETIRED"/>
        <s v="1 PRD Gen LH, Whitehorn-DONOTUS"/>
        <s v="20 PRD Gen, Encogen"/>
        <s v="20 PRD Gen, Encogen-NSC"/>
        <s v="20 PRD Gen, Ferndale"/>
        <s v="20 PRD Gen, Ferndale-NSC"/>
        <s v="20 PRD Gen, Fred 1/APC"/>
        <s v="20 PRD Gen, Fred 1/APC-NSC"/>
        <s v="20 PRD Gen, Goldendale"/>
        <s v="20 PRD Gen, Goldendale OP"/>
        <s v="20 PRD Gen, Goldendale OP-NSC"/>
        <s v="20 PRD Gen, Goldendale-NSC"/>
        <s v="20 PRD Gen, Mint Farm"/>
        <s v="20 PRD Gen, Mint Farm OP"/>
        <s v="20 PRD Gen, Mint Farm OP-NSC"/>
        <s v="20 PRD Gen, Mint Farm-NSC"/>
        <s v="20 PRD Gen, Sumas"/>
        <s v="20 PRD Gen, Sumas OP"/>
        <s v="20 PRD Gen, Sumas OP-NSC"/>
        <s v="20 PRD Gen, Sumas-NSC"/>
        <s v="102 PRD Accessory, Epcor CoG"/>
        <s v="PRD Accessory, Cystal Mtn"/>
        <s v="PRD Accessory, Cystal Mtn-NSC"/>
        <s v="PRD Accessory, Encogen"/>
        <s v="PRD Accessory, Encogen-NSC"/>
        <s v="PRD Accessory, Ferndale"/>
        <s v="PRD Accessory, Ferndale-NSC"/>
        <s v="PRD Accessory, Fred 1/APC"/>
        <s v="PRD Accessory, Fred 1/APC-NSC"/>
        <s v="PRD Accessory, Frederickson"/>
        <s v="PRD Accessory, Frederickso-NSC"/>
        <s v="PRD Accessory, Fredonia"/>
        <s v="PRD Accessory, Fredonia 3&amp;4 OP"/>
        <s v="PRD Accessory, Fredonia 3&amp;-NSC"/>
        <s v="PRD Accessory, Fredonia-NSC"/>
        <s v="PRD Accessory, Goldendale"/>
        <s v="PRD Accessory, Goldendale -NSC"/>
        <s v="PRD Accessory, Goldendale OP"/>
        <s v="PRD Accessory, Goldendale-NSC"/>
        <s v="PRD Accessory, Mint Farm"/>
        <s v="PRD Accessory, Mint Farm OP"/>
        <s v="PRD Accessory, Mint Farm-NSC"/>
        <s v="PRD Accessory, Mint OP-NSC"/>
        <s v="PRD Accessory, Sumas"/>
        <s v="PRD Accessory, Sumas OP"/>
        <s v="PRD Accessory, Sumas OP-NSC"/>
        <s v="PRD Accessory, Sumas-NSC"/>
        <s v="PRD Accessory, Whitehorn 1_RET"/>
        <s v="PRD Accessory, Whitehorn 2-3 C"/>
        <s v="PRD Accessory, Whitehorn 2-NSC"/>
        <s v="01 PRD Accessory, Hop Ridge-NSC"/>
        <s v="01 PRD Accessory, Hopkins Ridge"/>
        <s v="01 PRD Accessory, LSR"/>
        <s v="01 PRD Accessory, LSR-NSC"/>
        <s v="01 PRD Accessory,Wild Horse Exp"/>
        <s v="01 PRD Accessory,Wild HorseWind"/>
        <s v="01 PRD Accessory,WildHorseS-NSC"/>
        <s v="01 PRD Accessory,WildHorseSolar"/>
        <s v="01 PRD Accessory,Wld Hrs Ex-NSC"/>
        <s v="01 PRD Accessory,Wld HrsWin-NSC"/>
        <s v="PRD Other, Crystal Mtn-RET"/>
        <s v="PRD Other, Encogen"/>
        <s v="PRD Other, Encogen-NSC"/>
        <s v="PRD Other, Ferndale"/>
        <s v="PRD Other, Ferndale-NSC"/>
        <s v="PRD Other, Frederickson"/>
        <s v="PRD Other, Frederickson-NSC"/>
        <s v="PRD Other, Fredonia"/>
        <s v="PRD Other, Fredonia 3&amp;4 OP"/>
        <s v="PRD Other, Fredonia 3&amp;4 OP-NSC"/>
        <s v="PRD Other, Fredonia-NSC"/>
        <s v="PRD Other, Goldendale"/>
        <s v="PRD Other, Goldendale OP"/>
        <s v="PRD Other, Goldendale OP-NSC"/>
        <s v="PRD Other, Goldendale-NSC"/>
        <s v="PRD Other, Mint Farm"/>
        <s v="PRD Other, Mint Farm OP"/>
        <s v="PRD Other, Mint Farm OP-NSC"/>
        <s v="PRD Other, Mint Farm-NSC"/>
        <s v="PRD Other, South Whidbey-RET"/>
        <s v="PRD Other, Sumas"/>
        <s v="PRD Other, Sumas OP"/>
        <s v="PRD Other, Sumas OP-NSC"/>
        <s v="PRD Other, Sumas-NSC"/>
        <s v="PRD Other, Whitehorn 1-RET"/>
        <s v="PRD Other, Whitehorn 2-3 C-NSC"/>
        <s v="PRD Other, Whitehorn 2-3 Com"/>
        <s v="01 PRD Other, Hopkins Ridge"/>
        <s v="01 PRD Other, Hopkins Ridge-NSC"/>
        <s v="01 PRD Other, LSR"/>
        <s v="01 PRD Other, LSR-NSC"/>
        <s v="01 PRD Other, Wild Horse"/>
        <s v="01 PRD Other, Wild Horse Expan"/>
        <s v="01 PRD Other, Wild Horse-NSC"/>
        <s v="01 PRD Other, Wld Hrs Expan-NSC"/>
        <s v="1 105 Sta Main Tools, Frederick"/>
        <s v="1 PRD Sta Main Tools, Encogen"/>
        <s v="1 PRD Sta Main Tools, Encog-NSC"/>
        <s v="1 PRD Sta Main Tools, Ferndale"/>
        <s v="1 PRD Sta Main Tools, Fernd-NSC"/>
        <s v="1 PRD Sta Main Tools, Fredonia"/>
        <s v="1 PRD Sta Main Tools, Fredo-NSC"/>
        <s v="1 PRD Sta Main Tools, Mint Farm"/>
        <s v="1 PRD Sta Main Tools, Mint-NSC"/>
        <s v="1 PRD Sta Main Tools, Sumas"/>
        <s v="1 PRD Sta Main Tools, Sumas-NSC"/>
        <s v="1 PRD Sta Main Tools,Goldendale"/>
        <s v="1 PRD Sta Main Tools,Golden-NSC"/>
        <s v="1 PRD Sta MainTools, Whiteh-NSC"/>
        <s v="1 PRD Sta MainTools, Whitehorn"/>
        <s v="1 PRD Sta MainTools,Crystal Mtn"/>
        <s v="1 PRD Sta MainTools,Crystal-NSC"/>
        <s v="1 PRD Sta MainTools,Fred1/E-NSC"/>
        <s v="1 PRD Sta MainTools,Fred1/Epcor"/>
        <s v="1 PRD Sta MainTools,Frederickso"/>
        <s v="1 PRD Sta MainTools,Frederi-NSC"/>
        <s v="11 PRD Sta Main Tools, Hopkins"/>
        <s v="11 PRD Sta Main Tools, Hopk-NSC"/>
        <s v="11 PRD Sta Main Tools, LSR"/>
        <s v="11 PRD Sta Main Tools, LSR-NSC"/>
        <s v="11 PRD Sta Main Tools,WildH-NSC"/>
        <s v="11 PRD Sta Main Tools,WildHorse"/>
        <s v="PRD ARO, Other Prod"/>
        <s v="PRD Energy Storage Equipme-NSC"/>
        <s v="PRD Energy Storage Equipment"/>
        <s v="0 105 TSM Land &amp; Land Rights"/>
        <s v="0 TSM Land &amp; Land Rights"/>
        <s v="0 TSM Land, 3rd AC"/>
        <s v="0 TSM Land, Baker"/>
        <s v="0 TSM Land, Colstrip"/>
        <s v="0 TSM Land, N Intertie"/>
        <s v="0 TSM Land, Wild Horse"/>
        <s v="0 TSM Land, Wind Ridge"/>
        <s v="1 105 TSM Easement"/>
        <s v="1 TSM Easement, Bkr Common-RET"/>
        <s v="1 TSM Easement, Upper Bkr- RET"/>
        <s v="10 TSM Easement"/>
        <s v="10 TSM Easement,Colstrip 1-2Com"/>
        <s v="10 TSM Easement,Colstrip 3-4Com"/>
        <s v="10 TSM Easement,Wild Horse-NonP"/>
        <s v="10 TSM Easement,Wild Horse-Proj"/>
        <s v="16 105 TSM Easements"/>
        <s v="16 TSM Easements"/>
        <s v="17 105 TSM Easements"/>
        <s v="17 DONOTUSE, Alpac"/>
        <s v="17 TSM Easements"/>
        <s v="17 TSM Easements, Baker Com"/>
        <s v="17 TSM Easements, Upper Baker"/>
        <s v="6 105 TSM Land &amp; Land Rights"/>
        <s v="6 TSM Land &amp; Land Rights"/>
        <s v="7 105 TSM Land &amp; Land Rights"/>
        <s v="7 TSM Land &amp; Land Rights"/>
        <s v="9 (GIF) Land, Wild Horse"/>
        <s v="99 (GIF) Easement, Colstrip 1-2"/>
        <s v="99 (GIF) Easement, Hopkins"/>
        <s v="99 (GIF) Easement, LSR"/>
        <s v="99 (GIF) Easement, Poison Sprin"/>
        <s v="99 (GIF) Easement, Upper Baker"/>
        <s v="99 (GIF) Easement, Wild Horse"/>
        <s v="TSM Str/Impv, 3rd AC Line"/>
        <s v="TSM Str/Impv, 3rd AC Line-NSC"/>
        <s v="TSM Str/Impv, Bkr Common-RET"/>
        <s v="TSM Str/Impv, Colstrip 3-4 Com"/>
        <s v="TSM Str/Impv, Colstrip3-4 -NSC"/>
        <s v="TSM Str/Impv, Mint Farm"/>
        <s v="TSM Str/Impv, Mint Farm OP"/>
        <s v="TSM Str/Impv, Mint Farm OP-NSC"/>
        <s v="TSM Str/Impv, Mint Farm-NSC"/>
        <s v="TSM Structures &amp; Improveme-NSC"/>
        <s v="TSM Structures &amp; Improvement"/>
        <s v="6 105 TSM Structure &amp; Improve"/>
        <s v="6 TSM Structures &amp; Improvement"/>
        <s v="6 TSM Structures &amp; Improvem-NSC"/>
        <s v="7 DONOTUSE Sub Arco North"/>
        <s v="7 DONOTUSE Sub Arco South"/>
        <s v="7 DONOTUSE Sub Texaco West"/>
        <s v="7 TSM Str/Impv, Baker Common"/>
        <s v="7 TSM Structures &amp; Improvement"/>
        <s v="7 TSM Structures &amp; Improvem-NSC"/>
        <s v="9 (GIF) Str/Impr, Fredonia 1&amp;2"/>
        <s v="9 (GIF) Str/Impr, Fredonia -NSC"/>
        <s v="9 (GIF) Struc/Improv, Ferndale"/>
        <s v="9 (GIF) Struc/Improv, Fernd-NSC"/>
        <s v="9 (GIF) Struc/Improv, LSR"/>
        <s v="9 (GIF) Struc/Improv, LSR-NSC"/>
        <s v="9 (GIF) Struc/Improv, Mint Farm"/>
        <s v="9 (GIF) Struc/Improv, Mint-NSC"/>
        <s v="9 (GIF) Struc/Improv, Snoq#1"/>
        <s v="9 (GIF) Struc/Improv, Snoq#2"/>
        <s v="9 (GIF) Struc/Improv, Whitehorn"/>
        <s v="9 (GIF) Struc/Improv, White-NSC"/>
        <s v="105 TSM Station Equipment"/>
        <s v="HOPKINS SUB@PLANT"/>
        <s v="TEST DO NOT USE"/>
        <s v="TSM Sta Eq LSR"/>
        <s v="TSM Sta Eq LSR-NSC"/>
        <s v="TSM Sta Eq, 3rd AC Line"/>
        <s v="TSM Sta Eq, 3rd AC Line-NSC"/>
        <s v="TSM Sta Eq, Baker Common-RET"/>
        <s v="TSM Sta Eq, Colstrip 1-2 Com"/>
        <s v="TSM Sta Eq, Colstrip 3-4"/>
        <s v="TSM Sta Eq, Colstrip 3-4-NSC"/>
        <s v="TSM Sta Eq, Colstrip1-2 Co-NSC"/>
        <s v="TSM Sta Eq, Cov-Ber NOT USED"/>
        <s v="TSM Sta Eq, Fred 1/APC"/>
        <s v="TSM Sta Eq, Fred 1/APC-NSC"/>
        <s v="TSM Sta Eq, Fredonia 1&amp;2 OP"/>
        <s v="TSM Sta Eq, Lower Baker-RET"/>
        <s v="TSM Sta Eq, Mint Farm"/>
        <s v="TSM Sta Eq, Mint Farm OP"/>
        <s v="TSM Sta Eq, Mint Farm-NSC"/>
        <s v="TSM Sta Eq, Snoqualmie 1"/>
        <s v="TSM Sta Eq, Snoqualmie 2-RET"/>
        <s v="TSM Sta Eq, Upper Baker-RET"/>
        <s v="TSM Sta Eq, Wild Horse"/>
        <s v="TSM Sta Eq, Wild Horse-NSC"/>
        <s v="TSM Sta Eq, Wild Horse-WindRid"/>
        <s v="TSM Sta Eq, Wind Ridge-Non-NSC"/>
        <s v="TSM Sta Eq, Wind Ridge-NonProj"/>
        <s v="TSM Station Equipment"/>
        <s v="TSM Station Equipment-NSC"/>
        <s v="WILD HORSE EXP SUB"/>
        <s v="WILD HORSE EXP SUB@PLANT"/>
        <s v="WILD HORSE EXP SUB@PLANT-NSC"/>
        <s v="WILD HORSE EXP SUB-NSC"/>
        <s v="WILD HORSE SUB@PLANT"/>
        <s v="WILD HORSE SUB@PLANT-NSC"/>
        <s v="6 TSM Sta Eq, Baker Common"/>
        <s v="6 TSM Sta Eq, Encogen"/>
        <s v="6 TSM Sta Eq, Encogen-NSC"/>
        <s v="6 TSM Sta Eq, Fredonia3&amp;4 O-NSC"/>
        <s v="6 TSM Sta Eq, Fredonia3&amp;4 OP"/>
        <s v="6 TSM Sta Eq, Goldendale"/>
        <s v="6 TSM Sta Eq, Goldendale-NSC"/>
        <s v="6 TSM Sta Eq, Hopkins Ridge"/>
        <s v="6 TSM Sta Eq, Hopkins Ridge Exp"/>
        <s v="6 TSM Sta Eq, Hopkins Ridge-NSC"/>
        <s v="6 TSM Sta Eq, Lower Baker"/>
        <s v="6 TSM Sta Eq, Lower Baker-NSC"/>
        <s v="6 TSM Sta Eq, Mint Farm"/>
        <s v="6 TSM Sta Eq, Mint Farm-NSC"/>
        <s v="6 TSM Sta Eq, Snoqualmie 1"/>
        <s v="6 TSM Sta Eq, Snoqualmie 1-NSC"/>
        <s v="6 TSM Sta Eq, Snoqualmie 2"/>
        <s v="6 TSM Sta Eq, Snoqualmie 2-NSC"/>
        <s v="6 TSM Sta Eq, Sumas SMC"/>
        <s v="6 TSM Sta Eq, Sumas SMC-NSC"/>
        <s v="6 TSM Sta Eq, Sumas SMS"/>
        <s v="6 TSM Sta Eq, Sumas SMS-NSC"/>
        <s v="6 TSM Sta Eq, Upper Baker"/>
        <s v="6 TSM Sta Eq, Upper Baker-NSC"/>
        <s v="6 TSM Sta Eq, Wild Horse Solar"/>
        <s v="6 TSM Sta Eq, Wld Hrs Solar-NSC"/>
        <s v="6 TSM Substation Equipment"/>
        <s v="6 TSM Substation Equipment-NSC"/>
        <s v="7 DONOTUSE Sub, Fairchild"/>
        <s v="7 DONOTUSE Sub, Texaco E"/>
        <s v="7 DONOTUSE, Cov-Ber"/>
        <s v="7 DONOTUSE, Sub, Alpac"/>
        <s v="7 DONOTUSE, Sub, Arco C"/>
        <s v="7 DONOTUSE, Sub, Arco N"/>
        <s v="7 DONOTUSE, Sub, Arco S"/>
        <s v="7 DONOTUSE, Sub, BoeingRen"/>
        <s v="7 DONOTUSE, Sub, Capitol"/>
        <s v="7 DONOTUSE, Sub, Clover V"/>
        <s v="7 DONOTUSE, Sub, LiquidAir"/>
        <s v="7 DONOTUSE, Sub, MillerBay"/>
        <s v="7 DONOTUSE, Sub, Olym Avon"/>
        <s v="7 DONOTUSE, Sub, Olym Rntn"/>
        <s v="7 DONOTUSE, Sub, Paccar"/>
        <s v="7 DONOTUSE, Sub, Texaco W"/>
        <s v="7 DONOTUSE, Sub, Vitulli"/>
        <s v="7 DONOTUSE, Sub, Waterfront"/>
        <s v="7 TSM Poles, Sumas OP"/>
        <s v="7 TSM Poles, Sumas OP-NSC"/>
        <s v="7 TSM Sta Eq, Baker Common"/>
        <s v="7 TSM Sta Eq, Encogen"/>
        <s v="7 TSM Sta Eq, Encogen-NSC"/>
        <s v="7 TSM Sta Eq, Fredonia3&amp;4 O-NSC"/>
        <s v="7 TSM Sta Eq, Fredonia3&amp;4 OP"/>
        <s v="7 TSM Sta Eq, Goldendale"/>
        <s v="7 TSM Sta Eq, Goldendale OP"/>
        <s v="7 TSM Sta Eq, Goldendale OP-NSC"/>
        <s v="7 TSM Sta Eq, Goldendale-NSC"/>
        <s v="7 TSM Sta Eq, Hop Ridge Exp-NSC"/>
        <s v="7 TSM Sta Eq, Hopkins Ridge"/>
        <s v="7 TSM Sta Eq, Hopkins Ridge Exp"/>
        <s v="7 TSM Sta Eq, Hopkins Ridge-NSC"/>
        <s v="7 TSM Sta Eq, Lower Baker"/>
        <s v="7 TSM Sta Eq, Lower Baker-NSC"/>
        <s v="7 TSM Sta Eq, Mint Farm"/>
        <s v="7 TSM Sta Eq, Mint Farm OP"/>
        <s v="7 TSM Sta Eq, Mint Farm OP-NSC"/>
        <s v="7 TSM Sta Eq, Mint Farm-NSC"/>
        <s v="7 TSM Sta Eq, Snoqualmie 1"/>
        <s v="7 TSM Sta Eq, Snoqualmie 1-NSC"/>
        <s v="7 TSM Sta Eq, Snoqualmie 2"/>
        <s v="7 TSM Sta Eq, Snoqualmie 2-NSC"/>
        <s v="7 TSM Sta Eq, Sumas SMC"/>
        <s v="7 TSM Sta Eq, Sumas SMS"/>
        <s v="7 TSM Sta Eq, Upper Baker"/>
        <s v="7 TSM Sta Eq, Upper Baker-NSC"/>
        <s v="7 TSM Sta Eq, Wild Horse Solar"/>
        <s v="7 TSM Sta Eq, Wld Hrs Solar-NSC"/>
        <s v="7 TSM Sub Eq, Sumas OP-SMC"/>
        <s v="7 TSM Sub Eq, Sumas OP-SMC-NSC"/>
        <s v="7 TSM Sub Eq, Sumas OP-SMS"/>
        <s v="7 TSM Sub Eq, Sumas OP-SMS-NSC"/>
        <s v="7 TSM Substation Equipment"/>
        <s v="7 TSM Substation Equipment-NSC"/>
        <s v="8 (LIF) Sta Eq, Sub-Txe"/>
        <s v="8 (LIF) Sta Eq, Sub-Txe-NSC"/>
        <s v="9 (GIF) Sta Eq, Arco Central"/>
        <s v="9 (GIF) Sta Eq, Arco Centra-NSC"/>
        <s v="9 (GIF) Sta Eq, Baker River Sw"/>
        <s v="9 (GIF) Sta Eq, Baker River-NSC"/>
        <s v="9 (GIF) Sta Eq, Colstrip 1-2"/>
        <s v="9 (GIF) Sta Eq, Colstrip 3-4"/>
        <s v="9 (GIF) Sta Eq, Colstrip1-2-NSC"/>
        <s v="9 (GIF) Sta Eq, Colstrip3-4-NSC"/>
        <s v="9 (GIF) Sta Eq, Electron Height"/>
        <s v="9 (GIF) Sta Eq, Electron He-NSC"/>
        <s v="9 (GIF) Sta Eq, Electron-RET"/>
        <s v="9 (GIF) Sta Eq, Encogen"/>
        <s v="9 (GIF) Sta Eq, Encogen-NSC"/>
        <s v="9 (GIF) Sta Eq, Ferndale"/>
        <s v="9 (GIF) Sta Eq, Ferndale-NSC"/>
        <s v="9 (GIF) Sta Eq, Fred 1/APC"/>
        <s v="9 (GIF) Sta Eq, Fred 1/APC-NSC"/>
        <s v="9 (GIF) Sta Eq, Frederickson"/>
        <s v="9 (GIF) Sta Eq, Frederickso-NSC"/>
        <s v="9 (GIF) Sta Eq, Fredonia 1&amp;2"/>
        <s v="9 (GIF) Sta Eq, Fredonia 1&amp;-NSC"/>
        <s v="9 (GIF) Sta Eq, Fredonia 3&amp;4"/>
        <s v="9 (GIF) Sta Eq, Fredonia 3&amp;-NSC"/>
        <s v="9 (GIF) Sta Eq, Goldendale"/>
        <s v="9 (GIF) Sta Eq, Goldendale-NSC"/>
        <s v="9 (GIF) Sta Eq, Hop Ridge-NSC"/>
        <s v="9 (GIF) Sta Eq, Hopkins Ridge"/>
        <s v="9 (GIF) Sta Eq, HPK sub@pla-NSC"/>
        <s v="9 (GIF) Sta Eq, HPK sub@plant"/>
        <s v="9 (GIF) Sta Eq, LB#4 -2013"/>
        <s v="9 (GIF) Sta Eq, LB#4 -2013-NSC"/>
        <s v="9 (GIF) Sta Eq, Lower Baker"/>
        <s v="9 (GIF) Sta Eq, Lower Baker-NSC"/>
        <s v="9 (GIF) Sta Eq, LSR"/>
        <s v="9 (GIF) Sta Eq, LSR-NSC"/>
        <s v="9 (GIF) Sta Eq, Mint Farm"/>
        <s v="9 (GIF) Sta Eq, Mint Farm-NSC"/>
        <s v="9 (GIF) Sta Eq, Nooksack"/>
        <s v="9 (GIF) Sta Eq, Nooksack-NSC"/>
        <s v="9 (GIF) Sta Eq, Poison Spring"/>
        <s v="9 (GIF) Sta Eq, Poison Spri-NSC"/>
        <s v="9 (GIF) Sta Eq, Shannon"/>
        <s v="9 (GIF) Sta Eq, Shannon-NSC"/>
        <s v="9 (GIF) Sta Eq, Snoq 1-2013"/>
        <s v="9 (GIF) Sta Eq, Snoq 1-2013-NSC"/>
        <s v="9 (GIF) Sta Eq, Snoq 2-2013"/>
        <s v="9 (GIF) Sta Eq, Snoq 2-2013-NSC"/>
        <s v="9 (GIF) Sta Eq, Snoq 2-NSC"/>
        <s v="9 (GIF) Sta Eq, Snoq Sw-NSC"/>
        <s v="9 (GIF) Sta Eq, Snoqualmie 2"/>
        <s v="9 (GIF) Sta Eq, Snoqualmie Sw"/>
        <s v="9 (GIF) Sta Eq, Stillwater"/>
        <s v="9 (GIF) Sta Eq, Stillwater-NSC"/>
        <s v="9 (GIF) Sta Eq, SUB-BRL4-2013"/>
        <s v="9 (GIF) Sta Eq, SUB-BRL4-20-NSC"/>
        <s v="9 (GIF) Sta Eq, Sumas OP-SMC"/>
        <s v="9 (GIF) Sta Eq, Sumas OP-SM-NSC"/>
        <s v="9 (GIF) Sta Eq, Terrell"/>
        <s v="9 (GIF) Sta Eq, Terrell-NSC"/>
        <s v="9 (GIF) Sta Eq, Texaco West"/>
        <s v="9 (GIF) Sta Eq, Texaco West-NSC"/>
        <s v="9 (GIF) Sta Eq, Upper Baker"/>
        <s v="9 (GIF) Sta Eq, Upper Baker-NSC"/>
        <s v="9 (GIF) Sta Eq, WHDE sub@plant"/>
        <s v="9 (GIF) Sta Eq, WHDE sub@pl-NSC"/>
        <s v="9 (GIF) Sta Eq, Whitehorn"/>
        <s v="9 (GIF) Sta Eq, Whitehorn-NSC"/>
        <s v="9 (GIF) Sta Eq, Wild H sub@-NSC"/>
        <s v="9 (GIF) Sta Eq, Wild H sub@plt"/>
        <s v="9 (GIF) Sta Eq, Wild Horse"/>
        <s v="9 (GIF) Sta Eq, Wild Horse Exp"/>
        <s v="9 (GIF) Sta Eq, Wild Horse-NSC"/>
        <s v="9 (GIF) Sta Eq, Wind Ridge"/>
        <s v="9 (GIF) Sta Eq, WindRid Non-NSC"/>
        <s v="9 (GIF) Sta Eq, WindRid NonProj"/>
        <s v="9 (GIF) Sta Eq, Wld Hrs Exp-NSC"/>
        <s v="TSM Poles, Mint Farm"/>
        <s v="TSM Poles, Mint Farm OP"/>
        <s v="TSM Towers &amp; Fixtures"/>
        <s v="TSM Towers &amp; Fixtures-NSC"/>
        <s v="TSM Twr/Fixt, 3rd AC Line"/>
        <s v="TSM Twr/Fixt, 3rd AC Line-NSC"/>
        <s v="TSM Twr/Fixt, Colstrip 1-2 Com"/>
        <s v="TSM Twr/Fixt, Colstrip 3-4 Com"/>
        <s v="TSM Twr/Fixt, Colstrip1-2 -NSC"/>
        <s v="TSM Twr/Fixt, Colstrip3-4 -NSC"/>
        <s v="TSM Twr/Fixt, MF OP-NOTUSED"/>
        <s v="TSM Twr/Fixt, Mint Farm"/>
        <s v="TSM Twr/Fixt, Mint Farm-NSC"/>
        <s v="TSM Twr/Fixt, N Intertie"/>
        <s v="TSM Twr/Fixt, N Intertie-NSC"/>
        <s v="TSM Twr/Fixt, WH-WindR-RET"/>
        <s v="TSM Twr/Fixt, WR-NonPr-NOTUSED"/>
        <s v="6 TSM Towers/Fixtures-RET"/>
        <s v="7 TSM Towers, Hopkins Ridge"/>
        <s v="7 TSM Towers, Hopkins Ridge-NSC"/>
        <s v="7 TSM Towers/Fixtures"/>
        <s v="7 TSM Towers/Fixtures-NSC"/>
        <s v="9 (GIF) Twr/Fixt, Colstrip 1-2"/>
        <s v="9 (GIF) Twr/Fixt, Colstrip 3-4"/>
        <s v="9 (GIF) Twr/Fixt, Colstrip1-NSC"/>
        <s v="9 (GIF) Twr/Fixt, Colstrip3-NSC"/>
        <s v="9 (GIF) Twr/Fixt, Ferndale"/>
        <s v="9 (GIF) Twr/Fixt, Ferndale-NSC"/>
        <s v="9 (GIF) Twr/Fixt, LSR"/>
        <s v="9 (GIF) Twr/Fixt, LSR-NSC"/>
        <s v="TSM Poles &amp; Fixtures"/>
        <s v="TSM Poles &amp; Fixtures-NSC"/>
        <s v="TSM Poles, 3rd AC Line"/>
        <s v="TSM Poles, 3rd AC Line-NSC"/>
        <s v="TSM Poles, Baker Common"/>
        <s v="TSM Poles, Colstrip 1-2 Com"/>
        <s v="TSM Poles, Colstrip 3-4 Com"/>
        <s v="TSM Poles, Colstrip1-2 Com-NSC"/>
        <s v="TSM Poles, Colstrip3-4 Com-NSC"/>
        <s v="TSM Poles, Cov-Ber NOT USED"/>
        <s v="TSM Poles, Lower Baker-RET"/>
        <s v="TSM Poles, N Intertie"/>
        <s v="TSM Poles, N Intertie-NSC"/>
        <s v="TSM Poles, Snoqualmie 1-RET"/>
        <s v="TSM Poles, Snoqualmie 2"/>
        <s v="TSM Poles, Snoqualmie 2-NSC"/>
        <s v="TSM Poles, Upper Baker-RET"/>
        <s v="TSM Poles, Wild Horse"/>
        <s v="TSM Poles, Wild Horse-NSC"/>
        <s v="TSM Poles, Wild Horse-WindRidg"/>
        <s v="TSM Poles, Wind Ridge-NonP-NSC"/>
        <s v="TSM Poles, Wind Ridge-NonProje"/>
        <s v="TSM Poles, Wld Hrs-WindRid-NSC"/>
        <s v="6 TSM Poles"/>
        <s v="6 TSM Poles-NSC"/>
        <s v="7 105 TSM Poles"/>
        <s v="7 TSM Poles"/>
        <s v="7 TSM Poles, Baker Common"/>
        <s v="7 TSM Poles, Baker Common-NSC"/>
        <s v="7 TSM Poles, Cov-Ber DONOTUSE"/>
        <s v="7 TSM Poles, Hopkins Ridge"/>
        <s v="7 TSM Poles, Hopkins Ridge-NSC"/>
        <s v="7 TSM Poles, Lower Baker"/>
        <s v="7 TSM Poles, Lower Baker-NSC"/>
        <s v="7 TSM Poles, Snoqualmie 2"/>
        <s v="7 TSM Poles, Snoqualmie 2-NSC"/>
        <s v="7 TSM Poles, Sumas"/>
        <s v="7 TSM Poles, Sumas-NSC"/>
        <s v="7 TSM Poles, Upper Baker"/>
        <s v="7 TSM Poles, Upper Baker-NSC"/>
        <s v="7 TSM Poles-NSC"/>
        <s v="9 (GIF) Poles, Colstrip 1-2"/>
        <s v="9 (GIF) Poles, Colstrip 1-2-NSC"/>
        <s v="9 (GIF) Poles, Colstrip 3-4"/>
        <s v="9 (GIF) Poles, Colstrip 3-4-NSC"/>
        <s v="9 (GIF) Poles, Electron-RET"/>
        <s v="9 (GIF) Poles, Hop Ridge-NSC"/>
        <s v="9 (GIF) Poles, Hopkins Ridge"/>
        <s v="9 (GIF) Poles, Lower Baker"/>
        <s v="9 (GIF) Poles, Lower Baker-NSC"/>
        <s v="9 (GIF) Poles, Poison Spring"/>
        <s v="9 (GIF) Poles, Poison Sprin-NSC"/>
        <s v="9 (GIF) Poles, Scl-Tolt"/>
        <s v="9 (GIF) Poles, Scl-Tolt-NSC"/>
        <s v="9 (GIF) Poles, Snoqualmie 1"/>
        <s v="9 (GIF) Poles, Snoqualmie 1-NSC"/>
        <s v="9 (GIF) Poles, Snoqualmie 2"/>
        <s v="9 (GIF) Poles, Snoqualmie 2-NSC"/>
        <s v="9 (GIF) Poles, Sumas"/>
        <s v="9 (GIF) Poles, Sumas-NSC"/>
        <s v="9 (GIF) Poles, TLN-HPK@plan-NSC"/>
        <s v="9 (GIF) Poles, TLN-HPK@plant"/>
        <s v="9 (GIF) Poles, Upper Baker"/>
        <s v="9 (GIF) Poles, Upper Baker-NSC"/>
        <s v="9 (GIF) Poles, Wild Horse"/>
        <s v="9 (GIF) Poles, Wild Horse-NSC"/>
        <s v="9 (GIF) TSM Poles, LSR"/>
        <s v="9 (GIF) TSM Poles, LSR-NSC"/>
        <s v="TSM O/H Cond, 3rd AC Line"/>
        <s v="TSM O/H Cond, 3rd AC Line-NSC"/>
        <s v="TSM O/H Cond, Baker Common"/>
        <s v="TSM O/H Cond, Colstrip 1-2 Com"/>
        <s v="TSM O/H Cond, Colstrip 3-4 Com"/>
        <s v="TSM O/H Cond, Colstrip1-2 -NSC"/>
        <s v="TSM O/H Cond, Colstrip3-4 -NSC"/>
        <s v="TSM O/H Cond, Lower Baker-RET"/>
        <s v="TSM O/H Cond, Mint Farm"/>
        <s v="TSM O/H Cond, Mint Farm OP"/>
        <s v="TSM O/H Cond, Mint Farm-NSC"/>
        <s v="TSM O/H Cond, N Intertie"/>
        <s v="TSM O/H Cond, N Intertie-NSC"/>
        <s v="TSM O/H Cond, Snoqualmie 1"/>
        <s v="TSM O/H Cond, Snoqualmie 1-NSC"/>
        <s v="TSM O/H Cond, Snoqualmie 2"/>
        <s v="TSM O/H Cond, Snoqualmie 2-NSC"/>
        <s v="TSM O/H Cond, Upper Baker-RET"/>
        <s v="TSM O/H Cond, Wild Horse"/>
        <s v="TSM O/H Cond, Wild Horse-NSC"/>
        <s v="TSM O/H Cond, Wild Horse-WindR"/>
        <s v="TSM O/H Cond, Wind Ridge-N-NSC"/>
        <s v="TSM O/H Cond, Wind Ridge-NonPr"/>
        <s v="TSM O/H Cond, Wld Hrs-Wind-NSC"/>
        <s v="TSM O/H Conductor &amp; Device-NSC"/>
        <s v="TSM O/H Conductor &amp; Devices"/>
        <s v="TSM O/H Cov-Ber NOT USED"/>
        <s v="6 TSM O/H Conductor/Devices"/>
        <s v="6 TSM O/H Conductor/Devices-NSC"/>
        <s v="7 105 TSM O/H Conductor/Devices"/>
        <s v="7 TSM O/H Cond, Baker Common"/>
        <s v="7 TSM O/H Cond, Baker Commo-NSC"/>
        <s v="7 TSM O/H Cond, Hop Ridge-NSC"/>
        <s v="7 TSM O/H Cond, Hopkins Ridge"/>
        <s v="7 TSM O/H Cond, Lower Baker"/>
        <s v="7 TSM O/H Cond, Lower Baker-NSC"/>
        <s v="7 TSM O/H Cond, Snoq 1-NSC"/>
        <s v="7 TSM O/H Cond, Snoq 2-NSC"/>
        <s v="7 TSM O/H Cond, Snoqualmie 1"/>
        <s v="7 TSM O/H Cond, Snoqualmie 2"/>
        <s v="7 TSM O/H Cond, Sumas"/>
        <s v="7 TSM O/H Cond, Sumas OP"/>
        <s v="7 TSM O/H Cond, Sumas OP-NSC"/>
        <s v="7 TSM O/H Cond, Sumas-NSC"/>
        <s v="7 TSM O/H Cond, Upper Baker"/>
        <s v="7 TSM O/H Cond, Upper Baker-NSC"/>
        <s v="7 TSM O/H Conductor/Devices"/>
        <s v="7 TSM O/H Conductor/Devices-NSC"/>
        <s v="7 TSM O/H Cov-Ber-DONOTUSE"/>
        <s v="9 (GIF) O/H Cond, Colstrip 1-2"/>
        <s v="9 (GIF) O/H Cond, Colstrip 3-4"/>
        <s v="9 (GIF) O/H Cond, Colstrip1-NSC"/>
        <s v="9 (GIF) O/H Cond, Colstrip3-NSC"/>
        <s v="9 (GIF) O/H Cond, Electron-RET"/>
        <s v="9 (GIF) O/H Cond, Hopkins"/>
        <s v="9 (GIF) O/H Cond, Hopkins-NSC"/>
        <s v="9 (GIF) O/H Cond, Lower Baker"/>
        <s v="9 (GIF) O/H Cond, Lower Bak-NSC"/>
        <s v="9 (GIF) O/H Cond, Poison Sp-NSC"/>
        <s v="9 (GIF) O/H Cond, Poison Spring"/>
        <s v="9 (GIF) O/H Cond, Scl-Tolt"/>
        <s v="9 (GIF) O/H Cond, Scl-Tolt-NSC"/>
        <s v="9 (GIF) O/H Cond, Snoq 1-NSC"/>
        <s v="9 (GIF) O/H Cond, Snoq 2-NSC"/>
        <s v="9 (GIF) O/H Cond, Snoqualmie 1"/>
        <s v="9 (GIF) O/H Cond, Snoqualmie 2"/>
        <s v="9 (GIF) O/H Cond, Sumas"/>
        <s v="9 (GIF) O/H Cond, Sumas-NSC"/>
        <s v="9 (GIF) O/H Cond, TLN-HPK@plant"/>
        <s v="9 (GIF) O/H Cond, TLN-HPK@p-NSC"/>
        <s v="9 (GIF) O/H Cond, Upper Baker"/>
        <s v="9 (GIF) O/H Cond, Upper Bak-NSC"/>
        <s v="9 (GIF) O/H Cond, Wild Horse"/>
        <s v="9 (GIF) O/H Cond, Wld Hrs-NSC"/>
        <s v="9 (GIF) O/H Conductor, LSR"/>
        <s v="9 (GIF) O/H Conductor, LSR-NSC"/>
        <s v="TSM U/G Conduit WH-NOTUSED"/>
        <s v="TSM U/G Conduit-RET"/>
        <s v="6 TSM U/G Conduit-RET"/>
        <s v="7 TSM U/G Conduit"/>
        <s v="7 TSM U/G Conduit, Koma Kul-NSC"/>
        <s v="7 TSM U/G Conduit, Koma Kuls"/>
        <s v="7 TSM U/G Conduit-NSC"/>
        <s v="9 (GIF) UG Conduit, LSR"/>
        <s v="9 (GIF) UG Conduit, LSR-NSC"/>
        <s v="9 (GIF)U/G Conduit,TLN-WHD@-NSC"/>
        <s v="9 (GIF)U/G Conduit,TLN-WHD@plnt"/>
        <s v="TSM U/G Cond, Fred 1/APC-RET"/>
        <s v="TSM U/G COND, WDH-RET"/>
        <s v="TSM U/G Conductor&amp;Devices-RET"/>
        <s v="6 TSM U/G Conductor/Dev-RET"/>
        <s v="7 TSM U/G Cond, Koma Kulshan"/>
        <s v="7 TSM U/G Cond, Koma Kulsha-NSC"/>
        <s v="7 TSM U/G Conductor/Devices"/>
        <s v="7 TSM U/G Conductor/Devices-NSC"/>
        <s v="9 (GIF) U/G Cond, Fred 1/APC"/>
        <s v="9 (GIF) U/G Cond, Fred 1/AP-NSC"/>
        <s v="9 (GIF) UG Conductor, LSR"/>
        <s v="9 (GIF) UG Conductor, LSR-NSC"/>
        <s v="9 (GIF)U/G Cond,TLN-HPK@plt"/>
        <s v="9 (GIF)U/G Cond,TLN-HPK@plt-NSC"/>
        <s v="9 (GIF)U/G Cond,TLN-WHD@pln-NSC"/>
        <s v="9 (GIF)U/G Cond,TLN-WHD@plnt"/>
        <s v="9 (GIF)U/G Cond,TLN-WHDE@plt"/>
        <s v="0 TSM Roads &amp; Trails"/>
        <s v="0 TSM Roads &amp; Trails-NSC"/>
        <s v="0 TSM Roads, 3rd AC Line"/>
        <s v="0 TSM Roads, 3rd AC Line-NSC"/>
        <s v="0 TSM Roads, Baker Common-RET"/>
        <s v="0 TSM Roads, Colstrip 1-2 Com"/>
        <s v="0 TSM Roads, Colstrip 3-4 Com"/>
        <s v="0 TSM Roads, Colstrip1-2 Co-NSC"/>
        <s v="0 TSM Roads, Colstrip3-4 Co-NSC"/>
        <s v="0 TSM Roads, Upper Baker-RET"/>
        <s v="6 TSM Roads &amp; Trails-RET"/>
        <s v="7 TSM Roads &amp; Trails"/>
        <s v="7 TSM Roads &amp; Trails-NSC"/>
        <s v="7 TSM Roads/Trails, Baker C-NSC"/>
        <s v="7 TSM Roads/Trails, Baker Com"/>
        <s v="7 TSM Roads/Trails, Upper Baker"/>
        <s v="7 TSM Roads/Trails, Upper B-NSC"/>
        <s v="9 TSM ARO Transmission"/>
        <s v="99 (GIF) Rd/Trail, Upper Baker"/>
        <s v="99 (GIF) Rd/Trail, Upper Ba-NSC"/>
        <s v="99 (GIF) Rds/Trail, LSR"/>
        <s v="99 (GIF) Rds/Trail, LSR-NSC"/>
        <s v="Tax only - Milwaukee Acq Adj"/>
        <s v="0 105 DST Land &amp; Land Rights"/>
        <s v="0 DST Land &amp; Land Rights"/>
        <s v="0 DST Land, Sub, Alpac"/>
        <s v="0 DST Land, Sub, Capitol"/>
        <s v="0 DST Land, Sub, Crescent Harbr"/>
        <s v="0 DST Land, Sub, Miller Bay"/>
        <s v="0 DST Land, Sub, Paccar"/>
        <s v="0 DST Land, Sub, Poulsbo"/>
        <s v="0 DST Land, Sub, Sumas Generati"/>
        <s v="0 DST Land, Sub, Viking"/>
        <s v="0 DST Land, Sub, Vitulli"/>
        <s v="1 105 DST Easements"/>
        <s v="1 DONOTUSE, Sub, Vitulli"/>
        <s v="10 DST Easements"/>
        <s v="10 DST Easements, Hopkins Ridge"/>
        <s v="3 DONOTUSE 105 HV DST SUB-BKB"/>
        <s v="3 DONOTUSE 105 HV DST TLN-0022"/>
        <s v="3 DONOTUSE 105 HV DST TLN-0105"/>
        <s v="0 DONOTUSE, Alpac"/>
        <s v="0 DONOTUSE, Arco Central"/>
        <s v="0 DONOTUSE, Capitol"/>
        <s v="0 DONOTUSE, Clover Valley"/>
        <s v="0 DONOTUSE, Miller Bay"/>
        <s v="0 DONOTUSE, Paccar"/>
        <s v="0 DONOTUSE, Texaco"/>
        <s v="0 DONOTUSE, Texaco East"/>
        <s v="0 DONOTUSE, Viking"/>
        <s v="0 DONOTUSE, Vitulli"/>
        <s v="0 DONOTUSE, Waterfront"/>
        <s v="0 DST Structures &amp; Improvement"/>
        <s v="0 DST Structures &amp; Improvem-NSC"/>
        <s v="0 102 DST Substation Equipment"/>
        <s v="0 105 DST Substation Equipment"/>
        <s v="0 DONOTUSE, Arco North"/>
        <s v="0 DONOTUSE, Arco South"/>
        <s v="0 DONOTUSE, Clover Vally"/>
        <s v="0 DONOTUSE, Crescent Hbr"/>
        <s v="0 DONOTUSE, Fairchild"/>
        <s v="0 DONOTUSE, Liquid Air"/>
        <s v="0 DONOTUSE, Olympic Avon"/>
        <s v="0 DONOTUSE, Olympic Bayv"/>
        <s v="0 DONOTUSE, Olympic Mobl"/>
        <s v="0 DONOTUSE, Olympic Rntn"/>
        <s v="0 DONOTUSE, Olympic Vail"/>
        <s v="0 DONOTUSE, Poulsbo"/>
        <s v="0 DONOTUSE, Roeder"/>
        <s v="0 DONOTUSE, Texaco West"/>
        <s v="0 DONOTUSE, Vituilli"/>
        <s v="0 DONOTUSE, Weyerhauser"/>
        <s v="0 DST Sub Eq LSR"/>
        <s v="0 DST Sub Eq LSR-NSC"/>
        <s v="0 DST Sub Eq Wild Horse Expan"/>
        <s v="0 DST Sub Eq Wild Horse Solar"/>
        <s v="0 DST Sub Eq Wld Hrs Expan-NSC"/>
        <s v="0 DST Sub Eq Wld Hrs Solar-NSC"/>
        <s v="0 DST Sub@Plant WildHorse E-NSC"/>
        <s v="0 DST Sub@Plant WildHorse Expan"/>
        <s v="0 DST Substation Equipment"/>
        <s v="0 DST Substation Equipment-NSC"/>
        <s v="0 DST Battery Storage Equipment"/>
        <s v="0 DST Battery Storage Equip-NSC"/>
        <s v="0 DST Poles, Hopkins Ridge"/>
        <s v="0 DST Poles, Hopkins Ridge-NSC"/>
        <s v="0 DST Poles, LSR"/>
        <s v="0 DST Poles, LSR-NSC"/>
        <s v="0 DST Poles, Wild Horse"/>
        <s v="0 DST Poles, Wild Horse Expan"/>
        <s v="0 DST Poles, Wild Horse Solar"/>
        <s v="0 DST Poles, Wild Horse-NSC"/>
        <s v="0 DST Poles, Wld Hrs Expan-NSC"/>
        <s v="0 DST Poles, Wld Hrs Solar-NSC"/>
        <s v="0 DST Poles/Towers/Fixtures"/>
        <s v="0 DST Poles/Towers/Fixtures-NSC"/>
        <s v="0 105 DST O/H Conductor/Devices"/>
        <s v="0 DST O/H Cond, Hop Ridge-NSC"/>
        <s v="0 DST O/H Cond, Hopkins Ridge"/>
        <s v="0 DST O/H Cond, LSR"/>
        <s v="0 DST O/H Cond, LSR-NSC"/>
        <s v="0 DST O/H Cond, Wild Horse"/>
        <s v="0 DST O/H Cond, Wild Horse-NSC"/>
        <s v="0 DST O/H Cond, WildHorse E-NSC"/>
        <s v="0 DST O/H Cond, WildHorse Expan"/>
        <s v="0 DST O/H Cond, WildHorse S-NSC"/>
        <s v="0 DST O/H Cond, WildHorse Solar"/>
        <s v="0 DST O/H Conductor/Devices"/>
        <s v="0 DST O/H Conductor/Devices-NSC"/>
        <s v="0 DST U/G Cond,Wild Horse Expan"/>
        <s v="0 DST U/G Cond,Wild Horse Solar"/>
        <s v="0 DST U/G Cond,Wild HorseWind"/>
        <s v="0 DST U/G Cond,Wld Hrs Expa-NSC"/>
        <s v="0 DST U/G Cond,Wld Hrs Sola-NSC"/>
        <s v="0 DST U/G Cond,Wld HrsWind-NSC"/>
        <s v="0 DST U/G Conduit"/>
        <s v="0 DST U/G Conduit, HopkinsRidge"/>
        <s v="0 DST U/G Conduit, HopkinsR-NSC"/>
        <s v="0 DST U/G Conduit, LSR"/>
        <s v="0 DST U/G Conduit, LSR-NSC"/>
        <s v="0 DST U/G Conduit-NSC"/>
        <s v="0 DST U/G Cond, Hop Ridge-NSC"/>
        <s v="0 DST U/G Cond, Hopkins Ridge"/>
        <s v="0 DST U/G Cond, LSR"/>
        <s v="0 DST U/G Cond, LSR-NSC"/>
        <s v="0 DST U/G Cond, Wild Horse"/>
        <s v="0 DST U/G Cond, Wild Horse Exp"/>
        <s v="0 DST U/G Cond, Wild Horse-NSC"/>
        <s v="0 DST U/G Cond, Wld Hrs Exp-NSC"/>
        <s v="0 DST U/G Conductor/Devices"/>
        <s v="0 DST U/G Conductor/Devices-NSC"/>
        <s v="DST Line Transformers"/>
        <s v="DST Line Transformers-NSC"/>
        <s v="DST Services"/>
        <s v="DST Services-NSC"/>
        <s v="105 DST AMI Meters"/>
        <s v="DST Meters AMR"/>
        <s v="DST Meters AMR-NSC"/>
        <s v="1 DST Meters AMI"/>
        <s v="1 DST Meters AMI-NSC"/>
        <s v="DST Install on Cust Prem-RET"/>
        <s v="0 DST Leased on Cust Prem-RET"/>
        <s v="1 DST Water Hter, 10 yr-NOTUSED"/>
        <s v="2 DST Water Htr, 15 yr-NOTUSED"/>
        <s v="DST Street Lighting &amp; Signal"/>
        <s v="DST Street Lighting &amp; Sign-NSC"/>
        <s v="DST ARO Distribution"/>
        <s v="Tax only - Dupont Acq Adj"/>
        <s v="105 GEN Land &amp; Land Rights"/>
        <s v="GEN Land &amp; Land Rights"/>
        <s v="0 DONOTUSE, Bellingham SvcC"/>
        <s v="0 DONOTUSE, Frederickson"/>
        <s v="0 DONOTUSE, Kitsap Svc Ctr"/>
        <s v="0 DONOTUSE, Lakewood Svc Ct"/>
        <s v="0 DONOTUSE, Mount Vernon BO"/>
        <s v="0 DONOTUSE, Poulsbo Svc Ctr"/>
        <s v="0 DONOTUSE, Pt Townsend Svc"/>
        <s v="0 DONOTUSE, Puyallup Bus Of"/>
        <s v="0 DONOTUSE, Redmond Svc Ctr"/>
        <s v="0 DONOTUSE, Shuffleton Subs"/>
        <s v="0 DONOTUSE, Skagit Svc Ctr"/>
        <s v="0 DONOTUSE, Vashon Svc Ctr"/>
        <s v="0 DONOTUSE, Whidbey Svc Ctr"/>
        <s v="0 GEN Str&amp;Impv, Burlington/-NSC"/>
        <s v="0 GEN Str&amp;Impv, Burlington/Skag"/>
        <s v="0 GEN Str/Impv, Colstrip 3-4"/>
        <s v="0 GEN Str/Impv, Colstrip3-4-NSC"/>
        <s v="0 GEN Str/Impv, Wildhorse"/>
        <s v="0 GEN Str/Impv, Wildhorse-NSC"/>
        <s v="0 GEN Structures &amp; Improvement"/>
        <s v="0 GEN Structures &amp; Improvem-NSC"/>
        <s v="1 GEN LH, Bellingham"/>
        <s v="1 GEN LH, Dayton"/>
        <s v="1 GEN LH, Expired"/>
        <s v="1 GEN LH, Oak Harbor - RETIRED"/>
        <s v="1 GEN LH, Pomeroy - RETIRED"/>
        <s v="1 GEN LH, Pt Townsend-RETIRED"/>
        <s v="0 GEN Off Fur &amp; Eq, F1/Ep-RET"/>
        <s v="0 GEN Office Furn &amp; Eq, Enc-RET"/>
        <s v="0 GEN Office Furn &amp; Eq-RET"/>
        <s v="1 GEN Off F&amp;E Sumas OP old"/>
        <s v="1 GEN Off F&amp;E Sumas OP old-NSC"/>
        <s v="1 GEN Off Furn &amp; Eq, LSR"/>
        <s v="1 GEN Off Furn &amp; Eq, LSR-NSC"/>
        <s v="1 GEN Off Furn &amp; Eq, Mint Farm"/>
        <s v="1 GEN Off Furn &amp; Eq, Mint-NSC"/>
        <s v="1 GEN Off Furn &amp; Eq, MTF OP"/>
        <s v="1 GEN Off Furn &amp; Eq, MTF OP-NSC"/>
        <s v="1 GEN Off Furn &amp; Eq, WildHo-NSC"/>
        <s v="1 GEN Off Furn &amp; Eq, WildHorse"/>
        <s v="1 GEN Off Furn &amp; Eq,Sumas"/>
        <s v="1 GEN Off Furn &amp; Eq,Sumas-NSC"/>
        <s v="1 GEN Office F&amp;E, GLD OP old"/>
        <s v="1 GEN Office F&amp;E, GLD OP ol-NSC"/>
        <s v="1 GEN Office F&amp;E, LBK #3"/>
        <s v="1 GEN Office F&amp;E, Snoq 1-2013"/>
        <s v="1 GEN Office F&amp;E, Snoq 1-20-NSC"/>
        <s v="1 GEN Office F&amp;E, Snoq 1-NSC"/>
        <s v="1 GEN Office F&amp;E, Snoq 2-2013"/>
        <s v="1 GEN Office F&amp;E, Snoq 2-20-NSC"/>
        <s v="1 GEN Office F&amp;E, Snoqualmie 1"/>
        <s v="1 GEN Office Furn &amp; Eq, Gold"/>
        <s v="1 GEN Office Furn &amp; Eq, Gol-NSC"/>
        <s v="1 GEN Office Furn &amp; Eq, new"/>
        <s v="1 GEN Office Furn &amp; Eq, new-NSC"/>
        <s v="1 GEN Office Furn &amp; Eq, old"/>
        <s v="1 GEN Office Furn &amp; Eq, old-NSC"/>
        <s v="1 GEN Office Furn &amp; Eq, UBK"/>
        <s v="1 GEN Office Furn &amp; Eq, UBK-NSC"/>
        <s v="2 GEN Computer Eq, DO NOT USED"/>
        <s v="2 GEN Computer Eq, Encogen"/>
        <s v="2 GEN Computer Eq, Encogen-NSC"/>
        <s v="2 GEN Computer Eq, Fred 1/APC"/>
        <s v="2 GEN Computer Eq, Frederickson"/>
        <s v="2 GEN Computer Eq, Frederic-NSC"/>
        <s v="2 GEN Computer Eq, Fredonia"/>
        <s v="2 GEN Computer Eq, Fredonia-NSC"/>
        <s v="2 GEN Computer Eq, Goldendale"/>
        <s v="2 GEN Computer Eq, Goldenda-NSC"/>
        <s v="2 GEN Computer Eq, HPK Ridge"/>
        <s v="2 GEN Computer Eq, HPK Ridg-NSC"/>
        <s v="2 GEN Computer Eq, LB#4-2013"/>
        <s v="2 GEN Computer Eq, LB#4-201-NSC"/>
        <s v="2 GEN Computer Eq, LBK FSC"/>
        <s v="2 GEN Computer Eq, LBK FSC-NSC"/>
        <s v="2 GEN Computer Eq, LSR"/>
        <s v="2 GEN Computer Eq, LSR-NSC"/>
        <s v="2 GEN Computer Eq, Mint Farm"/>
        <s v="2 GEN Computer Eq, Mint-NSC"/>
        <s v="2 GEN Computer Eq, MTF OP"/>
        <s v="2 GEN Computer Eq, MTF OP-NSC"/>
        <s v="2 GEN Computer Eq, new"/>
        <s v="2 GEN Computer Eq, new-NSC"/>
        <s v="2 GEN Computer Eq, old-RETIRED"/>
        <s v="2 GEN Computer Eq, Snoqualmie 1"/>
        <s v="2 GEN Computer Eq, Snoqualmie 2"/>
        <s v="2 GEN Computer Eq, Sumas"/>
        <s v="2 GEN Computer Eq, Sumas OP-RET"/>
        <s v="2 GEN Computer Eq, Sumas-NSC"/>
        <s v="2 GEN Computer Eq, WHH #2-3"/>
        <s v="2 GEN Computer Eq, WHH #2-3-NSC"/>
        <s v="2 GEN Computer Eq, Wild Horse"/>
        <s v="2 GEN Computer Eq, Wild Hrs Exp"/>
        <s v="2 GEN Computer Eq, Wild Hrs-NSC"/>
        <s v="2 GEN Computer Eq, Wld Hrs-NSC"/>
        <s v="2 GEN Computer Equip, UBK"/>
        <s v="2 GEN Computer Equip, UBK-NSC"/>
        <s v="3 GEN Printers, new"/>
        <s v="3 GEN Printers, new-NSC"/>
        <s v="4 GEN Computer Equip- RET"/>
        <s v="GEN Trans Equip, Colstrip 1"/>
        <s v="GEN Trans Equip, Colstrip 2"/>
        <s v="GEN Trans Equip, Colstrip 3"/>
        <s v="GEN Trans Equip, Colstrip 4"/>
        <s v="GEN Trans Equip, Colstrip1-NSC"/>
        <s v="GEN Trans Equip, Colstrip2-NSC"/>
        <s v="GEN Trans Equip, Colstrip3-NSC"/>
        <s v="GEN Trans Equip, Colstrip4-NSC"/>
        <s v="GEN Trans Equip, new"/>
        <s v="GEN Trans Equip, new-NSC"/>
        <s v="GEN Trans Equip, old"/>
        <s v="GEN Trans Equip, old-NSC"/>
        <s v="GEN Trans Equip, Snoq Park"/>
        <s v="GEN Trans Equip, Snoq Park-NSC"/>
        <s v="GEN Transp Eq, Encogen old"/>
        <s v="GEN Transp Eq, Encogen old-NSC"/>
        <s v="0 GEN Stores Equip, new"/>
        <s v="0 GEN Stores Equip, new-NSC"/>
        <s v="0 GEN Stores Equip, old"/>
        <s v="0 GEN Stores Equip, old-NSC"/>
        <s v="1 GEN Stores Equip&gt;$20K-RET"/>
        <s v="0 GEN Tools Hop Ridge, new-NSC"/>
        <s v="0 GEN Tools Hopkins Ridge, new"/>
        <s v="0 GEN Tools LSR"/>
        <s v="0 GEN Tools LSR-NSC"/>
        <s v="0 GEN Tools, Colstrip 1"/>
        <s v="0 GEN Tools, Colstrip 1-NSC"/>
        <s v="0 GEN Tools, Colstrip 2"/>
        <s v="0 GEN Tools, Colstrip 2-NSC"/>
        <s v="0 GEN Tools, Colstrip 3"/>
        <s v="0 GEN Tools, Colstrip 3-NSC"/>
        <s v="0 GEN Tools, Colstrip 4"/>
        <s v="0 GEN Tools, Colstrip 4-NSC"/>
        <s v="0 GEN Tools/Garage,  MTF OP"/>
        <s v="0 GEN Tools/Garage,  MTF OP-NSC"/>
        <s v="0 GEN Tools/Garage, MTF new"/>
        <s v="0 GEN Tools/Garage, MTF new-NSC"/>
        <s v="0 GEN Tools/Garage/Shop, ne-NSC"/>
        <s v="0 GEN Tools/Garage/Shop, new"/>
        <s v="0 GEN Tools/Garage/Shop, old"/>
        <s v="0 GEN Tools/Garage/Shop, ol-NSC"/>
        <s v="1 GEN Tools/Garage/Shop- RET"/>
        <s v="2 GEN Tools/Garage/Shop-RET"/>
        <s v="0 GEN Laboratory Equip, new"/>
        <s v="0 GEN Laboratory Equip, new-NSC"/>
        <s v="0 GEN Laboratory Equip, old"/>
        <s v="0 GEN Laboratory Equip, old-NSC"/>
        <s v="1 GEN Laboratory Equip - RET"/>
        <s v="GEN Power-Op Equip, Colstrip 1"/>
        <s v="GEN Power-Op Equip, Colstrip 2"/>
        <s v="GEN Power-Op Equip, Colstrip 3"/>
        <s v="GEN Power-Op Equip, Colstrip 4"/>
        <s v="GEN Power-Op Equip, new"/>
        <s v="GEN Power-Op Equip, new-NSC"/>
        <s v="GEN Power-Op Equip, old-RET"/>
        <s v="GEN PwrOp Equp, Colstrip1-NSC"/>
        <s v="GEN PwrOp Equp, Colstrip2-NSC"/>
        <s v="GEN PwrOp Equp, Colstrip3-NSC"/>
        <s v="GEN PwrOp Equp, Colstrip4-NSC"/>
        <s v="0 DONOTUSE, Boeing Rentn"/>
        <s v="0 DONOTUSE, Cov-Ber"/>
        <s v="0 DONOTUSE, Olymp Avon"/>
        <s v="0 GEN Comm Equip, new"/>
        <s v="0 GEN Comm Equip, new-NSC"/>
        <s v="0 GEN Comm Equip, old"/>
        <s v="0 GEN Comm Equip, old-NSC"/>
        <s v="0 GEN Comm Equip, Snoq 1-NSC"/>
        <s v="0 GEN Comm Equip, Snoqualmie 1"/>
        <s v="0 GEN CommEq, 3rd AC new"/>
        <s v="0 GEN CommEq, 3rd AC new-NSC"/>
        <s v="0 GEN CommEq, 3rd AC old"/>
        <s v="0 GEN CommEq, 3rd AC old-NSC"/>
        <s v="0 GEN CommEq, Colstrip 1-2 new"/>
        <s v="0 GEN CommEq, Colstrip 1-2 old"/>
        <s v="0 GEN CommEq, Colstrip 1-4 new"/>
        <s v="0 GEN CommEq, Colstrip 1-4 old"/>
        <s v="0 GEN CommEq, Colstrip 3-4 new"/>
        <s v="0 GEN CommEq, Colstrip1-2 n-NSC"/>
        <s v="0 GEN CommEq, Colstrip1-2 o-NSC"/>
        <s v="0 GEN CommEq, Colstrip1-4 n-NSC"/>
        <s v="0 GEN CommEq, Colstrip1-4 o-NSC"/>
        <s v="0 GEN CommEq, Colstrip3-4 n-NSC"/>
        <s v="0 GEN CommEq, ENC new"/>
        <s v="0 GEN CommEq, Encogen"/>
        <s v="0 GEN CommEq, Encogen-NSC"/>
        <s v="0 GEN CommEq, Fred 1/APC ne-NSC"/>
        <s v="0 GEN CommEq, Fred 1/APC new"/>
        <s v="0 GEN CommEq, Fred 1/APC old"/>
        <s v="0 GEN CommEq, Fred 1/APC ol-NSC"/>
        <s v="0 GEN CommEq, Frederickson"/>
        <s v="0 GEN CommEq, Frederickson-NSC"/>
        <s v="0 GEN CommEq, GLD OP old"/>
        <s v="0 GEN CommEq, GLD OP old-NSC"/>
        <s v="0 GEN CommEq, Goldendale ne-NSC"/>
        <s v="0 GEN CommEq, Goldendale new"/>
        <s v="0 GEN CommEq, Hop Ridge new-NSC"/>
        <s v="0 GEN CommEq, Hop Ridge old-NSC"/>
        <s v="0 GEN CommEq, Hopkins Exp"/>
        <s v="0 GEN CommEq, Hopkins Exp-NSC"/>
        <s v="0 GEN CommEq, Hopkins Ridge new"/>
        <s v="0 GEN CommEq, Hopkins Ridge old"/>
        <s v="0 GEN CommEq, LB #3"/>
        <s v="0 GEN CommEq, LB #3-NSC"/>
        <s v="0 GEN CommEq, LB#4-2013"/>
        <s v="0 GEN CommEq, LB#4-2013-NSC"/>
        <s v="0 GEN CommEq, LSR"/>
        <s v="0 GEN CommEq, LSR-NSC"/>
        <s v="0 GEN CommEq, MFT OP"/>
        <s v="0 GEN CommEq, MFT OP-NSC"/>
        <s v="0 GEN CommEq, Mint Farm"/>
        <s v="0 GEN CommEq, Mint Farm-NSC"/>
        <s v="0 GEN CommEq, Snoq 1-2013"/>
        <s v="0 GEN CommEq, Snoq 1-2013-NSC"/>
        <s v="0 GEN CommEq, Snoq 2-2013"/>
        <s v="0 GEN CommEq, Snoq 2-2013-NSC"/>
        <s v="0 GEN CommEq, Sumas new"/>
        <s v="0 GEN CommEq, Sumas new-NSC"/>
        <s v="0 GEN CommEq, SumasOPold-RET"/>
        <s v="0 GEN CommEq, UBK"/>
        <s v="0 GEN CommEq, UBK-NSC"/>
        <s v="0 GEN CommEq, Wild Horse new"/>
        <s v="0 GEN CommEq, Wild Horse old"/>
        <s v="0 GEN CommEq, Wld Hrs new-NSC"/>
        <s v="0 GEN CommEq, Wld Hrs old-NSC"/>
        <s v="1 GEN Mobile Communicat-RET"/>
        <s v="3 GEN Portable Radio Eq- RET"/>
        <s v="0 GEN Misc Equip, Encogen"/>
        <s v="0 GEN Misc Equip, Encogen-NSC"/>
        <s v="0 GEN Misc Equip, Frederick"/>
        <s v="0 GEN Misc Equip, Frederick-NSC"/>
        <s v="0 GEN Misc Equipment, new"/>
        <s v="0 GEN Misc Equipment, new-NSC"/>
        <s v="0 GEN Misc Equipment, old"/>
        <s v="0 GEN Misc Equipment, old-NSC"/>
        <s v="0 GEN Misc Equipment, Sumas"/>
        <s v="0 GEN Misc Equipment, Sumas-NSC"/>
        <s v="0 GEN Misc Equipment, UBK"/>
        <s v="0 GEN Misc Equipment, UBK-NSC"/>
        <s v="1 GEN Misc Equipment- RET"/>
        <s v="GEN ARO General Plant"/>
        <s v="INT Franchises &amp; Consents"/>
        <s v="105 INT Misc Intangibles"/>
        <s v="118 CMN Misc Intangible- RET"/>
        <s v="CMN Software, CLX System-RET"/>
        <s v="None, Common"/>
        <s v="105 CMN Land &amp; Land Rights"/>
        <s v="CMN Easements"/>
        <s v="CMN Land &amp; Land Rights"/>
        <s v="0 CMN Str/Impv, Elliott Ave-NSC"/>
        <s v="0 CMN Str/Impv, Elliott Avenue"/>
        <s v="0 CMN Str/Impv, ESO"/>
        <s v="0 CMN Str/Impv, ESO-NSC"/>
        <s v="0 CMN Str/Impv, Factoria Svc Ct"/>
        <s v="0 CMN Str/Impv, Factoria Sv-NSC"/>
        <s v="0 CMN Str/Impv, Factoria Trailr"/>
        <s v="0 CMN Str/Impv, Factoria Tr-NSC"/>
        <s v="0 CMN Str/Impv, Fleet Svc Facl"/>
        <s v="0 CMN Str/Impv, Fleet Svc F-NSC"/>
        <s v="0 CMN Str/Impv, Howell Bldg"/>
        <s v="0 CMN Str/Impv, Howell Bldg-NSC"/>
        <s v="0 CMN Str/Impv, Kittitas Svc Ct"/>
        <s v="0 CMN Str/Impv, Kittitas Sv-NSC"/>
        <s v="0 CMN Str/Impv, Olympia Bus/Eng"/>
        <s v="0 CMN Str/Impv, Olympia Bus-NSC"/>
        <s v="0 CMN Str/Impv, Olympia Svc Ctr"/>
        <s v="0 CMN Str/Impv, Olympia Svc-NSC"/>
        <s v="0 CMN Str/Impv, Puyallup Svc Ct"/>
        <s v="0 CMN Str/Impv, Puyallup Sv-NSC"/>
        <s v="0 CMN Str/Impv, Pwr Sys Bldg"/>
        <s v="0 CMN Str/Impv, Pwr Sys Bld-NSC"/>
        <s v="0 CMN Str/Impv, S King Complex"/>
        <s v="0 CMN Str/Impv, S King Comp-NSC"/>
        <s v="0 CMN Str/Impv, Tacoma Office"/>
        <s v="0 CMN Str/Impv, Tacoma Offi-NSC"/>
        <s v="0 CMN Structure &amp; Improveme-NSC"/>
        <s v="0 CMN Structure &amp; Improvement"/>
        <s v="1 CMN LH, Bothell Access Ce-NSC"/>
        <s v="1 CMN LH, Bothell Access Center"/>
        <s v="1 CMN LH, Bothell Call Ctr-RET"/>
        <s v="1 CMN LH, Bothell Data Center"/>
        <s v="1 CMN LH, Bothell Data Cent-NSC"/>
        <s v="1 CMN LH, Ellensburg-RETIRED"/>
        <s v="1 CMN LH, Expired"/>
        <s v="1 CMN LH, Freeland Bus Ofc"/>
        <s v="1 CMN LH, Freeland Bus Ofc-NSC"/>
        <s v="1 CMN LH, Lincoln Exec Ctr"/>
        <s v="1 CMN LH, Lincoln Exec Ctr-NSC"/>
        <s v="1 CMN LH, Mt Erie Comm -RETIRED"/>
        <s v="1 CMN LH, PSE Building"/>
        <s v="1 CMN LH, PSE Building-NSC"/>
        <s v="1 CMN LH, PSE East Amend 2"/>
        <s v="1 CMN LH, PSE East Amend 2-NSC"/>
        <s v="1 CMN LH, PSE East Building"/>
        <s v="1 CMN LH, PSE East Building-NSC"/>
        <s v="1 CMN LH, Rattlesnake Mtn -RET"/>
        <s v="1 CMN LH, Redmond West/Will-NSC"/>
        <s v="1 CMN LH, Redmond West/Willow"/>
        <s v="1 CMN LH, S King Svc 2nd Am-RET"/>
        <s v="1 CMN LH, S King Svc -RETIRED"/>
        <s v="1 CMN LH, Sea Tac-RETIRED"/>
        <s v="0 CMN Office Furn &amp; Eq-notused"/>
        <s v="1 CMN Office Furn &amp; Eq, new"/>
        <s v="1 CMN Office Furn &amp; Eq, new-NSC"/>
        <s v="1 CMN Office Furn &amp; Eq, old"/>
        <s v="1 CMN Office Furn &amp; Eq, old-NSC"/>
        <s v="2 CMN Computer Eq, new"/>
        <s v="2 CMN Computer Eq, new-NSC"/>
        <s v="2 CMN Computer Eq, old-RETIRED"/>
        <s v="3 CMN Printers, new"/>
        <s v="3 CMN Printers, new-NSC"/>
        <s v="4 CMN Computer Equip&gt;$20K-RET"/>
        <s v="7 CMN Modular Furniture-notused"/>
        <s v="0 GEN Trans Equip, new"/>
        <s v="0 GEN Trans Equip, new-NSC"/>
        <s v="0 GEN Trans Equip, old"/>
        <s v="0 GEN Trans Equip, old-NSC"/>
        <s v="1 CMN Aircraft"/>
        <s v="1 CMN Aircraft-NSC"/>
        <s v="2 CMN Aircraft Engine Rebuild"/>
        <s v="2 CMN Aircraft Engine Rebui-NSC"/>
        <s v="CMN Stores Equipment new"/>
        <s v="CMN Stores Equipment new-NSC"/>
        <s v="CMN Stores Equipment old"/>
        <s v="CMN Stores Equipment old-NSC"/>
        <s v="0 CMN Tools/Shop/Garage new"/>
        <s v="0 CMN Tools/Shop/Garage new-NSC"/>
        <s v="0 CMN Tools/Shop/Garage old"/>
        <s v="0 CMN Tools/Shop/Garage old-NSC"/>
        <s v="1 CMN Tools/Shop/Gar&gt;$20K-RET"/>
        <s v="2 CMN Tools, 5 yrs-notused"/>
        <s v="CMN Laboratory Equipment-RET"/>
        <s v="GEN Power Op Equip, new"/>
        <s v="GEN Power Op Equip, new-NSC"/>
        <s v="GEN Power Op Equip, old-RET"/>
        <s v="0 105 CMN Comm Equip, AMI Net"/>
        <s v="0 105 CMN Comm Equip, AMI N-NSC"/>
        <s v="0 CMN Comm Equip, AMI Netwo-NSC"/>
        <s v="0 CMN Comm Equip, AMI Network"/>
        <s v="0 CMN Comm Equip, new"/>
        <s v="0 CMN Comm Equip, new-NSC"/>
        <s v="0 CMN Comm Equip, old"/>
        <s v="0 CMN Comm Equip, old-NSC"/>
        <s v="1 CMN Mobile Comm Eq-RET"/>
        <s v="3 CMN Portable Comm Eq-RET"/>
        <s v="0 CMN Misc Equipment, new"/>
        <s v="0 CMN Misc Equipment, new-NSC"/>
        <s v="0 CMN Misc Equipment, old"/>
        <s v="1 CMN Do Not Use"/>
        <s v="1 CMN Misc Equipment -DONOTUSE"/>
        <s v="CMN ARO General Plant"/>
        <s v="Cap Lease, Printer Great Am 2-NSC"/>
        <s v="Cap Lease, Printer Great Am 3-NSC"/>
        <s v="Capital Lease, BLC Vehicles-RETIRED"/>
        <s v="Capital Lease, Landis + Gyr-RETIRED"/>
        <s v="Capital Lease, Printer Great Am"/>
        <s v="Capital Lease, Printer Great Am 2"/>
        <s v="Capital Lease, Printer Great Am 3"/>
        <s v="Capital Lease, Printer Great Am-NSC"/>
      </sharedItems>
    </cacheField>
    <cacheField name="description" numFmtId="0">
      <sharedItems count="9">
        <s v="Intangible Plant, Electric"/>
        <s v="Steam Generation Plant"/>
        <s v="Hydro Generation Plant"/>
        <s v="Other Production Plant"/>
        <s v="Transmission Plant - Electric"/>
        <s v="Distribution Plant - Electric"/>
        <s v="General Plant, Electric"/>
        <s v="Intangible Plant, Common"/>
        <s v="General Plant, Common"/>
      </sharedItems>
    </cacheField>
    <cacheField name="Jan-18" numFmtId="165">
      <sharedItems containsSemiMixedTypes="0" containsString="0" containsNumber="1" containsInteger="1" minValue="-17" maxValue="922313"/>
    </cacheField>
    <cacheField name="Feb-18" numFmtId="165">
      <sharedItems containsSemiMixedTypes="0" containsString="0" containsNumber="1" containsInteger="1" minValue="-17" maxValue="926816"/>
    </cacheField>
    <cacheField name="Mar-18" numFmtId="165">
      <sharedItems containsSemiMixedTypes="0" containsString="0" containsNumber="1" containsInteger="1" minValue="0" maxValue="930804"/>
    </cacheField>
    <cacheField name="Apr-18" numFmtId="165">
      <sharedItems containsSemiMixedTypes="0" containsString="0" containsNumber="1" containsInteger="1" minValue="0" maxValue="933367"/>
    </cacheField>
    <cacheField name="May-18" numFmtId="165">
      <sharedItems containsSemiMixedTypes="0" containsString="0" containsNumber="1" containsInteger="1" minValue="0" maxValue="938918"/>
    </cacheField>
    <cacheField name="Jun-18" numFmtId="165">
      <sharedItems containsSemiMixedTypes="0" containsString="0" containsNumber="1" containsInteger="1" minValue="0" maxValue="942290"/>
    </cacheField>
    <cacheField name="Jul-18" numFmtId="165">
      <sharedItems containsSemiMixedTypes="0" containsString="0" containsNumber="1" containsInteger="1" minValue="0" maxValue="949164"/>
    </cacheField>
    <cacheField name="Aug-18" numFmtId="165">
      <sharedItems containsSemiMixedTypes="0" containsString="0" containsNumber="1" containsInteger="1" minValue="0" maxValue="955528"/>
    </cacheField>
    <cacheField name="Sep-18" numFmtId="165">
      <sharedItems containsSemiMixedTypes="0" containsString="0" containsNumber="1" containsInteger="1" minValue="0" maxValue="960320"/>
    </cacheField>
    <cacheField name="Oct-18" numFmtId="165">
      <sharedItems containsSemiMixedTypes="0" containsString="0" containsNumber="1" containsInteger="1" minValue="0" maxValue="967767"/>
    </cacheField>
    <cacheField name="Nov-18" numFmtId="165">
      <sharedItems containsSemiMixedTypes="0" containsString="0" containsNumber="1" containsInteger="1" minValue="0" maxValue="974575"/>
    </cacheField>
    <cacheField name="Dec-18" numFmtId="165">
      <sharedItems containsSemiMixedTypes="0" containsString="0" containsNumber="1" containsInteger="1" minValue="0" maxValue="98299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83">
  <r>
    <x v="0"/>
    <s v="INT Organization"/>
    <x v="0"/>
    <n v="0"/>
    <n v="0"/>
    <n v="0"/>
    <n v="0"/>
    <n v="0"/>
    <n v="0"/>
    <n v="0"/>
    <n v="0"/>
    <n v="0"/>
    <n v="0"/>
    <n v="0"/>
    <n v="0"/>
  </r>
  <r>
    <x v="0"/>
    <s v="INT Organization-NSC"/>
    <x v="0"/>
    <n v="0"/>
    <n v="0"/>
    <n v="0"/>
    <n v="0"/>
    <n v="0"/>
    <n v="0"/>
    <n v="0"/>
    <n v="0"/>
    <n v="0"/>
    <n v="0"/>
    <n v="0"/>
    <n v="0"/>
  </r>
  <r>
    <x v="1"/>
    <s v="INT Franchises"/>
    <x v="0"/>
    <n v="776"/>
    <n v="859"/>
    <n v="915"/>
    <n v="970"/>
    <n v="1025"/>
    <n v="1082"/>
    <n v="1108"/>
    <n v="1130"/>
    <n v="1188"/>
    <n v="1247"/>
    <n v="1305"/>
    <n v="1363"/>
  </r>
  <r>
    <x v="1"/>
    <s v="INT Franchises, Baker Project"/>
    <x v="0"/>
    <n v="7292"/>
    <n v="7359"/>
    <n v="7426"/>
    <n v="7492"/>
    <n v="7559"/>
    <n v="7626"/>
    <n v="7693"/>
    <n v="7760"/>
    <n v="7827"/>
    <n v="7894"/>
    <n v="7960"/>
    <n v="8027"/>
  </r>
  <r>
    <x v="1"/>
    <s v="INT Franchises, Snoqualmie"/>
    <x v="0"/>
    <n v="4801"/>
    <n v="4833"/>
    <n v="4865"/>
    <n v="4897"/>
    <n v="4928"/>
    <n v="4960"/>
    <n v="4992"/>
    <n v="5024"/>
    <n v="5056"/>
    <n v="5088"/>
    <n v="5120"/>
    <n v="5152"/>
  </r>
  <r>
    <x v="2"/>
    <s v="105  INT Misc Intangibles"/>
    <x v="0"/>
    <n v="0"/>
    <n v="0"/>
    <n v="0"/>
    <n v="0"/>
    <n v="0"/>
    <n v="0"/>
    <n v="0"/>
    <n v="0"/>
    <n v="0"/>
    <n v="0"/>
    <n v="0"/>
    <n v="0"/>
  </r>
  <r>
    <x v="2"/>
    <s v="INT Enc Waste Wtr Fee-DONOTUSE"/>
    <x v="0"/>
    <n v="0"/>
    <n v="0"/>
    <n v="0"/>
    <n v="0"/>
    <n v="0"/>
    <n v="0"/>
    <n v="0"/>
    <n v="0"/>
    <n v="0"/>
    <n v="0"/>
    <n v="0"/>
    <n v="0"/>
  </r>
  <r>
    <x v="2"/>
    <s v="INT LSR -DONOTUSE"/>
    <x v="0"/>
    <n v="0"/>
    <n v="0"/>
    <n v="0"/>
    <n v="0"/>
    <n v="0"/>
    <n v="0"/>
    <n v="0"/>
    <n v="0"/>
    <n v="0"/>
    <n v="0"/>
    <n v="0"/>
    <n v="0"/>
  </r>
  <r>
    <x v="2"/>
    <s v="INT Misc Intangible Plant"/>
    <x v="0"/>
    <n v="39165"/>
    <n v="40294"/>
    <n v="41445"/>
    <n v="42596"/>
    <n v="43712"/>
    <n v="44859"/>
    <n v="45590"/>
    <n v="46733"/>
    <n v="47872"/>
    <n v="48338"/>
    <n v="49498"/>
    <n v="50648"/>
  </r>
  <r>
    <x v="2"/>
    <s v="INT Misc Intangible Plant-NSC"/>
    <x v="0"/>
    <n v="0"/>
    <n v="0"/>
    <n v="0"/>
    <n v="0"/>
    <n v="0"/>
    <n v="0"/>
    <n v="0"/>
    <n v="0"/>
    <n v="0"/>
    <n v="0"/>
    <n v="0"/>
    <n v="0"/>
  </r>
  <r>
    <x v="2"/>
    <s v="INT Rock Island Expansion-RET"/>
    <x v="0"/>
    <n v="0"/>
    <n v="0"/>
    <n v="0"/>
    <n v="0"/>
    <n v="0"/>
    <n v="0"/>
    <n v="0"/>
    <n v="0"/>
    <n v="0"/>
    <n v="0"/>
    <n v="0"/>
    <n v="0"/>
  </r>
  <r>
    <x v="2"/>
    <s v="INT Whitehorn 2 &amp; 3"/>
    <x v="0"/>
    <n v="62"/>
    <n v="63"/>
    <n v="65"/>
    <n v="67"/>
    <n v="68"/>
    <n v="70"/>
    <n v="72"/>
    <n v="73"/>
    <n v="75"/>
    <n v="76"/>
    <n v="78"/>
    <n v="80"/>
  </r>
  <r>
    <x v="3"/>
    <s v="None, Electric"/>
    <x v="0"/>
    <n v="0"/>
    <n v="0"/>
    <n v="0"/>
    <n v="0"/>
    <n v="0"/>
    <n v="0"/>
    <n v="0"/>
    <n v="0"/>
    <n v="0"/>
    <n v="0"/>
    <n v="0"/>
    <n v="0"/>
  </r>
  <r>
    <x v="4"/>
    <s v="Capital Lease, Fredonia-RETIRED"/>
    <x v="1"/>
    <n v="0"/>
    <n v="0"/>
    <n v="0"/>
    <n v="0"/>
    <n v="0"/>
    <n v="0"/>
    <n v="0"/>
    <n v="0"/>
    <n v="0"/>
    <n v="0"/>
    <n v="0"/>
    <n v="0"/>
  </r>
  <r>
    <x v="4"/>
    <s v="Capital Lease, FredoniaSalesTax-RET"/>
    <x v="1"/>
    <n v="0"/>
    <n v="0"/>
    <n v="0"/>
    <n v="0"/>
    <n v="0"/>
    <n v="0"/>
    <n v="0"/>
    <n v="0"/>
    <n v="0"/>
    <n v="0"/>
    <n v="0"/>
    <n v="0"/>
  </r>
  <r>
    <x v="4"/>
    <s v="Capital Lease, Whitehorn-RETIRED"/>
    <x v="1"/>
    <n v="0"/>
    <n v="0"/>
    <n v="0"/>
    <n v="0"/>
    <n v="0"/>
    <n v="0"/>
    <n v="0"/>
    <n v="0"/>
    <n v="0"/>
    <n v="0"/>
    <n v="0"/>
    <n v="0"/>
  </r>
  <r>
    <x v="5"/>
    <s v="STM Land, Centralia-inactive"/>
    <x v="1"/>
    <n v="0"/>
    <n v="0"/>
    <n v="0"/>
    <n v="0"/>
    <n v="0"/>
    <n v="0"/>
    <n v="0"/>
    <n v="0"/>
    <n v="0"/>
    <n v="0"/>
    <n v="0"/>
    <n v="0"/>
  </r>
  <r>
    <x v="5"/>
    <s v="STM Land, Colstrip 1"/>
    <x v="1"/>
    <n v="0"/>
    <n v="0"/>
    <n v="0"/>
    <n v="0"/>
    <n v="0"/>
    <n v="0"/>
    <n v="0"/>
    <n v="0"/>
    <n v="0"/>
    <n v="0"/>
    <n v="0"/>
    <n v="0"/>
  </r>
  <r>
    <x v="5"/>
    <s v="STM Land, Colstrip 1-2 Com"/>
    <x v="1"/>
    <n v="0"/>
    <n v="0"/>
    <n v="0"/>
    <n v="0"/>
    <n v="0"/>
    <n v="0"/>
    <n v="0"/>
    <n v="0"/>
    <n v="0"/>
    <n v="0"/>
    <n v="0"/>
    <n v="0"/>
  </r>
  <r>
    <x v="5"/>
    <s v="STM Land, Colstrip 2"/>
    <x v="1"/>
    <n v="0"/>
    <n v="0"/>
    <n v="0"/>
    <n v="0"/>
    <n v="0"/>
    <n v="0"/>
    <n v="0"/>
    <n v="0"/>
    <n v="0"/>
    <n v="0"/>
    <n v="0"/>
    <n v="0"/>
  </r>
  <r>
    <x v="5"/>
    <s v="STM Land, Colstrip 3"/>
    <x v="1"/>
    <n v="0"/>
    <n v="0"/>
    <n v="0"/>
    <n v="0"/>
    <n v="0"/>
    <n v="0"/>
    <n v="0"/>
    <n v="0"/>
    <n v="0"/>
    <n v="0"/>
    <n v="0"/>
    <n v="0"/>
  </r>
  <r>
    <x v="5"/>
    <s v="STM Land, Colstrip 3-4 Com"/>
    <x v="1"/>
    <n v="0"/>
    <n v="0"/>
    <n v="0"/>
    <n v="0"/>
    <n v="0"/>
    <n v="0"/>
    <n v="0"/>
    <n v="0"/>
    <n v="0"/>
    <n v="0"/>
    <n v="0"/>
    <n v="0"/>
  </r>
  <r>
    <x v="5"/>
    <s v="STM Land, Colstrip 4"/>
    <x v="1"/>
    <n v="0"/>
    <n v="0"/>
    <n v="0"/>
    <n v="0"/>
    <n v="0"/>
    <n v="0"/>
    <n v="0"/>
    <n v="0"/>
    <n v="0"/>
    <n v="0"/>
    <n v="0"/>
    <n v="0"/>
  </r>
  <r>
    <x v="5"/>
    <s v="STM Land, Epcor CoGen"/>
    <x v="1"/>
    <n v="0"/>
    <n v="0"/>
    <n v="0"/>
    <n v="0"/>
    <n v="0"/>
    <n v="0"/>
    <n v="0"/>
    <n v="0"/>
    <n v="0"/>
    <n v="0"/>
    <n v="0"/>
    <n v="0"/>
  </r>
  <r>
    <x v="6"/>
    <s v="STM Str/Imprv, Mint Farm"/>
    <x v="1"/>
    <n v="0"/>
    <n v="0"/>
    <n v="0"/>
    <n v="0"/>
    <n v="0"/>
    <n v="0"/>
    <n v="0"/>
    <n v="0"/>
    <n v="0"/>
    <n v="0"/>
    <n v="1"/>
    <n v="1"/>
  </r>
  <r>
    <x v="6"/>
    <s v="STM Str/Imprv, Mint Farm OP"/>
    <x v="1"/>
    <n v="134"/>
    <n v="135"/>
    <n v="136"/>
    <n v="137"/>
    <n v="138"/>
    <n v="140"/>
    <n v="141"/>
    <n v="142"/>
    <n v="143"/>
    <n v="144"/>
    <n v="145"/>
    <n v="146"/>
  </r>
  <r>
    <x v="6"/>
    <s v="STM Str/Imprv, Mint Farm-NSC"/>
    <x v="1"/>
    <n v="0"/>
    <n v="0"/>
    <n v="0"/>
    <n v="0"/>
    <n v="0"/>
    <n v="0"/>
    <n v="0"/>
    <n v="0"/>
    <n v="0"/>
    <n v="0"/>
    <n v="0"/>
    <n v="0"/>
  </r>
  <r>
    <x v="6"/>
    <s v="STM Str/Imprv, Mint OP-NSC"/>
    <x v="1"/>
    <n v="0"/>
    <n v="0"/>
    <n v="0"/>
    <n v="0"/>
    <n v="0"/>
    <n v="0"/>
    <n v="0"/>
    <n v="0"/>
    <n v="0"/>
    <n v="0"/>
    <n v="0"/>
    <n v="0"/>
  </r>
  <r>
    <x v="6"/>
    <s v="STM Str/Imprv, Sumas"/>
    <x v="1"/>
    <n v="25"/>
    <n v="25"/>
    <n v="25"/>
    <n v="26"/>
    <n v="26"/>
    <n v="26"/>
    <n v="26"/>
    <n v="26"/>
    <n v="27"/>
    <n v="27"/>
    <n v="27"/>
    <n v="28"/>
  </r>
  <r>
    <x v="6"/>
    <s v="STM Str/Imprv, Sumas OP"/>
    <x v="1"/>
    <n v="1207"/>
    <n v="1208"/>
    <n v="1210"/>
    <n v="1212"/>
    <n v="1213"/>
    <n v="1215"/>
    <n v="1217"/>
    <n v="1218"/>
    <n v="1220"/>
    <n v="1222"/>
    <n v="1223"/>
    <n v="1225"/>
  </r>
  <r>
    <x v="6"/>
    <s v="STM Str/Imprv, Sumas OP-NSC"/>
    <x v="1"/>
    <n v="0"/>
    <n v="0"/>
    <n v="0"/>
    <n v="0"/>
    <n v="0"/>
    <n v="0"/>
    <n v="0"/>
    <n v="0"/>
    <n v="0"/>
    <n v="0"/>
    <n v="0"/>
    <n v="0"/>
  </r>
  <r>
    <x v="6"/>
    <s v="STM Str/Imprv, Sumas-NSC"/>
    <x v="1"/>
    <n v="0"/>
    <n v="0"/>
    <n v="0"/>
    <n v="0"/>
    <n v="0"/>
    <n v="0"/>
    <n v="0"/>
    <n v="0"/>
    <n v="0"/>
    <n v="0"/>
    <n v="0"/>
    <n v="0"/>
  </r>
  <r>
    <x v="6"/>
    <s v="STM Str/Impv, Colstrip 1"/>
    <x v="1"/>
    <n v="5480"/>
    <n v="5518"/>
    <n v="5556"/>
    <n v="5594"/>
    <n v="5631"/>
    <n v="5669"/>
    <n v="5707"/>
    <n v="5745"/>
    <n v="5782"/>
    <n v="5820"/>
    <n v="5858"/>
    <n v="5848"/>
  </r>
  <r>
    <x v="6"/>
    <s v="STM Str/Impv, Colstrip 1-2 Com"/>
    <x v="1"/>
    <n v="27391"/>
    <n v="27458"/>
    <n v="27525"/>
    <n v="27592"/>
    <n v="27659"/>
    <n v="27727"/>
    <n v="27794"/>
    <n v="27861"/>
    <n v="27929"/>
    <n v="27996"/>
    <n v="28063"/>
    <n v="28130"/>
  </r>
  <r>
    <x v="6"/>
    <s v="STM Str/Impv, Colstrip 1-NSC"/>
    <x v="1"/>
    <n v="0"/>
    <n v="0"/>
    <n v="0"/>
    <n v="0"/>
    <n v="0"/>
    <n v="0"/>
    <n v="0"/>
    <n v="0"/>
    <n v="0"/>
    <n v="0"/>
    <n v="0"/>
    <n v="0"/>
  </r>
  <r>
    <x v="6"/>
    <s v="STM Str/Impv, Colstrip 2"/>
    <x v="1"/>
    <n v="1074"/>
    <n v="1102"/>
    <n v="1129"/>
    <n v="1157"/>
    <n v="1185"/>
    <n v="1212"/>
    <n v="1240"/>
    <n v="1268"/>
    <n v="1296"/>
    <n v="1324"/>
    <n v="1352"/>
    <n v="1331"/>
  </r>
  <r>
    <x v="6"/>
    <s v="STM Str/Impv, Colstrip 2-NSC"/>
    <x v="1"/>
    <n v="0"/>
    <n v="0"/>
    <n v="0"/>
    <n v="0"/>
    <n v="0"/>
    <n v="0"/>
    <n v="0"/>
    <n v="0"/>
    <n v="0"/>
    <n v="0"/>
    <n v="0"/>
    <n v="0"/>
  </r>
  <r>
    <x v="6"/>
    <s v="STM Str/Impv, Colstrip 3"/>
    <x v="1"/>
    <n v="21720"/>
    <n v="21803"/>
    <n v="21886"/>
    <n v="21968"/>
    <n v="22051"/>
    <n v="22134"/>
    <n v="22236"/>
    <n v="22322"/>
    <n v="22408"/>
    <n v="22494"/>
    <n v="22580"/>
    <n v="22271"/>
  </r>
  <r>
    <x v="6"/>
    <s v="STM Str/Impv, Colstrip 3-4 Com"/>
    <x v="1"/>
    <n v="56077"/>
    <n v="55823"/>
    <n v="56630"/>
    <n v="56379"/>
    <n v="54337"/>
    <n v="54104"/>
    <n v="53854"/>
    <n v="53603"/>
    <n v="53354"/>
    <n v="53106"/>
    <n v="52858"/>
    <n v="52604"/>
  </r>
  <r>
    <x v="6"/>
    <s v="STM Str/Impv, Colstrip 3-NSC"/>
    <x v="1"/>
    <n v="0"/>
    <n v="0"/>
    <n v="0"/>
    <n v="0"/>
    <n v="0"/>
    <n v="0"/>
    <n v="0"/>
    <n v="0"/>
    <n v="0"/>
    <n v="0"/>
    <n v="0"/>
    <n v="0"/>
  </r>
  <r>
    <x v="6"/>
    <s v="STM Str/Impv, Colstrip 4"/>
    <x v="1"/>
    <n v="19690"/>
    <n v="19776"/>
    <n v="19862"/>
    <n v="19947"/>
    <n v="20033"/>
    <n v="20119"/>
    <n v="20205"/>
    <n v="20291"/>
    <n v="20377"/>
    <n v="20463"/>
    <n v="20548"/>
    <n v="20428"/>
  </r>
  <r>
    <x v="6"/>
    <s v="STM Str/Impv, Colstrip 4-NSC"/>
    <x v="1"/>
    <n v="0"/>
    <n v="0"/>
    <n v="0"/>
    <n v="0"/>
    <n v="0"/>
    <n v="0"/>
    <n v="0"/>
    <n v="0"/>
    <n v="0"/>
    <n v="0"/>
    <n v="0"/>
    <n v="0"/>
  </r>
  <r>
    <x v="6"/>
    <s v="STM Str/Impv, Colstrip1-2 -NSC"/>
    <x v="1"/>
    <n v="0"/>
    <n v="0"/>
    <n v="0"/>
    <n v="0"/>
    <n v="0"/>
    <n v="0"/>
    <n v="0"/>
    <n v="0"/>
    <n v="0"/>
    <n v="0"/>
    <n v="0"/>
    <n v="0"/>
  </r>
  <r>
    <x v="6"/>
    <s v="STM Str/Impv, Colstrip3-4 -NSC"/>
    <x v="1"/>
    <n v="0"/>
    <n v="0"/>
    <n v="0"/>
    <n v="0"/>
    <n v="0"/>
    <n v="0"/>
    <n v="0"/>
    <n v="0"/>
    <n v="0"/>
    <n v="0"/>
    <n v="0"/>
    <n v="0"/>
  </r>
  <r>
    <x v="6"/>
    <s v="STM Str/Impv, ColstripCMM-RET"/>
    <x v="1"/>
    <n v="0"/>
    <n v="0"/>
    <n v="0"/>
    <n v="0"/>
    <n v="0"/>
    <n v="0"/>
    <n v="0"/>
    <n v="0"/>
    <n v="0"/>
    <n v="0"/>
    <n v="0"/>
    <n v="0"/>
  </r>
  <r>
    <x v="6"/>
    <s v="STM Str/Impv, Encogen-RET"/>
    <x v="1"/>
    <n v="0"/>
    <n v="0"/>
    <n v="0"/>
    <n v="0"/>
    <n v="0"/>
    <n v="0"/>
    <n v="0"/>
    <n v="0"/>
    <n v="0"/>
    <n v="0"/>
    <n v="0"/>
    <n v="0"/>
  </r>
  <r>
    <x v="6"/>
    <s v="STM Str/Impv, Ferndale"/>
    <x v="1"/>
    <n v="380"/>
    <n v="381"/>
    <n v="382"/>
    <n v="383"/>
    <n v="384"/>
    <n v="385"/>
    <n v="387"/>
    <n v="388"/>
    <n v="389"/>
    <n v="390"/>
    <n v="391"/>
    <n v="393"/>
  </r>
  <r>
    <x v="6"/>
    <s v="STM Str/Impv, Ferndale-NSC"/>
    <x v="1"/>
    <n v="0"/>
    <n v="0"/>
    <n v="0"/>
    <n v="0"/>
    <n v="0"/>
    <n v="0"/>
    <n v="0"/>
    <n v="0"/>
    <n v="0"/>
    <n v="0"/>
    <n v="0"/>
    <n v="0"/>
  </r>
  <r>
    <x v="6"/>
    <s v="STM Str/Impv, Fred 1/APC"/>
    <x v="1"/>
    <n v="26"/>
    <n v="27"/>
    <n v="29"/>
    <n v="30"/>
    <n v="32"/>
    <n v="33"/>
    <n v="34"/>
    <n v="36"/>
    <n v="37"/>
    <n v="39"/>
    <n v="40"/>
    <n v="41"/>
  </r>
  <r>
    <x v="6"/>
    <s v="STM Str/Impv, Fred 1/APC-NSC"/>
    <x v="1"/>
    <n v="0"/>
    <n v="0"/>
    <n v="0"/>
    <n v="0"/>
    <n v="0"/>
    <n v="0"/>
    <n v="0"/>
    <n v="0"/>
    <n v="0"/>
    <n v="0"/>
    <n v="0"/>
    <n v="0"/>
  </r>
  <r>
    <x v="6"/>
    <s v="STM Str/Impv, Goldendale"/>
    <x v="1"/>
    <n v="38"/>
    <n v="39"/>
    <n v="39"/>
    <n v="40"/>
    <n v="40"/>
    <n v="41"/>
    <n v="41"/>
    <n v="42"/>
    <n v="42"/>
    <n v="43"/>
    <n v="43"/>
    <n v="44"/>
  </r>
  <r>
    <x v="6"/>
    <s v="STM Str/Impv, Goldendale O-NSC"/>
    <x v="1"/>
    <n v="0"/>
    <n v="0"/>
    <n v="0"/>
    <n v="0"/>
    <n v="0"/>
    <n v="0"/>
    <n v="0"/>
    <n v="0"/>
    <n v="0"/>
    <n v="0"/>
    <n v="0"/>
    <n v="0"/>
  </r>
  <r>
    <x v="6"/>
    <s v="STM Str/Impv, Goldendale OP"/>
    <x v="1"/>
    <n v="1481"/>
    <n v="1483"/>
    <n v="1485"/>
    <n v="1487"/>
    <n v="1489"/>
    <n v="1491"/>
    <n v="1493"/>
    <n v="1495"/>
    <n v="1497"/>
    <n v="1499"/>
    <n v="1501"/>
    <n v="1503"/>
  </r>
  <r>
    <x v="6"/>
    <s v="STM Str/Impv, Goldendale-NSC"/>
    <x v="1"/>
    <n v="0"/>
    <n v="0"/>
    <n v="0"/>
    <n v="0"/>
    <n v="0"/>
    <n v="0"/>
    <n v="0"/>
    <n v="0"/>
    <n v="0"/>
    <n v="0"/>
    <n v="0"/>
    <n v="0"/>
  </r>
  <r>
    <x v="6"/>
    <s v="STM Str/Impv,Centralia-inactiv"/>
    <x v="1"/>
    <n v="0"/>
    <n v="0"/>
    <n v="0"/>
    <n v="0"/>
    <n v="0"/>
    <n v="0"/>
    <n v="0"/>
    <n v="0"/>
    <n v="0"/>
    <n v="0"/>
    <n v="0"/>
    <n v="0"/>
  </r>
  <r>
    <x v="7"/>
    <s v="STM Boiler, Centralia-inactive"/>
    <x v="1"/>
    <n v="0"/>
    <n v="0"/>
    <n v="0"/>
    <n v="0"/>
    <n v="0"/>
    <n v="0"/>
    <n v="0"/>
    <n v="0"/>
    <n v="0"/>
    <n v="0"/>
    <n v="0"/>
    <n v="0"/>
  </r>
  <r>
    <x v="7"/>
    <s v="STM Boiler, Colstrip 1"/>
    <x v="1"/>
    <n v="43636"/>
    <n v="44102"/>
    <n v="44568"/>
    <n v="45034"/>
    <n v="45500"/>
    <n v="45967"/>
    <n v="46434"/>
    <n v="46900"/>
    <n v="47367"/>
    <n v="47834"/>
    <n v="48301"/>
    <n v="48493"/>
  </r>
  <r>
    <x v="7"/>
    <s v="STM Boiler, Colstrip 1-2 Com"/>
    <x v="1"/>
    <n v="5268"/>
    <n v="5281"/>
    <n v="5294"/>
    <n v="5306"/>
    <n v="5319"/>
    <n v="5331"/>
    <n v="5344"/>
    <n v="5357"/>
    <n v="5369"/>
    <n v="5382"/>
    <n v="5395"/>
    <n v="5407"/>
  </r>
  <r>
    <x v="7"/>
    <s v="STM Boiler, Colstrip 1-NSC"/>
    <x v="1"/>
    <n v="0"/>
    <n v="0"/>
    <n v="0"/>
    <n v="0"/>
    <n v="0"/>
    <n v="0"/>
    <n v="0"/>
    <n v="0"/>
    <n v="0"/>
    <n v="0"/>
    <n v="0"/>
    <n v="0"/>
  </r>
  <r>
    <x v="7"/>
    <s v="STM Boiler, Colstrip 2"/>
    <x v="1"/>
    <n v="39039"/>
    <n v="39536"/>
    <n v="40033"/>
    <n v="40531"/>
    <n v="41030"/>
    <n v="41532"/>
    <n v="42038"/>
    <n v="42547"/>
    <n v="43056"/>
    <n v="43564"/>
    <n v="44073"/>
    <n v="42905"/>
  </r>
  <r>
    <x v="7"/>
    <s v="STM Boiler, Colstrip 2-NSC"/>
    <x v="1"/>
    <n v="0"/>
    <n v="0"/>
    <n v="0"/>
    <n v="0"/>
    <n v="0"/>
    <n v="0"/>
    <n v="0"/>
    <n v="0"/>
    <n v="0"/>
    <n v="0"/>
    <n v="0"/>
    <n v="0"/>
  </r>
  <r>
    <x v="7"/>
    <s v="STM Boiler, Colstrip 3"/>
    <x v="1"/>
    <n v="88985"/>
    <n v="89498"/>
    <n v="90012"/>
    <n v="90526"/>
    <n v="91040"/>
    <n v="91555"/>
    <n v="92060"/>
    <n v="92574"/>
    <n v="93088"/>
    <n v="93603"/>
    <n v="94118"/>
    <n v="94286"/>
  </r>
  <r>
    <x v="7"/>
    <s v="STM Boiler, Colstrip 3-4 Com"/>
    <x v="1"/>
    <n v="8227"/>
    <n v="8278"/>
    <n v="8330"/>
    <n v="8382"/>
    <n v="8433"/>
    <n v="8485"/>
    <n v="8536"/>
    <n v="8588"/>
    <n v="8640"/>
    <n v="8691"/>
    <n v="8743"/>
    <n v="8794"/>
  </r>
  <r>
    <x v="7"/>
    <s v="STM Boiler, Colstrip 3-NSC"/>
    <x v="1"/>
    <n v="0"/>
    <n v="0"/>
    <n v="0"/>
    <n v="0"/>
    <n v="0"/>
    <n v="0"/>
    <n v="0"/>
    <n v="0"/>
    <n v="0"/>
    <n v="0"/>
    <n v="0"/>
    <n v="0"/>
  </r>
  <r>
    <x v="7"/>
    <s v="STM Boiler, Colstrip 4"/>
    <x v="1"/>
    <n v="76136"/>
    <n v="76643"/>
    <n v="77150"/>
    <n v="77658"/>
    <n v="78165"/>
    <n v="78673"/>
    <n v="79172"/>
    <n v="79679"/>
    <n v="80187"/>
    <n v="80695"/>
    <n v="81203"/>
    <n v="81386"/>
  </r>
  <r>
    <x v="7"/>
    <s v="STM Boiler, Colstrip 4-NSC"/>
    <x v="1"/>
    <n v="0"/>
    <n v="0"/>
    <n v="0"/>
    <n v="0"/>
    <n v="0"/>
    <n v="0"/>
    <n v="0"/>
    <n v="0"/>
    <n v="0"/>
    <n v="0"/>
    <n v="0"/>
    <n v="0"/>
  </r>
  <r>
    <x v="7"/>
    <s v="STM Boiler, Colstrip1-2 Co-NSC"/>
    <x v="1"/>
    <n v="0"/>
    <n v="0"/>
    <n v="0"/>
    <n v="0"/>
    <n v="0"/>
    <n v="0"/>
    <n v="0"/>
    <n v="0"/>
    <n v="0"/>
    <n v="0"/>
    <n v="0"/>
    <n v="0"/>
  </r>
  <r>
    <x v="7"/>
    <s v="STM Boiler, Colstrip3-4 Co-NSC"/>
    <x v="1"/>
    <n v="0"/>
    <n v="0"/>
    <n v="0"/>
    <n v="0"/>
    <n v="0"/>
    <n v="0"/>
    <n v="0"/>
    <n v="0"/>
    <n v="0"/>
    <n v="0"/>
    <n v="0"/>
    <n v="0"/>
  </r>
  <r>
    <x v="7"/>
    <s v="STM Boiler, Encogen"/>
    <x v="1"/>
    <n v="35233"/>
    <n v="35290"/>
    <n v="35348"/>
    <n v="35406"/>
    <n v="35464"/>
    <n v="35522"/>
    <n v="34325"/>
    <n v="34381"/>
    <n v="34437"/>
    <n v="34494"/>
    <n v="34550"/>
    <n v="34607"/>
  </r>
  <r>
    <x v="7"/>
    <s v="STM Boiler, Encogen-NSC"/>
    <x v="1"/>
    <n v="0"/>
    <n v="0"/>
    <n v="0"/>
    <n v="0"/>
    <n v="0"/>
    <n v="0"/>
    <n v="0"/>
    <n v="0"/>
    <n v="0"/>
    <n v="0"/>
    <n v="0"/>
    <n v="0"/>
  </r>
  <r>
    <x v="7"/>
    <s v="STM Boiler, Ferndale"/>
    <x v="1"/>
    <n v="31520"/>
    <n v="31599"/>
    <n v="31678"/>
    <n v="31757"/>
    <n v="31836"/>
    <n v="31914"/>
    <n v="31993"/>
    <n v="32072"/>
    <n v="32151"/>
    <n v="32230"/>
    <n v="32309"/>
    <n v="32388"/>
  </r>
  <r>
    <x v="7"/>
    <s v="STM Boiler, Ferndale-NSC"/>
    <x v="1"/>
    <n v="0"/>
    <n v="0"/>
    <n v="0"/>
    <n v="0"/>
    <n v="0"/>
    <n v="0"/>
    <n v="0"/>
    <n v="0"/>
    <n v="0"/>
    <n v="0"/>
    <n v="0"/>
    <n v="0"/>
  </r>
  <r>
    <x v="7"/>
    <s v="STM Boiler, Fred 1/APC"/>
    <x v="1"/>
    <n v="8051"/>
    <n v="8088"/>
    <n v="8126"/>
    <n v="8163"/>
    <n v="8201"/>
    <n v="8238"/>
    <n v="8275"/>
    <n v="8313"/>
    <n v="8350"/>
    <n v="8387"/>
    <n v="8425"/>
    <n v="8462"/>
  </r>
  <r>
    <x v="7"/>
    <s v="STM Boiler, Fred 1/APC-NSC"/>
    <x v="1"/>
    <n v="0"/>
    <n v="0"/>
    <n v="0"/>
    <n v="0"/>
    <n v="0"/>
    <n v="0"/>
    <n v="0"/>
    <n v="0"/>
    <n v="0"/>
    <n v="0"/>
    <n v="0"/>
    <n v="0"/>
  </r>
  <r>
    <x v="7"/>
    <s v="STM Boiler, Goldendale"/>
    <x v="1"/>
    <n v="295"/>
    <n v="296"/>
    <n v="296"/>
    <n v="297"/>
    <n v="298"/>
    <n v="299"/>
    <n v="300"/>
    <n v="301"/>
    <n v="302"/>
    <n v="303"/>
    <n v="304"/>
    <n v="305"/>
  </r>
  <r>
    <x v="7"/>
    <s v="STM Boiler, Goldendale OP"/>
    <x v="1"/>
    <n v="67962"/>
    <n v="68038"/>
    <n v="68113"/>
    <n v="68189"/>
    <n v="68264"/>
    <n v="68340"/>
    <n v="68415"/>
    <n v="68186"/>
    <n v="68261"/>
    <n v="68336"/>
    <n v="68411"/>
    <n v="68487"/>
  </r>
  <r>
    <x v="7"/>
    <s v="STM Boiler, Goldendale OP-NSC"/>
    <x v="1"/>
    <n v="0"/>
    <n v="0"/>
    <n v="0"/>
    <n v="0"/>
    <n v="0"/>
    <n v="0"/>
    <n v="0"/>
    <n v="0"/>
    <n v="0"/>
    <n v="0"/>
    <n v="0"/>
    <n v="0"/>
  </r>
  <r>
    <x v="7"/>
    <s v="STM Boiler, Goldendale-NSC"/>
    <x v="1"/>
    <n v="0"/>
    <n v="0"/>
    <n v="0"/>
    <n v="0"/>
    <n v="0"/>
    <n v="0"/>
    <n v="0"/>
    <n v="0"/>
    <n v="0"/>
    <n v="0"/>
    <n v="0"/>
    <n v="0"/>
  </r>
  <r>
    <x v="7"/>
    <s v="STM Boiler, Mint Farm"/>
    <x v="1"/>
    <n v="516"/>
    <n v="527"/>
    <n v="538"/>
    <n v="549"/>
    <n v="560"/>
    <n v="572"/>
    <n v="584"/>
    <n v="595"/>
    <n v="607"/>
    <n v="619"/>
    <n v="630"/>
    <n v="642"/>
  </r>
  <r>
    <x v="7"/>
    <s v="STM Boiler, Mint Farm OP"/>
    <x v="1"/>
    <n v="3507"/>
    <n v="3568"/>
    <n v="3628"/>
    <n v="3689"/>
    <n v="3750"/>
    <n v="3811"/>
    <n v="3872"/>
    <n v="3933"/>
    <n v="3994"/>
    <n v="4055"/>
    <n v="4116"/>
    <n v="4177"/>
  </r>
  <r>
    <x v="7"/>
    <s v="STM Boiler, Mint Farm OP-NSC"/>
    <x v="1"/>
    <n v="0"/>
    <n v="0"/>
    <n v="0"/>
    <n v="0"/>
    <n v="0"/>
    <n v="0"/>
    <n v="0"/>
    <n v="0"/>
    <n v="0"/>
    <n v="0"/>
    <n v="0"/>
    <n v="0"/>
  </r>
  <r>
    <x v="7"/>
    <s v="STM Boiler, Mint Farm-NSC"/>
    <x v="1"/>
    <n v="0"/>
    <n v="0"/>
    <n v="0"/>
    <n v="0"/>
    <n v="0"/>
    <n v="0"/>
    <n v="0"/>
    <n v="0"/>
    <n v="0"/>
    <n v="0"/>
    <n v="0"/>
    <n v="0"/>
  </r>
  <r>
    <x v="7"/>
    <s v="STM Boiler, Sumas"/>
    <x v="1"/>
    <n v="0"/>
    <n v="0"/>
    <n v="0"/>
    <n v="0"/>
    <n v="0"/>
    <n v="0"/>
    <n v="0"/>
    <n v="0"/>
    <n v="0"/>
    <n v="0"/>
    <n v="0"/>
    <n v="0"/>
  </r>
  <r>
    <x v="7"/>
    <s v="STM Boiler, Sumas OP"/>
    <x v="1"/>
    <n v="14289"/>
    <n v="14302"/>
    <n v="14315"/>
    <n v="14328"/>
    <n v="14341"/>
    <n v="14354"/>
    <n v="14367"/>
    <n v="14381"/>
    <n v="14394"/>
    <n v="14407"/>
    <n v="14420"/>
    <n v="14433"/>
  </r>
  <r>
    <x v="7"/>
    <s v="STM Boiler, Sumas OP-NSC"/>
    <x v="1"/>
    <n v="0"/>
    <n v="0"/>
    <n v="0"/>
    <n v="0"/>
    <n v="0"/>
    <n v="0"/>
    <n v="0"/>
    <n v="0"/>
    <n v="0"/>
    <n v="0"/>
    <n v="0"/>
    <n v="0"/>
  </r>
  <r>
    <x v="7"/>
    <s v="STM Boiler, Sumas-NSC"/>
    <x v="1"/>
    <n v="0"/>
    <n v="0"/>
    <n v="0"/>
    <n v="0"/>
    <n v="0"/>
    <n v="0"/>
    <n v="0"/>
    <n v="0"/>
    <n v="0"/>
    <n v="0"/>
    <n v="0"/>
    <n v="0"/>
  </r>
  <r>
    <x v="8"/>
    <s v="DONOTUSE-Frederickson"/>
    <x v="1"/>
    <n v="0"/>
    <n v="0"/>
    <n v="0"/>
    <n v="0"/>
    <n v="0"/>
    <n v="0"/>
    <n v="0"/>
    <n v="0"/>
    <n v="0"/>
    <n v="0"/>
    <n v="0"/>
    <n v="0"/>
  </r>
  <r>
    <x v="8"/>
    <s v="STM Turbogen, Colstrip 1"/>
    <x v="1"/>
    <n v="10144"/>
    <n v="10307"/>
    <n v="10471"/>
    <n v="10634"/>
    <n v="10797"/>
    <n v="10961"/>
    <n v="11124"/>
    <n v="11287"/>
    <n v="11451"/>
    <n v="11614"/>
    <n v="11777"/>
    <n v="11824"/>
  </r>
  <r>
    <x v="8"/>
    <s v="STM Turbogen, Colstrip 1-2 Com"/>
    <x v="1"/>
    <n v="3646"/>
    <n v="3655"/>
    <n v="3663"/>
    <n v="3672"/>
    <n v="3681"/>
    <n v="3690"/>
    <n v="3698"/>
    <n v="3707"/>
    <n v="3716"/>
    <n v="3725"/>
    <n v="3733"/>
    <n v="3742"/>
  </r>
  <r>
    <x v="8"/>
    <s v="STM Turbogen, Colstrip 1-NSC"/>
    <x v="1"/>
    <n v="0"/>
    <n v="0"/>
    <n v="0"/>
    <n v="0"/>
    <n v="0"/>
    <n v="0"/>
    <n v="0"/>
    <n v="0"/>
    <n v="0"/>
    <n v="0"/>
    <n v="0"/>
    <n v="0"/>
  </r>
  <r>
    <x v="8"/>
    <s v="STM Turbogen, Colstrip 2"/>
    <x v="1"/>
    <n v="12901"/>
    <n v="13089"/>
    <n v="13277"/>
    <n v="13465"/>
    <n v="13653"/>
    <n v="13842"/>
    <n v="14033"/>
    <n v="14224"/>
    <n v="14415"/>
    <n v="14606"/>
    <n v="14798"/>
    <n v="14500"/>
  </r>
  <r>
    <x v="8"/>
    <s v="STM Turbogen, Colstrip 2-NSC"/>
    <x v="1"/>
    <n v="0"/>
    <n v="0"/>
    <n v="0"/>
    <n v="0"/>
    <n v="0"/>
    <n v="0"/>
    <n v="0"/>
    <n v="0"/>
    <n v="0"/>
    <n v="0"/>
    <n v="0"/>
    <n v="0"/>
  </r>
  <r>
    <x v="8"/>
    <s v="STM Turbogen, Colstrip 3"/>
    <x v="1"/>
    <n v="14165"/>
    <n v="14410"/>
    <n v="14656"/>
    <n v="14901"/>
    <n v="15146"/>
    <n v="15391"/>
    <n v="15637"/>
    <n v="15882"/>
    <n v="16127"/>
    <n v="16373"/>
    <n v="16618"/>
    <n v="16802"/>
  </r>
  <r>
    <x v="8"/>
    <s v="STM Turbogen, Colstrip 3-4-RET"/>
    <x v="1"/>
    <n v="0"/>
    <n v="0"/>
    <n v="0"/>
    <n v="0"/>
    <n v="0"/>
    <n v="0"/>
    <n v="0"/>
    <n v="0"/>
    <n v="0"/>
    <n v="0"/>
    <n v="0"/>
    <n v="0"/>
  </r>
  <r>
    <x v="8"/>
    <s v="STM Turbogen, Colstrip 3-NSC"/>
    <x v="1"/>
    <n v="0"/>
    <n v="0"/>
    <n v="0"/>
    <n v="0"/>
    <n v="0"/>
    <n v="0"/>
    <n v="0"/>
    <n v="0"/>
    <n v="0"/>
    <n v="0"/>
    <n v="0"/>
    <n v="0"/>
  </r>
  <r>
    <x v="8"/>
    <s v="STM Turbogen, Colstrip 4"/>
    <x v="1"/>
    <n v="15637"/>
    <n v="15852"/>
    <n v="16069"/>
    <n v="16288"/>
    <n v="16507"/>
    <n v="16726"/>
    <n v="16945"/>
    <n v="17163"/>
    <n v="17382"/>
    <n v="17601"/>
    <n v="17820"/>
    <n v="17978"/>
  </r>
  <r>
    <x v="8"/>
    <s v="STM Turbogen, Colstrip 4-NSC"/>
    <x v="1"/>
    <n v="0"/>
    <n v="0"/>
    <n v="0"/>
    <n v="0"/>
    <n v="0"/>
    <n v="0"/>
    <n v="0"/>
    <n v="0"/>
    <n v="0"/>
    <n v="0"/>
    <n v="0"/>
    <n v="0"/>
  </r>
  <r>
    <x v="8"/>
    <s v="STM Turbogen, Colstrip1-2 -NSC"/>
    <x v="1"/>
    <n v="0"/>
    <n v="0"/>
    <n v="0"/>
    <n v="0"/>
    <n v="0"/>
    <n v="0"/>
    <n v="0"/>
    <n v="0"/>
    <n v="0"/>
    <n v="0"/>
    <n v="0"/>
    <n v="0"/>
  </r>
  <r>
    <x v="8"/>
    <s v="STM Turbogen, Encogen"/>
    <x v="1"/>
    <n v="17623"/>
    <n v="17649"/>
    <n v="17675"/>
    <n v="17701"/>
    <n v="17727"/>
    <n v="17753"/>
    <n v="17779"/>
    <n v="17805"/>
    <n v="17830"/>
    <n v="17856"/>
    <n v="17882"/>
    <n v="17705"/>
  </r>
  <r>
    <x v="8"/>
    <s v="STM Turbogen, Encogen-NSC"/>
    <x v="1"/>
    <n v="0"/>
    <n v="0"/>
    <n v="0"/>
    <n v="0"/>
    <n v="0"/>
    <n v="0"/>
    <n v="0"/>
    <n v="0"/>
    <n v="0"/>
    <n v="0"/>
    <n v="0"/>
    <n v="0"/>
  </r>
  <r>
    <x v="8"/>
    <s v="STM Turbogen, Ferndale"/>
    <x v="1"/>
    <n v="12083"/>
    <n v="12120"/>
    <n v="12156"/>
    <n v="12193"/>
    <n v="12230"/>
    <n v="12266"/>
    <n v="12303"/>
    <n v="12339"/>
    <n v="12376"/>
    <n v="12413"/>
    <n v="12449"/>
    <n v="12486"/>
  </r>
  <r>
    <x v="8"/>
    <s v="STM Turbogen, Ferndale-NSC"/>
    <x v="1"/>
    <n v="0"/>
    <n v="0"/>
    <n v="0"/>
    <n v="0"/>
    <n v="0"/>
    <n v="0"/>
    <n v="0"/>
    <n v="0"/>
    <n v="0"/>
    <n v="0"/>
    <n v="0"/>
    <n v="0"/>
  </r>
  <r>
    <x v="8"/>
    <s v="STM Turbogen, Fred 1/APC"/>
    <x v="1"/>
    <n v="7072"/>
    <n v="7111"/>
    <n v="7150"/>
    <n v="7188"/>
    <n v="7227"/>
    <n v="7265"/>
    <n v="7304"/>
    <n v="7342"/>
    <n v="7381"/>
    <n v="7419"/>
    <n v="7458"/>
    <n v="7496"/>
  </r>
  <r>
    <x v="8"/>
    <s v="STM Turbogen, Fred 1/APC-NSC"/>
    <x v="1"/>
    <n v="0"/>
    <n v="0"/>
    <n v="0"/>
    <n v="0"/>
    <n v="0"/>
    <n v="0"/>
    <n v="0"/>
    <n v="0"/>
    <n v="0"/>
    <n v="0"/>
    <n v="0"/>
    <n v="0"/>
  </r>
  <r>
    <x v="8"/>
    <s v="STM Turbogen, Goldendale"/>
    <x v="1"/>
    <n v="52"/>
    <n v="53"/>
    <n v="55"/>
    <n v="56"/>
    <n v="57"/>
    <n v="59"/>
    <n v="60"/>
    <n v="62"/>
    <n v="64"/>
    <n v="65"/>
    <n v="67"/>
    <n v="69"/>
  </r>
  <r>
    <x v="8"/>
    <s v="STM Turbogen, Goldendale O-NSC"/>
    <x v="1"/>
    <n v="0"/>
    <n v="0"/>
    <n v="0"/>
    <n v="0"/>
    <n v="0"/>
    <n v="0"/>
    <n v="0"/>
    <n v="0"/>
    <n v="0"/>
    <n v="0"/>
    <n v="0"/>
    <n v="0"/>
  </r>
  <r>
    <x v="8"/>
    <s v="STM Turbogen, Goldendale OP"/>
    <x v="1"/>
    <n v="70824"/>
    <n v="70908"/>
    <n v="70992"/>
    <n v="71076"/>
    <n v="71160"/>
    <n v="71244"/>
    <n v="71132"/>
    <n v="71216"/>
    <n v="71300"/>
    <n v="71383"/>
    <n v="71467"/>
    <n v="71551"/>
  </r>
  <r>
    <x v="8"/>
    <s v="STM Turbogen, Goldendale-NSC"/>
    <x v="1"/>
    <n v="0"/>
    <n v="0"/>
    <n v="0"/>
    <n v="0"/>
    <n v="0"/>
    <n v="0"/>
    <n v="0"/>
    <n v="0"/>
    <n v="0"/>
    <n v="0"/>
    <n v="0"/>
    <n v="0"/>
  </r>
  <r>
    <x v="8"/>
    <s v="STM Turbogen, Mint Farm"/>
    <x v="1"/>
    <n v="244"/>
    <n v="247"/>
    <n v="250"/>
    <n v="253"/>
    <n v="257"/>
    <n v="261"/>
    <n v="265"/>
    <n v="269"/>
    <n v="273"/>
    <n v="278"/>
    <n v="282"/>
    <n v="286"/>
  </r>
  <r>
    <x v="8"/>
    <s v="STM Turbogen, Mint Farm OP"/>
    <x v="1"/>
    <n v="7146"/>
    <n v="7204"/>
    <n v="7262"/>
    <n v="7320"/>
    <n v="7378"/>
    <n v="7435"/>
    <n v="7493"/>
    <n v="7551"/>
    <n v="7609"/>
    <n v="7667"/>
    <n v="7725"/>
    <n v="7783"/>
  </r>
  <r>
    <x v="8"/>
    <s v="STM Turbogen, Mint Farm OP-NSC"/>
    <x v="1"/>
    <n v="0"/>
    <n v="0"/>
    <n v="0"/>
    <n v="0"/>
    <n v="0"/>
    <n v="0"/>
    <n v="0"/>
    <n v="0"/>
    <n v="0"/>
    <n v="0"/>
    <n v="0"/>
    <n v="0"/>
  </r>
  <r>
    <x v="8"/>
    <s v="STM Turbogen, Mint Farm-NSC"/>
    <x v="1"/>
    <n v="0"/>
    <n v="0"/>
    <n v="0"/>
    <n v="0"/>
    <n v="0"/>
    <n v="0"/>
    <n v="0"/>
    <n v="0"/>
    <n v="0"/>
    <n v="0"/>
    <n v="0"/>
    <n v="0"/>
  </r>
  <r>
    <x v="8"/>
    <s v="STM Turbogen, Sumas"/>
    <x v="1"/>
    <n v="123"/>
    <n v="125"/>
    <n v="127"/>
    <n v="129"/>
    <n v="131"/>
    <n v="133"/>
    <n v="135"/>
    <n v="137"/>
    <n v="139"/>
    <n v="141"/>
    <n v="144"/>
    <n v="149"/>
  </r>
  <r>
    <x v="8"/>
    <s v="STM Turbogen, Sumas OP"/>
    <x v="1"/>
    <n v="18200"/>
    <n v="18226"/>
    <n v="18253"/>
    <n v="18279"/>
    <n v="18305"/>
    <n v="18331"/>
    <n v="18357"/>
    <n v="18383"/>
    <n v="18409"/>
    <n v="18435"/>
    <n v="18451"/>
    <n v="18477"/>
  </r>
  <r>
    <x v="8"/>
    <s v="STM Turbogen, Sumas OP-NSC"/>
    <x v="1"/>
    <n v="0"/>
    <n v="0"/>
    <n v="0"/>
    <n v="0"/>
    <n v="0"/>
    <n v="0"/>
    <n v="0"/>
    <n v="0"/>
    <n v="0"/>
    <n v="0"/>
    <n v="0"/>
    <n v="0"/>
  </r>
  <r>
    <x v="8"/>
    <s v="STM Turbogen, Sumas-NSC"/>
    <x v="1"/>
    <n v="0"/>
    <n v="0"/>
    <n v="0"/>
    <n v="0"/>
    <n v="0"/>
    <n v="0"/>
    <n v="0"/>
    <n v="0"/>
    <n v="0"/>
    <n v="0"/>
    <n v="0"/>
    <n v="0"/>
  </r>
  <r>
    <x v="8"/>
    <s v="STM Turbogen,Centralia-inactiv"/>
    <x v="1"/>
    <n v="0"/>
    <n v="0"/>
    <n v="0"/>
    <n v="0"/>
    <n v="0"/>
    <n v="0"/>
    <n v="0"/>
    <n v="0"/>
    <n v="0"/>
    <n v="0"/>
    <n v="0"/>
    <n v="0"/>
  </r>
  <r>
    <x v="9"/>
    <s v="STM Accessory, Colstrip 1"/>
    <x v="1"/>
    <n v="4601"/>
    <n v="4634"/>
    <n v="4667"/>
    <n v="4700"/>
    <n v="4733"/>
    <n v="4766"/>
    <n v="4799"/>
    <n v="4832"/>
    <n v="4865"/>
    <n v="4898"/>
    <n v="4931"/>
    <n v="4894"/>
  </r>
  <r>
    <x v="9"/>
    <s v="STM Accessory, Colstrip 1-2 Cm"/>
    <x v="1"/>
    <n v="2036"/>
    <n v="2040"/>
    <n v="2045"/>
    <n v="2055"/>
    <n v="2059"/>
    <n v="2064"/>
    <n v="2068"/>
    <n v="2073"/>
    <n v="2077"/>
    <n v="2082"/>
    <n v="2086"/>
    <n v="2090"/>
  </r>
  <r>
    <x v="9"/>
    <s v="STM Accessory, Colstrip 1-NSC"/>
    <x v="1"/>
    <n v="0"/>
    <n v="0"/>
    <n v="0"/>
    <n v="0"/>
    <n v="0"/>
    <n v="0"/>
    <n v="0"/>
    <n v="0"/>
    <n v="0"/>
    <n v="0"/>
    <n v="0"/>
    <n v="0"/>
  </r>
  <r>
    <x v="9"/>
    <s v="STM Accessory, Colstrip 2"/>
    <x v="1"/>
    <n v="1389"/>
    <n v="1411"/>
    <n v="1434"/>
    <n v="1456"/>
    <n v="1479"/>
    <n v="1501"/>
    <n v="1524"/>
    <n v="1547"/>
    <n v="1569"/>
    <n v="1592"/>
    <n v="1614"/>
    <n v="1567"/>
  </r>
  <r>
    <x v="9"/>
    <s v="STM Accessory, Colstrip 2-NSC"/>
    <x v="1"/>
    <n v="0"/>
    <n v="0"/>
    <n v="0"/>
    <n v="0"/>
    <n v="0"/>
    <n v="0"/>
    <n v="0"/>
    <n v="0"/>
    <n v="0"/>
    <n v="0"/>
    <n v="0"/>
    <n v="0"/>
  </r>
  <r>
    <x v="9"/>
    <s v="STM Accessory, Colstrip 3"/>
    <x v="1"/>
    <n v="3984"/>
    <n v="4008"/>
    <n v="4032"/>
    <n v="4056"/>
    <n v="4080"/>
    <n v="4104"/>
    <n v="4127"/>
    <n v="4151"/>
    <n v="4175"/>
    <n v="4199"/>
    <n v="4224"/>
    <n v="4248"/>
  </r>
  <r>
    <x v="9"/>
    <s v="STM Accessory, Colstrip 3-4 Cm"/>
    <x v="1"/>
    <n v="5604"/>
    <n v="5626"/>
    <n v="5649"/>
    <n v="5675"/>
    <n v="5738"/>
    <n v="5761"/>
    <n v="5783"/>
    <n v="5806"/>
    <n v="5829"/>
    <n v="5851"/>
    <n v="5874"/>
    <n v="5896"/>
  </r>
  <r>
    <x v="9"/>
    <s v="STM Accessory, Colstrip 3-NSC"/>
    <x v="1"/>
    <n v="0"/>
    <n v="0"/>
    <n v="0"/>
    <n v="0"/>
    <n v="0"/>
    <n v="0"/>
    <n v="0"/>
    <n v="0"/>
    <n v="0"/>
    <n v="0"/>
    <n v="0"/>
    <n v="0"/>
  </r>
  <r>
    <x v="9"/>
    <s v="STM Accessory, Colstrip 4"/>
    <x v="1"/>
    <n v="3313"/>
    <n v="3339"/>
    <n v="3364"/>
    <n v="3389"/>
    <n v="3415"/>
    <n v="3440"/>
    <n v="3465"/>
    <n v="3491"/>
    <n v="3517"/>
    <n v="3542"/>
    <n v="3568"/>
    <n v="3594"/>
  </r>
  <r>
    <x v="9"/>
    <s v="STM Accessory, Colstrip 4-NSC"/>
    <x v="1"/>
    <n v="0"/>
    <n v="0"/>
    <n v="0"/>
    <n v="0"/>
    <n v="0"/>
    <n v="0"/>
    <n v="0"/>
    <n v="0"/>
    <n v="0"/>
    <n v="0"/>
    <n v="0"/>
    <n v="0"/>
  </r>
  <r>
    <x v="9"/>
    <s v="STM Accessory, Colstrip1-2-NSC"/>
    <x v="1"/>
    <n v="0"/>
    <n v="0"/>
    <n v="0"/>
    <n v="0"/>
    <n v="0"/>
    <n v="0"/>
    <n v="0"/>
    <n v="0"/>
    <n v="0"/>
    <n v="0"/>
    <n v="0"/>
    <n v="0"/>
  </r>
  <r>
    <x v="9"/>
    <s v="STM Accessory, Colstrip3-4-NSC"/>
    <x v="1"/>
    <n v="0"/>
    <n v="0"/>
    <n v="0"/>
    <n v="0"/>
    <n v="0"/>
    <n v="0"/>
    <n v="0"/>
    <n v="0"/>
    <n v="0"/>
    <n v="0"/>
    <n v="0"/>
    <n v="0"/>
  </r>
  <r>
    <x v="9"/>
    <s v="STM Accessory, Encogen"/>
    <x v="1"/>
    <n v="1370"/>
    <n v="1371"/>
    <n v="1373"/>
    <n v="1375"/>
    <n v="1377"/>
    <n v="1379"/>
    <n v="1380"/>
    <n v="1382"/>
    <n v="1384"/>
    <n v="1386"/>
    <n v="1388"/>
    <n v="1389"/>
  </r>
  <r>
    <x v="9"/>
    <s v="STM Accessory, Encogen-NSC"/>
    <x v="1"/>
    <n v="0"/>
    <n v="0"/>
    <n v="0"/>
    <n v="0"/>
    <n v="0"/>
    <n v="0"/>
    <n v="0"/>
    <n v="0"/>
    <n v="0"/>
    <n v="0"/>
    <n v="0"/>
    <n v="0"/>
  </r>
  <r>
    <x v="9"/>
    <s v="STM Accessory, Ferndale"/>
    <x v="1"/>
    <n v="891"/>
    <n v="893"/>
    <n v="895"/>
    <n v="897"/>
    <n v="899"/>
    <n v="901"/>
    <n v="904"/>
    <n v="906"/>
    <n v="908"/>
    <n v="910"/>
    <n v="912"/>
    <n v="914"/>
  </r>
  <r>
    <x v="9"/>
    <s v="STM Accessory, Ferndale-NSC"/>
    <x v="1"/>
    <n v="0"/>
    <n v="0"/>
    <n v="0"/>
    <n v="0"/>
    <n v="0"/>
    <n v="0"/>
    <n v="0"/>
    <n v="0"/>
    <n v="0"/>
    <n v="0"/>
    <n v="0"/>
    <n v="0"/>
  </r>
  <r>
    <x v="9"/>
    <s v="STM Accessory, Fred 1/APC"/>
    <x v="1"/>
    <n v="395"/>
    <n v="397"/>
    <n v="399"/>
    <n v="401"/>
    <n v="403"/>
    <n v="405"/>
    <n v="407"/>
    <n v="409"/>
    <n v="411"/>
    <n v="413"/>
    <n v="415"/>
    <n v="417"/>
  </r>
  <r>
    <x v="9"/>
    <s v="STM Accessory, Fred 1/APC-NSC"/>
    <x v="1"/>
    <n v="0"/>
    <n v="0"/>
    <n v="0"/>
    <n v="0"/>
    <n v="0"/>
    <n v="0"/>
    <n v="0"/>
    <n v="0"/>
    <n v="0"/>
    <n v="0"/>
    <n v="0"/>
    <n v="0"/>
  </r>
  <r>
    <x v="9"/>
    <s v="STM Accessory, Goldendale"/>
    <x v="1"/>
    <n v="0"/>
    <n v="0"/>
    <n v="0"/>
    <n v="0"/>
    <n v="0"/>
    <n v="0"/>
    <n v="0"/>
    <n v="0"/>
    <n v="0"/>
    <n v="0"/>
    <n v="0"/>
    <n v="0"/>
  </r>
  <r>
    <x v="9"/>
    <s v="STM Accessory, Goldendale -NSC"/>
    <x v="1"/>
    <n v="0"/>
    <n v="0"/>
    <n v="0"/>
    <n v="0"/>
    <n v="0"/>
    <n v="0"/>
    <n v="0"/>
    <n v="0"/>
    <n v="0"/>
    <n v="0"/>
    <n v="0"/>
    <n v="0"/>
  </r>
  <r>
    <x v="9"/>
    <s v="STM Accessory, Goldendale OP"/>
    <x v="1"/>
    <n v="5859"/>
    <n v="5864"/>
    <n v="5869"/>
    <n v="5874"/>
    <n v="5879"/>
    <n v="5884"/>
    <n v="5888"/>
    <n v="5893"/>
    <n v="5898"/>
    <n v="5903"/>
    <n v="5908"/>
    <n v="5913"/>
  </r>
  <r>
    <x v="9"/>
    <s v="STM Accessory, Goldendale-NSC"/>
    <x v="1"/>
    <n v="0"/>
    <n v="0"/>
    <n v="0"/>
    <n v="0"/>
    <n v="0"/>
    <n v="0"/>
    <n v="0"/>
    <n v="0"/>
    <n v="0"/>
    <n v="0"/>
    <n v="0"/>
    <n v="0"/>
  </r>
  <r>
    <x v="9"/>
    <s v="STM Accessory, Mint Farm"/>
    <x v="1"/>
    <n v="0"/>
    <n v="0"/>
    <n v="0"/>
    <n v="0"/>
    <n v="0"/>
    <n v="0"/>
    <n v="0"/>
    <n v="0"/>
    <n v="0"/>
    <n v="0"/>
    <n v="0"/>
    <n v="0"/>
  </r>
  <r>
    <x v="9"/>
    <s v="STM Accessory, Mint Farm OP"/>
    <x v="1"/>
    <n v="668"/>
    <n v="673"/>
    <n v="677"/>
    <n v="682"/>
    <n v="686"/>
    <n v="691"/>
    <n v="695"/>
    <n v="700"/>
    <n v="704"/>
    <n v="709"/>
    <n v="714"/>
    <n v="718"/>
  </r>
  <r>
    <x v="9"/>
    <s v="STM Accessory, Mint Farm-NSC"/>
    <x v="1"/>
    <n v="0"/>
    <n v="0"/>
    <n v="0"/>
    <n v="0"/>
    <n v="0"/>
    <n v="0"/>
    <n v="0"/>
    <n v="0"/>
    <n v="0"/>
    <n v="0"/>
    <n v="0"/>
    <n v="0"/>
  </r>
  <r>
    <x v="9"/>
    <s v="STM Accessory, Mint OP-NSC"/>
    <x v="1"/>
    <n v="0"/>
    <n v="0"/>
    <n v="0"/>
    <n v="0"/>
    <n v="0"/>
    <n v="0"/>
    <n v="0"/>
    <n v="0"/>
    <n v="0"/>
    <n v="0"/>
    <n v="0"/>
    <n v="0"/>
  </r>
  <r>
    <x v="9"/>
    <s v="STM Accessory, Sumas"/>
    <x v="1"/>
    <n v="1"/>
    <n v="1"/>
    <n v="1"/>
    <n v="1"/>
    <n v="1"/>
    <n v="1"/>
    <n v="1"/>
    <n v="1"/>
    <n v="1"/>
    <n v="1"/>
    <n v="1"/>
    <n v="1"/>
  </r>
  <r>
    <x v="9"/>
    <s v="STM Accessory, Sumas OP"/>
    <x v="1"/>
    <n v="593"/>
    <n v="593"/>
    <n v="594"/>
    <n v="594"/>
    <n v="595"/>
    <n v="595"/>
    <n v="596"/>
    <n v="596"/>
    <n v="596"/>
    <n v="597"/>
    <n v="597"/>
    <n v="598"/>
  </r>
  <r>
    <x v="9"/>
    <s v="STM Accessory, Sumas OP-NSC"/>
    <x v="1"/>
    <n v="0"/>
    <n v="0"/>
    <n v="0"/>
    <n v="0"/>
    <n v="0"/>
    <n v="0"/>
    <n v="0"/>
    <n v="0"/>
    <n v="0"/>
    <n v="0"/>
    <n v="0"/>
    <n v="0"/>
  </r>
  <r>
    <x v="9"/>
    <s v="STM Accessory, Sumas-NSC"/>
    <x v="1"/>
    <n v="0"/>
    <n v="0"/>
    <n v="0"/>
    <n v="0"/>
    <n v="0"/>
    <n v="0"/>
    <n v="0"/>
    <n v="0"/>
    <n v="0"/>
    <n v="0"/>
    <n v="0"/>
    <n v="0"/>
  </r>
  <r>
    <x v="9"/>
    <s v="STM Accessory,Centralia-inacti"/>
    <x v="1"/>
    <n v="0"/>
    <n v="0"/>
    <n v="0"/>
    <n v="0"/>
    <n v="0"/>
    <n v="0"/>
    <n v="0"/>
    <n v="0"/>
    <n v="0"/>
    <n v="0"/>
    <n v="0"/>
    <n v="0"/>
  </r>
  <r>
    <x v="10"/>
    <s v="STM Misc, Centralia-inactive"/>
    <x v="1"/>
    <n v="0"/>
    <n v="0"/>
    <n v="0"/>
    <n v="0"/>
    <n v="0"/>
    <n v="0"/>
    <n v="0"/>
    <n v="0"/>
    <n v="0"/>
    <n v="0"/>
    <n v="0"/>
    <n v="0"/>
  </r>
  <r>
    <x v="10"/>
    <s v="STM Misc, Colstrip 1"/>
    <x v="1"/>
    <n v="390"/>
    <n v="396"/>
    <n v="402"/>
    <n v="407"/>
    <n v="413"/>
    <n v="418"/>
    <n v="424"/>
    <n v="429"/>
    <n v="435"/>
    <n v="441"/>
    <n v="446"/>
    <n v="449"/>
  </r>
  <r>
    <x v="10"/>
    <s v="STM Misc, Colstrip 1-2 Com"/>
    <x v="1"/>
    <n v="5460"/>
    <n v="5477"/>
    <n v="5494"/>
    <n v="5511"/>
    <n v="5527"/>
    <n v="5544"/>
    <n v="5561"/>
    <n v="5578"/>
    <n v="5595"/>
    <n v="5612"/>
    <n v="5629"/>
    <n v="5646"/>
  </r>
  <r>
    <x v="10"/>
    <s v="STM Misc, Colstrip 1-2 Com-NSC"/>
    <x v="1"/>
    <n v="0"/>
    <n v="0"/>
    <n v="0"/>
    <n v="0"/>
    <n v="0"/>
    <n v="0"/>
    <n v="0"/>
    <n v="0"/>
    <n v="0"/>
    <n v="0"/>
    <n v="0"/>
    <n v="0"/>
  </r>
  <r>
    <x v="10"/>
    <s v="STM Misc, Colstrip 1-4 Com"/>
    <x v="1"/>
    <n v="200"/>
    <n v="201"/>
    <n v="201"/>
    <n v="202"/>
    <n v="203"/>
    <n v="203"/>
    <n v="204"/>
    <n v="204"/>
    <n v="205"/>
    <n v="206"/>
    <n v="206"/>
    <n v="207"/>
  </r>
  <r>
    <x v="10"/>
    <s v="STM Misc, Colstrip 1-4 Com-NSC"/>
    <x v="1"/>
    <n v="0"/>
    <n v="0"/>
    <n v="0"/>
    <n v="0"/>
    <n v="0"/>
    <n v="0"/>
    <n v="0"/>
    <n v="0"/>
    <n v="0"/>
    <n v="0"/>
    <n v="0"/>
    <n v="0"/>
  </r>
  <r>
    <x v="10"/>
    <s v="STM Misc, Colstrip 1-NSC"/>
    <x v="1"/>
    <n v="0"/>
    <n v="0"/>
    <n v="0"/>
    <n v="0"/>
    <n v="0"/>
    <n v="0"/>
    <n v="0"/>
    <n v="0"/>
    <n v="0"/>
    <n v="0"/>
    <n v="0"/>
    <n v="0"/>
  </r>
  <r>
    <x v="10"/>
    <s v="STM Misc, Colstrip 2"/>
    <x v="1"/>
    <n v="507"/>
    <n v="513"/>
    <n v="519"/>
    <n v="525"/>
    <n v="531"/>
    <n v="537"/>
    <n v="543"/>
    <n v="549"/>
    <n v="555"/>
    <n v="560"/>
    <n v="566"/>
    <n v="570"/>
  </r>
  <r>
    <x v="10"/>
    <s v="STM Misc, Colstrip 2-NSC"/>
    <x v="1"/>
    <n v="0"/>
    <n v="0"/>
    <n v="0"/>
    <n v="0"/>
    <n v="0"/>
    <n v="0"/>
    <n v="0"/>
    <n v="0"/>
    <n v="0"/>
    <n v="0"/>
    <n v="0"/>
    <n v="0"/>
  </r>
  <r>
    <x v="10"/>
    <s v="STM Misc, Colstrip 3"/>
    <x v="1"/>
    <n v="407"/>
    <n v="413"/>
    <n v="419"/>
    <n v="425"/>
    <n v="431"/>
    <n v="437"/>
    <n v="443"/>
    <n v="449"/>
    <n v="455"/>
    <n v="461"/>
    <n v="467"/>
    <n v="472"/>
  </r>
  <r>
    <x v="10"/>
    <s v="STM Misc, Colstrip 3-4 Com"/>
    <x v="1"/>
    <n v="2900"/>
    <n v="2915"/>
    <n v="2930"/>
    <n v="2945"/>
    <n v="2960"/>
    <n v="2975"/>
    <n v="2990"/>
    <n v="3004"/>
    <n v="3019"/>
    <n v="3034"/>
    <n v="3049"/>
    <n v="3064"/>
  </r>
  <r>
    <x v="10"/>
    <s v="STM Misc, Colstrip 3-4 Com-NSC"/>
    <x v="1"/>
    <n v="0"/>
    <n v="0"/>
    <n v="0"/>
    <n v="0"/>
    <n v="0"/>
    <n v="0"/>
    <n v="0"/>
    <n v="0"/>
    <n v="0"/>
    <n v="0"/>
    <n v="0"/>
    <n v="0"/>
  </r>
  <r>
    <x v="10"/>
    <s v="STM Misc, Colstrip 3-NSC"/>
    <x v="1"/>
    <n v="0"/>
    <n v="0"/>
    <n v="0"/>
    <n v="0"/>
    <n v="0"/>
    <n v="0"/>
    <n v="0"/>
    <n v="0"/>
    <n v="0"/>
    <n v="0"/>
    <n v="0"/>
    <n v="0"/>
  </r>
  <r>
    <x v="10"/>
    <s v="STM Misc, Colstrip 4"/>
    <x v="1"/>
    <n v="452"/>
    <n v="459"/>
    <n v="466"/>
    <n v="473"/>
    <n v="479"/>
    <n v="486"/>
    <n v="493"/>
    <n v="500"/>
    <n v="506"/>
    <n v="513"/>
    <n v="520"/>
    <n v="525"/>
  </r>
  <r>
    <x v="10"/>
    <s v="STM Misc, Colstrip 4-NSC"/>
    <x v="1"/>
    <n v="0"/>
    <n v="0"/>
    <n v="0"/>
    <n v="0"/>
    <n v="0"/>
    <n v="0"/>
    <n v="0"/>
    <n v="0"/>
    <n v="0"/>
    <n v="0"/>
    <n v="0"/>
    <n v="0"/>
  </r>
  <r>
    <x v="10"/>
    <s v="STM Misc, Encogen-RET"/>
    <x v="1"/>
    <n v="0"/>
    <n v="0"/>
    <n v="0"/>
    <n v="0"/>
    <n v="0"/>
    <n v="0"/>
    <n v="0"/>
    <n v="0"/>
    <n v="0"/>
    <n v="0"/>
    <n v="0"/>
    <n v="0"/>
  </r>
  <r>
    <x v="10"/>
    <s v="STM Misc, Ferndale"/>
    <x v="1"/>
    <n v="44"/>
    <n v="44"/>
    <n v="45"/>
    <n v="45"/>
    <n v="45"/>
    <n v="45"/>
    <n v="45"/>
    <n v="45"/>
    <n v="45"/>
    <n v="45"/>
    <n v="45"/>
    <n v="45"/>
  </r>
  <r>
    <x v="10"/>
    <s v="STM Misc, Ferndale-NSC"/>
    <x v="1"/>
    <n v="0"/>
    <n v="0"/>
    <n v="0"/>
    <n v="0"/>
    <n v="0"/>
    <n v="0"/>
    <n v="0"/>
    <n v="0"/>
    <n v="0"/>
    <n v="0"/>
    <n v="0"/>
    <n v="0"/>
  </r>
  <r>
    <x v="10"/>
    <s v="STM Misc, Fred 1/APC"/>
    <x v="1"/>
    <n v="153"/>
    <n v="154"/>
    <n v="154"/>
    <n v="155"/>
    <n v="156"/>
    <n v="157"/>
    <n v="157"/>
    <n v="158"/>
    <n v="159"/>
    <n v="159"/>
    <n v="160"/>
    <n v="161"/>
  </r>
  <r>
    <x v="10"/>
    <s v="STM Misc, Fred 1/APC-NSC"/>
    <x v="1"/>
    <n v="0"/>
    <n v="0"/>
    <n v="0"/>
    <n v="0"/>
    <n v="0"/>
    <n v="0"/>
    <n v="0"/>
    <n v="0"/>
    <n v="0"/>
    <n v="0"/>
    <n v="0"/>
    <n v="0"/>
  </r>
  <r>
    <x v="10"/>
    <s v="STM Misc, Goldendale"/>
    <x v="1"/>
    <n v="0"/>
    <n v="0"/>
    <n v="0"/>
    <n v="0"/>
    <n v="0"/>
    <n v="0"/>
    <n v="0"/>
    <n v="0"/>
    <n v="0"/>
    <n v="0"/>
    <n v="0"/>
    <n v="0"/>
  </r>
  <r>
    <x v="10"/>
    <s v="STM Misc, Goldendale OP"/>
    <x v="1"/>
    <n v="5"/>
    <n v="5"/>
    <n v="5"/>
    <n v="5"/>
    <n v="5"/>
    <n v="5"/>
    <n v="5"/>
    <n v="5"/>
    <n v="5"/>
    <n v="5"/>
    <n v="5"/>
    <n v="5"/>
  </r>
  <r>
    <x v="10"/>
    <s v="STM Misc, Goldendale OP-NSC"/>
    <x v="1"/>
    <n v="0"/>
    <n v="0"/>
    <n v="0"/>
    <n v="0"/>
    <n v="0"/>
    <n v="0"/>
    <n v="0"/>
    <n v="0"/>
    <n v="0"/>
    <n v="0"/>
    <n v="0"/>
    <n v="0"/>
  </r>
  <r>
    <x v="10"/>
    <s v="STM Misc, Goldendale-NSC"/>
    <x v="1"/>
    <n v="0"/>
    <n v="0"/>
    <n v="0"/>
    <n v="0"/>
    <n v="0"/>
    <n v="0"/>
    <n v="0"/>
    <n v="0"/>
    <n v="0"/>
    <n v="0"/>
    <n v="0"/>
    <n v="0"/>
  </r>
  <r>
    <x v="10"/>
    <s v="STM Misc, Mint Farm"/>
    <x v="1"/>
    <n v="0"/>
    <n v="0"/>
    <n v="0"/>
    <n v="0"/>
    <n v="0"/>
    <n v="0"/>
    <n v="0"/>
    <n v="0"/>
    <n v="0"/>
    <n v="0"/>
    <n v="0"/>
    <n v="0"/>
  </r>
  <r>
    <x v="10"/>
    <s v="STM Misc, Mint Farm OP"/>
    <x v="1"/>
    <n v="44"/>
    <n v="45"/>
    <n v="45"/>
    <n v="46"/>
    <n v="46"/>
    <n v="46"/>
    <n v="47"/>
    <n v="47"/>
    <n v="47"/>
    <n v="48"/>
    <n v="48"/>
    <n v="48"/>
  </r>
  <r>
    <x v="10"/>
    <s v="STM Misc, Mint Farm OP-NSC"/>
    <x v="1"/>
    <n v="0"/>
    <n v="0"/>
    <n v="0"/>
    <n v="0"/>
    <n v="0"/>
    <n v="0"/>
    <n v="0"/>
    <n v="0"/>
    <n v="0"/>
    <n v="0"/>
    <n v="0"/>
    <n v="0"/>
  </r>
  <r>
    <x v="10"/>
    <s v="STM Misc, Mint Farm-NSC"/>
    <x v="1"/>
    <n v="0"/>
    <n v="0"/>
    <n v="0"/>
    <n v="0"/>
    <n v="0"/>
    <n v="0"/>
    <n v="0"/>
    <n v="0"/>
    <n v="0"/>
    <n v="0"/>
    <n v="0"/>
    <n v="0"/>
  </r>
  <r>
    <x v="10"/>
    <s v="STM Misc, Sumas"/>
    <x v="1"/>
    <n v="1"/>
    <n v="1"/>
    <n v="1"/>
    <n v="1"/>
    <n v="1"/>
    <n v="1"/>
    <n v="1"/>
    <n v="1"/>
    <n v="1"/>
    <n v="1"/>
    <n v="1"/>
    <n v="1"/>
  </r>
  <r>
    <x v="10"/>
    <s v="STM Misc, Sumas OP"/>
    <x v="1"/>
    <n v="99"/>
    <n v="99"/>
    <n v="99"/>
    <n v="99"/>
    <n v="99"/>
    <n v="99"/>
    <n v="99"/>
    <n v="99"/>
    <n v="100"/>
    <n v="100"/>
    <n v="100"/>
    <n v="100"/>
  </r>
  <r>
    <x v="10"/>
    <s v="STM Misc, Sumas OP-NSC"/>
    <x v="1"/>
    <n v="0"/>
    <n v="0"/>
    <n v="0"/>
    <n v="0"/>
    <n v="0"/>
    <n v="0"/>
    <n v="0"/>
    <n v="0"/>
    <n v="0"/>
    <n v="0"/>
    <n v="0"/>
    <n v="0"/>
  </r>
  <r>
    <x v="10"/>
    <s v="STM Misc, Sumas-NSC"/>
    <x v="1"/>
    <n v="0"/>
    <n v="0"/>
    <n v="0"/>
    <n v="0"/>
    <n v="0"/>
    <n v="0"/>
    <n v="0"/>
    <n v="0"/>
    <n v="0"/>
    <n v="0"/>
    <n v="0"/>
    <n v="0"/>
  </r>
  <r>
    <x v="11"/>
    <s v="0 STM ARO Steam Prd"/>
    <x v="1"/>
    <n v="78"/>
    <n v="78"/>
    <n v="79"/>
    <n v="79"/>
    <n v="80"/>
    <n v="80"/>
    <n v="80"/>
    <n v="81"/>
    <n v="81"/>
    <n v="82"/>
    <n v="82"/>
    <n v="83"/>
  </r>
  <r>
    <x v="11"/>
    <s v="1 STM ARO Steam Production"/>
    <x v="1"/>
    <n v="9478"/>
    <n v="10775"/>
    <n v="12073"/>
    <n v="13370"/>
    <n v="14668"/>
    <n v="15965"/>
    <n v="17263"/>
    <n v="18560"/>
    <n v="19858"/>
    <n v="21155"/>
    <n v="22453"/>
    <n v="23631"/>
  </r>
  <r>
    <x v="12"/>
    <s v="0 105 HYD Land, White River"/>
    <x v="2"/>
    <n v="0"/>
    <n v="0"/>
    <n v="0"/>
    <n v="0"/>
    <n v="0"/>
    <n v="0"/>
    <n v="0"/>
    <n v="0"/>
    <n v="0"/>
    <n v="0"/>
    <n v="0"/>
    <n v="0"/>
  </r>
  <r>
    <x v="12"/>
    <s v="0 HYD Land, Electron"/>
    <x v="2"/>
    <n v="0"/>
    <n v="0"/>
    <n v="0"/>
    <n v="0"/>
    <n v="0"/>
    <n v="0"/>
    <n v="0"/>
    <n v="0"/>
    <n v="0"/>
    <n v="0"/>
    <n v="0"/>
    <n v="0"/>
  </r>
  <r>
    <x v="12"/>
    <s v="0 HYD Land, Lower Baker"/>
    <x v="2"/>
    <n v="0"/>
    <n v="0"/>
    <n v="0"/>
    <n v="0"/>
    <n v="0"/>
    <n v="0"/>
    <n v="0"/>
    <n v="0"/>
    <n v="0"/>
    <n v="0"/>
    <n v="0"/>
    <n v="0"/>
  </r>
  <r>
    <x v="12"/>
    <s v="0 HYD Land, Nooksack"/>
    <x v="2"/>
    <n v="0"/>
    <n v="0"/>
    <n v="0"/>
    <n v="0"/>
    <n v="0"/>
    <n v="0"/>
    <n v="0"/>
    <n v="0"/>
    <n v="0"/>
    <n v="0"/>
    <n v="0"/>
    <n v="0"/>
  </r>
  <r>
    <x v="12"/>
    <s v="0 HYD Land, Skookumchuck"/>
    <x v="2"/>
    <n v="0"/>
    <n v="0"/>
    <n v="0"/>
    <n v="0"/>
    <n v="0"/>
    <n v="0"/>
    <n v="0"/>
    <n v="0"/>
    <n v="0"/>
    <n v="0"/>
    <n v="0"/>
    <n v="0"/>
  </r>
  <r>
    <x v="12"/>
    <s v="0 HYD Land, Snoqualmie 1"/>
    <x v="2"/>
    <n v="0"/>
    <n v="0"/>
    <n v="0"/>
    <n v="0"/>
    <n v="0"/>
    <n v="0"/>
    <n v="0"/>
    <n v="0"/>
    <n v="0"/>
    <n v="0"/>
    <n v="0"/>
    <n v="0"/>
  </r>
  <r>
    <x v="12"/>
    <s v="0 HYD Land, Upper Baker"/>
    <x v="2"/>
    <n v="0"/>
    <n v="0"/>
    <n v="0"/>
    <n v="0"/>
    <n v="0"/>
    <n v="0"/>
    <n v="0"/>
    <n v="0"/>
    <n v="0"/>
    <n v="0"/>
    <n v="0"/>
    <n v="0"/>
  </r>
  <r>
    <x v="12"/>
    <s v="0 HYD Land, White River"/>
    <x v="2"/>
    <n v="0"/>
    <n v="0"/>
    <n v="0"/>
    <n v="0"/>
    <n v="0"/>
    <n v="0"/>
    <n v="0"/>
    <n v="0"/>
    <n v="0"/>
    <n v="0"/>
    <n v="0"/>
    <n v="0"/>
  </r>
  <r>
    <x v="12"/>
    <s v="1 105 HYD Easements"/>
    <x v="2"/>
    <n v="0"/>
    <n v="0"/>
    <n v="0"/>
    <n v="0"/>
    <n v="0"/>
    <n v="0"/>
    <n v="0"/>
    <n v="0"/>
    <n v="0"/>
    <n v="0"/>
    <n v="0"/>
    <n v="0"/>
  </r>
  <r>
    <x v="12"/>
    <s v="10 HYD Easements, Snoqualmie 1"/>
    <x v="2"/>
    <n v="12"/>
    <n v="12"/>
    <n v="13"/>
    <n v="13"/>
    <n v="13"/>
    <n v="13"/>
    <n v="13"/>
    <n v="13"/>
    <n v="13"/>
    <n v="13"/>
    <n v="13"/>
    <n v="13"/>
  </r>
  <r>
    <x v="12"/>
    <s v="2 HYD Electron-DONOTUSE"/>
    <x v="2"/>
    <n v="0"/>
    <n v="0"/>
    <n v="0"/>
    <n v="0"/>
    <n v="0"/>
    <n v="0"/>
    <n v="0"/>
    <n v="0"/>
    <n v="0"/>
    <n v="0"/>
    <n v="0"/>
    <n v="0"/>
  </r>
  <r>
    <x v="13"/>
    <s v="DONOTUSE, Snoq Park"/>
    <x v="2"/>
    <n v="0"/>
    <n v="0"/>
    <n v="0"/>
    <n v="0"/>
    <n v="0"/>
    <n v="0"/>
    <n v="0"/>
    <n v="0"/>
    <n v="0"/>
    <n v="0"/>
    <n v="0"/>
    <n v="0"/>
  </r>
  <r>
    <x v="13"/>
    <s v="HYD S/I, LB AdultFishTrap2010"/>
    <x v="2"/>
    <n v="30"/>
    <n v="30"/>
    <n v="31"/>
    <n v="32"/>
    <n v="33"/>
    <n v="33"/>
    <n v="34"/>
    <n v="35"/>
    <n v="36"/>
    <n v="37"/>
    <n v="37"/>
    <n v="38"/>
  </r>
  <r>
    <x v="13"/>
    <s v="HYD S/I, LB AdultFishTrap2-NSC"/>
    <x v="2"/>
    <n v="0"/>
    <n v="0"/>
    <n v="0"/>
    <n v="0"/>
    <n v="0"/>
    <n v="0"/>
    <n v="0"/>
    <n v="0"/>
    <n v="0"/>
    <n v="0"/>
    <n v="0"/>
    <n v="0"/>
  </r>
  <r>
    <x v="13"/>
    <s v="HYD S/I, UB FishHatchery2010"/>
    <x v="2"/>
    <n v="358"/>
    <n v="369"/>
    <n v="380"/>
    <n v="391"/>
    <n v="402"/>
    <n v="412"/>
    <n v="423"/>
    <n v="434"/>
    <n v="445"/>
    <n v="456"/>
    <n v="467"/>
    <n v="478"/>
  </r>
  <r>
    <x v="13"/>
    <s v="HYD S/I, UB FishHatchery20-NSC"/>
    <x v="2"/>
    <n v="0"/>
    <n v="0"/>
    <n v="0"/>
    <n v="0"/>
    <n v="0"/>
    <n v="0"/>
    <n v="0"/>
    <n v="0"/>
    <n v="0"/>
    <n v="0"/>
    <n v="0"/>
    <n v="0"/>
  </r>
  <r>
    <x v="13"/>
    <s v="HYD Str/Impv, Electron-RET"/>
    <x v="2"/>
    <n v="0"/>
    <n v="0"/>
    <n v="0"/>
    <n v="0"/>
    <n v="0"/>
    <n v="0"/>
    <n v="0"/>
    <n v="0"/>
    <n v="0"/>
    <n v="0"/>
    <n v="0"/>
    <n v="0"/>
  </r>
  <r>
    <x v="13"/>
    <s v="HYD Str/Impv, LB-2013"/>
    <x v="2"/>
    <n v="3006"/>
    <n v="3061"/>
    <n v="3117"/>
    <n v="3173"/>
    <n v="3228"/>
    <n v="3284"/>
    <n v="3340"/>
    <n v="3395"/>
    <n v="3451"/>
    <n v="3507"/>
    <n v="3562"/>
    <n v="3618"/>
  </r>
  <r>
    <x v="13"/>
    <s v="HYD Str/Impv, LB-2013-NSC"/>
    <x v="2"/>
    <n v="0"/>
    <n v="0"/>
    <n v="0"/>
    <n v="0"/>
    <n v="0"/>
    <n v="0"/>
    <n v="0"/>
    <n v="0"/>
    <n v="0"/>
    <n v="0"/>
    <n v="0"/>
    <n v="0"/>
  </r>
  <r>
    <x v="13"/>
    <s v="HYD Str/Impv, Lower Baker"/>
    <x v="2"/>
    <n v="4228"/>
    <n v="4240"/>
    <n v="4251"/>
    <n v="4263"/>
    <n v="4275"/>
    <n v="4286"/>
    <n v="4298"/>
    <n v="4309"/>
    <n v="4320"/>
    <n v="4329"/>
    <n v="4339"/>
    <n v="4348"/>
  </r>
  <r>
    <x v="13"/>
    <s v="HYD Str/Impv, Lower Baker-NSC"/>
    <x v="2"/>
    <n v="0"/>
    <n v="0"/>
    <n v="0"/>
    <n v="0"/>
    <n v="0"/>
    <n v="0"/>
    <n v="0"/>
    <n v="0"/>
    <n v="0"/>
    <n v="0"/>
    <n v="0"/>
    <n v="0"/>
  </r>
  <r>
    <x v="13"/>
    <s v="HYD Str/Impv, Nooksack-RET"/>
    <x v="2"/>
    <n v="0"/>
    <n v="0"/>
    <n v="0"/>
    <n v="0"/>
    <n v="0"/>
    <n v="0"/>
    <n v="0"/>
    <n v="0"/>
    <n v="0"/>
    <n v="0"/>
    <n v="0"/>
    <n v="0"/>
  </r>
  <r>
    <x v="13"/>
    <s v="HYD Str/Impv, Skook-RET"/>
    <x v="2"/>
    <n v="0"/>
    <n v="0"/>
    <n v="0"/>
    <n v="0"/>
    <n v="0"/>
    <n v="0"/>
    <n v="0"/>
    <n v="0"/>
    <n v="0"/>
    <n v="0"/>
    <n v="0"/>
    <n v="0"/>
  </r>
  <r>
    <x v="13"/>
    <s v="HYD Str/Impv, Snoq 1 - 2013"/>
    <x v="2"/>
    <n v="6465"/>
    <n v="6599"/>
    <n v="6733"/>
    <n v="6867"/>
    <n v="7001"/>
    <n v="7135"/>
    <n v="7269"/>
    <n v="7403"/>
    <n v="7537"/>
    <n v="7671"/>
    <n v="7805"/>
    <n v="7939"/>
  </r>
  <r>
    <x v="13"/>
    <s v="HYD Str/Impv, Snoq 1 - 201-NSC"/>
    <x v="2"/>
    <n v="0"/>
    <n v="0"/>
    <n v="0"/>
    <n v="0"/>
    <n v="0"/>
    <n v="0"/>
    <n v="0"/>
    <n v="0"/>
    <n v="0"/>
    <n v="0"/>
    <n v="0"/>
    <n v="0"/>
  </r>
  <r>
    <x v="13"/>
    <s v="HYD Str/Impv, Snoq 2 - 2013"/>
    <x v="2"/>
    <n v="7422"/>
    <n v="7559"/>
    <n v="7697"/>
    <n v="7834"/>
    <n v="7972"/>
    <n v="8109"/>
    <n v="8247"/>
    <n v="8384"/>
    <n v="8522"/>
    <n v="8659"/>
    <n v="8797"/>
    <n v="8934"/>
  </r>
  <r>
    <x v="13"/>
    <s v="HYD Str/Impv, Snoq 2 - 201-NSC"/>
    <x v="2"/>
    <n v="0"/>
    <n v="0"/>
    <n v="0"/>
    <n v="0"/>
    <n v="0"/>
    <n v="0"/>
    <n v="0"/>
    <n v="0"/>
    <n v="0"/>
    <n v="0"/>
    <n v="0"/>
    <n v="0"/>
  </r>
  <r>
    <x v="13"/>
    <s v="HYD Str/Impv, Snoq Park"/>
    <x v="2"/>
    <n v="820"/>
    <n v="836"/>
    <n v="852"/>
    <n v="869"/>
    <n v="885"/>
    <n v="901"/>
    <n v="918"/>
    <n v="934"/>
    <n v="950"/>
    <n v="967"/>
    <n v="983"/>
    <n v="999"/>
  </r>
  <r>
    <x v="13"/>
    <s v="HYD Str/Impv, Snoq Park-NSC"/>
    <x v="2"/>
    <n v="0"/>
    <n v="0"/>
    <n v="0"/>
    <n v="0"/>
    <n v="0"/>
    <n v="0"/>
    <n v="0"/>
    <n v="0"/>
    <n v="0"/>
    <n v="0"/>
    <n v="0"/>
    <n v="0"/>
  </r>
  <r>
    <x v="13"/>
    <s v="HYD Str/Impv, Snoqualmie 1"/>
    <x v="2"/>
    <n v="1453"/>
    <n v="1489"/>
    <n v="1525"/>
    <n v="1561"/>
    <n v="1597"/>
    <n v="1633"/>
    <n v="1669"/>
    <n v="1706"/>
    <n v="1742"/>
    <n v="1778"/>
    <n v="1814"/>
    <n v="1850"/>
  </r>
  <r>
    <x v="13"/>
    <s v="HYD Str/Impv, Snoqualmie 1-NSC"/>
    <x v="2"/>
    <n v="0"/>
    <n v="0"/>
    <n v="0"/>
    <n v="0"/>
    <n v="0"/>
    <n v="0"/>
    <n v="0"/>
    <n v="0"/>
    <n v="0"/>
    <n v="0"/>
    <n v="0"/>
    <n v="0"/>
  </r>
  <r>
    <x v="13"/>
    <s v="HYD Str/Impv, Snoqualmie 2"/>
    <x v="2"/>
    <n v="0"/>
    <n v="0"/>
    <n v="0"/>
    <n v="0"/>
    <n v="0"/>
    <n v="0"/>
    <n v="0"/>
    <n v="0"/>
    <n v="0"/>
    <n v="0"/>
    <n v="0"/>
    <n v="0"/>
  </r>
  <r>
    <x v="13"/>
    <s v="HYD Str/Impv, Snoqualmie 2-NSC"/>
    <x v="2"/>
    <n v="0"/>
    <n v="0"/>
    <n v="0"/>
    <n v="0"/>
    <n v="0"/>
    <n v="0"/>
    <n v="0"/>
    <n v="0"/>
    <n v="0"/>
    <n v="0"/>
    <n v="0"/>
    <n v="0"/>
  </r>
  <r>
    <x v="13"/>
    <s v="HYD Str/Impv, UB Koma Kulshan"/>
    <x v="2"/>
    <n v="492"/>
    <n v="493"/>
    <n v="494"/>
    <n v="495"/>
    <n v="496"/>
    <n v="497"/>
    <n v="498"/>
    <n v="500"/>
    <n v="501"/>
    <n v="502"/>
    <n v="503"/>
    <n v="504"/>
  </r>
  <r>
    <x v="13"/>
    <s v="HYD Str/Impv, UB Koma Kuls-NSC"/>
    <x v="2"/>
    <n v="0"/>
    <n v="0"/>
    <n v="0"/>
    <n v="0"/>
    <n v="0"/>
    <n v="0"/>
    <n v="0"/>
    <n v="0"/>
    <n v="0"/>
    <n v="0"/>
    <n v="0"/>
    <n v="0"/>
  </r>
  <r>
    <x v="13"/>
    <s v="HYD Str/Impv, Upper Baker"/>
    <x v="2"/>
    <n v="5850"/>
    <n v="5860"/>
    <n v="5870"/>
    <n v="5880"/>
    <n v="5890"/>
    <n v="5900"/>
    <n v="5910"/>
    <n v="5920"/>
    <n v="5930"/>
    <n v="5940"/>
    <n v="5950"/>
    <n v="5960"/>
  </r>
  <r>
    <x v="13"/>
    <s v="HYD Str/Impv, Upper Baker-NSC"/>
    <x v="2"/>
    <n v="0"/>
    <n v="0"/>
    <n v="0"/>
    <n v="0"/>
    <n v="0"/>
    <n v="0"/>
    <n v="0"/>
    <n v="0"/>
    <n v="0"/>
    <n v="0"/>
    <n v="0"/>
    <n v="0"/>
  </r>
  <r>
    <x v="13"/>
    <s v="HYD Str/Impv, White R-NOTUSED"/>
    <x v="2"/>
    <n v="0"/>
    <n v="0"/>
    <n v="0"/>
    <n v="0"/>
    <n v="0"/>
    <n v="0"/>
    <n v="0"/>
    <n v="0"/>
    <n v="0"/>
    <n v="0"/>
    <n v="0"/>
    <n v="0"/>
  </r>
  <r>
    <x v="13"/>
    <s v="RETIRED  LB AdultFishTrap2011"/>
    <x v="2"/>
    <n v="0"/>
    <n v="0"/>
    <n v="0"/>
    <n v="0"/>
    <n v="0"/>
    <n v="0"/>
    <n v="0"/>
    <n v="0"/>
    <n v="0"/>
    <n v="0"/>
    <n v="0"/>
    <n v="0"/>
  </r>
  <r>
    <x v="13"/>
    <s v="RETIRED UB FishHatchery2011"/>
    <x v="2"/>
    <n v="0"/>
    <n v="0"/>
    <n v="0"/>
    <n v="0"/>
    <n v="0"/>
    <n v="0"/>
    <n v="0"/>
    <n v="0"/>
    <n v="0"/>
    <n v="0"/>
    <n v="0"/>
    <n v="0"/>
  </r>
  <r>
    <x v="14"/>
    <s v="102 HYD Electron Sale-RET"/>
    <x v="2"/>
    <n v="0"/>
    <n v="0"/>
    <n v="0"/>
    <n v="0"/>
    <n v="0"/>
    <n v="0"/>
    <n v="0"/>
    <n v="0"/>
    <n v="0"/>
    <n v="0"/>
    <n v="0"/>
    <n v="0"/>
  </r>
  <r>
    <x v="14"/>
    <s v="HYD R/D/W, Snoq 1 - 2013"/>
    <x v="2"/>
    <n v="6930"/>
    <n v="7089"/>
    <n v="7247"/>
    <n v="7406"/>
    <n v="7564"/>
    <n v="7723"/>
    <n v="7881"/>
    <n v="8039"/>
    <n v="8198"/>
    <n v="8356"/>
    <n v="8515"/>
    <n v="8673"/>
  </r>
  <r>
    <x v="14"/>
    <s v="HYD R/D/W, Snoq 1 - 2013-NSC"/>
    <x v="2"/>
    <n v="0"/>
    <n v="0"/>
    <n v="0"/>
    <n v="0"/>
    <n v="0"/>
    <n v="0"/>
    <n v="0"/>
    <n v="0"/>
    <n v="0"/>
    <n v="0"/>
    <n v="0"/>
    <n v="0"/>
  </r>
  <r>
    <x v="14"/>
    <s v="HYD R/D/W, Snoq 2 - 2013"/>
    <x v="2"/>
    <n v="7070"/>
    <n v="7254"/>
    <n v="7437"/>
    <n v="7621"/>
    <n v="7804"/>
    <n v="7988"/>
    <n v="8171"/>
    <n v="8355"/>
    <n v="8538"/>
    <n v="8722"/>
    <n v="8906"/>
    <n v="9089"/>
  </r>
  <r>
    <x v="14"/>
    <s v="HYD R/D/W, Snoq 2 - 2013-NSC"/>
    <x v="2"/>
    <n v="0"/>
    <n v="0"/>
    <n v="0"/>
    <n v="0"/>
    <n v="0"/>
    <n v="0"/>
    <n v="0"/>
    <n v="0"/>
    <n v="0"/>
    <n v="0"/>
    <n v="0"/>
    <n v="0"/>
  </r>
  <r>
    <x v="14"/>
    <s v="HYD R/D/W, White River-NOTUSED"/>
    <x v="2"/>
    <n v="0"/>
    <n v="0"/>
    <n v="0"/>
    <n v="0"/>
    <n v="0"/>
    <n v="0"/>
    <n v="0"/>
    <n v="0"/>
    <n v="0"/>
    <n v="0"/>
    <n v="0"/>
    <n v="0"/>
  </r>
  <r>
    <x v="14"/>
    <s v="HYD R/D/W,LBAdultFishTr2010"/>
    <x v="2"/>
    <n v="1512"/>
    <n v="1562"/>
    <n v="1611"/>
    <n v="1660"/>
    <n v="1709"/>
    <n v="1758"/>
    <n v="1808"/>
    <n v="1857"/>
    <n v="1906"/>
    <n v="1955"/>
    <n v="2004"/>
    <n v="2054"/>
  </r>
  <r>
    <x v="14"/>
    <s v="HYD R/D/W,UB FishHatch2010"/>
    <x v="2"/>
    <n v="611"/>
    <n v="636"/>
    <n v="660"/>
    <n v="685"/>
    <n v="709"/>
    <n v="734"/>
    <n v="758"/>
    <n v="782"/>
    <n v="807"/>
    <n v="831"/>
    <n v="856"/>
    <n v="880"/>
  </r>
  <r>
    <x v="14"/>
    <s v="HYD R/D/W,UB FishHatch2010-NSC"/>
    <x v="2"/>
    <n v="0"/>
    <n v="0"/>
    <n v="0"/>
    <n v="0"/>
    <n v="0"/>
    <n v="0"/>
    <n v="0"/>
    <n v="0"/>
    <n v="0"/>
    <n v="0"/>
    <n v="0"/>
    <n v="0"/>
  </r>
  <r>
    <x v="14"/>
    <s v="HYD Res/Dam/Wwy, LB FSC"/>
    <x v="2"/>
    <n v="5562"/>
    <n v="5659"/>
    <n v="5756"/>
    <n v="5854"/>
    <n v="5951"/>
    <n v="6049"/>
    <n v="6146"/>
    <n v="6243"/>
    <n v="6341"/>
    <n v="6438"/>
    <n v="6536"/>
    <n v="6638"/>
  </r>
  <r>
    <x v="14"/>
    <s v="HYD Res/Dam/Wwy, LB FSC-NSC"/>
    <x v="2"/>
    <n v="0"/>
    <n v="0"/>
    <n v="0"/>
    <n v="0"/>
    <n v="0"/>
    <n v="0"/>
    <n v="0"/>
    <n v="0"/>
    <n v="0"/>
    <n v="0"/>
    <n v="0"/>
    <n v="0"/>
  </r>
  <r>
    <x v="14"/>
    <s v="HYD Res/Dam/Wwy, LB-2013"/>
    <x v="2"/>
    <n v="2280"/>
    <n v="2325"/>
    <n v="2370"/>
    <n v="2415"/>
    <n v="2460"/>
    <n v="2504"/>
    <n v="2549"/>
    <n v="2594"/>
    <n v="2639"/>
    <n v="2683"/>
    <n v="2728"/>
    <n v="2773"/>
  </r>
  <r>
    <x v="14"/>
    <s v="HYD Res/Dam/Wwy, LB-2013-NSC"/>
    <x v="2"/>
    <n v="0"/>
    <n v="0"/>
    <n v="0"/>
    <n v="0"/>
    <n v="0"/>
    <n v="0"/>
    <n v="0"/>
    <n v="0"/>
    <n v="0"/>
    <n v="0"/>
    <n v="0"/>
    <n v="0"/>
  </r>
  <r>
    <x v="14"/>
    <s v="HYD Res/Dam/Wwy, Lower Baker"/>
    <x v="2"/>
    <n v="15654"/>
    <n v="15683"/>
    <n v="15712"/>
    <n v="15742"/>
    <n v="15771"/>
    <n v="15800"/>
    <n v="15830"/>
    <n v="15859"/>
    <n v="15889"/>
    <n v="15918"/>
    <n v="15947"/>
    <n v="15977"/>
  </r>
  <r>
    <x v="14"/>
    <s v="HYD Res/Dam/Wwy, Lower Bak-NSC"/>
    <x v="2"/>
    <n v="0"/>
    <n v="0"/>
    <n v="0"/>
    <n v="0"/>
    <n v="0"/>
    <n v="0"/>
    <n v="0"/>
    <n v="0"/>
    <n v="0"/>
    <n v="0"/>
    <n v="0"/>
    <n v="0"/>
  </r>
  <r>
    <x v="14"/>
    <s v="HYD Res/Dam/Wwy, Skook-RET"/>
    <x v="2"/>
    <n v="0"/>
    <n v="0"/>
    <n v="0"/>
    <n v="0"/>
    <n v="0"/>
    <n v="0"/>
    <n v="0"/>
    <n v="0"/>
    <n v="0"/>
    <n v="0"/>
    <n v="0"/>
    <n v="0"/>
  </r>
  <r>
    <x v="14"/>
    <s v="HYD Res/Dam/Wwy, Snoq 1-NSC"/>
    <x v="2"/>
    <n v="0"/>
    <n v="0"/>
    <n v="0"/>
    <n v="0"/>
    <n v="0"/>
    <n v="0"/>
    <n v="0"/>
    <n v="0"/>
    <n v="0"/>
    <n v="0"/>
    <n v="0"/>
    <n v="0"/>
  </r>
  <r>
    <x v="14"/>
    <s v="HYD Res/Dam/Wwy, Snoq 2-NSC"/>
    <x v="2"/>
    <n v="0"/>
    <n v="0"/>
    <n v="0"/>
    <n v="0"/>
    <n v="0"/>
    <n v="0"/>
    <n v="0"/>
    <n v="0"/>
    <n v="0"/>
    <n v="0"/>
    <n v="0"/>
    <n v="0"/>
  </r>
  <r>
    <x v="14"/>
    <s v="HYD Res/Dam/Wwy, Snoqualmie 1"/>
    <x v="2"/>
    <n v="170"/>
    <n v="172"/>
    <n v="174"/>
    <n v="177"/>
    <n v="179"/>
    <n v="182"/>
    <n v="184"/>
    <n v="186"/>
    <n v="189"/>
    <n v="191"/>
    <n v="194"/>
    <n v="196"/>
  </r>
  <r>
    <x v="14"/>
    <s v="HYD Res/Dam/Wwy, Snoqualmie 2"/>
    <x v="2"/>
    <n v="82"/>
    <n v="83"/>
    <n v="84"/>
    <n v="85"/>
    <n v="86"/>
    <n v="87"/>
    <n v="88"/>
    <n v="89"/>
    <n v="90"/>
    <n v="91"/>
    <n v="92"/>
    <n v="94"/>
  </r>
  <r>
    <x v="14"/>
    <s v="HYD Res/Dam/Wwy, UB FSC"/>
    <x v="2"/>
    <n v="3904"/>
    <n v="3984"/>
    <n v="4064"/>
    <n v="4144"/>
    <n v="4223"/>
    <n v="4303"/>
    <n v="4383"/>
    <n v="4463"/>
    <n v="4543"/>
    <n v="4623"/>
    <n v="4702"/>
    <n v="4759"/>
  </r>
  <r>
    <x v="14"/>
    <s v="HYD Res/Dam/Wwy, UB FSC-NSC"/>
    <x v="2"/>
    <n v="0"/>
    <n v="0"/>
    <n v="0"/>
    <n v="0"/>
    <n v="0"/>
    <n v="0"/>
    <n v="0"/>
    <n v="0"/>
    <n v="0"/>
    <n v="0"/>
    <n v="0"/>
    <n v="0"/>
  </r>
  <r>
    <x v="14"/>
    <s v="HYD Res/Dam/Wwy, Upper Baker"/>
    <x v="2"/>
    <n v="55610"/>
    <n v="55665"/>
    <n v="55719"/>
    <n v="55773"/>
    <n v="55827"/>
    <n v="55881"/>
    <n v="55936"/>
    <n v="55990"/>
    <n v="56037"/>
    <n v="56091"/>
    <n v="56145"/>
    <n v="56201"/>
  </r>
  <r>
    <x v="14"/>
    <s v="HYD Res/Dam/Wwy, Upper Bak-NSC"/>
    <x v="2"/>
    <n v="0"/>
    <n v="0"/>
    <n v="0"/>
    <n v="0"/>
    <n v="0"/>
    <n v="0"/>
    <n v="0"/>
    <n v="0"/>
    <n v="0"/>
    <n v="0"/>
    <n v="0"/>
    <n v="0"/>
  </r>
  <r>
    <x v="14"/>
    <s v="HYD Res/Dam/Wwy,Electron-RET"/>
    <x v="2"/>
    <n v="0"/>
    <n v="0"/>
    <n v="0"/>
    <n v="0"/>
    <n v="0"/>
    <n v="0"/>
    <n v="0"/>
    <n v="0"/>
    <n v="0"/>
    <n v="0"/>
    <n v="0"/>
    <n v="0"/>
  </r>
  <r>
    <x v="14"/>
    <s v="RETIRED LBAdultFishTr2011"/>
    <x v="2"/>
    <n v="0"/>
    <n v="0"/>
    <n v="0"/>
    <n v="0"/>
    <n v="0"/>
    <n v="0"/>
    <n v="0"/>
    <n v="0"/>
    <n v="0"/>
    <n v="0"/>
    <n v="0"/>
    <n v="0"/>
  </r>
  <r>
    <x v="14"/>
    <s v="RETIRED UB FishHatch2011"/>
    <x v="2"/>
    <n v="0"/>
    <n v="0"/>
    <n v="0"/>
    <n v="0"/>
    <n v="0"/>
    <n v="0"/>
    <n v="0"/>
    <n v="0"/>
    <n v="0"/>
    <n v="0"/>
    <n v="0"/>
    <n v="0"/>
  </r>
  <r>
    <x v="15"/>
    <s v="HYD W/T-, White River-NOTUSED"/>
    <x v="2"/>
    <n v="0"/>
    <n v="0"/>
    <n v="0"/>
    <n v="0"/>
    <n v="0"/>
    <n v="0"/>
    <n v="0"/>
    <n v="0"/>
    <n v="0"/>
    <n v="0"/>
    <n v="0"/>
    <n v="0"/>
  </r>
  <r>
    <x v="15"/>
    <s v="HYD Wtrwhl/Trbn, Electron-RET"/>
    <x v="2"/>
    <n v="0"/>
    <n v="0"/>
    <n v="0"/>
    <n v="0"/>
    <n v="0"/>
    <n v="0"/>
    <n v="0"/>
    <n v="0"/>
    <n v="0"/>
    <n v="0"/>
    <n v="0"/>
    <n v="0"/>
  </r>
  <r>
    <x v="15"/>
    <s v="HYD Wtrwhl/Trbn, LB-2013"/>
    <x v="2"/>
    <n v="3013"/>
    <n v="3067"/>
    <n v="3122"/>
    <n v="3176"/>
    <n v="3231"/>
    <n v="3285"/>
    <n v="3340"/>
    <n v="3394"/>
    <n v="3449"/>
    <n v="3504"/>
    <n v="3558"/>
    <n v="3613"/>
  </r>
  <r>
    <x v="15"/>
    <s v="HYD Wtrwhl/Trbn, LB-2013-NSC"/>
    <x v="2"/>
    <n v="0"/>
    <n v="0"/>
    <n v="0"/>
    <n v="0"/>
    <n v="0"/>
    <n v="0"/>
    <n v="0"/>
    <n v="0"/>
    <n v="0"/>
    <n v="0"/>
    <n v="0"/>
    <n v="0"/>
  </r>
  <r>
    <x v="15"/>
    <s v="HYD Wtrwhl/Trbn, Lower Baker"/>
    <x v="2"/>
    <n v="4127"/>
    <n v="4149"/>
    <n v="4170"/>
    <n v="4192"/>
    <n v="4214"/>
    <n v="4236"/>
    <n v="4058"/>
    <n v="4079"/>
    <n v="4101"/>
    <n v="4123"/>
    <n v="4145"/>
    <n v="4167"/>
  </r>
  <r>
    <x v="15"/>
    <s v="HYD Wtrwhl/Trbn, Lower Bak-NSC"/>
    <x v="2"/>
    <n v="0"/>
    <n v="0"/>
    <n v="0"/>
    <n v="0"/>
    <n v="0"/>
    <n v="0"/>
    <n v="0"/>
    <n v="0"/>
    <n v="0"/>
    <n v="0"/>
    <n v="0"/>
    <n v="0"/>
  </r>
  <r>
    <x v="15"/>
    <s v="HYD Wtrwhl/Trbn, Skookumchuck"/>
    <x v="2"/>
    <n v="0"/>
    <n v="0"/>
    <n v="0"/>
    <n v="0"/>
    <n v="0"/>
    <n v="0"/>
    <n v="0"/>
    <n v="0"/>
    <n v="0"/>
    <n v="0"/>
    <n v="0"/>
    <n v="0"/>
  </r>
  <r>
    <x v="15"/>
    <s v="HYD Wtrwhl/Trbn, Snoq 1-2013"/>
    <x v="2"/>
    <n v="3955"/>
    <n v="4057"/>
    <n v="4159"/>
    <n v="4262"/>
    <n v="4364"/>
    <n v="4466"/>
    <n v="4568"/>
    <n v="4670"/>
    <n v="4772"/>
    <n v="4874"/>
    <n v="4976"/>
    <n v="5079"/>
  </r>
  <r>
    <x v="15"/>
    <s v="HYD Wtrwhl/Trbn, Snoq 1-20-NSC"/>
    <x v="2"/>
    <n v="0"/>
    <n v="0"/>
    <n v="0"/>
    <n v="0"/>
    <n v="0"/>
    <n v="0"/>
    <n v="0"/>
    <n v="0"/>
    <n v="0"/>
    <n v="0"/>
    <n v="0"/>
    <n v="0"/>
  </r>
  <r>
    <x v="15"/>
    <s v="HYD Wtrwhl/Trbn, Snoq 1-NSC"/>
    <x v="2"/>
    <n v="0"/>
    <n v="0"/>
    <n v="0"/>
    <n v="0"/>
    <n v="0"/>
    <n v="0"/>
    <n v="0"/>
    <n v="0"/>
    <n v="0"/>
    <n v="0"/>
    <n v="0"/>
    <n v="0"/>
  </r>
  <r>
    <x v="15"/>
    <s v="HYD Wtrwhl/Trbn, Snoq 2-2013"/>
    <x v="2"/>
    <n v="2192"/>
    <n v="2276"/>
    <n v="2359"/>
    <n v="2442"/>
    <n v="2525"/>
    <n v="2608"/>
    <n v="2691"/>
    <n v="2775"/>
    <n v="2858"/>
    <n v="2941"/>
    <n v="3024"/>
    <n v="3107"/>
  </r>
  <r>
    <x v="15"/>
    <s v="HYD Wtrwhl/Trbn, Snoq 2-20-NSC"/>
    <x v="2"/>
    <n v="0"/>
    <n v="0"/>
    <n v="0"/>
    <n v="0"/>
    <n v="0"/>
    <n v="0"/>
    <n v="0"/>
    <n v="0"/>
    <n v="0"/>
    <n v="0"/>
    <n v="0"/>
    <n v="0"/>
  </r>
  <r>
    <x v="15"/>
    <s v="HYD Wtrwhl/Trbn, Snoq 2-NSC"/>
    <x v="2"/>
    <n v="0"/>
    <n v="0"/>
    <n v="0"/>
    <n v="0"/>
    <n v="0"/>
    <n v="0"/>
    <n v="0"/>
    <n v="0"/>
    <n v="0"/>
    <n v="0"/>
    <n v="0"/>
    <n v="0"/>
  </r>
  <r>
    <x v="15"/>
    <s v="HYD Wtrwhl/Trbn, Snoq Park"/>
    <x v="2"/>
    <n v="0"/>
    <n v="0"/>
    <n v="0"/>
    <n v="0"/>
    <n v="0"/>
    <n v="0"/>
    <n v="0"/>
    <n v="0"/>
    <n v="0"/>
    <n v="0"/>
    <n v="0"/>
    <n v="0"/>
  </r>
  <r>
    <x v="15"/>
    <s v="HYD Wtrwhl/Trbn, Snoq Park-NSC"/>
    <x v="2"/>
    <n v="0"/>
    <n v="0"/>
    <n v="0"/>
    <n v="0"/>
    <n v="0"/>
    <n v="0"/>
    <n v="0"/>
    <n v="0"/>
    <n v="0"/>
    <n v="0"/>
    <n v="0"/>
    <n v="0"/>
  </r>
  <r>
    <x v="15"/>
    <s v="HYD Wtrwhl/Trbn, Snoqualmie 1"/>
    <x v="2"/>
    <n v="184"/>
    <n v="190"/>
    <n v="195"/>
    <n v="201"/>
    <n v="206"/>
    <n v="212"/>
    <n v="217"/>
    <n v="222"/>
    <n v="228"/>
    <n v="233"/>
    <n v="239"/>
    <n v="108"/>
  </r>
  <r>
    <x v="15"/>
    <s v="HYD Wtrwhl/Trbn, Snoqualmie 2"/>
    <x v="2"/>
    <n v="2085"/>
    <n v="2105"/>
    <n v="2124"/>
    <n v="2143"/>
    <n v="2162"/>
    <n v="2182"/>
    <n v="2201"/>
    <n v="2220"/>
    <n v="2239"/>
    <n v="2259"/>
    <n v="2278"/>
    <n v="2299"/>
  </r>
  <r>
    <x v="15"/>
    <s v="HYD Wtrwhl/Trbn, Upper Baker"/>
    <x v="2"/>
    <n v="9242"/>
    <n v="9253"/>
    <n v="9263"/>
    <n v="9274"/>
    <n v="9284"/>
    <n v="9295"/>
    <n v="9305"/>
    <n v="9316"/>
    <n v="9326"/>
    <n v="9337"/>
    <n v="9347"/>
    <n v="9358"/>
  </r>
  <r>
    <x v="15"/>
    <s v="HYD Wtrwhl/Trbn, Upper Bak-NSC"/>
    <x v="2"/>
    <n v="0"/>
    <n v="0"/>
    <n v="0"/>
    <n v="0"/>
    <n v="0"/>
    <n v="0"/>
    <n v="0"/>
    <n v="0"/>
    <n v="0"/>
    <n v="0"/>
    <n v="0"/>
    <n v="0"/>
  </r>
  <r>
    <x v="16"/>
    <s v="HYD Acc, White River-NOTUSED"/>
    <x v="2"/>
    <n v="0"/>
    <n v="0"/>
    <n v="0"/>
    <n v="0"/>
    <n v="0"/>
    <n v="0"/>
    <n v="0"/>
    <n v="0"/>
    <n v="0"/>
    <n v="0"/>
    <n v="0"/>
    <n v="0"/>
  </r>
  <r>
    <x v="16"/>
    <s v="HYD Accessory, Electron-RET"/>
    <x v="2"/>
    <n v="0"/>
    <n v="0"/>
    <n v="0"/>
    <n v="0"/>
    <n v="0"/>
    <n v="0"/>
    <n v="0"/>
    <n v="0"/>
    <n v="0"/>
    <n v="0"/>
    <n v="0"/>
    <n v="0"/>
  </r>
  <r>
    <x v="16"/>
    <s v="HYD Accessory, LB-2013"/>
    <x v="2"/>
    <n v="1343"/>
    <n v="1368"/>
    <n v="1393"/>
    <n v="1417"/>
    <n v="1442"/>
    <n v="1467"/>
    <n v="1492"/>
    <n v="1517"/>
    <n v="1542"/>
    <n v="1567"/>
    <n v="1592"/>
    <n v="1617"/>
  </r>
  <r>
    <x v="16"/>
    <s v="HYD Accessory, LB-2013-NSC"/>
    <x v="2"/>
    <n v="0"/>
    <n v="0"/>
    <n v="0"/>
    <n v="0"/>
    <n v="0"/>
    <n v="0"/>
    <n v="0"/>
    <n v="0"/>
    <n v="0"/>
    <n v="0"/>
    <n v="0"/>
    <n v="0"/>
  </r>
  <r>
    <x v="16"/>
    <s v="HYD Accessory, Lower Baker"/>
    <x v="2"/>
    <n v="1740"/>
    <n v="1744"/>
    <n v="1748"/>
    <n v="1752"/>
    <n v="1755"/>
    <n v="1759"/>
    <n v="1763"/>
    <n v="1767"/>
    <n v="1770"/>
    <n v="1774"/>
    <n v="1778"/>
    <n v="1782"/>
  </r>
  <r>
    <x v="16"/>
    <s v="HYD Accessory, Lower Baker-NSC"/>
    <x v="2"/>
    <n v="0"/>
    <n v="0"/>
    <n v="0"/>
    <n v="0"/>
    <n v="0"/>
    <n v="0"/>
    <n v="0"/>
    <n v="0"/>
    <n v="0"/>
    <n v="0"/>
    <n v="0"/>
    <n v="0"/>
  </r>
  <r>
    <x v="16"/>
    <s v="HYD Accessory, Skookumchuck"/>
    <x v="2"/>
    <n v="0"/>
    <n v="0"/>
    <n v="0"/>
    <n v="0"/>
    <n v="0"/>
    <n v="0"/>
    <n v="0"/>
    <n v="0"/>
    <n v="0"/>
    <n v="0"/>
    <n v="0"/>
    <n v="0"/>
  </r>
  <r>
    <x v="16"/>
    <s v="HYD Accessory, Snoq 1 - 2013"/>
    <x v="2"/>
    <n v="1927"/>
    <n v="1975"/>
    <n v="2023"/>
    <n v="2070"/>
    <n v="2118"/>
    <n v="2165"/>
    <n v="2213"/>
    <n v="2261"/>
    <n v="2308"/>
    <n v="2356"/>
    <n v="2403"/>
    <n v="2451"/>
  </r>
  <r>
    <x v="16"/>
    <s v="HYD Accessory, Snoq 1 - 20-NSC"/>
    <x v="2"/>
    <n v="0"/>
    <n v="0"/>
    <n v="0"/>
    <n v="0"/>
    <n v="0"/>
    <n v="0"/>
    <n v="0"/>
    <n v="0"/>
    <n v="0"/>
    <n v="0"/>
    <n v="0"/>
    <n v="0"/>
  </r>
  <r>
    <x v="16"/>
    <s v="HYD Accessory, Snoq 1-NSC"/>
    <x v="2"/>
    <n v="0"/>
    <n v="0"/>
    <n v="0"/>
    <n v="0"/>
    <n v="0"/>
    <n v="0"/>
    <n v="0"/>
    <n v="0"/>
    <n v="0"/>
    <n v="0"/>
    <n v="0"/>
    <n v="0"/>
  </r>
  <r>
    <x v="16"/>
    <s v="HYD Accessory, Snoq 2 - 2013"/>
    <x v="2"/>
    <n v="1200"/>
    <n v="1233"/>
    <n v="1265"/>
    <n v="1298"/>
    <n v="1331"/>
    <n v="1363"/>
    <n v="1396"/>
    <n v="1428"/>
    <n v="1461"/>
    <n v="1493"/>
    <n v="1526"/>
    <n v="1558"/>
  </r>
  <r>
    <x v="16"/>
    <s v="HYD Accessory, Snoq 2 - 20-NSC"/>
    <x v="2"/>
    <n v="0"/>
    <n v="0"/>
    <n v="0"/>
    <n v="0"/>
    <n v="0"/>
    <n v="0"/>
    <n v="0"/>
    <n v="0"/>
    <n v="0"/>
    <n v="0"/>
    <n v="0"/>
    <n v="0"/>
  </r>
  <r>
    <x v="16"/>
    <s v="HYD Accessory, Snoq 2-NSC"/>
    <x v="2"/>
    <n v="0"/>
    <n v="0"/>
    <n v="0"/>
    <n v="0"/>
    <n v="0"/>
    <n v="0"/>
    <n v="0"/>
    <n v="0"/>
    <n v="0"/>
    <n v="0"/>
    <n v="0"/>
    <n v="0"/>
  </r>
  <r>
    <x v="16"/>
    <s v="HYD Accessory, Snoq Park"/>
    <x v="2"/>
    <n v="0"/>
    <n v="0"/>
    <n v="0"/>
    <n v="0"/>
    <n v="0"/>
    <n v="0"/>
    <n v="0"/>
    <n v="0"/>
    <n v="0"/>
    <n v="0"/>
    <n v="0"/>
    <n v="0"/>
  </r>
  <r>
    <x v="16"/>
    <s v="HYD Accessory, Snoq Park-NSC"/>
    <x v="2"/>
    <n v="0"/>
    <n v="0"/>
    <n v="0"/>
    <n v="0"/>
    <n v="0"/>
    <n v="0"/>
    <n v="0"/>
    <n v="0"/>
    <n v="0"/>
    <n v="0"/>
    <n v="0"/>
    <n v="0"/>
  </r>
  <r>
    <x v="16"/>
    <s v="HYD Accessory, Snoqualmie 1"/>
    <x v="2"/>
    <n v="0"/>
    <n v="0"/>
    <n v="0"/>
    <n v="0"/>
    <n v="0"/>
    <n v="0"/>
    <n v="0"/>
    <n v="0"/>
    <n v="0"/>
    <n v="0"/>
    <n v="0"/>
    <n v="0"/>
  </r>
  <r>
    <x v="16"/>
    <s v="HYD Accessory, Snoqualmie 2"/>
    <x v="2"/>
    <n v="0"/>
    <n v="0"/>
    <n v="0"/>
    <n v="0"/>
    <n v="0"/>
    <n v="0"/>
    <n v="0"/>
    <n v="0"/>
    <n v="0"/>
    <n v="0"/>
    <n v="0"/>
    <n v="0"/>
  </r>
  <r>
    <x v="16"/>
    <s v="HYD Accessory, Upper Baker"/>
    <x v="2"/>
    <n v="1386"/>
    <n v="1389"/>
    <n v="1392"/>
    <n v="1395"/>
    <n v="1398"/>
    <n v="1402"/>
    <n v="1405"/>
    <n v="1408"/>
    <n v="1411"/>
    <n v="1414"/>
    <n v="1418"/>
    <n v="1421"/>
  </r>
  <r>
    <x v="16"/>
    <s v="HYD Accessory, Upper Baker-NSC"/>
    <x v="2"/>
    <n v="0"/>
    <n v="0"/>
    <n v="0"/>
    <n v="0"/>
    <n v="0"/>
    <n v="0"/>
    <n v="0"/>
    <n v="0"/>
    <n v="0"/>
    <n v="0"/>
    <n v="0"/>
    <n v="0"/>
  </r>
  <r>
    <x v="17"/>
    <s v="HYD Misc, Electron-RET"/>
    <x v="2"/>
    <n v="0"/>
    <n v="0"/>
    <n v="0"/>
    <n v="0"/>
    <n v="0"/>
    <n v="0"/>
    <n v="0"/>
    <n v="0"/>
    <n v="0"/>
    <n v="0"/>
    <n v="0"/>
    <n v="0"/>
  </r>
  <r>
    <x v="17"/>
    <s v="HYD Misc, LB-2013"/>
    <x v="2"/>
    <n v="28"/>
    <n v="28"/>
    <n v="29"/>
    <n v="30"/>
    <n v="30"/>
    <n v="31"/>
    <n v="32"/>
    <n v="32"/>
    <n v="33"/>
    <n v="34"/>
    <n v="34"/>
    <n v="35"/>
  </r>
  <r>
    <x v="17"/>
    <s v="HYD Misc, LB-2013-NSC"/>
    <x v="2"/>
    <n v="0"/>
    <n v="0"/>
    <n v="0"/>
    <n v="0"/>
    <n v="0"/>
    <n v="0"/>
    <n v="0"/>
    <n v="0"/>
    <n v="0"/>
    <n v="0"/>
    <n v="0"/>
    <n v="0"/>
  </r>
  <r>
    <x v="17"/>
    <s v="HYD Misc, Lower Baker"/>
    <x v="2"/>
    <n v="558"/>
    <n v="560"/>
    <n v="562"/>
    <n v="564"/>
    <n v="565"/>
    <n v="567"/>
    <n v="569"/>
    <n v="570"/>
    <n v="572"/>
    <n v="575"/>
    <n v="577"/>
    <n v="578"/>
  </r>
  <r>
    <x v="17"/>
    <s v="HYD Misc, Lower Baker FSC"/>
    <x v="2"/>
    <n v="700"/>
    <n v="716"/>
    <n v="731"/>
    <n v="747"/>
    <n v="763"/>
    <n v="778"/>
    <n v="794"/>
    <n v="810"/>
    <n v="825"/>
    <n v="841"/>
    <n v="857"/>
    <n v="873"/>
  </r>
  <r>
    <x v="17"/>
    <s v="HYD Misc, Lower Baker FSC-NSC"/>
    <x v="2"/>
    <n v="0"/>
    <n v="0"/>
    <n v="0"/>
    <n v="0"/>
    <n v="0"/>
    <n v="0"/>
    <n v="0"/>
    <n v="0"/>
    <n v="0"/>
    <n v="0"/>
    <n v="0"/>
    <n v="0"/>
  </r>
  <r>
    <x v="17"/>
    <s v="HYD Misc, Lower Baker-NSC"/>
    <x v="2"/>
    <n v="0"/>
    <n v="0"/>
    <n v="0"/>
    <n v="0"/>
    <n v="0"/>
    <n v="0"/>
    <n v="0"/>
    <n v="0"/>
    <n v="0"/>
    <n v="0"/>
    <n v="0"/>
    <n v="0"/>
  </r>
  <r>
    <x v="17"/>
    <s v="HYD Misc, Snoq 1 - 2013"/>
    <x v="2"/>
    <n v="183"/>
    <n v="187"/>
    <n v="192"/>
    <n v="196"/>
    <n v="201"/>
    <n v="205"/>
    <n v="210"/>
    <n v="214"/>
    <n v="219"/>
    <n v="223"/>
    <n v="228"/>
    <n v="232"/>
  </r>
  <r>
    <x v="17"/>
    <s v="HYD Misc, Snoq 1 - 2013-NSC"/>
    <x v="2"/>
    <n v="0"/>
    <n v="0"/>
    <n v="0"/>
    <n v="0"/>
    <n v="0"/>
    <n v="0"/>
    <n v="0"/>
    <n v="0"/>
    <n v="0"/>
    <n v="0"/>
    <n v="0"/>
    <n v="0"/>
  </r>
  <r>
    <x v="17"/>
    <s v="HYD Misc, Snoq 2 - 2013"/>
    <x v="2"/>
    <n v="241"/>
    <n v="245"/>
    <n v="250"/>
    <n v="255"/>
    <n v="259"/>
    <n v="264"/>
    <n v="269"/>
    <n v="274"/>
    <n v="278"/>
    <n v="283"/>
    <n v="288"/>
    <n v="293"/>
  </r>
  <r>
    <x v="17"/>
    <s v="HYD Misc, Snoq 2 - 2013-NSC"/>
    <x v="2"/>
    <n v="0"/>
    <n v="0"/>
    <n v="0"/>
    <n v="0"/>
    <n v="0"/>
    <n v="0"/>
    <n v="0"/>
    <n v="0"/>
    <n v="0"/>
    <n v="0"/>
    <n v="0"/>
    <n v="0"/>
  </r>
  <r>
    <x v="17"/>
    <s v="HYD Misc, Snoq Park"/>
    <x v="2"/>
    <n v="1"/>
    <n v="1"/>
    <n v="1"/>
    <n v="1"/>
    <n v="1"/>
    <n v="1"/>
    <n v="1"/>
    <n v="1"/>
    <n v="1"/>
    <n v="1"/>
    <n v="1"/>
    <n v="1"/>
  </r>
  <r>
    <x v="17"/>
    <s v="HYD Misc, Snoq Park-NSC"/>
    <x v="2"/>
    <n v="0"/>
    <n v="0"/>
    <n v="0"/>
    <n v="0"/>
    <n v="0"/>
    <n v="0"/>
    <n v="0"/>
    <n v="0"/>
    <n v="0"/>
    <n v="0"/>
    <n v="0"/>
    <n v="0"/>
  </r>
  <r>
    <x v="17"/>
    <s v="HYD Misc, Snoqualmie 1"/>
    <x v="2"/>
    <n v="10"/>
    <n v="10"/>
    <n v="10"/>
    <n v="10"/>
    <n v="10"/>
    <n v="10"/>
    <n v="11"/>
    <n v="11"/>
    <n v="11"/>
    <n v="11"/>
    <n v="12"/>
    <n v="12"/>
  </r>
  <r>
    <x v="17"/>
    <s v="HYD Misc, Snoqualmie 1-NSC"/>
    <x v="2"/>
    <n v="0"/>
    <n v="0"/>
    <n v="0"/>
    <n v="0"/>
    <n v="0"/>
    <n v="0"/>
    <n v="0"/>
    <n v="0"/>
    <n v="0"/>
    <n v="0"/>
    <n v="0"/>
    <n v="0"/>
  </r>
  <r>
    <x v="17"/>
    <s v="HYD Misc, Snoqualmie 2"/>
    <x v="2"/>
    <n v="1"/>
    <n v="1"/>
    <n v="1"/>
    <n v="1"/>
    <n v="1"/>
    <n v="1"/>
    <n v="1"/>
    <n v="1"/>
    <n v="1"/>
    <n v="1"/>
    <n v="1"/>
    <n v="1"/>
  </r>
  <r>
    <x v="17"/>
    <s v="HYD Misc, Snoqualmie 2-NSC"/>
    <x v="2"/>
    <n v="0"/>
    <n v="0"/>
    <n v="0"/>
    <n v="0"/>
    <n v="0"/>
    <n v="0"/>
    <n v="0"/>
    <n v="0"/>
    <n v="0"/>
    <n v="0"/>
    <n v="0"/>
    <n v="0"/>
  </r>
  <r>
    <x v="17"/>
    <s v="HYD Misc, UB Hatchery"/>
    <x v="2"/>
    <n v="39"/>
    <n v="41"/>
    <n v="42"/>
    <n v="43"/>
    <n v="45"/>
    <n v="46"/>
    <n v="48"/>
    <n v="49"/>
    <n v="51"/>
    <n v="52"/>
    <n v="53"/>
    <n v="55"/>
  </r>
  <r>
    <x v="17"/>
    <s v="HYD Misc, UB Hatchery-NSC"/>
    <x v="2"/>
    <n v="0"/>
    <n v="0"/>
    <n v="0"/>
    <n v="0"/>
    <n v="0"/>
    <n v="0"/>
    <n v="0"/>
    <n v="0"/>
    <n v="0"/>
    <n v="0"/>
    <n v="0"/>
    <n v="0"/>
  </r>
  <r>
    <x v="17"/>
    <s v="HYD Misc, UB Koma Kulshan"/>
    <x v="2"/>
    <n v="32"/>
    <n v="32"/>
    <n v="32"/>
    <n v="32"/>
    <n v="32"/>
    <n v="32"/>
    <n v="32"/>
    <n v="32"/>
    <n v="32"/>
    <n v="32"/>
    <n v="32"/>
    <n v="32"/>
  </r>
  <r>
    <x v="17"/>
    <s v="HYD Misc, UB Koma Kulshan-NSC"/>
    <x v="2"/>
    <n v="0"/>
    <n v="0"/>
    <n v="0"/>
    <n v="0"/>
    <n v="0"/>
    <n v="0"/>
    <n v="0"/>
    <n v="0"/>
    <n v="0"/>
    <n v="0"/>
    <n v="0"/>
    <n v="0"/>
  </r>
  <r>
    <x v="17"/>
    <s v="HYD Misc, Upper Baker"/>
    <x v="2"/>
    <n v="429"/>
    <n v="431"/>
    <n v="433"/>
    <n v="435"/>
    <n v="437"/>
    <n v="439"/>
    <n v="441"/>
    <n v="443"/>
    <n v="445"/>
    <n v="447"/>
    <n v="449"/>
    <n v="451"/>
  </r>
  <r>
    <x v="17"/>
    <s v="HYD Misc, Upper Baker-NSC"/>
    <x v="2"/>
    <n v="0"/>
    <n v="0"/>
    <n v="0"/>
    <n v="0"/>
    <n v="0"/>
    <n v="0"/>
    <n v="0"/>
    <n v="0"/>
    <n v="0"/>
    <n v="0"/>
    <n v="0"/>
    <n v="0"/>
  </r>
  <r>
    <x v="17"/>
    <s v="HYD Misc, White River-NOTUSED"/>
    <x v="2"/>
    <n v="0"/>
    <n v="0"/>
    <n v="0"/>
    <n v="0"/>
    <n v="0"/>
    <n v="0"/>
    <n v="0"/>
    <n v="0"/>
    <n v="0"/>
    <n v="0"/>
    <n v="0"/>
    <n v="0"/>
  </r>
  <r>
    <x v="17"/>
    <s v="1 HYD S/M/Tools, Snoq 1-2013"/>
    <x v="2"/>
    <n v="570"/>
    <n v="571"/>
    <n v="572"/>
    <n v="572"/>
    <n v="573"/>
    <n v="574"/>
    <n v="575"/>
    <n v="576"/>
    <n v="576"/>
    <n v="577"/>
    <n v="578"/>
    <n v="579"/>
  </r>
  <r>
    <x v="17"/>
    <s v="1 HYD S/M/Tools, Snoq 2-2013"/>
    <x v="2"/>
    <n v="0"/>
    <n v="0"/>
    <n v="0"/>
    <n v="0"/>
    <n v="0"/>
    <n v="0"/>
    <n v="0"/>
    <n v="0"/>
    <n v="0"/>
    <n v="0"/>
    <n v="0"/>
    <n v="0"/>
  </r>
  <r>
    <x v="17"/>
    <s v="1 HYD S/M/Tools, Snoq1-2013-NSC"/>
    <x v="2"/>
    <n v="0"/>
    <n v="0"/>
    <n v="0"/>
    <n v="0"/>
    <n v="0"/>
    <n v="0"/>
    <n v="0"/>
    <n v="0"/>
    <n v="0"/>
    <n v="0"/>
    <n v="0"/>
    <n v="0"/>
  </r>
  <r>
    <x v="17"/>
    <s v="1 HYD S/M/Tools, Snoq2-2013-NSC"/>
    <x v="2"/>
    <n v="0"/>
    <n v="0"/>
    <n v="0"/>
    <n v="0"/>
    <n v="0"/>
    <n v="0"/>
    <n v="0"/>
    <n v="0"/>
    <n v="0"/>
    <n v="0"/>
    <n v="0"/>
    <n v="0"/>
  </r>
  <r>
    <x v="17"/>
    <s v="1 HYD Sta Main Tool, UB Hatch"/>
    <x v="2"/>
    <n v="0"/>
    <n v="0"/>
    <n v="0"/>
    <n v="0"/>
    <n v="0"/>
    <n v="0"/>
    <n v="0"/>
    <n v="0"/>
    <n v="0"/>
    <n v="0"/>
    <n v="0"/>
    <n v="0"/>
  </r>
  <r>
    <x v="17"/>
    <s v="1 HYD Sta Main Tool, UB Hat-NSC"/>
    <x v="2"/>
    <n v="0"/>
    <n v="0"/>
    <n v="0"/>
    <n v="0"/>
    <n v="0"/>
    <n v="0"/>
    <n v="0"/>
    <n v="0"/>
    <n v="0"/>
    <n v="0"/>
    <n v="0"/>
    <n v="0"/>
  </r>
  <r>
    <x v="17"/>
    <s v="1 HYD Sta Main Tool, UB Res-NSC"/>
    <x v="2"/>
    <n v="0"/>
    <n v="0"/>
    <n v="0"/>
    <n v="0"/>
    <n v="0"/>
    <n v="0"/>
    <n v="0"/>
    <n v="0"/>
    <n v="0"/>
    <n v="0"/>
    <n v="0"/>
    <n v="0"/>
  </r>
  <r>
    <x v="17"/>
    <s v="1 HYD Sta Main Tool, UB Resort"/>
    <x v="2"/>
    <n v="0"/>
    <n v="0"/>
    <n v="0"/>
    <n v="0"/>
    <n v="0"/>
    <n v="0"/>
    <n v="0"/>
    <n v="0"/>
    <n v="0"/>
    <n v="0"/>
    <n v="0"/>
    <n v="0"/>
  </r>
  <r>
    <x v="17"/>
    <s v="1 HYD Sta Main Tool, Upper Bker"/>
    <x v="2"/>
    <n v="162"/>
    <n v="169"/>
    <n v="175"/>
    <n v="181"/>
    <n v="187"/>
    <n v="194"/>
    <n v="200"/>
    <n v="206"/>
    <n v="213"/>
    <n v="219"/>
    <n v="226"/>
    <n v="232"/>
  </r>
  <r>
    <x v="17"/>
    <s v="1 HYD Sta Main Tool, Upper -NSC"/>
    <x v="2"/>
    <n v="0"/>
    <n v="0"/>
    <n v="0"/>
    <n v="0"/>
    <n v="0"/>
    <n v="0"/>
    <n v="0"/>
    <n v="0"/>
    <n v="0"/>
    <n v="0"/>
    <n v="0"/>
    <n v="0"/>
  </r>
  <r>
    <x v="17"/>
    <s v="1 HYD Sta Main Tools, LB-2013"/>
    <x v="2"/>
    <n v="2"/>
    <n v="2"/>
    <n v="2"/>
    <n v="2"/>
    <n v="2"/>
    <n v="2"/>
    <n v="2"/>
    <n v="2"/>
    <n v="3"/>
    <n v="3"/>
    <n v="3"/>
    <n v="3"/>
  </r>
  <r>
    <x v="17"/>
    <s v="1 HYD Sta Main Tools, LB-20-NSC"/>
    <x v="2"/>
    <n v="0"/>
    <n v="0"/>
    <n v="0"/>
    <n v="0"/>
    <n v="0"/>
    <n v="0"/>
    <n v="0"/>
    <n v="0"/>
    <n v="0"/>
    <n v="0"/>
    <n v="0"/>
    <n v="0"/>
  </r>
  <r>
    <x v="17"/>
    <s v="1 HYD Sta Main Tools, Lwer Bker"/>
    <x v="2"/>
    <n v="681"/>
    <n v="682"/>
    <n v="684"/>
    <n v="685"/>
    <n v="686"/>
    <n v="688"/>
    <n v="689"/>
    <n v="691"/>
    <n v="692"/>
    <n v="693"/>
    <n v="695"/>
    <n v="696"/>
  </r>
  <r>
    <x v="17"/>
    <s v="1 HYD Sta Main Tools, Lwer -NSC"/>
    <x v="2"/>
    <n v="0"/>
    <n v="0"/>
    <n v="0"/>
    <n v="0"/>
    <n v="0"/>
    <n v="0"/>
    <n v="0"/>
    <n v="0"/>
    <n v="0"/>
    <n v="0"/>
    <n v="0"/>
    <n v="0"/>
  </r>
  <r>
    <x v="17"/>
    <s v="1 HYD Sta Main Tools, Snoq 1"/>
    <x v="2"/>
    <n v="0"/>
    <n v="0"/>
    <n v="0"/>
    <n v="0"/>
    <n v="0"/>
    <n v="0"/>
    <n v="0"/>
    <n v="0"/>
    <n v="0"/>
    <n v="0"/>
    <n v="0"/>
    <n v="0"/>
  </r>
  <r>
    <x v="17"/>
    <s v="1 HYD Sta Main Tools, Snoq 2"/>
    <x v="2"/>
    <n v="88"/>
    <n v="88"/>
    <n v="88"/>
    <n v="88"/>
    <n v="88"/>
    <n v="88"/>
    <n v="88"/>
    <n v="88"/>
    <n v="88"/>
    <n v="88"/>
    <n v="88"/>
    <n v="88"/>
  </r>
  <r>
    <x v="17"/>
    <s v="1 HYD Sta Main Tools, Snoq Park"/>
    <x v="2"/>
    <n v="0"/>
    <n v="0"/>
    <n v="0"/>
    <n v="0"/>
    <n v="0"/>
    <n v="0"/>
    <n v="0"/>
    <n v="0"/>
    <n v="0"/>
    <n v="0"/>
    <n v="0"/>
    <n v="0"/>
  </r>
  <r>
    <x v="17"/>
    <s v="1 HYD Sta Main Tools, SnoqP-NSC"/>
    <x v="2"/>
    <n v="0"/>
    <n v="0"/>
    <n v="0"/>
    <n v="0"/>
    <n v="0"/>
    <n v="0"/>
    <n v="0"/>
    <n v="0"/>
    <n v="0"/>
    <n v="0"/>
    <n v="0"/>
    <n v="0"/>
  </r>
  <r>
    <x v="17"/>
    <s v="1 HYD StaMainTools,Electron-RET"/>
    <x v="2"/>
    <n v="0"/>
    <n v="0"/>
    <n v="0"/>
    <n v="0"/>
    <n v="0"/>
    <n v="0"/>
    <n v="0"/>
    <n v="0"/>
    <n v="0"/>
    <n v="0"/>
    <n v="0"/>
    <n v="0"/>
  </r>
  <r>
    <x v="18"/>
    <s v="HYD RR/Br, White River-NOTUSED"/>
    <x v="2"/>
    <n v="0"/>
    <n v="0"/>
    <n v="0"/>
    <n v="0"/>
    <n v="0"/>
    <n v="0"/>
    <n v="0"/>
    <n v="0"/>
    <n v="0"/>
    <n v="0"/>
    <n v="0"/>
    <n v="0"/>
  </r>
  <r>
    <x v="18"/>
    <s v="HYD RR/Bridges, Electron-RET"/>
    <x v="2"/>
    <n v="0"/>
    <n v="0"/>
    <n v="0"/>
    <n v="0"/>
    <n v="0"/>
    <n v="0"/>
    <n v="0"/>
    <n v="0"/>
    <n v="0"/>
    <n v="0"/>
    <n v="0"/>
    <n v="0"/>
  </r>
  <r>
    <x v="18"/>
    <s v="HYD RR/Bridges, LB-2013"/>
    <x v="2"/>
    <n v="147"/>
    <n v="150"/>
    <n v="153"/>
    <n v="156"/>
    <n v="158"/>
    <n v="161"/>
    <n v="164"/>
    <n v="167"/>
    <n v="170"/>
    <n v="173"/>
    <n v="176"/>
    <n v="178"/>
  </r>
  <r>
    <x v="18"/>
    <s v="HYD RR/Bridges, LB-2013-NSC"/>
    <x v="2"/>
    <n v="0"/>
    <n v="0"/>
    <n v="0"/>
    <n v="0"/>
    <n v="0"/>
    <n v="0"/>
    <n v="0"/>
    <n v="0"/>
    <n v="0"/>
    <n v="0"/>
    <n v="0"/>
    <n v="0"/>
  </r>
  <r>
    <x v="18"/>
    <s v="HYD RR/Bridges, Lower Bake-NSC"/>
    <x v="2"/>
    <n v="0"/>
    <n v="0"/>
    <n v="0"/>
    <n v="0"/>
    <n v="0"/>
    <n v="0"/>
    <n v="0"/>
    <n v="0"/>
    <n v="0"/>
    <n v="0"/>
    <n v="0"/>
    <n v="0"/>
  </r>
  <r>
    <x v="18"/>
    <s v="HYD RR/Bridges, Lower Baker"/>
    <x v="2"/>
    <n v="86"/>
    <n v="86"/>
    <n v="86"/>
    <n v="86"/>
    <n v="87"/>
    <n v="87"/>
    <n v="87"/>
    <n v="87"/>
    <n v="87"/>
    <n v="88"/>
    <n v="88"/>
    <n v="88"/>
  </r>
  <r>
    <x v="18"/>
    <s v="HYD RR/Bridges, Nooksack-RET"/>
    <x v="2"/>
    <n v="0"/>
    <n v="0"/>
    <n v="0"/>
    <n v="0"/>
    <n v="0"/>
    <n v="0"/>
    <n v="0"/>
    <n v="0"/>
    <n v="0"/>
    <n v="0"/>
    <n v="0"/>
    <n v="0"/>
  </r>
  <r>
    <x v="18"/>
    <s v="HYD RR/Bridges, Skook-RET"/>
    <x v="2"/>
    <n v="0"/>
    <n v="0"/>
    <n v="0"/>
    <n v="0"/>
    <n v="0"/>
    <n v="0"/>
    <n v="0"/>
    <n v="0"/>
    <n v="0"/>
    <n v="0"/>
    <n v="0"/>
    <n v="0"/>
  </r>
  <r>
    <x v="18"/>
    <s v="HYD RR/Bridges, Snoq 1 - 2013"/>
    <x v="2"/>
    <n v="88"/>
    <n v="90"/>
    <n v="92"/>
    <n v="94"/>
    <n v="96"/>
    <n v="97"/>
    <n v="99"/>
    <n v="101"/>
    <n v="103"/>
    <n v="105"/>
    <n v="107"/>
    <n v="108"/>
  </r>
  <r>
    <x v="18"/>
    <s v="HYD RR/Bridges, Snoq 1 - 2-NSC"/>
    <x v="2"/>
    <n v="0"/>
    <n v="0"/>
    <n v="0"/>
    <n v="0"/>
    <n v="0"/>
    <n v="0"/>
    <n v="0"/>
    <n v="0"/>
    <n v="0"/>
    <n v="0"/>
    <n v="0"/>
    <n v="0"/>
  </r>
  <r>
    <x v="18"/>
    <s v="HYD RR/Bridges, Snoq 1-NSC"/>
    <x v="2"/>
    <n v="0"/>
    <n v="0"/>
    <n v="0"/>
    <n v="0"/>
    <n v="0"/>
    <n v="0"/>
    <n v="0"/>
    <n v="0"/>
    <n v="0"/>
    <n v="0"/>
    <n v="0"/>
    <n v="0"/>
  </r>
  <r>
    <x v="18"/>
    <s v="HYD RR/Bridges, Snoq 2 - 2013"/>
    <x v="2"/>
    <n v="22"/>
    <n v="22"/>
    <n v="23"/>
    <n v="23"/>
    <n v="24"/>
    <n v="24"/>
    <n v="25"/>
    <n v="25"/>
    <n v="25"/>
    <n v="26"/>
    <n v="26"/>
    <n v="27"/>
  </r>
  <r>
    <x v="18"/>
    <s v="HYD RR/Bridges, Snoq 2 - 2-NSC"/>
    <x v="2"/>
    <n v="0"/>
    <n v="0"/>
    <n v="0"/>
    <n v="0"/>
    <n v="0"/>
    <n v="0"/>
    <n v="0"/>
    <n v="0"/>
    <n v="0"/>
    <n v="0"/>
    <n v="0"/>
    <n v="0"/>
  </r>
  <r>
    <x v="18"/>
    <s v="HYD RR/Bridges, Snoq 2-NSC"/>
    <x v="2"/>
    <n v="0"/>
    <n v="0"/>
    <n v="0"/>
    <n v="0"/>
    <n v="0"/>
    <n v="0"/>
    <n v="0"/>
    <n v="0"/>
    <n v="0"/>
    <n v="0"/>
    <n v="0"/>
    <n v="0"/>
  </r>
  <r>
    <x v="18"/>
    <s v="HYD RR/Bridges, Snoq Park"/>
    <x v="2"/>
    <n v="0"/>
    <n v="0"/>
    <n v="0"/>
    <n v="0"/>
    <n v="0"/>
    <n v="0"/>
    <n v="0"/>
    <n v="0"/>
    <n v="0"/>
    <n v="0"/>
    <n v="0"/>
    <n v="0"/>
  </r>
  <r>
    <x v="18"/>
    <s v="HYD RR/Bridges, Snoq Park-NSC"/>
    <x v="2"/>
    <n v="0"/>
    <n v="0"/>
    <n v="0"/>
    <n v="0"/>
    <n v="0"/>
    <n v="0"/>
    <n v="0"/>
    <n v="0"/>
    <n v="0"/>
    <n v="0"/>
    <n v="0"/>
    <n v="0"/>
  </r>
  <r>
    <x v="18"/>
    <s v="HYD RR/Bridges, Snoqualmie 1"/>
    <x v="2"/>
    <n v="0"/>
    <n v="0"/>
    <n v="0"/>
    <n v="0"/>
    <n v="0"/>
    <n v="0"/>
    <n v="0"/>
    <n v="0"/>
    <n v="0"/>
    <n v="0"/>
    <n v="0"/>
    <n v="0"/>
  </r>
  <r>
    <x v="18"/>
    <s v="HYD RR/Bridges, Snoqualmie 2"/>
    <x v="2"/>
    <n v="0"/>
    <n v="0"/>
    <n v="0"/>
    <n v="0"/>
    <n v="0"/>
    <n v="0"/>
    <n v="0"/>
    <n v="0"/>
    <n v="0"/>
    <n v="0"/>
    <n v="0"/>
    <n v="0"/>
  </r>
  <r>
    <x v="18"/>
    <s v="HYD RR/Bridges, Upper Bake-NSC"/>
    <x v="2"/>
    <n v="0"/>
    <n v="0"/>
    <n v="0"/>
    <n v="0"/>
    <n v="0"/>
    <n v="0"/>
    <n v="0"/>
    <n v="0"/>
    <n v="0"/>
    <n v="0"/>
    <n v="0"/>
    <n v="0"/>
  </r>
  <r>
    <x v="18"/>
    <s v="HYD RR/Bridges, Upper Baker"/>
    <x v="2"/>
    <n v="253"/>
    <n v="259"/>
    <n v="265"/>
    <n v="270"/>
    <n v="276"/>
    <n v="281"/>
    <n v="287"/>
    <n v="293"/>
    <n v="298"/>
    <n v="304"/>
    <n v="309"/>
    <n v="315"/>
  </r>
  <r>
    <x v="19"/>
    <s v="HYD ARO Hydro Production"/>
    <x v="2"/>
    <n v="0"/>
    <n v="0"/>
    <n v="0"/>
    <n v="0"/>
    <n v="0"/>
    <n v="0"/>
    <n v="0"/>
    <n v="0"/>
    <n v="0"/>
    <n v="0"/>
    <n v="0"/>
    <n v="0"/>
  </r>
  <r>
    <x v="20"/>
    <s v="Tax only - WR Prelim Survey"/>
    <x v="2"/>
    <n v="0"/>
    <n v="0"/>
    <n v="0"/>
    <n v="0"/>
    <n v="0"/>
    <n v="0"/>
    <n v="0"/>
    <n v="0"/>
    <n v="0"/>
    <n v="0"/>
    <n v="0"/>
    <n v="0"/>
  </r>
  <r>
    <x v="20"/>
    <s v="Tax only - WR Reg Asset"/>
    <x v="2"/>
    <n v="0"/>
    <n v="0"/>
    <n v="0"/>
    <n v="0"/>
    <n v="0"/>
    <n v="0"/>
    <n v="0"/>
    <n v="0"/>
    <n v="0"/>
    <n v="0"/>
    <n v="0"/>
    <n v="0"/>
  </r>
  <r>
    <x v="21"/>
    <s v="0 PRD Land, Encogen"/>
    <x v="3"/>
    <n v="0"/>
    <n v="0"/>
    <n v="0"/>
    <n v="0"/>
    <n v="0"/>
    <n v="0"/>
    <n v="0"/>
    <n v="0"/>
    <n v="0"/>
    <n v="0"/>
    <n v="0"/>
    <n v="0"/>
  </r>
  <r>
    <x v="21"/>
    <s v="0 PRD Land, Freddy1/Epcor"/>
    <x v="3"/>
    <n v="0"/>
    <n v="0"/>
    <n v="0"/>
    <n v="0"/>
    <n v="0"/>
    <n v="0"/>
    <n v="0"/>
    <n v="0"/>
    <n v="0"/>
    <n v="0"/>
    <n v="0"/>
    <n v="0"/>
  </r>
  <r>
    <x v="21"/>
    <s v="0 PRD Land, Frederickson"/>
    <x v="3"/>
    <n v="0"/>
    <n v="0"/>
    <n v="0"/>
    <n v="0"/>
    <n v="0"/>
    <n v="0"/>
    <n v="0"/>
    <n v="0"/>
    <n v="0"/>
    <n v="0"/>
    <n v="0"/>
    <n v="0"/>
  </r>
  <r>
    <x v="21"/>
    <s v="0 PRD Land, Fredonia"/>
    <x v="3"/>
    <n v="0"/>
    <n v="0"/>
    <n v="0"/>
    <n v="0"/>
    <n v="0"/>
    <n v="0"/>
    <n v="0"/>
    <n v="0"/>
    <n v="0"/>
    <n v="0"/>
    <n v="0"/>
    <n v="0"/>
  </r>
  <r>
    <x v="21"/>
    <s v="0 PRD Land, Goldendale"/>
    <x v="3"/>
    <n v="0"/>
    <n v="0"/>
    <n v="0"/>
    <n v="0"/>
    <n v="0"/>
    <n v="0"/>
    <n v="0"/>
    <n v="0"/>
    <n v="0"/>
    <n v="0"/>
    <n v="0"/>
    <n v="0"/>
  </r>
  <r>
    <x v="21"/>
    <s v="0 PRD Land, Goldendale OP"/>
    <x v="3"/>
    <n v="0"/>
    <n v="0"/>
    <n v="0"/>
    <n v="0"/>
    <n v="0"/>
    <n v="0"/>
    <n v="0"/>
    <n v="0"/>
    <n v="0"/>
    <n v="0"/>
    <n v="0"/>
    <n v="0"/>
  </r>
  <r>
    <x v="21"/>
    <s v="0 PRD Land, Hopkins Ridge"/>
    <x v="3"/>
    <n v="0"/>
    <n v="0"/>
    <n v="0"/>
    <n v="0"/>
    <n v="0"/>
    <n v="0"/>
    <n v="0"/>
    <n v="0"/>
    <n v="0"/>
    <n v="0"/>
    <n v="0"/>
    <n v="0"/>
  </r>
  <r>
    <x v="21"/>
    <s v="0 PRD Land, Lower Snake River"/>
    <x v="3"/>
    <n v="0"/>
    <n v="0"/>
    <n v="0"/>
    <n v="0"/>
    <n v="0"/>
    <n v="0"/>
    <n v="0"/>
    <n v="0"/>
    <n v="0"/>
    <n v="0"/>
    <n v="0"/>
    <n v="0"/>
  </r>
  <r>
    <x v="21"/>
    <s v="0 PRD Land, Mint Farm"/>
    <x v="3"/>
    <n v="0"/>
    <n v="0"/>
    <n v="0"/>
    <n v="0"/>
    <n v="0"/>
    <n v="0"/>
    <n v="0"/>
    <n v="0"/>
    <n v="0"/>
    <n v="0"/>
    <n v="0"/>
    <n v="0"/>
  </r>
  <r>
    <x v="21"/>
    <s v="0 PRD Land, South Whidbey"/>
    <x v="3"/>
    <n v="0"/>
    <n v="0"/>
    <n v="0"/>
    <n v="0"/>
    <n v="0"/>
    <n v="0"/>
    <n v="0"/>
    <n v="0"/>
    <n v="0"/>
    <n v="0"/>
    <n v="0"/>
    <n v="0"/>
  </r>
  <r>
    <x v="21"/>
    <s v="0 PRD Land, Sumas"/>
    <x v="3"/>
    <n v="0"/>
    <n v="0"/>
    <n v="0"/>
    <n v="0"/>
    <n v="0"/>
    <n v="0"/>
    <n v="0"/>
    <n v="0"/>
    <n v="0"/>
    <n v="0"/>
    <n v="0"/>
    <n v="0"/>
  </r>
  <r>
    <x v="21"/>
    <s v="0 PRD Land, Whiskey Ridge Wind"/>
    <x v="3"/>
    <n v="0"/>
    <n v="0"/>
    <n v="0"/>
    <n v="0"/>
    <n v="0"/>
    <n v="0"/>
    <n v="0"/>
    <n v="0"/>
    <n v="0"/>
    <n v="0"/>
    <n v="0"/>
    <n v="0"/>
  </r>
  <r>
    <x v="21"/>
    <s v="0 PRD Land, Whitehorn 1"/>
    <x v="3"/>
    <n v="0"/>
    <n v="0"/>
    <n v="0"/>
    <n v="0"/>
    <n v="0"/>
    <n v="0"/>
    <n v="0"/>
    <n v="0"/>
    <n v="0"/>
    <n v="0"/>
    <n v="0"/>
    <n v="0"/>
  </r>
  <r>
    <x v="21"/>
    <s v="0 PRD Land, Whitehorn 2-3 Com"/>
    <x v="3"/>
    <n v="0"/>
    <n v="0"/>
    <n v="0"/>
    <n v="0"/>
    <n v="0"/>
    <n v="0"/>
    <n v="0"/>
    <n v="0"/>
    <n v="0"/>
    <n v="0"/>
    <n v="0"/>
    <n v="0"/>
  </r>
  <r>
    <x v="21"/>
    <s v="0 PRD Land, Wild Horse"/>
    <x v="3"/>
    <n v="0"/>
    <n v="0"/>
    <n v="0"/>
    <n v="0"/>
    <n v="0"/>
    <n v="0"/>
    <n v="0"/>
    <n v="0"/>
    <n v="0"/>
    <n v="0"/>
    <n v="0"/>
    <n v="0"/>
  </r>
  <r>
    <x v="21"/>
    <s v="1 PRD Easements, Fredonia"/>
    <x v="3"/>
    <n v="208"/>
    <n v="208"/>
    <n v="208"/>
    <n v="209"/>
    <n v="209"/>
    <n v="209"/>
    <n v="209"/>
    <n v="210"/>
    <n v="210"/>
    <n v="210"/>
    <n v="210"/>
    <n v="210"/>
  </r>
  <r>
    <x v="22"/>
    <s v="0 PRD Str/Impv, Crystal Mtn"/>
    <x v="3"/>
    <n v="426"/>
    <n v="426"/>
    <n v="425"/>
    <n v="425"/>
    <n v="425"/>
    <n v="425"/>
    <n v="425"/>
    <n v="424"/>
    <n v="424"/>
    <n v="424"/>
    <n v="424"/>
    <n v="423"/>
  </r>
  <r>
    <x v="22"/>
    <s v="0 PRD Str/Impv, Crystal Mtn-NSC"/>
    <x v="3"/>
    <n v="0"/>
    <n v="0"/>
    <n v="0"/>
    <n v="0"/>
    <n v="0"/>
    <n v="0"/>
    <n v="0"/>
    <n v="0"/>
    <n v="0"/>
    <n v="0"/>
    <n v="0"/>
    <n v="0"/>
  </r>
  <r>
    <x v="22"/>
    <s v="0 PRD Str/Impv, Encogen"/>
    <x v="3"/>
    <n v="6120"/>
    <n v="6140"/>
    <n v="6160"/>
    <n v="6180"/>
    <n v="6199"/>
    <n v="6219"/>
    <n v="6239"/>
    <n v="6259"/>
    <n v="6279"/>
    <n v="6299"/>
    <n v="6319"/>
    <n v="6338"/>
  </r>
  <r>
    <x v="22"/>
    <s v="0 PRD Str/Impv, Encogen-NSC"/>
    <x v="3"/>
    <n v="0"/>
    <n v="0"/>
    <n v="0"/>
    <n v="0"/>
    <n v="0"/>
    <n v="0"/>
    <n v="0"/>
    <n v="0"/>
    <n v="0"/>
    <n v="0"/>
    <n v="0"/>
    <n v="0"/>
  </r>
  <r>
    <x v="22"/>
    <s v="0 PRD Str/Impv, Ferndale"/>
    <x v="3"/>
    <n v="3841"/>
    <n v="3845"/>
    <n v="3849"/>
    <n v="3853"/>
    <n v="3857"/>
    <n v="3861"/>
    <n v="3865"/>
    <n v="3869"/>
    <n v="3873"/>
    <n v="3877"/>
    <n v="3881"/>
    <n v="3885"/>
  </r>
  <r>
    <x v="22"/>
    <s v="0 PRD Str/Impv, Ferndale-NSC"/>
    <x v="3"/>
    <n v="0"/>
    <n v="0"/>
    <n v="0"/>
    <n v="0"/>
    <n v="0"/>
    <n v="0"/>
    <n v="0"/>
    <n v="0"/>
    <n v="0"/>
    <n v="0"/>
    <n v="0"/>
    <n v="0"/>
  </r>
  <r>
    <x v="22"/>
    <s v="0 PRD Str/Impv, Fred 1/APC"/>
    <x v="3"/>
    <n v="2686"/>
    <n v="2696"/>
    <n v="2705"/>
    <n v="2715"/>
    <n v="2724"/>
    <n v="2733"/>
    <n v="2742"/>
    <n v="2752"/>
    <n v="2761"/>
    <n v="2770"/>
    <n v="2779"/>
    <n v="2789"/>
  </r>
  <r>
    <x v="22"/>
    <s v="0 PRD Str/Impv, Fred 1/APC-NSC"/>
    <x v="3"/>
    <n v="0"/>
    <n v="0"/>
    <n v="0"/>
    <n v="0"/>
    <n v="0"/>
    <n v="0"/>
    <n v="0"/>
    <n v="0"/>
    <n v="0"/>
    <n v="0"/>
    <n v="0"/>
    <n v="0"/>
  </r>
  <r>
    <x v="22"/>
    <s v="0 PRD Str/Impv, Frederickson"/>
    <x v="3"/>
    <n v="2643"/>
    <n v="2645"/>
    <n v="2647"/>
    <n v="2649"/>
    <n v="2651"/>
    <n v="2653"/>
    <n v="2656"/>
    <n v="2658"/>
    <n v="2660"/>
    <n v="2662"/>
    <n v="2664"/>
    <n v="2666"/>
  </r>
  <r>
    <x v="22"/>
    <s v="0 PRD Str/Impv, Frederickso-NSC"/>
    <x v="3"/>
    <n v="0"/>
    <n v="0"/>
    <n v="0"/>
    <n v="0"/>
    <n v="0"/>
    <n v="0"/>
    <n v="0"/>
    <n v="0"/>
    <n v="0"/>
    <n v="0"/>
    <n v="0"/>
    <n v="0"/>
  </r>
  <r>
    <x v="22"/>
    <s v="0 PRD Str/Impv, Fredonia"/>
    <x v="3"/>
    <n v="3613"/>
    <n v="3619"/>
    <n v="3625"/>
    <n v="3630"/>
    <n v="3636"/>
    <n v="3642"/>
    <n v="3647"/>
    <n v="3653"/>
    <n v="3659"/>
    <n v="3664"/>
    <n v="3670"/>
    <n v="3676"/>
  </r>
  <r>
    <x v="22"/>
    <s v="0 PRD Str/Impv, Fredonia 3&amp;4 OP"/>
    <x v="3"/>
    <n v="682"/>
    <n v="684"/>
    <n v="686"/>
    <n v="688"/>
    <n v="690"/>
    <n v="692"/>
    <n v="694"/>
    <n v="695"/>
    <n v="697"/>
    <n v="700"/>
    <n v="702"/>
    <n v="704"/>
  </r>
  <r>
    <x v="22"/>
    <s v="0 PRD Str/Impv, Fredonia 3&amp;-NSC"/>
    <x v="3"/>
    <n v="0"/>
    <n v="0"/>
    <n v="0"/>
    <n v="0"/>
    <n v="0"/>
    <n v="0"/>
    <n v="0"/>
    <n v="0"/>
    <n v="0"/>
    <n v="0"/>
    <n v="0"/>
    <n v="0"/>
  </r>
  <r>
    <x v="22"/>
    <s v="0 PRD Str/Impv, Goldendale"/>
    <x v="3"/>
    <n v="64"/>
    <n v="65"/>
    <n v="65"/>
    <n v="66"/>
    <n v="66"/>
    <n v="66"/>
    <n v="67"/>
    <n v="67"/>
    <n v="67"/>
    <n v="68"/>
    <n v="68"/>
    <n v="69"/>
  </r>
  <r>
    <x v="22"/>
    <s v="0 PRD Str/Impv, Goldendale -NSC"/>
    <x v="3"/>
    <n v="0"/>
    <n v="0"/>
    <n v="0"/>
    <n v="0"/>
    <n v="0"/>
    <n v="0"/>
    <n v="0"/>
    <n v="0"/>
    <n v="0"/>
    <n v="0"/>
    <n v="0"/>
    <n v="0"/>
  </r>
  <r>
    <x v="22"/>
    <s v="0 PRD Str/Impv, Goldendale OP"/>
    <x v="3"/>
    <n v="27287"/>
    <n v="27316"/>
    <n v="27344"/>
    <n v="27373"/>
    <n v="27402"/>
    <n v="27430"/>
    <n v="27459"/>
    <n v="27487"/>
    <n v="27516"/>
    <n v="27545"/>
    <n v="27573"/>
    <n v="27602"/>
  </r>
  <r>
    <x v="22"/>
    <s v="0 PRD Str/Impv, Goldendale-NSC"/>
    <x v="3"/>
    <n v="0"/>
    <n v="0"/>
    <n v="0"/>
    <n v="0"/>
    <n v="0"/>
    <n v="0"/>
    <n v="0"/>
    <n v="0"/>
    <n v="0"/>
    <n v="0"/>
    <n v="0"/>
    <n v="0"/>
  </r>
  <r>
    <x v="22"/>
    <s v="0 PRD Str/Impv, Mint Farm"/>
    <x v="3"/>
    <n v="180"/>
    <n v="182"/>
    <n v="185"/>
    <n v="188"/>
    <n v="190"/>
    <n v="193"/>
    <n v="195"/>
    <n v="198"/>
    <n v="201"/>
    <n v="203"/>
    <n v="206"/>
    <n v="209"/>
  </r>
  <r>
    <x v="22"/>
    <s v="0 PRD Str/Impv, Mint Farm OP"/>
    <x v="3"/>
    <n v="3214"/>
    <n v="3236"/>
    <n v="3258"/>
    <n v="3280"/>
    <n v="3302"/>
    <n v="3324"/>
    <n v="3346"/>
    <n v="3368"/>
    <n v="3390"/>
    <n v="3413"/>
    <n v="3435"/>
    <n v="3457"/>
  </r>
  <r>
    <x v="22"/>
    <s v="0 PRD Str/Impv, Mint Farm-NSC"/>
    <x v="3"/>
    <n v="0"/>
    <n v="0"/>
    <n v="0"/>
    <n v="0"/>
    <n v="0"/>
    <n v="0"/>
    <n v="0"/>
    <n v="0"/>
    <n v="0"/>
    <n v="0"/>
    <n v="0"/>
    <n v="0"/>
  </r>
  <r>
    <x v="22"/>
    <s v="0 PRD Str/Impv, Mint OP-NSC"/>
    <x v="3"/>
    <n v="0"/>
    <n v="0"/>
    <n v="0"/>
    <n v="0"/>
    <n v="0"/>
    <n v="0"/>
    <n v="0"/>
    <n v="0"/>
    <n v="0"/>
    <n v="0"/>
    <n v="0"/>
    <n v="0"/>
  </r>
  <r>
    <x v="22"/>
    <s v="0 PRD Str/Impv, S Whidbey-RET"/>
    <x v="3"/>
    <n v="0"/>
    <n v="0"/>
    <n v="0"/>
    <n v="0"/>
    <n v="0"/>
    <n v="0"/>
    <n v="0"/>
    <n v="0"/>
    <n v="0"/>
    <n v="0"/>
    <n v="0"/>
    <n v="0"/>
  </r>
  <r>
    <x v="22"/>
    <s v="0 PRD Str/Impv, Sumas"/>
    <x v="3"/>
    <n v="65"/>
    <n v="67"/>
    <n v="68"/>
    <n v="69"/>
    <n v="71"/>
    <n v="72"/>
    <n v="74"/>
    <n v="75"/>
    <n v="76"/>
    <n v="78"/>
    <n v="79"/>
    <n v="81"/>
  </r>
  <r>
    <x v="22"/>
    <s v="0 PRD Str/Impv, Sumas OP"/>
    <x v="3"/>
    <n v="2336"/>
    <n v="2340"/>
    <n v="2343"/>
    <n v="2346"/>
    <n v="2349"/>
    <n v="2352"/>
    <n v="2356"/>
    <n v="2359"/>
    <n v="2362"/>
    <n v="2365"/>
    <n v="2369"/>
    <n v="2372"/>
  </r>
  <r>
    <x v="22"/>
    <s v="0 PRD Str/Impv, Sumas OP-NSC"/>
    <x v="3"/>
    <n v="0"/>
    <n v="0"/>
    <n v="0"/>
    <n v="0"/>
    <n v="0"/>
    <n v="0"/>
    <n v="0"/>
    <n v="0"/>
    <n v="0"/>
    <n v="0"/>
    <n v="0"/>
    <n v="0"/>
  </r>
  <r>
    <x v="22"/>
    <s v="0 PRD Str/Impv, Sumas-NSC"/>
    <x v="3"/>
    <n v="0"/>
    <n v="0"/>
    <n v="0"/>
    <n v="0"/>
    <n v="0"/>
    <n v="0"/>
    <n v="0"/>
    <n v="0"/>
    <n v="0"/>
    <n v="0"/>
    <n v="0"/>
    <n v="0"/>
  </r>
  <r>
    <x v="22"/>
    <s v="0 PRD Str/Impv, Whitehorn 1-RET"/>
    <x v="3"/>
    <n v="0"/>
    <n v="0"/>
    <n v="0"/>
    <n v="0"/>
    <n v="0"/>
    <n v="0"/>
    <n v="0"/>
    <n v="0"/>
    <n v="0"/>
    <n v="0"/>
    <n v="0"/>
    <n v="0"/>
  </r>
  <r>
    <x v="22"/>
    <s v="0 PRD Str/Impv, Whitehorn 2-3Cm"/>
    <x v="3"/>
    <n v="554"/>
    <n v="557"/>
    <n v="560"/>
    <n v="563"/>
    <n v="565"/>
    <n v="568"/>
    <n v="571"/>
    <n v="574"/>
    <n v="578"/>
    <n v="581"/>
    <n v="585"/>
    <n v="588"/>
  </r>
  <r>
    <x v="22"/>
    <s v="0 PRD Str/Impv, Whitehorn 2-NSC"/>
    <x v="3"/>
    <n v="0"/>
    <n v="0"/>
    <n v="0"/>
    <n v="0"/>
    <n v="0"/>
    <n v="0"/>
    <n v="0"/>
    <n v="0"/>
    <n v="0"/>
    <n v="0"/>
    <n v="0"/>
    <n v="0"/>
  </r>
  <r>
    <x v="22"/>
    <s v="01 PRD Str/Impv, Hop Ridge-NSC"/>
    <x v="3"/>
    <n v="0"/>
    <n v="0"/>
    <n v="0"/>
    <n v="0"/>
    <n v="0"/>
    <n v="0"/>
    <n v="0"/>
    <n v="0"/>
    <n v="0"/>
    <n v="0"/>
    <n v="0"/>
    <n v="0"/>
  </r>
  <r>
    <x v="22"/>
    <s v="01 PRD Str/Impv, Hopkins Ridge"/>
    <x v="3"/>
    <n v="167"/>
    <n v="187"/>
    <n v="207"/>
    <n v="226"/>
    <n v="246"/>
    <n v="265"/>
    <n v="285"/>
    <n v="304"/>
    <n v="324"/>
    <n v="344"/>
    <n v="363"/>
    <n v="383"/>
  </r>
  <r>
    <x v="22"/>
    <s v="01 PRD Str/Impv, LSR"/>
    <x v="3"/>
    <n v="6359"/>
    <n v="6473"/>
    <n v="6587"/>
    <n v="6701"/>
    <n v="6815"/>
    <n v="6929"/>
    <n v="7043"/>
    <n v="7157"/>
    <n v="7271"/>
    <n v="7385"/>
    <n v="7499"/>
    <n v="7613"/>
  </r>
  <r>
    <x v="22"/>
    <s v="01 PRD Str/Impv, LSR-NSC"/>
    <x v="3"/>
    <n v="0"/>
    <n v="0"/>
    <n v="0"/>
    <n v="0"/>
    <n v="0"/>
    <n v="0"/>
    <n v="0"/>
    <n v="0"/>
    <n v="0"/>
    <n v="0"/>
    <n v="0"/>
    <n v="0"/>
  </r>
  <r>
    <x v="22"/>
    <s v="01 PRD Str/Impv, Wild Horse"/>
    <x v="3"/>
    <n v="2389"/>
    <n v="2446"/>
    <n v="2502"/>
    <n v="2558"/>
    <n v="2615"/>
    <n v="2671"/>
    <n v="2728"/>
    <n v="2784"/>
    <n v="2841"/>
    <n v="2897"/>
    <n v="2954"/>
    <n v="3010"/>
  </r>
  <r>
    <x v="22"/>
    <s v="01 PRD Str/Impv, Wild Horse-NSC"/>
    <x v="3"/>
    <n v="0"/>
    <n v="0"/>
    <n v="0"/>
    <n v="0"/>
    <n v="0"/>
    <n v="0"/>
    <n v="0"/>
    <n v="0"/>
    <n v="0"/>
    <n v="0"/>
    <n v="0"/>
    <n v="0"/>
  </r>
  <r>
    <x v="22"/>
    <s v="01 PRD Str/Impv,Wild Horse Expa"/>
    <x v="3"/>
    <n v="1011"/>
    <n v="1026"/>
    <n v="1041"/>
    <n v="1057"/>
    <n v="1072"/>
    <n v="1088"/>
    <n v="1103"/>
    <n v="1118"/>
    <n v="1134"/>
    <n v="1149"/>
    <n v="1164"/>
    <n v="1180"/>
  </r>
  <r>
    <x v="22"/>
    <s v="01 PRD Str/Impv,Wld Hrs Exp-NSC"/>
    <x v="3"/>
    <n v="0"/>
    <n v="0"/>
    <n v="0"/>
    <n v="0"/>
    <n v="0"/>
    <n v="0"/>
    <n v="0"/>
    <n v="0"/>
    <n v="0"/>
    <n v="0"/>
    <n v="0"/>
    <n v="0"/>
  </r>
  <r>
    <x v="22"/>
    <s v="1 PRD LH Impv, Whitehorn-DONOTU"/>
    <x v="3"/>
    <n v="0"/>
    <n v="0"/>
    <n v="0"/>
    <n v="0"/>
    <n v="0"/>
    <n v="0"/>
    <n v="0"/>
    <n v="0"/>
    <n v="0"/>
    <n v="0"/>
    <n v="0"/>
    <n v="0"/>
  </r>
  <r>
    <x v="23"/>
    <s v="PRD Fuel Hldr, Fredonia 3&amp;4 OP"/>
    <x v="3"/>
    <n v="546"/>
    <n v="549"/>
    <n v="552"/>
    <n v="555"/>
    <n v="557"/>
    <n v="560"/>
    <n v="563"/>
    <n v="566"/>
    <n v="569"/>
    <n v="571"/>
    <n v="574"/>
    <n v="577"/>
  </r>
  <r>
    <x v="23"/>
    <s v="PRD Fuel Hldr, Fredonia 3&amp;-NSC"/>
    <x v="3"/>
    <n v="0"/>
    <n v="0"/>
    <n v="0"/>
    <n v="0"/>
    <n v="0"/>
    <n v="0"/>
    <n v="0"/>
    <n v="0"/>
    <n v="0"/>
    <n v="0"/>
    <n v="0"/>
    <n v="0"/>
  </r>
  <r>
    <x v="23"/>
    <s v="PRD Fuel Hldr, Gldndale OP-NSC"/>
    <x v="3"/>
    <n v="0"/>
    <n v="0"/>
    <n v="0"/>
    <n v="0"/>
    <n v="0"/>
    <n v="0"/>
    <n v="0"/>
    <n v="0"/>
    <n v="0"/>
    <n v="0"/>
    <n v="0"/>
    <n v="0"/>
  </r>
  <r>
    <x v="23"/>
    <s v="PRD Fuel Hldr, Gldndale-NSC"/>
    <x v="3"/>
    <n v="0"/>
    <n v="0"/>
    <n v="0"/>
    <n v="0"/>
    <n v="0"/>
    <n v="0"/>
    <n v="0"/>
    <n v="0"/>
    <n v="0"/>
    <n v="0"/>
    <n v="0"/>
    <n v="0"/>
  </r>
  <r>
    <x v="23"/>
    <s v="PRD Fuel Holder, Cystal Mtn"/>
    <x v="3"/>
    <n v="97"/>
    <n v="100"/>
    <n v="103"/>
    <n v="106"/>
    <n v="109"/>
    <n v="112"/>
    <n v="115"/>
    <n v="118"/>
    <n v="122"/>
    <n v="125"/>
    <n v="128"/>
    <n v="131"/>
  </r>
  <r>
    <x v="23"/>
    <s v="PRD Fuel Holder, Cystal Mt-NSC"/>
    <x v="3"/>
    <n v="0"/>
    <n v="0"/>
    <n v="0"/>
    <n v="0"/>
    <n v="0"/>
    <n v="0"/>
    <n v="0"/>
    <n v="0"/>
    <n v="0"/>
    <n v="0"/>
    <n v="0"/>
    <n v="0"/>
  </r>
  <r>
    <x v="23"/>
    <s v="PRD Fuel Holder, Encogen"/>
    <x v="3"/>
    <n v="6761"/>
    <n v="6771"/>
    <n v="6781"/>
    <n v="6792"/>
    <n v="6802"/>
    <n v="6813"/>
    <n v="6823"/>
    <n v="6833"/>
    <n v="6844"/>
    <n v="6854"/>
    <n v="6865"/>
    <n v="6875"/>
  </r>
  <r>
    <x v="23"/>
    <s v="PRD Fuel Holder, Encogen-NSC"/>
    <x v="3"/>
    <n v="0"/>
    <n v="0"/>
    <n v="0"/>
    <n v="0"/>
    <n v="0"/>
    <n v="0"/>
    <n v="0"/>
    <n v="0"/>
    <n v="0"/>
    <n v="0"/>
    <n v="0"/>
    <n v="0"/>
  </r>
  <r>
    <x v="23"/>
    <s v="PRD Fuel Holder, Ferndale"/>
    <x v="3"/>
    <n v="295"/>
    <n v="296"/>
    <n v="297"/>
    <n v="297"/>
    <n v="298"/>
    <n v="299"/>
    <n v="300"/>
    <n v="300"/>
    <n v="301"/>
    <n v="302"/>
    <n v="302"/>
    <n v="303"/>
  </r>
  <r>
    <x v="23"/>
    <s v="PRD Fuel Holder, Ferndale-NSC"/>
    <x v="3"/>
    <n v="0"/>
    <n v="0"/>
    <n v="0"/>
    <n v="0"/>
    <n v="0"/>
    <n v="0"/>
    <n v="0"/>
    <n v="0"/>
    <n v="0"/>
    <n v="0"/>
    <n v="0"/>
    <n v="0"/>
  </r>
  <r>
    <x v="23"/>
    <s v="PRD Fuel Holder, Fred 1/APC"/>
    <x v="3"/>
    <n v="769"/>
    <n v="774"/>
    <n v="778"/>
    <n v="782"/>
    <n v="786"/>
    <n v="790"/>
    <n v="795"/>
    <n v="799"/>
    <n v="803"/>
    <n v="807"/>
    <n v="812"/>
    <n v="816"/>
  </r>
  <r>
    <x v="23"/>
    <s v="PRD Fuel Holder, Fred 1/AP-NSC"/>
    <x v="3"/>
    <n v="0"/>
    <n v="0"/>
    <n v="0"/>
    <n v="0"/>
    <n v="0"/>
    <n v="0"/>
    <n v="0"/>
    <n v="0"/>
    <n v="0"/>
    <n v="0"/>
    <n v="0"/>
    <n v="0"/>
  </r>
  <r>
    <x v="23"/>
    <s v="PRD Fuel Holder, Frederick-NSC"/>
    <x v="3"/>
    <n v="0"/>
    <n v="0"/>
    <n v="0"/>
    <n v="0"/>
    <n v="0"/>
    <n v="0"/>
    <n v="0"/>
    <n v="0"/>
    <n v="0"/>
    <n v="0"/>
    <n v="0"/>
    <n v="0"/>
  </r>
  <r>
    <x v="23"/>
    <s v="PRD Fuel Holder, Frederickson"/>
    <x v="3"/>
    <n v="4001"/>
    <n v="4003"/>
    <n v="4005"/>
    <n v="4006"/>
    <n v="4008"/>
    <n v="4010"/>
    <n v="4011"/>
    <n v="4013"/>
    <n v="4015"/>
    <n v="4017"/>
    <n v="4018"/>
    <n v="4020"/>
  </r>
  <r>
    <x v="23"/>
    <s v="PRD Fuel Holder, Fredonia"/>
    <x v="3"/>
    <n v="2069"/>
    <n v="2077"/>
    <n v="2084"/>
    <n v="2091"/>
    <n v="2099"/>
    <n v="2106"/>
    <n v="2114"/>
    <n v="2121"/>
    <n v="2129"/>
    <n v="2136"/>
    <n v="2143"/>
    <n v="2151"/>
  </r>
  <r>
    <x v="23"/>
    <s v="PRD Fuel Holder, Goldendale"/>
    <x v="3"/>
    <n v="0"/>
    <n v="0"/>
    <n v="0"/>
    <n v="0"/>
    <n v="0"/>
    <n v="0"/>
    <n v="0"/>
    <n v="0"/>
    <n v="0"/>
    <n v="0"/>
    <n v="0"/>
    <n v="0"/>
  </r>
  <r>
    <x v="23"/>
    <s v="PRD Fuel Holder, Goldendale OP"/>
    <x v="3"/>
    <n v="1516"/>
    <n v="1517"/>
    <n v="1519"/>
    <n v="1520"/>
    <n v="1522"/>
    <n v="1524"/>
    <n v="1525"/>
    <n v="1527"/>
    <n v="1529"/>
    <n v="1530"/>
    <n v="1532"/>
    <n v="1534"/>
  </r>
  <r>
    <x v="23"/>
    <s v="PRD Fuel Holder, Mint Farm"/>
    <x v="3"/>
    <n v="0"/>
    <n v="0"/>
    <n v="0"/>
    <n v="0"/>
    <n v="0"/>
    <n v="0"/>
    <n v="0"/>
    <n v="0"/>
    <n v="0"/>
    <n v="0"/>
    <n v="0"/>
    <n v="0"/>
  </r>
  <r>
    <x v="23"/>
    <s v="PRD Fuel Holder, Mint Farm OP"/>
    <x v="3"/>
    <n v="474"/>
    <n v="477"/>
    <n v="481"/>
    <n v="484"/>
    <n v="487"/>
    <n v="490"/>
    <n v="494"/>
    <n v="497"/>
    <n v="500"/>
    <n v="504"/>
    <n v="507"/>
    <n v="510"/>
  </r>
  <r>
    <x v="23"/>
    <s v="PRD Fuel Holder, Mint Farm-NSC"/>
    <x v="3"/>
    <n v="0"/>
    <n v="0"/>
    <n v="0"/>
    <n v="0"/>
    <n v="0"/>
    <n v="0"/>
    <n v="0"/>
    <n v="0"/>
    <n v="0"/>
    <n v="0"/>
    <n v="0"/>
    <n v="0"/>
  </r>
  <r>
    <x v="23"/>
    <s v="PRD Fuel Holder, Mint OP-NSC"/>
    <x v="3"/>
    <n v="0"/>
    <n v="0"/>
    <n v="0"/>
    <n v="0"/>
    <n v="0"/>
    <n v="0"/>
    <n v="0"/>
    <n v="0"/>
    <n v="0"/>
    <n v="0"/>
    <n v="0"/>
    <n v="0"/>
  </r>
  <r>
    <x v="23"/>
    <s v="PRD Fuel Holder, South WHB-RET"/>
    <x v="3"/>
    <n v="0"/>
    <n v="0"/>
    <n v="0"/>
    <n v="0"/>
    <n v="0"/>
    <n v="0"/>
    <n v="0"/>
    <n v="0"/>
    <n v="0"/>
    <n v="0"/>
    <n v="0"/>
    <n v="0"/>
  </r>
  <r>
    <x v="23"/>
    <s v="PRD Fuel Holder, Sumas"/>
    <x v="3"/>
    <n v="0"/>
    <n v="0"/>
    <n v="0"/>
    <n v="0"/>
    <n v="0"/>
    <n v="0"/>
    <n v="0"/>
    <n v="0"/>
    <n v="0"/>
    <n v="0"/>
    <n v="0"/>
    <n v="0"/>
  </r>
  <r>
    <x v="23"/>
    <s v="PRD Fuel Holder, Sumas OP"/>
    <x v="3"/>
    <n v="3539"/>
    <n v="3543"/>
    <n v="3546"/>
    <n v="3549"/>
    <n v="3552"/>
    <n v="3555"/>
    <n v="3559"/>
    <n v="3562"/>
    <n v="3565"/>
    <n v="3568"/>
    <n v="3571"/>
    <n v="3575"/>
  </r>
  <r>
    <x v="23"/>
    <s v="PRD Fuel Holder, Sumas OP-NSC"/>
    <x v="3"/>
    <n v="0"/>
    <n v="0"/>
    <n v="0"/>
    <n v="0"/>
    <n v="0"/>
    <n v="0"/>
    <n v="0"/>
    <n v="0"/>
    <n v="0"/>
    <n v="0"/>
    <n v="0"/>
    <n v="0"/>
  </r>
  <r>
    <x v="23"/>
    <s v="PRD Fuel Holder, Sumas-NSC"/>
    <x v="3"/>
    <n v="0"/>
    <n v="0"/>
    <n v="0"/>
    <n v="0"/>
    <n v="0"/>
    <n v="0"/>
    <n v="0"/>
    <n v="0"/>
    <n v="0"/>
    <n v="0"/>
    <n v="0"/>
    <n v="0"/>
  </r>
  <r>
    <x v="23"/>
    <s v="PRD Fuel Holder, WH 1-RET"/>
    <x v="3"/>
    <n v="0"/>
    <n v="0"/>
    <n v="0"/>
    <n v="0"/>
    <n v="0"/>
    <n v="0"/>
    <n v="0"/>
    <n v="0"/>
    <n v="0"/>
    <n v="0"/>
    <n v="0"/>
    <n v="0"/>
  </r>
  <r>
    <x v="23"/>
    <s v="PRD Fuel Holder, Whitehorn 2-3"/>
    <x v="3"/>
    <n v="155"/>
    <n v="155"/>
    <n v="155"/>
    <n v="155"/>
    <n v="155"/>
    <n v="155"/>
    <n v="155"/>
    <n v="155"/>
    <n v="155"/>
    <n v="155"/>
    <n v="155"/>
    <n v="155"/>
  </r>
  <r>
    <x v="23"/>
    <s v="PRD Fuel Holder, Whitehorn-NSC"/>
    <x v="3"/>
    <n v="0"/>
    <n v="0"/>
    <n v="0"/>
    <n v="0"/>
    <n v="0"/>
    <n v="0"/>
    <n v="0"/>
    <n v="0"/>
    <n v="0"/>
    <n v="0"/>
    <n v="0"/>
    <n v="0"/>
  </r>
  <r>
    <x v="24"/>
    <s v="0 102 PRD Gen, Goldendale"/>
    <x v="3"/>
    <n v="0"/>
    <n v="0"/>
    <n v="0"/>
    <n v="0"/>
    <n v="0"/>
    <n v="0"/>
    <n v="0"/>
    <n v="0"/>
    <n v="0"/>
    <n v="0"/>
    <n v="0"/>
    <n v="0"/>
  </r>
  <r>
    <x v="24"/>
    <s v="0 PRD Gen, Crystal Mtn"/>
    <x v="3"/>
    <n v="439"/>
    <n v="441"/>
    <n v="442"/>
    <n v="443"/>
    <n v="445"/>
    <n v="446"/>
    <n v="448"/>
    <n v="449"/>
    <n v="451"/>
    <n v="452"/>
    <n v="454"/>
    <n v="455"/>
  </r>
  <r>
    <x v="24"/>
    <s v="0 PRD Gen, Crystal Mtn-NSC"/>
    <x v="3"/>
    <n v="0"/>
    <n v="0"/>
    <n v="0"/>
    <n v="0"/>
    <n v="0"/>
    <n v="0"/>
    <n v="0"/>
    <n v="0"/>
    <n v="0"/>
    <n v="0"/>
    <n v="0"/>
    <n v="0"/>
  </r>
  <r>
    <x v="24"/>
    <s v="0 PRD Gen, Frederickson"/>
    <x v="3"/>
    <n v="24511"/>
    <n v="24553"/>
    <n v="24595"/>
    <n v="24638"/>
    <n v="24680"/>
    <n v="24723"/>
    <n v="24766"/>
    <n v="24809"/>
    <n v="24852"/>
    <n v="24895"/>
    <n v="24937"/>
    <n v="24980"/>
  </r>
  <r>
    <x v="24"/>
    <s v="0 PRD Gen, Frederickson-NSC"/>
    <x v="3"/>
    <n v="0"/>
    <n v="0"/>
    <n v="0"/>
    <n v="0"/>
    <n v="0"/>
    <n v="0"/>
    <n v="0"/>
    <n v="0"/>
    <n v="0"/>
    <n v="0"/>
    <n v="0"/>
    <n v="0"/>
  </r>
  <r>
    <x v="24"/>
    <s v="0 PRD Gen, Fredonia"/>
    <x v="3"/>
    <n v="40579"/>
    <n v="40684"/>
    <n v="40788"/>
    <n v="40893"/>
    <n v="40998"/>
    <n v="41103"/>
    <n v="41209"/>
    <n v="41314"/>
    <n v="41419"/>
    <n v="41524"/>
    <n v="41630"/>
    <n v="41735"/>
  </r>
  <r>
    <x v="24"/>
    <s v="0 PRD Gen, Fredonia 3&amp;4 OP"/>
    <x v="3"/>
    <n v="28849"/>
    <n v="28975"/>
    <n v="29101"/>
    <n v="29227"/>
    <n v="29353"/>
    <n v="29479"/>
    <n v="29605"/>
    <n v="29731"/>
    <n v="29857"/>
    <n v="29712"/>
    <n v="29843"/>
    <n v="29974"/>
  </r>
  <r>
    <x v="24"/>
    <s v="0 PRD Gen, Fredonia 3&amp;4 OP-NSC"/>
    <x v="3"/>
    <n v="0"/>
    <n v="0"/>
    <n v="0"/>
    <n v="0"/>
    <n v="0"/>
    <n v="0"/>
    <n v="0"/>
    <n v="0"/>
    <n v="0"/>
    <n v="0"/>
    <n v="0"/>
    <n v="0"/>
  </r>
  <r>
    <x v="24"/>
    <s v="0 PRD Gen, Fredonia-NSC"/>
    <x v="3"/>
    <n v="0"/>
    <n v="0"/>
    <n v="0"/>
    <n v="0"/>
    <n v="0"/>
    <n v="0"/>
    <n v="0"/>
    <n v="0"/>
    <n v="0"/>
    <n v="0"/>
    <n v="0"/>
    <n v="0"/>
  </r>
  <r>
    <x v="24"/>
    <s v="0 PRD Gen, South Whidbey-RET"/>
    <x v="3"/>
    <n v="0"/>
    <n v="0"/>
    <n v="0"/>
    <n v="0"/>
    <n v="0"/>
    <n v="0"/>
    <n v="0"/>
    <n v="0"/>
    <n v="0"/>
    <n v="0"/>
    <n v="0"/>
    <n v="0"/>
  </r>
  <r>
    <x v="24"/>
    <s v="0 PRD Gen, Whitehorn 1-RET"/>
    <x v="3"/>
    <n v="0"/>
    <n v="0"/>
    <n v="0"/>
    <n v="0"/>
    <n v="0"/>
    <n v="0"/>
    <n v="0"/>
    <n v="0"/>
    <n v="0"/>
    <n v="0"/>
    <n v="0"/>
    <n v="0"/>
  </r>
  <r>
    <x v="24"/>
    <s v="0 PRD Gen, Whitehorn 2&amp;3 pu-NSC"/>
    <x v="3"/>
    <n v="0"/>
    <n v="0"/>
    <n v="0"/>
    <n v="0"/>
    <n v="0"/>
    <n v="0"/>
    <n v="0"/>
    <n v="0"/>
    <n v="0"/>
    <n v="0"/>
    <n v="0"/>
    <n v="0"/>
  </r>
  <r>
    <x v="24"/>
    <s v="0 PRD Gen, Whitehorn 2&amp;3 purch"/>
    <x v="3"/>
    <n v="29419"/>
    <n v="29435"/>
    <n v="29450"/>
    <n v="29465"/>
    <n v="29481"/>
    <n v="29496"/>
    <n v="29511"/>
    <n v="29526"/>
    <n v="29542"/>
    <n v="29557"/>
    <n v="29572"/>
    <n v="29588"/>
  </r>
  <r>
    <x v="24"/>
    <s v="0 PRD Gen, Whitehorn 2-3 Com"/>
    <x v="3"/>
    <n v="2178"/>
    <n v="2181"/>
    <n v="2184"/>
    <n v="2188"/>
    <n v="2191"/>
    <n v="2194"/>
    <n v="2197"/>
    <n v="2200"/>
    <n v="2204"/>
    <n v="2207"/>
    <n v="2210"/>
    <n v="2214"/>
  </r>
  <r>
    <x v="24"/>
    <s v="0 PRD Gen, Whitehorn 2-3 Co-NSC"/>
    <x v="3"/>
    <n v="0"/>
    <n v="0"/>
    <n v="0"/>
    <n v="0"/>
    <n v="0"/>
    <n v="0"/>
    <n v="0"/>
    <n v="0"/>
    <n v="0"/>
    <n v="0"/>
    <n v="0"/>
    <n v="0"/>
  </r>
  <r>
    <x v="24"/>
    <s v="01 PRD Gen, Hopkins Expansi-NSC"/>
    <x v="3"/>
    <n v="0"/>
    <n v="0"/>
    <n v="0"/>
    <n v="0"/>
    <n v="0"/>
    <n v="0"/>
    <n v="0"/>
    <n v="0"/>
    <n v="0"/>
    <n v="0"/>
    <n v="0"/>
    <n v="0"/>
  </r>
  <r>
    <x v="24"/>
    <s v="01 PRD Gen, Hopkins Expansion"/>
    <x v="3"/>
    <n v="3358"/>
    <n v="3401"/>
    <n v="3445"/>
    <n v="3488"/>
    <n v="3519"/>
    <n v="3563"/>
    <n v="3607"/>
    <n v="3651"/>
    <n v="3695"/>
    <n v="3740"/>
    <n v="3784"/>
    <n v="3829"/>
  </r>
  <r>
    <x v="24"/>
    <s v="01 PRD Gen, Hopkins Ridge"/>
    <x v="3"/>
    <n v="65007"/>
    <n v="65476"/>
    <n v="65644"/>
    <n v="65873"/>
    <n v="66199"/>
    <n v="66590"/>
    <n v="67030"/>
    <n v="67296"/>
    <n v="67762"/>
    <n v="68229"/>
    <n v="68572"/>
    <n v="68971"/>
  </r>
  <r>
    <x v="24"/>
    <s v="01 PRD Gen, Hopkins Ridge-NSC"/>
    <x v="3"/>
    <n v="0"/>
    <n v="0"/>
    <n v="0"/>
    <n v="0"/>
    <n v="0"/>
    <n v="0"/>
    <n v="0"/>
    <n v="0"/>
    <n v="0"/>
    <n v="0"/>
    <n v="0"/>
    <n v="0"/>
  </r>
  <r>
    <x v="24"/>
    <s v="01 PRD Gen, LSR"/>
    <x v="3"/>
    <n v="143371"/>
    <n v="145342"/>
    <n v="147064"/>
    <n v="149029"/>
    <n v="150927"/>
    <n v="152123"/>
    <n v="154086"/>
    <n v="155977"/>
    <n v="157932"/>
    <n v="159735"/>
    <n v="161578"/>
    <n v="163523"/>
  </r>
  <r>
    <x v="24"/>
    <s v="01 PRD Gen, LSR-NSC"/>
    <x v="3"/>
    <n v="0"/>
    <n v="0"/>
    <n v="0"/>
    <n v="0"/>
    <n v="0"/>
    <n v="0"/>
    <n v="0"/>
    <n v="0"/>
    <n v="0"/>
    <n v="0"/>
    <n v="0"/>
    <n v="0"/>
  </r>
  <r>
    <x v="24"/>
    <s v="01 PRD Gen, Wild Horse Solar"/>
    <x v="3"/>
    <n v="1324"/>
    <n v="1337"/>
    <n v="1349"/>
    <n v="1362"/>
    <n v="1374"/>
    <n v="1387"/>
    <n v="1400"/>
    <n v="1412"/>
    <n v="1425"/>
    <n v="1438"/>
    <n v="1450"/>
    <n v="1463"/>
  </r>
  <r>
    <x v="24"/>
    <s v="01 PRD Gen, Wild Horse Wind"/>
    <x v="3"/>
    <n v="123257"/>
    <n v="124262"/>
    <n v="124806"/>
    <n v="125822"/>
    <n v="125642"/>
    <n v="126633"/>
    <n v="127435"/>
    <n v="128434"/>
    <n v="128983"/>
    <n v="129993"/>
    <n v="129838"/>
    <n v="130844"/>
  </r>
  <r>
    <x v="24"/>
    <s v="01 PRD Gen, Wild Horse Wind-NSC"/>
    <x v="3"/>
    <n v="0"/>
    <n v="0"/>
    <n v="0"/>
    <n v="0"/>
    <n v="0"/>
    <n v="0"/>
    <n v="0"/>
    <n v="0"/>
    <n v="0"/>
    <n v="0"/>
    <n v="0"/>
    <n v="0"/>
  </r>
  <r>
    <x v="24"/>
    <s v="01 PRD Gen, Wld Hrs Solar-NSC"/>
    <x v="3"/>
    <n v="0"/>
    <n v="0"/>
    <n v="0"/>
    <n v="0"/>
    <n v="0"/>
    <n v="0"/>
    <n v="0"/>
    <n v="0"/>
    <n v="0"/>
    <n v="0"/>
    <n v="0"/>
    <n v="0"/>
  </r>
  <r>
    <x v="24"/>
    <s v="01 PRD Gen,Wild Horse Expansion"/>
    <x v="3"/>
    <n v="25021"/>
    <n v="25294"/>
    <n v="25563"/>
    <n v="25836"/>
    <n v="25825"/>
    <n v="26097"/>
    <n v="26370"/>
    <n v="26643"/>
    <n v="26915"/>
    <n v="27188"/>
    <n v="27461"/>
    <n v="27730"/>
  </r>
  <r>
    <x v="24"/>
    <s v="01 PRD Gen,Wld Hrs Expansio-NSC"/>
    <x v="3"/>
    <n v="0"/>
    <n v="0"/>
    <n v="0"/>
    <n v="0"/>
    <n v="0"/>
    <n v="0"/>
    <n v="0"/>
    <n v="0"/>
    <n v="0"/>
    <n v="0"/>
    <n v="0"/>
    <n v="0"/>
  </r>
  <r>
    <x v="24"/>
    <s v="1 PRD Gen LH, Fredonia-RETIRED"/>
    <x v="3"/>
    <n v="0"/>
    <n v="0"/>
    <n v="0"/>
    <n v="0"/>
    <n v="0"/>
    <n v="0"/>
    <n v="0"/>
    <n v="0"/>
    <n v="0"/>
    <n v="0"/>
    <n v="0"/>
    <n v="0"/>
  </r>
  <r>
    <x v="24"/>
    <s v="1 PRD Gen LH, Whitehorn-DONOTUS"/>
    <x v="3"/>
    <n v="0"/>
    <n v="0"/>
    <n v="0"/>
    <n v="0"/>
    <n v="0"/>
    <n v="0"/>
    <n v="0"/>
    <n v="0"/>
    <n v="0"/>
    <n v="0"/>
    <n v="0"/>
    <n v="0"/>
  </r>
  <r>
    <x v="24"/>
    <s v="20 PRD Gen, Encogen"/>
    <x v="3"/>
    <n v="58162"/>
    <n v="58207"/>
    <n v="58252"/>
    <n v="58297"/>
    <n v="58343"/>
    <n v="58388"/>
    <n v="58433"/>
    <n v="58478"/>
    <n v="58475"/>
    <n v="58521"/>
    <n v="58566"/>
    <n v="58426"/>
  </r>
  <r>
    <x v="24"/>
    <s v="20 PRD Gen, Encogen-NSC"/>
    <x v="3"/>
    <n v="0"/>
    <n v="0"/>
    <n v="0"/>
    <n v="0"/>
    <n v="0"/>
    <n v="0"/>
    <n v="0"/>
    <n v="0"/>
    <n v="0"/>
    <n v="0"/>
    <n v="0"/>
    <n v="0"/>
  </r>
  <r>
    <x v="24"/>
    <s v="20 PRD Gen, Ferndale"/>
    <x v="3"/>
    <n v="21572"/>
    <n v="21636"/>
    <n v="21701"/>
    <n v="21765"/>
    <n v="21830"/>
    <n v="21894"/>
    <n v="21959"/>
    <n v="22023"/>
    <n v="22088"/>
    <n v="22152"/>
    <n v="22216"/>
    <n v="22282"/>
  </r>
  <r>
    <x v="24"/>
    <s v="20 PRD Gen, Ferndale-NSC"/>
    <x v="3"/>
    <n v="0"/>
    <n v="0"/>
    <n v="0"/>
    <n v="0"/>
    <n v="0"/>
    <n v="0"/>
    <n v="0"/>
    <n v="0"/>
    <n v="0"/>
    <n v="0"/>
    <n v="0"/>
    <n v="0"/>
  </r>
  <r>
    <x v="24"/>
    <s v="20 PRD Gen, Fred 1/APC"/>
    <x v="3"/>
    <n v="-8318"/>
    <n v="-8099"/>
    <n v="-7880"/>
    <n v="-7662"/>
    <n v="-7443"/>
    <n v="-7224"/>
    <n v="-7005"/>
    <n v="-6787"/>
    <n v="-6568"/>
    <n v="-6349"/>
    <n v="-6131"/>
    <n v="-5912"/>
  </r>
  <r>
    <x v="24"/>
    <s v="20 PRD Gen, Fred 1/APC-NSC"/>
    <x v="3"/>
    <n v="0"/>
    <n v="0"/>
    <n v="0"/>
    <n v="0"/>
    <n v="0"/>
    <n v="0"/>
    <n v="0"/>
    <n v="0"/>
    <n v="0"/>
    <n v="0"/>
    <n v="0"/>
    <n v="0"/>
  </r>
  <r>
    <x v="24"/>
    <s v="20 PRD Gen, Goldendale"/>
    <x v="3"/>
    <n v="3229"/>
    <n v="3510"/>
    <n v="3791"/>
    <n v="4072"/>
    <n v="4352"/>
    <n v="4634"/>
    <n v="4919"/>
    <n v="5206"/>
    <n v="5493"/>
    <n v="5780"/>
    <n v="6068"/>
    <n v="6355"/>
  </r>
  <r>
    <x v="24"/>
    <s v="20 PRD Gen, Goldendale OP"/>
    <x v="3"/>
    <n v="7243"/>
    <n v="7559"/>
    <n v="7874"/>
    <n v="8190"/>
    <n v="8506"/>
    <n v="8306"/>
    <n v="8407"/>
    <n v="8719"/>
    <n v="9030"/>
    <n v="9341"/>
    <n v="9652"/>
    <n v="9963"/>
  </r>
  <r>
    <x v="24"/>
    <s v="20 PRD Gen, Goldendale OP-NSC"/>
    <x v="3"/>
    <n v="0"/>
    <n v="0"/>
    <n v="0"/>
    <n v="0"/>
    <n v="0"/>
    <n v="0"/>
    <n v="0"/>
    <n v="0"/>
    <n v="0"/>
    <n v="0"/>
    <n v="0"/>
    <n v="0"/>
  </r>
  <r>
    <x v="24"/>
    <s v="20 PRD Gen, Goldendale-NSC"/>
    <x v="3"/>
    <n v="0"/>
    <n v="0"/>
    <n v="0"/>
    <n v="0"/>
    <n v="0"/>
    <n v="0"/>
    <n v="0"/>
    <n v="0"/>
    <n v="0"/>
    <n v="0"/>
    <n v="0"/>
    <n v="0"/>
  </r>
  <r>
    <x v="24"/>
    <s v="20 PRD Gen, Mint Farm"/>
    <x v="3"/>
    <n v="-6512"/>
    <n v="-6339"/>
    <n v="-6165"/>
    <n v="-5991"/>
    <n v="-5817"/>
    <n v="-5643"/>
    <n v="-5469"/>
    <n v="-5295"/>
    <n v="-5120"/>
    <n v="-4946"/>
    <n v="-4771"/>
    <n v="-4596"/>
  </r>
  <r>
    <x v="24"/>
    <s v="20 PRD Gen, Mint Farm OP"/>
    <x v="3"/>
    <n v="-6561"/>
    <n v="-6451"/>
    <n v="-6341"/>
    <n v="-6230"/>
    <n v="-6120"/>
    <n v="-6009"/>
    <n v="-5899"/>
    <n v="-5788"/>
    <n v="-5678"/>
    <n v="-5568"/>
    <n v="-5457"/>
    <n v="-5347"/>
  </r>
  <r>
    <x v="24"/>
    <s v="20 PRD Gen, Mint Farm OP-NSC"/>
    <x v="3"/>
    <n v="0"/>
    <n v="0"/>
    <n v="0"/>
    <n v="0"/>
    <n v="0"/>
    <n v="0"/>
    <n v="0"/>
    <n v="0"/>
    <n v="0"/>
    <n v="0"/>
    <n v="0"/>
    <n v="0"/>
  </r>
  <r>
    <x v="24"/>
    <s v="20 PRD Gen, Mint Farm-NSC"/>
    <x v="3"/>
    <n v="0"/>
    <n v="0"/>
    <n v="0"/>
    <n v="0"/>
    <n v="0"/>
    <n v="0"/>
    <n v="0"/>
    <n v="0"/>
    <n v="0"/>
    <n v="0"/>
    <n v="0"/>
    <n v="0"/>
  </r>
  <r>
    <x v="24"/>
    <s v="20 PRD Gen, Sumas"/>
    <x v="3"/>
    <n v="-1534"/>
    <n v="-1528"/>
    <n v="-1522"/>
    <n v="-1515"/>
    <n v="-1509"/>
    <n v="-1502"/>
    <n v="-1496"/>
    <n v="-1489"/>
    <n v="-1482"/>
    <n v="-1476"/>
    <n v="-1469"/>
    <n v="-1461"/>
  </r>
  <r>
    <x v="24"/>
    <s v="20 PRD Gen, Sumas OP"/>
    <x v="3"/>
    <n v="14609"/>
    <n v="14624"/>
    <n v="14639"/>
    <n v="14654"/>
    <n v="14668"/>
    <n v="14683"/>
    <n v="14698"/>
    <n v="14713"/>
    <n v="14728"/>
    <n v="14742"/>
    <n v="14222"/>
    <n v="14237"/>
  </r>
  <r>
    <x v="24"/>
    <s v="20 PRD Gen, Sumas OP-NSC"/>
    <x v="3"/>
    <n v="0"/>
    <n v="0"/>
    <n v="0"/>
    <n v="0"/>
    <n v="0"/>
    <n v="0"/>
    <n v="0"/>
    <n v="0"/>
    <n v="0"/>
    <n v="0"/>
    <n v="0"/>
    <n v="0"/>
  </r>
  <r>
    <x v="24"/>
    <s v="20 PRD Gen, Sumas-NSC"/>
    <x v="3"/>
    <n v="0"/>
    <n v="0"/>
    <n v="0"/>
    <n v="0"/>
    <n v="0"/>
    <n v="0"/>
    <n v="0"/>
    <n v="0"/>
    <n v="0"/>
    <n v="0"/>
    <n v="0"/>
    <n v="0"/>
  </r>
  <r>
    <x v="25"/>
    <s v="102 PRD Accessory, Epcor CoG"/>
    <x v="3"/>
    <n v="0"/>
    <n v="0"/>
    <n v="0"/>
    <n v="0"/>
    <n v="0"/>
    <n v="0"/>
    <n v="0"/>
    <n v="0"/>
    <n v="0"/>
    <n v="0"/>
    <n v="0"/>
    <n v="0"/>
  </r>
  <r>
    <x v="25"/>
    <s v="PRD Accessory, Cystal Mtn"/>
    <x v="3"/>
    <n v="216"/>
    <n v="218"/>
    <n v="220"/>
    <n v="222"/>
    <n v="224"/>
    <n v="225"/>
    <n v="227"/>
    <n v="229"/>
    <n v="231"/>
    <n v="233"/>
    <n v="235"/>
    <n v="236"/>
  </r>
  <r>
    <x v="25"/>
    <s v="PRD Accessory, Cystal Mtn-NSC"/>
    <x v="3"/>
    <n v="0"/>
    <n v="0"/>
    <n v="0"/>
    <n v="0"/>
    <n v="0"/>
    <n v="0"/>
    <n v="0"/>
    <n v="0"/>
    <n v="0"/>
    <n v="0"/>
    <n v="0"/>
    <n v="0"/>
  </r>
  <r>
    <x v="25"/>
    <s v="PRD Accessory, Encogen"/>
    <x v="3"/>
    <n v="1664"/>
    <n v="1667"/>
    <n v="1670"/>
    <n v="1673"/>
    <n v="1676"/>
    <n v="1679"/>
    <n v="1682"/>
    <n v="1685"/>
    <n v="1687"/>
    <n v="1690"/>
    <n v="1693"/>
    <n v="1696"/>
  </r>
  <r>
    <x v="25"/>
    <s v="PRD Accessory, Encogen-NSC"/>
    <x v="3"/>
    <n v="0"/>
    <n v="0"/>
    <n v="0"/>
    <n v="0"/>
    <n v="0"/>
    <n v="0"/>
    <n v="0"/>
    <n v="0"/>
    <n v="0"/>
    <n v="0"/>
    <n v="0"/>
    <n v="0"/>
  </r>
  <r>
    <x v="25"/>
    <s v="PRD Accessory, Ferndale"/>
    <x v="3"/>
    <n v="2484"/>
    <n v="2490"/>
    <n v="2496"/>
    <n v="2502"/>
    <n v="2508"/>
    <n v="2514"/>
    <n v="2521"/>
    <n v="2527"/>
    <n v="2533"/>
    <n v="2539"/>
    <n v="2545"/>
    <n v="2552"/>
  </r>
  <r>
    <x v="25"/>
    <s v="PRD Accessory, Ferndale-NSC"/>
    <x v="3"/>
    <n v="0"/>
    <n v="0"/>
    <n v="0"/>
    <n v="0"/>
    <n v="0"/>
    <n v="0"/>
    <n v="0"/>
    <n v="0"/>
    <n v="0"/>
    <n v="0"/>
    <n v="0"/>
    <n v="0"/>
  </r>
  <r>
    <x v="25"/>
    <s v="PRD Accessory, Fred 1/APC"/>
    <x v="3"/>
    <n v="123"/>
    <n v="123"/>
    <n v="124"/>
    <n v="125"/>
    <n v="125"/>
    <n v="126"/>
    <n v="127"/>
    <n v="128"/>
    <n v="128"/>
    <n v="129"/>
    <n v="130"/>
    <n v="131"/>
  </r>
  <r>
    <x v="25"/>
    <s v="PRD Accessory, Fred 1/APC-NSC"/>
    <x v="3"/>
    <n v="0"/>
    <n v="0"/>
    <n v="0"/>
    <n v="0"/>
    <n v="0"/>
    <n v="0"/>
    <n v="0"/>
    <n v="0"/>
    <n v="0"/>
    <n v="0"/>
    <n v="0"/>
    <n v="0"/>
  </r>
  <r>
    <x v="25"/>
    <s v="PRD Accessory, Frederickson"/>
    <x v="3"/>
    <n v="1998"/>
    <n v="2004"/>
    <n v="2010"/>
    <n v="2016"/>
    <n v="2021"/>
    <n v="2027"/>
    <n v="2033"/>
    <n v="2039"/>
    <n v="2044"/>
    <n v="2050"/>
    <n v="2056"/>
    <n v="2062"/>
  </r>
  <r>
    <x v="25"/>
    <s v="PRD Accessory, Frederickso-NSC"/>
    <x v="3"/>
    <n v="0"/>
    <n v="0"/>
    <n v="0"/>
    <n v="0"/>
    <n v="0"/>
    <n v="0"/>
    <n v="0"/>
    <n v="0"/>
    <n v="0"/>
    <n v="0"/>
    <n v="0"/>
    <n v="0"/>
  </r>
  <r>
    <x v="25"/>
    <s v="PRD Accessory, Fredonia"/>
    <x v="3"/>
    <n v="826"/>
    <n v="833"/>
    <n v="840"/>
    <n v="848"/>
    <n v="855"/>
    <n v="863"/>
    <n v="870"/>
    <n v="877"/>
    <n v="885"/>
    <n v="892"/>
    <n v="899"/>
    <n v="907"/>
  </r>
  <r>
    <x v="25"/>
    <s v="PRD Accessory, Fredonia 3&amp;4 OP"/>
    <x v="3"/>
    <n v="2809"/>
    <n v="2827"/>
    <n v="2845"/>
    <n v="2864"/>
    <n v="2882"/>
    <n v="2900"/>
    <n v="2919"/>
    <n v="2937"/>
    <n v="2956"/>
    <n v="2974"/>
    <n v="2992"/>
    <n v="3011"/>
  </r>
  <r>
    <x v="25"/>
    <s v="PRD Accessory, Fredonia 3&amp;-NSC"/>
    <x v="3"/>
    <n v="0"/>
    <n v="0"/>
    <n v="0"/>
    <n v="0"/>
    <n v="0"/>
    <n v="0"/>
    <n v="0"/>
    <n v="0"/>
    <n v="0"/>
    <n v="0"/>
    <n v="0"/>
    <n v="0"/>
  </r>
  <r>
    <x v="25"/>
    <s v="PRD Accessory, Fredonia-NSC"/>
    <x v="3"/>
    <n v="0"/>
    <n v="0"/>
    <n v="0"/>
    <n v="0"/>
    <n v="0"/>
    <n v="0"/>
    <n v="0"/>
    <n v="0"/>
    <n v="0"/>
    <n v="0"/>
    <n v="0"/>
    <n v="0"/>
  </r>
  <r>
    <x v="25"/>
    <s v="PRD Accessory, Goldendale"/>
    <x v="3"/>
    <n v="0"/>
    <n v="0"/>
    <n v="0"/>
    <n v="0"/>
    <n v="0"/>
    <n v="0"/>
    <n v="0"/>
    <n v="0"/>
    <n v="0"/>
    <n v="0"/>
    <n v="0"/>
    <n v="0"/>
  </r>
  <r>
    <x v="25"/>
    <s v="PRD Accessory, Goldendale -NSC"/>
    <x v="3"/>
    <n v="0"/>
    <n v="0"/>
    <n v="0"/>
    <n v="0"/>
    <n v="0"/>
    <n v="0"/>
    <n v="0"/>
    <n v="0"/>
    <n v="0"/>
    <n v="0"/>
    <n v="0"/>
    <n v="0"/>
  </r>
  <r>
    <x v="25"/>
    <s v="PRD Accessory, Goldendale OP"/>
    <x v="3"/>
    <n v="7611"/>
    <n v="7620"/>
    <n v="7628"/>
    <n v="7637"/>
    <n v="7645"/>
    <n v="7654"/>
    <n v="7662"/>
    <n v="7671"/>
    <n v="7680"/>
    <n v="7688"/>
    <n v="7697"/>
    <n v="7705"/>
  </r>
  <r>
    <x v="25"/>
    <s v="PRD Accessory, Goldendale-NSC"/>
    <x v="3"/>
    <n v="0"/>
    <n v="0"/>
    <n v="0"/>
    <n v="0"/>
    <n v="0"/>
    <n v="0"/>
    <n v="0"/>
    <n v="0"/>
    <n v="0"/>
    <n v="0"/>
    <n v="0"/>
    <n v="0"/>
  </r>
  <r>
    <x v="25"/>
    <s v="PRD Accessory, Mint Farm"/>
    <x v="3"/>
    <n v="0"/>
    <n v="0"/>
    <n v="0"/>
    <n v="0"/>
    <n v="0"/>
    <n v="1"/>
    <n v="1"/>
    <n v="2"/>
    <n v="3"/>
    <n v="3"/>
    <n v="4"/>
    <n v="5"/>
  </r>
  <r>
    <x v="25"/>
    <s v="PRD Accessory, Mint Farm OP"/>
    <x v="3"/>
    <n v="916"/>
    <n v="923"/>
    <n v="930"/>
    <n v="936"/>
    <n v="943"/>
    <n v="950"/>
    <n v="956"/>
    <n v="963"/>
    <n v="970"/>
    <n v="976"/>
    <n v="983"/>
    <n v="990"/>
  </r>
  <r>
    <x v="25"/>
    <s v="PRD Accessory, Mint Farm-NSC"/>
    <x v="3"/>
    <n v="0"/>
    <n v="0"/>
    <n v="0"/>
    <n v="0"/>
    <n v="0"/>
    <n v="0"/>
    <n v="0"/>
    <n v="0"/>
    <n v="0"/>
    <n v="0"/>
    <n v="0"/>
    <n v="0"/>
  </r>
  <r>
    <x v="25"/>
    <s v="PRD Accessory, Mint OP-NSC"/>
    <x v="3"/>
    <n v="0"/>
    <n v="0"/>
    <n v="0"/>
    <n v="0"/>
    <n v="0"/>
    <n v="0"/>
    <n v="0"/>
    <n v="0"/>
    <n v="0"/>
    <n v="0"/>
    <n v="0"/>
    <n v="0"/>
  </r>
  <r>
    <x v="25"/>
    <s v="PRD Accessory, Sumas"/>
    <x v="3"/>
    <n v="41"/>
    <n v="41"/>
    <n v="41"/>
    <n v="41"/>
    <n v="42"/>
    <n v="42"/>
    <n v="42"/>
    <n v="43"/>
    <n v="43"/>
    <n v="43"/>
    <n v="44"/>
    <n v="44"/>
  </r>
  <r>
    <x v="25"/>
    <s v="PRD Accessory, Sumas OP"/>
    <x v="3"/>
    <n v="3709"/>
    <n v="3714"/>
    <n v="3718"/>
    <n v="3722"/>
    <n v="3727"/>
    <n v="3731"/>
    <n v="3735"/>
    <n v="3739"/>
    <n v="3744"/>
    <n v="3748"/>
    <n v="3752"/>
    <n v="3757"/>
  </r>
  <r>
    <x v="25"/>
    <s v="PRD Accessory, Sumas OP-NSC"/>
    <x v="3"/>
    <n v="0"/>
    <n v="0"/>
    <n v="0"/>
    <n v="0"/>
    <n v="0"/>
    <n v="0"/>
    <n v="0"/>
    <n v="0"/>
    <n v="0"/>
    <n v="0"/>
    <n v="0"/>
    <n v="0"/>
  </r>
  <r>
    <x v="25"/>
    <s v="PRD Accessory, Sumas-NSC"/>
    <x v="3"/>
    <n v="0"/>
    <n v="0"/>
    <n v="0"/>
    <n v="0"/>
    <n v="0"/>
    <n v="0"/>
    <n v="0"/>
    <n v="0"/>
    <n v="0"/>
    <n v="0"/>
    <n v="0"/>
    <n v="0"/>
  </r>
  <r>
    <x v="25"/>
    <s v="PRD Accessory, Whitehorn 1_RET"/>
    <x v="3"/>
    <n v="0"/>
    <n v="0"/>
    <n v="0"/>
    <n v="0"/>
    <n v="0"/>
    <n v="0"/>
    <n v="0"/>
    <n v="0"/>
    <n v="0"/>
    <n v="0"/>
    <n v="0"/>
    <n v="0"/>
  </r>
  <r>
    <x v="25"/>
    <s v="PRD Accessory, Whitehorn 2-3 C"/>
    <x v="3"/>
    <n v="185"/>
    <n v="185"/>
    <n v="185"/>
    <n v="185"/>
    <n v="185"/>
    <n v="185"/>
    <n v="186"/>
    <n v="186"/>
    <n v="186"/>
    <n v="186"/>
    <n v="186"/>
    <n v="186"/>
  </r>
  <r>
    <x v="25"/>
    <s v="PRD Accessory, Whitehorn 2-NSC"/>
    <x v="3"/>
    <n v="0"/>
    <n v="0"/>
    <n v="0"/>
    <n v="0"/>
    <n v="0"/>
    <n v="0"/>
    <n v="0"/>
    <n v="0"/>
    <n v="0"/>
    <n v="0"/>
    <n v="0"/>
    <n v="0"/>
  </r>
  <r>
    <x v="25"/>
    <s v="01 PRD Accessory, Hop Ridge-NSC"/>
    <x v="3"/>
    <n v="0"/>
    <n v="0"/>
    <n v="0"/>
    <n v="0"/>
    <n v="0"/>
    <n v="0"/>
    <n v="0"/>
    <n v="0"/>
    <n v="0"/>
    <n v="0"/>
    <n v="0"/>
    <n v="0"/>
  </r>
  <r>
    <x v="25"/>
    <s v="01 PRD Accessory, Hopkins Ridge"/>
    <x v="3"/>
    <n v="6091"/>
    <n v="6146"/>
    <n v="6121"/>
    <n v="6168"/>
    <n v="6138"/>
    <n v="6183"/>
    <n v="6230"/>
    <n v="6285"/>
    <n v="6340"/>
    <n v="6387"/>
    <n v="6442"/>
    <n v="6469"/>
  </r>
  <r>
    <x v="25"/>
    <s v="01 PRD Accessory, LSR"/>
    <x v="3"/>
    <n v="16727"/>
    <n v="16970"/>
    <n v="17214"/>
    <n v="17457"/>
    <n v="17690"/>
    <n v="17855"/>
    <n v="18098"/>
    <n v="18205"/>
    <n v="18317"/>
    <n v="18561"/>
    <n v="18629"/>
    <n v="18863"/>
  </r>
  <r>
    <x v="25"/>
    <s v="01 PRD Accessory, LSR-NSC"/>
    <x v="3"/>
    <n v="0"/>
    <n v="0"/>
    <n v="0"/>
    <n v="0"/>
    <n v="0"/>
    <n v="0"/>
    <n v="0"/>
    <n v="0"/>
    <n v="0"/>
    <n v="0"/>
    <n v="0"/>
    <n v="0"/>
  </r>
  <r>
    <x v="25"/>
    <s v="01 PRD Accessory,Wild Horse Exp"/>
    <x v="3"/>
    <n v="2855"/>
    <n v="2892"/>
    <n v="2928"/>
    <n v="2965"/>
    <n v="3002"/>
    <n v="3039"/>
    <n v="3076"/>
    <n v="3112"/>
    <n v="3149"/>
    <n v="3186"/>
    <n v="3223"/>
    <n v="3260"/>
  </r>
  <r>
    <x v="25"/>
    <s v="01 PRD Accessory,Wild HorseWind"/>
    <x v="3"/>
    <n v="12195"/>
    <n v="12291"/>
    <n v="12380"/>
    <n v="12487"/>
    <n v="12577"/>
    <n v="12672"/>
    <n v="12779"/>
    <n v="12885"/>
    <n v="12991"/>
    <n v="13098"/>
    <n v="13193"/>
    <n v="13288"/>
  </r>
  <r>
    <x v="25"/>
    <s v="01 PRD Accessory,WildHorseS-NSC"/>
    <x v="3"/>
    <n v="0"/>
    <n v="0"/>
    <n v="0"/>
    <n v="0"/>
    <n v="0"/>
    <n v="0"/>
    <n v="0"/>
    <n v="0"/>
    <n v="0"/>
    <n v="0"/>
    <n v="0"/>
    <n v="0"/>
  </r>
  <r>
    <x v="25"/>
    <s v="01 PRD Accessory,WildHorseSolar"/>
    <x v="3"/>
    <n v="529"/>
    <n v="533"/>
    <n v="537"/>
    <n v="542"/>
    <n v="546"/>
    <n v="550"/>
    <n v="555"/>
    <n v="559"/>
    <n v="563"/>
    <n v="568"/>
    <n v="572"/>
    <n v="576"/>
  </r>
  <r>
    <x v="25"/>
    <s v="01 PRD Accessory,Wld Hrs Ex-NSC"/>
    <x v="3"/>
    <n v="0"/>
    <n v="0"/>
    <n v="0"/>
    <n v="0"/>
    <n v="0"/>
    <n v="0"/>
    <n v="0"/>
    <n v="0"/>
    <n v="0"/>
    <n v="0"/>
    <n v="0"/>
    <n v="0"/>
  </r>
  <r>
    <x v="25"/>
    <s v="01 PRD Accessory,Wld HrsWin-NSC"/>
    <x v="3"/>
    <n v="0"/>
    <n v="0"/>
    <n v="0"/>
    <n v="0"/>
    <n v="0"/>
    <n v="0"/>
    <n v="0"/>
    <n v="0"/>
    <n v="0"/>
    <n v="0"/>
    <n v="0"/>
    <n v="0"/>
  </r>
  <r>
    <x v="26"/>
    <s v="PRD Other, Crystal Mtn-RET"/>
    <x v="3"/>
    <n v="0"/>
    <n v="0"/>
    <n v="0"/>
    <n v="0"/>
    <n v="0"/>
    <n v="0"/>
    <n v="0"/>
    <n v="0"/>
    <n v="0"/>
    <n v="0"/>
    <n v="0"/>
    <n v="0"/>
  </r>
  <r>
    <x v="26"/>
    <s v="PRD Other, Encogen"/>
    <x v="3"/>
    <n v="140"/>
    <n v="144"/>
    <n v="148"/>
    <n v="152"/>
    <n v="155"/>
    <n v="159"/>
    <n v="163"/>
    <n v="167"/>
    <n v="170"/>
    <n v="174"/>
    <n v="178"/>
    <n v="182"/>
  </r>
  <r>
    <x v="26"/>
    <s v="PRD Other, Encogen-NSC"/>
    <x v="3"/>
    <n v="0"/>
    <n v="0"/>
    <n v="0"/>
    <n v="0"/>
    <n v="0"/>
    <n v="0"/>
    <n v="0"/>
    <n v="0"/>
    <n v="0"/>
    <n v="0"/>
    <n v="0"/>
    <n v="0"/>
  </r>
  <r>
    <x v="26"/>
    <s v="PRD Other, Ferndale"/>
    <x v="3"/>
    <n v="470"/>
    <n v="471"/>
    <n v="472"/>
    <n v="473"/>
    <n v="474"/>
    <n v="476"/>
    <n v="477"/>
    <n v="478"/>
    <n v="479"/>
    <n v="480"/>
    <n v="481"/>
    <n v="483"/>
  </r>
  <r>
    <x v="26"/>
    <s v="PRD Other, Ferndale-NSC"/>
    <x v="3"/>
    <n v="0"/>
    <n v="0"/>
    <n v="0"/>
    <n v="0"/>
    <n v="0"/>
    <n v="0"/>
    <n v="0"/>
    <n v="0"/>
    <n v="0"/>
    <n v="0"/>
    <n v="0"/>
    <n v="0"/>
  </r>
  <r>
    <x v="26"/>
    <s v="PRD Other, Frederickson"/>
    <x v="3"/>
    <n v="167"/>
    <n v="167"/>
    <n v="167"/>
    <n v="167"/>
    <n v="167"/>
    <n v="167"/>
    <n v="167"/>
    <n v="167"/>
    <n v="168"/>
    <n v="168"/>
    <n v="168"/>
    <n v="168"/>
  </r>
  <r>
    <x v="26"/>
    <s v="PRD Other, Frederickson-NSC"/>
    <x v="3"/>
    <n v="0"/>
    <n v="0"/>
    <n v="0"/>
    <n v="0"/>
    <n v="0"/>
    <n v="0"/>
    <n v="0"/>
    <n v="0"/>
    <n v="0"/>
    <n v="0"/>
    <n v="0"/>
    <n v="0"/>
  </r>
  <r>
    <x v="26"/>
    <s v="PRD Other, Fredonia"/>
    <x v="3"/>
    <n v="190"/>
    <n v="191"/>
    <n v="191"/>
    <n v="191"/>
    <n v="192"/>
    <n v="192"/>
    <n v="192"/>
    <n v="193"/>
    <n v="193"/>
    <n v="193"/>
    <n v="194"/>
    <n v="194"/>
  </r>
  <r>
    <x v="26"/>
    <s v="PRD Other, Fredonia 3&amp;4 OP"/>
    <x v="3"/>
    <n v="90"/>
    <n v="90"/>
    <n v="90"/>
    <n v="91"/>
    <n v="91"/>
    <n v="91"/>
    <n v="92"/>
    <n v="92"/>
    <n v="92"/>
    <n v="93"/>
    <n v="93"/>
    <n v="93"/>
  </r>
  <r>
    <x v="26"/>
    <s v="PRD Other, Fredonia 3&amp;4 OP-NSC"/>
    <x v="3"/>
    <n v="0"/>
    <n v="0"/>
    <n v="0"/>
    <n v="0"/>
    <n v="0"/>
    <n v="0"/>
    <n v="0"/>
    <n v="0"/>
    <n v="0"/>
    <n v="0"/>
    <n v="0"/>
    <n v="0"/>
  </r>
  <r>
    <x v="26"/>
    <s v="PRD Other, Fredonia-NSC"/>
    <x v="3"/>
    <n v="0"/>
    <n v="0"/>
    <n v="0"/>
    <n v="0"/>
    <n v="0"/>
    <n v="0"/>
    <n v="0"/>
    <n v="0"/>
    <n v="0"/>
    <n v="0"/>
    <n v="0"/>
    <n v="0"/>
  </r>
  <r>
    <x v="26"/>
    <s v="PRD Other, Goldendale"/>
    <x v="3"/>
    <n v="7"/>
    <n v="7"/>
    <n v="7"/>
    <n v="7"/>
    <n v="7"/>
    <n v="7"/>
    <n v="7"/>
    <n v="7"/>
    <n v="7"/>
    <n v="7"/>
    <n v="7"/>
    <n v="7"/>
  </r>
  <r>
    <x v="26"/>
    <s v="PRD Other, Goldendale OP"/>
    <x v="3"/>
    <n v="1714"/>
    <n v="1715"/>
    <n v="1717"/>
    <n v="1719"/>
    <n v="1721"/>
    <n v="1723"/>
    <n v="1725"/>
    <n v="1727"/>
    <n v="1729"/>
    <n v="1731"/>
    <n v="1733"/>
    <n v="1735"/>
  </r>
  <r>
    <x v="26"/>
    <s v="PRD Other, Goldendale OP-NSC"/>
    <x v="3"/>
    <n v="0"/>
    <n v="0"/>
    <n v="0"/>
    <n v="0"/>
    <n v="0"/>
    <n v="0"/>
    <n v="0"/>
    <n v="0"/>
    <n v="0"/>
    <n v="0"/>
    <n v="0"/>
    <n v="0"/>
  </r>
  <r>
    <x v="26"/>
    <s v="PRD Other, Goldendale-NSC"/>
    <x v="3"/>
    <n v="0"/>
    <n v="0"/>
    <n v="0"/>
    <n v="0"/>
    <n v="0"/>
    <n v="0"/>
    <n v="0"/>
    <n v="0"/>
    <n v="0"/>
    <n v="0"/>
    <n v="0"/>
    <n v="0"/>
  </r>
  <r>
    <x v="26"/>
    <s v="PRD Other, Mint Farm"/>
    <x v="3"/>
    <n v="21"/>
    <n v="22"/>
    <n v="22"/>
    <n v="22"/>
    <n v="22"/>
    <n v="22"/>
    <n v="23"/>
    <n v="21"/>
    <n v="21"/>
    <n v="22"/>
    <n v="22"/>
    <n v="23"/>
  </r>
  <r>
    <x v="26"/>
    <s v="PRD Other, Mint Farm OP"/>
    <x v="3"/>
    <n v="206"/>
    <n v="208"/>
    <n v="209"/>
    <n v="211"/>
    <n v="212"/>
    <n v="214"/>
    <n v="215"/>
    <n v="217"/>
    <n v="218"/>
    <n v="220"/>
    <n v="221"/>
    <n v="223"/>
  </r>
  <r>
    <x v="26"/>
    <s v="PRD Other, Mint Farm OP-NSC"/>
    <x v="3"/>
    <n v="0"/>
    <n v="0"/>
    <n v="0"/>
    <n v="0"/>
    <n v="0"/>
    <n v="0"/>
    <n v="0"/>
    <n v="0"/>
    <n v="0"/>
    <n v="0"/>
    <n v="0"/>
    <n v="0"/>
  </r>
  <r>
    <x v="26"/>
    <s v="PRD Other, Mint Farm-NSC"/>
    <x v="3"/>
    <n v="0"/>
    <n v="0"/>
    <n v="0"/>
    <n v="0"/>
    <n v="0"/>
    <n v="0"/>
    <n v="0"/>
    <n v="0"/>
    <n v="0"/>
    <n v="0"/>
    <n v="0"/>
    <n v="0"/>
  </r>
  <r>
    <x v="26"/>
    <s v="PRD Other, South Whidbey-RET"/>
    <x v="3"/>
    <n v="0"/>
    <n v="0"/>
    <n v="0"/>
    <n v="0"/>
    <n v="0"/>
    <n v="0"/>
    <n v="0"/>
    <n v="0"/>
    <n v="0"/>
    <n v="0"/>
    <n v="0"/>
    <n v="0"/>
  </r>
  <r>
    <x v="26"/>
    <s v="PRD Other, Sumas"/>
    <x v="3"/>
    <n v="0"/>
    <n v="0"/>
    <n v="0"/>
    <n v="0"/>
    <n v="0"/>
    <n v="0"/>
    <n v="0"/>
    <n v="0"/>
    <n v="0"/>
    <n v="0"/>
    <n v="0"/>
    <n v="0"/>
  </r>
  <r>
    <x v="26"/>
    <s v="PRD Other, Sumas OP"/>
    <x v="3"/>
    <n v="1822"/>
    <n v="1824"/>
    <n v="1826"/>
    <n v="1828"/>
    <n v="1829"/>
    <n v="1831"/>
    <n v="1833"/>
    <n v="1835"/>
    <n v="1837"/>
    <n v="1839"/>
    <n v="1840"/>
    <n v="1842"/>
  </r>
  <r>
    <x v="26"/>
    <s v="PRD Other, Sumas OP-NSC"/>
    <x v="3"/>
    <n v="0"/>
    <n v="0"/>
    <n v="0"/>
    <n v="0"/>
    <n v="0"/>
    <n v="0"/>
    <n v="0"/>
    <n v="0"/>
    <n v="0"/>
    <n v="0"/>
    <n v="0"/>
    <n v="0"/>
  </r>
  <r>
    <x v="26"/>
    <s v="PRD Other, Sumas-NSC"/>
    <x v="3"/>
    <n v="0"/>
    <n v="0"/>
    <n v="0"/>
    <n v="0"/>
    <n v="0"/>
    <n v="0"/>
    <n v="0"/>
    <n v="0"/>
    <n v="0"/>
    <n v="0"/>
    <n v="0"/>
    <n v="0"/>
  </r>
  <r>
    <x v="26"/>
    <s v="PRD Other, Whitehorn 1-RET"/>
    <x v="3"/>
    <n v="0"/>
    <n v="0"/>
    <n v="0"/>
    <n v="0"/>
    <n v="0"/>
    <n v="0"/>
    <n v="0"/>
    <n v="0"/>
    <n v="0"/>
    <n v="0"/>
    <n v="0"/>
    <n v="0"/>
  </r>
  <r>
    <x v="26"/>
    <s v="PRD Other, Whitehorn 2-3 C-NSC"/>
    <x v="3"/>
    <n v="0"/>
    <n v="0"/>
    <n v="0"/>
    <n v="0"/>
    <n v="0"/>
    <n v="0"/>
    <n v="0"/>
    <n v="0"/>
    <n v="0"/>
    <n v="0"/>
    <n v="0"/>
    <n v="0"/>
  </r>
  <r>
    <x v="26"/>
    <s v="PRD Other, Whitehorn 2-3 Com"/>
    <x v="3"/>
    <n v="32"/>
    <n v="32"/>
    <n v="32"/>
    <n v="32"/>
    <n v="32"/>
    <n v="32"/>
    <n v="32"/>
    <n v="33"/>
    <n v="33"/>
    <n v="33"/>
    <n v="33"/>
    <n v="33"/>
  </r>
  <r>
    <x v="26"/>
    <s v="01 PRD Other, Hopkins Ridge"/>
    <x v="3"/>
    <n v="148"/>
    <n v="151"/>
    <n v="153"/>
    <n v="156"/>
    <n v="158"/>
    <n v="160"/>
    <n v="163"/>
    <n v="165"/>
    <n v="167"/>
    <n v="170"/>
    <n v="172"/>
    <n v="174"/>
  </r>
  <r>
    <x v="26"/>
    <s v="01 PRD Other, Hopkins Ridge-NSC"/>
    <x v="3"/>
    <n v="0"/>
    <n v="0"/>
    <n v="0"/>
    <n v="0"/>
    <n v="0"/>
    <n v="0"/>
    <n v="0"/>
    <n v="0"/>
    <n v="0"/>
    <n v="0"/>
    <n v="0"/>
    <n v="0"/>
  </r>
  <r>
    <x v="26"/>
    <s v="01 PRD Other, LSR"/>
    <x v="3"/>
    <n v="708"/>
    <n v="718"/>
    <n v="728"/>
    <n v="738"/>
    <n v="748"/>
    <n v="758"/>
    <n v="768"/>
    <n v="778"/>
    <n v="788"/>
    <n v="798"/>
    <n v="808"/>
    <n v="818"/>
  </r>
  <r>
    <x v="26"/>
    <s v="01 PRD Other, LSR-NSC"/>
    <x v="3"/>
    <n v="0"/>
    <n v="0"/>
    <n v="0"/>
    <n v="0"/>
    <n v="0"/>
    <n v="0"/>
    <n v="0"/>
    <n v="0"/>
    <n v="0"/>
    <n v="0"/>
    <n v="0"/>
    <n v="0"/>
  </r>
  <r>
    <x v="26"/>
    <s v="01 PRD Other, Wild Horse"/>
    <x v="3"/>
    <n v="204"/>
    <n v="208"/>
    <n v="211"/>
    <n v="214"/>
    <n v="217"/>
    <n v="220"/>
    <n v="224"/>
    <n v="227"/>
    <n v="230"/>
    <n v="233"/>
    <n v="236"/>
    <n v="239"/>
  </r>
  <r>
    <x v="26"/>
    <s v="01 PRD Other, Wild Horse Expan"/>
    <x v="3"/>
    <n v="4"/>
    <n v="4"/>
    <n v="4"/>
    <n v="4"/>
    <n v="4"/>
    <n v="5"/>
    <n v="5"/>
    <n v="5"/>
    <n v="5"/>
    <n v="5"/>
    <n v="5"/>
    <n v="5"/>
  </r>
  <r>
    <x v="26"/>
    <s v="01 PRD Other, Wild Horse-NSC"/>
    <x v="3"/>
    <n v="0"/>
    <n v="0"/>
    <n v="0"/>
    <n v="0"/>
    <n v="0"/>
    <n v="0"/>
    <n v="0"/>
    <n v="0"/>
    <n v="0"/>
    <n v="0"/>
    <n v="0"/>
    <n v="0"/>
  </r>
  <r>
    <x v="26"/>
    <s v="01 PRD Other, Wld Hrs Expan-NSC"/>
    <x v="3"/>
    <n v="0"/>
    <n v="0"/>
    <n v="0"/>
    <n v="0"/>
    <n v="0"/>
    <n v="0"/>
    <n v="0"/>
    <n v="0"/>
    <n v="0"/>
    <n v="0"/>
    <n v="0"/>
    <n v="0"/>
  </r>
  <r>
    <x v="26"/>
    <s v="1 105 Sta Main Tools, Frederick"/>
    <x v="3"/>
    <n v="0"/>
    <n v="0"/>
    <n v="0"/>
    <n v="0"/>
    <n v="0"/>
    <n v="0"/>
    <n v="0"/>
    <n v="0"/>
    <n v="0"/>
    <n v="0"/>
    <n v="0"/>
    <n v="0"/>
  </r>
  <r>
    <x v="26"/>
    <s v="1 PRD Sta Main Tools, Encogen"/>
    <x v="3"/>
    <n v="135"/>
    <n v="139"/>
    <n v="142"/>
    <n v="146"/>
    <n v="149"/>
    <n v="153"/>
    <n v="156"/>
    <n v="160"/>
    <n v="163"/>
    <n v="167"/>
    <n v="171"/>
    <n v="174"/>
  </r>
  <r>
    <x v="26"/>
    <s v="1 PRD Sta Main Tools, Encog-NSC"/>
    <x v="3"/>
    <n v="0"/>
    <n v="0"/>
    <n v="0"/>
    <n v="0"/>
    <n v="0"/>
    <n v="0"/>
    <n v="0"/>
    <n v="0"/>
    <n v="0"/>
    <n v="0"/>
    <n v="0"/>
    <n v="0"/>
  </r>
  <r>
    <x v="26"/>
    <s v="1 PRD Sta Main Tools, Ferndale"/>
    <x v="3"/>
    <n v="0"/>
    <n v="0"/>
    <n v="0"/>
    <n v="0"/>
    <n v="0"/>
    <n v="0"/>
    <n v="1"/>
    <n v="1"/>
    <n v="1"/>
    <n v="1"/>
    <n v="2"/>
    <n v="2"/>
  </r>
  <r>
    <x v="26"/>
    <s v="1 PRD Sta Main Tools, Fernd-NSC"/>
    <x v="3"/>
    <n v="0"/>
    <n v="0"/>
    <n v="0"/>
    <n v="0"/>
    <n v="0"/>
    <n v="0"/>
    <n v="0"/>
    <n v="0"/>
    <n v="0"/>
    <n v="0"/>
    <n v="0"/>
    <n v="0"/>
  </r>
  <r>
    <x v="26"/>
    <s v="1 PRD Sta Main Tools, Fredonia"/>
    <x v="3"/>
    <n v="184"/>
    <n v="191"/>
    <n v="198"/>
    <n v="206"/>
    <n v="213"/>
    <n v="220"/>
    <n v="227"/>
    <n v="234"/>
    <n v="242"/>
    <n v="249"/>
    <n v="257"/>
    <n v="264"/>
  </r>
  <r>
    <x v="26"/>
    <s v="1 PRD Sta Main Tools, Fredo-NSC"/>
    <x v="3"/>
    <n v="0"/>
    <n v="0"/>
    <n v="0"/>
    <n v="0"/>
    <n v="0"/>
    <n v="0"/>
    <n v="0"/>
    <n v="0"/>
    <n v="0"/>
    <n v="0"/>
    <n v="0"/>
    <n v="0"/>
  </r>
  <r>
    <x v="26"/>
    <s v="1 PRD Sta Main Tools, Mint Farm"/>
    <x v="3"/>
    <n v="81"/>
    <n v="85"/>
    <n v="90"/>
    <n v="94"/>
    <n v="99"/>
    <n v="104"/>
    <n v="109"/>
    <n v="113"/>
    <n v="118"/>
    <n v="123"/>
    <n v="128"/>
    <n v="133"/>
  </r>
  <r>
    <x v="26"/>
    <s v="1 PRD Sta Main Tools, Mint-NSC"/>
    <x v="3"/>
    <n v="0"/>
    <n v="0"/>
    <n v="0"/>
    <n v="0"/>
    <n v="0"/>
    <n v="0"/>
    <n v="0"/>
    <n v="0"/>
    <n v="0"/>
    <n v="0"/>
    <n v="0"/>
    <n v="0"/>
  </r>
  <r>
    <x v="26"/>
    <s v="1 PRD Sta Main Tools, Sumas"/>
    <x v="3"/>
    <n v="40"/>
    <n v="43"/>
    <n v="46"/>
    <n v="49"/>
    <n v="51"/>
    <n v="54"/>
    <n v="57"/>
    <n v="60"/>
    <n v="63"/>
    <n v="66"/>
    <n v="69"/>
    <n v="72"/>
  </r>
  <r>
    <x v="26"/>
    <s v="1 PRD Sta Main Tools, Sumas-NSC"/>
    <x v="3"/>
    <n v="0"/>
    <n v="0"/>
    <n v="0"/>
    <n v="0"/>
    <n v="0"/>
    <n v="0"/>
    <n v="0"/>
    <n v="0"/>
    <n v="0"/>
    <n v="0"/>
    <n v="0"/>
    <n v="0"/>
  </r>
  <r>
    <x v="26"/>
    <s v="1 PRD Sta Main Tools,Goldendale"/>
    <x v="3"/>
    <n v="51"/>
    <n v="55"/>
    <n v="59"/>
    <n v="63"/>
    <n v="67"/>
    <n v="71"/>
    <n v="75"/>
    <n v="79"/>
    <n v="84"/>
    <n v="88"/>
    <n v="92"/>
    <n v="96"/>
  </r>
  <r>
    <x v="26"/>
    <s v="1 PRD Sta Main Tools,Golden-NSC"/>
    <x v="3"/>
    <n v="0"/>
    <n v="0"/>
    <n v="0"/>
    <n v="0"/>
    <n v="0"/>
    <n v="0"/>
    <n v="0"/>
    <n v="0"/>
    <n v="0"/>
    <n v="0"/>
    <n v="0"/>
    <n v="0"/>
  </r>
  <r>
    <x v="26"/>
    <s v="1 PRD Sta MainTools, Whiteh-NSC"/>
    <x v="3"/>
    <n v="0"/>
    <n v="0"/>
    <n v="0"/>
    <n v="0"/>
    <n v="0"/>
    <n v="0"/>
    <n v="0"/>
    <n v="0"/>
    <n v="0"/>
    <n v="0"/>
    <n v="0"/>
    <n v="0"/>
  </r>
  <r>
    <x v="26"/>
    <s v="1 PRD Sta MainTools, Whitehorn"/>
    <x v="3"/>
    <n v="109"/>
    <n v="111"/>
    <n v="114"/>
    <n v="116"/>
    <n v="119"/>
    <n v="121"/>
    <n v="123"/>
    <n v="126"/>
    <n v="128"/>
    <n v="131"/>
    <n v="134"/>
    <n v="136"/>
  </r>
  <r>
    <x v="26"/>
    <s v="1 PRD Sta MainTools,Crystal Mtn"/>
    <x v="3"/>
    <n v="3"/>
    <n v="3"/>
    <n v="4"/>
    <n v="4"/>
    <n v="4"/>
    <n v="4"/>
    <n v="4"/>
    <n v="4"/>
    <n v="5"/>
    <n v="5"/>
    <n v="5"/>
    <n v="5"/>
  </r>
  <r>
    <x v="26"/>
    <s v="1 PRD Sta MainTools,Crystal-NSC"/>
    <x v="3"/>
    <n v="0"/>
    <n v="0"/>
    <n v="0"/>
    <n v="0"/>
    <n v="0"/>
    <n v="0"/>
    <n v="0"/>
    <n v="0"/>
    <n v="0"/>
    <n v="0"/>
    <n v="0"/>
    <n v="0"/>
  </r>
  <r>
    <x v="26"/>
    <s v="1 PRD Sta MainTools,Fred1/E-NSC"/>
    <x v="3"/>
    <n v="0"/>
    <n v="0"/>
    <n v="0"/>
    <n v="0"/>
    <n v="0"/>
    <n v="0"/>
    <n v="0"/>
    <n v="0"/>
    <n v="0"/>
    <n v="0"/>
    <n v="0"/>
    <n v="0"/>
  </r>
  <r>
    <x v="26"/>
    <s v="1 PRD Sta MainTools,Fred1/Epcor"/>
    <x v="3"/>
    <n v="16"/>
    <n v="17"/>
    <n v="17"/>
    <n v="18"/>
    <n v="18"/>
    <n v="19"/>
    <n v="19"/>
    <n v="19"/>
    <n v="20"/>
    <n v="20"/>
    <n v="21"/>
    <n v="21"/>
  </r>
  <r>
    <x v="26"/>
    <s v="1 PRD Sta MainTools,Frederickso"/>
    <x v="3"/>
    <n v="82"/>
    <n v="86"/>
    <n v="90"/>
    <n v="93"/>
    <n v="97"/>
    <n v="101"/>
    <n v="104"/>
    <n v="108"/>
    <n v="112"/>
    <n v="115"/>
    <n v="119"/>
    <n v="123"/>
  </r>
  <r>
    <x v="26"/>
    <s v="1 PRD Sta MainTools,Frederi-NSC"/>
    <x v="3"/>
    <n v="0"/>
    <n v="0"/>
    <n v="0"/>
    <n v="0"/>
    <n v="0"/>
    <n v="0"/>
    <n v="0"/>
    <n v="0"/>
    <n v="0"/>
    <n v="0"/>
    <n v="0"/>
    <n v="0"/>
  </r>
  <r>
    <x v="26"/>
    <s v="11 PRD Sta Main Tools, Hopkins"/>
    <x v="3"/>
    <n v="116"/>
    <n v="119"/>
    <n v="121"/>
    <n v="124"/>
    <n v="127"/>
    <n v="130"/>
    <n v="132"/>
    <n v="135"/>
    <n v="138"/>
    <n v="141"/>
    <n v="143"/>
    <n v="146"/>
  </r>
  <r>
    <x v="26"/>
    <s v="11 PRD Sta Main Tools, Hopk-NSC"/>
    <x v="3"/>
    <n v="0"/>
    <n v="0"/>
    <n v="0"/>
    <n v="0"/>
    <n v="0"/>
    <n v="0"/>
    <n v="0"/>
    <n v="0"/>
    <n v="0"/>
    <n v="0"/>
    <n v="0"/>
    <n v="0"/>
  </r>
  <r>
    <x v="26"/>
    <s v="11 PRD Sta Main Tools, LSR"/>
    <x v="3"/>
    <n v="17"/>
    <n v="18"/>
    <n v="19"/>
    <n v="19"/>
    <n v="20"/>
    <n v="21"/>
    <n v="22"/>
    <n v="22"/>
    <n v="23"/>
    <n v="24"/>
    <n v="25"/>
    <n v="25"/>
  </r>
  <r>
    <x v="26"/>
    <s v="11 PRD Sta Main Tools, LSR-NSC"/>
    <x v="3"/>
    <n v="0"/>
    <n v="0"/>
    <n v="0"/>
    <n v="0"/>
    <n v="0"/>
    <n v="0"/>
    <n v="0"/>
    <n v="0"/>
    <n v="0"/>
    <n v="0"/>
    <n v="0"/>
    <n v="0"/>
  </r>
  <r>
    <x v="26"/>
    <s v="11 PRD Sta Main Tools,WildH-NSC"/>
    <x v="3"/>
    <n v="0"/>
    <n v="0"/>
    <n v="0"/>
    <n v="0"/>
    <n v="0"/>
    <n v="0"/>
    <n v="0"/>
    <n v="0"/>
    <n v="0"/>
    <n v="0"/>
    <n v="0"/>
    <n v="0"/>
  </r>
  <r>
    <x v="26"/>
    <s v="11 PRD Sta Main Tools,WildHorse"/>
    <x v="3"/>
    <n v="67"/>
    <n v="69"/>
    <n v="71"/>
    <n v="74"/>
    <n v="76"/>
    <n v="78"/>
    <n v="80"/>
    <n v="82"/>
    <n v="84"/>
    <n v="86"/>
    <n v="89"/>
    <n v="91"/>
  </r>
  <r>
    <x v="27"/>
    <s v="PRD ARO, Other Prod"/>
    <x v="3"/>
    <n v="7064"/>
    <n v="7334"/>
    <n v="7602"/>
    <n v="7870"/>
    <n v="8139"/>
    <n v="8407"/>
    <n v="8675"/>
    <n v="8943"/>
    <n v="9211"/>
    <n v="9480"/>
    <n v="9748"/>
    <n v="10016"/>
  </r>
  <r>
    <x v="28"/>
    <s v="PRD Energy Storage Equipme-NSC"/>
    <x v="3"/>
    <n v="0"/>
    <n v="0"/>
    <n v="0"/>
    <n v="0"/>
    <n v="0"/>
    <n v="0"/>
    <n v="0"/>
    <n v="0"/>
    <n v="0"/>
    <n v="0"/>
    <n v="0"/>
    <n v="0"/>
  </r>
  <r>
    <x v="28"/>
    <s v="PRD Energy Storage Equipment"/>
    <x v="3"/>
    <n v="417"/>
    <n v="437"/>
    <n v="458"/>
    <n v="479"/>
    <n v="500"/>
    <n v="521"/>
    <n v="542"/>
    <n v="563"/>
    <n v="584"/>
    <n v="605"/>
    <n v="625"/>
    <n v="646"/>
  </r>
  <r>
    <x v="29"/>
    <s v="0 105 TSM Land &amp; Land Rights"/>
    <x v="4"/>
    <n v="0"/>
    <n v="0"/>
    <n v="0"/>
    <n v="0"/>
    <n v="0"/>
    <n v="0"/>
    <n v="0"/>
    <n v="0"/>
    <n v="0"/>
    <n v="0"/>
    <n v="0"/>
    <n v="0"/>
  </r>
  <r>
    <x v="29"/>
    <s v="0 TSM Land &amp; Land Rights"/>
    <x v="4"/>
    <n v="0"/>
    <n v="0"/>
    <n v="0"/>
    <n v="0"/>
    <n v="0"/>
    <n v="0"/>
    <n v="0"/>
    <n v="0"/>
    <n v="0"/>
    <n v="0"/>
    <n v="0"/>
    <n v="0"/>
  </r>
  <r>
    <x v="29"/>
    <s v="0 TSM Land, 3rd AC"/>
    <x v="4"/>
    <n v="0"/>
    <n v="0"/>
    <n v="0"/>
    <n v="0"/>
    <n v="0"/>
    <n v="0"/>
    <n v="0"/>
    <n v="0"/>
    <n v="0"/>
    <n v="0"/>
    <n v="0"/>
    <n v="0"/>
  </r>
  <r>
    <x v="29"/>
    <s v="0 TSM Land, Baker"/>
    <x v="4"/>
    <n v="0"/>
    <n v="0"/>
    <n v="0"/>
    <n v="0"/>
    <n v="0"/>
    <n v="0"/>
    <n v="0"/>
    <n v="0"/>
    <n v="0"/>
    <n v="0"/>
    <n v="0"/>
    <n v="0"/>
  </r>
  <r>
    <x v="29"/>
    <s v="0 TSM Land, Colstrip"/>
    <x v="4"/>
    <n v="0"/>
    <n v="0"/>
    <n v="0"/>
    <n v="0"/>
    <n v="0"/>
    <n v="0"/>
    <n v="0"/>
    <n v="0"/>
    <n v="0"/>
    <n v="0"/>
    <n v="0"/>
    <n v="0"/>
  </r>
  <r>
    <x v="29"/>
    <s v="0 TSM Land, N Intertie"/>
    <x v="4"/>
    <n v="0"/>
    <n v="0"/>
    <n v="0"/>
    <n v="0"/>
    <n v="0"/>
    <n v="0"/>
    <n v="0"/>
    <n v="0"/>
    <n v="0"/>
    <n v="0"/>
    <n v="0"/>
    <n v="0"/>
  </r>
  <r>
    <x v="29"/>
    <s v="0 TSM Land, Wild Horse"/>
    <x v="4"/>
    <n v="0"/>
    <n v="0"/>
    <n v="0"/>
    <n v="0"/>
    <n v="0"/>
    <n v="0"/>
    <n v="0"/>
    <n v="0"/>
    <n v="0"/>
    <n v="0"/>
    <n v="0"/>
    <n v="0"/>
  </r>
  <r>
    <x v="29"/>
    <s v="0 TSM Land, Wind Ridge"/>
    <x v="4"/>
    <n v="0"/>
    <n v="0"/>
    <n v="0"/>
    <n v="0"/>
    <n v="0"/>
    <n v="0"/>
    <n v="0"/>
    <n v="0"/>
    <n v="0"/>
    <n v="0"/>
    <n v="0"/>
    <n v="0"/>
  </r>
  <r>
    <x v="29"/>
    <s v="1 105 TSM Easement"/>
    <x v="4"/>
    <n v="0"/>
    <n v="0"/>
    <n v="0"/>
    <n v="0"/>
    <n v="0"/>
    <n v="0"/>
    <n v="0"/>
    <n v="0"/>
    <n v="0"/>
    <n v="0"/>
    <n v="0"/>
    <n v="0"/>
  </r>
  <r>
    <x v="29"/>
    <s v="1 TSM Easement, Bkr Common-RET"/>
    <x v="4"/>
    <n v="0"/>
    <n v="0"/>
    <n v="0"/>
    <n v="0"/>
    <n v="0"/>
    <n v="0"/>
    <n v="0"/>
    <n v="0"/>
    <n v="0"/>
    <n v="0"/>
    <n v="0"/>
    <n v="0"/>
  </r>
  <r>
    <x v="29"/>
    <s v="1 TSM Easement, Upper Bkr- RET"/>
    <x v="4"/>
    <n v="0"/>
    <n v="0"/>
    <n v="0"/>
    <n v="0"/>
    <n v="0"/>
    <n v="0"/>
    <n v="0"/>
    <n v="0"/>
    <n v="0"/>
    <n v="0"/>
    <n v="0"/>
    <n v="0"/>
  </r>
  <r>
    <x v="29"/>
    <s v="10 TSM Easement"/>
    <x v="4"/>
    <n v="2895"/>
    <n v="2911"/>
    <n v="2926"/>
    <n v="2942"/>
    <n v="2957"/>
    <n v="2973"/>
    <n v="2988"/>
    <n v="3004"/>
    <n v="3020"/>
    <n v="3035"/>
    <n v="3051"/>
    <n v="3066"/>
  </r>
  <r>
    <x v="29"/>
    <s v="10 TSM Easement,Colstrip 1-2Com"/>
    <x v="4"/>
    <n v="506"/>
    <n v="507"/>
    <n v="507"/>
    <n v="508"/>
    <n v="508"/>
    <n v="509"/>
    <n v="510"/>
    <n v="510"/>
    <n v="511"/>
    <n v="512"/>
    <n v="512"/>
    <n v="513"/>
  </r>
  <r>
    <x v="29"/>
    <s v="10 TSM Easement,Colstrip 3-4Com"/>
    <x v="4"/>
    <n v="783"/>
    <n v="784"/>
    <n v="785"/>
    <n v="786"/>
    <n v="787"/>
    <n v="788"/>
    <n v="789"/>
    <n v="790"/>
    <n v="791"/>
    <n v="792"/>
    <n v="793"/>
    <n v="794"/>
  </r>
  <r>
    <x v="29"/>
    <s v="10 TSM Easement,Wild Horse-NonP"/>
    <x v="4"/>
    <n v="0"/>
    <n v="0"/>
    <n v="0"/>
    <n v="0"/>
    <n v="0"/>
    <n v="0"/>
    <n v="0"/>
    <n v="0"/>
    <n v="0"/>
    <n v="0"/>
    <n v="0"/>
    <n v="0"/>
  </r>
  <r>
    <x v="29"/>
    <s v="10 TSM Easement,Wild Horse-Proj"/>
    <x v="4"/>
    <n v="0"/>
    <n v="0"/>
    <n v="0"/>
    <n v="0"/>
    <n v="0"/>
    <n v="0"/>
    <n v="0"/>
    <n v="0"/>
    <n v="0"/>
    <n v="0"/>
    <n v="0"/>
    <n v="0"/>
  </r>
  <r>
    <x v="29"/>
    <s v="16 105 TSM Easements"/>
    <x v="4"/>
    <n v="0"/>
    <n v="0"/>
    <n v="0"/>
    <n v="0"/>
    <n v="0"/>
    <n v="0"/>
    <n v="0"/>
    <n v="0"/>
    <n v="0"/>
    <n v="0"/>
    <n v="0"/>
    <n v="0"/>
  </r>
  <r>
    <x v="29"/>
    <s v="16 TSM Easements"/>
    <x v="4"/>
    <n v="284"/>
    <n v="287"/>
    <n v="290"/>
    <n v="293"/>
    <n v="296"/>
    <n v="299"/>
    <n v="302"/>
    <n v="305"/>
    <n v="308"/>
    <n v="311"/>
    <n v="314"/>
    <n v="317"/>
  </r>
  <r>
    <x v="29"/>
    <s v="17 105 TSM Easements"/>
    <x v="4"/>
    <n v="0"/>
    <n v="0"/>
    <n v="0"/>
    <n v="0"/>
    <n v="0"/>
    <n v="0"/>
    <n v="0"/>
    <n v="0"/>
    <n v="0"/>
    <n v="0"/>
    <n v="0"/>
    <n v="0"/>
  </r>
  <r>
    <x v="29"/>
    <s v="17 DONOTUSE, Alpac"/>
    <x v="4"/>
    <n v="0"/>
    <n v="0"/>
    <n v="0"/>
    <n v="0"/>
    <n v="0"/>
    <n v="0"/>
    <n v="0"/>
    <n v="0"/>
    <n v="0"/>
    <n v="0"/>
    <n v="0"/>
    <n v="0"/>
  </r>
  <r>
    <x v="29"/>
    <s v="17 TSM Easements"/>
    <x v="4"/>
    <n v="8983"/>
    <n v="9001"/>
    <n v="9019"/>
    <n v="9037"/>
    <n v="9055"/>
    <n v="9073"/>
    <n v="9090"/>
    <n v="9108"/>
    <n v="9126"/>
    <n v="9144"/>
    <n v="9162"/>
    <n v="9180"/>
  </r>
  <r>
    <x v="29"/>
    <s v="17 TSM Easements, Baker Com"/>
    <x v="4"/>
    <n v="65"/>
    <n v="65"/>
    <n v="65"/>
    <n v="66"/>
    <n v="66"/>
    <n v="66"/>
    <n v="66"/>
    <n v="66"/>
    <n v="66"/>
    <n v="66"/>
    <n v="66"/>
    <n v="66"/>
  </r>
  <r>
    <x v="29"/>
    <s v="17 TSM Easements, Upper Baker"/>
    <x v="4"/>
    <n v="47"/>
    <n v="47"/>
    <n v="47"/>
    <n v="47"/>
    <n v="47"/>
    <n v="47"/>
    <n v="48"/>
    <n v="48"/>
    <n v="48"/>
    <n v="48"/>
    <n v="48"/>
    <n v="48"/>
  </r>
  <r>
    <x v="29"/>
    <s v="6 105 TSM Land &amp; Land Rights"/>
    <x v="4"/>
    <n v="0"/>
    <n v="0"/>
    <n v="0"/>
    <n v="0"/>
    <n v="0"/>
    <n v="0"/>
    <n v="0"/>
    <n v="0"/>
    <n v="0"/>
    <n v="0"/>
    <n v="0"/>
    <n v="0"/>
  </r>
  <r>
    <x v="29"/>
    <s v="6 TSM Land &amp; Land Rights"/>
    <x v="4"/>
    <n v="0"/>
    <n v="0"/>
    <n v="0"/>
    <n v="0"/>
    <n v="0"/>
    <n v="0"/>
    <n v="0"/>
    <n v="0"/>
    <n v="0"/>
    <n v="0"/>
    <n v="0"/>
    <n v="0"/>
  </r>
  <r>
    <x v="29"/>
    <s v="7 105 TSM Land &amp; Land Rights"/>
    <x v="4"/>
    <n v="0"/>
    <n v="0"/>
    <n v="0"/>
    <n v="0"/>
    <n v="0"/>
    <n v="0"/>
    <n v="0"/>
    <n v="0"/>
    <n v="0"/>
    <n v="0"/>
    <n v="0"/>
    <n v="0"/>
  </r>
  <r>
    <x v="29"/>
    <s v="7 TSM Land &amp; Land Rights"/>
    <x v="4"/>
    <n v="0"/>
    <n v="0"/>
    <n v="0"/>
    <n v="0"/>
    <n v="0"/>
    <n v="0"/>
    <n v="0"/>
    <n v="0"/>
    <n v="0"/>
    <n v="0"/>
    <n v="0"/>
    <n v="0"/>
  </r>
  <r>
    <x v="29"/>
    <s v="9 (GIF) Land, Wild Horse"/>
    <x v="4"/>
    <n v="0"/>
    <n v="0"/>
    <n v="0"/>
    <n v="0"/>
    <n v="0"/>
    <n v="0"/>
    <n v="0"/>
    <n v="0"/>
    <n v="0"/>
    <n v="0"/>
    <n v="0"/>
    <n v="0"/>
  </r>
  <r>
    <x v="29"/>
    <s v="99 (GIF) Easement, Colstrip 1-2"/>
    <x v="4"/>
    <n v="3"/>
    <n v="3"/>
    <n v="3"/>
    <n v="3"/>
    <n v="3"/>
    <n v="3"/>
    <n v="3"/>
    <n v="3"/>
    <n v="3"/>
    <n v="3"/>
    <n v="3"/>
    <n v="3"/>
  </r>
  <r>
    <x v="29"/>
    <s v="99 (GIF) Easement, Hopkins"/>
    <x v="4"/>
    <n v="8"/>
    <n v="8"/>
    <n v="8"/>
    <n v="8"/>
    <n v="8"/>
    <n v="8"/>
    <n v="8"/>
    <n v="8"/>
    <n v="8"/>
    <n v="9"/>
    <n v="9"/>
    <n v="9"/>
  </r>
  <r>
    <x v="29"/>
    <s v="99 (GIF) Easement, LSR"/>
    <x v="4"/>
    <n v="0"/>
    <n v="0"/>
    <n v="0"/>
    <n v="0"/>
    <n v="0"/>
    <n v="0"/>
    <n v="0"/>
    <n v="0"/>
    <n v="0"/>
    <n v="0"/>
    <n v="0"/>
    <n v="0"/>
  </r>
  <r>
    <x v="29"/>
    <s v="99 (GIF) Easement, Poison Sprin"/>
    <x v="4"/>
    <n v="31"/>
    <n v="31"/>
    <n v="31"/>
    <n v="31"/>
    <n v="31"/>
    <n v="31"/>
    <n v="32"/>
    <n v="32"/>
    <n v="32"/>
    <n v="32"/>
    <n v="32"/>
    <n v="32"/>
  </r>
  <r>
    <x v="29"/>
    <s v="99 (GIF) Easement, Upper Baker"/>
    <x v="4"/>
    <n v="1"/>
    <n v="1"/>
    <n v="1"/>
    <n v="1"/>
    <n v="1"/>
    <n v="1"/>
    <n v="1"/>
    <n v="1"/>
    <n v="1"/>
    <n v="1"/>
    <n v="1"/>
    <n v="1"/>
  </r>
  <r>
    <x v="29"/>
    <s v="99 (GIF) Easement, Wild Horse"/>
    <x v="4"/>
    <n v="1"/>
    <n v="1"/>
    <n v="1"/>
    <n v="1"/>
    <n v="1"/>
    <n v="1"/>
    <n v="1"/>
    <n v="1"/>
    <n v="1"/>
    <n v="1"/>
    <n v="1"/>
    <n v="1"/>
  </r>
  <r>
    <x v="30"/>
    <s v="TSM Str/Impv, 3rd AC Line"/>
    <x v="4"/>
    <n v="557"/>
    <n v="558"/>
    <n v="560"/>
    <n v="561"/>
    <n v="563"/>
    <n v="565"/>
    <n v="566"/>
    <n v="568"/>
    <n v="569"/>
    <n v="571"/>
    <n v="573"/>
    <n v="574"/>
  </r>
  <r>
    <x v="30"/>
    <s v="TSM Str/Impv, 3rd AC Line-NSC"/>
    <x v="4"/>
    <n v="0"/>
    <n v="0"/>
    <n v="0"/>
    <n v="0"/>
    <n v="0"/>
    <n v="0"/>
    <n v="0"/>
    <n v="0"/>
    <n v="0"/>
    <n v="0"/>
    <n v="0"/>
    <n v="0"/>
  </r>
  <r>
    <x v="30"/>
    <s v="TSM Str/Impv, Bkr Common-RET"/>
    <x v="4"/>
    <n v="0"/>
    <n v="0"/>
    <n v="0"/>
    <n v="0"/>
    <n v="0"/>
    <n v="0"/>
    <n v="0"/>
    <n v="0"/>
    <n v="0"/>
    <n v="0"/>
    <n v="0"/>
    <n v="0"/>
  </r>
  <r>
    <x v="30"/>
    <s v="TSM Str/Impv, Colstrip 3-4 Com"/>
    <x v="4"/>
    <n v="353"/>
    <n v="353"/>
    <n v="354"/>
    <n v="355"/>
    <n v="355"/>
    <n v="356"/>
    <n v="356"/>
    <n v="357"/>
    <n v="358"/>
    <n v="358"/>
    <n v="359"/>
    <n v="295"/>
  </r>
  <r>
    <x v="30"/>
    <s v="TSM Str/Impv, Colstrip3-4 -NSC"/>
    <x v="4"/>
    <n v="0"/>
    <n v="0"/>
    <n v="0"/>
    <n v="0"/>
    <n v="0"/>
    <n v="0"/>
    <n v="0"/>
    <n v="0"/>
    <n v="0"/>
    <n v="0"/>
    <n v="0"/>
    <n v="0"/>
  </r>
  <r>
    <x v="30"/>
    <s v="TSM Str/Impv, Mint Farm"/>
    <x v="4"/>
    <n v="0"/>
    <n v="0"/>
    <n v="0"/>
    <n v="0"/>
    <n v="0"/>
    <n v="0"/>
    <n v="0"/>
    <n v="0"/>
    <n v="0"/>
    <n v="0"/>
    <n v="0"/>
    <n v="0"/>
  </r>
  <r>
    <x v="30"/>
    <s v="TSM Str/Impv, Mint Farm OP"/>
    <x v="4"/>
    <n v="0"/>
    <n v="0"/>
    <n v="0"/>
    <n v="0"/>
    <n v="0"/>
    <n v="0"/>
    <n v="0"/>
    <n v="0"/>
    <n v="0"/>
    <n v="0"/>
    <n v="0"/>
    <n v="0"/>
  </r>
  <r>
    <x v="30"/>
    <s v="TSM Str/Impv, Mint Farm OP-NSC"/>
    <x v="4"/>
    <n v="0"/>
    <n v="0"/>
    <n v="0"/>
    <n v="0"/>
    <n v="0"/>
    <n v="0"/>
    <n v="0"/>
    <n v="0"/>
    <n v="0"/>
    <n v="0"/>
    <n v="0"/>
    <n v="0"/>
  </r>
  <r>
    <x v="30"/>
    <s v="TSM Str/Impv, Mint Farm-NSC"/>
    <x v="4"/>
    <n v="0"/>
    <n v="0"/>
    <n v="0"/>
    <n v="0"/>
    <n v="0"/>
    <n v="0"/>
    <n v="0"/>
    <n v="0"/>
    <n v="0"/>
    <n v="0"/>
    <n v="0"/>
    <n v="0"/>
  </r>
  <r>
    <x v="30"/>
    <s v="TSM Structures &amp; Improveme-NSC"/>
    <x v="4"/>
    <n v="0"/>
    <n v="0"/>
    <n v="0"/>
    <n v="0"/>
    <n v="0"/>
    <n v="0"/>
    <n v="0"/>
    <n v="0"/>
    <n v="0"/>
    <n v="0"/>
    <n v="0"/>
    <n v="0"/>
  </r>
  <r>
    <x v="30"/>
    <s v="TSM Structures &amp; Improvement"/>
    <x v="4"/>
    <n v="399"/>
    <n v="404"/>
    <n v="410"/>
    <n v="416"/>
    <n v="422"/>
    <n v="427"/>
    <n v="433"/>
    <n v="439"/>
    <n v="445"/>
    <n v="450"/>
    <n v="456"/>
    <n v="462"/>
  </r>
  <r>
    <x v="30"/>
    <s v="6 105 TSM Structure &amp; Improve"/>
    <x v="4"/>
    <n v="0"/>
    <n v="0"/>
    <n v="0"/>
    <n v="0"/>
    <n v="0"/>
    <n v="0"/>
    <n v="0"/>
    <n v="0"/>
    <n v="0"/>
    <n v="0"/>
    <n v="0"/>
    <n v="0"/>
  </r>
  <r>
    <x v="30"/>
    <s v="6 TSM Structures &amp; Improvement"/>
    <x v="4"/>
    <n v="255"/>
    <n v="257"/>
    <n v="259"/>
    <n v="262"/>
    <n v="264"/>
    <n v="266"/>
    <n v="269"/>
    <n v="271"/>
    <n v="274"/>
    <n v="276"/>
    <n v="278"/>
    <n v="281"/>
  </r>
  <r>
    <x v="30"/>
    <s v="6 TSM Structures &amp; Improvem-NSC"/>
    <x v="4"/>
    <n v="0"/>
    <n v="0"/>
    <n v="0"/>
    <n v="0"/>
    <n v="0"/>
    <n v="0"/>
    <n v="0"/>
    <n v="0"/>
    <n v="0"/>
    <n v="0"/>
    <n v="0"/>
    <n v="0"/>
  </r>
  <r>
    <x v="30"/>
    <s v="7 DONOTUSE Sub Arco North"/>
    <x v="4"/>
    <n v="0"/>
    <n v="0"/>
    <n v="0"/>
    <n v="0"/>
    <n v="0"/>
    <n v="0"/>
    <n v="0"/>
    <n v="0"/>
    <n v="0"/>
    <n v="0"/>
    <n v="0"/>
    <n v="0"/>
  </r>
  <r>
    <x v="30"/>
    <s v="7 DONOTUSE Sub Arco South"/>
    <x v="4"/>
    <n v="0"/>
    <n v="0"/>
    <n v="0"/>
    <n v="0"/>
    <n v="0"/>
    <n v="0"/>
    <n v="0"/>
    <n v="0"/>
    <n v="0"/>
    <n v="0"/>
    <n v="0"/>
    <n v="0"/>
  </r>
  <r>
    <x v="30"/>
    <s v="7 DONOTUSE Sub Texaco West"/>
    <x v="4"/>
    <n v="0"/>
    <n v="0"/>
    <n v="0"/>
    <n v="0"/>
    <n v="0"/>
    <n v="0"/>
    <n v="0"/>
    <n v="0"/>
    <n v="0"/>
    <n v="0"/>
    <n v="0"/>
    <n v="0"/>
  </r>
  <r>
    <x v="30"/>
    <s v="7 TSM Str/Impv, Baker Common"/>
    <x v="4"/>
    <n v="0"/>
    <n v="0"/>
    <n v="0"/>
    <n v="0"/>
    <n v="0"/>
    <n v="0"/>
    <n v="0"/>
    <n v="0"/>
    <n v="0"/>
    <n v="0"/>
    <n v="0"/>
    <n v="0"/>
  </r>
  <r>
    <x v="30"/>
    <s v="7 TSM Structures &amp; Improvement"/>
    <x v="4"/>
    <n v="1220"/>
    <n v="1222"/>
    <n v="1225"/>
    <n v="1227"/>
    <n v="1230"/>
    <n v="1232"/>
    <n v="1235"/>
    <n v="1237"/>
    <n v="1240"/>
    <n v="1242"/>
    <n v="1245"/>
    <n v="1247"/>
  </r>
  <r>
    <x v="30"/>
    <s v="7 TSM Structures &amp; Improvem-NSC"/>
    <x v="4"/>
    <n v="0"/>
    <n v="0"/>
    <n v="0"/>
    <n v="0"/>
    <n v="0"/>
    <n v="0"/>
    <n v="0"/>
    <n v="0"/>
    <n v="0"/>
    <n v="0"/>
    <n v="0"/>
    <n v="0"/>
  </r>
  <r>
    <x v="30"/>
    <s v="9 (GIF) Str/Impr, Fredonia 1&amp;2"/>
    <x v="4"/>
    <n v="27"/>
    <n v="27"/>
    <n v="27"/>
    <n v="27"/>
    <n v="27"/>
    <n v="27"/>
    <n v="28"/>
    <n v="28"/>
    <n v="28"/>
    <n v="28"/>
    <n v="28"/>
    <n v="28"/>
  </r>
  <r>
    <x v="30"/>
    <s v="9 (GIF) Str/Impr, Fredonia -NSC"/>
    <x v="4"/>
    <n v="0"/>
    <n v="0"/>
    <n v="0"/>
    <n v="0"/>
    <n v="0"/>
    <n v="0"/>
    <n v="0"/>
    <n v="0"/>
    <n v="0"/>
    <n v="0"/>
    <n v="0"/>
    <n v="0"/>
  </r>
  <r>
    <x v="30"/>
    <s v="9 (GIF) Struc/Improv, Ferndale"/>
    <x v="4"/>
    <n v="0"/>
    <n v="0"/>
    <n v="0"/>
    <n v="0"/>
    <n v="0"/>
    <n v="0"/>
    <n v="0"/>
    <n v="0"/>
    <n v="0"/>
    <n v="0"/>
    <n v="0"/>
    <n v="0"/>
  </r>
  <r>
    <x v="30"/>
    <s v="9 (GIF) Struc/Improv, Fernd-NSC"/>
    <x v="4"/>
    <n v="0"/>
    <n v="0"/>
    <n v="0"/>
    <n v="0"/>
    <n v="0"/>
    <n v="0"/>
    <n v="0"/>
    <n v="0"/>
    <n v="0"/>
    <n v="0"/>
    <n v="0"/>
    <n v="0"/>
  </r>
  <r>
    <x v="30"/>
    <s v="9 (GIF) Struc/Improv, LSR"/>
    <x v="4"/>
    <n v="271"/>
    <n v="273"/>
    <n v="276"/>
    <n v="278"/>
    <n v="280"/>
    <n v="282"/>
    <n v="284"/>
    <n v="286"/>
    <n v="288"/>
    <n v="290"/>
    <n v="293"/>
    <n v="295"/>
  </r>
  <r>
    <x v="30"/>
    <s v="9 (GIF) Struc/Improv, LSR-NSC"/>
    <x v="4"/>
    <n v="0"/>
    <n v="0"/>
    <n v="0"/>
    <n v="0"/>
    <n v="0"/>
    <n v="0"/>
    <n v="0"/>
    <n v="0"/>
    <n v="0"/>
    <n v="0"/>
    <n v="0"/>
    <n v="0"/>
  </r>
  <r>
    <x v="30"/>
    <s v="9 (GIF) Struc/Improv, Mint Farm"/>
    <x v="4"/>
    <n v="35"/>
    <n v="35"/>
    <n v="35"/>
    <n v="35"/>
    <n v="35"/>
    <n v="35"/>
    <n v="36"/>
    <n v="36"/>
    <n v="36"/>
    <n v="36"/>
    <n v="36"/>
    <n v="37"/>
  </r>
  <r>
    <x v="30"/>
    <s v="9 (GIF) Struc/Improv, Mint-NSC"/>
    <x v="4"/>
    <n v="0"/>
    <n v="0"/>
    <n v="0"/>
    <n v="0"/>
    <n v="0"/>
    <n v="0"/>
    <n v="0"/>
    <n v="0"/>
    <n v="0"/>
    <n v="0"/>
    <n v="0"/>
    <n v="0"/>
  </r>
  <r>
    <x v="30"/>
    <s v="9 (GIF) Struc/Improv, Snoq#1"/>
    <x v="4"/>
    <n v="0"/>
    <n v="0"/>
    <n v="0"/>
    <n v="0"/>
    <n v="0"/>
    <n v="0"/>
    <n v="0"/>
    <n v="0"/>
    <n v="0"/>
    <n v="0"/>
    <n v="0"/>
    <n v="0"/>
  </r>
  <r>
    <x v="30"/>
    <s v="9 (GIF) Struc/Improv, Snoq#2"/>
    <x v="4"/>
    <n v="0"/>
    <n v="0"/>
    <n v="0"/>
    <n v="0"/>
    <n v="0"/>
    <n v="0"/>
    <n v="0"/>
    <n v="0"/>
    <n v="0"/>
    <n v="0"/>
    <n v="0"/>
    <n v="0"/>
  </r>
  <r>
    <x v="30"/>
    <s v="9 (GIF) Struc/Improv, Whitehorn"/>
    <x v="4"/>
    <n v="63"/>
    <n v="63"/>
    <n v="63"/>
    <n v="63"/>
    <n v="64"/>
    <n v="64"/>
    <n v="64"/>
    <n v="64"/>
    <n v="64"/>
    <n v="64"/>
    <n v="64"/>
    <n v="64"/>
  </r>
  <r>
    <x v="30"/>
    <s v="9 (GIF) Struc/Improv, White-NSC"/>
    <x v="4"/>
    <n v="0"/>
    <n v="0"/>
    <n v="0"/>
    <n v="0"/>
    <n v="0"/>
    <n v="0"/>
    <n v="0"/>
    <n v="0"/>
    <n v="0"/>
    <n v="0"/>
    <n v="0"/>
    <n v="0"/>
  </r>
  <r>
    <x v="31"/>
    <s v="105 TSM Station Equipment"/>
    <x v="4"/>
    <n v="0"/>
    <n v="0"/>
    <n v="0"/>
    <n v="0"/>
    <n v="0"/>
    <n v="0"/>
    <n v="0"/>
    <n v="0"/>
    <n v="0"/>
    <n v="0"/>
    <n v="0"/>
    <n v="0"/>
  </r>
  <r>
    <x v="31"/>
    <s v="HOPKINS SUB@PLANT"/>
    <x v="4"/>
    <n v="0"/>
    <n v="0"/>
    <n v="0"/>
    <n v="0"/>
    <n v="0"/>
    <n v="0"/>
    <n v="0"/>
    <n v="0"/>
    <n v="0"/>
    <n v="0"/>
    <n v="0"/>
    <n v="0"/>
  </r>
  <r>
    <x v="31"/>
    <s v="TEST DO NOT USE"/>
    <x v="4"/>
    <n v="0"/>
    <n v="0"/>
    <n v="0"/>
    <n v="0"/>
    <n v="0"/>
    <n v="0"/>
    <n v="0"/>
    <n v="0"/>
    <n v="0"/>
    <n v="0"/>
    <n v="0"/>
    <n v="0"/>
  </r>
  <r>
    <x v="31"/>
    <s v="TSM Sta Eq LSR"/>
    <x v="4"/>
    <n v="220"/>
    <n v="220"/>
    <n v="220"/>
    <n v="220"/>
    <n v="220"/>
    <n v="220"/>
    <n v="220"/>
    <n v="220"/>
    <n v="220"/>
    <n v="220"/>
    <n v="220"/>
    <n v="220"/>
  </r>
  <r>
    <x v="31"/>
    <s v="TSM Sta Eq LSR-NSC"/>
    <x v="4"/>
    <n v="0"/>
    <n v="0"/>
    <n v="0"/>
    <n v="0"/>
    <n v="0"/>
    <n v="0"/>
    <n v="0"/>
    <n v="0"/>
    <n v="0"/>
    <n v="0"/>
    <n v="0"/>
    <n v="0"/>
  </r>
  <r>
    <x v="31"/>
    <s v="TSM Sta Eq, 3rd AC Line"/>
    <x v="4"/>
    <n v="17977"/>
    <n v="18052"/>
    <n v="18126"/>
    <n v="18201"/>
    <n v="18276"/>
    <n v="18350"/>
    <n v="18425"/>
    <n v="18499"/>
    <n v="18574"/>
    <n v="18649"/>
    <n v="18723"/>
    <n v="18798"/>
  </r>
  <r>
    <x v="31"/>
    <s v="TSM Sta Eq, 3rd AC Line-NSC"/>
    <x v="4"/>
    <n v="0"/>
    <n v="0"/>
    <n v="0"/>
    <n v="0"/>
    <n v="0"/>
    <n v="0"/>
    <n v="0"/>
    <n v="0"/>
    <n v="0"/>
    <n v="0"/>
    <n v="0"/>
    <n v="0"/>
  </r>
  <r>
    <x v="31"/>
    <s v="TSM Sta Eq, Baker Common-RET"/>
    <x v="4"/>
    <n v="0"/>
    <n v="0"/>
    <n v="0"/>
    <n v="0"/>
    <n v="0"/>
    <n v="0"/>
    <n v="0"/>
    <n v="0"/>
    <n v="0"/>
    <n v="0"/>
    <n v="0"/>
    <n v="0"/>
  </r>
  <r>
    <x v="31"/>
    <s v="TSM Sta Eq, Colstrip 1-2 Com"/>
    <x v="4"/>
    <n v="0"/>
    <n v="0"/>
    <n v="0"/>
    <n v="0"/>
    <n v="0"/>
    <n v="0"/>
    <n v="0"/>
    <n v="0"/>
    <n v="0"/>
    <n v="0"/>
    <n v="0"/>
    <n v="0"/>
  </r>
  <r>
    <x v="31"/>
    <s v="TSM Sta Eq, Colstrip 3-4"/>
    <x v="4"/>
    <n v="11162"/>
    <n v="11203"/>
    <n v="11244"/>
    <n v="11285"/>
    <n v="11326"/>
    <n v="11366"/>
    <n v="11407"/>
    <n v="11448"/>
    <n v="11485"/>
    <n v="11520"/>
    <n v="11561"/>
    <n v="11597"/>
  </r>
  <r>
    <x v="31"/>
    <s v="TSM Sta Eq, Colstrip 3-4-NSC"/>
    <x v="4"/>
    <n v="0"/>
    <n v="0"/>
    <n v="0"/>
    <n v="0"/>
    <n v="0"/>
    <n v="0"/>
    <n v="0"/>
    <n v="0"/>
    <n v="0"/>
    <n v="0"/>
    <n v="0"/>
    <n v="0"/>
  </r>
  <r>
    <x v="31"/>
    <s v="TSM Sta Eq, Colstrip1-2 Co-NSC"/>
    <x v="4"/>
    <n v="0"/>
    <n v="0"/>
    <n v="0"/>
    <n v="0"/>
    <n v="0"/>
    <n v="0"/>
    <n v="0"/>
    <n v="0"/>
    <n v="0"/>
    <n v="0"/>
    <n v="0"/>
    <n v="0"/>
  </r>
  <r>
    <x v="31"/>
    <s v="TSM Sta Eq, Cov-Ber NOT USED"/>
    <x v="4"/>
    <n v="0"/>
    <n v="0"/>
    <n v="0"/>
    <n v="0"/>
    <n v="0"/>
    <n v="0"/>
    <n v="0"/>
    <n v="0"/>
    <n v="0"/>
    <n v="0"/>
    <n v="0"/>
    <n v="0"/>
  </r>
  <r>
    <x v="31"/>
    <s v="TSM Sta Eq, Fred 1/APC"/>
    <x v="4"/>
    <n v="0"/>
    <n v="0"/>
    <n v="0"/>
    <n v="0"/>
    <n v="0"/>
    <n v="0"/>
    <n v="0"/>
    <n v="0"/>
    <n v="0"/>
    <n v="0"/>
    <n v="0"/>
    <n v="0"/>
  </r>
  <r>
    <x v="31"/>
    <s v="TSM Sta Eq, Fred 1/APC-NSC"/>
    <x v="4"/>
    <n v="0"/>
    <n v="0"/>
    <n v="0"/>
    <n v="0"/>
    <n v="0"/>
    <n v="0"/>
    <n v="0"/>
    <n v="0"/>
    <n v="0"/>
    <n v="0"/>
    <n v="0"/>
    <n v="0"/>
  </r>
  <r>
    <x v="31"/>
    <s v="TSM Sta Eq, Fredonia 1&amp;2 OP"/>
    <x v="4"/>
    <n v="0"/>
    <n v="0"/>
    <n v="0"/>
    <n v="0"/>
    <n v="0"/>
    <n v="0"/>
    <n v="0"/>
    <n v="0"/>
    <n v="0"/>
    <n v="0"/>
    <n v="0"/>
    <n v="0"/>
  </r>
  <r>
    <x v="31"/>
    <s v="TSM Sta Eq, Lower Baker-RET"/>
    <x v="4"/>
    <n v="0"/>
    <n v="0"/>
    <n v="0"/>
    <n v="0"/>
    <n v="0"/>
    <n v="0"/>
    <n v="0"/>
    <n v="0"/>
    <n v="0"/>
    <n v="0"/>
    <n v="0"/>
    <n v="0"/>
  </r>
  <r>
    <x v="31"/>
    <s v="TSM Sta Eq, Mint Farm"/>
    <x v="4"/>
    <n v="0"/>
    <n v="0"/>
    <n v="0"/>
    <n v="0"/>
    <n v="0"/>
    <n v="0"/>
    <n v="0"/>
    <n v="0"/>
    <n v="0"/>
    <n v="0"/>
    <n v="0"/>
    <n v="0"/>
  </r>
  <r>
    <x v="31"/>
    <s v="TSM Sta Eq, Mint Farm OP"/>
    <x v="4"/>
    <n v="0"/>
    <n v="0"/>
    <n v="0"/>
    <n v="0"/>
    <n v="0"/>
    <n v="0"/>
    <n v="0"/>
    <n v="0"/>
    <n v="0"/>
    <n v="0"/>
    <n v="0"/>
    <n v="0"/>
  </r>
  <r>
    <x v="31"/>
    <s v="TSM Sta Eq, Mint Farm-NSC"/>
    <x v="4"/>
    <n v="0"/>
    <n v="0"/>
    <n v="0"/>
    <n v="0"/>
    <n v="0"/>
    <n v="0"/>
    <n v="0"/>
    <n v="0"/>
    <n v="0"/>
    <n v="0"/>
    <n v="0"/>
    <n v="0"/>
  </r>
  <r>
    <x v="31"/>
    <s v="TSM Sta Eq, Snoqualmie 1"/>
    <x v="4"/>
    <n v="0"/>
    <n v="0"/>
    <n v="0"/>
    <n v="0"/>
    <n v="0"/>
    <n v="0"/>
    <n v="0"/>
    <n v="0"/>
    <n v="0"/>
    <n v="0"/>
    <n v="0"/>
    <n v="0"/>
  </r>
  <r>
    <x v="31"/>
    <s v="TSM Sta Eq, Snoqualmie 2-RET"/>
    <x v="4"/>
    <n v="0"/>
    <n v="0"/>
    <n v="0"/>
    <n v="0"/>
    <n v="0"/>
    <n v="0"/>
    <n v="0"/>
    <n v="0"/>
    <n v="0"/>
    <n v="0"/>
    <n v="0"/>
    <n v="0"/>
  </r>
  <r>
    <x v="31"/>
    <s v="TSM Sta Eq, Upper Baker-RET"/>
    <x v="4"/>
    <n v="0"/>
    <n v="0"/>
    <n v="0"/>
    <n v="0"/>
    <n v="0"/>
    <n v="0"/>
    <n v="0"/>
    <n v="0"/>
    <n v="0"/>
    <n v="0"/>
    <n v="0"/>
    <n v="0"/>
  </r>
  <r>
    <x v="31"/>
    <s v="TSM Sta Eq, Wild Horse"/>
    <x v="4"/>
    <n v="0"/>
    <n v="0"/>
    <n v="0"/>
    <n v="0"/>
    <n v="0"/>
    <n v="0"/>
    <n v="0"/>
    <n v="0"/>
    <n v="0"/>
    <n v="0"/>
    <n v="0"/>
    <n v="0"/>
  </r>
  <r>
    <x v="31"/>
    <s v="TSM Sta Eq, Wild Horse-NSC"/>
    <x v="4"/>
    <n v="0"/>
    <n v="0"/>
    <n v="0"/>
    <n v="0"/>
    <n v="0"/>
    <n v="0"/>
    <n v="0"/>
    <n v="0"/>
    <n v="0"/>
    <n v="0"/>
    <n v="0"/>
    <n v="0"/>
  </r>
  <r>
    <x v="31"/>
    <s v="TSM Sta Eq, Wild Horse-WindRid"/>
    <x v="4"/>
    <n v="802"/>
    <n v="809"/>
    <n v="816"/>
    <n v="822"/>
    <n v="829"/>
    <n v="835"/>
    <n v="842"/>
    <n v="849"/>
    <n v="855"/>
    <n v="862"/>
    <n v="868"/>
    <n v="875"/>
  </r>
  <r>
    <x v="31"/>
    <s v="TSM Sta Eq, Wind Ridge-Non-NSC"/>
    <x v="4"/>
    <n v="0"/>
    <n v="0"/>
    <n v="0"/>
    <n v="0"/>
    <n v="0"/>
    <n v="0"/>
    <n v="0"/>
    <n v="0"/>
    <n v="0"/>
    <n v="0"/>
    <n v="0"/>
    <n v="0"/>
  </r>
  <r>
    <x v="31"/>
    <s v="TSM Sta Eq, Wind Ridge-NonProj"/>
    <x v="4"/>
    <n v="981"/>
    <n v="989"/>
    <n v="998"/>
    <n v="1006"/>
    <n v="1014"/>
    <n v="1022"/>
    <n v="1031"/>
    <n v="1039"/>
    <n v="1047"/>
    <n v="1055"/>
    <n v="1064"/>
    <n v="1072"/>
  </r>
  <r>
    <x v="31"/>
    <s v="TSM Station Equipment"/>
    <x v="4"/>
    <n v="28879"/>
    <n v="29369"/>
    <n v="29858"/>
    <n v="18707"/>
    <n v="16644"/>
    <n v="16839"/>
    <n v="17034"/>
    <n v="17227"/>
    <n v="17429"/>
    <n v="17630"/>
    <n v="17832"/>
    <n v="18034"/>
  </r>
  <r>
    <x v="31"/>
    <s v="TSM Station Equipment-NSC"/>
    <x v="4"/>
    <n v="0"/>
    <n v="0"/>
    <n v="0"/>
    <n v="0"/>
    <n v="0"/>
    <n v="0"/>
    <n v="0"/>
    <n v="0"/>
    <n v="0"/>
    <n v="0"/>
    <n v="0"/>
    <n v="0"/>
  </r>
  <r>
    <x v="31"/>
    <s v="WILD HORSE EXP SUB"/>
    <x v="4"/>
    <n v="0"/>
    <n v="0"/>
    <n v="0"/>
    <n v="0"/>
    <n v="0"/>
    <n v="0"/>
    <n v="0"/>
    <n v="0"/>
    <n v="0"/>
    <n v="0"/>
    <n v="0"/>
    <n v="0"/>
  </r>
  <r>
    <x v="31"/>
    <s v="WILD HORSE EXP SUB@PLANT"/>
    <x v="4"/>
    <n v="0"/>
    <n v="0"/>
    <n v="0"/>
    <n v="0"/>
    <n v="0"/>
    <n v="0"/>
    <n v="0"/>
    <n v="0"/>
    <n v="0"/>
    <n v="0"/>
    <n v="0"/>
    <n v="0"/>
  </r>
  <r>
    <x v="31"/>
    <s v="WILD HORSE EXP SUB@PLANT-NSC"/>
    <x v="4"/>
    <n v="0"/>
    <n v="0"/>
    <n v="0"/>
    <n v="0"/>
    <n v="0"/>
    <n v="0"/>
    <n v="0"/>
    <n v="0"/>
    <n v="0"/>
    <n v="0"/>
    <n v="0"/>
    <n v="0"/>
  </r>
  <r>
    <x v="31"/>
    <s v="WILD HORSE EXP SUB-NSC"/>
    <x v="4"/>
    <n v="0"/>
    <n v="0"/>
    <n v="0"/>
    <n v="0"/>
    <n v="0"/>
    <n v="0"/>
    <n v="0"/>
    <n v="0"/>
    <n v="0"/>
    <n v="0"/>
    <n v="0"/>
    <n v="0"/>
  </r>
  <r>
    <x v="31"/>
    <s v="WILD HORSE SUB@PLANT"/>
    <x v="4"/>
    <n v="0"/>
    <n v="0"/>
    <n v="0"/>
    <n v="0"/>
    <n v="0"/>
    <n v="0"/>
    <n v="0"/>
    <n v="0"/>
    <n v="0"/>
    <n v="0"/>
    <n v="0"/>
    <n v="0"/>
  </r>
  <r>
    <x v="31"/>
    <s v="WILD HORSE SUB@PLANT-NSC"/>
    <x v="4"/>
    <n v="0"/>
    <n v="0"/>
    <n v="0"/>
    <n v="0"/>
    <n v="0"/>
    <n v="0"/>
    <n v="0"/>
    <n v="0"/>
    <n v="0"/>
    <n v="0"/>
    <n v="0"/>
    <n v="0"/>
  </r>
  <r>
    <x v="31"/>
    <s v="6 TSM Sta Eq, Baker Common"/>
    <x v="4"/>
    <n v="0"/>
    <n v="0"/>
    <n v="0"/>
    <n v="0"/>
    <n v="0"/>
    <n v="0"/>
    <n v="0"/>
    <n v="0"/>
    <n v="0"/>
    <n v="0"/>
    <n v="0"/>
    <n v="0"/>
  </r>
  <r>
    <x v="31"/>
    <s v="6 TSM Sta Eq, Encogen"/>
    <x v="4"/>
    <n v="0"/>
    <n v="0"/>
    <n v="0"/>
    <n v="0"/>
    <n v="0"/>
    <n v="0"/>
    <n v="0"/>
    <n v="0"/>
    <n v="0"/>
    <n v="0"/>
    <n v="0"/>
    <n v="0"/>
  </r>
  <r>
    <x v="31"/>
    <s v="6 TSM Sta Eq, Encogen-NSC"/>
    <x v="4"/>
    <n v="0"/>
    <n v="0"/>
    <n v="0"/>
    <n v="0"/>
    <n v="0"/>
    <n v="0"/>
    <n v="0"/>
    <n v="0"/>
    <n v="0"/>
    <n v="0"/>
    <n v="0"/>
    <n v="0"/>
  </r>
  <r>
    <x v="31"/>
    <s v="6 TSM Sta Eq, Fredonia3&amp;4 O-NSC"/>
    <x v="4"/>
    <n v="0"/>
    <n v="0"/>
    <n v="0"/>
    <n v="0"/>
    <n v="0"/>
    <n v="0"/>
    <n v="0"/>
    <n v="0"/>
    <n v="0"/>
    <n v="0"/>
    <n v="0"/>
    <n v="0"/>
  </r>
  <r>
    <x v="31"/>
    <s v="6 TSM Sta Eq, Fredonia3&amp;4 OP"/>
    <x v="4"/>
    <n v="0"/>
    <n v="0"/>
    <n v="0"/>
    <n v="0"/>
    <n v="0"/>
    <n v="0"/>
    <n v="0"/>
    <n v="0"/>
    <n v="0"/>
    <n v="0"/>
    <n v="0"/>
    <n v="0"/>
  </r>
  <r>
    <x v="31"/>
    <s v="6 TSM Sta Eq, Goldendale"/>
    <x v="4"/>
    <n v="0"/>
    <n v="0"/>
    <n v="0"/>
    <n v="0"/>
    <n v="0"/>
    <n v="0"/>
    <n v="0"/>
    <n v="0"/>
    <n v="0"/>
    <n v="0"/>
    <n v="0"/>
    <n v="0"/>
  </r>
  <r>
    <x v="31"/>
    <s v="6 TSM Sta Eq, Goldendale-NSC"/>
    <x v="4"/>
    <n v="0"/>
    <n v="0"/>
    <n v="0"/>
    <n v="0"/>
    <n v="0"/>
    <n v="0"/>
    <n v="0"/>
    <n v="0"/>
    <n v="0"/>
    <n v="0"/>
    <n v="0"/>
    <n v="0"/>
  </r>
  <r>
    <x v="31"/>
    <s v="6 TSM Sta Eq, Hopkins Ridge"/>
    <x v="4"/>
    <n v="0"/>
    <n v="0"/>
    <n v="0"/>
    <n v="0"/>
    <n v="0"/>
    <n v="0"/>
    <n v="0"/>
    <n v="0"/>
    <n v="0"/>
    <n v="0"/>
    <n v="0"/>
    <n v="0"/>
  </r>
  <r>
    <x v="31"/>
    <s v="6 TSM Sta Eq, Hopkins Ridge Exp"/>
    <x v="4"/>
    <n v="0"/>
    <n v="0"/>
    <n v="0"/>
    <n v="0"/>
    <n v="0"/>
    <n v="0"/>
    <n v="0"/>
    <n v="0"/>
    <n v="0"/>
    <n v="0"/>
    <n v="0"/>
    <n v="0"/>
  </r>
  <r>
    <x v="31"/>
    <s v="6 TSM Sta Eq, Hopkins Ridge-NSC"/>
    <x v="4"/>
    <n v="0"/>
    <n v="0"/>
    <n v="0"/>
    <n v="0"/>
    <n v="0"/>
    <n v="0"/>
    <n v="0"/>
    <n v="0"/>
    <n v="0"/>
    <n v="0"/>
    <n v="0"/>
    <n v="0"/>
  </r>
  <r>
    <x v="31"/>
    <s v="6 TSM Sta Eq, Lower Baker"/>
    <x v="4"/>
    <n v="0"/>
    <n v="0"/>
    <n v="0"/>
    <n v="0"/>
    <n v="0"/>
    <n v="0"/>
    <n v="0"/>
    <n v="0"/>
    <n v="0"/>
    <n v="0"/>
    <n v="0"/>
    <n v="0"/>
  </r>
  <r>
    <x v="31"/>
    <s v="6 TSM Sta Eq, Lower Baker-NSC"/>
    <x v="4"/>
    <n v="0"/>
    <n v="0"/>
    <n v="0"/>
    <n v="0"/>
    <n v="0"/>
    <n v="0"/>
    <n v="0"/>
    <n v="0"/>
    <n v="0"/>
    <n v="0"/>
    <n v="0"/>
    <n v="0"/>
  </r>
  <r>
    <x v="31"/>
    <s v="6 TSM Sta Eq, Mint Farm"/>
    <x v="4"/>
    <n v="0"/>
    <n v="0"/>
    <n v="0"/>
    <n v="0"/>
    <n v="0"/>
    <n v="0"/>
    <n v="0"/>
    <n v="0"/>
    <n v="0"/>
    <n v="0"/>
    <n v="0"/>
    <n v="0"/>
  </r>
  <r>
    <x v="31"/>
    <s v="6 TSM Sta Eq, Mint Farm-NSC"/>
    <x v="4"/>
    <n v="0"/>
    <n v="0"/>
    <n v="0"/>
    <n v="0"/>
    <n v="0"/>
    <n v="0"/>
    <n v="0"/>
    <n v="0"/>
    <n v="0"/>
    <n v="0"/>
    <n v="0"/>
    <n v="0"/>
  </r>
  <r>
    <x v="31"/>
    <s v="6 TSM Sta Eq, Snoqualmie 1"/>
    <x v="4"/>
    <n v="0"/>
    <n v="0"/>
    <n v="0"/>
    <n v="0"/>
    <n v="0"/>
    <n v="0"/>
    <n v="0"/>
    <n v="0"/>
    <n v="0"/>
    <n v="0"/>
    <n v="0"/>
    <n v="0"/>
  </r>
  <r>
    <x v="31"/>
    <s v="6 TSM Sta Eq, Snoqualmie 1-NSC"/>
    <x v="4"/>
    <n v="0"/>
    <n v="0"/>
    <n v="0"/>
    <n v="0"/>
    <n v="0"/>
    <n v="0"/>
    <n v="0"/>
    <n v="0"/>
    <n v="0"/>
    <n v="0"/>
    <n v="0"/>
    <n v="0"/>
  </r>
  <r>
    <x v="31"/>
    <s v="6 TSM Sta Eq, Snoqualmie 2"/>
    <x v="4"/>
    <n v="0"/>
    <n v="0"/>
    <n v="0"/>
    <n v="0"/>
    <n v="0"/>
    <n v="0"/>
    <n v="0"/>
    <n v="0"/>
    <n v="0"/>
    <n v="0"/>
    <n v="0"/>
    <n v="0"/>
  </r>
  <r>
    <x v="31"/>
    <s v="6 TSM Sta Eq, Snoqualmie 2-NSC"/>
    <x v="4"/>
    <n v="0"/>
    <n v="0"/>
    <n v="0"/>
    <n v="0"/>
    <n v="0"/>
    <n v="0"/>
    <n v="0"/>
    <n v="0"/>
    <n v="0"/>
    <n v="0"/>
    <n v="0"/>
    <n v="0"/>
  </r>
  <r>
    <x v="31"/>
    <s v="6 TSM Sta Eq, Sumas SMC"/>
    <x v="4"/>
    <n v="0"/>
    <n v="0"/>
    <n v="0"/>
    <n v="0"/>
    <n v="0"/>
    <n v="0"/>
    <n v="0"/>
    <n v="0"/>
    <n v="0"/>
    <n v="0"/>
    <n v="0"/>
    <n v="0"/>
  </r>
  <r>
    <x v="31"/>
    <s v="6 TSM Sta Eq, Sumas SMC-NSC"/>
    <x v="4"/>
    <n v="0"/>
    <n v="0"/>
    <n v="0"/>
    <n v="0"/>
    <n v="0"/>
    <n v="0"/>
    <n v="0"/>
    <n v="0"/>
    <n v="0"/>
    <n v="0"/>
    <n v="0"/>
    <n v="0"/>
  </r>
  <r>
    <x v="31"/>
    <s v="6 TSM Sta Eq, Sumas SMS"/>
    <x v="4"/>
    <n v="33"/>
    <n v="34"/>
    <n v="35"/>
    <n v="37"/>
    <n v="38"/>
    <n v="39"/>
    <n v="40"/>
    <n v="41"/>
    <n v="42"/>
    <n v="44"/>
    <n v="45"/>
    <n v="46"/>
  </r>
  <r>
    <x v="31"/>
    <s v="6 TSM Sta Eq, Sumas SMS-NSC"/>
    <x v="4"/>
    <n v="0"/>
    <n v="0"/>
    <n v="0"/>
    <n v="0"/>
    <n v="0"/>
    <n v="0"/>
    <n v="0"/>
    <n v="0"/>
    <n v="0"/>
    <n v="0"/>
    <n v="0"/>
    <n v="0"/>
  </r>
  <r>
    <x v="31"/>
    <s v="6 TSM Sta Eq, Upper Baker"/>
    <x v="4"/>
    <n v="0"/>
    <n v="0"/>
    <n v="0"/>
    <n v="0"/>
    <n v="0"/>
    <n v="0"/>
    <n v="0"/>
    <n v="0"/>
    <n v="0"/>
    <n v="0"/>
    <n v="0"/>
    <n v="0"/>
  </r>
  <r>
    <x v="31"/>
    <s v="6 TSM Sta Eq, Upper Baker-NSC"/>
    <x v="4"/>
    <n v="0"/>
    <n v="0"/>
    <n v="0"/>
    <n v="0"/>
    <n v="0"/>
    <n v="0"/>
    <n v="0"/>
    <n v="0"/>
    <n v="0"/>
    <n v="0"/>
    <n v="0"/>
    <n v="0"/>
  </r>
  <r>
    <x v="31"/>
    <s v="6 TSM Sta Eq, Wild Horse Solar"/>
    <x v="4"/>
    <n v="0"/>
    <n v="0"/>
    <n v="0"/>
    <n v="0"/>
    <n v="0"/>
    <n v="0"/>
    <n v="0"/>
    <n v="0"/>
    <n v="0"/>
    <n v="0"/>
    <n v="0"/>
    <n v="0"/>
  </r>
  <r>
    <x v="31"/>
    <s v="6 TSM Sta Eq, Wld Hrs Solar-NSC"/>
    <x v="4"/>
    <n v="0"/>
    <n v="0"/>
    <n v="0"/>
    <n v="0"/>
    <n v="0"/>
    <n v="0"/>
    <n v="0"/>
    <n v="0"/>
    <n v="0"/>
    <n v="0"/>
    <n v="0"/>
    <n v="0"/>
  </r>
  <r>
    <x v="31"/>
    <s v="6 TSM Substation Equipment"/>
    <x v="4"/>
    <n v="0"/>
    <n v="0"/>
    <n v="0"/>
    <n v="11423"/>
    <n v="11742"/>
    <n v="12041"/>
    <n v="12344"/>
    <n v="12652"/>
    <n v="12959"/>
    <n v="13277"/>
    <n v="13604"/>
    <n v="13935"/>
  </r>
  <r>
    <x v="31"/>
    <s v="6 TSM Substation Equipment-NSC"/>
    <x v="4"/>
    <n v="0"/>
    <n v="0"/>
    <n v="0"/>
    <n v="0"/>
    <n v="0"/>
    <n v="0"/>
    <n v="0"/>
    <n v="0"/>
    <n v="0"/>
    <n v="0"/>
    <n v="0"/>
    <n v="0"/>
  </r>
  <r>
    <x v="31"/>
    <s v="7 DONOTUSE Sub, Fairchild"/>
    <x v="4"/>
    <n v="0"/>
    <n v="0"/>
    <n v="0"/>
    <n v="0"/>
    <n v="0"/>
    <n v="0"/>
    <n v="0"/>
    <n v="0"/>
    <n v="0"/>
    <n v="0"/>
    <n v="0"/>
    <n v="0"/>
  </r>
  <r>
    <x v="31"/>
    <s v="7 DONOTUSE Sub, Texaco E"/>
    <x v="4"/>
    <n v="0"/>
    <n v="0"/>
    <n v="0"/>
    <n v="0"/>
    <n v="0"/>
    <n v="0"/>
    <n v="0"/>
    <n v="0"/>
    <n v="0"/>
    <n v="0"/>
    <n v="0"/>
    <n v="0"/>
  </r>
  <r>
    <x v="31"/>
    <s v="7 DONOTUSE, Cov-Ber"/>
    <x v="4"/>
    <n v="0"/>
    <n v="0"/>
    <n v="0"/>
    <n v="0"/>
    <n v="0"/>
    <n v="0"/>
    <n v="0"/>
    <n v="0"/>
    <n v="0"/>
    <n v="0"/>
    <n v="0"/>
    <n v="0"/>
  </r>
  <r>
    <x v="31"/>
    <s v="7 DONOTUSE, Sub, Alpac"/>
    <x v="4"/>
    <n v="0"/>
    <n v="0"/>
    <n v="0"/>
    <n v="0"/>
    <n v="0"/>
    <n v="0"/>
    <n v="0"/>
    <n v="0"/>
    <n v="0"/>
    <n v="0"/>
    <n v="0"/>
    <n v="0"/>
  </r>
  <r>
    <x v="31"/>
    <s v="7 DONOTUSE, Sub, Arco C"/>
    <x v="4"/>
    <n v="0"/>
    <n v="0"/>
    <n v="0"/>
    <n v="0"/>
    <n v="0"/>
    <n v="0"/>
    <n v="0"/>
    <n v="0"/>
    <n v="0"/>
    <n v="0"/>
    <n v="0"/>
    <n v="0"/>
  </r>
  <r>
    <x v="31"/>
    <s v="7 DONOTUSE, Sub, Arco N"/>
    <x v="4"/>
    <n v="0"/>
    <n v="0"/>
    <n v="0"/>
    <n v="0"/>
    <n v="0"/>
    <n v="0"/>
    <n v="0"/>
    <n v="0"/>
    <n v="0"/>
    <n v="0"/>
    <n v="0"/>
    <n v="0"/>
  </r>
  <r>
    <x v="31"/>
    <s v="7 DONOTUSE, Sub, Arco S"/>
    <x v="4"/>
    <n v="0"/>
    <n v="0"/>
    <n v="0"/>
    <n v="0"/>
    <n v="0"/>
    <n v="0"/>
    <n v="0"/>
    <n v="0"/>
    <n v="0"/>
    <n v="0"/>
    <n v="0"/>
    <n v="0"/>
  </r>
  <r>
    <x v="31"/>
    <s v="7 DONOTUSE, Sub, BoeingRen"/>
    <x v="4"/>
    <n v="0"/>
    <n v="0"/>
    <n v="0"/>
    <n v="0"/>
    <n v="0"/>
    <n v="0"/>
    <n v="0"/>
    <n v="0"/>
    <n v="0"/>
    <n v="0"/>
    <n v="0"/>
    <n v="0"/>
  </r>
  <r>
    <x v="31"/>
    <s v="7 DONOTUSE, Sub, Capitol"/>
    <x v="4"/>
    <n v="0"/>
    <n v="0"/>
    <n v="0"/>
    <n v="0"/>
    <n v="0"/>
    <n v="0"/>
    <n v="0"/>
    <n v="0"/>
    <n v="0"/>
    <n v="0"/>
    <n v="0"/>
    <n v="0"/>
  </r>
  <r>
    <x v="31"/>
    <s v="7 DONOTUSE, Sub, Clover V"/>
    <x v="4"/>
    <n v="0"/>
    <n v="0"/>
    <n v="0"/>
    <n v="0"/>
    <n v="0"/>
    <n v="0"/>
    <n v="0"/>
    <n v="0"/>
    <n v="0"/>
    <n v="0"/>
    <n v="0"/>
    <n v="0"/>
  </r>
  <r>
    <x v="31"/>
    <s v="7 DONOTUSE, Sub, LiquidAir"/>
    <x v="4"/>
    <n v="0"/>
    <n v="0"/>
    <n v="0"/>
    <n v="0"/>
    <n v="0"/>
    <n v="0"/>
    <n v="0"/>
    <n v="0"/>
    <n v="0"/>
    <n v="0"/>
    <n v="0"/>
    <n v="0"/>
  </r>
  <r>
    <x v="31"/>
    <s v="7 DONOTUSE, Sub, MillerBay"/>
    <x v="4"/>
    <n v="0"/>
    <n v="0"/>
    <n v="0"/>
    <n v="0"/>
    <n v="0"/>
    <n v="0"/>
    <n v="0"/>
    <n v="0"/>
    <n v="0"/>
    <n v="0"/>
    <n v="0"/>
    <n v="0"/>
  </r>
  <r>
    <x v="31"/>
    <s v="7 DONOTUSE, Sub, Olym Avon"/>
    <x v="4"/>
    <n v="0"/>
    <n v="0"/>
    <n v="0"/>
    <n v="0"/>
    <n v="0"/>
    <n v="0"/>
    <n v="0"/>
    <n v="0"/>
    <n v="0"/>
    <n v="0"/>
    <n v="0"/>
    <n v="0"/>
  </r>
  <r>
    <x v="31"/>
    <s v="7 DONOTUSE, Sub, Olym Rntn"/>
    <x v="4"/>
    <n v="0"/>
    <n v="0"/>
    <n v="0"/>
    <n v="0"/>
    <n v="0"/>
    <n v="0"/>
    <n v="0"/>
    <n v="0"/>
    <n v="0"/>
    <n v="0"/>
    <n v="0"/>
    <n v="0"/>
  </r>
  <r>
    <x v="31"/>
    <s v="7 DONOTUSE, Sub, Paccar"/>
    <x v="4"/>
    <n v="0"/>
    <n v="0"/>
    <n v="0"/>
    <n v="0"/>
    <n v="0"/>
    <n v="0"/>
    <n v="0"/>
    <n v="0"/>
    <n v="0"/>
    <n v="0"/>
    <n v="0"/>
    <n v="0"/>
  </r>
  <r>
    <x v="31"/>
    <s v="7 DONOTUSE, Sub, Texaco W"/>
    <x v="4"/>
    <n v="0"/>
    <n v="0"/>
    <n v="0"/>
    <n v="0"/>
    <n v="0"/>
    <n v="0"/>
    <n v="0"/>
    <n v="0"/>
    <n v="0"/>
    <n v="0"/>
    <n v="0"/>
    <n v="0"/>
  </r>
  <r>
    <x v="31"/>
    <s v="7 DONOTUSE, Sub, Vitulli"/>
    <x v="4"/>
    <n v="0"/>
    <n v="0"/>
    <n v="0"/>
    <n v="0"/>
    <n v="0"/>
    <n v="0"/>
    <n v="0"/>
    <n v="0"/>
    <n v="0"/>
    <n v="0"/>
    <n v="0"/>
    <n v="0"/>
  </r>
  <r>
    <x v="31"/>
    <s v="7 DONOTUSE, Sub, Waterfront"/>
    <x v="4"/>
    <n v="0"/>
    <n v="0"/>
    <n v="0"/>
    <n v="0"/>
    <n v="0"/>
    <n v="0"/>
    <n v="0"/>
    <n v="0"/>
    <n v="0"/>
    <n v="0"/>
    <n v="0"/>
    <n v="0"/>
  </r>
  <r>
    <x v="31"/>
    <s v="7 TSM Poles, Sumas OP"/>
    <x v="4"/>
    <n v="0"/>
    <n v="0"/>
    <n v="0"/>
    <n v="0"/>
    <n v="0"/>
    <n v="0"/>
    <n v="0"/>
    <n v="0"/>
    <n v="0"/>
    <n v="0"/>
    <n v="0"/>
    <n v="0"/>
  </r>
  <r>
    <x v="31"/>
    <s v="7 TSM Poles, Sumas OP-NSC"/>
    <x v="4"/>
    <n v="0"/>
    <n v="0"/>
    <n v="0"/>
    <n v="0"/>
    <n v="0"/>
    <n v="0"/>
    <n v="0"/>
    <n v="0"/>
    <n v="0"/>
    <n v="0"/>
    <n v="0"/>
    <n v="0"/>
  </r>
  <r>
    <x v="31"/>
    <s v="7 TSM Sta Eq, Baker Common"/>
    <x v="4"/>
    <n v="0"/>
    <n v="0"/>
    <n v="0"/>
    <n v="0"/>
    <n v="0"/>
    <n v="0"/>
    <n v="0"/>
    <n v="0"/>
    <n v="0"/>
    <n v="0"/>
    <n v="0"/>
    <n v="0"/>
  </r>
  <r>
    <x v="31"/>
    <s v="7 TSM Sta Eq, Encogen"/>
    <x v="4"/>
    <n v="0"/>
    <n v="0"/>
    <n v="0"/>
    <n v="0"/>
    <n v="0"/>
    <n v="0"/>
    <n v="0"/>
    <n v="0"/>
    <n v="0"/>
    <n v="0"/>
    <n v="0"/>
    <n v="0"/>
  </r>
  <r>
    <x v="31"/>
    <s v="7 TSM Sta Eq, Encogen-NSC"/>
    <x v="4"/>
    <n v="0"/>
    <n v="0"/>
    <n v="0"/>
    <n v="0"/>
    <n v="0"/>
    <n v="0"/>
    <n v="0"/>
    <n v="0"/>
    <n v="0"/>
    <n v="0"/>
    <n v="0"/>
    <n v="0"/>
  </r>
  <r>
    <x v="31"/>
    <s v="7 TSM Sta Eq, Fredonia3&amp;4 O-NSC"/>
    <x v="4"/>
    <n v="0"/>
    <n v="0"/>
    <n v="0"/>
    <n v="0"/>
    <n v="0"/>
    <n v="0"/>
    <n v="0"/>
    <n v="0"/>
    <n v="0"/>
    <n v="0"/>
    <n v="0"/>
    <n v="0"/>
  </r>
  <r>
    <x v="31"/>
    <s v="7 TSM Sta Eq, Fredonia3&amp;4 OP"/>
    <x v="4"/>
    <n v="2110"/>
    <n v="2119"/>
    <n v="2128"/>
    <n v="2137"/>
    <n v="2145"/>
    <n v="2154"/>
    <n v="2163"/>
    <n v="2172"/>
    <n v="2181"/>
    <n v="2190"/>
    <n v="2199"/>
    <n v="2208"/>
  </r>
  <r>
    <x v="31"/>
    <s v="7 TSM Sta Eq, Goldendale"/>
    <x v="4"/>
    <n v="0"/>
    <n v="0"/>
    <n v="0"/>
    <n v="0"/>
    <n v="0"/>
    <n v="0"/>
    <n v="0"/>
    <n v="0"/>
    <n v="0"/>
    <n v="0"/>
    <n v="0"/>
    <n v="0"/>
  </r>
  <r>
    <x v="31"/>
    <s v="7 TSM Sta Eq, Goldendale OP"/>
    <x v="4"/>
    <n v="0"/>
    <n v="0"/>
    <n v="0"/>
    <n v="0"/>
    <n v="0"/>
    <n v="0"/>
    <n v="0"/>
    <n v="0"/>
    <n v="0"/>
    <n v="0"/>
    <n v="0"/>
    <n v="0"/>
  </r>
  <r>
    <x v="31"/>
    <s v="7 TSM Sta Eq, Goldendale OP-NSC"/>
    <x v="4"/>
    <n v="0"/>
    <n v="0"/>
    <n v="0"/>
    <n v="0"/>
    <n v="0"/>
    <n v="0"/>
    <n v="0"/>
    <n v="0"/>
    <n v="0"/>
    <n v="0"/>
    <n v="0"/>
    <n v="0"/>
  </r>
  <r>
    <x v="31"/>
    <s v="7 TSM Sta Eq, Goldendale-NSC"/>
    <x v="4"/>
    <n v="0"/>
    <n v="0"/>
    <n v="0"/>
    <n v="0"/>
    <n v="0"/>
    <n v="0"/>
    <n v="0"/>
    <n v="0"/>
    <n v="0"/>
    <n v="0"/>
    <n v="0"/>
    <n v="0"/>
  </r>
  <r>
    <x v="31"/>
    <s v="7 TSM Sta Eq, Hop Ridge Exp-NSC"/>
    <x v="4"/>
    <n v="0"/>
    <n v="0"/>
    <n v="0"/>
    <n v="0"/>
    <n v="0"/>
    <n v="0"/>
    <n v="0"/>
    <n v="0"/>
    <n v="0"/>
    <n v="0"/>
    <n v="0"/>
    <n v="0"/>
  </r>
  <r>
    <x v="31"/>
    <s v="7 TSM Sta Eq, Hopkins Ridge"/>
    <x v="4"/>
    <n v="0"/>
    <n v="0"/>
    <n v="0"/>
    <n v="0"/>
    <n v="0"/>
    <n v="0"/>
    <n v="0"/>
    <n v="0"/>
    <n v="0"/>
    <n v="0"/>
    <n v="0"/>
    <n v="0"/>
  </r>
  <r>
    <x v="31"/>
    <s v="7 TSM Sta Eq, Hopkins Ridge Exp"/>
    <x v="4"/>
    <n v="155"/>
    <n v="157"/>
    <n v="159"/>
    <n v="160"/>
    <n v="162"/>
    <n v="164"/>
    <n v="165"/>
    <n v="167"/>
    <n v="169"/>
    <n v="170"/>
    <n v="172"/>
    <n v="174"/>
  </r>
  <r>
    <x v="31"/>
    <s v="7 TSM Sta Eq, Hopkins Ridge-NSC"/>
    <x v="4"/>
    <n v="0"/>
    <n v="0"/>
    <n v="0"/>
    <n v="0"/>
    <n v="0"/>
    <n v="0"/>
    <n v="0"/>
    <n v="0"/>
    <n v="0"/>
    <n v="0"/>
    <n v="0"/>
    <n v="0"/>
  </r>
  <r>
    <x v="31"/>
    <s v="7 TSM Sta Eq, Lower Baker"/>
    <x v="4"/>
    <n v="0"/>
    <n v="0"/>
    <n v="0"/>
    <n v="0"/>
    <n v="0"/>
    <n v="0"/>
    <n v="0"/>
    <n v="0"/>
    <n v="0"/>
    <n v="0"/>
    <n v="0"/>
    <n v="0"/>
  </r>
  <r>
    <x v="31"/>
    <s v="7 TSM Sta Eq, Lower Baker-NSC"/>
    <x v="4"/>
    <n v="0"/>
    <n v="0"/>
    <n v="0"/>
    <n v="0"/>
    <n v="0"/>
    <n v="0"/>
    <n v="0"/>
    <n v="0"/>
    <n v="0"/>
    <n v="0"/>
    <n v="0"/>
    <n v="0"/>
  </r>
  <r>
    <x v="31"/>
    <s v="7 TSM Sta Eq, Mint Farm"/>
    <x v="4"/>
    <n v="0"/>
    <n v="0"/>
    <n v="0"/>
    <n v="0"/>
    <n v="0"/>
    <n v="0"/>
    <n v="0"/>
    <n v="0"/>
    <n v="0"/>
    <n v="0"/>
    <n v="0"/>
    <n v="0"/>
  </r>
  <r>
    <x v="31"/>
    <s v="7 TSM Sta Eq, Mint Farm OP"/>
    <x v="4"/>
    <n v="0"/>
    <n v="0"/>
    <n v="0"/>
    <n v="0"/>
    <n v="0"/>
    <n v="0"/>
    <n v="0"/>
    <n v="0"/>
    <n v="0"/>
    <n v="0"/>
    <n v="0"/>
    <n v="0"/>
  </r>
  <r>
    <x v="31"/>
    <s v="7 TSM Sta Eq, Mint Farm OP-NSC"/>
    <x v="4"/>
    <n v="0"/>
    <n v="0"/>
    <n v="0"/>
    <n v="0"/>
    <n v="0"/>
    <n v="0"/>
    <n v="0"/>
    <n v="0"/>
    <n v="0"/>
    <n v="0"/>
    <n v="0"/>
    <n v="0"/>
  </r>
  <r>
    <x v="31"/>
    <s v="7 TSM Sta Eq, Mint Farm-NSC"/>
    <x v="4"/>
    <n v="0"/>
    <n v="0"/>
    <n v="0"/>
    <n v="0"/>
    <n v="0"/>
    <n v="0"/>
    <n v="0"/>
    <n v="0"/>
    <n v="0"/>
    <n v="0"/>
    <n v="0"/>
    <n v="0"/>
  </r>
  <r>
    <x v="31"/>
    <s v="7 TSM Sta Eq, Snoqualmie 1"/>
    <x v="4"/>
    <n v="0"/>
    <n v="0"/>
    <n v="0"/>
    <n v="0"/>
    <n v="0"/>
    <n v="0"/>
    <n v="0"/>
    <n v="0"/>
    <n v="0"/>
    <n v="0"/>
    <n v="0"/>
    <n v="0"/>
  </r>
  <r>
    <x v="31"/>
    <s v="7 TSM Sta Eq, Snoqualmie 1-NSC"/>
    <x v="4"/>
    <n v="0"/>
    <n v="0"/>
    <n v="0"/>
    <n v="0"/>
    <n v="0"/>
    <n v="0"/>
    <n v="0"/>
    <n v="0"/>
    <n v="0"/>
    <n v="0"/>
    <n v="0"/>
    <n v="0"/>
  </r>
  <r>
    <x v="31"/>
    <s v="7 TSM Sta Eq, Snoqualmie 2"/>
    <x v="4"/>
    <n v="0"/>
    <n v="0"/>
    <n v="0"/>
    <n v="0"/>
    <n v="0"/>
    <n v="0"/>
    <n v="0"/>
    <n v="0"/>
    <n v="0"/>
    <n v="0"/>
    <n v="0"/>
    <n v="0"/>
  </r>
  <r>
    <x v="31"/>
    <s v="7 TSM Sta Eq, Snoqualmie 2-NSC"/>
    <x v="4"/>
    <n v="0"/>
    <n v="0"/>
    <n v="0"/>
    <n v="0"/>
    <n v="0"/>
    <n v="0"/>
    <n v="0"/>
    <n v="0"/>
    <n v="0"/>
    <n v="0"/>
    <n v="0"/>
    <n v="0"/>
  </r>
  <r>
    <x v="31"/>
    <s v="7 TSM Sta Eq, Sumas SMC"/>
    <x v="4"/>
    <n v="0"/>
    <n v="0"/>
    <n v="0"/>
    <n v="0"/>
    <n v="0"/>
    <n v="0"/>
    <n v="0"/>
    <n v="0"/>
    <n v="0"/>
    <n v="0"/>
    <n v="0"/>
    <n v="0"/>
  </r>
  <r>
    <x v="31"/>
    <s v="7 TSM Sta Eq, Sumas SMS"/>
    <x v="4"/>
    <n v="0"/>
    <n v="0"/>
    <n v="0"/>
    <n v="0"/>
    <n v="0"/>
    <n v="0"/>
    <n v="0"/>
    <n v="0"/>
    <n v="0"/>
    <n v="0"/>
    <n v="0"/>
    <n v="0"/>
  </r>
  <r>
    <x v="31"/>
    <s v="7 TSM Sta Eq, Upper Baker"/>
    <x v="4"/>
    <n v="0"/>
    <n v="0"/>
    <n v="0"/>
    <n v="0"/>
    <n v="0"/>
    <n v="0"/>
    <n v="0"/>
    <n v="0"/>
    <n v="0"/>
    <n v="0"/>
    <n v="0"/>
    <n v="0"/>
  </r>
  <r>
    <x v="31"/>
    <s v="7 TSM Sta Eq, Upper Baker-NSC"/>
    <x v="4"/>
    <n v="0"/>
    <n v="0"/>
    <n v="0"/>
    <n v="0"/>
    <n v="0"/>
    <n v="0"/>
    <n v="0"/>
    <n v="0"/>
    <n v="0"/>
    <n v="0"/>
    <n v="0"/>
    <n v="0"/>
  </r>
  <r>
    <x v="31"/>
    <s v="7 TSM Sta Eq, Wild Horse Solar"/>
    <x v="4"/>
    <n v="0"/>
    <n v="0"/>
    <n v="0"/>
    <n v="0"/>
    <n v="0"/>
    <n v="0"/>
    <n v="0"/>
    <n v="0"/>
    <n v="0"/>
    <n v="0"/>
    <n v="0"/>
    <n v="0"/>
  </r>
  <r>
    <x v="31"/>
    <s v="7 TSM Sta Eq, Wld Hrs Solar-NSC"/>
    <x v="4"/>
    <n v="0"/>
    <n v="0"/>
    <n v="0"/>
    <n v="0"/>
    <n v="0"/>
    <n v="0"/>
    <n v="0"/>
    <n v="0"/>
    <n v="0"/>
    <n v="0"/>
    <n v="0"/>
    <n v="0"/>
  </r>
  <r>
    <x v="31"/>
    <s v="7 TSM Sub Eq, Sumas OP-SMC"/>
    <x v="4"/>
    <n v="0"/>
    <n v="0"/>
    <n v="0"/>
    <n v="0"/>
    <n v="0"/>
    <n v="0"/>
    <n v="0"/>
    <n v="0"/>
    <n v="0"/>
    <n v="0"/>
    <n v="0"/>
    <n v="0"/>
  </r>
  <r>
    <x v="31"/>
    <s v="7 TSM Sub Eq, Sumas OP-SMC-NSC"/>
    <x v="4"/>
    <n v="0"/>
    <n v="0"/>
    <n v="0"/>
    <n v="0"/>
    <n v="0"/>
    <n v="0"/>
    <n v="0"/>
    <n v="0"/>
    <n v="0"/>
    <n v="0"/>
    <n v="0"/>
    <n v="0"/>
  </r>
  <r>
    <x v="31"/>
    <s v="7 TSM Sub Eq, Sumas OP-SMS"/>
    <x v="4"/>
    <n v="0"/>
    <n v="0"/>
    <n v="0"/>
    <n v="0"/>
    <n v="0"/>
    <n v="0"/>
    <n v="0"/>
    <n v="0"/>
    <n v="0"/>
    <n v="0"/>
    <n v="0"/>
    <n v="0"/>
  </r>
  <r>
    <x v="31"/>
    <s v="7 TSM Sub Eq, Sumas OP-SMS-NSC"/>
    <x v="4"/>
    <n v="0"/>
    <n v="0"/>
    <n v="0"/>
    <n v="0"/>
    <n v="0"/>
    <n v="0"/>
    <n v="0"/>
    <n v="0"/>
    <n v="0"/>
    <n v="0"/>
    <n v="0"/>
    <n v="0"/>
  </r>
  <r>
    <x v="31"/>
    <s v="7 TSM Substation Equipment"/>
    <x v="4"/>
    <n v="66340"/>
    <n v="66721"/>
    <n v="67041"/>
    <n v="65262"/>
    <n v="65642"/>
    <n v="65968"/>
    <n v="65771"/>
    <n v="66072"/>
    <n v="66213"/>
    <n v="66549"/>
    <n v="66938"/>
    <n v="67327"/>
  </r>
  <r>
    <x v="31"/>
    <s v="7 TSM Substation Equipment-NSC"/>
    <x v="4"/>
    <n v="0"/>
    <n v="0"/>
    <n v="0"/>
    <n v="0"/>
    <n v="0"/>
    <n v="0"/>
    <n v="0"/>
    <n v="0"/>
    <n v="0"/>
    <n v="0"/>
    <n v="0"/>
    <n v="0"/>
  </r>
  <r>
    <x v="31"/>
    <s v="8 (LIF) Sta Eq, Sub-Txe"/>
    <x v="4"/>
    <n v="205"/>
    <n v="206"/>
    <n v="207"/>
    <n v="207"/>
    <n v="208"/>
    <n v="209"/>
    <n v="210"/>
    <n v="211"/>
    <n v="211"/>
    <n v="212"/>
    <n v="213"/>
    <n v="214"/>
  </r>
  <r>
    <x v="31"/>
    <s v="8 (LIF) Sta Eq, Sub-Txe-NSC"/>
    <x v="4"/>
    <n v="0"/>
    <n v="0"/>
    <n v="0"/>
    <n v="0"/>
    <n v="0"/>
    <n v="0"/>
    <n v="0"/>
    <n v="0"/>
    <n v="0"/>
    <n v="0"/>
    <n v="0"/>
    <n v="0"/>
  </r>
  <r>
    <x v="31"/>
    <s v="9 (GIF) Sta Eq, Arco Central"/>
    <x v="4"/>
    <n v="83"/>
    <n v="83"/>
    <n v="83"/>
    <n v="83"/>
    <n v="84"/>
    <n v="84"/>
    <n v="84"/>
    <n v="84"/>
    <n v="85"/>
    <n v="85"/>
    <n v="85"/>
    <n v="85"/>
  </r>
  <r>
    <x v="31"/>
    <s v="9 (GIF) Sta Eq, Arco Centra-NSC"/>
    <x v="4"/>
    <n v="0"/>
    <n v="0"/>
    <n v="0"/>
    <n v="0"/>
    <n v="0"/>
    <n v="0"/>
    <n v="0"/>
    <n v="0"/>
    <n v="0"/>
    <n v="0"/>
    <n v="0"/>
    <n v="0"/>
  </r>
  <r>
    <x v="31"/>
    <s v="9 (GIF) Sta Eq, Baker River Sw"/>
    <x v="4"/>
    <n v="76"/>
    <n v="77"/>
    <n v="77"/>
    <n v="77"/>
    <n v="77"/>
    <n v="78"/>
    <n v="78"/>
    <n v="78"/>
    <n v="78"/>
    <n v="79"/>
    <n v="79"/>
    <n v="79"/>
  </r>
  <r>
    <x v="31"/>
    <s v="9 (GIF) Sta Eq, Baker River-NSC"/>
    <x v="4"/>
    <n v="0"/>
    <n v="0"/>
    <n v="0"/>
    <n v="0"/>
    <n v="0"/>
    <n v="0"/>
    <n v="0"/>
    <n v="0"/>
    <n v="0"/>
    <n v="0"/>
    <n v="0"/>
    <n v="0"/>
  </r>
  <r>
    <x v="31"/>
    <s v="9 (GIF) Sta Eq, Colstrip 1-2"/>
    <x v="4"/>
    <n v="1174"/>
    <n v="1176"/>
    <n v="1179"/>
    <n v="1181"/>
    <n v="1183"/>
    <n v="1185"/>
    <n v="1187"/>
    <n v="1189"/>
    <n v="1191"/>
    <n v="1194"/>
    <n v="1196"/>
    <n v="1198"/>
  </r>
  <r>
    <x v="31"/>
    <s v="9 (GIF) Sta Eq, Colstrip 3-4"/>
    <x v="4"/>
    <n v="2769"/>
    <n v="2775"/>
    <n v="2781"/>
    <n v="2787"/>
    <n v="2793"/>
    <n v="2799"/>
    <n v="2806"/>
    <n v="2812"/>
    <n v="2818"/>
    <n v="2824"/>
    <n v="2830"/>
    <n v="2836"/>
  </r>
  <r>
    <x v="31"/>
    <s v="9 (GIF) Sta Eq, Colstrip1-2-NSC"/>
    <x v="4"/>
    <n v="0"/>
    <n v="0"/>
    <n v="0"/>
    <n v="0"/>
    <n v="0"/>
    <n v="0"/>
    <n v="0"/>
    <n v="0"/>
    <n v="0"/>
    <n v="0"/>
    <n v="0"/>
    <n v="0"/>
  </r>
  <r>
    <x v="31"/>
    <s v="9 (GIF) Sta Eq, Colstrip3-4-NSC"/>
    <x v="4"/>
    <n v="0"/>
    <n v="0"/>
    <n v="0"/>
    <n v="0"/>
    <n v="0"/>
    <n v="0"/>
    <n v="0"/>
    <n v="0"/>
    <n v="0"/>
    <n v="0"/>
    <n v="0"/>
    <n v="0"/>
  </r>
  <r>
    <x v="31"/>
    <s v="9 (GIF) Sta Eq, Electron Height"/>
    <x v="4"/>
    <n v="74"/>
    <n v="75"/>
    <n v="75"/>
    <n v="75"/>
    <n v="75"/>
    <n v="75"/>
    <n v="76"/>
    <n v="76"/>
    <n v="76"/>
    <n v="76"/>
    <n v="76"/>
    <n v="77"/>
  </r>
  <r>
    <x v="31"/>
    <s v="9 (GIF) Sta Eq, Electron He-NSC"/>
    <x v="4"/>
    <n v="0"/>
    <n v="0"/>
    <n v="0"/>
    <n v="0"/>
    <n v="0"/>
    <n v="0"/>
    <n v="0"/>
    <n v="0"/>
    <n v="0"/>
    <n v="0"/>
    <n v="0"/>
    <n v="0"/>
  </r>
  <r>
    <x v="31"/>
    <s v="9 (GIF) Sta Eq, Electron-RET"/>
    <x v="4"/>
    <n v="0"/>
    <n v="0"/>
    <n v="0"/>
    <n v="0"/>
    <n v="0"/>
    <n v="0"/>
    <n v="0"/>
    <n v="0"/>
    <n v="0"/>
    <n v="0"/>
    <n v="0"/>
    <n v="0"/>
  </r>
  <r>
    <x v="31"/>
    <s v="9 (GIF) Sta Eq, Encogen"/>
    <x v="4"/>
    <n v="4660"/>
    <n v="4669"/>
    <n v="4679"/>
    <n v="4688"/>
    <n v="4697"/>
    <n v="4707"/>
    <n v="4716"/>
    <n v="4725"/>
    <n v="4735"/>
    <n v="4744"/>
    <n v="4754"/>
    <n v="4763"/>
  </r>
  <r>
    <x v="31"/>
    <s v="9 (GIF) Sta Eq, Encogen-NSC"/>
    <x v="4"/>
    <n v="0"/>
    <n v="0"/>
    <n v="0"/>
    <n v="0"/>
    <n v="0"/>
    <n v="0"/>
    <n v="0"/>
    <n v="0"/>
    <n v="0"/>
    <n v="0"/>
    <n v="0"/>
    <n v="0"/>
  </r>
  <r>
    <x v="31"/>
    <s v="9 (GIF) Sta Eq, Ferndale"/>
    <x v="4"/>
    <n v="3697"/>
    <n v="3706"/>
    <n v="3716"/>
    <n v="3726"/>
    <n v="3736"/>
    <n v="3745"/>
    <n v="3755"/>
    <n v="3765"/>
    <n v="3775"/>
    <n v="3784"/>
    <n v="3794"/>
    <n v="3804"/>
  </r>
  <r>
    <x v="31"/>
    <s v="9 (GIF) Sta Eq, Ferndale-NSC"/>
    <x v="4"/>
    <n v="0"/>
    <n v="0"/>
    <n v="0"/>
    <n v="0"/>
    <n v="0"/>
    <n v="0"/>
    <n v="0"/>
    <n v="0"/>
    <n v="0"/>
    <n v="0"/>
    <n v="0"/>
    <n v="0"/>
  </r>
  <r>
    <x v="31"/>
    <s v="9 (GIF) Sta Eq, Fred 1/APC"/>
    <x v="4"/>
    <n v="1425"/>
    <n v="1434"/>
    <n v="1443"/>
    <n v="1452"/>
    <n v="1460"/>
    <n v="1469"/>
    <n v="1478"/>
    <n v="1486"/>
    <n v="1495"/>
    <n v="1504"/>
    <n v="1513"/>
    <n v="1521"/>
  </r>
  <r>
    <x v="31"/>
    <s v="9 (GIF) Sta Eq, Fred 1/APC-NSC"/>
    <x v="4"/>
    <n v="0"/>
    <n v="0"/>
    <n v="0"/>
    <n v="0"/>
    <n v="0"/>
    <n v="0"/>
    <n v="0"/>
    <n v="0"/>
    <n v="0"/>
    <n v="0"/>
    <n v="0"/>
    <n v="0"/>
  </r>
  <r>
    <x v="31"/>
    <s v="9 (GIF) Sta Eq, Frederickson"/>
    <x v="4"/>
    <n v="451"/>
    <n v="457"/>
    <n v="462"/>
    <n v="468"/>
    <n v="473"/>
    <n v="479"/>
    <n v="484"/>
    <n v="490"/>
    <n v="496"/>
    <n v="501"/>
    <n v="507"/>
    <n v="512"/>
  </r>
  <r>
    <x v="31"/>
    <s v="9 (GIF) Sta Eq, Frederickso-NSC"/>
    <x v="4"/>
    <n v="0"/>
    <n v="0"/>
    <n v="0"/>
    <n v="0"/>
    <n v="0"/>
    <n v="0"/>
    <n v="0"/>
    <n v="0"/>
    <n v="0"/>
    <n v="0"/>
    <n v="0"/>
    <n v="0"/>
  </r>
  <r>
    <x v="31"/>
    <s v="9 (GIF) Sta Eq, Fredonia 1&amp;2"/>
    <x v="4"/>
    <n v="1395"/>
    <n v="1401"/>
    <n v="1408"/>
    <n v="1414"/>
    <n v="1421"/>
    <n v="1375"/>
    <n v="1381"/>
    <n v="1388"/>
    <n v="1394"/>
    <n v="1401"/>
    <n v="1407"/>
    <n v="1414"/>
  </r>
  <r>
    <x v="31"/>
    <s v="9 (GIF) Sta Eq, Fredonia 1&amp;-NSC"/>
    <x v="4"/>
    <n v="0"/>
    <n v="0"/>
    <n v="0"/>
    <n v="0"/>
    <n v="0"/>
    <n v="0"/>
    <n v="0"/>
    <n v="0"/>
    <n v="0"/>
    <n v="0"/>
    <n v="0"/>
    <n v="0"/>
  </r>
  <r>
    <x v="31"/>
    <s v="9 (GIF) Sta Eq, Fredonia 3&amp;4"/>
    <x v="4"/>
    <n v="566"/>
    <n v="569"/>
    <n v="572"/>
    <n v="575"/>
    <n v="578"/>
    <n v="581"/>
    <n v="584"/>
    <n v="587"/>
    <n v="590"/>
    <n v="593"/>
    <n v="596"/>
    <n v="599"/>
  </r>
  <r>
    <x v="31"/>
    <s v="9 (GIF) Sta Eq, Fredonia 3&amp;-NSC"/>
    <x v="4"/>
    <n v="0"/>
    <n v="0"/>
    <n v="0"/>
    <n v="0"/>
    <n v="0"/>
    <n v="0"/>
    <n v="0"/>
    <n v="0"/>
    <n v="0"/>
    <n v="0"/>
    <n v="0"/>
    <n v="0"/>
  </r>
  <r>
    <x v="31"/>
    <s v="9 (GIF) Sta Eq, Goldendale"/>
    <x v="4"/>
    <n v="81"/>
    <n v="81"/>
    <n v="82"/>
    <n v="83"/>
    <n v="83"/>
    <n v="84"/>
    <n v="85"/>
    <n v="86"/>
    <n v="86"/>
    <n v="87"/>
    <n v="88"/>
    <n v="88"/>
  </r>
  <r>
    <x v="31"/>
    <s v="9 (GIF) Sta Eq, Goldendale-NSC"/>
    <x v="4"/>
    <n v="0"/>
    <n v="0"/>
    <n v="0"/>
    <n v="0"/>
    <n v="0"/>
    <n v="0"/>
    <n v="0"/>
    <n v="0"/>
    <n v="0"/>
    <n v="0"/>
    <n v="0"/>
    <n v="0"/>
  </r>
  <r>
    <x v="31"/>
    <s v="9 (GIF) Sta Eq, Hop Ridge-NSC"/>
    <x v="4"/>
    <n v="0"/>
    <n v="0"/>
    <n v="0"/>
    <n v="0"/>
    <n v="0"/>
    <n v="0"/>
    <n v="0"/>
    <n v="0"/>
    <n v="0"/>
    <n v="0"/>
    <n v="0"/>
    <n v="0"/>
  </r>
  <r>
    <x v="31"/>
    <s v="9 (GIF) Sta Eq, Hopkins Ridge"/>
    <x v="4"/>
    <n v="1828"/>
    <n v="1844"/>
    <n v="1859"/>
    <n v="1874"/>
    <n v="1889"/>
    <n v="1905"/>
    <n v="1920"/>
    <n v="1935"/>
    <n v="1950"/>
    <n v="1966"/>
    <n v="1981"/>
    <n v="1996"/>
  </r>
  <r>
    <x v="31"/>
    <s v="9 (GIF) Sta Eq, HPK sub@pla-NSC"/>
    <x v="4"/>
    <n v="0"/>
    <n v="0"/>
    <n v="0"/>
    <n v="0"/>
    <n v="0"/>
    <n v="0"/>
    <n v="0"/>
    <n v="0"/>
    <n v="0"/>
    <n v="0"/>
    <n v="0"/>
    <n v="0"/>
  </r>
  <r>
    <x v="31"/>
    <s v="9 (GIF) Sta Eq, HPK sub@plant"/>
    <x v="4"/>
    <n v="2405"/>
    <n v="2420"/>
    <n v="2436"/>
    <n v="2452"/>
    <n v="2468"/>
    <n v="2484"/>
    <n v="2500"/>
    <n v="2517"/>
    <n v="2533"/>
    <n v="2549"/>
    <n v="2565"/>
    <n v="2581"/>
  </r>
  <r>
    <x v="31"/>
    <s v="9 (GIF) Sta Eq, LB#4 -2013"/>
    <x v="4"/>
    <n v="0"/>
    <n v="0"/>
    <n v="0"/>
    <n v="0"/>
    <n v="0"/>
    <n v="0"/>
    <n v="0"/>
    <n v="0"/>
    <n v="0"/>
    <n v="0"/>
    <n v="0"/>
    <n v="0"/>
  </r>
  <r>
    <x v="31"/>
    <s v="9 (GIF) Sta Eq, LB#4 -2013-NSC"/>
    <x v="4"/>
    <n v="0"/>
    <n v="0"/>
    <n v="0"/>
    <n v="0"/>
    <n v="0"/>
    <n v="0"/>
    <n v="0"/>
    <n v="0"/>
    <n v="0"/>
    <n v="0"/>
    <n v="0"/>
    <n v="0"/>
  </r>
  <r>
    <x v="31"/>
    <s v="9 (GIF) Sta Eq, Lower Baker"/>
    <x v="4"/>
    <n v="540"/>
    <n v="544"/>
    <n v="549"/>
    <n v="554"/>
    <n v="558"/>
    <n v="563"/>
    <n v="568"/>
    <n v="572"/>
    <n v="577"/>
    <n v="582"/>
    <n v="586"/>
    <n v="591"/>
  </r>
  <r>
    <x v="31"/>
    <s v="9 (GIF) Sta Eq, Lower Baker-NSC"/>
    <x v="4"/>
    <n v="0"/>
    <n v="0"/>
    <n v="0"/>
    <n v="0"/>
    <n v="0"/>
    <n v="0"/>
    <n v="0"/>
    <n v="0"/>
    <n v="0"/>
    <n v="0"/>
    <n v="0"/>
    <n v="0"/>
  </r>
  <r>
    <x v="31"/>
    <s v="9 (GIF) Sta Eq, LSR"/>
    <x v="4"/>
    <n v="7189"/>
    <n v="7230"/>
    <n v="7272"/>
    <n v="7314"/>
    <n v="7355"/>
    <n v="7397"/>
    <n v="7439"/>
    <n v="7481"/>
    <n v="7522"/>
    <n v="7564"/>
    <n v="7606"/>
    <n v="7648"/>
  </r>
  <r>
    <x v="31"/>
    <s v="9 (GIF) Sta Eq, LSR-NSC"/>
    <x v="4"/>
    <n v="0"/>
    <n v="0"/>
    <n v="0"/>
    <n v="0"/>
    <n v="0"/>
    <n v="0"/>
    <n v="0"/>
    <n v="0"/>
    <n v="0"/>
    <n v="0"/>
    <n v="0"/>
    <n v="0"/>
  </r>
  <r>
    <x v="31"/>
    <s v="9 (GIF) Sta Eq, Mint Farm"/>
    <x v="4"/>
    <n v="394"/>
    <n v="397"/>
    <n v="400"/>
    <n v="404"/>
    <n v="407"/>
    <n v="410"/>
    <n v="413"/>
    <n v="416"/>
    <n v="419"/>
    <n v="422"/>
    <n v="425"/>
    <n v="428"/>
  </r>
  <r>
    <x v="31"/>
    <s v="9 (GIF) Sta Eq, Mint Farm-NSC"/>
    <x v="4"/>
    <n v="0"/>
    <n v="0"/>
    <n v="0"/>
    <n v="0"/>
    <n v="0"/>
    <n v="0"/>
    <n v="0"/>
    <n v="0"/>
    <n v="0"/>
    <n v="0"/>
    <n v="0"/>
    <n v="0"/>
  </r>
  <r>
    <x v="31"/>
    <s v="9 (GIF) Sta Eq, Nooksack"/>
    <x v="4"/>
    <n v="8"/>
    <n v="8"/>
    <n v="8"/>
    <n v="8"/>
    <n v="8"/>
    <n v="8"/>
    <n v="8"/>
    <n v="8"/>
    <n v="9"/>
    <n v="9"/>
    <n v="9"/>
    <n v="9"/>
  </r>
  <r>
    <x v="31"/>
    <s v="9 (GIF) Sta Eq, Nooksack-NSC"/>
    <x v="4"/>
    <n v="0"/>
    <n v="0"/>
    <n v="0"/>
    <n v="0"/>
    <n v="0"/>
    <n v="0"/>
    <n v="0"/>
    <n v="0"/>
    <n v="0"/>
    <n v="0"/>
    <n v="0"/>
    <n v="0"/>
  </r>
  <r>
    <x v="31"/>
    <s v="9 (GIF) Sta Eq, Poison Spring"/>
    <x v="4"/>
    <n v="29"/>
    <n v="30"/>
    <n v="25"/>
    <n v="25"/>
    <n v="25"/>
    <n v="26"/>
    <n v="26"/>
    <n v="26"/>
    <n v="27"/>
    <n v="27"/>
    <n v="27"/>
    <n v="28"/>
  </r>
  <r>
    <x v="31"/>
    <s v="9 (GIF) Sta Eq, Poison Spri-NSC"/>
    <x v="4"/>
    <n v="0"/>
    <n v="0"/>
    <n v="0"/>
    <n v="0"/>
    <n v="0"/>
    <n v="0"/>
    <n v="0"/>
    <n v="0"/>
    <n v="0"/>
    <n v="0"/>
    <n v="0"/>
    <n v="0"/>
  </r>
  <r>
    <x v="31"/>
    <s v="9 (GIF) Sta Eq, Shannon"/>
    <x v="4"/>
    <n v="30"/>
    <n v="30"/>
    <n v="30"/>
    <n v="30"/>
    <n v="31"/>
    <n v="31"/>
    <n v="31"/>
    <n v="31"/>
    <n v="32"/>
    <n v="32"/>
    <n v="32"/>
    <n v="32"/>
  </r>
  <r>
    <x v="31"/>
    <s v="9 (GIF) Sta Eq, Shannon-NSC"/>
    <x v="4"/>
    <n v="0"/>
    <n v="0"/>
    <n v="0"/>
    <n v="0"/>
    <n v="0"/>
    <n v="0"/>
    <n v="0"/>
    <n v="0"/>
    <n v="0"/>
    <n v="0"/>
    <n v="0"/>
    <n v="0"/>
  </r>
  <r>
    <x v="31"/>
    <s v="9 (GIF) Sta Eq, Snoq 1-2013"/>
    <x v="4"/>
    <n v="564"/>
    <n v="571"/>
    <n v="578"/>
    <n v="585"/>
    <n v="592"/>
    <n v="599"/>
    <n v="606"/>
    <n v="613"/>
    <n v="620"/>
    <n v="627"/>
    <n v="634"/>
    <n v="641"/>
  </r>
  <r>
    <x v="31"/>
    <s v="9 (GIF) Sta Eq, Snoq 1-2013-NSC"/>
    <x v="4"/>
    <n v="0"/>
    <n v="0"/>
    <n v="0"/>
    <n v="0"/>
    <n v="0"/>
    <n v="0"/>
    <n v="0"/>
    <n v="0"/>
    <n v="0"/>
    <n v="0"/>
    <n v="0"/>
    <n v="0"/>
  </r>
  <r>
    <x v="31"/>
    <s v="9 (GIF) Sta Eq, Snoq 2-2013"/>
    <x v="4"/>
    <n v="521"/>
    <n v="530"/>
    <n v="538"/>
    <n v="546"/>
    <n v="554"/>
    <n v="562"/>
    <n v="571"/>
    <n v="579"/>
    <n v="587"/>
    <n v="595"/>
    <n v="603"/>
    <n v="612"/>
  </r>
  <r>
    <x v="31"/>
    <s v="9 (GIF) Sta Eq, Snoq 2-2013-NSC"/>
    <x v="4"/>
    <n v="0"/>
    <n v="0"/>
    <n v="0"/>
    <n v="0"/>
    <n v="0"/>
    <n v="0"/>
    <n v="0"/>
    <n v="0"/>
    <n v="0"/>
    <n v="0"/>
    <n v="0"/>
    <n v="0"/>
  </r>
  <r>
    <x v="31"/>
    <s v="9 (GIF) Sta Eq, Snoq 2-NSC"/>
    <x v="4"/>
    <n v="0"/>
    <n v="0"/>
    <n v="0"/>
    <n v="0"/>
    <n v="0"/>
    <n v="0"/>
    <n v="0"/>
    <n v="0"/>
    <n v="0"/>
    <n v="0"/>
    <n v="0"/>
    <n v="0"/>
  </r>
  <r>
    <x v="31"/>
    <s v="9 (GIF) Sta Eq, Snoq Sw-NSC"/>
    <x v="4"/>
    <n v="0"/>
    <n v="0"/>
    <n v="0"/>
    <n v="0"/>
    <n v="0"/>
    <n v="0"/>
    <n v="0"/>
    <n v="0"/>
    <n v="0"/>
    <n v="0"/>
    <n v="0"/>
    <n v="0"/>
  </r>
  <r>
    <x v="31"/>
    <s v="9 (GIF) Sta Eq, Snoqualmie 2"/>
    <x v="4"/>
    <n v="135"/>
    <n v="135"/>
    <n v="136"/>
    <n v="136"/>
    <n v="137"/>
    <n v="137"/>
    <n v="137"/>
    <n v="138"/>
    <n v="138"/>
    <n v="138"/>
    <n v="139"/>
    <n v="139"/>
  </r>
  <r>
    <x v="31"/>
    <s v="9 (GIF) Sta Eq, Snoqualmie Sw"/>
    <x v="4"/>
    <n v="143"/>
    <n v="144"/>
    <n v="144"/>
    <n v="145"/>
    <n v="145"/>
    <n v="145"/>
    <n v="146"/>
    <n v="146"/>
    <n v="147"/>
    <n v="56"/>
    <n v="57"/>
    <n v="57"/>
  </r>
  <r>
    <x v="31"/>
    <s v="9 (GIF) Sta Eq, Stillwater"/>
    <x v="4"/>
    <n v="11"/>
    <n v="11"/>
    <n v="11"/>
    <n v="11"/>
    <n v="11"/>
    <n v="11"/>
    <n v="11"/>
    <n v="11"/>
    <n v="11"/>
    <n v="12"/>
    <n v="12"/>
    <n v="12"/>
  </r>
  <r>
    <x v="31"/>
    <s v="9 (GIF) Sta Eq, Stillwater-NSC"/>
    <x v="4"/>
    <n v="0"/>
    <n v="0"/>
    <n v="0"/>
    <n v="0"/>
    <n v="0"/>
    <n v="0"/>
    <n v="0"/>
    <n v="0"/>
    <n v="0"/>
    <n v="0"/>
    <n v="0"/>
    <n v="0"/>
  </r>
  <r>
    <x v="31"/>
    <s v="9 (GIF) Sta Eq, SUB-BRL4-2013"/>
    <x v="4"/>
    <n v="280"/>
    <n v="285"/>
    <n v="290"/>
    <n v="295"/>
    <n v="300"/>
    <n v="305"/>
    <n v="310"/>
    <n v="315"/>
    <n v="320"/>
    <n v="325"/>
    <n v="329"/>
    <n v="334"/>
  </r>
  <r>
    <x v="31"/>
    <s v="9 (GIF) Sta Eq, SUB-BRL4-20-NSC"/>
    <x v="4"/>
    <n v="0"/>
    <n v="0"/>
    <n v="0"/>
    <n v="0"/>
    <n v="0"/>
    <n v="0"/>
    <n v="0"/>
    <n v="0"/>
    <n v="0"/>
    <n v="0"/>
    <n v="0"/>
    <n v="0"/>
  </r>
  <r>
    <x v="31"/>
    <s v="9 (GIF) Sta Eq, Sumas OP-SMC"/>
    <x v="4"/>
    <n v="3232"/>
    <n v="3238"/>
    <n v="3244"/>
    <n v="3250"/>
    <n v="3256"/>
    <n v="3262"/>
    <n v="3268"/>
    <n v="3274"/>
    <n v="3280"/>
    <n v="3287"/>
    <n v="3293"/>
    <n v="3299"/>
  </r>
  <r>
    <x v="31"/>
    <s v="9 (GIF) Sta Eq, Sumas OP-SM-NSC"/>
    <x v="4"/>
    <n v="0"/>
    <n v="0"/>
    <n v="0"/>
    <n v="0"/>
    <n v="0"/>
    <n v="0"/>
    <n v="0"/>
    <n v="0"/>
    <n v="0"/>
    <n v="0"/>
    <n v="0"/>
    <n v="0"/>
  </r>
  <r>
    <x v="31"/>
    <s v="9 (GIF) Sta Eq, Terrell"/>
    <x v="4"/>
    <n v="67"/>
    <n v="67"/>
    <n v="67"/>
    <n v="68"/>
    <n v="68"/>
    <n v="68"/>
    <n v="68"/>
    <n v="69"/>
    <n v="69"/>
    <n v="69"/>
    <n v="69"/>
    <n v="70"/>
  </r>
  <r>
    <x v="31"/>
    <s v="9 (GIF) Sta Eq, Terrell-NSC"/>
    <x v="4"/>
    <n v="0"/>
    <n v="0"/>
    <n v="0"/>
    <n v="0"/>
    <n v="0"/>
    <n v="0"/>
    <n v="0"/>
    <n v="0"/>
    <n v="0"/>
    <n v="0"/>
    <n v="0"/>
    <n v="0"/>
  </r>
  <r>
    <x v="31"/>
    <s v="9 (GIF) Sta Eq, Texaco West"/>
    <x v="4"/>
    <n v="7"/>
    <n v="7"/>
    <n v="7"/>
    <n v="7"/>
    <n v="7"/>
    <n v="7"/>
    <n v="7"/>
    <n v="7"/>
    <n v="7"/>
    <n v="7"/>
    <n v="7"/>
    <n v="7"/>
  </r>
  <r>
    <x v="31"/>
    <s v="9 (GIF) Sta Eq, Texaco West-NSC"/>
    <x v="4"/>
    <n v="0"/>
    <n v="0"/>
    <n v="0"/>
    <n v="0"/>
    <n v="0"/>
    <n v="0"/>
    <n v="0"/>
    <n v="0"/>
    <n v="0"/>
    <n v="0"/>
    <n v="0"/>
    <n v="0"/>
  </r>
  <r>
    <x v="31"/>
    <s v="9 (GIF) Sta Eq, Upper Baker"/>
    <x v="4"/>
    <n v="553"/>
    <n v="557"/>
    <n v="562"/>
    <n v="567"/>
    <n v="572"/>
    <n v="576"/>
    <n v="581"/>
    <n v="586"/>
    <n v="590"/>
    <n v="595"/>
    <n v="600"/>
    <n v="604"/>
  </r>
  <r>
    <x v="31"/>
    <s v="9 (GIF) Sta Eq, Upper Baker-NSC"/>
    <x v="4"/>
    <n v="0"/>
    <n v="0"/>
    <n v="0"/>
    <n v="0"/>
    <n v="0"/>
    <n v="0"/>
    <n v="0"/>
    <n v="0"/>
    <n v="0"/>
    <n v="0"/>
    <n v="0"/>
    <n v="0"/>
  </r>
  <r>
    <x v="31"/>
    <s v="9 (GIF) Sta Eq, WHDE sub@plant"/>
    <x v="4"/>
    <n v="447"/>
    <n v="452"/>
    <n v="457"/>
    <n v="462"/>
    <n v="467"/>
    <n v="472"/>
    <n v="477"/>
    <n v="482"/>
    <n v="487"/>
    <n v="492"/>
    <n v="497"/>
    <n v="502"/>
  </r>
  <r>
    <x v="31"/>
    <s v="9 (GIF) Sta Eq, WHDE sub@pl-NSC"/>
    <x v="4"/>
    <n v="0"/>
    <n v="0"/>
    <n v="0"/>
    <n v="0"/>
    <n v="0"/>
    <n v="0"/>
    <n v="0"/>
    <n v="0"/>
    <n v="0"/>
    <n v="0"/>
    <n v="0"/>
    <n v="0"/>
  </r>
  <r>
    <x v="31"/>
    <s v="9 (GIF) Sta Eq, Whitehorn"/>
    <x v="4"/>
    <n v="1531"/>
    <n v="1535"/>
    <n v="1539"/>
    <n v="1543"/>
    <n v="1546"/>
    <n v="1550"/>
    <n v="1554"/>
    <n v="1557"/>
    <n v="1561"/>
    <n v="1565"/>
    <n v="1568"/>
    <n v="1572"/>
  </r>
  <r>
    <x v="31"/>
    <s v="9 (GIF) Sta Eq, Whitehorn-NSC"/>
    <x v="4"/>
    <n v="0"/>
    <n v="0"/>
    <n v="0"/>
    <n v="0"/>
    <n v="0"/>
    <n v="0"/>
    <n v="0"/>
    <n v="0"/>
    <n v="0"/>
    <n v="0"/>
    <n v="0"/>
    <n v="0"/>
  </r>
  <r>
    <x v="31"/>
    <s v="9 (GIF) Sta Eq, Wild H sub@-NSC"/>
    <x v="4"/>
    <n v="0"/>
    <n v="0"/>
    <n v="0"/>
    <n v="0"/>
    <n v="0"/>
    <n v="0"/>
    <n v="0"/>
    <n v="0"/>
    <n v="0"/>
    <n v="0"/>
    <n v="0"/>
    <n v="0"/>
  </r>
  <r>
    <x v="31"/>
    <s v="9 (GIF) Sta Eq, Wild H sub@plt"/>
    <x v="4"/>
    <n v="2646"/>
    <n v="2665"/>
    <n v="2684"/>
    <n v="2703"/>
    <n v="2721"/>
    <n v="2740"/>
    <n v="2759"/>
    <n v="2778"/>
    <n v="2796"/>
    <n v="2815"/>
    <n v="2834"/>
    <n v="2853"/>
  </r>
  <r>
    <x v="31"/>
    <s v="9 (GIF) Sta Eq, Wild Horse"/>
    <x v="4"/>
    <n v="2245"/>
    <n v="2262"/>
    <n v="2279"/>
    <n v="2296"/>
    <n v="2312"/>
    <n v="2329"/>
    <n v="2346"/>
    <n v="2363"/>
    <n v="2380"/>
    <n v="2396"/>
    <n v="2413"/>
    <n v="2430"/>
  </r>
  <r>
    <x v="31"/>
    <s v="9 (GIF) Sta Eq, Wild Horse Exp"/>
    <x v="4"/>
    <n v="1267"/>
    <n v="1281"/>
    <n v="1295"/>
    <n v="1310"/>
    <n v="1324"/>
    <n v="1338"/>
    <n v="1353"/>
    <n v="1367"/>
    <n v="1381"/>
    <n v="1396"/>
    <n v="1410"/>
    <n v="1425"/>
  </r>
  <r>
    <x v="31"/>
    <s v="9 (GIF) Sta Eq, Wild Horse-NSC"/>
    <x v="4"/>
    <n v="0"/>
    <n v="0"/>
    <n v="0"/>
    <n v="0"/>
    <n v="0"/>
    <n v="0"/>
    <n v="0"/>
    <n v="0"/>
    <n v="0"/>
    <n v="0"/>
    <n v="0"/>
    <n v="0"/>
  </r>
  <r>
    <x v="31"/>
    <s v="9 (GIF) Sta Eq, Wind Ridge"/>
    <x v="4"/>
    <n v="37"/>
    <n v="37"/>
    <n v="37"/>
    <n v="37"/>
    <n v="38"/>
    <n v="38"/>
    <n v="38"/>
    <n v="38"/>
    <n v="39"/>
    <n v="39"/>
    <n v="39"/>
    <n v="39"/>
  </r>
  <r>
    <x v="31"/>
    <s v="9 (GIF) Sta Eq, WindRid Non-NSC"/>
    <x v="4"/>
    <n v="0"/>
    <n v="0"/>
    <n v="0"/>
    <n v="0"/>
    <n v="0"/>
    <n v="0"/>
    <n v="0"/>
    <n v="0"/>
    <n v="0"/>
    <n v="0"/>
    <n v="0"/>
    <n v="0"/>
  </r>
  <r>
    <x v="31"/>
    <s v="9 (GIF) Sta Eq, WindRid NonProj"/>
    <x v="4"/>
    <n v="36"/>
    <n v="37"/>
    <n v="37"/>
    <n v="37"/>
    <n v="37"/>
    <n v="38"/>
    <n v="38"/>
    <n v="38"/>
    <n v="39"/>
    <n v="39"/>
    <n v="39"/>
    <n v="39"/>
  </r>
  <r>
    <x v="31"/>
    <s v="9 (GIF) Sta Eq, Wld Hrs Exp-NSC"/>
    <x v="4"/>
    <n v="0"/>
    <n v="0"/>
    <n v="0"/>
    <n v="0"/>
    <n v="0"/>
    <n v="0"/>
    <n v="0"/>
    <n v="0"/>
    <n v="0"/>
    <n v="0"/>
    <n v="0"/>
    <n v="0"/>
  </r>
  <r>
    <x v="32"/>
    <s v="TSM Poles, Mint Farm"/>
    <x v="4"/>
    <n v="0"/>
    <n v="0"/>
    <n v="0"/>
    <n v="0"/>
    <n v="0"/>
    <n v="0"/>
    <n v="0"/>
    <n v="0"/>
    <n v="0"/>
    <n v="0"/>
    <n v="0"/>
    <n v="0"/>
  </r>
  <r>
    <x v="32"/>
    <s v="TSM Poles, Mint Farm OP"/>
    <x v="4"/>
    <n v="0"/>
    <n v="0"/>
    <n v="0"/>
    <n v="0"/>
    <n v="0"/>
    <n v="0"/>
    <n v="0"/>
    <n v="0"/>
    <n v="0"/>
    <n v="0"/>
    <n v="0"/>
    <n v="0"/>
  </r>
  <r>
    <x v="32"/>
    <s v="TSM Towers &amp; Fixtures"/>
    <x v="4"/>
    <n v="7435"/>
    <n v="7463"/>
    <n v="7491"/>
    <n v="7519"/>
    <n v="7547"/>
    <n v="7575"/>
    <n v="7604"/>
    <n v="7632"/>
    <n v="7660"/>
    <n v="7688"/>
    <n v="7716"/>
    <n v="7744"/>
  </r>
  <r>
    <x v="32"/>
    <s v="TSM Towers &amp; Fixtures-NSC"/>
    <x v="4"/>
    <n v="0"/>
    <n v="0"/>
    <n v="0"/>
    <n v="0"/>
    <n v="0"/>
    <n v="0"/>
    <n v="0"/>
    <n v="0"/>
    <n v="0"/>
    <n v="0"/>
    <n v="0"/>
    <n v="0"/>
  </r>
  <r>
    <x v="32"/>
    <s v="TSM Twr/Fixt, 3rd AC Line"/>
    <x v="4"/>
    <n v="10009"/>
    <n v="10033"/>
    <n v="10056"/>
    <n v="10080"/>
    <n v="10104"/>
    <n v="10127"/>
    <n v="10151"/>
    <n v="10175"/>
    <n v="10199"/>
    <n v="10222"/>
    <n v="10246"/>
    <n v="10270"/>
  </r>
  <r>
    <x v="32"/>
    <s v="TSM Twr/Fixt, 3rd AC Line-NSC"/>
    <x v="4"/>
    <n v="0"/>
    <n v="0"/>
    <n v="0"/>
    <n v="0"/>
    <n v="0"/>
    <n v="0"/>
    <n v="0"/>
    <n v="0"/>
    <n v="0"/>
    <n v="0"/>
    <n v="0"/>
    <n v="0"/>
  </r>
  <r>
    <x v="32"/>
    <s v="TSM Twr/Fixt, Colstrip 1-2 Com"/>
    <x v="4"/>
    <n v="10836"/>
    <n v="10852"/>
    <n v="10867"/>
    <n v="10882"/>
    <n v="10897"/>
    <n v="10912"/>
    <n v="10927"/>
    <n v="10942"/>
    <n v="10957"/>
    <n v="10972"/>
    <n v="10987"/>
    <n v="11002"/>
  </r>
  <r>
    <x v="32"/>
    <s v="TSM Twr/Fixt, Colstrip 3-4 Com"/>
    <x v="4"/>
    <n v="15156"/>
    <n v="15177"/>
    <n v="15199"/>
    <n v="15220"/>
    <n v="15241"/>
    <n v="15263"/>
    <n v="15284"/>
    <n v="15306"/>
    <n v="15327"/>
    <n v="15349"/>
    <n v="15370"/>
    <n v="15392"/>
  </r>
  <r>
    <x v="32"/>
    <s v="TSM Twr/Fixt, Colstrip1-2 -NSC"/>
    <x v="4"/>
    <n v="0"/>
    <n v="0"/>
    <n v="0"/>
    <n v="0"/>
    <n v="0"/>
    <n v="0"/>
    <n v="0"/>
    <n v="0"/>
    <n v="0"/>
    <n v="0"/>
    <n v="0"/>
    <n v="0"/>
  </r>
  <r>
    <x v="32"/>
    <s v="TSM Twr/Fixt, Colstrip3-4 -NSC"/>
    <x v="4"/>
    <n v="0"/>
    <n v="0"/>
    <n v="0"/>
    <n v="0"/>
    <n v="0"/>
    <n v="0"/>
    <n v="0"/>
    <n v="0"/>
    <n v="0"/>
    <n v="0"/>
    <n v="0"/>
    <n v="0"/>
  </r>
  <r>
    <x v="32"/>
    <s v="TSM Twr/Fixt, MF OP-NOTUSED"/>
    <x v="4"/>
    <n v="0"/>
    <n v="0"/>
    <n v="0"/>
    <n v="0"/>
    <n v="0"/>
    <n v="0"/>
    <n v="0"/>
    <n v="0"/>
    <n v="0"/>
    <n v="0"/>
    <n v="0"/>
    <n v="0"/>
  </r>
  <r>
    <x v="32"/>
    <s v="TSM Twr/Fixt, Mint Farm"/>
    <x v="4"/>
    <n v="0"/>
    <n v="0"/>
    <n v="0"/>
    <n v="0"/>
    <n v="0"/>
    <n v="0"/>
    <n v="0"/>
    <n v="0"/>
    <n v="0"/>
    <n v="0"/>
    <n v="0"/>
    <n v="0"/>
  </r>
  <r>
    <x v="32"/>
    <s v="TSM Twr/Fixt, Mint Farm-NSC"/>
    <x v="4"/>
    <n v="0"/>
    <n v="0"/>
    <n v="0"/>
    <n v="0"/>
    <n v="0"/>
    <n v="0"/>
    <n v="0"/>
    <n v="0"/>
    <n v="0"/>
    <n v="0"/>
    <n v="0"/>
    <n v="0"/>
  </r>
  <r>
    <x v="32"/>
    <s v="TSM Twr/Fixt, N Intertie"/>
    <x v="4"/>
    <n v="2050"/>
    <n v="2056"/>
    <n v="2062"/>
    <n v="2068"/>
    <n v="2074"/>
    <n v="2080"/>
    <n v="2086"/>
    <n v="2092"/>
    <n v="2098"/>
    <n v="2104"/>
    <n v="2110"/>
    <n v="2116"/>
  </r>
  <r>
    <x v="32"/>
    <s v="TSM Twr/Fixt, N Intertie-NSC"/>
    <x v="4"/>
    <n v="0"/>
    <n v="0"/>
    <n v="0"/>
    <n v="0"/>
    <n v="0"/>
    <n v="0"/>
    <n v="0"/>
    <n v="0"/>
    <n v="0"/>
    <n v="0"/>
    <n v="0"/>
    <n v="0"/>
  </r>
  <r>
    <x v="32"/>
    <s v="TSM Twr/Fixt, WH-WindR-RET"/>
    <x v="4"/>
    <n v="0"/>
    <n v="0"/>
    <n v="0"/>
    <n v="0"/>
    <n v="0"/>
    <n v="0"/>
    <n v="0"/>
    <n v="0"/>
    <n v="0"/>
    <n v="0"/>
    <n v="0"/>
    <n v="0"/>
  </r>
  <r>
    <x v="32"/>
    <s v="TSM Twr/Fixt, WR-NonPr-NOTUSED"/>
    <x v="4"/>
    <n v="0"/>
    <n v="0"/>
    <n v="0"/>
    <n v="0"/>
    <n v="0"/>
    <n v="0"/>
    <n v="0"/>
    <n v="0"/>
    <n v="0"/>
    <n v="0"/>
    <n v="0"/>
    <n v="0"/>
  </r>
  <r>
    <x v="32"/>
    <s v="6 TSM Towers/Fixtures-RET"/>
    <x v="4"/>
    <n v="0"/>
    <n v="0"/>
    <n v="0"/>
    <n v="0"/>
    <n v="0"/>
    <n v="0"/>
    <n v="0"/>
    <n v="0"/>
    <n v="0"/>
    <n v="0"/>
    <n v="0"/>
    <n v="0"/>
  </r>
  <r>
    <x v="32"/>
    <s v="7 TSM Towers, Hopkins Ridge"/>
    <x v="4"/>
    <n v="0"/>
    <n v="0"/>
    <n v="0"/>
    <n v="0"/>
    <n v="0"/>
    <n v="0"/>
    <n v="0"/>
    <n v="0"/>
    <n v="0"/>
    <n v="0"/>
    <n v="0"/>
    <n v="0"/>
  </r>
  <r>
    <x v="32"/>
    <s v="7 TSM Towers, Hopkins Ridge-NSC"/>
    <x v="4"/>
    <n v="0"/>
    <n v="0"/>
    <n v="0"/>
    <n v="0"/>
    <n v="0"/>
    <n v="0"/>
    <n v="0"/>
    <n v="0"/>
    <n v="0"/>
    <n v="0"/>
    <n v="0"/>
    <n v="0"/>
  </r>
  <r>
    <x v="32"/>
    <s v="7 TSM Towers/Fixtures"/>
    <x v="4"/>
    <n v="956"/>
    <n v="957"/>
    <n v="954"/>
    <n v="956"/>
    <n v="957"/>
    <n v="959"/>
    <n v="960"/>
    <n v="961"/>
    <n v="963"/>
    <n v="964"/>
    <n v="966"/>
    <n v="967"/>
  </r>
  <r>
    <x v="32"/>
    <s v="7 TSM Towers/Fixtures-NSC"/>
    <x v="4"/>
    <n v="0"/>
    <n v="0"/>
    <n v="0"/>
    <n v="0"/>
    <n v="0"/>
    <n v="0"/>
    <n v="0"/>
    <n v="0"/>
    <n v="0"/>
    <n v="0"/>
    <n v="0"/>
    <n v="0"/>
  </r>
  <r>
    <x v="32"/>
    <s v="9 (GIF) Twr/Fixt, Colstrip 1-2"/>
    <x v="4"/>
    <n v="82"/>
    <n v="82"/>
    <n v="82"/>
    <n v="82"/>
    <n v="82"/>
    <n v="82"/>
    <n v="82"/>
    <n v="82"/>
    <n v="82"/>
    <n v="82"/>
    <n v="82"/>
    <n v="82"/>
  </r>
  <r>
    <x v="32"/>
    <s v="9 (GIF) Twr/Fixt, Colstrip 3-4"/>
    <x v="4"/>
    <n v="0"/>
    <n v="0"/>
    <n v="0"/>
    <n v="0"/>
    <n v="0"/>
    <n v="0"/>
    <n v="0"/>
    <n v="0"/>
    <n v="0"/>
    <n v="0"/>
    <n v="0"/>
    <n v="0"/>
  </r>
  <r>
    <x v="32"/>
    <s v="9 (GIF) Twr/Fixt, Colstrip1-NSC"/>
    <x v="4"/>
    <n v="0"/>
    <n v="0"/>
    <n v="0"/>
    <n v="0"/>
    <n v="0"/>
    <n v="0"/>
    <n v="0"/>
    <n v="0"/>
    <n v="0"/>
    <n v="0"/>
    <n v="0"/>
    <n v="0"/>
  </r>
  <r>
    <x v="32"/>
    <s v="9 (GIF) Twr/Fixt, Colstrip3-NSC"/>
    <x v="4"/>
    <n v="0"/>
    <n v="0"/>
    <n v="0"/>
    <n v="0"/>
    <n v="0"/>
    <n v="0"/>
    <n v="0"/>
    <n v="0"/>
    <n v="0"/>
    <n v="0"/>
    <n v="0"/>
    <n v="0"/>
  </r>
  <r>
    <x v="32"/>
    <s v="9 (GIF) Twr/Fixt, Ferndale"/>
    <x v="4"/>
    <n v="31"/>
    <n v="31"/>
    <n v="31"/>
    <n v="31"/>
    <n v="31"/>
    <n v="31"/>
    <n v="31"/>
    <n v="31"/>
    <n v="31"/>
    <n v="31"/>
    <n v="32"/>
    <n v="32"/>
  </r>
  <r>
    <x v="32"/>
    <s v="9 (GIF) Twr/Fixt, Ferndale-NSC"/>
    <x v="4"/>
    <n v="0"/>
    <n v="0"/>
    <n v="0"/>
    <n v="0"/>
    <n v="0"/>
    <n v="0"/>
    <n v="0"/>
    <n v="0"/>
    <n v="0"/>
    <n v="0"/>
    <n v="0"/>
    <n v="0"/>
  </r>
  <r>
    <x v="32"/>
    <s v="9 (GIF) Twr/Fixt, LSR"/>
    <x v="4"/>
    <n v="0"/>
    <n v="0"/>
    <n v="0"/>
    <n v="0"/>
    <n v="0"/>
    <n v="0"/>
    <n v="0"/>
    <n v="0"/>
    <n v="0"/>
    <n v="0"/>
    <n v="0"/>
    <n v="0"/>
  </r>
  <r>
    <x v="32"/>
    <s v="9 (GIF) Twr/Fixt, LSR-NSC"/>
    <x v="4"/>
    <n v="0"/>
    <n v="0"/>
    <n v="0"/>
    <n v="0"/>
    <n v="0"/>
    <n v="0"/>
    <n v="0"/>
    <n v="0"/>
    <n v="0"/>
    <n v="0"/>
    <n v="0"/>
    <n v="0"/>
  </r>
  <r>
    <x v="33"/>
    <s v="TSM Poles &amp; Fixtures"/>
    <x v="4"/>
    <n v="26929"/>
    <n v="27106"/>
    <n v="27519"/>
    <n v="27741"/>
    <n v="27963"/>
    <n v="28184"/>
    <n v="28405"/>
    <n v="28627"/>
    <n v="28848"/>
    <n v="29070"/>
    <n v="29291"/>
    <n v="29512"/>
  </r>
  <r>
    <x v="33"/>
    <s v="TSM Poles &amp; Fixtures-NSC"/>
    <x v="4"/>
    <n v="0"/>
    <n v="0"/>
    <n v="0"/>
    <n v="0"/>
    <n v="0"/>
    <n v="0"/>
    <n v="0"/>
    <n v="0"/>
    <n v="0"/>
    <n v="0"/>
    <n v="0"/>
    <n v="0"/>
  </r>
  <r>
    <x v="33"/>
    <s v="TSM Poles, 3rd AC Line"/>
    <x v="4"/>
    <n v="117"/>
    <n v="117"/>
    <n v="118"/>
    <n v="118"/>
    <n v="119"/>
    <n v="119"/>
    <n v="120"/>
    <n v="120"/>
    <n v="121"/>
    <n v="121"/>
    <n v="122"/>
    <n v="122"/>
  </r>
  <r>
    <x v="33"/>
    <s v="TSM Poles, 3rd AC Line-NSC"/>
    <x v="4"/>
    <n v="0"/>
    <n v="0"/>
    <n v="0"/>
    <n v="0"/>
    <n v="0"/>
    <n v="0"/>
    <n v="0"/>
    <n v="0"/>
    <n v="0"/>
    <n v="0"/>
    <n v="0"/>
    <n v="0"/>
  </r>
  <r>
    <x v="33"/>
    <s v="TSM Poles, Baker Common"/>
    <x v="4"/>
    <n v="323"/>
    <n v="323"/>
    <n v="323"/>
    <n v="323"/>
    <n v="323"/>
    <n v="323"/>
    <n v="323"/>
    <n v="323"/>
    <n v="323"/>
    <n v="323"/>
    <n v="323"/>
    <n v="323"/>
  </r>
  <r>
    <x v="33"/>
    <s v="TSM Poles, Colstrip 1-2 Com"/>
    <x v="4"/>
    <n v="0"/>
    <n v="0"/>
    <n v="0"/>
    <n v="0"/>
    <n v="0"/>
    <n v="0"/>
    <n v="0"/>
    <n v="0"/>
    <n v="0"/>
    <n v="0"/>
    <n v="0"/>
    <n v="0"/>
  </r>
  <r>
    <x v="33"/>
    <s v="TSM Poles, Colstrip 3-4 Com"/>
    <x v="4"/>
    <n v="0"/>
    <n v="0"/>
    <n v="0"/>
    <n v="0"/>
    <n v="0"/>
    <n v="0"/>
    <n v="0"/>
    <n v="0"/>
    <n v="0"/>
    <n v="0"/>
    <n v="0"/>
    <n v="0"/>
  </r>
  <r>
    <x v="33"/>
    <s v="TSM Poles, Colstrip1-2 Com-NSC"/>
    <x v="4"/>
    <n v="0"/>
    <n v="0"/>
    <n v="0"/>
    <n v="0"/>
    <n v="0"/>
    <n v="0"/>
    <n v="0"/>
    <n v="0"/>
    <n v="0"/>
    <n v="0"/>
    <n v="0"/>
    <n v="0"/>
  </r>
  <r>
    <x v="33"/>
    <s v="TSM Poles, Colstrip3-4 Com-NSC"/>
    <x v="4"/>
    <n v="0"/>
    <n v="0"/>
    <n v="0"/>
    <n v="0"/>
    <n v="0"/>
    <n v="0"/>
    <n v="0"/>
    <n v="0"/>
    <n v="0"/>
    <n v="0"/>
    <n v="0"/>
    <n v="0"/>
  </r>
  <r>
    <x v="33"/>
    <s v="TSM Poles, Cov-Ber NOT USED"/>
    <x v="4"/>
    <n v="0"/>
    <n v="0"/>
    <n v="0"/>
    <n v="0"/>
    <n v="0"/>
    <n v="0"/>
    <n v="0"/>
    <n v="0"/>
    <n v="0"/>
    <n v="0"/>
    <n v="0"/>
    <n v="0"/>
  </r>
  <r>
    <x v="33"/>
    <s v="TSM Poles, Lower Baker-RET"/>
    <x v="4"/>
    <n v="0"/>
    <n v="0"/>
    <n v="0"/>
    <n v="0"/>
    <n v="0"/>
    <n v="0"/>
    <n v="0"/>
    <n v="0"/>
    <n v="0"/>
    <n v="0"/>
    <n v="0"/>
    <n v="0"/>
  </r>
  <r>
    <x v="33"/>
    <s v="TSM Poles, N Intertie"/>
    <x v="4"/>
    <n v="2061"/>
    <n v="2070"/>
    <n v="2079"/>
    <n v="2088"/>
    <n v="2097"/>
    <n v="2106"/>
    <n v="2114"/>
    <n v="2123"/>
    <n v="2132"/>
    <n v="2141"/>
    <n v="2150"/>
    <n v="2159"/>
  </r>
  <r>
    <x v="33"/>
    <s v="TSM Poles, N Intertie-NSC"/>
    <x v="4"/>
    <n v="0"/>
    <n v="0"/>
    <n v="0"/>
    <n v="0"/>
    <n v="0"/>
    <n v="0"/>
    <n v="0"/>
    <n v="0"/>
    <n v="0"/>
    <n v="0"/>
    <n v="0"/>
    <n v="0"/>
  </r>
  <r>
    <x v="33"/>
    <s v="TSM Poles, Snoqualmie 1-RET"/>
    <x v="4"/>
    <n v="0"/>
    <n v="0"/>
    <n v="0"/>
    <n v="0"/>
    <n v="0"/>
    <n v="0"/>
    <n v="0"/>
    <n v="0"/>
    <n v="0"/>
    <n v="0"/>
    <n v="0"/>
    <n v="0"/>
  </r>
  <r>
    <x v="33"/>
    <s v="TSM Poles, Snoqualmie 2"/>
    <x v="4"/>
    <n v="0"/>
    <n v="0"/>
    <n v="0"/>
    <n v="0"/>
    <n v="0"/>
    <n v="0"/>
    <n v="0"/>
    <n v="0"/>
    <n v="0"/>
    <n v="0"/>
    <n v="0"/>
    <n v="0"/>
  </r>
  <r>
    <x v="33"/>
    <s v="TSM Poles, Snoqualmie 2-NSC"/>
    <x v="4"/>
    <n v="0"/>
    <n v="0"/>
    <n v="0"/>
    <n v="0"/>
    <n v="0"/>
    <n v="0"/>
    <n v="0"/>
    <n v="0"/>
    <n v="0"/>
    <n v="0"/>
    <n v="0"/>
    <n v="0"/>
  </r>
  <r>
    <x v="33"/>
    <s v="TSM Poles, Upper Baker-RET"/>
    <x v="4"/>
    <n v="0"/>
    <n v="0"/>
    <n v="0"/>
    <n v="0"/>
    <n v="0"/>
    <n v="0"/>
    <n v="0"/>
    <n v="0"/>
    <n v="0"/>
    <n v="0"/>
    <n v="0"/>
    <n v="0"/>
  </r>
  <r>
    <x v="33"/>
    <s v="TSM Poles, Wild Horse"/>
    <x v="4"/>
    <n v="0"/>
    <n v="0"/>
    <n v="0"/>
    <n v="0"/>
    <n v="0"/>
    <n v="0"/>
    <n v="0"/>
    <n v="0"/>
    <n v="0"/>
    <n v="0"/>
    <n v="0"/>
    <n v="0"/>
  </r>
  <r>
    <x v="33"/>
    <s v="TSM Poles, Wild Horse-NSC"/>
    <x v="4"/>
    <n v="0"/>
    <n v="0"/>
    <n v="0"/>
    <n v="0"/>
    <n v="0"/>
    <n v="0"/>
    <n v="0"/>
    <n v="0"/>
    <n v="0"/>
    <n v="0"/>
    <n v="0"/>
    <n v="0"/>
  </r>
  <r>
    <x v="33"/>
    <s v="TSM Poles, Wild Horse-WindRidg"/>
    <x v="4"/>
    <n v="-183"/>
    <n v="-182"/>
    <n v="-180"/>
    <n v="-178"/>
    <n v="-177"/>
    <n v="-175"/>
    <n v="-173"/>
    <n v="-171"/>
    <n v="-170"/>
    <n v="-168"/>
    <n v="-166"/>
    <n v="-164"/>
  </r>
  <r>
    <x v="33"/>
    <s v="TSM Poles, Wind Ridge-NonP-NSC"/>
    <x v="4"/>
    <n v="0"/>
    <n v="0"/>
    <n v="0"/>
    <n v="0"/>
    <n v="0"/>
    <n v="0"/>
    <n v="0"/>
    <n v="0"/>
    <n v="0"/>
    <n v="0"/>
    <n v="0"/>
    <n v="0"/>
  </r>
  <r>
    <x v="33"/>
    <s v="TSM Poles, Wind Ridge-NonProje"/>
    <x v="4"/>
    <n v="1910"/>
    <n v="1924"/>
    <n v="1938"/>
    <n v="1952"/>
    <n v="1966"/>
    <n v="1980"/>
    <n v="1994"/>
    <n v="2008"/>
    <n v="2022"/>
    <n v="2036"/>
    <n v="2050"/>
    <n v="2064"/>
  </r>
  <r>
    <x v="33"/>
    <s v="TSM Poles, Wld Hrs-WindRid-NSC"/>
    <x v="4"/>
    <n v="0"/>
    <n v="0"/>
    <n v="0"/>
    <n v="0"/>
    <n v="0"/>
    <n v="0"/>
    <n v="0"/>
    <n v="0"/>
    <n v="0"/>
    <n v="0"/>
    <n v="0"/>
    <n v="0"/>
  </r>
  <r>
    <x v="33"/>
    <s v="6 TSM Poles"/>
    <x v="4"/>
    <n v="7995"/>
    <n v="8264"/>
    <n v="8536"/>
    <n v="8809"/>
    <n v="9081"/>
    <n v="9352"/>
    <n v="9625"/>
    <n v="9897"/>
    <n v="10149"/>
    <n v="10436"/>
    <n v="10741"/>
    <n v="11020"/>
  </r>
  <r>
    <x v="33"/>
    <s v="6 TSM Poles-NSC"/>
    <x v="4"/>
    <n v="0"/>
    <n v="0"/>
    <n v="0"/>
    <n v="0"/>
    <n v="0"/>
    <n v="0"/>
    <n v="0"/>
    <n v="0"/>
    <n v="0"/>
    <n v="0"/>
    <n v="0"/>
    <n v="0"/>
  </r>
  <r>
    <x v="33"/>
    <s v="7 105 TSM Poles"/>
    <x v="4"/>
    <n v="110"/>
    <n v="110"/>
    <n v="110"/>
    <n v="110"/>
    <n v="110"/>
    <n v="110"/>
    <n v="110"/>
    <n v="110"/>
    <n v="110"/>
    <n v="110"/>
    <n v="110"/>
    <n v="110"/>
  </r>
  <r>
    <x v="33"/>
    <s v="7 TSM Poles"/>
    <x v="4"/>
    <n v="49836"/>
    <n v="50266"/>
    <n v="50720"/>
    <n v="51175"/>
    <n v="51629"/>
    <n v="52064"/>
    <n v="52514"/>
    <n v="52969"/>
    <n v="53423"/>
    <n v="53877"/>
    <n v="54331"/>
    <n v="54784"/>
  </r>
  <r>
    <x v="33"/>
    <s v="7 TSM Poles, Baker Common"/>
    <x v="4"/>
    <n v="1853"/>
    <n v="1874"/>
    <n v="1895"/>
    <n v="1916"/>
    <n v="1937"/>
    <n v="1958"/>
    <n v="1979"/>
    <n v="2000"/>
    <n v="2020"/>
    <n v="2041"/>
    <n v="2062"/>
    <n v="2083"/>
  </r>
  <r>
    <x v="33"/>
    <s v="7 TSM Poles, Baker Common-NSC"/>
    <x v="4"/>
    <n v="0"/>
    <n v="0"/>
    <n v="0"/>
    <n v="0"/>
    <n v="0"/>
    <n v="0"/>
    <n v="0"/>
    <n v="0"/>
    <n v="0"/>
    <n v="0"/>
    <n v="0"/>
    <n v="0"/>
  </r>
  <r>
    <x v="33"/>
    <s v="7 TSM Poles, Cov-Ber DONOTUSE"/>
    <x v="4"/>
    <n v="0"/>
    <n v="0"/>
    <n v="0"/>
    <n v="0"/>
    <n v="0"/>
    <n v="0"/>
    <n v="0"/>
    <n v="0"/>
    <n v="0"/>
    <n v="0"/>
    <n v="0"/>
    <n v="0"/>
  </r>
  <r>
    <x v="33"/>
    <s v="7 TSM Poles, Hopkins Ridge"/>
    <x v="4"/>
    <n v="0"/>
    <n v="0"/>
    <n v="0"/>
    <n v="0"/>
    <n v="0"/>
    <n v="0"/>
    <n v="0"/>
    <n v="0"/>
    <n v="0"/>
    <n v="0"/>
    <n v="0"/>
    <n v="0"/>
  </r>
  <r>
    <x v="33"/>
    <s v="7 TSM Poles, Hopkins Ridge-NSC"/>
    <x v="4"/>
    <n v="0"/>
    <n v="0"/>
    <n v="0"/>
    <n v="0"/>
    <n v="0"/>
    <n v="0"/>
    <n v="0"/>
    <n v="0"/>
    <n v="0"/>
    <n v="0"/>
    <n v="0"/>
    <n v="0"/>
  </r>
  <r>
    <x v="33"/>
    <s v="7 TSM Poles, Lower Baker"/>
    <x v="4"/>
    <n v="0"/>
    <n v="0"/>
    <n v="0"/>
    <n v="0"/>
    <n v="0"/>
    <n v="0"/>
    <n v="0"/>
    <n v="0"/>
    <n v="0"/>
    <n v="0"/>
    <n v="0"/>
    <n v="0"/>
  </r>
  <r>
    <x v="33"/>
    <s v="7 TSM Poles, Lower Baker-NSC"/>
    <x v="4"/>
    <n v="0"/>
    <n v="0"/>
    <n v="0"/>
    <n v="0"/>
    <n v="0"/>
    <n v="0"/>
    <n v="0"/>
    <n v="0"/>
    <n v="0"/>
    <n v="0"/>
    <n v="0"/>
    <n v="0"/>
  </r>
  <r>
    <x v="33"/>
    <s v="7 TSM Poles, Snoqualmie 2"/>
    <x v="4"/>
    <n v="0"/>
    <n v="0"/>
    <n v="0"/>
    <n v="0"/>
    <n v="0"/>
    <n v="0"/>
    <n v="0"/>
    <n v="0"/>
    <n v="0"/>
    <n v="0"/>
    <n v="0"/>
    <n v="0"/>
  </r>
  <r>
    <x v="33"/>
    <s v="7 TSM Poles, Snoqualmie 2-NSC"/>
    <x v="4"/>
    <n v="0"/>
    <n v="0"/>
    <n v="0"/>
    <n v="0"/>
    <n v="0"/>
    <n v="0"/>
    <n v="0"/>
    <n v="0"/>
    <n v="0"/>
    <n v="0"/>
    <n v="0"/>
    <n v="0"/>
  </r>
  <r>
    <x v="33"/>
    <s v="7 TSM Poles, Sumas"/>
    <x v="4"/>
    <n v="0"/>
    <n v="0"/>
    <n v="0"/>
    <n v="0"/>
    <n v="0"/>
    <n v="0"/>
    <n v="0"/>
    <n v="0"/>
    <n v="0"/>
    <n v="0"/>
    <n v="0"/>
    <n v="0"/>
  </r>
  <r>
    <x v="33"/>
    <s v="7 TSM Poles, Sumas-NSC"/>
    <x v="4"/>
    <n v="0"/>
    <n v="0"/>
    <n v="0"/>
    <n v="0"/>
    <n v="0"/>
    <n v="0"/>
    <n v="0"/>
    <n v="0"/>
    <n v="0"/>
    <n v="0"/>
    <n v="0"/>
    <n v="0"/>
  </r>
  <r>
    <x v="33"/>
    <s v="7 TSM Poles, Upper Baker"/>
    <x v="4"/>
    <n v="198"/>
    <n v="199"/>
    <n v="199"/>
    <n v="200"/>
    <n v="201"/>
    <n v="201"/>
    <n v="202"/>
    <n v="202"/>
    <n v="203"/>
    <n v="204"/>
    <n v="204"/>
    <n v="205"/>
  </r>
  <r>
    <x v="33"/>
    <s v="7 TSM Poles, Upper Baker-NSC"/>
    <x v="4"/>
    <n v="0"/>
    <n v="0"/>
    <n v="0"/>
    <n v="0"/>
    <n v="0"/>
    <n v="0"/>
    <n v="0"/>
    <n v="0"/>
    <n v="0"/>
    <n v="0"/>
    <n v="0"/>
    <n v="0"/>
  </r>
  <r>
    <x v="33"/>
    <s v="7 TSM Poles-NSC"/>
    <x v="4"/>
    <n v="0"/>
    <n v="0"/>
    <n v="0"/>
    <n v="0"/>
    <n v="0"/>
    <n v="0"/>
    <n v="0"/>
    <n v="0"/>
    <n v="0"/>
    <n v="0"/>
    <n v="0"/>
    <n v="0"/>
  </r>
  <r>
    <x v="33"/>
    <s v="9 (GIF) Poles, Colstrip 1-2"/>
    <x v="4"/>
    <n v="60"/>
    <n v="60"/>
    <n v="60"/>
    <n v="61"/>
    <n v="61"/>
    <n v="61"/>
    <n v="61"/>
    <n v="61"/>
    <n v="61"/>
    <n v="61"/>
    <n v="61"/>
    <n v="62"/>
  </r>
  <r>
    <x v="33"/>
    <s v="9 (GIF) Poles, Colstrip 1-2-NSC"/>
    <x v="4"/>
    <n v="0"/>
    <n v="0"/>
    <n v="0"/>
    <n v="0"/>
    <n v="0"/>
    <n v="0"/>
    <n v="0"/>
    <n v="0"/>
    <n v="0"/>
    <n v="0"/>
    <n v="0"/>
    <n v="0"/>
  </r>
  <r>
    <x v="33"/>
    <s v="9 (GIF) Poles, Colstrip 3-4"/>
    <x v="4"/>
    <n v="55"/>
    <n v="55"/>
    <n v="55"/>
    <n v="55"/>
    <n v="56"/>
    <n v="56"/>
    <n v="56"/>
    <n v="56"/>
    <n v="56"/>
    <n v="57"/>
    <n v="57"/>
    <n v="57"/>
  </r>
  <r>
    <x v="33"/>
    <s v="9 (GIF) Poles, Colstrip 3-4-NSC"/>
    <x v="4"/>
    <n v="0"/>
    <n v="0"/>
    <n v="0"/>
    <n v="0"/>
    <n v="0"/>
    <n v="0"/>
    <n v="0"/>
    <n v="0"/>
    <n v="0"/>
    <n v="0"/>
    <n v="0"/>
    <n v="0"/>
  </r>
  <r>
    <x v="33"/>
    <s v="9 (GIF) Poles, Electron-RET"/>
    <x v="4"/>
    <n v="0"/>
    <n v="0"/>
    <n v="0"/>
    <n v="0"/>
    <n v="0"/>
    <n v="0"/>
    <n v="0"/>
    <n v="0"/>
    <n v="0"/>
    <n v="0"/>
    <n v="0"/>
    <n v="0"/>
  </r>
  <r>
    <x v="33"/>
    <s v="9 (GIF) Poles, Hop Ridge-NSC"/>
    <x v="4"/>
    <n v="0"/>
    <n v="0"/>
    <n v="0"/>
    <n v="0"/>
    <n v="0"/>
    <n v="0"/>
    <n v="0"/>
    <n v="0"/>
    <n v="0"/>
    <n v="0"/>
    <n v="0"/>
    <n v="0"/>
  </r>
  <r>
    <x v="33"/>
    <s v="9 (GIF) Poles, Hopkins Ridge"/>
    <x v="4"/>
    <n v="502"/>
    <n v="506"/>
    <n v="510"/>
    <n v="514"/>
    <n v="518"/>
    <n v="522"/>
    <n v="526"/>
    <n v="530"/>
    <n v="534"/>
    <n v="538"/>
    <n v="542"/>
    <n v="546"/>
  </r>
  <r>
    <x v="33"/>
    <s v="9 (GIF) Poles, Lower Baker"/>
    <x v="4"/>
    <n v="11"/>
    <n v="11"/>
    <n v="11"/>
    <n v="11"/>
    <n v="11"/>
    <n v="11"/>
    <n v="11"/>
    <n v="11"/>
    <n v="12"/>
    <n v="12"/>
    <n v="12"/>
    <n v="12"/>
  </r>
  <r>
    <x v="33"/>
    <s v="9 (GIF) Poles, Lower Baker-NSC"/>
    <x v="4"/>
    <n v="0"/>
    <n v="0"/>
    <n v="0"/>
    <n v="0"/>
    <n v="0"/>
    <n v="0"/>
    <n v="0"/>
    <n v="0"/>
    <n v="0"/>
    <n v="0"/>
    <n v="0"/>
    <n v="0"/>
  </r>
  <r>
    <x v="33"/>
    <s v="9 (GIF) Poles, Poison Spring"/>
    <x v="4"/>
    <n v="214"/>
    <n v="216"/>
    <n v="219"/>
    <n v="221"/>
    <n v="223"/>
    <n v="226"/>
    <n v="228"/>
    <n v="231"/>
    <n v="233"/>
    <n v="235"/>
    <n v="238"/>
    <n v="240"/>
  </r>
  <r>
    <x v="33"/>
    <s v="9 (GIF) Poles, Poison Sprin-NSC"/>
    <x v="4"/>
    <n v="0"/>
    <n v="0"/>
    <n v="0"/>
    <n v="0"/>
    <n v="0"/>
    <n v="0"/>
    <n v="0"/>
    <n v="0"/>
    <n v="0"/>
    <n v="0"/>
    <n v="0"/>
    <n v="0"/>
  </r>
  <r>
    <x v="33"/>
    <s v="9 (GIF) Poles, Scl-Tolt"/>
    <x v="4"/>
    <n v="9"/>
    <n v="9"/>
    <n v="10"/>
    <n v="10"/>
    <n v="10"/>
    <n v="10"/>
    <n v="10"/>
    <n v="10"/>
    <n v="10"/>
    <n v="10"/>
    <n v="10"/>
    <n v="10"/>
  </r>
  <r>
    <x v="33"/>
    <s v="9 (GIF) Poles, Scl-Tolt-NSC"/>
    <x v="4"/>
    <n v="0"/>
    <n v="0"/>
    <n v="0"/>
    <n v="0"/>
    <n v="0"/>
    <n v="0"/>
    <n v="0"/>
    <n v="0"/>
    <n v="0"/>
    <n v="0"/>
    <n v="0"/>
    <n v="0"/>
  </r>
  <r>
    <x v="33"/>
    <s v="9 (GIF) Poles, Snoqualmie 1"/>
    <x v="4"/>
    <n v="0"/>
    <n v="0"/>
    <n v="0"/>
    <n v="0"/>
    <n v="0"/>
    <n v="0"/>
    <n v="0"/>
    <n v="0"/>
    <n v="0"/>
    <n v="0"/>
    <n v="0"/>
    <n v="0"/>
  </r>
  <r>
    <x v="33"/>
    <s v="9 (GIF) Poles, Snoqualmie 1-NSC"/>
    <x v="4"/>
    <n v="0"/>
    <n v="0"/>
    <n v="0"/>
    <n v="0"/>
    <n v="0"/>
    <n v="0"/>
    <n v="0"/>
    <n v="0"/>
    <n v="0"/>
    <n v="0"/>
    <n v="0"/>
    <n v="0"/>
  </r>
  <r>
    <x v="33"/>
    <s v="9 (GIF) Poles, Snoqualmie 2"/>
    <x v="4"/>
    <n v="83"/>
    <n v="83"/>
    <n v="84"/>
    <n v="84"/>
    <n v="85"/>
    <n v="86"/>
    <n v="86"/>
    <n v="87"/>
    <n v="87"/>
    <n v="88"/>
    <n v="89"/>
    <n v="89"/>
  </r>
  <r>
    <x v="33"/>
    <s v="9 (GIF) Poles, Snoqualmie 2-NSC"/>
    <x v="4"/>
    <n v="0"/>
    <n v="0"/>
    <n v="0"/>
    <n v="0"/>
    <n v="0"/>
    <n v="0"/>
    <n v="0"/>
    <n v="0"/>
    <n v="0"/>
    <n v="0"/>
    <n v="0"/>
    <n v="0"/>
  </r>
  <r>
    <x v="33"/>
    <s v="9 (GIF) Poles, Sumas"/>
    <x v="4"/>
    <n v="62"/>
    <n v="63"/>
    <n v="63"/>
    <n v="63"/>
    <n v="63"/>
    <n v="63"/>
    <n v="63"/>
    <n v="64"/>
    <n v="64"/>
    <n v="64"/>
    <n v="64"/>
    <n v="64"/>
  </r>
  <r>
    <x v="33"/>
    <s v="9 (GIF) Poles, Sumas-NSC"/>
    <x v="4"/>
    <n v="0"/>
    <n v="0"/>
    <n v="0"/>
    <n v="0"/>
    <n v="0"/>
    <n v="0"/>
    <n v="0"/>
    <n v="0"/>
    <n v="0"/>
    <n v="0"/>
    <n v="0"/>
    <n v="0"/>
  </r>
  <r>
    <x v="33"/>
    <s v="9 (GIF) Poles, TLN-HPK@plan-NSC"/>
    <x v="4"/>
    <n v="0"/>
    <n v="0"/>
    <n v="0"/>
    <n v="0"/>
    <n v="0"/>
    <n v="0"/>
    <n v="0"/>
    <n v="0"/>
    <n v="0"/>
    <n v="0"/>
    <n v="0"/>
    <n v="0"/>
  </r>
  <r>
    <x v="33"/>
    <s v="9 (GIF) Poles, TLN-HPK@plant"/>
    <x v="4"/>
    <n v="31"/>
    <n v="31"/>
    <n v="32"/>
    <n v="32"/>
    <n v="32"/>
    <n v="32"/>
    <n v="32"/>
    <n v="33"/>
    <n v="33"/>
    <n v="33"/>
    <n v="33"/>
    <n v="34"/>
  </r>
  <r>
    <x v="33"/>
    <s v="9 (GIF) Poles, Upper Baker"/>
    <x v="4"/>
    <n v="128"/>
    <n v="128"/>
    <n v="129"/>
    <n v="129"/>
    <n v="129"/>
    <n v="130"/>
    <n v="130"/>
    <n v="131"/>
    <n v="131"/>
    <n v="131"/>
    <n v="132"/>
    <n v="132"/>
  </r>
  <r>
    <x v="33"/>
    <s v="9 (GIF) Poles, Upper Baker-NSC"/>
    <x v="4"/>
    <n v="0"/>
    <n v="0"/>
    <n v="0"/>
    <n v="0"/>
    <n v="0"/>
    <n v="0"/>
    <n v="0"/>
    <n v="0"/>
    <n v="0"/>
    <n v="0"/>
    <n v="0"/>
    <n v="0"/>
  </r>
  <r>
    <x v="33"/>
    <s v="9 (GIF) Poles, Wild Horse"/>
    <x v="4"/>
    <n v="345"/>
    <n v="348"/>
    <n v="351"/>
    <n v="354"/>
    <n v="357"/>
    <n v="360"/>
    <n v="363"/>
    <n v="366"/>
    <n v="369"/>
    <n v="372"/>
    <n v="375"/>
    <n v="378"/>
  </r>
  <r>
    <x v="33"/>
    <s v="9 (GIF) Poles, Wild Horse-NSC"/>
    <x v="4"/>
    <n v="0"/>
    <n v="0"/>
    <n v="0"/>
    <n v="0"/>
    <n v="0"/>
    <n v="0"/>
    <n v="0"/>
    <n v="0"/>
    <n v="0"/>
    <n v="0"/>
    <n v="0"/>
    <n v="0"/>
  </r>
  <r>
    <x v="33"/>
    <s v="9 (GIF) TSM Poles, LSR"/>
    <x v="4"/>
    <n v="1024"/>
    <n v="1036"/>
    <n v="1048"/>
    <n v="1060"/>
    <n v="1071"/>
    <n v="1083"/>
    <n v="1095"/>
    <n v="1106"/>
    <n v="1118"/>
    <n v="1130"/>
    <n v="1141"/>
    <n v="1153"/>
  </r>
  <r>
    <x v="33"/>
    <s v="9 (GIF) TSM Poles, LSR-NSC"/>
    <x v="4"/>
    <n v="0"/>
    <n v="0"/>
    <n v="0"/>
    <n v="0"/>
    <n v="0"/>
    <n v="0"/>
    <n v="0"/>
    <n v="0"/>
    <n v="0"/>
    <n v="0"/>
    <n v="0"/>
    <n v="0"/>
  </r>
  <r>
    <x v="34"/>
    <s v="TSM O/H Cond, 3rd AC Line"/>
    <x v="4"/>
    <n v="13655"/>
    <n v="13681"/>
    <n v="13706"/>
    <n v="13732"/>
    <n v="13757"/>
    <n v="13782"/>
    <n v="13808"/>
    <n v="13833"/>
    <n v="13859"/>
    <n v="13884"/>
    <n v="13910"/>
    <n v="13935"/>
  </r>
  <r>
    <x v="34"/>
    <s v="TSM O/H Cond, 3rd AC Line-NSC"/>
    <x v="4"/>
    <n v="0"/>
    <n v="0"/>
    <n v="0"/>
    <n v="0"/>
    <n v="0"/>
    <n v="0"/>
    <n v="0"/>
    <n v="0"/>
    <n v="0"/>
    <n v="0"/>
    <n v="0"/>
    <n v="0"/>
  </r>
  <r>
    <x v="34"/>
    <s v="TSM O/H Cond, Baker Common"/>
    <x v="4"/>
    <n v="0"/>
    <n v="0"/>
    <n v="0"/>
    <n v="0"/>
    <n v="0"/>
    <n v="0"/>
    <n v="0"/>
    <n v="0"/>
    <n v="0"/>
    <n v="0"/>
    <n v="0"/>
    <n v="0"/>
  </r>
  <r>
    <x v="34"/>
    <s v="TSM O/H Cond, Colstrip 1-2 Com"/>
    <x v="4"/>
    <n v="10846"/>
    <n v="10860"/>
    <n v="10874"/>
    <n v="10888"/>
    <n v="10902"/>
    <n v="10915"/>
    <n v="10929"/>
    <n v="10943"/>
    <n v="10957"/>
    <n v="10971"/>
    <n v="10985"/>
    <n v="10999"/>
  </r>
  <r>
    <x v="34"/>
    <s v="TSM O/H Cond, Colstrip 3-4 Com"/>
    <x v="4"/>
    <n v="16309"/>
    <n v="16331"/>
    <n v="16352"/>
    <n v="16373"/>
    <n v="16394"/>
    <n v="16415"/>
    <n v="16437"/>
    <n v="16458"/>
    <n v="16479"/>
    <n v="16500"/>
    <n v="16522"/>
    <n v="16543"/>
  </r>
  <r>
    <x v="34"/>
    <s v="TSM O/H Cond, Colstrip1-2 -NSC"/>
    <x v="4"/>
    <n v="0"/>
    <n v="0"/>
    <n v="0"/>
    <n v="0"/>
    <n v="0"/>
    <n v="0"/>
    <n v="0"/>
    <n v="0"/>
    <n v="0"/>
    <n v="0"/>
    <n v="0"/>
    <n v="0"/>
  </r>
  <r>
    <x v="34"/>
    <s v="TSM O/H Cond, Colstrip3-4 -NSC"/>
    <x v="4"/>
    <n v="0"/>
    <n v="0"/>
    <n v="0"/>
    <n v="0"/>
    <n v="0"/>
    <n v="0"/>
    <n v="0"/>
    <n v="0"/>
    <n v="0"/>
    <n v="0"/>
    <n v="0"/>
    <n v="0"/>
  </r>
  <r>
    <x v="34"/>
    <s v="TSM O/H Cond, Lower Baker-RET"/>
    <x v="4"/>
    <n v="0"/>
    <n v="0"/>
    <n v="0"/>
    <n v="0"/>
    <n v="0"/>
    <n v="0"/>
    <n v="0"/>
    <n v="0"/>
    <n v="0"/>
    <n v="0"/>
    <n v="0"/>
    <n v="0"/>
  </r>
  <r>
    <x v="34"/>
    <s v="TSM O/H Cond, Mint Farm"/>
    <x v="4"/>
    <n v="0"/>
    <n v="0"/>
    <n v="0"/>
    <n v="0"/>
    <n v="0"/>
    <n v="0"/>
    <n v="0"/>
    <n v="0"/>
    <n v="0"/>
    <n v="0"/>
    <n v="0"/>
    <n v="0"/>
  </r>
  <r>
    <x v="34"/>
    <s v="TSM O/H Cond, Mint Farm OP"/>
    <x v="4"/>
    <n v="0"/>
    <n v="0"/>
    <n v="0"/>
    <n v="0"/>
    <n v="0"/>
    <n v="0"/>
    <n v="0"/>
    <n v="0"/>
    <n v="0"/>
    <n v="0"/>
    <n v="0"/>
    <n v="0"/>
  </r>
  <r>
    <x v="34"/>
    <s v="TSM O/H Cond, Mint Farm-NSC"/>
    <x v="4"/>
    <n v="0"/>
    <n v="0"/>
    <n v="0"/>
    <n v="0"/>
    <n v="0"/>
    <n v="0"/>
    <n v="0"/>
    <n v="0"/>
    <n v="0"/>
    <n v="0"/>
    <n v="0"/>
    <n v="0"/>
  </r>
  <r>
    <x v="34"/>
    <s v="TSM O/H Cond, N Intertie"/>
    <x v="4"/>
    <n v="6320"/>
    <n v="6334"/>
    <n v="6347"/>
    <n v="6361"/>
    <n v="6375"/>
    <n v="6388"/>
    <n v="6402"/>
    <n v="6416"/>
    <n v="6429"/>
    <n v="6443"/>
    <n v="6457"/>
    <n v="6470"/>
  </r>
  <r>
    <x v="34"/>
    <s v="TSM O/H Cond, N Intertie-NSC"/>
    <x v="4"/>
    <n v="0"/>
    <n v="0"/>
    <n v="0"/>
    <n v="0"/>
    <n v="0"/>
    <n v="0"/>
    <n v="0"/>
    <n v="0"/>
    <n v="0"/>
    <n v="0"/>
    <n v="0"/>
    <n v="0"/>
  </r>
  <r>
    <x v="34"/>
    <s v="TSM O/H Cond, Snoqualmie 1"/>
    <x v="4"/>
    <n v="0"/>
    <n v="0"/>
    <n v="0"/>
    <n v="0"/>
    <n v="0"/>
    <n v="0"/>
    <n v="0"/>
    <n v="0"/>
    <n v="0"/>
    <n v="0"/>
    <n v="0"/>
    <n v="0"/>
  </r>
  <r>
    <x v="34"/>
    <s v="TSM O/H Cond, Snoqualmie 1-NSC"/>
    <x v="4"/>
    <n v="0"/>
    <n v="0"/>
    <n v="0"/>
    <n v="0"/>
    <n v="0"/>
    <n v="0"/>
    <n v="0"/>
    <n v="0"/>
    <n v="0"/>
    <n v="0"/>
    <n v="0"/>
    <n v="0"/>
  </r>
  <r>
    <x v="34"/>
    <s v="TSM O/H Cond, Snoqualmie 2"/>
    <x v="4"/>
    <n v="0"/>
    <n v="0"/>
    <n v="0"/>
    <n v="0"/>
    <n v="0"/>
    <n v="0"/>
    <n v="0"/>
    <n v="0"/>
    <n v="0"/>
    <n v="0"/>
    <n v="0"/>
    <n v="0"/>
  </r>
  <r>
    <x v="34"/>
    <s v="TSM O/H Cond, Snoqualmie 2-NSC"/>
    <x v="4"/>
    <n v="0"/>
    <n v="0"/>
    <n v="0"/>
    <n v="0"/>
    <n v="0"/>
    <n v="0"/>
    <n v="0"/>
    <n v="0"/>
    <n v="0"/>
    <n v="0"/>
    <n v="0"/>
    <n v="0"/>
  </r>
  <r>
    <x v="34"/>
    <s v="TSM O/H Cond, Upper Baker-RET"/>
    <x v="4"/>
    <n v="0"/>
    <n v="0"/>
    <n v="0"/>
    <n v="0"/>
    <n v="0"/>
    <n v="0"/>
    <n v="0"/>
    <n v="0"/>
    <n v="0"/>
    <n v="0"/>
    <n v="0"/>
    <n v="0"/>
  </r>
  <r>
    <x v="34"/>
    <s v="TSM O/H Cond, Wild Horse"/>
    <x v="4"/>
    <n v="0"/>
    <n v="0"/>
    <n v="0"/>
    <n v="0"/>
    <n v="0"/>
    <n v="0"/>
    <n v="0"/>
    <n v="0"/>
    <n v="0"/>
    <n v="0"/>
    <n v="0"/>
    <n v="0"/>
  </r>
  <r>
    <x v="34"/>
    <s v="TSM O/H Cond, Wild Horse-NSC"/>
    <x v="4"/>
    <n v="0"/>
    <n v="0"/>
    <n v="0"/>
    <n v="0"/>
    <n v="0"/>
    <n v="0"/>
    <n v="0"/>
    <n v="0"/>
    <n v="0"/>
    <n v="0"/>
    <n v="0"/>
    <n v="0"/>
  </r>
  <r>
    <x v="34"/>
    <s v="TSM O/H Cond, Wild Horse-WindR"/>
    <x v="4"/>
    <n v="72"/>
    <n v="72"/>
    <n v="72"/>
    <n v="73"/>
    <n v="73"/>
    <n v="73"/>
    <n v="74"/>
    <n v="74"/>
    <n v="74"/>
    <n v="75"/>
    <n v="75"/>
    <n v="75"/>
  </r>
  <r>
    <x v="34"/>
    <s v="TSM O/H Cond, Wind Ridge-N-NSC"/>
    <x v="4"/>
    <n v="0"/>
    <n v="0"/>
    <n v="0"/>
    <n v="0"/>
    <n v="0"/>
    <n v="0"/>
    <n v="0"/>
    <n v="0"/>
    <n v="0"/>
    <n v="0"/>
    <n v="0"/>
    <n v="0"/>
  </r>
  <r>
    <x v="34"/>
    <s v="TSM O/H Cond, Wind Ridge-NonPr"/>
    <x v="4"/>
    <n v="2072"/>
    <n v="2078"/>
    <n v="2084"/>
    <n v="2089"/>
    <n v="2095"/>
    <n v="2101"/>
    <n v="2107"/>
    <n v="2113"/>
    <n v="2118"/>
    <n v="2124"/>
    <n v="2130"/>
    <n v="2136"/>
  </r>
  <r>
    <x v="34"/>
    <s v="TSM O/H Cond, Wld Hrs-Wind-NSC"/>
    <x v="4"/>
    <n v="0"/>
    <n v="0"/>
    <n v="0"/>
    <n v="0"/>
    <n v="0"/>
    <n v="0"/>
    <n v="0"/>
    <n v="0"/>
    <n v="0"/>
    <n v="0"/>
    <n v="0"/>
    <n v="0"/>
  </r>
  <r>
    <x v="34"/>
    <s v="TSM O/H Conductor &amp; Device-NSC"/>
    <x v="4"/>
    <n v="0"/>
    <n v="0"/>
    <n v="0"/>
    <n v="0"/>
    <n v="0"/>
    <n v="0"/>
    <n v="0"/>
    <n v="0"/>
    <n v="0"/>
    <n v="0"/>
    <n v="0"/>
    <n v="0"/>
  </r>
  <r>
    <x v="34"/>
    <s v="TSM O/H Conductor &amp; Devices"/>
    <x v="4"/>
    <n v="24064"/>
    <n v="24151"/>
    <n v="24029"/>
    <n v="24098"/>
    <n v="24168"/>
    <n v="24238"/>
    <n v="24308"/>
    <n v="24378"/>
    <n v="24450"/>
    <n v="24521"/>
    <n v="24591"/>
    <n v="24664"/>
  </r>
  <r>
    <x v="34"/>
    <s v="TSM O/H Cov-Ber NOT USED"/>
    <x v="4"/>
    <n v="0"/>
    <n v="0"/>
    <n v="0"/>
    <n v="0"/>
    <n v="0"/>
    <n v="0"/>
    <n v="0"/>
    <n v="0"/>
    <n v="0"/>
    <n v="0"/>
    <n v="0"/>
    <n v="0"/>
  </r>
  <r>
    <x v="34"/>
    <s v="6 TSM O/H Conductor/Devices"/>
    <x v="4"/>
    <n v="2303"/>
    <n v="2353"/>
    <n v="2403"/>
    <n v="2454"/>
    <n v="2504"/>
    <n v="2554"/>
    <n v="2605"/>
    <n v="2657"/>
    <n v="2708"/>
    <n v="2759"/>
    <n v="2811"/>
    <n v="2862"/>
  </r>
  <r>
    <x v="34"/>
    <s v="6 TSM O/H Conductor/Devices-NSC"/>
    <x v="4"/>
    <n v="0"/>
    <n v="0"/>
    <n v="0"/>
    <n v="0"/>
    <n v="0"/>
    <n v="0"/>
    <n v="0"/>
    <n v="0"/>
    <n v="0"/>
    <n v="0"/>
    <n v="0"/>
    <n v="0"/>
  </r>
  <r>
    <x v="34"/>
    <s v="7 105 TSM O/H Conductor/Devices"/>
    <x v="4"/>
    <n v="52"/>
    <n v="52"/>
    <n v="52"/>
    <n v="52"/>
    <n v="52"/>
    <n v="52"/>
    <n v="52"/>
    <n v="52"/>
    <n v="52"/>
    <n v="52"/>
    <n v="52"/>
    <n v="52"/>
  </r>
  <r>
    <x v="34"/>
    <s v="7 TSM O/H Cond, Baker Common"/>
    <x v="4"/>
    <n v="1128"/>
    <n v="1134"/>
    <n v="1141"/>
    <n v="1148"/>
    <n v="1154"/>
    <n v="1161"/>
    <n v="1168"/>
    <n v="1174"/>
    <n v="1181"/>
    <n v="1188"/>
    <n v="1194"/>
    <n v="1201"/>
  </r>
  <r>
    <x v="34"/>
    <s v="7 TSM O/H Cond, Baker Commo-NSC"/>
    <x v="4"/>
    <n v="0"/>
    <n v="0"/>
    <n v="0"/>
    <n v="0"/>
    <n v="0"/>
    <n v="0"/>
    <n v="0"/>
    <n v="0"/>
    <n v="0"/>
    <n v="0"/>
    <n v="0"/>
    <n v="0"/>
  </r>
  <r>
    <x v="34"/>
    <s v="7 TSM O/H Cond, Hop Ridge-NSC"/>
    <x v="4"/>
    <n v="0"/>
    <n v="0"/>
    <n v="0"/>
    <n v="0"/>
    <n v="0"/>
    <n v="0"/>
    <n v="0"/>
    <n v="0"/>
    <n v="0"/>
    <n v="0"/>
    <n v="0"/>
    <n v="0"/>
  </r>
  <r>
    <x v="34"/>
    <s v="7 TSM O/H Cond, Hopkins Ridge"/>
    <x v="4"/>
    <n v="0"/>
    <n v="0"/>
    <n v="0"/>
    <n v="0"/>
    <n v="0"/>
    <n v="0"/>
    <n v="0"/>
    <n v="0"/>
    <n v="0"/>
    <n v="0"/>
    <n v="0"/>
    <n v="0"/>
  </r>
  <r>
    <x v="34"/>
    <s v="7 TSM O/H Cond, Lower Baker"/>
    <x v="4"/>
    <n v="0"/>
    <n v="0"/>
    <n v="0"/>
    <n v="0"/>
    <n v="0"/>
    <n v="0"/>
    <n v="0"/>
    <n v="0"/>
    <n v="0"/>
    <n v="0"/>
    <n v="0"/>
    <n v="0"/>
  </r>
  <r>
    <x v="34"/>
    <s v="7 TSM O/H Cond, Lower Baker-NSC"/>
    <x v="4"/>
    <n v="0"/>
    <n v="0"/>
    <n v="0"/>
    <n v="0"/>
    <n v="0"/>
    <n v="0"/>
    <n v="0"/>
    <n v="0"/>
    <n v="0"/>
    <n v="0"/>
    <n v="0"/>
    <n v="0"/>
  </r>
  <r>
    <x v="34"/>
    <s v="7 TSM O/H Cond, Snoq 1-NSC"/>
    <x v="4"/>
    <n v="0"/>
    <n v="0"/>
    <n v="0"/>
    <n v="0"/>
    <n v="0"/>
    <n v="0"/>
    <n v="0"/>
    <n v="0"/>
    <n v="0"/>
    <n v="0"/>
    <n v="0"/>
    <n v="0"/>
  </r>
  <r>
    <x v="34"/>
    <s v="7 TSM O/H Cond, Snoq 2-NSC"/>
    <x v="4"/>
    <n v="0"/>
    <n v="0"/>
    <n v="0"/>
    <n v="0"/>
    <n v="0"/>
    <n v="0"/>
    <n v="0"/>
    <n v="0"/>
    <n v="0"/>
    <n v="0"/>
    <n v="0"/>
    <n v="0"/>
  </r>
  <r>
    <x v="34"/>
    <s v="7 TSM O/H Cond, Snoqualmie 1"/>
    <x v="4"/>
    <n v="0"/>
    <n v="0"/>
    <n v="0"/>
    <n v="0"/>
    <n v="0"/>
    <n v="0"/>
    <n v="0"/>
    <n v="0"/>
    <n v="0"/>
    <n v="0"/>
    <n v="0"/>
    <n v="0"/>
  </r>
  <r>
    <x v="34"/>
    <s v="7 TSM O/H Cond, Snoqualmie 2"/>
    <x v="4"/>
    <n v="0"/>
    <n v="0"/>
    <n v="0"/>
    <n v="0"/>
    <n v="0"/>
    <n v="0"/>
    <n v="0"/>
    <n v="0"/>
    <n v="0"/>
    <n v="0"/>
    <n v="0"/>
    <n v="0"/>
  </r>
  <r>
    <x v="34"/>
    <s v="7 TSM O/H Cond, Sumas"/>
    <x v="4"/>
    <n v="0"/>
    <n v="0"/>
    <n v="0"/>
    <n v="0"/>
    <n v="0"/>
    <n v="0"/>
    <n v="0"/>
    <n v="0"/>
    <n v="0"/>
    <n v="0"/>
    <n v="0"/>
    <n v="0"/>
  </r>
  <r>
    <x v="34"/>
    <s v="7 TSM O/H Cond, Sumas OP"/>
    <x v="4"/>
    <n v="0"/>
    <n v="0"/>
    <n v="0"/>
    <n v="0"/>
    <n v="0"/>
    <n v="0"/>
    <n v="0"/>
    <n v="0"/>
    <n v="0"/>
    <n v="0"/>
    <n v="0"/>
    <n v="0"/>
  </r>
  <r>
    <x v="34"/>
    <s v="7 TSM O/H Cond, Sumas OP-NSC"/>
    <x v="4"/>
    <n v="0"/>
    <n v="0"/>
    <n v="0"/>
    <n v="0"/>
    <n v="0"/>
    <n v="0"/>
    <n v="0"/>
    <n v="0"/>
    <n v="0"/>
    <n v="0"/>
    <n v="0"/>
    <n v="0"/>
  </r>
  <r>
    <x v="34"/>
    <s v="7 TSM O/H Cond, Sumas-NSC"/>
    <x v="4"/>
    <n v="0"/>
    <n v="0"/>
    <n v="0"/>
    <n v="0"/>
    <n v="0"/>
    <n v="0"/>
    <n v="0"/>
    <n v="0"/>
    <n v="0"/>
    <n v="0"/>
    <n v="0"/>
    <n v="0"/>
  </r>
  <r>
    <x v="34"/>
    <s v="7 TSM O/H Cond, Upper Baker"/>
    <x v="4"/>
    <n v="679"/>
    <n v="680"/>
    <n v="681"/>
    <n v="682"/>
    <n v="682"/>
    <n v="683"/>
    <n v="684"/>
    <n v="685"/>
    <n v="685"/>
    <n v="686"/>
    <n v="687"/>
    <n v="688"/>
  </r>
  <r>
    <x v="34"/>
    <s v="7 TSM O/H Cond, Upper Baker-NSC"/>
    <x v="4"/>
    <n v="0"/>
    <n v="0"/>
    <n v="0"/>
    <n v="0"/>
    <n v="0"/>
    <n v="0"/>
    <n v="0"/>
    <n v="0"/>
    <n v="0"/>
    <n v="0"/>
    <n v="0"/>
    <n v="0"/>
  </r>
  <r>
    <x v="34"/>
    <s v="7 TSM O/H Conductor/Devices"/>
    <x v="4"/>
    <n v="71880"/>
    <n v="72017"/>
    <n v="72154"/>
    <n v="72290"/>
    <n v="72427"/>
    <n v="72564"/>
    <n v="72701"/>
    <n v="72837"/>
    <n v="72974"/>
    <n v="73111"/>
    <n v="73247"/>
    <n v="73384"/>
  </r>
  <r>
    <x v="34"/>
    <s v="7 TSM O/H Conductor/Devices-NSC"/>
    <x v="4"/>
    <n v="0"/>
    <n v="0"/>
    <n v="0"/>
    <n v="0"/>
    <n v="0"/>
    <n v="0"/>
    <n v="0"/>
    <n v="0"/>
    <n v="0"/>
    <n v="0"/>
    <n v="0"/>
    <n v="0"/>
  </r>
  <r>
    <x v="34"/>
    <s v="7 TSM O/H Cov-Ber-DONOTUSE"/>
    <x v="4"/>
    <n v="0"/>
    <n v="0"/>
    <n v="0"/>
    <n v="0"/>
    <n v="0"/>
    <n v="0"/>
    <n v="0"/>
    <n v="0"/>
    <n v="0"/>
    <n v="0"/>
    <n v="0"/>
    <n v="0"/>
  </r>
  <r>
    <x v="34"/>
    <s v="9 (GIF) O/H Cond, Colstrip 1-2"/>
    <x v="4"/>
    <n v="178"/>
    <n v="178"/>
    <n v="178"/>
    <n v="179"/>
    <n v="179"/>
    <n v="179"/>
    <n v="180"/>
    <n v="180"/>
    <n v="180"/>
    <n v="181"/>
    <n v="181"/>
    <n v="181"/>
  </r>
  <r>
    <x v="34"/>
    <s v="9 (GIF) O/H Cond, Colstrip 3-4"/>
    <x v="4"/>
    <n v="192"/>
    <n v="193"/>
    <n v="193"/>
    <n v="193"/>
    <n v="194"/>
    <n v="194"/>
    <n v="194"/>
    <n v="195"/>
    <n v="195"/>
    <n v="196"/>
    <n v="196"/>
    <n v="196"/>
  </r>
  <r>
    <x v="34"/>
    <s v="9 (GIF) O/H Cond, Colstrip1-NSC"/>
    <x v="4"/>
    <n v="0"/>
    <n v="0"/>
    <n v="0"/>
    <n v="0"/>
    <n v="0"/>
    <n v="0"/>
    <n v="0"/>
    <n v="0"/>
    <n v="0"/>
    <n v="0"/>
    <n v="0"/>
    <n v="0"/>
  </r>
  <r>
    <x v="34"/>
    <s v="9 (GIF) O/H Cond, Colstrip3-NSC"/>
    <x v="4"/>
    <n v="0"/>
    <n v="0"/>
    <n v="0"/>
    <n v="0"/>
    <n v="0"/>
    <n v="0"/>
    <n v="0"/>
    <n v="0"/>
    <n v="0"/>
    <n v="0"/>
    <n v="0"/>
    <n v="0"/>
  </r>
  <r>
    <x v="34"/>
    <s v="9 (GIF) O/H Cond, Electron-RET"/>
    <x v="4"/>
    <n v="0"/>
    <n v="0"/>
    <n v="0"/>
    <n v="0"/>
    <n v="0"/>
    <n v="0"/>
    <n v="0"/>
    <n v="0"/>
    <n v="0"/>
    <n v="0"/>
    <n v="0"/>
    <n v="0"/>
  </r>
  <r>
    <x v="34"/>
    <s v="9 (GIF) O/H Cond, Hopkins"/>
    <x v="4"/>
    <n v="598"/>
    <n v="600"/>
    <n v="602"/>
    <n v="605"/>
    <n v="607"/>
    <n v="609"/>
    <n v="611"/>
    <n v="613"/>
    <n v="616"/>
    <n v="618"/>
    <n v="620"/>
    <n v="622"/>
  </r>
  <r>
    <x v="34"/>
    <s v="9 (GIF) O/H Cond, Hopkins-NSC"/>
    <x v="4"/>
    <n v="0"/>
    <n v="0"/>
    <n v="0"/>
    <n v="0"/>
    <n v="0"/>
    <n v="0"/>
    <n v="0"/>
    <n v="0"/>
    <n v="0"/>
    <n v="0"/>
    <n v="0"/>
    <n v="0"/>
  </r>
  <r>
    <x v="34"/>
    <s v="9 (GIF) O/H Cond, Lower Baker"/>
    <x v="4"/>
    <n v="4"/>
    <n v="4"/>
    <n v="4"/>
    <n v="4"/>
    <n v="4"/>
    <n v="4"/>
    <n v="4"/>
    <n v="4"/>
    <n v="4"/>
    <n v="4"/>
    <n v="4"/>
    <n v="4"/>
  </r>
  <r>
    <x v="34"/>
    <s v="9 (GIF) O/H Cond, Lower Bak-NSC"/>
    <x v="4"/>
    <n v="0"/>
    <n v="0"/>
    <n v="0"/>
    <n v="0"/>
    <n v="0"/>
    <n v="0"/>
    <n v="0"/>
    <n v="0"/>
    <n v="0"/>
    <n v="0"/>
    <n v="0"/>
    <n v="0"/>
  </r>
  <r>
    <x v="34"/>
    <s v="9 (GIF) O/H Cond, Poison Sp-NSC"/>
    <x v="4"/>
    <n v="0"/>
    <n v="0"/>
    <n v="0"/>
    <n v="0"/>
    <n v="0"/>
    <n v="0"/>
    <n v="0"/>
    <n v="0"/>
    <n v="0"/>
    <n v="0"/>
    <n v="0"/>
    <n v="0"/>
  </r>
  <r>
    <x v="34"/>
    <s v="9 (GIF) O/H Cond, Poison Spring"/>
    <x v="4"/>
    <n v="62"/>
    <n v="62"/>
    <n v="63"/>
    <n v="63"/>
    <n v="63"/>
    <n v="64"/>
    <n v="64"/>
    <n v="64"/>
    <n v="65"/>
    <n v="65"/>
    <n v="65"/>
    <n v="66"/>
  </r>
  <r>
    <x v="34"/>
    <s v="9 (GIF) O/H Cond, Scl-Tolt"/>
    <x v="4"/>
    <n v="5"/>
    <n v="5"/>
    <n v="5"/>
    <n v="5"/>
    <n v="5"/>
    <n v="5"/>
    <n v="5"/>
    <n v="5"/>
    <n v="5"/>
    <n v="5"/>
    <n v="5"/>
    <n v="5"/>
  </r>
  <r>
    <x v="34"/>
    <s v="9 (GIF) O/H Cond, Scl-Tolt-NSC"/>
    <x v="4"/>
    <n v="0"/>
    <n v="0"/>
    <n v="0"/>
    <n v="0"/>
    <n v="0"/>
    <n v="0"/>
    <n v="0"/>
    <n v="0"/>
    <n v="0"/>
    <n v="0"/>
    <n v="0"/>
    <n v="0"/>
  </r>
  <r>
    <x v="34"/>
    <s v="9 (GIF) O/H Cond, Snoq 1-NSC"/>
    <x v="4"/>
    <n v="0"/>
    <n v="0"/>
    <n v="0"/>
    <n v="0"/>
    <n v="0"/>
    <n v="0"/>
    <n v="0"/>
    <n v="0"/>
    <n v="0"/>
    <n v="0"/>
    <n v="0"/>
    <n v="0"/>
  </r>
  <r>
    <x v="34"/>
    <s v="9 (GIF) O/H Cond, Snoq 2-NSC"/>
    <x v="4"/>
    <n v="0"/>
    <n v="0"/>
    <n v="0"/>
    <n v="0"/>
    <n v="0"/>
    <n v="0"/>
    <n v="0"/>
    <n v="0"/>
    <n v="0"/>
    <n v="0"/>
    <n v="0"/>
    <n v="0"/>
  </r>
  <r>
    <x v="34"/>
    <s v="9 (GIF) O/H Cond, Snoqualmie 1"/>
    <x v="4"/>
    <n v="16"/>
    <n v="16"/>
    <n v="16"/>
    <n v="16"/>
    <n v="16"/>
    <n v="17"/>
    <n v="17"/>
    <n v="17"/>
    <n v="17"/>
    <n v="18"/>
    <n v="18"/>
    <n v="18"/>
  </r>
  <r>
    <x v="34"/>
    <s v="9 (GIF) O/H Cond, Snoqualmie 2"/>
    <x v="4"/>
    <n v="63"/>
    <n v="63"/>
    <n v="63"/>
    <n v="63"/>
    <n v="63"/>
    <n v="63"/>
    <n v="63"/>
    <n v="64"/>
    <n v="64"/>
    <n v="64"/>
    <n v="64"/>
    <n v="64"/>
  </r>
  <r>
    <x v="34"/>
    <s v="9 (GIF) O/H Cond, Sumas"/>
    <x v="4"/>
    <n v="59"/>
    <n v="59"/>
    <n v="59"/>
    <n v="59"/>
    <n v="59"/>
    <n v="59"/>
    <n v="59"/>
    <n v="59"/>
    <n v="60"/>
    <n v="60"/>
    <n v="60"/>
    <n v="60"/>
  </r>
  <r>
    <x v="34"/>
    <s v="9 (GIF) O/H Cond, Sumas-NSC"/>
    <x v="4"/>
    <n v="0"/>
    <n v="0"/>
    <n v="0"/>
    <n v="0"/>
    <n v="0"/>
    <n v="0"/>
    <n v="0"/>
    <n v="0"/>
    <n v="0"/>
    <n v="0"/>
    <n v="0"/>
    <n v="0"/>
  </r>
  <r>
    <x v="34"/>
    <s v="9 (GIF) O/H Cond, TLN-HPK@plant"/>
    <x v="4"/>
    <n v="10"/>
    <n v="10"/>
    <n v="10"/>
    <n v="10"/>
    <n v="10"/>
    <n v="10"/>
    <n v="10"/>
    <n v="10"/>
    <n v="11"/>
    <n v="11"/>
    <n v="11"/>
    <n v="11"/>
  </r>
  <r>
    <x v="34"/>
    <s v="9 (GIF) O/H Cond, TLN-HPK@p-NSC"/>
    <x v="4"/>
    <n v="0"/>
    <n v="0"/>
    <n v="0"/>
    <n v="0"/>
    <n v="0"/>
    <n v="0"/>
    <n v="0"/>
    <n v="0"/>
    <n v="0"/>
    <n v="0"/>
    <n v="0"/>
    <n v="0"/>
  </r>
  <r>
    <x v="34"/>
    <s v="9 (GIF) O/H Cond, Upper Baker"/>
    <x v="4"/>
    <n v="49"/>
    <n v="49"/>
    <n v="49"/>
    <n v="49"/>
    <n v="49"/>
    <n v="49"/>
    <n v="49"/>
    <n v="49"/>
    <n v="50"/>
    <n v="50"/>
    <n v="50"/>
    <n v="50"/>
  </r>
  <r>
    <x v="34"/>
    <s v="9 (GIF) O/H Cond, Upper Bak-NSC"/>
    <x v="4"/>
    <n v="0"/>
    <n v="0"/>
    <n v="0"/>
    <n v="0"/>
    <n v="0"/>
    <n v="0"/>
    <n v="0"/>
    <n v="0"/>
    <n v="0"/>
    <n v="0"/>
    <n v="0"/>
    <n v="0"/>
  </r>
  <r>
    <x v="34"/>
    <s v="9 (GIF) O/H Cond, Wild Horse"/>
    <x v="4"/>
    <n v="91"/>
    <n v="92"/>
    <n v="92"/>
    <n v="93"/>
    <n v="93"/>
    <n v="94"/>
    <n v="94"/>
    <n v="95"/>
    <n v="95"/>
    <n v="96"/>
    <n v="96"/>
    <n v="97"/>
  </r>
  <r>
    <x v="34"/>
    <s v="9 (GIF) O/H Cond, Wld Hrs-NSC"/>
    <x v="4"/>
    <n v="0"/>
    <n v="0"/>
    <n v="0"/>
    <n v="0"/>
    <n v="0"/>
    <n v="0"/>
    <n v="0"/>
    <n v="0"/>
    <n v="0"/>
    <n v="0"/>
    <n v="0"/>
    <n v="0"/>
  </r>
  <r>
    <x v="34"/>
    <s v="9 (GIF) O/H Conductor, LSR"/>
    <x v="4"/>
    <n v="553"/>
    <n v="557"/>
    <n v="561"/>
    <n v="565"/>
    <n v="569"/>
    <n v="573"/>
    <n v="577"/>
    <n v="581"/>
    <n v="585"/>
    <n v="589"/>
    <n v="593"/>
    <n v="597"/>
  </r>
  <r>
    <x v="34"/>
    <s v="9 (GIF) O/H Conductor, LSR-NSC"/>
    <x v="4"/>
    <n v="0"/>
    <n v="0"/>
    <n v="0"/>
    <n v="0"/>
    <n v="0"/>
    <n v="0"/>
    <n v="0"/>
    <n v="0"/>
    <n v="0"/>
    <n v="0"/>
    <n v="0"/>
    <n v="0"/>
  </r>
  <r>
    <x v="35"/>
    <s v="TSM U/G Conduit WH-NOTUSED"/>
    <x v="4"/>
    <n v="0"/>
    <n v="0"/>
    <n v="0"/>
    <n v="0"/>
    <n v="0"/>
    <n v="0"/>
    <n v="0"/>
    <n v="0"/>
    <n v="0"/>
    <n v="0"/>
    <n v="0"/>
    <n v="0"/>
  </r>
  <r>
    <x v="35"/>
    <s v="TSM U/G Conduit-RET"/>
    <x v="4"/>
    <n v="0"/>
    <n v="0"/>
    <n v="0"/>
    <n v="0"/>
    <n v="0"/>
    <n v="0"/>
    <n v="0"/>
    <n v="0"/>
    <n v="0"/>
    <n v="0"/>
    <n v="0"/>
    <n v="0"/>
  </r>
  <r>
    <x v="35"/>
    <s v="6 TSM U/G Conduit-RET"/>
    <x v="4"/>
    <n v="0"/>
    <n v="0"/>
    <n v="0"/>
    <n v="0"/>
    <n v="0"/>
    <n v="0"/>
    <n v="0"/>
    <n v="0"/>
    <n v="0"/>
    <n v="0"/>
    <n v="0"/>
    <n v="0"/>
  </r>
  <r>
    <x v="35"/>
    <s v="7 TSM U/G Conduit"/>
    <x v="4"/>
    <n v="397"/>
    <n v="398"/>
    <n v="400"/>
    <n v="401"/>
    <n v="403"/>
    <n v="404"/>
    <n v="406"/>
    <n v="407"/>
    <n v="409"/>
    <n v="410"/>
    <n v="412"/>
    <n v="413"/>
  </r>
  <r>
    <x v="35"/>
    <s v="7 TSM U/G Conduit, Koma Kul-NSC"/>
    <x v="4"/>
    <n v="0"/>
    <n v="0"/>
    <n v="0"/>
    <n v="0"/>
    <n v="0"/>
    <n v="0"/>
    <n v="0"/>
    <n v="0"/>
    <n v="0"/>
    <n v="0"/>
    <n v="0"/>
    <n v="0"/>
  </r>
  <r>
    <x v="35"/>
    <s v="7 TSM U/G Conduit, Koma Kuls"/>
    <x v="4"/>
    <n v="0"/>
    <n v="0"/>
    <n v="0"/>
    <n v="0"/>
    <n v="0"/>
    <n v="0"/>
    <n v="0"/>
    <n v="0"/>
    <n v="0"/>
    <n v="0"/>
    <n v="0"/>
    <n v="0"/>
  </r>
  <r>
    <x v="35"/>
    <s v="7 TSM U/G Conduit-NSC"/>
    <x v="4"/>
    <n v="0"/>
    <n v="0"/>
    <n v="0"/>
    <n v="0"/>
    <n v="0"/>
    <n v="0"/>
    <n v="0"/>
    <n v="0"/>
    <n v="0"/>
    <n v="0"/>
    <n v="0"/>
    <n v="0"/>
  </r>
  <r>
    <x v="35"/>
    <s v="9 (GIF) UG Conduit, LSR"/>
    <x v="4"/>
    <n v="0"/>
    <n v="0"/>
    <n v="0"/>
    <n v="0"/>
    <n v="0"/>
    <n v="0"/>
    <n v="0"/>
    <n v="0"/>
    <n v="0"/>
    <n v="0"/>
    <n v="0"/>
    <n v="0"/>
  </r>
  <r>
    <x v="35"/>
    <s v="9 (GIF) UG Conduit, LSR-NSC"/>
    <x v="4"/>
    <n v="0"/>
    <n v="0"/>
    <n v="0"/>
    <n v="0"/>
    <n v="0"/>
    <n v="0"/>
    <n v="0"/>
    <n v="0"/>
    <n v="0"/>
    <n v="0"/>
    <n v="0"/>
    <n v="0"/>
  </r>
  <r>
    <x v="35"/>
    <s v="9 (GIF)U/G Conduit,TLN-WHD@-NSC"/>
    <x v="4"/>
    <n v="0"/>
    <n v="0"/>
    <n v="0"/>
    <n v="0"/>
    <n v="0"/>
    <n v="0"/>
    <n v="0"/>
    <n v="0"/>
    <n v="0"/>
    <n v="0"/>
    <n v="0"/>
    <n v="0"/>
  </r>
  <r>
    <x v="35"/>
    <s v="9 (GIF)U/G Conduit,TLN-WHD@plnt"/>
    <x v="4"/>
    <n v="130"/>
    <n v="130"/>
    <n v="131"/>
    <n v="132"/>
    <n v="132"/>
    <n v="133"/>
    <n v="134"/>
    <n v="135"/>
    <n v="135"/>
    <n v="136"/>
    <n v="137"/>
    <n v="138"/>
  </r>
  <r>
    <x v="36"/>
    <s v="TSM U/G Cond, Fred 1/APC-RET"/>
    <x v="4"/>
    <n v="0"/>
    <n v="0"/>
    <n v="0"/>
    <n v="0"/>
    <n v="0"/>
    <n v="0"/>
    <n v="0"/>
    <n v="0"/>
    <n v="0"/>
    <n v="0"/>
    <n v="0"/>
    <n v="0"/>
  </r>
  <r>
    <x v="36"/>
    <s v="TSM U/G COND, WDH-RET"/>
    <x v="4"/>
    <n v="0"/>
    <n v="0"/>
    <n v="0"/>
    <n v="0"/>
    <n v="0"/>
    <n v="0"/>
    <n v="0"/>
    <n v="0"/>
    <n v="0"/>
    <n v="0"/>
    <n v="0"/>
    <n v="0"/>
  </r>
  <r>
    <x v="36"/>
    <s v="TSM U/G Conductor&amp;Devices-RET"/>
    <x v="4"/>
    <n v="0"/>
    <n v="0"/>
    <n v="0"/>
    <n v="0"/>
    <n v="0"/>
    <n v="0"/>
    <n v="0"/>
    <n v="0"/>
    <n v="0"/>
    <n v="0"/>
    <n v="0"/>
    <n v="0"/>
  </r>
  <r>
    <x v="36"/>
    <s v="6 TSM U/G Conductor/Dev-RET"/>
    <x v="4"/>
    <n v="0"/>
    <n v="0"/>
    <n v="0"/>
    <n v="0"/>
    <n v="0"/>
    <n v="0"/>
    <n v="0"/>
    <n v="0"/>
    <n v="0"/>
    <n v="0"/>
    <n v="0"/>
    <n v="0"/>
  </r>
  <r>
    <x v="36"/>
    <s v="7 TSM U/G Cond, Koma Kulshan"/>
    <x v="4"/>
    <n v="0"/>
    <n v="0"/>
    <n v="0"/>
    <n v="0"/>
    <n v="0"/>
    <n v="0"/>
    <n v="0"/>
    <n v="0"/>
    <n v="0"/>
    <n v="0"/>
    <n v="0"/>
    <n v="0"/>
  </r>
  <r>
    <x v="36"/>
    <s v="7 TSM U/G Cond, Koma Kulsha-NSC"/>
    <x v="4"/>
    <n v="0"/>
    <n v="0"/>
    <n v="0"/>
    <n v="0"/>
    <n v="0"/>
    <n v="0"/>
    <n v="0"/>
    <n v="0"/>
    <n v="0"/>
    <n v="0"/>
    <n v="0"/>
    <n v="0"/>
  </r>
  <r>
    <x v="36"/>
    <s v="7 TSM U/G Conductor/Devices"/>
    <x v="4"/>
    <n v="2644"/>
    <n v="2646"/>
    <n v="2648"/>
    <n v="2650"/>
    <n v="2651"/>
    <n v="2653"/>
    <n v="2655"/>
    <n v="2657"/>
    <n v="2659"/>
    <n v="2660"/>
    <n v="2662"/>
    <n v="2664"/>
  </r>
  <r>
    <x v="36"/>
    <s v="7 TSM U/G Conductor/Devices-NSC"/>
    <x v="4"/>
    <n v="0"/>
    <n v="0"/>
    <n v="0"/>
    <n v="0"/>
    <n v="0"/>
    <n v="0"/>
    <n v="0"/>
    <n v="0"/>
    <n v="0"/>
    <n v="0"/>
    <n v="0"/>
    <n v="0"/>
  </r>
  <r>
    <x v="36"/>
    <s v="9 (GIF) U/G Cond, Fred 1/APC"/>
    <x v="4"/>
    <n v="1122"/>
    <n v="1127"/>
    <n v="1131"/>
    <n v="1136"/>
    <n v="1140"/>
    <n v="1145"/>
    <n v="1149"/>
    <n v="1153"/>
    <n v="1158"/>
    <n v="1162"/>
    <n v="1167"/>
    <n v="1171"/>
  </r>
  <r>
    <x v="36"/>
    <s v="9 (GIF) U/G Cond, Fred 1/AP-NSC"/>
    <x v="4"/>
    <n v="0"/>
    <n v="0"/>
    <n v="0"/>
    <n v="0"/>
    <n v="0"/>
    <n v="0"/>
    <n v="0"/>
    <n v="0"/>
    <n v="0"/>
    <n v="0"/>
    <n v="0"/>
    <n v="0"/>
  </r>
  <r>
    <x v="36"/>
    <s v="9 (GIF) UG Conductor, LSR"/>
    <x v="4"/>
    <n v="5955"/>
    <n v="5984"/>
    <n v="6013"/>
    <n v="6043"/>
    <n v="6072"/>
    <n v="6101"/>
    <n v="6130"/>
    <n v="6159"/>
    <n v="6188"/>
    <n v="6217"/>
    <n v="6246"/>
    <n v="6275"/>
  </r>
  <r>
    <x v="36"/>
    <s v="9 (GIF) UG Conductor, LSR-NSC"/>
    <x v="4"/>
    <n v="0"/>
    <n v="0"/>
    <n v="0"/>
    <n v="0"/>
    <n v="0"/>
    <n v="0"/>
    <n v="0"/>
    <n v="0"/>
    <n v="0"/>
    <n v="0"/>
    <n v="0"/>
    <n v="0"/>
  </r>
  <r>
    <x v="36"/>
    <s v="9 (GIF)U/G Cond,TLN-HPK@plt"/>
    <x v="4"/>
    <n v="1588"/>
    <n v="1593"/>
    <n v="1598"/>
    <n v="1603"/>
    <n v="1608"/>
    <n v="1612"/>
    <n v="1617"/>
    <n v="1622"/>
    <n v="1627"/>
    <n v="1632"/>
    <n v="1637"/>
    <n v="1642"/>
  </r>
  <r>
    <x v="36"/>
    <s v="9 (GIF)U/G Cond,TLN-HPK@plt-NSC"/>
    <x v="4"/>
    <n v="0"/>
    <n v="0"/>
    <n v="0"/>
    <n v="0"/>
    <n v="0"/>
    <n v="0"/>
    <n v="0"/>
    <n v="0"/>
    <n v="0"/>
    <n v="0"/>
    <n v="0"/>
    <n v="0"/>
  </r>
  <r>
    <x v="36"/>
    <s v="9 (GIF)U/G Cond,TLN-WHD@pln-NSC"/>
    <x v="4"/>
    <n v="0"/>
    <n v="0"/>
    <n v="0"/>
    <n v="0"/>
    <n v="0"/>
    <n v="0"/>
    <n v="0"/>
    <n v="0"/>
    <n v="0"/>
    <n v="0"/>
    <n v="0"/>
    <n v="0"/>
  </r>
  <r>
    <x v="36"/>
    <s v="9 (GIF)U/G Cond,TLN-WHD@plnt"/>
    <x v="4"/>
    <n v="377"/>
    <n v="378"/>
    <n v="380"/>
    <n v="381"/>
    <n v="382"/>
    <n v="384"/>
    <n v="385"/>
    <n v="387"/>
    <n v="388"/>
    <n v="389"/>
    <n v="391"/>
    <n v="392"/>
  </r>
  <r>
    <x v="36"/>
    <s v="9 (GIF)U/G Cond,TLN-WHDE@plt"/>
    <x v="4"/>
    <n v="784"/>
    <n v="788"/>
    <n v="792"/>
    <n v="796"/>
    <n v="800"/>
    <n v="804"/>
    <n v="808"/>
    <n v="812"/>
    <n v="816"/>
    <n v="820"/>
    <n v="824"/>
    <n v="828"/>
  </r>
  <r>
    <x v="37"/>
    <s v="0 TSM Roads &amp; Trails"/>
    <x v="4"/>
    <n v="96"/>
    <n v="97"/>
    <n v="98"/>
    <n v="99"/>
    <n v="100"/>
    <n v="101"/>
    <n v="102"/>
    <n v="103"/>
    <n v="104"/>
    <n v="105"/>
    <n v="106"/>
    <n v="107"/>
  </r>
  <r>
    <x v="37"/>
    <s v="0 TSM Roads &amp; Trails-NSC"/>
    <x v="4"/>
    <n v="0"/>
    <n v="0"/>
    <n v="0"/>
    <n v="0"/>
    <n v="0"/>
    <n v="0"/>
    <n v="0"/>
    <n v="0"/>
    <n v="0"/>
    <n v="0"/>
    <n v="0"/>
    <n v="0"/>
  </r>
  <r>
    <x v="37"/>
    <s v="0 TSM Roads, 3rd AC Line"/>
    <x v="4"/>
    <n v="17"/>
    <n v="17"/>
    <n v="17"/>
    <n v="17"/>
    <n v="18"/>
    <n v="18"/>
    <n v="18"/>
    <n v="18"/>
    <n v="18"/>
    <n v="18"/>
    <n v="18"/>
    <n v="18"/>
  </r>
  <r>
    <x v="37"/>
    <s v="0 TSM Roads, 3rd AC Line-NSC"/>
    <x v="4"/>
    <n v="0"/>
    <n v="0"/>
    <n v="0"/>
    <n v="0"/>
    <n v="0"/>
    <n v="0"/>
    <n v="0"/>
    <n v="0"/>
    <n v="0"/>
    <n v="0"/>
    <n v="0"/>
    <n v="0"/>
  </r>
  <r>
    <x v="37"/>
    <s v="0 TSM Roads, Baker Common-RET"/>
    <x v="4"/>
    <n v="0"/>
    <n v="0"/>
    <n v="0"/>
    <n v="0"/>
    <n v="0"/>
    <n v="0"/>
    <n v="0"/>
    <n v="0"/>
    <n v="0"/>
    <n v="0"/>
    <n v="0"/>
    <n v="0"/>
  </r>
  <r>
    <x v="37"/>
    <s v="0 TSM Roads, Colstrip 1-2 Com"/>
    <x v="4"/>
    <n v="80"/>
    <n v="80"/>
    <n v="80"/>
    <n v="80"/>
    <n v="80"/>
    <n v="81"/>
    <n v="81"/>
    <n v="81"/>
    <n v="81"/>
    <n v="81"/>
    <n v="81"/>
    <n v="81"/>
  </r>
  <r>
    <x v="37"/>
    <s v="0 TSM Roads, Colstrip 3-4 Com"/>
    <x v="4"/>
    <n v="230"/>
    <n v="230"/>
    <n v="231"/>
    <n v="231"/>
    <n v="232"/>
    <n v="232"/>
    <n v="232"/>
    <n v="233"/>
    <n v="233"/>
    <n v="234"/>
    <n v="234"/>
    <n v="234"/>
  </r>
  <r>
    <x v="37"/>
    <s v="0 TSM Roads, Colstrip1-2 Co-NSC"/>
    <x v="4"/>
    <n v="0"/>
    <n v="0"/>
    <n v="0"/>
    <n v="0"/>
    <n v="0"/>
    <n v="0"/>
    <n v="0"/>
    <n v="0"/>
    <n v="0"/>
    <n v="0"/>
    <n v="0"/>
    <n v="0"/>
  </r>
  <r>
    <x v="37"/>
    <s v="0 TSM Roads, Colstrip3-4 Co-NSC"/>
    <x v="4"/>
    <n v="0"/>
    <n v="0"/>
    <n v="0"/>
    <n v="0"/>
    <n v="0"/>
    <n v="0"/>
    <n v="0"/>
    <n v="0"/>
    <n v="0"/>
    <n v="0"/>
    <n v="0"/>
    <n v="0"/>
  </r>
  <r>
    <x v="37"/>
    <s v="0 TSM Roads, Upper Baker-RET"/>
    <x v="4"/>
    <n v="0"/>
    <n v="0"/>
    <n v="0"/>
    <n v="0"/>
    <n v="0"/>
    <n v="0"/>
    <n v="0"/>
    <n v="0"/>
    <n v="0"/>
    <n v="0"/>
    <n v="0"/>
    <n v="0"/>
  </r>
  <r>
    <x v="37"/>
    <s v="6 TSM Roads &amp; Trails-RET"/>
    <x v="4"/>
    <n v="0"/>
    <n v="0"/>
    <n v="0"/>
    <n v="0"/>
    <n v="0"/>
    <n v="0"/>
    <n v="0"/>
    <n v="0"/>
    <n v="0"/>
    <n v="0"/>
    <n v="0"/>
    <n v="0"/>
  </r>
  <r>
    <x v="37"/>
    <s v="7 TSM Roads &amp; Trails"/>
    <x v="4"/>
    <n v="302"/>
    <n v="303"/>
    <n v="304"/>
    <n v="305"/>
    <n v="305"/>
    <n v="306"/>
    <n v="307"/>
    <n v="308"/>
    <n v="308"/>
    <n v="309"/>
    <n v="310"/>
    <n v="311"/>
  </r>
  <r>
    <x v="37"/>
    <s v="7 TSM Roads &amp; Trails-NSC"/>
    <x v="4"/>
    <n v="0"/>
    <n v="0"/>
    <n v="0"/>
    <n v="0"/>
    <n v="0"/>
    <n v="0"/>
    <n v="0"/>
    <n v="0"/>
    <n v="0"/>
    <n v="0"/>
    <n v="0"/>
    <n v="0"/>
  </r>
  <r>
    <x v="37"/>
    <s v="7 TSM Roads/Trails, Baker C-NSC"/>
    <x v="4"/>
    <n v="0"/>
    <n v="0"/>
    <n v="0"/>
    <n v="0"/>
    <n v="0"/>
    <n v="0"/>
    <n v="0"/>
    <n v="0"/>
    <n v="0"/>
    <n v="0"/>
    <n v="0"/>
    <n v="0"/>
  </r>
  <r>
    <x v="37"/>
    <s v="7 TSM Roads/Trails, Baker Com"/>
    <x v="4"/>
    <n v="0"/>
    <n v="0"/>
    <n v="0"/>
    <n v="0"/>
    <n v="0"/>
    <n v="0"/>
    <n v="0"/>
    <n v="0"/>
    <n v="0"/>
    <n v="0"/>
    <n v="0"/>
    <n v="0"/>
  </r>
  <r>
    <x v="37"/>
    <s v="7 TSM Roads/Trails, Upper Baker"/>
    <x v="4"/>
    <n v="0"/>
    <n v="0"/>
    <n v="0"/>
    <n v="0"/>
    <n v="0"/>
    <n v="0"/>
    <n v="0"/>
    <n v="0"/>
    <n v="0"/>
    <n v="0"/>
    <n v="0"/>
    <n v="0"/>
  </r>
  <r>
    <x v="37"/>
    <s v="7 TSM Roads/Trails, Upper B-NSC"/>
    <x v="4"/>
    <n v="0"/>
    <n v="0"/>
    <n v="0"/>
    <n v="0"/>
    <n v="0"/>
    <n v="0"/>
    <n v="0"/>
    <n v="0"/>
    <n v="0"/>
    <n v="0"/>
    <n v="0"/>
    <n v="0"/>
  </r>
  <r>
    <x v="37"/>
    <s v="9 TSM ARO Transmission"/>
    <x v="4"/>
    <n v="237"/>
    <n v="244"/>
    <n v="251"/>
    <n v="258"/>
    <n v="265"/>
    <n v="272"/>
    <n v="279"/>
    <n v="286"/>
    <n v="292"/>
    <n v="299"/>
    <n v="306"/>
    <n v="314"/>
  </r>
  <r>
    <x v="37"/>
    <s v="99 (GIF) Rd/Trail, Upper Baker"/>
    <x v="4"/>
    <n v="4"/>
    <n v="4"/>
    <n v="4"/>
    <n v="4"/>
    <n v="4"/>
    <n v="4"/>
    <n v="4"/>
    <n v="4"/>
    <n v="4"/>
    <n v="4"/>
    <n v="4"/>
    <n v="4"/>
  </r>
  <r>
    <x v="37"/>
    <s v="99 (GIF) Rd/Trail, Upper Ba-NSC"/>
    <x v="4"/>
    <n v="0"/>
    <n v="0"/>
    <n v="0"/>
    <n v="0"/>
    <n v="0"/>
    <n v="0"/>
    <n v="0"/>
    <n v="0"/>
    <n v="0"/>
    <n v="0"/>
    <n v="0"/>
    <n v="0"/>
  </r>
  <r>
    <x v="37"/>
    <s v="99 (GIF) Rds/Trail, LSR"/>
    <x v="4"/>
    <n v="0"/>
    <n v="0"/>
    <n v="0"/>
    <n v="0"/>
    <n v="0"/>
    <n v="0"/>
    <n v="0"/>
    <n v="0"/>
    <n v="0"/>
    <n v="0"/>
    <n v="0"/>
    <n v="0"/>
  </r>
  <r>
    <x v="37"/>
    <s v="99 (GIF) Rds/Trail, LSR-NSC"/>
    <x v="4"/>
    <n v="0"/>
    <n v="0"/>
    <n v="0"/>
    <n v="0"/>
    <n v="0"/>
    <n v="0"/>
    <n v="0"/>
    <n v="0"/>
    <n v="0"/>
    <n v="0"/>
    <n v="0"/>
    <n v="0"/>
  </r>
  <r>
    <x v="20"/>
    <s v="Tax only - Milwaukee Acq Adj"/>
    <x v="4"/>
    <n v="0"/>
    <n v="0"/>
    <n v="0"/>
    <n v="0"/>
    <n v="0"/>
    <n v="0"/>
    <n v="0"/>
    <n v="0"/>
    <n v="0"/>
    <n v="0"/>
    <n v="0"/>
    <n v="0"/>
  </r>
  <r>
    <x v="38"/>
    <s v="0 105 DST Land &amp; Land Rights"/>
    <x v="5"/>
    <n v="0"/>
    <n v="0"/>
    <n v="0"/>
    <n v="0"/>
    <n v="0"/>
    <n v="0"/>
    <n v="0"/>
    <n v="0"/>
    <n v="0"/>
    <n v="0"/>
    <n v="0"/>
    <n v="0"/>
  </r>
  <r>
    <x v="38"/>
    <s v="0 DST Land &amp; Land Rights"/>
    <x v="5"/>
    <n v="0"/>
    <n v="0"/>
    <n v="0"/>
    <n v="0"/>
    <n v="0"/>
    <n v="0"/>
    <n v="0"/>
    <n v="0"/>
    <n v="0"/>
    <n v="0"/>
    <n v="0"/>
    <n v="0"/>
  </r>
  <r>
    <x v="38"/>
    <s v="0 DST Land, Sub, Alpac"/>
    <x v="5"/>
    <n v="0"/>
    <n v="0"/>
    <n v="0"/>
    <n v="0"/>
    <n v="0"/>
    <n v="0"/>
    <n v="0"/>
    <n v="0"/>
    <n v="0"/>
    <n v="0"/>
    <n v="0"/>
    <n v="0"/>
  </r>
  <r>
    <x v="38"/>
    <s v="0 DST Land, Sub, Capitol"/>
    <x v="5"/>
    <n v="0"/>
    <n v="0"/>
    <n v="0"/>
    <n v="0"/>
    <n v="0"/>
    <n v="0"/>
    <n v="0"/>
    <n v="0"/>
    <n v="0"/>
    <n v="0"/>
    <n v="0"/>
    <n v="0"/>
  </r>
  <r>
    <x v="38"/>
    <s v="0 DST Land, Sub, Crescent Harbr"/>
    <x v="5"/>
    <n v="0"/>
    <n v="0"/>
    <n v="0"/>
    <n v="0"/>
    <n v="0"/>
    <n v="0"/>
    <n v="0"/>
    <n v="0"/>
    <n v="0"/>
    <n v="0"/>
    <n v="0"/>
    <n v="0"/>
  </r>
  <r>
    <x v="38"/>
    <s v="0 DST Land, Sub, Miller Bay"/>
    <x v="5"/>
    <n v="0"/>
    <n v="0"/>
    <n v="0"/>
    <n v="0"/>
    <n v="0"/>
    <n v="0"/>
    <n v="0"/>
    <n v="0"/>
    <n v="0"/>
    <n v="0"/>
    <n v="0"/>
    <n v="0"/>
  </r>
  <r>
    <x v="38"/>
    <s v="0 DST Land, Sub, Paccar"/>
    <x v="5"/>
    <n v="0"/>
    <n v="0"/>
    <n v="0"/>
    <n v="0"/>
    <n v="0"/>
    <n v="0"/>
    <n v="0"/>
    <n v="0"/>
    <n v="0"/>
    <n v="0"/>
    <n v="0"/>
    <n v="0"/>
  </r>
  <r>
    <x v="38"/>
    <s v="0 DST Land, Sub, Poulsbo"/>
    <x v="5"/>
    <n v="0"/>
    <n v="0"/>
    <n v="0"/>
    <n v="0"/>
    <n v="0"/>
    <n v="0"/>
    <n v="0"/>
    <n v="0"/>
    <n v="0"/>
    <n v="0"/>
    <n v="0"/>
    <n v="0"/>
  </r>
  <r>
    <x v="38"/>
    <s v="0 DST Land, Sub, Sumas Generati"/>
    <x v="5"/>
    <n v="0"/>
    <n v="0"/>
    <n v="0"/>
    <n v="0"/>
    <n v="0"/>
    <n v="0"/>
    <n v="0"/>
    <n v="0"/>
    <n v="0"/>
    <n v="0"/>
    <n v="0"/>
    <n v="0"/>
  </r>
  <r>
    <x v="38"/>
    <s v="0 DST Land, Sub, Viking"/>
    <x v="5"/>
    <n v="0"/>
    <n v="0"/>
    <n v="0"/>
    <n v="0"/>
    <n v="0"/>
    <n v="0"/>
    <n v="0"/>
    <n v="0"/>
    <n v="0"/>
    <n v="0"/>
    <n v="0"/>
    <n v="0"/>
  </r>
  <r>
    <x v="38"/>
    <s v="0 DST Land, Sub, Vitulli"/>
    <x v="5"/>
    <n v="0"/>
    <n v="0"/>
    <n v="0"/>
    <n v="0"/>
    <n v="0"/>
    <n v="0"/>
    <n v="0"/>
    <n v="0"/>
    <n v="0"/>
    <n v="0"/>
    <n v="0"/>
    <n v="0"/>
  </r>
  <r>
    <x v="38"/>
    <s v="1 105 DST Easements"/>
    <x v="5"/>
    <n v="0"/>
    <n v="0"/>
    <n v="0"/>
    <n v="0"/>
    <n v="0"/>
    <n v="0"/>
    <n v="0"/>
    <n v="0"/>
    <n v="0"/>
    <n v="0"/>
    <n v="0"/>
    <n v="0"/>
  </r>
  <r>
    <x v="38"/>
    <s v="1 DONOTUSE, Sub, Vitulli"/>
    <x v="5"/>
    <n v="0"/>
    <n v="0"/>
    <n v="0"/>
    <n v="0"/>
    <n v="0"/>
    <n v="0"/>
    <n v="0"/>
    <n v="0"/>
    <n v="0"/>
    <n v="0"/>
    <n v="0"/>
    <n v="0"/>
  </r>
  <r>
    <x v="38"/>
    <s v="10 DST Easements"/>
    <x v="5"/>
    <n v="3333"/>
    <n v="3338"/>
    <n v="3344"/>
    <n v="3350"/>
    <n v="3356"/>
    <n v="3362"/>
    <n v="3368"/>
    <n v="3374"/>
    <n v="3380"/>
    <n v="3386"/>
    <n v="3392"/>
    <n v="3398"/>
  </r>
  <r>
    <x v="38"/>
    <s v="10 DST Easements, Hopkins Ridge"/>
    <x v="5"/>
    <n v="0"/>
    <n v="0"/>
    <n v="0"/>
    <n v="0"/>
    <n v="0"/>
    <n v="0"/>
    <n v="0"/>
    <n v="0"/>
    <n v="0"/>
    <n v="0"/>
    <n v="0"/>
    <n v="0"/>
  </r>
  <r>
    <x v="38"/>
    <s v="3 DONOTUSE 105 HV DST SUB-BKB"/>
    <x v="5"/>
    <n v="0"/>
    <n v="0"/>
    <n v="0"/>
    <n v="0"/>
    <n v="0"/>
    <n v="0"/>
    <n v="0"/>
    <n v="0"/>
    <n v="0"/>
    <n v="0"/>
    <n v="0"/>
    <n v="0"/>
  </r>
  <r>
    <x v="38"/>
    <s v="3 DONOTUSE 105 HV DST TLN-0022"/>
    <x v="5"/>
    <n v="0"/>
    <n v="0"/>
    <n v="0"/>
    <n v="0"/>
    <n v="0"/>
    <n v="0"/>
    <n v="0"/>
    <n v="0"/>
    <n v="0"/>
    <n v="0"/>
    <n v="0"/>
    <n v="0"/>
  </r>
  <r>
    <x v="38"/>
    <s v="3 DONOTUSE 105 HV DST TLN-0105"/>
    <x v="5"/>
    <n v="0"/>
    <n v="0"/>
    <n v="0"/>
    <n v="0"/>
    <n v="0"/>
    <n v="0"/>
    <n v="0"/>
    <n v="0"/>
    <n v="0"/>
    <n v="0"/>
    <n v="0"/>
    <n v="0"/>
  </r>
  <r>
    <x v="39"/>
    <s v="0 DONOTUSE, Alpac"/>
    <x v="5"/>
    <n v="0"/>
    <n v="0"/>
    <n v="0"/>
    <n v="0"/>
    <n v="0"/>
    <n v="0"/>
    <n v="0"/>
    <n v="0"/>
    <n v="0"/>
    <n v="0"/>
    <n v="0"/>
    <n v="0"/>
  </r>
  <r>
    <x v="39"/>
    <s v="0 DONOTUSE, Arco Central"/>
    <x v="5"/>
    <n v="0"/>
    <n v="0"/>
    <n v="0"/>
    <n v="0"/>
    <n v="0"/>
    <n v="0"/>
    <n v="0"/>
    <n v="0"/>
    <n v="0"/>
    <n v="0"/>
    <n v="0"/>
    <n v="0"/>
  </r>
  <r>
    <x v="39"/>
    <s v="0 DONOTUSE, Capitol"/>
    <x v="5"/>
    <n v="0"/>
    <n v="0"/>
    <n v="0"/>
    <n v="0"/>
    <n v="0"/>
    <n v="0"/>
    <n v="0"/>
    <n v="0"/>
    <n v="0"/>
    <n v="0"/>
    <n v="0"/>
    <n v="0"/>
  </r>
  <r>
    <x v="39"/>
    <s v="0 DONOTUSE, Clover Valley"/>
    <x v="5"/>
    <n v="0"/>
    <n v="0"/>
    <n v="0"/>
    <n v="0"/>
    <n v="0"/>
    <n v="0"/>
    <n v="0"/>
    <n v="0"/>
    <n v="0"/>
    <n v="0"/>
    <n v="0"/>
    <n v="0"/>
  </r>
  <r>
    <x v="39"/>
    <s v="0 DONOTUSE, Miller Bay"/>
    <x v="5"/>
    <n v="0"/>
    <n v="0"/>
    <n v="0"/>
    <n v="0"/>
    <n v="0"/>
    <n v="0"/>
    <n v="0"/>
    <n v="0"/>
    <n v="0"/>
    <n v="0"/>
    <n v="0"/>
    <n v="0"/>
  </r>
  <r>
    <x v="39"/>
    <s v="0 DONOTUSE, Paccar"/>
    <x v="5"/>
    <n v="0"/>
    <n v="0"/>
    <n v="0"/>
    <n v="0"/>
    <n v="0"/>
    <n v="0"/>
    <n v="0"/>
    <n v="0"/>
    <n v="0"/>
    <n v="0"/>
    <n v="0"/>
    <n v="0"/>
  </r>
  <r>
    <x v="39"/>
    <s v="0 DONOTUSE, Texaco"/>
    <x v="5"/>
    <n v="0"/>
    <n v="0"/>
    <n v="0"/>
    <n v="0"/>
    <n v="0"/>
    <n v="0"/>
    <n v="0"/>
    <n v="0"/>
    <n v="0"/>
    <n v="0"/>
    <n v="0"/>
    <n v="0"/>
  </r>
  <r>
    <x v="39"/>
    <s v="0 DONOTUSE, Texaco East"/>
    <x v="5"/>
    <n v="0"/>
    <n v="0"/>
    <n v="0"/>
    <n v="0"/>
    <n v="0"/>
    <n v="0"/>
    <n v="0"/>
    <n v="0"/>
    <n v="0"/>
    <n v="0"/>
    <n v="0"/>
    <n v="0"/>
  </r>
  <r>
    <x v="39"/>
    <s v="0 DONOTUSE, Viking"/>
    <x v="5"/>
    <n v="0"/>
    <n v="0"/>
    <n v="0"/>
    <n v="0"/>
    <n v="0"/>
    <n v="0"/>
    <n v="0"/>
    <n v="0"/>
    <n v="0"/>
    <n v="0"/>
    <n v="0"/>
    <n v="0"/>
  </r>
  <r>
    <x v="39"/>
    <s v="0 DONOTUSE, Vitulli"/>
    <x v="5"/>
    <n v="0"/>
    <n v="0"/>
    <n v="0"/>
    <n v="0"/>
    <n v="0"/>
    <n v="0"/>
    <n v="0"/>
    <n v="0"/>
    <n v="0"/>
    <n v="0"/>
    <n v="0"/>
    <n v="0"/>
  </r>
  <r>
    <x v="39"/>
    <s v="0 DONOTUSE, Waterfront"/>
    <x v="5"/>
    <n v="0"/>
    <n v="0"/>
    <n v="0"/>
    <n v="0"/>
    <n v="0"/>
    <n v="0"/>
    <n v="0"/>
    <n v="0"/>
    <n v="0"/>
    <n v="0"/>
    <n v="0"/>
    <n v="0"/>
  </r>
  <r>
    <x v="39"/>
    <s v="0 DST Structures &amp; Improvement"/>
    <x v="5"/>
    <n v="2454"/>
    <n v="2466"/>
    <n v="2477"/>
    <n v="2489"/>
    <n v="2501"/>
    <n v="2513"/>
    <n v="2525"/>
    <n v="2537"/>
    <n v="2549"/>
    <n v="2561"/>
    <n v="2573"/>
    <n v="2584"/>
  </r>
  <r>
    <x v="39"/>
    <s v="0 DST Structures &amp; Improvem-NSC"/>
    <x v="5"/>
    <n v="0"/>
    <n v="0"/>
    <n v="0"/>
    <n v="0"/>
    <n v="0"/>
    <n v="0"/>
    <n v="0"/>
    <n v="0"/>
    <n v="0"/>
    <n v="0"/>
    <n v="0"/>
    <n v="0"/>
  </r>
  <r>
    <x v="40"/>
    <s v="0 102 DST Substation Equipment"/>
    <x v="5"/>
    <n v="0"/>
    <n v="0"/>
    <n v="0"/>
    <n v="0"/>
    <n v="0"/>
    <n v="0"/>
    <n v="0"/>
    <n v="0"/>
    <n v="0"/>
    <n v="0"/>
    <n v="0"/>
    <n v="0"/>
  </r>
  <r>
    <x v="40"/>
    <s v="0 105 DST Substation Equipment"/>
    <x v="5"/>
    <n v="0"/>
    <n v="0"/>
    <n v="0"/>
    <n v="0"/>
    <n v="0"/>
    <n v="0"/>
    <n v="0"/>
    <n v="0"/>
    <n v="0"/>
    <n v="0"/>
    <n v="0"/>
    <n v="0"/>
  </r>
  <r>
    <x v="40"/>
    <s v="0 DONOTUSE, Alpac"/>
    <x v="5"/>
    <n v="0"/>
    <n v="0"/>
    <n v="0"/>
    <n v="0"/>
    <n v="0"/>
    <n v="0"/>
    <n v="0"/>
    <n v="0"/>
    <n v="0"/>
    <n v="0"/>
    <n v="0"/>
    <n v="0"/>
  </r>
  <r>
    <x v="40"/>
    <s v="0 DONOTUSE, Arco Central"/>
    <x v="5"/>
    <n v="0"/>
    <n v="0"/>
    <n v="0"/>
    <n v="0"/>
    <n v="0"/>
    <n v="0"/>
    <n v="0"/>
    <n v="0"/>
    <n v="0"/>
    <n v="0"/>
    <n v="0"/>
    <n v="0"/>
  </r>
  <r>
    <x v="40"/>
    <s v="0 DONOTUSE, Arco North"/>
    <x v="5"/>
    <n v="0"/>
    <n v="0"/>
    <n v="0"/>
    <n v="0"/>
    <n v="0"/>
    <n v="0"/>
    <n v="0"/>
    <n v="0"/>
    <n v="0"/>
    <n v="0"/>
    <n v="0"/>
    <n v="0"/>
  </r>
  <r>
    <x v="40"/>
    <s v="0 DONOTUSE, Arco South"/>
    <x v="5"/>
    <n v="0"/>
    <n v="0"/>
    <n v="0"/>
    <n v="0"/>
    <n v="0"/>
    <n v="0"/>
    <n v="0"/>
    <n v="0"/>
    <n v="0"/>
    <n v="0"/>
    <n v="0"/>
    <n v="0"/>
  </r>
  <r>
    <x v="40"/>
    <s v="0 DONOTUSE, Capitol"/>
    <x v="5"/>
    <n v="0"/>
    <n v="0"/>
    <n v="0"/>
    <n v="0"/>
    <n v="0"/>
    <n v="0"/>
    <n v="0"/>
    <n v="0"/>
    <n v="0"/>
    <n v="0"/>
    <n v="0"/>
    <n v="0"/>
  </r>
  <r>
    <x v="40"/>
    <s v="0 DONOTUSE, Clover Vally"/>
    <x v="5"/>
    <n v="0"/>
    <n v="0"/>
    <n v="0"/>
    <n v="0"/>
    <n v="0"/>
    <n v="0"/>
    <n v="0"/>
    <n v="0"/>
    <n v="0"/>
    <n v="0"/>
    <n v="0"/>
    <n v="0"/>
  </r>
  <r>
    <x v="40"/>
    <s v="0 DONOTUSE, Crescent Hbr"/>
    <x v="5"/>
    <n v="0"/>
    <n v="0"/>
    <n v="0"/>
    <n v="0"/>
    <n v="0"/>
    <n v="0"/>
    <n v="0"/>
    <n v="0"/>
    <n v="0"/>
    <n v="0"/>
    <n v="0"/>
    <n v="0"/>
  </r>
  <r>
    <x v="40"/>
    <s v="0 DONOTUSE, Fairchild"/>
    <x v="5"/>
    <n v="0"/>
    <n v="0"/>
    <n v="0"/>
    <n v="0"/>
    <n v="0"/>
    <n v="0"/>
    <n v="0"/>
    <n v="0"/>
    <n v="0"/>
    <n v="0"/>
    <n v="0"/>
    <n v="0"/>
  </r>
  <r>
    <x v="40"/>
    <s v="0 DONOTUSE, Liquid Air"/>
    <x v="5"/>
    <n v="0"/>
    <n v="0"/>
    <n v="0"/>
    <n v="0"/>
    <n v="0"/>
    <n v="0"/>
    <n v="0"/>
    <n v="0"/>
    <n v="0"/>
    <n v="0"/>
    <n v="0"/>
    <n v="0"/>
  </r>
  <r>
    <x v="40"/>
    <s v="0 DONOTUSE, Miller Bay"/>
    <x v="5"/>
    <n v="0"/>
    <n v="0"/>
    <n v="0"/>
    <n v="0"/>
    <n v="0"/>
    <n v="0"/>
    <n v="0"/>
    <n v="0"/>
    <n v="0"/>
    <n v="0"/>
    <n v="0"/>
    <n v="0"/>
  </r>
  <r>
    <x v="40"/>
    <s v="0 DONOTUSE, Olympic Avon"/>
    <x v="5"/>
    <n v="0"/>
    <n v="0"/>
    <n v="0"/>
    <n v="0"/>
    <n v="0"/>
    <n v="0"/>
    <n v="0"/>
    <n v="0"/>
    <n v="0"/>
    <n v="0"/>
    <n v="0"/>
    <n v="0"/>
  </r>
  <r>
    <x v="40"/>
    <s v="0 DONOTUSE, Olympic Bayv"/>
    <x v="5"/>
    <n v="0"/>
    <n v="0"/>
    <n v="0"/>
    <n v="0"/>
    <n v="0"/>
    <n v="0"/>
    <n v="0"/>
    <n v="0"/>
    <n v="0"/>
    <n v="0"/>
    <n v="0"/>
    <n v="0"/>
  </r>
  <r>
    <x v="40"/>
    <s v="0 DONOTUSE, Olympic Mobl"/>
    <x v="5"/>
    <n v="0"/>
    <n v="0"/>
    <n v="0"/>
    <n v="0"/>
    <n v="0"/>
    <n v="0"/>
    <n v="0"/>
    <n v="0"/>
    <n v="0"/>
    <n v="0"/>
    <n v="0"/>
    <n v="0"/>
  </r>
  <r>
    <x v="40"/>
    <s v="0 DONOTUSE, Olympic Rntn"/>
    <x v="5"/>
    <n v="0"/>
    <n v="0"/>
    <n v="0"/>
    <n v="0"/>
    <n v="0"/>
    <n v="0"/>
    <n v="0"/>
    <n v="0"/>
    <n v="0"/>
    <n v="0"/>
    <n v="0"/>
    <n v="0"/>
  </r>
  <r>
    <x v="40"/>
    <s v="0 DONOTUSE, Olympic Vail"/>
    <x v="5"/>
    <n v="0"/>
    <n v="0"/>
    <n v="0"/>
    <n v="0"/>
    <n v="0"/>
    <n v="0"/>
    <n v="0"/>
    <n v="0"/>
    <n v="0"/>
    <n v="0"/>
    <n v="0"/>
    <n v="0"/>
  </r>
  <r>
    <x v="40"/>
    <s v="0 DONOTUSE, Paccar"/>
    <x v="5"/>
    <n v="0"/>
    <n v="0"/>
    <n v="0"/>
    <n v="0"/>
    <n v="0"/>
    <n v="0"/>
    <n v="0"/>
    <n v="0"/>
    <n v="0"/>
    <n v="0"/>
    <n v="0"/>
    <n v="0"/>
  </r>
  <r>
    <x v="40"/>
    <s v="0 DONOTUSE, Poulsbo"/>
    <x v="5"/>
    <n v="0"/>
    <n v="0"/>
    <n v="0"/>
    <n v="0"/>
    <n v="0"/>
    <n v="0"/>
    <n v="0"/>
    <n v="0"/>
    <n v="0"/>
    <n v="0"/>
    <n v="0"/>
    <n v="0"/>
  </r>
  <r>
    <x v="40"/>
    <s v="0 DONOTUSE, Roeder"/>
    <x v="5"/>
    <n v="0"/>
    <n v="0"/>
    <n v="0"/>
    <n v="0"/>
    <n v="0"/>
    <n v="0"/>
    <n v="0"/>
    <n v="0"/>
    <n v="0"/>
    <n v="0"/>
    <n v="0"/>
    <n v="0"/>
  </r>
  <r>
    <x v="40"/>
    <s v="0 DONOTUSE, Texaco East"/>
    <x v="5"/>
    <n v="0"/>
    <n v="0"/>
    <n v="0"/>
    <n v="0"/>
    <n v="0"/>
    <n v="0"/>
    <n v="0"/>
    <n v="0"/>
    <n v="0"/>
    <n v="0"/>
    <n v="0"/>
    <n v="0"/>
  </r>
  <r>
    <x v="40"/>
    <s v="0 DONOTUSE, Texaco West"/>
    <x v="5"/>
    <n v="0"/>
    <n v="0"/>
    <n v="0"/>
    <n v="0"/>
    <n v="0"/>
    <n v="0"/>
    <n v="0"/>
    <n v="0"/>
    <n v="0"/>
    <n v="0"/>
    <n v="0"/>
    <n v="0"/>
  </r>
  <r>
    <x v="40"/>
    <s v="0 DONOTUSE, Viking"/>
    <x v="5"/>
    <n v="0"/>
    <n v="0"/>
    <n v="0"/>
    <n v="0"/>
    <n v="0"/>
    <n v="0"/>
    <n v="0"/>
    <n v="0"/>
    <n v="0"/>
    <n v="0"/>
    <n v="0"/>
    <n v="0"/>
  </r>
  <r>
    <x v="40"/>
    <s v="0 DONOTUSE, Vituilli"/>
    <x v="5"/>
    <n v="0"/>
    <n v="0"/>
    <n v="0"/>
    <n v="0"/>
    <n v="0"/>
    <n v="0"/>
    <n v="0"/>
    <n v="0"/>
    <n v="0"/>
    <n v="0"/>
    <n v="0"/>
    <n v="0"/>
  </r>
  <r>
    <x v="40"/>
    <s v="0 DONOTUSE, Waterfront"/>
    <x v="5"/>
    <n v="0"/>
    <n v="0"/>
    <n v="0"/>
    <n v="0"/>
    <n v="0"/>
    <n v="0"/>
    <n v="0"/>
    <n v="0"/>
    <n v="0"/>
    <n v="0"/>
    <n v="0"/>
    <n v="0"/>
  </r>
  <r>
    <x v="40"/>
    <s v="0 DONOTUSE, Weyerhauser"/>
    <x v="5"/>
    <n v="0"/>
    <n v="0"/>
    <n v="0"/>
    <n v="0"/>
    <n v="0"/>
    <n v="0"/>
    <n v="0"/>
    <n v="0"/>
    <n v="0"/>
    <n v="0"/>
    <n v="0"/>
    <n v="0"/>
  </r>
  <r>
    <x v="40"/>
    <s v="0 DST Sub Eq LSR"/>
    <x v="5"/>
    <n v="0"/>
    <n v="0"/>
    <n v="0"/>
    <n v="0"/>
    <n v="0"/>
    <n v="0"/>
    <n v="0"/>
    <n v="0"/>
    <n v="0"/>
    <n v="0"/>
    <n v="0"/>
    <n v="0"/>
  </r>
  <r>
    <x v="40"/>
    <s v="0 DST Sub Eq LSR-NSC"/>
    <x v="5"/>
    <n v="0"/>
    <n v="0"/>
    <n v="0"/>
    <n v="0"/>
    <n v="0"/>
    <n v="0"/>
    <n v="0"/>
    <n v="0"/>
    <n v="0"/>
    <n v="0"/>
    <n v="0"/>
    <n v="0"/>
  </r>
  <r>
    <x v="40"/>
    <s v="0 DST Sub Eq Wild Horse Expan"/>
    <x v="5"/>
    <n v="0"/>
    <n v="0"/>
    <n v="0"/>
    <n v="0"/>
    <n v="0"/>
    <n v="0"/>
    <n v="0"/>
    <n v="0"/>
    <n v="0"/>
    <n v="0"/>
    <n v="0"/>
    <n v="0"/>
  </r>
  <r>
    <x v="40"/>
    <s v="0 DST Sub Eq Wild Horse Solar"/>
    <x v="5"/>
    <n v="39"/>
    <n v="39"/>
    <n v="39"/>
    <n v="39"/>
    <n v="40"/>
    <n v="40"/>
    <n v="40"/>
    <n v="41"/>
    <n v="41"/>
    <n v="41"/>
    <n v="42"/>
    <n v="42"/>
  </r>
  <r>
    <x v="40"/>
    <s v="0 DST Sub Eq Wld Hrs Expan-NSC"/>
    <x v="5"/>
    <n v="0"/>
    <n v="0"/>
    <n v="0"/>
    <n v="0"/>
    <n v="0"/>
    <n v="0"/>
    <n v="0"/>
    <n v="0"/>
    <n v="0"/>
    <n v="0"/>
    <n v="0"/>
    <n v="0"/>
  </r>
  <r>
    <x v="40"/>
    <s v="0 DST Sub Eq Wld Hrs Solar-NSC"/>
    <x v="5"/>
    <n v="0"/>
    <n v="0"/>
    <n v="0"/>
    <n v="0"/>
    <n v="0"/>
    <n v="0"/>
    <n v="0"/>
    <n v="0"/>
    <n v="0"/>
    <n v="0"/>
    <n v="0"/>
    <n v="0"/>
  </r>
  <r>
    <x v="40"/>
    <s v="0 DST Sub@Plant WildHorse E-NSC"/>
    <x v="5"/>
    <n v="0"/>
    <n v="0"/>
    <n v="0"/>
    <n v="0"/>
    <n v="0"/>
    <n v="0"/>
    <n v="0"/>
    <n v="0"/>
    <n v="0"/>
    <n v="0"/>
    <n v="0"/>
    <n v="0"/>
  </r>
  <r>
    <x v="40"/>
    <s v="0 DST Sub@Plant WildHorse Expan"/>
    <x v="5"/>
    <n v="0"/>
    <n v="0"/>
    <n v="0"/>
    <n v="0"/>
    <n v="0"/>
    <n v="0"/>
    <n v="0"/>
    <n v="0"/>
    <n v="0"/>
    <n v="0"/>
    <n v="0"/>
    <n v="0"/>
  </r>
  <r>
    <x v="40"/>
    <s v="0 DST Substation Equipment"/>
    <x v="5"/>
    <n v="132716"/>
    <n v="133445"/>
    <n v="133653"/>
    <n v="134449"/>
    <n v="134914"/>
    <n v="135532"/>
    <n v="135424"/>
    <n v="135236"/>
    <n v="135666"/>
    <n v="135702"/>
    <n v="136070"/>
    <n v="136868"/>
  </r>
  <r>
    <x v="40"/>
    <s v="0 DST Substation Equipment-NSC"/>
    <x v="5"/>
    <n v="0"/>
    <n v="0"/>
    <n v="0"/>
    <n v="0"/>
    <n v="0"/>
    <n v="0"/>
    <n v="0"/>
    <n v="0"/>
    <n v="0"/>
    <n v="0"/>
    <n v="0"/>
    <n v="0"/>
  </r>
  <r>
    <x v="41"/>
    <s v="0 DST Battery Storage Equipment"/>
    <x v="5"/>
    <n v="74"/>
    <n v="78"/>
    <n v="82"/>
    <n v="87"/>
    <n v="92"/>
    <n v="96"/>
    <n v="101"/>
    <n v="105"/>
    <n v="110"/>
    <n v="114"/>
    <n v="119"/>
    <n v="124"/>
  </r>
  <r>
    <x v="41"/>
    <s v="0 DST Battery Storage Equip-NSC"/>
    <x v="5"/>
    <n v="0"/>
    <n v="0"/>
    <n v="0"/>
    <n v="0"/>
    <n v="0"/>
    <n v="0"/>
    <n v="0"/>
    <n v="0"/>
    <n v="0"/>
    <n v="0"/>
    <n v="0"/>
    <n v="0"/>
  </r>
  <r>
    <x v="42"/>
    <s v="0 DST Poles, Hopkins Ridge"/>
    <x v="5"/>
    <n v="0"/>
    <n v="0"/>
    <n v="0"/>
    <n v="0"/>
    <n v="0"/>
    <n v="0"/>
    <n v="0"/>
    <n v="0"/>
    <n v="0"/>
    <n v="0"/>
    <n v="0"/>
    <n v="0"/>
  </r>
  <r>
    <x v="42"/>
    <s v="0 DST Poles, Hopkins Ridge-NSC"/>
    <x v="5"/>
    <n v="0"/>
    <n v="0"/>
    <n v="0"/>
    <n v="0"/>
    <n v="0"/>
    <n v="0"/>
    <n v="0"/>
    <n v="0"/>
    <n v="0"/>
    <n v="0"/>
    <n v="0"/>
    <n v="0"/>
  </r>
  <r>
    <x v="42"/>
    <s v="0 DST Poles, LSR"/>
    <x v="5"/>
    <n v="0"/>
    <n v="0"/>
    <n v="0"/>
    <n v="0"/>
    <n v="0"/>
    <n v="0"/>
    <n v="0"/>
    <n v="0"/>
    <n v="0"/>
    <n v="0"/>
    <n v="0"/>
    <n v="0"/>
  </r>
  <r>
    <x v="42"/>
    <s v="0 DST Poles, LSR-NSC"/>
    <x v="5"/>
    <n v="0"/>
    <n v="0"/>
    <n v="0"/>
    <n v="0"/>
    <n v="0"/>
    <n v="0"/>
    <n v="0"/>
    <n v="0"/>
    <n v="0"/>
    <n v="0"/>
    <n v="0"/>
    <n v="0"/>
  </r>
  <r>
    <x v="42"/>
    <s v="0 DST Poles, Wild Horse"/>
    <x v="5"/>
    <n v="0"/>
    <n v="0"/>
    <n v="0"/>
    <n v="0"/>
    <n v="0"/>
    <n v="0"/>
    <n v="0"/>
    <n v="0"/>
    <n v="0"/>
    <n v="0"/>
    <n v="0"/>
    <n v="0"/>
  </r>
  <r>
    <x v="42"/>
    <s v="0 DST Poles, Wild Horse Expan"/>
    <x v="5"/>
    <n v="0"/>
    <n v="0"/>
    <n v="0"/>
    <n v="0"/>
    <n v="0"/>
    <n v="0"/>
    <n v="0"/>
    <n v="0"/>
    <n v="0"/>
    <n v="0"/>
    <n v="0"/>
    <n v="0"/>
  </r>
  <r>
    <x v="42"/>
    <s v="0 DST Poles, Wild Horse Solar"/>
    <x v="5"/>
    <n v="19"/>
    <n v="19"/>
    <n v="20"/>
    <n v="20"/>
    <n v="20"/>
    <n v="20"/>
    <n v="20"/>
    <n v="21"/>
    <n v="21"/>
    <n v="21"/>
    <n v="21"/>
    <n v="21"/>
  </r>
  <r>
    <x v="42"/>
    <s v="0 DST Poles, Wild Horse-NSC"/>
    <x v="5"/>
    <n v="0"/>
    <n v="0"/>
    <n v="0"/>
    <n v="0"/>
    <n v="0"/>
    <n v="0"/>
    <n v="0"/>
    <n v="0"/>
    <n v="0"/>
    <n v="0"/>
    <n v="0"/>
    <n v="0"/>
  </r>
  <r>
    <x v="42"/>
    <s v="0 DST Poles, Wld Hrs Expan-NSC"/>
    <x v="5"/>
    <n v="0"/>
    <n v="0"/>
    <n v="0"/>
    <n v="0"/>
    <n v="0"/>
    <n v="0"/>
    <n v="0"/>
    <n v="0"/>
    <n v="0"/>
    <n v="0"/>
    <n v="0"/>
    <n v="0"/>
  </r>
  <r>
    <x v="42"/>
    <s v="0 DST Poles, Wld Hrs Solar-NSC"/>
    <x v="5"/>
    <n v="0"/>
    <n v="0"/>
    <n v="0"/>
    <n v="0"/>
    <n v="0"/>
    <n v="0"/>
    <n v="0"/>
    <n v="0"/>
    <n v="0"/>
    <n v="0"/>
    <n v="0"/>
    <n v="0"/>
  </r>
  <r>
    <x v="42"/>
    <s v="0 DST Poles/Towers/Fixtures"/>
    <x v="5"/>
    <n v="155175"/>
    <n v="155708"/>
    <n v="155740"/>
    <n v="156385"/>
    <n v="157066"/>
    <n v="157873"/>
    <n v="158561"/>
    <n v="159347"/>
    <n v="160306"/>
    <n v="160631"/>
    <n v="161240"/>
    <n v="161569"/>
  </r>
  <r>
    <x v="42"/>
    <s v="0 DST Poles/Towers/Fixtures-NSC"/>
    <x v="5"/>
    <n v="0"/>
    <n v="0"/>
    <n v="0"/>
    <n v="0"/>
    <n v="0"/>
    <n v="0"/>
    <n v="0"/>
    <n v="0"/>
    <n v="0"/>
    <n v="0"/>
    <n v="0"/>
    <n v="0"/>
  </r>
  <r>
    <x v="43"/>
    <s v="0 105 DST O/H Conductor/Devices"/>
    <x v="5"/>
    <n v="0"/>
    <n v="0"/>
    <n v="0"/>
    <n v="0"/>
    <n v="0"/>
    <n v="0"/>
    <n v="0"/>
    <n v="0"/>
    <n v="0"/>
    <n v="0"/>
    <n v="0"/>
    <n v="0"/>
  </r>
  <r>
    <x v="43"/>
    <s v="0 DST O/H Cond, Hop Ridge-NSC"/>
    <x v="5"/>
    <n v="0"/>
    <n v="0"/>
    <n v="0"/>
    <n v="0"/>
    <n v="0"/>
    <n v="0"/>
    <n v="0"/>
    <n v="0"/>
    <n v="0"/>
    <n v="0"/>
    <n v="0"/>
    <n v="0"/>
  </r>
  <r>
    <x v="43"/>
    <s v="0 DST O/H Cond, Hopkins Ridge"/>
    <x v="5"/>
    <n v="0"/>
    <n v="0"/>
    <n v="0"/>
    <n v="0"/>
    <n v="0"/>
    <n v="0"/>
    <n v="0"/>
    <n v="0"/>
    <n v="0"/>
    <n v="0"/>
    <n v="0"/>
    <n v="0"/>
  </r>
  <r>
    <x v="43"/>
    <s v="0 DST O/H Cond, LSR"/>
    <x v="5"/>
    <n v="0"/>
    <n v="0"/>
    <n v="0"/>
    <n v="0"/>
    <n v="0"/>
    <n v="0"/>
    <n v="0"/>
    <n v="0"/>
    <n v="0"/>
    <n v="0"/>
    <n v="0"/>
    <n v="0"/>
  </r>
  <r>
    <x v="43"/>
    <s v="0 DST O/H Cond, LSR-NSC"/>
    <x v="5"/>
    <n v="0"/>
    <n v="0"/>
    <n v="0"/>
    <n v="0"/>
    <n v="0"/>
    <n v="0"/>
    <n v="0"/>
    <n v="0"/>
    <n v="0"/>
    <n v="0"/>
    <n v="0"/>
    <n v="0"/>
  </r>
  <r>
    <x v="43"/>
    <s v="0 DST O/H Cond, Wild Horse"/>
    <x v="5"/>
    <n v="0"/>
    <n v="0"/>
    <n v="0"/>
    <n v="0"/>
    <n v="0"/>
    <n v="0"/>
    <n v="0"/>
    <n v="0"/>
    <n v="0"/>
    <n v="0"/>
    <n v="0"/>
    <n v="0"/>
  </r>
  <r>
    <x v="43"/>
    <s v="0 DST O/H Cond, Wild Horse-NSC"/>
    <x v="5"/>
    <n v="0"/>
    <n v="0"/>
    <n v="0"/>
    <n v="0"/>
    <n v="0"/>
    <n v="0"/>
    <n v="0"/>
    <n v="0"/>
    <n v="0"/>
    <n v="0"/>
    <n v="0"/>
    <n v="0"/>
  </r>
  <r>
    <x v="43"/>
    <s v="0 DST O/H Cond, WildHorse E-NSC"/>
    <x v="5"/>
    <n v="0"/>
    <n v="0"/>
    <n v="0"/>
    <n v="0"/>
    <n v="0"/>
    <n v="0"/>
    <n v="0"/>
    <n v="0"/>
    <n v="0"/>
    <n v="0"/>
    <n v="0"/>
    <n v="0"/>
  </r>
  <r>
    <x v="43"/>
    <s v="0 DST O/H Cond, WildHorse Expan"/>
    <x v="5"/>
    <n v="0"/>
    <n v="0"/>
    <n v="0"/>
    <n v="0"/>
    <n v="0"/>
    <n v="0"/>
    <n v="0"/>
    <n v="0"/>
    <n v="0"/>
    <n v="0"/>
    <n v="0"/>
    <n v="0"/>
  </r>
  <r>
    <x v="43"/>
    <s v="0 DST O/H Cond, WildHorse S-NSC"/>
    <x v="5"/>
    <n v="0"/>
    <n v="0"/>
    <n v="0"/>
    <n v="0"/>
    <n v="0"/>
    <n v="0"/>
    <n v="0"/>
    <n v="0"/>
    <n v="0"/>
    <n v="0"/>
    <n v="0"/>
    <n v="0"/>
  </r>
  <r>
    <x v="43"/>
    <s v="0 DST O/H Cond, WildHorse Solar"/>
    <x v="5"/>
    <n v="15"/>
    <n v="16"/>
    <n v="16"/>
    <n v="16"/>
    <n v="16"/>
    <n v="17"/>
    <n v="17"/>
    <n v="17"/>
    <n v="17"/>
    <n v="17"/>
    <n v="18"/>
    <n v="18"/>
  </r>
  <r>
    <x v="43"/>
    <s v="0 DST O/H Conductor/Devices"/>
    <x v="5"/>
    <n v="125321"/>
    <n v="125720"/>
    <n v="124757"/>
    <n v="125334"/>
    <n v="126182"/>
    <n v="127390"/>
    <n v="128088"/>
    <n v="129033"/>
    <n v="130449"/>
    <n v="130738"/>
    <n v="131368"/>
    <n v="132099"/>
  </r>
  <r>
    <x v="43"/>
    <s v="0 DST O/H Conductor/Devices-NSC"/>
    <x v="5"/>
    <n v="0"/>
    <n v="0"/>
    <n v="0"/>
    <n v="0"/>
    <n v="0"/>
    <n v="0"/>
    <n v="0"/>
    <n v="0"/>
    <n v="0"/>
    <n v="0"/>
    <n v="0"/>
    <n v="0"/>
  </r>
  <r>
    <x v="44"/>
    <s v="0 DST U/G Cond,Wild Horse Expan"/>
    <x v="5"/>
    <n v="0"/>
    <n v="0"/>
    <n v="0"/>
    <n v="0"/>
    <n v="0"/>
    <n v="0"/>
    <n v="0"/>
    <n v="0"/>
    <n v="0"/>
    <n v="0"/>
    <n v="0"/>
    <n v="0"/>
  </r>
  <r>
    <x v="44"/>
    <s v="0 DST U/G Cond,Wild Horse Solar"/>
    <x v="5"/>
    <n v="0"/>
    <n v="0"/>
    <n v="0"/>
    <n v="0"/>
    <n v="0"/>
    <n v="0"/>
    <n v="0"/>
    <n v="0"/>
    <n v="0"/>
    <n v="0"/>
    <n v="0"/>
    <n v="0"/>
  </r>
  <r>
    <x v="44"/>
    <s v="0 DST U/G Cond,Wild HorseWind"/>
    <x v="5"/>
    <n v="0"/>
    <n v="0"/>
    <n v="0"/>
    <n v="0"/>
    <n v="0"/>
    <n v="0"/>
    <n v="0"/>
    <n v="0"/>
    <n v="0"/>
    <n v="0"/>
    <n v="0"/>
    <n v="0"/>
  </r>
  <r>
    <x v="44"/>
    <s v="0 DST U/G Cond,Wld Hrs Expa-NSC"/>
    <x v="5"/>
    <n v="0"/>
    <n v="0"/>
    <n v="0"/>
    <n v="0"/>
    <n v="0"/>
    <n v="0"/>
    <n v="0"/>
    <n v="0"/>
    <n v="0"/>
    <n v="0"/>
    <n v="0"/>
    <n v="0"/>
  </r>
  <r>
    <x v="44"/>
    <s v="0 DST U/G Cond,Wld Hrs Sola-NSC"/>
    <x v="5"/>
    <n v="0"/>
    <n v="0"/>
    <n v="0"/>
    <n v="0"/>
    <n v="0"/>
    <n v="0"/>
    <n v="0"/>
    <n v="0"/>
    <n v="0"/>
    <n v="0"/>
    <n v="0"/>
    <n v="0"/>
  </r>
  <r>
    <x v="44"/>
    <s v="0 DST U/G Cond,Wld HrsWind-NSC"/>
    <x v="5"/>
    <n v="0"/>
    <n v="0"/>
    <n v="0"/>
    <n v="0"/>
    <n v="0"/>
    <n v="0"/>
    <n v="0"/>
    <n v="0"/>
    <n v="0"/>
    <n v="0"/>
    <n v="0"/>
    <n v="0"/>
  </r>
  <r>
    <x v="44"/>
    <s v="0 DST U/G Conduit"/>
    <x v="5"/>
    <n v="279866"/>
    <n v="280815"/>
    <n v="281644"/>
    <n v="282623"/>
    <n v="283605"/>
    <n v="284581"/>
    <n v="285466"/>
    <n v="286408"/>
    <n v="287467"/>
    <n v="288192"/>
    <n v="289147"/>
    <n v="290127"/>
  </r>
  <r>
    <x v="44"/>
    <s v="0 DST U/G Conduit, HopkinsRidge"/>
    <x v="5"/>
    <n v="0"/>
    <n v="0"/>
    <n v="0"/>
    <n v="0"/>
    <n v="0"/>
    <n v="0"/>
    <n v="0"/>
    <n v="0"/>
    <n v="0"/>
    <n v="0"/>
    <n v="0"/>
    <n v="0"/>
  </r>
  <r>
    <x v="44"/>
    <s v="0 DST U/G Conduit, HopkinsR-NSC"/>
    <x v="5"/>
    <n v="0"/>
    <n v="0"/>
    <n v="0"/>
    <n v="0"/>
    <n v="0"/>
    <n v="0"/>
    <n v="0"/>
    <n v="0"/>
    <n v="0"/>
    <n v="0"/>
    <n v="0"/>
    <n v="0"/>
  </r>
  <r>
    <x v="44"/>
    <s v="0 DST U/G Conduit, LSR"/>
    <x v="5"/>
    <n v="0"/>
    <n v="0"/>
    <n v="0"/>
    <n v="0"/>
    <n v="0"/>
    <n v="0"/>
    <n v="0"/>
    <n v="0"/>
    <n v="0"/>
    <n v="0"/>
    <n v="0"/>
    <n v="0"/>
  </r>
  <r>
    <x v="44"/>
    <s v="0 DST U/G Conduit, LSR-NSC"/>
    <x v="5"/>
    <n v="0"/>
    <n v="0"/>
    <n v="0"/>
    <n v="0"/>
    <n v="0"/>
    <n v="0"/>
    <n v="0"/>
    <n v="0"/>
    <n v="0"/>
    <n v="0"/>
    <n v="0"/>
    <n v="0"/>
  </r>
  <r>
    <x v="44"/>
    <s v="0 DST U/G Conduit-NSC"/>
    <x v="5"/>
    <n v="0"/>
    <n v="0"/>
    <n v="0"/>
    <n v="0"/>
    <n v="0"/>
    <n v="0"/>
    <n v="0"/>
    <n v="0"/>
    <n v="0"/>
    <n v="0"/>
    <n v="0"/>
    <n v="0"/>
  </r>
  <r>
    <x v="45"/>
    <s v="0 DST U/G Cond, Hop Ridge-NSC"/>
    <x v="5"/>
    <n v="0"/>
    <n v="0"/>
    <n v="0"/>
    <n v="0"/>
    <n v="0"/>
    <n v="0"/>
    <n v="0"/>
    <n v="0"/>
    <n v="0"/>
    <n v="0"/>
    <n v="0"/>
    <n v="0"/>
  </r>
  <r>
    <x v="45"/>
    <s v="0 DST U/G Cond, Hopkins Ridge"/>
    <x v="5"/>
    <n v="0"/>
    <n v="0"/>
    <n v="0"/>
    <n v="0"/>
    <n v="0"/>
    <n v="0"/>
    <n v="0"/>
    <n v="0"/>
    <n v="0"/>
    <n v="0"/>
    <n v="0"/>
    <n v="0"/>
  </r>
  <r>
    <x v="45"/>
    <s v="0 DST U/G Cond, LSR"/>
    <x v="5"/>
    <n v="0"/>
    <n v="0"/>
    <n v="0"/>
    <n v="0"/>
    <n v="0"/>
    <n v="0"/>
    <n v="0"/>
    <n v="0"/>
    <n v="0"/>
    <n v="0"/>
    <n v="0"/>
    <n v="0"/>
  </r>
  <r>
    <x v="45"/>
    <s v="0 DST U/G Cond, LSR-NSC"/>
    <x v="5"/>
    <n v="0"/>
    <n v="0"/>
    <n v="0"/>
    <n v="0"/>
    <n v="0"/>
    <n v="0"/>
    <n v="0"/>
    <n v="0"/>
    <n v="0"/>
    <n v="0"/>
    <n v="0"/>
    <n v="0"/>
  </r>
  <r>
    <x v="45"/>
    <s v="0 DST U/G Cond, Wild Horse"/>
    <x v="5"/>
    <n v="0"/>
    <n v="0"/>
    <n v="0"/>
    <n v="0"/>
    <n v="0"/>
    <n v="0"/>
    <n v="0"/>
    <n v="0"/>
    <n v="0"/>
    <n v="0"/>
    <n v="0"/>
    <n v="0"/>
  </r>
  <r>
    <x v="45"/>
    <s v="0 DST U/G Cond, Wild Horse Exp"/>
    <x v="5"/>
    <n v="0"/>
    <n v="0"/>
    <n v="0"/>
    <n v="0"/>
    <n v="0"/>
    <n v="0"/>
    <n v="0"/>
    <n v="0"/>
    <n v="0"/>
    <n v="0"/>
    <n v="0"/>
    <n v="0"/>
  </r>
  <r>
    <x v="45"/>
    <s v="0 DST U/G Cond, Wild Horse-NSC"/>
    <x v="5"/>
    <n v="0"/>
    <n v="0"/>
    <n v="0"/>
    <n v="0"/>
    <n v="0"/>
    <n v="0"/>
    <n v="0"/>
    <n v="0"/>
    <n v="0"/>
    <n v="0"/>
    <n v="0"/>
    <n v="0"/>
  </r>
  <r>
    <x v="45"/>
    <s v="0 DST U/G Cond, Wld Hrs Exp-NSC"/>
    <x v="5"/>
    <n v="0"/>
    <n v="0"/>
    <n v="0"/>
    <n v="0"/>
    <n v="0"/>
    <n v="0"/>
    <n v="0"/>
    <n v="0"/>
    <n v="0"/>
    <n v="0"/>
    <n v="0"/>
    <n v="0"/>
  </r>
  <r>
    <x v="45"/>
    <s v="0 DST U/G Conductor/Devices"/>
    <x v="5"/>
    <n v="366296"/>
    <n v="368756"/>
    <n v="367346"/>
    <n v="369594"/>
    <n v="372376"/>
    <n v="375150"/>
    <n v="377346"/>
    <n v="378747"/>
    <n v="381868"/>
    <n v="381848"/>
    <n v="383214"/>
    <n v="385223"/>
  </r>
  <r>
    <x v="45"/>
    <s v="0 DST U/G Conductor/Devices-NSC"/>
    <x v="5"/>
    <n v="0"/>
    <n v="0"/>
    <n v="0"/>
    <n v="0"/>
    <n v="0"/>
    <n v="0"/>
    <n v="0"/>
    <n v="0"/>
    <n v="0"/>
    <n v="0"/>
    <n v="0"/>
    <n v="0"/>
  </r>
  <r>
    <x v="46"/>
    <s v="DST Line Transformers"/>
    <x v="5"/>
    <n v="194434"/>
    <n v="195457"/>
    <n v="196688"/>
    <n v="198002"/>
    <n v="199326"/>
    <n v="200694"/>
    <n v="201918"/>
    <n v="203209"/>
    <n v="204621"/>
    <n v="205987"/>
    <n v="207357"/>
    <n v="208866"/>
  </r>
  <r>
    <x v="46"/>
    <s v="DST Line Transformers-NSC"/>
    <x v="5"/>
    <n v="0"/>
    <n v="0"/>
    <n v="0"/>
    <n v="0"/>
    <n v="0"/>
    <n v="0"/>
    <n v="0"/>
    <n v="0"/>
    <n v="0"/>
    <n v="0"/>
    <n v="0"/>
    <n v="0"/>
  </r>
  <r>
    <x v="47"/>
    <s v="DST Services"/>
    <x v="5"/>
    <n v="121814"/>
    <n v="122290"/>
    <n v="122621"/>
    <n v="123069"/>
    <n v="123525"/>
    <n v="123991"/>
    <n v="124450"/>
    <n v="124902"/>
    <n v="125394"/>
    <n v="125797"/>
    <n v="126246"/>
    <n v="126694"/>
  </r>
  <r>
    <x v="47"/>
    <s v="DST Services-NSC"/>
    <x v="5"/>
    <n v="0"/>
    <n v="0"/>
    <n v="0"/>
    <n v="0"/>
    <n v="0"/>
    <n v="0"/>
    <n v="0"/>
    <n v="0"/>
    <n v="0"/>
    <n v="0"/>
    <n v="0"/>
    <n v="0"/>
  </r>
  <r>
    <x v="48"/>
    <s v="105 DST AMI Meters"/>
    <x v="5"/>
    <n v="0"/>
    <n v="0"/>
    <n v="0"/>
    <n v="0"/>
    <n v="0"/>
    <n v="0"/>
    <n v="0"/>
    <n v="0"/>
    <n v="0"/>
    <n v="0"/>
    <n v="0"/>
    <n v="0"/>
  </r>
  <r>
    <x v="48"/>
    <s v="DST Meters AMR"/>
    <x v="5"/>
    <n v="33252"/>
    <n v="34279"/>
    <n v="35305"/>
    <n v="36215"/>
    <n v="36402"/>
    <n v="36692"/>
    <n v="36821"/>
    <n v="36642"/>
    <n v="36516"/>
    <n v="35939"/>
    <n v="35618"/>
    <n v="35600"/>
  </r>
  <r>
    <x v="48"/>
    <s v="DST Meters AMR-NSC"/>
    <x v="5"/>
    <n v="0"/>
    <n v="0"/>
    <n v="0"/>
    <n v="0"/>
    <n v="0"/>
    <n v="0"/>
    <n v="0"/>
    <n v="0"/>
    <n v="0"/>
    <n v="0"/>
    <n v="0"/>
    <n v="0"/>
  </r>
  <r>
    <x v="48"/>
    <s v="1 DST Meters AMI"/>
    <x v="5"/>
    <n v="0"/>
    <n v="0"/>
    <n v="36"/>
    <n v="108"/>
    <n v="180"/>
    <n v="252"/>
    <n v="332"/>
    <n v="423"/>
    <n v="523"/>
    <n v="648"/>
    <n v="790"/>
    <n v="936"/>
  </r>
  <r>
    <x v="48"/>
    <s v="1 DST Meters AMI-NSC"/>
    <x v="5"/>
    <n v="0"/>
    <n v="0"/>
    <n v="0"/>
    <n v="0"/>
    <n v="0"/>
    <n v="0"/>
    <n v="0"/>
    <n v="0"/>
    <n v="0"/>
    <n v="0"/>
    <n v="0"/>
    <n v="0"/>
  </r>
  <r>
    <x v="49"/>
    <s v="DST Install on Cust Prem-RET"/>
    <x v="5"/>
    <n v="0"/>
    <n v="0"/>
    <n v="0"/>
    <n v="0"/>
    <n v="0"/>
    <n v="0"/>
    <n v="0"/>
    <n v="0"/>
    <n v="0"/>
    <n v="0"/>
    <n v="0"/>
    <n v="0"/>
  </r>
  <r>
    <x v="50"/>
    <s v="0 DST Leased on Cust Prem-RET"/>
    <x v="5"/>
    <n v="0"/>
    <n v="0"/>
    <n v="0"/>
    <n v="0"/>
    <n v="0"/>
    <n v="0"/>
    <n v="0"/>
    <n v="0"/>
    <n v="0"/>
    <n v="0"/>
    <n v="0"/>
    <n v="0"/>
  </r>
  <r>
    <x v="50"/>
    <s v="1 DST Water Hter, 10 yr-NOTUSED"/>
    <x v="5"/>
    <n v="0"/>
    <n v="0"/>
    <n v="0"/>
    <n v="0"/>
    <n v="0"/>
    <n v="0"/>
    <n v="0"/>
    <n v="0"/>
    <n v="0"/>
    <n v="0"/>
    <n v="0"/>
    <n v="0"/>
  </r>
  <r>
    <x v="50"/>
    <s v="2 DST Water Htr, 15 yr-NOTUSED"/>
    <x v="5"/>
    <n v="0"/>
    <n v="0"/>
    <n v="0"/>
    <n v="0"/>
    <n v="0"/>
    <n v="0"/>
    <n v="0"/>
    <n v="0"/>
    <n v="0"/>
    <n v="0"/>
    <n v="0"/>
    <n v="0"/>
  </r>
  <r>
    <x v="51"/>
    <s v="DST Street Lighting &amp; Signal"/>
    <x v="5"/>
    <n v="18208"/>
    <n v="18388"/>
    <n v="18294"/>
    <n v="18395"/>
    <n v="18604"/>
    <n v="18784"/>
    <n v="18882"/>
    <n v="19098"/>
    <n v="19314"/>
    <n v="19526"/>
    <n v="19744"/>
    <n v="19966"/>
  </r>
  <r>
    <x v="51"/>
    <s v="DST Street Lighting &amp; Sign-NSC"/>
    <x v="5"/>
    <n v="0"/>
    <n v="0"/>
    <n v="0"/>
    <n v="0"/>
    <n v="0"/>
    <n v="0"/>
    <n v="0"/>
    <n v="0"/>
    <n v="0"/>
    <n v="0"/>
    <n v="0"/>
    <n v="0"/>
  </r>
  <r>
    <x v="52"/>
    <s v="DST ARO Distribution"/>
    <x v="5"/>
    <n v="396"/>
    <n v="402"/>
    <n v="407"/>
    <n v="413"/>
    <n v="418"/>
    <n v="424"/>
    <n v="429"/>
    <n v="435"/>
    <n v="440"/>
    <n v="446"/>
    <n v="451"/>
    <n v="456"/>
  </r>
  <r>
    <x v="20"/>
    <s v="Tax only - Dupont Acq Adj"/>
    <x v="5"/>
    <n v="0"/>
    <n v="0"/>
    <n v="0"/>
    <n v="0"/>
    <n v="0"/>
    <n v="0"/>
    <n v="0"/>
    <n v="0"/>
    <n v="0"/>
    <n v="0"/>
    <n v="0"/>
    <n v="0"/>
  </r>
  <r>
    <x v="53"/>
    <s v="105 GEN Land &amp; Land Rights"/>
    <x v="6"/>
    <n v="0"/>
    <n v="0"/>
    <n v="0"/>
    <n v="0"/>
    <n v="0"/>
    <n v="0"/>
    <n v="0"/>
    <n v="0"/>
    <n v="0"/>
    <n v="0"/>
    <n v="0"/>
    <n v="0"/>
  </r>
  <r>
    <x v="53"/>
    <s v="GEN Land &amp; Land Rights"/>
    <x v="6"/>
    <n v="0"/>
    <n v="0"/>
    <n v="0"/>
    <n v="0"/>
    <n v="0"/>
    <n v="0"/>
    <n v="0"/>
    <n v="0"/>
    <n v="0"/>
    <n v="0"/>
    <n v="0"/>
    <n v="0"/>
  </r>
  <r>
    <x v="54"/>
    <s v="0 DONOTUSE, Bellingham SvcC"/>
    <x v="6"/>
    <n v="0"/>
    <n v="0"/>
    <n v="0"/>
    <n v="0"/>
    <n v="0"/>
    <n v="0"/>
    <n v="0"/>
    <n v="0"/>
    <n v="0"/>
    <n v="0"/>
    <n v="0"/>
    <n v="0"/>
  </r>
  <r>
    <x v="54"/>
    <s v="0 DONOTUSE, Frederickson"/>
    <x v="6"/>
    <n v="0"/>
    <n v="0"/>
    <n v="0"/>
    <n v="0"/>
    <n v="0"/>
    <n v="0"/>
    <n v="0"/>
    <n v="0"/>
    <n v="0"/>
    <n v="0"/>
    <n v="0"/>
    <n v="0"/>
  </r>
  <r>
    <x v="54"/>
    <s v="0 DONOTUSE, Kitsap Svc Ctr"/>
    <x v="6"/>
    <n v="0"/>
    <n v="0"/>
    <n v="0"/>
    <n v="0"/>
    <n v="0"/>
    <n v="0"/>
    <n v="0"/>
    <n v="0"/>
    <n v="0"/>
    <n v="0"/>
    <n v="0"/>
    <n v="0"/>
  </r>
  <r>
    <x v="54"/>
    <s v="0 DONOTUSE, Lakewood Svc Ct"/>
    <x v="6"/>
    <n v="0"/>
    <n v="0"/>
    <n v="0"/>
    <n v="0"/>
    <n v="0"/>
    <n v="0"/>
    <n v="0"/>
    <n v="0"/>
    <n v="0"/>
    <n v="0"/>
    <n v="0"/>
    <n v="0"/>
  </r>
  <r>
    <x v="54"/>
    <s v="0 DONOTUSE, Mount Vernon BO"/>
    <x v="6"/>
    <n v="0"/>
    <n v="0"/>
    <n v="0"/>
    <n v="0"/>
    <n v="0"/>
    <n v="0"/>
    <n v="0"/>
    <n v="0"/>
    <n v="0"/>
    <n v="0"/>
    <n v="0"/>
    <n v="0"/>
  </r>
  <r>
    <x v="54"/>
    <s v="0 DONOTUSE, Poulsbo Svc Ctr"/>
    <x v="6"/>
    <n v="0"/>
    <n v="0"/>
    <n v="0"/>
    <n v="0"/>
    <n v="0"/>
    <n v="0"/>
    <n v="0"/>
    <n v="0"/>
    <n v="0"/>
    <n v="0"/>
    <n v="0"/>
    <n v="0"/>
  </r>
  <r>
    <x v="54"/>
    <s v="0 DONOTUSE, Pt Townsend Svc"/>
    <x v="6"/>
    <n v="0"/>
    <n v="0"/>
    <n v="0"/>
    <n v="0"/>
    <n v="0"/>
    <n v="0"/>
    <n v="0"/>
    <n v="0"/>
    <n v="0"/>
    <n v="0"/>
    <n v="0"/>
    <n v="0"/>
  </r>
  <r>
    <x v="54"/>
    <s v="0 DONOTUSE, Puyallup Bus Of"/>
    <x v="6"/>
    <n v="0"/>
    <n v="0"/>
    <n v="0"/>
    <n v="0"/>
    <n v="0"/>
    <n v="0"/>
    <n v="0"/>
    <n v="0"/>
    <n v="0"/>
    <n v="0"/>
    <n v="0"/>
    <n v="0"/>
  </r>
  <r>
    <x v="54"/>
    <s v="0 DONOTUSE, Redmond Svc Ctr"/>
    <x v="6"/>
    <n v="0"/>
    <n v="0"/>
    <n v="0"/>
    <n v="0"/>
    <n v="0"/>
    <n v="0"/>
    <n v="0"/>
    <n v="0"/>
    <n v="0"/>
    <n v="0"/>
    <n v="0"/>
    <n v="0"/>
  </r>
  <r>
    <x v="54"/>
    <s v="0 DONOTUSE, Shuffleton Subs"/>
    <x v="6"/>
    <n v="0"/>
    <n v="0"/>
    <n v="0"/>
    <n v="0"/>
    <n v="0"/>
    <n v="0"/>
    <n v="0"/>
    <n v="0"/>
    <n v="0"/>
    <n v="0"/>
    <n v="0"/>
    <n v="0"/>
  </r>
  <r>
    <x v="54"/>
    <s v="0 DONOTUSE, Skagit Svc Ctr"/>
    <x v="6"/>
    <n v="0"/>
    <n v="0"/>
    <n v="0"/>
    <n v="0"/>
    <n v="0"/>
    <n v="0"/>
    <n v="0"/>
    <n v="0"/>
    <n v="0"/>
    <n v="0"/>
    <n v="0"/>
    <n v="0"/>
  </r>
  <r>
    <x v="54"/>
    <s v="0 DONOTUSE, Vashon Svc Ctr"/>
    <x v="6"/>
    <n v="0"/>
    <n v="0"/>
    <n v="0"/>
    <n v="0"/>
    <n v="0"/>
    <n v="0"/>
    <n v="0"/>
    <n v="0"/>
    <n v="0"/>
    <n v="0"/>
    <n v="0"/>
    <n v="0"/>
  </r>
  <r>
    <x v="54"/>
    <s v="0 DONOTUSE, Whidbey Svc Ctr"/>
    <x v="6"/>
    <n v="0"/>
    <n v="0"/>
    <n v="0"/>
    <n v="0"/>
    <n v="0"/>
    <n v="0"/>
    <n v="0"/>
    <n v="0"/>
    <n v="0"/>
    <n v="0"/>
    <n v="0"/>
    <n v="0"/>
  </r>
  <r>
    <x v="54"/>
    <s v="0 GEN Str&amp;Impv, Burlington/-NSC"/>
    <x v="6"/>
    <n v="0"/>
    <n v="0"/>
    <n v="0"/>
    <n v="0"/>
    <n v="0"/>
    <n v="0"/>
    <n v="0"/>
    <n v="0"/>
    <n v="0"/>
    <n v="0"/>
    <n v="0"/>
    <n v="0"/>
  </r>
  <r>
    <x v="54"/>
    <s v="0 GEN Str&amp;Impv, Burlington/Skag"/>
    <x v="6"/>
    <n v="9792"/>
    <n v="9824"/>
    <n v="9855"/>
    <n v="9886"/>
    <n v="9917"/>
    <n v="9948"/>
    <n v="9980"/>
    <n v="10011"/>
    <n v="10042"/>
    <n v="10073"/>
    <n v="10104"/>
    <n v="10136"/>
  </r>
  <r>
    <x v="54"/>
    <s v="0 GEN Str/Impv, Colstrip 3-4"/>
    <x v="6"/>
    <n v="585"/>
    <n v="586"/>
    <n v="586"/>
    <n v="587"/>
    <n v="587"/>
    <n v="588"/>
    <n v="588"/>
    <n v="588"/>
    <n v="589"/>
    <n v="589"/>
    <n v="590"/>
    <n v="590"/>
  </r>
  <r>
    <x v="54"/>
    <s v="0 GEN Str/Impv, Colstrip3-4-NSC"/>
    <x v="6"/>
    <n v="0"/>
    <n v="0"/>
    <n v="0"/>
    <n v="0"/>
    <n v="0"/>
    <n v="0"/>
    <n v="0"/>
    <n v="0"/>
    <n v="0"/>
    <n v="0"/>
    <n v="0"/>
    <n v="0"/>
  </r>
  <r>
    <x v="54"/>
    <s v="0 GEN Str/Impv, Wildhorse"/>
    <x v="6"/>
    <n v="488"/>
    <n v="488"/>
    <n v="489"/>
    <n v="490"/>
    <n v="490"/>
    <n v="491"/>
    <n v="491"/>
    <n v="492"/>
    <n v="493"/>
    <n v="493"/>
    <n v="494"/>
    <n v="494"/>
  </r>
  <r>
    <x v="54"/>
    <s v="0 GEN Str/Impv, Wildhorse-NSC"/>
    <x v="6"/>
    <n v="0"/>
    <n v="0"/>
    <n v="0"/>
    <n v="0"/>
    <n v="0"/>
    <n v="0"/>
    <n v="0"/>
    <n v="0"/>
    <n v="0"/>
    <n v="0"/>
    <n v="0"/>
    <n v="0"/>
  </r>
  <r>
    <x v="54"/>
    <s v="0 GEN Structures &amp; Improvement"/>
    <x v="6"/>
    <n v="20639"/>
    <n v="20674"/>
    <n v="20709"/>
    <n v="20744"/>
    <n v="20780"/>
    <n v="20817"/>
    <n v="20855"/>
    <n v="20892"/>
    <n v="20930"/>
    <n v="20967"/>
    <n v="21005"/>
    <n v="21043"/>
  </r>
  <r>
    <x v="54"/>
    <s v="0 GEN Structures &amp; Improvem-NSC"/>
    <x v="6"/>
    <n v="0"/>
    <n v="0"/>
    <n v="0"/>
    <n v="0"/>
    <n v="0"/>
    <n v="0"/>
    <n v="0"/>
    <n v="0"/>
    <n v="0"/>
    <n v="0"/>
    <n v="0"/>
    <n v="0"/>
  </r>
  <r>
    <x v="55"/>
    <s v="1 GEN LH, Bellingham"/>
    <x v="6"/>
    <n v="166"/>
    <n v="166"/>
    <n v="167"/>
    <n v="167"/>
    <n v="167"/>
    <n v="168"/>
    <n v="168"/>
    <n v="169"/>
    <n v="169"/>
    <n v="170"/>
    <n v="170"/>
    <n v="170"/>
  </r>
  <r>
    <x v="55"/>
    <s v="1 GEN LH, Dayton"/>
    <x v="6"/>
    <n v="14"/>
    <n v="14"/>
    <n v="14"/>
    <n v="14"/>
    <n v="14"/>
    <n v="14"/>
    <n v="14"/>
    <n v="14"/>
    <n v="14"/>
    <n v="14"/>
    <n v="14"/>
    <n v="14"/>
  </r>
  <r>
    <x v="55"/>
    <s v="1 GEN LH, Expired"/>
    <x v="6"/>
    <n v="0"/>
    <n v="0"/>
    <n v="0"/>
    <n v="0"/>
    <n v="0"/>
    <n v="0"/>
    <n v="0"/>
    <n v="0"/>
    <n v="0"/>
    <n v="0"/>
    <n v="0"/>
    <n v="0"/>
  </r>
  <r>
    <x v="55"/>
    <s v="1 GEN LH, Oak Harbor - RETIRED"/>
    <x v="6"/>
    <n v="0"/>
    <n v="0"/>
    <n v="0"/>
    <n v="0"/>
    <n v="0"/>
    <n v="0"/>
    <n v="0"/>
    <n v="0"/>
    <n v="0"/>
    <n v="0"/>
    <n v="0"/>
    <n v="0"/>
  </r>
  <r>
    <x v="55"/>
    <s v="1 GEN LH, Pomeroy - RETIRED"/>
    <x v="6"/>
    <n v="0"/>
    <n v="0"/>
    <n v="0"/>
    <n v="0"/>
    <n v="0"/>
    <n v="0"/>
    <n v="0"/>
    <n v="0"/>
    <n v="0"/>
    <n v="0"/>
    <n v="0"/>
    <n v="0"/>
  </r>
  <r>
    <x v="55"/>
    <s v="1 GEN LH, Pt Townsend-RETIRED"/>
    <x v="6"/>
    <n v="0"/>
    <n v="0"/>
    <n v="0"/>
    <n v="0"/>
    <n v="0"/>
    <n v="0"/>
    <n v="0"/>
    <n v="0"/>
    <n v="0"/>
    <n v="0"/>
    <n v="0"/>
    <n v="0"/>
  </r>
  <r>
    <x v="56"/>
    <s v="0 GEN Off Fur &amp; Eq, F1/Ep-RET"/>
    <x v="6"/>
    <n v="0"/>
    <n v="0"/>
    <n v="0"/>
    <n v="0"/>
    <n v="0"/>
    <n v="0"/>
    <n v="0"/>
    <n v="0"/>
    <n v="0"/>
    <n v="0"/>
    <n v="0"/>
    <n v="0"/>
  </r>
  <r>
    <x v="56"/>
    <s v="0 GEN Office Furn &amp; Eq, Enc-RET"/>
    <x v="6"/>
    <n v="0"/>
    <n v="0"/>
    <n v="0"/>
    <n v="0"/>
    <n v="0"/>
    <n v="0"/>
    <n v="0"/>
    <n v="0"/>
    <n v="0"/>
    <n v="0"/>
    <n v="0"/>
    <n v="0"/>
  </r>
  <r>
    <x v="56"/>
    <s v="0 GEN Office Furn &amp; Eq-RET"/>
    <x v="6"/>
    <n v="0"/>
    <n v="0"/>
    <n v="0"/>
    <n v="0"/>
    <n v="0"/>
    <n v="0"/>
    <n v="0"/>
    <n v="0"/>
    <n v="0"/>
    <n v="0"/>
    <n v="0"/>
    <n v="0"/>
  </r>
  <r>
    <x v="56"/>
    <s v="1 GEN Off F&amp;E Sumas OP old"/>
    <x v="6"/>
    <n v="91"/>
    <n v="91"/>
    <n v="91"/>
    <n v="92"/>
    <n v="92"/>
    <n v="92"/>
    <n v="0"/>
    <n v="0"/>
    <n v="0"/>
    <n v="0"/>
    <n v="0"/>
    <n v="0"/>
  </r>
  <r>
    <x v="56"/>
    <s v="1 GEN Off F&amp;E Sumas OP old-NSC"/>
    <x v="6"/>
    <n v="0"/>
    <n v="0"/>
    <n v="0"/>
    <n v="0"/>
    <n v="0"/>
    <n v="0"/>
    <n v="0"/>
    <n v="0"/>
    <n v="0"/>
    <n v="0"/>
    <n v="0"/>
    <n v="0"/>
  </r>
  <r>
    <x v="56"/>
    <s v="1 GEN Off Furn &amp; Eq, LSR"/>
    <x v="6"/>
    <n v="146"/>
    <n v="148"/>
    <n v="150"/>
    <n v="152"/>
    <n v="154"/>
    <n v="155"/>
    <n v="157"/>
    <n v="159"/>
    <n v="161"/>
    <n v="163"/>
    <n v="165"/>
    <n v="167"/>
  </r>
  <r>
    <x v="56"/>
    <s v="1 GEN Off Furn &amp; Eq, LSR-NSC"/>
    <x v="6"/>
    <n v="0"/>
    <n v="0"/>
    <n v="0"/>
    <n v="0"/>
    <n v="0"/>
    <n v="0"/>
    <n v="0"/>
    <n v="0"/>
    <n v="0"/>
    <n v="0"/>
    <n v="0"/>
    <n v="0"/>
  </r>
  <r>
    <x v="56"/>
    <s v="1 GEN Off Furn &amp; Eq, Mint Farm"/>
    <x v="6"/>
    <n v="0"/>
    <n v="0"/>
    <n v="0"/>
    <n v="0"/>
    <n v="0"/>
    <n v="0"/>
    <n v="0"/>
    <n v="0"/>
    <n v="0"/>
    <n v="0"/>
    <n v="0"/>
    <n v="0"/>
  </r>
  <r>
    <x v="56"/>
    <s v="1 GEN Off Furn &amp; Eq, Mint-NSC"/>
    <x v="6"/>
    <n v="0"/>
    <n v="0"/>
    <n v="0"/>
    <n v="0"/>
    <n v="0"/>
    <n v="0"/>
    <n v="0"/>
    <n v="0"/>
    <n v="0"/>
    <n v="0"/>
    <n v="0"/>
    <n v="0"/>
  </r>
  <r>
    <x v="56"/>
    <s v="1 GEN Off Furn &amp; Eq, MTF OP"/>
    <x v="6"/>
    <n v="1"/>
    <n v="1"/>
    <n v="1"/>
    <n v="1"/>
    <n v="1"/>
    <n v="1"/>
    <n v="1"/>
    <n v="1"/>
    <n v="1"/>
    <n v="1"/>
    <n v="1"/>
    <n v="1"/>
  </r>
  <r>
    <x v="56"/>
    <s v="1 GEN Off Furn &amp; Eq, MTF OP-NSC"/>
    <x v="6"/>
    <n v="0"/>
    <n v="0"/>
    <n v="0"/>
    <n v="0"/>
    <n v="0"/>
    <n v="0"/>
    <n v="0"/>
    <n v="0"/>
    <n v="0"/>
    <n v="0"/>
    <n v="0"/>
    <n v="0"/>
  </r>
  <r>
    <x v="56"/>
    <s v="1 GEN Off Furn &amp; Eq, WildHo-NSC"/>
    <x v="6"/>
    <n v="0"/>
    <n v="0"/>
    <n v="0"/>
    <n v="0"/>
    <n v="0"/>
    <n v="0"/>
    <n v="0"/>
    <n v="0"/>
    <n v="0"/>
    <n v="0"/>
    <n v="0"/>
    <n v="0"/>
  </r>
  <r>
    <x v="56"/>
    <s v="1 GEN Off Furn &amp; Eq, WildHorse"/>
    <x v="6"/>
    <n v="2"/>
    <n v="2"/>
    <n v="2"/>
    <n v="2"/>
    <n v="2"/>
    <n v="2"/>
    <n v="2"/>
    <n v="2"/>
    <n v="2"/>
    <n v="2"/>
    <n v="2"/>
    <n v="2"/>
  </r>
  <r>
    <x v="56"/>
    <s v="1 GEN Off Furn &amp; Eq,Sumas"/>
    <x v="6"/>
    <n v="0"/>
    <n v="0"/>
    <n v="0"/>
    <n v="0"/>
    <n v="0"/>
    <n v="0"/>
    <n v="93"/>
    <n v="93"/>
    <n v="93"/>
    <n v="94"/>
    <n v="94"/>
    <n v="95"/>
  </r>
  <r>
    <x v="56"/>
    <s v="1 GEN Off Furn &amp; Eq,Sumas-NSC"/>
    <x v="6"/>
    <n v="0"/>
    <n v="0"/>
    <n v="0"/>
    <n v="0"/>
    <n v="0"/>
    <n v="0"/>
    <n v="0"/>
    <n v="0"/>
    <n v="0"/>
    <n v="0"/>
    <n v="0"/>
    <n v="0"/>
  </r>
  <r>
    <x v="56"/>
    <s v="1 GEN Office F&amp;E, GLD OP old"/>
    <x v="6"/>
    <n v="12"/>
    <n v="12"/>
    <n v="12"/>
    <n v="12"/>
    <n v="13"/>
    <n v="13"/>
    <n v="0"/>
    <n v="0"/>
    <n v="0"/>
    <n v="0"/>
    <n v="0"/>
    <n v="0"/>
  </r>
  <r>
    <x v="56"/>
    <s v="1 GEN Office F&amp;E, GLD OP ol-NSC"/>
    <x v="6"/>
    <n v="0"/>
    <n v="0"/>
    <n v="0"/>
    <n v="0"/>
    <n v="0"/>
    <n v="0"/>
    <n v="0"/>
    <n v="0"/>
    <n v="0"/>
    <n v="0"/>
    <n v="0"/>
    <n v="0"/>
  </r>
  <r>
    <x v="56"/>
    <s v="1 GEN Office F&amp;E, LBK #3"/>
    <x v="6"/>
    <n v="12"/>
    <n v="12"/>
    <n v="13"/>
    <n v="13"/>
    <n v="13"/>
    <n v="13"/>
    <n v="13"/>
    <n v="13"/>
    <n v="14"/>
    <n v="14"/>
    <n v="14"/>
    <n v="14"/>
  </r>
  <r>
    <x v="56"/>
    <s v="1 GEN Office F&amp;E, Snoq 1-2013"/>
    <x v="6"/>
    <n v="0"/>
    <n v="0"/>
    <n v="0"/>
    <n v="0"/>
    <n v="0"/>
    <n v="0"/>
    <n v="0"/>
    <n v="0"/>
    <n v="0"/>
    <n v="0"/>
    <n v="0"/>
    <n v="0"/>
  </r>
  <r>
    <x v="56"/>
    <s v="1 GEN Office F&amp;E, Snoq 1-20-NSC"/>
    <x v="6"/>
    <n v="0"/>
    <n v="0"/>
    <n v="0"/>
    <n v="0"/>
    <n v="0"/>
    <n v="0"/>
    <n v="0"/>
    <n v="0"/>
    <n v="0"/>
    <n v="0"/>
    <n v="0"/>
    <n v="0"/>
  </r>
  <r>
    <x v="56"/>
    <s v="1 GEN Office F&amp;E, Snoq 1-NSC"/>
    <x v="6"/>
    <n v="0"/>
    <n v="0"/>
    <n v="0"/>
    <n v="0"/>
    <n v="0"/>
    <n v="0"/>
    <n v="0"/>
    <n v="0"/>
    <n v="0"/>
    <n v="0"/>
    <n v="0"/>
    <n v="0"/>
  </r>
  <r>
    <x v="56"/>
    <s v="1 GEN Office F&amp;E, Snoq 2-2013"/>
    <x v="6"/>
    <n v="0"/>
    <n v="0"/>
    <n v="0"/>
    <n v="0"/>
    <n v="0"/>
    <n v="0"/>
    <n v="0"/>
    <n v="0"/>
    <n v="0"/>
    <n v="0"/>
    <n v="0"/>
    <n v="0"/>
  </r>
  <r>
    <x v="56"/>
    <s v="1 GEN Office F&amp;E, Snoq 2-20-NSC"/>
    <x v="6"/>
    <n v="0"/>
    <n v="0"/>
    <n v="0"/>
    <n v="0"/>
    <n v="0"/>
    <n v="0"/>
    <n v="0"/>
    <n v="0"/>
    <n v="0"/>
    <n v="0"/>
    <n v="0"/>
    <n v="0"/>
  </r>
  <r>
    <x v="56"/>
    <s v="1 GEN Office F&amp;E, Snoqualmie 1"/>
    <x v="6"/>
    <n v="5"/>
    <n v="5"/>
    <n v="5"/>
    <n v="5"/>
    <n v="5"/>
    <n v="5"/>
    <n v="6"/>
    <n v="7"/>
    <n v="8"/>
    <n v="9"/>
    <n v="10"/>
    <n v="11"/>
  </r>
  <r>
    <x v="56"/>
    <s v="1 GEN Office Furn &amp; Eq, Gold"/>
    <x v="6"/>
    <n v="6"/>
    <n v="6"/>
    <n v="6"/>
    <n v="6"/>
    <n v="6"/>
    <n v="6"/>
    <n v="19"/>
    <n v="19"/>
    <n v="20"/>
    <n v="20"/>
    <n v="20"/>
    <n v="20"/>
  </r>
  <r>
    <x v="56"/>
    <s v="1 GEN Office Furn &amp; Eq, Gol-NSC"/>
    <x v="6"/>
    <n v="0"/>
    <n v="0"/>
    <n v="0"/>
    <n v="0"/>
    <n v="0"/>
    <n v="0"/>
    <n v="0"/>
    <n v="0"/>
    <n v="0"/>
    <n v="0"/>
    <n v="0"/>
    <n v="0"/>
  </r>
  <r>
    <x v="56"/>
    <s v="1 GEN Office Furn &amp; Eq, new"/>
    <x v="6"/>
    <n v="105"/>
    <n v="109"/>
    <n v="113"/>
    <n v="117"/>
    <n v="121"/>
    <n v="125"/>
    <n v="-103"/>
    <n v="-79"/>
    <n v="-363"/>
    <n v="-346"/>
    <n v="-328"/>
    <n v="-310"/>
  </r>
  <r>
    <x v="56"/>
    <s v="1 GEN Office Furn &amp; Eq, new-NSC"/>
    <x v="6"/>
    <n v="0"/>
    <n v="0"/>
    <n v="0"/>
    <n v="0"/>
    <n v="0"/>
    <n v="0"/>
    <n v="0"/>
    <n v="0"/>
    <n v="0"/>
    <n v="0"/>
    <n v="0"/>
    <n v="0"/>
  </r>
  <r>
    <x v="56"/>
    <s v="1 GEN Office Furn &amp; Eq, old"/>
    <x v="6"/>
    <n v="-236"/>
    <n v="-188"/>
    <n v="-141"/>
    <n v="-94"/>
    <n v="-46"/>
    <n v="1"/>
    <n v="0"/>
    <n v="0"/>
    <n v="0"/>
    <n v="0"/>
    <n v="0"/>
    <n v="0"/>
  </r>
  <r>
    <x v="56"/>
    <s v="1 GEN Office Furn &amp; Eq, old-NSC"/>
    <x v="6"/>
    <n v="0"/>
    <n v="0"/>
    <n v="0"/>
    <n v="0"/>
    <n v="0"/>
    <n v="0"/>
    <n v="0"/>
    <n v="0"/>
    <n v="0"/>
    <n v="0"/>
    <n v="0"/>
    <n v="0"/>
  </r>
  <r>
    <x v="56"/>
    <s v="1 GEN Office Furn &amp; Eq, UBK"/>
    <x v="6"/>
    <n v="5"/>
    <n v="6"/>
    <n v="6"/>
    <n v="6"/>
    <n v="6"/>
    <n v="6"/>
    <n v="6"/>
    <n v="6"/>
    <n v="6"/>
    <n v="6"/>
    <n v="6"/>
    <n v="7"/>
  </r>
  <r>
    <x v="56"/>
    <s v="1 GEN Office Furn &amp; Eq, UBK-NSC"/>
    <x v="6"/>
    <n v="0"/>
    <n v="0"/>
    <n v="0"/>
    <n v="0"/>
    <n v="0"/>
    <n v="0"/>
    <n v="0"/>
    <n v="0"/>
    <n v="0"/>
    <n v="0"/>
    <n v="0"/>
    <n v="0"/>
  </r>
  <r>
    <x v="56"/>
    <s v="2 GEN Computer Eq, DO NOT USED"/>
    <x v="6"/>
    <n v="0"/>
    <n v="0"/>
    <n v="0"/>
    <n v="0"/>
    <n v="0"/>
    <n v="0"/>
    <n v="0"/>
    <n v="0"/>
    <n v="0"/>
    <n v="0"/>
    <n v="0"/>
    <n v="0"/>
  </r>
  <r>
    <x v="56"/>
    <s v="2 GEN Computer Eq, Encogen"/>
    <x v="6"/>
    <n v="1651"/>
    <n v="1682"/>
    <n v="1713"/>
    <n v="1744"/>
    <n v="1775"/>
    <n v="1806"/>
    <n v="1837"/>
    <n v="1868"/>
    <n v="1899"/>
    <n v="1930"/>
    <n v="1960"/>
    <n v="121"/>
  </r>
  <r>
    <x v="56"/>
    <s v="2 GEN Computer Eq, Encogen-NSC"/>
    <x v="6"/>
    <n v="0"/>
    <n v="0"/>
    <n v="0"/>
    <n v="0"/>
    <n v="0"/>
    <n v="0"/>
    <n v="0"/>
    <n v="0"/>
    <n v="0"/>
    <n v="0"/>
    <n v="0"/>
    <n v="0"/>
  </r>
  <r>
    <x v="56"/>
    <s v="2 GEN Computer Eq, Fred 1/APC"/>
    <x v="6"/>
    <n v="0"/>
    <n v="0"/>
    <n v="0"/>
    <n v="0"/>
    <n v="0"/>
    <n v="0"/>
    <n v="0"/>
    <n v="0"/>
    <n v="0"/>
    <n v="0"/>
    <n v="0"/>
    <n v="0"/>
  </r>
  <r>
    <x v="56"/>
    <s v="2 GEN Computer Eq, Frederickson"/>
    <x v="6"/>
    <n v="45"/>
    <n v="46"/>
    <n v="48"/>
    <n v="49"/>
    <n v="51"/>
    <n v="52"/>
    <n v="53"/>
    <n v="55"/>
    <n v="56"/>
    <n v="58"/>
    <n v="59"/>
    <n v="60"/>
  </r>
  <r>
    <x v="56"/>
    <s v="2 GEN Computer Eq, Frederic-NSC"/>
    <x v="6"/>
    <n v="0"/>
    <n v="0"/>
    <n v="0"/>
    <n v="0"/>
    <n v="0"/>
    <n v="0"/>
    <n v="0"/>
    <n v="0"/>
    <n v="0"/>
    <n v="0"/>
    <n v="0"/>
    <n v="0"/>
  </r>
  <r>
    <x v="56"/>
    <s v="2 GEN Computer Eq, Fredonia"/>
    <x v="6"/>
    <n v="1471"/>
    <n v="1498"/>
    <n v="1526"/>
    <n v="1554"/>
    <n v="1581"/>
    <n v="1609"/>
    <n v="-30"/>
    <n v="-30"/>
    <n v="-30"/>
    <n v="-30"/>
    <n v="-30"/>
    <n v="-30"/>
  </r>
  <r>
    <x v="56"/>
    <s v="2 GEN Computer Eq, Fredonia-NSC"/>
    <x v="6"/>
    <n v="0"/>
    <n v="0"/>
    <n v="0"/>
    <n v="0"/>
    <n v="0"/>
    <n v="0"/>
    <n v="0"/>
    <n v="0"/>
    <n v="0"/>
    <n v="0"/>
    <n v="0"/>
    <n v="0"/>
  </r>
  <r>
    <x v="56"/>
    <s v="2 GEN Computer Eq, Goldendale"/>
    <x v="6"/>
    <n v="623"/>
    <n v="635"/>
    <n v="647"/>
    <n v="659"/>
    <n v="671"/>
    <n v="195"/>
    <n v="199"/>
    <n v="203"/>
    <n v="207"/>
    <n v="211"/>
    <n v="214"/>
    <n v="174"/>
  </r>
  <r>
    <x v="56"/>
    <s v="2 GEN Computer Eq, Goldenda-NSC"/>
    <x v="6"/>
    <n v="0"/>
    <n v="0"/>
    <n v="0"/>
    <n v="0"/>
    <n v="0"/>
    <n v="0"/>
    <n v="0"/>
    <n v="0"/>
    <n v="0"/>
    <n v="0"/>
    <n v="0"/>
    <n v="0"/>
  </r>
  <r>
    <x v="56"/>
    <s v="2 GEN Computer Eq, HPK Ridge"/>
    <x v="6"/>
    <n v="10"/>
    <n v="10"/>
    <n v="12"/>
    <n v="12"/>
    <n v="13"/>
    <n v="13"/>
    <n v="14"/>
    <n v="15"/>
    <n v="15"/>
    <n v="16"/>
    <n v="16"/>
    <n v="17"/>
  </r>
  <r>
    <x v="56"/>
    <s v="2 GEN Computer Eq, HPK Ridg-NSC"/>
    <x v="6"/>
    <n v="0"/>
    <n v="0"/>
    <n v="0"/>
    <n v="0"/>
    <n v="0"/>
    <n v="0"/>
    <n v="0"/>
    <n v="0"/>
    <n v="0"/>
    <n v="0"/>
    <n v="0"/>
    <n v="0"/>
  </r>
  <r>
    <x v="56"/>
    <s v="2 GEN Computer Eq, LB#4-2013"/>
    <x v="6"/>
    <n v="3"/>
    <n v="4"/>
    <n v="4"/>
    <n v="5"/>
    <n v="5"/>
    <n v="6"/>
    <n v="-22"/>
    <n v="-22"/>
    <n v="-22"/>
    <n v="-22"/>
    <n v="-22"/>
    <n v="-22"/>
  </r>
  <r>
    <x v="56"/>
    <s v="2 GEN Computer Eq, LB#4-201-NSC"/>
    <x v="6"/>
    <n v="0"/>
    <n v="0"/>
    <n v="0"/>
    <n v="0"/>
    <n v="0"/>
    <n v="0"/>
    <n v="0"/>
    <n v="0"/>
    <n v="0"/>
    <n v="0"/>
    <n v="0"/>
    <n v="0"/>
  </r>
  <r>
    <x v="56"/>
    <s v="2 GEN Computer Eq, LBK FSC"/>
    <x v="6"/>
    <n v="57"/>
    <n v="58"/>
    <n v="59"/>
    <n v="60"/>
    <n v="61"/>
    <n v="-2"/>
    <n v="-2"/>
    <n v="-2"/>
    <n v="-2"/>
    <n v="-2"/>
    <n v="-2"/>
    <n v="-2"/>
  </r>
  <r>
    <x v="56"/>
    <s v="2 GEN Computer Eq, LBK FSC-NSC"/>
    <x v="6"/>
    <n v="0"/>
    <n v="0"/>
    <n v="0"/>
    <n v="0"/>
    <n v="0"/>
    <n v="0"/>
    <n v="0"/>
    <n v="0"/>
    <n v="0"/>
    <n v="0"/>
    <n v="0"/>
    <n v="0"/>
  </r>
  <r>
    <x v="56"/>
    <s v="2 GEN Computer Eq, LSR"/>
    <x v="6"/>
    <n v="1"/>
    <n v="1"/>
    <n v="1"/>
    <n v="1"/>
    <n v="1"/>
    <n v="1"/>
    <n v="1"/>
    <n v="1"/>
    <n v="1"/>
    <n v="1"/>
    <n v="1"/>
    <n v="1"/>
  </r>
  <r>
    <x v="56"/>
    <s v="2 GEN Computer Eq, LSR-NSC"/>
    <x v="6"/>
    <n v="0"/>
    <n v="0"/>
    <n v="0"/>
    <n v="0"/>
    <n v="0"/>
    <n v="0"/>
    <n v="0"/>
    <n v="0"/>
    <n v="0"/>
    <n v="0"/>
    <n v="0"/>
    <n v="0"/>
  </r>
  <r>
    <x v="56"/>
    <s v="2 GEN Computer Eq, Mint Farm"/>
    <x v="6"/>
    <n v="537"/>
    <n v="547"/>
    <n v="556"/>
    <n v="566"/>
    <n v="575"/>
    <n v="13"/>
    <n v="13"/>
    <n v="9"/>
    <n v="9"/>
    <n v="9"/>
    <n v="9"/>
    <n v="9"/>
  </r>
  <r>
    <x v="56"/>
    <s v="2 GEN Computer Eq, Mint-NSC"/>
    <x v="6"/>
    <n v="0"/>
    <n v="0"/>
    <n v="0"/>
    <n v="0"/>
    <n v="0"/>
    <n v="0"/>
    <n v="0"/>
    <n v="0"/>
    <n v="0"/>
    <n v="0"/>
    <n v="0"/>
    <n v="0"/>
  </r>
  <r>
    <x v="56"/>
    <s v="2 GEN Computer Eq, MTF OP"/>
    <x v="6"/>
    <n v="0"/>
    <n v="0"/>
    <n v="0"/>
    <n v="0"/>
    <n v="0"/>
    <n v="0"/>
    <n v="0"/>
    <n v="0"/>
    <n v="0"/>
    <n v="0"/>
    <n v="0"/>
    <n v="0"/>
  </r>
  <r>
    <x v="56"/>
    <s v="2 GEN Computer Eq, MTF OP-NSC"/>
    <x v="6"/>
    <n v="0"/>
    <n v="0"/>
    <n v="0"/>
    <n v="0"/>
    <n v="0"/>
    <n v="0"/>
    <n v="0"/>
    <n v="0"/>
    <n v="0"/>
    <n v="0"/>
    <n v="0"/>
    <n v="0"/>
  </r>
  <r>
    <x v="56"/>
    <s v="2 GEN Computer Eq, new"/>
    <x v="6"/>
    <n v="8900"/>
    <n v="9131"/>
    <n v="9417"/>
    <n v="9703"/>
    <n v="5033"/>
    <n v="5186"/>
    <n v="5338"/>
    <n v="5560"/>
    <n v="5767"/>
    <n v="5738"/>
    <n v="5983"/>
    <n v="4255"/>
  </r>
  <r>
    <x v="56"/>
    <s v="2 GEN Computer Eq, new-NSC"/>
    <x v="6"/>
    <n v="0"/>
    <n v="0"/>
    <n v="0"/>
    <n v="0"/>
    <n v="0"/>
    <n v="0"/>
    <n v="0"/>
    <n v="0"/>
    <n v="0"/>
    <n v="0"/>
    <n v="0"/>
    <n v="0"/>
  </r>
  <r>
    <x v="56"/>
    <s v="2 GEN Computer Eq, old-RETIRED"/>
    <x v="6"/>
    <n v="0"/>
    <n v="0"/>
    <n v="0"/>
    <n v="0"/>
    <n v="0"/>
    <n v="0"/>
    <n v="0"/>
    <n v="0"/>
    <n v="0"/>
    <n v="0"/>
    <n v="0"/>
    <n v="0"/>
  </r>
  <r>
    <x v="56"/>
    <s v="2 GEN Computer Eq, Snoqualmie 1"/>
    <x v="6"/>
    <n v="55"/>
    <n v="56"/>
    <n v="57"/>
    <n v="58"/>
    <n v="59"/>
    <n v="60"/>
    <n v="62"/>
    <n v="63"/>
    <n v="64"/>
    <n v="65"/>
    <n v="66"/>
    <n v="4"/>
  </r>
  <r>
    <x v="56"/>
    <s v="2 GEN Computer Eq, Snoqualmie 2"/>
    <x v="6"/>
    <n v="42"/>
    <n v="43"/>
    <n v="43"/>
    <n v="44"/>
    <n v="45"/>
    <n v="46"/>
    <n v="46"/>
    <n v="47"/>
    <n v="48"/>
    <n v="49"/>
    <n v="50"/>
    <n v="3"/>
  </r>
  <r>
    <x v="56"/>
    <s v="2 GEN Computer Eq, Sumas"/>
    <x v="6"/>
    <n v="61"/>
    <n v="61"/>
    <n v="61"/>
    <n v="61"/>
    <n v="61"/>
    <n v="61"/>
    <n v="61"/>
    <n v="61"/>
    <n v="61"/>
    <n v="61"/>
    <n v="61"/>
    <n v="61"/>
  </r>
  <r>
    <x v="56"/>
    <s v="2 GEN Computer Eq, Sumas OP-RET"/>
    <x v="6"/>
    <n v="0"/>
    <n v="0"/>
    <n v="0"/>
    <n v="0"/>
    <n v="0"/>
    <n v="0"/>
    <n v="0"/>
    <n v="0"/>
    <n v="0"/>
    <n v="0"/>
    <n v="0"/>
    <n v="0"/>
  </r>
  <r>
    <x v="56"/>
    <s v="2 GEN Computer Eq, Sumas-NSC"/>
    <x v="6"/>
    <n v="0"/>
    <n v="0"/>
    <n v="0"/>
    <n v="0"/>
    <n v="0"/>
    <n v="0"/>
    <n v="0"/>
    <n v="0"/>
    <n v="0"/>
    <n v="0"/>
    <n v="0"/>
    <n v="0"/>
  </r>
  <r>
    <x v="56"/>
    <s v="2 GEN Computer Eq, WHH #2-3"/>
    <x v="6"/>
    <n v="51"/>
    <n v="53"/>
    <n v="54"/>
    <n v="55"/>
    <n v="56"/>
    <n v="57"/>
    <n v="59"/>
    <n v="60"/>
    <n v="61"/>
    <n v="62"/>
    <n v="63"/>
    <n v="65"/>
  </r>
  <r>
    <x v="56"/>
    <s v="2 GEN Computer Eq, WHH #2-3-NSC"/>
    <x v="6"/>
    <n v="0"/>
    <n v="0"/>
    <n v="0"/>
    <n v="0"/>
    <n v="0"/>
    <n v="0"/>
    <n v="0"/>
    <n v="0"/>
    <n v="0"/>
    <n v="0"/>
    <n v="0"/>
    <n v="0"/>
  </r>
  <r>
    <x v="56"/>
    <s v="2 GEN Computer Eq, Wild Horse"/>
    <x v="6"/>
    <n v="3"/>
    <n v="3"/>
    <n v="3"/>
    <n v="3"/>
    <n v="3"/>
    <n v="3"/>
    <n v="3"/>
    <n v="3"/>
    <n v="3"/>
    <n v="3"/>
    <n v="3"/>
    <n v="3"/>
  </r>
  <r>
    <x v="56"/>
    <s v="2 GEN Computer Eq, Wild Hrs Exp"/>
    <x v="6"/>
    <n v="21"/>
    <n v="22"/>
    <n v="23"/>
    <n v="24"/>
    <n v="25"/>
    <n v="26"/>
    <n v="26"/>
    <n v="27"/>
    <n v="28"/>
    <n v="29"/>
    <n v="30"/>
    <n v="31"/>
  </r>
  <r>
    <x v="56"/>
    <s v="2 GEN Computer Eq, Wild Hrs-NSC"/>
    <x v="6"/>
    <n v="0"/>
    <n v="0"/>
    <n v="0"/>
    <n v="0"/>
    <n v="0"/>
    <n v="0"/>
    <n v="0"/>
    <n v="0"/>
    <n v="0"/>
    <n v="0"/>
    <n v="0"/>
    <n v="0"/>
  </r>
  <r>
    <x v="56"/>
    <s v="2 GEN Computer Eq, Wld Hrs-NSC"/>
    <x v="6"/>
    <n v="0"/>
    <n v="0"/>
    <n v="0"/>
    <n v="0"/>
    <n v="0"/>
    <n v="0"/>
    <n v="0"/>
    <n v="0"/>
    <n v="0"/>
    <n v="0"/>
    <n v="0"/>
    <n v="0"/>
  </r>
  <r>
    <x v="56"/>
    <s v="2 GEN Computer Equip, UBK"/>
    <x v="6"/>
    <n v="319"/>
    <n v="328"/>
    <n v="337"/>
    <n v="346"/>
    <n v="356"/>
    <n v="365"/>
    <n v="374"/>
    <n v="383"/>
    <n v="393"/>
    <n v="402"/>
    <n v="411"/>
    <n v="420"/>
  </r>
  <r>
    <x v="56"/>
    <s v="2 GEN Computer Equip, UBK-NSC"/>
    <x v="6"/>
    <n v="0"/>
    <n v="0"/>
    <n v="0"/>
    <n v="0"/>
    <n v="0"/>
    <n v="0"/>
    <n v="0"/>
    <n v="0"/>
    <n v="0"/>
    <n v="0"/>
    <n v="0"/>
    <n v="0"/>
  </r>
  <r>
    <x v="56"/>
    <s v="3 GEN Printers, new"/>
    <x v="6"/>
    <n v="0"/>
    <n v="0"/>
    <n v="0"/>
    <n v="0"/>
    <n v="0"/>
    <n v="0"/>
    <n v="0"/>
    <n v="0"/>
    <n v="0"/>
    <n v="0"/>
    <n v="0"/>
    <n v="0"/>
  </r>
  <r>
    <x v="56"/>
    <s v="3 GEN Printers, new-NSC"/>
    <x v="6"/>
    <n v="0"/>
    <n v="0"/>
    <n v="0"/>
    <n v="0"/>
    <n v="0"/>
    <n v="0"/>
    <n v="0"/>
    <n v="0"/>
    <n v="0"/>
    <n v="0"/>
    <n v="0"/>
    <n v="0"/>
  </r>
  <r>
    <x v="56"/>
    <s v="4 GEN Computer Equip- RET"/>
    <x v="6"/>
    <n v="0"/>
    <n v="0"/>
    <n v="0"/>
    <n v="0"/>
    <n v="0"/>
    <n v="0"/>
    <n v="0"/>
    <n v="0"/>
    <n v="0"/>
    <n v="0"/>
    <n v="0"/>
    <n v="0"/>
  </r>
  <r>
    <x v="57"/>
    <s v="GEN Trans Equip, Colstrip 1"/>
    <x v="6"/>
    <n v="37"/>
    <n v="37"/>
    <n v="56"/>
    <n v="56"/>
    <n v="57"/>
    <n v="58"/>
    <n v="58"/>
    <n v="59"/>
    <n v="59"/>
    <n v="60"/>
    <n v="61"/>
    <n v="61"/>
  </r>
  <r>
    <x v="57"/>
    <s v="GEN Trans Equip, Colstrip 2"/>
    <x v="6"/>
    <n v="37"/>
    <n v="37"/>
    <n v="52"/>
    <n v="53"/>
    <n v="54"/>
    <n v="54"/>
    <n v="55"/>
    <n v="56"/>
    <n v="56"/>
    <n v="57"/>
    <n v="57"/>
    <n v="58"/>
  </r>
  <r>
    <x v="57"/>
    <s v="GEN Trans Equip, Colstrip 3"/>
    <x v="6"/>
    <n v="23"/>
    <n v="24"/>
    <n v="35"/>
    <n v="35"/>
    <n v="36"/>
    <n v="36"/>
    <n v="37"/>
    <n v="37"/>
    <n v="38"/>
    <n v="38"/>
    <n v="39"/>
    <n v="39"/>
  </r>
  <r>
    <x v="57"/>
    <s v="GEN Trans Equip, Colstrip 4"/>
    <x v="6"/>
    <n v="23"/>
    <n v="24"/>
    <n v="33"/>
    <n v="34"/>
    <n v="34"/>
    <n v="35"/>
    <n v="35"/>
    <n v="35"/>
    <n v="36"/>
    <n v="36"/>
    <n v="37"/>
    <n v="37"/>
  </r>
  <r>
    <x v="57"/>
    <s v="GEN Trans Equip, Colstrip1-NSC"/>
    <x v="6"/>
    <n v="0"/>
    <n v="0"/>
    <n v="0"/>
    <n v="0"/>
    <n v="0"/>
    <n v="0"/>
    <n v="0"/>
    <n v="0"/>
    <n v="0"/>
    <n v="0"/>
    <n v="0"/>
    <n v="0"/>
  </r>
  <r>
    <x v="57"/>
    <s v="GEN Trans Equip, Colstrip2-NSC"/>
    <x v="6"/>
    <n v="0"/>
    <n v="0"/>
    <n v="0"/>
    <n v="0"/>
    <n v="0"/>
    <n v="0"/>
    <n v="0"/>
    <n v="0"/>
    <n v="0"/>
    <n v="0"/>
    <n v="0"/>
    <n v="0"/>
  </r>
  <r>
    <x v="57"/>
    <s v="GEN Trans Equip, Colstrip3-NSC"/>
    <x v="6"/>
    <n v="0"/>
    <n v="0"/>
    <n v="0"/>
    <n v="0"/>
    <n v="0"/>
    <n v="0"/>
    <n v="0"/>
    <n v="0"/>
    <n v="0"/>
    <n v="0"/>
    <n v="0"/>
    <n v="0"/>
  </r>
  <r>
    <x v="57"/>
    <s v="GEN Trans Equip, Colstrip4-NSC"/>
    <x v="6"/>
    <n v="0"/>
    <n v="0"/>
    <n v="0"/>
    <n v="0"/>
    <n v="0"/>
    <n v="0"/>
    <n v="0"/>
    <n v="0"/>
    <n v="0"/>
    <n v="0"/>
    <n v="0"/>
    <n v="0"/>
  </r>
  <r>
    <x v="57"/>
    <s v="GEN Trans Equip, new"/>
    <x v="6"/>
    <n v="6195"/>
    <n v="6230"/>
    <n v="7094"/>
    <n v="7140"/>
    <n v="7186"/>
    <n v="7231"/>
    <n v="7277"/>
    <n v="7323"/>
    <n v="7369"/>
    <n v="7415"/>
    <n v="7461"/>
    <n v="7508"/>
  </r>
  <r>
    <x v="57"/>
    <s v="GEN Trans Equip, new-NSC"/>
    <x v="6"/>
    <n v="0"/>
    <n v="0"/>
    <n v="0"/>
    <n v="0"/>
    <n v="0"/>
    <n v="0"/>
    <n v="0"/>
    <n v="0"/>
    <n v="0"/>
    <n v="0"/>
    <n v="0"/>
    <n v="0"/>
  </r>
  <r>
    <x v="57"/>
    <s v="GEN Trans Equip, old"/>
    <x v="6"/>
    <n v="0"/>
    <n v="0"/>
    <n v="0"/>
    <n v="0"/>
    <n v="0"/>
    <n v="0"/>
    <n v="0"/>
    <n v="0"/>
    <n v="0"/>
    <n v="0"/>
    <n v="0"/>
    <n v="0"/>
  </r>
  <r>
    <x v="57"/>
    <s v="GEN Trans Equip, old-NSC"/>
    <x v="6"/>
    <n v="0"/>
    <n v="0"/>
    <n v="0"/>
    <n v="0"/>
    <n v="0"/>
    <n v="0"/>
    <n v="0"/>
    <n v="0"/>
    <n v="0"/>
    <n v="0"/>
    <n v="0"/>
    <n v="0"/>
  </r>
  <r>
    <x v="57"/>
    <s v="GEN Trans Equip, Snoq Park"/>
    <x v="6"/>
    <n v="5"/>
    <n v="5"/>
    <n v="5"/>
    <n v="5"/>
    <n v="5"/>
    <n v="5"/>
    <n v="5"/>
    <n v="5"/>
    <n v="5"/>
    <n v="5"/>
    <n v="6"/>
    <n v="6"/>
  </r>
  <r>
    <x v="57"/>
    <s v="GEN Trans Equip, Snoq Park-NSC"/>
    <x v="6"/>
    <n v="0"/>
    <n v="0"/>
    <n v="0"/>
    <n v="0"/>
    <n v="0"/>
    <n v="0"/>
    <n v="0"/>
    <n v="0"/>
    <n v="0"/>
    <n v="0"/>
    <n v="0"/>
    <n v="0"/>
  </r>
  <r>
    <x v="57"/>
    <s v="GEN Transp Eq, Encogen old"/>
    <x v="6"/>
    <n v="-5"/>
    <n v="0"/>
    <n v="-5"/>
    <n v="-4"/>
    <n v="-4"/>
    <n v="-4"/>
    <n v="-4"/>
    <n v="-4"/>
    <n v="-4"/>
    <n v="-4"/>
    <n v="-4"/>
    <n v="-4"/>
  </r>
  <r>
    <x v="57"/>
    <s v="GEN Transp Eq, Encogen old-NSC"/>
    <x v="6"/>
    <n v="0"/>
    <n v="0"/>
    <n v="0"/>
    <n v="0"/>
    <n v="0"/>
    <n v="0"/>
    <n v="0"/>
    <n v="0"/>
    <n v="0"/>
    <n v="0"/>
    <n v="0"/>
    <n v="0"/>
  </r>
  <r>
    <x v="58"/>
    <s v="0 GEN Stores Equip, new"/>
    <x v="6"/>
    <n v="41"/>
    <n v="-296"/>
    <n v="43"/>
    <n v="44"/>
    <n v="44"/>
    <n v="45"/>
    <n v="41"/>
    <n v="42"/>
    <n v="43"/>
    <n v="44"/>
    <n v="45"/>
    <n v="46"/>
  </r>
  <r>
    <x v="58"/>
    <s v="0 GEN Stores Equip, new-NSC"/>
    <x v="6"/>
    <n v="0"/>
    <n v="0"/>
    <n v="0"/>
    <n v="0"/>
    <n v="0"/>
    <n v="0"/>
    <n v="0"/>
    <n v="0"/>
    <n v="0"/>
    <n v="0"/>
    <n v="0"/>
    <n v="0"/>
  </r>
  <r>
    <x v="58"/>
    <s v="0 GEN Stores Equip, old"/>
    <x v="6"/>
    <n v="-333"/>
    <n v="11"/>
    <n v="-322"/>
    <n v="-316"/>
    <n v="-310"/>
    <n v="-305"/>
    <n v="-299"/>
    <n v="-293"/>
    <n v="-288"/>
    <n v="-282"/>
    <n v="-277"/>
    <n v="-271"/>
  </r>
  <r>
    <x v="58"/>
    <s v="0 GEN Stores Equip, old-NSC"/>
    <x v="6"/>
    <n v="0"/>
    <n v="0"/>
    <n v="0"/>
    <n v="0"/>
    <n v="0"/>
    <n v="0"/>
    <n v="0"/>
    <n v="0"/>
    <n v="0"/>
    <n v="0"/>
    <n v="0"/>
    <n v="0"/>
  </r>
  <r>
    <x v="58"/>
    <s v="1 GEN Stores Equip&gt;$20K-RET"/>
    <x v="6"/>
    <n v="0"/>
    <n v="0"/>
    <n v="0"/>
    <n v="0"/>
    <n v="0"/>
    <n v="0"/>
    <n v="0"/>
    <n v="0"/>
    <n v="0"/>
    <n v="0"/>
    <n v="0"/>
    <n v="0"/>
  </r>
  <r>
    <x v="59"/>
    <s v="0 GEN Tools Hop Ridge, new-NSC"/>
    <x v="6"/>
    <n v="0"/>
    <n v="0"/>
    <n v="0"/>
    <n v="0"/>
    <n v="0"/>
    <n v="0"/>
    <n v="0"/>
    <n v="0"/>
    <n v="0"/>
    <n v="0"/>
    <n v="0"/>
    <n v="0"/>
  </r>
  <r>
    <x v="59"/>
    <s v="0 GEN Tools Hopkins Ridge, new"/>
    <x v="6"/>
    <n v="11"/>
    <n v="11"/>
    <n v="11"/>
    <n v="11"/>
    <n v="11"/>
    <n v="12"/>
    <n v="12"/>
    <n v="12"/>
    <n v="12"/>
    <n v="12"/>
    <n v="12"/>
    <n v="12"/>
  </r>
  <r>
    <x v="59"/>
    <s v="0 GEN Tools LSR"/>
    <x v="6"/>
    <n v="49"/>
    <n v="51"/>
    <n v="52"/>
    <n v="53"/>
    <n v="55"/>
    <n v="56"/>
    <n v="57"/>
    <n v="59"/>
    <n v="60"/>
    <n v="61"/>
    <n v="63"/>
    <n v="64"/>
  </r>
  <r>
    <x v="59"/>
    <s v="0 GEN Tools LSR-NSC"/>
    <x v="6"/>
    <n v="0"/>
    <n v="0"/>
    <n v="0"/>
    <n v="0"/>
    <n v="0"/>
    <n v="0"/>
    <n v="0"/>
    <n v="0"/>
    <n v="0"/>
    <n v="0"/>
    <n v="0"/>
    <n v="0"/>
  </r>
  <r>
    <x v="59"/>
    <s v="0 GEN Tools, Colstrip 1"/>
    <x v="6"/>
    <n v="47"/>
    <n v="47"/>
    <n v="48"/>
    <n v="49"/>
    <n v="50"/>
    <n v="51"/>
    <n v="52"/>
    <n v="52"/>
    <n v="53"/>
    <n v="54"/>
    <n v="55"/>
    <n v="56"/>
  </r>
  <r>
    <x v="59"/>
    <s v="0 GEN Tools, Colstrip 1-NSC"/>
    <x v="6"/>
    <n v="0"/>
    <n v="0"/>
    <n v="0"/>
    <n v="0"/>
    <n v="0"/>
    <n v="0"/>
    <n v="0"/>
    <n v="0"/>
    <n v="0"/>
    <n v="0"/>
    <n v="0"/>
    <n v="0"/>
  </r>
  <r>
    <x v="59"/>
    <s v="0 GEN Tools, Colstrip 2"/>
    <x v="6"/>
    <n v="41"/>
    <n v="42"/>
    <n v="43"/>
    <n v="43"/>
    <n v="44"/>
    <n v="45"/>
    <n v="46"/>
    <n v="47"/>
    <n v="47"/>
    <n v="48"/>
    <n v="49"/>
    <n v="50"/>
  </r>
  <r>
    <x v="59"/>
    <s v="0 GEN Tools, Colstrip 2-NSC"/>
    <x v="6"/>
    <n v="0"/>
    <n v="0"/>
    <n v="0"/>
    <n v="0"/>
    <n v="0"/>
    <n v="0"/>
    <n v="0"/>
    <n v="0"/>
    <n v="0"/>
    <n v="0"/>
    <n v="0"/>
    <n v="0"/>
  </r>
  <r>
    <x v="59"/>
    <s v="0 GEN Tools, Colstrip 3"/>
    <x v="6"/>
    <n v="34"/>
    <n v="35"/>
    <n v="35"/>
    <n v="36"/>
    <n v="37"/>
    <n v="37"/>
    <n v="38"/>
    <n v="38"/>
    <n v="39"/>
    <n v="40"/>
    <n v="40"/>
    <n v="41"/>
  </r>
  <r>
    <x v="59"/>
    <s v="0 GEN Tools, Colstrip 3-NSC"/>
    <x v="6"/>
    <n v="0"/>
    <n v="0"/>
    <n v="0"/>
    <n v="0"/>
    <n v="0"/>
    <n v="0"/>
    <n v="0"/>
    <n v="0"/>
    <n v="0"/>
    <n v="0"/>
    <n v="0"/>
    <n v="0"/>
  </r>
  <r>
    <x v="59"/>
    <s v="0 GEN Tools, Colstrip 4"/>
    <x v="6"/>
    <n v="32"/>
    <n v="33"/>
    <n v="33"/>
    <n v="34"/>
    <n v="34"/>
    <n v="35"/>
    <n v="36"/>
    <n v="36"/>
    <n v="37"/>
    <n v="37"/>
    <n v="38"/>
    <n v="38"/>
  </r>
  <r>
    <x v="59"/>
    <s v="0 GEN Tools, Colstrip 4-NSC"/>
    <x v="6"/>
    <n v="0"/>
    <n v="0"/>
    <n v="0"/>
    <n v="0"/>
    <n v="0"/>
    <n v="0"/>
    <n v="0"/>
    <n v="0"/>
    <n v="0"/>
    <n v="0"/>
    <n v="0"/>
    <n v="0"/>
  </r>
  <r>
    <x v="59"/>
    <s v="0 GEN Tools/Garage,  MTF OP"/>
    <x v="6"/>
    <n v="25"/>
    <n v="25"/>
    <n v="25"/>
    <n v="26"/>
    <n v="26"/>
    <n v="26"/>
    <n v="26"/>
    <n v="27"/>
    <n v="27"/>
    <n v="27"/>
    <n v="27"/>
    <n v="27"/>
  </r>
  <r>
    <x v="59"/>
    <s v="0 GEN Tools/Garage,  MTF OP-NSC"/>
    <x v="6"/>
    <n v="0"/>
    <n v="0"/>
    <n v="0"/>
    <n v="0"/>
    <n v="0"/>
    <n v="0"/>
    <n v="0"/>
    <n v="0"/>
    <n v="0"/>
    <n v="0"/>
    <n v="0"/>
    <n v="0"/>
  </r>
  <r>
    <x v="59"/>
    <s v="0 GEN Tools/Garage, MTF new"/>
    <x v="6"/>
    <n v="0"/>
    <n v="0"/>
    <n v="0"/>
    <n v="0"/>
    <n v="0"/>
    <n v="0"/>
    <n v="0"/>
    <n v="0"/>
    <n v="10"/>
    <n v="19"/>
    <n v="28"/>
    <n v="0"/>
  </r>
  <r>
    <x v="59"/>
    <s v="0 GEN Tools/Garage, MTF new-NSC"/>
    <x v="6"/>
    <n v="0"/>
    <n v="0"/>
    <n v="0"/>
    <n v="0"/>
    <n v="0"/>
    <n v="0"/>
    <n v="0"/>
    <n v="0"/>
    <n v="0"/>
    <n v="0"/>
    <n v="0"/>
    <n v="0"/>
  </r>
  <r>
    <x v="59"/>
    <s v="0 GEN Tools/Garage/Shop, ne-NSC"/>
    <x v="6"/>
    <n v="0"/>
    <n v="0"/>
    <n v="0"/>
    <n v="0"/>
    <n v="0"/>
    <n v="0"/>
    <n v="0"/>
    <n v="0"/>
    <n v="0"/>
    <n v="0"/>
    <n v="0"/>
    <n v="0"/>
  </r>
  <r>
    <x v="59"/>
    <s v="0 GEN Tools/Garage/Shop, new"/>
    <x v="6"/>
    <n v="1887"/>
    <n v="1926"/>
    <n v="1965"/>
    <n v="2004"/>
    <n v="2043"/>
    <n v="2082"/>
    <n v="2007"/>
    <n v="2068"/>
    <n v="2117"/>
    <n v="2169"/>
    <n v="2220"/>
    <n v="2276"/>
  </r>
  <r>
    <x v="59"/>
    <s v="0 GEN Tools/Garage/Shop, old"/>
    <x v="6"/>
    <n v="-117"/>
    <n v="-102"/>
    <n v="-87"/>
    <n v="-72"/>
    <n v="-57"/>
    <n v="-42"/>
    <n v="0"/>
    <n v="0"/>
    <n v="0"/>
    <n v="0"/>
    <n v="0"/>
    <n v="0"/>
  </r>
  <r>
    <x v="59"/>
    <s v="0 GEN Tools/Garage/Shop, ol-NSC"/>
    <x v="6"/>
    <n v="0"/>
    <n v="0"/>
    <n v="0"/>
    <n v="0"/>
    <n v="0"/>
    <n v="0"/>
    <n v="0"/>
    <n v="0"/>
    <n v="0"/>
    <n v="0"/>
    <n v="0"/>
    <n v="0"/>
  </r>
  <r>
    <x v="59"/>
    <s v="1 GEN Tools/Garage/Shop- RET"/>
    <x v="6"/>
    <n v="0"/>
    <n v="0"/>
    <n v="0"/>
    <n v="0"/>
    <n v="0"/>
    <n v="0"/>
    <n v="0"/>
    <n v="0"/>
    <n v="0"/>
    <n v="0"/>
    <n v="0"/>
    <n v="0"/>
  </r>
  <r>
    <x v="59"/>
    <s v="2 GEN Tools/Garage/Shop-RET"/>
    <x v="6"/>
    <n v="0"/>
    <n v="0"/>
    <n v="0"/>
    <n v="0"/>
    <n v="0"/>
    <n v="0"/>
    <n v="0"/>
    <n v="0"/>
    <n v="0"/>
    <n v="0"/>
    <n v="0"/>
    <n v="0"/>
  </r>
  <r>
    <x v="60"/>
    <s v="0 GEN Laboratory Equip, new"/>
    <x v="6"/>
    <n v="799"/>
    <n v="812"/>
    <n v="824"/>
    <n v="837"/>
    <n v="850"/>
    <n v="863"/>
    <n v="1400"/>
    <n v="1417"/>
    <n v="1253"/>
    <n v="1277"/>
    <n v="1302"/>
    <n v="1326"/>
  </r>
  <r>
    <x v="60"/>
    <s v="0 GEN Laboratory Equip, new-NSC"/>
    <x v="6"/>
    <n v="0"/>
    <n v="0"/>
    <n v="0"/>
    <n v="0"/>
    <n v="0"/>
    <n v="0"/>
    <n v="0"/>
    <n v="0"/>
    <n v="0"/>
    <n v="0"/>
    <n v="0"/>
    <n v="0"/>
  </r>
  <r>
    <x v="60"/>
    <s v="0 GEN Laboratory Equip, old"/>
    <x v="6"/>
    <n v="501"/>
    <n v="575"/>
    <n v="650"/>
    <n v="725"/>
    <n v="800"/>
    <n v="874"/>
    <n v="0"/>
    <n v="0"/>
    <n v="0"/>
    <n v="0"/>
    <n v="0"/>
    <n v="0"/>
  </r>
  <r>
    <x v="60"/>
    <s v="0 GEN Laboratory Equip, old-NSC"/>
    <x v="6"/>
    <n v="0"/>
    <n v="0"/>
    <n v="0"/>
    <n v="0"/>
    <n v="0"/>
    <n v="0"/>
    <n v="0"/>
    <n v="0"/>
    <n v="0"/>
    <n v="0"/>
    <n v="0"/>
    <n v="0"/>
  </r>
  <r>
    <x v="60"/>
    <s v="1 GEN Laboratory Equip - RET"/>
    <x v="6"/>
    <n v="0"/>
    <n v="0"/>
    <n v="0"/>
    <n v="0"/>
    <n v="0"/>
    <n v="0"/>
    <n v="0"/>
    <n v="0"/>
    <n v="0"/>
    <n v="0"/>
    <n v="0"/>
    <n v="0"/>
  </r>
  <r>
    <x v="61"/>
    <s v="GEN Power-Op Equip, Colstrip 1"/>
    <x v="6"/>
    <n v="43"/>
    <n v="44"/>
    <n v="27"/>
    <n v="28"/>
    <n v="29"/>
    <n v="29"/>
    <n v="30"/>
    <n v="31"/>
    <n v="32"/>
    <n v="32"/>
    <n v="33"/>
    <n v="34"/>
  </r>
  <r>
    <x v="61"/>
    <s v="GEN Power-Op Equip, Colstrip 2"/>
    <x v="6"/>
    <n v="36"/>
    <n v="37"/>
    <n v="23"/>
    <n v="24"/>
    <n v="25"/>
    <n v="26"/>
    <n v="26"/>
    <n v="27"/>
    <n v="28"/>
    <n v="29"/>
    <n v="29"/>
    <n v="30"/>
  </r>
  <r>
    <x v="61"/>
    <s v="GEN Power-Op Equip, Colstrip 3"/>
    <x v="6"/>
    <n v="25"/>
    <n v="25"/>
    <n v="15"/>
    <n v="15"/>
    <n v="16"/>
    <n v="16"/>
    <n v="17"/>
    <n v="17"/>
    <n v="18"/>
    <n v="18"/>
    <n v="19"/>
    <n v="19"/>
  </r>
  <r>
    <x v="61"/>
    <s v="GEN Power-Op Equip, Colstrip 4"/>
    <x v="6"/>
    <n v="24"/>
    <n v="25"/>
    <n v="16"/>
    <n v="17"/>
    <n v="17"/>
    <n v="18"/>
    <n v="18"/>
    <n v="19"/>
    <n v="19"/>
    <n v="20"/>
    <n v="20"/>
    <n v="21"/>
  </r>
  <r>
    <x v="61"/>
    <s v="GEN Power-Op Equip, new"/>
    <x v="6"/>
    <n v="2835"/>
    <n v="2866"/>
    <n v="2076"/>
    <n v="2099"/>
    <n v="2123"/>
    <n v="2146"/>
    <n v="2169"/>
    <n v="2185"/>
    <n v="2205"/>
    <n v="2225"/>
    <n v="2245"/>
    <n v="2265"/>
  </r>
  <r>
    <x v="61"/>
    <s v="GEN Power-Op Equip, new-NSC"/>
    <x v="6"/>
    <n v="0"/>
    <n v="0"/>
    <n v="0"/>
    <n v="0"/>
    <n v="0"/>
    <n v="0"/>
    <n v="0"/>
    <n v="0"/>
    <n v="0"/>
    <n v="0"/>
    <n v="0"/>
    <n v="0"/>
  </r>
  <r>
    <x v="61"/>
    <s v="GEN Power-Op Equip, old-RET"/>
    <x v="6"/>
    <n v="0"/>
    <n v="0"/>
    <n v="0"/>
    <n v="0"/>
    <n v="0"/>
    <n v="0"/>
    <n v="0"/>
    <n v="0"/>
    <n v="0"/>
    <n v="0"/>
    <n v="0"/>
    <n v="0"/>
  </r>
  <r>
    <x v="61"/>
    <s v="GEN PwrOp Equp, Colstrip1-NSC"/>
    <x v="6"/>
    <n v="0"/>
    <n v="0"/>
    <n v="0"/>
    <n v="0"/>
    <n v="0"/>
    <n v="0"/>
    <n v="0"/>
    <n v="0"/>
    <n v="0"/>
    <n v="0"/>
    <n v="0"/>
    <n v="0"/>
  </r>
  <r>
    <x v="61"/>
    <s v="GEN PwrOp Equp, Colstrip2-NSC"/>
    <x v="6"/>
    <n v="0"/>
    <n v="0"/>
    <n v="0"/>
    <n v="0"/>
    <n v="0"/>
    <n v="0"/>
    <n v="0"/>
    <n v="0"/>
    <n v="0"/>
    <n v="0"/>
    <n v="0"/>
    <n v="0"/>
  </r>
  <r>
    <x v="61"/>
    <s v="GEN PwrOp Equp, Colstrip3-NSC"/>
    <x v="6"/>
    <n v="0"/>
    <n v="0"/>
    <n v="0"/>
    <n v="0"/>
    <n v="0"/>
    <n v="0"/>
    <n v="0"/>
    <n v="0"/>
    <n v="0"/>
    <n v="0"/>
    <n v="0"/>
    <n v="0"/>
  </r>
  <r>
    <x v="61"/>
    <s v="GEN PwrOp Equp, Colstrip4-NSC"/>
    <x v="6"/>
    <n v="0"/>
    <n v="0"/>
    <n v="0"/>
    <n v="0"/>
    <n v="0"/>
    <n v="0"/>
    <n v="0"/>
    <n v="0"/>
    <n v="0"/>
    <n v="0"/>
    <n v="0"/>
    <n v="0"/>
  </r>
  <r>
    <x v="62"/>
    <s v="0 DONOTUSE, Alpac"/>
    <x v="6"/>
    <n v="0"/>
    <n v="0"/>
    <n v="0"/>
    <n v="0"/>
    <n v="0"/>
    <n v="0"/>
    <n v="0"/>
    <n v="0"/>
    <n v="0"/>
    <n v="0"/>
    <n v="0"/>
    <n v="0"/>
  </r>
  <r>
    <x v="62"/>
    <s v="0 DONOTUSE, Arco Central"/>
    <x v="6"/>
    <n v="0"/>
    <n v="0"/>
    <n v="0"/>
    <n v="0"/>
    <n v="0"/>
    <n v="0"/>
    <n v="0"/>
    <n v="0"/>
    <n v="0"/>
    <n v="0"/>
    <n v="0"/>
    <n v="0"/>
  </r>
  <r>
    <x v="62"/>
    <s v="0 DONOTUSE, Arco North"/>
    <x v="6"/>
    <n v="0"/>
    <n v="0"/>
    <n v="0"/>
    <n v="0"/>
    <n v="0"/>
    <n v="0"/>
    <n v="0"/>
    <n v="0"/>
    <n v="0"/>
    <n v="0"/>
    <n v="0"/>
    <n v="0"/>
  </r>
  <r>
    <x v="62"/>
    <s v="0 DONOTUSE, Arco South"/>
    <x v="6"/>
    <n v="0"/>
    <n v="0"/>
    <n v="0"/>
    <n v="0"/>
    <n v="0"/>
    <n v="0"/>
    <n v="0"/>
    <n v="0"/>
    <n v="0"/>
    <n v="0"/>
    <n v="0"/>
    <n v="0"/>
  </r>
  <r>
    <x v="62"/>
    <s v="0 DONOTUSE, Boeing Rentn"/>
    <x v="6"/>
    <n v="0"/>
    <n v="0"/>
    <n v="0"/>
    <n v="0"/>
    <n v="0"/>
    <n v="0"/>
    <n v="0"/>
    <n v="0"/>
    <n v="0"/>
    <n v="0"/>
    <n v="0"/>
    <n v="0"/>
  </r>
  <r>
    <x v="62"/>
    <s v="0 DONOTUSE, Clover Vally"/>
    <x v="6"/>
    <n v="0"/>
    <n v="0"/>
    <n v="0"/>
    <n v="0"/>
    <n v="0"/>
    <n v="0"/>
    <n v="0"/>
    <n v="0"/>
    <n v="0"/>
    <n v="0"/>
    <n v="0"/>
    <n v="0"/>
  </r>
  <r>
    <x v="62"/>
    <s v="0 DONOTUSE, Cov-Ber"/>
    <x v="6"/>
    <n v="0"/>
    <n v="0"/>
    <n v="0"/>
    <n v="0"/>
    <n v="0"/>
    <n v="0"/>
    <n v="0"/>
    <n v="0"/>
    <n v="0"/>
    <n v="0"/>
    <n v="0"/>
    <n v="0"/>
  </r>
  <r>
    <x v="62"/>
    <s v="0 DONOTUSE, Crescent Hbr"/>
    <x v="6"/>
    <n v="0"/>
    <n v="0"/>
    <n v="0"/>
    <n v="0"/>
    <n v="0"/>
    <n v="0"/>
    <n v="0"/>
    <n v="0"/>
    <n v="0"/>
    <n v="0"/>
    <n v="0"/>
    <n v="0"/>
  </r>
  <r>
    <x v="62"/>
    <s v="0 DONOTUSE, Olymp Avon"/>
    <x v="6"/>
    <n v="0"/>
    <n v="0"/>
    <n v="0"/>
    <n v="0"/>
    <n v="0"/>
    <n v="0"/>
    <n v="0"/>
    <n v="0"/>
    <n v="0"/>
    <n v="0"/>
    <n v="0"/>
    <n v="0"/>
  </r>
  <r>
    <x v="62"/>
    <s v="0 DONOTUSE, Paccar"/>
    <x v="6"/>
    <n v="0"/>
    <n v="0"/>
    <n v="0"/>
    <n v="0"/>
    <n v="0"/>
    <n v="0"/>
    <n v="0"/>
    <n v="0"/>
    <n v="0"/>
    <n v="0"/>
    <n v="0"/>
    <n v="0"/>
  </r>
  <r>
    <x v="62"/>
    <s v="0 DONOTUSE, Poulsbo"/>
    <x v="6"/>
    <n v="0"/>
    <n v="0"/>
    <n v="0"/>
    <n v="0"/>
    <n v="0"/>
    <n v="0"/>
    <n v="0"/>
    <n v="0"/>
    <n v="0"/>
    <n v="0"/>
    <n v="0"/>
    <n v="0"/>
  </r>
  <r>
    <x v="62"/>
    <s v="0 DONOTUSE, Texaco East"/>
    <x v="6"/>
    <n v="0"/>
    <n v="0"/>
    <n v="0"/>
    <n v="0"/>
    <n v="0"/>
    <n v="0"/>
    <n v="0"/>
    <n v="0"/>
    <n v="0"/>
    <n v="0"/>
    <n v="0"/>
    <n v="0"/>
  </r>
  <r>
    <x v="62"/>
    <s v="0 DONOTUSE, Texaco West"/>
    <x v="6"/>
    <n v="0"/>
    <n v="0"/>
    <n v="0"/>
    <n v="0"/>
    <n v="0"/>
    <n v="0"/>
    <n v="0"/>
    <n v="0"/>
    <n v="0"/>
    <n v="0"/>
    <n v="0"/>
    <n v="0"/>
  </r>
  <r>
    <x v="62"/>
    <s v="0 DONOTUSE, Vitulli"/>
    <x v="6"/>
    <n v="0"/>
    <n v="0"/>
    <n v="0"/>
    <n v="0"/>
    <n v="0"/>
    <n v="0"/>
    <n v="0"/>
    <n v="0"/>
    <n v="0"/>
    <n v="0"/>
    <n v="0"/>
    <n v="0"/>
  </r>
  <r>
    <x v="62"/>
    <s v="0 DONOTUSE, Waterfront"/>
    <x v="6"/>
    <n v="0"/>
    <n v="0"/>
    <n v="0"/>
    <n v="0"/>
    <n v="0"/>
    <n v="0"/>
    <n v="0"/>
    <n v="0"/>
    <n v="0"/>
    <n v="0"/>
    <n v="0"/>
    <n v="0"/>
  </r>
  <r>
    <x v="62"/>
    <s v="0 GEN Comm Equip, new"/>
    <x v="6"/>
    <n v="16910"/>
    <n v="16491"/>
    <n v="17541"/>
    <n v="17857"/>
    <n v="18174"/>
    <n v="18490"/>
    <n v="19688"/>
    <n v="20028"/>
    <n v="20377"/>
    <n v="20576"/>
    <n v="20756"/>
    <n v="21050"/>
  </r>
  <r>
    <x v="62"/>
    <s v="0 GEN Comm Equip, new-NSC"/>
    <x v="6"/>
    <n v="0"/>
    <n v="0"/>
    <n v="0"/>
    <n v="0"/>
    <n v="0"/>
    <n v="0"/>
    <n v="0"/>
    <n v="0"/>
    <n v="0"/>
    <n v="0"/>
    <n v="0"/>
    <n v="0"/>
  </r>
  <r>
    <x v="62"/>
    <s v="0 GEN Comm Equip, old"/>
    <x v="6"/>
    <n v="1036"/>
    <n v="1144"/>
    <n v="1252"/>
    <n v="1361"/>
    <n v="1438"/>
    <n v="1526"/>
    <n v="0"/>
    <n v="0"/>
    <n v="0"/>
    <n v="0"/>
    <n v="0"/>
    <n v="0"/>
  </r>
  <r>
    <x v="62"/>
    <s v="0 GEN Comm Equip, old-NSC"/>
    <x v="6"/>
    <n v="0"/>
    <n v="0"/>
    <n v="0"/>
    <n v="0"/>
    <n v="0"/>
    <n v="0"/>
    <n v="0"/>
    <n v="0"/>
    <n v="0"/>
    <n v="0"/>
    <n v="0"/>
    <n v="0"/>
  </r>
  <r>
    <x v="62"/>
    <s v="0 GEN Comm Equip, Snoq 1-NSC"/>
    <x v="6"/>
    <n v="0"/>
    <n v="0"/>
    <n v="0"/>
    <n v="0"/>
    <n v="0"/>
    <n v="0"/>
    <n v="0"/>
    <n v="0"/>
    <n v="0"/>
    <n v="0"/>
    <n v="0"/>
    <n v="0"/>
  </r>
  <r>
    <x v="62"/>
    <s v="0 GEN Comm Equip, Snoqualmie 1"/>
    <x v="6"/>
    <n v="376"/>
    <n v="380"/>
    <n v="384"/>
    <n v="388"/>
    <n v="392"/>
    <n v="397"/>
    <n v="401"/>
    <n v="405"/>
    <n v="409"/>
    <n v="413"/>
    <n v="417"/>
    <n v="422"/>
  </r>
  <r>
    <x v="62"/>
    <s v="0 GEN CommEq, 3rd AC new"/>
    <x v="6"/>
    <n v="11"/>
    <n v="11"/>
    <n v="12"/>
    <n v="12"/>
    <n v="13"/>
    <n v="13"/>
    <n v="13"/>
    <n v="14"/>
    <n v="14"/>
    <n v="15"/>
    <n v="15"/>
    <n v="16"/>
  </r>
  <r>
    <x v="62"/>
    <s v="0 GEN CommEq, 3rd AC new-NSC"/>
    <x v="6"/>
    <n v="0"/>
    <n v="0"/>
    <n v="0"/>
    <n v="0"/>
    <n v="0"/>
    <n v="0"/>
    <n v="0"/>
    <n v="0"/>
    <n v="0"/>
    <n v="0"/>
    <n v="0"/>
    <n v="0"/>
  </r>
  <r>
    <x v="62"/>
    <s v="0 GEN CommEq, 3rd AC old"/>
    <x v="6"/>
    <n v="-722"/>
    <n v="24"/>
    <n v="-698"/>
    <n v="-685"/>
    <n v="-673"/>
    <n v="-661"/>
    <n v="-649"/>
    <n v="-636"/>
    <n v="-624"/>
    <n v="-612"/>
    <n v="-600"/>
    <n v="-587"/>
  </r>
  <r>
    <x v="62"/>
    <s v="0 GEN CommEq, 3rd AC old-NSC"/>
    <x v="6"/>
    <n v="0"/>
    <n v="0"/>
    <n v="0"/>
    <n v="0"/>
    <n v="0"/>
    <n v="0"/>
    <n v="0"/>
    <n v="0"/>
    <n v="0"/>
    <n v="0"/>
    <n v="0"/>
    <n v="0"/>
  </r>
  <r>
    <x v="62"/>
    <s v="0 GEN CommEq, Colstrip 1-2 new"/>
    <x v="6"/>
    <n v="0"/>
    <n v="0"/>
    <n v="0"/>
    <n v="0"/>
    <n v="0"/>
    <n v="0"/>
    <n v="0"/>
    <n v="0"/>
    <n v="0"/>
    <n v="0"/>
    <n v="0"/>
    <n v="0"/>
  </r>
  <r>
    <x v="62"/>
    <s v="0 GEN CommEq, Colstrip 1-2 old"/>
    <x v="6"/>
    <n v="-3"/>
    <n v="-3"/>
    <n v="-2"/>
    <n v="-2"/>
    <n v="-2"/>
    <n v="-2"/>
    <n v="-2"/>
    <n v="-2"/>
    <n v="-2"/>
    <n v="-2"/>
    <n v="-2"/>
    <n v="-2"/>
  </r>
  <r>
    <x v="62"/>
    <s v="0 GEN CommEq, Colstrip 1-4 new"/>
    <x v="6"/>
    <n v="556"/>
    <n v="564"/>
    <n v="572"/>
    <n v="579"/>
    <n v="587"/>
    <n v="595"/>
    <n v="856"/>
    <n v="867"/>
    <n v="877"/>
    <n v="888"/>
    <n v="899"/>
    <n v="909"/>
  </r>
  <r>
    <x v="62"/>
    <s v="0 GEN CommEq, Colstrip 1-4 old"/>
    <x v="6"/>
    <n v="228"/>
    <n v="233"/>
    <n v="237"/>
    <n v="242"/>
    <n v="246"/>
    <n v="251"/>
    <n v="0"/>
    <n v="0"/>
    <n v="0"/>
    <n v="0"/>
    <n v="0"/>
    <n v="0"/>
  </r>
  <r>
    <x v="62"/>
    <s v="0 GEN CommEq, Colstrip 3-4 new"/>
    <x v="6"/>
    <n v="0"/>
    <n v="0"/>
    <n v="0"/>
    <n v="0"/>
    <n v="0"/>
    <n v="0"/>
    <n v="0"/>
    <n v="0"/>
    <n v="0"/>
    <n v="0"/>
    <n v="0"/>
    <n v="0"/>
  </r>
  <r>
    <x v="62"/>
    <s v="0 GEN CommEq, Colstrip1-2 n-NSC"/>
    <x v="6"/>
    <n v="0"/>
    <n v="0"/>
    <n v="0"/>
    <n v="0"/>
    <n v="0"/>
    <n v="0"/>
    <n v="0"/>
    <n v="0"/>
    <n v="0"/>
    <n v="0"/>
    <n v="0"/>
    <n v="0"/>
  </r>
  <r>
    <x v="62"/>
    <s v="0 GEN CommEq, Colstrip1-2 o-NSC"/>
    <x v="6"/>
    <n v="0"/>
    <n v="0"/>
    <n v="0"/>
    <n v="0"/>
    <n v="0"/>
    <n v="0"/>
    <n v="0"/>
    <n v="0"/>
    <n v="0"/>
    <n v="0"/>
    <n v="0"/>
    <n v="0"/>
  </r>
  <r>
    <x v="62"/>
    <s v="0 GEN CommEq, Colstrip1-4 n-NSC"/>
    <x v="6"/>
    <n v="0"/>
    <n v="0"/>
    <n v="0"/>
    <n v="0"/>
    <n v="0"/>
    <n v="0"/>
    <n v="0"/>
    <n v="0"/>
    <n v="0"/>
    <n v="0"/>
    <n v="0"/>
    <n v="0"/>
  </r>
  <r>
    <x v="62"/>
    <s v="0 GEN CommEq, Colstrip1-4 o-NSC"/>
    <x v="6"/>
    <n v="0"/>
    <n v="0"/>
    <n v="0"/>
    <n v="0"/>
    <n v="0"/>
    <n v="0"/>
    <n v="0"/>
    <n v="0"/>
    <n v="0"/>
    <n v="0"/>
    <n v="0"/>
    <n v="0"/>
  </r>
  <r>
    <x v="62"/>
    <s v="0 GEN CommEq, Colstrip3-4 n-NSC"/>
    <x v="6"/>
    <n v="0"/>
    <n v="0"/>
    <n v="0"/>
    <n v="0"/>
    <n v="0"/>
    <n v="0"/>
    <n v="0"/>
    <n v="0"/>
    <n v="0"/>
    <n v="0"/>
    <n v="0"/>
    <n v="0"/>
  </r>
  <r>
    <x v="62"/>
    <s v="0 GEN CommEq, ENC new"/>
    <x v="6"/>
    <n v="2"/>
    <n v="2"/>
    <n v="2"/>
    <n v="2"/>
    <n v="2"/>
    <n v="2"/>
    <n v="2"/>
    <n v="2"/>
    <n v="2"/>
    <n v="2"/>
    <n v="2"/>
    <n v="2"/>
  </r>
  <r>
    <x v="62"/>
    <s v="0 GEN CommEq, Encogen"/>
    <x v="6"/>
    <n v="1"/>
    <n v="1"/>
    <n v="1"/>
    <n v="1"/>
    <n v="1"/>
    <n v="1"/>
    <n v="14"/>
    <n v="14"/>
    <n v="15"/>
    <n v="15"/>
    <n v="15"/>
    <n v="16"/>
  </r>
  <r>
    <x v="62"/>
    <s v="0 GEN CommEq, Encogen-NSC"/>
    <x v="6"/>
    <n v="0"/>
    <n v="0"/>
    <n v="0"/>
    <n v="0"/>
    <n v="0"/>
    <n v="0"/>
    <n v="0"/>
    <n v="0"/>
    <n v="0"/>
    <n v="0"/>
    <n v="0"/>
    <n v="0"/>
  </r>
  <r>
    <x v="62"/>
    <s v="0 GEN CommEq, Fred 1/APC ne-NSC"/>
    <x v="6"/>
    <n v="0"/>
    <n v="0"/>
    <n v="0"/>
    <n v="0"/>
    <n v="0"/>
    <n v="0"/>
    <n v="0"/>
    <n v="0"/>
    <n v="0"/>
    <n v="0"/>
    <n v="0"/>
    <n v="0"/>
  </r>
  <r>
    <x v="62"/>
    <s v="0 GEN CommEq, Fred 1/APC new"/>
    <x v="6"/>
    <n v="1"/>
    <n v="1"/>
    <n v="1"/>
    <n v="1"/>
    <n v="1"/>
    <n v="1"/>
    <n v="126"/>
    <n v="127"/>
    <n v="129"/>
    <n v="130"/>
    <n v="131"/>
    <n v="132"/>
  </r>
  <r>
    <x v="62"/>
    <s v="0 GEN CommEq, Fred 1/APC old"/>
    <x v="6"/>
    <n v="117"/>
    <n v="119"/>
    <n v="120"/>
    <n v="122"/>
    <n v="123"/>
    <n v="124"/>
    <n v="0"/>
    <n v="0"/>
    <n v="0"/>
    <n v="0"/>
    <n v="0"/>
    <n v="0"/>
  </r>
  <r>
    <x v="62"/>
    <s v="0 GEN CommEq, Fred 1/APC ol-NSC"/>
    <x v="6"/>
    <n v="0"/>
    <n v="0"/>
    <n v="0"/>
    <n v="0"/>
    <n v="0"/>
    <n v="0"/>
    <n v="0"/>
    <n v="0"/>
    <n v="0"/>
    <n v="0"/>
    <n v="0"/>
    <n v="0"/>
  </r>
  <r>
    <x v="62"/>
    <s v="0 GEN CommEq, Frederickson"/>
    <x v="6"/>
    <n v="235"/>
    <n v="238"/>
    <n v="241"/>
    <n v="244"/>
    <n v="247"/>
    <n v="250"/>
    <n v="253"/>
    <n v="256"/>
    <n v="259"/>
    <n v="262"/>
    <n v="265"/>
    <n v="269"/>
  </r>
  <r>
    <x v="62"/>
    <s v="0 GEN CommEq, Frederickson-NSC"/>
    <x v="6"/>
    <n v="0"/>
    <n v="0"/>
    <n v="0"/>
    <n v="0"/>
    <n v="0"/>
    <n v="0"/>
    <n v="0"/>
    <n v="0"/>
    <n v="0"/>
    <n v="0"/>
    <n v="0"/>
    <n v="0"/>
  </r>
  <r>
    <x v="62"/>
    <s v="0 GEN CommEq, GLD OP old"/>
    <x v="6"/>
    <n v="6"/>
    <n v="6"/>
    <n v="6"/>
    <n v="6"/>
    <n v="6"/>
    <n v="6"/>
    <n v="0"/>
    <n v="0"/>
    <n v="0"/>
    <n v="0"/>
    <n v="0"/>
    <n v="0"/>
  </r>
  <r>
    <x v="62"/>
    <s v="0 GEN CommEq, GLD OP old-NSC"/>
    <x v="6"/>
    <n v="0"/>
    <n v="0"/>
    <n v="0"/>
    <n v="0"/>
    <n v="0"/>
    <n v="0"/>
    <n v="0"/>
    <n v="0"/>
    <n v="0"/>
    <n v="0"/>
    <n v="0"/>
    <n v="0"/>
  </r>
  <r>
    <x v="62"/>
    <s v="0 GEN CommEq, Goldendale ne-NSC"/>
    <x v="6"/>
    <n v="0"/>
    <n v="0"/>
    <n v="0"/>
    <n v="0"/>
    <n v="0"/>
    <n v="0"/>
    <n v="0"/>
    <n v="0"/>
    <n v="0"/>
    <n v="0"/>
    <n v="0"/>
    <n v="0"/>
  </r>
  <r>
    <x v="62"/>
    <s v="0 GEN CommEq, Goldendale new"/>
    <x v="6"/>
    <n v="31"/>
    <n v="31"/>
    <n v="32"/>
    <n v="33"/>
    <n v="33"/>
    <n v="34"/>
    <n v="40"/>
    <n v="41"/>
    <n v="41"/>
    <n v="42"/>
    <n v="43"/>
    <n v="43"/>
  </r>
  <r>
    <x v="62"/>
    <s v="0 GEN CommEq, Hop Ridge new-NSC"/>
    <x v="6"/>
    <n v="0"/>
    <n v="0"/>
    <n v="0"/>
    <n v="0"/>
    <n v="0"/>
    <n v="0"/>
    <n v="0"/>
    <n v="0"/>
    <n v="0"/>
    <n v="0"/>
    <n v="0"/>
    <n v="0"/>
  </r>
  <r>
    <x v="62"/>
    <s v="0 GEN CommEq, Hop Ridge old-NSC"/>
    <x v="6"/>
    <n v="0"/>
    <n v="0"/>
    <n v="0"/>
    <n v="0"/>
    <n v="0"/>
    <n v="0"/>
    <n v="0"/>
    <n v="0"/>
    <n v="0"/>
    <n v="0"/>
    <n v="0"/>
    <n v="0"/>
  </r>
  <r>
    <x v="62"/>
    <s v="0 GEN CommEq, Hopkins Exp"/>
    <x v="6"/>
    <n v="14"/>
    <n v="14"/>
    <n v="14"/>
    <n v="14"/>
    <n v="14"/>
    <n v="15"/>
    <n v="15"/>
    <n v="15"/>
    <n v="15"/>
    <n v="15"/>
    <n v="16"/>
    <n v="16"/>
  </r>
  <r>
    <x v="62"/>
    <s v="0 GEN CommEq, Hopkins Exp-NSC"/>
    <x v="6"/>
    <n v="0"/>
    <n v="0"/>
    <n v="0"/>
    <n v="0"/>
    <n v="0"/>
    <n v="0"/>
    <n v="0"/>
    <n v="0"/>
    <n v="0"/>
    <n v="0"/>
    <n v="0"/>
    <n v="0"/>
  </r>
  <r>
    <x v="62"/>
    <s v="0 GEN CommEq, Hopkins Ridge new"/>
    <x v="6"/>
    <n v="127"/>
    <n v="128"/>
    <n v="130"/>
    <n v="131"/>
    <n v="132"/>
    <n v="134"/>
    <n v="1446"/>
    <n v="1459"/>
    <n v="1472"/>
    <n v="1485"/>
    <n v="1498"/>
    <n v="1511"/>
  </r>
  <r>
    <x v="62"/>
    <s v="0 GEN CommEq, Hopkins Ridge old"/>
    <x v="6"/>
    <n v="1224"/>
    <n v="1239"/>
    <n v="1254"/>
    <n v="1269"/>
    <n v="1284"/>
    <n v="1299"/>
    <n v="0"/>
    <n v="0"/>
    <n v="0"/>
    <n v="0"/>
    <n v="0"/>
    <n v="0"/>
  </r>
  <r>
    <x v="62"/>
    <s v="0 GEN CommEq, LB #3"/>
    <x v="6"/>
    <n v="35"/>
    <n v="36"/>
    <n v="36"/>
    <n v="36"/>
    <n v="37"/>
    <n v="37"/>
    <n v="49"/>
    <n v="50"/>
    <n v="51"/>
    <n v="52"/>
    <n v="52"/>
    <n v="53"/>
  </r>
  <r>
    <x v="62"/>
    <s v="0 GEN CommEq, LB #3-NSC"/>
    <x v="6"/>
    <n v="0"/>
    <n v="0"/>
    <n v="0"/>
    <n v="0"/>
    <n v="0"/>
    <n v="0"/>
    <n v="0"/>
    <n v="0"/>
    <n v="0"/>
    <n v="0"/>
    <n v="0"/>
    <n v="0"/>
  </r>
  <r>
    <x v="62"/>
    <s v="0 GEN CommEq, LB#4-2013"/>
    <x v="6"/>
    <n v="272"/>
    <n v="281"/>
    <n v="291"/>
    <n v="300"/>
    <n v="309"/>
    <n v="318"/>
    <n v="327"/>
    <n v="337"/>
    <n v="346"/>
    <n v="355"/>
    <n v="364"/>
    <n v="373"/>
  </r>
  <r>
    <x v="62"/>
    <s v="0 GEN CommEq, LB#4-2013-NSC"/>
    <x v="6"/>
    <n v="0"/>
    <n v="0"/>
    <n v="0"/>
    <n v="0"/>
    <n v="0"/>
    <n v="0"/>
    <n v="0"/>
    <n v="0"/>
    <n v="0"/>
    <n v="0"/>
    <n v="0"/>
    <n v="0"/>
  </r>
  <r>
    <x v="62"/>
    <s v="0 GEN CommEq, LSR"/>
    <x v="6"/>
    <n v="6445"/>
    <n v="6534"/>
    <n v="6622"/>
    <n v="6711"/>
    <n v="6800"/>
    <n v="6888"/>
    <n v="6977"/>
    <n v="7065"/>
    <n v="7154"/>
    <n v="7242"/>
    <n v="7331"/>
    <n v="7419"/>
  </r>
  <r>
    <x v="62"/>
    <s v="0 GEN CommEq, LSR-NSC"/>
    <x v="6"/>
    <n v="0"/>
    <n v="0"/>
    <n v="0"/>
    <n v="0"/>
    <n v="0"/>
    <n v="0"/>
    <n v="0"/>
    <n v="0"/>
    <n v="0"/>
    <n v="0"/>
    <n v="0"/>
    <n v="0"/>
  </r>
  <r>
    <x v="62"/>
    <s v="0 GEN CommEq, MFT OP"/>
    <x v="6"/>
    <n v="1"/>
    <n v="1"/>
    <n v="1"/>
    <n v="1"/>
    <n v="1"/>
    <n v="2"/>
    <n v="2"/>
    <n v="2"/>
    <n v="2"/>
    <n v="2"/>
    <n v="2"/>
    <n v="2"/>
  </r>
  <r>
    <x v="62"/>
    <s v="0 GEN CommEq, MFT OP-NSC"/>
    <x v="6"/>
    <n v="0"/>
    <n v="0"/>
    <n v="0"/>
    <n v="0"/>
    <n v="0"/>
    <n v="0"/>
    <n v="0"/>
    <n v="0"/>
    <n v="0"/>
    <n v="0"/>
    <n v="0"/>
    <n v="0"/>
  </r>
  <r>
    <x v="62"/>
    <s v="0 GEN CommEq, Mint Farm"/>
    <x v="6"/>
    <n v="160"/>
    <n v="162"/>
    <n v="164"/>
    <n v="165"/>
    <n v="167"/>
    <n v="169"/>
    <n v="170"/>
    <n v="172"/>
    <n v="174"/>
    <n v="175"/>
    <n v="177"/>
    <n v="179"/>
  </r>
  <r>
    <x v="62"/>
    <s v="0 GEN CommEq, Mint Farm-NSC"/>
    <x v="6"/>
    <n v="0"/>
    <n v="0"/>
    <n v="0"/>
    <n v="0"/>
    <n v="0"/>
    <n v="0"/>
    <n v="0"/>
    <n v="0"/>
    <n v="0"/>
    <n v="0"/>
    <n v="0"/>
    <n v="0"/>
  </r>
  <r>
    <x v="62"/>
    <s v="0 GEN CommEq, Snoq 1-2013"/>
    <x v="6"/>
    <n v="0"/>
    <n v="0"/>
    <n v="0"/>
    <n v="0"/>
    <n v="0"/>
    <n v="0"/>
    <n v="0"/>
    <n v="0"/>
    <n v="0"/>
    <n v="0"/>
    <n v="0"/>
    <n v="0"/>
  </r>
  <r>
    <x v="62"/>
    <s v="0 GEN CommEq, Snoq 1-2013-NSC"/>
    <x v="6"/>
    <n v="0"/>
    <n v="0"/>
    <n v="0"/>
    <n v="0"/>
    <n v="0"/>
    <n v="0"/>
    <n v="0"/>
    <n v="0"/>
    <n v="0"/>
    <n v="0"/>
    <n v="0"/>
    <n v="0"/>
  </r>
  <r>
    <x v="62"/>
    <s v="0 GEN CommEq, Snoq 2-2013"/>
    <x v="6"/>
    <n v="0"/>
    <n v="0"/>
    <n v="0"/>
    <n v="0"/>
    <n v="0"/>
    <n v="0"/>
    <n v="0"/>
    <n v="0"/>
    <n v="0"/>
    <n v="0"/>
    <n v="0"/>
    <n v="0"/>
  </r>
  <r>
    <x v="62"/>
    <s v="0 GEN CommEq, Snoq 2-2013-NSC"/>
    <x v="6"/>
    <n v="0"/>
    <n v="0"/>
    <n v="0"/>
    <n v="0"/>
    <n v="0"/>
    <n v="0"/>
    <n v="0"/>
    <n v="0"/>
    <n v="0"/>
    <n v="0"/>
    <n v="0"/>
    <n v="0"/>
  </r>
  <r>
    <x v="62"/>
    <s v="0 GEN CommEq, Sumas new"/>
    <x v="6"/>
    <n v="86"/>
    <n v="87"/>
    <n v="88"/>
    <n v="89"/>
    <n v="89"/>
    <n v="90"/>
    <n v="91"/>
    <n v="92"/>
    <n v="93"/>
    <n v="94"/>
    <n v="94"/>
    <n v="95"/>
  </r>
  <r>
    <x v="62"/>
    <s v="0 GEN CommEq, Sumas new-NSC"/>
    <x v="6"/>
    <n v="0"/>
    <n v="0"/>
    <n v="0"/>
    <n v="0"/>
    <n v="0"/>
    <n v="0"/>
    <n v="0"/>
    <n v="0"/>
    <n v="0"/>
    <n v="0"/>
    <n v="0"/>
    <n v="0"/>
  </r>
  <r>
    <x v="62"/>
    <s v="0 GEN CommEq, SumasOPold-RET"/>
    <x v="6"/>
    <n v="0"/>
    <n v="0"/>
    <n v="0"/>
    <n v="0"/>
    <n v="0"/>
    <n v="0"/>
    <n v="0"/>
    <n v="0"/>
    <n v="0"/>
    <n v="0"/>
    <n v="0"/>
    <n v="0"/>
  </r>
  <r>
    <x v="62"/>
    <s v="0 GEN CommEq, UBK"/>
    <x v="6"/>
    <n v="33"/>
    <n v="33"/>
    <n v="34"/>
    <n v="34"/>
    <n v="34"/>
    <n v="35"/>
    <n v="109"/>
    <n v="112"/>
    <n v="114"/>
    <n v="116"/>
    <n v="119"/>
    <n v="121"/>
  </r>
  <r>
    <x v="62"/>
    <s v="0 GEN CommEq, UBK-NSC"/>
    <x v="6"/>
    <n v="0"/>
    <n v="0"/>
    <n v="0"/>
    <n v="0"/>
    <n v="0"/>
    <n v="0"/>
    <n v="0"/>
    <n v="0"/>
    <n v="0"/>
    <n v="0"/>
    <n v="0"/>
    <n v="0"/>
  </r>
  <r>
    <x v="62"/>
    <s v="0 GEN CommEq, Wild Horse new"/>
    <x v="6"/>
    <n v="237"/>
    <n v="242"/>
    <n v="246"/>
    <n v="251"/>
    <n v="255"/>
    <n v="260"/>
    <n v="1431"/>
    <n v="1446"/>
    <n v="1460"/>
    <n v="1475"/>
    <n v="1490"/>
    <n v="1504"/>
  </r>
  <r>
    <x v="62"/>
    <s v="0 GEN CommEq, Wild Horse old"/>
    <x v="6"/>
    <n v="1096"/>
    <n v="1109"/>
    <n v="1121"/>
    <n v="1133"/>
    <n v="1145"/>
    <n v="1157"/>
    <n v="0"/>
    <n v="0"/>
    <n v="0"/>
    <n v="0"/>
    <n v="0"/>
    <n v="0"/>
  </r>
  <r>
    <x v="62"/>
    <s v="0 GEN CommEq, Wld Hrs new-NSC"/>
    <x v="6"/>
    <n v="0"/>
    <n v="0"/>
    <n v="0"/>
    <n v="0"/>
    <n v="0"/>
    <n v="0"/>
    <n v="0"/>
    <n v="0"/>
    <n v="0"/>
    <n v="0"/>
    <n v="0"/>
    <n v="0"/>
  </r>
  <r>
    <x v="62"/>
    <s v="0 GEN CommEq, Wld Hrs old-NSC"/>
    <x v="6"/>
    <n v="0"/>
    <n v="0"/>
    <n v="0"/>
    <n v="0"/>
    <n v="0"/>
    <n v="0"/>
    <n v="0"/>
    <n v="0"/>
    <n v="0"/>
    <n v="0"/>
    <n v="0"/>
    <n v="0"/>
  </r>
  <r>
    <x v="62"/>
    <s v="1 GEN Mobile Communicat-RET"/>
    <x v="6"/>
    <n v="0"/>
    <n v="0"/>
    <n v="0"/>
    <n v="0"/>
    <n v="0"/>
    <n v="0"/>
    <n v="0"/>
    <n v="0"/>
    <n v="0"/>
    <n v="0"/>
    <n v="0"/>
    <n v="0"/>
  </r>
  <r>
    <x v="62"/>
    <s v="3 GEN Portable Radio Eq- RET"/>
    <x v="6"/>
    <n v="0"/>
    <n v="0"/>
    <n v="0"/>
    <n v="0"/>
    <n v="0"/>
    <n v="0"/>
    <n v="0"/>
    <n v="0"/>
    <n v="0"/>
    <n v="0"/>
    <n v="0"/>
    <n v="0"/>
  </r>
  <r>
    <x v="63"/>
    <s v="0 GEN Misc Equip, Encogen"/>
    <x v="6"/>
    <n v="0"/>
    <n v="0"/>
    <n v="0"/>
    <n v="0"/>
    <n v="0"/>
    <n v="0"/>
    <n v="0"/>
    <n v="0"/>
    <n v="0"/>
    <n v="0"/>
    <n v="0"/>
    <n v="0"/>
  </r>
  <r>
    <x v="63"/>
    <s v="0 GEN Misc Equip, Encogen-NSC"/>
    <x v="6"/>
    <n v="0"/>
    <n v="0"/>
    <n v="0"/>
    <n v="0"/>
    <n v="0"/>
    <n v="0"/>
    <n v="0"/>
    <n v="0"/>
    <n v="0"/>
    <n v="0"/>
    <n v="0"/>
    <n v="0"/>
  </r>
  <r>
    <x v="63"/>
    <s v="0 GEN Misc Equip, Frederick"/>
    <x v="6"/>
    <n v="1"/>
    <n v="1"/>
    <n v="1"/>
    <n v="1"/>
    <n v="1"/>
    <n v="1"/>
    <n v="1"/>
    <n v="1"/>
    <n v="1"/>
    <n v="1"/>
    <n v="1"/>
    <n v="1"/>
  </r>
  <r>
    <x v="63"/>
    <s v="0 GEN Misc Equip, Frederick-NSC"/>
    <x v="6"/>
    <n v="0"/>
    <n v="0"/>
    <n v="0"/>
    <n v="0"/>
    <n v="0"/>
    <n v="0"/>
    <n v="0"/>
    <n v="0"/>
    <n v="0"/>
    <n v="0"/>
    <n v="0"/>
    <n v="0"/>
  </r>
  <r>
    <x v="63"/>
    <s v="0 GEN Misc Equipment, new"/>
    <x v="6"/>
    <n v="53"/>
    <n v="54"/>
    <n v="55"/>
    <n v="57"/>
    <n v="58"/>
    <n v="60"/>
    <n v="51"/>
    <n v="53"/>
    <n v="55"/>
    <n v="57"/>
    <n v="59"/>
    <n v="61"/>
  </r>
  <r>
    <x v="63"/>
    <s v="0 GEN Misc Equipment, new-NSC"/>
    <x v="6"/>
    <n v="0"/>
    <n v="0"/>
    <n v="0"/>
    <n v="0"/>
    <n v="0"/>
    <n v="0"/>
    <n v="0"/>
    <n v="0"/>
    <n v="0"/>
    <n v="0"/>
    <n v="0"/>
    <n v="0"/>
  </r>
  <r>
    <x v="63"/>
    <s v="0 GEN Misc Equipment, old"/>
    <x v="6"/>
    <n v="-11"/>
    <n v="-10"/>
    <n v="-10"/>
    <n v="-9"/>
    <n v="-8"/>
    <n v="-7"/>
    <n v="0"/>
    <n v="0"/>
    <n v="0"/>
    <n v="0"/>
    <n v="0"/>
    <n v="0"/>
  </r>
  <r>
    <x v="63"/>
    <s v="0 GEN Misc Equipment, old-NSC"/>
    <x v="6"/>
    <n v="0"/>
    <n v="0"/>
    <n v="0"/>
    <n v="0"/>
    <n v="0"/>
    <n v="0"/>
    <n v="0"/>
    <n v="0"/>
    <n v="0"/>
    <n v="0"/>
    <n v="0"/>
    <n v="0"/>
  </r>
  <r>
    <x v="63"/>
    <s v="0 GEN Misc Equipment, Sumas"/>
    <x v="6"/>
    <n v="0"/>
    <n v="0"/>
    <n v="0"/>
    <n v="1"/>
    <n v="1"/>
    <n v="1"/>
    <n v="1"/>
    <n v="1"/>
    <n v="1"/>
    <n v="1"/>
    <n v="1"/>
    <n v="1"/>
  </r>
  <r>
    <x v="63"/>
    <s v="0 GEN Misc Equipment, Sumas-NSC"/>
    <x v="6"/>
    <n v="0"/>
    <n v="0"/>
    <n v="0"/>
    <n v="0"/>
    <n v="0"/>
    <n v="0"/>
    <n v="0"/>
    <n v="0"/>
    <n v="0"/>
    <n v="0"/>
    <n v="0"/>
    <n v="0"/>
  </r>
  <r>
    <x v="63"/>
    <s v="0 GEN Misc Equipment, UBK"/>
    <x v="6"/>
    <n v="0"/>
    <n v="0"/>
    <n v="0"/>
    <n v="0"/>
    <n v="0"/>
    <n v="0"/>
    <n v="0"/>
    <n v="0"/>
    <n v="0"/>
    <n v="0"/>
    <n v="0"/>
    <n v="0"/>
  </r>
  <r>
    <x v="63"/>
    <s v="0 GEN Misc Equipment, UBK-NSC"/>
    <x v="6"/>
    <n v="0"/>
    <n v="0"/>
    <n v="0"/>
    <n v="0"/>
    <n v="0"/>
    <n v="0"/>
    <n v="0"/>
    <n v="0"/>
    <n v="0"/>
    <n v="0"/>
    <n v="0"/>
    <n v="0"/>
  </r>
  <r>
    <x v="63"/>
    <s v="1 GEN Misc Equipment- RET"/>
    <x v="6"/>
    <n v="0"/>
    <n v="0"/>
    <n v="0"/>
    <n v="0"/>
    <n v="0"/>
    <n v="0"/>
    <n v="0"/>
    <n v="0"/>
    <n v="0"/>
    <n v="0"/>
    <n v="0"/>
    <n v="0"/>
  </r>
  <r>
    <x v="64"/>
    <s v="GEN ARO General Plant"/>
    <x v="6"/>
    <n v="0"/>
    <n v="0"/>
    <n v="0"/>
    <n v="0"/>
    <n v="0"/>
    <n v="0"/>
    <n v="0"/>
    <n v="0"/>
    <n v="0"/>
    <n v="0"/>
    <n v="0"/>
    <n v="0"/>
  </r>
  <r>
    <x v="65"/>
    <s v="INT Franchises &amp; Consents"/>
    <x v="7"/>
    <n v="25"/>
    <n v="26"/>
    <n v="28"/>
    <n v="29"/>
    <n v="31"/>
    <n v="32"/>
    <n v="34"/>
    <n v="35"/>
    <n v="37"/>
    <n v="38"/>
    <n v="40"/>
    <n v="41"/>
  </r>
  <r>
    <x v="66"/>
    <s v="105 INT Misc Intangibles"/>
    <x v="7"/>
    <n v="0"/>
    <n v="0"/>
    <n v="0"/>
    <n v="0"/>
    <n v="0"/>
    <n v="0"/>
    <n v="0"/>
    <n v="0"/>
    <n v="0"/>
    <n v="0"/>
    <n v="0"/>
    <n v="0"/>
  </r>
  <r>
    <x v="66"/>
    <s v="118 CMN Misc Intangible- RET"/>
    <x v="7"/>
    <n v="0"/>
    <n v="0"/>
    <n v="0"/>
    <n v="0"/>
    <n v="0"/>
    <n v="0"/>
    <n v="0"/>
    <n v="0"/>
    <n v="0"/>
    <n v="0"/>
    <n v="0"/>
    <n v="0"/>
  </r>
  <r>
    <x v="66"/>
    <s v="CMN Software, CLX System-RET"/>
    <x v="7"/>
    <n v="0"/>
    <n v="0"/>
    <n v="0"/>
    <n v="0"/>
    <n v="0"/>
    <n v="0"/>
    <n v="0"/>
    <n v="0"/>
    <n v="0"/>
    <n v="0"/>
    <n v="0"/>
    <n v="0"/>
  </r>
  <r>
    <x v="66"/>
    <s v="INT Misc Intangible Plant"/>
    <x v="7"/>
    <n v="89601"/>
    <n v="91589"/>
    <n v="95786"/>
    <n v="100010"/>
    <n v="98605"/>
    <n v="103342"/>
    <n v="108347"/>
    <n v="113670"/>
    <n v="119350"/>
    <n v="119868"/>
    <n v="127265"/>
    <n v="134589"/>
  </r>
  <r>
    <x v="66"/>
    <s v="INT Misc Intangible Plant-NSC"/>
    <x v="7"/>
    <n v="0"/>
    <n v="0"/>
    <n v="0"/>
    <n v="0"/>
    <n v="0"/>
    <n v="0"/>
    <n v="0"/>
    <n v="0"/>
    <n v="0"/>
    <n v="0"/>
    <n v="0"/>
    <n v="0"/>
  </r>
  <r>
    <x v="67"/>
    <s v="None, Common"/>
    <x v="7"/>
    <n v="0"/>
    <n v="0"/>
    <n v="0"/>
    <n v="0"/>
    <n v="0"/>
    <n v="0"/>
    <n v="0"/>
    <n v="0"/>
    <n v="0"/>
    <n v="0"/>
    <n v="0"/>
    <n v="0"/>
  </r>
  <r>
    <x v="68"/>
    <s v="105 CMN Land &amp; Land Rights"/>
    <x v="8"/>
    <n v="0"/>
    <n v="0"/>
    <n v="0"/>
    <n v="0"/>
    <n v="0"/>
    <n v="0"/>
    <n v="0"/>
    <n v="0"/>
    <n v="0"/>
    <n v="0"/>
    <n v="0"/>
    <n v="0"/>
  </r>
  <r>
    <x v="68"/>
    <s v="CMN Easements"/>
    <x v="8"/>
    <n v="1997"/>
    <n v="2016"/>
    <n v="2036"/>
    <n v="2055"/>
    <n v="2075"/>
    <n v="2094"/>
    <n v="2113"/>
    <n v="2133"/>
    <n v="2152"/>
    <n v="2171"/>
    <n v="2191"/>
    <n v="2210"/>
  </r>
  <r>
    <x v="68"/>
    <s v="CMN Land &amp; Land Rights"/>
    <x v="8"/>
    <n v="0"/>
    <n v="0"/>
    <n v="0"/>
    <n v="0"/>
    <n v="0"/>
    <n v="0"/>
    <n v="0"/>
    <n v="0"/>
    <n v="0"/>
    <n v="0"/>
    <n v="0"/>
    <n v="0"/>
  </r>
  <r>
    <x v="69"/>
    <s v="0 CMN Str/Impv, Elliott Ave-NSC"/>
    <x v="8"/>
    <n v="0"/>
    <n v="0"/>
    <n v="0"/>
    <n v="0"/>
    <n v="0"/>
    <n v="0"/>
    <n v="0"/>
    <n v="0"/>
    <n v="0"/>
    <n v="0"/>
    <n v="0"/>
    <n v="0"/>
  </r>
  <r>
    <x v="69"/>
    <s v="0 CMN Str/Impv, Elliott Avenue"/>
    <x v="8"/>
    <n v="0"/>
    <n v="0"/>
    <n v="0"/>
    <n v="0"/>
    <n v="0"/>
    <n v="0"/>
    <n v="0"/>
    <n v="0"/>
    <n v="0"/>
    <n v="0"/>
    <n v="0"/>
    <n v="0"/>
  </r>
  <r>
    <x v="69"/>
    <s v="0 CMN Str/Impv, ESO"/>
    <x v="8"/>
    <n v="13258"/>
    <n v="13323"/>
    <n v="13388"/>
    <n v="13453"/>
    <n v="13519"/>
    <n v="13584"/>
    <n v="13649"/>
    <n v="13714"/>
    <n v="13779"/>
    <n v="13844"/>
    <n v="13910"/>
    <n v="13975"/>
  </r>
  <r>
    <x v="69"/>
    <s v="0 CMN Str/Impv, ESO-NSC"/>
    <x v="8"/>
    <n v="0"/>
    <n v="0"/>
    <n v="0"/>
    <n v="0"/>
    <n v="0"/>
    <n v="0"/>
    <n v="0"/>
    <n v="0"/>
    <n v="0"/>
    <n v="0"/>
    <n v="0"/>
    <n v="0"/>
  </r>
  <r>
    <x v="69"/>
    <s v="0 CMN Str/Impv, Factoria Svc Ct"/>
    <x v="8"/>
    <n v="7277"/>
    <n v="7306"/>
    <n v="7334"/>
    <n v="7362"/>
    <n v="7391"/>
    <n v="7419"/>
    <n v="7447"/>
    <n v="7475"/>
    <n v="7504"/>
    <n v="7532"/>
    <n v="7560"/>
    <n v="7588"/>
  </r>
  <r>
    <x v="69"/>
    <s v="0 CMN Str/Impv, Factoria Sv-NSC"/>
    <x v="8"/>
    <n v="0"/>
    <n v="0"/>
    <n v="0"/>
    <n v="0"/>
    <n v="0"/>
    <n v="0"/>
    <n v="0"/>
    <n v="0"/>
    <n v="0"/>
    <n v="0"/>
    <n v="0"/>
    <n v="0"/>
  </r>
  <r>
    <x v="69"/>
    <s v="0 CMN Str/Impv, Factoria Trailr"/>
    <x v="8"/>
    <n v="15"/>
    <n v="15"/>
    <n v="15"/>
    <n v="15"/>
    <n v="15"/>
    <n v="15"/>
    <n v="15"/>
    <n v="15"/>
    <n v="15"/>
    <n v="15"/>
    <n v="15"/>
    <n v="15"/>
  </r>
  <r>
    <x v="69"/>
    <s v="0 CMN Str/Impv, Factoria Tr-NSC"/>
    <x v="8"/>
    <n v="0"/>
    <n v="0"/>
    <n v="0"/>
    <n v="0"/>
    <n v="0"/>
    <n v="0"/>
    <n v="0"/>
    <n v="0"/>
    <n v="0"/>
    <n v="0"/>
    <n v="0"/>
    <n v="0"/>
  </r>
  <r>
    <x v="69"/>
    <s v="0 CMN Str/Impv, Fleet Svc Facl"/>
    <x v="8"/>
    <n v="3228"/>
    <n v="3233"/>
    <n v="3238"/>
    <n v="3243"/>
    <n v="3248"/>
    <n v="3253"/>
    <n v="3258"/>
    <n v="3263"/>
    <n v="3268"/>
    <n v="3273"/>
    <n v="3278"/>
    <n v="3283"/>
  </r>
  <r>
    <x v="69"/>
    <s v="0 CMN Str/Impv, Fleet Svc F-NSC"/>
    <x v="8"/>
    <n v="0"/>
    <n v="0"/>
    <n v="0"/>
    <n v="0"/>
    <n v="0"/>
    <n v="0"/>
    <n v="0"/>
    <n v="0"/>
    <n v="0"/>
    <n v="0"/>
    <n v="0"/>
    <n v="0"/>
  </r>
  <r>
    <x v="69"/>
    <s v="0 CMN Str/Impv, Howell Bldg"/>
    <x v="8"/>
    <n v="638"/>
    <n v="639"/>
    <n v="640"/>
    <n v="641"/>
    <n v="642"/>
    <n v="643"/>
    <n v="644"/>
    <n v="645"/>
    <n v="646"/>
    <n v="647"/>
    <n v="648"/>
    <n v="649"/>
  </r>
  <r>
    <x v="69"/>
    <s v="0 CMN Str/Impv, Howell Bldg-NSC"/>
    <x v="8"/>
    <n v="0"/>
    <n v="0"/>
    <n v="0"/>
    <n v="0"/>
    <n v="0"/>
    <n v="0"/>
    <n v="0"/>
    <n v="0"/>
    <n v="0"/>
    <n v="0"/>
    <n v="0"/>
    <n v="0"/>
  </r>
  <r>
    <x v="69"/>
    <s v="0 CMN Str/Impv, Kittitas Svc Ct"/>
    <x v="8"/>
    <n v="1780"/>
    <n v="1784"/>
    <n v="1787"/>
    <n v="1790"/>
    <n v="1793"/>
    <n v="1796"/>
    <n v="1799"/>
    <n v="1803"/>
    <n v="1806"/>
    <n v="1809"/>
    <n v="1812"/>
    <n v="1815"/>
  </r>
  <r>
    <x v="69"/>
    <s v="0 CMN Str/Impv, Kittitas Sv-NSC"/>
    <x v="8"/>
    <n v="0"/>
    <n v="0"/>
    <n v="0"/>
    <n v="0"/>
    <n v="0"/>
    <n v="0"/>
    <n v="0"/>
    <n v="0"/>
    <n v="0"/>
    <n v="0"/>
    <n v="0"/>
    <n v="0"/>
  </r>
  <r>
    <x v="69"/>
    <s v="0 CMN Str/Impv, Olympia Bus/Eng"/>
    <x v="8"/>
    <n v="2444"/>
    <n v="2447"/>
    <n v="2451"/>
    <n v="2455"/>
    <n v="2458"/>
    <n v="2462"/>
    <n v="2466"/>
    <n v="2470"/>
    <n v="2473"/>
    <n v="2477"/>
    <n v="2481"/>
    <n v="2484"/>
  </r>
  <r>
    <x v="69"/>
    <s v="0 CMN Str/Impv, Olympia Bus-NSC"/>
    <x v="8"/>
    <n v="0"/>
    <n v="0"/>
    <n v="0"/>
    <n v="0"/>
    <n v="0"/>
    <n v="0"/>
    <n v="0"/>
    <n v="0"/>
    <n v="0"/>
    <n v="0"/>
    <n v="0"/>
    <n v="0"/>
  </r>
  <r>
    <x v="69"/>
    <s v="0 CMN Str/Impv, Olympia Svc Ctr"/>
    <x v="8"/>
    <n v="3196"/>
    <n v="3202"/>
    <n v="3208"/>
    <n v="3214"/>
    <n v="3220"/>
    <n v="3227"/>
    <n v="3233"/>
    <n v="3239"/>
    <n v="3245"/>
    <n v="3251"/>
    <n v="3257"/>
    <n v="3263"/>
  </r>
  <r>
    <x v="69"/>
    <s v="0 CMN Str/Impv, Olympia Svc-NSC"/>
    <x v="8"/>
    <n v="0"/>
    <n v="0"/>
    <n v="0"/>
    <n v="0"/>
    <n v="0"/>
    <n v="0"/>
    <n v="0"/>
    <n v="0"/>
    <n v="0"/>
    <n v="0"/>
    <n v="0"/>
    <n v="0"/>
  </r>
  <r>
    <x v="69"/>
    <s v="0 CMN Str/Impv, Puyallup Svc Ct"/>
    <x v="8"/>
    <n v="1252"/>
    <n v="1253"/>
    <n v="1255"/>
    <n v="1256"/>
    <n v="1258"/>
    <n v="1259"/>
    <n v="1261"/>
    <n v="1262"/>
    <n v="1264"/>
    <n v="1265"/>
    <n v="1267"/>
    <n v="1268"/>
  </r>
  <r>
    <x v="69"/>
    <s v="0 CMN Str/Impv, Puyallup Sv-NSC"/>
    <x v="8"/>
    <n v="0"/>
    <n v="0"/>
    <n v="0"/>
    <n v="0"/>
    <n v="0"/>
    <n v="0"/>
    <n v="0"/>
    <n v="0"/>
    <n v="0"/>
    <n v="0"/>
    <n v="0"/>
    <n v="0"/>
  </r>
  <r>
    <x v="69"/>
    <s v="0 CMN Str/Impv, Pwr Sys Bldg"/>
    <x v="8"/>
    <n v="0"/>
    <n v="0"/>
    <n v="0"/>
    <n v="0"/>
    <n v="0"/>
    <n v="0"/>
    <n v="0"/>
    <n v="0"/>
    <n v="0"/>
    <n v="0"/>
    <n v="0"/>
    <n v="0"/>
  </r>
  <r>
    <x v="69"/>
    <s v="0 CMN Str/Impv, Pwr Sys Bld-NSC"/>
    <x v="8"/>
    <n v="0"/>
    <n v="0"/>
    <n v="0"/>
    <n v="0"/>
    <n v="0"/>
    <n v="0"/>
    <n v="0"/>
    <n v="0"/>
    <n v="0"/>
    <n v="0"/>
    <n v="0"/>
    <n v="0"/>
  </r>
  <r>
    <x v="69"/>
    <s v="0 CMN Str/Impv, S King Complex"/>
    <x v="8"/>
    <n v="770"/>
    <n v="799"/>
    <n v="827"/>
    <n v="855"/>
    <n v="883"/>
    <n v="911"/>
    <n v="940"/>
    <n v="968"/>
    <n v="996"/>
    <n v="1024"/>
    <n v="1052"/>
    <n v="1080"/>
  </r>
  <r>
    <x v="69"/>
    <s v="0 CMN Str/Impv, S King Comp-NSC"/>
    <x v="8"/>
    <n v="0"/>
    <n v="0"/>
    <n v="0"/>
    <n v="0"/>
    <n v="0"/>
    <n v="0"/>
    <n v="0"/>
    <n v="0"/>
    <n v="0"/>
    <n v="0"/>
    <n v="0"/>
    <n v="0"/>
  </r>
  <r>
    <x v="69"/>
    <s v="0 CMN Str/Impv, Tacoma Office"/>
    <x v="8"/>
    <n v="5089"/>
    <n v="5098"/>
    <n v="5107"/>
    <n v="5116"/>
    <n v="5125"/>
    <n v="5134"/>
    <n v="5143"/>
    <n v="5152"/>
    <n v="5161"/>
    <n v="5170"/>
    <n v="5179"/>
    <n v="5188"/>
  </r>
  <r>
    <x v="69"/>
    <s v="0 CMN Str/Impv, Tacoma Offi-NSC"/>
    <x v="8"/>
    <n v="0"/>
    <n v="0"/>
    <n v="0"/>
    <n v="0"/>
    <n v="0"/>
    <n v="0"/>
    <n v="0"/>
    <n v="0"/>
    <n v="0"/>
    <n v="0"/>
    <n v="0"/>
    <n v="0"/>
  </r>
  <r>
    <x v="69"/>
    <s v="0 CMN Structure &amp; Improveme-NSC"/>
    <x v="8"/>
    <n v="0"/>
    <n v="0"/>
    <n v="0"/>
    <n v="0"/>
    <n v="0"/>
    <n v="0"/>
    <n v="0"/>
    <n v="0"/>
    <n v="0"/>
    <n v="0"/>
    <n v="0"/>
    <n v="0"/>
  </r>
  <r>
    <x v="69"/>
    <s v="0 CMN Structure &amp; Improvement"/>
    <x v="8"/>
    <n v="5294"/>
    <n v="5346"/>
    <n v="5401"/>
    <n v="5456"/>
    <n v="5508"/>
    <n v="5561"/>
    <n v="5613"/>
    <n v="5666"/>
    <n v="5724"/>
    <n v="5786"/>
    <n v="5849"/>
    <n v="5914"/>
  </r>
  <r>
    <x v="70"/>
    <s v="1 CMN LH, Bothell Access Ce-NSC"/>
    <x v="8"/>
    <n v="0"/>
    <n v="0"/>
    <n v="0"/>
    <n v="0"/>
    <n v="0"/>
    <n v="0"/>
    <n v="0"/>
    <n v="0"/>
    <n v="0"/>
    <n v="0"/>
    <n v="0"/>
    <n v="0"/>
  </r>
  <r>
    <x v="70"/>
    <s v="1 CMN LH, Bothell Access Center"/>
    <x v="8"/>
    <n v="568"/>
    <n v="583"/>
    <n v="598"/>
    <n v="613"/>
    <n v="627"/>
    <n v="642"/>
    <n v="657"/>
    <n v="672"/>
    <n v="686"/>
    <n v="701"/>
    <n v="716"/>
    <n v="731"/>
  </r>
  <r>
    <x v="70"/>
    <s v="1 CMN LH, Bothell Call Ctr-RET"/>
    <x v="8"/>
    <n v="0"/>
    <n v="0"/>
    <n v="0"/>
    <n v="0"/>
    <n v="0"/>
    <n v="0"/>
    <n v="0"/>
    <n v="0"/>
    <n v="0"/>
    <n v="0"/>
    <n v="0"/>
    <n v="0"/>
  </r>
  <r>
    <x v="70"/>
    <s v="1 CMN LH, Bothell Data Center"/>
    <x v="8"/>
    <n v="5806"/>
    <n v="5881"/>
    <n v="5956"/>
    <n v="6030"/>
    <n v="6105"/>
    <n v="6180"/>
    <n v="6255"/>
    <n v="6330"/>
    <n v="6405"/>
    <n v="6480"/>
    <n v="6555"/>
    <n v="6630"/>
  </r>
  <r>
    <x v="70"/>
    <s v="1 CMN LH, Bothell Data Cent-NSC"/>
    <x v="8"/>
    <n v="0"/>
    <n v="0"/>
    <n v="0"/>
    <n v="0"/>
    <n v="0"/>
    <n v="0"/>
    <n v="0"/>
    <n v="0"/>
    <n v="0"/>
    <n v="0"/>
    <n v="0"/>
    <n v="0"/>
  </r>
  <r>
    <x v="70"/>
    <s v="1 CMN LH, Ellensburg-RETIRED"/>
    <x v="8"/>
    <n v="0"/>
    <n v="0"/>
    <n v="0"/>
    <n v="0"/>
    <n v="0"/>
    <n v="0"/>
    <n v="0"/>
    <n v="0"/>
    <n v="0"/>
    <n v="0"/>
    <n v="0"/>
    <n v="0"/>
  </r>
  <r>
    <x v="70"/>
    <s v="1 CMN LH, Expired"/>
    <x v="8"/>
    <n v="0"/>
    <n v="0"/>
    <n v="0"/>
    <n v="0"/>
    <n v="0"/>
    <n v="0"/>
    <n v="0"/>
    <n v="0"/>
    <n v="0"/>
    <n v="0"/>
    <n v="0"/>
    <n v="0"/>
  </r>
  <r>
    <x v="70"/>
    <s v="1 CMN LH, Freeland Bus Ofc"/>
    <x v="8"/>
    <n v="333"/>
    <n v="334"/>
    <n v="334"/>
    <n v="334"/>
    <n v="335"/>
    <n v="335"/>
    <n v="335"/>
    <n v="335"/>
    <n v="336"/>
    <n v="336"/>
    <n v="336"/>
    <n v="337"/>
  </r>
  <r>
    <x v="70"/>
    <s v="1 CMN LH, Freeland Bus Ofc-NSC"/>
    <x v="8"/>
    <n v="0"/>
    <n v="0"/>
    <n v="0"/>
    <n v="0"/>
    <n v="0"/>
    <n v="0"/>
    <n v="0"/>
    <n v="0"/>
    <n v="0"/>
    <n v="0"/>
    <n v="0"/>
    <n v="0"/>
  </r>
  <r>
    <x v="70"/>
    <s v="1 CMN LH, Lincoln Exec Ctr"/>
    <x v="8"/>
    <n v="30"/>
    <n v="31"/>
    <n v="32"/>
    <n v="34"/>
    <n v="35"/>
    <n v="36"/>
    <n v="38"/>
    <n v="39"/>
    <n v="40"/>
    <n v="42"/>
    <n v="43"/>
    <n v="44"/>
  </r>
  <r>
    <x v="70"/>
    <s v="1 CMN LH, Lincoln Exec Ctr-NSC"/>
    <x v="8"/>
    <n v="0"/>
    <n v="0"/>
    <n v="0"/>
    <n v="0"/>
    <n v="0"/>
    <n v="0"/>
    <n v="0"/>
    <n v="0"/>
    <n v="0"/>
    <n v="0"/>
    <n v="0"/>
    <n v="0"/>
  </r>
  <r>
    <x v="70"/>
    <s v="1 CMN LH, Mt Erie Comm -RETIRED"/>
    <x v="8"/>
    <n v="0"/>
    <n v="0"/>
    <n v="0"/>
    <n v="0"/>
    <n v="0"/>
    <n v="0"/>
    <n v="0"/>
    <n v="0"/>
    <n v="0"/>
    <n v="0"/>
    <n v="0"/>
    <n v="0"/>
  </r>
  <r>
    <x v="70"/>
    <s v="1 CMN LH, PSE Building"/>
    <x v="8"/>
    <n v="9392"/>
    <n v="9413"/>
    <n v="9435"/>
    <n v="9457"/>
    <n v="9479"/>
    <n v="9500"/>
    <n v="0"/>
    <n v="0"/>
    <n v="0"/>
    <n v="0"/>
    <n v="0"/>
    <n v="0"/>
  </r>
  <r>
    <x v="70"/>
    <s v="1 CMN LH, PSE Building-NSC"/>
    <x v="8"/>
    <n v="0"/>
    <n v="0"/>
    <n v="0"/>
    <n v="0"/>
    <n v="0"/>
    <n v="0"/>
    <n v="0"/>
    <n v="0"/>
    <n v="0"/>
    <n v="0"/>
    <n v="0"/>
    <n v="0"/>
  </r>
  <r>
    <x v="70"/>
    <s v="1 CMN LH, PSE East Amend 2"/>
    <x v="8"/>
    <n v="0"/>
    <n v="0"/>
    <n v="0"/>
    <n v="0"/>
    <n v="0"/>
    <n v="0"/>
    <n v="0"/>
    <n v="0"/>
    <n v="0"/>
    <n v="0"/>
    <n v="0"/>
    <n v="0"/>
  </r>
  <r>
    <x v="70"/>
    <s v="1 CMN LH, PSE East Amend 2-NSC"/>
    <x v="8"/>
    <n v="0"/>
    <n v="0"/>
    <n v="0"/>
    <n v="0"/>
    <n v="0"/>
    <n v="0"/>
    <n v="0"/>
    <n v="0"/>
    <n v="0"/>
    <n v="0"/>
    <n v="0"/>
    <n v="0"/>
  </r>
  <r>
    <x v="70"/>
    <s v="1 CMN LH, PSE East Building"/>
    <x v="8"/>
    <n v="20143"/>
    <n v="20227"/>
    <n v="20311"/>
    <n v="20394"/>
    <n v="20478"/>
    <n v="20562"/>
    <n v="20645"/>
    <n v="20729"/>
    <n v="20813"/>
    <n v="20896"/>
    <n v="20980"/>
    <n v="21063"/>
  </r>
  <r>
    <x v="70"/>
    <s v="1 CMN LH, PSE East Building-NSC"/>
    <x v="8"/>
    <n v="0"/>
    <n v="0"/>
    <n v="0"/>
    <n v="0"/>
    <n v="0"/>
    <n v="0"/>
    <n v="0"/>
    <n v="0"/>
    <n v="0"/>
    <n v="0"/>
    <n v="0"/>
    <n v="0"/>
  </r>
  <r>
    <x v="70"/>
    <s v="1 CMN LH, Rattlesnake Mtn -RET"/>
    <x v="8"/>
    <n v="0"/>
    <n v="0"/>
    <n v="0"/>
    <n v="0"/>
    <n v="0"/>
    <n v="0"/>
    <n v="0"/>
    <n v="0"/>
    <n v="0"/>
    <n v="0"/>
    <n v="0"/>
    <n v="0"/>
  </r>
  <r>
    <x v="70"/>
    <s v="1 CMN LH, Redmond West/Will-NSC"/>
    <x v="8"/>
    <n v="0"/>
    <n v="0"/>
    <n v="0"/>
    <n v="0"/>
    <n v="0"/>
    <n v="0"/>
    <n v="0"/>
    <n v="0"/>
    <n v="0"/>
    <n v="0"/>
    <n v="0"/>
    <n v="0"/>
  </r>
  <r>
    <x v="70"/>
    <s v="1 CMN LH, Redmond West/Willow"/>
    <x v="8"/>
    <n v="1964"/>
    <n v="1976"/>
    <n v="1988"/>
    <n v="2001"/>
    <n v="2013"/>
    <n v="2025"/>
    <n v="2038"/>
    <n v="2050"/>
    <n v="2062"/>
    <n v="2075"/>
    <n v="2087"/>
    <n v="2099"/>
  </r>
  <r>
    <x v="70"/>
    <s v="1 CMN LH, S King Svc 2nd Am-RET"/>
    <x v="8"/>
    <n v="0"/>
    <n v="0"/>
    <n v="0"/>
    <n v="0"/>
    <n v="0"/>
    <n v="0"/>
    <n v="0"/>
    <n v="0"/>
    <n v="0"/>
    <n v="0"/>
    <n v="0"/>
    <n v="0"/>
  </r>
  <r>
    <x v="70"/>
    <s v="1 CMN LH, S King Svc -RETIRED"/>
    <x v="8"/>
    <n v="0"/>
    <n v="0"/>
    <n v="0"/>
    <n v="0"/>
    <n v="0"/>
    <n v="0"/>
    <n v="0"/>
    <n v="0"/>
    <n v="0"/>
    <n v="0"/>
    <n v="0"/>
    <n v="0"/>
  </r>
  <r>
    <x v="70"/>
    <s v="1 CMN LH, Sea Tac-RETIRED"/>
    <x v="8"/>
    <n v="0"/>
    <n v="0"/>
    <n v="0"/>
    <n v="0"/>
    <n v="0"/>
    <n v="0"/>
    <n v="0"/>
    <n v="0"/>
    <n v="0"/>
    <n v="0"/>
    <n v="0"/>
    <n v="0"/>
  </r>
  <r>
    <x v="71"/>
    <s v="0 CMN Office Furn &amp; Eq-notused"/>
    <x v="8"/>
    <n v="0"/>
    <n v="0"/>
    <n v="0"/>
    <n v="0"/>
    <n v="0"/>
    <n v="0"/>
    <n v="0"/>
    <n v="0"/>
    <n v="0"/>
    <n v="0"/>
    <n v="0"/>
    <n v="0"/>
  </r>
  <r>
    <x v="71"/>
    <s v="1 CMN Office Furn &amp; Eq, new"/>
    <x v="8"/>
    <n v="3069"/>
    <n v="3121"/>
    <n v="3172"/>
    <n v="3224"/>
    <n v="3276"/>
    <n v="3328"/>
    <n v="9842"/>
    <n v="9685"/>
    <n v="9657"/>
    <n v="9628"/>
    <n v="9599"/>
    <n v="9580"/>
  </r>
  <r>
    <x v="71"/>
    <s v="1 CMN Office Furn &amp; Eq, new-NSC"/>
    <x v="8"/>
    <n v="0"/>
    <n v="0"/>
    <n v="0"/>
    <n v="0"/>
    <n v="0"/>
    <n v="0"/>
    <n v="0"/>
    <n v="0"/>
    <n v="0"/>
    <n v="0"/>
    <n v="0"/>
    <n v="0"/>
  </r>
  <r>
    <x v="71"/>
    <s v="1 CMN Office Furn &amp; Eq, old"/>
    <x v="8"/>
    <n v="6257"/>
    <n v="6345"/>
    <n v="6434"/>
    <n v="6523"/>
    <n v="6611"/>
    <n v="6700"/>
    <n v="0"/>
    <n v="0"/>
    <n v="0"/>
    <n v="0"/>
    <n v="0"/>
    <n v="0"/>
  </r>
  <r>
    <x v="71"/>
    <s v="1 CMN Office Furn &amp; Eq, old-NSC"/>
    <x v="8"/>
    <n v="0"/>
    <n v="0"/>
    <n v="0"/>
    <n v="0"/>
    <n v="0"/>
    <n v="0"/>
    <n v="0"/>
    <n v="0"/>
    <n v="0"/>
    <n v="0"/>
    <n v="0"/>
    <n v="0"/>
  </r>
  <r>
    <x v="71"/>
    <s v="2 CMN Computer Eq, new"/>
    <x v="8"/>
    <n v="23870"/>
    <n v="25276"/>
    <n v="26780"/>
    <n v="28286"/>
    <n v="23952"/>
    <n v="25364"/>
    <n v="25650"/>
    <n v="27074"/>
    <n v="28576"/>
    <n v="30066"/>
    <n v="31488"/>
    <n v="32464"/>
  </r>
  <r>
    <x v="71"/>
    <s v="2 CMN Computer Eq, new-NSC"/>
    <x v="8"/>
    <n v="0"/>
    <n v="0"/>
    <n v="0"/>
    <n v="0"/>
    <n v="0"/>
    <n v="0"/>
    <n v="0"/>
    <n v="0"/>
    <n v="0"/>
    <n v="0"/>
    <n v="0"/>
    <n v="0"/>
  </r>
  <r>
    <x v="71"/>
    <s v="2 CMN Computer Eq, old-RETIRED"/>
    <x v="8"/>
    <n v="0"/>
    <n v="0"/>
    <n v="0"/>
    <n v="0"/>
    <n v="0"/>
    <n v="0"/>
    <n v="0"/>
    <n v="0"/>
    <n v="0"/>
    <n v="0"/>
    <n v="0"/>
    <n v="0"/>
  </r>
  <r>
    <x v="71"/>
    <s v="3 CMN Printers, new"/>
    <x v="8"/>
    <n v="0"/>
    <n v="0"/>
    <n v="0"/>
    <n v="0"/>
    <n v="0"/>
    <n v="0"/>
    <n v="0"/>
    <n v="0"/>
    <n v="0"/>
    <n v="0"/>
    <n v="0"/>
    <n v="0"/>
  </r>
  <r>
    <x v="71"/>
    <s v="3 CMN Printers, new-NSC"/>
    <x v="8"/>
    <n v="0"/>
    <n v="0"/>
    <n v="0"/>
    <n v="0"/>
    <n v="0"/>
    <n v="0"/>
    <n v="0"/>
    <n v="0"/>
    <n v="0"/>
    <n v="0"/>
    <n v="0"/>
    <n v="0"/>
  </r>
  <r>
    <x v="71"/>
    <s v="4 CMN Computer Equip&gt;$20K-RET"/>
    <x v="8"/>
    <n v="0"/>
    <n v="0"/>
    <n v="0"/>
    <n v="0"/>
    <n v="0"/>
    <n v="0"/>
    <n v="0"/>
    <n v="0"/>
    <n v="0"/>
    <n v="0"/>
    <n v="0"/>
    <n v="0"/>
  </r>
  <r>
    <x v="71"/>
    <s v="7 CMN Modular Furniture-notused"/>
    <x v="8"/>
    <n v="0"/>
    <n v="0"/>
    <n v="0"/>
    <n v="0"/>
    <n v="0"/>
    <n v="0"/>
    <n v="0"/>
    <n v="0"/>
    <n v="0"/>
    <n v="0"/>
    <n v="0"/>
    <n v="0"/>
  </r>
  <r>
    <x v="72"/>
    <s v="0 GEN Trans Equip, new"/>
    <x v="8"/>
    <n v="3196"/>
    <n v="3201"/>
    <n v="2985"/>
    <n v="2990"/>
    <n v="2995"/>
    <n v="2999"/>
    <n v="3005"/>
    <n v="3009"/>
    <n v="3014"/>
    <n v="3019"/>
    <n v="3023"/>
    <n v="3028"/>
  </r>
  <r>
    <x v="72"/>
    <s v="0 GEN Trans Equip, new-NSC"/>
    <x v="8"/>
    <n v="0"/>
    <n v="0"/>
    <n v="0"/>
    <n v="0"/>
    <n v="0"/>
    <n v="0"/>
    <n v="0"/>
    <n v="0"/>
    <n v="0"/>
    <n v="0"/>
    <n v="0"/>
    <n v="0"/>
  </r>
  <r>
    <x v="72"/>
    <s v="0 GEN Trans Equip, old"/>
    <x v="8"/>
    <n v="4"/>
    <n v="4"/>
    <n v="4"/>
    <n v="4"/>
    <n v="4"/>
    <n v="4"/>
    <n v="0"/>
    <n v="0"/>
    <n v="0"/>
    <n v="0"/>
    <n v="0"/>
    <n v="0"/>
  </r>
  <r>
    <x v="72"/>
    <s v="0 GEN Trans Equip, old-NSC"/>
    <x v="8"/>
    <n v="0"/>
    <n v="0"/>
    <n v="0"/>
    <n v="0"/>
    <n v="0"/>
    <n v="0"/>
    <n v="0"/>
    <n v="0"/>
    <n v="0"/>
    <n v="0"/>
    <n v="0"/>
    <n v="0"/>
  </r>
  <r>
    <x v="72"/>
    <s v="1 CMN Aircraft"/>
    <x v="8"/>
    <n v="924"/>
    <n v="924"/>
    <n v="924"/>
    <n v="924"/>
    <n v="924"/>
    <n v="924"/>
    <n v="924"/>
    <n v="924"/>
    <n v="924"/>
    <n v="924"/>
    <n v="924"/>
    <n v="924"/>
  </r>
  <r>
    <x v="72"/>
    <s v="1 CMN Aircraft-NSC"/>
    <x v="8"/>
    <n v="0"/>
    <n v="0"/>
    <n v="0"/>
    <n v="0"/>
    <n v="0"/>
    <n v="0"/>
    <n v="0"/>
    <n v="0"/>
    <n v="0"/>
    <n v="0"/>
    <n v="0"/>
    <n v="0"/>
  </r>
  <r>
    <x v="72"/>
    <s v="2 CMN Aircraft Engine Rebuild"/>
    <x v="8"/>
    <n v="901"/>
    <n v="901"/>
    <n v="901"/>
    <n v="901"/>
    <n v="901"/>
    <n v="901"/>
    <n v="901"/>
    <n v="901"/>
    <n v="901"/>
    <n v="901"/>
    <n v="901"/>
    <n v="901"/>
  </r>
  <r>
    <x v="72"/>
    <s v="2 CMN Aircraft Engine Rebui-NSC"/>
    <x v="8"/>
    <n v="0"/>
    <n v="0"/>
    <n v="0"/>
    <n v="0"/>
    <n v="0"/>
    <n v="0"/>
    <n v="0"/>
    <n v="0"/>
    <n v="0"/>
    <n v="0"/>
    <n v="0"/>
    <n v="0"/>
  </r>
  <r>
    <x v="73"/>
    <s v="CMN Stores Equipment new"/>
    <x v="8"/>
    <n v="22"/>
    <n v="22"/>
    <n v="23"/>
    <n v="23"/>
    <n v="23"/>
    <n v="23"/>
    <n v="44"/>
    <n v="44"/>
    <n v="44"/>
    <n v="44"/>
    <n v="44"/>
    <n v="44"/>
  </r>
  <r>
    <x v="73"/>
    <s v="CMN Stores Equipment new-NSC"/>
    <x v="8"/>
    <n v="0"/>
    <n v="0"/>
    <n v="0"/>
    <n v="0"/>
    <n v="0"/>
    <n v="0"/>
    <n v="0"/>
    <n v="0"/>
    <n v="0"/>
    <n v="0"/>
    <n v="0"/>
    <n v="0"/>
  </r>
  <r>
    <x v="73"/>
    <s v="CMN Stores Equipment old"/>
    <x v="8"/>
    <n v="20"/>
    <n v="20"/>
    <n v="21"/>
    <n v="21"/>
    <n v="21"/>
    <n v="21"/>
    <n v="0"/>
    <n v="0"/>
    <n v="0"/>
    <n v="0"/>
    <n v="0"/>
    <n v="0"/>
  </r>
  <r>
    <x v="73"/>
    <s v="CMN Stores Equipment old-NSC"/>
    <x v="8"/>
    <n v="0"/>
    <n v="0"/>
    <n v="0"/>
    <n v="0"/>
    <n v="0"/>
    <n v="0"/>
    <n v="0"/>
    <n v="0"/>
    <n v="0"/>
    <n v="0"/>
    <n v="0"/>
    <n v="0"/>
  </r>
  <r>
    <x v="74"/>
    <s v="0 CMN Tools/Shop/Garage new"/>
    <x v="8"/>
    <n v="408"/>
    <n v="412"/>
    <n v="417"/>
    <n v="422"/>
    <n v="427"/>
    <n v="511"/>
    <n v="670"/>
    <n v="660"/>
    <n v="851"/>
    <n v="850"/>
    <n v="848"/>
    <n v="1167"/>
  </r>
  <r>
    <x v="74"/>
    <s v="0 CMN Tools/Shop/Garage new-NSC"/>
    <x v="8"/>
    <n v="0"/>
    <n v="0"/>
    <n v="0"/>
    <n v="0"/>
    <n v="0"/>
    <n v="0"/>
    <n v="0"/>
    <n v="0"/>
    <n v="0"/>
    <n v="0"/>
    <n v="0"/>
    <n v="0"/>
  </r>
  <r>
    <x v="74"/>
    <s v="0 CMN Tools/Shop/Garage old"/>
    <x v="8"/>
    <n v="148"/>
    <n v="152"/>
    <n v="156"/>
    <n v="160"/>
    <n v="163"/>
    <n v="167"/>
    <n v="0"/>
    <n v="0"/>
    <n v="0"/>
    <n v="0"/>
    <n v="0"/>
    <n v="0"/>
  </r>
  <r>
    <x v="74"/>
    <s v="0 CMN Tools/Shop/Garage old-NSC"/>
    <x v="8"/>
    <n v="0"/>
    <n v="0"/>
    <n v="0"/>
    <n v="0"/>
    <n v="0"/>
    <n v="0"/>
    <n v="0"/>
    <n v="0"/>
    <n v="0"/>
    <n v="0"/>
    <n v="0"/>
    <n v="0"/>
  </r>
  <r>
    <x v="74"/>
    <s v="1 CMN Tools/Shop/Gar&gt;$20K-RET"/>
    <x v="8"/>
    <n v="0"/>
    <n v="0"/>
    <n v="0"/>
    <n v="0"/>
    <n v="0"/>
    <n v="0"/>
    <n v="0"/>
    <n v="0"/>
    <n v="0"/>
    <n v="0"/>
    <n v="0"/>
    <n v="0"/>
  </r>
  <r>
    <x v="74"/>
    <s v="2 CMN Tools, 5 yrs-notused"/>
    <x v="8"/>
    <n v="0"/>
    <n v="0"/>
    <n v="0"/>
    <n v="0"/>
    <n v="0"/>
    <n v="0"/>
    <n v="0"/>
    <n v="0"/>
    <n v="0"/>
    <n v="0"/>
    <n v="0"/>
    <n v="0"/>
  </r>
  <r>
    <x v="75"/>
    <s v="CMN Laboratory Equipment-RET"/>
    <x v="8"/>
    <n v="0"/>
    <n v="0"/>
    <n v="0"/>
    <n v="0"/>
    <n v="0"/>
    <n v="0"/>
    <n v="0"/>
    <n v="0"/>
    <n v="0"/>
    <n v="0"/>
    <n v="0"/>
    <n v="0"/>
  </r>
  <r>
    <x v="76"/>
    <s v="GEN Power Op Equip, new"/>
    <x v="8"/>
    <n v="935"/>
    <n v="936"/>
    <n v="1158"/>
    <n v="1160"/>
    <n v="1161"/>
    <n v="1164"/>
    <n v="1166"/>
    <n v="1136"/>
    <n v="1123"/>
    <n v="1109"/>
    <n v="1096"/>
    <n v="1083"/>
  </r>
  <r>
    <x v="76"/>
    <s v="GEN Power Op Equip, new-NSC"/>
    <x v="8"/>
    <n v="0"/>
    <n v="0"/>
    <n v="0"/>
    <n v="0"/>
    <n v="0"/>
    <n v="0"/>
    <n v="0"/>
    <n v="0"/>
    <n v="0"/>
    <n v="0"/>
    <n v="0"/>
    <n v="0"/>
  </r>
  <r>
    <x v="76"/>
    <s v="GEN Power Op Equip, old-RET"/>
    <x v="8"/>
    <n v="0"/>
    <n v="0"/>
    <n v="0"/>
    <n v="0"/>
    <n v="0"/>
    <n v="0"/>
    <n v="0"/>
    <n v="0"/>
    <n v="0"/>
    <n v="0"/>
    <n v="0"/>
    <n v="0"/>
  </r>
  <r>
    <x v="77"/>
    <s v="0 105 CMN Comm Equip, AMI Net"/>
    <x v="8"/>
    <n v="0"/>
    <n v="0"/>
    <n v="0"/>
    <n v="0"/>
    <n v="0"/>
    <n v="0"/>
    <n v="0"/>
    <n v="0"/>
    <n v="0"/>
    <n v="0"/>
    <n v="0"/>
    <n v="0"/>
  </r>
  <r>
    <x v="77"/>
    <s v="0 105 CMN Comm Equip, AMI N-NSC"/>
    <x v="8"/>
    <n v="0"/>
    <n v="0"/>
    <n v="0"/>
    <n v="0"/>
    <n v="0"/>
    <n v="0"/>
    <n v="0"/>
    <n v="0"/>
    <n v="0"/>
    <n v="0"/>
    <n v="0"/>
    <n v="0"/>
  </r>
  <r>
    <x v="77"/>
    <s v="0 CMN Comm Equip, AMI Netwo-NSC"/>
    <x v="8"/>
    <n v="0"/>
    <n v="0"/>
    <n v="0"/>
    <n v="0"/>
    <n v="0"/>
    <n v="0"/>
    <n v="0"/>
    <n v="0"/>
    <n v="0"/>
    <n v="0"/>
    <n v="0"/>
    <n v="0"/>
  </r>
  <r>
    <x v="77"/>
    <s v="0 CMN Comm Equip, AMI Network"/>
    <x v="8"/>
    <n v="692"/>
    <n v="716"/>
    <n v="743"/>
    <n v="769"/>
    <n v="796"/>
    <n v="823"/>
    <n v="850"/>
    <n v="603"/>
    <n v="669"/>
    <n v="735"/>
    <n v="801"/>
    <n v="867"/>
  </r>
  <r>
    <x v="77"/>
    <s v="0 CMN Comm Equip, new"/>
    <x v="8"/>
    <n v="16524"/>
    <n v="16880"/>
    <n v="17246"/>
    <n v="17614"/>
    <n v="17984"/>
    <n v="18353"/>
    <n v="16256"/>
    <n v="17040"/>
    <n v="17444"/>
    <n v="17865"/>
    <n v="18287"/>
    <n v="18639"/>
  </r>
  <r>
    <x v="77"/>
    <s v="0 CMN Comm Equip, new-NSC"/>
    <x v="8"/>
    <n v="0"/>
    <n v="0"/>
    <n v="0"/>
    <n v="0"/>
    <n v="0"/>
    <n v="0"/>
    <n v="0"/>
    <n v="0"/>
    <n v="0"/>
    <n v="0"/>
    <n v="0"/>
    <n v="0"/>
  </r>
  <r>
    <x v="77"/>
    <s v="0 CMN Comm Equip, old"/>
    <x v="8"/>
    <n v="-896"/>
    <n v="-697"/>
    <n v="-497"/>
    <n v="-297"/>
    <n v="-377"/>
    <n v="-1559"/>
    <n v="0"/>
    <n v="0"/>
    <n v="0"/>
    <n v="0"/>
    <n v="0"/>
    <n v="0"/>
  </r>
  <r>
    <x v="77"/>
    <s v="0 CMN Comm Equip, old-NSC"/>
    <x v="8"/>
    <n v="0"/>
    <n v="0"/>
    <n v="0"/>
    <n v="0"/>
    <n v="0"/>
    <n v="0"/>
    <n v="0"/>
    <n v="0"/>
    <n v="0"/>
    <n v="0"/>
    <n v="0"/>
    <n v="0"/>
  </r>
  <r>
    <x v="77"/>
    <s v="1 CMN Mobile Comm Eq-RET"/>
    <x v="8"/>
    <n v="0"/>
    <n v="0"/>
    <n v="0"/>
    <n v="0"/>
    <n v="0"/>
    <n v="0"/>
    <n v="0"/>
    <n v="0"/>
    <n v="0"/>
    <n v="0"/>
    <n v="0"/>
    <n v="0"/>
  </r>
  <r>
    <x v="77"/>
    <s v="3 CMN Portable Comm Eq-RET"/>
    <x v="8"/>
    <n v="0"/>
    <n v="0"/>
    <n v="0"/>
    <n v="0"/>
    <n v="0"/>
    <n v="0"/>
    <n v="0"/>
    <n v="0"/>
    <n v="0"/>
    <n v="0"/>
    <n v="0"/>
    <n v="0"/>
  </r>
  <r>
    <x v="78"/>
    <s v="0 CMN Misc Equipment, new"/>
    <x v="8"/>
    <n v="1058"/>
    <n v="1178"/>
    <n v="1225"/>
    <n v="1269"/>
    <n v="1368"/>
    <n v="1385"/>
    <n v="1669"/>
    <n v="1625"/>
    <n v="1605"/>
    <n v="1586"/>
    <n v="1567"/>
    <n v="1547"/>
  </r>
  <r>
    <x v="78"/>
    <s v="0 CMN Misc Equipment, new-NSC"/>
    <x v="8"/>
    <n v="0"/>
    <n v="0"/>
    <n v="0"/>
    <n v="0"/>
    <n v="0"/>
    <n v="0"/>
    <n v="0"/>
    <n v="0"/>
    <n v="0"/>
    <n v="0"/>
    <n v="0"/>
    <n v="0"/>
  </r>
  <r>
    <x v="78"/>
    <s v="0 CMN Misc Equipment, old"/>
    <x v="8"/>
    <n v="267"/>
    <n v="270"/>
    <n v="272"/>
    <n v="275"/>
    <n v="278"/>
    <n v="280"/>
    <n v="0"/>
    <n v="0"/>
    <n v="0"/>
    <n v="0"/>
    <n v="0"/>
    <n v="0"/>
  </r>
  <r>
    <x v="78"/>
    <s v="1 CMN Do Not Use"/>
    <x v="8"/>
    <n v="0"/>
    <n v="0"/>
    <n v="0"/>
    <n v="0"/>
    <n v="0"/>
    <n v="0"/>
    <n v="0"/>
    <n v="0"/>
    <n v="0"/>
    <n v="0"/>
    <n v="0"/>
    <n v="0"/>
  </r>
  <r>
    <x v="78"/>
    <s v="1 CMN Misc Equipment -DONOTUSE"/>
    <x v="8"/>
    <n v="0"/>
    <n v="0"/>
    <n v="0"/>
    <n v="0"/>
    <n v="0"/>
    <n v="0"/>
    <n v="0"/>
    <n v="0"/>
    <n v="0"/>
    <n v="0"/>
    <n v="0"/>
    <n v="0"/>
  </r>
  <r>
    <x v="79"/>
    <s v="CMN ARO General Plant"/>
    <x v="8"/>
    <n v="0"/>
    <n v="0"/>
    <n v="0"/>
    <n v="0"/>
    <n v="0"/>
    <n v="0"/>
    <n v="0"/>
    <n v="0"/>
    <n v="0"/>
    <n v="0"/>
    <n v="0"/>
    <n v="2"/>
  </r>
  <r>
    <x v="4"/>
    <s v="Cap Lease, Printer Great Am 2-NSC"/>
    <x v="8"/>
    <n v="0"/>
    <n v="0"/>
    <n v="0"/>
    <n v="0"/>
    <n v="0"/>
    <n v="0"/>
    <n v="0"/>
    <n v="0"/>
    <n v="0"/>
    <n v="0"/>
    <n v="0"/>
    <n v="0"/>
  </r>
  <r>
    <x v="4"/>
    <s v="Cap Lease, Printer Great Am 3-NSC"/>
    <x v="8"/>
    <n v="0"/>
    <n v="0"/>
    <n v="0"/>
    <n v="0"/>
    <n v="0"/>
    <n v="0"/>
    <n v="0"/>
    <n v="0"/>
    <n v="0"/>
    <n v="0"/>
    <n v="0"/>
    <n v="0"/>
  </r>
  <r>
    <x v="4"/>
    <s v="Capital Lease, BLC Vehicles-RETIRED"/>
    <x v="8"/>
    <n v="0"/>
    <n v="0"/>
    <n v="0"/>
    <n v="0"/>
    <n v="0"/>
    <n v="0"/>
    <n v="0"/>
    <n v="0"/>
    <n v="0"/>
    <n v="0"/>
    <n v="0"/>
    <n v="0"/>
  </r>
  <r>
    <x v="4"/>
    <s v="Capital Lease, Landis + Gyr-RETIRED"/>
    <x v="8"/>
    <n v="0"/>
    <n v="0"/>
    <n v="0"/>
    <n v="0"/>
    <n v="0"/>
    <n v="0"/>
    <n v="0"/>
    <n v="0"/>
    <n v="0"/>
    <n v="0"/>
    <n v="0"/>
    <n v="0"/>
  </r>
  <r>
    <x v="4"/>
    <s v="Capital Lease, Printer Great Am"/>
    <x v="8"/>
    <n v="578"/>
    <n v="602"/>
    <n v="625"/>
    <n v="649"/>
    <n v="672"/>
    <n v="696"/>
    <n v="719"/>
    <n v="743"/>
    <n v="766"/>
    <n v="790"/>
    <n v="813"/>
    <n v="837"/>
  </r>
  <r>
    <x v="4"/>
    <s v="Capital Lease, Printer Great Am 2"/>
    <x v="8"/>
    <n v="132"/>
    <n v="151"/>
    <n v="170"/>
    <n v="189"/>
    <n v="208"/>
    <n v="227"/>
    <n v="246"/>
    <n v="265"/>
    <n v="284"/>
    <n v="303"/>
    <n v="322"/>
    <n v="341"/>
  </r>
  <r>
    <x v="4"/>
    <s v="Capital Lease, Printer Great Am 3"/>
    <x v="8"/>
    <n v="0"/>
    <n v="0"/>
    <n v="13"/>
    <n v="21"/>
    <n v="29"/>
    <n v="38"/>
    <n v="46"/>
    <n v="54"/>
    <n v="63"/>
    <n v="71"/>
    <n v="80"/>
    <n v="88"/>
  </r>
  <r>
    <x v="4"/>
    <s v="Capital Lease, Printer Great Am-NSC"/>
    <x v="8"/>
    <n v="0"/>
    <n v="0"/>
    <n v="0"/>
    <n v="0"/>
    <n v="0"/>
    <n v="0"/>
    <n v="0"/>
    <n v="0"/>
    <n v="0"/>
    <n v="0"/>
    <n v="0"/>
    <n v="0"/>
  </r>
</pivotCacheRecords>
</file>

<file path=xl/pivotCache/pivotCacheRecords2.xml><?xml version="1.0" encoding="utf-8"?>
<pivotCacheRecords xmlns="http://schemas.openxmlformats.org/spreadsheetml/2006/main" xmlns:r="http://schemas.openxmlformats.org/officeDocument/2006/relationships" count="1583">
  <r>
    <x v="0"/>
    <s v="INT Organization"/>
    <s v="Intangible Plant, Electric"/>
    <n v="114"/>
    <n v="114"/>
    <n v="114"/>
    <n v="114"/>
    <n v="114"/>
    <n v="114"/>
    <n v="114"/>
    <n v="114"/>
    <n v="114"/>
    <n v="114"/>
    <n v="114"/>
    <n v="114"/>
    <n v="114"/>
    <n v="114202"/>
  </r>
  <r>
    <x v="0"/>
    <s v="INT Organization-NSC"/>
    <s v="Intangible Plant, Electric"/>
    <n v="0"/>
    <n v="0"/>
    <n v="0"/>
    <n v="0"/>
    <n v="0"/>
    <n v="0"/>
    <n v="0"/>
    <n v="0"/>
    <n v="0"/>
    <n v="0"/>
    <n v="0"/>
    <n v="0"/>
    <n v="0"/>
    <n v="0"/>
  </r>
  <r>
    <x v="1"/>
    <s v="INT Franchises"/>
    <s v="Intangible Plant, Electric"/>
    <n v="1754"/>
    <n v="1756"/>
    <n v="1757"/>
    <n v="1758"/>
    <n v="1758"/>
    <n v="1761"/>
    <n v="2172"/>
    <n v="2142"/>
    <n v="2105"/>
    <n v="2112"/>
    <n v="2124"/>
    <n v="2105"/>
    <n v="2105"/>
    <n v="1956603"/>
  </r>
  <r>
    <x v="1"/>
    <s v="INT Franchises, Baker Project"/>
    <s v="Intangible Plant, Electric"/>
    <n v="40010"/>
    <n v="40010"/>
    <n v="40010"/>
    <n v="40010"/>
    <n v="40010"/>
    <n v="40010"/>
    <n v="40010"/>
    <n v="40010"/>
    <n v="40010"/>
    <n v="40010"/>
    <n v="40010"/>
    <n v="40010"/>
    <n v="40010"/>
    <n v="40009842"/>
  </r>
  <r>
    <x v="1"/>
    <s v="INT Franchises, Snoqualmie"/>
    <s v="Intangible Plant, Electric"/>
    <n v="14988"/>
    <n v="14988"/>
    <n v="14988"/>
    <n v="14988"/>
    <n v="14988"/>
    <n v="14988"/>
    <n v="14988"/>
    <n v="14988"/>
    <n v="14988"/>
    <n v="14988"/>
    <n v="14988"/>
    <n v="14988"/>
    <n v="14988"/>
    <n v="14988060"/>
  </r>
  <r>
    <x v="2"/>
    <s v="105  INT Misc Intangibles"/>
    <s v="Intangible Plant, Electric"/>
    <n v="22244"/>
    <n v="22244"/>
    <n v="22244"/>
    <n v="22244"/>
    <n v="22244"/>
    <n v="22244"/>
    <n v="22244"/>
    <n v="22244"/>
    <n v="22244"/>
    <n v="22244"/>
    <n v="22244"/>
    <n v="22244"/>
    <n v="22244"/>
    <n v="22243546"/>
  </r>
  <r>
    <x v="2"/>
    <s v="INT Enc Waste Wtr Fee-DONOTUSE"/>
    <s v="Intangible Plant, Electric"/>
    <n v="0"/>
    <n v="0"/>
    <n v="0"/>
    <n v="0"/>
    <n v="0"/>
    <n v="0"/>
    <n v="0"/>
    <n v="0"/>
    <n v="0"/>
    <n v="0"/>
    <n v="0"/>
    <n v="0"/>
    <n v="0"/>
    <n v="0"/>
  </r>
  <r>
    <x v="2"/>
    <s v="INT LSR -DONOTUSE"/>
    <s v="Intangible Plant, Electric"/>
    <n v="0"/>
    <n v="0"/>
    <n v="0"/>
    <n v="0"/>
    <n v="0"/>
    <n v="0"/>
    <n v="0"/>
    <n v="0"/>
    <n v="0"/>
    <n v="0"/>
    <n v="0"/>
    <n v="0"/>
    <n v="0"/>
    <n v="0"/>
  </r>
  <r>
    <x v="2"/>
    <s v="INT Misc Intangible Plant"/>
    <s v="Intangible Plant, Electric"/>
    <n v="82655"/>
    <n v="82157"/>
    <n v="82139"/>
    <n v="82125"/>
    <n v="82150"/>
    <n v="82177"/>
    <n v="82177"/>
    <n v="81809"/>
    <n v="81835"/>
    <n v="81857"/>
    <n v="82067"/>
    <n v="82233"/>
    <n v="82438"/>
    <n v="82105996"/>
  </r>
  <r>
    <x v="2"/>
    <s v="INT Misc Intangible Plant-NSC"/>
    <s v="Intangible Plant, Electric"/>
    <n v="0"/>
    <n v="0"/>
    <n v="0"/>
    <n v="0"/>
    <n v="0"/>
    <n v="0"/>
    <n v="0"/>
    <n v="0"/>
    <n v="0"/>
    <n v="0"/>
    <n v="0"/>
    <n v="0"/>
    <n v="0"/>
    <n v="0"/>
  </r>
  <r>
    <x v="2"/>
    <s v="INT Rock Island Expansion-RET"/>
    <s v="Intangible Plant, Electric"/>
    <n v="0"/>
    <n v="0"/>
    <n v="0"/>
    <n v="0"/>
    <n v="0"/>
    <n v="0"/>
    <n v="0"/>
    <n v="0"/>
    <n v="0"/>
    <n v="0"/>
    <n v="0"/>
    <n v="0"/>
    <n v="0"/>
    <n v="0"/>
  </r>
  <r>
    <x v="2"/>
    <s v="INT Whitehorn 2 &amp; 3"/>
    <s v="Intangible Plant, Electric"/>
    <n v="99"/>
    <n v="99"/>
    <n v="99"/>
    <n v="99"/>
    <n v="99"/>
    <n v="99"/>
    <n v="99"/>
    <n v="99"/>
    <n v="99"/>
    <n v="99"/>
    <n v="99"/>
    <n v="99"/>
    <n v="99"/>
    <n v="98622"/>
  </r>
  <r>
    <x v="3"/>
    <s v="None, Electric"/>
    <s v="Intangible Plant, Electric"/>
    <n v="0"/>
    <n v="0"/>
    <n v="0"/>
    <n v="0"/>
    <n v="0"/>
    <n v="0"/>
    <n v="0"/>
    <n v="0"/>
    <n v="0"/>
    <n v="0"/>
    <n v="0"/>
    <n v="0"/>
    <n v="0"/>
    <n v="0"/>
  </r>
  <r>
    <x v="3"/>
    <s v="Capital Lease, Fredonia-RETIRED"/>
    <s v="Steam Generation Plant"/>
    <n v="0"/>
    <n v="0"/>
    <n v="0"/>
    <n v="0"/>
    <n v="0"/>
    <n v="0"/>
    <n v="0"/>
    <n v="0"/>
    <n v="0"/>
    <n v="0"/>
    <n v="0"/>
    <n v="0"/>
    <n v="0"/>
    <n v="0"/>
  </r>
  <r>
    <x v="3"/>
    <s v="Capital Lease, FredoniaSalesTax-RET"/>
    <s v="Steam Generation Plant"/>
    <n v="0"/>
    <n v="0"/>
    <n v="0"/>
    <n v="0"/>
    <n v="0"/>
    <n v="0"/>
    <n v="0"/>
    <n v="0"/>
    <n v="0"/>
    <n v="0"/>
    <n v="0"/>
    <n v="0"/>
    <n v="0"/>
    <n v="0"/>
  </r>
  <r>
    <x v="3"/>
    <s v="Capital Lease, Whitehorn-RETIRED"/>
    <s v="Steam Generation Plant"/>
    <n v="0"/>
    <n v="0"/>
    <n v="0"/>
    <n v="0"/>
    <n v="0"/>
    <n v="0"/>
    <n v="0"/>
    <n v="0"/>
    <n v="0"/>
    <n v="0"/>
    <n v="0"/>
    <n v="0"/>
    <n v="0"/>
    <n v="0"/>
  </r>
  <r>
    <x v="4"/>
    <s v="STM Land, Centralia-inactive"/>
    <s v="Steam Generation Plant"/>
    <n v="0"/>
    <n v="0"/>
    <n v="0"/>
    <n v="0"/>
    <n v="0"/>
    <n v="0"/>
    <n v="0"/>
    <n v="0"/>
    <n v="0"/>
    <n v="0"/>
    <n v="0"/>
    <n v="0"/>
    <n v="0"/>
    <n v="0"/>
  </r>
  <r>
    <x v="4"/>
    <s v="STM Land, Colstrip 1"/>
    <s v="Steam Generation Plant"/>
    <n v="29"/>
    <n v="29"/>
    <n v="29"/>
    <n v="29"/>
    <n v="29"/>
    <n v="29"/>
    <n v="29"/>
    <n v="29"/>
    <n v="29"/>
    <n v="29"/>
    <n v="29"/>
    <n v="29"/>
    <n v="29"/>
    <n v="28925"/>
  </r>
  <r>
    <x v="4"/>
    <s v="STM Land, Colstrip 1-2 Com"/>
    <s v="Steam Generation Plant"/>
    <n v="948"/>
    <n v="948"/>
    <n v="948"/>
    <n v="948"/>
    <n v="948"/>
    <n v="948"/>
    <n v="948"/>
    <n v="948"/>
    <n v="948"/>
    <n v="948"/>
    <n v="948"/>
    <n v="948"/>
    <n v="948"/>
    <n v="948317"/>
  </r>
  <r>
    <x v="4"/>
    <s v="STM Land, Colstrip 2"/>
    <s v="Steam Generation Plant"/>
    <n v="29"/>
    <n v="29"/>
    <n v="29"/>
    <n v="29"/>
    <n v="29"/>
    <n v="29"/>
    <n v="29"/>
    <n v="29"/>
    <n v="29"/>
    <n v="29"/>
    <n v="29"/>
    <n v="29"/>
    <n v="29"/>
    <n v="28925"/>
  </r>
  <r>
    <x v="4"/>
    <s v="STM Land, Colstrip 3"/>
    <s v="Steam Generation Plant"/>
    <n v="0"/>
    <n v="0"/>
    <n v="0"/>
    <n v="0"/>
    <n v="0"/>
    <n v="0"/>
    <n v="0"/>
    <n v="0"/>
    <n v="0"/>
    <n v="0"/>
    <n v="0"/>
    <n v="0"/>
    <n v="0"/>
    <n v="0"/>
  </r>
  <r>
    <x v="4"/>
    <s v="STM Land, Colstrip 3-4 Com"/>
    <s v="Steam Generation Plant"/>
    <n v="2787"/>
    <n v="2787"/>
    <n v="2787"/>
    <n v="2787"/>
    <n v="2787"/>
    <n v="2787"/>
    <n v="2787"/>
    <n v="2787"/>
    <n v="2787"/>
    <n v="2787"/>
    <n v="2787"/>
    <n v="2787"/>
    <n v="2787"/>
    <n v="2787192"/>
  </r>
  <r>
    <x v="4"/>
    <s v="STM Land, Colstrip 4"/>
    <s v="Steam Generation Plant"/>
    <n v="2"/>
    <n v="2"/>
    <n v="2"/>
    <n v="2"/>
    <n v="2"/>
    <n v="2"/>
    <n v="2"/>
    <n v="2"/>
    <n v="2"/>
    <n v="2"/>
    <n v="2"/>
    <n v="2"/>
    <n v="2"/>
    <n v="1648"/>
  </r>
  <r>
    <x v="4"/>
    <s v="STM Land, Epcor CoGen"/>
    <s v="Steam Generation Plant"/>
    <n v="0"/>
    <n v="0"/>
    <n v="0"/>
    <n v="0"/>
    <n v="0"/>
    <n v="0"/>
    <n v="0"/>
    <n v="0"/>
    <n v="0"/>
    <n v="0"/>
    <n v="0"/>
    <n v="0"/>
    <n v="0"/>
    <n v="0"/>
  </r>
  <r>
    <x v="5"/>
    <s v="STM Str/Imprv, Mint Farm"/>
    <s v="Steam Generation Plant"/>
    <n v="0"/>
    <n v="0"/>
    <n v="0"/>
    <n v="0"/>
    <n v="0"/>
    <n v="0"/>
    <n v="0"/>
    <n v="0"/>
    <n v="0"/>
    <n v="95"/>
    <n v="95"/>
    <n v="95"/>
    <n v="95"/>
    <n v="27717"/>
  </r>
  <r>
    <x v="5"/>
    <s v="STM Str/Imprv, Mint Farm OP"/>
    <s v="Steam Generation Plant"/>
    <n v="458"/>
    <n v="458"/>
    <n v="458"/>
    <n v="458"/>
    <n v="458"/>
    <n v="458"/>
    <n v="458"/>
    <n v="458"/>
    <n v="458"/>
    <n v="458"/>
    <n v="458"/>
    <n v="458"/>
    <n v="458"/>
    <n v="458042"/>
  </r>
  <r>
    <x v="5"/>
    <s v="STM Str/Imprv, Mint Farm-NSC"/>
    <s v="Steam Generation Plant"/>
    <n v="0"/>
    <n v="0"/>
    <n v="0"/>
    <n v="0"/>
    <n v="0"/>
    <n v="0"/>
    <n v="0"/>
    <n v="0"/>
    <n v="0"/>
    <n v="0"/>
    <n v="0"/>
    <n v="0"/>
    <n v="0"/>
    <n v="0"/>
  </r>
  <r>
    <x v="5"/>
    <s v="STM Str/Imprv, Mint OP-NSC"/>
    <s v="Steam Generation Plant"/>
    <n v="0"/>
    <n v="0"/>
    <n v="0"/>
    <n v="0"/>
    <n v="0"/>
    <n v="0"/>
    <n v="0"/>
    <n v="0"/>
    <n v="0"/>
    <n v="0"/>
    <n v="0"/>
    <n v="0"/>
    <n v="0"/>
    <n v="0"/>
  </r>
  <r>
    <x v="5"/>
    <s v="STM Str/Imprv, Sumas"/>
    <s v="Steam Generation Plant"/>
    <n v="167"/>
    <n v="167"/>
    <n v="167"/>
    <n v="167"/>
    <n v="167"/>
    <n v="167"/>
    <n v="167"/>
    <n v="167"/>
    <n v="167"/>
    <n v="167"/>
    <n v="167"/>
    <n v="167"/>
    <n v="647"/>
    <n v="187402"/>
  </r>
  <r>
    <x v="5"/>
    <s v="STM Str/Imprv, Sumas OP"/>
    <s v="Steam Generation Plant"/>
    <n v="1325"/>
    <n v="1325"/>
    <n v="1325"/>
    <n v="1325"/>
    <n v="1325"/>
    <n v="1325"/>
    <n v="1325"/>
    <n v="1325"/>
    <n v="1325"/>
    <n v="1325"/>
    <n v="1325"/>
    <n v="1325"/>
    <n v="1325"/>
    <n v="1325313"/>
  </r>
  <r>
    <x v="5"/>
    <s v="STM Str/Imprv, Sumas OP-NSC"/>
    <s v="Steam Generation Plant"/>
    <n v="0"/>
    <n v="0"/>
    <n v="0"/>
    <n v="0"/>
    <n v="0"/>
    <n v="0"/>
    <n v="0"/>
    <n v="0"/>
    <n v="0"/>
    <n v="0"/>
    <n v="0"/>
    <n v="0"/>
    <n v="0"/>
    <n v="0"/>
  </r>
  <r>
    <x v="5"/>
    <s v="STM Str/Imprv, Sumas-NSC"/>
    <s v="Steam Generation Plant"/>
    <n v="0"/>
    <n v="0"/>
    <n v="0"/>
    <n v="0"/>
    <n v="0"/>
    <n v="0"/>
    <n v="0"/>
    <n v="0"/>
    <n v="0"/>
    <n v="0"/>
    <n v="0"/>
    <n v="0"/>
    <n v="0"/>
    <n v="0"/>
  </r>
  <r>
    <x v="5"/>
    <s v="STM Str/Impv, Colstrip 1"/>
    <s v="Steam Generation Plant"/>
    <n v="9425"/>
    <n v="9305"/>
    <n v="9305"/>
    <n v="9305"/>
    <n v="9305"/>
    <n v="9331"/>
    <n v="9331"/>
    <n v="9339"/>
    <n v="9339"/>
    <n v="9345"/>
    <n v="9348"/>
    <n v="9364"/>
    <n v="9354"/>
    <n v="9333779"/>
  </r>
  <r>
    <x v="5"/>
    <s v="STM Str/Impv, Colstrip 1-2 Com"/>
    <s v="Steam Generation Plant"/>
    <n v="30924"/>
    <n v="30924"/>
    <n v="30924"/>
    <n v="30924"/>
    <n v="30924"/>
    <n v="30924"/>
    <n v="30924"/>
    <n v="30924"/>
    <n v="30924"/>
    <n v="30924"/>
    <n v="30924"/>
    <n v="30924"/>
    <n v="30924"/>
    <n v="30924399"/>
  </r>
  <r>
    <x v="5"/>
    <s v="STM Str/Impv, Colstrip 1-NSC"/>
    <s v="Steam Generation Plant"/>
    <n v="0"/>
    <n v="0"/>
    <n v="0"/>
    <n v="0"/>
    <n v="0"/>
    <n v="0"/>
    <n v="0"/>
    <n v="0"/>
    <n v="0"/>
    <n v="0"/>
    <n v="0"/>
    <n v="0"/>
    <n v="0"/>
    <n v="0"/>
  </r>
  <r>
    <x v="5"/>
    <s v="STM Str/Impv, Colstrip 2"/>
    <s v="Steam Generation Plant"/>
    <n v="4551"/>
    <n v="4471"/>
    <n v="4471"/>
    <n v="4471"/>
    <n v="4471"/>
    <n v="4498"/>
    <n v="4498"/>
    <n v="4505"/>
    <n v="4505"/>
    <n v="4511"/>
    <n v="4515"/>
    <n v="4530"/>
    <n v="4520"/>
    <n v="4498654"/>
  </r>
  <r>
    <x v="5"/>
    <s v="STM Str/Impv, Colstrip 2-NSC"/>
    <s v="Steam Generation Plant"/>
    <n v="0"/>
    <n v="0"/>
    <n v="0"/>
    <n v="0"/>
    <n v="0"/>
    <n v="0"/>
    <n v="0"/>
    <n v="0"/>
    <n v="0"/>
    <n v="0"/>
    <n v="0"/>
    <n v="0"/>
    <n v="0"/>
    <n v="0"/>
  </r>
  <r>
    <x v="5"/>
    <s v="STM Str/Impv, Colstrip 3"/>
    <s v="Steam Generation Plant"/>
    <n v="29141"/>
    <n v="29121"/>
    <n v="29131"/>
    <n v="29139"/>
    <n v="29147"/>
    <n v="29172"/>
    <n v="29172"/>
    <n v="30232"/>
    <n v="30232"/>
    <n v="30240"/>
    <n v="30253"/>
    <n v="30253"/>
    <n v="29987"/>
    <n v="29637886"/>
  </r>
  <r>
    <x v="5"/>
    <s v="STM Str/Impv, Colstrip 3-4 Com"/>
    <s v="Steam Generation Plant"/>
    <n v="70041"/>
    <n v="70041"/>
    <n v="70041"/>
    <n v="70041"/>
    <n v="70041"/>
    <n v="70041"/>
    <n v="70041"/>
    <n v="70041"/>
    <n v="70041"/>
    <n v="70041"/>
    <n v="70041"/>
    <n v="70041"/>
    <n v="70041"/>
    <n v="70041118"/>
  </r>
  <r>
    <x v="5"/>
    <s v="STM Str/Impv, Colstrip 3-NSC"/>
    <s v="Steam Generation Plant"/>
    <n v="0"/>
    <n v="0"/>
    <n v="0"/>
    <n v="0"/>
    <n v="0"/>
    <n v="0"/>
    <n v="0"/>
    <n v="0"/>
    <n v="0"/>
    <n v="0"/>
    <n v="0"/>
    <n v="0"/>
    <n v="0"/>
    <n v="0"/>
  </r>
  <r>
    <x v="5"/>
    <s v="STM Str/Impv, Colstrip 4"/>
    <s v="Steam Generation Plant"/>
    <n v="28005"/>
    <n v="27905"/>
    <n v="27914"/>
    <n v="27923"/>
    <n v="27931"/>
    <n v="27995"/>
    <n v="27996"/>
    <n v="28007"/>
    <n v="28007"/>
    <n v="28015"/>
    <n v="28028"/>
    <n v="28028"/>
    <n v="28124"/>
    <n v="27984436"/>
  </r>
  <r>
    <x v="5"/>
    <s v="STM Str/Impv, Colstrip 4-NSC"/>
    <s v="Steam Generation Plant"/>
    <n v="0"/>
    <n v="0"/>
    <n v="0"/>
    <n v="0"/>
    <n v="0"/>
    <n v="0"/>
    <n v="0"/>
    <n v="0"/>
    <n v="0"/>
    <n v="0"/>
    <n v="0"/>
    <n v="0"/>
    <n v="0"/>
    <n v="0"/>
  </r>
  <r>
    <x v="5"/>
    <s v="STM Str/Impv, Colstrip1-2 -NSC"/>
    <s v="Steam Generation Plant"/>
    <n v="0"/>
    <n v="0"/>
    <n v="0"/>
    <n v="0"/>
    <n v="0"/>
    <n v="0"/>
    <n v="0"/>
    <n v="0"/>
    <n v="0"/>
    <n v="0"/>
    <n v="0"/>
    <n v="0"/>
    <n v="0"/>
    <n v="0"/>
  </r>
  <r>
    <x v="5"/>
    <s v="STM Str/Impv, Colstrip3-4 -NSC"/>
    <s v="Steam Generation Plant"/>
    <n v="0"/>
    <n v="0"/>
    <n v="0"/>
    <n v="0"/>
    <n v="0"/>
    <n v="0"/>
    <n v="0"/>
    <n v="0"/>
    <n v="0"/>
    <n v="0"/>
    <n v="0"/>
    <n v="0"/>
    <n v="0"/>
    <n v="0"/>
  </r>
  <r>
    <x v="5"/>
    <s v="STM Str/Impv, ColstripCMM-RET"/>
    <s v="Steam Generation Plant"/>
    <n v="0"/>
    <n v="0"/>
    <n v="0"/>
    <n v="0"/>
    <n v="0"/>
    <n v="0"/>
    <n v="0"/>
    <n v="0"/>
    <n v="0"/>
    <n v="0"/>
    <n v="0"/>
    <n v="0"/>
    <n v="0"/>
    <n v="0"/>
  </r>
  <r>
    <x v="5"/>
    <s v="STM Str/Impv, Encogen-RET"/>
    <s v="Steam Generation Plant"/>
    <n v="0"/>
    <n v="0"/>
    <n v="0"/>
    <n v="0"/>
    <n v="0"/>
    <n v="0"/>
    <n v="0"/>
    <n v="0"/>
    <n v="0"/>
    <n v="0"/>
    <n v="0"/>
    <n v="0"/>
    <n v="0"/>
    <n v="0"/>
  </r>
  <r>
    <x v="5"/>
    <s v="STM Str/Impv, Ferndale"/>
    <s v="Steam Generation Plant"/>
    <n v="609"/>
    <n v="609"/>
    <n v="609"/>
    <n v="609"/>
    <n v="609"/>
    <n v="609"/>
    <n v="609"/>
    <n v="609"/>
    <n v="609"/>
    <n v="609"/>
    <n v="609"/>
    <n v="609"/>
    <n v="609"/>
    <n v="608934"/>
  </r>
  <r>
    <x v="5"/>
    <s v="STM Str/Impv, Ferndale-NSC"/>
    <s v="Steam Generation Plant"/>
    <n v="0"/>
    <n v="0"/>
    <n v="0"/>
    <n v="0"/>
    <n v="0"/>
    <n v="0"/>
    <n v="0"/>
    <n v="0"/>
    <n v="0"/>
    <n v="0"/>
    <n v="0"/>
    <n v="0"/>
    <n v="0"/>
    <n v="0"/>
  </r>
  <r>
    <x v="5"/>
    <s v="STM Str/Impv, Fred 1/APC"/>
    <s v="Steam Generation Plant"/>
    <n v="404"/>
    <n v="404"/>
    <n v="404"/>
    <n v="404"/>
    <n v="404"/>
    <n v="404"/>
    <n v="404"/>
    <n v="404"/>
    <n v="404"/>
    <n v="404"/>
    <n v="404"/>
    <n v="404"/>
    <n v="404"/>
    <n v="403636"/>
  </r>
  <r>
    <x v="5"/>
    <s v="STM Str/Impv, Fred 1/APC-NSC"/>
    <s v="Steam Generation Plant"/>
    <n v="0"/>
    <n v="0"/>
    <n v="0"/>
    <n v="0"/>
    <n v="0"/>
    <n v="0"/>
    <n v="0"/>
    <n v="0"/>
    <n v="0"/>
    <n v="0"/>
    <n v="0"/>
    <n v="0"/>
    <n v="0"/>
    <n v="0"/>
  </r>
  <r>
    <x v="5"/>
    <s v="STM Str/Impv, Goldendale"/>
    <s v="Steam Generation Plant"/>
    <n v="288"/>
    <n v="404"/>
    <n v="403"/>
    <n v="429"/>
    <n v="429"/>
    <n v="429"/>
    <n v="460"/>
    <n v="460"/>
    <n v="460"/>
    <n v="460"/>
    <n v="460"/>
    <n v="460"/>
    <n v="460"/>
    <n v="435773"/>
  </r>
  <r>
    <x v="5"/>
    <s v="STM Str/Impv, Goldendale O-NSC"/>
    <s v="Steam Generation Plant"/>
    <n v="0"/>
    <n v="0"/>
    <n v="0"/>
    <n v="0"/>
    <n v="0"/>
    <n v="0"/>
    <n v="0"/>
    <n v="0"/>
    <n v="0"/>
    <n v="0"/>
    <n v="0"/>
    <n v="0"/>
    <n v="0"/>
    <n v="0"/>
  </r>
  <r>
    <x v="5"/>
    <s v="STM Str/Impv, Goldendale OP"/>
    <s v="Steam Generation Plant"/>
    <n v="1844"/>
    <n v="1844"/>
    <n v="1844"/>
    <n v="1844"/>
    <n v="1844"/>
    <n v="1844"/>
    <n v="1844"/>
    <n v="1844"/>
    <n v="1844"/>
    <n v="1844"/>
    <n v="1844"/>
    <n v="1844"/>
    <n v="1844"/>
    <n v="1843914"/>
  </r>
  <r>
    <x v="5"/>
    <s v="STM Str/Impv, Goldendale-NSC"/>
    <s v="Steam Generation Plant"/>
    <n v="0"/>
    <n v="0"/>
    <n v="0"/>
    <n v="0"/>
    <n v="0"/>
    <n v="0"/>
    <n v="0"/>
    <n v="0"/>
    <n v="0"/>
    <n v="0"/>
    <n v="0"/>
    <n v="0"/>
    <n v="0"/>
    <n v="0"/>
  </r>
  <r>
    <x v="5"/>
    <s v="STM Str/Impv,Centralia-inactiv"/>
    <s v="Steam Generation Plant"/>
    <n v="0"/>
    <n v="0"/>
    <n v="0"/>
    <n v="0"/>
    <n v="0"/>
    <n v="0"/>
    <n v="0"/>
    <n v="0"/>
    <n v="0"/>
    <n v="0"/>
    <n v="0"/>
    <n v="0"/>
    <n v="0"/>
    <n v="0"/>
  </r>
  <r>
    <x v="6"/>
    <s v="STM Boiler, Centralia-inactive"/>
    <s v="Steam Generation Plant"/>
    <n v="0"/>
    <n v="0"/>
    <n v="0"/>
    <n v="0"/>
    <n v="0"/>
    <n v="0"/>
    <n v="0"/>
    <n v="0"/>
    <n v="0"/>
    <n v="0"/>
    <n v="0"/>
    <n v="0"/>
    <n v="0"/>
    <n v="0"/>
  </r>
  <r>
    <x v="6"/>
    <s v="STM Boiler, Colstrip 1"/>
    <s v="Steam Generation Plant"/>
    <n v="91302"/>
    <n v="90522"/>
    <n v="90522"/>
    <n v="90524"/>
    <n v="90525"/>
    <n v="90585"/>
    <n v="90610"/>
    <n v="90615"/>
    <n v="90615"/>
    <n v="90654"/>
    <n v="90675"/>
    <n v="90693"/>
    <n v="90423"/>
    <n v="90616800"/>
  </r>
  <r>
    <x v="6"/>
    <s v="STM Boiler, Colstrip 1-2 Com"/>
    <s v="Steam Generation Plant"/>
    <n v="6036"/>
    <n v="6036"/>
    <n v="6036"/>
    <n v="6036"/>
    <n v="6036"/>
    <n v="6036"/>
    <n v="6036"/>
    <n v="6036"/>
    <n v="6036"/>
    <n v="6036"/>
    <n v="6036"/>
    <n v="6036"/>
    <n v="6036"/>
    <n v="6036236"/>
  </r>
  <r>
    <x v="6"/>
    <s v="STM Boiler, Colstrip 1-NSC"/>
    <s v="Steam Generation Plant"/>
    <n v="0"/>
    <n v="0"/>
    <n v="0"/>
    <n v="0"/>
    <n v="0"/>
    <n v="0"/>
    <n v="0"/>
    <n v="0"/>
    <n v="0"/>
    <n v="0"/>
    <n v="0"/>
    <n v="0"/>
    <n v="0"/>
    <n v="0"/>
  </r>
  <r>
    <x v="6"/>
    <s v="STM Boiler, Colstrip 2"/>
    <s v="Steam Generation Plant"/>
    <n v="89576"/>
    <n v="89143"/>
    <n v="89143"/>
    <n v="89237"/>
    <n v="89303"/>
    <n v="89551"/>
    <n v="90497"/>
    <n v="91247"/>
    <n v="91247"/>
    <n v="91258"/>
    <n v="91280"/>
    <n v="91298"/>
    <n v="89631"/>
    <n v="90233927"/>
  </r>
  <r>
    <x v="6"/>
    <s v="STM Boiler, Colstrip 2-NSC"/>
    <s v="Steam Generation Plant"/>
    <n v="0"/>
    <n v="0"/>
    <n v="0"/>
    <n v="0"/>
    <n v="0"/>
    <n v="0"/>
    <n v="0"/>
    <n v="0"/>
    <n v="0"/>
    <n v="0"/>
    <n v="0"/>
    <n v="0"/>
    <n v="0"/>
    <n v="0"/>
  </r>
  <r>
    <x v="6"/>
    <s v="STM Boiler, Colstrip 3"/>
    <s v="Steam Generation Plant"/>
    <n v="148463"/>
    <n v="146786"/>
    <n v="146816"/>
    <n v="146853"/>
    <n v="146886"/>
    <n v="146925"/>
    <n v="146956"/>
    <n v="146766"/>
    <n v="146854"/>
    <n v="147011"/>
    <n v="147179"/>
    <n v="147179"/>
    <n v="147108"/>
    <n v="146999695"/>
  </r>
  <r>
    <x v="6"/>
    <s v="STM Boiler, Colstrip 3-4 Com"/>
    <s v="Steam Generation Plant"/>
    <n v="15172"/>
    <n v="15172"/>
    <n v="15172"/>
    <n v="15172"/>
    <n v="15172"/>
    <n v="15172"/>
    <n v="15172"/>
    <n v="15172"/>
    <n v="15172"/>
    <n v="15172"/>
    <n v="15172"/>
    <n v="15172"/>
    <n v="15172"/>
    <n v="15171819"/>
  </r>
  <r>
    <x v="6"/>
    <s v="STM Boiler, Colstrip 3-NSC"/>
    <s v="Steam Generation Plant"/>
    <n v="0"/>
    <n v="0"/>
    <n v="0"/>
    <n v="0"/>
    <n v="0"/>
    <n v="0"/>
    <n v="0"/>
    <n v="0"/>
    <n v="0"/>
    <n v="0"/>
    <n v="0"/>
    <n v="0"/>
    <n v="0"/>
    <n v="0"/>
  </r>
  <r>
    <x v="6"/>
    <s v="STM Boiler, Colstrip 4"/>
    <s v="Steam Generation Plant"/>
    <n v="129348"/>
    <n v="129475"/>
    <n v="129501"/>
    <n v="129542"/>
    <n v="129579"/>
    <n v="129618"/>
    <n v="129653"/>
    <n v="129431"/>
    <n v="129520"/>
    <n v="129642"/>
    <n v="129810"/>
    <n v="129810"/>
    <n v="129733"/>
    <n v="129593591"/>
  </r>
  <r>
    <x v="6"/>
    <s v="STM Boiler, Colstrip 4-NSC"/>
    <s v="Steam Generation Plant"/>
    <n v="0"/>
    <n v="0"/>
    <n v="0"/>
    <n v="0"/>
    <n v="0"/>
    <n v="0"/>
    <n v="0"/>
    <n v="0"/>
    <n v="0"/>
    <n v="0"/>
    <n v="0"/>
    <n v="0"/>
    <n v="0"/>
    <n v="0"/>
  </r>
  <r>
    <x v="6"/>
    <s v="STM Boiler, Colstrip1-2 Co-NSC"/>
    <s v="Steam Generation Plant"/>
    <n v="0"/>
    <n v="0"/>
    <n v="0"/>
    <n v="0"/>
    <n v="0"/>
    <n v="0"/>
    <n v="0"/>
    <n v="0"/>
    <n v="0"/>
    <n v="0"/>
    <n v="0"/>
    <n v="0"/>
    <n v="0"/>
    <n v="0"/>
  </r>
  <r>
    <x v="6"/>
    <s v="STM Boiler, Colstrip3-4 Co-NSC"/>
    <s v="Steam Generation Plant"/>
    <n v="0"/>
    <n v="0"/>
    <n v="0"/>
    <n v="0"/>
    <n v="0"/>
    <n v="0"/>
    <n v="0"/>
    <n v="0"/>
    <n v="0"/>
    <n v="0"/>
    <n v="0"/>
    <n v="0"/>
    <n v="0"/>
    <n v="0"/>
  </r>
  <r>
    <x v="6"/>
    <s v="STM Boiler, Encogen"/>
    <s v="Steam Generation Plant"/>
    <n v="43076"/>
    <n v="43076"/>
    <n v="43076"/>
    <n v="43076"/>
    <n v="43076"/>
    <n v="43076"/>
    <n v="43076"/>
    <n v="42010"/>
    <n v="42010"/>
    <n v="42010"/>
    <n v="42010"/>
    <n v="42010"/>
    <n v="42294"/>
    <n v="42598880"/>
  </r>
  <r>
    <x v="6"/>
    <s v="STM Boiler, Encogen-NSC"/>
    <s v="Steam Generation Plant"/>
    <n v="0"/>
    <n v="0"/>
    <n v="0"/>
    <n v="0"/>
    <n v="0"/>
    <n v="0"/>
    <n v="0"/>
    <n v="0"/>
    <n v="0"/>
    <n v="0"/>
    <n v="0"/>
    <n v="0"/>
    <n v="0"/>
    <n v="0"/>
  </r>
  <r>
    <x v="6"/>
    <s v="STM Boiler, Ferndale"/>
    <s v="Steam Generation Plant"/>
    <n v="44686"/>
    <n v="44686"/>
    <n v="44686"/>
    <n v="44686"/>
    <n v="44686"/>
    <n v="44686"/>
    <n v="44686"/>
    <n v="44686"/>
    <n v="44686"/>
    <n v="44686"/>
    <n v="44686"/>
    <n v="44686"/>
    <n v="44686"/>
    <n v="44686468"/>
  </r>
  <r>
    <x v="6"/>
    <s v="STM Boiler, Ferndale-NSC"/>
    <s v="Steam Generation Plant"/>
    <n v="0"/>
    <n v="0"/>
    <n v="0"/>
    <n v="0"/>
    <n v="0"/>
    <n v="0"/>
    <n v="0"/>
    <n v="0"/>
    <n v="0"/>
    <n v="0"/>
    <n v="0"/>
    <n v="0"/>
    <n v="0"/>
    <n v="0"/>
  </r>
  <r>
    <x v="6"/>
    <s v="STM Boiler, Fred 1/APC"/>
    <s v="Steam Generation Plant"/>
    <n v="18139"/>
    <n v="18139"/>
    <n v="18139"/>
    <n v="18139"/>
    <n v="18139"/>
    <n v="18139"/>
    <n v="18139"/>
    <n v="18139"/>
    <n v="18139"/>
    <n v="18139"/>
    <n v="18139"/>
    <n v="18139"/>
    <n v="18139"/>
    <n v="18138531"/>
  </r>
  <r>
    <x v="6"/>
    <s v="STM Boiler, Fred 1/APC-NSC"/>
    <s v="Steam Generation Plant"/>
    <n v="0"/>
    <n v="0"/>
    <n v="0"/>
    <n v="0"/>
    <n v="0"/>
    <n v="0"/>
    <n v="0"/>
    <n v="0"/>
    <n v="0"/>
    <n v="0"/>
    <n v="0"/>
    <n v="0"/>
    <n v="0"/>
    <n v="0"/>
  </r>
  <r>
    <x v="6"/>
    <s v="STM Boiler, Goldendale"/>
    <s v="Steam Generation Plant"/>
    <n v="882"/>
    <n v="882"/>
    <n v="882"/>
    <n v="882"/>
    <n v="882"/>
    <n v="882"/>
    <n v="882"/>
    <n v="882"/>
    <n v="1294"/>
    <n v="1295"/>
    <n v="1305"/>
    <n v="1305"/>
    <n v="1305"/>
    <n v="1038747"/>
  </r>
  <r>
    <x v="6"/>
    <s v="STM Boiler, Goldendale OP"/>
    <s v="Steam Generation Plant"/>
    <n v="85493"/>
    <n v="85493"/>
    <n v="85493"/>
    <n v="85493"/>
    <n v="85493"/>
    <n v="85493"/>
    <n v="85493"/>
    <n v="85493"/>
    <n v="85188"/>
    <n v="85188"/>
    <n v="85188"/>
    <n v="85188"/>
    <n v="85188"/>
    <n v="85378794"/>
  </r>
  <r>
    <x v="6"/>
    <s v="STM Boiler, Goldendale OP-NSC"/>
    <s v="Steam Generation Plant"/>
    <n v="0"/>
    <n v="0"/>
    <n v="0"/>
    <n v="0"/>
    <n v="0"/>
    <n v="0"/>
    <n v="0"/>
    <n v="0"/>
    <n v="0"/>
    <n v="0"/>
    <n v="0"/>
    <n v="0"/>
    <n v="0"/>
    <n v="0"/>
  </r>
  <r>
    <x v="6"/>
    <s v="STM Boiler, Goldendale-NSC"/>
    <s v="Steam Generation Plant"/>
    <n v="0"/>
    <n v="0"/>
    <n v="0"/>
    <n v="0"/>
    <n v="0"/>
    <n v="0"/>
    <n v="0"/>
    <n v="0"/>
    <n v="0"/>
    <n v="0"/>
    <n v="0"/>
    <n v="0"/>
    <n v="0"/>
    <n v="0"/>
  </r>
  <r>
    <x v="6"/>
    <s v="STM Boiler, Mint Farm"/>
    <s v="Steam Generation Plant"/>
    <n v="4040"/>
    <n v="4040"/>
    <n v="4040"/>
    <n v="4040"/>
    <n v="4040"/>
    <n v="4280"/>
    <n v="4270"/>
    <n v="4270"/>
    <n v="4270"/>
    <n v="4270"/>
    <n v="4270"/>
    <n v="4270"/>
    <n v="4270"/>
    <n v="4184321"/>
  </r>
  <r>
    <x v="6"/>
    <s v="STM Boiler, Mint Farm OP"/>
    <s v="Steam Generation Plant"/>
    <n v="22270"/>
    <n v="22270"/>
    <n v="22270"/>
    <n v="22342"/>
    <n v="22342"/>
    <n v="22342"/>
    <n v="22342"/>
    <n v="22342"/>
    <n v="22428"/>
    <n v="22428"/>
    <n v="22428"/>
    <n v="22428"/>
    <n v="22428"/>
    <n v="22359115"/>
  </r>
  <r>
    <x v="6"/>
    <s v="STM Boiler, Mint Farm OP-NSC"/>
    <s v="Steam Generation Plant"/>
    <n v="0"/>
    <n v="0"/>
    <n v="0"/>
    <n v="0"/>
    <n v="0"/>
    <n v="0"/>
    <n v="0"/>
    <n v="0"/>
    <n v="0"/>
    <n v="0"/>
    <n v="0"/>
    <n v="0"/>
    <n v="0"/>
    <n v="0"/>
  </r>
  <r>
    <x v="6"/>
    <s v="STM Boiler, Mint Farm-NSC"/>
    <s v="Steam Generation Plant"/>
    <n v="0"/>
    <n v="0"/>
    <n v="0"/>
    <n v="0"/>
    <n v="0"/>
    <n v="0"/>
    <n v="0"/>
    <n v="0"/>
    <n v="0"/>
    <n v="0"/>
    <n v="0"/>
    <n v="0"/>
    <n v="0"/>
    <n v="0"/>
  </r>
  <r>
    <x v="6"/>
    <s v="STM Boiler, Sumas"/>
    <s v="Steam Generation Plant"/>
    <n v="0"/>
    <n v="0"/>
    <n v="0"/>
    <n v="0"/>
    <n v="0"/>
    <n v="0"/>
    <n v="0"/>
    <n v="0"/>
    <n v="0"/>
    <n v="0"/>
    <n v="0"/>
    <n v="0"/>
    <n v="400"/>
    <n v="16679"/>
  </r>
  <r>
    <x v="6"/>
    <s v="STM Boiler, Sumas OP"/>
    <s v="Steam Generation Plant"/>
    <n v="15704"/>
    <n v="15704"/>
    <n v="15704"/>
    <n v="15704"/>
    <n v="15704"/>
    <n v="15704"/>
    <n v="15704"/>
    <n v="15704"/>
    <n v="15704"/>
    <n v="15704"/>
    <n v="15704"/>
    <n v="15704"/>
    <n v="15704"/>
    <n v="15704259"/>
  </r>
  <r>
    <x v="6"/>
    <s v="STM Boiler, Sumas OP-NSC"/>
    <s v="Steam Generation Plant"/>
    <n v="0"/>
    <n v="0"/>
    <n v="0"/>
    <n v="0"/>
    <n v="0"/>
    <n v="0"/>
    <n v="0"/>
    <n v="0"/>
    <n v="0"/>
    <n v="0"/>
    <n v="0"/>
    <n v="0"/>
    <n v="0"/>
    <n v="0"/>
  </r>
  <r>
    <x v="6"/>
    <s v="STM Boiler, Sumas-NSC"/>
    <s v="Steam Generation Plant"/>
    <n v="0"/>
    <n v="0"/>
    <n v="0"/>
    <n v="0"/>
    <n v="0"/>
    <n v="0"/>
    <n v="0"/>
    <n v="0"/>
    <n v="0"/>
    <n v="0"/>
    <n v="0"/>
    <n v="0"/>
    <n v="0"/>
    <n v="0"/>
  </r>
  <r>
    <x v="7"/>
    <s v="DONOTUSE-Frederickson"/>
    <s v="Steam Generation Plant"/>
    <n v="0"/>
    <n v="0"/>
    <n v="0"/>
    <n v="0"/>
    <n v="0"/>
    <n v="0"/>
    <n v="0"/>
    <n v="0"/>
    <n v="0"/>
    <n v="0"/>
    <n v="0"/>
    <n v="0"/>
    <n v="0"/>
    <n v="0"/>
  </r>
  <r>
    <x v="7"/>
    <s v="STM Turbogen, Colstrip 1"/>
    <s v="Steam Generation Plant"/>
    <n v="29611"/>
    <n v="28910"/>
    <n v="28910"/>
    <n v="28910"/>
    <n v="28910"/>
    <n v="28910"/>
    <n v="28910"/>
    <n v="28910"/>
    <n v="28910"/>
    <n v="28910"/>
    <n v="28910"/>
    <n v="28910"/>
    <n v="28794"/>
    <n v="28934255"/>
  </r>
  <r>
    <x v="7"/>
    <s v="STM Turbogen, Colstrip 1-2 Com"/>
    <s v="Steam Generation Plant"/>
    <n v="3814"/>
    <n v="3814"/>
    <n v="3814"/>
    <n v="3814"/>
    <n v="3814"/>
    <n v="3814"/>
    <n v="3814"/>
    <n v="3814"/>
    <n v="3814"/>
    <n v="3814"/>
    <n v="3814"/>
    <n v="3814"/>
    <n v="3814"/>
    <n v="3813726"/>
  </r>
  <r>
    <x v="7"/>
    <s v="STM Turbogen, Colstrip 1-NSC"/>
    <s v="Steam Generation Plant"/>
    <n v="0"/>
    <n v="0"/>
    <n v="0"/>
    <n v="0"/>
    <n v="0"/>
    <n v="0"/>
    <n v="0"/>
    <n v="0"/>
    <n v="0"/>
    <n v="0"/>
    <n v="0"/>
    <n v="0"/>
    <n v="0"/>
    <n v="0"/>
  </r>
  <r>
    <x v="7"/>
    <s v="STM Turbogen, Colstrip 2"/>
    <s v="Steam Generation Plant"/>
    <n v="34134"/>
    <n v="33853"/>
    <n v="33853"/>
    <n v="33853"/>
    <n v="33853"/>
    <n v="33855"/>
    <n v="34207"/>
    <n v="34385"/>
    <n v="34385"/>
    <n v="34381"/>
    <n v="34381"/>
    <n v="34381"/>
    <n v="33894"/>
    <n v="34116856"/>
  </r>
  <r>
    <x v="7"/>
    <s v="STM Turbogen, Colstrip 2-NSC"/>
    <s v="Steam Generation Plant"/>
    <n v="0"/>
    <n v="0"/>
    <n v="0"/>
    <n v="0"/>
    <n v="0"/>
    <n v="0"/>
    <n v="0"/>
    <n v="0"/>
    <n v="0"/>
    <n v="0"/>
    <n v="0"/>
    <n v="0"/>
    <n v="0"/>
    <n v="0"/>
  </r>
  <r>
    <x v="7"/>
    <s v="STM Turbogen, Colstrip 3"/>
    <s v="Steam Generation Plant"/>
    <n v="44779"/>
    <n v="42229"/>
    <n v="42231"/>
    <n v="42230"/>
    <n v="42230"/>
    <n v="42230"/>
    <n v="42230"/>
    <n v="42230"/>
    <n v="42230"/>
    <n v="42231"/>
    <n v="42231"/>
    <n v="42231"/>
    <n v="42170"/>
    <n v="42333955"/>
  </r>
  <r>
    <x v="7"/>
    <s v="STM Turbogen, Colstrip 3-4-RET"/>
    <s v="Steam Generation Plant"/>
    <n v="0"/>
    <n v="0"/>
    <n v="0"/>
    <n v="0"/>
    <n v="0"/>
    <n v="0"/>
    <n v="0"/>
    <n v="0"/>
    <n v="0"/>
    <n v="0"/>
    <n v="0"/>
    <n v="0"/>
    <n v="0"/>
    <n v="0"/>
  </r>
  <r>
    <x v="7"/>
    <s v="STM Turbogen, Colstrip 3-NSC"/>
    <s v="Steam Generation Plant"/>
    <n v="0"/>
    <n v="0"/>
    <n v="0"/>
    <n v="0"/>
    <n v="0"/>
    <n v="0"/>
    <n v="0"/>
    <n v="0"/>
    <n v="0"/>
    <n v="0"/>
    <n v="0"/>
    <n v="0"/>
    <n v="0"/>
    <n v="0"/>
  </r>
  <r>
    <x v="7"/>
    <s v="STM Turbogen, Colstrip 4"/>
    <s v="Steam Generation Plant"/>
    <n v="39066"/>
    <n v="39094"/>
    <n v="39094"/>
    <n v="39796"/>
    <n v="39788"/>
    <n v="39788"/>
    <n v="39788"/>
    <n v="39788"/>
    <n v="39788"/>
    <n v="39790"/>
    <n v="39789"/>
    <n v="39789"/>
    <n v="39956"/>
    <n v="39650247"/>
  </r>
  <r>
    <x v="7"/>
    <s v="STM Turbogen, Colstrip 4-NSC"/>
    <s v="Steam Generation Plant"/>
    <n v="0"/>
    <n v="0"/>
    <n v="0"/>
    <n v="0"/>
    <n v="0"/>
    <n v="0"/>
    <n v="0"/>
    <n v="0"/>
    <n v="0"/>
    <n v="0"/>
    <n v="0"/>
    <n v="0"/>
    <n v="0"/>
    <n v="0"/>
  </r>
  <r>
    <x v="7"/>
    <s v="STM Turbogen, Colstrip1-2 -NSC"/>
    <s v="Steam Generation Plant"/>
    <n v="0"/>
    <n v="0"/>
    <n v="0"/>
    <n v="0"/>
    <n v="0"/>
    <n v="0"/>
    <n v="0"/>
    <n v="0"/>
    <n v="0"/>
    <n v="0"/>
    <n v="0"/>
    <n v="0"/>
    <n v="0"/>
    <n v="0"/>
  </r>
  <r>
    <x v="7"/>
    <s v="STM Turbogen, Encogen"/>
    <s v="Steam Generation Plant"/>
    <n v="20711"/>
    <n v="20711"/>
    <n v="20711"/>
    <n v="20711"/>
    <n v="20711"/>
    <n v="20711"/>
    <n v="20711"/>
    <n v="20711"/>
    <n v="20711"/>
    <n v="20711"/>
    <n v="20711"/>
    <n v="20711"/>
    <n v="22983"/>
    <n v="20805563"/>
  </r>
  <r>
    <x v="7"/>
    <s v="STM Turbogen, Encogen-NSC"/>
    <s v="Steam Generation Plant"/>
    <n v="0"/>
    <n v="0"/>
    <n v="0"/>
    <n v="0"/>
    <n v="0"/>
    <n v="0"/>
    <n v="0"/>
    <n v="0"/>
    <n v="0"/>
    <n v="0"/>
    <n v="0"/>
    <n v="0"/>
    <n v="0"/>
    <n v="0"/>
  </r>
  <r>
    <x v="7"/>
    <s v="STM Turbogen, Ferndale"/>
    <s v="Steam Generation Plant"/>
    <n v="18176"/>
    <n v="18176"/>
    <n v="18176"/>
    <n v="18176"/>
    <n v="18176"/>
    <n v="18176"/>
    <n v="18176"/>
    <n v="18176"/>
    <n v="18176"/>
    <n v="18176"/>
    <n v="18176"/>
    <n v="18176"/>
    <n v="18176"/>
    <n v="18176145"/>
  </r>
  <r>
    <x v="7"/>
    <s v="STM Turbogen, Ferndale-NSC"/>
    <s v="Steam Generation Plant"/>
    <n v="0"/>
    <n v="0"/>
    <n v="0"/>
    <n v="0"/>
    <n v="0"/>
    <n v="0"/>
    <n v="0"/>
    <n v="0"/>
    <n v="0"/>
    <n v="0"/>
    <n v="0"/>
    <n v="0"/>
    <n v="0"/>
    <n v="0"/>
  </r>
  <r>
    <x v="7"/>
    <s v="STM Turbogen, Fred 1/APC"/>
    <s v="Steam Generation Plant"/>
    <n v="16174"/>
    <n v="16174"/>
    <n v="16174"/>
    <n v="16174"/>
    <n v="16174"/>
    <n v="16174"/>
    <n v="16174"/>
    <n v="16174"/>
    <n v="16174"/>
    <n v="16174"/>
    <n v="16174"/>
    <n v="16174"/>
    <n v="16174"/>
    <n v="16174210"/>
  </r>
  <r>
    <x v="7"/>
    <s v="STM Turbogen, Fred 1/APC-NSC"/>
    <s v="Steam Generation Plant"/>
    <n v="0"/>
    <n v="0"/>
    <n v="0"/>
    <n v="0"/>
    <n v="0"/>
    <n v="0"/>
    <n v="0"/>
    <n v="0"/>
    <n v="0"/>
    <n v="0"/>
    <n v="0"/>
    <n v="0"/>
    <n v="0"/>
    <n v="0"/>
  </r>
  <r>
    <x v="7"/>
    <s v="STM Turbogen, Goldendale"/>
    <s v="Steam Generation Plant"/>
    <n v="1408"/>
    <n v="1408"/>
    <n v="1408"/>
    <n v="1408"/>
    <n v="1408"/>
    <n v="1408"/>
    <n v="1408"/>
    <n v="1828"/>
    <n v="1825"/>
    <n v="1825"/>
    <n v="1825"/>
    <n v="1825"/>
    <n v="1829"/>
    <n v="1599574"/>
  </r>
  <r>
    <x v="7"/>
    <s v="STM Turbogen, Goldendale O-NSC"/>
    <s v="Steam Generation Plant"/>
    <n v="0"/>
    <n v="0"/>
    <n v="0"/>
    <n v="0"/>
    <n v="0"/>
    <n v="0"/>
    <n v="0"/>
    <n v="0"/>
    <n v="0"/>
    <n v="0"/>
    <n v="0"/>
    <n v="0"/>
    <n v="0"/>
    <n v="0"/>
  </r>
  <r>
    <x v="7"/>
    <s v="STM Turbogen, Goldendale OP"/>
    <s v="Steam Generation Plant"/>
    <n v="88275"/>
    <n v="88275"/>
    <n v="88275"/>
    <n v="88275"/>
    <n v="88275"/>
    <n v="88275"/>
    <n v="88275"/>
    <n v="88117"/>
    <n v="88117"/>
    <n v="88117"/>
    <n v="88117"/>
    <n v="88117"/>
    <n v="88117"/>
    <n v="88202850"/>
  </r>
  <r>
    <x v="7"/>
    <s v="STM Turbogen, Goldendale-NSC"/>
    <s v="Steam Generation Plant"/>
    <n v="0"/>
    <n v="0"/>
    <n v="0"/>
    <n v="0"/>
    <n v="0"/>
    <n v="0"/>
    <n v="0"/>
    <n v="0"/>
    <n v="0"/>
    <n v="0"/>
    <n v="0"/>
    <n v="0"/>
    <n v="0"/>
    <n v="0"/>
  </r>
  <r>
    <x v="7"/>
    <s v="STM Turbogen, Mint Farm"/>
    <s v="Steam Generation Plant"/>
    <n v="1251"/>
    <n v="1251"/>
    <n v="1251"/>
    <n v="1251"/>
    <n v="1251"/>
    <n v="1696"/>
    <n v="1696"/>
    <n v="1697"/>
    <n v="1697"/>
    <n v="1697"/>
    <n v="1697"/>
    <n v="1697"/>
    <n v="1697"/>
    <n v="1529497"/>
  </r>
  <r>
    <x v="7"/>
    <s v="STM Turbogen, Mint Farm OP"/>
    <s v="Steam Generation Plant"/>
    <n v="23467"/>
    <n v="23467"/>
    <n v="23467"/>
    <n v="23467"/>
    <n v="23467"/>
    <n v="23467"/>
    <n v="23467"/>
    <n v="23467"/>
    <n v="23467"/>
    <n v="23467"/>
    <n v="23467"/>
    <n v="23467"/>
    <n v="23467"/>
    <n v="23467177"/>
  </r>
  <r>
    <x v="7"/>
    <s v="STM Turbogen, Mint Farm OP-NSC"/>
    <s v="Steam Generation Plant"/>
    <n v="0"/>
    <n v="0"/>
    <n v="0"/>
    <n v="0"/>
    <n v="0"/>
    <n v="0"/>
    <n v="0"/>
    <n v="0"/>
    <n v="0"/>
    <n v="0"/>
    <n v="0"/>
    <n v="0"/>
    <n v="0"/>
    <n v="0"/>
  </r>
  <r>
    <x v="7"/>
    <s v="STM Turbogen, Mint Farm-NSC"/>
    <s v="Steam Generation Plant"/>
    <n v="0"/>
    <n v="0"/>
    <n v="0"/>
    <n v="0"/>
    <n v="0"/>
    <n v="0"/>
    <n v="0"/>
    <n v="0"/>
    <n v="0"/>
    <n v="0"/>
    <n v="0"/>
    <n v="0"/>
    <n v="0"/>
    <n v="0"/>
  </r>
  <r>
    <x v="7"/>
    <s v="STM Turbogen, Sumas"/>
    <s v="Steam Generation Plant"/>
    <n v="1553"/>
    <n v="1553"/>
    <n v="1553"/>
    <n v="1553"/>
    <n v="1553"/>
    <n v="1553"/>
    <n v="1553"/>
    <n v="1553"/>
    <n v="1553"/>
    <n v="1553"/>
    <n v="1553"/>
    <n v="3575"/>
    <n v="3692"/>
    <n v="1810705"/>
  </r>
  <r>
    <x v="7"/>
    <s v="STM Turbogen, Sumas OP"/>
    <s v="Steam Generation Plant"/>
    <n v="20479"/>
    <n v="20479"/>
    <n v="20479"/>
    <n v="20479"/>
    <n v="20479"/>
    <n v="20479"/>
    <n v="20479"/>
    <n v="20479"/>
    <n v="20479"/>
    <n v="20479"/>
    <n v="20479"/>
    <n v="20469"/>
    <n v="20469"/>
    <n v="20478138"/>
  </r>
  <r>
    <x v="7"/>
    <s v="STM Turbogen, Sumas OP-NSC"/>
    <s v="Steam Generation Plant"/>
    <n v="0"/>
    <n v="0"/>
    <n v="0"/>
    <n v="0"/>
    <n v="0"/>
    <n v="0"/>
    <n v="0"/>
    <n v="0"/>
    <n v="0"/>
    <n v="0"/>
    <n v="0"/>
    <n v="0"/>
    <n v="0"/>
    <n v="0"/>
  </r>
  <r>
    <x v="7"/>
    <s v="STM Turbogen, Sumas-NSC"/>
    <s v="Steam Generation Plant"/>
    <n v="0"/>
    <n v="0"/>
    <n v="0"/>
    <n v="0"/>
    <n v="0"/>
    <n v="0"/>
    <n v="0"/>
    <n v="0"/>
    <n v="0"/>
    <n v="0"/>
    <n v="0"/>
    <n v="0"/>
    <n v="0"/>
    <n v="0"/>
  </r>
  <r>
    <x v="7"/>
    <s v="STM Turbogen,Centralia-inactiv"/>
    <s v="Steam Generation Plant"/>
    <n v="0"/>
    <n v="0"/>
    <n v="0"/>
    <n v="0"/>
    <n v="0"/>
    <n v="0"/>
    <n v="0"/>
    <n v="0"/>
    <n v="0"/>
    <n v="0"/>
    <n v="0"/>
    <n v="0"/>
    <n v="0"/>
    <n v="0"/>
  </r>
  <r>
    <x v="8"/>
    <s v="STM Accessory, Colstrip 1"/>
    <s v="Steam Generation Plant"/>
    <n v="7401"/>
    <n v="7384"/>
    <n v="7384"/>
    <n v="7384"/>
    <n v="7384"/>
    <n v="7402"/>
    <n v="7402"/>
    <n v="7403"/>
    <n v="7403"/>
    <n v="7404"/>
    <n v="7404"/>
    <n v="7405"/>
    <n v="7339"/>
    <n v="7394003"/>
  </r>
  <r>
    <x v="8"/>
    <s v="STM Accessory, Colstrip 1-2 Cm"/>
    <s v="Steam Generation Plant"/>
    <n v="2273"/>
    <n v="2273"/>
    <n v="2273"/>
    <n v="2273"/>
    <n v="2273"/>
    <n v="2273"/>
    <n v="2273"/>
    <n v="2273"/>
    <n v="2273"/>
    <n v="2273"/>
    <n v="2273"/>
    <n v="2273"/>
    <n v="2273"/>
    <n v="2272861"/>
  </r>
  <r>
    <x v="8"/>
    <s v="STM Accessory, Colstrip 1-NSC"/>
    <s v="Steam Generation Plant"/>
    <n v="0"/>
    <n v="0"/>
    <n v="0"/>
    <n v="0"/>
    <n v="0"/>
    <n v="0"/>
    <n v="0"/>
    <n v="0"/>
    <n v="0"/>
    <n v="0"/>
    <n v="0"/>
    <n v="0"/>
    <n v="0"/>
    <n v="0"/>
  </r>
  <r>
    <x v="8"/>
    <s v="STM Accessory, Colstrip 2"/>
    <s v="Steam Generation Plant"/>
    <n v="4148"/>
    <n v="4130"/>
    <n v="4130"/>
    <n v="4130"/>
    <n v="4130"/>
    <n v="4149"/>
    <n v="4149"/>
    <n v="4150"/>
    <n v="4150"/>
    <n v="4150"/>
    <n v="4151"/>
    <n v="4152"/>
    <n v="4085"/>
    <n v="4140585"/>
  </r>
  <r>
    <x v="8"/>
    <s v="STM Accessory, Colstrip 2-NSC"/>
    <s v="Steam Generation Plant"/>
    <n v="0"/>
    <n v="0"/>
    <n v="0"/>
    <n v="0"/>
    <n v="0"/>
    <n v="0"/>
    <n v="0"/>
    <n v="0"/>
    <n v="0"/>
    <n v="0"/>
    <n v="0"/>
    <n v="0"/>
    <n v="0"/>
    <n v="0"/>
  </r>
  <r>
    <x v="8"/>
    <s v="STM Accessory, Colstrip 3"/>
    <s v="Steam Generation Plant"/>
    <n v="7629"/>
    <n v="7144"/>
    <n v="7145"/>
    <n v="7146"/>
    <n v="7149"/>
    <n v="7150"/>
    <n v="7162"/>
    <n v="7144"/>
    <n v="7231"/>
    <n v="7235"/>
    <n v="7236"/>
    <n v="7236"/>
    <n v="7258"/>
    <n v="7201920"/>
  </r>
  <r>
    <x v="8"/>
    <s v="STM Accessory, Colstrip 3-4 Cm"/>
    <s v="Steam Generation Plant"/>
    <n v="7639"/>
    <n v="7639"/>
    <n v="7639"/>
    <n v="7639"/>
    <n v="7639"/>
    <n v="7639"/>
    <n v="7639"/>
    <n v="7639"/>
    <n v="7639"/>
    <n v="7639"/>
    <n v="7639"/>
    <n v="7639"/>
    <n v="7639"/>
    <n v="7639006"/>
  </r>
  <r>
    <x v="8"/>
    <s v="STM Accessory, Colstrip 3-NSC"/>
    <s v="Steam Generation Plant"/>
    <n v="0"/>
    <n v="0"/>
    <n v="0"/>
    <n v="0"/>
    <n v="0"/>
    <n v="0"/>
    <n v="0"/>
    <n v="0"/>
    <n v="0"/>
    <n v="0"/>
    <n v="0"/>
    <n v="0"/>
    <n v="0"/>
    <n v="0"/>
  </r>
  <r>
    <x v="8"/>
    <s v="STM Accessory, Colstrip 4"/>
    <s v="Steam Generation Plant"/>
    <n v="6911"/>
    <n v="6465"/>
    <n v="6466"/>
    <n v="6467"/>
    <n v="6470"/>
    <n v="6471"/>
    <n v="6483"/>
    <n v="6465"/>
    <n v="6552"/>
    <n v="6556"/>
    <n v="6556"/>
    <n v="6556"/>
    <n v="6568"/>
    <n v="6520403"/>
  </r>
  <r>
    <x v="8"/>
    <s v="STM Accessory, Colstrip 4-NSC"/>
    <s v="Steam Generation Plant"/>
    <n v="0"/>
    <n v="0"/>
    <n v="0"/>
    <n v="0"/>
    <n v="0"/>
    <n v="0"/>
    <n v="0"/>
    <n v="0"/>
    <n v="0"/>
    <n v="0"/>
    <n v="0"/>
    <n v="0"/>
    <n v="0"/>
    <n v="0"/>
  </r>
  <r>
    <x v="8"/>
    <s v="STM Accessory, Colstrip1-2-NSC"/>
    <s v="Steam Generation Plant"/>
    <n v="0"/>
    <n v="0"/>
    <n v="0"/>
    <n v="0"/>
    <n v="0"/>
    <n v="0"/>
    <n v="0"/>
    <n v="0"/>
    <n v="0"/>
    <n v="0"/>
    <n v="0"/>
    <n v="0"/>
    <n v="0"/>
    <n v="0"/>
  </r>
  <r>
    <x v="8"/>
    <s v="STM Accessory, Colstrip3-4-NSC"/>
    <s v="Steam Generation Plant"/>
    <n v="0"/>
    <n v="0"/>
    <n v="0"/>
    <n v="0"/>
    <n v="0"/>
    <n v="0"/>
    <n v="0"/>
    <n v="0"/>
    <n v="0"/>
    <n v="0"/>
    <n v="0"/>
    <n v="0"/>
    <n v="0"/>
    <n v="0"/>
  </r>
  <r>
    <x v="8"/>
    <s v="STM Accessory, Encogen"/>
    <s v="Steam Generation Plant"/>
    <n v="1679"/>
    <n v="1679"/>
    <n v="1679"/>
    <n v="1679"/>
    <n v="1679"/>
    <n v="1679"/>
    <n v="1679"/>
    <n v="1679"/>
    <n v="1679"/>
    <n v="1679"/>
    <n v="1679"/>
    <n v="1679"/>
    <n v="1679"/>
    <n v="1678559"/>
  </r>
  <r>
    <x v="8"/>
    <s v="STM Accessory, Encogen-NSC"/>
    <s v="Steam Generation Plant"/>
    <n v="0"/>
    <n v="0"/>
    <n v="0"/>
    <n v="0"/>
    <n v="0"/>
    <n v="0"/>
    <n v="0"/>
    <n v="0"/>
    <n v="0"/>
    <n v="0"/>
    <n v="0"/>
    <n v="0"/>
    <n v="0"/>
    <n v="0"/>
  </r>
  <r>
    <x v="8"/>
    <s v="STM Accessory, Ferndale"/>
    <s v="Steam Generation Plant"/>
    <n v="1412"/>
    <n v="1412"/>
    <n v="1412"/>
    <n v="1412"/>
    <n v="1412"/>
    <n v="1412"/>
    <n v="1412"/>
    <n v="1412"/>
    <n v="1412"/>
    <n v="1412"/>
    <n v="1412"/>
    <n v="1412"/>
    <n v="1412"/>
    <n v="1412095"/>
  </r>
  <r>
    <x v="8"/>
    <s v="STM Accessory, Ferndale-NSC"/>
    <s v="Steam Generation Plant"/>
    <n v="0"/>
    <n v="0"/>
    <n v="0"/>
    <n v="0"/>
    <n v="0"/>
    <n v="0"/>
    <n v="0"/>
    <n v="0"/>
    <n v="0"/>
    <n v="0"/>
    <n v="0"/>
    <n v="0"/>
    <n v="0"/>
    <n v="0"/>
  </r>
  <r>
    <x v="8"/>
    <s v="STM Accessory, Fred 1/APC"/>
    <s v="Steam Generation Plant"/>
    <n v="962"/>
    <n v="962"/>
    <n v="962"/>
    <n v="962"/>
    <n v="962"/>
    <n v="962"/>
    <n v="962"/>
    <n v="962"/>
    <n v="962"/>
    <n v="962"/>
    <n v="962"/>
    <n v="962"/>
    <n v="962"/>
    <n v="962487"/>
  </r>
  <r>
    <x v="8"/>
    <s v="STM Accessory, Fred 1/APC-NSC"/>
    <s v="Steam Generation Plant"/>
    <n v="0"/>
    <n v="0"/>
    <n v="0"/>
    <n v="0"/>
    <n v="0"/>
    <n v="0"/>
    <n v="0"/>
    <n v="0"/>
    <n v="0"/>
    <n v="0"/>
    <n v="0"/>
    <n v="0"/>
    <n v="0"/>
    <n v="0"/>
  </r>
  <r>
    <x v="8"/>
    <s v="STM Accessory, Goldendale"/>
    <s v="Steam Generation Plant"/>
    <n v="0"/>
    <n v="0"/>
    <n v="0"/>
    <n v="0"/>
    <n v="0"/>
    <n v="0"/>
    <n v="0"/>
    <n v="0"/>
    <n v="0"/>
    <n v="0"/>
    <n v="0"/>
    <n v="0"/>
    <n v="0"/>
    <n v="0"/>
  </r>
  <r>
    <x v="8"/>
    <s v="STM Accessory, Goldendale -NSC"/>
    <s v="Steam Generation Plant"/>
    <n v="0"/>
    <n v="0"/>
    <n v="0"/>
    <n v="0"/>
    <n v="0"/>
    <n v="0"/>
    <n v="0"/>
    <n v="0"/>
    <n v="0"/>
    <n v="0"/>
    <n v="0"/>
    <n v="0"/>
    <n v="0"/>
    <n v="0"/>
  </r>
  <r>
    <x v="8"/>
    <s v="STM Accessory, Goldendale OP"/>
    <s v="Steam Generation Plant"/>
    <n v="7301"/>
    <n v="7301"/>
    <n v="7301"/>
    <n v="7301"/>
    <n v="7301"/>
    <n v="7301"/>
    <n v="7301"/>
    <n v="7301"/>
    <n v="7301"/>
    <n v="7301"/>
    <n v="7301"/>
    <n v="7301"/>
    <n v="7301"/>
    <n v="7300879"/>
  </r>
  <r>
    <x v="8"/>
    <s v="STM Accessory, Goldendale-NSC"/>
    <s v="Steam Generation Plant"/>
    <n v="0"/>
    <n v="0"/>
    <n v="0"/>
    <n v="0"/>
    <n v="0"/>
    <n v="0"/>
    <n v="0"/>
    <n v="0"/>
    <n v="0"/>
    <n v="0"/>
    <n v="0"/>
    <n v="0"/>
    <n v="0"/>
    <n v="0"/>
  </r>
  <r>
    <x v="8"/>
    <s v="STM Accessory, Mint Farm"/>
    <s v="Steam Generation Plant"/>
    <n v="0"/>
    <n v="0"/>
    <n v="0"/>
    <n v="0"/>
    <n v="0"/>
    <n v="0"/>
    <n v="0"/>
    <n v="0"/>
    <n v="0"/>
    <n v="0"/>
    <n v="0"/>
    <n v="0"/>
    <n v="0"/>
    <n v="0"/>
  </r>
  <r>
    <x v="8"/>
    <s v="STM Accessory, Mint Farm OP"/>
    <s v="Steam Generation Plant"/>
    <n v="2200"/>
    <n v="2200"/>
    <n v="2200"/>
    <n v="2200"/>
    <n v="2200"/>
    <n v="2200"/>
    <n v="2200"/>
    <n v="2200"/>
    <n v="2200"/>
    <n v="2200"/>
    <n v="2200"/>
    <n v="2200"/>
    <n v="2200"/>
    <n v="2199936"/>
  </r>
  <r>
    <x v="8"/>
    <s v="STM Accessory, Mint Farm-NSC"/>
    <s v="Steam Generation Plant"/>
    <n v="0"/>
    <n v="0"/>
    <n v="0"/>
    <n v="0"/>
    <n v="0"/>
    <n v="0"/>
    <n v="0"/>
    <n v="0"/>
    <n v="0"/>
    <n v="0"/>
    <n v="0"/>
    <n v="0"/>
    <n v="0"/>
    <n v="0"/>
  </r>
  <r>
    <x v="8"/>
    <s v="STM Accessory, Mint OP-NSC"/>
    <s v="Steam Generation Plant"/>
    <n v="0"/>
    <n v="0"/>
    <n v="0"/>
    <n v="0"/>
    <n v="0"/>
    <n v="0"/>
    <n v="0"/>
    <n v="0"/>
    <n v="0"/>
    <n v="0"/>
    <n v="0"/>
    <n v="0"/>
    <n v="0"/>
    <n v="0"/>
  </r>
  <r>
    <x v="8"/>
    <s v="STM Accessory, Sumas"/>
    <s v="Steam Generation Plant"/>
    <n v="10"/>
    <n v="10"/>
    <n v="10"/>
    <n v="10"/>
    <n v="10"/>
    <n v="10"/>
    <n v="10"/>
    <n v="10"/>
    <n v="10"/>
    <n v="10"/>
    <n v="78"/>
    <n v="78"/>
    <n v="78"/>
    <n v="24064"/>
  </r>
  <r>
    <x v="8"/>
    <s v="STM Accessory, Sumas OP"/>
    <s v="Steam Generation Plant"/>
    <n v="660"/>
    <n v="660"/>
    <n v="660"/>
    <n v="660"/>
    <n v="660"/>
    <n v="660"/>
    <n v="660"/>
    <n v="660"/>
    <n v="660"/>
    <n v="660"/>
    <n v="660"/>
    <n v="660"/>
    <n v="660"/>
    <n v="660424"/>
  </r>
  <r>
    <x v="8"/>
    <s v="STM Accessory, Sumas OP-NSC"/>
    <s v="Steam Generation Plant"/>
    <n v="0"/>
    <n v="0"/>
    <n v="0"/>
    <n v="0"/>
    <n v="0"/>
    <n v="0"/>
    <n v="0"/>
    <n v="0"/>
    <n v="0"/>
    <n v="0"/>
    <n v="0"/>
    <n v="0"/>
    <n v="0"/>
    <n v="0"/>
  </r>
  <r>
    <x v="8"/>
    <s v="STM Accessory, Sumas-NSC"/>
    <s v="Steam Generation Plant"/>
    <n v="0"/>
    <n v="0"/>
    <n v="0"/>
    <n v="0"/>
    <n v="0"/>
    <n v="0"/>
    <n v="0"/>
    <n v="0"/>
    <n v="0"/>
    <n v="0"/>
    <n v="0"/>
    <n v="0"/>
    <n v="0"/>
    <n v="0"/>
  </r>
  <r>
    <x v="8"/>
    <s v="STM Accessory,Centralia-inacti"/>
    <s v="Steam Generation Plant"/>
    <n v="0"/>
    <n v="0"/>
    <n v="0"/>
    <n v="0"/>
    <n v="0"/>
    <n v="0"/>
    <n v="0"/>
    <n v="0"/>
    <n v="0"/>
    <n v="0"/>
    <n v="0"/>
    <n v="0"/>
    <n v="0"/>
    <n v="0"/>
  </r>
  <r>
    <x v="9"/>
    <s v="STM Misc, Centralia-inactive"/>
    <s v="Steam Generation Plant"/>
    <n v="0"/>
    <n v="0"/>
    <n v="0"/>
    <n v="0"/>
    <n v="0"/>
    <n v="0"/>
    <n v="0"/>
    <n v="0"/>
    <n v="0"/>
    <n v="0"/>
    <n v="0"/>
    <n v="0"/>
    <n v="0"/>
    <n v="0"/>
  </r>
  <r>
    <x v="9"/>
    <s v="STM Misc, Colstrip 1"/>
    <s v="Steam Generation Plant"/>
    <n v="989"/>
    <n v="989"/>
    <n v="989"/>
    <n v="989"/>
    <n v="989"/>
    <n v="989"/>
    <n v="989"/>
    <n v="989"/>
    <n v="989"/>
    <n v="989"/>
    <n v="989"/>
    <n v="989"/>
    <n v="987"/>
    <n v="989263"/>
  </r>
  <r>
    <x v="9"/>
    <s v="STM Misc, Colstrip 1-2 Com"/>
    <s v="Steam Generation Plant"/>
    <n v="6205"/>
    <n v="6205"/>
    <n v="6205"/>
    <n v="6205"/>
    <n v="6205"/>
    <n v="6205"/>
    <n v="6205"/>
    <n v="6205"/>
    <n v="6205"/>
    <n v="6205"/>
    <n v="6205"/>
    <n v="6205"/>
    <n v="6205"/>
    <n v="6204690"/>
  </r>
  <r>
    <x v="9"/>
    <s v="STM Misc, Colstrip 1-2 Com-NSC"/>
    <s v="Steam Generation Plant"/>
    <n v="0"/>
    <n v="0"/>
    <n v="0"/>
    <n v="0"/>
    <n v="0"/>
    <n v="0"/>
    <n v="0"/>
    <n v="0"/>
    <n v="0"/>
    <n v="0"/>
    <n v="0"/>
    <n v="0"/>
    <n v="0"/>
    <n v="0"/>
  </r>
  <r>
    <x v="9"/>
    <s v="STM Misc, Colstrip 1-4 Com"/>
    <s v="Steam Generation Plant"/>
    <n v="252"/>
    <n v="252"/>
    <n v="252"/>
    <n v="252"/>
    <n v="252"/>
    <n v="252"/>
    <n v="252"/>
    <n v="252"/>
    <n v="252"/>
    <n v="252"/>
    <n v="252"/>
    <n v="252"/>
    <n v="252"/>
    <n v="251534"/>
  </r>
  <r>
    <x v="9"/>
    <s v="STM Misc, Colstrip 1-4 Com-NSC"/>
    <s v="Steam Generation Plant"/>
    <n v="0"/>
    <n v="0"/>
    <n v="0"/>
    <n v="0"/>
    <n v="0"/>
    <n v="0"/>
    <n v="0"/>
    <n v="0"/>
    <n v="0"/>
    <n v="0"/>
    <n v="0"/>
    <n v="0"/>
    <n v="0"/>
    <n v="0"/>
  </r>
  <r>
    <x v="9"/>
    <s v="STM Misc, Colstrip 1-NSC"/>
    <s v="Steam Generation Plant"/>
    <n v="0"/>
    <n v="0"/>
    <n v="0"/>
    <n v="0"/>
    <n v="0"/>
    <n v="0"/>
    <n v="0"/>
    <n v="0"/>
    <n v="0"/>
    <n v="0"/>
    <n v="0"/>
    <n v="0"/>
    <n v="0"/>
    <n v="0"/>
  </r>
  <r>
    <x v="9"/>
    <s v="STM Misc, Colstrip 2"/>
    <s v="Steam Generation Plant"/>
    <n v="1120"/>
    <n v="1120"/>
    <n v="1120"/>
    <n v="1120"/>
    <n v="1120"/>
    <n v="1120"/>
    <n v="1120"/>
    <n v="1120"/>
    <n v="1120"/>
    <n v="1120"/>
    <n v="1120"/>
    <n v="1120"/>
    <n v="1117"/>
    <n v="1119700"/>
  </r>
  <r>
    <x v="9"/>
    <s v="STM Misc, Colstrip 2-NSC"/>
    <s v="Steam Generation Plant"/>
    <n v="0"/>
    <n v="0"/>
    <n v="0"/>
    <n v="0"/>
    <n v="0"/>
    <n v="0"/>
    <n v="0"/>
    <n v="0"/>
    <n v="0"/>
    <n v="0"/>
    <n v="0"/>
    <n v="0"/>
    <n v="0"/>
    <n v="0"/>
  </r>
  <r>
    <x v="9"/>
    <s v="STM Misc, Colstrip 3"/>
    <s v="Steam Generation Plant"/>
    <n v="1076"/>
    <n v="1071"/>
    <n v="1071"/>
    <n v="1071"/>
    <n v="1071"/>
    <n v="1071"/>
    <n v="1071"/>
    <n v="1071"/>
    <n v="1071"/>
    <n v="1071"/>
    <n v="1071"/>
    <n v="1071"/>
    <n v="1070"/>
    <n v="1071298"/>
  </r>
  <r>
    <x v="9"/>
    <s v="STM Misc, Colstrip 3-4 Com"/>
    <s v="Steam Generation Plant"/>
    <n v="4326"/>
    <n v="4326"/>
    <n v="4326"/>
    <n v="4326"/>
    <n v="4326"/>
    <n v="4326"/>
    <n v="4326"/>
    <n v="4326"/>
    <n v="4326"/>
    <n v="4326"/>
    <n v="4326"/>
    <n v="4326"/>
    <n v="4326"/>
    <n v="4325615"/>
  </r>
  <r>
    <x v="9"/>
    <s v="STM Misc, Colstrip 3-4 Com-NSC"/>
    <s v="Steam Generation Plant"/>
    <n v="0"/>
    <n v="0"/>
    <n v="0"/>
    <n v="0"/>
    <n v="0"/>
    <n v="0"/>
    <n v="0"/>
    <n v="0"/>
    <n v="0"/>
    <n v="0"/>
    <n v="0"/>
    <n v="0"/>
    <n v="0"/>
    <n v="0"/>
  </r>
  <r>
    <x v="9"/>
    <s v="STM Misc, Colstrip 3-NSC"/>
    <s v="Steam Generation Plant"/>
    <n v="0"/>
    <n v="0"/>
    <n v="0"/>
    <n v="0"/>
    <n v="0"/>
    <n v="0"/>
    <n v="0"/>
    <n v="0"/>
    <n v="0"/>
    <n v="0"/>
    <n v="0"/>
    <n v="0"/>
    <n v="0"/>
    <n v="0"/>
  </r>
  <r>
    <x v="9"/>
    <s v="STM Misc, Colstrip 4"/>
    <s v="Steam Generation Plant"/>
    <n v="1197"/>
    <n v="1193"/>
    <n v="1193"/>
    <n v="1193"/>
    <n v="1193"/>
    <n v="1193"/>
    <n v="1193"/>
    <n v="1193"/>
    <n v="1193"/>
    <n v="1193"/>
    <n v="1193"/>
    <n v="1193"/>
    <n v="1192"/>
    <n v="1192988"/>
  </r>
  <r>
    <x v="9"/>
    <s v="STM Misc, Colstrip 4-NSC"/>
    <s v="Steam Generation Plant"/>
    <n v="0"/>
    <n v="0"/>
    <n v="0"/>
    <n v="0"/>
    <n v="0"/>
    <n v="0"/>
    <n v="0"/>
    <n v="0"/>
    <n v="0"/>
    <n v="0"/>
    <n v="0"/>
    <n v="0"/>
    <n v="0"/>
    <n v="0"/>
  </r>
  <r>
    <x v="9"/>
    <s v="STM Misc, Encogen-RET"/>
    <s v="Steam Generation Plant"/>
    <n v="0"/>
    <n v="0"/>
    <n v="0"/>
    <n v="0"/>
    <n v="0"/>
    <n v="0"/>
    <n v="0"/>
    <n v="0"/>
    <n v="0"/>
    <n v="0"/>
    <n v="0"/>
    <n v="0"/>
    <n v="0"/>
    <n v="0"/>
  </r>
  <r>
    <x v="9"/>
    <s v="STM Misc, Ferndale"/>
    <s v="Steam Generation Plant"/>
    <n v="63"/>
    <n v="63"/>
    <n v="63"/>
    <n v="63"/>
    <n v="63"/>
    <n v="63"/>
    <n v="63"/>
    <n v="63"/>
    <n v="63"/>
    <n v="63"/>
    <n v="63"/>
    <n v="63"/>
    <n v="63"/>
    <n v="62866"/>
  </r>
  <r>
    <x v="9"/>
    <s v="STM Misc, Ferndale-NSC"/>
    <s v="Steam Generation Plant"/>
    <n v="0"/>
    <n v="0"/>
    <n v="0"/>
    <n v="0"/>
    <n v="0"/>
    <n v="0"/>
    <n v="0"/>
    <n v="0"/>
    <n v="0"/>
    <n v="0"/>
    <n v="0"/>
    <n v="0"/>
    <n v="0"/>
    <n v="0"/>
  </r>
  <r>
    <x v="9"/>
    <s v="STM Misc, Fred 1/APC"/>
    <s v="Steam Generation Plant"/>
    <n v="336"/>
    <n v="336"/>
    <n v="336"/>
    <n v="336"/>
    <n v="336"/>
    <n v="336"/>
    <n v="336"/>
    <n v="336"/>
    <n v="336"/>
    <n v="336"/>
    <n v="336"/>
    <n v="336"/>
    <n v="336"/>
    <n v="336378"/>
  </r>
  <r>
    <x v="9"/>
    <s v="STM Misc, Fred 1/APC-NSC"/>
    <s v="Steam Generation Plant"/>
    <n v="0"/>
    <n v="0"/>
    <n v="0"/>
    <n v="0"/>
    <n v="0"/>
    <n v="0"/>
    <n v="0"/>
    <n v="0"/>
    <n v="0"/>
    <n v="0"/>
    <n v="0"/>
    <n v="0"/>
    <n v="0"/>
    <n v="0"/>
  </r>
  <r>
    <x v="9"/>
    <s v="STM Misc, Goldendale"/>
    <s v="Steam Generation Plant"/>
    <n v="0"/>
    <n v="0"/>
    <n v="0"/>
    <n v="0"/>
    <n v="0"/>
    <n v="0"/>
    <n v="0"/>
    <n v="0"/>
    <n v="0"/>
    <n v="0"/>
    <n v="0"/>
    <n v="0"/>
    <n v="0"/>
    <n v="0"/>
  </r>
  <r>
    <x v="9"/>
    <s v="STM Misc, Goldendale OP"/>
    <s v="Steam Generation Plant"/>
    <n v="6"/>
    <n v="6"/>
    <n v="6"/>
    <n v="6"/>
    <n v="6"/>
    <n v="6"/>
    <n v="6"/>
    <n v="6"/>
    <n v="6"/>
    <n v="6"/>
    <n v="6"/>
    <n v="6"/>
    <n v="6"/>
    <n v="6163"/>
  </r>
  <r>
    <x v="9"/>
    <s v="STM Misc, Goldendale OP-NSC"/>
    <s v="Steam Generation Plant"/>
    <n v="0"/>
    <n v="0"/>
    <n v="0"/>
    <n v="0"/>
    <n v="0"/>
    <n v="0"/>
    <n v="0"/>
    <n v="0"/>
    <n v="0"/>
    <n v="0"/>
    <n v="0"/>
    <n v="0"/>
    <n v="0"/>
    <n v="0"/>
  </r>
  <r>
    <x v="9"/>
    <s v="STM Misc, Goldendale-NSC"/>
    <s v="Steam Generation Plant"/>
    <n v="0"/>
    <n v="0"/>
    <n v="0"/>
    <n v="0"/>
    <n v="0"/>
    <n v="0"/>
    <n v="0"/>
    <n v="0"/>
    <n v="0"/>
    <n v="0"/>
    <n v="0"/>
    <n v="0"/>
    <n v="0"/>
    <n v="0"/>
  </r>
  <r>
    <x v="9"/>
    <s v="STM Misc, Mint Farm"/>
    <s v="Steam Generation Plant"/>
    <n v="0"/>
    <n v="0"/>
    <n v="0"/>
    <n v="0"/>
    <n v="0"/>
    <n v="0"/>
    <n v="0"/>
    <n v="0"/>
    <n v="11"/>
    <n v="11"/>
    <n v="11"/>
    <n v="11"/>
    <n v="11"/>
    <n v="4095"/>
  </r>
  <r>
    <x v="9"/>
    <s v="STM Misc, Mint Farm OP"/>
    <s v="Steam Generation Plant"/>
    <n v="153"/>
    <n v="153"/>
    <n v="153"/>
    <n v="153"/>
    <n v="153"/>
    <n v="153"/>
    <n v="153"/>
    <n v="153"/>
    <n v="153"/>
    <n v="153"/>
    <n v="153"/>
    <n v="153"/>
    <n v="153"/>
    <n v="152757"/>
  </r>
  <r>
    <x v="9"/>
    <s v="STM Misc, Mint Farm OP-NSC"/>
    <s v="Steam Generation Plant"/>
    <n v="0"/>
    <n v="0"/>
    <n v="0"/>
    <n v="0"/>
    <n v="0"/>
    <n v="0"/>
    <n v="0"/>
    <n v="0"/>
    <n v="0"/>
    <n v="0"/>
    <n v="0"/>
    <n v="0"/>
    <n v="0"/>
    <n v="0"/>
  </r>
  <r>
    <x v="9"/>
    <s v="STM Misc, Mint Farm-NSC"/>
    <s v="Steam Generation Plant"/>
    <n v="0"/>
    <n v="0"/>
    <n v="0"/>
    <n v="0"/>
    <n v="0"/>
    <n v="0"/>
    <n v="0"/>
    <n v="0"/>
    <n v="0"/>
    <n v="0"/>
    <n v="0"/>
    <n v="0"/>
    <n v="0"/>
    <n v="0"/>
  </r>
  <r>
    <x v="9"/>
    <s v="STM Misc, Sumas"/>
    <s v="Steam Generation Plant"/>
    <n v="72"/>
    <n v="72"/>
    <n v="72"/>
    <n v="72"/>
    <n v="72"/>
    <n v="72"/>
    <n v="72"/>
    <n v="72"/>
    <n v="72"/>
    <n v="72"/>
    <n v="72"/>
    <n v="72"/>
    <n v="72"/>
    <n v="72067"/>
  </r>
  <r>
    <x v="9"/>
    <s v="STM Misc, Sumas OP"/>
    <s v="Steam Generation Plant"/>
    <n v="110"/>
    <n v="110"/>
    <n v="110"/>
    <n v="110"/>
    <n v="110"/>
    <n v="110"/>
    <n v="110"/>
    <n v="110"/>
    <n v="110"/>
    <n v="110"/>
    <n v="110"/>
    <n v="110"/>
    <n v="110"/>
    <n v="110376"/>
  </r>
  <r>
    <x v="9"/>
    <s v="STM Misc, Sumas OP-NSC"/>
    <s v="Steam Generation Plant"/>
    <n v="0"/>
    <n v="0"/>
    <n v="0"/>
    <n v="0"/>
    <n v="0"/>
    <n v="0"/>
    <n v="0"/>
    <n v="0"/>
    <n v="0"/>
    <n v="0"/>
    <n v="0"/>
    <n v="0"/>
    <n v="0"/>
    <n v="0"/>
  </r>
  <r>
    <x v="9"/>
    <s v="STM Misc, Sumas-NSC"/>
    <s v="Steam Generation Plant"/>
    <n v="0"/>
    <n v="0"/>
    <n v="0"/>
    <n v="0"/>
    <n v="0"/>
    <n v="0"/>
    <n v="0"/>
    <n v="0"/>
    <n v="0"/>
    <n v="0"/>
    <n v="0"/>
    <n v="0"/>
    <n v="0"/>
    <n v="0"/>
  </r>
  <r>
    <x v="10"/>
    <s v="0 STM ARO Steam Prd"/>
    <s v="Steam Generation Plant"/>
    <n v="253"/>
    <n v="253"/>
    <n v="253"/>
    <n v="253"/>
    <n v="253"/>
    <n v="253"/>
    <n v="253"/>
    <n v="253"/>
    <n v="253"/>
    <n v="253"/>
    <n v="253"/>
    <n v="253"/>
    <n v="253"/>
    <n v="252964"/>
  </r>
  <r>
    <x v="10"/>
    <s v="1 STM ARO Steam Production"/>
    <s v="Steam Generation Plant"/>
    <n v="99770"/>
    <n v="99770"/>
    <n v="99770"/>
    <n v="99770"/>
    <n v="99770"/>
    <n v="99770"/>
    <n v="99770"/>
    <n v="99770"/>
    <n v="99770"/>
    <n v="99770"/>
    <n v="99770"/>
    <n v="99770"/>
    <n v="90567"/>
    <n v="99386675"/>
  </r>
  <r>
    <x v="11"/>
    <s v="0 105 HYD Land, White River"/>
    <s v="Hydro Generation Plant"/>
    <n v="27"/>
    <n v="10"/>
    <n v="10"/>
    <n v="10"/>
    <n v="10"/>
    <n v="10"/>
    <n v="10"/>
    <n v="10"/>
    <n v="10"/>
    <n v="10"/>
    <n v="10"/>
    <n v="10"/>
    <n v="10"/>
    <n v="10543"/>
  </r>
  <r>
    <x v="11"/>
    <s v="0 HYD Land, Electron"/>
    <s v="Hydro Generation Plant"/>
    <n v="0"/>
    <n v="0"/>
    <n v="0"/>
    <n v="0"/>
    <n v="0"/>
    <n v="0"/>
    <n v="0"/>
    <n v="0"/>
    <n v="0"/>
    <n v="0"/>
    <n v="0"/>
    <n v="0"/>
    <n v="0"/>
    <n v="0"/>
  </r>
  <r>
    <x v="11"/>
    <s v="0 HYD Land, Lower Baker"/>
    <s v="Hydro Generation Plant"/>
    <n v="4314"/>
    <n v="4389"/>
    <n v="4390"/>
    <n v="4390"/>
    <n v="4390"/>
    <n v="4390"/>
    <n v="4390"/>
    <n v="4390"/>
    <n v="4390"/>
    <n v="4390"/>
    <n v="4390"/>
    <n v="4390"/>
    <n v="4510"/>
    <n v="4392170"/>
  </r>
  <r>
    <x v="11"/>
    <s v="0 HYD Land, Nooksack"/>
    <s v="Hydro Generation Plant"/>
    <n v="0"/>
    <n v="0"/>
    <n v="0"/>
    <n v="0"/>
    <n v="0"/>
    <n v="0"/>
    <n v="0"/>
    <n v="0"/>
    <n v="0"/>
    <n v="0"/>
    <n v="0"/>
    <n v="0"/>
    <n v="0"/>
    <n v="0"/>
  </r>
  <r>
    <x v="11"/>
    <s v="0 HYD Land, Skookumchuck"/>
    <s v="Hydro Generation Plant"/>
    <n v="0"/>
    <n v="0"/>
    <n v="0"/>
    <n v="0"/>
    <n v="0"/>
    <n v="0"/>
    <n v="0"/>
    <n v="0"/>
    <n v="0"/>
    <n v="0"/>
    <n v="0"/>
    <n v="0"/>
    <n v="0"/>
    <n v="0"/>
  </r>
  <r>
    <x v="11"/>
    <s v="0 HYD Land, Snoqualmie 1"/>
    <s v="Hydro Generation Plant"/>
    <n v="521"/>
    <n v="522"/>
    <n v="522"/>
    <n v="522"/>
    <n v="522"/>
    <n v="522"/>
    <n v="522"/>
    <n v="522"/>
    <n v="522"/>
    <n v="522"/>
    <n v="522"/>
    <n v="522"/>
    <n v="522"/>
    <n v="521595"/>
  </r>
  <r>
    <x v="11"/>
    <s v="0 HYD Land, Upper Baker"/>
    <s v="Hydro Generation Plant"/>
    <n v="2001"/>
    <n v="2001"/>
    <n v="2001"/>
    <n v="2001"/>
    <n v="2001"/>
    <n v="2001"/>
    <n v="2001"/>
    <n v="2001"/>
    <n v="2001"/>
    <n v="2001"/>
    <n v="2001"/>
    <n v="2001"/>
    <n v="2001"/>
    <n v="2001428"/>
  </r>
  <r>
    <x v="11"/>
    <s v="0 HYD Land, White River"/>
    <s v="Hydro Generation Plant"/>
    <n v="19"/>
    <n v="19"/>
    <n v="19"/>
    <n v="19"/>
    <n v="19"/>
    <n v="19"/>
    <n v="19"/>
    <n v="19"/>
    <n v="19"/>
    <n v="19"/>
    <n v="19"/>
    <n v="19"/>
    <n v="19"/>
    <n v="18825"/>
  </r>
  <r>
    <x v="11"/>
    <s v="1 105 HYD Easements"/>
    <s v="Hydro Generation Plant"/>
    <n v="0"/>
    <n v="17"/>
    <n v="17"/>
    <n v="17"/>
    <n v="17"/>
    <n v="17"/>
    <n v="17"/>
    <n v="17"/>
    <n v="17"/>
    <n v="17"/>
    <n v="17"/>
    <n v="17"/>
    <n v="17"/>
    <n v="16064"/>
  </r>
  <r>
    <x v="11"/>
    <s v="10 HYD Easements, Snoqualmie 1"/>
    <s v="Hydro Generation Plant"/>
    <n v="33"/>
    <n v="33"/>
    <n v="33"/>
    <n v="33"/>
    <n v="33"/>
    <n v="33"/>
    <n v="33"/>
    <n v="33"/>
    <n v="33"/>
    <n v="33"/>
    <n v="33"/>
    <n v="33"/>
    <n v="33"/>
    <n v="32899"/>
  </r>
  <r>
    <x v="11"/>
    <s v="2 HYD Electron-DONOTUSE"/>
    <s v="Hydro Generation Plant"/>
    <n v="0"/>
    <n v="0"/>
    <n v="0"/>
    <n v="0"/>
    <n v="0"/>
    <n v="0"/>
    <n v="0"/>
    <n v="0"/>
    <n v="0"/>
    <n v="0"/>
    <n v="0"/>
    <n v="0"/>
    <n v="0"/>
    <n v="0"/>
  </r>
  <r>
    <x v="12"/>
    <s v="DONOTUSE, Snoq Park"/>
    <s v="Hydro Generation Plant"/>
    <n v="0"/>
    <n v="0"/>
    <n v="0"/>
    <n v="0"/>
    <n v="0"/>
    <n v="0"/>
    <n v="0"/>
    <n v="0"/>
    <n v="0"/>
    <n v="0"/>
    <n v="0"/>
    <n v="0"/>
    <n v="0"/>
    <n v="0"/>
  </r>
  <r>
    <x v="12"/>
    <s v="HYD S/I, LB AdultFishTrap2010"/>
    <s v="Hydro Generation Plant"/>
    <n v="422"/>
    <n v="422"/>
    <n v="422"/>
    <n v="422"/>
    <n v="422"/>
    <n v="422"/>
    <n v="422"/>
    <n v="422"/>
    <n v="422"/>
    <n v="422"/>
    <n v="422"/>
    <n v="422"/>
    <n v="422"/>
    <n v="422423"/>
  </r>
  <r>
    <x v="12"/>
    <s v="HYD S/I, LB AdultFishTrap2-NSC"/>
    <s v="Hydro Generation Plant"/>
    <n v="0"/>
    <n v="0"/>
    <n v="0"/>
    <n v="0"/>
    <n v="0"/>
    <n v="0"/>
    <n v="0"/>
    <n v="0"/>
    <n v="0"/>
    <n v="0"/>
    <n v="0"/>
    <n v="0"/>
    <n v="0"/>
    <n v="0"/>
  </r>
  <r>
    <x v="12"/>
    <s v="HYD S/I, UB FishHatchery2010"/>
    <s v="Hydro Generation Plant"/>
    <n v="7878"/>
    <n v="7878"/>
    <n v="7878"/>
    <n v="7878"/>
    <n v="7878"/>
    <n v="7878"/>
    <n v="7878"/>
    <n v="7878"/>
    <n v="7878"/>
    <n v="7878"/>
    <n v="7878"/>
    <n v="7878"/>
    <n v="7878"/>
    <n v="7877977"/>
  </r>
  <r>
    <x v="12"/>
    <s v="HYD S/I, UB FishHatchery20-NSC"/>
    <s v="Hydro Generation Plant"/>
    <n v="0"/>
    <n v="0"/>
    <n v="0"/>
    <n v="0"/>
    <n v="0"/>
    <n v="0"/>
    <n v="0"/>
    <n v="0"/>
    <n v="0"/>
    <n v="0"/>
    <n v="0"/>
    <n v="0"/>
    <n v="0"/>
    <n v="0"/>
  </r>
  <r>
    <x v="12"/>
    <s v="HYD Str/Impv, Electron-RET"/>
    <s v="Hydro Generation Plant"/>
    <n v="0"/>
    <n v="0"/>
    <n v="0"/>
    <n v="0"/>
    <n v="0"/>
    <n v="0"/>
    <n v="0"/>
    <n v="0"/>
    <n v="0"/>
    <n v="0"/>
    <n v="0"/>
    <n v="0"/>
    <n v="0"/>
    <n v="0"/>
  </r>
  <r>
    <x v="12"/>
    <s v="HYD Str/Impv, LB-2013"/>
    <s v="Hydro Generation Plant"/>
    <n v="30364"/>
    <n v="30364"/>
    <n v="30364"/>
    <n v="30364"/>
    <n v="30364"/>
    <n v="30364"/>
    <n v="30364"/>
    <n v="30364"/>
    <n v="30364"/>
    <n v="30364"/>
    <n v="30364"/>
    <n v="30364"/>
    <n v="30364"/>
    <n v="30363652"/>
  </r>
  <r>
    <x v="12"/>
    <s v="HYD Str/Impv, LB-2013-NSC"/>
    <s v="Hydro Generation Plant"/>
    <n v="0"/>
    <n v="0"/>
    <n v="0"/>
    <n v="0"/>
    <n v="0"/>
    <n v="0"/>
    <n v="0"/>
    <n v="0"/>
    <n v="0"/>
    <n v="0"/>
    <n v="0"/>
    <n v="0"/>
    <n v="0"/>
    <n v="0"/>
  </r>
  <r>
    <x v="12"/>
    <s v="HYD Str/Impv, Lower Baker"/>
    <s v="Hydro Generation Plant"/>
    <n v="6317"/>
    <n v="6317"/>
    <n v="6317"/>
    <n v="6317"/>
    <n v="6317"/>
    <n v="6317"/>
    <n v="6317"/>
    <n v="6317"/>
    <n v="6317"/>
    <n v="5118"/>
    <n v="5118"/>
    <n v="5118"/>
    <n v="5118"/>
    <n v="5967303"/>
  </r>
  <r>
    <x v="12"/>
    <s v="HYD Str/Impv, Lower Baker-NSC"/>
    <s v="Hydro Generation Plant"/>
    <n v="0"/>
    <n v="0"/>
    <n v="0"/>
    <n v="0"/>
    <n v="0"/>
    <n v="0"/>
    <n v="0"/>
    <n v="0"/>
    <n v="0"/>
    <n v="0"/>
    <n v="0"/>
    <n v="0"/>
    <n v="0"/>
    <n v="0"/>
  </r>
  <r>
    <x v="12"/>
    <s v="HYD Str/Impv, Nooksack-RET"/>
    <s v="Hydro Generation Plant"/>
    <n v="0"/>
    <n v="0"/>
    <n v="0"/>
    <n v="0"/>
    <n v="0"/>
    <n v="0"/>
    <n v="0"/>
    <n v="0"/>
    <n v="0"/>
    <n v="0"/>
    <n v="0"/>
    <n v="0"/>
    <n v="0"/>
    <n v="0"/>
  </r>
  <r>
    <x v="12"/>
    <s v="HYD Str/Impv, Skook-RET"/>
    <s v="Hydro Generation Plant"/>
    <n v="0"/>
    <n v="0"/>
    <n v="0"/>
    <n v="0"/>
    <n v="0"/>
    <n v="0"/>
    <n v="0"/>
    <n v="0"/>
    <n v="0"/>
    <n v="0"/>
    <n v="0"/>
    <n v="0"/>
    <n v="0"/>
    <n v="0"/>
  </r>
  <r>
    <x v="12"/>
    <s v="HYD Str/Impv, Snoq 1 - 2013"/>
    <s v="Hydro Generation Plant"/>
    <n v="46882"/>
    <n v="46882"/>
    <n v="46882"/>
    <n v="46882"/>
    <n v="46882"/>
    <n v="46882"/>
    <n v="46882"/>
    <n v="46882"/>
    <n v="46882"/>
    <n v="46882"/>
    <n v="46882"/>
    <n v="46882"/>
    <n v="46882"/>
    <n v="46881506"/>
  </r>
  <r>
    <x v="12"/>
    <s v="HYD Str/Impv, Snoq 1 - 201-NSC"/>
    <s v="Hydro Generation Plant"/>
    <n v="0"/>
    <n v="0"/>
    <n v="0"/>
    <n v="0"/>
    <n v="0"/>
    <n v="0"/>
    <n v="0"/>
    <n v="0"/>
    <n v="0"/>
    <n v="0"/>
    <n v="0"/>
    <n v="0"/>
    <n v="0"/>
    <n v="0"/>
  </r>
  <r>
    <x v="12"/>
    <s v="HYD Str/Impv, Snoq 2 - 2013"/>
    <s v="Hydro Generation Plant"/>
    <n v="49093"/>
    <n v="49093"/>
    <n v="49093"/>
    <n v="49093"/>
    <n v="49093"/>
    <n v="49093"/>
    <n v="49093"/>
    <n v="49093"/>
    <n v="49093"/>
    <n v="49093"/>
    <n v="49093"/>
    <n v="49094"/>
    <n v="49094"/>
    <n v="49092924"/>
  </r>
  <r>
    <x v="12"/>
    <s v="HYD Str/Impv, Snoq 2 - 201-NSC"/>
    <s v="Hydro Generation Plant"/>
    <n v="0"/>
    <n v="0"/>
    <n v="0"/>
    <n v="0"/>
    <n v="0"/>
    <n v="0"/>
    <n v="0"/>
    <n v="0"/>
    <n v="0"/>
    <n v="0"/>
    <n v="0"/>
    <n v="0"/>
    <n v="0"/>
    <n v="0"/>
  </r>
  <r>
    <x v="12"/>
    <s v="HYD Str/Impv, Snoq Park"/>
    <s v="Hydro Generation Plant"/>
    <n v="5838"/>
    <n v="5838"/>
    <n v="5838"/>
    <n v="5838"/>
    <n v="5838"/>
    <n v="5838"/>
    <n v="5838"/>
    <n v="5838"/>
    <n v="5838"/>
    <n v="5838"/>
    <n v="5838"/>
    <n v="5838"/>
    <n v="5838"/>
    <n v="5838129"/>
  </r>
  <r>
    <x v="12"/>
    <s v="HYD Str/Impv, Snoq Park-NSC"/>
    <s v="Hydro Generation Plant"/>
    <n v="0"/>
    <n v="0"/>
    <n v="0"/>
    <n v="0"/>
    <n v="0"/>
    <n v="0"/>
    <n v="0"/>
    <n v="0"/>
    <n v="0"/>
    <n v="0"/>
    <n v="0"/>
    <n v="0"/>
    <n v="0"/>
    <n v="0"/>
  </r>
  <r>
    <x v="12"/>
    <s v="HYD Str/Impv, Snoqualmie 1"/>
    <s v="Hydro Generation Plant"/>
    <n v="12648"/>
    <n v="12648"/>
    <n v="12648"/>
    <n v="12648"/>
    <n v="12648"/>
    <n v="12648"/>
    <n v="12648"/>
    <n v="12648"/>
    <n v="12648"/>
    <n v="12648"/>
    <n v="12648"/>
    <n v="12648"/>
    <n v="12648"/>
    <n v="12648296"/>
  </r>
  <r>
    <x v="12"/>
    <s v="HYD Str/Impv, Snoqualmie 1-NSC"/>
    <s v="Hydro Generation Plant"/>
    <n v="0"/>
    <n v="0"/>
    <n v="0"/>
    <n v="0"/>
    <n v="0"/>
    <n v="0"/>
    <n v="0"/>
    <n v="0"/>
    <n v="0"/>
    <n v="0"/>
    <n v="0"/>
    <n v="0"/>
    <n v="0"/>
    <n v="0"/>
  </r>
  <r>
    <x v="12"/>
    <s v="HYD Str/Impv, Snoqualmie 2"/>
    <s v="Hydro Generation Plant"/>
    <n v="0"/>
    <n v="0"/>
    <n v="0"/>
    <n v="0"/>
    <n v="0"/>
    <n v="0"/>
    <n v="0"/>
    <n v="0"/>
    <n v="0"/>
    <n v="0"/>
    <n v="0"/>
    <n v="0"/>
    <n v="0"/>
    <n v="0"/>
  </r>
  <r>
    <x v="12"/>
    <s v="HYD Str/Impv, Snoqualmie 2-NSC"/>
    <s v="Hydro Generation Plant"/>
    <n v="0"/>
    <n v="0"/>
    <n v="0"/>
    <n v="0"/>
    <n v="0"/>
    <n v="0"/>
    <n v="0"/>
    <n v="0"/>
    <n v="0"/>
    <n v="0"/>
    <n v="0"/>
    <n v="0"/>
    <n v="0"/>
    <n v="0"/>
  </r>
  <r>
    <x v="12"/>
    <s v="HYD Str/Impv, UB Koma Kulshan"/>
    <s v="Hydro Generation Plant"/>
    <n v="762"/>
    <n v="762"/>
    <n v="762"/>
    <n v="762"/>
    <n v="762"/>
    <n v="762"/>
    <n v="762"/>
    <n v="762"/>
    <n v="762"/>
    <n v="762"/>
    <n v="762"/>
    <n v="762"/>
    <n v="762"/>
    <n v="762026"/>
  </r>
  <r>
    <x v="12"/>
    <s v="HYD Str/Impv, UB Koma Kuls-NSC"/>
    <s v="Hydro Generation Plant"/>
    <n v="0"/>
    <n v="0"/>
    <n v="0"/>
    <n v="0"/>
    <n v="0"/>
    <n v="0"/>
    <n v="0"/>
    <n v="0"/>
    <n v="0"/>
    <n v="0"/>
    <n v="0"/>
    <n v="0"/>
    <n v="0"/>
    <n v="0"/>
  </r>
  <r>
    <x v="12"/>
    <s v="HYD Str/Impv, Upper Baker"/>
    <s v="Hydro Generation Plant"/>
    <n v="7174"/>
    <n v="7174"/>
    <n v="7174"/>
    <n v="7174"/>
    <n v="7174"/>
    <n v="7174"/>
    <n v="7174"/>
    <n v="7247"/>
    <n v="7247"/>
    <n v="7247"/>
    <n v="7247"/>
    <n v="7247"/>
    <n v="7247"/>
    <n v="7207240"/>
  </r>
  <r>
    <x v="12"/>
    <s v="HYD Str/Impv, Upper Baker-NSC"/>
    <s v="Hydro Generation Plant"/>
    <n v="0"/>
    <n v="0"/>
    <n v="0"/>
    <n v="0"/>
    <n v="0"/>
    <n v="0"/>
    <n v="0"/>
    <n v="0"/>
    <n v="0"/>
    <n v="0"/>
    <n v="0"/>
    <n v="0"/>
    <n v="0"/>
    <n v="0"/>
  </r>
  <r>
    <x v="12"/>
    <s v="HYD Str/Impv, White R-NOTUSED"/>
    <s v="Hydro Generation Plant"/>
    <n v="0"/>
    <n v="0"/>
    <n v="0"/>
    <n v="0"/>
    <n v="0"/>
    <n v="0"/>
    <n v="0"/>
    <n v="0"/>
    <n v="0"/>
    <n v="0"/>
    <n v="0"/>
    <n v="0"/>
    <n v="0"/>
    <n v="0"/>
  </r>
  <r>
    <x v="12"/>
    <s v="RETIRED  LB AdultFishTrap2011"/>
    <s v="Hydro Generation Plant"/>
    <n v="0"/>
    <n v="0"/>
    <n v="0"/>
    <n v="0"/>
    <n v="0"/>
    <n v="0"/>
    <n v="0"/>
    <n v="0"/>
    <n v="0"/>
    <n v="0"/>
    <n v="0"/>
    <n v="0"/>
    <n v="0"/>
    <n v="0"/>
  </r>
  <r>
    <x v="12"/>
    <s v="RETIRED UB FishHatchery2011"/>
    <s v="Hydro Generation Plant"/>
    <n v="0"/>
    <n v="0"/>
    <n v="0"/>
    <n v="0"/>
    <n v="0"/>
    <n v="0"/>
    <n v="0"/>
    <n v="0"/>
    <n v="0"/>
    <n v="0"/>
    <n v="0"/>
    <n v="0"/>
    <n v="0"/>
    <n v="0"/>
  </r>
  <r>
    <x v="13"/>
    <s v="102 HYD Electron Sale-RET"/>
    <s v="Hydro Generation Plant"/>
    <n v="0"/>
    <n v="0"/>
    <n v="0"/>
    <n v="0"/>
    <n v="0"/>
    <n v="0"/>
    <n v="0"/>
    <n v="0"/>
    <n v="0"/>
    <n v="0"/>
    <n v="0"/>
    <n v="0"/>
    <n v="0"/>
    <n v="0"/>
  </r>
  <r>
    <x v="13"/>
    <s v="HYD R/D/W, Snoq 1 - 2013"/>
    <s v="Hydro Generation Plant"/>
    <n v="53554"/>
    <n v="53554"/>
    <n v="53554"/>
    <n v="53554"/>
    <n v="53554"/>
    <n v="53554"/>
    <n v="53554"/>
    <n v="53554"/>
    <n v="53554"/>
    <n v="53554"/>
    <n v="53554"/>
    <n v="53554"/>
    <n v="53554"/>
    <n v="53553621"/>
  </r>
  <r>
    <x v="13"/>
    <s v="HYD R/D/W, Snoq 1 - 2013-NSC"/>
    <s v="Hydro Generation Plant"/>
    <n v="0"/>
    <n v="0"/>
    <n v="0"/>
    <n v="0"/>
    <n v="0"/>
    <n v="0"/>
    <n v="0"/>
    <n v="0"/>
    <n v="0"/>
    <n v="0"/>
    <n v="0"/>
    <n v="0"/>
    <n v="0"/>
    <n v="0"/>
  </r>
  <r>
    <x v="13"/>
    <s v="HYD R/D/W, Snoq 2 - 2013"/>
    <s v="Hydro Generation Plant"/>
    <n v="61018"/>
    <n v="61018"/>
    <n v="61018"/>
    <n v="61018"/>
    <n v="61018"/>
    <n v="61018"/>
    <n v="61018"/>
    <n v="61018"/>
    <n v="61018"/>
    <n v="61018"/>
    <n v="61018"/>
    <n v="61019"/>
    <n v="61019"/>
    <n v="61017787"/>
  </r>
  <r>
    <x v="13"/>
    <s v="HYD R/D/W, Snoq 2 - 2013-NSC"/>
    <s v="Hydro Generation Plant"/>
    <n v="0"/>
    <n v="0"/>
    <n v="0"/>
    <n v="0"/>
    <n v="0"/>
    <n v="0"/>
    <n v="0"/>
    <n v="0"/>
    <n v="0"/>
    <n v="0"/>
    <n v="0"/>
    <n v="0"/>
    <n v="0"/>
    <n v="0"/>
  </r>
  <r>
    <x v="13"/>
    <s v="HYD R/D/W, White River-NOTUSED"/>
    <s v="Hydro Generation Plant"/>
    <n v="0"/>
    <n v="0"/>
    <n v="0"/>
    <n v="0"/>
    <n v="0"/>
    <n v="0"/>
    <n v="0"/>
    <n v="0"/>
    <n v="0"/>
    <n v="0"/>
    <n v="0"/>
    <n v="0"/>
    <n v="0"/>
    <n v="0"/>
  </r>
  <r>
    <x v="13"/>
    <s v="HYD R/D/W,LBAdultFishTr2010"/>
    <s v="Hydro Generation Plant"/>
    <n v="25888"/>
    <n v="25888"/>
    <n v="25888"/>
    <n v="25888"/>
    <n v="25888"/>
    <n v="25888"/>
    <n v="25888"/>
    <n v="25888"/>
    <n v="25888"/>
    <n v="25888"/>
    <n v="25888"/>
    <n v="25888"/>
    <n v="25888"/>
    <n v="25887774"/>
  </r>
  <r>
    <x v="13"/>
    <s v="HYD R/D/W,UB FishHatch2010"/>
    <s v="Hydro Generation Plant"/>
    <n v="18449"/>
    <n v="18449"/>
    <n v="18449"/>
    <n v="18449"/>
    <n v="18449"/>
    <n v="18449"/>
    <n v="18449"/>
    <n v="18449"/>
    <n v="18449"/>
    <n v="18449"/>
    <n v="18449"/>
    <n v="18449"/>
    <n v="18449"/>
    <n v="18449225"/>
  </r>
  <r>
    <x v="13"/>
    <s v="HYD R/D/W,UB FishHatch2010-NSC"/>
    <s v="Hydro Generation Plant"/>
    <n v="0"/>
    <n v="0"/>
    <n v="0"/>
    <n v="0"/>
    <n v="0"/>
    <n v="0"/>
    <n v="0"/>
    <n v="0"/>
    <n v="0"/>
    <n v="0"/>
    <n v="0"/>
    <n v="0"/>
    <n v="0"/>
    <n v="0"/>
  </r>
  <r>
    <x v="13"/>
    <s v="HYD Res/Dam/Wwy, LB FSC"/>
    <s v="Hydro Generation Plant"/>
    <n v="51265"/>
    <n v="51265"/>
    <n v="51265"/>
    <n v="51265"/>
    <n v="51265"/>
    <n v="51265"/>
    <n v="51265"/>
    <n v="51265"/>
    <n v="51265"/>
    <n v="51265"/>
    <n v="51265"/>
    <n v="51265"/>
    <n v="56323"/>
    <n v="51475587"/>
  </r>
  <r>
    <x v="13"/>
    <s v="HYD Res/Dam/Wwy, LB FSC-NSC"/>
    <s v="Hydro Generation Plant"/>
    <n v="0"/>
    <n v="0"/>
    <n v="0"/>
    <n v="0"/>
    <n v="0"/>
    <n v="0"/>
    <n v="0"/>
    <n v="0"/>
    <n v="0"/>
    <n v="0"/>
    <n v="0"/>
    <n v="0"/>
    <n v="0"/>
    <n v="0"/>
  </r>
  <r>
    <x v="13"/>
    <s v="HYD Res/Dam/Wwy, LB-2013"/>
    <s v="Hydro Generation Plant"/>
    <n v="23562"/>
    <n v="23562"/>
    <n v="23562"/>
    <n v="23562"/>
    <n v="23562"/>
    <n v="23562"/>
    <n v="23562"/>
    <n v="23562"/>
    <n v="23562"/>
    <n v="23562"/>
    <n v="23562"/>
    <n v="23562"/>
    <n v="23562"/>
    <n v="23561627"/>
  </r>
  <r>
    <x v="13"/>
    <s v="HYD Res/Dam/Wwy, LB-2013-NSC"/>
    <s v="Hydro Generation Plant"/>
    <n v="0"/>
    <n v="0"/>
    <n v="0"/>
    <n v="0"/>
    <n v="0"/>
    <n v="0"/>
    <n v="0"/>
    <n v="0"/>
    <n v="0"/>
    <n v="0"/>
    <n v="0"/>
    <n v="0"/>
    <n v="0"/>
    <n v="0"/>
  </r>
  <r>
    <x v="13"/>
    <s v="HYD Res/Dam/Wwy, Lower Baker"/>
    <s v="Hydro Generation Plant"/>
    <n v="15467"/>
    <n v="15467"/>
    <n v="15467"/>
    <n v="15467"/>
    <n v="15467"/>
    <n v="15467"/>
    <n v="15467"/>
    <n v="15467"/>
    <n v="15467"/>
    <n v="15467"/>
    <n v="15467"/>
    <n v="15467"/>
    <n v="15467"/>
    <n v="15466592"/>
  </r>
  <r>
    <x v="13"/>
    <s v="HYD Res/Dam/Wwy, Lower Bak-NSC"/>
    <s v="Hydro Generation Plant"/>
    <n v="0"/>
    <n v="0"/>
    <n v="0"/>
    <n v="0"/>
    <n v="0"/>
    <n v="0"/>
    <n v="0"/>
    <n v="0"/>
    <n v="0"/>
    <n v="0"/>
    <n v="0"/>
    <n v="0"/>
    <n v="0"/>
    <n v="0"/>
  </r>
  <r>
    <x v="13"/>
    <s v="HYD Res/Dam/Wwy, Skook-RET"/>
    <s v="Hydro Generation Plant"/>
    <n v="0"/>
    <n v="0"/>
    <n v="0"/>
    <n v="0"/>
    <n v="0"/>
    <n v="0"/>
    <n v="0"/>
    <n v="0"/>
    <n v="0"/>
    <n v="0"/>
    <n v="0"/>
    <n v="0"/>
    <n v="0"/>
    <n v="0"/>
  </r>
  <r>
    <x v="13"/>
    <s v="HYD Res/Dam/Wwy, Snoq 1-NSC"/>
    <s v="Hydro Generation Plant"/>
    <n v="0"/>
    <n v="0"/>
    <n v="0"/>
    <n v="0"/>
    <n v="0"/>
    <n v="0"/>
    <n v="0"/>
    <n v="0"/>
    <n v="0"/>
    <n v="0"/>
    <n v="0"/>
    <n v="0"/>
    <n v="0"/>
    <n v="0"/>
  </r>
  <r>
    <x v="13"/>
    <s v="HYD Res/Dam/Wwy, Snoq 2-NSC"/>
    <s v="Hydro Generation Plant"/>
    <n v="0"/>
    <n v="0"/>
    <n v="0"/>
    <n v="0"/>
    <n v="0"/>
    <n v="0"/>
    <n v="0"/>
    <n v="0"/>
    <n v="0"/>
    <n v="0"/>
    <n v="0"/>
    <n v="0"/>
    <n v="0"/>
    <n v="0"/>
  </r>
  <r>
    <x v="13"/>
    <s v="HYD Res/Dam/Wwy, Snoqualmie 1"/>
    <s v="Hydro Generation Plant"/>
    <n v="813"/>
    <n v="813"/>
    <n v="813"/>
    <n v="813"/>
    <n v="813"/>
    <n v="813"/>
    <n v="813"/>
    <n v="813"/>
    <n v="813"/>
    <n v="813"/>
    <n v="813"/>
    <n v="813"/>
    <n v="813"/>
    <n v="813258"/>
  </r>
  <r>
    <x v="13"/>
    <s v="HYD Res/Dam/Wwy, Snoqualmie 2"/>
    <s v="Hydro Generation Plant"/>
    <n v="347"/>
    <n v="347"/>
    <n v="347"/>
    <n v="347"/>
    <n v="347"/>
    <n v="347"/>
    <n v="347"/>
    <n v="347"/>
    <n v="347"/>
    <n v="347"/>
    <n v="347"/>
    <n v="347"/>
    <n v="347"/>
    <n v="347116"/>
  </r>
  <r>
    <x v="13"/>
    <s v="HYD Res/Dam/Wwy, UB FSC"/>
    <s v="Hydro Generation Plant"/>
    <n v="60245"/>
    <n v="60245"/>
    <n v="60245"/>
    <n v="60245"/>
    <n v="60245"/>
    <n v="60245"/>
    <n v="60245"/>
    <n v="60245"/>
    <n v="60245"/>
    <n v="60245"/>
    <n v="60245"/>
    <n v="60245"/>
    <n v="60235"/>
    <n v="60244549"/>
  </r>
  <r>
    <x v="13"/>
    <s v="HYD Res/Dam/Wwy, UB FSC-NSC"/>
    <s v="Hydro Generation Plant"/>
    <n v="0"/>
    <n v="0"/>
    <n v="0"/>
    <n v="0"/>
    <n v="0"/>
    <n v="0"/>
    <n v="0"/>
    <n v="0"/>
    <n v="0"/>
    <n v="0"/>
    <n v="0"/>
    <n v="0"/>
    <n v="0"/>
    <n v="0"/>
  </r>
  <r>
    <x v="13"/>
    <s v="HYD Res/Dam/Wwy, Upper Baker"/>
    <s v="Hydro Generation Plant"/>
    <n v="40909"/>
    <n v="40909"/>
    <n v="40909"/>
    <n v="40909"/>
    <n v="40909"/>
    <n v="40909"/>
    <n v="40909"/>
    <n v="40909"/>
    <n v="40909"/>
    <n v="40999"/>
    <n v="40999"/>
    <n v="41005"/>
    <n v="43328"/>
    <n v="41033105"/>
  </r>
  <r>
    <x v="13"/>
    <s v="HYD Res/Dam/Wwy, Upper Bak-NSC"/>
    <s v="Hydro Generation Plant"/>
    <n v="0"/>
    <n v="0"/>
    <n v="0"/>
    <n v="0"/>
    <n v="0"/>
    <n v="0"/>
    <n v="0"/>
    <n v="0"/>
    <n v="0"/>
    <n v="0"/>
    <n v="0"/>
    <n v="0"/>
    <n v="0"/>
    <n v="0"/>
  </r>
  <r>
    <x v="13"/>
    <s v="HYD Res/Dam/Wwy,Electron-RET"/>
    <s v="Hydro Generation Plant"/>
    <n v="0"/>
    <n v="0"/>
    <n v="0"/>
    <n v="0"/>
    <n v="0"/>
    <n v="0"/>
    <n v="0"/>
    <n v="0"/>
    <n v="0"/>
    <n v="0"/>
    <n v="0"/>
    <n v="0"/>
    <n v="0"/>
    <n v="0"/>
  </r>
  <r>
    <x v="13"/>
    <s v="RETIRED LBAdultFishTr2011"/>
    <s v="Hydro Generation Plant"/>
    <n v="0"/>
    <n v="0"/>
    <n v="0"/>
    <n v="0"/>
    <n v="0"/>
    <n v="0"/>
    <n v="0"/>
    <n v="0"/>
    <n v="0"/>
    <n v="0"/>
    <n v="0"/>
    <n v="0"/>
    <n v="0"/>
    <n v="0"/>
  </r>
  <r>
    <x v="13"/>
    <s v="RETIRED UB FishHatch2011"/>
    <s v="Hydro Generation Plant"/>
    <n v="0"/>
    <n v="0"/>
    <n v="0"/>
    <n v="0"/>
    <n v="0"/>
    <n v="0"/>
    <n v="0"/>
    <n v="0"/>
    <n v="0"/>
    <n v="0"/>
    <n v="0"/>
    <n v="0"/>
    <n v="0"/>
    <n v="0"/>
  </r>
  <r>
    <x v="14"/>
    <s v="HYD W/T-, White River-NOTUSED"/>
    <s v="Hydro Generation Plant"/>
    <n v="0"/>
    <n v="0"/>
    <n v="0"/>
    <n v="0"/>
    <n v="0"/>
    <n v="0"/>
    <n v="0"/>
    <n v="0"/>
    <n v="0"/>
    <n v="0"/>
    <n v="0"/>
    <n v="0"/>
    <n v="0"/>
    <n v="0"/>
  </r>
  <r>
    <x v="14"/>
    <s v="HYD Wtrwhl/Trbn, Electron-RET"/>
    <s v="Hydro Generation Plant"/>
    <n v="0"/>
    <n v="0"/>
    <n v="0"/>
    <n v="0"/>
    <n v="0"/>
    <n v="0"/>
    <n v="0"/>
    <n v="0"/>
    <n v="0"/>
    <n v="0"/>
    <n v="0"/>
    <n v="0"/>
    <n v="0"/>
    <n v="0"/>
  </r>
  <r>
    <x v="14"/>
    <s v="HYD Wtrwhl/Trbn, LB-2013"/>
    <s v="Hydro Generation Plant"/>
    <n v="30446"/>
    <n v="30446"/>
    <n v="30446"/>
    <n v="30446"/>
    <n v="30446"/>
    <n v="30446"/>
    <n v="30446"/>
    <n v="30446"/>
    <n v="30446"/>
    <n v="30446"/>
    <n v="30446"/>
    <n v="30446"/>
    <n v="30446"/>
    <n v="30445509"/>
  </r>
  <r>
    <x v="14"/>
    <s v="HYD Wtrwhl/Trbn, LB-2013-NSC"/>
    <s v="Hydro Generation Plant"/>
    <n v="0"/>
    <n v="0"/>
    <n v="0"/>
    <n v="0"/>
    <n v="0"/>
    <n v="0"/>
    <n v="0"/>
    <n v="0"/>
    <n v="0"/>
    <n v="0"/>
    <n v="0"/>
    <n v="0"/>
    <n v="0"/>
    <n v="0"/>
  </r>
  <r>
    <x v="14"/>
    <s v="HYD Wtrwhl/Trbn, Lower Baker"/>
    <s v="Hydro Generation Plant"/>
    <n v="12184"/>
    <n v="12185"/>
    <n v="12185"/>
    <n v="12185"/>
    <n v="12185"/>
    <n v="12185"/>
    <n v="12185"/>
    <n v="12185"/>
    <n v="12185"/>
    <n v="12185"/>
    <n v="12185"/>
    <n v="12185"/>
    <n v="12185"/>
    <n v="12184871"/>
  </r>
  <r>
    <x v="14"/>
    <s v="HYD Wtrwhl/Trbn, Lower Bak-NSC"/>
    <s v="Hydro Generation Plant"/>
    <n v="0"/>
    <n v="0"/>
    <n v="0"/>
    <n v="0"/>
    <n v="0"/>
    <n v="0"/>
    <n v="0"/>
    <n v="0"/>
    <n v="0"/>
    <n v="0"/>
    <n v="0"/>
    <n v="0"/>
    <n v="0"/>
    <n v="0"/>
  </r>
  <r>
    <x v="14"/>
    <s v="HYD Wtrwhl/Trbn, Skookumchuck"/>
    <s v="Hydro Generation Plant"/>
    <n v="0"/>
    <n v="0"/>
    <n v="0"/>
    <n v="0"/>
    <n v="0"/>
    <n v="0"/>
    <n v="0"/>
    <n v="0"/>
    <n v="0"/>
    <n v="0"/>
    <n v="0"/>
    <n v="0"/>
    <n v="0"/>
    <n v="0"/>
  </r>
  <r>
    <x v="14"/>
    <s v="HYD Wtrwhl/Trbn, Snoq 1-2013"/>
    <s v="Hydro Generation Plant"/>
    <n v="35393"/>
    <n v="35393"/>
    <n v="35393"/>
    <n v="35393"/>
    <n v="35393"/>
    <n v="35393"/>
    <n v="35393"/>
    <n v="35393"/>
    <n v="35393"/>
    <n v="35393"/>
    <n v="35393"/>
    <n v="35393"/>
    <n v="36209"/>
    <n v="35426936"/>
  </r>
  <r>
    <x v="14"/>
    <s v="HYD Wtrwhl/Trbn, Snoq 1-20-NSC"/>
    <s v="Hydro Generation Plant"/>
    <n v="0"/>
    <n v="0"/>
    <n v="0"/>
    <n v="0"/>
    <n v="0"/>
    <n v="0"/>
    <n v="0"/>
    <n v="0"/>
    <n v="0"/>
    <n v="0"/>
    <n v="0"/>
    <n v="0"/>
    <n v="0"/>
    <n v="0"/>
  </r>
  <r>
    <x v="14"/>
    <s v="HYD Wtrwhl/Trbn, Snoq 1-NSC"/>
    <s v="Hydro Generation Plant"/>
    <n v="0"/>
    <n v="0"/>
    <n v="0"/>
    <n v="0"/>
    <n v="0"/>
    <n v="0"/>
    <n v="0"/>
    <n v="0"/>
    <n v="0"/>
    <n v="0"/>
    <n v="0"/>
    <n v="0"/>
    <n v="0"/>
    <n v="0"/>
  </r>
  <r>
    <x v="14"/>
    <s v="HYD Wtrwhl/Trbn, Snoq 2-2013"/>
    <s v="Hydro Generation Plant"/>
    <n v="28602"/>
    <n v="28602"/>
    <n v="28602"/>
    <n v="28602"/>
    <n v="28602"/>
    <n v="28602"/>
    <n v="28602"/>
    <n v="28602"/>
    <n v="28602"/>
    <n v="28602"/>
    <n v="28602"/>
    <n v="28603"/>
    <n v="28603"/>
    <n v="28602557"/>
  </r>
  <r>
    <x v="14"/>
    <s v="HYD Wtrwhl/Trbn, Snoq 2-20-NSC"/>
    <s v="Hydro Generation Plant"/>
    <n v="0"/>
    <n v="0"/>
    <n v="0"/>
    <n v="0"/>
    <n v="0"/>
    <n v="0"/>
    <n v="0"/>
    <n v="0"/>
    <n v="0"/>
    <n v="0"/>
    <n v="0"/>
    <n v="0"/>
    <n v="0"/>
    <n v="0"/>
  </r>
  <r>
    <x v="14"/>
    <s v="HYD Wtrwhl/Trbn, Snoq 2-NSC"/>
    <s v="Hydro Generation Plant"/>
    <n v="0"/>
    <n v="0"/>
    <n v="0"/>
    <n v="0"/>
    <n v="0"/>
    <n v="0"/>
    <n v="0"/>
    <n v="0"/>
    <n v="0"/>
    <n v="0"/>
    <n v="0"/>
    <n v="0"/>
    <n v="0"/>
    <n v="0"/>
  </r>
  <r>
    <x v="14"/>
    <s v="HYD Wtrwhl/Trbn, Snoq Park"/>
    <s v="Hydro Generation Plant"/>
    <n v="0"/>
    <n v="0"/>
    <n v="0"/>
    <n v="0"/>
    <n v="0"/>
    <n v="0"/>
    <n v="0"/>
    <n v="0"/>
    <n v="0"/>
    <n v="0"/>
    <n v="0"/>
    <n v="0"/>
    <n v="0"/>
    <n v="0"/>
  </r>
  <r>
    <x v="14"/>
    <s v="HYD Wtrwhl/Trbn, Snoq Park-NSC"/>
    <s v="Hydro Generation Plant"/>
    <n v="0"/>
    <n v="0"/>
    <n v="0"/>
    <n v="0"/>
    <n v="0"/>
    <n v="0"/>
    <n v="0"/>
    <n v="0"/>
    <n v="0"/>
    <n v="0"/>
    <n v="0"/>
    <n v="0"/>
    <n v="0"/>
    <n v="0"/>
  </r>
  <r>
    <x v="14"/>
    <s v="HYD Wtrwhl/Trbn, Snoqualmie 1"/>
    <s v="Hydro Generation Plant"/>
    <n v="1886"/>
    <n v="1886"/>
    <n v="1886"/>
    <n v="1886"/>
    <n v="1886"/>
    <n v="1886"/>
    <n v="1886"/>
    <n v="1886"/>
    <n v="1886"/>
    <n v="1886"/>
    <n v="1886"/>
    <n v="1886"/>
    <n v="1883"/>
    <n v="1885386"/>
  </r>
  <r>
    <x v="14"/>
    <s v="HYD Wtrwhl/Trbn, Snoqualmie 2"/>
    <s v="Hydro Generation Plant"/>
    <n v="6615"/>
    <n v="6615"/>
    <n v="6615"/>
    <n v="6615"/>
    <n v="6615"/>
    <n v="6615"/>
    <n v="6615"/>
    <n v="6615"/>
    <n v="6615"/>
    <n v="6615"/>
    <n v="6632"/>
    <n v="6632"/>
    <n v="7786"/>
    <n v="6666352"/>
  </r>
  <r>
    <x v="14"/>
    <s v="HYD Wtrwhl/Trbn, Upper Baker"/>
    <s v="Hydro Generation Plant"/>
    <n v="13128"/>
    <n v="13128"/>
    <n v="13128"/>
    <n v="13128"/>
    <n v="13128"/>
    <n v="13128"/>
    <n v="13128"/>
    <n v="13128"/>
    <n v="13128"/>
    <n v="13128"/>
    <n v="13128"/>
    <n v="13128"/>
    <n v="13128"/>
    <n v="13128271"/>
  </r>
  <r>
    <x v="14"/>
    <s v="HYD Wtrwhl/Trbn, Upper Bak-NSC"/>
    <s v="Hydro Generation Plant"/>
    <n v="0"/>
    <n v="0"/>
    <n v="0"/>
    <n v="0"/>
    <n v="0"/>
    <n v="0"/>
    <n v="0"/>
    <n v="0"/>
    <n v="0"/>
    <n v="0"/>
    <n v="0"/>
    <n v="0"/>
    <n v="0"/>
    <n v="0"/>
  </r>
  <r>
    <x v="15"/>
    <s v="HYD Acc, White River-NOTUSED"/>
    <s v="Hydro Generation Plant"/>
    <n v="0"/>
    <n v="0"/>
    <n v="0"/>
    <n v="0"/>
    <n v="0"/>
    <n v="0"/>
    <n v="0"/>
    <n v="0"/>
    <n v="0"/>
    <n v="0"/>
    <n v="0"/>
    <n v="0"/>
    <n v="0"/>
    <n v="0"/>
  </r>
  <r>
    <x v="15"/>
    <s v="HYD Accessory, Electron-RET"/>
    <s v="Hydro Generation Plant"/>
    <n v="0"/>
    <n v="0"/>
    <n v="0"/>
    <n v="0"/>
    <n v="0"/>
    <n v="0"/>
    <n v="0"/>
    <n v="0"/>
    <n v="0"/>
    <n v="0"/>
    <n v="0"/>
    <n v="0"/>
    <n v="0"/>
    <n v="0"/>
  </r>
  <r>
    <x v="15"/>
    <s v="HYD Accessory, LB-2013"/>
    <s v="Hydro Generation Plant"/>
    <n v="13539"/>
    <n v="13539"/>
    <n v="13539"/>
    <n v="13539"/>
    <n v="13539"/>
    <n v="13539"/>
    <n v="13539"/>
    <n v="13539"/>
    <n v="13539"/>
    <n v="13539"/>
    <n v="13539"/>
    <n v="13539"/>
    <n v="13539"/>
    <n v="13539297"/>
  </r>
  <r>
    <x v="15"/>
    <s v="HYD Accessory, LB-2013-NSC"/>
    <s v="Hydro Generation Plant"/>
    <n v="0"/>
    <n v="0"/>
    <n v="0"/>
    <n v="0"/>
    <n v="0"/>
    <n v="0"/>
    <n v="0"/>
    <n v="0"/>
    <n v="0"/>
    <n v="0"/>
    <n v="0"/>
    <n v="0"/>
    <n v="0"/>
    <n v="0"/>
  </r>
  <r>
    <x v="15"/>
    <s v="HYD Accessory, Lower Baker"/>
    <s v="Hydro Generation Plant"/>
    <n v="2039"/>
    <n v="2039"/>
    <n v="2039"/>
    <n v="2039"/>
    <n v="2039"/>
    <n v="2039"/>
    <n v="2039"/>
    <n v="2039"/>
    <n v="2039"/>
    <n v="2039"/>
    <n v="2039"/>
    <n v="2039"/>
    <n v="2039"/>
    <n v="2038901"/>
  </r>
  <r>
    <x v="15"/>
    <s v="HYD Accessory, Lower Baker-NSC"/>
    <s v="Hydro Generation Plant"/>
    <n v="0"/>
    <n v="0"/>
    <n v="0"/>
    <n v="0"/>
    <n v="0"/>
    <n v="0"/>
    <n v="0"/>
    <n v="0"/>
    <n v="0"/>
    <n v="0"/>
    <n v="0"/>
    <n v="0"/>
    <n v="0"/>
    <n v="0"/>
  </r>
  <r>
    <x v="15"/>
    <s v="HYD Accessory, Skookumchuck"/>
    <s v="Hydro Generation Plant"/>
    <n v="0"/>
    <n v="0"/>
    <n v="0"/>
    <n v="0"/>
    <n v="0"/>
    <n v="0"/>
    <n v="0"/>
    <n v="0"/>
    <n v="0"/>
    <n v="0"/>
    <n v="0"/>
    <n v="0"/>
    <n v="0"/>
    <n v="0"/>
  </r>
  <r>
    <x v="15"/>
    <s v="HYD Accessory, Snoq 1 - 2013"/>
    <s v="Hydro Generation Plant"/>
    <n v="16463"/>
    <n v="16463"/>
    <n v="16463"/>
    <n v="16463"/>
    <n v="16463"/>
    <n v="16463"/>
    <n v="16463"/>
    <n v="16463"/>
    <n v="16463"/>
    <n v="16463"/>
    <n v="16463"/>
    <n v="16463"/>
    <n v="16463"/>
    <n v="16462783"/>
  </r>
  <r>
    <x v="15"/>
    <s v="HYD Accessory, Snoq 1 - 20-NSC"/>
    <s v="Hydro Generation Plant"/>
    <n v="0"/>
    <n v="0"/>
    <n v="0"/>
    <n v="0"/>
    <n v="0"/>
    <n v="0"/>
    <n v="0"/>
    <n v="0"/>
    <n v="0"/>
    <n v="0"/>
    <n v="0"/>
    <n v="0"/>
    <n v="0"/>
    <n v="0"/>
  </r>
  <r>
    <x v="15"/>
    <s v="HYD Accessory, Snoq 1-NSC"/>
    <s v="Hydro Generation Plant"/>
    <n v="0"/>
    <n v="0"/>
    <n v="0"/>
    <n v="0"/>
    <n v="0"/>
    <n v="0"/>
    <n v="0"/>
    <n v="0"/>
    <n v="0"/>
    <n v="0"/>
    <n v="0"/>
    <n v="0"/>
    <n v="0"/>
    <n v="0"/>
  </r>
  <r>
    <x v="15"/>
    <s v="HYD Accessory, Snoq 2 - 2013"/>
    <s v="Hydro Generation Plant"/>
    <n v="11128"/>
    <n v="11128"/>
    <n v="11128"/>
    <n v="11128"/>
    <n v="11128"/>
    <n v="11128"/>
    <n v="11128"/>
    <n v="11128"/>
    <n v="11128"/>
    <n v="11128"/>
    <n v="11128"/>
    <n v="11128"/>
    <n v="11128"/>
    <n v="11127648"/>
  </r>
  <r>
    <x v="15"/>
    <s v="HYD Accessory, Snoq 2 - 20-NSC"/>
    <s v="Hydro Generation Plant"/>
    <n v="0"/>
    <n v="0"/>
    <n v="0"/>
    <n v="0"/>
    <n v="0"/>
    <n v="0"/>
    <n v="0"/>
    <n v="0"/>
    <n v="0"/>
    <n v="0"/>
    <n v="0"/>
    <n v="0"/>
    <n v="0"/>
    <n v="0"/>
  </r>
  <r>
    <x v="15"/>
    <s v="HYD Accessory, Snoq 2-NSC"/>
    <s v="Hydro Generation Plant"/>
    <n v="0"/>
    <n v="0"/>
    <n v="0"/>
    <n v="0"/>
    <n v="0"/>
    <n v="0"/>
    <n v="0"/>
    <n v="0"/>
    <n v="0"/>
    <n v="0"/>
    <n v="0"/>
    <n v="0"/>
    <n v="0"/>
    <n v="0"/>
  </r>
  <r>
    <x v="15"/>
    <s v="HYD Accessory, Snoq Park"/>
    <s v="Hydro Generation Plant"/>
    <n v="0"/>
    <n v="0"/>
    <n v="0"/>
    <n v="0"/>
    <n v="0"/>
    <n v="0"/>
    <n v="0"/>
    <n v="0"/>
    <n v="0"/>
    <n v="0"/>
    <n v="0"/>
    <n v="0"/>
    <n v="0"/>
    <n v="0"/>
  </r>
  <r>
    <x v="15"/>
    <s v="HYD Accessory, Snoq Park-NSC"/>
    <s v="Hydro Generation Plant"/>
    <n v="0"/>
    <n v="0"/>
    <n v="0"/>
    <n v="0"/>
    <n v="0"/>
    <n v="0"/>
    <n v="0"/>
    <n v="0"/>
    <n v="0"/>
    <n v="0"/>
    <n v="0"/>
    <n v="0"/>
    <n v="0"/>
    <n v="0"/>
  </r>
  <r>
    <x v="15"/>
    <s v="HYD Accessory, Snoqualmie 1"/>
    <s v="Hydro Generation Plant"/>
    <n v="0"/>
    <n v="0"/>
    <n v="0"/>
    <n v="0"/>
    <n v="0"/>
    <n v="0"/>
    <n v="0"/>
    <n v="0"/>
    <n v="0"/>
    <n v="0"/>
    <n v="0"/>
    <n v="0"/>
    <n v="0"/>
    <n v="0"/>
  </r>
  <r>
    <x v="15"/>
    <s v="HYD Accessory, Snoqualmie 2"/>
    <s v="Hydro Generation Plant"/>
    <n v="0"/>
    <n v="0"/>
    <n v="0"/>
    <n v="0"/>
    <n v="0"/>
    <n v="0"/>
    <n v="0"/>
    <n v="0"/>
    <n v="0"/>
    <n v="0"/>
    <n v="0"/>
    <n v="0"/>
    <n v="0"/>
    <n v="0"/>
  </r>
  <r>
    <x v="15"/>
    <s v="HYD Accessory, Upper Baker"/>
    <s v="Hydro Generation Plant"/>
    <n v="2738"/>
    <n v="2738"/>
    <n v="2738"/>
    <n v="2738"/>
    <n v="2738"/>
    <n v="2738"/>
    <n v="2738"/>
    <n v="2738"/>
    <n v="2738"/>
    <n v="2738"/>
    <n v="2738"/>
    <n v="2738"/>
    <n v="2738"/>
    <n v="2738078"/>
  </r>
  <r>
    <x v="15"/>
    <s v="HYD Accessory, Upper Baker-NSC"/>
    <s v="Hydro Generation Plant"/>
    <n v="0"/>
    <n v="0"/>
    <n v="0"/>
    <n v="0"/>
    <n v="0"/>
    <n v="0"/>
    <n v="0"/>
    <n v="0"/>
    <n v="0"/>
    <n v="0"/>
    <n v="0"/>
    <n v="0"/>
    <n v="0"/>
    <n v="0"/>
  </r>
  <r>
    <x v="16"/>
    <s v="HYD Misc, Electron-RET"/>
    <s v="Hydro Generation Plant"/>
    <n v="0"/>
    <n v="0"/>
    <n v="0"/>
    <n v="0"/>
    <n v="0"/>
    <n v="0"/>
    <n v="0"/>
    <n v="0"/>
    <n v="0"/>
    <n v="0"/>
    <n v="0"/>
    <n v="0"/>
    <n v="0"/>
    <n v="0"/>
  </r>
  <r>
    <x v="16"/>
    <s v="HYD Misc, LB-2013"/>
    <s v="Hydro Generation Plant"/>
    <n v="289"/>
    <n v="289"/>
    <n v="289"/>
    <n v="289"/>
    <n v="289"/>
    <n v="289"/>
    <n v="289"/>
    <n v="289"/>
    <n v="289"/>
    <n v="289"/>
    <n v="289"/>
    <n v="289"/>
    <n v="289"/>
    <n v="288724"/>
  </r>
  <r>
    <x v="16"/>
    <s v="HYD Misc, LB-2013-NSC"/>
    <s v="Hydro Generation Plant"/>
    <n v="0"/>
    <n v="0"/>
    <n v="0"/>
    <n v="0"/>
    <n v="0"/>
    <n v="0"/>
    <n v="0"/>
    <n v="0"/>
    <n v="0"/>
    <n v="0"/>
    <n v="0"/>
    <n v="0"/>
    <n v="0"/>
    <n v="0"/>
  </r>
  <r>
    <x v="16"/>
    <s v="HYD Misc, Lower Baker"/>
    <s v="Hydro Generation Plant"/>
    <n v="752"/>
    <n v="752"/>
    <n v="752"/>
    <n v="752"/>
    <n v="752"/>
    <n v="752"/>
    <n v="752"/>
    <n v="752"/>
    <n v="752"/>
    <n v="752"/>
    <n v="752"/>
    <n v="752"/>
    <n v="752"/>
    <n v="752239"/>
  </r>
  <r>
    <x v="16"/>
    <s v="HYD Misc, Lower Baker FSC"/>
    <s v="Hydro Generation Plant"/>
    <n v="6972"/>
    <n v="6972"/>
    <n v="6972"/>
    <n v="6972"/>
    <n v="6972"/>
    <n v="6972"/>
    <n v="6972"/>
    <n v="6972"/>
    <n v="6972"/>
    <n v="6972"/>
    <n v="6972"/>
    <n v="6972"/>
    <n v="6972"/>
    <n v="6971817"/>
  </r>
  <r>
    <x v="16"/>
    <s v="HYD Misc, Lower Baker FSC-NSC"/>
    <s v="Hydro Generation Plant"/>
    <n v="0"/>
    <n v="0"/>
    <n v="0"/>
    <n v="0"/>
    <n v="0"/>
    <n v="0"/>
    <n v="0"/>
    <n v="0"/>
    <n v="0"/>
    <n v="0"/>
    <n v="0"/>
    <n v="0"/>
    <n v="0"/>
    <n v="0"/>
  </r>
  <r>
    <x v="16"/>
    <s v="HYD Misc, Lower Baker-NSC"/>
    <s v="Hydro Generation Plant"/>
    <n v="0"/>
    <n v="0"/>
    <n v="0"/>
    <n v="0"/>
    <n v="0"/>
    <n v="0"/>
    <n v="0"/>
    <n v="0"/>
    <n v="0"/>
    <n v="0"/>
    <n v="0"/>
    <n v="0"/>
    <n v="0"/>
    <n v="0"/>
  </r>
  <r>
    <x v="16"/>
    <s v="HYD Misc, Snoq 1 - 2013"/>
    <s v="Hydro Generation Plant"/>
    <n v="1480"/>
    <n v="1480"/>
    <n v="1480"/>
    <n v="1480"/>
    <n v="1480"/>
    <n v="1480"/>
    <n v="1480"/>
    <n v="1480"/>
    <n v="1480"/>
    <n v="1480"/>
    <n v="1480"/>
    <n v="1480"/>
    <n v="1480"/>
    <n v="1479907"/>
  </r>
  <r>
    <x v="16"/>
    <s v="HYD Misc, Snoq 1 - 2013-NSC"/>
    <s v="Hydro Generation Plant"/>
    <n v="0"/>
    <n v="0"/>
    <n v="0"/>
    <n v="0"/>
    <n v="0"/>
    <n v="0"/>
    <n v="0"/>
    <n v="0"/>
    <n v="0"/>
    <n v="0"/>
    <n v="0"/>
    <n v="0"/>
    <n v="0"/>
    <n v="0"/>
  </r>
  <r>
    <x v="16"/>
    <s v="HYD Misc, Snoq 2 - 2013"/>
    <s v="Hydro Generation Plant"/>
    <n v="1593"/>
    <n v="1593"/>
    <n v="1593"/>
    <n v="1593"/>
    <n v="1593"/>
    <n v="1593"/>
    <n v="1593"/>
    <n v="1593"/>
    <n v="1593"/>
    <n v="1593"/>
    <n v="1593"/>
    <n v="1593"/>
    <n v="1593"/>
    <n v="1593066"/>
  </r>
  <r>
    <x v="16"/>
    <s v="HYD Misc, Snoq 2 - 2013-NSC"/>
    <s v="Hydro Generation Plant"/>
    <n v="0"/>
    <n v="0"/>
    <n v="0"/>
    <n v="0"/>
    <n v="0"/>
    <n v="0"/>
    <n v="0"/>
    <n v="0"/>
    <n v="0"/>
    <n v="0"/>
    <n v="0"/>
    <n v="0"/>
    <n v="0"/>
    <n v="0"/>
  </r>
  <r>
    <x v="16"/>
    <s v="HYD Misc, Snoq Park"/>
    <s v="Hydro Generation Plant"/>
    <n v="9"/>
    <n v="9"/>
    <n v="9"/>
    <n v="9"/>
    <n v="9"/>
    <n v="9"/>
    <n v="9"/>
    <n v="9"/>
    <n v="9"/>
    <n v="9"/>
    <n v="9"/>
    <n v="9"/>
    <n v="9"/>
    <n v="9082"/>
  </r>
  <r>
    <x v="16"/>
    <s v="HYD Misc, Snoq Park-NSC"/>
    <s v="Hydro Generation Plant"/>
    <n v="0"/>
    <n v="0"/>
    <n v="0"/>
    <n v="0"/>
    <n v="0"/>
    <n v="0"/>
    <n v="0"/>
    <n v="0"/>
    <n v="0"/>
    <n v="0"/>
    <n v="0"/>
    <n v="0"/>
    <n v="0"/>
    <n v="0"/>
  </r>
  <r>
    <x v="16"/>
    <s v="HYD Misc, Snoqualmie 1"/>
    <s v="Hydro Generation Plant"/>
    <n v="96"/>
    <n v="96"/>
    <n v="96"/>
    <n v="96"/>
    <n v="96"/>
    <n v="96"/>
    <n v="96"/>
    <n v="96"/>
    <n v="96"/>
    <n v="96"/>
    <n v="96"/>
    <n v="96"/>
    <n v="96"/>
    <n v="96290"/>
  </r>
  <r>
    <x v="16"/>
    <s v="HYD Misc, Snoqualmie 1-NSC"/>
    <s v="Hydro Generation Plant"/>
    <n v="0"/>
    <n v="0"/>
    <n v="0"/>
    <n v="0"/>
    <n v="0"/>
    <n v="0"/>
    <n v="0"/>
    <n v="0"/>
    <n v="0"/>
    <n v="0"/>
    <n v="0"/>
    <n v="0"/>
    <n v="0"/>
    <n v="0"/>
  </r>
  <r>
    <x v="16"/>
    <s v="HYD Misc, Snoqualmie 2"/>
    <s v="Hydro Generation Plant"/>
    <n v="1"/>
    <n v="1"/>
    <n v="1"/>
    <n v="1"/>
    <n v="1"/>
    <n v="1"/>
    <n v="1"/>
    <n v="1"/>
    <n v="1"/>
    <n v="1"/>
    <n v="1"/>
    <n v="1"/>
    <n v="1"/>
    <n v="501"/>
  </r>
  <r>
    <x v="16"/>
    <s v="HYD Misc, Snoqualmie 2-NSC"/>
    <s v="Hydro Generation Plant"/>
    <n v="0"/>
    <n v="0"/>
    <n v="0"/>
    <n v="0"/>
    <n v="0"/>
    <n v="0"/>
    <n v="0"/>
    <n v="0"/>
    <n v="0"/>
    <n v="0"/>
    <n v="0"/>
    <n v="0"/>
    <n v="0"/>
    <n v="0"/>
  </r>
  <r>
    <x v="16"/>
    <s v="HYD Misc, UB Hatchery"/>
    <s v="Hydro Generation Plant"/>
    <n v="865"/>
    <n v="865"/>
    <n v="865"/>
    <n v="865"/>
    <n v="865"/>
    <n v="865"/>
    <n v="865"/>
    <n v="865"/>
    <n v="865"/>
    <n v="865"/>
    <n v="865"/>
    <n v="865"/>
    <n v="865"/>
    <n v="864878"/>
  </r>
  <r>
    <x v="16"/>
    <s v="HYD Misc, UB Hatchery-NSC"/>
    <s v="Hydro Generation Plant"/>
    <n v="0"/>
    <n v="0"/>
    <n v="0"/>
    <n v="0"/>
    <n v="0"/>
    <n v="0"/>
    <n v="0"/>
    <n v="0"/>
    <n v="0"/>
    <n v="0"/>
    <n v="0"/>
    <n v="0"/>
    <n v="0"/>
    <n v="0"/>
  </r>
  <r>
    <x v="16"/>
    <s v="HYD Misc, UB Koma Kulshan"/>
    <s v="Hydro Generation Plant"/>
    <n v="27"/>
    <n v="27"/>
    <n v="27"/>
    <n v="27"/>
    <n v="27"/>
    <n v="27"/>
    <n v="27"/>
    <n v="27"/>
    <n v="27"/>
    <n v="27"/>
    <n v="27"/>
    <n v="27"/>
    <n v="27"/>
    <n v="27444"/>
  </r>
  <r>
    <x v="16"/>
    <s v="HYD Misc, UB Koma Kulshan-NSC"/>
    <s v="Hydro Generation Plant"/>
    <n v="0"/>
    <n v="0"/>
    <n v="0"/>
    <n v="0"/>
    <n v="0"/>
    <n v="0"/>
    <n v="0"/>
    <n v="0"/>
    <n v="0"/>
    <n v="0"/>
    <n v="0"/>
    <n v="0"/>
    <n v="0"/>
    <n v="0"/>
  </r>
  <r>
    <x v="16"/>
    <s v="HYD Misc, Upper Baker"/>
    <s v="Hydro Generation Plant"/>
    <n v="1215"/>
    <n v="1215"/>
    <n v="1215"/>
    <n v="1215"/>
    <n v="1215"/>
    <n v="1215"/>
    <n v="1215"/>
    <n v="1215"/>
    <n v="1215"/>
    <n v="1215"/>
    <n v="1215"/>
    <n v="1215"/>
    <n v="1215"/>
    <n v="1215229"/>
  </r>
  <r>
    <x v="16"/>
    <s v="HYD Misc, Upper Baker-NSC"/>
    <s v="Hydro Generation Plant"/>
    <n v="0"/>
    <n v="0"/>
    <n v="0"/>
    <n v="0"/>
    <n v="0"/>
    <n v="0"/>
    <n v="0"/>
    <n v="0"/>
    <n v="0"/>
    <n v="0"/>
    <n v="0"/>
    <n v="0"/>
    <n v="0"/>
    <n v="0"/>
  </r>
  <r>
    <x v="16"/>
    <s v="HYD Misc, White River-NOTUSED"/>
    <s v="Hydro Generation Plant"/>
    <n v="0"/>
    <n v="0"/>
    <n v="0"/>
    <n v="0"/>
    <n v="0"/>
    <n v="0"/>
    <n v="0"/>
    <n v="0"/>
    <n v="0"/>
    <n v="0"/>
    <n v="0"/>
    <n v="0"/>
    <n v="0"/>
    <n v="0"/>
  </r>
  <r>
    <x v="16"/>
    <s v="1 HYD S/M/Tools, Snoq 1-2013"/>
    <s v="Hydro Generation Plant"/>
    <n v="718"/>
    <n v="718"/>
    <n v="718"/>
    <n v="718"/>
    <n v="718"/>
    <n v="718"/>
    <n v="718"/>
    <n v="718"/>
    <n v="718"/>
    <n v="718"/>
    <n v="718"/>
    <n v="718"/>
    <n v="718"/>
    <n v="718101"/>
  </r>
  <r>
    <x v="16"/>
    <s v="1 HYD S/M/Tools, Snoq 2-2013"/>
    <s v="Hydro Generation Plant"/>
    <n v="0"/>
    <n v="0"/>
    <n v="0"/>
    <n v="0"/>
    <n v="0"/>
    <n v="0"/>
    <n v="0"/>
    <n v="0"/>
    <n v="0"/>
    <n v="0"/>
    <n v="0"/>
    <n v="0"/>
    <n v="0"/>
    <n v="0"/>
  </r>
  <r>
    <x v="16"/>
    <s v="1 HYD S/M/Tools, Snoq1-2013-NSC"/>
    <s v="Hydro Generation Plant"/>
    <n v="0"/>
    <n v="0"/>
    <n v="0"/>
    <n v="0"/>
    <n v="0"/>
    <n v="0"/>
    <n v="0"/>
    <n v="0"/>
    <n v="0"/>
    <n v="0"/>
    <n v="0"/>
    <n v="0"/>
    <n v="0"/>
    <n v="0"/>
  </r>
  <r>
    <x v="16"/>
    <s v="1 HYD S/M/Tools, Snoq2-2013-NSC"/>
    <s v="Hydro Generation Plant"/>
    <n v="0"/>
    <n v="0"/>
    <n v="0"/>
    <n v="0"/>
    <n v="0"/>
    <n v="0"/>
    <n v="0"/>
    <n v="0"/>
    <n v="0"/>
    <n v="0"/>
    <n v="0"/>
    <n v="0"/>
    <n v="0"/>
    <n v="0"/>
  </r>
  <r>
    <x v="16"/>
    <s v="1 HYD Sta Main Tool, UB Hatch"/>
    <s v="Hydro Generation Plant"/>
    <n v="0"/>
    <n v="0"/>
    <n v="0"/>
    <n v="0"/>
    <n v="0"/>
    <n v="0"/>
    <n v="0"/>
    <n v="0"/>
    <n v="0"/>
    <n v="0"/>
    <n v="0"/>
    <n v="0"/>
    <n v="0"/>
    <n v="0"/>
  </r>
  <r>
    <x v="16"/>
    <s v="1 HYD Sta Main Tool, UB Hat-NSC"/>
    <s v="Hydro Generation Plant"/>
    <n v="0"/>
    <n v="0"/>
    <n v="0"/>
    <n v="0"/>
    <n v="0"/>
    <n v="0"/>
    <n v="0"/>
    <n v="0"/>
    <n v="0"/>
    <n v="0"/>
    <n v="0"/>
    <n v="0"/>
    <n v="0"/>
    <n v="0"/>
  </r>
  <r>
    <x v="16"/>
    <s v="1 HYD Sta Main Tool, UB Res-NSC"/>
    <s v="Hydro Generation Plant"/>
    <n v="0"/>
    <n v="0"/>
    <n v="0"/>
    <n v="0"/>
    <n v="0"/>
    <n v="0"/>
    <n v="0"/>
    <n v="0"/>
    <n v="0"/>
    <n v="0"/>
    <n v="0"/>
    <n v="0"/>
    <n v="0"/>
    <n v="0"/>
  </r>
  <r>
    <x v="16"/>
    <s v="1 HYD Sta Main Tool, UB Resort"/>
    <s v="Hydro Generation Plant"/>
    <n v="0"/>
    <n v="0"/>
    <n v="0"/>
    <n v="0"/>
    <n v="0"/>
    <n v="0"/>
    <n v="0"/>
    <n v="0"/>
    <n v="0"/>
    <n v="0"/>
    <n v="0"/>
    <n v="0"/>
    <n v="0"/>
    <n v="0"/>
  </r>
  <r>
    <x v="16"/>
    <s v="1 HYD Sta Main Tool, Upper Bker"/>
    <s v="Hydro Generation Plant"/>
    <n v="712"/>
    <n v="712"/>
    <n v="712"/>
    <n v="721"/>
    <n v="725"/>
    <n v="725"/>
    <n v="742"/>
    <n v="745"/>
    <n v="745"/>
    <n v="745"/>
    <n v="745"/>
    <n v="758"/>
    <n v="778"/>
    <n v="735108"/>
  </r>
  <r>
    <x v="16"/>
    <s v="1 HYD Sta Main Tool, Upper -NSC"/>
    <s v="Hydro Generation Plant"/>
    <n v="0"/>
    <n v="0"/>
    <n v="0"/>
    <n v="0"/>
    <n v="0"/>
    <n v="0"/>
    <n v="0"/>
    <n v="0"/>
    <n v="0"/>
    <n v="0"/>
    <n v="0"/>
    <n v="0"/>
    <n v="0"/>
    <n v="0"/>
  </r>
  <r>
    <x v="16"/>
    <s v="1 HYD Sta Main Tools, LB-2013"/>
    <s v="Hydro Generation Plant"/>
    <n v="67"/>
    <n v="67"/>
    <n v="67"/>
    <n v="67"/>
    <n v="67"/>
    <n v="67"/>
    <n v="67"/>
    <n v="67"/>
    <n v="67"/>
    <n v="67"/>
    <n v="67"/>
    <n v="67"/>
    <n v="67"/>
    <n v="66684"/>
  </r>
  <r>
    <x v="16"/>
    <s v="1 HYD Sta Main Tools, LB-20-NSC"/>
    <s v="Hydro Generation Plant"/>
    <n v="0"/>
    <n v="0"/>
    <n v="0"/>
    <n v="0"/>
    <n v="0"/>
    <n v="0"/>
    <n v="0"/>
    <n v="0"/>
    <n v="0"/>
    <n v="0"/>
    <n v="0"/>
    <n v="0"/>
    <n v="0"/>
    <n v="0"/>
  </r>
  <r>
    <x v="16"/>
    <s v="1 HYD Sta Main Tools, Lwer Bker"/>
    <s v="Hydro Generation Plant"/>
    <n v="897"/>
    <n v="897"/>
    <n v="897"/>
    <n v="913"/>
    <n v="912"/>
    <n v="955"/>
    <n v="964"/>
    <n v="965"/>
    <n v="965"/>
    <n v="965"/>
    <n v="965"/>
    <n v="1056"/>
    <n v="1134"/>
    <n v="955920"/>
  </r>
  <r>
    <x v="16"/>
    <s v="1 HYD Sta Main Tools, Lwer -NSC"/>
    <s v="Hydro Generation Plant"/>
    <n v="0"/>
    <n v="0"/>
    <n v="0"/>
    <n v="0"/>
    <n v="0"/>
    <n v="0"/>
    <n v="0"/>
    <n v="0"/>
    <n v="0"/>
    <n v="0"/>
    <n v="0"/>
    <n v="0"/>
    <n v="0"/>
    <n v="0"/>
  </r>
  <r>
    <x v="16"/>
    <s v="1 HYD Sta Main Tools, Snoq 1"/>
    <s v="Hydro Generation Plant"/>
    <n v="0"/>
    <n v="0"/>
    <n v="0"/>
    <n v="0"/>
    <n v="0"/>
    <n v="0"/>
    <n v="0"/>
    <n v="0"/>
    <n v="0"/>
    <n v="0"/>
    <n v="0"/>
    <n v="0"/>
    <n v="0"/>
    <n v="0"/>
  </r>
  <r>
    <x v="16"/>
    <s v="1 HYD Sta Main Tools, Snoq 2"/>
    <s v="Hydro Generation Plant"/>
    <n v="80"/>
    <n v="80"/>
    <n v="80"/>
    <n v="80"/>
    <n v="80"/>
    <n v="80"/>
    <n v="80"/>
    <n v="80"/>
    <n v="80"/>
    <n v="80"/>
    <n v="80"/>
    <n v="80"/>
    <n v="80"/>
    <n v="80300"/>
  </r>
  <r>
    <x v="16"/>
    <s v="1 HYD Sta Main Tools, Snoq Park"/>
    <s v="Hydro Generation Plant"/>
    <n v="0"/>
    <n v="0"/>
    <n v="0"/>
    <n v="0"/>
    <n v="0"/>
    <n v="0"/>
    <n v="0"/>
    <n v="0"/>
    <n v="0"/>
    <n v="0"/>
    <n v="0"/>
    <n v="0"/>
    <n v="0"/>
    <n v="0"/>
  </r>
  <r>
    <x v="16"/>
    <s v="1 HYD Sta Main Tools, SnoqP-NSC"/>
    <s v="Hydro Generation Plant"/>
    <n v="0"/>
    <n v="0"/>
    <n v="0"/>
    <n v="0"/>
    <n v="0"/>
    <n v="0"/>
    <n v="0"/>
    <n v="0"/>
    <n v="0"/>
    <n v="0"/>
    <n v="0"/>
    <n v="0"/>
    <n v="0"/>
    <n v="0"/>
  </r>
  <r>
    <x v="16"/>
    <s v="1 HYD StaMainTools,Electron-RET"/>
    <s v="Hydro Generation Plant"/>
    <n v="0"/>
    <n v="0"/>
    <n v="0"/>
    <n v="0"/>
    <n v="0"/>
    <n v="0"/>
    <n v="0"/>
    <n v="0"/>
    <n v="0"/>
    <n v="0"/>
    <n v="0"/>
    <n v="0"/>
    <n v="0"/>
    <n v="0"/>
  </r>
  <r>
    <x v="17"/>
    <s v="HYD RR/Br, White River-NOTUSED"/>
    <s v="Hydro Generation Plant"/>
    <n v="0"/>
    <n v="0"/>
    <n v="0"/>
    <n v="0"/>
    <n v="0"/>
    <n v="0"/>
    <n v="0"/>
    <n v="0"/>
    <n v="0"/>
    <n v="0"/>
    <n v="0"/>
    <n v="0"/>
    <n v="0"/>
    <n v="0"/>
  </r>
  <r>
    <x v="17"/>
    <s v="HYD RR/Bridges, Electron-RET"/>
    <s v="Hydro Generation Plant"/>
    <n v="0"/>
    <n v="0"/>
    <n v="0"/>
    <n v="0"/>
    <n v="0"/>
    <n v="0"/>
    <n v="0"/>
    <n v="0"/>
    <n v="0"/>
    <n v="0"/>
    <n v="0"/>
    <n v="0"/>
    <n v="0"/>
    <n v="0"/>
  </r>
  <r>
    <x v="17"/>
    <s v="HYD RR/Bridges, LB-2013"/>
    <s v="Hydro Generation Plant"/>
    <n v="1484"/>
    <n v="1484"/>
    <n v="1484"/>
    <n v="1484"/>
    <n v="1484"/>
    <n v="1484"/>
    <n v="1484"/>
    <n v="1484"/>
    <n v="1484"/>
    <n v="1484"/>
    <n v="1484"/>
    <n v="1484"/>
    <n v="1484"/>
    <n v="1483899"/>
  </r>
  <r>
    <x v="17"/>
    <s v="HYD RR/Bridges, LB-2013-NSC"/>
    <s v="Hydro Generation Plant"/>
    <n v="0"/>
    <n v="0"/>
    <n v="0"/>
    <n v="0"/>
    <n v="0"/>
    <n v="0"/>
    <n v="0"/>
    <n v="0"/>
    <n v="0"/>
    <n v="0"/>
    <n v="0"/>
    <n v="0"/>
    <n v="0"/>
    <n v="0"/>
  </r>
  <r>
    <x v="17"/>
    <s v="HYD RR/Bridges, Lower Bake-NSC"/>
    <s v="Hydro Generation Plant"/>
    <n v="0"/>
    <n v="0"/>
    <n v="0"/>
    <n v="0"/>
    <n v="0"/>
    <n v="0"/>
    <n v="0"/>
    <n v="0"/>
    <n v="0"/>
    <n v="0"/>
    <n v="0"/>
    <n v="0"/>
    <n v="0"/>
    <n v="0"/>
  </r>
  <r>
    <x v="17"/>
    <s v="HYD RR/Bridges, Lower Baker"/>
    <s v="Hydro Generation Plant"/>
    <n v="104"/>
    <n v="104"/>
    <n v="104"/>
    <n v="104"/>
    <n v="104"/>
    <n v="104"/>
    <n v="104"/>
    <n v="104"/>
    <n v="104"/>
    <n v="104"/>
    <n v="104"/>
    <n v="104"/>
    <n v="104"/>
    <n v="104417"/>
  </r>
  <r>
    <x v="17"/>
    <s v="HYD RR/Bridges, Nooksack-RET"/>
    <s v="Hydro Generation Plant"/>
    <n v="0"/>
    <n v="0"/>
    <n v="0"/>
    <n v="0"/>
    <n v="0"/>
    <n v="0"/>
    <n v="0"/>
    <n v="0"/>
    <n v="0"/>
    <n v="0"/>
    <n v="0"/>
    <n v="0"/>
    <n v="0"/>
    <n v="0"/>
  </r>
  <r>
    <x v="17"/>
    <s v="HYD RR/Bridges, Skook-RET"/>
    <s v="Hydro Generation Plant"/>
    <n v="0"/>
    <n v="0"/>
    <n v="0"/>
    <n v="0"/>
    <n v="0"/>
    <n v="0"/>
    <n v="0"/>
    <n v="0"/>
    <n v="0"/>
    <n v="0"/>
    <n v="0"/>
    <n v="0"/>
    <n v="0"/>
    <n v="0"/>
  </r>
  <r>
    <x v="17"/>
    <s v="HYD RR/Bridges, Snoq 1 - 2013"/>
    <s v="Hydro Generation Plant"/>
    <n v="650"/>
    <n v="650"/>
    <n v="650"/>
    <n v="650"/>
    <n v="650"/>
    <n v="650"/>
    <n v="650"/>
    <n v="650"/>
    <n v="650"/>
    <n v="650"/>
    <n v="650"/>
    <n v="650"/>
    <n v="650"/>
    <n v="649594"/>
  </r>
  <r>
    <x v="17"/>
    <s v="HYD RR/Bridges, Snoq 1 - 2-NSC"/>
    <s v="Hydro Generation Plant"/>
    <n v="0"/>
    <n v="0"/>
    <n v="0"/>
    <n v="0"/>
    <n v="0"/>
    <n v="0"/>
    <n v="0"/>
    <n v="0"/>
    <n v="0"/>
    <n v="0"/>
    <n v="0"/>
    <n v="0"/>
    <n v="0"/>
    <n v="0"/>
  </r>
  <r>
    <x v="17"/>
    <s v="HYD RR/Bridges, Snoq 1-NSC"/>
    <s v="Hydro Generation Plant"/>
    <n v="0"/>
    <n v="0"/>
    <n v="0"/>
    <n v="0"/>
    <n v="0"/>
    <n v="0"/>
    <n v="0"/>
    <n v="0"/>
    <n v="0"/>
    <n v="0"/>
    <n v="0"/>
    <n v="0"/>
    <n v="0"/>
    <n v="0"/>
  </r>
  <r>
    <x v="17"/>
    <s v="HYD RR/Bridges, Snoq 2 - 2013"/>
    <s v="Hydro Generation Plant"/>
    <n v="159"/>
    <n v="159"/>
    <n v="159"/>
    <n v="159"/>
    <n v="159"/>
    <n v="159"/>
    <n v="159"/>
    <n v="159"/>
    <n v="159"/>
    <n v="159"/>
    <n v="159"/>
    <n v="159"/>
    <n v="159"/>
    <n v="158967"/>
  </r>
  <r>
    <x v="17"/>
    <s v="HYD RR/Bridges, Snoq 2 - 2-NSC"/>
    <s v="Hydro Generation Plant"/>
    <n v="0"/>
    <n v="0"/>
    <n v="0"/>
    <n v="0"/>
    <n v="0"/>
    <n v="0"/>
    <n v="0"/>
    <n v="0"/>
    <n v="0"/>
    <n v="0"/>
    <n v="0"/>
    <n v="0"/>
    <n v="0"/>
    <n v="0"/>
  </r>
  <r>
    <x v="17"/>
    <s v="HYD RR/Bridges, Snoq 2-NSC"/>
    <s v="Hydro Generation Plant"/>
    <n v="0"/>
    <n v="0"/>
    <n v="0"/>
    <n v="0"/>
    <n v="0"/>
    <n v="0"/>
    <n v="0"/>
    <n v="0"/>
    <n v="0"/>
    <n v="0"/>
    <n v="0"/>
    <n v="0"/>
    <n v="0"/>
    <n v="0"/>
  </r>
  <r>
    <x v="17"/>
    <s v="HYD RR/Bridges, Snoq Park"/>
    <s v="Hydro Generation Plant"/>
    <n v="0"/>
    <n v="0"/>
    <n v="0"/>
    <n v="0"/>
    <n v="0"/>
    <n v="0"/>
    <n v="0"/>
    <n v="0"/>
    <n v="0"/>
    <n v="0"/>
    <n v="0"/>
    <n v="0"/>
    <n v="0"/>
    <n v="0"/>
  </r>
  <r>
    <x v="17"/>
    <s v="HYD RR/Bridges, Snoq Park-NSC"/>
    <s v="Hydro Generation Plant"/>
    <n v="0"/>
    <n v="0"/>
    <n v="0"/>
    <n v="0"/>
    <n v="0"/>
    <n v="0"/>
    <n v="0"/>
    <n v="0"/>
    <n v="0"/>
    <n v="0"/>
    <n v="0"/>
    <n v="0"/>
    <n v="0"/>
    <n v="0"/>
  </r>
  <r>
    <x v="17"/>
    <s v="HYD RR/Bridges, Snoqualmie 1"/>
    <s v="Hydro Generation Plant"/>
    <n v="0"/>
    <n v="0"/>
    <n v="0"/>
    <n v="0"/>
    <n v="0"/>
    <n v="0"/>
    <n v="0"/>
    <n v="0"/>
    <n v="0"/>
    <n v="0"/>
    <n v="0"/>
    <n v="0"/>
    <n v="0"/>
    <n v="0"/>
  </r>
  <r>
    <x v="17"/>
    <s v="HYD RR/Bridges, Snoqualmie 2"/>
    <s v="Hydro Generation Plant"/>
    <n v="0"/>
    <n v="0"/>
    <n v="0"/>
    <n v="0"/>
    <n v="0"/>
    <n v="0"/>
    <n v="0"/>
    <n v="0"/>
    <n v="0"/>
    <n v="0"/>
    <n v="0"/>
    <n v="0"/>
    <n v="0"/>
    <n v="0"/>
  </r>
  <r>
    <x v="17"/>
    <s v="HYD RR/Bridges, Upper Bake-NSC"/>
    <s v="Hydro Generation Plant"/>
    <n v="0"/>
    <n v="0"/>
    <n v="0"/>
    <n v="0"/>
    <n v="0"/>
    <n v="0"/>
    <n v="0"/>
    <n v="0"/>
    <n v="0"/>
    <n v="0"/>
    <n v="0"/>
    <n v="0"/>
    <n v="0"/>
    <n v="0"/>
  </r>
  <r>
    <x v="17"/>
    <s v="HYD RR/Bridges, Upper Baker"/>
    <s v="Hydro Generation Plant"/>
    <n v="2648"/>
    <n v="2648"/>
    <n v="2648"/>
    <n v="2648"/>
    <n v="2648"/>
    <n v="2648"/>
    <n v="2648"/>
    <n v="2648"/>
    <n v="2648"/>
    <n v="2648"/>
    <n v="2648"/>
    <n v="2648"/>
    <n v="2648"/>
    <n v="2648182"/>
  </r>
  <r>
    <x v="18"/>
    <s v="HYD ARO Hydro Production"/>
    <s v="Hydro Generation Plant"/>
    <n v="0"/>
    <n v="0"/>
    <n v="0"/>
    <n v="0"/>
    <n v="0"/>
    <n v="0"/>
    <n v="0"/>
    <n v="0"/>
    <n v="0"/>
    <n v="0"/>
    <n v="0"/>
    <n v="0"/>
    <n v="0"/>
    <n v="0"/>
  </r>
  <r>
    <x v="19"/>
    <s v="Tax only - WR Prelim Survey"/>
    <s v="Hydro Generation Plant"/>
    <n v="0"/>
    <n v="0"/>
    <n v="0"/>
    <n v="0"/>
    <n v="0"/>
    <n v="0"/>
    <n v="0"/>
    <n v="0"/>
    <n v="0"/>
    <n v="0"/>
    <n v="0"/>
    <n v="0"/>
    <n v="0"/>
    <n v="0"/>
  </r>
  <r>
    <x v="19"/>
    <s v="Tax only - WR Reg Asset"/>
    <s v="Hydro Generation Plant"/>
    <n v="0"/>
    <n v="0"/>
    <n v="0"/>
    <n v="0"/>
    <n v="0"/>
    <n v="0"/>
    <n v="0"/>
    <n v="0"/>
    <n v="0"/>
    <n v="0"/>
    <n v="0"/>
    <n v="0"/>
    <n v="0"/>
    <n v="0"/>
  </r>
  <r>
    <x v="20"/>
    <s v="0 PRD Land, Encogen"/>
    <s v="Other Production Plant"/>
    <n v="1051"/>
    <n v="1051"/>
    <n v="1051"/>
    <n v="1051"/>
    <n v="1051"/>
    <n v="1051"/>
    <n v="1051"/>
    <n v="1051"/>
    <n v="1051"/>
    <n v="1051"/>
    <n v="1051"/>
    <n v="1051"/>
    <n v="1051"/>
    <n v="1051000"/>
  </r>
  <r>
    <x v="20"/>
    <s v="0 PRD Land, Freddy1/Epcor"/>
    <s v="Other Production Plant"/>
    <n v="700"/>
    <n v="700"/>
    <n v="700"/>
    <n v="700"/>
    <n v="700"/>
    <n v="700"/>
    <n v="700"/>
    <n v="700"/>
    <n v="700"/>
    <n v="700"/>
    <n v="700"/>
    <n v="700"/>
    <n v="700"/>
    <n v="699814"/>
  </r>
  <r>
    <x v="20"/>
    <s v="0 PRD Land, Frederickson"/>
    <s v="Other Production Plant"/>
    <n v="786"/>
    <n v="786"/>
    <n v="786"/>
    <n v="786"/>
    <n v="786"/>
    <n v="786"/>
    <n v="786"/>
    <n v="786"/>
    <n v="786"/>
    <n v="786"/>
    <n v="786"/>
    <n v="786"/>
    <n v="786"/>
    <n v="785528"/>
  </r>
  <r>
    <x v="20"/>
    <s v="0 PRD Land, Fredonia"/>
    <s v="Other Production Plant"/>
    <n v="1281"/>
    <n v="1281"/>
    <n v="1281"/>
    <n v="1281"/>
    <n v="1281"/>
    <n v="1281"/>
    <n v="1281"/>
    <n v="1281"/>
    <n v="1281"/>
    <n v="1281"/>
    <n v="1281"/>
    <n v="1281"/>
    <n v="1281"/>
    <n v="1281059"/>
  </r>
  <r>
    <x v="20"/>
    <s v="0 PRD Land, Goldendale"/>
    <s v="Other Production Plant"/>
    <n v="0"/>
    <n v="0"/>
    <n v="0"/>
    <n v="0"/>
    <n v="0"/>
    <n v="0"/>
    <n v="0"/>
    <n v="0"/>
    <n v="0"/>
    <n v="0"/>
    <n v="0"/>
    <n v="0"/>
    <n v="0"/>
    <n v="0"/>
  </r>
  <r>
    <x v="20"/>
    <s v="0 PRD Land, Goldendale OP"/>
    <s v="Other Production Plant"/>
    <n v="1288"/>
    <n v="1288"/>
    <n v="1288"/>
    <n v="1288"/>
    <n v="1288"/>
    <n v="1288"/>
    <n v="1288"/>
    <n v="1288"/>
    <n v="1288"/>
    <n v="1288"/>
    <n v="1288"/>
    <n v="1288"/>
    <n v="1288"/>
    <n v="1288140"/>
  </r>
  <r>
    <x v="20"/>
    <s v="0 PRD Land, Hopkins Ridge"/>
    <s v="Other Production Plant"/>
    <n v="0"/>
    <n v="0"/>
    <n v="0"/>
    <n v="0"/>
    <n v="0"/>
    <n v="0"/>
    <n v="0"/>
    <n v="0"/>
    <n v="0"/>
    <n v="0"/>
    <n v="0"/>
    <n v="0"/>
    <n v="0"/>
    <n v="0"/>
  </r>
  <r>
    <x v="20"/>
    <s v="0 PRD Land, Lower Snake River"/>
    <s v="Other Production Plant"/>
    <n v="204"/>
    <n v="204"/>
    <n v="204"/>
    <n v="204"/>
    <n v="204"/>
    <n v="204"/>
    <n v="204"/>
    <n v="204"/>
    <n v="204"/>
    <n v="204"/>
    <n v="204"/>
    <n v="204"/>
    <n v="204"/>
    <n v="203682"/>
  </r>
  <r>
    <x v="20"/>
    <s v="0 PRD Land, Mint Farm"/>
    <s v="Other Production Plant"/>
    <n v="1194"/>
    <n v="1194"/>
    <n v="1194"/>
    <n v="1194"/>
    <n v="1194"/>
    <n v="1194"/>
    <n v="1194"/>
    <n v="1194"/>
    <n v="1194"/>
    <n v="1194"/>
    <n v="1194"/>
    <n v="1194"/>
    <n v="1194"/>
    <n v="1194000"/>
  </r>
  <r>
    <x v="20"/>
    <s v="0 PRD Land, South Whidbey"/>
    <s v="Other Production Plant"/>
    <n v="0"/>
    <n v="0"/>
    <n v="0"/>
    <n v="0"/>
    <n v="0"/>
    <n v="0"/>
    <n v="0"/>
    <n v="0"/>
    <n v="0"/>
    <n v="0"/>
    <n v="0"/>
    <n v="0"/>
    <n v="0"/>
    <n v="0"/>
  </r>
  <r>
    <x v="20"/>
    <s v="0 PRD Land, Sumas"/>
    <s v="Other Production Plant"/>
    <n v="795"/>
    <n v="795"/>
    <n v="795"/>
    <n v="795"/>
    <n v="795"/>
    <n v="795"/>
    <n v="795"/>
    <n v="795"/>
    <n v="795"/>
    <n v="795"/>
    <n v="795"/>
    <n v="795"/>
    <n v="795"/>
    <n v="795165"/>
  </r>
  <r>
    <x v="20"/>
    <s v="0 PRD Land, Whiskey Ridge Wind"/>
    <s v="Other Production Plant"/>
    <n v="0"/>
    <n v="0"/>
    <n v="0"/>
    <n v="0"/>
    <n v="0"/>
    <n v="0"/>
    <n v="0"/>
    <n v="0"/>
    <n v="0"/>
    <n v="0"/>
    <n v="0"/>
    <n v="0"/>
    <n v="0"/>
    <n v="0"/>
  </r>
  <r>
    <x v="20"/>
    <s v="0 PRD Land, Whitehorn 1"/>
    <s v="Other Production Plant"/>
    <n v="0"/>
    <n v="0"/>
    <n v="0"/>
    <n v="0"/>
    <n v="0"/>
    <n v="0"/>
    <n v="0"/>
    <n v="0"/>
    <n v="0"/>
    <n v="0"/>
    <n v="0"/>
    <n v="0"/>
    <n v="0"/>
    <n v="0"/>
  </r>
  <r>
    <x v="20"/>
    <s v="0 PRD Land, Whitehorn 2-3 Com"/>
    <s v="Other Production Plant"/>
    <n v="365"/>
    <n v="365"/>
    <n v="365"/>
    <n v="365"/>
    <n v="365"/>
    <n v="365"/>
    <n v="365"/>
    <n v="365"/>
    <n v="365"/>
    <n v="365"/>
    <n v="365"/>
    <n v="365"/>
    <n v="365"/>
    <n v="364590"/>
  </r>
  <r>
    <x v="20"/>
    <s v="0 PRD Land, Wild Horse"/>
    <s v="Other Production Plant"/>
    <n v="8132"/>
    <n v="8132"/>
    <n v="8132"/>
    <n v="8132"/>
    <n v="8132"/>
    <n v="8132"/>
    <n v="8132"/>
    <n v="8132"/>
    <n v="8132"/>
    <n v="8132"/>
    <n v="8132"/>
    <n v="8132"/>
    <n v="8132"/>
    <n v="8131854"/>
  </r>
  <r>
    <x v="20"/>
    <s v="1 PRD Easements, Fredonia"/>
    <s v="Other Production Plant"/>
    <n v="222"/>
    <n v="222"/>
    <n v="222"/>
    <n v="222"/>
    <n v="222"/>
    <n v="222"/>
    <n v="222"/>
    <n v="222"/>
    <n v="222"/>
    <n v="222"/>
    <n v="222"/>
    <n v="222"/>
    <n v="222"/>
    <n v="221929"/>
  </r>
  <r>
    <x v="21"/>
    <s v="0 PRD Str/Impv, Crystal Mtn"/>
    <s v="Other Production Plant"/>
    <n v="811"/>
    <n v="811"/>
    <n v="811"/>
    <n v="811"/>
    <n v="811"/>
    <n v="811"/>
    <n v="811"/>
    <n v="811"/>
    <n v="811"/>
    <n v="811"/>
    <n v="811"/>
    <n v="811"/>
    <n v="811"/>
    <n v="811210"/>
  </r>
  <r>
    <x v="21"/>
    <s v="0 PRD Str/Impv, Crystal Mtn-NSC"/>
    <s v="Other Production Plant"/>
    <n v="0"/>
    <n v="0"/>
    <n v="0"/>
    <n v="0"/>
    <n v="0"/>
    <n v="0"/>
    <n v="0"/>
    <n v="0"/>
    <n v="0"/>
    <n v="0"/>
    <n v="0"/>
    <n v="0"/>
    <n v="0"/>
    <n v="0"/>
  </r>
  <r>
    <x v="21"/>
    <s v="0 PRD Str/Impv, Encogen"/>
    <s v="Other Production Plant"/>
    <n v="9259"/>
    <n v="9507"/>
    <n v="9509"/>
    <n v="9537"/>
    <n v="9492"/>
    <n v="9506"/>
    <n v="9506"/>
    <n v="9479"/>
    <n v="9479"/>
    <n v="9479"/>
    <n v="9479"/>
    <n v="9479"/>
    <n v="9479"/>
    <n v="9485100"/>
  </r>
  <r>
    <x v="21"/>
    <s v="0 PRD Str/Impv, Encogen-NSC"/>
    <s v="Other Production Plant"/>
    <n v="0"/>
    <n v="0"/>
    <n v="0"/>
    <n v="0"/>
    <n v="0"/>
    <n v="0"/>
    <n v="0"/>
    <n v="0"/>
    <n v="0"/>
    <n v="0"/>
    <n v="0"/>
    <n v="0"/>
    <n v="0"/>
    <n v="0"/>
  </r>
  <r>
    <x v="21"/>
    <s v="0 PRD Str/Impv, Ferndale"/>
    <s v="Other Production Plant"/>
    <n v="5927"/>
    <n v="5927"/>
    <n v="5927"/>
    <n v="5927"/>
    <n v="5927"/>
    <n v="5927"/>
    <n v="5927"/>
    <n v="5927"/>
    <n v="5927"/>
    <n v="5927"/>
    <n v="5927"/>
    <n v="5927"/>
    <n v="5986"/>
    <n v="5929518"/>
  </r>
  <r>
    <x v="21"/>
    <s v="0 PRD Str/Impv, Ferndale-NSC"/>
    <s v="Other Production Plant"/>
    <n v="0"/>
    <n v="0"/>
    <n v="0"/>
    <n v="0"/>
    <n v="0"/>
    <n v="0"/>
    <n v="0"/>
    <n v="0"/>
    <n v="0"/>
    <n v="0"/>
    <n v="0"/>
    <n v="0"/>
    <n v="0"/>
    <n v="0"/>
  </r>
  <r>
    <x v="21"/>
    <s v="0 PRD Str/Impv, Fred 1/APC"/>
    <s v="Other Production Plant"/>
    <n v="5774"/>
    <n v="5774"/>
    <n v="5774"/>
    <n v="5774"/>
    <n v="5774"/>
    <n v="5774"/>
    <n v="5774"/>
    <n v="5774"/>
    <n v="5774"/>
    <n v="5774"/>
    <n v="5774"/>
    <n v="5774"/>
    <n v="5774"/>
    <n v="5774387"/>
  </r>
  <r>
    <x v="21"/>
    <s v="0 PRD Str/Impv, Fred 1/APC-NSC"/>
    <s v="Other Production Plant"/>
    <n v="0"/>
    <n v="0"/>
    <n v="0"/>
    <n v="0"/>
    <n v="0"/>
    <n v="0"/>
    <n v="0"/>
    <n v="0"/>
    <n v="0"/>
    <n v="0"/>
    <n v="0"/>
    <n v="0"/>
    <n v="0"/>
    <n v="0"/>
  </r>
  <r>
    <x v="21"/>
    <s v="0 PRD Str/Impv, Frederickson"/>
    <s v="Other Production Plant"/>
    <n v="2854"/>
    <n v="2854"/>
    <n v="2854"/>
    <n v="2854"/>
    <n v="2854"/>
    <n v="2854"/>
    <n v="2854"/>
    <n v="2854"/>
    <n v="2854"/>
    <n v="2854"/>
    <n v="2854"/>
    <n v="2854"/>
    <n v="3069"/>
    <n v="2863233"/>
  </r>
  <r>
    <x v="21"/>
    <s v="0 PRD Str/Impv, Frederickso-NSC"/>
    <s v="Other Production Plant"/>
    <n v="0"/>
    <n v="0"/>
    <n v="0"/>
    <n v="0"/>
    <n v="0"/>
    <n v="0"/>
    <n v="0"/>
    <n v="0"/>
    <n v="0"/>
    <n v="0"/>
    <n v="0"/>
    <n v="0"/>
    <n v="0"/>
    <n v="0"/>
  </r>
  <r>
    <x v="21"/>
    <s v="0 PRD Str/Impv, Fredonia"/>
    <s v="Other Production Plant"/>
    <n v="3783"/>
    <n v="3783"/>
    <n v="3783"/>
    <n v="3783"/>
    <n v="3783"/>
    <n v="3783"/>
    <n v="3783"/>
    <n v="3783"/>
    <n v="3783"/>
    <n v="3783"/>
    <n v="3783"/>
    <n v="3783"/>
    <n v="3783"/>
    <n v="3782846"/>
  </r>
  <r>
    <x v="21"/>
    <s v="0 PRD Str/Impv, Fredonia 3&amp;4 OP"/>
    <s v="Other Production Plant"/>
    <n v="1253"/>
    <n v="1253"/>
    <n v="1253"/>
    <n v="1253"/>
    <n v="1253"/>
    <n v="1253"/>
    <n v="1253"/>
    <n v="1253"/>
    <n v="1253"/>
    <n v="1253"/>
    <n v="1613"/>
    <n v="1613"/>
    <n v="1635"/>
    <n v="1328676"/>
  </r>
  <r>
    <x v="21"/>
    <s v="0 PRD Str/Impv, Fredonia 3&amp;-NSC"/>
    <s v="Other Production Plant"/>
    <n v="0"/>
    <n v="0"/>
    <n v="0"/>
    <n v="0"/>
    <n v="0"/>
    <n v="0"/>
    <n v="0"/>
    <n v="0"/>
    <n v="0"/>
    <n v="0"/>
    <n v="0"/>
    <n v="0"/>
    <n v="0"/>
    <n v="0"/>
  </r>
  <r>
    <x v="21"/>
    <s v="0 PRD Str/Impv, Goldendale"/>
    <s v="Other Production Plant"/>
    <n v="458"/>
    <n v="458"/>
    <n v="458"/>
    <n v="458"/>
    <n v="458"/>
    <n v="458"/>
    <n v="458"/>
    <n v="458"/>
    <n v="458"/>
    <n v="458"/>
    <n v="458"/>
    <n v="458"/>
    <n v="458"/>
    <n v="457761"/>
  </r>
  <r>
    <x v="21"/>
    <s v="0 PRD Str/Impv, Goldendale -NSC"/>
    <s v="Other Production Plant"/>
    <n v="0"/>
    <n v="0"/>
    <n v="0"/>
    <n v="0"/>
    <n v="0"/>
    <n v="0"/>
    <n v="0"/>
    <n v="0"/>
    <n v="0"/>
    <n v="0"/>
    <n v="0"/>
    <n v="0"/>
    <n v="0"/>
    <n v="0"/>
  </r>
  <r>
    <x v="21"/>
    <s v="0 PRD Str/Impv, Goldendale OP"/>
    <s v="Other Production Plant"/>
    <n v="33993"/>
    <n v="33993"/>
    <n v="33993"/>
    <n v="33993"/>
    <n v="33993"/>
    <n v="33993"/>
    <n v="33993"/>
    <n v="33993"/>
    <n v="33993"/>
    <n v="33993"/>
    <n v="33993"/>
    <n v="33993"/>
    <n v="33993"/>
    <n v="33993049"/>
  </r>
  <r>
    <x v="21"/>
    <s v="0 PRD Str/Impv, Goldendale-NSC"/>
    <s v="Other Production Plant"/>
    <n v="0"/>
    <n v="0"/>
    <n v="0"/>
    <n v="0"/>
    <n v="0"/>
    <n v="0"/>
    <n v="0"/>
    <n v="0"/>
    <n v="0"/>
    <n v="0"/>
    <n v="0"/>
    <n v="0"/>
    <n v="0"/>
    <n v="0"/>
  </r>
  <r>
    <x v="21"/>
    <s v="0 PRD Str/Impv, Mint Farm"/>
    <s v="Other Production Plant"/>
    <n v="978"/>
    <n v="1188"/>
    <n v="1189"/>
    <n v="1189"/>
    <n v="1211"/>
    <n v="1211"/>
    <n v="1211"/>
    <n v="1211"/>
    <n v="1211"/>
    <n v="1211"/>
    <n v="1211"/>
    <n v="1211"/>
    <n v="1211"/>
    <n v="1195897"/>
  </r>
  <r>
    <x v="21"/>
    <s v="0 PRD Str/Impv, Mint Farm OP"/>
    <s v="Other Production Plant"/>
    <n v="10212"/>
    <n v="10212"/>
    <n v="10212"/>
    <n v="10212"/>
    <n v="10212"/>
    <n v="10212"/>
    <n v="10212"/>
    <n v="10212"/>
    <n v="10212"/>
    <n v="10212"/>
    <n v="10212"/>
    <n v="10212"/>
    <n v="10212"/>
    <n v="10211670"/>
  </r>
  <r>
    <x v="21"/>
    <s v="0 PRD Str/Impv, Mint Farm-NSC"/>
    <s v="Other Production Plant"/>
    <n v="0"/>
    <n v="0"/>
    <n v="0"/>
    <n v="0"/>
    <n v="0"/>
    <n v="0"/>
    <n v="0"/>
    <n v="0"/>
    <n v="0"/>
    <n v="0"/>
    <n v="0"/>
    <n v="0"/>
    <n v="0"/>
    <n v="0"/>
  </r>
  <r>
    <x v="21"/>
    <s v="0 PRD Str/Impv, Mint OP-NSC"/>
    <s v="Other Production Plant"/>
    <n v="0"/>
    <n v="0"/>
    <n v="0"/>
    <n v="0"/>
    <n v="0"/>
    <n v="0"/>
    <n v="0"/>
    <n v="0"/>
    <n v="0"/>
    <n v="0"/>
    <n v="0"/>
    <n v="0"/>
    <n v="0"/>
    <n v="0"/>
  </r>
  <r>
    <x v="21"/>
    <s v="0 PRD Str/Impv, S Whidbey-RET"/>
    <s v="Other Production Plant"/>
    <n v="0"/>
    <n v="0"/>
    <n v="0"/>
    <n v="0"/>
    <n v="0"/>
    <n v="0"/>
    <n v="0"/>
    <n v="0"/>
    <n v="0"/>
    <n v="0"/>
    <n v="0"/>
    <n v="0"/>
    <n v="0"/>
    <n v="0"/>
  </r>
  <r>
    <x v="21"/>
    <s v="0 PRD Str/Impv, Sumas"/>
    <s v="Other Production Plant"/>
    <n v="1134"/>
    <n v="1134"/>
    <n v="1134"/>
    <n v="1134"/>
    <n v="1134"/>
    <n v="1134"/>
    <n v="1134"/>
    <n v="1134"/>
    <n v="1134"/>
    <n v="1134"/>
    <n v="1134"/>
    <n v="1134"/>
    <n v="1134"/>
    <n v="1133740"/>
  </r>
  <r>
    <x v="21"/>
    <s v="0 PRD Str/Impv, Sumas OP"/>
    <s v="Other Production Plant"/>
    <n v="2585"/>
    <n v="2585"/>
    <n v="2585"/>
    <n v="2585"/>
    <n v="2585"/>
    <n v="2585"/>
    <n v="2585"/>
    <n v="2585"/>
    <n v="2585"/>
    <n v="2585"/>
    <n v="2585"/>
    <n v="2585"/>
    <n v="2585"/>
    <n v="2585068"/>
  </r>
  <r>
    <x v="21"/>
    <s v="0 PRD Str/Impv, Sumas OP-NSC"/>
    <s v="Other Production Plant"/>
    <n v="0"/>
    <n v="0"/>
    <n v="0"/>
    <n v="0"/>
    <n v="0"/>
    <n v="0"/>
    <n v="0"/>
    <n v="0"/>
    <n v="0"/>
    <n v="0"/>
    <n v="0"/>
    <n v="0"/>
    <n v="0"/>
    <n v="0"/>
  </r>
  <r>
    <x v="21"/>
    <s v="0 PRD Str/Impv, Sumas-NSC"/>
    <s v="Other Production Plant"/>
    <n v="0"/>
    <n v="0"/>
    <n v="0"/>
    <n v="0"/>
    <n v="0"/>
    <n v="0"/>
    <n v="0"/>
    <n v="0"/>
    <n v="0"/>
    <n v="0"/>
    <n v="0"/>
    <n v="0"/>
    <n v="0"/>
    <n v="0"/>
  </r>
  <r>
    <x v="21"/>
    <s v="0 PRD Str/Impv, Whitehorn 1-RET"/>
    <s v="Other Production Plant"/>
    <n v="0"/>
    <n v="0"/>
    <n v="0"/>
    <n v="0"/>
    <n v="0"/>
    <n v="0"/>
    <n v="0"/>
    <n v="0"/>
    <n v="0"/>
    <n v="0"/>
    <n v="0"/>
    <n v="0"/>
    <n v="0"/>
    <n v="0"/>
  </r>
  <r>
    <x v="21"/>
    <s v="0 PRD Str/Impv, Whitehorn 2-3Cm"/>
    <s v="Other Production Plant"/>
    <n v="1161"/>
    <n v="1161"/>
    <n v="1161"/>
    <n v="1161"/>
    <n v="1161"/>
    <n v="1161"/>
    <n v="1161"/>
    <n v="1161"/>
    <n v="1486"/>
    <n v="1487"/>
    <n v="1487"/>
    <n v="1487"/>
    <n v="1487"/>
    <n v="1283358"/>
  </r>
  <r>
    <x v="21"/>
    <s v="0 PRD Str/Impv, Whitehorn 2-NSC"/>
    <s v="Other Production Plant"/>
    <n v="0"/>
    <n v="0"/>
    <n v="0"/>
    <n v="0"/>
    <n v="0"/>
    <n v="0"/>
    <n v="0"/>
    <n v="0"/>
    <n v="0"/>
    <n v="0"/>
    <n v="0"/>
    <n v="0"/>
    <n v="0"/>
    <n v="0"/>
  </r>
  <r>
    <x v="21"/>
    <s v="01 PRD Str/Impv, Hop Ridge-NSC"/>
    <s v="Other Production Plant"/>
    <n v="0"/>
    <n v="0"/>
    <n v="0"/>
    <n v="0"/>
    <n v="0"/>
    <n v="0"/>
    <n v="0"/>
    <n v="0"/>
    <n v="0"/>
    <n v="0"/>
    <n v="0"/>
    <n v="0"/>
    <n v="0"/>
    <n v="0"/>
  </r>
  <r>
    <x v="21"/>
    <s v="01 PRD Str/Impv, Hopkins Ridge"/>
    <s v="Other Production Plant"/>
    <n v="3413"/>
    <n v="3413"/>
    <n v="3413"/>
    <n v="3413"/>
    <n v="3413"/>
    <n v="3413"/>
    <n v="3413"/>
    <n v="3413"/>
    <n v="3413"/>
    <n v="3413"/>
    <n v="3413"/>
    <n v="3413"/>
    <n v="3413"/>
    <n v="3413472"/>
  </r>
  <r>
    <x v="21"/>
    <s v="01 PRD Str/Impv, LSR"/>
    <s v="Other Production Plant"/>
    <n v="31394"/>
    <n v="31394"/>
    <n v="31394"/>
    <n v="31394"/>
    <n v="31394"/>
    <n v="31394"/>
    <n v="31394"/>
    <n v="31394"/>
    <n v="31394"/>
    <n v="31394"/>
    <n v="31394"/>
    <n v="31394"/>
    <n v="31394"/>
    <n v="31393617"/>
  </r>
  <r>
    <x v="21"/>
    <s v="01 PRD Str/Impv, LSR-NSC"/>
    <s v="Other Production Plant"/>
    <n v="0"/>
    <n v="0"/>
    <n v="0"/>
    <n v="0"/>
    <n v="0"/>
    <n v="0"/>
    <n v="0"/>
    <n v="0"/>
    <n v="0"/>
    <n v="0"/>
    <n v="0"/>
    <n v="0"/>
    <n v="0"/>
    <n v="0"/>
  </r>
  <r>
    <x v="21"/>
    <s v="01 PRD Str/Impv, Wild Horse"/>
    <s v="Other Production Plant"/>
    <n v="11885"/>
    <n v="11885"/>
    <n v="11885"/>
    <n v="11885"/>
    <n v="11885"/>
    <n v="11885"/>
    <n v="11885"/>
    <n v="11885"/>
    <n v="11885"/>
    <n v="11885"/>
    <n v="11885"/>
    <n v="11885"/>
    <n v="11885"/>
    <n v="11884555"/>
  </r>
  <r>
    <x v="21"/>
    <s v="01 PRD Str/Impv, Wild Horse-NSC"/>
    <s v="Other Production Plant"/>
    <n v="0"/>
    <n v="0"/>
    <n v="0"/>
    <n v="0"/>
    <n v="0"/>
    <n v="0"/>
    <n v="0"/>
    <n v="0"/>
    <n v="0"/>
    <n v="0"/>
    <n v="0"/>
    <n v="0"/>
    <n v="0"/>
    <n v="0"/>
  </r>
  <r>
    <x v="21"/>
    <s v="01 PRD Str/Impv,Wild Horse Expa"/>
    <s v="Other Production Plant"/>
    <n v="3236"/>
    <n v="3236"/>
    <n v="3236"/>
    <n v="3236"/>
    <n v="3236"/>
    <n v="3236"/>
    <n v="3236"/>
    <n v="3236"/>
    <n v="3236"/>
    <n v="3236"/>
    <n v="3236"/>
    <n v="3236"/>
    <n v="3236"/>
    <n v="3235517"/>
  </r>
  <r>
    <x v="21"/>
    <s v="01 PRD Str/Impv,Wld Hrs Exp-NSC"/>
    <s v="Other Production Plant"/>
    <n v="0"/>
    <n v="0"/>
    <n v="0"/>
    <n v="0"/>
    <n v="0"/>
    <n v="0"/>
    <n v="0"/>
    <n v="0"/>
    <n v="0"/>
    <n v="0"/>
    <n v="0"/>
    <n v="0"/>
    <n v="0"/>
    <n v="0"/>
  </r>
  <r>
    <x v="21"/>
    <s v="1 PRD LH Impv, Whitehorn-DONOTU"/>
    <s v="Other Production Plant"/>
    <n v="0"/>
    <n v="0"/>
    <n v="0"/>
    <n v="0"/>
    <n v="0"/>
    <n v="0"/>
    <n v="0"/>
    <n v="0"/>
    <n v="0"/>
    <n v="0"/>
    <n v="0"/>
    <n v="0"/>
    <n v="0"/>
    <n v="0"/>
  </r>
  <r>
    <x v="22"/>
    <s v="PRD Fuel Hldr, Fredonia 3&amp;4 OP"/>
    <s v="Other Production Plant"/>
    <n v="1014"/>
    <n v="1014"/>
    <n v="1014"/>
    <n v="1014"/>
    <n v="1014"/>
    <n v="1014"/>
    <n v="1014"/>
    <n v="1014"/>
    <n v="1014"/>
    <n v="1014"/>
    <n v="1014"/>
    <n v="1014"/>
    <n v="1014"/>
    <n v="1014307"/>
  </r>
  <r>
    <x v="22"/>
    <s v="PRD Fuel Hldr, Fredonia 3&amp;-NSC"/>
    <s v="Other Production Plant"/>
    <n v="0"/>
    <n v="0"/>
    <n v="0"/>
    <n v="0"/>
    <n v="0"/>
    <n v="0"/>
    <n v="0"/>
    <n v="0"/>
    <n v="0"/>
    <n v="0"/>
    <n v="0"/>
    <n v="0"/>
    <n v="0"/>
    <n v="0"/>
  </r>
  <r>
    <x v="22"/>
    <s v="PRD Fuel Hldr, Gldndale OP-NSC"/>
    <s v="Other Production Plant"/>
    <n v="0"/>
    <n v="0"/>
    <n v="0"/>
    <n v="0"/>
    <n v="0"/>
    <n v="0"/>
    <n v="0"/>
    <n v="0"/>
    <n v="0"/>
    <n v="0"/>
    <n v="0"/>
    <n v="0"/>
    <n v="0"/>
    <n v="0"/>
  </r>
  <r>
    <x v="22"/>
    <s v="PRD Fuel Hldr, Gldndale-NSC"/>
    <s v="Other Production Plant"/>
    <n v="0"/>
    <n v="0"/>
    <n v="0"/>
    <n v="0"/>
    <n v="0"/>
    <n v="0"/>
    <n v="0"/>
    <n v="0"/>
    <n v="0"/>
    <n v="0"/>
    <n v="0"/>
    <n v="0"/>
    <n v="0"/>
    <n v="0"/>
  </r>
  <r>
    <x v="22"/>
    <s v="PRD Fuel Holder, Cystal Mtn"/>
    <s v="Other Production Plant"/>
    <n v="476"/>
    <n v="476"/>
    <n v="476"/>
    <n v="476"/>
    <n v="476"/>
    <n v="476"/>
    <n v="476"/>
    <n v="476"/>
    <n v="476"/>
    <n v="476"/>
    <n v="476"/>
    <n v="476"/>
    <n v="476"/>
    <n v="476309"/>
  </r>
  <r>
    <x v="22"/>
    <s v="PRD Fuel Holder, Cystal Mt-NSC"/>
    <s v="Other Production Plant"/>
    <n v="0"/>
    <n v="0"/>
    <n v="0"/>
    <n v="0"/>
    <n v="0"/>
    <n v="0"/>
    <n v="0"/>
    <n v="0"/>
    <n v="0"/>
    <n v="0"/>
    <n v="0"/>
    <n v="0"/>
    <n v="0"/>
    <n v="0"/>
  </r>
  <r>
    <x v="22"/>
    <s v="PRD Fuel Holder, Encogen"/>
    <s v="Other Production Plant"/>
    <n v="8122"/>
    <n v="8122"/>
    <n v="8122"/>
    <n v="8122"/>
    <n v="8122"/>
    <n v="8122"/>
    <n v="8122"/>
    <n v="8122"/>
    <n v="8122"/>
    <n v="8122"/>
    <n v="8122"/>
    <n v="8122"/>
    <n v="8348"/>
    <n v="8131078"/>
  </r>
  <r>
    <x v="22"/>
    <s v="PRD Fuel Holder, Encogen-NSC"/>
    <s v="Other Production Plant"/>
    <n v="0"/>
    <n v="0"/>
    <n v="0"/>
    <n v="0"/>
    <n v="0"/>
    <n v="0"/>
    <n v="0"/>
    <n v="0"/>
    <n v="0"/>
    <n v="0"/>
    <n v="0"/>
    <n v="0"/>
    <n v="0"/>
    <n v="0"/>
  </r>
  <r>
    <x v="22"/>
    <s v="PRD Fuel Holder, Ferndale"/>
    <s v="Other Production Plant"/>
    <n v="418"/>
    <n v="418"/>
    <n v="418"/>
    <n v="418"/>
    <n v="418"/>
    <n v="418"/>
    <n v="418"/>
    <n v="418"/>
    <n v="418"/>
    <n v="418"/>
    <n v="418"/>
    <n v="418"/>
    <n v="418"/>
    <n v="418443"/>
  </r>
  <r>
    <x v="22"/>
    <s v="PRD Fuel Holder, Ferndale-NSC"/>
    <s v="Other Production Plant"/>
    <n v="0"/>
    <n v="0"/>
    <n v="0"/>
    <n v="0"/>
    <n v="0"/>
    <n v="0"/>
    <n v="0"/>
    <n v="0"/>
    <n v="0"/>
    <n v="0"/>
    <n v="0"/>
    <n v="0"/>
    <n v="0"/>
    <n v="0"/>
  </r>
  <r>
    <x v="22"/>
    <s v="PRD Fuel Holder, Fred 1/APC"/>
    <s v="Other Production Plant"/>
    <n v="1805"/>
    <n v="1805"/>
    <n v="1805"/>
    <n v="1805"/>
    <n v="1805"/>
    <n v="1805"/>
    <n v="1805"/>
    <n v="1805"/>
    <n v="1805"/>
    <n v="1805"/>
    <n v="1805"/>
    <n v="1805"/>
    <n v="1805"/>
    <n v="1804663"/>
  </r>
  <r>
    <x v="22"/>
    <s v="PRD Fuel Holder, Fred 1/AP-NSC"/>
    <s v="Other Production Plant"/>
    <n v="0"/>
    <n v="0"/>
    <n v="0"/>
    <n v="0"/>
    <n v="0"/>
    <n v="0"/>
    <n v="0"/>
    <n v="0"/>
    <n v="0"/>
    <n v="0"/>
    <n v="0"/>
    <n v="0"/>
    <n v="0"/>
    <n v="0"/>
  </r>
  <r>
    <x v="22"/>
    <s v="PRD Fuel Holder, Frederick-NSC"/>
    <s v="Other Production Plant"/>
    <n v="0"/>
    <n v="0"/>
    <n v="0"/>
    <n v="0"/>
    <n v="0"/>
    <n v="0"/>
    <n v="0"/>
    <n v="0"/>
    <n v="0"/>
    <n v="0"/>
    <n v="0"/>
    <n v="0"/>
    <n v="0"/>
    <n v="0"/>
  </r>
  <r>
    <x v="22"/>
    <s v="PRD Fuel Holder, Frederickson"/>
    <s v="Other Production Plant"/>
    <n v="3702"/>
    <n v="3702"/>
    <n v="3702"/>
    <n v="3702"/>
    <n v="3702"/>
    <n v="3702"/>
    <n v="3702"/>
    <n v="3702"/>
    <n v="3702"/>
    <n v="3702"/>
    <n v="3702"/>
    <n v="3702"/>
    <n v="3702"/>
    <n v="3702107"/>
  </r>
  <r>
    <x v="22"/>
    <s v="PRD Fuel Holder, Fredonia"/>
    <s v="Other Production Plant"/>
    <n v="2726"/>
    <n v="2726"/>
    <n v="2726"/>
    <n v="2726"/>
    <n v="2726"/>
    <n v="2726"/>
    <n v="2726"/>
    <n v="2726"/>
    <n v="2726"/>
    <n v="2726"/>
    <n v="2726"/>
    <n v="2726"/>
    <n v="2726"/>
    <n v="2725685"/>
  </r>
  <r>
    <x v="22"/>
    <s v="PRD Fuel Holder, Goldendale"/>
    <s v="Other Production Plant"/>
    <n v="0"/>
    <n v="0"/>
    <n v="0"/>
    <n v="0"/>
    <n v="0"/>
    <n v="0"/>
    <n v="0"/>
    <n v="0"/>
    <n v="0"/>
    <n v="0"/>
    <n v="0"/>
    <n v="0"/>
    <n v="0"/>
    <n v="0"/>
  </r>
  <r>
    <x v="22"/>
    <s v="PRD Fuel Holder, Goldendale OP"/>
    <s v="Other Production Plant"/>
    <n v="1888"/>
    <n v="1888"/>
    <n v="1888"/>
    <n v="1888"/>
    <n v="1888"/>
    <n v="1888"/>
    <n v="1888"/>
    <n v="1888"/>
    <n v="1888"/>
    <n v="1888"/>
    <n v="1888"/>
    <n v="1888"/>
    <n v="1888"/>
    <n v="1887875"/>
  </r>
  <r>
    <x v="22"/>
    <s v="PRD Fuel Holder, Mint Farm"/>
    <s v="Other Production Plant"/>
    <n v="0"/>
    <n v="0"/>
    <n v="0"/>
    <n v="0"/>
    <n v="0"/>
    <n v="0"/>
    <n v="0"/>
    <n v="0"/>
    <n v="0"/>
    <n v="0"/>
    <n v="0"/>
    <n v="0"/>
    <n v="0"/>
    <n v="0"/>
  </r>
  <r>
    <x v="22"/>
    <s v="PRD Fuel Holder, Mint Farm OP"/>
    <s v="Other Production Plant"/>
    <n v="1458"/>
    <n v="1458"/>
    <n v="1458"/>
    <n v="1458"/>
    <n v="1458"/>
    <n v="1458"/>
    <n v="1458"/>
    <n v="1458"/>
    <n v="1458"/>
    <n v="1458"/>
    <n v="1458"/>
    <n v="1458"/>
    <n v="1458"/>
    <n v="1457862"/>
  </r>
  <r>
    <x v="22"/>
    <s v="PRD Fuel Holder, Mint Farm-NSC"/>
    <s v="Other Production Plant"/>
    <n v="0"/>
    <n v="0"/>
    <n v="0"/>
    <n v="0"/>
    <n v="0"/>
    <n v="0"/>
    <n v="0"/>
    <n v="0"/>
    <n v="0"/>
    <n v="0"/>
    <n v="0"/>
    <n v="0"/>
    <n v="0"/>
    <n v="0"/>
  </r>
  <r>
    <x v="22"/>
    <s v="PRD Fuel Holder, Mint OP-NSC"/>
    <s v="Other Production Plant"/>
    <n v="0"/>
    <n v="0"/>
    <n v="0"/>
    <n v="0"/>
    <n v="0"/>
    <n v="0"/>
    <n v="0"/>
    <n v="0"/>
    <n v="0"/>
    <n v="0"/>
    <n v="0"/>
    <n v="0"/>
    <n v="0"/>
    <n v="0"/>
  </r>
  <r>
    <x v="22"/>
    <s v="PRD Fuel Holder, South WHB-RET"/>
    <s v="Other Production Plant"/>
    <n v="0"/>
    <n v="0"/>
    <n v="0"/>
    <n v="0"/>
    <n v="0"/>
    <n v="0"/>
    <n v="0"/>
    <n v="0"/>
    <n v="0"/>
    <n v="0"/>
    <n v="0"/>
    <n v="0"/>
    <n v="0"/>
    <n v="0"/>
  </r>
  <r>
    <x v="22"/>
    <s v="PRD Fuel Holder, Sumas"/>
    <s v="Other Production Plant"/>
    <n v="0"/>
    <n v="0"/>
    <n v="0"/>
    <n v="0"/>
    <n v="0"/>
    <n v="0"/>
    <n v="0"/>
    <n v="0"/>
    <n v="0"/>
    <n v="0"/>
    <n v="0"/>
    <n v="0"/>
    <n v="0"/>
    <n v="0"/>
  </r>
  <r>
    <x v="22"/>
    <s v="PRD Fuel Holder, Sumas OP"/>
    <s v="Other Production Plant"/>
    <n v="3890"/>
    <n v="3890"/>
    <n v="3890"/>
    <n v="3890"/>
    <n v="3890"/>
    <n v="3890"/>
    <n v="3890"/>
    <n v="3890"/>
    <n v="3890"/>
    <n v="3890"/>
    <n v="3890"/>
    <n v="3890"/>
    <n v="3890"/>
    <n v="3889943"/>
  </r>
  <r>
    <x v="22"/>
    <s v="PRD Fuel Holder, Sumas OP-NSC"/>
    <s v="Other Production Plant"/>
    <n v="0"/>
    <n v="0"/>
    <n v="0"/>
    <n v="0"/>
    <n v="0"/>
    <n v="0"/>
    <n v="0"/>
    <n v="0"/>
    <n v="0"/>
    <n v="0"/>
    <n v="0"/>
    <n v="0"/>
    <n v="0"/>
    <n v="0"/>
  </r>
  <r>
    <x v="22"/>
    <s v="PRD Fuel Holder, Sumas-NSC"/>
    <s v="Other Production Plant"/>
    <n v="0"/>
    <n v="0"/>
    <n v="0"/>
    <n v="0"/>
    <n v="0"/>
    <n v="0"/>
    <n v="0"/>
    <n v="0"/>
    <n v="0"/>
    <n v="0"/>
    <n v="0"/>
    <n v="0"/>
    <n v="0"/>
    <n v="0"/>
  </r>
  <r>
    <x v="22"/>
    <s v="PRD Fuel Holder, WH 1-RET"/>
    <s v="Other Production Plant"/>
    <n v="0"/>
    <n v="0"/>
    <n v="0"/>
    <n v="0"/>
    <n v="0"/>
    <n v="0"/>
    <n v="0"/>
    <n v="0"/>
    <n v="0"/>
    <n v="0"/>
    <n v="0"/>
    <n v="0"/>
    <n v="0"/>
    <n v="0"/>
  </r>
  <r>
    <x v="22"/>
    <s v="PRD Fuel Holder, Whitehorn 2-3"/>
    <s v="Other Production Plant"/>
    <n v="134"/>
    <n v="134"/>
    <n v="134"/>
    <n v="134"/>
    <n v="134"/>
    <n v="134"/>
    <n v="134"/>
    <n v="134"/>
    <n v="134"/>
    <n v="134"/>
    <n v="134"/>
    <n v="134"/>
    <n v="134"/>
    <n v="134195"/>
  </r>
  <r>
    <x v="22"/>
    <s v="PRD Fuel Holder, Whitehorn-NSC"/>
    <s v="Other Production Plant"/>
    <n v="0"/>
    <n v="0"/>
    <n v="0"/>
    <n v="0"/>
    <n v="0"/>
    <n v="0"/>
    <n v="0"/>
    <n v="0"/>
    <n v="0"/>
    <n v="0"/>
    <n v="0"/>
    <n v="0"/>
    <n v="0"/>
    <n v="0"/>
  </r>
  <r>
    <x v="23"/>
    <s v="0 102 PRD Gen, Goldendale"/>
    <s v="Other Production Plant"/>
    <n v="0"/>
    <n v="0"/>
    <n v="0"/>
    <n v="0"/>
    <n v="0"/>
    <n v="0"/>
    <n v="0"/>
    <n v="0"/>
    <n v="0"/>
    <n v="0"/>
    <n v="0"/>
    <n v="0"/>
    <n v="0"/>
    <n v="0"/>
  </r>
  <r>
    <x v="23"/>
    <s v="0 PRD Gen, Crystal Mtn"/>
    <s v="Other Production Plant"/>
    <n v="576"/>
    <n v="576"/>
    <n v="576"/>
    <n v="576"/>
    <n v="576"/>
    <n v="576"/>
    <n v="576"/>
    <n v="576"/>
    <n v="576"/>
    <n v="576"/>
    <n v="576"/>
    <n v="576"/>
    <n v="576"/>
    <n v="575843"/>
  </r>
  <r>
    <x v="23"/>
    <s v="0 PRD Gen, Crystal Mtn-NSC"/>
    <s v="Other Production Plant"/>
    <n v="0"/>
    <n v="0"/>
    <n v="0"/>
    <n v="0"/>
    <n v="0"/>
    <n v="0"/>
    <n v="0"/>
    <n v="0"/>
    <n v="0"/>
    <n v="0"/>
    <n v="0"/>
    <n v="0"/>
    <n v="0"/>
    <n v="0"/>
  </r>
  <r>
    <x v="23"/>
    <s v="0 PRD Gen, Frederickson"/>
    <s v="Other Production Plant"/>
    <n v="29941"/>
    <n v="29941"/>
    <n v="29941"/>
    <n v="29941"/>
    <n v="29941"/>
    <n v="30464"/>
    <n v="30465"/>
    <n v="30465"/>
    <n v="30465"/>
    <n v="30465"/>
    <n v="30465"/>
    <n v="30465"/>
    <n v="30465"/>
    <n v="30268382"/>
  </r>
  <r>
    <x v="23"/>
    <s v="0 PRD Gen, Frederickson-NSC"/>
    <s v="Other Production Plant"/>
    <n v="0"/>
    <n v="0"/>
    <n v="0"/>
    <n v="0"/>
    <n v="0"/>
    <n v="0"/>
    <n v="0"/>
    <n v="0"/>
    <n v="0"/>
    <n v="0"/>
    <n v="0"/>
    <n v="0"/>
    <n v="0"/>
    <n v="0"/>
  </r>
  <r>
    <x v="23"/>
    <s v="0 PRD Gen, Fredonia"/>
    <s v="Other Production Plant"/>
    <n v="45398"/>
    <n v="45398"/>
    <n v="45398"/>
    <n v="45398"/>
    <n v="45398"/>
    <n v="45570"/>
    <n v="45573"/>
    <n v="45573"/>
    <n v="45573"/>
    <n v="45573"/>
    <n v="45635"/>
    <n v="45635"/>
    <n v="45715"/>
    <n v="45523424"/>
  </r>
  <r>
    <x v="23"/>
    <s v="0 PRD Gen, Fredonia 3&amp;4 OP"/>
    <s v="Other Production Plant"/>
    <n v="54421"/>
    <n v="54554"/>
    <n v="54569"/>
    <n v="54569"/>
    <n v="54569"/>
    <n v="54569"/>
    <n v="54569"/>
    <n v="54569"/>
    <n v="54569"/>
    <n v="54569"/>
    <n v="56683"/>
    <n v="56685"/>
    <n v="56815"/>
    <n v="55007632"/>
  </r>
  <r>
    <x v="23"/>
    <s v="0 PRD Gen, Fredonia 3&amp;4 OP-NSC"/>
    <s v="Other Production Plant"/>
    <n v="0"/>
    <n v="0"/>
    <n v="0"/>
    <n v="0"/>
    <n v="0"/>
    <n v="0"/>
    <n v="0"/>
    <n v="0"/>
    <n v="0"/>
    <n v="0"/>
    <n v="0"/>
    <n v="0"/>
    <n v="0"/>
    <n v="0"/>
  </r>
  <r>
    <x v="23"/>
    <s v="0 PRD Gen, Fredonia-NSC"/>
    <s v="Other Production Plant"/>
    <n v="0"/>
    <n v="0"/>
    <n v="0"/>
    <n v="0"/>
    <n v="0"/>
    <n v="0"/>
    <n v="0"/>
    <n v="0"/>
    <n v="0"/>
    <n v="0"/>
    <n v="0"/>
    <n v="0"/>
    <n v="0"/>
    <n v="0"/>
  </r>
  <r>
    <x v="23"/>
    <s v="0 PRD Gen, South Whidbey-RET"/>
    <s v="Other Production Plant"/>
    <n v="0"/>
    <n v="0"/>
    <n v="0"/>
    <n v="0"/>
    <n v="0"/>
    <n v="0"/>
    <n v="0"/>
    <n v="0"/>
    <n v="0"/>
    <n v="0"/>
    <n v="0"/>
    <n v="0"/>
    <n v="0"/>
    <n v="0"/>
  </r>
  <r>
    <x v="23"/>
    <s v="0 PRD Gen, Whitehorn 1-RET"/>
    <s v="Other Production Plant"/>
    <n v="0"/>
    <n v="0"/>
    <n v="0"/>
    <n v="0"/>
    <n v="0"/>
    <n v="0"/>
    <n v="0"/>
    <n v="0"/>
    <n v="0"/>
    <n v="0"/>
    <n v="0"/>
    <n v="0"/>
    <n v="0"/>
    <n v="0"/>
  </r>
  <r>
    <x v="23"/>
    <s v="0 PRD Gen, Whitehorn 2&amp;3 pu-NSC"/>
    <s v="Other Production Plant"/>
    <n v="0"/>
    <n v="0"/>
    <n v="0"/>
    <n v="0"/>
    <n v="0"/>
    <n v="0"/>
    <n v="0"/>
    <n v="0"/>
    <n v="0"/>
    <n v="0"/>
    <n v="0"/>
    <n v="0"/>
    <n v="0"/>
    <n v="0"/>
  </r>
  <r>
    <x v="23"/>
    <s v="0 PRD Gen, Whitehorn 2&amp;3 purch"/>
    <s v="Other Production Plant"/>
    <n v="28235"/>
    <n v="28235"/>
    <n v="28235"/>
    <n v="28235"/>
    <n v="28235"/>
    <n v="28235"/>
    <n v="28235"/>
    <n v="28235"/>
    <n v="28235"/>
    <n v="28235"/>
    <n v="28235"/>
    <n v="28235"/>
    <n v="28235"/>
    <n v="28235000"/>
  </r>
  <r>
    <x v="23"/>
    <s v="0 PRD Gen, Whitehorn 2-3 Com"/>
    <s v="Other Production Plant"/>
    <n v="5815"/>
    <n v="5815"/>
    <n v="5815"/>
    <n v="5815"/>
    <n v="5815"/>
    <n v="5878"/>
    <n v="5878"/>
    <n v="5878"/>
    <n v="5878"/>
    <n v="5892"/>
    <n v="5922"/>
    <n v="5922"/>
    <n v="8657"/>
    <n v="5978933"/>
  </r>
  <r>
    <x v="23"/>
    <s v="0 PRD Gen, Whitehorn 2-3 Co-NSC"/>
    <s v="Other Production Plant"/>
    <n v="0"/>
    <n v="0"/>
    <n v="0"/>
    <n v="0"/>
    <n v="0"/>
    <n v="0"/>
    <n v="0"/>
    <n v="0"/>
    <n v="0"/>
    <n v="0"/>
    <n v="0"/>
    <n v="0"/>
    <n v="0"/>
    <n v="0"/>
  </r>
  <r>
    <x v="23"/>
    <s v="01 PRD Gen, Hopkins Expansi-NSC"/>
    <s v="Other Production Plant"/>
    <n v="0"/>
    <n v="0"/>
    <n v="0"/>
    <n v="0"/>
    <n v="0"/>
    <n v="0"/>
    <n v="0"/>
    <n v="0"/>
    <n v="0"/>
    <n v="0"/>
    <n v="0"/>
    <n v="0"/>
    <n v="0"/>
    <n v="0"/>
  </r>
  <r>
    <x v="23"/>
    <s v="01 PRD Gen, Hopkins Expansion"/>
    <s v="Other Production Plant"/>
    <n v="10728"/>
    <n v="10728"/>
    <n v="10728"/>
    <n v="10728"/>
    <n v="10728"/>
    <n v="10718"/>
    <n v="10718"/>
    <n v="10718"/>
    <n v="10959"/>
    <n v="10959"/>
    <n v="10959"/>
    <n v="10959"/>
    <n v="10959"/>
    <n v="10812261"/>
  </r>
  <r>
    <x v="23"/>
    <s v="01 PRD Gen, Hopkins Ridge"/>
    <s v="Other Production Plant"/>
    <n v="142992"/>
    <n v="142855"/>
    <n v="142855"/>
    <n v="142617"/>
    <n v="142859"/>
    <n v="142728"/>
    <n v="142661"/>
    <n v="142651"/>
    <n v="142490"/>
    <n v="142493"/>
    <n v="142495"/>
    <n v="142400"/>
    <n v="142410"/>
    <n v="142650422"/>
  </r>
  <r>
    <x v="23"/>
    <s v="01 PRD Gen, Hopkins Ridge-NSC"/>
    <s v="Other Production Plant"/>
    <n v="0"/>
    <n v="0"/>
    <n v="0"/>
    <n v="0"/>
    <n v="0"/>
    <n v="0"/>
    <n v="0"/>
    <n v="0"/>
    <n v="0"/>
    <n v="0"/>
    <n v="0"/>
    <n v="0"/>
    <n v="0"/>
    <n v="0"/>
  </r>
  <r>
    <x v="23"/>
    <s v="01 PRD Gen, LSR"/>
    <s v="Other Production Plant"/>
    <n v="583464"/>
    <n v="583486"/>
    <n v="583480"/>
    <n v="583464"/>
    <n v="583489"/>
    <n v="583441"/>
    <n v="583205"/>
    <n v="583217"/>
    <n v="583188"/>
    <n v="583209"/>
    <n v="583416"/>
    <n v="583094"/>
    <n v="583095"/>
    <n v="583330781"/>
  </r>
  <r>
    <x v="23"/>
    <s v="01 PRD Gen, LSR-NSC"/>
    <s v="Other Production Plant"/>
    <n v="0"/>
    <n v="0"/>
    <n v="0"/>
    <n v="0"/>
    <n v="0"/>
    <n v="0"/>
    <n v="0"/>
    <n v="0"/>
    <n v="0"/>
    <n v="0"/>
    <n v="0"/>
    <n v="0"/>
    <n v="0"/>
    <n v="0"/>
  </r>
  <r>
    <x v="23"/>
    <s v="01 PRD Gen, Wild Horse Solar"/>
    <s v="Other Production Plant"/>
    <n v="3131"/>
    <n v="3131"/>
    <n v="3131"/>
    <n v="3131"/>
    <n v="3131"/>
    <n v="3131"/>
    <n v="3131"/>
    <n v="3131"/>
    <n v="3131"/>
    <n v="3131"/>
    <n v="3131"/>
    <n v="3131"/>
    <n v="3131"/>
    <n v="3130666"/>
  </r>
  <r>
    <x v="23"/>
    <s v="01 PRD Gen, Wild Horse Wind"/>
    <s v="Other Production Plant"/>
    <n v="299548"/>
    <n v="299560"/>
    <n v="299551"/>
    <n v="299610"/>
    <n v="300215"/>
    <n v="299588"/>
    <n v="299596"/>
    <n v="299621"/>
    <n v="299660"/>
    <n v="299744"/>
    <n v="299758"/>
    <n v="299673"/>
    <n v="299680"/>
    <n v="299682547"/>
  </r>
  <r>
    <x v="23"/>
    <s v="01 PRD Gen, Wild Horse Wind-NSC"/>
    <s v="Other Production Plant"/>
    <n v="0"/>
    <n v="0"/>
    <n v="0"/>
    <n v="0"/>
    <n v="0"/>
    <n v="0"/>
    <n v="0"/>
    <n v="0"/>
    <n v="0"/>
    <n v="0"/>
    <n v="0"/>
    <n v="0"/>
    <n v="0"/>
    <n v="0"/>
  </r>
  <r>
    <x v="23"/>
    <s v="01 PRD Gen, Wld Hrs Solar-NSC"/>
    <s v="Other Production Plant"/>
    <n v="0"/>
    <n v="0"/>
    <n v="0"/>
    <n v="0"/>
    <n v="0"/>
    <n v="0"/>
    <n v="0"/>
    <n v="0"/>
    <n v="0"/>
    <n v="0"/>
    <n v="0"/>
    <n v="0"/>
    <n v="0"/>
    <n v="0"/>
  </r>
  <r>
    <x v="23"/>
    <s v="01 PRD Gen,Wild Horse Expansion"/>
    <s v="Other Production Plant"/>
    <n v="67666"/>
    <n v="67666"/>
    <n v="67666"/>
    <n v="67665"/>
    <n v="67665"/>
    <n v="67593"/>
    <n v="67593"/>
    <n v="67593"/>
    <n v="67593"/>
    <n v="67593"/>
    <n v="67593"/>
    <n v="67593"/>
    <n v="67591"/>
    <n v="67620490"/>
  </r>
  <r>
    <x v="23"/>
    <s v="01 PRD Gen,Wld Hrs Expansio-NSC"/>
    <s v="Other Production Plant"/>
    <n v="0"/>
    <n v="0"/>
    <n v="0"/>
    <n v="0"/>
    <n v="0"/>
    <n v="0"/>
    <n v="0"/>
    <n v="0"/>
    <n v="0"/>
    <n v="0"/>
    <n v="0"/>
    <n v="0"/>
    <n v="0"/>
    <n v="0"/>
  </r>
  <r>
    <x v="23"/>
    <s v="1 PRD Gen LH, Fredonia-RETIRED"/>
    <s v="Other Production Plant"/>
    <n v="0"/>
    <n v="0"/>
    <n v="0"/>
    <n v="0"/>
    <n v="0"/>
    <n v="0"/>
    <n v="0"/>
    <n v="0"/>
    <n v="0"/>
    <n v="0"/>
    <n v="0"/>
    <n v="0"/>
    <n v="0"/>
    <n v="0"/>
  </r>
  <r>
    <x v="23"/>
    <s v="1 PRD Gen LH, Whitehorn-DONOTUS"/>
    <s v="Other Production Plant"/>
    <n v="0"/>
    <n v="0"/>
    <n v="0"/>
    <n v="0"/>
    <n v="0"/>
    <n v="0"/>
    <n v="0"/>
    <n v="0"/>
    <n v="0"/>
    <n v="0"/>
    <n v="0"/>
    <n v="0"/>
    <n v="0"/>
    <n v="0"/>
  </r>
  <r>
    <x v="23"/>
    <s v="20 PRD Gen, Encogen"/>
    <s v="Other Production Plant"/>
    <n v="74376"/>
    <n v="74376"/>
    <n v="74376"/>
    <n v="74376"/>
    <n v="74376"/>
    <n v="74376"/>
    <n v="74376"/>
    <n v="74376"/>
    <n v="74376"/>
    <n v="74335"/>
    <n v="74343"/>
    <n v="74357"/>
    <n v="75070"/>
    <n v="74397216"/>
  </r>
  <r>
    <x v="23"/>
    <s v="20 PRD Gen, Encogen-NSC"/>
    <s v="Other Production Plant"/>
    <n v="0"/>
    <n v="0"/>
    <n v="0"/>
    <n v="0"/>
    <n v="0"/>
    <n v="0"/>
    <n v="0"/>
    <n v="0"/>
    <n v="0"/>
    <n v="0"/>
    <n v="0"/>
    <n v="0"/>
    <n v="0"/>
    <n v="0"/>
  </r>
  <r>
    <x v="23"/>
    <s v="20 PRD Gen, Ferndale"/>
    <s v="Other Production Plant"/>
    <n v="48656"/>
    <n v="48637"/>
    <n v="48637"/>
    <n v="48637"/>
    <n v="48637"/>
    <n v="48637"/>
    <n v="48637"/>
    <n v="48637"/>
    <n v="48637"/>
    <n v="48637"/>
    <n v="48637"/>
    <n v="48637"/>
    <n v="50590"/>
    <n v="48718759"/>
  </r>
  <r>
    <x v="23"/>
    <s v="20 PRD Gen, Ferndale-NSC"/>
    <s v="Other Production Plant"/>
    <n v="0"/>
    <n v="0"/>
    <n v="0"/>
    <n v="0"/>
    <n v="0"/>
    <n v="0"/>
    <n v="0"/>
    <n v="0"/>
    <n v="0"/>
    <n v="0"/>
    <n v="0"/>
    <n v="0"/>
    <n v="0"/>
    <n v="0"/>
  </r>
  <r>
    <x v="23"/>
    <s v="20 PRD Gen, Fred 1/APC"/>
    <s v="Other Production Plant"/>
    <n v="22756"/>
    <n v="22756"/>
    <n v="22763"/>
    <n v="22763"/>
    <n v="22763"/>
    <n v="22763"/>
    <n v="22763"/>
    <n v="22763"/>
    <n v="22763"/>
    <n v="22763"/>
    <n v="22763"/>
    <n v="22763"/>
    <n v="22763"/>
    <n v="22761972"/>
  </r>
  <r>
    <x v="23"/>
    <s v="20 PRD Gen, Fred 1/APC-NSC"/>
    <s v="Other Production Plant"/>
    <n v="0"/>
    <n v="0"/>
    <n v="0"/>
    <n v="0"/>
    <n v="0"/>
    <n v="0"/>
    <n v="0"/>
    <n v="0"/>
    <n v="0"/>
    <n v="0"/>
    <n v="0"/>
    <n v="0"/>
    <n v="0"/>
    <n v="0"/>
  </r>
  <r>
    <x v="23"/>
    <s v="20 PRD Gen, Goldendale"/>
    <s v="Other Production Plant"/>
    <n v="39371"/>
    <n v="39371"/>
    <n v="39371"/>
    <n v="39371"/>
    <n v="39371"/>
    <n v="39371"/>
    <n v="39601"/>
    <n v="40257"/>
    <n v="40258"/>
    <n v="40258"/>
    <n v="40252"/>
    <n v="40252"/>
    <n v="40252"/>
    <n v="39795500"/>
  </r>
  <r>
    <x v="23"/>
    <s v="20 PRD Gen, Goldendale OP"/>
    <s v="Other Production Plant"/>
    <n v="44242"/>
    <n v="44242"/>
    <n v="44242"/>
    <n v="44242"/>
    <n v="44242"/>
    <n v="44242"/>
    <n v="43729"/>
    <n v="43626"/>
    <n v="43626"/>
    <n v="43626"/>
    <n v="43626"/>
    <n v="43626"/>
    <n v="43626"/>
    <n v="43917086"/>
  </r>
  <r>
    <x v="23"/>
    <s v="20 PRD Gen, Goldendale OP-NSC"/>
    <s v="Other Production Plant"/>
    <n v="0"/>
    <n v="0"/>
    <n v="0"/>
    <n v="0"/>
    <n v="0"/>
    <n v="0"/>
    <n v="0"/>
    <n v="0"/>
    <n v="0"/>
    <n v="0"/>
    <n v="0"/>
    <n v="0"/>
    <n v="0"/>
    <n v="0"/>
  </r>
  <r>
    <x v="23"/>
    <s v="20 PRD Gen, Goldendale-NSC"/>
    <s v="Other Production Plant"/>
    <n v="0"/>
    <n v="0"/>
    <n v="0"/>
    <n v="0"/>
    <n v="0"/>
    <n v="0"/>
    <n v="0"/>
    <n v="0"/>
    <n v="0"/>
    <n v="0"/>
    <n v="0"/>
    <n v="0"/>
    <n v="0"/>
    <n v="0"/>
  </r>
  <r>
    <x v="23"/>
    <s v="20 PRD Gen, Mint Farm"/>
    <s v="Other Production Plant"/>
    <n v="23249"/>
    <n v="23283"/>
    <n v="23281"/>
    <n v="23302"/>
    <n v="23301"/>
    <n v="23303"/>
    <n v="23303"/>
    <n v="23326"/>
    <n v="23324"/>
    <n v="23324"/>
    <n v="23346"/>
    <n v="23512"/>
    <n v="23512"/>
    <n v="23332178"/>
  </r>
  <r>
    <x v="23"/>
    <s v="20 PRD Gen, Mint Farm OP"/>
    <s v="Other Production Plant"/>
    <n v="14781"/>
    <n v="14781"/>
    <n v="14781"/>
    <n v="14781"/>
    <n v="14781"/>
    <n v="14781"/>
    <n v="14861"/>
    <n v="14781"/>
    <n v="14781"/>
    <n v="14781"/>
    <n v="14781"/>
    <n v="14781"/>
    <n v="14781"/>
    <n v="14787976"/>
  </r>
  <r>
    <x v="23"/>
    <s v="20 PRD Gen, Mint Farm OP-NSC"/>
    <s v="Other Production Plant"/>
    <n v="0"/>
    <n v="0"/>
    <n v="0"/>
    <n v="0"/>
    <n v="0"/>
    <n v="0"/>
    <n v="0"/>
    <n v="0"/>
    <n v="0"/>
    <n v="0"/>
    <n v="0"/>
    <n v="0"/>
    <n v="0"/>
    <n v="0"/>
  </r>
  <r>
    <x v="23"/>
    <s v="20 PRD Gen, Mint Farm-NSC"/>
    <s v="Other Production Plant"/>
    <n v="0"/>
    <n v="0"/>
    <n v="0"/>
    <n v="0"/>
    <n v="0"/>
    <n v="0"/>
    <n v="0"/>
    <n v="0"/>
    <n v="0"/>
    <n v="0"/>
    <n v="0"/>
    <n v="0"/>
    <n v="0"/>
    <n v="0"/>
  </r>
  <r>
    <x v="23"/>
    <s v="20 PRD Gen, Sumas"/>
    <s v="Other Production Plant"/>
    <n v="7769"/>
    <n v="7769"/>
    <n v="7769"/>
    <n v="7770"/>
    <n v="7770"/>
    <n v="8310"/>
    <n v="8316"/>
    <n v="8311"/>
    <n v="8311"/>
    <n v="8311"/>
    <n v="8311"/>
    <n v="9117"/>
    <n v="9205"/>
    <n v="8212516"/>
  </r>
  <r>
    <x v="23"/>
    <s v="20 PRD Gen, Sumas OP"/>
    <s v="Other Production Plant"/>
    <n v="18514"/>
    <n v="18514"/>
    <n v="18514"/>
    <n v="18514"/>
    <n v="18514"/>
    <n v="18514"/>
    <n v="18514"/>
    <n v="18514"/>
    <n v="18514"/>
    <n v="18514"/>
    <n v="18514"/>
    <n v="17980"/>
    <n v="17980"/>
    <n v="18447551"/>
  </r>
  <r>
    <x v="23"/>
    <s v="20 PRD Gen, Sumas OP-NSC"/>
    <s v="Other Production Plant"/>
    <n v="0"/>
    <n v="0"/>
    <n v="0"/>
    <n v="0"/>
    <n v="0"/>
    <n v="0"/>
    <n v="0"/>
    <n v="0"/>
    <n v="0"/>
    <n v="0"/>
    <n v="0"/>
    <n v="0"/>
    <n v="0"/>
    <n v="0"/>
  </r>
  <r>
    <x v="23"/>
    <s v="20 PRD Gen, Sumas-NSC"/>
    <s v="Other Production Plant"/>
    <n v="0"/>
    <n v="0"/>
    <n v="0"/>
    <n v="0"/>
    <n v="0"/>
    <n v="0"/>
    <n v="0"/>
    <n v="0"/>
    <n v="0"/>
    <n v="0"/>
    <n v="0"/>
    <n v="0"/>
    <n v="0"/>
    <n v="0"/>
  </r>
  <r>
    <x v="24"/>
    <s v="102 PRD Accessory, Epcor CoG"/>
    <s v="Other Production Plant"/>
    <n v="0"/>
    <n v="0"/>
    <n v="0"/>
    <n v="0"/>
    <n v="0"/>
    <n v="0"/>
    <n v="0"/>
    <n v="0"/>
    <n v="0"/>
    <n v="0"/>
    <n v="0"/>
    <n v="0"/>
    <n v="0"/>
    <n v="0"/>
  </r>
  <r>
    <x v="24"/>
    <s v="PRD Accessory, Cystal Mtn"/>
    <s v="Other Production Plant"/>
    <n v="407"/>
    <n v="407"/>
    <n v="407"/>
    <n v="427"/>
    <n v="427"/>
    <n v="427"/>
    <n v="427"/>
    <n v="427"/>
    <n v="427"/>
    <n v="427"/>
    <n v="427"/>
    <n v="427"/>
    <n v="427"/>
    <n v="423091"/>
  </r>
  <r>
    <x v="24"/>
    <s v="PRD Accessory, Cystal Mtn-NSC"/>
    <s v="Other Production Plant"/>
    <n v="0"/>
    <n v="0"/>
    <n v="0"/>
    <n v="0"/>
    <n v="0"/>
    <n v="0"/>
    <n v="0"/>
    <n v="0"/>
    <n v="0"/>
    <n v="0"/>
    <n v="0"/>
    <n v="0"/>
    <n v="0"/>
    <n v="0"/>
  </r>
  <r>
    <x v="24"/>
    <s v="PRD Accessory, Encogen"/>
    <s v="Other Production Plant"/>
    <n v="2109"/>
    <n v="2109"/>
    <n v="2109"/>
    <n v="2109"/>
    <n v="2109"/>
    <n v="2109"/>
    <n v="2109"/>
    <n v="2109"/>
    <n v="2109"/>
    <n v="2109"/>
    <n v="2109"/>
    <n v="2109"/>
    <n v="2109"/>
    <n v="2109234"/>
  </r>
  <r>
    <x v="24"/>
    <s v="PRD Accessory, Encogen-NSC"/>
    <s v="Other Production Plant"/>
    <n v="0"/>
    <n v="0"/>
    <n v="0"/>
    <n v="0"/>
    <n v="0"/>
    <n v="0"/>
    <n v="0"/>
    <n v="0"/>
    <n v="0"/>
    <n v="0"/>
    <n v="0"/>
    <n v="0"/>
    <n v="0"/>
    <n v="0"/>
  </r>
  <r>
    <x v="24"/>
    <s v="PRD Accessory, Ferndale"/>
    <s v="Other Production Plant"/>
    <n v="3521"/>
    <n v="3521"/>
    <n v="3521"/>
    <n v="3521"/>
    <n v="3521"/>
    <n v="3521"/>
    <n v="3521"/>
    <n v="3521"/>
    <n v="3521"/>
    <n v="3521"/>
    <n v="3521"/>
    <n v="3521"/>
    <n v="3521"/>
    <n v="3521061"/>
  </r>
  <r>
    <x v="24"/>
    <s v="PRD Accessory, Ferndale-NSC"/>
    <s v="Other Production Plant"/>
    <n v="0"/>
    <n v="0"/>
    <n v="0"/>
    <n v="0"/>
    <n v="0"/>
    <n v="0"/>
    <n v="0"/>
    <n v="0"/>
    <n v="0"/>
    <n v="0"/>
    <n v="0"/>
    <n v="0"/>
    <n v="0"/>
    <n v="0"/>
  </r>
  <r>
    <x v="24"/>
    <s v="PRD Accessory, Fred 1/APC"/>
    <s v="Other Production Plant"/>
    <n v="297"/>
    <n v="297"/>
    <n v="297"/>
    <n v="297"/>
    <n v="297"/>
    <n v="297"/>
    <n v="297"/>
    <n v="297"/>
    <n v="297"/>
    <n v="297"/>
    <n v="297"/>
    <n v="297"/>
    <n v="297"/>
    <n v="296767"/>
  </r>
  <r>
    <x v="24"/>
    <s v="PRD Accessory, Fred 1/APC-NSC"/>
    <s v="Other Production Plant"/>
    <n v="0"/>
    <n v="0"/>
    <n v="0"/>
    <n v="0"/>
    <n v="0"/>
    <n v="0"/>
    <n v="0"/>
    <n v="0"/>
    <n v="0"/>
    <n v="0"/>
    <n v="0"/>
    <n v="0"/>
    <n v="0"/>
    <n v="0"/>
  </r>
  <r>
    <x v="24"/>
    <s v="PRD Accessory, Frederickson"/>
    <s v="Other Production Plant"/>
    <n v="2852"/>
    <n v="2852"/>
    <n v="2852"/>
    <n v="2852"/>
    <n v="2852"/>
    <n v="2852"/>
    <n v="2852"/>
    <n v="2852"/>
    <n v="2852"/>
    <n v="2852"/>
    <n v="2852"/>
    <n v="2852"/>
    <n v="2852"/>
    <n v="2851683"/>
  </r>
  <r>
    <x v="24"/>
    <s v="PRD Accessory, Frederickso-NSC"/>
    <s v="Other Production Plant"/>
    <n v="0"/>
    <n v="0"/>
    <n v="0"/>
    <n v="0"/>
    <n v="0"/>
    <n v="0"/>
    <n v="0"/>
    <n v="0"/>
    <n v="0"/>
    <n v="0"/>
    <n v="0"/>
    <n v="0"/>
    <n v="0"/>
    <n v="0"/>
  </r>
  <r>
    <x v="24"/>
    <s v="PRD Accessory, Fredonia"/>
    <s v="Other Production Plant"/>
    <n v="2060"/>
    <n v="2060"/>
    <n v="2060"/>
    <n v="2060"/>
    <n v="2060"/>
    <n v="2060"/>
    <n v="2060"/>
    <n v="2060"/>
    <n v="2060"/>
    <n v="2060"/>
    <n v="2060"/>
    <n v="2060"/>
    <n v="2060"/>
    <n v="2059820"/>
  </r>
  <r>
    <x v="24"/>
    <s v="PRD Accessory, Fredonia 3&amp;4 OP"/>
    <s v="Other Production Plant"/>
    <n v="5128"/>
    <n v="5128"/>
    <n v="5128"/>
    <n v="5128"/>
    <n v="5128"/>
    <n v="5128"/>
    <n v="5128"/>
    <n v="5128"/>
    <n v="5128"/>
    <n v="5128"/>
    <n v="5128"/>
    <n v="5128"/>
    <n v="5304"/>
    <n v="5135406"/>
  </r>
  <r>
    <x v="24"/>
    <s v="PRD Accessory, Fredonia 3&amp;-NSC"/>
    <s v="Other Production Plant"/>
    <n v="0"/>
    <n v="0"/>
    <n v="0"/>
    <n v="0"/>
    <n v="0"/>
    <n v="0"/>
    <n v="0"/>
    <n v="0"/>
    <n v="0"/>
    <n v="0"/>
    <n v="0"/>
    <n v="0"/>
    <n v="0"/>
    <n v="0"/>
  </r>
  <r>
    <x v="24"/>
    <s v="PRD Accessory, Fredonia-NSC"/>
    <s v="Other Production Plant"/>
    <n v="0"/>
    <n v="0"/>
    <n v="0"/>
    <n v="0"/>
    <n v="0"/>
    <n v="0"/>
    <n v="0"/>
    <n v="0"/>
    <n v="0"/>
    <n v="0"/>
    <n v="0"/>
    <n v="0"/>
    <n v="0"/>
    <n v="0"/>
  </r>
  <r>
    <x v="24"/>
    <s v="PRD Accessory, Goldendale"/>
    <s v="Other Production Plant"/>
    <n v="0"/>
    <n v="0"/>
    <n v="0"/>
    <n v="0"/>
    <n v="0"/>
    <n v="0"/>
    <n v="0"/>
    <n v="0"/>
    <n v="0"/>
    <n v="0"/>
    <n v="0"/>
    <n v="0"/>
    <n v="0"/>
    <n v="0"/>
  </r>
  <r>
    <x v="24"/>
    <s v="PRD Accessory, Goldendale -NSC"/>
    <s v="Other Production Plant"/>
    <n v="0"/>
    <n v="0"/>
    <n v="0"/>
    <n v="0"/>
    <n v="0"/>
    <n v="0"/>
    <n v="0"/>
    <n v="0"/>
    <n v="0"/>
    <n v="0"/>
    <n v="0"/>
    <n v="0"/>
    <n v="0"/>
    <n v="0"/>
  </r>
  <r>
    <x v="24"/>
    <s v="PRD Accessory, Goldendale OP"/>
    <s v="Other Production Plant"/>
    <n v="9468"/>
    <n v="9468"/>
    <n v="9468"/>
    <n v="9468"/>
    <n v="9468"/>
    <n v="9468"/>
    <n v="9468"/>
    <n v="9468"/>
    <n v="9468"/>
    <n v="9468"/>
    <n v="9468"/>
    <n v="9468"/>
    <n v="9468"/>
    <n v="9468135"/>
  </r>
  <r>
    <x v="24"/>
    <s v="PRD Accessory, Goldendale-NSC"/>
    <s v="Other Production Plant"/>
    <n v="0"/>
    <n v="0"/>
    <n v="0"/>
    <n v="0"/>
    <n v="0"/>
    <n v="0"/>
    <n v="0"/>
    <n v="0"/>
    <n v="0"/>
    <n v="0"/>
    <n v="0"/>
    <n v="0"/>
    <n v="0"/>
    <n v="0"/>
  </r>
  <r>
    <x v="24"/>
    <s v="PRD Accessory, Mint Farm"/>
    <s v="Other Production Plant"/>
    <n v="0"/>
    <n v="0"/>
    <n v="0"/>
    <n v="0"/>
    <n v="0"/>
    <n v="198"/>
    <n v="198"/>
    <n v="293"/>
    <n v="293"/>
    <n v="293"/>
    <n v="293"/>
    <n v="293"/>
    <n v="293"/>
    <n v="167316"/>
  </r>
  <r>
    <x v="24"/>
    <s v="PRD Accessory, Mint Farm OP"/>
    <s v="Other Production Plant"/>
    <n v="2824"/>
    <n v="2824"/>
    <n v="2824"/>
    <n v="2824"/>
    <n v="2824"/>
    <n v="2824"/>
    <n v="2824"/>
    <n v="2824"/>
    <n v="2824"/>
    <n v="2824"/>
    <n v="2824"/>
    <n v="2824"/>
    <n v="2824"/>
    <n v="2823972"/>
  </r>
  <r>
    <x v="24"/>
    <s v="PRD Accessory, Mint Farm-NSC"/>
    <s v="Other Production Plant"/>
    <n v="0"/>
    <n v="0"/>
    <n v="0"/>
    <n v="0"/>
    <n v="0"/>
    <n v="0"/>
    <n v="0"/>
    <n v="0"/>
    <n v="0"/>
    <n v="0"/>
    <n v="0"/>
    <n v="0"/>
    <n v="0"/>
    <n v="0"/>
  </r>
  <r>
    <x v="24"/>
    <s v="PRD Accessory, Mint OP-NSC"/>
    <s v="Other Production Plant"/>
    <n v="0"/>
    <n v="0"/>
    <n v="0"/>
    <n v="0"/>
    <n v="0"/>
    <n v="0"/>
    <n v="0"/>
    <n v="0"/>
    <n v="0"/>
    <n v="0"/>
    <n v="0"/>
    <n v="0"/>
    <n v="0"/>
    <n v="0"/>
  </r>
  <r>
    <x v="24"/>
    <s v="PRD Accessory, Sumas"/>
    <s v="Other Production Plant"/>
    <n v="293"/>
    <n v="293"/>
    <n v="293"/>
    <n v="293"/>
    <n v="293"/>
    <n v="293"/>
    <n v="293"/>
    <n v="293"/>
    <n v="293"/>
    <n v="293"/>
    <n v="362"/>
    <n v="362"/>
    <n v="362"/>
    <n v="307690"/>
  </r>
  <r>
    <x v="24"/>
    <s v="PRD Accessory, Sumas OP"/>
    <s v="Other Production Plant"/>
    <n v="4082"/>
    <n v="4082"/>
    <n v="4082"/>
    <n v="4082"/>
    <n v="4082"/>
    <n v="4082"/>
    <n v="4082"/>
    <n v="4082"/>
    <n v="4082"/>
    <n v="4082"/>
    <n v="4082"/>
    <n v="4082"/>
    <n v="4082"/>
    <n v="4082462"/>
  </r>
  <r>
    <x v="24"/>
    <s v="PRD Accessory, Sumas OP-NSC"/>
    <s v="Other Production Plant"/>
    <n v="0"/>
    <n v="0"/>
    <n v="0"/>
    <n v="0"/>
    <n v="0"/>
    <n v="0"/>
    <n v="0"/>
    <n v="0"/>
    <n v="0"/>
    <n v="0"/>
    <n v="0"/>
    <n v="0"/>
    <n v="0"/>
    <n v="0"/>
  </r>
  <r>
    <x v="24"/>
    <s v="PRD Accessory, Sumas-NSC"/>
    <s v="Other Production Plant"/>
    <n v="0"/>
    <n v="0"/>
    <n v="0"/>
    <n v="0"/>
    <n v="0"/>
    <n v="0"/>
    <n v="0"/>
    <n v="0"/>
    <n v="0"/>
    <n v="0"/>
    <n v="0"/>
    <n v="0"/>
    <n v="0"/>
    <n v="0"/>
  </r>
  <r>
    <x v="24"/>
    <s v="PRD Accessory, Whitehorn 1_RET"/>
    <s v="Other Production Plant"/>
    <n v="0"/>
    <n v="0"/>
    <n v="0"/>
    <n v="0"/>
    <n v="0"/>
    <n v="0"/>
    <n v="0"/>
    <n v="0"/>
    <n v="0"/>
    <n v="0"/>
    <n v="0"/>
    <n v="0"/>
    <n v="0"/>
    <n v="0"/>
  </r>
  <r>
    <x v="24"/>
    <s v="PRD Accessory, Whitehorn 2-3 C"/>
    <s v="Other Production Plant"/>
    <n v="202"/>
    <n v="202"/>
    <n v="202"/>
    <n v="202"/>
    <n v="202"/>
    <n v="202"/>
    <n v="202"/>
    <n v="202"/>
    <n v="202"/>
    <n v="202"/>
    <n v="202"/>
    <n v="202"/>
    <n v="202"/>
    <n v="201938"/>
  </r>
  <r>
    <x v="24"/>
    <s v="PRD Accessory, Whitehorn 2-NSC"/>
    <s v="Other Production Plant"/>
    <n v="0"/>
    <n v="0"/>
    <n v="0"/>
    <n v="0"/>
    <n v="0"/>
    <n v="0"/>
    <n v="0"/>
    <n v="0"/>
    <n v="0"/>
    <n v="0"/>
    <n v="0"/>
    <n v="0"/>
    <n v="0"/>
    <n v="0"/>
  </r>
  <r>
    <x v="24"/>
    <s v="01 PRD Accessory, Hop Ridge-NSC"/>
    <s v="Other Production Plant"/>
    <n v="0"/>
    <n v="0"/>
    <n v="0"/>
    <n v="0"/>
    <n v="0"/>
    <n v="0"/>
    <n v="0"/>
    <n v="0"/>
    <n v="0"/>
    <n v="0"/>
    <n v="0"/>
    <n v="0"/>
    <n v="0"/>
    <n v="0"/>
  </r>
  <r>
    <x v="24"/>
    <s v="01 PRD Accessory, Hopkins Ridge"/>
    <s v="Other Production Plant"/>
    <n v="13605"/>
    <n v="13851"/>
    <n v="13851"/>
    <n v="13788"/>
    <n v="13794"/>
    <n v="13724"/>
    <n v="13722"/>
    <n v="13724"/>
    <n v="13720"/>
    <n v="13723"/>
    <n v="13723"/>
    <n v="13721"/>
    <n v="13716"/>
    <n v="13750201"/>
  </r>
  <r>
    <x v="24"/>
    <s v="01 PRD Accessory, LSR"/>
    <s v="Other Production Plant"/>
    <n v="68475"/>
    <n v="68475"/>
    <n v="68475"/>
    <n v="68475"/>
    <n v="68475"/>
    <n v="68473"/>
    <n v="68472"/>
    <n v="68472"/>
    <n v="68485"/>
    <n v="68469"/>
    <n v="68469"/>
    <n v="68772"/>
    <n v="68774"/>
    <n v="68511497"/>
  </r>
  <r>
    <x v="24"/>
    <s v="01 PRD Accessory, LSR-NSC"/>
    <s v="Other Production Plant"/>
    <n v="0"/>
    <n v="0"/>
    <n v="0"/>
    <n v="0"/>
    <n v="0"/>
    <n v="0"/>
    <n v="0"/>
    <n v="0"/>
    <n v="0"/>
    <n v="0"/>
    <n v="0"/>
    <n v="0"/>
    <n v="0"/>
    <n v="0"/>
  </r>
  <r>
    <x v="24"/>
    <s v="01 PRD Accessory,Wild Horse Exp"/>
    <s v="Other Production Plant"/>
    <n v="9214"/>
    <n v="9214"/>
    <n v="9214"/>
    <n v="9214"/>
    <n v="9214"/>
    <n v="9214"/>
    <n v="9214"/>
    <n v="9214"/>
    <n v="9214"/>
    <n v="9214"/>
    <n v="9214"/>
    <n v="9214"/>
    <n v="9214"/>
    <n v="9214314"/>
  </r>
  <r>
    <x v="24"/>
    <s v="01 PRD Accessory,Wild HorseWind"/>
    <s v="Other Production Plant"/>
    <n v="26651"/>
    <n v="26664"/>
    <n v="26654"/>
    <n v="26643"/>
    <n v="26658"/>
    <n v="26638"/>
    <n v="26636"/>
    <n v="26660"/>
    <n v="26636"/>
    <n v="26636"/>
    <n v="26636"/>
    <n v="26632"/>
    <n v="26633"/>
    <n v="26644643"/>
  </r>
  <r>
    <x v="24"/>
    <s v="01 PRD Accessory,WildHorseS-NSC"/>
    <s v="Other Production Plant"/>
    <n v="0"/>
    <n v="0"/>
    <n v="0"/>
    <n v="0"/>
    <n v="0"/>
    <n v="0"/>
    <n v="0"/>
    <n v="0"/>
    <n v="0"/>
    <n v="0"/>
    <n v="0"/>
    <n v="0"/>
    <n v="0"/>
    <n v="0"/>
  </r>
  <r>
    <x v="24"/>
    <s v="01 PRD Accessory,WildHorseSolar"/>
    <s v="Other Production Plant"/>
    <n v="1081"/>
    <n v="1081"/>
    <n v="1081"/>
    <n v="1081"/>
    <n v="1081"/>
    <n v="1081"/>
    <n v="1081"/>
    <n v="1081"/>
    <n v="1081"/>
    <n v="1081"/>
    <n v="1081"/>
    <n v="1081"/>
    <n v="1081"/>
    <n v="1081259"/>
  </r>
  <r>
    <x v="24"/>
    <s v="01 PRD Accessory,Wld Hrs Ex-NSC"/>
    <s v="Other Production Plant"/>
    <n v="0"/>
    <n v="0"/>
    <n v="0"/>
    <n v="0"/>
    <n v="0"/>
    <n v="0"/>
    <n v="0"/>
    <n v="0"/>
    <n v="0"/>
    <n v="0"/>
    <n v="0"/>
    <n v="0"/>
    <n v="0"/>
    <n v="0"/>
  </r>
  <r>
    <x v="24"/>
    <s v="01 PRD Accessory,Wld HrsWin-NSC"/>
    <s v="Other Production Plant"/>
    <n v="0"/>
    <n v="0"/>
    <n v="0"/>
    <n v="0"/>
    <n v="0"/>
    <n v="0"/>
    <n v="0"/>
    <n v="0"/>
    <n v="0"/>
    <n v="0"/>
    <n v="0"/>
    <n v="0"/>
    <n v="0"/>
    <n v="0"/>
  </r>
  <r>
    <x v="25"/>
    <s v="PRD Other, Crystal Mtn-RET"/>
    <s v="Other Production Plant"/>
    <n v="0"/>
    <n v="0"/>
    <n v="0"/>
    <n v="0"/>
    <n v="0"/>
    <n v="0"/>
    <n v="0"/>
    <n v="0"/>
    <n v="0"/>
    <n v="0"/>
    <n v="0"/>
    <n v="0"/>
    <n v="0"/>
    <n v="0"/>
  </r>
  <r>
    <x v="25"/>
    <s v="PRD Other, Encogen"/>
    <s v="Other Production Plant"/>
    <n v="793"/>
    <n v="793"/>
    <n v="793"/>
    <n v="793"/>
    <n v="793"/>
    <n v="793"/>
    <n v="793"/>
    <n v="793"/>
    <n v="793"/>
    <n v="793"/>
    <n v="793"/>
    <n v="793"/>
    <n v="793"/>
    <n v="792721"/>
  </r>
  <r>
    <x v="25"/>
    <s v="PRD Other, Encogen-NSC"/>
    <s v="Other Production Plant"/>
    <n v="0"/>
    <n v="0"/>
    <n v="0"/>
    <n v="0"/>
    <n v="0"/>
    <n v="0"/>
    <n v="0"/>
    <n v="0"/>
    <n v="0"/>
    <n v="0"/>
    <n v="0"/>
    <n v="0"/>
    <n v="0"/>
    <n v="0"/>
  </r>
  <r>
    <x v="25"/>
    <s v="PRD Other, Ferndale"/>
    <s v="Other Production Plant"/>
    <n v="666"/>
    <n v="666"/>
    <n v="666"/>
    <n v="666"/>
    <n v="666"/>
    <n v="666"/>
    <n v="666"/>
    <n v="666"/>
    <n v="666"/>
    <n v="666"/>
    <n v="666"/>
    <n v="666"/>
    <n v="666"/>
    <n v="665876"/>
  </r>
  <r>
    <x v="25"/>
    <s v="PRD Other, Ferndale-NSC"/>
    <s v="Other Production Plant"/>
    <n v="0"/>
    <n v="0"/>
    <n v="0"/>
    <n v="0"/>
    <n v="0"/>
    <n v="0"/>
    <n v="0"/>
    <n v="0"/>
    <n v="0"/>
    <n v="0"/>
    <n v="0"/>
    <n v="0"/>
    <n v="0"/>
    <n v="0"/>
  </r>
  <r>
    <x v="25"/>
    <s v="PRD Other, Frederickson"/>
    <s v="Other Production Plant"/>
    <n v="156"/>
    <n v="156"/>
    <n v="156"/>
    <n v="156"/>
    <n v="156"/>
    <n v="156"/>
    <n v="156"/>
    <n v="156"/>
    <n v="156"/>
    <n v="156"/>
    <n v="156"/>
    <n v="156"/>
    <n v="156"/>
    <n v="156088"/>
  </r>
  <r>
    <x v="25"/>
    <s v="PRD Other, Frederickson-NSC"/>
    <s v="Other Production Plant"/>
    <n v="0"/>
    <n v="0"/>
    <n v="0"/>
    <n v="0"/>
    <n v="0"/>
    <n v="0"/>
    <n v="0"/>
    <n v="0"/>
    <n v="0"/>
    <n v="0"/>
    <n v="0"/>
    <n v="0"/>
    <n v="0"/>
    <n v="0"/>
  </r>
  <r>
    <x v="25"/>
    <s v="PRD Other, Fredonia"/>
    <s v="Other Production Plant"/>
    <n v="186"/>
    <n v="186"/>
    <n v="186"/>
    <n v="186"/>
    <n v="186"/>
    <n v="186"/>
    <n v="186"/>
    <n v="186"/>
    <n v="186"/>
    <n v="186"/>
    <n v="186"/>
    <n v="186"/>
    <n v="186"/>
    <n v="186111"/>
  </r>
  <r>
    <x v="25"/>
    <s v="PRD Other, Fredonia 3&amp;4 OP"/>
    <s v="Other Production Plant"/>
    <n v="167"/>
    <n v="167"/>
    <n v="167"/>
    <n v="167"/>
    <n v="167"/>
    <n v="167"/>
    <n v="167"/>
    <n v="167"/>
    <n v="167"/>
    <n v="167"/>
    <n v="167"/>
    <n v="167"/>
    <n v="167"/>
    <n v="167227"/>
  </r>
  <r>
    <x v="25"/>
    <s v="PRD Other, Fredonia 3&amp;4 OP-NSC"/>
    <s v="Other Production Plant"/>
    <n v="0"/>
    <n v="0"/>
    <n v="0"/>
    <n v="0"/>
    <n v="0"/>
    <n v="0"/>
    <n v="0"/>
    <n v="0"/>
    <n v="0"/>
    <n v="0"/>
    <n v="0"/>
    <n v="0"/>
    <n v="0"/>
    <n v="0"/>
  </r>
  <r>
    <x v="25"/>
    <s v="PRD Other, Fredonia-NSC"/>
    <s v="Other Production Plant"/>
    <n v="0"/>
    <n v="0"/>
    <n v="0"/>
    <n v="0"/>
    <n v="0"/>
    <n v="0"/>
    <n v="0"/>
    <n v="0"/>
    <n v="0"/>
    <n v="0"/>
    <n v="0"/>
    <n v="0"/>
    <n v="0"/>
    <n v="0"/>
  </r>
  <r>
    <x v="25"/>
    <s v="PRD Other, Goldendale"/>
    <s v="Other Production Plant"/>
    <n v="0"/>
    <n v="0"/>
    <n v="0"/>
    <n v="0"/>
    <n v="0"/>
    <n v="0"/>
    <n v="0"/>
    <n v="0"/>
    <n v="0"/>
    <n v="0"/>
    <n v="0"/>
    <n v="0"/>
    <n v="0"/>
    <n v="0"/>
  </r>
  <r>
    <x v="25"/>
    <s v="PRD Other, Goldendale OP"/>
    <s v="Other Production Plant"/>
    <n v="2134"/>
    <n v="2134"/>
    <n v="2134"/>
    <n v="2134"/>
    <n v="2134"/>
    <n v="2134"/>
    <n v="2134"/>
    <n v="2134"/>
    <n v="2134"/>
    <n v="2134"/>
    <n v="2134"/>
    <n v="2134"/>
    <n v="2134"/>
    <n v="2134388"/>
  </r>
  <r>
    <x v="25"/>
    <s v="PRD Other, Goldendale OP-NSC"/>
    <s v="Other Production Plant"/>
    <n v="0"/>
    <n v="0"/>
    <n v="0"/>
    <n v="0"/>
    <n v="0"/>
    <n v="0"/>
    <n v="0"/>
    <n v="0"/>
    <n v="0"/>
    <n v="0"/>
    <n v="0"/>
    <n v="0"/>
    <n v="0"/>
    <n v="0"/>
  </r>
  <r>
    <x v="25"/>
    <s v="PRD Other, Goldendale-NSC"/>
    <s v="Other Production Plant"/>
    <n v="0"/>
    <n v="0"/>
    <n v="0"/>
    <n v="0"/>
    <n v="0"/>
    <n v="0"/>
    <n v="0"/>
    <n v="0"/>
    <n v="0"/>
    <n v="0"/>
    <n v="0"/>
    <n v="0"/>
    <n v="0"/>
    <n v="0"/>
  </r>
  <r>
    <x v="25"/>
    <s v="PRD Other, Mint Farm"/>
    <s v="Other Production Plant"/>
    <n v="81"/>
    <n v="81"/>
    <n v="81"/>
    <n v="81"/>
    <n v="81"/>
    <n v="81"/>
    <n v="81"/>
    <n v="159"/>
    <n v="159"/>
    <n v="247"/>
    <n v="247"/>
    <n v="247"/>
    <n v="332"/>
    <n v="145863"/>
  </r>
  <r>
    <x v="25"/>
    <s v="PRD Other, Mint Farm OP"/>
    <s v="Other Production Plant"/>
    <n v="637"/>
    <n v="637"/>
    <n v="637"/>
    <n v="637"/>
    <n v="637"/>
    <n v="637"/>
    <n v="637"/>
    <n v="637"/>
    <n v="637"/>
    <n v="637"/>
    <n v="637"/>
    <n v="637"/>
    <n v="637"/>
    <n v="636604"/>
  </r>
  <r>
    <x v="25"/>
    <s v="PRD Other, Mint Farm OP-NSC"/>
    <s v="Other Production Plant"/>
    <n v="0"/>
    <n v="0"/>
    <n v="0"/>
    <n v="0"/>
    <n v="0"/>
    <n v="0"/>
    <n v="0"/>
    <n v="0"/>
    <n v="0"/>
    <n v="0"/>
    <n v="0"/>
    <n v="0"/>
    <n v="0"/>
    <n v="0"/>
  </r>
  <r>
    <x v="25"/>
    <s v="PRD Other, Mint Farm-NSC"/>
    <s v="Other Production Plant"/>
    <n v="0"/>
    <n v="0"/>
    <n v="0"/>
    <n v="0"/>
    <n v="0"/>
    <n v="0"/>
    <n v="0"/>
    <n v="0"/>
    <n v="0"/>
    <n v="0"/>
    <n v="0"/>
    <n v="0"/>
    <n v="0"/>
    <n v="0"/>
  </r>
  <r>
    <x v="25"/>
    <s v="PRD Other, South Whidbey-RET"/>
    <s v="Other Production Plant"/>
    <n v="0"/>
    <n v="0"/>
    <n v="0"/>
    <n v="0"/>
    <n v="0"/>
    <n v="0"/>
    <n v="0"/>
    <n v="0"/>
    <n v="0"/>
    <n v="0"/>
    <n v="0"/>
    <n v="0"/>
    <n v="0"/>
    <n v="0"/>
  </r>
  <r>
    <x v="25"/>
    <s v="PRD Other, Sumas"/>
    <s v="Other Production Plant"/>
    <n v="0"/>
    <n v="0"/>
    <n v="0"/>
    <n v="0"/>
    <n v="0"/>
    <n v="0"/>
    <n v="0"/>
    <n v="0"/>
    <n v="0"/>
    <n v="0"/>
    <n v="0"/>
    <n v="0"/>
    <n v="0"/>
    <n v="0"/>
  </r>
  <r>
    <x v="25"/>
    <s v="PRD Other, Sumas OP"/>
    <s v="Other Production Plant"/>
    <n v="2152"/>
    <n v="2152"/>
    <n v="2152"/>
    <n v="2152"/>
    <n v="2152"/>
    <n v="2152"/>
    <n v="2152"/>
    <n v="2152"/>
    <n v="2152"/>
    <n v="2152"/>
    <n v="2152"/>
    <n v="2191"/>
    <n v="2191"/>
    <n v="2156868"/>
  </r>
  <r>
    <x v="25"/>
    <s v="PRD Other, Sumas OP-NSC"/>
    <s v="Other Production Plant"/>
    <n v="0"/>
    <n v="0"/>
    <n v="0"/>
    <n v="0"/>
    <n v="0"/>
    <n v="0"/>
    <n v="0"/>
    <n v="0"/>
    <n v="0"/>
    <n v="0"/>
    <n v="0"/>
    <n v="0"/>
    <n v="0"/>
    <n v="0"/>
  </r>
  <r>
    <x v="25"/>
    <s v="PRD Other, Sumas-NSC"/>
    <s v="Other Production Plant"/>
    <n v="0"/>
    <n v="0"/>
    <n v="0"/>
    <n v="0"/>
    <n v="0"/>
    <n v="0"/>
    <n v="0"/>
    <n v="0"/>
    <n v="0"/>
    <n v="0"/>
    <n v="0"/>
    <n v="0"/>
    <n v="0"/>
    <n v="0"/>
  </r>
  <r>
    <x v="25"/>
    <s v="PRD Other, Whitehorn 1-RET"/>
    <s v="Other Production Plant"/>
    <n v="0"/>
    <n v="0"/>
    <n v="0"/>
    <n v="0"/>
    <n v="0"/>
    <n v="0"/>
    <n v="0"/>
    <n v="0"/>
    <n v="0"/>
    <n v="0"/>
    <n v="0"/>
    <n v="0"/>
    <n v="0"/>
    <n v="0"/>
  </r>
  <r>
    <x v="25"/>
    <s v="PRD Other, Whitehorn 2-3 C-NSC"/>
    <s v="Other Production Plant"/>
    <n v="0"/>
    <n v="0"/>
    <n v="0"/>
    <n v="0"/>
    <n v="0"/>
    <n v="0"/>
    <n v="0"/>
    <n v="0"/>
    <n v="0"/>
    <n v="0"/>
    <n v="0"/>
    <n v="0"/>
    <n v="0"/>
    <n v="0"/>
  </r>
  <r>
    <x v="25"/>
    <s v="PRD Other, Whitehorn 2-3 Com"/>
    <s v="Other Production Plant"/>
    <n v="46"/>
    <n v="46"/>
    <n v="46"/>
    <n v="46"/>
    <n v="46"/>
    <n v="46"/>
    <n v="46"/>
    <n v="46"/>
    <n v="46"/>
    <n v="46"/>
    <n v="46"/>
    <n v="46"/>
    <n v="46"/>
    <n v="46462"/>
  </r>
  <r>
    <x v="25"/>
    <s v="01 PRD Other, Hopkins Ridge"/>
    <s v="Other Production Plant"/>
    <n v="479"/>
    <n v="479"/>
    <n v="479"/>
    <n v="479"/>
    <n v="479"/>
    <n v="479"/>
    <n v="479"/>
    <n v="479"/>
    <n v="479"/>
    <n v="479"/>
    <n v="479"/>
    <n v="479"/>
    <n v="479"/>
    <n v="479165"/>
  </r>
  <r>
    <x v="25"/>
    <s v="01 PRD Other, Hopkins Ridge-NSC"/>
    <s v="Other Production Plant"/>
    <n v="0"/>
    <n v="0"/>
    <n v="0"/>
    <n v="0"/>
    <n v="0"/>
    <n v="0"/>
    <n v="0"/>
    <n v="0"/>
    <n v="0"/>
    <n v="0"/>
    <n v="0"/>
    <n v="0"/>
    <n v="0"/>
    <n v="0"/>
  </r>
  <r>
    <x v="25"/>
    <s v="01 PRD Other, LSR"/>
    <s v="Other Production Plant"/>
    <n v="2820"/>
    <n v="2820"/>
    <n v="2820"/>
    <n v="2820"/>
    <n v="2820"/>
    <n v="2820"/>
    <n v="2820"/>
    <n v="2820"/>
    <n v="2820"/>
    <n v="2820"/>
    <n v="2820"/>
    <n v="2820"/>
    <n v="2820"/>
    <n v="2820159"/>
  </r>
  <r>
    <x v="25"/>
    <s v="01 PRD Other, LSR-NSC"/>
    <s v="Other Production Plant"/>
    <n v="0"/>
    <n v="0"/>
    <n v="0"/>
    <n v="0"/>
    <n v="0"/>
    <n v="0"/>
    <n v="0"/>
    <n v="0"/>
    <n v="0"/>
    <n v="0"/>
    <n v="0"/>
    <n v="0"/>
    <n v="0"/>
    <n v="0"/>
  </r>
  <r>
    <x v="25"/>
    <s v="01 PRD Other, Wild Horse"/>
    <s v="Other Production Plant"/>
    <n v="677"/>
    <n v="677"/>
    <n v="677"/>
    <n v="677"/>
    <n v="677"/>
    <n v="677"/>
    <n v="677"/>
    <n v="677"/>
    <n v="677"/>
    <n v="677"/>
    <n v="677"/>
    <n v="677"/>
    <n v="677"/>
    <n v="677429"/>
  </r>
  <r>
    <x v="25"/>
    <s v="01 PRD Other, Wild Horse Expan"/>
    <s v="Other Production Plant"/>
    <n v="29"/>
    <n v="29"/>
    <n v="29"/>
    <n v="29"/>
    <n v="29"/>
    <n v="29"/>
    <n v="29"/>
    <n v="29"/>
    <n v="29"/>
    <n v="29"/>
    <n v="29"/>
    <n v="29"/>
    <n v="29"/>
    <n v="28654"/>
  </r>
  <r>
    <x v="25"/>
    <s v="01 PRD Other, Wild Horse-NSC"/>
    <s v="Other Production Plant"/>
    <n v="0"/>
    <n v="0"/>
    <n v="0"/>
    <n v="0"/>
    <n v="0"/>
    <n v="0"/>
    <n v="0"/>
    <n v="0"/>
    <n v="0"/>
    <n v="0"/>
    <n v="0"/>
    <n v="0"/>
    <n v="0"/>
    <n v="0"/>
  </r>
  <r>
    <x v="25"/>
    <s v="01 PRD Other, Wld Hrs Expan-NSC"/>
    <s v="Other Production Plant"/>
    <n v="0"/>
    <n v="0"/>
    <n v="0"/>
    <n v="0"/>
    <n v="0"/>
    <n v="0"/>
    <n v="0"/>
    <n v="0"/>
    <n v="0"/>
    <n v="0"/>
    <n v="0"/>
    <n v="0"/>
    <n v="0"/>
    <n v="0"/>
  </r>
  <r>
    <x v="25"/>
    <s v="1 105 Sta Main Tools, Frederick"/>
    <s v="Other Production Plant"/>
    <n v="0"/>
    <n v="0"/>
    <n v="0"/>
    <n v="0"/>
    <n v="0"/>
    <n v="0"/>
    <n v="0"/>
    <n v="0"/>
    <n v="0"/>
    <n v="0"/>
    <n v="0"/>
    <n v="0"/>
    <n v="0"/>
    <n v="0"/>
  </r>
  <r>
    <x v="25"/>
    <s v="1 PRD Sta Main Tools, Encogen"/>
    <s v="Other Production Plant"/>
    <n v="413"/>
    <n v="413"/>
    <n v="461"/>
    <n v="461"/>
    <n v="461"/>
    <n v="461"/>
    <n v="461"/>
    <n v="461"/>
    <n v="461"/>
    <n v="461"/>
    <n v="461"/>
    <n v="501"/>
    <n v="501"/>
    <n v="459611"/>
  </r>
  <r>
    <x v="25"/>
    <s v="1 PRD Sta Main Tools, Encog-NSC"/>
    <s v="Other Production Plant"/>
    <n v="0"/>
    <n v="0"/>
    <n v="0"/>
    <n v="0"/>
    <n v="0"/>
    <n v="0"/>
    <n v="0"/>
    <n v="0"/>
    <n v="0"/>
    <n v="0"/>
    <n v="0"/>
    <n v="0"/>
    <n v="0"/>
    <n v="0"/>
  </r>
  <r>
    <x v="25"/>
    <s v="1 PRD Sta Main Tools, Ferndale"/>
    <s v="Other Production Plant"/>
    <n v="0"/>
    <n v="0"/>
    <n v="0"/>
    <n v="22"/>
    <n v="22"/>
    <n v="22"/>
    <n v="22"/>
    <n v="22"/>
    <n v="22"/>
    <n v="22"/>
    <n v="22"/>
    <n v="211"/>
    <n v="49"/>
    <n v="34103"/>
  </r>
  <r>
    <x v="25"/>
    <s v="1 PRD Sta Main Tools, Fernd-NSC"/>
    <s v="Other Production Plant"/>
    <n v="0"/>
    <n v="0"/>
    <n v="0"/>
    <n v="0"/>
    <n v="0"/>
    <n v="0"/>
    <n v="0"/>
    <n v="0"/>
    <n v="0"/>
    <n v="0"/>
    <n v="0"/>
    <n v="0"/>
    <n v="0"/>
    <n v="0"/>
  </r>
  <r>
    <x v="25"/>
    <s v="1 PRD Sta Main Tools, Fredonia"/>
    <s v="Other Production Plant"/>
    <n v="537"/>
    <n v="537"/>
    <n v="538"/>
    <n v="538"/>
    <n v="538"/>
    <n v="538"/>
    <n v="538"/>
    <n v="538"/>
    <n v="538"/>
    <n v="554"/>
    <n v="554"/>
    <n v="572"/>
    <n v="579"/>
    <n v="545167"/>
  </r>
  <r>
    <x v="25"/>
    <s v="1 PRD Sta Main Tools, Fredo-NSC"/>
    <s v="Other Production Plant"/>
    <n v="0"/>
    <n v="0"/>
    <n v="0"/>
    <n v="0"/>
    <n v="0"/>
    <n v="0"/>
    <n v="0"/>
    <n v="0"/>
    <n v="0"/>
    <n v="0"/>
    <n v="0"/>
    <n v="0"/>
    <n v="0"/>
    <n v="0"/>
  </r>
  <r>
    <x v="25"/>
    <s v="1 PRD Sta Main Tools, Mint Farm"/>
    <s v="Other Production Plant"/>
    <n v="449"/>
    <n v="449"/>
    <n v="615"/>
    <n v="615"/>
    <n v="615"/>
    <n v="615"/>
    <n v="615"/>
    <n v="615"/>
    <n v="615"/>
    <n v="615"/>
    <n v="615"/>
    <n v="648"/>
    <n v="649"/>
    <n v="598241"/>
  </r>
  <r>
    <x v="25"/>
    <s v="1 PRD Sta Main Tools, Mint-NSC"/>
    <s v="Other Production Plant"/>
    <n v="0"/>
    <n v="0"/>
    <n v="0"/>
    <n v="0"/>
    <n v="0"/>
    <n v="0"/>
    <n v="0"/>
    <n v="0"/>
    <n v="0"/>
    <n v="0"/>
    <n v="0"/>
    <n v="0"/>
    <n v="0"/>
    <n v="0"/>
  </r>
  <r>
    <x v="25"/>
    <s v="1 PRD Sta Main Tools, Sumas"/>
    <s v="Other Production Plant"/>
    <n v="331"/>
    <n v="331"/>
    <n v="350"/>
    <n v="350"/>
    <n v="350"/>
    <n v="350"/>
    <n v="350"/>
    <n v="350"/>
    <n v="350"/>
    <n v="350"/>
    <n v="350"/>
    <n v="375"/>
    <n v="381"/>
    <n v="350930"/>
  </r>
  <r>
    <x v="25"/>
    <s v="1 PRD Sta Main Tools, Sumas-NSC"/>
    <s v="Other Production Plant"/>
    <n v="0"/>
    <n v="0"/>
    <n v="0"/>
    <n v="0"/>
    <n v="0"/>
    <n v="0"/>
    <n v="0"/>
    <n v="0"/>
    <n v="0"/>
    <n v="0"/>
    <n v="0"/>
    <n v="0"/>
    <n v="0"/>
    <n v="0"/>
  </r>
  <r>
    <x v="25"/>
    <s v="1 PRD Sta Main Tools,Goldendale"/>
    <s v="Other Production Plant"/>
    <n v="473"/>
    <n v="473"/>
    <n v="507"/>
    <n v="507"/>
    <n v="507"/>
    <n v="507"/>
    <n v="507"/>
    <n v="507"/>
    <n v="507"/>
    <n v="507"/>
    <n v="507"/>
    <n v="520"/>
    <n v="548"/>
    <n v="505303"/>
  </r>
  <r>
    <x v="25"/>
    <s v="1 PRD Sta Main Tools,Golden-NSC"/>
    <s v="Other Production Plant"/>
    <n v="0"/>
    <n v="0"/>
    <n v="0"/>
    <n v="0"/>
    <n v="0"/>
    <n v="0"/>
    <n v="0"/>
    <n v="0"/>
    <n v="0"/>
    <n v="0"/>
    <n v="0"/>
    <n v="0"/>
    <n v="0"/>
    <n v="0"/>
  </r>
  <r>
    <x v="25"/>
    <s v="1 PRD Sta MainTools, Whiteh-NSC"/>
    <s v="Other Production Plant"/>
    <n v="0"/>
    <n v="0"/>
    <n v="0"/>
    <n v="0"/>
    <n v="0"/>
    <n v="0"/>
    <n v="0"/>
    <n v="0"/>
    <n v="0"/>
    <n v="0"/>
    <n v="0"/>
    <n v="0"/>
    <n v="0"/>
    <n v="0"/>
  </r>
  <r>
    <x v="25"/>
    <s v="1 PRD Sta MainTools, Whitehorn"/>
    <s v="Other Production Plant"/>
    <n v="267"/>
    <n v="267"/>
    <n v="267"/>
    <n v="267"/>
    <n v="267"/>
    <n v="267"/>
    <n v="267"/>
    <n v="267"/>
    <n v="267"/>
    <n v="289"/>
    <n v="289"/>
    <n v="312"/>
    <n v="322"/>
    <n v="276991"/>
  </r>
  <r>
    <x v="25"/>
    <s v="1 PRD Sta MainTools,Crystal Mtn"/>
    <s v="Other Production Plant"/>
    <n v="10"/>
    <n v="10"/>
    <n v="10"/>
    <n v="10"/>
    <n v="10"/>
    <n v="10"/>
    <n v="10"/>
    <n v="10"/>
    <n v="10"/>
    <n v="10"/>
    <n v="10"/>
    <n v="10"/>
    <n v="10"/>
    <n v="10249"/>
  </r>
  <r>
    <x v="25"/>
    <s v="1 PRD Sta MainTools,Crystal-NSC"/>
    <s v="Other Production Plant"/>
    <n v="0"/>
    <n v="0"/>
    <n v="0"/>
    <n v="0"/>
    <n v="0"/>
    <n v="0"/>
    <n v="0"/>
    <n v="0"/>
    <n v="0"/>
    <n v="0"/>
    <n v="0"/>
    <n v="0"/>
    <n v="0"/>
    <n v="0"/>
  </r>
  <r>
    <x v="25"/>
    <s v="1 PRD Sta MainTools,Fred1/E-NSC"/>
    <s v="Other Production Plant"/>
    <n v="0"/>
    <n v="0"/>
    <n v="0"/>
    <n v="0"/>
    <n v="0"/>
    <n v="0"/>
    <n v="0"/>
    <n v="0"/>
    <n v="0"/>
    <n v="0"/>
    <n v="0"/>
    <n v="0"/>
    <n v="0"/>
    <n v="0"/>
  </r>
  <r>
    <x v="25"/>
    <s v="1 PRD Sta MainTools,Fred1/Epcor"/>
    <s v="Other Production Plant"/>
    <n v="61"/>
    <n v="61"/>
    <n v="61"/>
    <n v="61"/>
    <n v="61"/>
    <n v="61"/>
    <n v="61"/>
    <n v="61"/>
    <n v="61"/>
    <n v="61"/>
    <n v="61"/>
    <n v="61"/>
    <n v="61"/>
    <n v="60542"/>
  </r>
  <r>
    <x v="25"/>
    <s v="1 PRD Sta MainTools,Frederickso"/>
    <s v="Other Production Plant"/>
    <n v="321"/>
    <n v="321"/>
    <n v="354"/>
    <n v="354"/>
    <n v="354"/>
    <n v="354"/>
    <n v="354"/>
    <n v="354"/>
    <n v="354"/>
    <n v="354"/>
    <n v="354"/>
    <n v="359"/>
    <n v="364"/>
    <n v="350769"/>
  </r>
  <r>
    <x v="25"/>
    <s v="1 PRD Sta MainTools,Frederi-NSC"/>
    <s v="Other Production Plant"/>
    <n v="0"/>
    <n v="0"/>
    <n v="0"/>
    <n v="0"/>
    <n v="0"/>
    <n v="0"/>
    <n v="0"/>
    <n v="0"/>
    <n v="0"/>
    <n v="0"/>
    <n v="0"/>
    <n v="0"/>
    <n v="0"/>
    <n v="0"/>
  </r>
  <r>
    <x v="25"/>
    <s v="11 PRD Sta Main Tools, Hopkins"/>
    <s v="Other Production Plant"/>
    <n v="325"/>
    <n v="325"/>
    <n v="333"/>
    <n v="333"/>
    <n v="333"/>
    <n v="333"/>
    <n v="333"/>
    <n v="333"/>
    <n v="333"/>
    <n v="333"/>
    <n v="333"/>
    <n v="333"/>
    <n v="333"/>
    <n v="332132"/>
  </r>
  <r>
    <x v="25"/>
    <s v="11 PRD Sta Main Tools, Hopk-NSC"/>
    <s v="Other Production Plant"/>
    <n v="0"/>
    <n v="0"/>
    <n v="0"/>
    <n v="0"/>
    <n v="0"/>
    <n v="0"/>
    <n v="0"/>
    <n v="0"/>
    <n v="0"/>
    <n v="0"/>
    <n v="0"/>
    <n v="0"/>
    <n v="0"/>
    <n v="0"/>
  </r>
  <r>
    <x v="25"/>
    <s v="11 PRD Sta Main Tools, LSR"/>
    <s v="Other Production Plant"/>
    <n v="124"/>
    <n v="124"/>
    <n v="124"/>
    <n v="124"/>
    <n v="124"/>
    <n v="124"/>
    <n v="124"/>
    <n v="124"/>
    <n v="124"/>
    <n v="124"/>
    <n v="124"/>
    <n v="124"/>
    <n v="124"/>
    <n v="124261"/>
  </r>
  <r>
    <x v="25"/>
    <s v="11 PRD Sta Main Tools, LSR-NSC"/>
    <s v="Other Production Plant"/>
    <n v="0"/>
    <n v="0"/>
    <n v="0"/>
    <n v="0"/>
    <n v="0"/>
    <n v="0"/>
    <n v="0"/>
    <n v="0"/>
    <n v="0"/>
    <n v="0"/>
    <n v="0"/>
    <n v="0"/>
    <n v="0"/>
    <n v="0"/>
  </r>
  <r>
    <x v="25"/>
    <s v="11 PRD Sta Main Tools,WildH-NSC"/>
    <s v="Other Production Plant"/>
    <n v="0"/>
    <n v="0"/>
    <n v="0"/>
    <n v="0"/>
    <n v="0"/>
    <n v="0"/>
    <n v="0"/>
    <n v="0"/>
    <n v="0"/>
    <n v="0"/>
    <n v="0"/>
    <n v="0"/>
    <n v="0"/>
    <n v="0"/>
  </r>
  <r>
    <x v="25"/>
    <s v="11 PRD Sta Main Tools,WildHorse"/>
    <s v="Other Production Plant"/>
    <n v="334"/>
    <n v="334"/>
    <n v="334"/>
    <n v="334"/>
    <n v="334"/>
    <n v="334"/>
    <n v="334"/>
    <n v="334"/>
    <n v="334"/>
    <n v="334"/>
    <n v="334"/>
    <n v="334"/>
    <n v="334"/>
    <n v="333520"/>
  </r>
  <r>
    <x v="26"/>
    <s v="PRD ARO, Other Prod"/>
    <s v="Other Production Plant"/>
    <n v="54363"/>
    <n v="54363"/>
    <n v="53576"/>
    <n v="53576"/>
    <n v="53576"/>
    <n v="53576"/>
    <n v="53576"/>
    <n v="53576"/>
    <n v="53576"/>
    <n v="53576"/>
    <n v="53576"/>
    <n v="53576"/>
    <n v="53576"/>
    <n v="53674342"/>
  </r>
  <r>
    <x v="27"/>
    <s v="PRD Energy Storage Equipme-NSC"/>
    <s v="Other Production Plant"/>
    <n v="0"/>
    <n v="0"/>
    <n v="0"/>
    <n v="0"/>
    <n v="0"/>
    <n v="0"/>
    <n v="0"/>
    <n v="0"/>
    <n v="0"/>
    <n v="0"/>
    <n v="0"/>
    <n v="0"/>
    <n v="0"/>
    <n v="0"/>
  </r>
  <r>
    <x v="27"/>
    <s v="PRD Energy Storage Equipment"/>
    <s v="Other Production Plant"/>
    <n v="4376"/>
    <n v="4997"/>
    <n v="4997"/>
    <n v="5026"/>
    <n v="5026"/>
    <n v="5026"/>
    <n v="5026"/>
    <n v="5026"/>
    <n v="5026"/>
    <n v="5026"/>
    <n v="5026"/>
    <n v="5026"/>
    <n v="5026"/>
    <n v="4993664"/>
  </r>
  <r>
    <x v="28"/>
    <s v="0 105 TSM Land &amp; Land Rights"/>
    <s v="Transmission Plant - Electric"/>
    <n v="1741"/>
    <n v="1741"/>
    <n v="1741"/>
    <n v="1741"/>
    <n v="1741"/>
    <n v="1741"/>
    <n v="1741"/>
    <n v="1741"/>
    <n v="1741"/>
    <n v="1741"/>
    <n v="1741"/>
    <n v="1741"/>
    <n v="1741"/>
    <n v="1740818"/>
  </r>
  <r>
    <x v="28"/>
    <s v="0 TSM Land &amp; Land Rights"/>
    <s v="Transmission Plant - Electric"/>
    <n v="1400"/>
    <n v="1400"/>
    <n v="1400"/>
    <n v="1400"/>
    <n v="1400"/>
    <n v="1400"/>
    <n v="1400"/>
    <n v="1400"/>
    <n v="1400"/>
    <n v="1400"/>
    <n v="1400"/>
    <n v="1400"/>
    <n v="1400"/>
    <n v="1399509"/>
  </r>
  <r>
    <x v="28"/>
    <s v="0 TSM Land, 3rd AC"/>
    <s v="Transmission Plant - Electric"/>
    <n v="1769"/>
    <n v="1769"/>
    <n v="1769"/>
    <n v="1769"/>
    <n v="1769"/>
    <n v="1769"/>
    <n v="1769"/>
    <n v="1769"/>
    <n v="1769"/>
    <n v="1769"/>
    <n v="1769"/>
    <n v="1769"/>
    <n v="1769"/>
    <n v="1769178"/>
  </r>
  <r>
    <x v="28"/>
    <s v="0 TSM Land, Baker"/>
    <s v="Transmission Plant - Electric"/>
    <n v="0"/>
    <n v="0"/>
    <n v="0"/>
    <n v="0"/>
    <n v="0"/>
    <n v="0"/>
    <n v="0"/>
    <n v="0"/>
    <n v="0"/>
    <n v="0"/>
    <n v="0"/>
    <n v="0"/>
    <n v="0"/>
    <n v="0"/>
  </r>
  <r>
    <x v="28"/>
    <s v="0 TSM Land, Colstrip"/>
    <s v="Transmission Plant - Electric"/>
    <n v="10"/>
    <n v="10"/>
    <n v="10"/>
    <n v="10"/>
    <n v="10"/>
    <n v="10"/>
    <n v="10"/>
    <n v="10"/>
    <n v="10"/>
    <n v="10"/>
    <n v="10"/>
    <n v="10"/>
    <n v="10"/>
    <n v="10247"/>
  </r>
  <r>
    <x v="28"/>
    <s v="0 TSM Land, N Intertie"/>
    <s v="Transmission Plant - Electric"/>
    <n v="31"/>
    <n v="31"/>
    <n v="31"/>
    <n v="31"/>
    <n v="31"/>
    <n v="31"/>
    <n v="31"/>
    <n v="31"/>
    <n v="31"/>
    <n v="31"/>
    <n v="31"/>
    <n v="31"/>
    <n v="31"/>
    <n v="30604"/>
  </r>
  <r>
    <x v="28"/>
    <s v="0 TSM Land, Wild Horse"/>
    <s v="Transmission Plant - Electric"/>
    <n v="0"/>
    <n v="0"/>
    <n v="0"/>
    <n v="0"/>
    <n v="0"/>
    <n v="0"/>
    <n v="0"/>
    <n v="0"/>
    <n v="0"/>
    <n v="0"/>
    <n v="0"/>
    <n v="0"/>
    <n v="0"/>
    <n v="0"/>
  </r>
  <r>
    <x v="28"/>
    <s v="0 TSM Land, Wind Ridge"/>
    <s v="Transmission Plant - Electric"/>
    <n v="52"/>
    <n v="52"/>
    <n v="52"/>
    <n v="52"/>
    <n v="52"/>
    <n v="52"/>
    <n v="52"/>
    <n v="52"/>
    <n v="52"/>
    <n v="52"/>
    <n v="52"/>
    <n v="52"/>
    <n v="52"/>
    <n v="52087"/>
  </r>
  <r>
    <x v="28"/>
    <s v="1 105 TSM Easement"/>
    <s v="Transmission Plant - Electric"/>
    <n v="461"/>
    <n v="461"/>
    <n v="461"/>
    <n v="461"/>
    <n v="461"/>
    <n v="461"/>
    <n v="461"/>
    <n v="461"/>
    <n v="461"/>
    <n v="461"/>
    <n v="461"/>
    <n v="461"/>
    <n v="461"/>
    <n v="460720"/>
  </r>
  <r>
    <x v="28"/>
    <s v="1 TSM Easement, Bkr Common-RET"/>
    <s v="Transmission Plant - Electric"/>
    <n v="0"/>
    <n v="0"/>
    <n v="0"/>
    <n v="0"/>
    <n v="0"/>
    <n v="0"/>
    <n v="0"/>
    <n v="0"/>
    <n v="0"/>
    <n v="0"/>
    <n v="0"/>
    <n v="0"/>
    <n v="0"/>
    <n v="0"/>
  </r>
  <r>
    <x v="28"/>
    <s v="1 TSM Easement, Upper Bkr- RET"/>
    <s v="Transmission Plant - Electric"/>
    <n v="0"/>
    <n v="0"/>
    <n v="0"/>
    <n v="0"/>
    <n v="0"/>
    <n v="0"/>
    <n v="0"/>
    <n v="0"/>
    <n v="0"/>
    <n v="0"/>
    <n v="0"/>
    <n v="0"/>
    <n v="0"/>
    <n v="0"/>
  </r>
  <r>
    <x v="28"/>
    <s v="10 TSM Easement"/>
    <s v="Transmission Plant - Electric"/>
    <n v="16973"/>
    <n v="16975"/>
    <n v="16977"/>
    <n v="16977"/>
    <n v="16977"/>
    <n v="16977"/>
    <n v="16977"/>
    <n v="16977"/>
    <n v="16978"/>
    <n v="16978"/>
    <n v="16978"/>
    <n v="17053"/>
    <n v="17053"/>
    <n v="16986315"/>
  </r>
  <r>
    <x v="28"/>
    <s v="10 TSM Easement,Colstrip 1-2Com"/>
    <s v="Transmission Plant - Electric"/>
    <n v="682"/>
    <n v="682"/>
    <n v="682"/>
    <n v="682"/>
    <n v="682"/>
    <n v="682"/>
    <n v="682"/>
    <n v="682"/>
    <n v="682"/>
    <n v="682"/>
    <n v="682"/>
    <n v="682"/>
    <n v="682"/>
    <n v="682303"/>
  </r>
  <r>
    <x v="28"/>
    <s v="10 TSM Easement,Colstrip 3-4Com"/>
    <s v="Transmission Plant - Electric"/>
    <n v="1071"/>
    <n v="1071"/>
    <n v="1071"/>
    <n v="1071"/>
    <n v="1071"/>
    <n v="1071"/>
    <n v="1071"/>
    <n v="1071"/>
    <n v="1071"/>
    <n v="1071"/>
    <n v="1071"/>
    <n v="1071"/>
    <n v="1071"/>
    <n v="1071124"/>
  </r>
  <r>
    <x v="28"/>
    <s v="10 TSM Easement,Wild Horse-NonP"/>
    <s v="Transmission Plant - Electric"/>
    <n v="0"/>
    <n v="0"/>
    <n v="0"/>
    <n v="0"/>
    <n v="0"/>
    <n v="0"/>
    <n v="0"/>
    <n v="0"/>
    <n v="0"/>
    <n v="0"/>
    <n v="0"/>
    <n v="0"/>
    <n v="0"/>
    <n v="0"/>
  </r>
  <r>
    <x v="28"/>
    <s v="10 TSM Easement,Wild Horse-Proj"/>
    <s v="Transmission Plant - Electric"/>
    <n v="0"/>
    <n v="0"/>
    <n v="0"/>
    <n v="0"/>
    <n v="0"/>
    <n v="0"/>
    <n v="0"/>
    <n v="0"/>
    <n v="0"/>
    <n v="0"/>
    <n v="0"/>
    <n v="0"/>
    <n v="0"/>
    <n v="0"/>
  </r>
  <r>
    <x v="28"/>
    <s v="16 105 TSM Easements"/>
    <s v="Transmission Plant - Electric"/>
    <n v="2603"/>
    <n v="2603"/>
    <n v="2603"/>
    <n v="2603"/>
    <n v="2603"/>
    <n v="2603"/>
    <n v="2603"/>
    <n v="2604"/>
    <n v="2605"/>
    <n v="2605"/>
    <n v="2606"/>
    <n v="2606"/>
    <n v="2606"/>
    <n v="2604116"/>
  </r>
  <r>
    <x v="28"/>
    <s v="16 TSM Easements"/>
    <s v="Transmission Plant - Electric"/>
    <n v="2499"/>
    <n v="2499"/>
    <n v="2499"/>
    <n v="2499"/>
    <n v="2499"/>
    <n v="2499"/>
    <n v="2499"/>
    <n v="2499"/>
    <n v="2499"/>
    <n v="2499"/>
    <n v="2552"/>
    <n v="2552"/>
    <n v="2552"/>
    <n v="2509716"/>
  </r>
  <r>
    <x v="28"/>
    <s v="17 105 TSM Easements"/>
    <s v="Transmission Plant - Electric"/>
    <n v="0"/>
    <n v="0"/>
    <n v="0"/>
    <n v="0"/>
    <n v="0"/>
    <n v="0"/>
    <n v="0"/>
    <n v="0"/>
    <n v="0"/>
    <n v="0"/>
    <n v="0"/>
    <n v="0"/>
    <n v="0"/>
    <n v="0"/>
  </r>
  <r>
    <x v="28"/>
    <s v="17 DONOTUSE, Alpac"/>
    <s v="Transmission Plant - Electric"/>
    <n v="0"/>
    <n v="0"/>
    <n v="0"/>
    <n v="0"/>
    <n v="0"/>
    <n v="0"/>
    <n v="0"/>
    <n v="0"/>
    <n v="0"/>
    <n v="0"/>
    <n v="0"/>
    <n v="0"/>
    <n v="0"/>
    <n v="0"/>
  </r>
  <r>
    <x v="28"/>
    <s v="17 TSM Easements"/>
    <s v="Transmission Plant - Electric"/>
    <n v="20312"/>
    <n v="20312"/>
    <n v="20312"/>
    <n v="20312"/>
    <n v="20312"/>
    <n v="20312"/>
    <n v="20312"/>
    <n v="20312"/>
    <n v="20312"/>
    <n v="20312"/>
    <n v="20312"/>
    <n v="20312"/>
    <n v="20312"/>
    <n v="20311643"/>
  </r>
  <r>
    <x v="28"/>
    <s v="17 TSM Easements, Baker Com"/>
    <s v="Transmission Plant - Electric"/>
    <n v="70"/>
    <n v="70"/>
    <n v="70"/>
    <n v="70"/>
    <n v="70"/>
    <n v="70"/>
    <n v="70"/>
    <n v="70"/>
    <n v="70"/>
    <n v="70"/>
    <n v="70"/>
    <n v="70"/>
    <n v="70"/>
    <n v="69900"/>
  </r>
  <r>
    <x v="28"/>
    <s v="17 TSM Easements, Upper Baker"/>
    <s v="Transmission Plant - Electric"/>
    <n v="57"/>
    <n v="57"/>
    <n v="57"/>
    <n v="57"/>
    <n v="57"/>
    <n v="57"/>
    <n v="57"/>
    <n v="57"/>
    <n v="57"/>
    <n v="57"/>
    <n v="57"/>
    <n v="57"/>
    <n v="57"/>
    <n v="56577"/>
  </r>
  <r>
    <x v="28"/>
    <s v="6 105 TSM Land &amp; Land Rights"/>
    <s v="Transmission Plant - Electric"/>
    <n v="8314"/>
    <n v="8314"/>
    <n v="8314"/>
    <n v="8314"/>
    <n v="8314"/>
    <n v="8314"/>
    <n v="8314"/>
    <n v="8314"/>
    <n v="8314"/>
    <n v="8314"/>
    <n v="8314"/>
    <n v="8314"/>
    <n v="8314"/>
    <n v="8314304"/>
  </r>
  <r>
    <x v="28"/>
    <s v="6 TSM Land &amp; Land Rights"/>
    <s v="Transmission Plant - Electric"/>
    <n v="0"/>
    <n v="0"/>
    <n v="0"/>
    <n v="0"/>
    <n v="0"/>
    <n v="0"/>
    <n v="0"/>
    <n v="0"/>
    <n v="0"/>
    <n v="0"/>
    <n v="0"/>
    <n v="0"/>
    <n v="0"/>
    <n v="0"/>
  </r>
  <r>
    <x v="28"/>
    <s v="7 105 TSM Land &amp; Land Rights"/>
    <s v="Transmission Plant - Electric"/>
    <n v="1045"/>
    <n v="1005"/>
    <n v="1005"/>
    <n v="1005"/>
    <n v="1005"/>
    <n v="1005"/>
    <n v="1005"/>
    <n v="1005"/>
    <n v="1005"/>
    <n v="1005"/>
    <n v="1005"/>
    <n v="1005"/>
    <n v="1005"/>
    <n v="1006987"/>
  </r>
  <r>
    <x v="28"/>
    <s v="7 TSM Land &amp; Land Rights"/>
    <s v="Transmission Plant - Electric"/>
    <n v="11099"/>
    <n v="11139"/>
    <n v="11139"/>
    <n v="11139"/>
    <n v="11139"/>
    <n v="11139"/>
    <n v="11099"/>
    <n v="11099"/>
    <n v="11099"/>
    <n v="11099"/>
    <n v="11099"/>
    <n v="11099"/>
    <n v="11099"/>
    <n v="11115523"/>
  </r>
  <r>
    <x v="28"/>
    <s v="9 (GIF) Land, Wild Horse"/>
    <s v="Transmission Plant - Electric"/>
    <n v="2"/>
    <n v="2"/>
    <n v="2"/>
    <n v="2"/>
    <n v="2"/>
    <n v="2"/>
    <n v="2"/>
    <n v="2"/>
    <n v="2"/>
    <n v="2"/>
    <n v="2"/>
    <n v="2"/>
    <n v="2"/>
    <n v="1908"/>
  </r>
  <r>
    <x v="28"/>
    <s v="99 (GIF) Easement, Colstrip 1-2"/>
    <s v="Transmission Plant - Electric"/>
    <n v="4"/>
    <n v="4"/>
    <n v="4"/>
    <n v="4"/>
    <n v="4"/>
    <n v="4"/>
    <n v="4"/>
    <n v="4"/>
    <n v="4"/>
    <n v="4"/>
    <n v="4"/>
    <n v="4"/>
    <n v="4"/>
    <n v="3624"/>
  </r>
  <r>
    <x v="28"/>
    <s v="99 (GIF) Easement, Hopkins"/>
    <s v="Transmission Plant - Electric"/>
    <n v="29"/>
    <n v="29"/>
    <n v="29"/>
    <n v="29"/>
    <n v="29"/>
    <n v="29"/>
    <n v="29"/>
    <n v="29"/>
    <n v="29"/>
    <n v="29"/>
    <n v="29"/>
    <n v="29"/>
    <n v="29"/>
    <n v="28500"/>
  </r>
  <r>
    <x v="28"/>
    <s v="99 (GIF) Easement, LSR"/>
    <s v="Transmission Plant - Electric"/>
    <n v="0"/>
    <n v="0"/>
    <n v="0"/>
    <n v="0"/>
    <n v="0"/>
    <n v="0"/>
    <n v="0"/>
    <n v="0"/>
    <n v="0"/>
    <n v="0"/>
    <n v="0"/>
    <n v="0"/>
    <n v="0"/>
    <n v="0"/>
  </r>
  <r>
    <x v="28"/>
    <s v="99 (GIF) Easement, Poison Sprin"/>
    <s v="Transmission Plant - Electric"/>
    <n v="132"/>
    <n v="132"/>
    <n v="132"/>
    <n v="132"/>
    <n v="132"/>
    <n v="132"/>
    <n v="132"/>
    <n v="132"/>
    <n v="132"/>
    <n v="132"/>
    <n v="132"/>
    <n v="132"/>
    <n v="132"/>
    <n v="132335"/>
  </r>
  <r>
    <x v="28"/>
    <s v="99 (GIF) Easement, Upper Baker"/>
    <s v="Transmission Plant - Electric"/>
    <n v="1"/>
    <n v="1"/>
    <n v="1"/>
    <n v="1"/>
    <n v="1"/>
    <n v="1"/>
    <n v="1"/>
    <n v="1"/>
    <n v="1"/>
    <n v="1"/>
    <n v="1"/>
    <n v="1"/>
    <n v="1"/>
    <n v="965"/>
  </r>
  <r>
    <x v="28"/>
    <s v="99 (GIF) Easement, Wild Horse"/>
    <s v="Transmission Plant - Electric"/>
    <n v="7"/>
    <n v="7"/>
    <n v="7"/>
    <n v="7"/>
    <n v="7"/>
    <n v="7"/>
    <n v="7"/>
    <n v="7"/>
    <n v="7"/>
    <n v="7"/>
    <n v="7"/>
    <n v="7"/>
    <n v="7"/>
    <n v="6965"/>
  </r>
  <r>
    <x v="29"/>
    <s v="TSM Str/Impv, 3rd AC Line"/>
    <s v="Transmission Plant - Electric"/>
    <n v="1276"/>
    <n v="1276"/>
    <n v="1276"/>
    <n v="1276"/>
    <n v="1276"/>
    <n v="1276"/>
    <n v="1276"/>
    <n v="1276"/>
    <n v="1276"/>
    <n v="1276"/>
    <n v="1276"/>
    <n v="1276"/>
    <n v="1276"/>
    <n v="1276264"/>
  </r>
  <r>
    <x v="29"/>
    <s v="TSM Str/Impv, 3rd AC Line-NSC"/>
    <s v="Transmission Plant - Electric"/>
    <n v="0"/>
    <n v="0"/>
    <n v="0"/>
    <n v="0"/>
    <n v="0"/>
    <n v="0"/>
    <n v="0"/>
    <n v="0"/>
    <n v="0"/>
    <n v="0"/>
    <n v="0"/>
    <n v="0"/>
    <n v="0"/>
    <n v="0"/>
  </r>
  <r>
    <x v="29"/>
    <s v="TSM Str/Impv, Bkr Common-RET"/>
    <s v="Transmission Plant - Electric"/>
    <n v="0"/>
    <n v="0"/>
    <n v="0"/>
    <n v="0"/>
    <n v="0"/>
    <n v="0"/>
    <n v="0"/>
    <n v="0"/>
    <n v="0"/>
    <n v="0"/>
    <n v="0"/>
    <n v="0"/>
    <n v="0"/>
    <n v="0"/>
  </r>
  <r>
    <x v="29"/>
    <s v="TSM Str/Impv, Colstrip 3-4 Com"/>
    <s v="Transmission Plant - Electric"/>
    <n v="489"/>
    <n v="489"/>
    <n v="489"/>
    <n v="489"/>
    <n v="489"/>
    <n v="489"/>
    <n v="489"/>
    <n v="489"/>
    <n v="489"/>
    <n v="489"/>
    <n v="489"/>
    <n v="489"/>
    <n v="425"/>
    <n v="486087"/>
  </r>
  <r>
    <x v="29"/>
    <s v="TSM Str/Impv, Colstrip3-4 -NSC"/>
    <s v="Transmission Plant - Electric"/>
    <n v="0"/>
    <n v="0"/>
    <n v="0"/>
    <n v="0"/>
    <n v="0"/>
    <n v="0"/>
    <n v="0"/>
    <n v="0"/>
    <n v="0"/>
    <n v="0"/>
    <n v="0"/>
    <n v="0"/>
    <n v="0"/>
    <n v="0"/>
  </r>
  <r>
    <x v="29"/>
    <s v="TSM Str/Impv, Mint Farm"/>
    <s v="Transmission Plant - Electric"/>
    <n v="0"/>
    <n v="0"/>
    <n v="0"/>
    <n v="0"/>
    <n v="0"/>
    <n v="0"/>
    <n v="0"/>
    <n v="0"/>
    <n v="0"/>
    <n v="0"/>
    <n v="0"/>
    <n v="0"/>
    <n v="0"/>
    <n v="0"/>
  </r>
  <r>
    <x v="29"/>
    <s v="TSM Str/Impv, Mint Farm OP"/>
    <s v="Transmission Plant - Electric"/>
    <n v="0"/>
    <n v="0"/>
    <n v="0"/>
    <n v="0"/>
    <n v="0"/>
    <n v="0"/>
    <n v="0"/>
    <n v="0"/>
    <n v="0"/>
    <n v="0"/>
    <n v="0"/>
    <n v="0"/>
    <n v="0"/>
    <n v="0"/>
  </r>
  <r>
    <x v="29"/>
    <s v="TSM Str/Impv, Mint Farm OP-NSC"/>
    <s v="Transmission Plant - Electric"/>
    <n v="0"/>
    <n v="0"/>
    <n v="0"/>
    <n v="0"/>
    <n v="0"/>
    <n v="0"/>
    <n v="0"/>
    <n v="0"/>
    <n v="0"/>
    <n v="0"/>
    <n v="0"/>
    <n v="0"/>
    <n v="0"/>
    <n v="0"/>
  </r>
  <r>
    <x v="29"/>
    <s v="TSM Str/Impv, Mint Farm-NSC"/>
    <s v="Transmission Plant - Electric"/>
    <n v="0"/>
    <n v="0"/>
    <n v="0"/>
    <n v="0"/>
    <n v="0"/>
    <n v="0"/>
    <n v="0"/>
    <n v="0"/>
    <n v="0"/>
    <n v="0"/>
    <n v="0"/>
    <n v="0"/>
    <n v="0"/>
    <n v="0"/>
  </r>
  <r>
    <x v="29"/>
    <s v="TSM Structures &amp; Improveme-NSC"/>
    <s v="Transmission Plant - Electric"/>
    <n v="0"/>
    <n v="0"/>
    <n v="0"/>
    <n v="0"/>
    <n v="0"/>
    <n v="0"/>
    <n v="0"/>
    <n v="0"/>
    <n v="0"/>
    <n v="0"/>
    <n v="0"/>
    <n v="0"/>
    <n v="0"/>
    <n v="0"/>
  </r>
  <r>
    <x v="29"/>
    <s v="TSM Structures &amp; Improvement"/>
    <s v="Transmission Plant - Electric"/>
    <n v="4530"/>
    <n v="4530"/>
    <n v="4530"/>
    <n v="4530"/>
    <n v="4530"/>
    <n v="4530"/>
    <n v="4530"/>
    <n v="4530"/>
    <n v="4531"/>
    <n v="4531"/>
    <n v="4531"/>
    <n v="4531"/>
    <n v="4531"/>
    <n v="4530262"/>
  </r>
  <r>
    <x v="29"/>
    <s v="6 105 TSM Structure &amp; Improve"/>
    <s v="Transmission Plant - Electric"/>
    <n v="1875"/>
    <n v="1875"/>
    <n v="1875"/>
    <n v="1875"/>
    <n v="1875"/>
    <n v="1875"/>
    <n v="1875"/>
    <n v="1875"/>
    <n v="1875"/>
    <n v="1875"/>
    <n v="1875"/>
    <n v="1875"/>
    <n v="1875"/>
    <n v="1875043"/>
  </r>
  <r>
    <x v="29"/>
    <s v="6 TSM Structures &amp; Improvement"/>
    <s v="Transmission Plant - Electric"/>
    <n v="1760"/>
    <n v="1760"/>
    <n v="1760"/>
    <n v="1760"/>
    <n v="1760"/>
    <n v="1760"/>
    <n v="1760"/>
    <n v="1760"/>
    <n v="1760"/>
    <n v="1760"/>
    <n v="1760"/>
    <n v="1760"/>
    <n v="1760"/>
    <n v="1759634"/>
  </r>
  <r>
    <x v="29"/>
    <s v="6 TSM Structures &amp; Improvem-NSC"/>
    <s v="Transmission Plant - Electric"/>
    <n v="0"/>
    <n v="0"/>
    <n v="0"/>
    <n v="0"/>
    <n v="0"/>
    <n v="0"/>
    <n v="0"/>
    <n v="0"/>
    <n v="0"/>
    <n v="0"/>
    <n v="0"/>
    <n v="0"/>
    <n v="0"/>
    <n v="0"/>
  </r>
  <r>
    <x v="29"/>
    <s v="7 DONOTUSE Sub Arco North"/>
    <s v="Transmission Plant - Electric"/>
    <n v="0"/>
    <n v="0"/>
    <n v="0"/>
    <n v="0"/>
    <n v="0"/>
    <n v="0"/>
    <n v="0"/>
    <n v="0"/>
    <n v="0"/>
    <n v="0"/>
    <n v="0"/>
    <n v="0"/>
    <n v="0"/>
    <n v="0"/>
  </r>
  <r>
    <x v="29"/>
    <s v="7 DONOTUSE Sub Arco South"/>
    <s v="Transmission Plant - Electric"/>
    <n v="0"/>
    <n v="0"/>
    <n v="0"/>
    <n v="0"/>
    <n v="0"/>
    <n v="0"/>
    <n v="0"/>
    <n v="0"/>
    <n v="0"/>
    <n v="0"/>
    <n v="0"/>
    <n v="0"/>
    <n v="0"/>
    <n v="0"/>
  </r>
  <r>
    <x v="29"/>
    <s v="7 DONOTUSE Sub Texaco West"/>
    <s v="Transmission Plant - Electric"/>
    <n v="0"/>
    <n v="0"/>
    <n v="0"/>
    <n v="0"/>
    <n v="0"/>
    <n v="0"/>
    <n v="0"/>
    <n v="0"/>
    <n v="0"/>
    <n v="0"/>
    <n v="0"/>
    <n v="0"/>
    <n v="0"/>
    <n v="0"/>
  </r>
  <r>
    <x v="29"/>
    <s v="7 TSM Str/Impv, Baker Common"/>
    <s v="Transmission Plant - Electric"/>
    <n v="0"/>
    <n v="0"/>
    <n v="0"/>
    <n v="0"/>
    <n v="0"/>
    <n v="0"/>
    <n v="0"/>
    <n v="0"/>
    <n v="0"/>
    <n v="0"/>
    <n v="0"/>
    <n v="0"/>
    <n v="0"/>
    <n v="0"/>
  </r>
  <r>
    <x v="29"/>
    <s v="7 TSM Structures &amp; Improvement"/>
    <s v="Transmission Plant - Electric"/>
    <n v="2256"/>
    <n v="2256"/>
    <n v="2256"/>
    <n v="2256"/>
    <n v="2256"/>
    <n v="2256"/>
    <n v="2256"/>
    <n v="2256"/>
    <n v="2256"/>
    <n v="2256"/>
    <n v="2256"/>
    <n v="2256"/>
    <n v="2256"/>
    <n v="2255721"/>
  </r>
  <r>
    <x v="29"/>
    <s v="7 TSM Structures &amp; Improvem-NSC"/>
    <s v="Transmission Plant - Electric"/>
    <n v="0"/>
    <n v="0"/>
    <n v="0"/>
    <n v="0"/>
    <n v="0"/>
    <n v="0"/>
    <n v="0"/>
    <n v="0"/>
    <n v="0"/>
    <n v="0"/>
    <n v="0"/>
    <n v="0"/>
    <n v="0"/>
    <n v="0"/>
  </r>
  <r>
    <x v="29"/>
    <s v="9 (GIF) Str/Impr, Fredonia 1&amp;2"/>
    <s v="Transmission Plant - Electric"/>
    <n v="40"/>
    <n v="40"/>
    <n v="40"/>
    <n v="40"/>
    <n v="40"/>
    <n v="40"/>
    <n v="40"/>
    <n v="40"/>
    <n v="40"/>
    <n v="40"/>
    <n v="40"/>
    <n v="40"/>
    <n v="40"/>
    <n v="40015"/>
  </r>
  <r>
    <x v="29"/>
    <s v="9 (GIF) Str/Impr, Fredonia -NSC"/>
    <s v="Transmission Plant - Electric"/>
    <n v="0"/>
    <n v="0"/>
    <n v="0"/>
    <n v="0"/>
    <n v="0"/>
    <n v="0"/>
    <n v="0"/>
    <n v="0"/>
    <n v="0"/>
    <n v="0"/>
    <n v="0"/>
    <n v="0"/>
    <n v="0"/>
    <n v="0"/>
  </r>
  <r>
    <x v="29"/>
    <s v="9 (GIF) Struc/Improv, Ferndale"/>
    <s v="Transmission Plant - Electric"/>
    <n v="0"/>
    <n v="0"/>
    <n v="0"/>
    <n v="0"/>
    <n v="0"/>
    <n v="0"/>
    <n v="0"/>
    <n v="0"/>
    <n v="0"/>
    <n v="0"/>
    <n v="0"/>
    <n v="0"/>
    <n v="0"/>
    <n v="0"/>
  </r>
  <r>
    <x v="29"/>
    <s v="9 (GIF) Struc/Improv, Fernd-NSC"/>
    <s v="Transmission Plant - Electric"/>
    <n v="0"/>
    <n v="0"/>
    <n v="0"/>
    <n v="0"/>
    <n v="0"/>
    <n v="0"/>
    <n v="0"/>
    <n v="0"/>
    <n v="0"/>
    <n v="0"/>
    <n v="0"/>
    <n v="0"/>
    <n v="0"/>
    <n v="0"/>
  </r>
  <r>
    <x v="29"/>
    <s v="9 (GIF) Struc/Improv, LSR"/>
    <s v="Transmission Plant - Electric"/>
    <n v="1684"/>
    <n v="1684"/>
    <n v="1684"/>
    <n v="1684"/>
    <n v="1684"/>
    <n v="1684"/>
    <n v="1684"/>
    <n v="1684"/>
    <n v="1684"/>
    <n v="1684"/>
    <n v="1684"/>
    <n v="1684"/>
    <n v="1684"/>
    <n v="1684036"/>
  </r>
  <r>
    <x v="29"/>
    <s v="9 (GIF) Struc/Improv, LSR-NSC"/>
    <s v="Transmission Plant - Electric"/>
    <n v="0"/>
    <n v="0"/>
    <n v="0"/>
    <n v="0"/>
    <n v="0"/>
    <n v="0"/>
    <n v="0"/>
    <n v="0"/>
    <n v="0"/>
    <n v="0"/>
    <n v="0"/>
    <n v="0"/>
    <n v="0"/>
    <n v="0"/>
  </r>
  <r>
    <x v="29"/>
    <s v="9 (GIF) Struc/Improv, Mint Farm"/>
    <s v="Transmission Plant - Electric"/>
    <n v="153"/>
    <n v="153"/>
    <n v="153"/>
    <n v="153"/>
    <n v="153"/>
    <n v="153"/>
    <n v="153"/>
    <n v="153"/>
    <n v="153"/>
    <n v="153"/>
    <n v="153"/>
    <n v="153"/>
    <n v="153"/>
    <n v="153083"/>
  </r>
  <r>
    <x v="29"/>
    <s v="9 (GIF) Struc/Improv, Mint-NSC"/>
    <s v="Transmission Plant - Electric"/>
    <n v="0"/>
    <n v="0"/>
    <n v="0"/>
    <n v="0"/>
    <n v="0"/>
    <n v="0"/>
    <n v="0"/>
    <n v="0"/>
    <n v="0"/>
    <n v="0"/>
    <n v="0"/>
    <n v="0"/>
    <n v="0"/>
    <n v="0"/>
  </r>
  <r>
    <x v="29"/>
    <s v="9 (GIF) Struc/Improv, Snoq#1"/>
    <s v="Transmission Plant - Electric"/>
    <n v="0"/>
    <n v="0"/>
    <n v="0"/>
    <n v="0"/>
    <n v="0"/>
    <n v="0"/>
    <n v="0"/>
    <n v="0"/>
    <n v="0"/>
    <n v="0"/>
    <n v="0"/>
    <n v="0"/>
    <n v="0"/>
    <n v="0"/>
  </r>
  <r>
    <x v="29"/>
    <s v="9 (GIF) Struc/Improv, Snoq#2"/>
    <s v="Transmission Plant - Electric"/>
    <n v="0"/>
    <n v="0"/>
    <n v="0"/>
    <n v="0"/>
    <n v="0"/>
    <n v="0"/>
    <n v="0"/>
    <n v="0"/>
    <n v="0"/>
    <n v="0"/>
    <n v="0"/>
    <n v="0"/>
    <n v="0"/>
    <n v="0"/>
  </r>
  <r>
    <x v="29"/>
    <s v="9 (GIF) Struc/Improv, Whitehorn"/>
    <s v="Transmission Plant - Electric"/>
    <n v="79"/>
    <n v="79"/>
    <n v="79"/>
    <n v="79"/>
    <n v="79"/>
    <n v="79"/>
    <n v="79"/>
    <n v="79"/>
    <n v="79"/>
    <n v="79"/>
    <n v="79"/>
    <n v="79"/>
    <n v="79"/>
    <n v="79169"/>
  </r>
  <r>
    <x v="29"/>
    <s v="9 (GIF) Struc/Improv, White-NSC"/>
    <s v="Transmission Plant - Electric"/>
    <n v="0"/>
    <n v="0"/>
    <n v="0"/>
    <n v="0"/>
    <n v="0"/>
    <n v="0"/>
    <n v="0"/>
    <n v="0"/>
    <n v="0"/>
    <n v="0"/>
    <n v="0"/>
    <n v="0"/>
    <n v="0"/>
    <n v="0"/>
  </r>
  <r>
    <x v="30"/>
    <s v="105 TSM Station Equipment"/>
    <s v="Transmission Plant - Electric"/>
    <n v="0"/>
    <n v="0"/>
    <n v="0"/>
    <n v="0"/>
    <n v="0"/>
    <n v="0"/>
    <n v="0"/>
    <n v="0"/>
    <n v="0"/>
    <n v="0"/>
    <n v="0"/>
    <n v="0"/>
    <n v="0"/>
    <n v="0"/>
  </r>
  <r>
    <x v="30"/>
    <s v="HOPKINS SUB@PLANT"/>
    <s v="Transmission Plant - Electric"/>
    <n v="0"/>
    <n v="0"/>
    <n v="0"/>
    <n v="0"/>
    <n v="0"/>
    <n v="0"/>
    <n v="0"/>
    <n v="0"/>
    <n v="0"/>
    <n v="0"/>
    <n v="0"/>
    <n v="0"/>
    <n v="0"/>
    <n v="0"/>
  </r>
  <r>
    <x v="30"/>
    <s v="TEST DO NOT USE"/>
    <s v="Transmission Plant - Electric"/>
    <n v="0"/>
    <n v="0"/>
    <n v="0"/>
    <n v="0"/>
    <n v="0"/>
    <n v="0"/>
    <n v="0"/>
    <n v="0"/>
    <n v="0"/>
    <n v="0"/>
    <n v="0"/>
    <n v="0"/>
    <n v="0"/>
    <n v="0"/>
  </r>
  <r>
    <x v="30"/>
    <s v="TSM Sta Eq LSR"/>
    <s v="Transmission Plant - Electric"/>
    <n v="0"/>
    <n v="0"/>
    <n v="0"/>
    <n v="0"/>
    <n v="0"/>
    <n v="0"/>
    <n v="0"/>
    <n v="0"/>
    <n v="0"/>
    <n v="0"/>
    <n v="0"/>
    <n v="0"/>
    <n v="0"/>
    <n v="0"/>
  </r>
  <r>
    <x v="30"/>
    <s v="TSM Sta Eq LSR-NSC"/>
    <s v="Transmission Plant - Electric"/>
    <n v="0"/>
    <n v="0"/>
    <n v="0"/>
    <n v="0"/>
    <n v="0"/>
    <n v="0"/>
    <n v="0"/>
    <n v="0"/>
    <n v="0"/>
    <n v="0"/>
    <n v="0"/>
    <n v="0"/>
    <n v="0"/>
    <n v="0"/>
  </r>
  <r>
    <x v="30"/>
    <s v="TSM Sta Eq, 3rd AC Line"/>
    <s v="Transmission Plant - Electric"/>
    <n v="38759"/>
    <n v="38759"/>
    <n v="38759"/>
    <n v="38759"/>
    <n v="38759"/>
    <n v="38759"/>
    <n v="38759"/>
    <n v="38759"/>
    <n v="38759"/>
    <n v="38759"/>
    <n v="38759"/>
    <n v="38759"/>
    <n v="38759"/>
    <n v="38758572"/>
  </r>
  <r>
    <x v="30"/>
    <s v="TSM Sta Eq, 3rd AC Line-NSC"/>
    <s v="Transmission Plant - Electric"/>
    <n v="0"/>
    <n v="0"/>
    <n v="0"/>
    <n v="0"/>
    <n v="0"/>
    <n v="0"/>
    <n v="0"/>
    <n v="0"/>
    <n v="0"/>
    <n v="0"/>
    <n v="0"/>
    <n v="0"/>
    <n v="0"/>
    <n v="0"/>
  </r>
  <r>
    <x v="30"/>
    <s v="TSM Sta Eq, Baker Common-RET"/>
    <s v="Transmission Plant - Electric"/>
    <n v="0"/>
    <n v="0"/>
    <n v="0"/>
    <n v="0"/>
    <n v="0"/>
    <n v="0"/>
    <n v="0"/>
    <n v="0"/>
    <n v="0"/>
    <n v="0"/>
    <n v="0"/>
    <n v="0"/>
    <n v="0"/>
    <n v="0"/>
  </r>
  <r>
    <x v="30"/>
    <s v="TSM Sta Eq, Colstrip 1-2 Com"/>
    <s v="Transmission Plant - Electric"/>
    <n v="0"/>
    <n v="0"/>
    <n v="0"/>
    <n v="0"/>
    <n v="0"/>
    <n v="0"/>
    <n v="0"/>
    <n v="0"/>
    <n v="0"/>
    <n v="0"/>
    <n v="0"/>
    <n v="0"/>
    <n v="0"/>
    <n v="0"/>
  </r>
  <r>
    <x v="30"/>
    <s v="TSM Sta Eq, Colstrip 3-4"/>
    <s v="Transmission Plant - Electric"/>
    <n v="21071"/>
    <n v="21199"/>
    <n v="21203"/>
    <n v="21210"/>
    <n v="21217"/>
    <n v="21233"/>
    <n v="21237"/>
    <n v="21252"/>
    <n v="21262"/>
    <n v="21363"/>
    <n v="21393"/>
    <n v="21414"/>
    <n v="21430"/>
    <n v="21269377"/>
  </r>
  <r>
    <x v="30"/>
    <s v="TSM Sta Eq, Colstrip 3-4-NSC"/>
    <s v="Transmission Plant - Electric"/>
    <n v="0"/>
    <n v="0"/>
    <n v="0"/>
    <n v="0"/>
    <n v="0"/>
    <n v="0"/>
    <n v="0"/>
    <n v="0"/>
    <n v="0"/>
    <n v="0"/>
    <n v="0"/>
    <n v="0"/>
    <n v="0"/>
    <n v="0"/>
  </r>
  <r>
    <x v="30"/>
    <s v="TSM Sta Eq, Colstrip1-2 Co-NSC"/>
    <s v="Transmission Plant - Electric"/>
    <n v="0"/>
    <n v="0"/>
    <n v="0"/>
    <n v="0"/>
    <n v="0"/>
    <n v="0"/>
    <n v="0"/>
    <n v="0"/>
    <n v="0"/>
    <n v="0"/>
    <n v="0"/>
    <n v="0"/>
    <n v="0"/>
    <n v="0"/>
  </r>
  <r>
    <x v="30"/>
    <s v="TSM Sta Eq, Cov-Ber NOT USED"/>
    <s v="Transmission Plant - Electric"/>
    <n v="0"/>
    <n v="0"/>
    <n v="0"/>
    <n v="0"/>
    <n v="0"/>
    <n v="0"/>
    <n v="0"/>
    <n v="0"/>
    <n v="0"/>
    <n v="0"/>
    <n v="0"/>
    <n v="0"/>
    <n v="0"/>
    <n v="0"/>
  </r>
  <r>
    <x v="30"/>
    <s v="TSM Sta Eq, Fred 1/APC"/>
    <s v="Transmission Plant - Electric"/>
    <n v="0"/>
    <n v="0"/>
    <n v="0"/>
    <n v="0"/>
    <n v="0"/>
    <n v="0"/>
    <n v="0"/>
    <n v="0"/>
    <n v="0"/>
    <n v="0"/>
    <n v="0"/>
    <n v="0"/>
    <n v="0"/>
    <n v="0"/>
  </r>
  <r>
    <x v="30"/>
    <s v="TSM Sta Eq, Fred 1/APC-NSC"/>
    <s v="Transmission Plant - Electric"/>
    <n v="0"/>
    <n v="0"/>
    <n v="0"/>
    <n v="0"/>
    <n v="0"/>
    <n v="0"/>
    <n v="0"/>
    <n v="0"/>
    <n v="0"/>
    <n v="0"/>
    <n v="0"/>
    <n v="0"/>
    <n v="0"/>
    <n v="0"/>
  </r>
  <r>
    <x v="30"/>
    <s v="TSM Sta Eq, Fredonia 1&amp;2 OP"/>
    <s v="Transmission Plant - Electric"/>
    <n v="0"/>
    <n v="0"/>
    <n v="0"/>
    <n v="0"/>
    <n v="0"/>
    <n v="0"/>
    <n v="0"/>
    <n v="0"/>
    <n v="0"/>
    <n v="0"/>
    <n v="0"/>
    <n v="0"/>
    <n v="0"/>
    <n v="0"/>
  </r>
  <r>
    <x v="30"/>
    <s v="TSM Sta Eq, Lower Baker-RET"/>
    <s v="Transmission Plant - Electric"/>
    <n v="0"/>
    <n v="0"/>
    <n v="0"/>
    <n v="0"/>
    <n v="0"/>
    <n v="0"/>
    <n v="0"/>
    <n v="0"/>
    <n v="0"/>
    <n v="0"/>
    <n v="0"/>
    <n v="0"/>
    <n v="0"/>
    <n v="0"/>
  </r>
  <r>
    <x v="30"/>
    <s v="TSM Sta Eq, Mint Farm"/>
    <s v="Transmission Plant - Electric"/>
    <n v="0"/>
    <n v="0"/>
    <n v="0"/>
    <n v="0"/>
    <n v="0"/>
    <n v="0"/>
    <n v="0"/>
    <n v="0"/>
    <n v="0"/>
    <n v="0"/>
    <n v="0"/>
    <n v="0"/>
    <n v="0"/>
    <n v="0"/>
  </r>
  <r>
    <x v="30"/>
    <s v="TSM Sta Eq, Mint Farm OP"/>
    <s v="Transmission Plant - Electric"/>
    <n v="0"/>
    <n v="0"/>
    <n v="0"/>
    <n v="0"/>
    <n v="0"/>
    <n v="0"/>
    <n v="0"/>
    <n v="0"/>
    <n v="0"/>
    <n v="0"/>
    <n v="0"/>
    <n v="0"/>
    <n v="0"/>
    <n v="0"/>
  </r>
  <r>
    <x v="30"/>
    <s v="TSM Sta Eq, Mint Farm-NSC"/>
    <s v="Transmission Plant - Electric"/>
    <n v="0"/>
    <n v="0"/>
    <n v="0"/>
    <n v="0"/>
    <n v="0"/>
    <n v="0"/>
    <n v="0"/>
    <n v="0"/>
    <n v="0"/>
    <n v="0"/>
    <n v="0"/>
    <n v="0"/>
    <n v="0"/>
    <n v="0"/>
  </r>
  <r>
    <x v="30"/>
    <s v="TSM Sta Eq, Snoqualmie 1"/>
    <s v="Transmission Plant - Electric"/>
    <n v="0"/>
    <n v="0"/>
    <n v="0"/>
    <n v="0"/>
    <n v="0"/>
    <n v="0"/>
    <n v="0"/>
    <n v="0"/>
    <n v="0"/>
    <n v="0"/>
    <n v="0"/>
    <n v="0"/>
    <n v="0"/>
    <n v="0"/>
  </r>
  <r>
    <x v="30"/>
    <s v="TSM Sta Eq, Snoqualmie 2-RET"/>
    <s v="Transmission Plant - Electric"/>
    <n v="0"/>
    <n v="0"/>
    <n v="0"/>
    <n v="0"/>
    <n v="0"/>
    <n v="0"/>
    <n v="0"/>
    <n v="0"/>
    <n v="0"/>
    <n v="0"/>
    <n v="0"/>
    <n v="0"/>
    <n v="0"/>
    <n v="0"/>
  </r>
  <r>
    <x v="30"/>
    <s v="TSM Sta Eq, Upper Baker-RET"/>
    <s v="Transmission Plant - Electric"/>
    <n v="0"/>
    <n v="0"/>
    <n v="0"/>
    <n v="0"/>
    <n v="0"/>
    <n v="0"/>
    <n v="0"/>
    <n v="0"/>
    <n v="0"/>
    <n v="0"/>
    <n v="0"/>
    <n v="0"/>
    <n v="0"/>
    <n v="0"/>
  </r>
  <r>
    <x v="30"/>
    <s v="TSM Sta Eq, Wild Horse"/>
    <s v="Transmission Plant - Electric"/>
    <n v="0"/>
    <n v="0"/>
    <n v="0"/>
    <n v="0"/>
    <n v="0"/>
    <n v="0"/>
    <n v="0"/>
    <n v="0"/>
    <n v="0"/>
    <n v="0"/>
    <n v="0"/>
    <n v="0"/>
    <n v="0"/>
    <n v="0"/>
  </r>
  <r>
    <x v="30"/>
    <s v="TSM Sta Eq, Wild Horse-NSC"/>
    <s v="Transmission Plant - Electric"/>
    <n v="0"/>
    <n v="0"/>
    <n v="0"/>
    <n v="0"/>
    <n v="0"/>
    <n v="0"/>
    <n v="0"/>
    <n v="0"/>
    <n v="0"/>
    <n v="0"/>
    <n v="0"/>
    <n v="0"/>
    <n v="0"/>
    <n v="0"/>
  </r>
  <r>
    <x v="30"/>
    <s v="TSM Sta Eq, Wild Horse-WindRid"/>
    <s v="Transmission Plant - Electric"/>
    <n v="3427"/>
    <n v="3427"/>
    <n v="3427"/>
    <n v="3427"/>
    <n v="3427"/>
    <n v="3427"/>
    <n v="3427"/>
    <n v="3427"/>
    <n v="3427"/>
    <n v="3427"/>
    <n v="3427"/>
    <n v="3427"/>
    <n v="3427"/>
    <n v="3427089"/>
  </r>
  <r>
    <x v="30"/>
    <s v="TSM Sta Eq, Wind Ridge-Non-NSC"/>
    <s v="Transmission Plant - Electric"/>
    <n v="0"/>
    <n v="0"/>
    <n v="0"/>
    <n v="0"/>
    <n v="0"/>
    <n v="0"/>
    <n v="0"/>
    <n v="0"/>
    <n v="0"/>
    <n v="0"/>
    <n v="0"/>
    <n v="0"/>
    <n v="0"/>
    <n v="0"/>
  </r>
  <r>
    <x v="30"/>
    <s v="TSM Sta Eq, Wind Ridge-NonProj"/>
    <s v="Transmission Plant - Electric"/>
    <n v="4293"/>
    <n v="4293"/>
    <n v="4293"/>
    <n v="4293"/>
    <n v="4293"/>
    <n v="4293"/>
    <n v="4293"/>
    <n v="4293"/>
    <n v="4293"/>
    <n v="4293"/>
    <n v="4293"/>
    <n v="4293"/>
    <n v="4293"/>
    <n v="4292698"/>
  </r>
  <r>
    <x v="30"/>
    <s v="TSM Station Equipment"/>
    <s v="Transmission Plant - Electric"/>
    <n v="255266"/>
    <n v="254211"/>
    <n v="254361"/>
    <n v="254391"/>
    <n v="92054"/>
    <n v="103176"/>
    <n v="103181"/>
    <n v="104597"/>
    <n v="104708"/>
    <n v="104790"/>
    <n v="104786"/>
    <n v="104786"/>
    <n v="104786"/>
    <n v="147088965"/>
  </r>
  <r>
    <x v="30"/>
    <s v="TSM Station Equipment-NSC"/>
    <s v="Transmission Plant - Electric"/>
    <n v="0"/>
    <n v="0"/>
    <n v="0"/>
    <n v="0"/>
    <n v="0"/>
    <n v="0"/>
    <n v="0"/>
    <n v="0"/>
    <n v="0"/>
    <n v="0"/>
    <n v="0"/>
    <n v="0"/>
    <n v="0"/>
    <n v="0"/>
  </r>
  <r>
    <x v="30"/>
    <s v="WILD HORSE EXP SUB"/>
    <s v="Transmission Plant - Electric"/>
    <n v="0"/>
    <n v="0"/>
    <n v="0"/>
    <n v="0"/>
    <n v="0"/>
    <n v="0"/>
    <n v="0"/>
    <n v="0"/>
    <n v="0"/>
    <n v="0"/>
    <n v="0"/>
    <n v="0"/>
    <n v="0"/>
    <n v="0"/>
  </r>
  <r>
    <x v="30"/>
    <s v="WILD HORSE EXP SUB@PLANT"/>
    <s v="Transmission Plant - Electric"/>
    <n v="0"/>
    <n v="0"/>
    <n v="0"/>
    <n v="0"/>
    <n v="0"/>
    <n v="0"/>
    <n v="0"/>
    <n v="0"/>
    <n v="0"/>
    <n v="0"/>
    <n v="0"/>
    <n v="0"/>
    <n v="0"/>
    <n v="0"/>
  </r>
  <r>
    <x v="30"/>
    <s v="WILD HORSE EXP SUB@PLANT-NSC"/>
    <s v="Transmission Plant - Electric"/>
    <n v="0"/>
    <n v="0"/>
    <n v="0"/>
    <n v="0"/>
    <n v="0"/>
    <n v="0"/>
    <n v="0"/>
    <n v="0"/>
    <n v="0"/>
    <n v="0"/>
    <n v="0"/>
    <n v="0"/>
    <n v="0"/>
    <n v="0"/>
  </r>
  <r>
    <x v="30"/>
    <s v="WILD HORSE EXP SUB-NSC"/>
    <s v="Transmission Plant - Electric"/>
    <n v="0"/>
    <n v="0"/>
    <n v="0"/>
    <n v="0"/>
    <n v="0"/>
    <n v="0"/>
    <n v="0"/>
    <n v="0"/>
    <n v="0"/>
    <n v="0"/>
    <n v="0"/>
    <n v="0"/>
    <n v="0"/>
    <n v="0"/>
  </r>
  <r>
    <x v="30"/>
    <s v="WILD HORSE SUB@PLANT"/>
    <s v="Transmission Plant - Electric"/>
    <n v="0"/>
    <n v="0"/>
    <n v="0"/>
    <n v="0"/>
    <n v="0"/>
    <n v="0"/>
    <n v="0"/>
    <n v="0"/>
    <n v="0"/>
    <n v="0"/>
    <n v="0"/>
    <n v="0"/>
    <n v="0"/>
    <n v="0"/>
  </r>
  <r>
    <x v="30"/>
    <s v="WILD HORSE SUB@PLANT-NSC"/>
    <s v="Transmission Plant - Electric"/>
    <n v="0"/>
    <n v="0"/>
    <n v="0"/>
    <n v="0"/>
    <n v="0"/>
    <n v="0"/>
    <n v="0"/>
    <n v="0"/>
    <n v="0"/>
    <n v="0"/>
    <n v="0"/>
    <n v="0"/>
    <n v="0"/>
    <n v="0"/>
  </r>
  <r>
    <x v="30"/>
    <s v="6 TSM Sta Eq, Baker Common"/>
    <s v="Transmission Plant - Electric"/>
    <n v="0"/>
    <n v="0"/>
    <n v="0"/>
    <n v="0"/>
    <n v="0"/>
    <n v="0"/>
    <n v="0"/>
    <n v="0"/>
    <n v="0"/>
    <n v="0"/>
    <n v="0"/>
    <n v="0"/>
    <n v="0"/>
    <n v="0"/>
  </r>
  <r>
    <x v="30"/>
    <s v="6 TSM Sta Eq, Encogen"/>
    <s v="Transmission Plant - Electric"/>
    <n v="0"/>
    <n v="0"/>
    <n v="0"/>
    <n v="0"/>
    <n v="0"/>
    <n v="0"/>
    <n v="0"/>
    <n v="0"/>
    <n v="0"/>
    <n v="0"/>
    <n v="0"/>
    <n v="0"/>
    <n v="0"/>
    <n v="0"/>
  </r>
  <r>
    <x v="30"/>
    <s v="6 TSM Sta Eq, Encogen-NSC"/>
    <s v="Transmission Plant - Electric"/>
    <n v="0"/>
    <n v="0"/>
    <n v="0"/>
    <n v="0"/>
    <n v="0"/>
    <n v="0"/>
    <n v="0"/>
    <n v="0"/>
    <n v="0"/>
    <n v="0"/>
    <n v="0"/>
    <n v="0"/>
    <n v="0"/>
    <n v="0"/>
  </r>
  <r>
    <x v="30"/>
    <s v="6 TSM Sta Eq, Fredonia3&amp;4 O-NSC"/>
    <s v="Transmission Plant - Electric"/>
    <n v="0"/>
    <n v="0"/>
    <n v="0"/>
    <n v="0"/>
    <n v="0"/>
    <n v="0"/>
    <n v="0"/>
    <n v="0"/>
    <n v="0"/>
    <n v="0"/>
    <n v="0"/>
    <n v="0"/>
    <n v="0"/>
    <n v="0"/>
  </r>
  <r>
    <x v="30"/>
    <s v="6 TSM Sta Eq, Fredonia3&amp;4 OP"/>
    <s v="Transmission Plant - Electric"/>
    <n v="0"/>
    <n v="0"/>
    <n v="0"/>
    <n v="0"/>
    <n v="0"/>
    <n v="0"/>
    <n v="0"/>
    <n v="0"/>
    <n v="0"/>
    <n v="0"/>
    <n v="0"/>
    <n v="0"/>
    <n v="0"/>
    <n v="0"/>
  </r>
  <r>
    <x v="30"/>
    <s v="6 TSM Sta Eq, Goldendale"/>
    <s v="Transmission Plant - Electric"/>
    <n v="0"/>
    <n v="0"/>
    <n v="0"/>
    <n v="0"/>
    <n v="0"/>
    <n v="0"/>
    <n v="0"/>
    <n v="0"/>
    <n v="0"/>
    <n v="0"/>
    <n v="0"/>
    <n v="0"/>
    <n v="0"/>
    <n v="0"/>
  </r>
  <r>
    <x v="30"/>
    <s v="6 TSM Sta Eq, Goldendale-NSC"/>
    <s v="Transmission Plant - Electric"/>
    <n v="0"/>
    <n v="0"/>
    <n v="0"/>
    <n v="0"/>
    <n v="0"/>
    <n v="0"/>
    <n v="0"/>
    <n v="0"/>
    <n v="0"/>
    <n v="0"/>
    <n v="0"/>
    <n v="0"/>
    <n v="0"/>
    <n v="0"/>
  </r>
  <r>
    <x v="30"/>
    <s v="6 TSM Sta Eq, Hopkins Ridge"/>
    <s v="Transmission Plant - Electric"/>
    <n v="0"/>
    <n v="0"/>
    <n v="0"/>
    <n v="0"/>
    <n v="0"/>
    <n v="0"/>
    <n v="0"/>
    <n v="0"/>
    <n v="0"/>
    <n v="0"/>
    <n v="0"/>
    <n v="0"/>
    <n v="0"/>
    <n v="0"/>
  </r>
  <r>
    <x v="30"/>
    <s v="6 TSM Sta Eq, Hopkins Ridge Exp"/>
    <s v="Transmission Plant - Electric"/>
    <n v="0"/>
    <n v="0"/>
    <n v="0"/>
    <n v="0"/>
    <n v="0"/>
    <n v="0"/>
    <n v="0"/>
    <n v="0"/>
    <n v="0"/>
    <n v="0"/>
    <n v="0"/>
    <n v="0"/>
    <n v="0"/>
    <n v="0"/>
  </r>
  <r>
    <x v="30"/>
    <s v="6 TSM Sta Eq, Hopkins Ridge-NSC"/>
    <s v="Transmission Plant - Electric"/>
    <n v="0"/>
    <n v="0"/>
    <n v="0"/>
    <n v="0"/>
    <n v="0"/>
    <n v="0"/>
    <n v="0"/>
    <n v="0"/>
    <n v="0"/>
    <n v="0"/>
    <n v="0"/>
    <n v="0"/>
    <n v="0"/>
    <n v="0"/>
  </r>
  <r>
    <x v="30"/>
    <s v="6 TSM Sta Eq, Lower Baker"/>
    <s v="Transmission Plant - Electric"/>
    <n v="0"/>
    <n v="0"/>
    <n v="0"/>
    <n v="0"/>
    <n v="0"/>
    <n v="0"/>
    <n v="0"/>
    <n v="0"/>
    <n v="0"/>
    <n v="0"/>
    <n v="0"/>
    <n v="0"/>
    <n v="0"/>
    <n v="0"/>
  </r>
  <r>
    <x v="30"/>
    <s v="6 TSM Sta Eq, Lower Baker-NSC"/>
    <s v="Transmission Plant - Electric"/>
    <n v="0"/>
    <n v="0"/>
    <n v="0"/>
    <n v="0"/>
    <n v="0"/>
    <n v="0"/>
    <n v="0"/>
    <n v="0"/>
    <n v="0"/>
    <n v="0"/>
    <n v="0"/>
    <n v="0"/>
    <n v="0"/>
    <n v="0"/>
  </r>
  <r>
    <x v="30"/>
    <s v="6 TSM Sta Eq, Mint Farm"/>
    <s v="Transmission Plant - Electric"/>
    <n v="0"/>
    <n v="0"/>
    <n v="0"/>
    <n v="0"/>
    <n v="0"/>
    <n v="0"/>
    <n v="0"/>
    <n v="0"/>
    <n v="0"/>
    <n v="0"/>
    <n v="0"/>
    <n v="0"/>
    <n v="0"/>
    <n v="0"/>
  </r>
  <r>
    <x v="30"/>
    <s v="6 TSM Sta Eq, Mint Farm-NSC"/>
    <s v="Transmission Plant - Electric"/>
    <n v="0"/>
    <n v="0"/>
    <n v="0"/>
    <n v="0"/>
    <n v="0"/>
    <n v="0"/>
    <n v="0"/>
    <n v="0"/>
    <n v="0"/>
    <n v="0"/>
    <n v="0"/>
    <n v="0"/>
    <n v="0"/>
    <n v="0"/>
  </r>
  <r>
    <x v="30"/>
    <s v="6 TSM Sta Eq, Snoqualmie 1"/>
    <s v="Transmission Plant - Electric"/>
    <n v="0"/>
    <n v="0"/>
    <n v="0"/>
    <n v="0"/>
    <n v="0"/>
    <n v="0"/>
    <n v="0"/>
    <n v="0"/>
    <n v="0"/>
    <n v="0"/>
    <n v="0"/>
    <n v="0"/>
    <n v="0"/>
    <n v="0"/>
  </r>
  <r>
    <x v="30"/>
    <s v="6 TSM Sta Eq, Snoqualmie 1-NSC"/>
    <s v="Transmission Plant - Electric"/>
    <n v="0"/>
    <n v="0"/>
    <n v="0"/>
    <n v="0"/>
    <n v="0"/>
    <n v="0"/>
    <n v="0"/>
    <n v="0"/>
    <n v="0"/>
    <n v="0"/>
    <n v="0"/>
    <n v="0"/>
    <n v="0"/>
    <n v="0"/>
  </r>
  <r>
    <x v="30"/>
    <s v="6 TSM Sta Eq, Snoqualmie 2"/>
    <s v="Transmission Plant - Electric"/>
    <n v="0"/>
    <n v="0"/>
    <n v="0"/>
    <n v="0"/>
    <n v="0"/>
    <n v="0"/>
    <n v="0"/>
    <n v="0"/>
    <n v="0"/>
    <n v="0"/>
    <n v="0"/>
    <n v="0"/>
    <n v="0"/>
    <n v="0"/>
  </r>
  <r>
    <x v="30"/>
    <s v="6 TSM Sta Eq, Snoqualmie 2-NSC"/>
    <s v="Transmission Plant - Electric"/>
    <n v="0"/>
    <n v="0"/>
    <n v="0"/>
    <n v="0"/>
    <n v="0"/>
    <n v="0"/>
    <n v="0"/>
    <n v="0"/>
    <n v="0"/>
    <n v="0"/>
    <n v="0"/>
    <n v="0"/>
    <n v="0"/>
    <n v="0"/>
  </r>
  <r>
    <x v="30"/>
    <s v="6 TSM Sta Eq, Sumas SMC"/>
    <s v="Transmission Plant - Electric"/>
    <n v="0"/>
    <n v="0"/>
    <n v="0"/>
    <n v="0"/>
    <n v="0"/>
    <n v="0"/>
    <n v="0"/>
    <n v="0"/>
    <n v="0"/>
    <n v="0"/>
    <n v="0"/>
    <n v="0"/>
    <n v="0"/>
    <n v="0"/>
  </r>
  <r>
    <x v="30"/>
    <s v="6 TSM Sta Eq, Sumas SMC-NSC"/>
    <s v="Transmission Plant - Electric"/>
    <n v="0"/>
    <n v="0"/>
    <n v="0"/>
    <n v="0"/>
    <n v="0"/>
    <n v="0"/>
    <n v="0"/>
    <n v="0"/>
    <n v="0"/>
    <n v="0"/>
    <n v="0"/>
    <n v="0"/>
    <n v="0"/>
    <n v="0"/>
  </r>
  <r>
    <x v="30"/>
    <s v="6 TSM Sta Eq, Sumas SMS"/>
    <s v="Transmission Plant - Electric"/>
    <n v="573"/>
    <n v="573"/>
    <n v="573"/>
    <n v="573"/>
    <n v="573"/>
    <n v="573"/>
    <n v="573"/>
    <n v="573"/>
    <n v="573"/>
    <n v="573"/>
    <n v="573"/>
    <n v="573"/>
    <n v="573"/>
    <n v="573152"/>
  </r>
  <r>
    <x v="30"/>
    <s v="6 TSM Sta Eq, Sumas SMS-NSC"/>
    <s v="Transmission Plant - Electric"/>
    <n v="0"/>
    <n v="0"/>
    <n v="0"/>
    <n v="0"/>
    <n v="0"/>
    <n v="0"/>
    <n v="0"/>
    <n v="0"/>
    <n v="0"/>
    <n v="0"/>
    <n v="0"/>
    <n v="0"/>
    <n v="0"/>
    <n v="0"/>
  </r>
  <r>
    <x v="30"/>
    <s v="6 TSM Sta Eq, Upper Baker"/>
    <s v="Transmission Plant - Electric"/>
    <n v="0"/>
    <n v="0"/>
    <n v="0"/>
    <n v="0"/>
    <n v="0"/>
    <n v="0"/>
    <n v="0"/>
    <n v="0"/>
    <n v="0"/>
    <n v="0"/>
    <n v="0"/>
    <n v="0"/>
    <n v="0"/>
    <n v="0"/>
  </r>
  <r>
    <x v="30"/>
    <s v="6 TSM Sta Eq, Upper Baker-NSC"/>
    <s v="Transmission Plant - Electric"/>
    <n v="0"/>
    <n v="0"/>
    <n v="0"/>
    <n v="0"/>
    <n v="0"/>
    <n v="0"/>
    <n v="0"/>
    <n v="0"/>
    <n v="0"/>
    <n v="0"/>
    <n v="0"/>
    <n v="0"/>
    <n v="0"/>
    <n v="0"/>
  </r>
  <r>
    <x v="30"/>
    <s v="6 TSM Sta Eq, Wild Horse Solar"/>
    <s v="Transmission Plant - Electric"/>
    <n v="0"/>
    <n v="0"/>
    <n v="0"/>
    <n v="0"/>
    <n v="0"/>
    <n v="0"/>
    <n v="0"/>
    <n v="0"/>
    <n v="0"/>
    <n v="0"/>
    <n v="0"/>
    <n v="0"/>
    <n v="0"/>
    <n v="0"/>
  </r>
  <r>
    <x v="30"/>
    <s v="6 TSM Sta Eq, Wld Hrs Solar-NSC"/>
    <s v="Transmission Plant - Electric"/>
    <n v="0"/>
    <n v="0"/>
    <n v="0"/>
    <n v="0"/>
    <n v="0"/>
    <n v="0"/>
    <n v="0"/>
    <n v="0"/>
    <n v="0"/>
    <n v="0"/>
    <n v="0"/>
    <n v="0"/>
    <n v="0"/>
    <n v="0"/>
  </r>
  <r>
    <x v="30"/>
    <s v="6 TSM Substation Equipment"/>
    <s v="Transmission Plant - Electric"/>
    <n v="0"/>
    <n v="0"/>
    <n v="0"/>
    <n v="0"/>
    <n v="165962"/>
    <n v="150905"/>
    <n v="151398"/>
    <n v="150193"/>
    <n v="150631"/>
    <n v="150651"/>
    <n v="160146"/>
    <n v="160939"/>
    <n v="163270"/>
    <n v="110205017"/>
  </r>
  <r>
    <x v="30"/>
    <s v="6 TSM Substation Equipment-NSC"/>
    <s v="Transmission Plant - Electric"/>
    <n v="0"/>
    <n v="0"/>
    <n v="0"/>
    <n v="0"/>
    <n v="0"/>
    <n v="0"/>
    <n v="0"/>
    <n v="0"/>
    <n v="0"/>
    <n v="0"/>
    <n v="0"/>
    <n v="0"/>
    <n v="0"/>
    <n v="0"/>
  </r>
  <r>
    <x v="30"/>
    <s v="7 DONOTUSE Sub, Fairchild"/>
    <s v="Transmission Plant - Electric"/>
    <n v="0"/>
    <n v="0"/>
    <n v="0"/>
    <n v="0"/>
    <n v="0"/>
    <n v="0"/>
    <n v="0"/>
    <n v="0"/>
    <n v="0"/>
    <n v="0"/>
    <n v="0"/>
    <n v="0"/>
    <n v="0"/>
    <n v="0"/>
  </r>
  <r>
    <x v="30"/>
    <s v="7 DONOTUSE Sub, Texaco E"/>
    <s v="Transmission Plant - Electric"/>
    <n v="0"/>
    <n v="0"/>
    <n v="0"/>
    <n v="0"/>
    <n v="0"/>
    <n v="0"/>
    <n v="0"/>
    <n v="0"/>
    <n v="0"/>
    <n v="0"/>
    <n v="0"/>
    <n v="0"/>
    <n v="0"/>
    <n v="0"/>
  </r>
  <r>
    <x v="30"/>
    <s v="7 DONOTUSE, Cov-Ber"/>
    <s v="Transmission Plant - Electric"/>
    <n v="0"/>
    <n v="0"/>
    <n v="0"/>
    <n v="0"/>
    <n v="0"/>
    <n v="0"/>
    <n v="0"/>
    <n v="0"/>
    <n v="0"/>
    <n v="0"/>
    <n v="0"/>
    <n v="0"/>
    <n v="0"/>
    <n v="0"/>
  </r>
  <r>
    <x v="30"/>
    <s v="7 DONOTUSE, Sub, Alpac"/>
    <s v="Transmission Plant - Electric"/>
    <n v="0"/>
    <n v="0"/>
    <n v="0"/>
    <n v="0"/>
    <n v="0"/>
    <n v="0"/>
    <n v="0"/>
    <n v="0"/>
    <n v="0"/>
    <n v="0"/>
    <n v="0"/>
    <n v="0"/>
    <n v="0"/>
    <n v="0"/>
  </r>
  <r>
    <x v="30"/>
    <s v="7 DONOTUSE, Sub, Arco C"/>
    <s v="Transmission Plant - Electric"/>
    <n v="0"/>
    <n v="0"/>
    <n v="0"/>
    <n v="0"/>
    <n v="0"/>
    <n v="0"/>
    <n v="0"/>
    <n v="0"/>
    <n v="0"/>
    <n v="0"/>
    <n v="0"/>
    <n v="0"/>
    <n v="0"/>
    <n v="0"/>
  </r>
  <r>
    <x v="30"/>
    <s v="7 DONOTUSE, Sub, Arco N"/>
    <s v="Transmission Plant - Electric"/>
    <n v="0"/>
    <n v="0"/>
    <n v="0"/>
    <n v="0"/>
    <n v="0"/>
    <n v="0"/>
    <n v="0"/>
    <n v="0"/>
    <n v="0"/>
    <n v="0"/>
    <n v="0"/>
    <n v="0"/>
    <n v="0"/>
    <n v="0"/>
  </r>
  <r>
    <x v="30"/>
    <s v="7 DONOTUSE, Sub, Arco S"/>
    <s v="Transmission Plant - Electric"/>
    <n v="0"/>
    <n v="0"/>
    <n v="0"/>
    <n v="0"/>
    <n v="0"/>
    <n v="0"/>
    <n v="0"/>
    <n v="0"/>
    <n v="0"/>
    <n v="0"/>
    <n v="0"/>
    <n v="0"/>
    <n v="0"/>
    <n v="0"/>
  </r>
  <r>
    <x v="30"/>
    <s v="7 DONOTUSE, Sub, BoeingRen"/>
    <s v="Transmission Plant - Electric"/>
    <n v="0"/>
    <n v="0"/>
    <n v="0"/>
    <n v="0"/>
    <n v="0"/>
    <n v="0"/>
    <n v="0"/>
    <n v="0"/>
    <n v="0"/>
    <n v="0"/>
    <n v="0"/>
    <n v="0"/>
    <n v="0"/>
    <n v="0"/>
  </r>
  <r>
    <x v="30"/>
    <s v="7 DONOTUSE, Sub, Capitol"/>
    <s v="Transmission Plant - Electric"/>
    <n v="0"/>
    <n v="0"/>
    <n v="0"/>
    <n v="0"/>
    <n v="0"/>
    <n v="0"/>
    <n v="0"/>
    <n v="0"/>
    <n v="0"/>
    <n v="0"/>
    <n v="0"/>
    <n v="0"/>
    <n v="0"/>
    <n v="0"/>
  </r>
  <r>
    <x v="30"/>
    <s v="7 DONOTUSE, Sub, Clover V"/>
    <s v="Transmission Plant - Electric"/>
    <n v="0"/>
    <n v="0"/>
    <n v="0"/>
    <n v="0"/>
    <n v="0"/>
    <n v="0"/>
    <n v="0"/>
    <n v="0"/>
    <n v="0"/>
    <n v="0"/>
    <n v="0"/>
    <n v="0"/>
    <n v="0"/>
    <n v="0"/>
  </r>
  <r>
    <x v="30"/>
    <s v="7 DONOTUSE, Sub, LiquidAir"/>
    <s v="Transmission Plant - Electric"/>
    <n v="0"/>
    <n v="0"/>
    <n v="0"/>
    <n v="0"/>
    <n v="0"/>
    <n v="0"/>
    <n v="0"/>
    <n v="0"/>
    <n v="0"/>
    <n v="0"/>
    <n v="0"/>
    <n v="0"/>
    <n v="0"/>
    <n v="0"/>
  </r>
  <r>
    <x v="30"/>
    <s v="7 DONOTUSE, Sub, MillerBay"/>
    <s v="Transmission Plant - Electric"/>
    <n v="0"/>
    <n v="0"/>
    <n v="0"/>
    <n v="0"/>
    <n v="0"/>
    <n v="0"/>
    <n v="0"/>
    <n v="0"/>
    <n v="0"/>
    <n v="0"/>
    <n v="0"/>
    <n v="0"/>
    <n v="0"/>
    <n v="0"/>
  </r>
  <r>
    <x v="30"/>
    <s v="7 DONOTUSE, Sub, Olym Avon"/>
    <s v="Transmission Plant - Electric"/>
    <n v="0"/>
    <n v="0"/>
    <n v="0"/>
    <n v="0"/>
    <n v="0"/>
    <n v="0"/>
    <n v="0"/>
    <n v="0"/>
    <n v="0"/>
    <n v="0"/>
    <n v="0"/>
    <n v="0"/>
    <n v="0"/>
    <n v="0"/>
  </r>
  <r>
    <x v="30"/>
    <s v="7 DONOTUSE, Sub, Olym Rntn"/>
    <s v="Transmission Plant - Electric"/>
    <n v="0"/>
    <n v="0"/>
    <n v="0"/>
    <n v="0"/>
    <n v="0"/>
    <n v="0"/>
    <n v="0"/>
    <n v="0"/>
    <n v="0"/>
    <n v="0"/>
    <n v="0"/>
    <n v="0"/>
    <n v="0"/>
    <n v="0"/>
  </r>
  <r>
    <x v="30"/>
    <s v="7 DONOTUSE, Sub, Paccar"/>
    <s v="Transmission Plant - Electric"/>
    <n v="0"/>
    <n v="0"/>
    <n v="0"/>
    <n v="0"/>
    <n v="0"/>
    <n v="0"/>
    <n v="0"/>
    <n v="0"/>
    <n v="0"/>
    <n v="0"/>
    <n v="0"/>
    <n v="0"/>
    <n v="0"/>
    <n v="0"/>
  </r>
  <r>
    <x v="30"/>
    <s v="7 DONOTUSE, Sub, Texaco W"/>
    <s v="Transmission Plant - Electric"/>
    <n v="0"/>
    <n v="0"/>
    <n v="0"/>
    <n v="0"/>
    <n v="0"/>
    <n v="0"/>
    <n v="0"/>
    <n v="0"/>
    <n v="0"/>
    <n v="0"/>
    <n v="0"/>
    <n v="0"/>
    <n v="0"/>
    <n v="0"/>
  </r>
  <r>
    <x v="30"/>
    <s v="7 DONOTUSE, Sub, Vitulli"/>
    <s v="Transmission Plant - Electric"/>
    <n v="0"/>
    <n v="0"/>
    <n v="0"/>
    <n v="0"/>
    <n v="0"/>
    <n v="0"/>
    <n v="0"/>
    <n v="0"/>
    <n v="0"/>
    <n v="0"/>
    <n v="0"/>
    <n v="0"/>
    <n v="0"/>
    <n v="0"/>
  </r>
  <r>
    <x v="30"/>
    <s v="7 DONOTUSE, Sub, Waterfront"/>
    <s v="Transmission Plant - Electric"/>
    <n v="0"/>
    <n v="0"/>
    <n v="0"/>
    <n v="0"/>
    <n v="0"/>
    <n v="0"/>
    <n v="0"/>
    <n v="0"/>
    <n v="0"/>
    <n v="0"/>
    <n v="0"/>
    <n v="0"/>
    <n v="0"/>
    <n v="0"/>
  </r>
  <r>
    <x v="30"/>
    <s v="7 TSM Poles, Sumas OP"/>
    <s v="Transmission Plant - Electric"/>
    <n v="0"/>
    <n v="0"/>
    <n v="0"/>
    <n v="0"/>
    <n v="0"/>
    <n v="0"/>
    <n v="0"/>
    <n v="0"/>
    <n v="0"/>
    <n v="0"/>
    <n v="0"/>
    <n v="0"/>
    <n v="0"/>
    <n v="0"/>
  </r>
  <r>
    <x v="30"/>
    <s v="7 TSM Poles, Sumas OP-NSC"/>
    <s v="Transmission Plant - Electric"/>
    <n v="0"/>
    <n v="0"/>
    <n v="0"/>
    <n v="0"/>
    <n v="0"/>
    <n v="0"/>
    <n v="0"/>
    <n v="0"/>
    <n v="0"/>
    <n v="0"/>
    <n v="0"/>
    <n v="0"/>
    <n v="0"/>
    <n v="0"/>
  </r>
  <r>
    <x v="30"/>
    <s v="7 TSM Sta Eq, Baker Common"/>
    <s v="Transmission Plant - Electric"/>
    <n v="0"/>
    <n v="0"/>
    <n v="0"/>
    <n v="0"/>
    <n v="0"/>
    <n v="0"/>
    <n v="0"/>
    <n v="0"/>
    <n v="0"/>
    <n v="0"/>
    <n v="0"/>
    <n v="0"/>
    <n v="0"/>
    <n v="0"/>
  </r>
  <r>
    <x v="30"/>
    <s v="7 TSM Sta Eq, Encogen"/>
    <s v="Transmission Plant - Electric"/>
    <n v="0"/>
    <n v="0"/>
    <n v="0"/>
    <n v="0"/>
    <n v="0"/>
    <n v="0"/>
    <n v="0"/>
    <n v="0"/>
    <n v="0"/>
    <n v="0"/>
    <n v="0"/>
    <n v="0"/>
    <n v="0"/>
    <n v="0"/>
  </r>
  <r>
    <x v="30"/>
    <s v="7 TSM Sta Eq, Encogen-NSC"/>
    <s v="Transmission Plant - Electric"/>
    <n v="0"/>
    <n v="0"/>
    <n v="0"/>
    <n v="0"/>
    <n v="0"/>
    <n v="0"/>
    <n v="0"/>
    <n v="0"/>
    <n v="0"/>
    <n v="0"/>
    <n v="0"/>
    <n v="0"/>
    <n v="0"/>
    <n v="0"/>
  </r>
  <r>
    <x v="30"/>
    <s v="7 TSM Sta Eq, Fredonia3&amp;4 O-NSC"/>
    <s v="Transmission Plant - Electric"/>
    <n v="0"/>
    <n v="0"/>
    <n v="0"/>
    <n v="0"/>
    <n v="0"/>
    <n v="0"/>
    <n v="0"/>
    <n v="0"/>
    <n v="0"/>
    <n v="0"/>
    <n v="0"/>
    <n v="0"/>
    <n v="0"/>
    <n v="0"/>
  </r>
  <r>
    <x v="30"/>
    <s v="7 TSM Sta Eq, Fredonia3&amp;4 OP"/>
    <s v="Transmission Plant - Electric"/>
    <n v="4275"/>
    <n v="4275"/>
    <n v="4275"/>
    <n v="4275"/>
    <n v="4275"/>
    <n v="4275"/>
    <n v="4275"/>
    <n v="4275"/>
    <n v="4275"/>
    <n v="4275"/>
    <n v="4275"/>
    <n v="4275"/>
    <n v="4275"/>
    <n v="4275337"/>
  </r>
  <r>
    <x v="30"/>
    <s v="7 TSM Sta Eq, Goldendale"/>
    <s v="Transmission Plant - Electric"/>
    <n v="0"/>
    <n v="0"/>
    <n v="0"/>
    <n v="0"/>
    <n v="0"/>
    <n v="0"/>
    <n v="0"/>
    <n v="0"/>
    <n v="0"/>
    <n v="0"/>
    <n v="0"/>
    <n v="0"/>
    <n v="0"/>
    <n v="0"/>
  </r>
  <r>
    <x v="30"/>
    <s v="7 TSM Sta Eq, Goldendale OP"/>
    <s v="Transmission Plant - Electric"/>
    <n v="0"/>
    <n v="0"/>
    <n v="0"/>
    <n v="0"/>
    <n v="0"/>
    <n v="0"/>
    <n v="0"/>
    <n v="0"/>
    <n v="0"/>
    <n v="0"/>
    <n v="0"/>
    <n v="0"/>
    <n v="0"/>
    <n v="0"/>
  </r>
  <r>
    <x v="30"/>
    <s v="7 TSM Sta Eq, Goldendale OP-NSC"/>
    <s v="Transmission Plant - Electric"/>
    <n v="0"/>
    <n v="0"/>
    <n v="0"/>
    <n v="0"/>
    <n v="0"/>
    <n v="0"/>
    <n v="0"/>
    <n v="0"/>
    <n v="0"/>
    <n v="0"/>
    <n v="0"/>
    <n v="0"/>
    <n v="0"/>
    <n v="0"/>
  </r>
  <r>
    <x v="30"/>
    <s v="7 TSM Sta Eq, Goldendale-NSC"/>
    <s v="Transmission Plant - Electric"/>
    <n v="0"/>
    <n v="0"/>
    <n v="0"/>
    <n v="0"/>
    <n v="0"/>
    <n v="0"/>
    <n v="0"/>
    <n v="0"/>
    <n v="0"/>
    <n v="0"/>
    <n v="0"/>
    <n v="0"/>
    <n v="0"/>
    <n v="0"/>
  </r>
  <r>
    <x v="30"/>
    <s v="7 TSM Sta Eq, Hop Ridge Exp-NSC"/>
    <s v="Transmission Plant - Electric"/>
    <n v="0"/>
    <n v="0"/>
    <n v="0"/>
    <n v="0"/>
    <n v="0"/>
    <n v="0"/>
    <n v="0"/>
    <n v="0"/>
    <n v="0"/>
    <n v="0"/>
    <n v="0"/>
    <n v="0"/>
    <n v="0"/>
    <n v="0"/>
  </r>
  <r>
    <x v="30"/>
    <s v="7 TSM Sta Eq, Hopkins Ridge"/>
    <s v="Transmission Plant - Electric"/>
    <n v="0"/>
    <n v="0"/>
    <n v="0"/>
    <n v="0"/>
    <n v="0"/>
    <n v="0"/>
    <n v="0"/>
    <n v="0"/>
    <n v="0"/>
    <n v="0"/>
    <n v="0"/>
    <n v="0"/>
    <n v="0"/>
    <n v="0"/>
  </r>
  <r>
    <x v="30"/>
    <s v="7 TSM Sta Eq, Hopkins Ridge Exp"/>
    <s v="Transmission Plant - Electric"/>
    <n v="795"/>
    <n v="795"/>
    <n v="795"/>
    <n v="795"/>
    <n v="795"/>
    <n v="795"/>
    <n v="795"/>
    <n v="795"/>
    <n v="795"/>
    <n v="795"/>
    <n v="795"/>
    <n v="795"/>
    <n v="795"/>
    <n v="795330"/>
  </r>
  <r>
    <x v="30"/>
    <s v="7 TSM Sta Eq, Hopkins Ridge-NSC"/>
    <s v="Transmission Plant - Electric"/>
    <n v="0"/>
    <n v="0"/>
    <n v="0"/>
    <n v="0"/>
    <n v="0"/>
    <n v="0"/>
    <n v="0"/>
    <n v="0"/>
    <n v="0"/>
    <n v="0"/>
    <n v="0"/>
    <n v="0"/>
    <n v="0"/>
    <n v="0"/>
  </r>
  <r>
    <x v="30"/>
    <s v="7 TSM Sta Eq, Lower Baker"/>
    <s v="Transmission Plant - Electric"/>
    <n v="0"/>
    <n v="0"/>
    <n v="0"/>
    <n v="0"/>
    <n v="0"/>
    <n v="0"/>
    <n v="0"/>
    <n v="0"/>
    <n v="0"/>
    <n v="0"/>
    <n v="0"/>
    <n v="0"/>
    <n v="0"/>
    <n v="0"/>
  </r>
  <r>
    <x v="30"/>
    <s v="7 TSM Sta Eq, Lower Baker-NSC"/>
    <s v="Transmission Plant - Electric"/>
    <n v="0"/>
    <n v="0"/>
    <n v="0"/>
    <n v="0"/>
    <n v="0"/>
    <n v="0"/>
    <n v="0"/>
    <n v="0"/>
    <n v="0"/>
    <n v="0"/>
    <n v="0"/>
    <n v="0"/>
    <n v="0"/>
    <n v="0"/>
  </r>
  <r>
    <x v="30"/>
    <s v="7 TSM Sta Eq, Mint Farm"/>
    <s v="Transmission Plant - Electric"/>
    <n v="0"/>
    <n v="0"/>
    <n v="0"/>
    <n v="0"/>
    <n v="0"/>
    <n v="0"/>
    <n v="0"/>
    <n v="0"/>
    <n v="0"/>
    <n v="0"/>
    <n v="0"/>
    <n v="0"/>
    <n v="0"/>
    <n v="0"/>
  </r>
  <r>
    <x v="30"/>
    <s v="7 TSM Sta Eq, Mint Farm OP"/>
    <s v="Transmission Plant - Electric"/>
    <n v="0"/>
    <n v="0"/>
    <n v="0"/>
    <n v="0"/>
    <n v="0"/>
    <n v="0"/>
    <n v="0"/>
    <n v="0"/>
    <n v="0"/>
    <n v="0"/>
    <n v="0"/>
    <n v="0"/>
    <n v="0"/>
    <n v="0"/>
  </r>
  <r>
    <x v="30"/>
    <s v="7 TSM Sta Eq, Mint Farm OP-NSC"/>
    <s v="Transmission Plant - Electric"/>
    <n v="0"/>
    <n v="0"/>
    <n v="0"/>
    <n v="0"/>
    <n v="0"/>
    <n v="0"/>
    <n v="0"/>
    <n v="0"/>
    <n v="0"/>
    <n v="0"/>
    <n v="0"/>
    <n v="0"/>
    <n v="0"/>
    <n v="0"/>
  </r>
  <r>
    <x v="30"/>
    <s v="7 TSM Sta Eq, Mint Farm-NSC"/>
    <s v="Transmission Plant - Electric"/>
    <n v="0"/>
    <n v="0"/>
    <n v="0"/>
    <n v="0"/>
    <n v="0"/>
    <n v="0"/>
    <n v="0"/>
    <n v="0"/>
    <n v="0"/>
    <n v="0"/>
    <n v="0"/>
    <n v="0"/>
    <n v="0"/>
    <n v="0"/>
  </r>
  <r>
    <x v="30"/>
    <s v="7 TSM Sta Eq, Snoqualmie 1"/>
    <s v="Transmission Plant - Electric"/>
    <n v="0"/>
    <n v="0"/>
    <n v="0"/>
    <n v="0"/>
    <n v="0"/>
    <n v="0"/>
    <n v="0"/>
    <n v="0"/>
    <n v="0"/>
    <n v="0"/>
    <n v="0"/>
    <n v="0"/>
    <n v="0"/>
    <n v="0"/>
  </r>
  <r>
    <x v="30"/>
    <s v="7 TSM Sta Eq, Snoqualmie 1-NSC"/>
    <s v="Transmission Plant - Electric"/>
    <n v="0"/>
    <n v="0"/>
    <n v="0"/>
    <n v="0"/>
    <n v="0"/>
    <n v="0"/>
    <n v="0"/>
    <n v="0"/>
    <n v="0"/>
    <n v="0"/>
    <n v="0"/>
    <n v="0"/>
    <n v="0"/>
    <n v="0"/>
  </r>
  <r>
    <x v="30"/>
    <s v="7 TSM Sta Eq, Snoqualmie 2"/>
    <s v="Transmission Plant - Electric"/>
    <n v="0"/>
    <n v="0"/>
    <n v="0"/>
    <n v="0"/>
    <n v="0"/>
    <n v="0"/>
    <n v="0"/>
    <n v="0"/>
    <n v="0"/>
    <n v="0"/>
    <n v="0"/>
    <n v="0"/>
    <n v="0"/>
    <n v="0"/>
  </r>
  <r>
    <x v="30"/>
    <s v="7 TSM Sta Eq, Snoqualmie 2-NSC"/>
    <s v="Transmission Plant - Electric"/>
    <n v="0"/>
    <n v="0"/>
    <n v="0"/>
    <n v="0"/>
    <n v="0"/>
    <n v="0"/>
    <n v="0"/>
    <n v="0"/>
    <n v="0"/>
    <n v="0"/>
    <n v="0"/>
    <n v="0"/>
    <n v="0"/>
    <n v="0"/>
  </r>
  <r>
    <x v="30"/>
    <s v="7 TSM Sta Eq, Sumas SMC"/>
    <s v="Transmission Plant - Electric"/>
    <n v="0"/>
    <n v="0"/>
    <n v="0"/>
    <n v="0"/>
    <n v="0"/>
    <n v="0"/>
    <n v="0"/>
    <n v="0"/>
    <n v="0"/>
    <n v="0"/>
    <n v="0"/>
    <n v="0"/>
    <n v="0"/>
    <n v="0"/>
  </r>
  <r>
    <x v="30"/>
    <s v="7 TSM Sta Eq, Sumas SMS"/>
    <s v="Transmission Plant - Electric"/>
    <n v="0"/>
    <n v="0"/>
    <n v="0"/>
    <n v="0"/>
    <n v="0"/>
    <n v="0"/>
    <n v="0"/>
    <n v="0"/>
    <n v="0"/>
    <n v="0"/>
    <n v="0"/>
    <n v="0"/>
    <n v="0"/>
    <n v="0"/>
  </r>
  <r>
    <x v="30"/>
    <s v="7 TSM Sta Eq, Upper Baker"/>
    <s v="Transmission Plant - Electric"/>
    <n v="0"/>
    <n v="0"/>
    <n v="0"/>
    <n v="0"/>
    <n v="0"/>
    <n v="0"/>
    <n v="0"/>
    <n v="0"/>
    <n v="0"/>
    <n v="0"/>
    <n v="0"/>
    <n v="0"/>
    <n v="0"/>
    <n v="0"/>
  </r>
  <r>
    <x v="30"/>
    <s v="7 TSM Sta Eq, Upper Baker-NSC"/>
    <s v="Transmission Plant - Electric"/>
    <n v="0"/>
    <n v="0"/>
    <n v="0"/>
    <n v="0"/>
    <n v="0"/>
    <n v="0"/>
    <n v="0"/>
    <n v="0"/>
    <n v="0"/>
    <n v="0"/>
    <n v="0"/>
    <n v="0"/>
    <n v="0"/>
    <n v="0"/>
  </r>
  <r>
    <x v="30"/>
    <s v="7 TSM Sta Eq, Wild Horse Solar"/>
    <s v="Transmission Plant - Electric"/>
    <n v="0"/>
    <n v="0"/>
    <n v="0"/>
    <n v="0"/>
    <n v="0"/>
    <n v="0"/>
    <n v="0"/>
    <n v="0"/>
    <n v="0"/>
    <n v="0"/>
    <n v="0"/>
    <n v="0"/>
    <n v="0"/>
    <n v="0"/>
  </r>
  <r>
    <x v="30"/>
    <s v="7 TSM Sta Eq, Wld Hrs Solar-NSC"/>
    <s v="Transmission Plant - Electric"/>
    <n v="0"/>
    <n v="0"/>
    <n v="0"/>
    <n v="0"/>
    <n v="0"/>
    <n v="0"/>
    <n v="0"/>
    <n v="0"/>
    <n v="0"/>
    <n v="0"/>
    <n v="0"/>
    <n v="0"/>
    <n v="0"/>
    <n v="0"/>
  </r>
  <r>
    <x v="30"/>
    <s v="7 TSM Sub Eq, Sumas OP-SMC"/>
    <s v="Transmission Plant - Electric"/>
    <n v="0"/>
    <n v="0"/>
    <n v="0"/>
    <n v="0"/>
    <n v="0"/>
    <n v="0"/>
    <n v="0"/>
    <n v="0"/>
    <n v="0"/>
    <n v="0"/>
    <n v="0"/>
    <n v="0"/>
    <n v="0"/>
    <n v="0"/>
  </r>
  <r>
    <x v="30"/>
    <s v="7 TSM Sub Eq, Sumas OP-SMC-NSC"/>
    <s v="Transmission Plant - Electric"/>
    <n v="0"/>
    <n v="0"/>
    <n v="0"/>
    <n v="0"/>
    <n v="0"/>
    <n v="0"/>
    <n v="0"/>
    <n v="0"/>
    <n v="0"/>
    <n v="0"/>
    <n v="0"/>
    <n v="0"/>
    <n v="0"/>
    <n v="0"/>
  </r>
  <r>
    <x v="30"/>
    <s v="7 TSM Sub Eq, Sumas OP-SMS"/>
    <s v="Transmission Plant - Electric"/>
    <n v="0"/>
    <n v="0"/>
    <n v="0"/>
    <n v="0"/>
    <n v="0"/>
    <n v="0"/>
    <n v="0"/>
    <n v="0"/>
    <n v="0"/>
    <n v="0"/>
    <n v="0"/>
    <n v="0"/>
    <n v="0"/>
    <n v="136"/>
  </r>
  <r>
    <x v="30"/>
    <s v="7 TSM Sub Eq, Sumas OP-SMS-NSC"/>
    <s v="Transmission Plant - Electric"/>
    <n v="0"/>
    <n v="0"/>
    <n v="0"/>
    <n v="0"/>
    <n v="0"/>
    <n v="0"/>
    <n v="0"/>
    <n v="0"/>
    <n v="0"/>
    <n v="0"/>
    <n v="0"/>
    <n v="0"/>
    <n v="0"/>
    <n v="0"/>
  </r>
  <r>
    <x v="30"/>
    <s v="7 TSM Substation Equipment"/>
    <s v="Transmission Plant - Electric"/>
    <n v="190900"/>
    <n v="190900"/>
    <n v="190893"/>
    <n v="190828"/>
    <n v="188742"/>
    <n v="188736"/>
    <n v="188694"/>
    <n v="188106"/>
    <n v="188019"/>
    <n v="187811"/>
    <n v="187799"/>
    <n v="187799"/>
    <n v="187799"/>
    <n v="188972996"/>
  </r>
  <r>
    <x v="30"/>
    <s v="7 TSM Substation Equipment-NSC"/>
    <s v="Transmission Plant - Electric"/>
    <n v="0"/>
    <n v="0"/>
    <n v="0"/>
    <n v="0"/>
    <n v="0"/>
    <n v="0"/>
    <n v="0"/>
    <n v="0"/>
    <n v="0"/>
    <n v="0"/>
    <n v="0"/>
    <n v="0"/>
    <n v="0"/>
    <n v="0"/>
  </r>
  <r>
    <x v="30"/>
    <s v="8 (LIF) Sta Eq, Sub-Txe"/>
    <s v="Transmission Plant - Electric"/>
    <n v="405"/>
    <n v="405"/>
    <n v="405"/>
    <n v="405"/>
    <n v="405"/>
    <n v="405"/>
    <n v="405"/>
    <n v="405"/>
    <n v="405"/>
    <n v="405"/>
    <n v="405"/>
    <n v="405"/>
    <n v="405"/>
    <n v="405246"/>
  </r>
  <r>
    <x v="30"/>
    <s v="8 (LIF) Sta Eq, Sub-Txe-NSC"/>
    <s v="Transmission Plant - Electric"/>
    <n v="0"/>
    <n v="0"/>
    <n v="0"/>
    <n v="0"/>
    <n v="0"/>
    <n v="0"/>
    <n v="0"/>
    <n v="0"/>
    <n v="0"/>
    <n v="0"/>
    <n v="0"/>
    <n v="0"/>
    <n v="0"/>
    <n v="0"/>
  </r>
  <r>
    <x v="30"/>
    <s v="9 (GIF) Sta Eq, Arco Central"/>
    <s v="Transmission Plant - Electric"/>
    <n v="144"/>
    <n v="144"/>
    <n v="144"/>
    <n v="144"/>
    <n v="144"/>
    <n v="144"/>
    <n v="144"/>
    <n v="144"/>
    <n v="144"/>
    <n v="144"/>
    <n v="144"/>
    <n v="144"/>
    <n v="144"/>
    <n v="144100"/>
  </r>
  <r>
    <x v="30"/>
    <s v="9 (GIF) Sta Eq, Arco Centra-NSC"/>
    <s v="Transmission Plant - Electric"/>
    <n v="0"/>
    <n v="0"/>
    <n v="0"/>
    <n v="0"/>
    <n v="0"/>
    <n v="0"/>
    <n v="0"/>
    <n v="0"/>
    <n v="0"/>
    <n v="0"/>
    <n v="0"/>
    <n v="0"/>
    <n v="0"/>
    <n v="0"/>
  </r>
  <r>
    <x v="30"/>
    <s v="9 (GIF) Sta Eq, Baker River Sw"/>
    <s v="Transmission Plant - Electric"/>
    <n v="134"/>
    <n v="134"/>
    <n v="134"/>
    <n v="134"/>
    <n v="134"/>
    <n v="134"/>
    <n v="134"/>
    <n v="134"/>
    <n v="134"/>
    <n v="134"/>
    <n v="134"/>
    <n v="134"/>
    <n v="134"/>
    <n v="134338"/>
  </r>
  <r>
    <x v="30"/>
    <s v="9 (GIF) Sta Eq, Baker River-NSC"/>
    <s v="Transmission Plant - Electric"/>
    <n v="0"/>
    <n v="0"/>
    <n v="0"/>
    <n v="0"/>
    <n v="0"/>
    <n v="0"/>
    <n v="0"/>
    <n v="0"/>
    <n v="0"/>
    <n v="0"/>
    <n v="0"/>
    <n v="0"/>
    <n v="0"/>
    <n v="0"/>
  </r>
  <r>
    <x v="30"/>
    <s v="9 (GIF) Sta Eq, Colstrip 1-2"/>
    <s v="Transmission Plant - Electric"/>
    <n v="1231"/>
    <n v="1231"/>
    <n v="1231"/>
    <n v="1231"/>
    <n v="1231"/>
    <n v="1231"/>
    <n v="1231"/>
    <n v="1231"/>
    <n v="1231"/>
    <n v="1231"/>
    <n v="1231"/>
    <n v="1231"/>
    <n v="1231"/>
    <n v="1231131"/>
  </r>
  <r>
    <x v="30"/>
    <s v="9 (GIF) Sta Eq, Colstrip 3-4"/>
    <s v="Transmission Plant - Electric"/>
    <n v="3515"/>
    <n v="3515"/>
    <n v="3515"/>
    <n v="3515"/>
    <n v="3515"/>
    <n v="3515"/>
    <n v="3515"/>
    <n v="3515"/>
    <n v="3515"/>
    <n v="3515"/>
    <n v="3515"/>
    <n v="3515"/>
    <n v="3515"/>
    <n v="3515294"/>
  </r>
  <r>
    <x v="30"/>
    <s v="9 (GIF) Sta Eq, Colstrip1-2-NSC"/>
    <s v="Transmission Plant - Electric"/>
    <n v="0"/>
    <n v="0"/>
    <n v="0"/>
    <n v="0"/>
    <n v="0"/>
    <n v="0"/>
    <n v="0"/>
    <n v="0"/>
    <n v="0"/>
    <n v="0"/>
    <n v="0"/>
    <n v="0"/>
    <n v="0"/>
    <n v="0"/>
  </r>
  <r>
    <x v="30"/>
    <s v="9 (GIF) Sta Eq, Colstrip3-4-NSC"/>
    <s v="Transmission Plant - Electric"/>
    <n v="0"/>
    <n v="0"/>
    <n v="0"/>
    <n v="0"/>
    <n v="0"/>
    <n v="0"/>
    <n v="0"/>
    <n v="0"/>
    <n v="0"/>
    <n v="0"/>
    <n v="0"/>
    <n v="0"/>
    <n v="0"/>
    <n v="0"/>
  </r>
  <r>
    <x v="30"/>
    <s v="9 (GIF) Sta Eq, Electron Height"/>
    <s v="Transmission Plant - Electric"/>
    <n v="112"/>
    <n v="112"/>
    <n v="112"/>
    <n v="112"/>
    <n v="112"/>
    <n v="112"/>
    <n v="112"/>
    <n v="112"/>
    <n v="112"/>
    <n v="112"/>
    <n v="112"/>
    <n v="112"/>
    <n v="112"/>
    <n v="112021"/>
  </r>
  <r>
    <x v="30"/>
    <s v="9 (GIF) Sta Eq, Electron He-NSC"/>
    <s v="Transmission Plant - Electric"/>
    <n v="0"/>
    <n v="0"/>
    <n v="0"/>
    <n v="0"/>
    <n v="0"/>
    <n v="0"/>
    <n v="0"/>
    <n v="0"/>
    <n v="0"/>
    <n v="0"/>
    <n v="0"/>
    <n v="0"/>
    <n v="0"/>
    <n v="0"/>
  </r>
  <r>
    <x v="30"/>
    <s v="9 (GIF) Sta Eq, Electron-RET"/>
    <s v="Transmission Plant - Electric"/>
    <n v="0"/>
    <n v="0"/>
    <n v="0"/>
    <n v="0"/>
    <n v="0"/>
    <n v="0"/>
    <n v="0"/>
    <n v="0"/>
    <n v="0"/>
    <n v="0"/>
    <n v="0"/>
    <n v="0"/>
    <n v="0"/>
    <n v="0"/>
  </r>
  <r>
    <x v="30"/>
    <s v="9 (GIF) Sta Eq, Encogen"/>
    <s v="Transmission Plant - Electric"/>
    <n v="5413"/>
    <n v="5413"/>
    <n v="5413"/>
    <n v="5413"/>
    <n v="5413"/>
    <n v="5413"/>
    <n v="5413"/>
    <n v="5413"/>
    <n v="5413"/>
    <n v="5413"/>
    <n v="5413"/>
    <n v="5413"/>
    <n v="5413"/>
    <n v="5413075"/>
  </r>
  <r>
    <x v="30"/>
    <s v="9 (GIF) Sta Eq, Encogen-NSC"/>
    <s v="Transmission Plant - Electric"/>
    <n v="0"/>
    <n v="0"/>
    <n v="0"/>
    <n v="0"/>
    <n v="0"/>
    <n v="0"/>
    <n v="0"/>
    <n v="0"/>
    <n v="0"/>
    <n v="0"/>
    <n v="0"/>
    <n v="0"/>
    <n v="0"/>
    <n v="0"/>
  </r>
  <r>
    <x v="30"/>
    <s v="9 (GIF) Sta Eq, Ferndale"/>
    <s v="Transmission Plant - Electric"/>
    <n v="5619"/>
    <n v="5619"/>
    <n v="5619"/>
    <n v="5619"/>
    <n v="5619"/>
    <n v="5619"/>
    <n v="5619"/>
    <n v="5619"/>
    <n v="5619"/>
    <n v="5619"/>
    <n v="5619"/>
    <n v="5619"/>
    <n v="5619"/>
    <n v="5618562"/>
  </r>
  <r>
    <x v="30"/>
    <s v="9 (GIF) Sta Eq, Ferndale-NSC"/>
    <s v="Transmission Plant - Electric"/>
    <n v="0"/>
    <n v="0"/>
    <n v="0"/>
    <n v="0"/>
    <n v="0"/>
    <n v="0"/>
    <n v="0"/>
    <n v="0"/>
    <n v="0"/>
    <n v="0"/>
    <n v="0"/>
    <n v="0"/>
    <n v="0"/>
    <n v="0"/>
  </r>
  <r>
    <x v="30"/>
    <s v="9 (GIF) Sta Eq, Fred 1/APC"/>
    <s v="Transmission Plant - Electric"/>
    <n v="5035"/>
    <n v="5035"/>
    <n v="5035"/>
    <n v="5035"/>
    <n v="5035"/>
    <n v="5035"/>
    <n v="5035"/>
    <n v="5035"/>
    <n v="5035"/>
    <n v="5035"/>
    <n v="5035"/>
    <n v="5035"/>
    <n v="5035"/>
    <n v="5035075"/>
  </r>
  <r>
    <x v="30"/>
    <s v="9 (GIF) Sta Eq, Fred 1/APC-NSC"/>
    <s v="Transmission Plant - Electric"/>
    <n v="0"/>
    <n v="0"/>
    <n v="0"/>
    <n v="0"/>
    <n v="0"/>
    <n v="0"/>
    <n v="0"/>
    <n v="0"/>
    <n v="0"/>
    <n v="0"/>
    <n v="0"/>
    <n v="0"/>
    <n v="0"/>
    <n v="0"/>
  </r>
  <r>
    <x v="30"/>
    <s v="9 (GIF) Sta Eq, Frederickson"/>
    <s v="Transmission Plant - Electric"/>
    <n v="3189"/>
    <n v="3189"/>
    <n v="3189"/>
    <n v="3189"/>
    <n v="3189"/>
    <n v="3189"/>
    <n v="3189"/>
    <n v="3189"/>
    <n v="3189"/>
    <n v="3189"/>
    <n v="3189"/>
    <n v="3189"/>
    <n v="3189"/>
    <n v="3188706"/>
  </r>
  <r>
    <x v="30"/>
    <s v="9 (GIF) Sta Eq, Frederickso-NSC"/>
    <s v="Transmission Plant - Electric"/>
    <n v="0"/>
    <n v="0"/>
    <n v="0"/>
    <n v="0"/>
    <n v="0"/>
    <n v="0"/>
    <n v="0"/>
    <n v="0"/>
    <n v="0"/>
    <n v="0"/>
    <n v="0"/>
    <n v="0"/>
    <n v="0"/>
    <n v="0"/>
  </r>
  <r>
    <x v="30"/>
    <s v="9 (GIF) Sta Eq, Fredonia 1&amp;2"/>
    <s v="Transmission Plant - Electric"/>
    <n v="3718"/>
    <n v="3718"/>
    <n v="3718"/>
    <n v="3718"/>
    <n v="3718"/>
    <n v="3718"/>
    <n v="3774"/>
    <n v="3774"/>
    <n v="3774"/>
    <n v="3774"/>
    <n v="3774"/>
    <n v="3774"/>
    <n v="3774"/>
    <n v="3748440"/>
  </r>
  <r>
    <x v="30"/>
    <s v="9 (GIF) Sta Eq, Fredonia 1&amp;-NSC"/>
    <s v="Transmission Plant - Electric"/>
    <n v="0"/>
    <n v="0"/>
    <n v="0"/>
    <n v="0"/>
    <n v="0"/>
    <n v="0"/>
    <n v="0"/>
    <n v="0"/>
    <n v="0"/>
    <n v="0"/>
    <n v="0"/>
    <n v="0"/>
    <n v="0"/>
    <n v="0"/>
  </r>
  <r>
    <x v="30"/>
    <s v="9 (GIF) Sta Eq, Fredonia 3&amp;4"/>
    <s v="Transmission Plant - Electric"/>
    <n v="1732"/>
    <n v="1732"/>
    <n v="1732"/>
    <n v="1732"/>
    <n v="1732"/>
    <n v="1732"/>
    <n v="1732"/>
    <n v="1732"/>
    <n v="1732"/>
    <n v="1732"/>
    <n v="1732"/>
    <n v="1732"/>
    <n v="1732"/>
    <n v="1732090"/>
  </r>
  <r>
    <x v="30"/>
    <s v="9 (GIF) Sta Eq, Fredonia 3&amp;-NSC"/>
    <s v="Transmission Plant - Electric"/>
    <n v="0"/>
    <n v="0"/>
    <n v="0"/>
    <n v="0"/>
    <n v="0"/>
    <n v="0"/>
    <n v="0"/>
    <n v="0"/>
    <n v="0"/>
    <n v="0"/>
    <n v="0"/>
    <n v="0"/>
    <n v="0"/>
    <n v="0"/>
  </r>
  <r>
    <x v="30"/>
    <s v="9 (GIF) Sta Eq, Goldendale"/>
    <s v="Transmission Plant - Electric"/>
    <n v="411"/>
    <n v="411"/>
    <n v="411"/>
    <n v="411"/>
    <n v="411"/>
    <n v="411"/>
    <n v="411"/>
    <n v="411"/>
    <n v="411"/>
    <n v="411"/>
    <n v="411"/>
    <n v="411"/>
    <n v="411"/>
    <n v="411060"/>
  </r>
  <r>
    <x v="30"/>
    <s v="9 (GIF) Sta Eq, Goldendale-NSC"/>
    <s v="Transmission Plant - Electric"/>
    <n v="0"/>
    <n v="0"/>
    <n v="0"/>
    <n v="0"/>
    <n v="0"/>
    <n v="0"/>
    <n v="0"/>
    <n v="0"/>
    <n v="0"/>
    <n v="0"/>
    <n v="0"/>
    <n v="0"/>
    <n v="0"/>
    <n v="0"/>
  </r>
  <r>
    <x v="30"/>
    <s v="9 (GIF) Sta Eq, Hop Ridge-NSC"/>
    <s v="Transmission Plant - Electric"/>
    <n v="0"/>
    <n v="0"/>
    <n v="0"/>
    <n v="0"/>
    <n v="0"/>
    <n v="0"/>
    <n v="0"/>
    <n v="0"/>
    <n v="0"/>
    <n v="0"/>
    <n v="0"/>
    <n v="0"/>
    <n v="0"/>
    <n v="0"/>
  </r>
  <r>
    <x v="30"/>
    <s v="9 (GIF) Sta Eq, Hopkins Ridge"/>
    <s v="Transmission Plant - Electric"/>
    <n v="8796"/>
    <n v="8796"/>
    <n v="8796"/>
    <n v="8796"/>
    <n v="8796"/>
    <n v="8796"/>
    <n v="8796"/>
    <n v="8796"/>
    <n v="8796"/>
    <n v="8796"/>
    <n v="8796"/>
    <n v="8796"/>
    <n v="8796"/>
    <n v="8795959"/>
  </r>
  <r>
    <x v="30"/>
    <s v="9 (GIF) Sta Eq, HPK sub@pla-NSC"/>
    <s v="Transmission Plant - Electric"/>
    <n v="0"/>
    <n v="0"/>
    <n v="0"/>
    <n v="0"/>
    <n v="0"/>
    <n v="0"/>
    <n v="0"/>
    <n v="0"/>
    <n v="0"/>
    <n v="0"/>
    <n v="0"/>
    <n v="0"/>
    <n v="0"/>
    <n v="0"/>
  </r>
  <r>
    <x v="30"/>
    <s v="9 (GIF) Sta Eq, HPK sub@plant"/>
    <s v="Transmission Plant - Electric"/>
    <n v="9150"/>
    <n v="9150"/>
    <n v="9150"/>
    <n v="9150"/>
    <n v="9150"/>
    <n v="9150"/>
    <n v="9356"/>
    <n v="9356"/>
    <n v="9357"/>
    <n v="9357"/>
    <n v="9357"/>
    <n v="9357"/>
    <n v="9357"/>
    <n v="9261638"/>
  </r>
  <r>
    <x v="30"/>
    <s v="9 (GIF) Sta Eq, LB#4 -2013"/>
    <s v="Transmission Plant - Electric"/>
    <n v="0"/>
    <n v="0"/>
    <n v="0"/>
    <n v="0"/>
    <n v="0"/>
    <n v="0"/>
    <n v="0"/>
    <n v="0"/>
    <n v="0"/>
    <n v="0"/>
    <n v="0"/>
    <n v="0"/>
    <n v="0"/>
    <n v="423"/>
  </r>
  <r>
    <x v="30"/>
    <s v="9 (GIF) Sta Eq, LB#4 -2013-NSC"/>
    <s v="Transmission Plant - Electric"/>
    <n v="0"/>
    <n v="0"/>
    <n v="0"/>
    <n v="0"/>
    <n v="0"/>
    <n v="0"/>
    <n v="0"/>
    <n v="0"/>
    <n v="0"/>
    <n v="0"/>
    <n v="0"/>
    <n v="0"/>
    <n v="0"/>
    <n v="0"/>
  </r>
  <r>
    <x v="30"/>
    <s v="9 (GIF) Sta Eq, Lower Baker"/>
    <s v="Transmission Plant - Electric"/>
    <n v="2700"/>
    <n v="2700"/>
    <n v="2700"/>
    <n v="2700"/>
    <n v="2700"/>
    <n v="2700"/>
    <n v="2700"/>
    <n v="2700"/>
    <n v="2700"/>
    <n v="2700"/>
    <n v="2700"/>
    <n v="2700"/>
    <n v="2700"/>
    <n v="2700205"/>
  </r>
  <r>
    <x v="30"/>
    <s v="9 (GIF) Sta Eq, Lower Baker-NSC"/>
    <s v="Transmission Plant - Electric"/>
    <n v="0"/>
    <n v="0"/>
    <n v="0"/>
    <n v="0"/>
    <n v="0"/>
    <n v="0"/>
    <n v="0"/>
    <n v="0"/>
    <n v="0"/>
    <n v="0"/>
    <n v="0"/>
    <n v="0"/>
    <n v="0"/>
    <n v="0"/>
  </r>
  <r>
    <x v="30"/>
    <s v="9 (GIF) Sta Eq, LSR"/>
    <s v="Transmission Plant - Electric"/>
    <n v="23954"/>
    <n v="23954"/>
    <n v="23954"/>
    <n v="23954"/>
    <n v="23954"/>
    <n v="23954"/>
    <n v="24159"/>
    <n v="24159"/>
    <n v="24160"/>
    <n v="24160"/>
    <n v="24160"/>
    <n v="24160"/>
    <n v="24160"/>
    <n v="24065540"/>
  </r>
  <r>
    <x v="30"/>
    <s v="9 (GIF) Sta Eq, LSR-NSC"/>
    <s v="Transmission Plant - Electric"/>
    <n v="0"/>
    <n v="0"/>
    <n v="0"/>
    <n v="0"/>
    <n v="0"/>
    <n v="0"/>
    <n v="0"/>
    <n v="0"/>
    <n v="0"/>
    <n v="0"/>
    <n v="0"/>
    <n v="0"/>
    <n v="0"/>
    <n v="0"/>
  </r>
  <r>
    <x v="30"/>
    <s v="9 (GIF) Sta Eq, Mint Farm"/>
    <s v="Transmission Plant - Electric"/>
    <n v="1783"/>
    <n v="1783"/>
    <n v="1783"/>
    <n v="1783"/>
    <n v="1783"/>
    <n v="1783"/>
    <n v="1783"/>
    <n v="1783"/>
    <n v="1783"/>
    <n v="1783"/>
    <n v="1783"/>
    <n v="1783"/>
    <n v="1783"/>
    <n v="1782985"/>
  </r>
  <r>
    <x v="30"/>
    <s v="9 (GIF) Sta Eq, Mint Farm-NSC"/>
    <s v="Transmission Plant - Electric"/>
    <n v="0"/>
    <n v="0"/>
    <n v="0"/>
    <n v="0"/>
    <n v="0"/>
    <n v="0"/>
    <n v="0"/>
    <n v="0"/>
    <n v="0"/>
    <n v="0"/>
    <n v="0"/>
    <n v="0"/>
    <n v="0"/>
    <n v="0"/>
  </r>
  <r>
    <x v="30"/>
    <s v="9 (GIF) Sta Eq, Nooksack"/>
    <s v="Transmission Plant - Electric"/>
    <n v="31"/>
    <n v="31"/>
    <n v="31"/>
    <n v="31"/>
    <n v="31"/>
    <n v="31"/>
    <n v="31"/>
    <n v="31"/>
    <n v="31"/>
    <n v="31"/>
    <n v="31"/>
    <n v="31"/>
    <n v="31"/>
    <n v="30560"/>
  </r>
  <r>
    <x v="30"/>
    <s v="9 (GIF) Sta Eq, Nooksack-NSC"/>
    <s v="Transmission Plant - Electric"/>
    <n v="0"/>
    <n v="0"/>
    <n v="0"/>
    <n v="0"/>
    <n v="0"/>
    <n v="0"/>
    <n v="0"/>
    <n v="0"/>
    <n v="0"/>
    <n v="0"/>
    <n v="0"/>
    <n v="0"/>
    <n v="0"/>
    <n v="0"/>
  </r>
  <r>
    <x v="30"/>
    <s v="9 (GIF) Sta Eq, Poison Spring"/>
    <s v="Transmission Plant - Electric"/>
    <n v="180"/>
    <n v="180"/>
    <n v="180"/>
    <n v="206"/>
    <n v="206"/>
    <n v="206"/>
    <n v="206"/>
    <n v="206"/>
    <n v="206"/>
    <n v="206"/>
    <n v="206"/>
    <n v="206"/>
    <n v="206"/>
    <n v="200462"/>
  </r>
  <r>
    <x v="30"/>
    <s v="9 (GIF) Sta Eq, Poison Spri-NSC"/>
    <s v="Transmission Plant - Electric"/>
    <n v="0"/>
    <n v="0"/>
    <n v="0"/>
    <n v="0"/>
    <n v="0"/>
    <n v="0"/>
    <n v="0"/>
    <n v="0"/>
    <n v="0"/>
    <n v="0"/>
    <n v="0"/>
    <n v="0"/>
    <n v="0"/>
    <n v="0"/>
  </r>
  <r>
    <x v="30"/>
    <s v="9 (GIF) Sta Eq, Shannon"/>
    <s v="Transmission Plant - Electric"/>
    <n v="127"/>
    <n v="127"/>
    <n v="127"/>
    <n v="127"/>
    <n v="127"/>
    <n v="127"/>
    <n v="127"/>
    <n v="127"/>
    <n v="127"/>
    <n v="127"/>
    <n v="127"/>
    <n v="127"/>
    <n v="127"/>
    <n v="126549"/>
  </r>
  <r>
    <x v="30"/>
    <s v="9 (GIF) Sta Eq, Shannon-NSC"/>
    <s v="Transmission Plant - Electric"/>
    <n v="0"/>
    <n v="0"/>
    <n v="0"/>
    <n v="0"/>
    <n v="0"/>
    <n v="0"/>
    <n v="0"/>
    <n v="0"/>
    <n v="0"/>
    <n v="0"/>
    <n v="0"/>
    <n v="0"/>
    <n v="0"/>
    <n v="0"/>
  </r>
  <r>
    <x v="30"/>
    <s v="9 (GIF) Sta Eq, Snoq 1-2013"/>
    <s v="Transmission Plant - Electric"/>
    <n v="4059"/>
    <n v="4059"/>
    <n v="4059"/>
    <n v="4059"/>
    <n v="4059"/>
    <n v="4059"/>
    <n v="4059"/>
    <n v="4059"/>
    <n v="4059"/>
    <n v="4059"/>
    <n v="4059"/>
    <n v="4059"/>
    <n v="4059"/>
    <n v="4058986"/>
  </r>
  <r>
    <x v="30"/>
    <s v="9 (GIF) Sta Eq, Snoq 1-2013-NSC"/>
    <s v="Transmission Plant - Electric"/>
    <n v="0"/>
    <n v="0"/>
    <n v="0"/>
    <n v="0"/>
    <n v="0"/>
    <n v="0"/>
    <n v="0"/>
    <n v="0"/>
    <n v="0"/>
    <n v="0"/>
    <n v="0"/>
    <n v="0"/>
    <n v="0"/>
    <n v="0"/>
  </r>
  <r>
    <x v="30"/>
    <s v="9 (GIF) Sta Eq, Snoq 2-2013"/>
    <s v="Transmission Plant - Electric"/>
    <n v="4730"/>
    <n v="4730"/>
    <n v="4730"/>
    <n v="4730"/>
    <n v="4730"/>
    <n v="4730"/>
    <n v="4730"/>
    <n v="4730"/>
    <n v="4730"/>
    <n v="4730"/>
    <n v="4730"/>
    <n v="4730"/>
    <n v="4730"/>
    <n v="4729803"/>
  </r>
  <r>
    <x v="30"/>
    <s v="9 (GIF) Sta Eq, Snoq 2-2013-NSC"/>
    <s v="Transmission Plant - Electric"/>
    <n v="0"/>
    <n v="0"/>
    <n v="0"/>
    <n v="0"/>
    <n v="0"/>
    <n v="0"/>
    <n v="0"/>
    <n v="0"/>
    <n v="0"/>
    <n v="0"/>
    <n v="0"/>
    <n v="0"/>
    <n v="0"/>
    <n v="0"/>
  </r>
  <r>
    <x v="30"/>
    <s v="9 (GIF) Sta Eq, Snoq 2-NSC"/>
    <s v="Transmission Plant - Electric"/>
    <n v="0"/>
    <n v="0"/>
    <n v="0"/>
    <n v="0"/>
    <n v="0"/>
    <n v="0"/>
    <n v="0"/>
    <n v="0"/>
    <n v="0"/>
    <n v="0"/>
    <n v="0"/>
    <n v="0"/>
    <n v="0"/>
    <n v="0"/>
  </r>
  <r>
    <x v="30"/>
    <s v="9 (GIF) Sta Eq, Snoq Sw-NSC"/>
    <s v="Transmission Plant - Electric"/>
    <n v="0"/>
    <n v="0"/>
    <n v="0"/>
    <n v="0"/>
    <n v="0"/>
    <n v="0"/>
    <n v="0"/>
    <n v="0"/>
    <n v="0"/>
    <n v="0"/>
    <n v="0"/>
    <n v="0"/>
    <n v="0"/>
    <n v="0"/>
  </r>
  <r>
    <x v="30"/>
    <s v="9 (GIF) Sta Eq, Snoqualmie 2"/>
    <s v="Transmission Plant - Electric"/>
    <n v="209"/>
    <n v="209"/>
    <n v="209"/>
    <n v="209"/>
    <n v="209"/>
    <n v="209"/>
    <n v="209"/>
    <n v="209"/>
    <n v="209"/>
    <n v="209"/>
    <n v="209"/>
    <n v="209"/>
    <n v="209"/>
    <n v="208637"/>
  </r>
  <r>
    <x v="30"/>
    <s v="9 (GIF) Sta Eq, Snoqualmie Sw"/>
    <s v="Transmission Plant - Electric"/>
    <n v="267"/>
    <n v="267"/>
    <n v="267"/>
    <n v="267"/>
    <n v="267"/>
    <n v="267"/>
    <n v="267"/>
    <n v="267"/>
    <n v="267"/>
    <n v="267"/>
    <n v="187"/>
    <n v="187"/>
    <n v="187"/>
    <n v="249918"/>
  </r>
  <r>
    <x v="30"/>
    <s v="9 (GIF) Sta Eq, Stillwater"/>
    <s v="Transmission Plant - Electric"/>
    <n v="26"/>
    <n v="26"/>
    <n v="26"/>
    <n v="26"/>
    <n v="26"/>
    <n v="26"/>
    <n v="26"/>
    <n v="26"/>
    <n v="26"/>
    <n v="26"/>
    <n v="26"/>
    <n v="26"/>
    <n v="26"/>
    <n v="25891"/>
  </r>
  <r>
    <x v="30"/>
    <s v="9 (GIF) Sta Eq, Stillwater-NSC"/>
    <s v="Transmission Plant - Electric"/>
    <n v="0"/>
    <n v="0"/>
    <n v="0"/>
    <n v="0"/>
    <n v="0"/>
    <n v="0"/>
    <n v="0"/>
    <n v="0"/>
    <n v="0"/>
    <n v="0"/>
    <n v="0"/>
    <n v="0"/>
    <n v="0"/>
    <n v="0"/>
  </r>
  <r>
    <x v="30"/>
    <s v="9 (GIF) Sta Eq, SUB-BRL4-2013"/>
    <s v="Transmission Plant - Electric"/>
    <n v="2835"/>
    <n v="2835"/>
    <n v="2835"/>
    <n v="2835"/>
    <n v="2835"/>
    <n v="2835"/>
    <n v="2835"/>
    <n v="2835"/>
    <n v="2835"/>
    <n v="2835"/>
    <n v="2835"/>
    <n v="2835"/>
    <n v="2835"/>
    <n v="2835144"/>
  </r>
  <r>
    <x v="30"/>
    <s v="9 (GIF) Sta Eq, SUB-BRL4-20-NSC"/>
    <s v="Transmission Plant - Electric"/>
    <n v="0"/>
    <n v="0"/>
    <n v="0"/>
    <n v="0"/>
    <n v="0"/>
    <n v="0"/>
    <n v="0"/>
    <n v="0"/>
    <n v="0"/>
    <n v="0"/>
    <n v="0"/>
    <n v="0"/>
    <n v="0"/>
    <n v="0"/>
  </r>
  <r>
    <x v="30"/>
    <s v="9 (GIF) Sta Eq, Sumas OP-SMC"/>
    <s v="Transmission Plant - Electric"/>
    <n v="3525"/>
    <n v="3525"/>
    <n v="3525"/>
    <n v="3525"/>
    <n v="3525"/>
    <n v="3525"/>
    <n v="3525"/>
    <n v="3525"/>
    <n v="3525"/>
    <n v="3525"/>
    <n v="3525"/>
    <n v="3525"/>
    <n v="3525"/>
    <n v="3525000"/>
  </r>
  <r>
    <x v="30"/>
    <s v="9 (GIF) Sta Eq, Sumas OP-SM-NSC"/>
    <s v="Transmission Plant - Electric"/>
    <n v="0"/>
    <n v="0"/>
    <n v="0"/>
    <n v="0"/>
    <n v="0"/>
    <n v="0"/>
    <n v="0"/>
    <n v="0"/>
    <n v="0"/>
    <n v="0"/>
    <n v="0"/>
    <n v="0"/>
    <n v="0"/>
    <n v="0"/>
  </r>
  <r>
    <x v="30"/>
    <s v="9 (GIF) Sta Eq, Terrell"/>
    <s v="Transmission Plant - Electric"/>
    <n v="137"/>
    <n v="137"/>
    <n v="137"/>
    <n v="137"/>
    <n v="137"/>
    <n v="137"/>
    <n v="137"/>
    <n v="137"/>
    <n v="137"/>
    <n v="137"/>
    <n v="137"/>
    <n v="137"/>
    <n v="137"/>
    <n v="136831"/>
  </r>
  <r>
    <x v="30"/>
    <s v="9 (GIF) Sta Eq, Terrell-NSC"/>
    <s v="Transmission Plant - Electric"/>
    <n v="0"/>
    <n v="0"/>
    <n v="0"/>
    <n v="0"/>
    <n v="0"/>
    <n v="0"/>
    <n v="0"/>
    <n v="0"/>
    <n v="0"/>
    <n v="0"/>
    <n v="0"/>
    <n v="0"/>
    <n v="0"/>
    <n v="0"/>
  </r>
  <r>
    <x v="30"/>
    <s v="9 (GIF) Sta Eq, Texaco West"/>
    <s v="Transmission Plant - Electric"/>
    <n v="13"/>
    <n v="13"/>
    <n v="13"/>
    <n v="13"/>
    <n v="13"/>
    <n v="13"/>
    <n v="13"/>
    <n v="13"/>
    <n v="13"/>
    <n v="13"/>
    <n v="13"/>
    <n v="13"/>
    <n v="13"/>
    <n v="13113"/>
  </r>
  <r>
    <x v="30"/>
    <s v="9 (GIF) Sta Eq, Texaco West-NSC"/>
    <s v="Transmission Plant - Electric"/>
    <n v="0"/>
    <n v="0"/>
    <n v="0"/>
    <n v="0"/>
    <n v="0"/>
    <n v="0"/>
    <n v="0"/>
    <n v="0"/>
    <n v="0"/>
    <n v="0"/>
    <n v="0"/>
    <n v="0"/>
    <n v="0"/>
    <n v="0"/>
  </r>
  <r>
    <x v="30"/>
    <s v="9 (GIF) Sta Eq, Upper Baker"/>
    <s v="Transmission Plant - Electric"/>
    <n v="2706"/>
    <n v="2706"/>
    <n v="2706"/>
    <n v="2706"/>
    <n v="2706"/>
    <n v="2706"/>
    <n v="2706"/>
    <n v="2706"/>
    <n v="2706"/>
    <n v="2706"/>
    <n v="2706"/>
    <n v="2706"/>
    <n v="2706"/>
    <n v="2705503"/>
  </r>
  <r>
    <x v="30"/>
    <s v="9 (GIF) Sta Eq, Upper Baker-NSC"/>
    <s v="Transmission Plant - Electric"/>
    <n v="0"/>
    <n v="0"/>
    <n v="0"/>
    <n v="0"/>
    <n v="0"/>
    <n v="0"/>
    <n v="0"/>
    <n v="0"/>
    <n v="0"/>
    <n v="0"/>
    <n v="0"/>
    <n v="0"/>
    <n v="0"/>
    <n v="0"/>
  </r>
  <r>
    <x v="30"/>
    <s v="9 (GIF) Sta Eq, WHDE sub@plant"/>
    <s v="Transmission Plant - Electric"/>
    <n v="2885"/>
    <n v="2885"/>
    <n v="2885"/>
    <n v="2885"/>
    <n v="2885"/>
    <n v="2885"/>
    <n v="2885"/>
    <n v="2885"/>
    <n v="2885"/>
    <n v="2885"/>
    <n v="2885"/>
    <n v="2885"/>
    <n v="2885"/>
    <n v="2885148"/>
  </r>
  <r>
    <x v="30"/>
    <s v="9 (GIF) Sta Eq, WHDE sub@pl-NSC"/>
    <s v="Transmission Plant - Electric"/>
    <n v="0"/>
    <n v="0"/>
    <n v="0"/>
    <n v="0"/>
    <n v="0"/>
    <n v="0"/>
    <n v="0"/>
    <n v="0"/>
    <n v="0"/>
    <n v="0"/>
    <n v="0"/>
    <n v="0"/>
    <n v="0"/>
    <n v="0"/>
  </r>
  <r>
    <x v="30"/>
    <s v="9 (GIF) Sta Eq, Whitehorn"/>
    <s v="Transmission Plant - Electric"/>
    <n v="2128"/>
    <n v="2128"/>
    <n v="2128"/>
    <n v="2128"/>
    <n v="2128"/>
    <n v="2128"/>
    <n v="2128"/>
    <n v="2128"/>
    <n v="2128"/>
    <n v="2128"/>
    <n v="2128"/>
    <n v="2128"/>
    <n v="2128"/>
    <n v="2128003"/>
  </r>
  <r>
    <x v="30"/>
    <s v="9 (GIF) Sta Eq, Whitehorn-NSC"/>
    <s v="Transmission Plant - Electric"/>
    <n v="0"/>
    <n v="0"/>
    <n v="0"/>
    <n v="0"/>
    <n v="0"/>
    <n v="0"/>
    <n v="0"/>
    <n v="0"/>
    <n v="0"/>
    <n v="0"/>
    <n v="0"/>
    <n v="0"/>
    <n v="0"/>
    <n v="0"/>
  </r>
  <r>
    <x v="30"/>
    <s v="9 (GIF) Sta Eq, Wild H sub@-NSC"/>
    <s v="Transmission Plant - Electric"/>
    <n v="0"/>
    <n v="0"/>
    <n v="0"/>
    <n v="0"/>
    <n v="0"/>
    <n v="0"/>
    <n v="0"/>
    <n v="0"/>
    <n v="0"/>
    <n v="0"/>
    <n v="0"/>
    <n v="0"/>
    <n v="0"/>
    <n v="0"/>
  </r>
  <r>
    <x v="30"/>
    <s v="9 (GIF) Sta Eq, Wild H sub@plt"/>
    <s v="Transmission Plant - Electric"/>
    <n v="10815"/>
    <n v="10815"/>
    <n v="10815"/>
    <n v="10815"/>
    <n v="10815"/>
    <n v="10815"/>
    <n v="10815"/>
    <n v="10815"/>
    <n v="10815"/>
    <n v="10815"/>
    <n v="10815"/>
    <n v="10815"/>
    <n v="10815"/>
    <n v="10814697"/>
  </r>
  <r>
    <x v="30"/>
    <s v="9 (GIF) Sta Eq, Wild Horse"/>
    <s v="Transmission Plant - Electric"/>
    <n v="9688"/>
    <n v="9688"/>
    <n v="9688"/>
    <n v="9688"/>
    <n v="9688"/>
    <n v="9688"/>
    <n v="9688"/>
    <n v="9688"/>
    <n v="9688"/>
    <n v="9688"/>
    <n v="9688"/>
    <n v="9688"/>
    <n v="9688"/>
    <n v="9687864"/>
  </r>
  <r>
    <x v="30"/>
    <s v="9 (GIF) Sta Eq, Wild Horse Exp"/>
    <s v="Transmission Plant - Electric"/>
    <n v="8292"/>
    <n v="8292"/>
    <n v="8292"/>
    <n v="8292"/>
    <n v="8292"/>
    <n v="8292"/>
    <n v="8292"/>
    <n v="8292"/>
    <n v="8292"/>
    <n v="8292"/>
    <n v="8292"/>
    <n v="8292"/>
    <n v="8292"/>
    <n v="8292075"/>
  </r>
  <r>
    <x v="30"/>
    <s v="9 (GIF) Sta Eq, Wild Horse-NSC"/>
    <s v="Transmission Plant - Electric"/>
    <n v="0"/>
    <n v="0"/>
    <n v="0"/>
    <n v="0"/>
    <n v="0"/>
    <n v="0"/>
    <n v="0"/>
    <n v="0"/>
    <n v="0"/>
    <n v="0"/>
    <n v="0"/>
    <n v="0"/>
    <n v="0"/>
    <n v="0"/>
  </r>
  <r>
    <x v="30"/>
    <s v="9 (GIF) Sta Eq, Wind Ridge"/>
    <s v="Transmission Plant - Electric"/>
    <n v="152"/>
    <n v="152"/>
    <n v="152"/>
    <n v="152"/>
    <n v="152"/>
    <n v="152"/>
    <n v="152"/>
    <n v="152"/>
    <n v="152"/>
    <n v="152"/>
    <n v="152"/>
    <n v="152"/>
    <n v="152"/>
    <n v="151581"/>
  </r>
  <r>
    <x v="30"/>
    <s v="9 (GIF) Sta Eq, WindRid Non-NSC"/>
    <s v="Transmission Plant - Electric"/>
    <n v="0"/>
    <n v="0"/>
    <n v="0"/>
    <n v="0"/>
    <n v="0"/>
    <n v="0"/>
    <n v="0"/>
    <n v="0"/>
    <n v="0"/>
    <n v="0"/>
    <n v="0"/>
    <n v="0"/>
    <n v="0"/>
    <n v="0"/>
  </r>
  <r>
    <x v="30"/>
    <s v="9 (GIF) Sta Eq, WindRid NonProj"/>
    <s v="Transmission Plant - Electric"/>
    <n v="159"/>
    <n v="159"/>
    <n v="159"/>
    <n v="159"/>
    <n v="159"/>
    <n v="159"/>
    <n v="159"/>
    <n v="159"/>
    <n v="159"/>
    <n v="159"/>
    <n v="159"/>
    <n v="159"/>
    <n v="159"/>
    <n v="158947"/>
  </r>
  <r>
    <x v="30"/>
    <s v="9 (GIF) Sta Eq, Wld Hrs Exp-NSC"/>
    <s v="Transmission Plant - Electric"/>
    <n v="0"/>
    <n v="0"/>
    <n v="0"/>
    <n v="0"/>
    <n v="0"/>
    <n v="0"/>
    <n v="0"/>
    <n v="0"/>
    <n v="0"/>
    <n v="0"/>
    <n v="0"/>
    <n v="0"/>
    <n v="0"/>
    <n v="0"/>
  </r>
  <r>
    <x v="31"/>
    <s v="TSM Poles, Mint Farm"/>
    <s v="Transmission Plant - Electric"/>
    <n v="0"/>
    <n v="0"/>
    <n v="0"/>
    <n v="0"/>
    <n v="0"/>
    <n v="0"/>
    <n v="0"/>
    <n v="0"/>
    <n v="0"/>
    <n v="0"/>
    <n v="0"/>
    <n v="0"/>
    <n v="0"/>
    <n v="0"/>
  </r>
  <r>
    <x v="31"/>
    <s v="TSM Poles, Mint Farm OP"/>
    <s v="Transmission Plant - Electric"/>
    <n v="0"/>
    <n v="0"/>
    <n v="0"/>
    <n v="0"/>
    <n v="0"/>
    <n v="0"/>
    <n v="0"/>
    <n v="0"/>
    <n v="0"/>
    <n v="0"/>
    <n v="0"/>
    <n v="0"/>
    <n v="0"/>
    <n v="0"/>
  </r>
  <r>
    <x v="31"/>
    <s v="TSM Towers &amp; Fixtures"/>
    <s v="Transmission Plant - Electric"/>
    <n v="26963"/>
    <n v="26963"/>
    <n v="26963"/>
    <n v="26963"/>
    <n v="26963"/>
    <n v="26963"/>
    <n v="26963"/>
    <n v="26963"/>
    <n v="26963"/>
    <n v="26963"/>
    <n v="26963"/>
    <n v="26963"/>
    <n v="26963"/>
    <n v="26962980"/>
  </r>
  <r>
    <x v="31"/>
    <s v="TSM Towers &amp; Fixtures-NSC"/>
    <s v="Transmission Plant - Electric"/>
    <n v="0"/>
    <n v="0"/>
    <n v="0"/>
    <n v="0"/>
    <n v="0"/>
    <n v="0"/>
    <n v="0"/>
    <n v="0"/>
    <n v="0"/>
    <n v="0"/>
    <n v="0"/>
    <n v="0"/>
    <n v="0"/>
    <n v="0"/>
  </r>
  <r>
    <x v="31"/>
    <s v="TSM Twr/Fixt, 3rd AC Line"/>
    <s v="Transmission Plant - Electric"/>
    <n v="22781"/>
    <n v="22781"/>
    <n v="22781"/>
    <n v="22781"/>
    <n v="22781"/>
    <n v="22781"/>
    <n v="22781"/>
    <n v="22781"/>
    <n v="22781"/>
    <n v="22781"/>
    <n v="22781"/>
    <n v="22781"/>
    <n v="22781"/>
    <n v="22781417"/>
  </r>
  <r>
    <x v="31"/>
    <s v="TSM Twr/Fixt, 3rd AC Line-NSC"/>
    <s v="Transmission Plant - Electric"/>
    <n v="0"/>
    <n v="0"/>
    <n v="0"/>
    <n v="0"/>
    <n v="0"/>
    <n v="0"/>
    <n v="0"/>
    <n v="0"/>
    <n v="0"/>
    <n v="0"/>
    <n v="0"/>
    <n v="0"/>
    <n v="0"/>
    <n v="0"/>
  </r>
  <r>
    <x v="31"/>
    <s v="TSM Twr/Fixt, Colstrip 1-2 Com"/>
    <s v="Transmission Plant - Electric"/>
    <n v="14486"/>
    <n v="14486"/>
    <n v="14486"/>
    <n v="14486"/>
    <n v="14486"/>
    <n v="14486"/>
    <n v="14486"/>
    <n v="14486"/>
    <n v="14486"/>
    <n v="14486"/>
    <n v="14486"/>
    <n v="14486"/>
    <n v="14486"/>
    <n v="14485598"/>
  </r>
  <r>
    <x v="31"/>
    <s v="TSM Twr/Fixt, Colstrip 3-4 Com"/>
    <s v="Transmission Plant - Electric"/>
    <n v="20589"/>
    <n v="20589"/>
    <n v="20589"/>
    <n v="20589"/>
    <n v="20589"/>
    <n v="20589"/>
    <n v="20589"/>
    <n v="20589"/>
    <n v="20589"/>
    <n v="20589"/>
    <n v="20589"/>
    <n v="20589"/>
    <n v="20589"/>
    <n v="20589184"/>
  </r>
  <r>
    <x v="31"/>
    <s v="TSM Twr/Fixt, Colstrip1-2 -NSC"/>
    <s v="Transmission Plant - Electric"/>
    <n v="0"/>
    <n v="0"/>
    <n v="0"/>
    <n v="0"/>
    <n v="0"/>
    <n v="0"/>
    <n v="0"/>
    <n v="0"/>
    <n v="0"/>
    <n v="0"/>
    <n v="0"/>
    <n v="0"/>
    <n v="0"/>
    <n v="0"/>
  </r>
  <r>
    <x v="31"/>
    <s v="TSM Twr/Fixt, Colstrip3-4 -NSC"/>
    <s v="Transmission Plant - Electric"/>
    <n v="0"/>
    <n v="0"/>
    <n v="0"/>
    <n v="0"/>
    <n v="0"/>
    <n v="0"/>
    <n v="0"/>
    <n v="0"/>
    <n v="0"/>
    <n v="0"/>
    <n v="0"/>
    <n v="0"/>
    <n v="0"/>
    <n v="0"/>
  </r>
  <r>
    <x v="31"/>
    <s v="TSM Twr/Fixt, MF OP-NOTUSED"/>
    <s v="Transmission Plant - Electric"/>
    <n v="0"/>
    <n v="0"/>
    <n v="0"/>
    <n v="0"/>
    <n v="0"/>
    <n v="0"/>
    <n v="0"/>
    <n v="0"/>
    <n v="0"/>
    <n v="0"/>
    <n v="0"/>
    <n v="0"/>
    <n v="0"/>
    <n v="0"/>
  </r>
  <r>
    <x v="31"/>
    <s v="TSM Twr/Fixt, Mint Farm"/>
    <s v="Transmission Plant - Electric"/>
    <n v="0"/>
    <n v="0"/>
    <n v="0"/>
    <n v="0"/>
    <n v="0"/>
    <n v="0"/>
    <n v="0"/>
    <n v="0"/>
    <n v="0"/>
    <n v="0"/>
    <n v="0"/>
    <n v="0"/>
    <n v="0"/>
    <n v="0"/>
  </r>
  <r>
    <x v="31"/>
    <s v="TSM Twr/Fixt, Mint Farm-NSC"/>
    <s v="Transmission Plant - Electric"/>
    <n v="0"/>
    <n v="0"/>
    <n v="0"/>
    <n v="0"/>
    <n v="0"/>
    <n v="0"/>
    <n v="0"/>
    <n v="0"/>
    <n v="0"/>
    <n v="0"/>
    <n v="0"/>
    <n v="0"/>
    <n v="0"/>
    <n v="0"/>
  </r>
  <r>
    <x v="31"/>
    <s v="TSM Twr/Fixt, N Intertie"/>
    <s v="Transmission Plant - Electric"/>
    <n v="5744"/>
    <n v="5744"/>
    <n v="5744"/>
    <n v="5744"/>
    <n v="5744"/>
    <n v="5744"/>
    <n v="5744"/>
    <n v="5744"/>
    <n v="5744"/>
    <n v="5744"/>
    <n v="5744"/>
    <n v="5744"/>
    <n v="5744"/>
    <n v="5744097"/>
  </r>
  <r>
    <x v="31"/>
    <s v="TSM Twr/Fixt, N Intertie-NSC"/>
    <s v="Transmission Plant - Electric"/>
    <n v="0"/>
    <n v="0"/>
    <n v="0"/>
    <n v="0"/>
    <n v="0"/>
    <n v="0"/>
    <n v="0"/>
    <n v="0"/>
    <n v="0"/>
    <n v="0"/>
    <n v="0"/>
    <n v="0"/>
    <n v="0"/>
    <n v="0"/>
  </r>
  <r>
    <x v="31"/>
    <s v="TSM Twr/Fixt, WH-WindR-RET"/>
    <s v="Transmission Plant - Electric"/>
    <n v="0"/>
    <n v="0"/>
    <n v="0"/>
    <n v="0"/>
    <n v="0"/>
    <n v="0"/>
    <n v="0"/>
    <n v="0"/>
    <n v="0"/>
    <n v="0"/>
    <n v="0"/>
    <n v="0"/>
    <n v="0"/>
    <n v="0"/>
  </r>
  <r>
    <x v="31"/>
    <s v="TSM Twr/Fixt, WR-NonPr-NOTUSED"/>
    <s v="Transmission Plant - Electric"/>
    <n v="0"/>
    <n v="0"/>
    <n v="0"/>
    <n v="0"/>
    <n v="0"/>
    <n v="0"/>
    <n v="0"/>
    <n v="0"/>
    <n v="0"/>
    <n v="0"/>
    <n v="0"/>
    <n v="0"/>
    <n v="0"/>
    <n v="0"/>
  </r>
  <r>
    <x v="31"/>
    <s v="6 TSM Towers/Fixtures-RET"/>
    <s v="Transmission Plant - Electric"/>
    <n v="0"/>
    <n v="0"/>
    <n v="0"/>
    <n v="0"/>
    <n v="0"/>
    <n v="0"/>
    <n v="0"/>
    <n v="0"/>
    <n v="0"/>
    <n v="0"/>
    <n v="0"/>
    <n v="0"/>
    <n v="0"/>
    <n v="0"/>
  </r>
  <r>
    <x v="31"/>
    <s v="7 TSM Towers, Hopkins Ridge"/>
    <s v="Transmission Plant - Electric"/>
    <n v="0"/>
    <n v="0"/>
    <n v="0"/>
    <n v="0"/>
    <n v="0"/>
    <n v="0"/>
    <n v="0"/>
    <n v="0"/>
    <n v="0"/>
    <n v="0"/>
    <n v="0"/>
    <n v="0"/>
    <n v="0"/>
    <n v="0"/>
  </r>
  <r>
    <x v="31"/>
    <s v="7 TSM Towers, Hopkins Ridge-NSC"/>
    <s v="Transmission Plant - Electric"/>
    <n v="0"/>
    <n v="0"/>
    <n v="0"/>
    <n v="0"/>
    <n v="0"/>
    <n v="0"/>
    <n v="0"/>
    <n v="0"/>
    <n v="0"/>
    <n v="0"/>
    <n v="0"/>
    <n v="0"/>
    <n v="0"/>
    <n v="0"/>
  </r>
  <r>
    <x v="31"/>
    <s v="7 TSM Towers/Fixtures"/>
    <s v="Transmission Plant - Electric"/>
    <n v="1507"/>
    <n v="1507"/>
    <n v="1507"/>
    <n v="1503"/>
    <n v="1503"/>
    <n v="1503"/>
    <n v="1503"/>
    <n v="1503"/>
    <n v="1503"/>
    <n v="1503"/>
    <n v="1503"/>
    <n v="1503"/>
    <n v="1503"/>
    <n v="1504148"/>
  </r>
  <r>
    <x v="31"/>
    <s v="7 TSM Towers/Fixtures-NSC"/>
    <s v="Transmission Plant - Electric"/>
    <n v="0"/>
    <n v="0"/>
    <n v="0"/>
    <n v="0"/>
    <n v="0"/>
    <n v="0"/>
    <n v="0"/>
    <n v="0"/>
    <n v="0"/>
    <n v="0"/>
    <n v="0"/>
    <n v="0"/>
    <n v="0"/>
    <n v="0"/>
  </r>
  <r>
    <x v="31"/>
    <s v="9 (GIF) Twr/Fixt, Colstrip 1-2"/>
    <s v="Transmission Plant - Electric"/>
    <n v="89"/>
    <n v="89"/>
    <n v="89"/>
    <n v="89"/>
    <n v="89"/>
    <n v="89"/>
    <n v="89"/>
    <n v="89"/>
    <n v="89"/>
    <n v="89"/>
    <n v="89"/>
    <n v="89"/>
    <n v="89"/>
    <n v="88577"/>
  </r>
  <r>
    <x v="31"/>
    <s v="9 (GIF) Twr/Fixt, Colstrip 3-4"/>
    <s v="Transmission Plant - Electric"/>
    <n v="0"/>
    <n v="0"/>
    <n v="0"/>
    <n v="0"/>
    <n v="0"/>
    <n v="0"/>
    <n v="0"/>
    <n v="0"/>
    <n v="0"/>
    <n v="0"/>
    <n v="0"/>
    <n v="0"/>
    <n v="0"/>
    <n v="267"/>
  </r>
  <r>
    <x v="31"/>
    <s v="9 (GIF) Twr/Fixt, Colstrip1-NSC"/>
    <s v="Transmission Plant - Electric"/>
    <n v="0"/>
    <n v="0"/>
    <n v="0"/>
    <n v="0"/>
    <n v="0"/>
    <n v="0"/>
    <n v="0"/>
    <n v="0"/>
    <n v="0"/>
    <n v="0"/>
    <n v="0"/>
    <n v="0"/>
    <n v="0"/>
    <n v="0"/>
  </r>
  <r>
    <x v="31"/>
    <s v="9 (GIF) Twr/Fixt, Colstrip3-NSC"/>
    <s v="Transmission Plant - Electric"/>
    <n v="0"/>
    <n v="0"/>
    <n v="0"/>
    <n v="0"/>
    <n v="0"/>
    <n v="0"/>
    <n v="0"/>
    <n v="0"/>
    <n v="0"/>
    <n v="0"/>
    <n v="0"/>
    <n v="0"/>
    <n v="0"/>
    <n v="0"/>
  </r>
  <r>
    <x v="31"/>
    <s v="9 (GIF) Twr/Fixt, Ferndale"/>
    <s v="Transmission Plant - Electric"/>
    <n v="45"/>
    <n v="45"/>
    <n v="45"/>
    <n v="45"/>
    <n v="45"/>
    <n v="45"/>
    <n v="45"/>
    <n v="45"/>
    <n v="45"/>
    <n v="45"/>
    <n v="45"/>
    <n v="45"/>
    <n v="45"/>
    <n v="44555"/>
  </r>
  <r>
    <x v="31"/>
    <s v="9 (GIF) Twr/Fixt, Ferndale-NSC"/>
    <s v="Transmission Plant - Electric"/>
    <n v="0"/>
    <n v="0"/>
    <n v="0"/>
    <n v="0"/>
    <n v="0"/>
    <n v="0"/>
    <n v="0"/>
    <n v="0"/>
    <n v="0"/>
    <n v="0"/>
    <n v="0"/>
    <n v="0"/>
    <n v="0"/>
    <n v="0"/>
  </r>
  <r>
    <x v="31"/>
    <s v="9 (GIF) Twr/Fixt, LSR"/>
    <s v="Transmission Plant - Electric"/>
    <n v="0"/>
    <n v="0"/>
    <n v="0"/>
    <n v="0"/>
    <n v="0"/>
    <n v="0"/>
    <n v="0"/>
    <n v="0"/>
    <n v="0"/>
    <n v="0"/>
    <n v="0"/>
    <n v="0"/>
    <n v="0"/>
    <n v="0"/>
  </r>
  <r>
    <x v="31"/>
    <s v="9 (GIF) Twr/Fixt, LSR-NSC"/>
    <s v="Transmission Plant - Electric"/>
    <n v="0"/>
    <n v="0"/>
    <n v="0"/>
    <n v="0"/>
    <n v="0"/>
    <n v="0"/>
    <n v="0"/>
    <n v="0"/>
    <n v="0"/>
    <n v="0"/>
    <n v="0"/>
    <n v="0"/>
    <n v="0"/>
    <n v="0"/>
  </r>
  <r>
    <x v="32"/>
    <s v="TSM Poles &amp; Fixtures"/>
    <s v="Transmission Plant - Electric"/>
    <n v="88271"/>
    <n v="74499"/>
    <n v="74496"/>
    <n v="90787"/>
    <n v="90806"/>
    <n v="90764"/>
    <n v="90658"/>
    <n v="90658"/>
    <n v="90659"/>
    <n v="90661"/>
    <n v="90717"/>
    <n v="90717"/>
    <n v="90659"/>
    <n v="87907222"/>
  </r>
  <r>
    <x v="32"/>
    <s v="TSM Poles &amp; Fixtures-NSC"/>
    <s v="Transmission Plant - Electric"/>
    <n v="0"/>
    <n v="0"/>
    <n v="0"/>
    <n v="0"/>
    <n v="0"/>
    <n v="0"/>
    <n v="0"/>
    <n v="0"/>
    <n v="0"/>
    <n v="0"/>
    <n v="0"/>
    <n v="0"/>
    <n v="0"/>
    <n v="0"/>
  </r>
  <r>
    <x v="32"/>
    <s v="TSM Poles, 3rd AC Line"/>
    <s v="Transmission Plant - Electric"/>
    <n v="204"/>
    <n v="204"/>
    <n v="204"/>
    <n v="204"/>
    <n v="204"/>
    <n v="204"/>
    <n v="204"/>
    <n v="204"/>
    <n v="204"/>
    <n v="204"/>
    <n v="204"/>
    <n v="204"/>
    <n v="204"/>
    <n v="204200"/>
  </r>
  <r>
    <x v="32"/>
    <s v="TSM Poles, 3rd AC Line-NSC"/>
    <s v="Transmission Plant - Electric"/>
    <n v="0"/>
    <n v="0"/>
    <n v="0"/>
    <n v="0"/>
    <n v="0"/>
    <n v="0"/>
    <n v="0"/>
    <n v="0"/>
    <n v="0"/>
    <n v="0"/>
    <n v="0"/>
    <n v="0"/>
    <n v="0"/>
    <n v="0"/>
  </r>
  <r>
    <x v="32"/>
    <s v="TSM Poles, Baker Common"/>
    <s v="Transmission Plant - Electric"/>
    <n v="0"/>
    <n v="0"/>
    <n v="0"/>
    <n v="0"/>
    <n v="0"/>
    <n v="0"/>
    <n v="0"/>
    <n v="0"/>
    <n v="0"/>
    <n v="0"/>
    <n v="0"/>
    <n v="0"/>
    <n v="0"/>
    <n v="0"/>
  </r>
  <r>
    <x v="32"/>
    <s v="TSM Poles, Colstrip 1-2 Com"/>
    <s v="Transmission Plant - Electric"/>
    <n v="0"/>
    <n v="0"/>
    <n v="0"/>
    <n v="0"/>
    <n v="0"/>
    <n v="0"/>
    <n v="0"/>
    <n v="0"/>
    <n v="0"/>
    <n v="0"/>
    <n v="0"/>
    <n v="0"/>
    <n v="0"/>
    <n v="0"/>
  </r>
  <r>
    <x v="32"/>
    <s v="TSM Poles, Colstrip 3-4 Com"/>
    <s v="Transmission Plant - Electric"/>
    <n v="0"/>
    <n v="0"/>
    <n v="0"/>
    <n v="0"/>
    <n v="0"/>
    <n v="0"/>
    <n v="0"/>
    <n v="0"/>
    <n v="0"/>
    <n v="0"/>
    <n v="0"/>
    <n v="0"/>
    <n v="0"/>
    <n v="0"/>
  </r>
  <r>
    <x v="32"/>
    <s v="TSM Poles, Colstrip1-2 Com-NSC"/>
    <s v="Transmission Plant - Electric"/>
    <n v="0"/>
    <n v="0"/>
    <n v="0"/>
    <n v="0"/>
    <n v="0"/>
    <n v="0"/>
    <n v="0"/>
    <n v="0"/>
    <n v="0"/>
    <n v="0"/>
    <n v="0"/>
    <n v="0"/>
    <n v="0"/>
    <n v="0"/>
  </r>
  <r>
    <x v="32"/>
    <s v="TSM Poles, Colstrip3-4 Com-NSC"/>
    <s v="Transmission Plant - Electric"/>
    <n v="0"/>
    <n v="0"/>
    <n v="0"/>
    <n v="0"/>
    <n v="0"/>
    <n v="0"/>
    <n v="0"/>
    <n v="0"/>
    <n v="0"/>
    <n v="0"/>
    <n v="0"/>
    <n v="0"/>
    <n v="0"/>
    <n v="0"/>
  </r>
  <r>
    <x v="32"/>
    <s v="TSM Poles, Cov-Ber NOT USED"/>
    <s v="Transmission Plant - Electric"/>
    <n v="0"/>
    <n v="0"/>
    <n v="0"/>
    <n v="0"/>
    <n v="0"/>
    <n v="0"/>
    <n v="0"/>
    <n v="0"/>
    <n v="0"/>
    <n v="0"/>
    <n v="0"/>
    <n v="0"/>
    <n v="0"/>
    <n v="0"/>
  </r>
  <r>
    <x v="32"/>
    <s v="TSM Poles, Lower Baker-RET"/>
    <s v="Transmission Plant - Electric"/>
    <n v="0"/>
    <n v="0"/>
    <n v="0"/>
    <n v="0"/>
    <n v="0"/>
    <n v="0"/>
    <n v="0"/>
    <n v="0"/>
    <n v="0"/>
    <n v="0"/>
    <n v="0"/>
    <n v="0"/>
    <n v="0"/>
    <n v="0"/>
  </r>
  <r>
    <x v="32"/>
    <s v="TSM Poles, N Intertie"/>
    <s v="Transmission Plant - Electric"/>
    <n v="3517"/>
    <n v="3517"/>
    <n v="3517"/>
    <n v="3517"/>
    <n v="3517"/>
    <n v="3517"/>
    <n v="3517"/>
    <n v="3517"/>
    <n v="3517"/>
    <n v="3517"/>
    <n v="3517"/>
    <n v="3517"/>
    <n v="3517"/>
    <n v="3516565"/>
  </r>
  <r>
    <x v="32"/>
    <s v="TSM Poles, N Intertie-NSC"/>
    <s v="Transmission Plant - Electric"/>
    <n v="0"/>
    <n v="0"/>
    <n v="0"/>
    <n v="0"/>
    <n v="0"/>
    <n v="0"/>
    <n v="0"/>
    <n v="0"/>
    <n v="0"/>
    <n v="0"/>
    <n v="0"/>
    <n v="0"/>
    <n v="0"/>
    <n v="0"/>
  </r>
  <r>
    <x v="32"/>
    <s v="TSM Poles, Snoqualmie 1-RET"/>
    <s v="Transmission Plant - Electric"/>
    <n v="0"/>
    <n v="0"/>
    <n v="0"/>
    <n v="0"/>
    <n v="0"/>
    <n v="0"/>
    <n v="0"/>
    <n v="0"/>
    <n v="0"/>
    <n v="0"/>
    <n v="0"/>
    <n v="0"/>
    <n v="0"/>
    <n v="0"/>
  </r>
  <r>
    <x v="32"/>
    <s v="TSM Poles, Snoqualmie 2"/>
    <s v="Transmission Plant - Electric"/>
    <n v="0"/>
    <n v="0"/>
    <n v="0"/>
    <n v="0"/>
    <n v="0"/>
    <n v="0"/>
    <n v="0"/>
    <n v="0"/>
    <n v="0"/>
    <n v="0"/>
    <n v="0"/>
    <n v="0"/>
    <n v="0"/>
    <n v="0"/>
  </r>
  <r>
    <x v="32"/>
    <s v="TSM Poles, Snoqualmie 2-NSC"/>
    <s v="Transmission Plant - Electric"/>
    <n v="0"/>
    <n v="0"/>
    <n v="0"/>
    <n v="0"/>
    <n v="0"/>
    <n v="0"/>
    <n v="0"/>
    <n v="0"/>
    <n v="0"/>
    <n v="0"/>
    <n v="0"/>
    <n v="0"/>
    <n v="0"/>
    <n v="0"/>
  </r>
  <r>
    <x v="32"/>
    <s v="TSM Poles, Upper Baker-RET"/>
    <s v="Transmission Plant - Electric"/>
    <n v="0"/>
    <n v="0"/>
    <n v="0"/>
    <n v="0"/>
    <n v="0"/>
    <n v="0"/>
    <n v="0"/>
    <n v="0"/>
    <n v="0"/>
    <n v="0"/>
    <n v="0"/>
    <n v="0"/>
    <n v="0"/>
    <n v="0"/>
  </r>
  <r>
    <x v="32"/>
    <s v="TSM Poles, Wild Horse"/>
    <s v="Transmission Plant - Electric"/>
    <n v="0"/>
    <n v="0"/>
    <n v="0"/>
    <n v="0"/>
    <n v="0"/>
    <n v="0"/>
    <n v="0"/>
    <n v="0"/>
    <n v="0"/>
    <n v="0"/>
    <n v="0"/>
    <n v="0"/>
    <n v="0"/>
    <n v="0"/>
  </r>
  <r>
    <x v="32"/>
    <s v="TSM Poles, Wild Horse-NSC"/>
    <s v="Transmission Plant - Electric"/>
    <n v="0"/>
    <n v="0"/>
    <n v="0"/>
    <n v="0"/>
    <n v="0"/>
    <n v="0"/>
    <n v="0"/>
    <n v="0"/>
    <n v="0"/>
    <n v="0"/>
    <n v="0"/>
    <n v="0"/>
    <n v="0"/>
    <n v="0"/>
  </r>
  <r>
    <x v="32"/>
    <s v="TSM Poles, Wild Horse-WindRidg"/>
    <s v="Transmission Plant - Electric"/>
    <n v="753"/>
    <n v="679"/>
    <n v="679"/>
    <n v="679"/>
    <n v="679"/>
    <n v="679"/>
    <n v="679"/>
    <n v="679"/>
    <n v="679"/>
    <n v="679"/>
    <n v="679"/>
    <n v="679"/>
    <n v="716"/>
    <n v="683580"/>
  </r>
  <r>
    <x v="32"/>
    <s v="TSM Poles, Wind Ridge-NonP-NSC"/>
    <s v="Transmission Plant - Electric"/>
    <n v="0"/>
    <n v="0"/>
    <n v="0"/>
    <n v="0"/>
    <n v="0"/>
    <n v="0"/>
    <n v="0"/>
    <n v="0"/>
    <n v="0"/>
    <n v="0"/>
    <n v="0"/>
    <n v="0"/>
    <n v="0"/>
    <n v="0"/>
  </r>
  <r>
    <x v="32"/>
    <s v="TSM Poles, Wind Ridge-NonProje"/>
    <s v="Transmission Plant - Electric"/>
    <n v="5509"/>
    <n v="5509"/>
    <n v="5509"/>
    <n v="5509"/>
    <n v="5509"/>
    <n v="5509"/>
    <n v="5509"/>
    <n v="5509"/>
    <n v="5509"/>
    <n v="5509"/>
    <n v="5509"/>
    <n v="5509"/>
    <n v="5509"/>
    <n v="5509002"/>
  </r>
  <r>
    <x v="32"/>
    <s v="TSM Poles, Wld Hrs-WindRid-NSC"/>
    <s v="Transmission Plant - Electric"/>
    <n v="0"/>
    <n v="0"/>
    <n v="0"/>
    <n v="0"/>
    <n v="0"/>
    <n v="0"/>
    <n v="0"/>
    <n v="0"/>
    <n v="0"/>
    <n v="0"/>
    <n v="0"/>
    <n v="0"/>
    <n v="0"/>
    <n v="0"/>
  </r>
  <r>
    <x v="32"/>
    <s v="6 TSM Poles"/>
    <s v="Transmission Plant - Electric"/>
    <n v="93992"/>
    <n v="98159"/>
    <n v="100451"/>
    <n v="100350"/>
    <n v="100989"/>
    <n v="99802"/>
    <n v="100705"/>
    <n v="100506"/>
    <n v="100699"/>
    <n v="100610"/>
    <n v="111617"/>
    <n v="113270"/>
    <n v="114799"/>
    <n v="102629465"/>
  </r>
  <r>
    <x v="32"/>
    <s v="6 TSM Poles-NSC"/>
    <s v="Transmission Plant - Electric"/>
    <n v="0"/>
    <n v="0"/>
    <n v="0"/>
    <n v="0"/>
    <n v="0"/>
    <n v="0"/>
    <n v="0"/>
    <n v="0"/>
    <n v="0"/>
    <n v="0"/>
    <n v="0"/>
    <n v="0"/>
    <n v="0"/>
    <n v="0"/>
  </r>
  <r>
    <x v="32"/>
    <s v="7 105 TSM Poles"/>
    <s v="Transmission Plant - Electric"/>
    <n v="1314"/>
    <n v="1314"/>
    <n v="1314"/>
    <n v="1314"/>
    <n v="1314"/>
    <n v="1314"/>
    <n v="1314"/>
    <n v="1314"/>
    <n v="1314"/>
    <n v="1314"/>
    <n v="1314"/>
    <n v="1314"/>
    <n v="1314"/>
    <n v="1314040"/>
  </r>
  <r>
    <x v="32"/>
    <s v="7 TSM Poles"/>
    <s v="Transmission Plant - Electric"/>
    <n v="161100"/>
    <n v="161100"/>
    <n v="161099"/>
    <n v="161099"/>
    <n v="161099"/>
    <n v="161099"/>
    <n v="161080"/>
    <n v="161080"/>
    <n v="161080"/>
    <n v="161080"/>
    <n v="161080"/>
    <n v="161080"/>
    <n v="161127"/>
    <n v="161090737"/>
  </r>
  <r>
    <x v="32"/>
    <s v="7 TSM Poles, Baker Common"/>
    <s v="Transmission Plant - Electric"/>
    <n v="7370"/>
    <n v="7370"/>
    <n v="7370"/>
    <n v="7370"/>
    <n v="7370"/>
    <n v="7370"/>
    <n v="7370"/>
    <n v="7370"/>
    <n v="7370"/>
    <n v="7370"/>
    <n v="7370"/>
    <n v="7370"/>
    <n v="7370"/>
    <n v="7370081"/>
  </r>
  <r>
    <x v="32"/>
    <s v="7 TSM Poles, Baker Common-NSC"/>
    <s v="Transmission Plant - Electric"/>
    <n v="0"/>
    <n v="0"/>
    <n v="0"/>
    <n v="0"/>
    <n v="0"/>
    <n v="0"/>
    <n v="0"/>
    <n v="0"/>
    <n v="0"/>
    <n v="0"/>
    <n v="0"/>
    <n v="0"/>
    <n v="0"/>
    <n v="0"/>
  </r>
  <r>
    <x v="32"/>
    <s v="7 TSM Poles, Cov-Ber DONOTUSE"/>
    <s v="Transmission Plant - Electric"/>
    <n v="0"/>
    <n v="0"/>
    <n v="0"/>
    <n v="0"/>
    <n v="0"/>
    <n v="0"/>
    <n v="0"/>
    <n v="0"/>
    <n v="0"/>
    <n v="0"/>
    <n v="0"/>
    <n v="0"/>
    <n v="0"/>
    <n v="0"/>
  </r>
  <r>
    <x v="32"/>
    <s v="7 TSM Poles, Hopkins Ridge"/>
    <s v="Transmission Plant - Electric"/>
    <n v="0"/>
    <n v="0"/>
    <n v="0"/>
    <n v="0"/>
    <n v="0"/>
    <n v="0"/>
    <n v="0"/>
    <n v="0"/>
    <n v="0"/>
    <n v="0"/>
    <n v="0"/>
    <n v="0"/>
    <n v="0"/>
    <n v="0"/>
  </r>
  <r>
    <x v="32"/>
    <s v="7 TSM Poles, Hopkins Ridge-NSC"/>
    <s v="Transmission Plant - Electric"/>
    <n v="0"/>
    <n v="0"/>
    <n v="0"/>
    <n v="0"/>
    <n v="0"/>
    <n v="0"/>
    <n v="0"/>
    <n v="0"/>
    <n v="0"/>
    <n v="0"/>
    <n v="0"/>
    <n v="0"/>
    <n v="0"/>
    <n v="0"/>
  </r>
  <r>
    <x v="32"/>
    <s v="7 TSM Poles, Lower Baker"/>
    <s v="Transmission Plant - Electric"/>
    <n v="0"/>
    <n v="0"/>
    <n v="0"/>
    <n v="0"/>
    <n v="0"/>
    <n v="0"/>
    <n v="0"/>
    <n v="0"/>
    <n v="0"/>
    <n v="0"/>
    <n v="0"/>
    <n v="0"/>
    <n v="0"/>
    <n v="0"/>
  </r>
  <r>
    <x v="32"/>
    <s v="7 TSM Poles, Lower Baker-NSC"/>
    <s v="Transmission Plant - Electric"/>
    <n v="0"/>
    <n v="0"/>
    <n v="0"/>
    <n v="0"/>
    <n v="0"/>
    <n v="0"/>
    <n v="0"/>
    <n v="0"/>
    <n v="0"/>
    <n v="0"/>
    <n v="0"/>
    <n v="0"/>
    <n v="0"/>
    <n v="0"/>
  </r>
  <r>
    <x v="32"/>
    <s v="7 TSM Poles, Snoqualmie 2"/>
    <s v="Transmission Plant - Electric"/>
    <n v="0"/>
    <n v="0"/>
    <n v="0"/>
    <n v="0"/>
    <n v="0"/>
    <n v="0"/>
    <n v="0"/>
    <n v="0"/>
    <n v="0"/>
    <n v="0"/>
    <n v="0"/>
    <n v="0"/>
    <n v="0"/>
    <n v="0"/>
  </r>
  <r>
    <x v="32"/>
    <s v="7 TSM Poles, Snoqualmie 2-NSC"/>
    <s v="Transmission Plant - Electric"/>
    <n v="0"/>
    <n v="0"/>
    <n v="0"/>
    <n v="0"/>
    <n v="0"/>
    <n v="0"/>
    <n v="0"/>
    <n v="0"/>
    <n v="0"/>
    <n v="0"/>
    <n v="0"/>
    <n v="0"/>
    <n v="0"/>
    <n v="0"/>
  </r>
  <r>
    <x v="32"/>
    <s v="7 TSM Poles, Sumas"/>
    <s v="Transmission Plant - Electric"/>
    <n v="0"/>
    <n v="0"/>
    <n v="0"/>
    <n v="0"/>
    <n v="0"/>
    <n v="0"/>
    <n v="0"/>
    <n v="0"/>
    <n v="0"/>
    <n v="0"/>
    <n v="0"/>
    <n v="0"/>
    <n v="0"/>
    <n v="0"/>
  </r>
  <r>
    <x v="32"/>
    <s v="7 TSM Poles, Sumas-NSC"/>
    <s v="Transmission Plant - Electric"/>
    <n v="0"/>
    <n v="0"/>
    <n v="0"/>
    <n v="0"/>
    <n v="0"/>
    <n v="0"/>
    <n v="0"/>
    <n v="0"/>
    <n v="0"/>
    <n v="0"/>
    <n v="0"/>
    <n v="0"/>
    <n v="0"/>
    <n v="0"/>
  </r>
  <r>
    <x v="32"/>
    <s v="7 TSM Poles, Upper Baker"/>
    <s v="Transmission Plant - Electric"/>
    <n v="214"/>
    <n v="214"/>
    <n v="214"/>
    <n v="214"/>
    <n v="214"/>
    <n v="214"/>
    <n v="214"/>
    <n v="214"/>
    <n v="214"/>
    <n v="214"/>
    <n v="214"/>
    <n v="214"/>
    <n v="214"/>
    <n v="214027"/>
  </r>
  <r>
    <x v="32"/>
    <s v="7 TSM Poles, Upper Baker-NSC"/>
    <s v="Transmission Plant - Electric"/>
    <n v="0"/>
    <n v="0"/>
    <n v="0"/>
    <n v="0"/>
    <n v="0"/>
    <n v="0"/>
    <n v="0"/>
    <n v="0"/>
    <n v="0"/>
    <n v="0"/>
    <n v="0"/>
    <n v="0"/>
    <n v="0"/>
    <n v="0"/>
  </r>
  <r>
    <x v="32"/>
    <s v="7 TSM Poles-NSC"/>
    <s v="Transmission Plant - Electric"/>
    <n v="0"/>
    <n v="0"/>
    <n v="0"/>
    <n v="0"/>
    <n v="0"/>
    <n v="0"/>
    <n v="0"/>
    <n v="0"/>
    <n v="0"/>
    <n v="0"/>
    <n v="0"/>
    <n v="0"/>
    <n v="0"/>
    <n v="0"/>
  </r>
  <r>
    <x v="32"/>
    <s v="9 (GIF) Poles, Colstrip 1-2"/>
    <s v="Transmission Plant - Electric"/>
    <n v="49"/>
    <n v="49"/>
    <n v="49"/>
    <n v="49"/>
    <n v="49"/>
    <n v="49"/>
    <n v="49"/>
    <n v="49"/>
    <n v="49"/>
    <n v="49"/>
    <n v="49"/>
    <n v="49"/>
    <n v="49"/>
    <n v="49007"/>
  </r>
  <r>
    <x v="32"/>
    <s v="9 (GIF) Poles, Colstrip 1-2-NSC"/>
    <s v="Transmission Plant - Electric"/>
    <n v="0"/>
    <n v="0"/>
    <n v="0"/>
    <n v="0"/>
    <n v="0"/>
    <n v="0"/>
    <n v="0"/>
    <n v="0"/>
    <n v="0"/>
    <n v="0"/>
    <n v="0"/>
    <n v="0"/>
    <n v="0"/>
    <n v="0"/>
  </r>
  <r>
    <x v="32"/>
    <s v="9 (GIF) Poles, Colstrip 3-4"/>
    <s v="Transmission Plant - Electric"/>
    <n v="89"/>
    <n v="89"/>
    <n v="89"/>
    <n v="89"/>
    <n v="89"/>
    <n v="89"/>
    <n v="89"/>
    <n v="89"/>
    <n v="89"/>
    <n v="89"/>
    <n v="89"/>
    <n v="89"/>
    <n v="89"/>
    <n v="88692"/>
  </r>
  <r>
    <x v="32"/>
    <s v="9 (GIF) Poles, Colstrip 3-4-NSC"/>
    <s v="Transmission Plant - Electric"/>
    <n v="0"/>
    <n v="0"/>
    <n v="0"/>
    <n v="0"/>
    <n v="0"/>
    <n v="0"/>
    <n v="0"/>
    <n v="0"/>
    <n v="0"/>
    <n v="0"/>
    <n v="0"/>
    <n v="0"/>
    <n v="0"/>
    <n v="0"/>
  </r>
  <r>
    <x v="32"/>
    <s v="9 (GIF) Poles, Electron-RET"/>
    <s v="Transmission Plant - Electric"/>
    <n v="0"/>
    <n v="0"/>
    <n v="0"/>
    <n v="0"/>
    <n v="0"/>
    <n v="0"/>
    <n v="0"/>
    <n v="0"/>
    <n v="0"/>
    <n v="0"/>
    <n v="0"/>
    <n v="0"/>
    <n v="0"/>
    <n v="0"/>
  </r>
  <r>
    <x v="32"/>
    <s v="9 (GIF) Poles, Hop Ridge-NSC"/>
    <s v="Transmission Plant - Electric"/>
    <n v="0"/>
    <n v="0"/>
    <n v="0"/>
    <n v="0"/>
    <n v="0"/>
    <n v="0"/>
    <n v="0"/>
    <n v="0"/>
    <n v="0"/>
    <n v="0"/>
    <n v="0"/>
    <n v="0"/>
    <n v="0"/>
    <n v="0"/>
  </r>
  <r>
    <x v="32"/>
    <s v="9 (GIF) Poles, Hopkins Ridge"/>
    <s v="Transmission Plant - Electric"/>
    <n v="1545"/>
    <n v="1545"/>
    <n v="1545"/>
    <n v="1545"/>
    <n v="1545"/>
    <n v="1545"/>
    <n v="1545"/>
    <n v="1545"/>
    <n v="1545"/>
    <n v="1545"/>
    <n v="1545"/>
    <n v="1545"/>
    <n v="1545"/>
    <n v="1544999"/>
  </r>
  <r>
    <x v="32"/>
    <s v="9 (GIF) Poles, Lower Baker"/>
    <s v="Transmission Plant - Electric"/>
    <n v="11"/>
    <n v="11"/>
    <n v="11"/>
    <n v="11"/>
    <n v="11"/>
    <n v="11"/>
    <n v="11"/>
    <n v="11"/>
    <n v="11"/>
    <n v="11"/>
    <n v="11"/>
    <n v="11"/>
    <n v="11"/>
    <n v="11360"/>
  </r>
  <r>
    <x v="32"/>
    <s v="9 (GIF) Poles, Lower Baker-NSC"/>
    <s v="Transmission Plant - Electric"/>
    <n v="0"/>
    <n v="0"/>
    <n v="0"/>
    <n v="0"/>
    <n v="0"/>
    <n v="0"/>
    <n v="0"/>
    <n v="0"/>
    <n v="0"/>
    <n v="0"/>
    <n v="0"/>
    <n v="0"/>
    <n v="0"/>
    <n v="0"/>
  </r>
  <r>
    <x v="32"/>
    <s v="9 (GIF) Poles, Poison Spring"/>
    <s v="Transmission Plant - Electric"/>
    <n v="935"/>
    <n v="935"/>
    <n v="935"/>
    <n v="935"/>
    <n v="935"/>
    <n v="935"/>
    <n v="935"/>
    <n v="935"/>
    <n v="935"/>
    <n v="935"/>
    <n v="935"/>
    <n v="935"/>
    <n v="935"/>
    <n v="935092"/>
  </r>
  <r>
    <x v="32"/>
    <s v="9 (GIF) Poles, Poison Sprin-NSC"/>
    <s v="Transmission Plant - Electric"/>
    <n v="0"/>
    <n v="0"/>
    <n v="0"/>
    <n v="0"/>
    <n v="0"/>
    <n v="0"/>
    <n v="0"/>
    <n v="0"/>
    <n v="0"/>
    <n v="0"/>
    <n v="0"/>
    <n v="0"/>
    <n v="0"/>
    <n v="0"/>
  </r>
  <r>
    <x v="32"/>
    <s v="9 (GIF) Poles, Scl-Tolt"/>
    <s v="Transmission Plant - Electric"/>
    <n v="19"/>
    <n v="19"/>
    <n v="19"/>
    <n v="19"/>
    <n v="19"/>
    <n v="19"/>
    <n v="19"/>
    <n v="19"/>
    <n v="19"/>
    <n v="19"/>
    <n v="19"/>
    <n v="19"/>
    <n v="19"/>
    <n v="19272"/>
  </r>
  <r>
    <x v="32"/>
    <s v="9 (GIF) Poles, Scl-Tolt-NSC"/>
    <s v="Transmission Plant - Electric"/>
    <n v="0"/>
    <n v="0"/>
    <n v="0"/>
    <n v="0"/>
    <n v="0"/>
    <n v="0"/>
    <n v="0"/>
    <n v="0"/>
    <n v="0"/>
    <n v="0"/>
    <n v="0"/>
    <n v="0"/>
    <n v="0"/>
    <n v="0"/>
  </r>
  <r>
    <x v="32"/>
    <s v="9 (GIF) Poles, Snoqualmie 1"/>
    <s v="Transmission Plant - Electric"/>
    <n v="0"/>
    <n v="0"/>
    <n v="0"/>
    <n v="0"/>
    <n v="0"/>
    <n v="0"/>
    <n v="0"/>
    <n v="0"/>
    <n v="0"/>
    <n v="0"/>
    <n v="0"/>
    <n v="0"/>
    <n v="0"/>
    <n v="236"/>
  </r>
  <r>
    <x v="32"/>
    <s v="9 (GIF) Poles, Snoqualmie 1-NSC"/>
    <s v="Transmission Plant - Electric"/>
    <n v="0"/>
    <n v="0"/>
    <n v="0"/>
    <n v="0"/>
    <n v="0"/>
    <n v="0"/>
    <n v="0"/>
    <n v="0"/>
    <n v="0"/>
    <n v="0"/>
    <n v="0"/>
    <n v="0"/>
    <n v="0"/>
    <n v="0"/>
  </r>
  <r>
    <x v="32"/>
    <s v="9 (GIF) Poles, Snoqualmie 2"/>
    <s v="Transmission Plant - Electric"/>
    <n v="237"/>
    <n v="237"/>
    <n v="237"/>
    <n v="237"/>
    <n v="237"/>
    <n v="237"/>
    <n v="237"/>
    <n v="237"/>
    <n v="237"/>
    <n v="237"/>
    <n v="237"/>
    <n v="237"/>
    <n v="237"/>
    <n v="236935"/>
  </r>
  <r>
    <x v="32"/>
    <s v="9 (GIF) Poles, Snoqualmie 2-NSC"/>
    <s v="Transmission Plant - Electric"/>
    <n v="0"/>
    <n v="0"/>
    <n v="0"/>
    <n v="0"/>
    <n v="0"/>
    <n v="0"/>
    <n v="0"/>
    <n v="0"/>
    <n v="0"/>
    <n v="0"/>
    <n v="0"/>
    <n v="0"/>
    <n v="0"/>
    <n v="0"/>
  </r>
  <r>
    <x v="32"/>
    <s v="9 (GIF) Poles, Sumas"/>
    <s v="Transmission Plant - Electric"/>
    <n v="63"/>
    <n v="63"/>
    <n v="63"/>
    <n v="63"/>
    <n v="63"/>
    <n v="63"/>
    <n v="63"/>
    <n v="63"/>
    <n v="63"/>
    <n v="63"/>
    <n v="63"/>
    <n v="63"/>
    <n v="63"/>
    <n v="62500"/>
  </r>
  <r>
    <x v="32"/>
    <s v="9 (GIF) Poles, Sumas-NSC"/>
    <s v="Transmission Plant - Electric"/>
    <n v="0"/>
    <n v="0"/>
    <n v="0"/>
    <n v="0"/>
    <n v="0"/>
    <n v="0"/>
    <n v="0"/>
    <n v="0"/>
    <n v="0"/>
    <n v="0"/>
    <n v="0"/>
    <n v="0"/>
    <n v="0"/>
    <n v="0"/>
  </r>
  <r>
    <x v="32"/>
    <s v="9 (GIF) Poles, TLN-HPK@plan-NSC"/>
    <s v="Transmission Plant - Electric"/>
    <n v="0"/>
    <n v="0"/>
    <n v="0"/>
    <n v="0"/>
    <n v="0"/>
    <n v="0"/>
    <n v="0"/>
    <n v="0"/>
    <n v="0"/>
    <n v="0"/>
    <n v="0"/>
    <n v="0"/>
    <n v="0"/>
    <n v="0"/>
  </r>
  <r>
    <x v="32"/>
    <s v="9 (GIF) Poles, TLN-HPK@plant"/>
    <s v="Transmission Plant - Electric"/>
    <n v="89"/>
    <n v="89"/>
    <n v="89"/>
    <n v="89"/>
    <n v="89"/>
    <n v="89"/>
    <n v="89"/>
    <n v="89"/>
    <n v="89"/>
    <n v="89"/>
    <n v="89"/>
    <n v="89"/>
    <n v="89"/>
    <n v="89222"/>
  </r>
  <r>
    <x v="32"/>
    <s v="9 (GIF) Poles, Upper Baker"/>
    <s v="Transmission Plant - Electric"/>
    <n v="152"/>
    <n v="152"/>
    <n v="152"/>
    <n v="152"/>
    <n v="152"/>
    <n v="152"/>
    <n v="152"/>
    <n v="152"/>
    <n v="152"/>
    <n v="152"/>
    <n v="152"/>
    <n v="152"/>
    <n v="152"/>
    <n v="151700"/>
  </r>
  <r>
    <x v="32"/>
    <s v="9 (GIF) Poles, Upper Baker-NSC"/>
    <s v="Transmission Plant - Electric"/>
    <n v="0"/>
    <n v="0"/>
    <n v="0"/>
    <n v="0"/>
    <n v="0"/>
    <n v="0"/>
    <n v="0"/>
    <n v="0"/>
    <n v="0"/>
    <n v="0"/>
    <n v="0"/>
    <n v="0"/>
    <n v="0"/>
    <n v="0"/>
  </r>
  <r>
    <x v="32"/>
    <s v="9 (GIF) Poles, Wild Horse"/>
    <s v="Transmission Plant - Electric"/>
    <n v="1156"/>
    <n v="1156"/>
    <n v="1156"/>
    <n v="1156"/>
    <n v="1156"/>
    <n v="1156"/>
    <n v="1156"/>
    <n v="1156"/>
    <n v="1156"/>
    <n v="1156"/>
    <n v="1156"/>
    <n v="1156"/>
    <n v="1156"/>
    <n v="1155954"/>
  </r>
  <r>
    <x v="32"/>
    <s v="9 (GIF) Poles, Wild Horse-NSC"/>
    <s v="Transmission Plant - Electric"/>
    <n v="0"/>
    <n v="0"/>
    <n v="0"/>
    <n v="0"/>
    <n v="0"/>
    <n v="0"/>
    <n v="0"/>
    <n v="0"/>
    <n v="0"/>
    <n v="0"/>
    <n v="0"/>
    <n v="0"/>
    <n v="0"/>
    <n v="0"/>
  </r>
  <r>
    <x v="32"/>
    <s v="9 (GIF) TSM Poles, LSR"/>
    <s v="Transmission Plant - Electric"/>
    <n v="4534"/>
    <n v="4534"/>
    <n v="4534"/>
    <n v="4534"/>
    <n v="4534"/>
    <n v="4534"/>
    <n v="4534"/>
    <n v="4534"/>
    <n v="4534"/>
    <n v="4534"/>
    <n v="4534"/>
    <n v="4534"/>
    <n v="4534"/>
    <n v="4534314"/>
  </r>
  <r>
    <x v="32"/>
    <s v="9 (GIF) TSM Poles, LSR-NSC"/>
    <s v="Transmission Plant - Electric"/>
    <n v="0"/>
    <n v="0"/>
    <n v="0"/>
    <n v="0"/>
    <n v="0"/>
    <n v="0"/>
    <n v="0"/>
    <n v="0"/>
    <n v="0"/>
    <n v="0"/>
    <n v="0"/>
    <n v="0"/>
    <n v="0"/>
    <n v="0"/>
  </r>
  <r>
    <x v="33"/>
    <s v="TSM O/H Cond, 3rd AC Line"/>
    <s v="Transmission Plant - Electric"/>
    <n v="23641"/>
    <n v="23641"/>
    <n v="23641"/>
    <n v="23641"/>
    <n v="23641"/>
    <n v="23641"/>
    <n v="23641"/>
    <n v="23641"/>
    <n v="23641"/>
    <n v="23641"/>
    <n v="23641"/>
    <n v="23641"/>
    <n v="23641"/>
    <n v="23640685"/>
  </r>
  <r>
    <x v="33"/>
    <s v="TSM O/H Cond, 3rd AC Line-NSC"/>
    <s v="Transmission Plant - Electric"/>
    <n v="0"/>
    <n v="0"/>
    <n v="0"/>
    <n v="0"/>
    <n v="0"/>
    <n v="0"/>
    <n v="0"/>
    <n v="0"/>
    <n v="0"/>
    <n v="0"/>
    <n v="0"/>
    <n v="0"/>
    <n v="0"/>
    <n v="0"/>
  </r>
  <r>
    <x v="33"/>
    <s v="TSM O/H Cond, Baker Common"/>
    <s v="Transmission Plant - Electric"/>
    <n v="0"/>
    <n v="0"/>
    <n v="0"/>
    <n v="0"/>
    <n v="0"/>
    <n v="0"/>
    <n v="0"/>
    <n v="0"/>
    <n v="0"/>
    <n v="0"/>
    <n v="0"/>
    <n v="0"/>
    <n v="0"/>
    <n v="0"/>
  </r>
  <r>
    <x v="33"/>
    <s v="TSM O/H Cond, Colstrip 1-2 Com"/>
    <s v="Transmission Plant - Electric"/>
    <n v="12904"/>
    <n v="12904"/>
    <n v="12904"/>
    <n v="12904"/>
    <n v="12904"/>
    <n v="12904"/>
    <n v="12904"/>
    <n v="12904"/>
    <n v="12904"/>
    <n v="12904"/>
    <n v="12904"/>
    <n v="12904"/>
    <n v="12904"/>
    <n v="12903739"/>
  </r>
  <r>
    <x v="33"/>
    <s v="TSM O/H Cond, Colstrip 3-4 Com"/>
    <s v="Transmission Plant - Electric"/>
    <n v="19732"/>
    <n v="19732"/>
    <n v="19732"/>
    <n v="19732"/>
    <n v="19732"/>
    <n v="19732"/>
    <n v="19732"/>
    <n v="19732"/>
    <n v="19732"/>
    <n v="19732"/>
    <n v="19732"/>
    <n v="19732"/>
    <n v="19732"/>
    <n v="19732280"/>
  </r>
  <r>
    <x v="33"/>
    <s v="TSM O/H Cond, Colstrip1-2 -NSC"/>
    <s v="Transmission Plant - Electric"/>
    <n v="0"/>
    <n v="0"/>
    <n v="0"/>
    <n v="0"/>
    <n v="0"/>
    <n v="0"/>
    <n v="0"/>
    <n v="0"/>
    <n v="0"/>
    <n v="0"/>
    <n v="0"/>
    <n v="0"/>
    <n v="0"/>
    <n v="0"/>
  </r>
  <r>
    <x v="33"/>
    <s v="TSM O/H Cond, Colstrip3-4 -NSC"/>
    <s v="Transmission Plant - Electric"/>
    <n v="0"/>
    <n v="0"/>
    <n v="0"/>
    <n v="0"/>
    <n v="0"/>
    <n v="0"/>
    <n v="0"/>
    <n v="0"/>
    <n v="0"/>
    <n v="0"/>
    <n v="0"/>
    <n v="0"/>
    <n v="0"/>
    <n v="0"/>
  </r>
  <r>
    <x v="33"/>
    <s v="TSM O/H Cond, Lower Baker-RET"/>
    <s v="Transmission Plant - Electric"/>
    <n v="0"/>
    <n v="0"/>
    <n v="0"/>
    <n v="0"/>
    <n v="0"/>
    <n v="0"/>
    <n v="0"/>
    <n v="0"/>
    <n v="0"/>
    <n v="0"/>
    <n v="0"/>
    <n v="0"/>
    <n v="0"/>
    <n v="0"/>
  </r>
  <r>
    <x v="33"/>
    <s v="TSM O/H Cond, Mint Farm"/>
    <s v="Transmission Plant - Electric"/>
    <n v="0"/>
    <n v="0"/>
    <n v="0"/>
    <n v="0"/>
    <n v="0"/>
    <n v="0"/>
    <n v="0"/>
    <n v="0"/>
    <n v="0"/>
    <n v="0"/>
    <n v="0"/>
    <n v="0"/>
    <n v="0"/>
    <n v="0"/>
  </r>
  <r>
    <x v="33"/>
    <s v="TSM O/H Cond, Mint Farm OP"/>
    <s v="Transmission Plant - Electric"/>
    <n v="0"/>
    <n v="0"/>
    <n v="0"/>
    <n v="0"/>
    <n v="0"/>
    <n v="0"/>
    <n v="0"/>
    <n v="0"/>
    <n v="0"/>
    <n v="0"/>
    <n v="0"/>
    <n v="0"/>
    <n v="0"/>
    <n v="0"/>
  </r>
  <r>
    <x v="33"/>
    <s v="TSM O/H Cond, Mint Farm-NSC"/>
    <s v="Transmission Plant - Electric"/>
    <n v="0"/>
    <n v="0"/>
    <n v="0"/>
    <n v="0"/>
    <n v="0"/>
    <n v="0"/>
    <n v="0"/>
    <n v="0"/>
    <n v="0"/>
    <n v="0"/>
    <n v="0"/>
    <n v="0"/>
    <n v="0"/>
    <n v="0"/>
  </r>
  <r>
    <x v="33"/>
    <s v="TSM O/H Cond, N Intertie"/>
    <s v="Transmission Plant - Electric"/>
    <n v="12701"/>
    <n v="12701"/>
    <n v="12701"/>
    <n v="12701"/>
    <n v="12701"/>
    <n v="12701"/>
    <n v="12701"/>
    <n v="12701"/>
    <n v="12701"/>
    <n v="12701"/>
    <n v="12701"/>
    <n v="12701"/>
    <n v="12701"/>
    <n v="12700860"/>
  </r>
  <r>
    <x v="33"/>
    <s v="TSM O/H Cond, N Intertie-NSC"/>
    <s v="Transmission Plant - Electric"/>
    <n v="0"/>
    <n v="0"/>
    <n v="0"/>
    <n v="0"/>
    <n v="0"/>
    <n v="0"/>
    <n v="0"/>
    <n v="0"/>
    <n v="0"/>
    <n v="0"/>
    <n v="0"/>
    <n v="0"/>
    <n v="0"/>
    <n v="0"/>
  </r>
  <r>
    <x v="33"/>
    <s v="TSM O/H Cond, Snoqualmie 1"/>
    <s v="Transmission Plant - Electric"/>
    <n v="0"/>
    <n v="0"/>
    <n v="0"/>
    <n v="0"/>
    <n v="0"/>
    <n v="0"/>
    <n v="0"/>
    <n v="0"/>
    <n v="0"/>
    <n v="0"/>
    <n v="0"/>
    <n v="0"/>
    <n v="0"/>
    <n v="0"/>
  </r>
  <r>
    <x v="33"/>
    <s v="TSM O/H Cond, Snoqualmie 1-NSC"/>
    <s v="Transmission Plant - Electric"/>
    <n v="0"/>
    <n v="0"/>
    <n v="0"/>
    <n v="0"/>
    <n v="0"/>
    <n v="0"/>
    <n v="0"/>
    <n v="0"/>
    <n v="0"/>
    <n v="0"/>
    <n v="0"/>
    <n v="0"/>
    <n v="0"/>
    <n v="0"/>
  </r>
  <r>
    <x v="33"/>
    <s v="TSM O/H Cond, Snoqualmie 2"/>
    <s v="Transmission Plant - Electric"/>
    <n v="0"/>
    <n v="0"/>
    <n v="0"/>
    <n v="0"/>
    <n v="0"/>
    <n v="0"/>
    <n v="0"/>
    <n v="0"/>
    <n v="0"/>
    <n v="0"/>
    <n v="0"/>
    <n v="0"/>
    <n v="0"/>
    <n v="0"/>
  </r>
  <r>
    <x v="33"/>
    <s v="TSM O/H Cond, Snoqualmie 2-NSC"/>
    <s v="Transmission Plant - Electric"/>
    <n v="0"/>
    <n v="0"/>
    <n v="0"/>
    <n v="0"/>
    <n v="0"/>
    <n v="0"/>
    <n v="0"/>
    <n v="0"/>
    <n v="0"/>
    <n v="0"/>
    <n v="0"/>
    <n v="0"/>
    <n v="0"/>
    <n v="0"/>
  </r>
  <r>
    <x v="33"/>
    <s v="TSM O/H Cond, Upper Baker-RET"/>
    <s v="Transmission Plant - Electric"/>
    <n v="0"/>
    <n v="0"/>
    <n v="0"/>
    <n v="0"/>
    <n v="0"/>
    <n v="0"/>
    <n v="0"/>
    <n v="0"/>
    <n v="0"/>
    <n v="0"/>
    <n v="0"/>
    <n v="0"/>
    <n v="0"/>
    <n v="0"/>
  </r>
  <r>
    <x v="33"/>
    <s v="TSM O/H Cond, Wild Horse"/>
    <s v="Transmission Plant - Electric"/>
    <n v="0"/>
    <n v="0"/>
    <n v="0"/>
    <n v="0"/>
    <n v="0"/>
    <n v="0"/>
    <n v="0"/>
    <n v="0"/>
    <n v="0"/>
    <n v="0"/>
    <n v="0"/>
    <n v="0"/>
    <n v="0"/>
    <n v="0"/>
  </r>
  <r>
    <x v="33"/>
    <s v="TSM O/H Cond, Wild Horse-NSC"/>
    <s v="Transmission Plant - Electric"/>
    <n v="0"/>
    <n v="0"/>
    <n v="0"/>
    <n v="0"/>
    <n v="0"/>
    <n v="0"/>
    <n v="0"/>
    <n v="0"/>
    <n v="0"/>
    <n v="0"/>
    <n v="0"/>
    <n v="0"/>
    <n v="0"/>
    <n v="0"/>
  </r>
  <r>
    <x v="33"/>
    <s v="TSM O/H Cond, Wild Horse-WindR"/>
    <s v="Transmission Plant - Electric"/>
    <n v="286"/>
    <n v="286"/>
    <n v="286"/>
    <n v="286"/>
    <n v="286"/>
    <n v="286"/>
    <n v="286"/>
    <n v="286"/>
    <n v="286"/>
    <n v="286"/>
    <n v="286"/>
    <n v="286"/>
    <n v="286"/>
    <n v="285560"/>
  </r>
  <r>
    <x v="33"/>
    <s v="TSM O/H Cond, Wind Ridge-N-NSC"/>
    <s v="Transmission Plant - Electric"/>
    <n v="0"/>
    <n v="0"/>
    <n v="0"/>
    <n v="0"/>
    <n v="0"/>
    <n v="0"/>
    <n v="0"/>
    <n v="0"/>
    <n v="0"/>
    <n v="0"/>
    <n v="0"/>
    <n v="0"/>
    <n v="0"/>
    <n v="0"/>
  </r>
  <r>
    <x v="33"/>
    <s v="TSM O/H Cond, Wind Ridge-NonPr"/>
    <s v="Transmission Plant - Electric"/>
    <n v="5400"/>
    <n v="5400"/>
    <n v="5400"/>
    <n v="5400"/>
    <n v="5400"/>
    <n v="5400"/>
    <n v="5400"/>
    <n v="5400"/>
    <n v="5400"/>
    <n v="5400"/>
    <n v="5400"/>
    <n v="5400"/>
    <n v="5400"/>
    <n v="5400292"/>
  </r>
  <r>
    <x v="33"/>
    <s v="TSM O/H Cond, Wld Hrs-Wind-NSC"/>
    <s v="Transmission Plant - Electric"/>
    <n v="0"/>
    <n v="0"/>
    <n v="0"/>
    <n v="0"/>
    <n v="0"/>
    <n v="0"/>
    <n v="0"/>
    <n v="0"/>
    <n v="0"/>
    <n v="0"/>
    <n v="0"/>
    <n v="0"/>
    <n v="0"/>
    <n v="0"/>
  </r>
  <r>
    <x v="33"/>
    <s v="TSM O/H Conductor &amp; Device-NSC"/>
    <s v="Transmission Plant - Electric"/>
    <n v="0"/>
    <n v="0"/>
    <n v="0"/>
    <n v="0"/>
    <n v="0"/>
    <n v="0"/>
    <n v="0"/>
    <n v="0"/>
    <n v="0"/>
    <n v="0"/>
    <n v="0"/>
    <n v="0"/>
    <n v="0"/>
    <n v="0"/>
  </r>
  <r>
    <x v="33"/>
    <s v="TSM O/H Conductor &amp; Devices"/>
    <s v="Transmission Plant - Electric"/>
    <n v="67010"/>
    <n v="80590"/>
    <n v="80619"/>
    <n v="64518"/>
    <n v="64557"/>
    <n v="64560"/>
    <n v="65501"/>
    <n v="65505"/>
    <n v="65509"/>
    <n v="65509"/>
    <n v="65510"/>
    <n v="65510"/>
    <n v="69992"/>
    <n v="68032641"/>
  </r>
  <r>
    <x v="33"/>
    <s v="TSM O/H Cov-Ber NOT USED"/>
    <s v="Transmission Plant - Electric"/>
    <n v="0"/>
    <n v="0"/>
    <n v="0"/>
    <n v="0"/>
    <n v="0"/>
    <n v="0"/>
    <n v="0"/>
    <n v="0"/>
    <n v="0"/>
    <n v="0"/>
    <n v="0"/>
    <n v="0"/>
    <n v="0"/>
    <n v="0"/>
  </r>
  <r>
    <x v="33"/>
    <s v="6 TSM O/H Conductor/Devices"/>
    <s v="Transmission Plant - Electric"/>
    <n v="34338"/>
    <n v="32792"/>
    <n v="33264"/>
    <n v="33243"/>
    <n v="33269"/>
    <n v="33326"/>
    <n v="33643"/>
    <n v="33972"/>
    <n v="33983"/>
    <n v="33983"/>
    <n v="34070"/>
    <n v="34097"/>
    <n v="34072"/>
    <n v="33653922"/>
  </r>
  <r>
    <x v="33"/>
    <s v="6 TSM O/H Conductor/Devices-NSC"/>
    <s v="Transmission Plant - Electric"/>
    <n v="0"/>
    <n v="0"/>
    <n v="0"/>
    <n v="0"/>
    <n v="0"/>
    <n v="0"/>
    <n v="0"/>
    <n v="0"/>
    <n v="0"/>
    <n v="0"/>
    <n v="0"/>
    <n v="0"/>
    <n v="0"/>
    <n v="0"/>
  </r>
  <r>
    <x v="33"/>
    <s v="7 105 TSM O/H Conductor/Devices"/>
    <s v="Transmission Plant - Electric"/>
    <n v="557"/>
    <n v="557"/>
    <n v="557"/>
    <n v="557"/>
    <n v="557"/>
    <n v="557"/>
    <n v="557"/>
    <n v="557"/>
    <n v="557"/>
    <n v="557"/>
    <n v="557"/>
    <n v="557"/>
    <n v="557"/>
    <n v="556599"/>
  </r>
  <r>
    <x v="33"/>
    <s v="7 TSM O/H Cond, Baker Common"/>
    <s v="Transmission Plant - Electric"/>
    <n v="6098"/>
    <n v="6098"/>
    <n v="6098"/>
    <n v="6098"/>
    <n v="6098"/>
    <n v="6098"/>
    <n v="6098"/>
    <n v="6098"/>
    <n v="6098"/>
    <n v="6098"/>
    <n v="6098"/>
    <n v="6098"/>
    <n v="6098"/>
    <n v="6097570"/>
  </r>
  <r>
    <x v="33"/>
    <s v="7 TSM O/H Cond, Baker Commo-NSC"/>
    <s v="Transmission Plant - Electric"/>
    <n v="0"/>
    <n v="0"/>
    <n v="0"/>
    <n v="0"/>
    <n v="0"/>
    <n v="0"/>
    <n v="0"/>
    <n v="0"/>
    <n v="0"/>
    <n v="0"/>
    <n v="0"/>
    <n v="0"/>
    <n v="0"/>
    <n v="0"/>
  </r>
  <r>
    <x v="33"/>
    <s v="7 TSM O/H Cond, Hop Ridge-NSC"/>
    <s v="Transmission Plant - Electric"/>
    <n v="0"/>
    <n v="0"/>
    <n v="0"/>
    <n v="0"/>
    <n v="0"/>
    <n v="0"/>
    <n v="0"/>
    <n v="0"/>
    <n v="0"/>
    <n v="0"/>
    <n v="0"/>
    <n v="0"/>
    <n v="0"/>
    <n v="0"/>
  </r>
  <r>
    <x v="33"/>
    <s v="7 TSM O/H Cond, Hopkins Ridge"/>
    <s v="Transmission Plant - Electric"/>
    <n v="0"/>
    <n v="0"/>
    <n v="0"/>
    <n v="0"/>
    <n v="0"/>
    <n v="0"/>
    <n v="0"/>
    <n v="0"/>
    <n v="0"/>
    <n v="0"/>
    <n v="0"/>
    <n v="0"/>
    <n v="0"/>
    <n v="0"/>
  </r>
  <r>
    <x v="33"/>
    <s v="7 TSM O/H Cond, Lower Baker"/>
    <s v="Transmission Plant - Electric"/>
    <n v="0"/>
    <n v="0"/>
    <n v="0"/>
    <n v="0"/>
    <n v="0"/>
    <n v="0"/>
    <n v="0"/>
    <n v="0"/>
    <n v="0"/>
    <n v="0"/>
    <n v="0"/>
    <n v="0"/>
    <n v="0"/>
    <n v="0"/>
  </r>
  <r>
    <x v="33"/>
    <s v="7 TSM O/H Cond, Lower Baker-NSC"/>
    <s v="Transmission Plant - Electric"/>
    <n v="0"/>
    <n v="0"/>
    <n v="0"/>
    <n v="0"/>
    <n v="0"/>
    <n v="0"/>
    <n v="0"/>
    <n v="0"/>
    <n v="0"/>
    <n v="0"/>
    <n v="0"/>
    <n v="0"/>
    <n v="0"/>
    <n v="0"/>
  </r>
  <r>
    <x v="33"/>
    <s v="7 TSM O/H Cond, Snoq 1-NSC"/>
    <s v="Transmission Plant - Electric"/>
    <n v="0"/>
    <n v="0"/>
    <n v="0"/>
    <n v="0"/>
    <n v="0"/>
    <n v="0"/>
    <n v="0"/>
    <n v="0"/>
    <n v="0"/>
    <n v="0"/>
    <n v="0"/>
    <n v="0"/>
    <n v="0"/>
    <n v="0"/>
  </r>
  <r>
    <x v="33"/>
    <s v="7 TSM O/H Cond, Snoq 2-NSC"/>
    <s v="Transmission Plant - Electric"/>
    <n v="0"/>
    <n v="0"/>
    <n v="0"/>
    <n v="0"/>
    <n v="0"/>
    <n v="0"/>
    <n v="0"/>
    <n v="0"/>
    <n v="0"/>
    <n v="0"/>
    <n v="0"/>
    <n v="0"/>
    <n v="0"/>
    <n v="0"/>
  </r>
  <r>
    <x v="33"/>
    <s v="7 TSM O/H Cond, Snoqualmie 1"/>
    <s v="Transmission Plant - Electric"/>
    <n v="0"/>
    <n v="0"/>
    <n v="0"/>
    <n v="0"/>
    <n v="0"/>
    <n v="0"/>
    <n v="0"/>
    <n v="0"/>
    <n v="0"/>
    <n v="0"/>
    <n v="0"/>
    <n v="0"/>
    <n v="0"/>
    <n v="0"/>
  </r>
  <r>
    <x v="33"/>
    <s v="7 TSM O/H Cond, Snoqualmie 2"/>
    <s v="Transmission Plant - Electric"/>
    <n v="0"/>
    <n v="0"/>
    <n v="0"/>
    <n v="0"/>
    <n v="0"/>
    <n v="0"/>
    <n v="0"/>
    <n v="0"/>
    <n v="0"/>
    <n v="0"/>
    <n v="0"/>
    <n v="0"/>
    <n v="0"/>
    <n v="0"/>
  </r>
  <r>
    <x v="33"/>
    <s v="7 TSM O/H Cond, Sumas"/>
    <s v="Transmission Plant - Electric"/>
    <n v="0"/>
    <n v="0"/>
    <n v="0"/>
    <n v="0"/>
    <n v="0"/>
    <n v="0"/>
    <n v="0"/>
    <n v="0"/>
    <n v="0"/>
    <n v="0"/>
    <n v="0"/>
    <n v="0"/>
    <n v="0"/>
    <n v="0"/>
  </r>
  <r>
    <x v="33"/>
    <s v="7 TSM O/H Cond, Sumas OP"/>
    <s v="Transmission Plant - Electric"/>
    <n v="0"/>
    <n v="0"/>
    <n v="0"/>
    <n v="0"/>
    <n v="0"/>
    <n v="0"/>
    <n v="0"/>
    <n v="0"/>
    <n v="0"/>
    <n v="0"/>
    <n v="0"/>
    <n v="0"/>
    <n v="0"/>
    <n v="0"/>
  </r>
  <r>
    <x v="33"/>
    <s v="7 TSM O/H Cond, Sumas OP-NSC"/>
    <s v="Transmission Plant - Electric"/>
    <n v="0"/>
    <n v="0"/>
    <n v="0"/>
    <n v="0"/>
    <n v="0"/>
    <n v="0"/>
    <n v="0"/>
    <n v="0"/>
    <n v="0"/>
    <n v="0"/>
    <n v="0"/>
    <n v="0"/>
    <n v="0"/>
    <n v="0"/>
  </r>
  <r>
    <x v="33"/>
    <s v="7 TSM O/H Cond, Sumas-NSC"/>
    <s v="Transmission Plant - Electric"/>
    <n v="0"/>
    <n v="0"/>
    <n v="0"/>
    <n v="0"/>
    <n v="0"/>
    <n v="0"/>
    <n v="0"/>
    <n v="0"/>
    <n v="0"/>
    <n v="0"/>
    <n v="0"/>
    <n v="0"/>
    <n v="0"/>
    <n v="0"/>
  </r>
  <r>
    <x v="33"/>
    <s v="7 TSM O/H Cond, Upper Baker"/>
    <s v="Transmission Plant - Electric"/>
    <n v="683"/>
    <n v="683"/>
    <n v="683"/>
    <n v="683"/>
    <n v="683"/>
    <n v="683"/>
    <n v="683"/>
    <n v="683"/>
    <n v="683"/>
    <n v="683"/>
    <n v="683"/>
    <n v="683"/>
    <n v="683"/>
    <n v="683462"/>
  </r>
  <r>
    <x v="33"/>
    <s v="7 TSM O/H Cond, Upper Baker-NSC"/>
    <s v="Transmission Plant - Electric"/>
    <n v="0"/>
    <n v="0"/>
    <n v="0"/>
    <n v="0"/>
    <n v="0"/>
    <n v="0"/>
    <n v="0"/>
    <n v="0"/>
    <n v="0"/>
    <n v="0"/>
    <n v="0"/>
    <n v="0"/>
    <n v="0"/>
    <n v="0"/>
  </r>
  <r>
    <x v="33"/>
    <s v="7 TSM O/H Conductor/Devices"/>
    <s v="Transmission Plant - Electric"/>
    <n v="124993"/>
    <n v="125251"/>
    <n v="125257"/>
    <n v="125270"/>
    <n v="125278"/>
    <n v="125279"/>
    <n v="125280"/>
    <n v="125280"/>
    <n v="125280"/>
    <n v="125280"/>
    <n v="125280"/>
    <n v="125280"/>
    <n v="125280"/>
    <n v="125262579"/>
  </r>
  <r>
    <x v="33"/>
    <s v="7 TSM O/H Conductor/Devices-NSC"/>
    <s v="Transmission Plant - Electric"/>
    <n v="0"/>
    <n v="0"/>
    <n v="0"/>
    <n v="0"/>
    <n v="0"/>
    <n v="0"/>
    <n v="0"/>
    <n v="0"/>
    <n v="0"/>
    <n v="0"/>
    <n v="0"/>
    <n v="0"/>
    <n v="0"/>
    <n v="0"/>
  </r>
  <r>
    <x v="33"/>
    <s v="7 TSM O/H Cov-Ber-DONOTUSE"/>
    <s v="Transmission Plant - Electric"/>
    <n v="0"/>
    <n v="0"/>
    <n v="0"/>
    <n v="0"/>
    <n v="0"/>
    <n v="0"/>
    <n v="0"/>
    <n v="0"/>
    <n v="0"/>
    <n v="0"/>
    <n v="0"/>
    <n v="0"/>
    <n v="0"/>
    <n v="0"/>
  </r>
  <r>
    <x v="33"/>
    <s v="9 (GIF) O/H Cond, Colstrip 1-2"/>
    <s v="Transmission Plant - Electric"/>
    <n v="254"/>
    <n v="254"/>
    <n v="254"/>
    <n v="254"/>
    <n v="254"/>
    <n v="254"/>
    <n v="254"/>
    <n v="254"/>
    <n v="254"/>
    <n v="254"/>
    <n v="254"/>
    <n v="254"/>
    <n v="254"/>
    <n v="254414"/>
  </r>
  <r>
    <x v="33"/>
    <s v="9 (GIF) O/H Cond, Colstrip 3-4"/>
    <s v="Transmission Plant - Electric"/>
    <n v="269"/>
    <n v="269"/>
    <n v="269"/>
    <n v="269"/>
    <n v="269"/>
    <n v="269"/>
    <n v="269"/>
    <n v="269"/>
    <n v="269"/>
    <n v="269"/>
    <n v="269"/>
    <n v="269"/>
    <n v="269"/>
    <n v="268533"/>
  </r>
  <r>
    <x v="33"/>
    <s v="9 (GIF) O/H Cond, Colstrip1-NSC"/>
    <s v="Transmission Plant - Electric"/>
    <n v="0"/>
    <n v="0"/>
    <n v="0"/>
    <n v="0"/>
    <n v="0"/>
    <n v="0"/>
    <n v="0"/>
    <n v="0"/>
    <n v="0"/>
    <n v="0"/>
    <n v="0"/>
    <n v="0"/>
    <n v="0"/>
    <n v="0"/>
  </r>
  <r>
    <x v="33"/>
    <s v="9 (GIF) O/H Cond, Colstrip3-NSC"/>
    <s v="Transmission Plant - Electric"/>
    <n v="0"/>
    <n v="0"/>
    <n v="0"/>
    <n v="0"/>
    <n v="0"/>
    <n v="0"/>
    <n v="0"/>
    <n v="0"/>
    <n v="0"/>
    <n v="0"/>
    <n v="0"/>
    <n v="0"/>
    <n v="0"/>
    <n v="0"/>
  </r>
  <r>
    <x v="33"/>
    <s v="9 (GIF) O/H Cond, Electron-RET"/>
    <s v="Transmission Plant - Electric"/>
    <n v="0"/>
    <n v="0"/>
    <n v="0"/>
    <n v="0"/>
    <n v="0"/>
    <n v="0"/>
    <n v="0"/>
    <n v="0"/>
    <n v="0"/>
    <n v="0"/>
    <n v="0"/>
    <n v="0"/>
    <n v="0"/>
    <n v="0"/>
  </r>
  <r>
    <x v="33"/>
    <s v="9 (GIF) O/H Cond, Hopkins"/>
    <s v="Transmission Plant - Electric"/>
    <n v="1665"/>
    <n v="1665"/>
    <n v="1665"/>
    <n v="1665"/>
    <n v="1665"/>
    <n v="1665"/>
    <n v="1665"/>
    <n v="1665"/>
    <n v="1665"/>
    <n v="1665"/>
    <n v="1665"/>
    <n v="1665"/>
    <n v="1665"/>
    <n v="1664799"/>
  </r>
  <r>
    <x v="33"/>
    <s v="9 (GIF) O/H Cond, Hopkins-NSC"/>
    <s v="Transmission Plant - Electric"/>
    <n v="0"/>
    <n v="0"/>
    <n v="0"/>
    <n v="0"/>
    <n v="0"/>
    <n v="0"/>
    <n v="0"/>
    <n v="0"/>
    <n v="0"/>
    <n v="0"/>
    <n v="0"/>
    <n v="0"/>
    <n v="0"/>
    <n v="0"/>
  </r>
  <r>
    <x v="33"/>
    <s v="9 (GIF) O/H Cond, Lower Baker"/>
    <s v="Transmission Plant - Electric"/>
    <n v="3"/>
    <n v="3"/>
    <n v="3"/>
    <n v="3"/>
    <n v="3"/>
    <n v="3"/>
    <n v="3"/>
    <n v="3"/>
    <n v="3"/>
    <n v="3"/>
    <n v="3"/>
    <n v="3"/>
    <n v="3"/>
    <n v="3337"/>
  </r>
  <r>
    <x v="33"/>
    <s v="9 (GIF) O/H Cond, Lower Bak-NSC"/>
    <s v="Transmission Plant - Electric"/>
    <n v="0"/>
    <n v="0"/>
    <n v="0"/>
    <n v="0"/>
    <n v="0"/>
    <n v="0"/>
    <n v="0"/>
    <n v="0"/>
    <n v="0"/>
    <n v="0"/>
    <n v="0"/>
    <n v="0"/>
    <n v="0"/>
    <n v="0"/>
  </r>
  <r>
    <x v="33"/>
    <s v="9 (GIF) O/H Cond, Poison Sp-NSC"/>
    <s v="Transmission Plant - Electric"/>
    <n v="0"/>
    <n v="0"/>
    <n v="0"/>
    <n v="0"/>
    <n v="0"/>
    <n v="0"/>
    <n v="0"/>
    <n v="0"/>
    <n v="0"/>
    <n v="0"/>
    <n v="0"/>
    <n v="0"/>
    <n v="0"/>
    <n v="0"/>
  </r>
  <r>
    <x v="33"/>
    <s v="9 (GIF) O/H Cond, Poison Spring"/>
    <s v="Transmission Plant - Electric"/>
    <n v="252"/>
    <n v="252"/>
    <n v="252"/>
    <n v="252"/>
    <n v="252"/>
    <n v="252"/>
    <n v="252"/>
    <n v="252"/>
    <n v="252"/>
    <n v="252"/>
    <n v="252"/>
    <n v="252"/>
    <n v="252"/>
    <n v="251566"/>
  </r>
  <r>
    <x v="33"/>
    <s v="9 (GIF) O/H Cond, Scl-Tolt"/>
    <s v="Transmission Plant - Electric"/>
    <n v="9"/>
    <n v="9"/>
    <n v="9"/>
    <n v="9"/>
    <n v="9"/>
    <n v="9"/>
    <n v="9"/>
    <n v="9"/>
    <n v="9"/>
    <n v="9"/>
    <n v="9"/>
    <n v="9"/>
    <n v="9"/>
    <n v="9387"/>
  </r>
  <r>
    <x v="33"/>
    <s v="9 (GIF) O/H Cond, Scl-Tolt-NSC"/>
    <s v="Transmission Plant - Electric"/>
    <n v="0"/>
    <n v="0"/>
    <n v="0"/>
    <n v="0"/>
    <n v="0"/>
    <n v="0"/>
    <n v="0"/>
    <n v="0"/>
    <n v="0"/>
    <n v="0"/>
    <n v="0"/>
    <n v="0"/>
    <n v="0"/>
    <n v="0"/>
  </r>
  <r>
    <x v="33"/>
    <s v="9 (GIF) O/H Cond, Snoq 1-NSC"/>
    <s v="Transmission Plant - Electric"/>
    <n v="0"/>
    <n v="0"/>
    <n v="0"/>
    <n v="0"/>
    <n v="0"/>
    <n v="0"/>
    <n v="0"/>
    <n v="0"/>
    <n v="0"/>
    <n v="0"/>
    <n v="0"/>
    <n v="0"/>
    <n v="0"/>
    <n v="0"/>
  </r>
  <r>
    <x v="33"/>
    <s v="9 (GIF) O/H Cond, Snoq 2-NSC"/>
    <s v="Transmission Plant - Electric"/>
    <n v="0"/>
    <n v="0"/>
    <n v="0"/>
    <n v="0"/>
    <n v="0"/>
    <n v="0"/>
    <n v="0"/>
    <n v="0"/>
    <n v="0"/>
    <n v="0"/>
    <n v="0"/>
    <n v="0"/>
    <n v="0"/>
    <n v="0"/>
  </r>
  <r>
    <x v="33"/>
    <s v="9 (GIF) O/H Cond, Snoqualmie 1"/>
    <s v="Transmission Plant - Electric"/>
    <n v="164"/>
    <n v="164"/>
    <n v="164"/>
    <n v="164"/>
    <n v="164"/>
    <n v="164"/>
    <n v="164"/>
    <n v="164"/>
    <n v="164"/>
    <n v="164"/>
    <n v="164"/>
    <n v="164"/>
    <n v="164"/>
    <n v="164163"/>
  </r>
  <r>
    <x v="33"/>
    <s v="9 (GIF) O/H Cond, Snoqualmie 2"/>
    <s v="Transmission Plant - Electric"/>
    <n v="103"/>
    <n v="103"/>
    <n v="103"/>
    <n v="103"/>
    <n v="103"/>
    <n v="103"/>
    <n v="103"/>
    <n v="103"/>
    <n v="103"/>
    <n v="103"/>
    <n v="103"/>
    <n v="103"/>
    <n v="103"/>
    <n v="103401"/>
  </r>
  <r>
    <x v="33"/>
    <s v="9 (GIF) O/H Cond, Sumas"/>
    <s v="Transmission Plant - Electric"/>
    <n v="63"/>
    <n v="63"/>
    <n v="63"/>
    <n v="63"/>
    <n v="63"/>
    <n v="63"/>
    <n v="63"/>
    <n v="63"/>
    <n v="63"/>
    <n v="63"/>
    <n v="63"/>
    <n v="63"/>
    <n v="63"/>
    <n v="62500"/>
  </r>
  <r>
    <x v="33"/>
    <s v="9 (GIF) O/H Cond, Sumas-NSC"/>
    <s v="Transmission Plant - Electric"/>
    <n v="0"/>
    <n v="0"/>
    <n v="0"/>
    <n v="0"/>
    <n v="0"/>
    <n v="0"/>
    <n v="0"/>
    <n v="0"/>
    <n v="0"/>
    <n v="0"/>
    <n v="0"/>
    <n v="0"/>
    <n v="0"/>
    <n v="0"/>
  </r>
  <r>
    <x v="33"/>
    <s v="9 (GIF) O/H Cond, TLN-HPK@plant"/>
    <s v="Transmission Plant - Electric"/>
    <n v="28"/>
    <n v="68"/>
    <n v="68"/>
    <n v="68"/>
    <n v="68"/>
    <n v="68"/>
    <n v="68"/>
    <n v="68"/>
    <n v="68"/>
    <n v="68"/>
    <n v="68"/>
    <n v="68"/>
    <n v="68"/>
    <n v="66205"/>
  </r>
  <r>
    <x v="33"/>
    <s v="9 (GIF) O/H Cond, TLN-HPK@p-NSC"/>
    <s v="Transmission Plant - Electric"/>
    <n v="0"/>
    <n v="0"/>
    <n v="0"/>
    <n v="0"/>
    <n v="0"/>
    <n v="0"/>
    <n v="0"/>
    <n v="0"/>
    <n v="0"/>
    <n v="0"/>
    <n v="0"/>
    <n v="0"/>
    <n v="0"/>
    <n v="0"/>
  </r>
  <r>
    <x v="33"/>
    <s v="9 (GIF) O/H Cond, Upper Baker"/>
    <s v="Transmission Plant - Electric"/>
    <n v="59"/>
    <n v="59"/>
    <n v="59"/>
    <n v="59"/>
    <n v="59"/>
    <n v="59"/>
    <n v="59"/>
    <n v="59"/>
    <n v="59"/>
    <n v="59"/>
    <n v="59"/>
    <n v="59"/>
    <n v="59"/>
    <n v="59157"/>
  </r>
  <r>
    <x v="33"/>
    <s v="9 (GIF) O/H Cond, Upper Bak-NSC"/>
    <s v="Transmission Plant - Electric"/>
    <n v="0"/>
    <n v="0"/>
    <n v="0"/>
    <n v="0"/>
    <n v="0"/>
    <n v="0"/>
    <n v="0"/>
    <n v="0"/>
    <n v="0"/>
    <n v="0"/>
    <n v="0"/>
    <n v="0"/>
    <n v="0"/>
    <n v="0"/>
  </r>
  <r>
    <x v="33"/>
    <s v="9 (GIF) O/H Cond, Wild Horse"/>
    <s v="Transmission Plant - Electric"/>
    <n v="378"/>
    <n v="378"/>
    <n v="378"/>
    <n v="378"/>
    <n v="378"/>
    <n v="378"/>
    <n v="378"/>
    <n v="378"/>
    <n v="378"/>
    <n v="378"/>
    <n v="378"/>
    <n v="378"/>
    <n v="378"/>
    <n v="377727"/>
  </r>
  <r>
    <x v="33"/>
    <s v="9 (GIF) O/H Cond, Wld Hrs-NSC"/>
    <s v="Transmission Plant - Electric"/>
    <n v="0"/>
    <n v="0"/>
    <n v="0"/>
    <n v="0"/>
    <n v="0"/>
    <n v="0"/>
    <n v="0"/>
    <n v="0"/>
    <n v="0"/>
    <n v="0"/>
    <n v="0"/>
    <n v="0"/>
    <n v="0"/>
    <n v="0"/>
  </r>
  <r>
    <x v="33"/>
    <s v="9 (GIF) O/H Conductor, LSR"/>
    <s v="Transmission Plant - Electric"/>
    <n v="3023"/>
    <n v="3023"/>
    <n v="3023"/>
    <n v="3023"/>
    <n v="3023"/>
    <n v="3023"/>
    <n v="3023"/>
    <n v="3023"/>
    <n v="3023"/>
    <n v="3023"/>
    <n v="3023"/>
    <n v="3023"/>
    <n v="3023"/>
    <n v="3022875"/>
  </r>
  <r>
    <x v="33"/>
    <s v="9 (GIF) O/H Conductor, LSR-NSC"/>
    <s v="Transmission Plant - Electric"/>
    <n v="0"/>
    <n v="0"/>
    <n v="0"/>
    <n v="0"/>
    <n v="0"/>
    <n v="0"/>
    <n v="0"/>
    <n v="0"/>
    <n v="0"/>
    <n v="0"/>
    <n v="0"/>
    <n v="0"/>
    <n v="0"/>
    <n v="0"/>
  </r>
  <r>
    <x v="34"/>
    <s v="TSM U/G Conduit WH-NOTUSED"/>
    <s v="Transmission Plant - Electric"/>
    <n v="0"/>
    <n v="0"/>
    <n v="0"/>
    <n v="0"/>
    <n v="0"/>
    <n v="0"/>
    <n v="0"/>
    <n v="0"/>
    <n v="0"/>
    <n v="0"/>
    <n v="0"/>
    <n v="0"/>
    <n v="0"/>
    <n v="0"/>
  </r>
  <r>
    <x v="34"/>
    <s v="TSM U/G Conduit-RET"/>
    <s v="Transmission Plant - Electric"/>
    <n v="0"/>
    <n v="0"/>
    <n v="0"/>
    <n v="0"/>
    <n v="0"/>
    <n v="0"/>
    <n v="0"/>
    <n v="0"/>
    <n v="0"/>
    <n v="0"/>
    <n v="0"/>
    <n v="0"/>
    <n v="0"/>
    <n v="0"/>
  </r>
  <r>
    <x v="34"/>
    <s v="6 TSM U/G Conduit-RET"/>
    <s v="Transmission Plant - Electric"/>
    <n v="0"/>
    <n v="0"/>
    <n v="0"/>
    <n v="0"/>
    <n v="0"/>
    <n v="0"/>
    <n v="0"/>
    <n v="0"/>
    <n v="0"/>
    <n v="0"/>
    <n v="0"/>
    <n v="0"/>
    <n v="0"/>
    <n v="0"/>
  </r>
  <r>
    <x v="34"/>
    <s v="7 TSM U/G Conduit"/>
    <s v="Transmission Plant - Electric"/>
    <n v="701"/>
    <n v="701"/>
    <n v="701"/>
    <n v="701"/>
    <n v="701"/>
    <n v="701"/>
    <n v="701"/>
    <n v="701"/>
    <n v="701"/>
    <n v="701"/>
    <n v="701"/>
    <n v="701"/>
    <n v="701"/>
    <n v="700575"/>
  </r>
  <r>
    <x v="34"/>
    <s v="7 TSM U/G Conduit, Koma Kul-NSC"/>
    <s v="Transmission Plant - Electric"/>
    <n v="0"/>
    <n v="0"/>
    <n v="0"/>
    <n v="0"/>
    <n v="0"/>
    <n v="0"/>
    <n v="0"/>
    <n v="0"/>
    <n v="0"/>
    <n v="0"/>
    <n v="0"/>
    <n v="0"/>
    <n v="0"/>
    <n v="0"/>
  </r>
  <r>
    <x v="34"/>
    <s v="7 TSM U/G Conduit, Koma Kuls"/>
    <s v="Transmission Plant - Electric"/>
    <n v="0"/>
    <n v="0"/>
    <n v="0"/>
    <n v="0"/>
    <n v="0"/>
    <n v="0"/>
    <n v="0"/>
    <n v="0"/>
    <n v="0"/>
    <n v="0"/>
    <n v="0"/>
    <n v="0"/>
    <n v="0"/>
    <n v="0"/>
  </r>
  <r>
    <x v="34"/>
    <s v="7 TSM U/G Conduit-NSC"/>
    <s v="Transmission Plant - Electric"/>
    <n v="0"/>
    <n v="0"/>
    <n v="0"/>
    <n v="0"/>
    <n v="0"/>
    <n v="0"/>
    <n v="0"/>
    <n v="0"/>
    <n v="0"/>
    <n v="0"/>
    <n v="0"/>
    <n v="0"/>
    <n v="0"/>
    <n v="0"/>
  </r>
  <r>
    <x v="34"/>
    <s v="9 (GIF) UG Conduit, LSR"/>
    <s v="Transmission Plant - Electric"/>
    <n v="0"/>
    <n v="0"/>
    <n v="0"/>
    <n v="0"/>
    <n v="0"/>
    <n v="0"/>
    <n v="0"/>
    <n v="0"/>
    <n v="0"/>
    <n v="0"/>
    <n v="0"/>
    <n v="0"/>
    <n v="0"/>
    <n v="0"/>
  </r>
  <r>
    <x v="34"/>
    <s v="9 (GIF) UG Conduit, LSR-NSC"/>
    <s v="Transmission Plant - Electric"/>
    <n v="0"/>
    <n v="0"/>
    <n v="0"/>
    <n v="0"/>
    <n v="0"/>
    <n v="0"/>
    <n v="0"/>
    <n v="0"/>
    <n v="0"/>
    <n v="0"/>
    <n v="0"/>
    <n v="0"/>
    <n v="0"/>
    <n v="0"/>
  </r>
  <r>
    <x v="34"/>
    <s v="9 (GIF)U/G Conduit,TLN-WHD@-NSC"/>
    <s v="Transmission Plant - Electric"/>
    <n v="0"/>
    <n v="0"/>
    <n v="0"/>
    <n v="0"/>
    <n v="0"/>
    <n v="0"/>
    <n v="0"/>
    <n v="0"/>
    <n v="0"/>
    <n v="0"/>
    <n v="0"/>
    <n v="0"/>
    <n v="0"/>
    <n v="0"/>
  </r>
  <r>
    <x v="34"/>
    <s v="9 (GIF)U/G Conduit,TLN-WHD@plnt"/>
    <s v="Transmission Plant - Electric"/>
    <n v="510"/>
    <n v="510"/>
    <n v="510"/>
    <n v="510"/>
    <n v="510"/>
    <n v="510"/>
    <n v="510"/>
    <n v="510"/>
    <n v="510"/>
    <n v="510"/>
    <n v="510"/>
    <n v="510"/>
    <n v="510"/>
    <n v="510284"/>
  </r>
  <r>
    <x v="35"/>
    <s v="TSM U/G Cond, Fred 1/APC-RET"/>
    <s v="Transmission Plant - Electric"/>
    <n v="0"/>
    <n v="0"/>
    <n v="0"/>
    <n v="0"/>
    <n v="0"/>
    <n v="0"/>
    <n v="0"/>
    <n v="0"/>
    <n v="0"/>
    <n v="0"/>
    <n v="0"/>
    <n v="0"/>
    <n v="0"/>
    <n v="0"/>
  </r>
  <r>
    <x v="35"/>
    <s v="TSM U/G COND, WDH-RET"/>
    <s v="Transmission Plant - Electric"/>
    <n v="0"/>
    <n v="0"/>
    <n v="0"/>
    <n v="0"/>
    <n v="0"/>
    <n v="0"/>
    <n v="0"/>
    <n v="0"/>
    <n v="0"/>
    <n v="0"/>
    <n v="0"/>
    <n v="0"/>
    <n v="0"/>
    <n v="0"/>
  </r>
  <r>
    <x v="35"/>
    <s v="TSM U/G Conductor&amp;Devices-RET"/>
    <s v="Transmission Plant - Electric"/>
    <n v="0"/>
    <n v="0"/>
    <n v="0"/>
    <n v="0"/>
    <n v="0"/>
    <n v="0"/>
    <n v="0"/>
    <n v="0"/>
    <n v="0"/>
    <n v="0"/>
    <n v="0"/>
    <n v="0"/>
    <n v="0"/>
    <n v="0"/>
  </r>
  <r>
    <x v="35"/>
    <s v="6 TSM U/G Conductor/Dev-RET"/>
    <s v="Transmission Plant - Electric"/>
    <n v="0"/>
    <n v="0"/>
    <n v="0"/>
    <n v="0"/>
    <n v="0"/>
    <n v="0"/>
    <n v="0"/>
    <n v="0"/>
    <n v="0"/>
    <n v="0"/>
    <n v="0"/>
    <n v="0"/>
    <n v="0"/>
    <n v="0"/>
  </r>
  <r>
    <x v="35"/>
    <s v="7 TSM U/G Cond, Koma Kulshan"/>
    <s v="Transmission Plant - Electric"/>
    <n v="0"/>
    <n v="0"/>
    <n v="0"/>
    <n v="0"/>
    <n v="0"/>
    <n v="0"/>
    <n v="0"/>
    <n v="0"/>
    <n v="0"/>
    <n v="0"/>
    <n v="0"/>
    <n v="0"/>
    <n v="0"/>
    <n v="0"/>
  </r>
  <r>
    <x v="35"/>
    <s v="7 TSM U/G Cond, Koma Kulsha-NSC"/>
    <s v="Transmission Plant - Electric"/>
    <n v="0"/>
    <n v="0"/>
    <n v="0"/>
    <n v="0"/>
    <n v="0"/>
    <n v="0"/>
    <n v="0"/>
    <n v="0"/>
    <n v="0"/>
    <n v="0"/>
    <n v="0"/>
    <n v="0"/>
    <n v="0"/>
    <n v="0"/>
  </r>
  <r>
    <x v="35"/>
    <s v="7 TSM U/G Conductor/Devices"/>
    <s v="Transmission Plant - Electric"/>
    <n v="2933"/>
    <n v="2933"/>
    <n v="2933"/>
    <n v="2933"/>
    <n v="2933"/>
    <n v="2933"/>
    <n v="2933"/>
    <n v="2933"/>
    <n v="2933"/>
    <n v="2933"/>
    <n v="2933"/>
    <n v="2933"/>
    <n v="2933"/>
    <n v="2932873"/>
  </r>
  <r>
    <x v="35"/>
    <s v="7 TSM U/G Conductor/Devices-NSC"/>
    <s v="Transmission Plant - Electric"/>
    <n v="0"/>
    <n v="0"/>
    <n v="0"/>
    <n v="0"/>
    <n v="0"/>
    <n v="0"/>
    <n v="0"/>
    <n v="0"/>
    <n v="0"/>
    <n v="0"/>
    <n v="0"/>
    <n v="0"/>
    <n v="0"/>
    <n v="0"/>
  </r>
  <r>
    <x v="35"/>
    <s v="9 (GIF) U/G Cond, Fred 1/APC"/>
    <s v="Transmission Plant - Electric"/>
    <n v="3475"/>
    <n v="3475"/>
    <n v="3475"/>
    <n v="3475"/>
    <n v="3475"/>
    <n v="3475"/>
    <n v="3475"/>
    <n v="3475"/>
    <n v="3475"/>
    <n v="3475"/>
    <n v="3475"/>
    <n v="3475"/>
    <n v="3475"/>
    <n v="3475101"/>
  </r>
  <r>
    <x v="35"/>
    <s v="9 (GIF) U/G Cond, Fred 1/AP-NSC"/>
    <s v="Transmission Plant - Electric"/>
    <n v="0"/>
    <n v="0"/>
    <n v="0"/>
    <n v="0"/>
    <n v="0"/>
    <n v="0"/>
    <n v="0"/>
    <n v="0"/>
    <n v="0"/>
    <n v="0"/>
    <n v="0"/>
    <n v="0"/>
    <n v="0"/>
    <n v="0"/>
  </r>
  <r>
    <x v="35"/>
    <s v="9 (GIF) UG Conductor, LSR"/>
    <s v="Transmission Plant - Electric"/>
    <n v="22546"/>
    <n v="22546"/>
    <n v="22546"/>
    <n v="22546"/>
    <n v="22546"/>
    <n v="22546"/>
    <n v="22546"/>
    <n v="22546"/>
    <n v="22546"/>
    <n v="22546"/>
    <n v="22546"/>
    <n v="22546"/>
    <n v="22546"/>
    <n v="22545729"/>
  </r>
  <r>
    <x v="35"/>
    <s v="9 (GIF) UG Conductor, LSR-NSC"/>
    <s v="Transmission Plant - Electric"/>
    <n v="0"/>
    <n v="0"/>
    <n v="0"/>
    <n v="0"/>
    <n v="0"/>
    <n v="0"/>
    <n v="0"/>
    <n v="0"/>
    <n v="0"/>
    <n v="0"/>
    <n v="0"/>
    <n v="0"/>
    <n v="0"/>
    <n v="0"/>
  </r>
  <r>
    <x v="35"/>
    <s v="9 (GIF)U/G Cond,TLN-HPK@plt"/>
    <s v="Transmission Plant - Electric"/>
    <n v="3837"/>
    <n v="3837"/>
    <n v="3837"/>
    <n v="3837"/>
    <n v="3837"/>
    <n v="3837"/>
    <n v="3837"/>
    <n v="3837"/>
    <n v="3837"/>
    <n v="3837"/>
    <n v="3837"/>
    <n v="3837"/>
    <n v="3837"/>
    <n v="3836676"/>
  </r>
  <r>
    <x v="35"/>
    <s v="9 (GIF)U/G Cond,TLN-HPK@plt-NSC"/>
    <s v="Transmission Plant - Electric"/>
    <n v="0"/>
    <n v="0"/>
    <n v="0"/>
    <n v="0"/>
    <n v="0"/>
    <n v="0"/>
    <n v="0"/>
    <n v="0"/>
    <n v="0"/>
    <n v="0"/>
    <n v="0"/>
    <n v="0"/>
    <n v="0"/>
    <n v="0"/>
  </r>
  <r>
    <x v="35"/>
    <s v="9 (GIF)U/G Cond,TLN-WHD@pln-NSC"/>
    <s v="Transmission Plant - Electric"/>
    <n v="0"/>
    <n v="0"/>
    <n v="0"/>
    <n v="0"/>
    <n v="0"/>
    <n v="0"/>
    <n v="0"/>
    <n v="0"/>
    <n v="0"/>
    <n v="0"/>
    <n v="0"/>
    <n v="0"/>
    <n v="0"/>
    <n v="0"/>
  </r>
  <r>
    <x v="35"/>
    <s v="9 (GIF)U/G Cond,TLN-WHD@plnt"/>
    <s v="Transmission Plant - Electric"/>
    <n v="1080"/>
    <n v="1080"/>
    <n v="1080"/>
    <n v="1080"/>
    <n v="1080"/>
    <n v="1080"/>
    <n v="1080"/>
    <n v="1080"/>
    <n v="1080"/>
    <n v="1080"/>
    <n v="1080"/>
    <n v="1080"/>
    <n v="1080"/>
    <n v="1080001"/>
  </r>
  <r>
    <x v="35"/>
    <s v="9 (GIF)U/G Cond,TLN-WHDE@plt"/>
    <s v="Transmission Plant - Electric"/>
    <n v="3086"/>
    <n v="3086"/>
    <n v="3086"/>
    <n v="3086"/>
    <n v="3086"/>
    <n v="3086"/>
    <n v="3086"/>
    <n v="3086"/>
    <n v="3086"/>
    <n v="3086"/>
    <n v="3086"/>
    <n v="3086"/>
    <n v="3086"/>
    <n v="3086351"/>
  </r>
  <r>
    <x v="36"/>
    <s v="0 TSM Roads &amp; Trails"/>
    <s v="Transmission Plant - Electric"/>
    <n v="820"/>
    <n v="820"/>
    <n v="820"/>
    <n v="820"/>
    <n v="820"/>
    <n v="820"/>
    <n v="820"/>
    <n v="820"/>
    <n v="820"/>
    <n v="820"/>
    <n v="820"/>
    <n v="820"/>
    <n v="820"/>
    <n v="819764"/>
  </r>
  <r>
    <x v="36"/>
    <s v="0 TSM Roads &amp; Trails-NSC"/>
    <s v="Transmission Plant - Electric"/>
    <n v="0"/>
    <n v="0"/>
    <n v="0"/>
    <n v="0"/>
    <n v="0"/>
    <n v="0"/>
    <n v="0"/>
    <n v="0"/>
    <n v="0"/>
    <n v="0"/>
    <n v="0"/>
    <n v="0"/>
    <n v="0"/>
    <n v="0"/>
  </r>
  <r>
    <x v="36"/>
    <s v="0 TSM Roads, 3rd AC Line"/>
    <s v="Transmission Plant - Electric"/>
    <n v="75"/>
    <n v="75"/>
    <n v="75"/>
    <n v="75"/>
    <n v="75"/>
    <n v="75"/>
    <n v="75"/>
    <n v="75"/>
    <n v="75"/>
    <n v="75"/>
    <n v="75"/>
    <n v="75"/>
    <n v="75"/>
    <n v="74854"/>
  </r>
  <r>
    <x v="36"/>
    <s v="0 TSM Roads, 3rd AC Line-NSC"/>
    <s v="Transmission Plant - Electric"/>
    <n v="0"/>
    <n v="0"/>
    <n v="0"/>
    <n v="0"/>
    <n v="0"/>
    <n v="0"/>
    <n v="0"/>
    <n v="0"/>
    <n v="0"/>
    <n v="0"/>
    <n v="0"/>
    <n v="0"/>
    <n v="0"/>
    <n v="0"/>
  </r>
  <r>
    <x v="36"/>
    <s v="0 TSM Roads, Baker Common-RET"/>
    <s v="Transmission Plant - Electric"/>
    <n v="0"/>
    <n v="0"/>
    <n v="0"/>
    <n v="0"/>
    <n v="0"/>
    <n v="0"/>
    <n v="0"/>
    <n v="0"/>
    <n v="0"/>
    <n v="0"/>
    <n v="0"/>
    <n v="0"/>
    <n v="0"/>
    <n v="0"/>
  </r>
  <r>
    <x v="36"/>
    <s v="0 TSM Roads, Colstrip 1-2 Com"/>
    <s v="Transmission Plant - Electric"/>
    <n v="114"/>
    <n v="114"/>
    <n v="114"/>
    <n v="114"/>
    <n v="114"/>
    <n v="114"/>
    <n v="114"/>
    <n v="114"/>
    <n v="114"/>
    <n v="114"/>
    <n v="114"/>
    <n v="114"/>
    <n v="114"/>
    <n v="113968"/>
  </r>
  <r>
    <x v="36"/>
    <s v="0 TSM Roads, Colstrip 3-4 Com"/>
    <s v="Transmission Plant - Electric"/>
    <n v="331"/>
    <n v="331"/>
    <n v="331"/>
    <n v="331"/>
    <n v="331"/>
    <n v="331"/>
    <n v="331"/>
    <n v="331"/>
    <n v="331"/>
    <n v="331"/>
    <n v="331"/>
    <n v="331"/>
    <n v="331"/>
    <n v="331427"/>
  </r>
  <r>
    <x v="36"/>
    <s v="0 TSM Roads, Colstrip1-2 Co-NSC"/>
    <s v="Transmission Plant - Electric"/>
    <n v="0"/>
    <n v="0"/>
    <n v="0"/>
    <n v="0"/>
    <n v="0"/>
    <n v="0"/>
    <n v="0"/>
    <n v="0"/>
    <n v="0"/>
    <n v="0"/>
    <n v="0"/>
    <n v="0"/>
    <n v="0"/>
    <n v="0"/>
  </r>
  <r>
    <x v="36"/>
    <s v="0 TSM Roads, Colstrip3-4 Co-NSC"/>
    <s v="Transmission Plant - Electric"/>
    <n v="0"/>
    <n v="0"/>
    <n v="0"/>
    <n v="0"/>
    <n v="0"/>
    <n v="0"/>
    <n v="0"/>
    <n v="0"/>
    <n v="0"/>
    <n v="0"/>
    <n v="0"/>
    <n v="0"/>
    <n v="0"/>
    <n v="0"/>
  </r>
  <r>
    <x v="36"/>
    <s v="0 TSM Roads, Upper Baker-RET"/>
    <s v="Transmission Plant - Electric"/>
    <n v="0"/>
    <n v="0"/>
    <n v="0"/>
    <n v="0"/>
    <n v="0"/>
    <n v="0"/>
    <n v="0"/>
    <n v="0"/>
    <n v="0"/>
    <n v="0"/>
    <n v="0"/>
    <n v="0"/>
    <n v="0"/>
    <n v="0"/>
  </r>
  <r>
    <x v="36"/>
    <s v="6 TSM Roads &amp; Trails-RET"/>
    <s v="Transmission Plant - Electric"/>
    <n v="0"/>
    <n v="0"/>
    <n v="0"/>
    <n v="0"/>
    <n v="0"/>
    <n v="0"/>
    <n v="0"/>
    <n v="0"/>
    <n v="0"/>
    <n v="0"/>
    <n v="0"/>
    <n v="0"/>
    <n v="0"/>
    <n v="0"/>
  </r>
  <r>
    <x v="36"/>
    <s v="7 TSM Roads &amp; Trails"/>
    <s v="Transmission Plant - Electric"/>
    <n v="568"/>
    <n v="568"/>
    <n v="568"/>
    <n v="568"/>
    <n v="568"/>
    <n v="568"/>
    <n v="568"/>
    <n v="568"/>
    <n v="568"/>
    <n v="568"/>
    <n v="568"/>
    <n v="568"/>
    <n v="568"/>
    <n v="568185"/>
  </r>
  <r>
    <x v="36"/>
    <s v="7 TSM Roads &amp; Trails-NSC"/>
    <s v="Transmission Plant - Electric"/>
    <n v="0"/>
    <n v="0"/>
    <n v="0"/>
    <n v="0"/>
    <n v="0"/>
    <n v="0"/>
    <n v="0"/>
    <n v="0"/>
    <n v="0"/>
    <n v="0"/>
    <n v="0"/>
    <n v="0"/>
    <n v="0"/>
    <n v="0"/>
  </r>
  <r>
    <x v="36"/>
    <s v="7 TSM Roads/Trails, Baker C-NSC"/>
    <s v="Transmission Plant - Electric"/>
    <n v="0"/>
    <n v="0"/>
    <n v="0"/>
    <n v="0"/>
    <n v="0"/>
    <n v="0"/>
    <n v="0"/>
    <n v="0"/>
    <n v="0"/>
    <n v="0"/>
    <n v="0"/>
    <n v="0"/>
    <n v="0"/>
    <n v="0"/>
  </r>
  <r>
    <x v="36"/>
    <s v="7 TSM Roads/Trails, Baker Com"/>
    <s v="Transmission Plant - Electric"/>
    <n v="0"/>
    <n v="0"/>
    <n v="0"/>
    <n v="0"/>
    <n v="0"/>
    <n v="0"/>
    <n v="0"/>
    <n v="0"/>
    <n v="0"/>
    <n v="0"/>
    <n v="0"/>
    <n v="0"/>
    <n v="0"/>
    <n v="0"/>
  </r>
  <r>
    <x v="36"/>
    <s v="7 TSM Roads/Trails, Upper Baker"/>
    <s v="Transmission Plant - Electric"/>
    <n v="0"/>
    <n v="0"/>
    <n v="0"/>
    <n v="0"/>
    <n v="0"/>
    <n v="0"/>
    <n v="0"/>
    <n v="0"/>
    <n v="0"/>
    <n v="0"/>
    <n v="0"/>
    <n v="0"/>
    <n v="0"/>
    <n v="0"/>
  </r>
  <r>
    <x v="36"/>
    <s v="7 TSM Roads/Trails, Upper B-NSC"/>
    <s v="Transmission Plant - Electric"/>
    <n v="0"/>
    <n v="0"/>
    <n v="0"/>
    <n v="0"/>
    <n v="0"/>
    <n v="0"/>
    <n v="0"/>
    <n v="0"/>
    <n v="0"/>
    <n v="0"/>
    <n v="0"/>
    <n v="0"/>
    <n v="0"/>
    <n v="0"/>
  </r>
  <r>
    <x v="36"/>
    <s v="9 TSM ARO Transmission"/>
    <s v="Transmission Plant - Electric"/>
    <n v="3787"/>
    <n v="3787"/>
    <n v="3787"/>
    <n v="3787"/>
    <n v="3787"/>
    <n v="3787"/>
    <n v="3787"/>
    <n v="3787"/>
    <n v="3787"/>
    <n v="3787"/>
    <n v="3787"/>
    <n v="3787"/>
    <n v="4472"/>
    <n v="3815567"/>
  </r>
  <r>
    <x v="36"/>
    <s v="99 (GIF) Rd/Trail, Upper Baker"/>
    <s v="Transmission Plant - Electric"/>
    <n v="8"/>
    <n v="8"/>
    <n v="8"/>
    <n v="8"/>
    <n v="8"/>
    <n v="8"/>
    <n v="8"/>
    <n v="8"/>
    <n v="8"/>
    <n v="8"/>
    <n v="8"/>
    <n v="8"/>
    <n v="8"/>
    <n v="8021"/>
  </r>
  <r>
    <x v="36"/>
    <s v="99 (GIF) Rd/Trail, Upper Ba-NSC"/>
    <s v="Transmission Plant - Electric"/>
    <n v="0"/>
    <n v="0"/>
    <n v="0"/>
    <n v="0"/>
    <n v="0"/>
    <n v="0"/>
    <n v="0"/>
    <n v="0"/>
    <n v="0"/>
    <n v="0"/>
    <n v="0"/>
    <n v="0"/>
    <n v="0"/>
    <n v="0"/>
  </r>
  <r>
    <x v="36"/>
    <s v="99 (GIF) Rds/Trail, LSR"/>
    <s v="Transmission Plant - Electric"/>
    <n v="0"/>
    <n v="0"/>
    <n v="0"/>
    <n v="0"/>
    <n v="0"/>
    <n v="0"/>
    <n v="0"/>
    <n v="0"/>
    <n v="0"/>
    <n v="0"/>
    <n v="0"/>
    <n v="0"/>
    <n v="0"/>
    <n v="0"/>
  </r>
  <r>
    <x v="36"/>
    <s v="99 (GIF) Rds/Trail, LSR-NSC"/>
    <s v="Transmission Plant - Electric"/>
    <n v="0"/>
    <n v="0"/>
    <n v="0"/>
    <n v="0"/>
    <n v="0"/>
    <n v="0"/>
    <n v="0"/>
    <n v="0"/>
    <n v="0"/>
    <n v="0"/>
    <n v="0"/>
    <n v="0"/>
    <n v="0"/>
    <n v="0"/>
  </r>
  <r>
    <x v="19"/>
    <s v="Tax only - Milwaukee Acq Adj"/>
    <s v="Transmission Plant - Electric"/>
    <n v="0"/>
    <n v="0"/>
    <n v="0"/>
    <n v="0"/>
    <n v="0"/>
    <n v="0"/>
    <n v="0"/>
    <n v="0"/>
    <n v="0"/>
    <n v="0"/>
    <n v="0"/>
    <n v="0"/>
    <n v="0"/>
    <n v="0"/>
  </r>
  <r>
    <x v="37"/>
    <s v="0 105 DST Land &amp; Land Rights"/>
    <s v="Distribution Plant - Electric"/>
    <n v="11505"/>
    <n v="8684"/>
    <n v="8684"/>
    <n v="8684"/>
    <n v="8695"/>
    <n v="8695"/>
    <n v="8695"/>
    <n v="8684"/>
    <n v="8684"/>
    <n v="8684"/>
    <n v="8684"/>
    <n v="8684"/>
    <n v="10766"/>
    <n v="8891425"/>
  </r>
  <r>
    <x v="37"/>
    <s v="0 DST Land &amp; Land Rights"/>
    <s v="Distribution Plant - Electric"/>
    <n v="30575"/>
    <n v="33403"/>
    <n v="33403"/>
    <n v="33403"/>
    <n v="33404"/>
    <n v="33404"/>
    <n v="33404"/>
    <n v="33415"/>
    <n v="33412"/>
    <n v="33413"/>
    <n v="33414"/>
    <n v="33420"/>
    <n v="33435"/>
    <n v="33291706"/>
  </r>
  <r>
    <x v="37"/>
    <s v="0 DST Land, Sub, Alpac"/>
    <s v="Distribution Plant - Electric"/>
    <n v="256"/>
    <n v="256"/>
    <n v="256"/>
    <n v="256"/>
    <n v="256"/>
    <n v="256"/>
    <n v="256"/>
    <n v="256"/>
    <n v="256"/>
    <n v="256"/>
    <n v="256"/>
    <n v="256"/>
    <n v="256"/>
    <n v="255812"/>
  </r>
  <r>
    <x v="37"/>
    <s v="0 DST Land, Sub, Capitol"/>
    <s v="Distribution Plant - Electric"/>
    <n v="31"/>
    <n v="31"/>
    <n v="31"/>
    <n v="31"/>
    <n v="31"/>
    <n v="31"/>
    <n v="31"/>
    <n v="31"/>
    <n v="31"/>
    <n v="31"/>
    <n v="31"/>
    <n v="31"/>
    <n v="31"/>
    <n v="31040"/>
  </r>
  <r>
    <x v="37"/>
    <s v="0 DST Land, Sub, Crescent Harbr"/>
    <s v="Distribution Plant - Electric"/>
    <n v="5"/>
    <n v="5"/>
    <n v="5"/>
    <n v="5"/>
    <n v="5"/>
    <n v="5"/>
    <n v="5"/>
    <n v="5"/>
    <n v="5"/>
    <n v="5"/>
    <n v="5"/>
    <n v="5"/>
    <n v="5"/>
    <n v="4766"/>
  </r>
  <r>
    <x v="37"/>
    <s v="0 DST Land, Sub, Miller Bay"/>
    <s v="Distribution Plant - Electric"/>
    <n v="12"/>
    <n v="12"/>
    <n v="12"/>
    <n v="12"/>
    <n v="12"/>
    <n v="12"/>
    <n v="12"/>
    <n v="12"/>
    <n v="12"/>
    <n v="12"/>
    <n v="12"/>
    <n v="12"/>
    <n v="12"/>
    <n v="12337"/>
  </r>
  <r>
    <x v="37"/>
    <s v="0 DST Land, Sub, Paccar"/>
    <s v="Distribution Plant - Electric"/>
    <n v="204"/>
    <n v="204"/>
    <n v="204"/>
    <n v="204"/>
    <n v="204"/>
    <n v="204"/>
    <n v="204"/>
    <n v="204"/>
    <n v="204"/>
    <n v="204"/>
    <n v="204"/>
    <n v="204"/>
    <n v="204"/>
    <n v="204314"/>
  </r>
  <r>
    <x v="37"/>
    <s v="0 DST Land, Sub, Poulsbo"/>
    <s v="Distribution Plant - Electric"/>
    <n v="4"/>
    <n v="4"/>
    <n v="4"/>
    <n v="4"/>
    <n v="4"/>
    <n v="4"/>
    <n v="4"/>
    <n v="4"/>
    <n v="4"/>
    <n v="4"/>
    <n v="4"/>
    <n v="4"/>
    <n v="4"/>
    <n v="4494"/>
  </r>
  <r>
    <x v="37"/>
    <s v="0 DST Land, Sub, Sumas Generati"/>
    <s v="Distribution Plant - Electric"/>
    <n v="0"/>
    <n v="0"/>
    <n v="0"/>
    <n v="0"/>
    <n v="0"/>
    <n v="0"/>
    <n v="0"/>
    <n v="0"/>
    <n v="0"/>
    <n v="0"/>
    <n v="0"/>
    <n v="0"/>
    <n v="0"/>
    <n v="0"/>
  </r>
  <r>
    <x v="37"/>
    <s v="0 DST Land, Sub, Viking"/>
    <s v="Distribution Plant - Electric"/>
    <n v="5"/>
    <n v="5"/>
    <n v="5"/>
    <n v="5"/>
    <n v="5"/>
    <n v="5"/>
    <n v="5"/>
    <n v="5"/>
    <n v="5"/>
    <n v="5"/>
    <n v="5"/>
    <n v="5"/>
    <n v="5"/>
    <n v="4635"/>
  </r>
  <r>
    <x v="37"/>
    <s v="0 DST Land, Sub, Vitulli"/>
    <s v="Distribution Plant - Electric"/>
    <n v="381"/>
    <n v="381"/>
    <n v="381"/>
    <n v="381"/>
    <n v="381"/>
    <n v="381"/>
    <n v="381"/>
    <n v="381"/>
    <n v="381"/>
    <n v="381"/>
    <n v="381"/>
    <n v="381"/>
    <n v="381"/>
    <n v="381411"/>
  </r>
  <r>
    <x v="37"/>
    <s v="1 105 DST Easements"/>
    <s v="Distribution Plant - Electric"/>
    <n v="54"/>
    <n v="54"/>
    <n v="54"/>
    <n v="54"/>
    <n v="54"/>
    <n v="54"/>
    <n v="54"/>
    <n v="54"/>
    <n v="54"/>
    <n v="54"/>
    <n v="54"/>
    <n v="54"/>
    <n v="54"/>
    <n v="54386"/>
  </r>
  <r>
    <x v="37"/>
    <s v="1 DONOTUSE, Sub, Vitulli"/>
    <s v="Distribution Plant - Electric"/>
    <n v="0"/>
    <n v="0"/>
    <n v="0"/>
    <n v="0"/>
    <n v="0"/>
    <n v="0"/>
    <n v="0"/>
    <n v="0"/>
    <n v="0"/>
    <n v="0"/>
    <n v="0"/>
    <n v="0"/>
    <n v="0"/>
    <n v="0"/>
  </r>
  <r>
    <x v="37"/>
    <s v="10 DST Easements"/>
    <s v="Distribution Plant - Electric"/>
    <n v="6334"/>
    <n v="6335"/>
    <n v="6335"/>
    <n v="6335"/>
    <n v="6335"/>
    <n v="6335"/>
    <n v="6335"/>
    <n v="6335"/>
    <n v="6335"/>
    <n v="6335"/>
    <n v="6335"/>
    <n v="6335"/>
    <n v="6335"/>
    <n v="6334732"/>
  </r>
  <r>
    <x v="37"/>
    <s v="10 DST Easements, Hopkins Ridge"/>
    <s v="Distribution Plant - Electric"/>
    <n v="0"/>
    <n v="0"/>
    <n v="0"/>
    <n v="0"/>
    <n v="0"/>
    <n v="0"/>
    <n v="0"/>
    <n v="0"/>
    <n v="0"/>
    <n v="0"/>
    <n v="0"/>
    <n v="0"/>
    <n v="0"/>
    <n v="0"/>
  </r>
  <r>
    <x v="37"/>
    <s v="3 DONOTUSE 105 HV DST SUB-BKB"/>
    <s v="Distribution Plant - Electric"/>
    <n v="0"/>
    <n v="0"/>
    <n v="0"/>
    <n v="0"/>
    <n v="0"/>
    <n v="0"/>
    <n v="0"/>
    <n v="0"/>
    <n v="0"/>
    <n v="0"/>
    <n v="0"/>
    <n v="0"/>
    <n v="0"/>
    <n v="0"/>
  </r>
  <r>
    <x v="37"/>
    <s v="3 DONOTUSE 105 HV DST TLN-0022"/>
    <s v="Distribution Plant - Electric"/>
    <n v="0"/>
    <n v="0"/>
    <n v="0"/>
    <n v="0"/>
    <n v="0"/>
    <n v="0"/>
    <n v="0"/>
    <n v="0"/>
    <n v="0"/>
    <n v="0"/>
    <n v="0"/>
    <n v="0"/>
    <n v="0"/>
    <n v="0"/>
  </r>
  <r>
    <x v="37"/>
    <s v="3 DONOTUSE 105 HV DST TLN-0105"/>
    <s v="Distribution Plant - Electric"/>
    <n v="0"/>
    <n v="0"/>
    <n v="0"/>
    <n v="0"/>
    <n v="0"/>
    <n v="0"/>
    <n v="0"/>
    <n v="0"/>
    <n v="0"/>
    <n v="0"/>
    <n v="0"/>
    <n v="0"/>
    <n v="0"/>
    <n v="0"/>
  </r>
  <r>
    <x v="38"/>
    <s v="0 DONOTUSE, Alpac"/>
    <s v="Distribution Plant - Electric"/>
    <n v="0"/>
    <n v="0"/>
    <n v="0"/>
    <n v="0"/>
    <n v="0"/>
    <n v="0"/>
    <n v="0"/>
    <n v="0"/>
    <n v="0"/>
    <n v="0"/>
    <n v="0"/>
    <n v="0"/>
    <n v="0"/>
    <n v="0"/>
  </r>
  <r>
    <x v="38"/>
    <s v="0 DONOTUSE, Arco Central"/>
    <s v="Distribution Plant - Electric"/>
    <n v="0"/>
    <n v="0"/>
    <n v="0"/>
    <n v="0"/>
    <n v="0"/>
    <n v="0"/>
    <n v="0"/>
    <n v="0"/>
    <n v="0"/>
    <n v="0"/>
    <n v="0"/>
    <n v="0"/>
    <n v="0"/>
    <n v="0"/>
  </r>
  <r>
    <x v="38"/>
    <s v="0 DONOTUSE, Capitol"/>
    <s v="Distribution Plant - Electric"/>
    <n v="0"/>
    <n v="0"/>
    <n v="0"/>
    <n v="0"/>
    <n v="0"/>
    <n v="0"/>
    <n v="0"/>
    <n v="0"/>
    <n v="0"/>
    <n v="0"/>
    <n v="0"/>
    <n v="0"/>
    <n v="0"/>
    <n v="0"/>
  </r>
  <r>
    <x v="38"/>
    <s v="0 DONOTUSE, Clover Valley"/>
    <s v="Distribution Plant - Electric"/>
    <n v="0"/>
    <n v="0"/>
    <n v="0"/>
    <n v="0"/>
    <n v="0"/>
    <n v="0"/>
    <n v="0"/>
    <n v="0"/>
    <n v="0"/>
    <n v="0"/>
    <n v="0"/>
    <n v="0"/>
    <n v="0"/>
    <n v="0"/>
  </r>
  <r>
    <x v="38"/>
    <s v="0 DONOTUSE, Miller Bay"/>
    <s v="Distribution Plant - Electric"/>
    <n v="0"/>
    <n v="0"/>
    <n v="0"/>
    <n v="0"/>
    <n v="0"/>
    <n v="0"/>
    <n v="0"/>
    <n v="0"/>
    <n v="0"/>
    <n v="0"/>
    <n v="0"/>
    <n v="0"/>
    <n v="0"/>
    <n v="0"/>
  </r>
  <r>
    <x v="38"/>
    <s v="0 DONOTUSE, Paccar"/>
    <s v="Distribution Plant - Electric"/>
    <n v="0"/>
    <n v="0"/>
    <n v="0"/>
    <n v="0"/>
    <n v="0"/>
    <n v="0"/>
    <n v="0"/>
    <n v="0"/>
    <n v="0"/>
    <n v="0"/>
    <n v="0"/>
    <n v="0"/>
    <n v="0"/>
    <n v="0"/>
  </r>
  <r>
    <x v="38"/>
    <s v="0 DONOTUSE, Texaco"/>
    <s v="Distribution Plant - Electric"/>
    <n v="0"/>
    <n v="0"/>
    <n v="0"/>
    <n v="0"/>
    <n v="0"/>
    <n v="0"/>
    <n v="0"/>
    <n v="0"/>
    <n v="0"/>
    <n v="0"/>
    <n v="0"/>
    <n v="0"/>
    <n v="0"/>
    <n v="0"/>
  </r>
  <r>
    <x v="38"/>
    <s v="0 DONOTUSE, Texaco East"/>
    <s v="Distribution Plant - Electric"/>
    <n v="0"/>
    <n v="0"/>
    <n v="0"/>
    <n v="0"/>
    <n v="0"/>
    <n v="0"/>
    <n v="0"/>
    <n v="0"/>
    <n v="0"/>
    <n v="0"/>
    <n v="0"/>
    <n v="0"/>
    <n v="0"/>
    <n v="0"/>
  </r>
  <r>
    <x v="38"/>
    <s v="0 DONOTUSE, Viking"/>
    <s v="Distribution Plant - Electric"/>
    <n v="0"/>
    <n v="0"/>
    <n v="0"/>
    <n v="0"/>
    <n v="0"/>
    <n v="0"/>
    <n v="0"/>
    <n v="0"/>
    <n v="0"/>
    <n v="0"/>
    <n v="0"/>
    <n v="0"/>
    <n v="0"/>
    <n v="0"/>
  </r>
  <r>
    <x v="38"/>
    <s v="0 DONOTUSE, Vitulli"/>
    <s v="Distribution Plant - Electric"/>
    <n v="0"/>
    <n v="0"/>
    <n v="0"/>
    <n v="0"/>
    <n v="0"/>
    <n v="0"/>
    <n v="0"/>
    <n v="0"/>
    <n v="0"/>
    <n v="0"/>
    <n v="0"/>
    <n v="0"/>
    <n v="0"/>
    <n v="0"/>
  </r>
  <r>
    <x v="38"/>
    <s v="0 DONOTUSE, Waterfront"/>
    <s v="Distribution Plant - Electric"/>
    <n v="0"/>
    <n v="0"/>
    <n v="0"/>
    <n v="0"/>
    <n v="0"/>
    <n v="0"/>
    <n v="0"/>
    <n v="0"/>
    <n v="0"/>
    <n v="0"/>
    <n v="0"/>
    <n v="0"/>
    <n v="0"/>
    <n v="0"/>
  </r>
  <r>
    <x v="38"/>
    <s v="0 DST Structures &amp; Improvement"/>
    <s v="Distribution Plant - Electric"/>
    <n v="8019"/>
    <n v="8019"/>
    <n v="8019"/>
    <n v="8103"/>
    <n v="8103"/>
    <n v="8103"/>
    <n v="8103"/>
    <n v="8103"/>
    <n v="8103"/>
    <n v="8103"/>
    <n v="8103"/>
    <n v="8103"/>
    <n v="8103"/>
    <n v="8085159"/>
  </r>
  <r>
    <x v="38"/>
    <s v="0 DST Structures &amp; Improvem-NSC"/>
    <s v="Distribution Plant - Electric"/>
    <n v="0"/>
    <n v="0"/>
    <n v="0"/>
    <n v="0"/>
    <n v="0"/>
    <n v="0"/>
    <n v="0"/>
    <n v="0"/>
    <n v="0"/>
    <n v="0"/>
    <n v="0"/>
    <n v="0"/>
    <n v="0"/>
    <n v="0"/>
  </r>
  <r>
    <x v="39"/>
    <s v="0 102 DST Substation Equipment"/>
    <s v="Distribution Plant - Electric"/>
    <n v="0"/>
    <n v="0"/>
    <n v="0"/>
    <n v="0"/>
    <n v="0"/>
    <n v="0"/>
    <n v="0"/>
    <n v="0"/>
    <n v="0"/>
    <n v="0"/>
    <n v="0"/>
    <n v="0"/>
    <n v="0"/>
    <n v="0"/>
  </r>
  <r>
    <x v="39"/>
    <s v="0 105 DST Substation Equipment"/>
    <s v="Distribution Plant - Electric"/>
    <n v="0"/>
    <n v="0"/>
    <n v="0"/>
    <n v="0"/>
    <n v="0"/>
    <n v="0"/>
    <n v="0"/>
    <n v="0"/>
    <n v="0"/>
    <n v="0"/>
    <n v="0"/>
    <n v="0"/>
    <n v="0"/>
    <n v="0"/>
  </r>
  <r>
    <x v="39"/>
    <s v="0 DONOTUSE, Alpac"/>
    <s v="Distribution Plant - Electric"/>
    <n v="0"/>
    <n v="0"/>
    <n v="0"/>
    <n v="0"/>
    <n v="0"/>
    <n v="0"/>
    <n v="0"/>
    <n v="0"/>
    <n v="0"/>
    <n v="0"/>
    <n v="0"/>
    <n v="0"/>
    <n v="0"/>
    <n v="0"/>
  </r>
  <r>
    <x v="39"/>
    <s v="0 DONOTUSE, Arco Central"/>
    <s v="Distribution Plant - Electric"/>
    <n v="0"/>
    <n v="0"/>
    <n v="0"/>
    <n v="0"/>
    <n v="0"/>
    <n v="0"/>
    <n v="0"/>
    <n v="0"/>
    <n v="0"/>
    <n v="0"/>
    <n v="0"/>
    <n v="0"/>
    <n v="0"/>
    <n v="0"/>
  </r>
  <r>
    <x v="39"/>
    <s v="0 DONOTUSE, Arco North"/>
    <s v="Distribution Plant - Electric"/>
    <n v="0"/>
    <n v="0"/>
    <n v="0"/>
    <n v="0"/>
    <n v="0"/>
    <n v="0"/>
    <n v="0"/>
    <n v="0"/>
    <n v="0"/>
    <n v="0"/>
    <n v="0"/>
    <n v="0"/>
    <n v="0"/>
    <n v="0"/>
  </r>
  <r>
    <x v="39"/>
    <s v="0 DONOTUSE, Arco South"/>
    <s v="Distribution Plant - Electric"/>
    <n v="0"/>
    <n v="0"/>
    <n v="0"/>
    <n v="0"/>
    <n v="0"/>
    <n v="0"/>
    <n v="0"/>
    <n v="0"/>
    <n v="0"/>
    <n v="0"/>
    <n v="0"/>
    <n v="0"/>
    <n v="0"/>
    <n v="0"/>
  </r>
  <r>
    <x v="39"/>
    <s v="0 DONOTUSE, Capitol"/>
    <s v="Distribution Plant - Electric"/>
    <n v="0"/>
    <n v="0"/>
    <n v="0"/>
    <n v="0"/>
    <n v="0"/>
    <n v="0"/>
    <n v="0"/>
    <n v="0"/>
    <n v="0"/>
    <n v="0"/>
    <n v="0"/>
    <n v="0"/>
    <n v="0"/>
    <n v="0"/>
  </r>
  <r>
    <x v="39"/>
    <s v="0 DONOTUSE, Clover Vally"/>
    <s v="Distribution Plant - Electric"/>
    <n v="0"/>
    <n v="0"/>
    <n v="0"/>
    <n v="0"/>
    <n v="0"/>
    <n v="0"/>
    <n v="0"/>
    <n v="0"/>
    <n v="0"/>
    <n v="0"/>
    <n v="0"/>
    <n v="0"/>
    <n v="0"/>
    <n v="0"/>
  </r>
  <r>
    <x v="39"/>
    <s v="0 DONOTUSE, Crescent Hbr"/>
    <s v="Distribution Plant - Electric"/>
    <n v="0"/>
    <n v="0"/>
    <n v="0"/>
    <n v="0"/>
    <n v="0"/>
    <n v="0"/>
    <n v="0"/>
    <n v="0"/>
    <n v="0"/>
    <n v="0"/>
    <n v="0"/>
    <n v="0"/>
    <n v="0"/>
    <n v="0"/>
  </r>
  <r>
    <x v="39"/>
    <s v="0 DONOTUSE, Fairchild"/>
    <s v="Distribution Plant - Electric"/>
    <n v="0"/>
    <n v="0"/>
    <n v="0"/>
    <n v="0"/>
    <n v="0"/>
    <n v="0"/>
    <n v="0"/>
    <n v="0"/>
    <n v="0"/>
    <n v="0"/>
    <n v="0"/>
    <n v="0"/>
    <n v="0"/>
    <n v="0"/>
  </r>
  <r>
    <x v="39"/>
    <s v="0 DONOTUSE, Liquid Air"/>
    <s v="Distribution Plant - Electric"/>
    <n v="0"/>
    <n v="0"/>
    <n v="0"/>
    <n v="0"/>
    <n v="0"/>
    <n v="0"/>
    <n v="0"/>
    <n v="0"/>
    <n v="0"/>
    <n v="0"/>
    <n v="0"/>
    <n v="0"/>
    <n v="0"/>
    <n v="0"/>
  </r>
  <r>
    <x v="39"/>
    <s v="0 DONOTUSE, Miller Bay"/>
    <s v="Distribution Plant - Electric"/>
    <n v="0"/>
    <n v="0"/>
    <n v="0"/>
    <n v="0"/>
    <n v="0"/>
    <n v="0"/>
    <n v="0"/>
    <n v="0"/>
    <n v="0"/>
    <n v="0"/>
    <n v="0"/>
    <n v="0"/>
    <n v="0"/>
    <n v="0"/>
  </r>
  <r>
    <x v="39"/>
    <s v="0 DONOTUSE, Olympic Avon"/>
    <s v="Distribution Plant - Electric"/>
    <n v="0"/>
    <n v="0"/>
    <n v="0"/>
    <n v="0"/>
    <n v="0"/>
    <n v="0"/>
    <n v="0"/>
    <n v="0"/>
    <n v="0"/>
    <n v="0"/>
    <n v="0"/>
    <n v="0"/>
    <n v="0"/>
    <n v="0"/>
  </r>
  <r>
    <x v="39"/>
    <s v="0 DONOTUSE, Olympic Bayv"/>
    <s v="Distribution Plant - Electric"/>
    <n v="0"/>
    <n v="0"/>
    <n v="0"/>
    <n v="0"/>
    <n v="0"/>
    <n v="0"/>
    <n v="0"/>
    <n v="0"/>
    <n v="0"/>
    <n v="0"/>
    <n v="0"/>
    <n v="0"/>
    <n v="0"/>
    <n v="0"/>
  </r>
  <r>
    <x v="39"/>
    <s v="0 DONOTUSE, Olympic Mobl"/>
    <s v="Distribution Plant - Electric"/>
    <n v="0"/>
    <n v="0"/>
    <n v="0"/>
    <n v="0"/>
    <n v="0"/>
    <n v="0"/>
    <n v="0"/>
    <n v="0"/>
    <n v="0"/>
    <n v="0"/>
    <n v="0"/>
    <n v="0"/>
    <n v="0"/>
    <n v="0"/>
  </r>
  <r>
    <x v="39"/>
    <s v="0 DONOTUSE, Olympic Rntn"/>
    <s v="Distribution Plant - Electric"/>
    <n v="0"/>
    <n v="0"/>
    <n v="0"/>
    <n v="0"/>
    <n v="0"/>
    <n v="0"/>
    <n v="0"/>
    <n v="0"/>
    <n v="0"/>
    <n v="0"/>
    <n v="0"/>
    <n v="0"/>
    <n v="0"/>
    <n v="0"/>
  </r>
  <r>
    <x v="39"/>
    <s v="0 DONOTUSE, Olympic Vail"/>
    <s v="Distribution Plant - Electric"/>
    <n v="0"/>
    <n v="0"/>
    <n v="0"/>
    <n v="0"/>
    <n v="0"/>
    <n v="0"/>
    <n v="0"/>
    <n v="0"/>
    <n v="0"/>
    <n v="0"/>
    <n v="0"/>
    <n v="0"/>
    <n v="0"/>
    <n v="0"/>
  </r>
  <r>
    <x v="39"/>
    <s v="0 DONOTUSE, Paccar"/>
    <s v="Distribution Plant - Electric"/>
    <n v="0"/>
    <n v="0"/>
    <n v="0"/>
    <n v="0"/>
    <n v="0"/>
    <n v="0"/>
    <n v="0"/>
    <n v="0"/>
    <n v="0"/>
    <n v="0"/>
    <n v="0"/>
    <n v="0"/>
    <n v="0"/>
    <n v="0"/>
  </r>
  <r>
    <x v="39"/>
    <s v="0 DONOTUSE, Poulsbo"/>
    <s v="Distribution Plant - Electric"/>
    <n v="0"/>
    <n v="0"/>
    <n v="0"/>
    <n v="0"/>
    <n v="0"/>
    <n v="0"/>
    <n v="0"/>
    <n v="0"/>
    <n v="0"/>
    <n v="0"/>
    <n v="0"/>
    <n v="0"/>
    <n v="0"/>
    <n v="0"/>
  </r>
  <r>
    <x v="39"/>
    <s v="0 DONOTUSE, Roeder"/>
    <s v="Distribution Plant - Electric"/>
    <n v="0"/>
    <n v="0"/>
    <n v="0"/>
    <n v="0"/>
    <n v="0"/>
    <n v="0"/>
    <n v="0"/>
    <n v="0"/>
    <n v="0"/>
    <n v="0"/>
    <n v="0"/>
    <n v="0"/>
    <n v="0"/>
    <n v="0"/>
  </r>
  <r>
    <x v="39"/>
    <s v="0 DONOTUSE, Texaco East"/>
    <s v="Distribution Plant - Electric"/>
    <n v="0"/>
    <n v="0"/>
    <n v="0"/>
    <n v="0"/>
    <n v="0"/>
    <n v="0"/>
    <n v="0"/>
    <n v="0"/>
    <n v="0"/>
    <n v="0"/>
    <n v="0"/>
    <n v="0"/>
    <n v="0"/>
    <n v="0"/>
  </r>
  <r>
    <x v="39"/>
    <s v="0 DONOTUSE, Texaco West"/>
    <s v="Distribution Plant - Electric"/>
    <n v="0"/>
    <n v="0"/>
    <n v="0"/>
    <n v="0"/>
    <n v="0"/>
    <n v="0"/>
    <n v="0"/>
    <n v="0"/>
    <n v="0"/>
    <n v="0"/>
    <n v="0"/>
    <n v="0"/>
    <n v="0"/>
    <n v="0"/>
  </r>
  <r>
    <x v="39"/>
    <s v="0 DONOTUSE, Viking"/>
    <s v="Distribution Plant - Electric"/>
    <n v="0"/>
    <n v="0"/>
    <n v="0"/>
    <n v="0"/>
    <n v="0"/>
    <n v="0"/>
    <n v="0"/>
    <n v="0"/>
    <n v="0"/>
    <n v="0"/>
    <n v="0"/>
    <n v="0"/>
    <n v="0"/>
    <n v="0"/>
  </r>
  <r>
    <x v="39"/>
    <s v="0 DONOTUSE, Vituilli"/>
    <s v="Distribution Plant - Electric"/>
    <n v="0"/>
    <n v="0"/>
    <n v="0"/>
    <n v="0"/>
    <n v="0"/>
    <n v="0"/>
    <n v="0"/>
    <n v="0"/>
    <n v="0"/>
    <n v="0"/>
    <n v="0"/>
    <n v="0"/>
    <n v="0"/>
    <n v="0"/>
  </r>
  <r>
    <x v="39"/>
    <s v="0 DONOTUSE, Waterfront"/>
    <s v="Distribution Plant - Electric"/>
    <n v="0"/>
    <n v="0"/>
    <n v="0"/>
    <n v="0"/>
    <n v="0"/>
    <n v="0"/>
    <n v="0"/>
    <n v="0"/>
    <n v="0"/>
    <n v="0"/>
    <n v="0"/>
    <n v="0"/>
    <n v="0"/>
    <n v="0"/>
  </r>
  <r>
    <x v="39"/>
    <s v="0 DONOTUSE, Weyerhauser"/>
    <s v="Distribution Plant - Electric"/>
    <n v="0"/>
    <n v="0"/>
    <n v="0"/>
    <n v="0"/>
    <n v="0"/>
    <n v="0"/>
    <n v="0"/>
    <n v="0"/>
    <n v="0"/>
    <n v="0"/>
    <n v="0"/>
    <n v="0"/>
    <n v="0"/>
    <n v="0"/>
  </r>
  <r>
    <x v="39"/>
    <s v="0 DST Sub Eq LSR"/>
    <s v="Distribution Plant - Electric"/>
    <n v="0"/>
    <n v="0"/>
    <n v="0"/>
    <n v="0"/>
    <n v="0"/>
    <n v="0"/>
    <n v="0"/>
    <n v="0"/>
    <n v="0"/>
    <n v="0"/>
    <n v="0"/>
    <n v="0"/>
    <n v="0"/>
    <n v="0"/>
  </r>
  <r>
    <x v="39"/>
    <s v="0 DST Sub Eq LSR-NSC"/>
    <s v="Distribution Plant - Electric"/>
    <n v="0"/>
    <n v="0"/>
    <n v="0"/>
    <n v="0"/>
    <n v="0"/>
    <n v="0"/>
    <n v="0"/>
    <n v="0"/>
    <n v="0"/>
    <n v="0"/>
    <n v="0"/>
    <n v="0"/>
    <n v="0"/>
    <n v="0"/>
  </r>
  <r>
    <x v="39"/>
    <s v="0 DST Sub Eq Wild Horse Expan"/>
    <s v="Distribution Plant - Electric"/>
    <n v="0"/>
    <n v="0"/>
    <n v="0"/>
    <n v="0"/>
    <n v="0"/>
    <n v="0"/>
    <n v="0"/>
    <n v="0"/>
    <n v="0"/>
    <n v="0"/>
    <n v="0"/>
    <n v="0"/>
    <n v="0"/>
    <n v="0"/>
  </r>
  <r>
    <x v="39"/>
    <s v="0 DST Sub Eq Wild Horse Solar"/>
    <s v="Distribution Plant - Electric"/>
    <n v="181"/>
    <n v="181"/>
    <n v="181"/>
    <n v="181"/>
    <n v="181"/>
    <n v="181"/>
    <n v="181"/>
    <n v="181"/>
    <n v="181"/>
    <n v="181"/>
    <n v="181"/>
    <n v="181"/>
    <n v="181"/>
    <n v="180679"/>
  </r>
  <r>
    <x v="39"/>
    <s v="0 DST Sub Eq Wld Hrs Expan-NSC"/>
    <s v="Distribution Plant - Electric"/>
    <n v="0"/>
    <n v="0"/>
    <n v="0"/>
    <n v="0"/>
    <n v="0"/>
    <n v="0"/>
    <n v="0"/>
    <n v="0"/>
    <n v="0"/>
    <n v="0"/>
    <n v="0"/>
    <n v="0"/>
    <n v="0"/>
    <n v="0"/>
  </r>
  <r>
    <x v="39"/>
    <s v="0 DST Sub Eq Wld Hrs Solar-NSC"/>
    <s v="Distribution Plant - Electric"/>
    <n v="0"/>
    <n v="0"/>
    <n v="0"/>
    <n v="0"/>
    <n v="0"/>
    <n v="0"/>
    <n v="0"/>
    <n v="0"/>
    <n v="0"/>
    <n v="0"/>
    <n v="0"/>
    <n v="0"/>
    <n v="0"/>
    <n v="0"/>
  </r>
  <r>
    <x v="39"/>
    <s v="0 DST Sub@Plant WildHorse E-NSC"/>
    <s v="Distribution Plant - Electric"/>
    <n v="0"/>
    <n v="0"/>
    <n v="0"/>
    <n v="0"/>
    <n v="0"/>
    <n v="0"/>
    <n v="0"/>
    <n v="0"/>
    <n v="0"/>
    <n v="0"/>
    <n v="0"/>
    <n v="0"/>
    <n v="0"/>
    <n v="0"/>
  </r>
  <r>
    <x v="39"/>
    <s v="0 DST Sub@Plant WildHorse Expan"/>
    <s v="Distribution Plant - Electric"/>
    <n v="0"/>
    <n v="0"/>
    <n v="0"/>
    <n v="0"/>
    <n v="0"/>
    <n v="0"/>
    <n v="0"/>
    <n v="0"/>
    <n v="0"/>
    <n v="0"/>
    <n v="0"/>
    <n v="0"/>
    <n v="0"/>
    <n v="0"/>
  </r>
  <r>
    <x v="39"/>
    <s v="0 DST Substation Equipment"/>
    <s v="Distribution Plant - Electric"/>
    <n v="450894"/>
    <n v="450918"/>
    <n v="454219"/>
    <n v="453699"/>
    <n v="453832"/>
    <n v="457998"/>
    <n v="455976"/>
    <n v="456023"/>
    <n v="456439"/>
    <n v="458720"/>
    <n v="463601"/>
    <n v="464951"/>
    <n v="471186"/>
    <n v="457284644"/>
  </r>
  <r>
    <x v="39"/>
    <s v="0 DST Substation Equipment-NSC"/>
    <s v="Distribution Plant - Electric"/>
    <n v="0"/>
    <n v="0"/>
    <n v="0"/>
    <n v="0"/>
    <n v="0"/>
    <n v="0"/>
    <n v="0"/>
    <n v="0"/>
    <n v="0"/>
    <n v="0"/>
    <n v="0"/>
    <n v="0"/>
    <n v="0"/>
    <n v="0"/>
  </r>
  <r>
    <x v="40"/>
    <s v="0 DST Battery Storage Equipment"/>
    <s v="Distribution Plant - Electric"/>
    <n v="1048"/>
    <n v="1048"/>
    <n v="1048"/>
    <n v="1101"/>
    <n v="1101"/>
    <n v="1101"/>
    <n v="1101"/>
    <n v="1101"/>
    <n v="1101"/>
    <n v="1101"/>
    <n v="1101"/>
    <n v="1101"/>
    <n v="1101"/>
    <n v="1090190"/>
  </r>
  <r>
    <x v="40"/>
    <s v="0 DST Battery Storage Equip-NSC"/>
    <s v="Distribution Plant - Electric"/>
    <n v="0"/>
    <n v="0"/>
    <n v="0"/>
    <n v="0"/>
    <n v="0"/>
    <n v="0"/>
    <n v="0"/>
    <n v="0"/>
    <n v="0"/>
    <n v="0"/>
    <n v="0"/>
    <n v="0"/>
    <n v="0"/>
    <n v="0"/>
  </r>
  <r>
    <x v="41"/>
    <s v="0 DST Poles, Hopkins Ridge"/>
    <s v="Distribution Plant - Electric"/>
    <n v="0"/>
    <n v="0"/>
    <n v="0"/>
    <n v="0"/>
    <n v="0"/>
    <n v="0"/>
    <n v="0"/>
    <n v="0"/>
    <n v="0"/>
    <n v="0"/>
    <n v="0"/>
    <n v="0"/>
    <n v="0"/>
    <n v="0"/>
  </r>
  <r>
    <x v="41"/>
    <s v="0 DST Poles, Hopkins Ridge-NSC"/>
    <s v="Distribution Plant - Electric"/>
    <n v="0"/>
    <n v="0"/>
    <n v="0"/>
    <n v="0"/>
    <n v="0"/>
    <n v="0"/>
    <n v="0"/>
    <n v="0"/>
    <n v="0"/>
    <n v="0"/>
    <n v="0"/>
    <n v="0"/>
    <n v="0"/>
    <n v="0"/>
  </r>
  <r>
    <x v="41"/>
    <s v="0 DST Poles, LSR"/>
    <s v="Distribution Plant - Electric"/>
    <n v="0"/>
    <n v="0"/>
    <n v="0"/>
    <n v="0"/>
    <n v="0"/>
    <n v="0"/>
    <n v="0"/>
    <n v="0"/>
    <n v="0"/>
    <n v="0"/>
    <n v="0"/>
    <n v="0"/>
    <n v="0"/>
    <n v="0"/>
  </r>
  <r>
    <x v="41"/>
    <s v="0 DST Poles, LSR-NSC"/>
    <s v="Distribution Plant - Electric"/>
    <n v="0"/>
    <n v="0"/>
    <n v="0"/>
    <n v="0"/>
    <n v="0"/>
    <n v="0"/>
    <n v="0"/>
    <n v="0"/>
    <n v="0"/>
    <n v="0"/>
    <n v="0"/>
    <n v="0"/>
    <n v="0"/>
    <n v="0"/>
  </r>
  <r>
    <x v="41"/>
    <s v="0 DST Poles, Wild Horse"/>
    <s v="Distribution Plant - Electric"/>
    <n v="0"/>
    <n v="0"/>
    <n v="0"/>
    <n v="0"/>
    <n v="0"/>
    <n v="0"/>
    <n v="0"/>
    <n v="0"/>
    <n v="0"/>
    <n v="0"/>
    <n v="0"/>
    <n v="0"/>
    <n v="0"/>
    <n v="0"/>
  </r>
  <r>
    <x v="41"/>
    <s v="0 DST Poles, Wild Horse Expan"/>
    <s v="Distribution Plant - Electric"/>
    <n v="0"/>
    <n v="0"/>
    <n v="0"/>
    <n v="0"/>
    <n v="0"/>
    <n v="0"/>
    <n v="0"/>
    <n v="0"/>
    <n v="0"/>
    <n v="0"/>
    <n v="0"/>
    <n v="0"/>
    <n v="0"/>
    <n v="0"/>
  </r>
  <r>
    <x v="41"/>
    <s v="0 DST Poles, Wild Horse Solar"/>
    <s v="Distribution Plant - Electric"/>
    <n v="71"/>
    <n v="71"/>
    <n v="71"/>
    <n v="71"/>
    <n v="71"/>
    <n v="71"/>
    <n v="71"/>
    <n v="71"/>
    <n v="71"/>
    <n v="71"/>
    <n v="71"/>
    <n v="71"/>
    <n v="71"/>
    <n v="71312"/>
  </r>
  <r>
    <x v="41"/>
    <s v="0 DST Poles, Wild Horse-NSC"/>
    <s v="Distribution Plant - Electric"/>
    <n v="0"/>
    <n v="0"/>
    <n v="0"/>
    <n v="0"/>
    <n v="0"/>
    <n v="0"/>
    <n v="0"/>
    <n v="0"/>
    <n v="0"/>
    <n v="0"/>
    <n v="0"/>
    <n v="0"/>
    <n v="0"/>
    <n v="0"/>
  </r>
  <r>
    <x v="41"/>
    <s v="0 DST Poles, Wld Hrs Expan-NSC"/>
    <s v="Distribution Plant - Electric"/>
    <n v="0"/>
    <n v="0"/>
    <n v="0"/>
    <n v="0"/>
    <n v="0"/>
    <n v="0"/>
    <n v="0"/>
    <n v="0"/>
    <n v="0"/>
    <n v="0"/>
    <n v="0"/>
    <n v="0"/>
    <n v="0"/>
    <n v="0"/>
  </r>
  <r>
    <x v="41"/>
    <s v="0 DST Poles, Wld Hrs Solar-NSC"/>
    <s v="Distribution Plant - Electric"/>
    <n v="0"/>
    <n v="0"/>
    <n v="0"/>
    <n v="0"/>
    <n v="0"/>
    <n v="0"/>
    <n v="0"/>
    <n v="0"/>
    <n v="0"/>
    <n v="0"/>
    <n v="0"/>
    <n v="0"/>
    <n v="0"/>
    <n v="0"/>
  </r>
  <r>
    <x v="41"/>
    <s v="0 DST Poles/Towers/Fixtures"/>
    <s v="Distribution Plant - Electric"/>
    <n v="366549"/>
    <n v="369714"/>
    <n v="370334"/>
    <n v="369302"/>
    <n v="368747"/>
    <n v="370358"/>
    <n v="370996"/>
    <n v="372013"/>
    <n v="373211"/>
    <n v="374738"/>
    <n v="376650"/>
    <n v="380360"/>
    <n v="387177"/>
    <n v="372773811"/>
  </r>
  <r>
    <x v="41"/>
    <s v="0 DST Poles/Towers/Fixtures-NSC"/>
    <s v="Distribution Plant - Electric"/>
    <n v="0"/>
    <n v="0"/>
    <n v="0"/>
    <n v="0"/>
    <n v="0"/>
    <n v="0"/>
    <n v="0"/>
    <n v="0"/>
    <n v="0"/>
    <n v="0"/>
    <n v="0"/>
    <n v="0"/>
    <n v="0"/>
    <n v="0"/>
  </r>
  <r>
    <x v="42"/>
    <s v="0 105 DST O/H Conductor/Devices"/>
    <s v="Distribution Plant - Electric"/>
    <n v="0"/>
    <n v="0"/>
    <n v="0"/>
    <n v="0"/>
    <n v="0"/>
    <n v="0"/>
    <n v="0"/>
    <n v="0"/>
    <n v="0"/>
    <n v="0"/>
    <n v="0"/>
    <n v="0"/>
    <n v="0"/>
    <n v="0"/>
  </r>
  <r>
    <x v="42"/>
    <s v="0 DST O/H Cond, Hop Ridge-NSC"/>
    <s v="Distribution Plant - Electric"/>
    <n v="0"/>
    <n v="0"/>
    <n v="0"/>
    <n v="0"/>
    <n v="0"/>
    <n v="0"/>
    <n v="0"/>
    <n v="0"/>
    <n v="0"/>
    <n v="0"/>
    <n v="0"/>
    <n v="0"/>
    <n v="0"/>
    <n v="0"/>
  </r>
  <r>
    <x v="42"/>
    <s v="0 DST O/H Cond, Hopkins Ridge"/>
    <s v="Distribution Plant - Electric"/>
    <n v="0"/>
    <n v="0"/>
    <n v="0"/>
    <n v="0"/>
    <n v="0"/>
    <n v="0"/>
    <n v="0"/>
    <n v="0"/>
    <n v="0"/>
    <n v="0"/>
    <n v="0"/>
    <n v="0"/>
    <n v="0"/>
    <n v="0"/>
  </r>
  <r>
    <x v="42"/>
    <s v="0 DST O/H Cond, LSR"/>
    <s v="Distribution Plant - Electric"/>
    <n v="0"/>
    <n v="0"/>
    <n v="0"/>
    <n v="0"/>
    <n v="0"/>
    <n v="0"/>
    <n v="0"/>
    <n v="0"/>
    <n v="0"/>
    <n v="0"/>
    <n v="0"/>
    <n v="0"/>
    <n v="0"/>
    <n v="0"/>
  </r>
  <r>
    <x v="42"/>
    <s v="0 DST O/H Cond, LSR-NSC"/>
    <s v="Distribution Plant - Electric"/>
    <n v="0"/>
    <n v="0"/>
    <n v="0"/>
    <n v="0"/>
    <n v="0"/>
    <n v="0"/>
    <n v="0"/>
    <n v="0"/>
    <n v="0"/>
    <n v="0"/>
    <n v="0"/>
    <n v="0"/>
    <n v="0"/>
    <n v="0"/>
  </r>
  <r>
    <x v="42"/>
    <s v="0 DST O/H Cond, Wild Horse"/>
    <s v="Distribution Plant - Electric"/>
    <n v="0"/>
    <n v="0"/>
    <n v="0"/>
    <n v="0"/>
    <n v="0"/>
    <n v="0"/>
    <n v="0"/>
    <n v="0"/>
    <n v="0"/>
    <n v="0"/>
    <n v="0"/>
    <n v="0"/>
    <n v="0"/>
    <n v="0"/>
  </r>
  <r>
    <x v="42"/>
    <s v="0 DST O/H Cond, Wild Horse-NSC"/>
    <s v="Distribution Plant - Electric"/>
    <n v="0"/>
    <n v="0"/>
    <n v="0"/>
    <n v="0"/>
    <n v="0"/>
    <n v="0"/>
    <n v="0"/>
    <n v="0"/>
    <n v="0"/>
    <n v="0"/>
    <n v="0"/>
    <n v="0"/>
    <n v="0"/>
    <n v="0"/>
  </r>
  <r>
    <x v="42"/>
    <s v="0 DST O/H Cond, WildHorse E-NSC"/>
    <s v="Distribution Plant - Electric"/>
    <n v="0"/>
    <n v="0"/>
    <n v="0"/>
    <n v="0"/>
    <n v="0"/>
    <n v="0"/>
    <n v="0"/>
    <n v="0"/>
    <n v="0"/>
    <n v="0"/>
    <n v="0"/>
    <n v="0"/>
    <n v="0"/>
    <n v="0"/>
  </r>
  <r>
    <x v="42"/>
    <s v="0 DST O/H Cond, WildHorse Expan"/>
    <s v="Distribution Plant - Electric"/>
    <n v="0"/>
    <n v="0"/>
    <n v="0"/>
    <n v="0"/>
    <n v="0"/>
    <n v="0"/>
    <n v="0"/>
    <n v="0"/>
    <n v="0"/>
    <n v="0"/>
    <n v="0"/>
    <n v="0"/>
    <n v="0"/>
    <n v="0"/>
  </r>
  <r>
    <x v="42"/>
    <s v="0 DST O/H Cond, WildHorse S-NSC"/>
    <s v="Distribution Plant - Electric"/>
    <n v="0"/>
    <n v="0"/>
    <n v="0"/>
    <n v="0"/>
    <n v="0"/>
    <n v="0"/>
    <n v="0"/>
    <n v="0"/>
    <n v="0"/>
    <n v="0"/>
    <n v="0"/>
    <n v="0"/>
    <n v="0"/>
    <n v="0"/>
  </r>
  <r>
    <x v="42"/>
    <s v="0 DST O/H Cond, WildHorse Solar"/>
    <s v="Distribution Plant - Electric"/>
    <n v="75"/>
    <n v="75"/>
    <n v="75"/>
    <n v="75"/>
    <n v="75"/>
    <n v="75"/>
    <n v="75"/>
    <n v="75"/>
    <n v="75"/>
    <n v="75"/>
    <n v="75"/>
    <n v="75"/>
    <n v="75"/>
    <n v="75387"/>
  </r>
  <r>
    <x v="42"/>
    <s v="0 DST O/H Conductor/Devices"/>
    <s v="Distribution Plant - Electric"/>
    <n v="445929"/>
    <n v="448292"/>
    <n v="448095"/>
    <n v="449624"/>
    <n v="451390"/>
    <n v="452540"/>
    <n v="453065"/>
    <n v="454560"/>
    <n v="455426"/>
    <n v="456256"/>
    <n v="458380"/>
    <n v="462363"/>
    <n v="470279"/>
    <n v="454007925"/>
  </r>
  <r>
    <x v="42"/>
    <s v="0 DST O/H Conductor/Devices-NSC"/>
    <s v="Distribution Plant - Electric"/>
    <n v="0"/>
    <n v="0"/>
    <n v="0"/>
    <n v="0"/>
    <n v="0"/>
    <n v="0"/>
    <n v="0"/>
    <n v="0"/>
    <n v="0"/>
    <n v="0"/>
    <n v="0"/>
    <n v="0"/>
    <n v="0"/>
    <n v="0"/>
  </r>
  <r>
    <x v="43"/>
    <s v="0 DST U/G Cond,Wild Horse Expan"/>
    <s v="Distribution Plant - Electric"/>
    <n v="0"/>
    <n v="0"/>
    <n v="0"/>
    <n v="0"/>
    <n v="0"/>
    <n v="0"/>
    <n v="0"/>
    <n v="0"/>
    <n v="0"/>
    <n v="0"/>
    <n v="0"/>
    <n v="0"/>
    <n v="0"/>
    <n v="0"/>
  </r>
  <r>
    <x v="43"/>
    <s v="0 DST U/G Cond,Wild Horse Solar"/>
    <s v="Distribution Plant - Electric"/>
    <n v="0"/>
    <n v="0"/>
    <n v="0"/>
    <n v="0"/>
    <n v="0"/>
    <n v="0"/>
    <n v="0"/>
    <n v="0"/>
    <n v="0"/>
    <n v="0"/>
    <n v="0"/>
    <n v="0"/>
    <n v="0"/>
    <n v="0"/>
  </r>
  <r>
    <x v="43"/>
    <s v="0 DST U/G Cond,Wild HorseWind"/>
    <s v="Distribution Plant - Electric"/>
    <n v="0"/>
    <n v="0"/>
    <n v="0"/>
    <n v="0"/>
    <n v="0"/>
    <n v="0"/>
    <n v="0"/>
    <n v="0"/>
    <n v="0"/>
    <n v="0"/>
    <n v="0"/>
    <n v="0"/>
    <n v="0"/>
    <n v="0"/>
  </r>
  <r>
    <x v="43"/>
    <s v="0 DST U/G Cond,Wld Hrs Expa-NSC"/>
    <s v="Distribution Plant - Electric"/>
    <n v="0"/>
    <n v="0"/>
    <n v="0"/>
    <n v="0"/>
    <n v="0"/>
    <n v="0"/>
    <n v="0"/>
    <n v="0"/>
    <n v="0"/>
    <n v="0"/>
    <n v="0"/>
    <n v="0"/>
    <n v="0"/>
    <n v="0"/>
  </r>
  <r>
    <x v="43"/>
    <s v="0 DST U/G Cond,Wld Hrs Sola-NSC"/>
    <s v="Distribution Plant - Electric"/>
    <n v="0"/>
    <n v="0"/>
    <n v="0"/>
    <n v="0"/>
    <n v="0"/>
    <n v="0"/>
    <n v="0"/>
    <n v="0"/>
    <n v="0"/>
    <n v="0"/>
    <n v="0"/>
    <n v="0"/>
    <n v="0"/>
    <n v="0"/>
  </r>
  <r>
    <x v="43"/>
    <s v="0 DST U/G Cond,Wld HrsWind-NSC"/>
    <s v="Distribution Plant - Electric"/>
    <n v="0"/>
    <n v="0"/>
    <n v="0"/>
    <n v="0"/>
    <n v="0"/>
    <n v="0"/>
    <n v="0"/>
    <n v="0"/>
    <n v="0"/>
    <n v="0"/>
    <n v="0"/>
    <n v="0"/>
    <n v="0"/>
    <n v="0"/>
  </r>
  <r>
    <x v="43"/>
    <s v="0 DST U/G Conduit"/>
    <s v="Distribution Plant - Electric"/>
    <n v="708531"/>
    <n v="709377"/>
    <n v="711146"/>
    <n v="710827"/>
    <n v="713402"/>
    <n v="716968"/>
    <n v="718473"/>
    <n v="722203"/>
    <n v="723471"/>
    <n v="726837"/>
    <n v="731215"/>
    <n v="735660"/>
    <n v="742386"/>
    <n v="720419940"/>
  </r>
  <r>
    <x v="43"/>
    <s v="0 DST U/G Conduit, HopkinsRidge"/>
    <s v="Distribution Plant - Electric"/>
    <n v="0"/>
    <n v="0"/>
    <n v="0"/>
    <n v="0"/>
    <n v="0"/>
    <n v="0"/>
    <n v="0"/>
    <n v="0"/>
    <n v="0"/>
    <n v="0"/>
    <n v="0"/>
    <n v="0"/>
    <n v="0"/>
    <n v="0"/>
  </r>
  <r>
    <x v="43"/>
    <s v="0 DST U/G Conduit, HopkinsR-NSC"/>
    <s v="Distribution Plant - Electric"/>
    <n v="0"/>
    <n v="0"/>
    <n v="0"/>
    <n v="0"/>
    <n v="0"/>
    <n v="0"/>
    <n v="0"/>
    <n v="0"/>
    <n v="0"/>
    <n v="0"/>
    <n v="0"/>
    <n v="0"/>
    <n v="0"/>
    <n v="0"/>
  </r>
  <r>
    <x v="43"/>
    <s v="0 DST U/G Conduit, LSR"/>
    <s v="Distribution Plant - Electric"/>
    <n v="0"/>
    <n v="0"/>
    <n v="0"/>
    <n v="0"/>
    <n v="0"/>
    <n v="0"/>
    <n v="0"/>
    <n v="0"/>
    <n v="0"/>
    <n v="0"/>
    <n v="0"/>
    <n v="0"/>
    <n v="0"/>
    <n v="0"/>
  </r>
  <r>
    <x v="43"/>
    <s v="0 DST U/G Conduit, LSR-NSC"/>
    <s v="Distribution Plant - Electric"/>
    <n v="0"/>
    <n v="0"/>
    <n v="0"/>
    <n v="0"/>
    <n v="0"/>
    <n v="0"/>
    <n v="0"/>
    <n v="0"/>
    <n v="0"/>
    <n v="0"/>
    <n v="0"/>
    <n v="0"/>
    <n v="0"/>
    <n v="0"/>
  </r>
  <r>
    <x v="43"/>
    <s v="0 DST U/G Conduit-NSC"/>
    <s v="Distribution Plant - Electric"/>
    <n v="0"/>
    <n v="0"/>
    <n v="0"/>
    <n v="0"/>
    <n v="0"/>
    <n v="0"/>
    <n v="0"/>
    <n v="0"/>
    <n v="0"/>
    <n v="0"/>
    <n v="0"/>
    <n v="0"/>
    <n v="0"/>
    <n v="0"/>
  </r>
  <r>
    <x v="44"/>
    <s v="0 DST U/G Cond, Hop Ridge-NSC"/>
    <s v="Distribution Plant - Electric"/>
    <n v="0"/>
    <n v="0"/>
    <n v="0"/>
    <n v="0"/>
    <n v="0"/>
    <n v="0"/>
    <n v="0"/>
    <n v="0"/>
    <n v="0"/>
    <n v="0"/>
    <n v="0"/>
    <n v="0"/>
    <n v="0"/>
    <n v="0"/>
  </r>
  <r>
    <x v="44"/>
    <s v="0 DST U/G Cond, Hopkins Ridge"/>
    <s v="Distribution Plant - Electric"/>
    <n v="0"/>
    <n v="0"/>
    <n v="0"/>
    <n v="0"/>
    <n v="0"/>
    <n v="0"/>
    <n v="0"/>
    <n v="0"/>
    <n v="0"/>
    <n v="0"/>
    <n v="0"/>
    <n v="0"/>
    <n v="0"/>
    <n v="0"/>
  </r>
  <r>
    <x v="44"/>
    <s v="0 DST U/G Cond, LSR"/>
    <s v="Distribution Plant - Electric"/>
    <n v="0"/>
    <n v="0"/>
    <n v="0"/>
    <n v="0"/>
    <n v="0"/>
    <n v="0"/>
    <n v="0"/>
    <n v="0"/>
    <n v="0"/>
    <n v="0"/>
    <n v="0"/>
    <n v="0"/>
    <n v="0"/>
    <n v="0"/>
  </r>
  <r>
    <x v="44"/>
    <s v="0 DST U/G Cond, LSR-NSC"/>
    <s v="Distribution Plant - Electric"/>
    <n v="0"/>
    <n v="0"/>
    <n v="0"/>
    <n v="0"/>
    <n v="0"/>
    <n v="0"/>
    <n v="0"/>
    <n v="0"/>
    <n v="0"/>
    <n v="0"/>
    <n v="0"/>
    <n v="0"/>
    <n v="0"/>
    <n v="0"/>
  </r>
  <r>
    <x v="44"/>
    <s v="0 DST U/G Cond, Wild Horse"/>
    <s v="Distribution Plant - Electric"/>
    <n v="0"/>
    <n v="0"/>
    <n v="0"/>
    <n v="0"/>
    <n v="0"/>
    <n v="0"/>
    <n v="0"/>
    <n v="0"/>
    <n v="0"/>
    <n v="0"/>
    <n v="0"/>
    <n v="0"/>
    <n v="0"/>
    <n v="0"/>
  </r>
  <r>
    <x v="44"/>
    <s v="0 DST U/G Cond, Wild Horse Exp"/>
    <s v="Distribution Plant - Electric"/>
    <n v="0"/>
    <n v="0"/>
    <n v="0"/>
    <n v="0"/>
    <n v="0"/>
    <n v="0"/>
    <n v="0"/>
    <n v="0"/>
    <n v="0"/>
    <n v="0"/>
    <n v="0"/>
    <n v="0"/>
    <n v="0"/>
    <n v="0"/>
  </r>
  <r>
    <x v="44"/>
    <s v="0 DST U/G Cond, Wild Horse-NSC"/>
    <s v="Distribution Plant - Electric"/>
    <n v="0"/>
    <n v="0"/>
    <n v="0"/>
    <n v="0"/>
    <n v="0"/>
    <n v="0"/>
    <n v="0"/>
    <n v="0"/>
    <n v="0"/>
    <n v="0"/>
    <n v="0"/>
    <n v="0"/>
    <n v="0"/>
    <n v="0"/>
  </r>
  <r>
    <x v="44"/>
    <s v="0 DST U/G Cond, Wld Hrs Exp-NSC"/>
    <s v="Distribution Plant - Electric"/>
    <n v="0"/>
    <n v="0"/>
    <n v="0"/>
    <n v="0"/>
    <n v="0"/>
    <n v="0"/>
    <n v="0"/>
    <n v="0"/>
    <n v="0"/>
    <n v="0"/>
    <n v="0"/>
    <n v="0"/>
    <n v="0"/>
    <n v="0"/>
  </r>
  <r>
    <x v="44"/>
    <s v="0 DST U/G Conductor/Devices"/>
    <s v="Distribution Plant - Electric"/>
    <n v="918878"/>
    <n v="922313"/>
    <n v="926816"/>
    <n v="930804"/>
    <n v="933367"/>
    <n v="938918"/>
    <n v="942290"/>
    <n v="949164"/>
    <n v="955528"/>
    <n v="960320"/>
    <n v="967767"/>
    <n v="974575"/>
    <n v="982990"/>
    <n v="946066160"/>
  </r>
  <r>
    <x v="44"/>
    <s v="0 DST U/G Conductor/Devices-NSC"/>
    <s v="Distribution Plant - Electric"/>
    <n v="0"/>
    <n v="0"/>
    <n v="0"/>
    <n v="0"/>
    <n v="0"/>
    <n v="0"/>
    <n v="0"/>
    <n v="0"/>
    <n v="0"/>
    <n v="0"/>
    <n v="0"/>
    <n v="0"/>
    <n v="0"/>
    <n v="0"/>
  </r>
  <r>
    <x v="45"/>
    <s v="DST Line Transformers"/>
    <s v="Distribution Plant - Electric"/>
    <n v="481753"/>
    <n v="483491"/>
    <n v="485387"/>
    <n v="489155"/>
    <n v="489491"/>
    <n v="489738"/>
    <n v="491301"/>
    <n v="492760"/>
    <n v="493957"/>
    <n v="496349"/>
    <n v="496202"/>
    <n v="497669"/>
    <n v="499517"/>
    <n v="491344638"/>
  </r>
  <r>
    <x v="45"/>
    <s v="DST Line Transformers-NSC"/>
    <s v="Distribution Plant - Electric"/>
    <n v="0"/>
    <n v="0"/>
    <n v="0"/>
    <n v="0"/>
    <n v="0"/>
    <n v="0"/>
    <n v="0"/>
    <n v="0"/>
    <n v="0"/>
    <n v="0"/>
    <n v="0"/>
    <n v="0"/>
    <n v="0"/>
    <n v="0"/>
  </r>
  <r>
    <x v="46"/>
    <s v="DST Services"/>
    <s v="Distribution Plant - Electric"/>
    <n v="185266"/>
    <n v="185913"/>
    <n v="186124"/>
    <n v="186413"/>
    <n v="186634"/>
    <n v="186806"/>
    <n v="186935"/>
    <n v="187017"/>
    <n v="187276"/>
    <n v="187677"/>
    <n v="188219"/>
    <n v="188528"/>
    <n v="189026"/>
    <n v="187057274"/>
  </r>
  <r>
    <x v="46"/>
    <s v="DST Services-NSC"/>
    <s v="Distribution Plant - Electric"/>
    <n v="0"/>
    <n v="0"/>
    <n v="0"/>
    <n v="0"/>
    <n v="0"/>
    <n v="0"/>
    <n v="0"/>
    <n v="0"/>
    <n v="0"/>
    <n v="0"/>
    <n v="0"/>
    <n v="0"/>
    <n v="0"/>
    <n v="0"/>
  </r>
  <r>
    <x v="47"/>
    <s v="105 DST AMI Meters"/>
    <s v="Distribution Plant - Electric"/>
    <n v="0"/>
    <n v="0"/>
    <n v="0"/>
    <n v="0"/>
    <n v="0"/>
    <n v="0"/>
    <n v="0"/>
    <n v="0"/>
    <n v="0"/>
    <n v="0"/>
    <n v="0"/>
    <n v="0"/>
    <n v="0"/>
    <n v="0"/>
  </r>
  <r>
    <x v="47"/>
    <s v="DST Meters AMR"/>
    <s v="Distribution Plant - Electric"/>
    <n v="153129"/>
    <n v="153269"/>
    <n v="153444"/>
    <n v="153667"/>
    <n v="154311"/>
    <n v="153814"/>
    <n v="153370"/>
    <n v="153321"/>
    <n v="152534"/>
    <n v="151790"/>
    <n v="150636"/>
    <n v="149578"/>
    <n v="148860"/>
    <n v="152560709"/>
  </r>
  <r>
    <x v="47"/>
    <s v="DST Meters AMR-NSC"/>
    <s v="Distribution Plant - Electric"/>
    <n v="0"/>
    <n v="0"/>
    <n v="0"/>
    <n v="0"/>
    <n v="0"/>
    <n v="0"/>
    <n v="0"/>
    <n v="0"/>
    <n v="0"/>
    <n v="0"/>
    <n v="0"/>
    <n v="0"/>
    <n v="0"/>
    <n v="0"/>
  </r>
  <r>
    <x v="47"/>
    <s v="1 DST Meters AMI"/>
    <s v="Distribution Plant - Electric"/>
    <n v="38"/>
    <n v="38"/>
    <n v="38"/>
    <n v="15653"/>
    <n v="15653"/>
    <n v="15653"/>
    <n v="15651"/>
    <n v="19542"/>
    <n v="20138"/>
    <n v="23398"/>
    <n v="31071"/>
    <n v="31199"/>
    <n v="32500"/>
    <n v="17025150"/>
  </r>
  <r>
    <x v="47"/>
    <s v="1 DST Meters AMI-NSC"/>
    <s v="Distribution Plant - Electric"/>
    <n v="0"/>
    <n v="0"/>
    <n v="0"/>
    <n v="0"/>
    <n v="0"/>
    <n v="0"/>
    <n v="0"/>
    <n v="0"/>
    <n v="0"/>
    <n v="0"/>
    <n v="0"/>
    <n v="0"/>
    <n v="0"/>
    <n v="0"/>
  </r>
  <r>
    <x v="48"/>
    <s v="DST Install on Cust Prem-RET"/>
    <s v="Distribution Plant - Electric"/>
    <n v="0"/>
    <n v="0"/>
    <n v="0"/>
    <n v="0"/>
    <n v="0"/>
    <n v="0"/>
    <n v="0"/>
    <n v="0"/>
    <n v="0"/>
    <n v="0"/>
    <n v="0"/>
    <n v="0"/>
    <n v="0"/>
    <n v="0"/>
  </r>
  <r>
    <x v="49"/>
    <s v="0 DST Leased on Cust Prem-RET"/>
    <s v="Distribution Plant - Electric"/>
    <n v="0"/>
    <n v="0"/>
    <n v="0"/>
    <n v="0"/>
    <n v="0"/>
    <n v="0"/>
    <n v="0"/>
    <n v="0"/>
    <n v="0"/>
    <n v="0"/>
    <n v="0"/>
    <n v="0"/>
    <n v="0"/>
    <n v="0"/>
  </r>
  <r>
    <x v="49"/>
    <s v="1 DST Water Hter, 10 yr-NOTUSED"/>
    <s v="Distribution Plant - Electric"/>
    <n v="0"/>
    <n v="0"/>
    <n v="0"/>
    <n v="0"/>
    <n v="0"/>
    <n v="0"/>
    <n v="0"/>
    <n v="0"/>
    <n v="0"/>
    <n v="0"/>
    <n v="0"/>
    <n v="0"/>
    <n v="0"/>
    <n v="0"/>
  </r>
  <r>
    <x v="49"/>
    <s v="2 DST Water Htr, 15 yr-NOTUSED"/>
    <s v="Distribution Plant - Electric"/>
    <n v="0"/>
    <n v="0"/>
    <n v="0"/>
    <n v="0"/>
    <n v="0"/>
    <n v="0"/>
    <n v="0"/>
    <n v="0"/>
    <n v="0"/>
    <n v="0"/>
    <n v="0"/>
    <n v="0"/>
    <n v="0"/>
    <n v="0"/>
  </r>
  <r>
    <x v="50"/>
    <s v="DST Street Lighting &amp; Signal"/>
    <s v="Distribution Plant - Electric"/>
    <n v="55229"/>
    <n v="55547"/>
    <n v="55575"/>
    <n v="55422"/>
    <n v="55383"/>
    <n v="55221"/>
    <n v="55285"/>
    <n v="55271"/>
    <n v="55218"/>
    <n v="55177"/>
    <n v="55150"/>
    <n v="55182"/>
    <n v="57241"/>
    <n v="55388796"/>
  </r>
  <r>
    <x v="50"/>
    <s v="DST Street Lighting &amp; Sign-NSC"/>
    <s v="Distribution Plant - Electric"/>
    <n v="0"/>
    <n v="0"/>
    <n v="0"/>
    <n v="0"/>
    <n v="0"/>
    <n v="0"/>
    <n v="0"/>
    <n v="0"/>
    <n v="0"/>
    <n v="0"/>
    <n v="0"/>
    <n v="0"/>
    <n v="0"/>
    <n v="0"/>
  </r>
  <r>
    <x v="51"/>
    <s v="DST ARO Distribution"/>
    <s v="Distribution Plant - Electric"/>
    <n v="3412"/>
    <n v="3412"/>
    <n v="3412"/>
    <n v="3412"/>
    <n v="3412"/>
    <n v="3412"/>
    <n v="3412"/>
    <n v="3412"/>
    <n v="3412"/>
    <n v="3412"/>
    <n v="3412"/>
    <n v="3412"/>
    <n v="2343"/>
    <n v="3367727"/>
  </r>
  <r>
    <x v="19"/>
    <s v="Tax only - Dupont Acq Adj"/>
    <s v="Distribution Plant - Electric"/>
    <n v="0"/>
    <n v="0"/>
    <n v="0"/>
    <n v="0"/>
    <n v="0"/>
    <n v="0"/>
    <n v="0"/>
    <n v="0"/>
    <n v="0"/>
    <n v="0"/>
    <n v="0"/>
    <n v="0"/>
    <n v="0"/>
    <n v="0"/>
  </r>
  <r>
    <x v="52"/>
    <s v="105 GEN Land &amp; Land Rights"/>
    <s v="General Plant, Electric"/>
    <n v="404"/>
    <n v="404"/>
    <n v="404"/>
    <n v="404"/>
    <n v="404"/>
    <n v="404"/>
    <n v="404"/>
    <n v="404"/>
    <n v="404"/>
    <n v="404"/>
    <n v="404"/>
    <n v="404"/>
    <n v="404"/>
    <n v="404023"/>
  </r>
  <r>
    <x v="52"/>
    <s v="GEN Land &amp; Land Rights"/>
    <s v="General Plant, Electric"/>
    <n v="5117"/>
    <n v="5117"/>
    <n v="5117"/>
    <n v="5117"/>
    <n v="5117"/>
    <n v="5117"/>
    <n v="5117"/>
    <n v="5117"/>
    <n v="5117"/>
    <n v="5117"/>
    <n v="5117"/>
    <n v="5117"/>
    <n v="5117"/>
    <n v="5116919"/>
  </r>
  <r>
    <x v="53"/>
    <s v="0 DONOTUSE, Bellingham SvcC"/>
    <s v="General Plant, Electric"/>
    <n v="0"/>
    <n v="0"/>
    <n v="0"/>
    <n v="0"/>
    <n v="0"/>
    <n v="0"/>
    <n v="0"/>
    <n v="0"/>
    <n v="0"/>
    <n v="0"/>
    <n v="0"/>
    <n v="0"/>
    <n v="0"/>
    <n v="0"/>
  </r>
  <r>
    <x v="53"/>
    <s v="0 DONOTUSE, Frederickson"/>
    <s v="General Plant, Electric"/>
    <n v="0"/>
    <n v="0"/>
    <n v="0"/>
    <n v="0"/>
    <n v="0"/>
    <n v="0"/>
    <n v="0"/>
    <n v="0"/>
    <n v="0"/>
    <n v="0"/>
    <n v="0"/>
    <n v="0"/>
    <n v="0"/>
    <n v="0"/>
  </r>
  <r>
    <x v="53"/>
    <s v="0 DONOTUSE, Kitsap Svc Ctr"/>
    <s v="General Plant, Electric"/>
    <n v="0"/>
    <n v="0"/>
    <n v="0"/>
    <n v="0"/>
    <n v="0"/>
    <n v="0"/>
    <n v="0"/>
    <n v="0"/>
    <n v="0"/>
    <n v="0"/>
    <n v="0"/>
    <n v="0"/>
    <n v="0"/>
    <n v="0"/>
  </r>
  <r>
    <x v="53"/>
    <s v="0 DONOTUSE, Lakewood Svc Ct"/>
    <s v="General Plant, Electric"/>
    <n v="0"/>
    <n v="0"/>
    <n v="0"/>
    <n v="0"/>
    <n v="0"/>
    <n v="0"/>
    <n v="0"/>
    <n v="0"/>
    <n v="0"/>
    <n v="0"/>
    <n v="0"/>
    <n v="0"/>
    <n v="0"/>
    <n v="0"/>
  </r>
  <r>
    <x v="53"/>
    <s v="0 DONOTUSE, Mount Vernon BO"/>
    <s v="General Plant, Electric"/>
    <n v="0"/>
    <n v="0"/>
    <n v="0"/>
    <n v="0"/>
    <n v="0"/>
    <n v="0"/>
    <n v="0"/>
    <n v="0"/>
    <n v="0"/>
    <n v="0"/>
    <n v="0"/>
    <n v="0"/>
    <n v="0"/>
    <n v="0"/>
  </r>
  <r>
    <x v="53"/>
    <s v="0 DONOTUSE, Poulsbo Svc Ctr"/>
    <s v="General Plant, Electric"/>
    <n v="0"/>
    <n v="0"/>
    <n v="0"/>
    <n v="0"/>
    <n v="0"/>
    <n v="0"/>
    <n v="0"/>
    <n v="0"/>
    <n v="0"/>
    <n v="0"/>
    <n v="0"/>
    <n v="0"/>
    <n v="0"/>
    <n v="0"/>
  </r>
  <r>
    <x v="53"/>
    <s v="0 DONOTUSE, Pt Townsend Svc"/>
    <s v="General Plant, Electric"/>
    <n v="0"/>
    <n v="0"/>
    <n v="0"/>
    <n v="0"/>
    <n v="0"/>
    <n v="0"/>
    <n v="0"/>
    <n v="0"/>
    <n v="0"/>
    <n v="0"/>
    <n v="0"/>
    <n v="0"/>
    <n v="0"/>
    <n v="0"/>
  </r>
  <r>
    <x v="53"/>
    <s v="0 DONOTUSE, Puyallup Bus Of"/>
    <s v="General Plant, Electric"/>
    <n v="0"/>
    <n v="0"/>
    <n v="0"/>
    <n v="0"/>
    <n v="0"/>
    <n v="0"/>
    <n v="0"/>
    <n v="0"/>
    <n v="0"/>
    <n v="0"/>
    <n v="0"/>
    <n v="0"/>
    <n v="0"/>
    <n v="0"/>
  </r>
  <r>
    <x v="53"/>
    <s v="0 DONOTUSE, Redmond Svc Ctr"/>
    <s v="General Plant, Electric"/>
    <n v="0"/>
    <n v="0"/>
    <n v="0"/>
    <n v="0"/>
    <n v="0"/>
    <n v="0"/>
    <n v="0"/>
    <n v="0"/>
    <n v="0"/>
    <n v="0"/>
    <n v="0"/>
    <n v="0"/>
    <n v="0"/>
    <n v="0"/>
  </r>
  <r>
    <x v="53"/>
    <s v="0 DONOTUSE, Shuffleton Subs"/>
    <s v="General Plant, Electric"/>
    <n v="0"/>
    <n v="0"/>
    <n v="0"/>
    <n v="0"/>
    <n v="0"/>
    <n v="0"/>
    <n v="0"/>
    <n v="0"/>
    <n v="0"/>
    <n v="0"/>
    <n v="0"/>
    <n v="0"/>
    <n v="0"/>
    <n v="0"/>
  </r>
  <r>
    <x v="53"/>
    <s v="0 DONOTUSE, Skagit Svc Ctr"/>
    <s v="General Plant, Electric"/>
    <n v="0"/>
    <n v="0"/>
    <n v="0"/>
    <n v="0"/>
    <n v="0"/>
    <n v="0"/>
    <n v="0"/>
    <n v="0"/>
    <n v="0"/>
    <n v="0"/>
    <n v="0"/>
    <n v="0"/>
    <n v="0"/>
    <n v="0"/>
  </r>
  <r>
    <x v="53"/>
    <s v="0 DONOTUSE, Vashon Svc Ctr"/>
    <s v="General Plant, Electric"/>
    <n v="0"/>
    <n v="0"/>
    <n v="0"/>
    <n v="0"/>
    <n v="0"/>
    <n v="0"/>
    <n v="0"/>
    <n v="0"/>
    <n v="0"/>
    <n v="0"/>
    <n v="0"/>
    <n v="0"/>
    <n v="0"/>
    <n v="0"/>
  </r>
  <r>
    <x v="53"/>
    <s v="0 DONOTUSE, Whidbey Svc Ctr"/>
    <s v="General Plant, Electric"/>
    <n v="0"/>
    <n v="0"/>
    <n v="0"/>
    <n v="0"/>
    <n v="0"/>
    <n v="0"/>
    <n v="0"/>
    <n v="0"/>
    <n v="0"/>
    <n v="0"/>
    <n v="0"/>
    <n v="0"/>
    <n v="0"/>
    <n v="0"/>
  </r>
  <r>
    <x v="53"/>
    <s v="0 GEN Str&amp;Impv, Burlington/-NSC"/>
    <s v="General Plant, Electric"/>
    <n v="0"/>
    <n v="0"/>
    <n v="0"/>
    <n v="0"/>
    <n v="0"/>
    <n v="0"/>
    <n v="0"/>
    <n v="0"/>
    <n v="0"/>
    <n v="0"/>
    <n v="0"/>
    <n v="0"/>
    <n v="0"/>
    <n v="0"/>
  </r>
  <r>
    <x v="53"/>
    <s v="0 GEN Str&amp;Impv, Burlington/Skag"/>
    <s v="General Plant, Electric"/>
    <n v="20918"/>
    <n v="20918"/>
    <n v="20918"/>
    <n v="20918"/>
    <n v="20918"/>
    <n v="20918"/>
    <n v="20918"/>
    <n v="20918"/>
    <n v="20918"/>
    <n v="20918"/>
    <n v="20918"/>
    <n v="20918"/>
    <n v="20918"/>
    <n v="20917598"/>
  </r>
  <r>
    <x v="53"/>
    <s v="0 GEN Str/Impv, Colstrip 3-4"/>
    <s v="General Plant, Electric"/>
    <n v="539"/>
    <n v="539"/>
    <n v="539"/>
    <n v="539"/>
    <n v="539"/>
    <n v="539"/>
    <n v="539"/>
    <n v="539"/>
    <n v="539"/>
    <n v="539"/>
    <n v="539"/>
    <n v="539"/>
    <n v="539"/>
    <n v="539295"/>
  </r>
  <r>
    <x v="53"/>
    <s v="0 GEN Str/Impv, Colstrip3-4-NSC"/>
    <s v="General Plant, Electric"/>
    <n v="0"/>
    <n v="0"/>
    <n v="0"/>
    <n v="0"/>
    <n v="0"/>
    <n v="0"/>
    <n v="0"/>
    <n v="0"/>
    <n v="0"/>
    <n v="0"/>
    <n v="0"/>
    <n v="0"/>
    <n v="0"/>
    <n v="0"/>
  </r>
  <r>
    <x v="53"/>
    <s v="0 GEN Str/Impv, Wildhorse"/>
    <s v="General Plant, Electric"/>
    <n v="735"/>
    <n v="735"/>
    <n v="735"/>
    <n v="735"/>
    <n v="735"/>
    <n v="735"/>
    <n v="735"/>
    <n v="735"/>
    <n v="735"/>
    <n v="735"/>
    <n v="735"/>
    <n v="735"/>
    <n v="735"/>
    <n v="735273"/>
  </r>
  <r>
    <x v="53"/>
    <s v="0 GEN Str/Impv, Wildhorse-NSC"/>
    <s v="General Plant, Electric"/>
    <n v="0"/>
    <n v="0"/>
    <n v="0"/>
    <n v="0"/>
    <n v="0"/>
    <n v="0"/>
    <n v="0"/>
    <n v="0"/>
    <n v="0"/>
    <n v="0"/>
    <n v="0"/>
    <n v="0"/>
    <n v="0"/>
    <n v="0"/>
  </r>
  <r>
    <x v="53"/>
    <s v="0 GEN Structures &amp; Improvement"/>
    <s v="General Plant, Electric"/>
    <n v="44528"/>
    <n v="44108"/>
    <n v="44466"/>
    <n v="44620"/>
    <n v="44629"/>
    <n v="46375"/>
    <n v="47124"/>
    <n v="47394"/>
    <n v="47400"/>
    <n v="47401"/>
    <n v="47387"/>
    <n v="47387"/>
    <n v="48094"/>
    <n v="46216862"/>
  </r>
  <r>
    <x v="53"/>
    <s v="0 GEN Structures &amp; Improvem-NSC"/>
    <s v="General Plant, Electric"/>
    <n v="0"/>
    <n v="0"/>
    <n v="0"/>
    <n v="0"/>
    <n v="0"/>
    <n v="0"/>
    <n v="0"/>
    <n v="0"/>
    <n v="0"/>
    <n v="0"/>
    <n v="0"/>
    <n v="0"/>
    <n v="0"/>
    <n v="0"/>
  </r>
  <r>
    <x v="54"/>
    <s v="1 GEN LH, Bellingham"/>
    <s v="General Plant, Electric"/>
    <n v="170"/>
    <n v="170"/>
    <n v="170"/>
    <n v="170"/>
    <n v="170"/>
    <n v="170"/>
    <n v="170"/>
    <n v="170"/>
    <n v="170"/>
    <n v="170"/>
    <n v="170"/>
    <n v="170"/>
    <n v="170"/>
    <n v="170443"/>
  </r>
  <r>
    <x v="54"/>
    <s v="1 GEN LH, Dayton"/>
    <s v="General Plant, Electric"/>
    <n v="14"/>
    <n v="14"/>
    <n v="14"/>
    <n v="14"/>
    <n v="14"/>
    <n v="14"/>
    <n v="14"/>
    <n v="14"/>
    <n v="14"/>
    <n v="14"/>
    <n v="14"/>
    <n v="14"/>
    <n v="14"/>
    <n v="14333"/>
  </r>
  <r>
    <x v="54"/>
    <s v="1 GEN LH, Expired"/>
    <s v="General Plant, Electric"/>
    <n v="0"/>
    <n v="0"/>
    <n v="0"/>
    <n v="0"/>
    <n v="0"/>
    <n v="0"/>
    <n v="0"/>
    <n v="0"/>
    <n v="0"/>
    <n v="0"/>
    <n v="0"/>
    <n v="0"/>
    <n v="0"/>
    <n v="0"/>
  </r>
  <r>
    <x v="54"/>
    <s v="1 GEN LH, Oak Harbor - RETIRED"/>
    <s v="General Plant, Electric"/>
    <n v="0"/>
    <n v="0"/>
    <n v="0"/>
    <n v="0"/>
    <n v="0"/>
    <n v="0"/>
    <n v="0"/>
    <n v="0"/>
    <n v="0"/>
    <n v="0"/>
    <n v="0"/>
    <n v="0"/>
    <n v="0"/>
    <n v="0"/>
  </r>
  <r>
    <x v="54"/>
    <s v="1 GEN LH, Pomeroy - RETIRED"/>
    <s v="General Plant, Electric"/>
    <n v="0"/>
    <n v="0"/>
    <n v="0"/>
    <n v="0"/>
    <n v="0"/>
    <n v="0"/>
    <n v="0"/>
    <n v="0"/>
    <n v="0"/>
    <n v="0"/>
    <n v="0"/>
    <n v="0"/>
    <n v="0"/>
    <n v="0"/>
  </r>
  <r>
    <x v="54"/>
    <s v="1 GEN LH, Pt Townsend-RETIRED"/>
    <s v="General Plant, Electric"/>
    <n v="0"/>
    <n v="0"/>
    <n v="0"/>
    <n v="0"/>
    <n v="0"/>
    <n v="0"/>
    <n v="0"/>
    <n v="0"/>
    <n v="0"/>
    <n v="0"/>
    <n v="0"/>
    <n v="0"/>
    <n v="0"/>
    <n v="0"/>
  </r>
  <r>
    <x v="55"/>
    <s v="0 GEN Off Fur &amp; Eq, F1/Ep-RET"/>
    <s v="General Plant, Electric"/>
    <n v="0"/>
    <n v="0"/>
    <n v="0"/>
    <n v="0"/>
    <n v="0"/>
    <n v="0"/>
    <n v="0"/>
    <n v="0"/>
    <n v="0"/>
    <n v="0"/>
    <n v="0"/>
    <n v="0"/>
    <n v="0"/>
    <n v="0"/>
  </r>
  <r>
    <x v="55"/>
    <s v="0 GEN Office Furn &amp; Eq, Enc-RET"/>
    <s v="General Plant, Electric"/>
    <n v="0"/>
    <n v="0"/>
    <n v="0"/>
    <n v="0"/>
    <n v="0"/>
    <n v="0"/>
    <n v="0"/>
    <n v="0"/>
    <n v="0"/>
    <n v="0"/>
    <n v="0"/>
    <n v="0"/>
    <n v="0"/>
    <n v="0"/>
  </r>
  <r>
    <x v="55"/>
    <s v="0 GEN Office Furn &amp; Eq-RET"/>
    <s v="General Plant, Electric"/>
    <n v="0"/>
    <n v="0"/>
    <n v="0"/>
    <n v="0"/>
    <n v="0"/>
    <n v="0"/>
    <n v="0"/>
    <n v="0"/>
    <n v="0"/>
    <n v="0"/>
    <n v="0"/>
    <n v="0"/>
    <n v="0"/>
    <n v="0"/>
  </r>
  <r>
    <x v="55"/>
    <s v="1 GEN Off F&amp;E Sumas OP old"/>
    <s v="General Plant, Electric"/>
    <n v="105"/>
    <n v="105"/>
    <n v="105"/>
    <n v="105"/>
    <n v="105"/>
    <n v="105"/>
    <n v="105"/>
    <n v="0"/>
    <n v="0"/>
    <n v="0"/>
    <n v="0"/>
    <n v="0"/>
    <n v="0"/>
    <n v="56875"/>
  </r>
  <r>
    <x v="55"/>
    <s v="1 GEN Off F&amp;E Sumas OP old-NSC"/>
    <s v="General Plant, Electric"/>
    <n v="0"/>
    <n v="0"/>
    <n v="0"/>
    <n v="0"/>
    <n v="0"/>
    <n v="0"/>
    <n v="0"/>
    <n v="0"/>
    <n v="0"/>
    <n v="0"/>
    <n v="0"/>
    <n v="0"/>
    <n v="0"/>
    <n v="0"/>
  </r>
  <r>
    <x v="55"/>
    <s v="1 GEN Off Furn &amp; Eq, LSR"/>
    <s v="General Plant, Electric"/>
    <n v="471"/>
    <n v="471"/>
    <n v="471"/>
    <n v="471"/>
    <n v="471"/>
    <n v="471"/>
    <n v="471"/>
    <n v="471"/>
    <n v="471"/>
    <n v="471"/>
    <n v="471"/>
    <n v="471"/>
    <n v="471"/>
    <n v="470534"/>
  </r>
  <r>
    <x v="55"/>
    <s v="1 GEN Off Furn &amp; Eq, LSR-NSC"/>
    <s v="General Plant, Electric"/>
    <n v="0"/>
    <n v="0"/>
    <n v="0"/>
    <n v="0"/>
    <n v="0"/>
    <n v="0"/>
    <n v="0"/>
    <n v="0"/>
    <n v="0"/>
    <n v="0"/>
    <n v="0"/>
    <n v="0"/>
    <n v="0"/>
    <n v="0"/>
  </r>
  <r>
    <x v="55"/>
    <s v="1 GEN Off Furn &amp; Eq, Mint Farm"/>
    <s v="General Plant, Electric"/>
    <n v="0"/>
    <n v="0"/>
    <n v="0"/>
    <n v="0"/>
    <n v="0"/>
    <n v="0"/>
    <n v="0"/>
    <n v="0"/>
    <n v="0"/>
    <n v="0"/>
    <n v="0"/>
    <n v="0"/>
    <n v="0"/>
    <n v="0"/>
  </r>
  <r>
    <x v="55"/>
    <s v="1 GEN Off Furn &amp; Eq, Mint-NSC"/>
    <s v="General Plant, Electric"/>
    <n v="0"/>
    <n v="0"/>
    <n v="0"/>
    <n v="0"/>
    <n v="0"/>
    <n v="0"/>
    <n v="0"/>
    <n v="0"/>
    <n v="0"/>
    <n v="0"/>
    <n v="0"/>
    <n v="0"/>
    <n v="0"/>
    <n v="0"/>
  </r>
  <r>
    <x v="55"/>
    <s v="1 GEN Off Furn &amp; Eq, MTF OP"/>
    <s v="General Plant, Electric"/>
    <n v="3"/>
    <n v="3"/>
    <n v="3"/>
    <n v="3"/>
    <n v="3"/>
    <n v="3"/>
    <n v="3"/>
    <n v="3"/>
    <n v="3"/>
    <n v="3"/>
    <n v="3"/>
    <n v="3"/>
    <n v="3"/>
    <n v="2891"/>
  </r>
  <r>
    <x v="55"/>
    <s v="1 GEN Off Furn &amp; Eq, MTF OP-NSC"/>
    <s v="General Plant, Electric"/>
    <n v="0"/>
    <n v="0"/>
    <n v="0"/>
    <n v="0"/>
    <n v="0"/>
    <n v="0"/>
    <n v="0"/>
    <n v="0"/>
    <n v="0"/>
    <n v="0"/>
    <n v="0"/>
    <n v="0"/>
    <n v="0"/>
    <n v="0"/>
  </r>
  <r>
    <x v="55"/>
    <s v="1 GEN Off Furn &amp; Eq, WildHo-NSC"/>
    <s v="General Plant, Electric"/>
    <n v="0"/>
    <n v="0"/>
    <n v="0"/>
    <n v="0"/>
    <n v="0"/>
    <n v="0"/>
    <n v="0"/>
    <n v="0"/>
    <n v="0"/>
    <n v="0"/>
    <n v="0"/>
    <n v="0"/>
    <n v="0"/>
    <n v="0"/>
  </r>
  <r>
    <x v="55"/>
    <s v="1 GEN Off Furn &amp; Eq, WildHorse"/>
    <s v="General Plant, Electric"/>
    <n v="7"/>
    <n v="7"/>
    <n v="7"/>
    <n v="7"/>
    <n v="7"/>
    <n v="7"/>
    <n v="7"/>
    <n v="7"/>
    <n v="7"/>
    <n v="7"/>
    <n v="7"/>
    <n v="7"/>
    <n v="7"/>
    <n v="6824"/>
  </r>
  <r>
    <x v="55"/>
    <s v="1 GEN Off Furn &amp; Eq,Sumas"/>
    <s v="General Plant, Electric"/>
    <n v="0"/>
    <n v="0"/>
    <n v="0"/>
    <n v="0"/>
    <n v="0"/>
    <n v="0"/>
    <n v="0"/>
    <n v="105"/>
    <n v="105"/>
    <n v="105"/>
    <n v="105"/>
    <n v="105"/>
    <n v="105"/>
    <n v="48125"/>
  </r>
  <r>
    <x v="55"/>
    <s v="1 GEN Off Furn &amp; Eq,Sumas-NSC"/>
    <s v="General Plant, Electric"/>
    <n v="0"/>
    <n v="0"/>
    <n v="0"/>
    <n v="0"/>
    <n v="0"/>
    <n v="0"/>
    <n v="0"/>
    <n v="0"/>
    <n v="0"/>
    <n v="0"/>
    <n v="0"/>
    <n v="0"/>
    <n v="0"/>
    <n v="0"/>
  </r>
  <r>
    <x v="55"/>
    <s v="1 GEN Office F&amp;E, GLD OP old"/>
    <s v="General Plant, Electric"/>
    <n v="25"/>
    <n v="25"/>
    <n v="25"/>
    <n v="25"/>
    <n v="25"/>
    <n v="25"/>
    <n v="25"/>
    <n v="0"/>
    <n v="0"/>
    <n v="0"/>
    <n v="0"/>
    <n v="0"/>
    <n v="0"/>
    <n v="13631"/>
  </r>
  <r>
    <x v="55"/>
    <s v="1 GEN Office F&amp;E, GLD OP ol-NSC"/>
    <s v="General Plant, Electric"/>
    <n v="0"/>
    <n v="0"/>
    <n v="0"/>
    <n v="0"/>
    <n v="0"/>
    <n v="0"/>
    <n v="0"/>
    <n v="0"/>
    <n v="0"/>
    <n v="0"/>
    <n v="0"/>
    <n v="0"/>
    <n v="0"/>
    <n v="0"/>
  </r>
  <r>
    <x v="55"/>
    <s v="1 GEN Office F&amp;E, LBK #3"/>
    <s v="General Plant, Electric"/>
    <n v="46"/>
    <n v="46"/>
    <n v="46"/>
    <n v="46"/>
    <n v="46"/>
    <n v="46"/>
    <n v="46"/>
    <n v="46"/>
    <n v="46"/>
    <n v="46"/>
    <n v="46"/>
    <n v="46"/>
    <n v="46"/>
    <n v="45505"/>
  </r>
  <r>
    <x v="55"/>
    <s v="1 GEN Office F&amp;E, Snoq 1-2013"/>
    <s v="General Plant, Electric"/>
    <n v="0"/>
    <n v="0"/>
    <n v="0"/>
    <n v="0"/>
    <n v="0"/>
    <n v="0"/>
    <n v="0"/>
    <n v="0"/>
    <n v="0"/>
    <n v="0"/>
    <n v="0"/>
    <n v="0"/>
    <n v="0"/>
    <n v="0"/>
  </r>
  <r>
    <x v="55"/>
    <s v="1 GEN Office F&amp;E, Snoq 1-20-NSC"/>
    <s v="General Plant, Electric"/>
    <n v="0"/>
    <n v="0"/>
    <n v="0"/>
    <n v="0"/>
    <n v="0"/>
    <n v="0"/>
    <n v="0"/>
    <n v="0"/>
    <n v="0"/>
    <n v="0"/>
    <n v="0"/>
    <n v="0"/>
    <n v="0"/>
    <n v="0"/>
  </r>
  <r>
    <x v="55"/>
    <s v="1 GEN Office F&amp;E, Snoq 1-NSC"/>
    <s v="General Plant, Electric"/>
    <n v="0"/>
    <n v="0"/>
    <n v="0"/>
    <n v="0"/>
    <n v="0"/>
    <n v="0"/>
    <n v="0"/>
    <n v="0"/>
    <n v="0"/>
    <n v="0"/>
    <n v="0"/>
    <n v="0"/>
    <n v="0"/>
    <n v="0"/>
  </r>
  <r>
    <x v="55"/>
    <s v="1 GEN Office F&amp;E, Snoq 2-2013"/>
    <s v="General Plant, Electric"/>
    <n v="0"/>
    <n v="0"/>
    <n v="0"/>
    <n v="0"/>
    <n v="0"/>
    <n v="0"/>
    <n v="0"/>
    <n v="0"/>
    <n v="0"/>
    <n v="0"/>
    <n v="0"/>
    <n v="0"/>
    <n v="0"/>
    <n v="0"/>
  </r>
  <r>
    <x v="55"/>
    <s v="1 GEN Office F&amp;E, Snoq 2-20-NSC"/>
    <s v="General Plant, Electric"/>
    <n v="0"/>
    <n v="0"/>
    <n v="0"/>
    <n v="0"/>
    <n v="0"/>
    <n v="0"/>
    <n v="0"/>
    <n v="0"/>
    <n v="0"/>
    <n v="0"/>
    <n v="0"/>
    <n v="0"/>
    <n v="0"/>
    <n v="0"/>
  </r>
  <r>
    <x v="55"/>
    <s v="1 GEN Office F&amp;E, Snoqualmie 1"/>
    <s v="General Plant, Electric"/>
    <n v="22"/>
    <n v="22"/>
    <n v="22"/>
    <n v="22"/>
    <n v="22"/>
    <n v="22"/>
    <n v="22"/>
    <n v="212"/>
    <n v="212"/>
    <n v="212"/>
    <n v="212"/>
    <n v="212"/>
    <n v="212"/>
    <n v="108805"/>
  </r>
  <r>
    <x v="55"/>
    <s v="1 GEN Office Furn &amp; Eq, Gold"/>
    <s v="General Plant, Electric"/>
    <n v="20"/>
    <n v="20"/>
    <n v="20"/>
    <n v="20"/>
    <n v="20"/>
    <n v="20"/>
    <n v="20"/>
    <n v="45"/>
    <n v="45"/>
    <n v="45"/>
    <n v="45"/>
    <n v="45"/>
    <n v="45"/>
    <n v="31789"/>
  </r>
  <r>
    <x v="55"/>
    <s v="1 GEN Office Furn &amp; Eq, Gol-NSC"/>
    <s v="General Plant, Electric"/>
    <n v="0"/>
    <n v="0"/>
    <n v="0"/>
    <n v="0"/>
    <n v="0"/>
    <n v="0"/>
    <n v="0"/>
    <n v="0"/>
    <n v="0"/>
    <n v="0"/>
    <n v="0"/>
    <n v="0"/>
    <n v="0"/>
    <n v="0"/>
  </r>
  <r>
    <x v="55"/>
    <s v="1 GEN Office Furn &amp; Eq, new"/>
    <s v="General Plant, Electric"/>
    <n v="971"/>
    <n v="971"/>
    <n v="971"/>
    <n v="971"/>
    <n v="971"/>
    <n v="971"/>
    <n v="971"/>
    <n v="3340"/>
    <n v="3340"/>
    <n v="3037"/>
    <n v="3037"/>
    <n v="3037"/>
    <n v="3037"/>
    <n v="1968217"/>
  </r>
  <r>
    <x v="55"/>
    <s v="1 GEN Office Furn &amp; Eq, new-NSC"/>
    <s v="General Plant, Electric"/>
    <n v="0"/>
    <n v="0"/>
    <n v="0"/>
    <n v="0"/>
    <n v="0"/>
    <n v="0"/>
    <n v="0"/>
    <n v="0"/>
    <n v="0"/>
    <n v="0"/>
    <n v="0"/>
    <n v="0"/>
    <n v="0"/>
    <n v="0"/>
  </r>
  <r>
    <x v="55"/>
    <s v="1 GEN Office Furn &amp; Eq, old"/>
    <s v="General Plant, Electric"/>
    <n v="2563"/>
    <n v="2563"/>
    <n v="2563"/>
    <n v="2563"/>
    <n v="2563"/>
    <n v="2563"/>
    <n v="2563"/>
    <n v="0"/>
    <n v="0"/>
    <n v="0"/>
    <n v="0"/>
    <n v="0"/>
    <n v="0"/>
    <n v="1388075"/>
  </r>
  <r>
    <x v="55"/>
    <s v="1 GEN Office Furn &amp; Eq, old-NSC"/>
    <s v="General Plant, Electric"/>
    <n v="0"/>
    <n v="0"/>
    <n v="0"/>
    <n v="0"/>
    <n v="0"/>
    <n v="0"/>
    <n v="0"/>
    <n v="0"/>
    <n v="0"/>
    <n v="0"/>
    <n v="0"/>
    <n v="0"/>
    <n v="0"/>
    <n v="0"/>
  </r>
  <r>
    <x v="55"/>
    <s v="1 GEN Office Furn &amp; Eq, UBK"/>
    <s v="General Plant, Electric"/>
    <n v="22"/>
    <n v="22"/>
    <n v="22"/>
    <n v="22"/>
    <n v="22"/>
    <n v="22"/>
    <n v="22"/>
    <n v="25"/>
    <n v="25"/>
    <n v="25"/>
    <n v="25"/>
    <n v="25"/>
    <n v="25"/>
    <n v="22949"/>
  </r>
  <r>
    <x v="55"/>
    <s v="1 GEN Office Furn &amp; Eq, UBK-NSC"/>
    <s v="General Plant, Electric"/>
    <n v="0"/>
    <n v="0"/>
    <n v="0"/>
    <n v="0"/>
    <n v="0"/>
    <n v="0"/>
    <n v="0"/>
    <n v="0"/>
    <n v="0"/>
    <n v="0"/>
    <n v="0"/>
    <n v="0"/>
    <n v="0"/>
    <n v="0"/>
  </r>
  <r>
    <x v="55"/>
    <s v="2 GEN Computer Eq, DO NOT USED"/>
    <s v="General Plant, Electric"/>
    <n v="0"/>
    <n v="0"/>
    <n v="0"/>
    <n v="0"/>
    <n v="0"/>
    <n v="0"/>
    <n v="0"/>
    <n v="0"/>
    <n v="0"/>
    <n v="0"/>
    <n v="0"/>
    <n v="0"/>
    <n v="0"/>
    <n v="0"/>
  </r>
  <r>
    <x v="55"/>
    <s v="2 GEN Computer Eq, Encogen"/>
    <s v="General Plant, Electric"/>
    <n v="1855"/>
    <n v="1855"/>
    <n v="1855"/>
    <n v="1855"/>
    <n v="1855"/>
    <n v="1855"/>
    <n v="1855"/>
    <n v="1855"/>
    <n v="1855"/>
    <n v="1855"/>
    <n v="1855"/>
    <n v="1855"/>
    <n v="0"/>
    <n v="1777830"/>
  </r>
  <r>
    <x v="55"/>
    <s v="2 GEN Computer Eq, Encogen-NSC"/>
    <s v="General Plant, Electric"/>
    <n v="0"/>
    <n v="0"/>
    <n v="0"/>
    <n v="0"/>
    <n v="0"/>
    <n v="0"/>
    <n v="0"/>
    <n v="0"/>
    <n v="0"/>
    <n v="0"/>
    <n v="0"/>
    <n v="0"/>
    <n v="0"/>
    <n v="0"/>
  </r>
  <r>
    <x v="55"/>
    <s v="2 GEN Computer Eq, Fred 1/APC"/>
    <s v="General Plant, Electric"/>
    <n v="0"/>
    <n v="0"/>
    <n v="0"/>
    <n v="0"/>
    <n v="0"/>
    <n v="0"/>
    <n v="0"/>
    <n v="0"/>
    <n v="0"/>
    <n v="0"/>
    <n v="0"/>
    <n v="0"/>
    <n v="0"/>
    <n v="0"/>
  </r>
  <r>
    <x v="55"/>
    <s v="2 GEN Computer Eq, Frederickson"/>
    <s v="General Plant, Electric"/>
    <n v="84"/>
    <n v="84"/>
    <n v="84"/>
    <n v="84"/>
    <n v="84"/>
    <n v="84"/>
    <n v="84"/>
    <n v="84"/>
    <n v="84"/>
    <n v="84"/>
    <n v="84"/>
    <n v="84"/>
    <n v="84"/>
    <n v="83654"/>
  </r>
  <r>
    <x v="55"/>
    <s v="2 GEN Computer Eq, Frederic-NSC"/>
    <s v="General Plant, Electric"/>
    <n v="0"/>
    <n v="0"/>
    <n v="0"/>
    <n v="0"/>
    <n v="0"/>
    <n v="0"/>
    <n v="0"/>
    <n v="0"/>
    <n v="0"/>
    <n v="0"/>
    <n v="0"/>
    <n v="0"/>
    <n v="0"/>
    <n v="0"/>
  </r>
  <r>
    <x v="55"/>
    <s v="2 GEN Computer Eq, Fredonia"/>
    <s v="General Plant, Electric"/>
    <n v="1653"/>
    <n v="1653"/>
    <n v="1653"/>
    <n v="1653"/>
    <n v="1653"/>
    <n v="1653"/>
    <n v="1653"/>
    <n v="0"/>
    <n v="0"/>
    <n v="0"/>
    <n v="0"/>
    <n v="0"/>
    <n v="0"/>
    <n v="895128"/>
  </r>
  <r>
    <x v="55"/>
    <s v="2 GEN Computer Eq, Fredonia-NSC"/>
    <s v="General Plant, Electric"/>
    <n v="0"/>
    <n v="0"/>
    <n v="0"/>
    <n v="0"/>
    <n v="0"/>
    <n v="0"/>
    <n v="0"/>
    <n v="0"/>
    <n v="0"/>
    <n v="0"/>
    <n v="0"/>
    <n v="0"/>
    <n v="0"/>
    <n v="0"/>
  </r>
  <r>
    <x v="55"/>
    <s v="2 GEN Computer Eq, Goldendale"/>
    <s v="General Plant, Electric"/>
    <n v="720"/>
    <n v="720"/>
    <n v="720"/>
    <n v="720"/>
    <n v="720"/>
    <n v="720"/>
    <n v="235"/>
    <n v="235"/>
    <n v="235"/>
    <n v="235"/>
    <n v="235"/>
    <n v="235"/>
    <n v="191"/>
    <n v="455290"/>
  </r>
  <r>
    <x v="55"/>
    <s v="2 GEN Computer Eq, Goldenda-NSC"/>
    <s v="General Plant, Electric"/>
    <n v="0"/>
    <n v="0"/>
    <n v="0"/>
    <n v="0"/>
    <n v="0"/>
    <n v="0"/>
    <n v="0"/>
    <n v="0"/>
    <n v="0"/>
    <n v="0"/>
    <n v="0"/>
    <n v="0"/>
    <n v="0"/>
    <n v="0"/>
  </r>
  <r>
    <x v="55"/>
    <s v="2 GEN Computer Eq, HPK Ridge"/>
    <s v="General Plant, Electric"/>
    <n v="-17"/>
    <n v="-17"/>
    <n v="-17"/>
    <n v="35"/>
    <n v="35"/>
    <n v="35"/>
    <n v="35"/>
    <n v="35"/>
    <n v="35"/>
    <n v="35"/>
    <n v="35"/>
    <n v="35"/>
    <n v="35"/>
    <n v="24046"/>
  </r>
  <r>
    <x v="55"/>
    <s v="2 GEN Computer Eq, HPK Ridg-NSC"/>
    <s v="General Plant, Electric"/>
    <n v="0"/>
    <n v="0"/>
    <n v="0"/>
    <n v="0"/>
    <n v="0"/>
    <n v="0"/>
    <n v="0"/>
    <n v="0"/>
    <n v="0"/>
    <n v="0"/>
    <n v="0"/>
    <n v="0"/>
    <n v="0"/>
    <n v="0"/>
  </r>
  <r>
    <x v="55"/>
    <s v="2 GEN Computer Eq, LB#4-2013"/>
    <s v="General Plant, Electric"/>
    <n v="27"/>
    <n v="27"/>
    <n v="27"/>
    <n v="27"/>
    <n v="27"/>
    <n v="27"/>
    <n v="27"/>
    <n v="0"/>
    <n v="0"/>
    <n v="0"/>
    <n v="0"/>
    <n v="0"/>
    <n v="0"/>
    <n v="14867"/>
  </r>
  <r>
    <x v="55"/>
    <s v="2 GEN Computer Eq, LB#4-201-NSC"/>
    <s v="General Plant, Electric"/>
    <n v="0"/>
    <n v="0"/>
    <n v="0"/>
    <n v="0"/>
    <n v="0"/>
    <n v="0"/>
    <n v="0"/>
    <n v="0"/>
    <n v="0"/>
    <n v="0"/>
    <n v="0"/>
    <n v="0"/>
    <n v="0"/>
    <n v="0"/>
  </r>
  <r>
    <x v="55"/>
    <s v="2 GEN Computer Eq, LBK FSC"/>
    <s v="General Plant, Electric"/>
    <n v="64"/>
    <n v="64"/>
    <n v="64"/>
    <n v="64"/>
    <n v="64"/>
    <n v="64"/>
    <n v="0"/>
    <n v="0"/>
    <n v="0"/>
    <n v="0"/>
    <n v="0"/>
    <n v="0"/>
    <n v="0"/>
    <n v="29366"/>
  </r>
  <r>
    <x v="55"/>
    <s v="2 GEN Computer Eq, LBK FSC-NSC"/>
    <s v="General Plant, Electric"/>
    <n v="0"/>
    <n v="0"/>
    <n v="0"/>
    <n v="0"/>
    <n v="0"/>
    <n v="0"/>
    <n v="0"/>
    <n v="0"/>
    <n v="0"/>
    <n v="0"/>
    <n v="0"/>
    <n v="0"/>
    <n v="0"/>
    <n v="0"/>
  </r>
  <r>
    <x v="55"/>
    <s v="2 GEN Computer Eq, LSR"/>
    <s v="General Plant, Electric"/>
    <n v="0"/>
    <n v="0"/>
    <n v="0"/>
    <n v="0"/>
    <n v="0"/>
    <n v="0"/>
    <n v="0"/>
    <n v="0"/>
    <n v="0"/>
    <n v="0"/>
    <n v="0"/>
    <n v="0"/>
    <n v="0"/>
    <n v="0"/>
  </r>
  <r>
    <x v="55"/>
    <s v="2 GEN Computer Eq, LSR-NSC"/>
    <s v="General Plant, Electric"/>
    <n v="0"/>
    <n v="0"/>
    <n v="0"/>
    <n v="0"/>
    <n v="0"/>
    <n v="0"/>
    <n v="0"/>
    <n v="0"/>
    <n v="0"/>
    <n v="0"/>
    <n v="0"/>
    <n v="0"/>
    <n v="0"/>
    <n v="0"/>
  </r>
  <r>
    <x v="55"/>
    <s v="2 GEN Computer Eq, Mint Farm"/>
    <s v="General Plant, Electric"/>
    <n v="571"/>
    <n v="571"/>
    <n v="571"/>
    <n v="571"/>
    <n v="571"/>
    <n v="571"/>
    <n v="4"/>
    <n v="4"/>
    <n v="0"/>
    <n v="0"/>
    <n v="0"/>
    <n v="0"/>
    <n v="0"/>
    <n v="262569"/>
  </r>
  <r>
    <x v="55"/>
    <s v="2 GEN Computer Eq, Mint-NSC"/>
    <s v="General Plant, Electric"/>
    <n v="0"/>
    <n v="0"/>
    <n v="0"/>
    <n v="0"/>
    <n v="0"/>
    <n v="0"/>
    <n v="0"/>
    <n v="0"/>
    <n v="0"/>
    <n v="0"/>
    <n v="0"/>
    <n v="0"/>
    <n v="0"/>
    <n v="0"/>
  </r>
  <r>
    <x v="55"/>
    <s v="2 GEN Computer Eq, MTF OP"/>
    <s v="General Plant, Electric"/>
    <n v="0"/>
    <n v="0"/>
    <n v="0"/>
    <n v="0"/>
    <n v="0"/>
    <n v="0"/>
    <n v="0"/>
    <n v="0"/>
    <n v="0"/>
    <n v="0"/>
    <n v="0"/>
    <n v="0"/>
    <n v="0"/>
    <n v="0"/>
  </r>
  <r>
    <x v="55"/>
    <s v="2 GEN Computer Eq, MTF OP-NSC"/>
    <s v="General Plant, Electric"/>
    <n v="0"/>
    <n v="0"/>
    <n v="0"/>
    <n v="0"/>
    <n v="0"/>
    <n v="0"/>
    <n v="0"/>
    <n v="0"/>
    <n v="0"/>
    <n v="0"/>
    <n v="0"/>
    <n v="0"/>
    <n v="0"/>
    <n v="0"/>
  </r>
  <r>
    <x v="55"/>
    <s v="2 GEN Computer Eq, new"/>
    <s v="General Plant, Electric"/>
    <n v="16852"/>
    <n v="16725"/>
    <n v="17091"/>
    <n v="17177"/>
    <n v="17201"/>
    <n v="13035"/>
    <n v="13229"/>
    <n v="13494"/>
    <n v="14278"/>
    <n v="14957"/>
    <n v="16183"/>
    <n v="16648"/>
    <n v="15661"/>
    <n v="15522796"/>
  </r>
  <r>
    <x v="55"/>
    <s v="2 GEN Computer Eq, new-NSC"/>
    <s v="General Plant, Electric"/>
    <n v="0"/>
    <n v="0"/>
    <n v="0"/>
    <n v="0"/>
    <n v="0"/>
    <n v="0"/>
    <n v="0"/>
    <n v="0"/>
    <n v="0"/>
    <n v="0"/>
    <n v="0"/>
    <n v="0"/>
    <n v="0"/>
    <n v="0"/>
  </r>
  <r>
    <x v="55"/>
    <s v="2 GEN Computer Eq, old-RETIRED"/>
    <s v="General Plant, Electric"/>
    <n v="0"/>
    <n v="0"/>
    <n v="0"/>
    <n v="0"/>
    <n v="0"/>
    <n v="0"/>
    <n v="0"/>
    <n v="0"/>
    <n v="0"/>
    <n v="0"/>
    <n v="0"/>
    <n v="0"/>
    <n v="0"/>
    <n v="0"/>
  </r>
  <r>
    <x v="55"/>
    <s v="2 GEN Computer Eq, Snoqualmie 1"/>
    <s v="General Plant, Electric"/>
    <n v="62"/>
    <n v="62"/>
    <n v="62"/>
    <n v="62"/>
    <n v="62"/>
    <n v="62"/>
    <n v="62"/>
    <n v="62"/>
    <n v="62"/>
    <n v="62"/>
    <n v="62"/>
    <n v="62"/>
    <n v="0"/>
    <n v="59412"/>
  </r>
  <r>
    <x v="55"/>
    <s v="2 GEN Computer Eq, Snoqualmie 2"/>
    <s v="General Plant, Electric"/>
    <n v="47"/>
    <n v="47"/>
    <n v="47"/>
    <n v="47"/>
    <n v="47"/>
    <n v="47"/>
    <n v="47"/>
    <n v="47"/>
    <n v="47"/>
    <n v="47"/>
    <n v="47"/>
    <n v="47"/>
    <n v="0"/>
    <n v="44819"/>
  </r>
  <r>
    <x v="55"/>
    <s v="2 GEN Computer Eq, Sumas"/>
    <s v="General Plant, Electric"/>
    <n v="0"/>
    <n v="0"/>
    <n v="0"/>
    <n v="0"/>
    <n v="0"/>
    <n v="0"/>
    <n v="0"/>
    <n v="0"/>
    <n v="0"/>
    <n v="0"/>
    <n v="0"/>
    <n v="0"/>
    <n v="0"/>
    <n v="0"/>
  </r>
  <r>
    <x v="55"/>
    <s v="2 GEN Computer Eq, Sumas OP-RET"/>
    <s v="General Plant, Electric"/>
    <n v="0"/>
    <n v="0"/>
    <n v="0"/>
    <n v="0"/>
    <n v="0"/>
    <n v="0"/>
    <n v="0"/>
    <n v="0"/>
    <n v="0"/>
    <n v="0"/>
    <n v="0"/>
    <n v="0"/>
    <n v="0"/>
    <n v="0"/>
  </r>
  <r>
    <x v="55"/>
    <s v="2 GEN Computer Eq, Sumas-NSC"/>
    <s v="General Plant, Electric"/>
    <n v="0"/>
    <n v="0"/>
    <n v="0"/>
    <n v="0"/>
    <n v="0"/>
    <n v="0"/>
    <n v="0"/>
    <n v="0"/>
    <n v="0"/>
    <n v="0"/>
    <n v="0"/>
    <n v="0"/>
    <n v="0"/>
    <n v="0"/>
  </r>
  <r>
    <x v="55"/>
    <s v="2 GEN Computer Eq, WHH #2-3"/>
    <s v="General Plant, Electric"/>
    <n v="72"/>
    <n v="72"/>
    <n v="72"/>
    <n v="72"/>
    <n v="72"/>
    <n v="72"/>
    <n v="72"/>
    <n v="72"/>
    <n v="72"/>
    <n v="72"/>
    <n v="72"/>
    <n v="72"/>
    <n v="72"/>
    <n v="71744"/>
  </r>
  <r>
    <x v="55"/>
    <s v="2 GEN Computer Eq, WHH #2-3-NSC"/>
    <s v="General Plant, Electric"/>
    <n v="0"/>
    <n v="0"/>
    <n v="0"/>
    <n v="0"/>
    <n v="0"/>
    <n v="0"/>
    <n v="0"/>
    <n v="0"/>
    <n v="0"/>
    <n v="0"/>
    <n v="0"/>
    <n v="0"/>
    <n v="0"/>
    <n v="0"/>
  </r>
  <r>
    <x v="55"/>
    <s v="2 GEN Computer Eq, Wild Horse"/>
    <s v="General Plant, Electric"/>
    <n v="5"/>
    <n v="5"/>
    <n v="5"/>
    <n v="5"/>
    <n v="5"/>
    <n v="5"/>
    <n v="5"/>
    <n v="5"/>
    <n v="5"/>
    <n v="5"/>
    <n v="5"/>
    <n v="5"/>
    <n v="5"/>
    <n v="4881"/>
  </r>
  <r>
    <x v="55"/>
    <s v="2 GEN Computer Eq, Wild Hrs Exp"/>
    <s v="General Plant, Electric"/>
    <n v="53"/>
    <n v="53"/>
    <n v="53"/>
    <n v="53"/>
    <n v="53"/>
    <n v="53"/>
    <n v="53"/>
    <n v="53"/>
    <n v="53"/>
    <n v="53"/>
    <n v="53"/>
    <n v="53"/>
    <n v="53"/>
    <n v="53224"/>
  </r>
  <r>
    <x v="55"/>
    <s v="2 GEN Computer Eq, Wild Hrs-NSC"/>
    <s v="General Plant, Electric"/>
    <n v="0"/>
    <n v="0"/>
    <n v="0"/>
    <n v="0"/>
    <n v="0"/>
    <n v="0"/>
    <n v="0"/>
    <n v="0"/>
    <n v="0"/>
    <n v="0"/>
    <n v="0"/>
    <n v="0"/>
    <n v="0"/>
    <n v="0"/>
  </r>
  <r>
    <x v="55"/>
    <s v="2 GEN Computer Eq, Wld Hrs-NSC"/>
    <s v="General Plant, Electric"/>
    <n v="0"/>
    <n v="0"/>
    <n v="0"/>
    <n v="0"/>
    <n v="0"/>
    <n v="0"/>
    <n v="0"/>
    <n v="0"/>
    <n v="0"/>
    <n v="0"/>
    <n v="0"/>
    <n v="0"/>
    <n v="0"/>
    <n v="0"/>
  </r>
  <r>
    <x v="55"/>
    <s v="2 GEN Computer Equip, UBK"/>
    <s v="General Plant, Electric"/>
    <n v="555"/>
    <n v="555"/>
    <n v="555"/>
    <n v="555"/>
    <n v="555"/>
    <n v="555"/>
    <n v="555"/>
    <n v="555"/>
    <n v="555"/>
    <n v="555"/>
    <n v="555"/>
    <n v="555"/>
    <n v="555"/>
    <n v="555347"/>
  </r>
  <r>
    <x v="55"/>
    <s v="2 GEN Computer Equip, UBK-NSC"/>
    <s v="General Plant, Electric"/>
    <n v="0"/>
    <n v="0"/>
    <n v="0"/>
    <n v="0"/>
    <n v="0"/>
    <n v="0"/>
    <n v="0"/>
    <n v="0"/>
    <n v="0"/>
    <n v="0"/>
    <n v="0"/>
    <n v="0"/>
    <n v="0"/>
    <n v="0"/>
  </r>
  <r>
    <x v="55"/>
    <s v="3 GEN Printers, new"/>
    <s v="General Plant, Electric"/>
    <n v="0"/>
    <n v="0"/>
    <n v="0"/>
    <n v="0"/>
    <n v="0"/>
    <n v="0"/>
    <n v="0"/>
    <n v="0"/>
    <n v="0"/>
    <n v="0"/>
    <n v="0"/>
    <n v="0"/>
    <n v="0"/>
    <n v="0"/>
  </r>
  <r>
    <x v="55"/>
    <s v="3 GEN Printers, new-NSC"/>
    <s v="General Plant, Electric"/>
    <n v="0"/>
    <n v="0"/>
    <n v="0"/>
    <n v="0"/>
    <n v="0"/>
    <n v="0"/>
    <n v="0"/>
    <n v="0"/>
    <n v="0"/>
    <n v="0"/>
    <n v="0"/>
    <n v="0"/>
    <n v="0"/>
    <n v="0"/>
  </r>
  <r>
    <x v="55"/>
    <s v="4 GEN Computer Equip- RET"/>
    <s v="General Plant, Electric"/>
    <n v="0"/>
    <n v="0"/>
    <n v="0"/>
    <n v="0"/>
    <n v="0"/>
    <n v="0"/>
    <n v="0"/>
    <n v="0"/>
    <n v="0"/>
    <n v="0"/>
    <n v="0"/>
    <n v="0"/>
    <n v="0"/>
    <n v="0"/>
  </r>
  <r>
    <x v="56"/>
    <s v="GEN Trans Equip, Colstrip 1"/>
    <s v="General Plant, Electric"/>
    <n v="99"/>
    <n v="99"/>
    <n v="99"/>
    <n v="145"/>
    <n v="145"/>
    <n v="145"/>
    <n v="145"/>
    <n v="145"/>
    <n v="145"/>
    <n v="148"/>
    <n v="152"/>
    <n v="152"/>
    <n v="152"/>
    <n v="137123"/>
  </r>
  <r>
    <x v="56"/>
    <s v="GEN Trans Equip, Colstrip 2"/>
    <s v="General Plant, Electric"/>
    <n v="99"/>
    <n v="99"/>
    <n v="99"/>
    <n v="145"/>
    <n v="145"/>
    <n v="145"/>
    <n v="145"/>
    <n v="145"/>
    <n v="145"/>
    <n v="148"/>
    <n v="152"/>
    <n v="152"/>
    <n v="152"/>
    <n v="137123"/>
  </r>
  <r>
    <x v="56"/>
    <s v="GEN Trans Equip, Colstrip 3"/>
    <s v="General Plant, Electric"/>
    <n v="63"/>
    <n v="63"/>
    <n v="63"/>
    <n v="97"/>
    <n v="97"/>
    <n v="97"/>
    <n v="97"/>
    <n v="97"/>
    <n v="97"/>
    <n v="99"/>
    <n v="102"/>
    <n v="102"/>
    <n v="102"/>
    <n v="91188"/>
  </r>
  <r>
    <x v="56"/>
    <s v="GEN Trans Equip, Colstrip 4"/>
    <s v="General Plant, Electric"/>
    <n v="63"/>
    <n v="63"/>
    <n v="63"/>
    <n v="92"/>
    <n v="92"/>
    <n v="92"/>
    <n v="92"/>
    <n v="92"/>
    <n v="92"/>
    <n v="94"/>
    <n v="96"/>
    <n v="96"/>
    <n v="96"/>
    <n v="86866"/>
  </r>
  <r>
    <x v="56"/>
    <s v="GEN Trans Equip, Colstrip1-NSC"/>
    <s v="General Plant, Electric"/>
    <n v="0"/>
    <n v="0"/>
    <n v="0"/>
    <n v="0"/>
    <n v="0"/>
    <n v="0"/>
    <n v="0"/>
    <n v="0"/>
    <n v="0"/>
    <n v="0"/>
    <n v="0"/>
    <n v="0"/>
    <n v="0"/>
    <n v="0"/>
  </r>
  <r>
    <x v="56"/>
    <s v="GEN Trans Equip, Colstrip2-NSC"/>
    <s v="General Plant, Electric"/>
    <n v="0"/>
    <n v="0"/>
    <n v="0"/>
    <n v="0"/>
    <n v="0"/>
    <n v="0"/>
    <n v="0"/>
    <n v="0"/>
    <n v="0"/>
    <n v="0"/>
    <n v="0"/>
    <n v="0"/>
    <n v="0"/>
    <n v="0"/>
  </r>
  <r>
    <x v="56"/>
    <s v="GEN Trans Equip, Colstrip3-NSC"/>
    <s v="General Plant, Electric"/>
    <n v="0"/>
    <n v="0"/>
    <n v="0"/>
    <n v="0"/>
    <n v="0"/>
    <n v="0"/>
    <n v="0"/>
    <n v="0"/>
    <n v="0"/>
    <n v="0"/>
    <n v="0"/>
    <n v="0"/>
    <n v="0"/>
    <n v="0"/>
  </r>
  <r>
    <x v="56"/>
    <s v="GEN Trans Equip, Colstrip4-NSC"/>
    <s v="General Plant, Electric"/>
    <n v="0"/>
    <n v="0"/>
    <n v="0"/>
    <n v="0"/>
    <n v="0"/>
    <n v="0"/>
    <n v="0"/>
    <n v="0"/>
    <n v="0"/>
    <n v="0"/>
    <n v="0"/>
    <n v="0"/>
    <n v="0"/>
    <n v="0"/>
  </r>
  <r>
    <x v="56"/>
    <s v="GEN Trans Equip, new"/>
    <s v="General Plant, Electric"/>
    <n v="9043"/>
    <n v="9043"/>
    <n v="9043"/>
    <n v="10463"/>
    <n v="10463"/>
    <n v="10463"/>
    <n v="10463"/>
    <n v="10499"/>
    <n v="10499"/>
    <n v="10499"/>
    <n v="10515"/>
    <n v="10623"/>
    <n v="10679"/>
    <n v="10202825"/>
  </r>
  <r>
    <x v="56"/>
    <s v="GEN Trans Equip, new-NSC"/>
    <s v="General Plant, Electric"/>
    <n v="0"/>
    <n v="0"/>
    <n v="0"/>
    <n v="0"/>
    <n v="0"/>
    <n v="0"/>
    <n v="0"/>
    <n v="0"/>
    <n v="0"/>
    <n v="0"/>
    <n v="0"/>
    <n v="0"/>
    <n v="0"/>
    <n v="0"/>
  </r>
  <r>
    <x v="56"/>
    <s v="GEN Trans Equip, old"/>
    <s v="General Plant, Electric"/>
    <n v="0"/>
    <n v="0"/>
    <n v="0"/>
    <n v="0"/>
    <n v="0"/>
    <n v="0"/>
    <n v="0"/>
    <n v="0"/>
    <n v="0"/>
    <n v="0"/>
    <n v="0"/>
    <n v="0"/>
    <n v="0"/>
    <n v="72"/>
  </r>
  <r>
    <x v="56"/>
    <s v="GEN Trans Equip, old-NSC"/>
    <s v="General Plant, Electric"/>
    <n v="0"/>
    <n v="0"/>
    <n v="0"/>
    <n v="0"/>
    <n v="0"/>
    <n v="0"/>
    <n v="0"/>
    <n v="0"/>
    <n v="0"/>
    <n v="0"/>
    <n v="0"/>
    <n v="0"/>
    <n v="0"/>
    <n v="0"/>
  </r>
  <r>
    <x v="56"/>
    <s v="GEN Trans Equip, Snoq Park"/>
    <s v="General Plant, Electric"/>
    <n v="23"/>
    <n v="23"/>
    <n v="23"/>
    <n v="23"/>
    <n v="23"/>
    <n v="23"/>
    <n v="23"/>
    <n v="23"/>
    <n v="23"/>
    <n v="23"/>
    <n v="23"/>
    <n v="23"/>
    <n v="23"/>
    <n v="22994"/>
  </r>
  <r>
    <x v="56"/>
    <s v="GEN Trans Equip, Snoq Park-NSC"/>
    <s v="General Plant, Electric"/>
    <n v="0"/>
    <n v="0"/>
    <n v="0"/>
    <n v="0"/>
    <n v="0"/>
    <n v="0"/>
    <n v="0"/>
    <n v="0"/>
    <n v="0"/>
    <n v="0"/>
    <n v="0"/>
    <n v="0"/>
    <n v="0"/>
    <n v="0"/>
  </r>
  <r>
    <x v="56"/>
    <s v="GEN Transp Eq, Encogen old"/>
    <s v="General Plant, Electric"/>
    <n v="26"/>
    <n v="0"/>
    <n v="0"/>
    <n v="0"/>
    <n v="0"/>
    <n v="0"/>
    <n v="0"/>
    <n v="0"/>
    <n v="0"/>
    <n v="0"/>
    <n v="0"/>
    <n v="0"/>
    <n v="0"/>
    <n v="1100"/>
  </r>
  <r>
    <x v="56"/>
    <s v="GEN Transp Eq, Encogen old-NSC"/>
    <s v="General Plant, Electric"/>
    <n v="0"/>
    <n v="0"/>
    <n v="0"/>
    <n v="0"/>
    <n v="0"/>
    <n v="0"/>
    <n v="0"/>
    <n v="0"/>
    <n v="0"/>
    <n v="0"/>
    <n v="0"/>
    <n v="0"/>
    <n v="0"/>
    <n v="0"/>
  </r>
  <r>
    <x v="57"/>
    <s v="0 GEN Stores Equip, new"/>
    <s v="General Plant, Electric"/>
    <n v="171"/>
    <n v="171"/>
    <n v="171"/>
    <n v="171"/>
    <n v="171"/>
    <n v="171"/>
    <n v="171"/>
    <n v="171"/>
    <n v="171"/>
    <n v="171"/>
    <n v="171"/>
    <n v="171"/>
    <n v="171"/>
    <n v="170596"/>
  </r>
  <r>
    <x v="57"/>
    <s v="0 GEN Stores Equip, new-NSC"/>
    <s v="General Plant, Electric"/>
    <n v="0"/>
    <n v="0"/>
    <n v="0"/>
    <n v="0"/>
    <n v="0"/>
    <n v="0"/>
    <n v="0"/>
    <n v="0"/>
    <n v="0"/>
    <n v="0"/>
    <n v="0"/>
    <n v="0"/>
    <n v="0"/>
    <n v="0"/>
  </r>
  <r>
    <x v="57"/>
    <s v="0 GEN Stores Equip, old"/>
    <s v="General Plant, Electric"/>
    <n v="0"/>
    <n v="0"/>
    <n v="0"/>
    <n v="0"/>
    <n v="0"/>
    <n v="0"/>
    <n v="0"/>
    <n v="0"/>
    <n v="0"/>
    <n v="0"/>
    <n v="0"/>
    <n v="0"/>
    <n v="0"/>
    <n v="0"/>
  </r>
  <r>
    <x v="57"/>
    <s v="0 GEN Stores Equip, old-NSC"/>
    <s v="General Plant, Electric"/>
    <n v="0"/>
    <n v="0"/>
    <n v="0"/>
    <n v="0"/>
    <n v="0"/>
    <n v="0"/>
    <n v="0"/>
    <n v="0"/>
    <n v="0"/>
    <n v="0"/>
    <n v="0"/>
    <n v="0"/>
    <n v="0"/>
    <n v="0"/>
  </r>
  <r>
    <x v="57"/>
    <s v="1 GEN Stores Equip&gt;$20K-RET"/>
    <s v="General Plant, Electric"/>
    <n v="0"/>
    <n v="0"/>
    <n v="0"/>
    <n v="0"/>
    <n v="0"/>
    <n v="0"/>
    <n v="0"/>
    <n v="0"/>
    <n v="0"/>
    <n v="0"/>
    <n v="0"/>
    <n v="0"/>
    <n v="0"/>
    <n v="0"/>
  </r>
  <r>
    <x v="58"/>
    <s v="0 GEN Tools Hop Ridge, new-NSC"/>
    <s v="General Plant, Electric"/>
    <n v="0"/>
    <n v="0"/>
    <n v="0"/>
    <n v="0"/>
    <n v="0"/>
    <n v="0"/>
    <n v="0"/>
    <n v="0"/>
    <n v="0"/>
    <n v="0"/>
    <n v="0"/>
    <n v="0"/>
    <n v="0"/>
    <n v="0"/>
  </r>
  <r>
    <x v="58"/>
    <s v="0 GEN Tools Hopkins Ridge, new"/>
    <s v="General Plant, Electric"/>
    <n v="24"/>
    <n v="24"/>
    <n v="24"/>
    <n v="24"/>
    <n v="24"/>
    <n v="24"/>
    <n v="24"/>
    <n v="24"/>
    <n v="24"/>
    <n v="24"/>
    <n v="24"/>
    <n v="24"/>
    <n v="24"/>
    <n v="23785"/>
  </r>
  <r>
    <x v="58"/>
    <s v="0 GEN Tools LSR"/>
    <s v="General Plant, Electric"/>
    <n v="313"/>
    <n v="313"/>
    <n v="313"/>
    <n v="313"/>
    <n v="313"/>
    <n v="313"/>
    <n v="313"/>
    <n v="313"/>
    <n v="313"/>
    <n v="313"/>
    <n v="313"/>
    <n v="313"/>
    <n v="313"/>
    <n v="312542"/>
  </r>
  <r>
    <x v="58"/>
    <s v="0 GEN Tools LSR-NSC"/>
    <s v="General Plant, Electric"/>
    <n v="0"/>
    <n v="0"/>
    <n v="0"/>
    <n v="0"/>
    <n v="0"/>
    <n v="0"/>
    <n v="0"/>
    <n v="0"/>
    <n v="0"/>
    <n v="0"/>
    <n v="0"/>
    <n v="0"/>
    <n v="0"/>
    <n v="0"/>
  </r>
  <r>
    <x v="58"/>
    <s v="0 GEN Tools, Colstrip 1"/>
    <s v="General Plant, Electric"/>
    <n v="198"/>
    <n v="200"/>
    <n v="201"/>
    <n v="201"/>
    <n v="201"/>
    <n v="201"/>
    <n v="201"/>
    <n v="201"/>
    <n v="201"/>
    <n v="204"/>
    <n v="204"/>
    <n v="204"/>
    <n v="204"/>
    <n v="201984"/>
  </r>
  <r>
    <x v="58"/>
    <s v="0 GEN Tools, Colstrip 1-NSC"/>
    <s v="General Plant, Electric"/>
    <n v="0"/>
    <n v="0"/>
    <n v="0"/>
    <n v="0"/>
    <n v="0"/>
    <n v="0"/>
    <n v="0"/>
    <n v="0"/>
    <n v="0"/>
    <n v="0"/>
    <n v="0"/>
    <n v="0"/>
    <n v="0"/>
    <n v="0"/>
  </r>
  <r>
    <x v="58"/>
    <s v="0 GEN Tools, Colstrip 2"/>
    <s v="General Plant, Electric"/>
    <n v="185"/>
    <n v="186"/>
    <n v="187"/>
    <n v="188"/>
    <n v="188"/>
    <n v="188"/>
    <n v="188"/>
    <n v="188"/>
    <n v="188"/>
    <n v="191"/>
    <n v="191"/>
    <n v="191"/>
    <n v="191"/>
    <n v="188367"/>
  </r>
  <r>
    <x v="58"/>
    <s v="0 GEN Tools, Colstrip 2-NSC"/>
    <s v="General Plant, Electric"/>
    <n v="0"/>
    <n v="0"/>
    <n v="0"/>
    <n v="0"/>
    <n v="0"/>
    <n v="0"/>
    <n v="0"/>
    <n v="0"/>
    <n v="0"/>
    <n v="0"/>
    <n v="0"/>
    <n v="0"/>
    <n v="0"/>
    <n v="0"/>
  </r>
  <r>
    <x v="58"/>
    <s v="0 GEN Tools, Colstrip 3"/>
    <s v="General Plant, Electric"/>
    <n v="143"/>
    <n v="144"/>
    <n v="145"/>
    <n v="146"/>
    <n v="146"/>
    <n v="146"/>
    <n v="146"/>
    <n v="146"/>
    <n v="147"/>
    <n v="147"/>
    <n v="147"/>
    <n v="147"/>
    <n v="147"/>
    <n v="145805"/>
  </r>
  <r>
    <x v="58"/>
    <s v="0 GEN Tools, Colstrip 3-NSC"/>
    <s v="General Plant, Electric"/>
    <n v="0"/>
    <n v="0"/>
    <n v="0"/>
    <n v="0"/>
    <n v="0"/>
    <n v="0"/>
    <n v="0"/>
    <n v="0"/>
    <n v="0"/>
    <n v="0"/>
    <n v="0"/>
    <n v="0"/>
    <n v="0"/>
    <n v="0"/>
  </r>
  <r>
    <x v="58"/>
    <s v="0 GEN Tools, Colstrip 4"/>
    <s v="General Plant, Electric"/>
    <n v="137"/>
    <n v="137"/>
    <n v="138"/>
    <n v="139"/>
    <n v="139"/>
    <n v="139"/>
    <n v="139"/>
    <n v="139"/>
    <n v="140"/>
    <n v="140"/>
    <n v="140"/>
    <n v="140"/>
    <n v="140"/>
    <n v="139027"/>
  </r>
  <r>
    <x v="58"/>
    <s v="0 GEN Tools, Colstrip 4-NSC"/>
    <s v="General Plant, Electric"/>
    <n v="0"/>
    <n v="0"/>
    <n v="0"/>
    <n v="0"/>
    <n v="0"/>
    <n v="0"/>
    <n v="0"/>
    <n v="0"/>
    <n v="0"/>
    <n v="0"/>
    <n v="0"/>
    <n v="0"/>
    <n v="0"/>
    <n v="0"/>
  </r>
  <r>
    <x v="58"/>
    <s v="0 GEN Tools/Garage,  MTF OP"/>
    <s v="General Plant, Electric"/>
    <n v="49"/>
    <n v="49"/>
    <n v="49"/>
    <n v="49"/>
    <n v="49"/>
    <n v="49"/>
    <n v="49"/>
    <n v="49"/>
    <n v="49"/>
    <n v="49"/>
    <n v="49"/>
    <n v="49"/>
    <n v="49"/>
    <n v="49486"/>
  </r>
  <r>
    <x v="58"/>
    <s v="0 GEN Tools/Garage,  MTF OP-NSC"/>
    <s v="General Plant, Electric"/>
    <n v="0"/>
    <n v="0"/>
    <n v="0"/>
    <n v="0"/>
    <n v="0"/>
    <n v="0"/>
    <n v="0"/>
    <n v="0"/>
    <n v="0"/>
    <n v="0"/>
    <n v="0"/>
    <n v="0"/>
    <n v="0"/>
    <n v="0"/>
  </r>
  <r>
    <x v="58"/>
    <s v="0 GEN Tools/Garage, MTF new"/>
    <s v="General Plant, Electric"/>
    <n v="0"/>
    <n v="0"/>
    <n v="0"/>
    <n v="0"/>
    <n v="0"/>
    <n v="0"/>
    <n v="0"/>
    <n v="0"/>
    <n v="0"/>
    <n v="0"/>
    <n v="0"/>
    <n v="0"/>
    <n v="0"/>
    <n v="0"/>
  </r>
  <r>
    <x v="58"/>
    <s v="0 GEN Tools/Garage, MTF new-NSC"/>
    <s v="General Plant, Electric"/>
    <n v="0"/>
    <n v="0"/>
    <n v="0"/>
    <n v="0"/>
    <n v="0"/>
    <n v="0"/>
    <n v="0"/>
    <n v="0"/>
    <n v="0"/>
    <n v="0"/>
    <n v="0"/>
    <n v="0"/>
    <n v="0"/>
    <n v="0"/>
  </r>
  <r>
    <x v="58"/>
    <s v="0 GEN Tools/Garage/Shop, ne-NSC"/>
    <s v="General Plant, Electric"/>
    <n v="0"/>
    <n v="0"/>
    <n v="0"/>
    <n v="0"/>
    <n v="0"/>
    <n v="0"/>
    <n v="0"/>
    <n v="0"/>
    <n v="0"/>
    <n v="0"/>
    <n v="0"/>
    <n v="0"/>
    <n v="0"/>
    <n v="0"/>
  </r>
  <r>
    <x v="58"/>
    <s v="0 GEN Tools/Garage/Shop, new"/>
    <s v="General Plant, Electric"/>
    <n v="9796"/>
    <n v="9362"/>
    <n v="9362"/>
    <n v="9367"/>
    <n v="9367"/>
    <n v="9367"/>
    <n v="9367"/>
    <n v="10130"/>
    <n v="10130"/>
    <n v="10127"/>
    <n v="10127"/>
    <n v="10143"/>
    <n v="12162"/>
    <n v="9819186"/>
  </r>
  <r>
    <x v="58"/>
    <s v="0 GEN Tools/Garage/Shop, old"/>
    <s v="General Plant, Electric"/>
    <n v="763"/>
    <n v="763"/>
    <n v="763"/>
    <n v="763"/>
    <n v="763"/>
    <n v="763"/>
    <n v="763"/>
    <n v="0"/>
    <n v="0"/>
    <n v="0"/>
    <n v="0"/>
    <n v="0"/>
    <n v="0"/>
    <n v="413328"/>
  </r>
  <r>
    <x v="58"/>
    <s v="0 GEN Tools/Garage/Shop, ol-NSC"/>
    <s v="General Plant, Electric"/>
    <n v="0"/>
    <n v="0"/>
    <n v="0"/>
    <n v="0"/>
    <n v="0"/>
    <n v="0"/>
    <n v="0"/>
    <n v="0"/>
    <n v="0"/>
    <n v="0"/>
    <n v="0"/>
    <n v="0"/>
    <n v="0"/>
    <n v="0"/>
  </r>
  <r>
    <x v="58"/>
    <s v="1 GEN Tools/Garage/Shop- RET"/>
    <s v="General Plant, Electric"/>
    <n v="0"/>
    <n v="0"/>
    <n v="0"/>
    <n v="0"/>
    <n v="0"/>
    <n v="0"/>
    <n v="0"/>
    <n v="0"/>
    <n v="0"/>
    <n v="0"/>
    <n v="0"/>
    <n v="0"/>
    <n v="0"/>
    <n v="0"/>
  </r>
  <r>
    <x v="58"/>
    <s v="2 GEN Tools/Garage/Shop-RET"/>
    <s v="General Plant, Electric"/>
    <n v="0"/>
    <n v="0"/>
    <n v="0"/>
    <n v="0"/>
    <n v="0"/>
    <n v="0"/>
    <n v="0"/>
    <n v="0"/>
    <n v="0"/>
    <n v="0"/>
    <n v="0"/>
    <n v="0"/>
    <n v="0"/>
    <n v="0"/>
  </r>
  <r>
    <x v="59"/>
    <s v="0 GEN Laboratory Equip, new"/>
    <s v="General Plant, Electric"/>
    <n v="3096"/>
    <n v="3096"/>
    <n v="3097"/>
    <n v="3097"/>
    <n v="3097"/>
    <n v="3097"/>
    <n v="3097"/>
    <n v="8009"/>
    <n v="8009"/>
    <n v="7820"/>
    <n v="7820"/>
    <n v="7820"/>
    <n v="7820"/>
    <n v="5292878"/>
  </r>
  <r>
    <x v="59"/>
    <s v="0 GEN Laboratory Equip, new-NSC"/>
    <s v="General Plant, Electric"/>
    <n v="0"/>
    <n v="0"/>
    <n v="0"/>
    <n v="0"/>
    <n v="0"/>
    <n v="0"/>
    <n v="0"/>
    <n v="0"/>
    <n v="0"/>
    <n v="0"/>
    <n v="0"/>
    <n v="0"/>
    <n v="0"/>
    <n v="0"/>
  </r>
  <r>
    <x v="59"/>
    <s v="0 GEN Laboratory Equip, old"/>
    <s v="General Plant, Electric"/>
    <n v="4913"/>
    <n v="4913"/>
    <n v="4913"/>
    <n v="4913"/>
    <n v="4913"/>
    <n v="4913"/>
    <n v="4913"/>
    <n v="0"/>
    <n v="0"/>
    <n v="0"/>
    <n v="0"/>
    <n v="0"/>
    <n v="0"/>
    <n v="2660940"/>
  </r>
  <r>
    <x v="59"/>
    <s v="0 GEN Laboratory Equip, old-NSC"/>
    <s v="General Plant, Electric"/>
    <n v="0"/>
    <n v="0"/>
    <n v="0"/>
    <n v="0"/>
    <n v="0"/>
    <n v="0"/>
    <n v="0"/>
    <n v="0"/>
    <n v="0"/>
    <n v="0"/>
    <n v="0"/>
    <n v="0"/>
    <n v="0"/>
    <n v="0"/>
  </r>
  <r>
    <x v="59"/>
    <s v="1 GEN Laboratory Equip - RET"/>
    <s v="General Plant, Electric"/>
    <n v="0"/>
    <n v="0"/>
    <n v="0"/>
    <n v="0"/>
    <n v="0"/>
    <n v="0"/>
    <n v="0"/>
    <n v="0"/>
    <n v="0"/>
    <n v="0"/>
    <n v="0"/>
    <n v="0"/>
    <n v="0"/>
    <n v="0"/>
  </r>
  <r>
    <x v="60"/>
    <s v="GEN Power-Op Equip, Colstrip 1"/>
    <s v="General Plant, Electric"/>
    <n v="169"/>
    <n v="177"/>
    <n v="177"/>
    <n v="132"/>
    <n v="132"/>
    <n v="132"/>
    <n v="139"/>
    <n v="139"/>
    <n v="139"/>
    <n v="139"/>
    <n v="139"/>
    <n v="141"/>
    <n v="141"/>
    <n v="145164"/>
  </r>
  <r>
    <x v="60"/>
    <s v="GEN Power-Op Equip, Colstrip 2"/>
    <s v="General Plant, Electric"/>
    <n v="169"/>
    <n v="177"/>
    <n v="177"/>
    <n v="132"/>
    <n v="132"/>
    <n v="132"/>
    <n v="139"/>
    <n v="139"/>
    <n v="139"/>
    <n v="139"/>
    <n v="139"/>
    <n v="141"/>
    <n v="141"/>
    <n v="145163"/>
  </r>
  <r>
    <x v="60"/>
    <s v="GEN Power-Op Equip, Colstrip 3"/>
    <s v="General Plant, Electric"/>
    <n v="111"/>
    <n v="116"/>
    <n v="116"/>
    <n v="82"/>
    <n v="82"/>
    <n v="82"/>
    <n v="87"/>
    <n v="87"/>
    <n v="87"/>
    <n v="87"/>
    <n v="87"/>
    <n v="87"/>
    <n v="89"/>
    <n v="91915"/>
  </r>
  <r>
    <x v="60"/>
    <s v="GEN Power-Op Equip, Colstrip 4"/>
    <s v="General Plant, Electric"/>
    <n v="112"/>
    <n v="117"/>
    <n v="117"/>
    <n v="89"/>
    <n v="89"/>
    <n v="89"/>
    <n v="94"/>
    <n v="94"/>
    <n v="94"/>
    <n v="94"/>
    <n v="94"/>
    <n v="94"/>
    <n v="95"/>
    <n v="97296"/>
  </r>
  <r>
    <x v="60"/>
    <s v="GEN Power-Op Equip, new"/>
    <s v="General Plant, Electric"/>
    <n v="5662"/>
    <n v="5662"/>
    <n v="5662"/>
    <n v="4242"/>
    <n v="4242"/>
    <n v="4242"/>
    <n v="4242"/>
    <n v="4266"/>
    <n v="4266"/>
    <n v="4266"/>
    <n v="4250"/>
    <n v="4322"/>
    <n v="4360"/>
    <n v="4556270"/>
  </r>
  <r>
    <x v="60"/>
    <s v="GEN Power-Op Equip, new-NSC"/>
    <s v="General Plant, Electric"/>
    <n v="0"/>
    <n v="0"/>
    <n v="0"/>
    <n v="0"/>
    <n v="0"/>
    <n v="0"/>
    <n v="0"/>
    <n v="0"/>
    <n v="0"/>
    <n v="0"/>
    <n v="0"/>
    <n v="0"/>
    <n v="0"/>
    <n v="0"/>
  </r>
  <r>
    <x v="60"/>
    <s v="GEN Power-Op Equip, old-RET"/>
    <s v="General Plant, Electric"/>
    <n v="0"/>
    <n v="0"/>
    <n v="0"/>
    <n v="0"/>
    <n v="0"/>
    <n v="0"/>
    <n v="0"/>
    <n v="0"/>
    <n v="0"/>
    <n v="0"/>
    <n v="0"/>
    <n v="0"/>
    <n v="0"/>
    <n v="0"/>
  </r>
  <r>
    <x v="60"/>
    <s v="GEN PwrOp Equp, Colstrip1-NSC"/>
    <s v="General Plant, Electric"/>
    <n v="0"/>
    <n v="0"/>
    <n v="0"/>
    <n v="0"/>
    <n v="0"/>
    <n v="0"/>
    <n v="0"/>
    <n v="0"/>
    <n v="0"/>
    <n v="0"/>
    <n v="0"/>
    <n v="0"/>
    <n v="0"/>
    <n v="0"/>
  </r>
  <r>
    <x v="60"/>
    <s v="GEN PwrOp Equp, Colstrip2-NSC"/>
    <s v="General Plant, Electric"/>
    <n v="0"/>
    <n v="0"/>
    <n v="0"/>
    <n v="0"/>
    <n v="0"/>
    <n v="0"/>
    <n v="0"/>
    <n v="0"/>
    <n v="0"/>
    <n v="0"/>
    <n v="0"/>
    <n v="0"/>
    <n v="0"/>
    <n v="0"/>
  </r>
  <r>
    <x v="60"/>
    <s v="GEN PwrOp Equp, Colstrip3-NSC"/>
    <s v="General Plant, Electric"/>
    <n v="0"/>
    <n v="0"/>
    <n v="0"/>
    <n v="0"/>
    <n v="0"/>
    <n v="0"/>
    <n v="0"/>
    <n v="0"/>
    <n v="0"/>
    <n v="0"/>
    <n v="0"/>
    <n v="0"/>
    <n v="0"/>
    <n v="0"/>
  </r>
  <r>
    <x v="60"/>
    <s v="GEN PwrOp Equp, Colstrip4-NSC"/>
    <s v="General Plant, Electric"/>
    <n v="0"/>
    <n v="0"/>
    <n v="0"/>
    <n v="0"/>
    <n v="0"/>
    <n v="0"/>
    <n v="0"/>
    <n v="0"/>
    <n v="0"/>
    <n v="0"/>
    <n v="0"/>
    <n v="0"/>
    <n v="0"/>
    <n v="0"/>
  </r>
  <r>
    <x v="61"/>
    <s v="0 DONOTUSE, Alpac"/>
    <s v="General Plant, Electric"/>
    <n v="0"/>
    <n v="0"/>
    <n v="0"/>
    <n v="0"/>
    <n v="0"/>
    <n v="0"/>
    <n v="0"/>
    <n v="0"/>
    <n v="0"/>
    <n v="0"/>
    <n v="0"/>
    <n v="0"/>
    <n v="0"/>
    <n v="0"/>
  </r>
  <r>
    <x v="61"/>
    <s v="0 DONOTUSE, Arco Central"/>
    <s v="General Plant, Electric"/>
    <n v="0"/>
    <n v="0"/>
    <n v="0"/>
    <n v="0"/>
    <n v="0"/>
    <n v="0"/>
    <n v="0"/>
    <n v="0"/>
    <n v="0"/>
    <n v="0"/>
    <n v="0"/>
    <n v="0"/>
    <n v="0"/>
    <n v="0"/>
  </r>
  <r>
    <x v="61"/>
    <s v="0 DONOTUSE, Arco North"/>
    <s v="General Plant, Electric"/>
    <n v="0"/>
    <n v="0"/>
    <n v="0"/>
    <n v="0"/>
    <n v="0"/>
    <n v="0"/>
    <n v="0"/>
    <n v="0"/>
    <n v="0"/>
    <n v="0"/>
    <n v="0"/>
    <n v="0"/>
    <n v="0"/>
    <n v="0"/>
  </r>
  <r>
    <x v="61"/>
    <s v="0 DONOTUSE, Arco South"/>
    <s v="General Plant, Electric"/>
    <n v="0"/>
    <n v="0"/>
    <n v="0"/>
    <n v="0"/>
    <n v="0"/>
    <n v="0"/>
    <n v="0"/>
    <n v="0"/>
    <n v="0"/>
    <n v="0"/>
    <n v="0"/>
    <n v="0"/>
    <n v="0"/>
    <n v="0"/>
  </r>
  <r>
    <x v="61"/>
    <s v="0 DONOTUSE, Boeing Rentn"/>
    <s v="General Plant, Electric"/>
    <n v="0"/>
    <n v="0"/>
    <n v="0"/>
    <n v="0"/>
    <n v="0"/>
    <n v="0"/>
    <n v="0"/>
    <n v="0"/>
    <n v="0"/>
    <n v="0"/>
    <n v="0"/>
    <n v="0"/>
    <n v="0"/>
    <n v="0"/>
  </r>
  <r>
    <x v="61"/>
    <s v="0 DONOTUSE, Clover Vally"/>
    <s v="General Plant, Electric"/>
    <n v="0"/>
    <n v="0"/>
    <n v="0"/>
    <n v="0"/>
    <n v="0"/>
    <n v="0"/>
    <n v="0"/>
    <n v="0"/>
    <n v="0"/>
    <n v="0"/>
    <n v="0"/>
    <n v="0"/>
    <n v="0"/>
    <n v="0"/>
  </r>
  <r>
    <x v="61"/>
    <s v="0 DONOTUSE, Cov-Ber"/>
    <s v="General Plant, Electric"/>
    <n v="0"/>
    <n v="0"/>
    <n v="0"/>
    <n v="0"/>
    <n v="0"/>
    <n v="0"/>
    <n v="0"/>
    <n v="0"/>
    <n v="0"/>
    <n v="0"/>
    <n v="0"/>
    <n v="0"/>
    <n v="0"/>
    <n v="0"/>
  </r>
  <r>
    <x v="61"/>
    <s v="0 DONOTUSE, Crescent Hbr"/>
    <s v="General Plant, Electric"/>
    <n v="0"/>
    <n v="0"/>
    <n v="0"/>
    <n v="0"/>
    <n v="0"/>
    <n v="0"/>
    <n v="0"/>
    <n v="0"/>
    <n v="0"/>
    <n v="0"/>
    <n v="0"/>
    <n v="0"/>
    <n v="0"/>
    <n v="0"/>
  </r>
  <r>
    <x v="61"/>
    <s v="0 DONOTUSE, Olymp Avon"/>
    <s v="General Plant, Electric"/>
    <n v="0"/>
    <n v="0"/>
    <n v="0"/>
    <n v="0"/>
    <n v="0"/>
    <n v="0"/>
    <n v="0"/>
    <n v="0"/>
    <n v="0"/>
    <n v="0"/>
    <n v="0"/>
    <n v="0"/>
    <n v="0"/>
    <n v="0"/>
  </r>
  <r>
    <x v="61"/>
    <s v="0 DONOTUSE, Paccar"/>
    <s v="General Plant, Electric"/>
    <n v="0"/>
    <n v="0"/>
    <n v="0"/>
    <n v="0"/>
    <n v="0"/>
    <n v="0"/>
    <n v="0"/>
    <n v="0"/>
    <n v="0"/>
    <n v="0"/>
    <n v="0"/>
    <n v="0"/>
    <n v="0"/>
    <n v="0"/>
  </r>
  <r>
    <x v="61"/>
    <s v="0 DONOTUSE, Poulsbo"/>
    <s v="General Plant, Electric"/>
    <n v="0"/>
    <n v="0"/>
    <n v="0"/>
    <n v="0"/>
    <n v="0"/>
    <n v="0"/>
    <n v="0"/>
    <n v="0"/>
    <n v="0"/>
    <n v="0"/>
    <n v="0"/>
    <n v="0"/>
    <n v="0"/>
    <n v="0"/>
  </r>
  <r>
    <x v="61"/>
    <s v="0 DONOTUSE, Texaco East"/>
    <s v="General Plant, Electric"/>
    <n v="0"/>
    <n v="0"/>
    <n v="0"/>
    <n v="0"/>
    <n v="0"/>
    <n v="0"/>
    <n v="0"/>
    <n v="0"/>
    <n v="0"/>
    <n v="0"/>
    <n v="0"/>
    <n v="0"/>
    <n v="0"/>
    <n v="0"/>
  </r>
  <r>
    <x v="61"/>
    <s v="0 DONOTUSE, Texaco West"/>
    <s v="General Plant, Electric"/>
    <n v="0"/>
    <n v="0"/>
    <n v="0"/>
    <n v="0"/>
    <n v="0"/>
    <n v="0"/>
    <n v="0"/>
    <n v="0"/>
    <n v="0"/>
    <n v="0"/>
    <n v="0"/>
    <n v="0"/>
    <n v="0"/>
    <n v="0"/>
  </r>
  <r>
    <x v="61"/>
    <s v="0 DONOTUSE, Vitulli"/>
    <s v="General Plant, Electric"/>
    <n v="0"/>
    <n v="0"/>
    <n v="0"/>
    <n v="0"/>
    <n v="0"/>
    <n v="0"/>
    <n v="0"/>
    <n v="0"/>
    <n v="0"/>
    <n v="0"/>
    <n v="0"/>
    <n v="0"/>
    <n v="0"/>
    <n v="0"/>
  </r>
  <r>
    <x v="61"/>
    <s v="0 DONOTUSE, Waterfront"/>
    <s v="General Plant, Electric"/>
    <n v="0"/>
    <n v="0"/>
    <n v="0"/>
    <n v="0"/>
    <n v="0"/>
    <n v="0"/>
    <n v="0"/>
    <n v="0"/>
    <n v="0"/>
    <n v="0"/>
    <n v="0"/>
    <n v="0"/>
    <n v="0"/>
    <n v="0"/>
  </r>
  <r>
    <x v="61"/>
    <s v="0 GEN Comm Equip, new"/>
    <s v="General Plant, Electric"/>
    <n v="56414"/>
    <n v="56543"/>
    <n v="56825"/>
    <n v="56896"/>
    <n v="56913"/>
    <n v="56937"/>
    <n v="56936"/>
    <n v="64012"/>
    <n v="64113"/>
    <n v="64355"/>
    <n v="64557"/>
    <n v="64748"/>
    <n v="64791"/>
    <n v="60286424"/>
  </r>
  <r>
    <x v="61"/>
    <s v="0 GEN Comm Equip, new-NSC"/>
    <s v="General Plant, Electric"/>
    <n v="0"/>
    <n v="0"/>
    <n v="0"/>
    <n v="0"/>
    <n v="0"/>
    <n v="0"/>
    <n v="0"/>
    <n v="0"/>
    <n v="0"/>
    <n v="0"/>
    <n v="0"/>
    <n v="0"/>
    <n v="0"/>
    <n v="0"/>
  </r>
  <r>
    <x v="61"/>
    <s v="0 GEN Comm Equip, old"/>
    <s v="General Plant, Electric"/>
    <n v="7627"/>
    <n v="7419"/>
    <n v="7419"/>
    <n v="7419"/>
    <n v="7419"/>
    <n v="7385"/>
    <n v="7366"/>
    <n v="0"/>
    <n v="0"/>
    <n v="0"/>
    <n v="0"/>
    <n v="0"/>
    <n v="0"/>
    <n v="4020151"/>
  </r>
  <r>
    <x v="61"/>
    <s v="0 GEN Comm Equip, old-NSC"/>
    <s v="General Plant, Electric"/>
    <n v="0"/>
    <n v="0"/>
    <n v="0"/>
    <n v="0"/>
    <n v="0"/>
    <n v="0"/>
    <n v="0"/>
    <n v="0"/>
    <n v="0"/>
    <n v="0"/>
    <n v="0"/>
    <n v="0"/>
    <n v="0"/>
    <n v="0"/>
  </r>
  <r>
    <x v="61"/>
    <s v="0 GEN Comm Equip, Snoq 1-NSC"/>
    <s v="General Plant, Electric"/>
    <n v="0"/>
    <n v="0"/>
    <n v="0"/>
    <n v="0"/>
    <n v="0"/>
    <n v="0"/>
    <n v="0"/>
    <n v="0"/>
    <n v="0"/>
    <n v="0"/>
    <n v="0"/>
    <n v="0"/>
    <n v="0"/>
    <n v="0"/>
  </r>
  <r>
    <x v="61"/>
    <s v="0 GEN Comm Equip, Snoqualmie 1"/>
    <s v="General Plant, Electric"/>
    <n v="749"/>
    <n v="749"/>
    <n v="749"/>
    <n v="749"/>
    <n v="749"/>
    <n v="749"/>
    <n v="749"/>
    <n v="749"/>
    <n v="749"/>
    <n v="749"/>
    <n v="749"/>
    <n v="749"/>
    <n v="749"/>
    <n v="748903"/>
  </r>
  <r>
    <x v="61"/>
    <s v="0 GEN CommEq, 3rd AC new"/>
    <s v="General Plant, Electric"/>
    <n v="85"/>
    <n v="85"/>
    <n v="85"/>
    <n v="85"/>
    <n v="85"/>
    <n v="85"/>
    <n v="85"/>
    <n v="85"/>
    <n v="85"/>
    <n v="85"/>
    <n v="85"/>
    <n v="85"/>
    <n v="85"/>
    <n v="85203"/>
  </r>
  <r>
    <x v="61"/>
    <s v="0 GEN CommEq, 3rd AC new-NSC"/>
    <s v="General Plant, Electric"/>
    <n v="0"/>
    <n v="0"/>
    <n v="0"/>
    <n v="0"/>
    <n v="0"/>
    <n v="0"/>
    <n v="0"/>
    <n v="0"/>
    <n v="0"/>
    <n v="0"/>
    <n v="0"/>
    <n v="0"/>
    <n v="0"/>
    <n v="0"/>
  </r>
  <r>
    <x v="61"/>
    <s v="0 GEN CommEq, 3rd AC old"/>
    <s v="General Plant, Electric"/>
    <n v="0"/>
    <n v="0"/>
    <n v="0"/>
    <n v="0"/>
    <n v="0"/>
    <n v="0"/>
    <n v="0"/>
    <n v="0"/>
    <n v="0"/>
    <n v="0"/>
    <n v="0"/>
    <n v="0"/>
    <n v="0"/>
    <n v="0"/>
  </r>
  <r>
    <x v="61"/>
    <s v="0 GEN CommEq, 3rd AC old-NSC"/>
    <s v="General Plant, Electric"/>
    <n v="0"/>
    <n v="0"/>
    <n v="0"/>
    <n v="0"/>
    <n v="0"/>
    <n v="0"/>
    <n v="0"/>
    <n v="0"/>
    <n v="0"/>
    <n v="0"/>
    <n v="0"/>
    <n v="0"/>
    <n v="0"/>
    <n v="0"/>
  </r>
  <r>
    <x v="61"/>
    <s v="0 GEN CommEq, Colstrip 1-2 new"/>
    <s v="General Plant, Electric"/>
    <n v="0"/>
    <n v="0"/>
    <n v="0"/>
    <n v="0"/>
    <n v="0"/>
    <n v="0"/>
    <n v="0"/>
    <n v="0"/>
    <n v="0"/>
    <n v="0"/>
    <n v="0"/>
    <n v="0"/>
    <n v="0"/>
    <n v="0"/>
  </r>
  <r>
    <x v="61"/>
    <s v="0 GEN CommEq, Colstrip 1-2 old"/>
    <s v="General Plant, Electric"/>
    <n v="0"/>
    <n v="0"/>
    <n v="0"/>
    <n v="0"/>
    <n v="0"/>
    <n v="0"/>
    <n v="0"/>
    <n v="0"/>
    <n v="0"/>
    <n v="0"/>
    <n v="0"/>
    <n v="0"/>
    <n v="0"/>
    <n v="0"/>
  </r>
  <r>
    <x v="61"/>
    <s v="0 GEN CommEq, Colstrip 1-4 new"/>
    <s v="General Plant, Electric"/>
    <n v="1412"/>
    <n v="1412"/>
    <n v="1412"/>
    <n v="1412"/>
    <n v="1412"/>
    <n v="1412"/>
    <n v="1412"/>
    <n v="1902"/>
    <n v="1902"/>
    <n v="1902"/>
    <n v="1902"/>
    <n v="1902"/>
    <n v="1902"/>
    <n v="1636532"/>
  </r>
  <r>
    <x v="61"/>
    <s v="0 GEN CommEq, Colstrip 1-4 old"/>
    <s v="General Plant, Electric"/>
    <n v="609"/>
    <n v="491"/>
    <n v="491"/>
    <n v="491"/>
    <n v="491"/>
    <n v="491"/>
    <n v="491"/>
    <n v="0"/>
    <n v="0"/>
    <n v="0"/>
    <n v="0"/>
    <n v="0"/>
    <n v="0"/>
    <n v="270682"/>
  </r>
  <r>
    <x v="61"/>
    <s v="0 GEN CommEq, Colstrip 3-4 new"/>
    <s v="General Plant, Electric"/>
    <n v="0"/>
    <n v="0"/>
    <n v="0"/>
    <n v="0"/>
    <n v="0"/>
    <n v="0"/>
    <n v="0"/>
    <n v="0"/>
    <n v="0"/>
    <n v="0"/>
    <n v="0"/>
    <n v="0"/>
    <n v="0"/>
    <n v="0"/>
  </r>
  <r>
    <x v="61"/>
    <s v="0 GEN CommEq, Colstrip1-2 n-NSC"/>
    <s v="General Plant, Electric"/>
    <n v="0"/>
    <n v="0"/>
    <n v="0"/>
    <n v="0"/>
    <n v="0"/>
    <n v="0"/>
    <n v="0"/>
    <n v="0"/>
    <n v="0"/>
    <n v="0"/>
    <n v="0"/>
    <n v="0"/>
    <n v="0"/>
    <n v="0"/>
  </r>
  <r>
    <x v="61"/>
    <s v="0 GEN CommEq, Colstrip1-2 o-NSC"/>
    <s v="General Plant, Electric"/>
    <n v="0"/>
    <n v="0"/>
    <n v="0"/>
    <n v="0"/>
    <n v="0"/>
    <n v="0"/>
    <n v="0"/>
    <n v="0"/>
    <n v="0"/>
    <n v="0"/>
    <n v="0"/>
    <n v="0"/>
    <n v="0"/>
    <n v="0"/>
  </r>
  <r>
    <x v="61"/>
    <s v="0 GEN CommEq, Colstrip1-4 n-NSC"/>
    <s v="General Plant, Electric"/>
    <n v="0"/>
    <n v="0"/>
    <n v="0"/>
    <n v="0"/>
    <n v="0"/>
    <n v="0"/>
    <n v="0"/>
    <n v="0"/>
    <n v="0"/>
    <n v="0"/>
    <n v="0"/>
    <n v="0"/>
    <n v="0"/>
    <n v="0"/>
  </r>
  <r>
    <x v="61"/>
    <s v="0 GEN CommEq, Colstrip1-4 o-NSC"/>
    <s v="General Plant, Electric"/>
    <n v="0"/>
    <n v="0"/>
    <n v="0"/>
    <n v="0"/>
    <n v="0"/>
    <n v="0"/>
    <n v="0"/>
    <n v="0"/>
    <n v="0"/>
    <n v="0"/>
    <n v="0"/>
    <n v="0"/>
    <n v="0"/>
    <n v="0"/>
  </r>
  <r>
    <x v="61"/>
    <s v="0 GEN CommEq, Colstrip3-4 n-NSC"/>
    <s v="General Plant, Electric"/>
    <n v="0"/>
    <n v="0"/>
    <n v="0"/>
    <n v="0"/>
    <n v="0"/>
    <n v="0"/>
    <n v="0"/>
    <n v="0"/>
    <n v="0"/>
    <n v="0"/>
    <n v="0"/>
    <n v="0"/>
    <n v="0"/>
    <n v="0"/>
  </r>
  <r>
    <x v="61"/>
    <s v="0 GEN CommEq, ENC new"/>
    <s v="General Plant, Electric"/>
    <n v="0"/>
    <n v="0"/>
    <n v="0"/>
    <n v="0"/>
    <n v="0"/>
    <n v="0"/>
    <n v="0"/>
    <n v="0"/>
    <n v="0"/>
    <n v="0"/>
    <n v="0"/>
    <n v="0"/>
    <n v="0"/>
    <n v="0"/>
  </r>
  <r>
    <x v="61"/>
    <s v="0 GEN CommEq, Encogen"/>
    <s v="General Plant, Electric"/>
    <n v="12"/>
    <n v="12"/>
    <n v="12"/>
    <n v="12"/>
    <n v="12"/>
    <n v="12"/>
    <n v="12"/>
    <n v="69"/>
    <n v="69"/>
    <n v="69"/>
    <n v="69"/>
    <n v="69"/>
    <n v="69"/>
    <n v="37966"/>
  </r>
  <r>
    <x v="61"/>
    <s v="0 GEN CommEq, Encogen-NSC"/>
    <s v="General Plant, Electric"/>
    <n v="0"/>
    <n v="0"/>
    <n v="0"/>
    <n v="0"/>
    <n v="0"/>
    <n v="0"/>
    <n v="0"/>
    <n v="0"/>
    <n v="0"/>
    <n v="0"/>
    <n v="0"/>
    <n v="0"/>
    <n v="0"/>
    <n v="0"/>
  </r>
  <r>
    <x v="61"/>
    <s v="0 GEN CommEq, Fred 1/APC ne-NSC"/>
    <s v="General Plant, Electric"/>
    <n v="0"/>
    <n v="0"/>
    <n v="0"/>
    <n v="0"/>
    <n v="0"/>
    <n v="0"/>
    <n v="0"/>
    <n v="0"/>
    <n v="0"/>
    <n v="0"/>
    <n v="0"/>
    <n v="0"/>
    <n v="0"/>
    <n v="0"/>
  </r>
  <r>
    <x v="61"/>
    <s v="0 GEN CommEq, Fred 1/APC new"/>
    <s v="General Plant, Electric"/>
    <n v="1"/>
    <n v="1"/>
    <n v="1"/>
    <n v="1"/>
    <n v="1"/>
    <n v="1"/>
    <n v="1"/>
    <n v="204"/>
    <n v="204"/>
    <n v="204"/>
    <n v="204"/>
    <n v="204"/>
    <n v="204"/>
    <n v="94107"/>
  </r>
  <r>
    <x v="61"/>
    <s v="0 GEN CommEq, Fred 1/APC old"/>
    <s v="General Plant, Electric"/>
    <n v="203"/>
    <n v="203"/>
    <n v="203"/>
    <n v="203"/>
    <n v="203"/>
    <n v="203"/>
    <n v="203"/>
    <n v="0"/>
    <n v="0"/>
    <n v="0"/>
    <n v="0"/>
    <n v="0"/>
    <n v="0"/>
    <n v="109932"/>
  </r>
  <r>
    <x v="61"/>
    <s v="0 GEN CommEq, Fred 1/APC ol-NSC"/>
    <s v="General Plant, Electric"/>
    <n v="0"/>
    <n v="0"/>
    <n v="0"/>
    <n v="0"/>
    <n v="0"/>
    <n v="0"/>
    <n v="0"/>
    <n v="0"/>
    <n v="0"/>
    <n v="0"/>
    <n v="0"/>
    <n v="0"/>
    <n v="0"/>
    <n v="0"/>
  </r>
  <r>
    <x v="61"/>
    <s v="0 GEN CommEq, Frederickson"/>
    <s v="General Plant, Electric"/>
    <n v="557"/>
    <n v="557"/>
    <n v="557"/>
    <n v="557"/>
    <n v="557"/>
    <n v="557"/>
    <n v="557"/>
    <n v="557"/>
    <n v="557"/>
    <n v="557"/>
    <n v="557"/>
    <n v="557"/>
    <n v="557"/>
    <n v="556690"/>
  </r>
  <r>
    <x v="61"/>
    <s v="0 GEN CommEq, Frederickson-NSC"/>
    <s v="General Plant, Electric"/>
    <n v="0"/>
    <n v="0"/>
    <n v="0"/>
    <n v="0"/>
    <n v="0"/>
    <n v="0"/>
    <n v="0"/>
    <n v="0"/>
    <n v="0"/>
    <n v="0"/>
    <n v="0"/>
    <n v="0"/>
    <n v="0"/>
    <n v="0"/>
  </r>
  <r>
    <x v="61"/>
    <s v="0 GEN CommEq, GLD OP old"/>
    <s v="General Plant, Electric"/>
    <n v="9"/>
    <n v="9"/>
    <n v="9"/>
    <n v="9"/>
    <n v="9"/>
    <n v="9"/>
    <n v="9"/>
    <n v="0"/>
    <n v="0"/>
    <n v="0"/>
    <n v="0"/>
    <n v="0"/>
    <n v="0"/>
    <n v="5007"/>
  </r>
  <r>
    <x v="61"/>
    <s v="0 GEN CommEq, GLD OP old-NSC"/>
    <s v="General Plant, Electric"/>
    <n v="0"/>
    <n v="0"/>
    <n v="0"/>
    <n v="0"/>
    <n v="0"/>
    <n v="0"/>
    <n v="0"/>
    <n v="0"/>
    <n v="0"/>
    <n v="0"/>
    <n v="0"/>
    <n v="0"/>
    <n v="0"/>
    <n v="0"/>
  </r>
  <r>
    <x v="61"/>
    <s v="0 GEN CommEq, Goldendale ne-NSC"/>
    <s v="General Plant, Electric"/>
    <n v="0"/>
    <n v="0"/>
    <n v="0"/>
    <n v="0"/>
    <n v="0"/>
    <n v="0"/>
    <n v="0"/>
    <n v="0"/>
    <n v="0"/>
    <n v="0"/>
    <n v="0"/>
    <n v="0"/>
    <n v="0"/>
    <n v="0"/>
  </r>
  <r>
    <x v="61"/>
    <s v="0 GEN CommEq, Goldendale new"/>
    <s v="General Plant, Electric"/>
    <n v="101"/>
    <n v="101"/>
    <n v="101"/>
    <n v="101"/>
    <n v="101"/>
    <n v="101"/>
    <n v="101"/>
    <n v="110"/>
    <n v="110"/>
    <n v="110"/>
    <n v="110"/>
    <n v="110"/>
    <n v="110"/>
    <n v="104773"/>
  </r>
  <r>
    <x v="61"/>
    <s v="0 GEN CommEq, Hop Ridge new-NSC"/>
    <s v="General Plant, Electric"/>
    <n v="0"/>
    <n v="0"/>
    <n v="0"/>
    <n v="0"/>
    <n v="0"/>
    <n v="0"/>
    <n v="0"/>
    <n v="0"/>
    <n v="0"/>
    <n v="0"/>
    <n v="0"/>
    <n v="0"/>
    <n v="0"/>
    <n v="0"/>
  </r>
  <r>
    <x v="61"/>
    <s v="0 GEN CommEq, Hop Ridge old-NSC"/>
    <s v="General Plant, Electric"/>
    <n v="0"/>
    <n v="0"/>
    <n v="0"/>
    <n v="0"/>
    <n v="0"/>
    <n v="0"/>
    <n v="0"/>
    <n v="0"/>
    <n v="0"/>
    <n v="0"/>
    <n v="0"/>
    <n v="0"/>
    <n v="0"/>
    <n v="0"/>
  </r>
  <r>
    <x v="61"/>
    <s v="0 GEN CommEq, Hopkins Exp"/>
    <s v="General Plant, Electric"/>
    <n v="33"/>
    <n v="33"/>
    <n v="33"/>
    <n v="33"/>
    <n v="33"/>
    <n v="33"/>
    <n v="33"/>
    <n v="33"/>
    <n v="33"/>
    <n v="33"/>
    <n v="33"/>
    <n v="33"/>
    <n v="33"/>
    <n v="32609"/>
  </r>
  <r>
    <x v="61"/>
    <s v="0 GEN CommEq, Hopkins Exp-NSC"/>
    <s v="General Plant, Electric"/>
    <n v="0"/>
    <n v="0"/>
    <n v="0"/>
    <n v="0"/>
    <n v="0"/>
    <n v="0"/>
    <n v="0"/>
    <n v="0"/>
    <n v="0"/>
    <n v="0"/>
    <n v="0"/>
    <n v="0"/>
    <n v="0"/>
    <n v="0"/>
  </r>
  <r>
    <x v="61"/>
    <s v="0 GEN CommEq, Hopkins Ridge new"/>
    <s v="General Plant, Electric"/>
    <n v="245"/>
    <n v="245"/>
    <n v="245"/>
    <n v="245"/>
    <n v="245"/>
    <n v="245"/>
    <n v="245"/>
    <n v="2348"/>
    <n v="2348"/>
    <n v="2348"/>
    <n v="2348"/>
    <n v="2348"/>
    <n v="2348"/>
    <n v="1209240"/>
  </r>
  <r>
    <x v="61"/>
    <s v="0 GEN CommEq, Hopkins Ridge old"/>
    <s v="General Plant, Electric"/>
    <n v="2103"/>
    <n v="2103"/>
    <n v="2103"/>
    <n v="2103"/>
    <n v="2103"/>
    <n v="2103"/>
    <n v="2103"/>
    <n v="0"/>
    <n v="0"/>
    <n v="0"/>
    <n v="0"/>
    <n v="0"/>
    <n v="0"/>
    <n v="1139062"/>
  </r>
  <r>
    <x v="61"/>
    <s v="0 GEN CommEq, LB #3"/>
    <s v="General Plant, Electric"/>
    <n v="70"/>
    <n v="70"/>
    <n v="70"/>
    <n v="70"/>
    <n v="70"/>
    <n v="70"/>
    <n v="70"/>
    <n v="124"/>
    <n v="124"/>
    <n v="124"/>
    <n v="124"/>
    <n v="124"/>
    <n v="124"/>
    <n v="94516"/>
  </r>
  <r>
    <x v="61"/>
    <s v="0 GEN CommEq, LB #3-NSC"/>
    <s v="General Plant, Electric"/>
    <n v="0"/>
    <n v="0"/>
    <n v="0"/>
    <n v="0"/>
    <n v="0"/>
    <n v="0"/>
    <n v="0"/>
    <n v="0"/>
    <n v="0"/>
    <n v="0"/>
    <n v="0"/>
    <n v="0"/>
    <n v="0"/>
    <n v="0"/>
  </r>
  <r>
    <x v="61"/>
    <s v="0 GEN CommEq, LB#4-2013"/>
    <s v="General Plant, Electric"/>
    <n v="1656"/>
    <n v="1656"/>
    <n v="1656"/>
    <n v="1656"/>
    <n v="1656"/>
    <n v="1656"/>
    <n v="1656"/>
    <n v="1656"/>
    <n v="1656"/>
    <n v="1656"/>
    <n v="1656"/>
    <n v="1656"/>
    <n v="1656"/>
    <n v="1655837"/>
  </r>
  <r>
    <x v="61"/>
    <s v="0 GEN CommEq, LB#4-2013-NSC"/>
    <s v="General Plant, Electric"/>
    <n v="0"/>
    <n v="0"/>
    <n v="0"/>
    <n v="0"/>
    <n v="0"/>
    <n v="0"/>
    <n v="0"/>
    <n v="0"/>
    <n v="0"/>
    <n v="0"/>
    <n v="0"/>
    <n v="0"/>
    <n v="0"/>
    <n v="0"/>
  </r>
  <r>
    <x v="61"/>
    <s v="0 GEN CommEq, LSR"/>
    <s v="General Plant, Electric"/>
    <n v="15928"/>
    <n v="15928"/>
    <n v="15928"/>
    <n v="15928"/>
    <n v="15928"/>
    <n v="15928"/>
    <n v="15928"/>
    <n v="15928"/>
    <n v="15928"/>
    <n v="15928"/>
    <n v="15928"/>
    <n v="15928"/>
    <n v="15928"/>
    <n v="15927851"/>
  </r>
  <r>
    <x v="61"/>
    <s v="0 GEN CommEq, LSR-NSC"/>
    <s v="General Plant, Electric"/>
    <n v="0"/>
    <n v="0"/>
    <n v="0"/>
    <n v="0"/>
    <n v="0"/>
    <n v="0"/>
    <n v="0"/>
    <n v="0"/>
    <n v="0"/>
    <n v="0"/>
    <n v="0"/>
    <n v="0"/>
    <n v="0"/>
    <n v="0"/>
  </r>
  <r>
    <x v="61"/>
    <s v="0 GEN CommEq, MFT OP"/>
    <s v="General Plant, Electric"/>
    <n v="3"/>
    <n v="3"/>
    <n v="3"/>
    <n v="3"/>
    <n v="3"/>
    <n v="3"/>
    <n v="3"/>
    <n v="3"/>
    <n v="3"/>
    <n v="3"/>
    <n v="3"/>
    <n v="3"/>
    <n v="3"/>
    <n v="2655"/>
  </r>
  <r>
    <x v="61"/>
    <s v="0 GEN CommEq, MFT OP-NSC"/>
    <s v="General Plant, Electric"/>
    <n v="0"/>
    <n v="0"/>
    <n v="0"/>
    <n v="0"/>
    <n v="0"/>
    <n v="0"/>
    <n v="0"/>
    <n v="0"/>
    <n v="0"/>
    <n v="0"/>
    <n v="0"/>
    <n v="0"/>
    <n v="0"/>
    <n v="0"/>
  </r>
  <r>
    <x v="61"/>
    <s v="0 GEN CommEq, Mint Farm"/>
    <s v="General Plant, Electric"/>
    <n v="299"/>
    <n v="299"/>
    <n v="299"/>
    <n v="299"/>
    <n v="299"/>
    <n v="299"/>
    <n v="299"/>
    <n v="299"/>
    <n v="299"/>
    <n v="299"/>
    <n v="299"/>
    <n v="299"/>
    <n v="299"/>
    <n v="298561"/>
  </r>
  <r>
    <x v="61"/>
    <s v="0 GEN CommEq, Mint Farm-NSC"/>
    <s v="General Plant, Electric"/>
    <n v="0"/>
    <n v="0"/>
    <n v="0"/>
    <n v="0"/>
    <n v="0"/>
    <n v="0"/>
    <n v="0"/>
    <n v="0"/>
    <n v="0"/>
    <n v="0"/>
    <n v="0"/>
    <n v="0"/>
    <n v="0"/>
    <n v="0"/>
  </r>
  <r>
    <x v="61"/>
    <s v="0 GEN CommEq, Snoq 1-2013"/>
    <s v="General Plant, Electric"/>
    <n v="0"/>
    <n v="0"/>
    <n v="0"/>
    <n v="0"/>
    <n v="0"/>
    <n v="0"/>
    <n v="0"/>
    <n v="0"/>
    <n v="0"/>
    <n v="0"/>
    <n v="0"/>
    <n v="0"/>
    <n v="0"/>
    <n v="0"/>
  </r>
  <r>
    <x v="61"/>
    <s v="0 GEN CommEq, Snoq 1-2013-NSC"/>
    <s v="General Plant, Electric"/>
    <n v="0"/>
    <n v="0"/>
    <n v="0"/>
    <n v="0"/>
    <n v="0"/>
    <n v="0"/>
    <n v="0"/>
    <n v="0"/>
    <n v="0"/>
    <n v="0"/>
    <n v="0"/>
    <n v="0"/>
    <n v="0"/>
    <n v="0"/>
  </r>
  <r>
    <x v="61"/>
    <s v="0 GEN CommEq, Snoq 2-2013"/>
    <s v="General Plant, Electric"/>
    <n v="0"/>
    <n v="0"/>
    <n v="0"/>
    <n v="0"/>
    <n v="0"/>
    <n v="0"/>
    <n v="0"/>
    <n v="0"/>
    <n v="0"/>
    <n v="0"/>
    <n v="0"/>
    <n v="0"/>
    <n v="0"/>
    <n v="0"/>
  </r>
  <r>
    <x v="61"/>
    <s v="0 GEN CommEq, Snoq 2-2013-NSC"/>
    <s v="General Plant, Electric"/>
    <n v="0"/>
    <n v="0"/>
    <n v="0"/>
    <n v="0"/>
    <n v="0"/>
    <n v="0"/>
    <n v="0"/>
    <n v="0"/>
    <n v="0"/>
    <n v="0"/>
    <n v="0"/>
    <n v="0"/>
    <n v="0"/>
    <n v="0"/>
  </r>
  <r>
    <x v="61"/>
    <s v="0 GEN CommEq, Sumas new"/>
    <s v="General Plant, Electric"/>
    <n v="150"/>
    <n v="150"/>
    <n v="150"/>
    <n v="150"/>
    <n v="150"/>
    <n v="150"/>
    <n v="150"/>
    <n v="150"/>
    <n v="150"/>
    <n v="150"/>
    <n v="150"/>
    <n v="150"/>
    <n v="150"/>
    <n v="150385"/>
  </r>
  <r>
    <x v="61"/>
    <s v="0 GEN CommEq, Sumas new-NSC"/>
    <s v="General Plant, Electric"/>
    <n v="0"/>
    <n v="0"/>
    <n v="0"/>
    <n v="0"/>
    <n v="0"/>
    <n v="0"/>
    <n v="0"/>
    <n v="0"/>
    <n v="0"/>
    <n v="0"/>
    <n v="0"/>
    <n v="0"/>
    <n v="0"/>
    <n v="0"/>
  </r>
  <r>
    <x v="61"/>
    <s v="0 GEN CommEq, SumasOPold-RET"/>
    <s v="General Plant, Electric"/>
    <n v="0"/>
    <n v="0"/>
    <n v="0"/>
    <n v="0"/>
    <n v="0"/>
    <n v="0"/>
    <n v="0"/>
    <n v="0"/>
    <n v="0"/>
    <n v="0"/>
    <n v="0"/>
    <n v="0"/>
    <n v="0"/>
    <n v="0"/>
  </r>
  <r>
    <x v="61"/>
    <s v="0 GEN CommEq, UBK"/>
    <s v="General Plant, Electric"/>
    <n v="70"/>
    <n v="70"/>
    <n v="70"/>
    <n v="70"/>
    <n v="70"/>
    <n v="70"/>
    <n v="70"/>
    <n v="426"/>
    <n v="426"/>
    <n v="426"/>
    <n v="426"/>
    <n v="426"/>
    <n v="426"/>
    <n v="233036"/>
  </r>
  <r>
    <x v="61"/>
    <s v="0 GEN CommEq, UBK-NSC"/>
    <s v="General Plant, Electric"/>
    <n v="0"/>
    <n v="0"/>
    <n v="0"/>
    <n v="0"/>
    <n v="0"/>
    <n v="0"/>
    <n v="0"/>
    <n v="0"/>
    <n v="0"/>
    <n v="0"/>
    <n v="0"/>
    <n v="0"/>
    <n v="0"/>
    <n v="0"/>
  </r>
  <r>
    <x v="61"/>
    <s v="0 GEN CommEq, Wild Horse new"/>
    <s v="General Plant, Electric"/>
    <n v="805"/>
    <n v="805"/>
    <n v="805"/>
    <n v="805"/>
    <n v="805"/>
    <n v="806"/>
    <n v="806"/>
    <n v="2619"/>
    <n v="2619"/>
    <n v="2619"/>
    <n v="2619"/>
    <n v="2619"/>
    <n v="2619"/>
    <n v="1636527"/>
  </r>
  <r>
    <x v="61"/>
    <s v="0 GEN CommEq, Wild Horse old"/>
    <s v="General Plant, Electric"/>
    <n v="1813"/>
    <n v="1813"/>
    <n v="1813"/>
    <n v="1813"/>
    <n v="1813"/>
    <n v="1813"/>
    <n v="1813"/>
    <n v="0"/>
    <n v="0"/>
    <n v="0"/>
    <n v="0"/>
    <n v="0"/>
    <n v="0"/>
    <n v="981859"/>
  </r>
  <r>
    <x v="61"/>
    <s v="0 GEN CommEq, Wld Hrs new-NSC"/>
    <s v="General Plant, Electric"/>
    <n v="0"/>
    <n v="0"/>
    <n v="0"/>
    <n v="0"/>
    <n v="0"/>
    <n v="0"/>
    <n v="0"/>
    <n v="0"/>
    <n v="0"/>
    <n v="0"/>
    <n v="0"/>
    <n v="0"/>
    <n v="0"/>
    <n v="0"/>
  </r>
  <r>
    <x v="61"/>
    <s v="0 GEN CommEq, Wld Hrs old-NSC"/>
    <s v="General Plant, Electric"/>
    <n v="0"/>
    <n v="0"/>
    <n v="0"/>
    <n v="0"/>
    <n v="0"/>
    <n v="0"/>
    <n v="0"/>
    <n v="0"/>
    <n v="0"/>
    <n v="0"/>
    <n v="0"/>
    <n v="0"/>
    <n v="0"/>
    <n v="0"/>
  </r>
  <r>
    <x v="61"/>
    <s v="1 GEN Mobile Communicat-RET"/>
    <s v="General Plant, Electric"/>
    <n v="0"/>
    <n v="0"/>
    <n v="0"/>
    <n v="0"/>
    <n v="0"/>
    <n v="0"/>
    <n v="0"/>
    <n v="0"/>
    <n v="0"/>
    <n v="0"/>
    <n v="0"/>
    <n v="0"/>
    <n v="0"/>
    <n v="0"/>
  </r>
  <r>
    <x v="61"/>
    <s v="3 GEN Portable Radio Eq- RET"/>
    <s v="General Plant, Electric"/>
    <n v="0"/>
    <n v="0"/>
    <n v="0"/>
    <n v="0"/>
    <n v="0"/>
    <n v="0"/>
    <n v="0"/>
    <n v="0"/>
    <n v="0"/>
    <n v="0"/>
    <n v="0"/>
    <n v="0"/>
    <n v="0"/>
    <n v="0"/>
  </r>
  <r>
    <x v="62"/>
    <s v="0 GEN Misc Equip, Encogen"/>
    <s v="General Plant, Electric"/>
    <n v="0"/>
    <n v="0"/>
    <n v="0"/>
    <n v="0"/>
    <n v="0"/>
    <n v="0"/>
    <n v="0"/>
    <n v="1"/>
    <n v="1"/>
    <n v="1"/>
    <n v="1"/>
    <n v="1"/>
    <n v="1"/>
    <n v="283"/>
  </r>
  <r>
    <x v="62"/>
    <s v="0 GEN Misc Equip, Encogen-NSC"/>
    <s v="General Plant, Electric"/>
    <n v="0"/>
    <n v="0"/>
    <n v="0"/>
    <n v="0"/>
    <n v="0"/>
    <n v="0"/>
    <n v="0"/>
    <n v="0"/>
    <n v="0"/>
    <n v="0"/>
    <n v="0"/>
    <n v="0"/>
    <n v="0"/>
    <n v="0"/>
  </r>
  <r>
    <x v="62"/>
    <s v="0 GEN Misc Equip, Frederick"/>
    <s v="General Plant, Electric"/>
    <n v="1"/>
    <n v="1"/>
    <n v="1"/>
    <n v="1"/>
    <n v="1"/>
    <n v="1"/>
    <n v="1"/>
    <n v="1"/>
    <n v="1"/>
    <n v="1"/>
    <n v="1"/>
    <n v="1"/>
    <n v="1"/>
    <n v="1390"/>
  </r>
  <r>
    <x v="62"/>
    <s v="0 GEN Misc Equip, Frederick-NSC"/>
    <s v="General Plant, Electric"/>
    <n v="0"/>
    <n v="0"/>
    <n v="0"/>
    <n v="0"/>
    <n v="0"/>
    <n v="0"/>
    <n v="0"/>
    <n v="0"/>
    <n v="0"/>
    <n v="0"/>
    <n v="0"/>
    <n v="0"/>
    <n v="0"/>
    <n v="0"/>
  </r>
  <r>
    <x v="62"/>
    <s v="0 GEN Misc Equipment, new"/>
    <s v="General Plant, Electric"/>
    <n v="231"/>
    <n v="231"/>
    <n v="231"/>
    <n v="231"/>
    <n v="231"/>
    <n v="231"/>
    <n v="231"/>
    <n v="269"/>
    <n v="269"/>
    <n v="269"/>
    <n v="269"/>
    <n v="269"/>
    <n v="269"/>
    <n v="248295"/>
  </r>
  <r>
    <x v="62"/>
    <s v="0 GEN Misc Equipment, new-NSC"/>
    <s v="General Plant, Electric"/>
    <n v="0"/>
    <n v="0"/>
    <n v="0"/>
    <n v="0"/>
    <n v="0"/>
    <n v="0"/>
    <n v="0"/>
    <n v="0"/>
    <n v="0"/>
    <n v="0"/>
    <n v="0"/>
    <n v="0"/>
    <n v="0"/>
    <n v="0"/>
  </r>
  <r>
    <x v="62"/>
    <s v="0 GEN Misc Equipment, old"/>
    <s v="General Plant, Electric"/>
    <n v="43"/>
    <n v="43"/>
    <n v="43"/>
    <n v="43"/>
    <n v="43"/>
    <n v="43"/>
    <n v="43"/>
    <n v="0"/>
    <n v="0"/>
    <n v="0"/>
    <n v="0"/>
    <n v="0"/>
    <n v="0"/>
    <n v="23306"/>
  </r>
  <r>
    <x v="62"/>
    <s v="0 GEN Misc Equipment, old-NSC"/>
    <s v="General Plant, Electric"/>
    <n v="0"/>
    <n v="0"/>
    <n v="0"/>
    <n v="0"/>
    <n v="0"/>
    <n v="0"/>
    <n v="0"/>
    <n v="0"/>
    <n v="0"/>
    <n v="0"/>
    <n v="0"/>
    <n v="0"/>
    <n v="0"/>
    <n v="0"/>
  </r>
  <r>
    <x v="62"/>
    <s v="0 GEN Misc Equipment, Sumas"/>
    <s v="General Plant, Electric"/>
    <n v="1"/>
    <n v="1"/>
    <n v="1"/>
    <n v="1"/>
    <n v="1"/>
    <n v="1"/>
    <n v="1"/>
    <n v="1"/>
    <n v="1"/>
    <n v="1"/>
    <n v="1"/>
    <n v="1"/>
    <n v="1"/>
    <n v="1307"/>
  </r>
  <r>
    <x v="62"/>
    <s v="0 GEN Misc Equipment, Sumas-NSC"/>
    <s v="General Plant, Electric"/>
    <n v="0"/>
    <n v="0"/>
    <n v="0"/>
    <n v="0"/>
    <n v="0"/>
    <n v="0"/>
    <n v="0"/>
    <n v="0"/>
    <n v="0"/>
    <n v="0"/>
    <n v="0"/>
    <n v="0"/>
    <n v="0"/>
    <n v="0"/>
  </r>
  <r>
    <x v="62"/>
    <s v="0 GEN Misc Equipment, UBK"/>
    <s v="General Plant, Electric"/>
    <n v="1"/>
    <n v="1"/>
    <n v="1"/>
    <n v="1"/>
    <n v="1"/>
    <n v="1"/>
    <n v="1"/>
    <n v="5"/>
    <n v="5"/>
    <n v="5"/>
    <n v="5"/>
    <n v="5"/>
    <n v="5"/>
    <n v="2811"/>
  </r>
  <r>
    <x v="62"/>
    <s v="0 GEN Misc Equipment, UBK-NSC"/>
    <s v="General Plant, Electric"/>
    <n v="0"/>
    <n v="0"/>
    <n v="0"/>
    <n v="0"/>
    <n v="0"/>
    <n v="0"/>
    <n v="0"/>
    <n v="0"/>
    <n v="0"/>
    <n v="0"/>
    <n v="0"/>
    <n v="0"/>
    <n v="0"/>
    <n v="0"/>
  </r>
  <r>
    <x v="62"/>
    <s v="1 GEN Misc Equipment- RET"/>
    <s v="General Plant, Electric"/>
    <n v="0"/>
    <n v="0"/>
    <n v="0"/>
    <n v="0"/>
    <n v="0"/>
    <n v="0"/>
    <n v="0"/>
    <n v="0"/>
    <n v="0"/>
    <n v="0"/>
    <n v="0"/>
    <n v="0"/>
    <n v="0"/>
    <n v="0"/>
  </r>
  <r>
    <x v="63"/>
    <s v="GEN ARO General Plant"/>
    <s v="General Plant, Electric"/>
    <n v="0"/>
    <n v="0"/>
    <n v="0"/>
    <n v="0"/>
    <n v="0"/>
    <n v="0"/>
    <n v="0"/>
    <n v="0"/>
    <n v="0"/>
    <n v="0"/>
    <n v="0"/>
    <n v="0"/>
    <n v="0"/>
    <n v="0"/>
  </r>
  <r>
    <x v="64"/>
    <s v="INT Franchises &amp; Consents"/>
    <s v="Intangible Plant, Common"/>
    <n v="220"/>
    <n v="220"/>
    <n v="220"/>
    <n v="220"/>
    <n v="220"/>
    <n v="220"/>
    <n v="220"/>
    <n v="220"/>
    <n v="220"/>
    <n v="220"/>
    <n v="220"/>
    <n v="220"/>
    <n v="220"/>
    <n v="219564"/>
  </r>
  <r>
    <x v="65"/>
    <s v="105 INT Misc Intangibles"/>
    <s v="Intangible Plant, Common"/>
    <n v="0"/>
    <n v="0"/>
    <n v="0"/>
    <n v="0"/>
    <n v="0"/>
    <n v="0"/>
    <n v="0"/>
    <n v="0"/>
    <n v="0"/>
    <n v="0"/>
    <n v="0"/>
    <n v="0"/>
    <n v="0"/>
    <n v="0"/>
  </r>
  <r>
    <x v="65"/>
    <s v="118 CMN Misc Intangible- RET"/>
    <s v="Intangible Plant, Common"/>
    <n v="0"/>
    <n v="0"/>
    <n v="0"/>
    <n v="0"/>
    <n v="0"/>
    <n v="0"/>
    <n v="0"/>
    <n v="0"/>
    <n v="0"/>
    <n v="0"/>
    <n v="0"/>
    <n v="0"/>
    <n v="0"/>
    <n v="0"/>
  </r>
  <r>
    <x v="65"/>
    <s v="CMN Software, CLX System-RET"/>
    <s v="Intangible Plant, Common"/>
    <n v="0"/>
    <n v="0"/>
    <n v="0"/>
    <n v="0"/>
    <n v="0"/>
    <n v="0"/>
    <n v="0"/>
    <n v="0"/>
    <n v="0"/>
    <n v="0"/>
    <n v="0"/>
    <n v="0"/>
    <n v="0"/>
    <n v="0"/>
  </r>
  <r>
    <x v="65"/>
    <s v="INT Misc Intangible Plant"/>
    <s v="Intangible Plant, Common"/>
    <n v="271464"/>
    <n v="267712"/>
    <n v="265413"/>
    <n v="266292"/>
    <n v="270124"/>
    <n v="295865"/>
    <n v="320864"/>
    <n v="325643"/>
    <n v="326952"/>
    <n v="389263"/>
    <n v="438821"/>
    <n v="449226"/>
    <n v="482195"/>
    <n v="332750379"/>
  </r>
  <r>
    <x v="65"/>
    <s v="INT Misc Intangible Plant-NSC"/>
    <s v="Intangible Plant, Common"/>
    <n v="0"/>
    <n v="0"/>
    <n v="0"/>
    <n v="0"/>
    <n v="0"/>
    <n v="0"/>
    <n v="0"/>
    <n v="0"/>
    <n v="0"/>
    <n v="0"/>
    <n v="0"/>
    <n v="0"/>
    <n v="0"/>
    <n v="0"/>
  </r>
  <r>
    <x v="66"/>
    <s v="None, Common"/>
    <s v="Intangible Plant, Common"/>
    <n v="0"/>
    <n v="0"/>
    <n v="0"/>
    <n v="0"/>
    <n v="0"/>
    <n v="0"/>
    <n v="0"/>
    <n v="0"/>
    <n v="0"/>
    <n v="0"/>
    <n v="0"/>
    <n v="0"/>
    <n v="0"/>
    <n v="0"/>
  </r>
  <r>
    <x v="67"/>
    <s v="105 CMN Land &amp; Land Rights"/>
    <s v="General Plant, Common"/>
    <n v="0"/>
    <n v="0"/>
    <n v="0"/>
    <n v="0"/>
    <n v="0"/>
    <n v="0"/>
    <n v="0"/>
    <n v="0"/>
    <n v="0"/>
    <n v="0"/>
    <n v="0"/>
    <n v="0"/>
    <n v="0"/>
    <n v="0"/>
  </r>
  <r>
    <x v="67"/>
    <s v="CMN Easements"/>
    <s v="General Plant, Common"/>
    <n v="14083"/>
    <n v="14083"/>
    <n v="14083"/>
    <n v="14083"/>
    <n v="14083"/>
    <n v="14083"/>
    <n v="14083"/>
    <n v="14083"/>
    <n v="14083"/>
    <n v="14083"/>
    <n v="14083"/>
    <n v="14083"/>
    <n v="14083"/>
    <n v="14082568"/>
  </r>
  <r>
    <x v="67"/>
    <s v="CMN Land &amp; Land Rights"/>
    <s v="General Plant, Common"/>
    <n v="30311"/>
    <n v="32016"/>
    <n v="32022"/>
    <n v="32022"/>
    <n v="32023"/>
    <n v="32023"/>
    <n v="32023"/>
    <n v="32024"/>
    <n v="32024"/>
    <n v="32024"/>
    <n v="32024"/>
    <n v="32024"/>
    <n v="32024"/>
    <n v="31951391"/>
  </r>
  <r>
    <x v="68"/>
    <s v="0 CMN Str/Impv, Elliott Ave-NSC"/>
    <s v="General Plant, Common"/>
    <n v="0"/>
    <n v="0"/>
    <n v="0"/>
    <n v="0"/>
    <n v="0"/>
    <n v="0"/>
    <n v="0"/>
    <n v="0"/>
    <n v="0"/>
    <n v="0"/>
    <n v="0"/>
    <n v="0"/>
    <n v="0"/>
    <n v="0"/>
  </r>
  <r>
    <x v="68"/>
    <s v="0 CMN Str/Impv, Elliott Avenue"/>
    <s v="General Plant, Common"/>
    <n v="0"/>
    <n v="0"/>
    <n v="0"/>
    <n v="0"/>
    <n v="0"/>
    <n v="0"/>
    <n v="0"/>
    <n v="0"/>
    <n v="0"/>
    <n v="0"/>
    <n v="0"/>
    <n v="0"/>
    <n v="0"/>
    <n v="0"/>
  </r>
  <r>
    <x v="68"/>
    <s v="0 CMN Str/Impv, ESO"/>
    <s v="General Plant, Common"/>
    <n v="26512"/>
    <n v="26512"/>
    <n v="26512"/>
    <n v="26512"/>
    <n v="26512"/>
    <n v="26512"/>
    <n v="26512"/>
    <n v="26512"/>
    <n v="26512"/>
    <n v="26512"/>
    <n v="26512"/>
    <n v="26512"/>
    <n v="26512"/>
    <n v="26511758"/>
  </r>
  <r>
    <x v="68"/>
    <s v="0 CMN Str/Impv, ESO-NSC"/>
    <s v="General Plant, Common"/>
    <n v="0"/>
    <n v="0"/>
    <n v="0"/>
    <n v="0"/>
    <n v="0"/>
    <n v="0"/>
    <n v="0"/>
    <n v="0"/>
    <n v="0"/>
    <n v="0"/>
    <n v="0"/>
    <n v="0"/>
    <n v="0"/>
    <n v="0"/>
  </r>
  <r>
    <x v="68"/>
    <s v="0 CMN Str/Impv, Factoria Svc Ct"/>
    <s v="General Plant, Common"/>
    <n v="18044"/>
    <n v="18044"/>
    <n v="18044"/>
    <n v="18044"/>
    <n v="18044"/>
    <n v="18044"/>
    <n v="18044"/>
    <n v="18044"/>
    <n v="18044"/>
    <n v="18044"/>
    <n v="18044"/>
    <n v="18044"/>
    <n v="18044"/>
    <n v="18043764"/>
  </r>
  <r>
    <x v="68"/>
    <s v="0 CMN Str/Impv, Factoria Sv-NSC"/>
    <s v="General Plant, Common"/>
    <n v="0"/>
    <n v="0"/>
    <n v="0"/>
    <n v="0"/>
    <n v="0"/>
    <n v="0"/>
    <n v="0"/>
    <n v="0"/>
    <n v="0"/>
    <n v="0"/>
    <n v="0"/>
    <n v="0"/>
    <n v="0"/>
    <n v="0"/>
  </r>
  <r>
    <x v="68"/>
    <s v="0 CMN Str/Impv, Factoria Trailr"/>
    <s v="General Plant, Common"/>
    <n v="21"/>
    <n v="21"/>
    <n v="21"/>
    <n v="21"/>
    <n v="21"/>
    <n v="21"/>
    <n v="21"/>
    <n v="21"/>
    <n v="21"/>
    <n v="21"/>
    <n v="21"/>
    <n v="21"/>
    <n v="21"/>
    <n v="21238"/>
  </r>
  <r>
    <x v="68"/>
    <s v="0 CMN Str/Impv, Factoria Tr-NSC"/>
    <s v="General Plant, Common"/>
    <n v="0"/>
    <n v="0"/>
    <n v="0"/>
    <n v="0"/>
    <n v="0"/>
    <n v="0"/>
    <n v="0"/>
    <n v="0"/>
    <n v="0"/>
    <n v="0"/>
    <n v="0"/>
    <n v="0"/>
    <n v="0"/>
    <n v="0"/>
  </r>
  <r>
    <x v="68"/>
    <s v="0 CMN Str/Impv, Fleet Svc Facl"/>
    <s v="General Plant, Common"/>
    <n v="4732"/>
    <n v="4732"/>
    <n v="4732"/>
    <n v="4732"/>
    <n v="4732"/>
    <n v="4732"/>
    <n v="4732"/>
    <n v="4732"/>
    <n v="4732"/>
    <n v="4732"/>
    <n v="4732"/>
    <n v="4732"/>
    <n v="4732"/>
    <n v="4732297"/>
  </r>
  <r>
    <x v="68"/>
    <s v="0 CMN Str/Impv, Fleet Svc F-NSC"/>
    <s v="General Plant, Common"/>
    <n v="0"/>
    <n v="0"/>
    <n v="0"/>
    <n v="0"/>
    <n v="0"/>
    <n v="0"/>
    <n v="0"/>
    <n v="0"/>
    <n v="0"/>
    <n v="0"/>
    <n v="0"/>
    <n v="0"/>
    <n v="0"/>
    <n v="0"/>
  </r>
  <r>
    <x v="68"/>
    <s v="0 CMN Str/Impv, Howell Bldg"/>
    <s v="General Plant, Common"/>
    <n v="967"/>
    <n v="967"/>
    <n v="967"/>
    <n v="967"/>
    <n v="967"/>
    <n v="967"/>
    <n v="967"/>
    <n v="967"/>
    <n v="967"/>
    <n v="967"/>
    <n v="967"/>
    <n v="967"/>
    <n v="967"/>
    <n v="967388"/>
  </r>
  <r>
    <x v="68"/>
    <s v="0 CMN Str/Impv, Howell Bldg-NSC"/>
    <s v="General Plant, Common"/>
    <n v="0"/>
    <n v="0"/>
    <n v="0"/>
    <n v="0"/>
    <n v="0"/>
    <n v="0"/>
    <n v="0"/>
    <n v="0"/>
    <n v="0"/>
    <n v="0"/>
    <n v="0"/>
    <n v="0"/>
    <n v="0"/>
    <n v="0"/>
  </r>
  <r>
    <x v="68"/>
    <s v="0 CMN Str/Impv, Kittitas Svc Ct"/>
    <s v="General Plant, Common"/>
    <n v="2968"/>
    <n v="2968"/>
    <n v="2968"/>
    <n v="2968"/>
    <n v="2968"/>
    <n v="2968"/>
    <n v="2968"/>
    <n v="2968"/>
    <n v="2968"/>
    <n v="2968"/>
    <n v="2968"/>
    <n v="2968"/>
    <n v="2968"/>
    <n v="2967832"/>
  </r>
  <r>
    <x v="68"/>
    <s v="0 CMN Str/Impv, Kittitas Sv-NSC"/>
    <s v="General Plant, Common"/>
    <n v="0"/>
    <n v="0"/>
    <n v="0"/>
    <n v="0"/>
    <n v="0"/>
    <n v="0"/>
    <n v="0"/>
    <n v="0"/>
    <n v="0"/>
    <n v="0"/>
    <n v="0"/>
    <n v="0"/>
    <n v="0"/>
    <n v="0"/>
  </r>
  <r>
    <x v="68"/>
    <s v="0 CMN Str/Impv, Olympia Bus/Eng"/>
    <s v="General Plant, Common"/>
    <n v="3459"/>
    <n v="3459"/>
    <n v="3459"/>
    <n v="3459"/>
    <n v="3459"/>
    <n v="3459"/>
    <n v="3459"/>
    <n v="3459"/>
    <n v="3459"/>
    <n v="3459"/>
    <n v="3459"/>
    <n v="3459"/>
    <n v="3459"/>
    <n v="3458656"/>
  </r>
  <r>
    <x v="68"/>
    <s v="0 CMN Str/Impv, Olympia Bus-NSC"/>
    <s v="General Plant, Common"/>
    <n v="0"/>
    <n v="0"/>
    <n v="0"/>
    <n v="0"/>
    <n v="0"/>
    <n v="0"/>
    <n v="0"/>
    <n v="0"/>
    <n v="0"/>
    <n v="0"/>
    <n v="0"/>
    <n v="0"/>
    <n v="0"/>
    <n v="0"/>
  </r>
  <r>
    <x v="68"/>
    <s v="0 CMN Str/Impv, Olympia Svc Ctr"/>
    <s v="General Plant, Common"/>
    <n v="5741"/>
    <n v="5741"/>
    <n v="5741"/>
    <n v="5741"/>
    <n v="5741"/>
    <n v="5741"/>
    <n v="5741"/>
    <n v="5741"/>
    <n v="5741"/>
    <n v="5741"/>
    <n v="5741"/>
    <n v="5741"/>
    <n v="5741"/>
    <n v="5740928"/>
  </r>
  <r>
    <x v="68"/>
    <s v="0 CMN Str/Impv, Olympia Svc-NSC"/>
    <s v="General Plant, Common"/>
    <n v="0"/>
    <n v="0"/>
    <n v="0"/>
    <n v="0"/>
    <n v="0"/>
    <n v="0"/>
    <n v="0"/>
    <n v="0"/>
    <n v="0"/>
    <n v="0"/>
    <n v="0"/>
    <n v="0"/>
    <n v="0"/>
    <n v="0"/>
  </r>
  <r>
    <x v="68"/>
    <s v="0 CMN Str/Impv, Puyallup Svc Ct"/>
    <s v="General Plant, Common"/>
    <n v="1407"/>
    <n v="1407"/>
    <n v="1407"/>
    <n v="1407"/>
    <n v="1407"/>
    <n v="1407"/>
    <n v="1407"/>
    <n v="1407"/>
    <n v="1407"/>
    <n v="1407"/>
    <n v="1407"/>
    <n v="1407"/>
    <n v="1407"/>
    <n v="1407438"/>
  </r>
  <r>
    <x v="68"/>
    <s v="0 CMN Str/Impv, Puyallup Sv-NSC"/>
    <s v="General Plant, Common"/>
    <n v="0"/>
    <n v="0"/>
    <n v="0"/>
    <n v="0"/>
    <n v="0"/>
    <n v="0"/>
    <n v="0"/>
    <n v="0"/>
    <n v="0"/>
    <n v="0"/>
    <n v="0"/>
    <n v="0"/>
    <n v="0"/>
    <n v="0"/>
  </r>
  <r>
    <x v="68"/>
    <s v="0 CMN Str/Impv, Pwr Sys Bldg"/>
    <s v="General Plant, Common"/>
    <n v="0"/>
    <n v="0"/>
    <n v="0"/>
    <n v="0"/>
    <n v="0"/>
    <n v="0"/>
    <n v="0"/>
    <n v="0"/>
    <n v="0"/>
    <n v="0"/>
    <n v="0"/>
    <n v="0"/>
    <n v="0"/>
    <n v="0"/>
  </r>
  <r>
    <x v="68"/>
    <s v="0 CMN Str/Impv, Pwr Sys Bld-NSC"/>
    <s v="General Plant, Common"/>
    <n v="0"/>
    <n v="0"/>
    <n v="0"/>
    <n v="0"/>
    <n v="0"/>
    <n v="0"/>
    <n v="0"/>
    <n v="0"/>
    <n v="0"/>
    <n v="0"/>
    <n v="0"/>
    <n v="0"/>
    <n v="0"/>
    <n v="0"/>
  </r>
  <r>
    <x v="68"/>
    <s v="0 CMN Str/Impv, S King Complex"/>
    <s v="General Plant, Common"/>
    <n v="26439"/>
    <n v="26350"/>
    <n v="26460"/>
    <n v="26456"/>
    <n v="26458"/>
    <n v="26462"/>
    <n v="26462"/>
    <n v="26462"/>
    <n v="26033"/>
    <n v="26452"/>
    <n v="26425"/>
    <n v="26439"/>
    <n v="26439"/>
    <n v="26408266"/>
  </r>
  <r>
    <x v="68"/>
    <s v="0 CMN Str/Impv, S King Comp-NSC"/>
    <s v="General Plant, Common"/>
    <n v="0"/>
    <n v="0"/>
    <n v="0"/>
    <n v="0"/>
    <n v="0"/>
    <n v="0"/>
    <n v="0"/>
    <n v="0"/>
    <n v="0"/>
    <n v="0"/>
    <n v="0"/>
    <n v="0"/>
    <n v="0"/>
    <n v="0"/>
  </r>
  <r>
    <x v="68"/>
    <s v="0 CMN Str/Impv, Tacoma Office"/>
    <s v="General Plant, Common"/>
    <n v="8528"/>
    <n v="8303"/>
    <n v="8304"/>
    <n v="8307"/>
    <n v="8327"/>
    <n v="8536"/>
    <n v="8536"/>
    <n v="8536"/>
    <n v="8537"/>
    <n v="8537"/>
    <n v="8537"/>
    <n v="8537"/>
    <n v="8537"/>
    <n v="8460641"/>
  </r>
  <r>
    <x v="68"/>
    <s v="0 CMN Str/Impv, Tacoma Offi-NSC"/>
    <s v="General Plant, Common"/>
    <n v="0"/>
    <n v="0"/>
    <n v="0"/>
    <n v="0"/>
    <n v="0"/>
    <n v="0"/>
    <n v="0"/>
    <n v="0"/>
    <n v="0"/>
    <n v="0"/>
    <n v="0"/>
    <n v="0"/>
    <n v="0"/>
    <n v="0"/>
  </r>
  <r>
    <x v="68"/>
    <s v="0 CMN Structure &amp; Improveme-NSC"/>
    <s v="General Plant, Common"/>
    <n v="0"/>
    <n v="0"/>
    <n v="0"/>
    <n v="0"/>
    <n v="0"/>
    <n v="0"/>
    <n v="0"/>
    <n v="0"/>
    <n v="0"/>
    <n v="0"/>
    <n v="0"/>
    <n v="0"/>
    <n v="0"/>
    <n v="0"/>
  </r>
  <r>
    <x v="68"/>
    <s v="0 CMN Structure &amp; Improvement"/>
    <s v="General Plant, Common"/>
    <n v="47467"/>
    <n v="48879"/>
    <n v="48956"/>
    <n v="53581"/>
    <n v="49302"/>
    <n v="49278"/>
    <n v="49268"/>
    <n v="49266"/>
    <n v="49446"/>
    <n v="58464"/>
    <n v="58657"/>
    <n v="58833"/>
    <n v="63717"/>
    <n v="52460079"/>
  </r>
  <r>
    <x v="68"/>
    <s v="1 CMN LH, Bothell Access Ce-NSC"/>
    <s v="General Plant, Common"/>
    <n v="0"/>
    <n v="0"/>
    <n v="0"/>
    <n v="0"/>
    <n v="0"/>
    <n v="0"/>
    <n v="0"/>
    <n v="0"/>
    <n v="0"/>
    <n v="0"/>
    <n v="0"/>
    <n v="0"/>
    <n v="0"/>
    <n v="0"/>
  </r>
  <r>
    <x v="68"/>
    <s v="1 CMN LH, Bothell Access Center"/>
    <s v="General Plant, Common"/>
    <n v="1175"/>
    <n v="1175"/>
    <n v="1175"/>
    <n v="1175"/>
    <n v="1175"/>
    <n v="1175"/>
    <n v="1175"/>
    <n v="1175"/>
    <n v="1175"/>
    <n v="1175"/>
    <n v="1175"/>
    <n v="1175"/>
    <n v="1175"/>
    <n v="1174683"/>
  </r>
  <r>
    <x v="68"/>
    <s v="1 CMN LH, Bothell Call Ctr-RET"/>
    <s v="General Plant, Common"/>
    <n v="0"/>
    <n v="0"/>
    <n v="0"/>
    <n v="0"/>
    <n v="0"/>
    <n v="0"/>
    <n v="0"/>
    <n v="0"/>
    <n v="0"/>
    <n v="0"/>
    <n v="0"/>
    <n v="0"/>
    <n v="0"/>
    <n v="0"/>
  </r>
  <r>
    <x v="68"/>
    <s v="1 CMN LH, Bothell Data Center"/>
    <s v="General Plant, Common"/>
    <n v="8876"/>
    <n v="8876"/>
    <n v="8876"/>
    <n v="8876"/>
    <n v="8876"/>
    <n v="8876"/>
    <n v="8876"/>
    <n v="8876"/>
    <n v="8876"/>
    <n v="8876"/>
    <n v="8876"/>
    <n v="8876"/>
    <n v="8876"/>
    <n v="8876073"/>
  </r>
  <r>
    <x v="68"/>
    <s v="1 CMN LH, Bothell Data Cent-NSC"/>
    <s v="General Plant, Common"/>
    <n v="0"/>
    <n v="0"/>
    <n v="0"/>
    <n v="0"/>
    <n v="0"/>
    <n v="0"/>
    <n v="0"/>
    <n v="0"/>
    <n v="0"/>
    <n v="0"/>
    <n v="0"/>
    <n v="0"/>
    <n v="0"/>
    <n v="0"/>
  </r>
  <r>
    <x v="68"/>
    <s v="1 CMN LH, Ellensburg-RETIRED"/>
    <s v="General Plant, Common"/>
    <n v="0"/>
    <n v="0"/>
    <n v="0"/>
    <n v="0"/>
    <n v="0"/>
    <n v="0"/>
    <n v="0"/>
    <n v="0"/>
    <n v="0"/>
    <n v="0"/>
    <n v="0"/>
    <n v="0"/>
    <n v="0"/>
    <n v="0"/>
  </r>
  <r>
    <x v="68"/>
    <s v="1 CMN LH, Expired"/>
    <s v="General Plant, Common"/>
    <n v="0"/>
    <n v="0"/>
    <n v="0"/>
    <n v="0"/>
    <n v="0"/>
    <n v="0"/>
    <n v="0"/>
    <n v="0"/>
    <n v="0"/>
    <n v="0"/>
    <n v="0"/>
    <n v="0"/>
    <n v="0"/>
    <n v="0"/>
  </r>
  <r>
    <x v="68"/>
    <s v="1 CMN LH, Freeland Bus Ofc"/>
    <s v="General Plant, Common"/>
    <n v="369"/>
    <n v="369"/>
    <n v="369"/>
    <n v="369"/>
    <n v="369"/>
    <n v="369"/>
    <n v="369"/>
    <n v="369"/>
    <n v="369"/>
    <n v="369"/>
    <n v="369"/>
    <n v="369"/>
    <n v="369"/>
    <n v="369061"/>
  </r>
  <r>
    <x v="68"/>
    <s v="1 CMN LH, Freeland Bus Ofc-NSC"/>
    <s v="General Plant, Common"/>
    <n v="0"/>
    <n v="0"/>
    <n v="0"/>
    <n v="0"/>
    <n v="0"/>
    <n v="0"/>
    <n v="0"/>
    <n v="0"/>
    <n v="0"/>
    <n v="0"/>
    <n v="0"/>
    <n v="0"/>
    <n v="0"/>
    <n v="0"/>
  </r>
  <r>
    <x v="68"/>
    <s v="1 CMN LH, Lincoln Exec Ctr"/>
    <s v="General Plant, Common"/>
    <n v="113"/>
    <n v="113"/>
    <n v="113"/>
    <n v="113"/>
    <n v="113"/>
    <n v="113"/>
    <n v="113"/>
    <n v="113"/>
    <n v="113"/>
    <n v="113"/>
    <n v="113"/>
    <n v="113"/>
    <n v="113"/>
    <n v="112871"/>
  </r>
  <r>
    <x v="68"/>
    <s v="1 CMN LH, Lincoln Exec Ctr-NSC"/>
    <s v="General Plant, Common"/>
    <n v="0"/>
    <n v="0"/>
    <n v="0"/>
    <n v="0"/>
    <n v="0"/>
    <n v="0"/>
    <n v="0"/>
    <n v="0"/>
    <n v="0"/>
    <n v="0"/>
    <n v="0"/>
    <n v="0"/>
    <n v="0"/>
    <n v="0"/>
  </r>
  <r>
    <x v="68"/>
    <s v="1 CMN LH, Mt Erie Comm -RETIRED"/>
    <s v="General Plant, Common"/>
    <n v="0"/>
    <n v="0"/>
    <n v="0"/>
    <n v="0"/>
    <n v="0"/>
    <n v="0"/>
    <n v="0"/>
    <n v="0"/>
    <n v="0"/>
    <n v="0"/>
    <n v="0"/>
    <n v="0"/>
    <n v="0"/>
    <n v="0"/>
  </r>
  <r>
    <x v="68"/>
    <s v="1 CMN LH, PSE Building"/>
    <s v="General Plant, Common"/>
    <n v="9522"/>
    <n v="9522"/>
    <n v="9522"/>
    <n v="9522"/>
    <n v="9522"/>
    <n v="9522"/>
    <n v="9522"/>
    <n v="0"/>
    <n v="0"/>
    <n v="0"/>
    <n v="0"/>
    <n v="0"/>
    <n v="0"/>
    <n v="5157737"/>
  </r>
  <r>
    <x v="68"/>
    <s v="1 CMN LH, PSE Building-NSC"/>
    <s v="General Plant, Common"/>
    <n v="0"/>
    <n v="0"/>
    <n v="0"/>
    <n v="0"/>
    <n v="0"/>
    <n v="0"/>
    <n v="0"/>
    <n v="0"/>
    <n v="0"/>
    <n v="0"/>
    <n v="0"/>
    <n v="0"/>
    <n v="0"/>
    <n v="0"/>
  </r>
  <r>
    <x v="68"/>
    <s v="1 CMN LH, PSE East Amend 2"/>
    <s v="General Plant, Common"/>
    <n v="0"/>
    <n v="0"/>
    <n v="0"/>
    <n v="0"/>
    <n v="0"/>
    <n v="0"/>
    <n v="0"/>
    <n v="0"/>
    <n v="0"/>
    <n v="0"/>
    <n v="0"/>
    <n v="0"/>
    <n v="0"/>
    <n v="0"/>
  </r>
  <r>
    <x v="68"/>
    <s v="1 CMN LH, PSE East Amend 2-NSC"/>
    <s v="General Plant, Common"/>
    <n v="0"/>
    <n v="0"/>
    <n v="0"/>
    <n v="0"/>
    <n v="0"/>
    <n v="0"/>
    <n v="0"/>
    <n v="0"/>
    <n v="0"/>
    <n v="0"/>
    <n v="0"/>
    <n v="0"/>
    <n v="0"/>
    <n v="0"/>
  </r>
  <r>
    <x v="68"/>
    <s v="1 CMN LH, PSE East Building"/>
    <s v="General Plant, Common"/>
    <n v="22904"/>
    <n v="22904"/>
    <n v="22904"/>
    <n v="22904"/>
    <n v="22904"/>
    <n v="22904"/>
    <n v="22904"/>
    <n v="22904"/>
    <n v="22904"/>
    <n v="22904"/>
    <n v="22904"/>
    <n v="22904"/>
    <n v="22904"/>
    <n v="22904035"/>
  </r>
  <r>
    <x v="68"/>
    <s v="1 CMN LH, PSE East Building-NSC"/>
    <s v="General Plant, Common"/>
    <n v="0"/>
    <n v="0"/>
    <n v="0"/>
    <n v="0"/>
    <n v="0"/>
    <n v="0"/>
    <n v="0"/>
    <n v="0"/>
    <n v="0"/>
    <n v="0"/>
    <n v="0"/>
    <n v="0"/>
    <n v="0"/>
    <n v="0"/>
  </r>
  <r>
    <x v="68"/>
    <s v="1 CMN LH, Rattlesnake Mtn -RET"/>
    <s v="General Plant, Common"/>
    <n v="0"/>
    <n v="0"/>
    <n v="0"/>
    <n v="0"/>
    <n v="0"/>
    <n v="0"/>
    <n v="0"/>
    <n v="0"/>
    <n v="0"/>
    <n v="0"/>
    <n v="0"/>
    <n v="0"/>
    <n v="0"/>
    <n v="0"/>
  </r>
  <r>
    <x v="68"/>
    <s v="1 CMN LH, Redmond West/Will-NSC"/>
    <s v="General Plant, Common"/>
    <n v="0"/>
    <n v="0"/>
    <n v="0"/>
    <n v="0"/>
    <n v="0"/>
    <n v="0"/>
    <n v="0"/>
    <n v="0"/>
    <n v="0"/>
    <n v="0"/>
    <n v="0"/>
    <n v="0"/>
    <n v="0"/>
    <n v="0"/>
  </r>
  <r>
    <x v="68"/>
    <s v="1 CMN LH, Redmond West/Willow"/>
    <s v="General Plant, Common"/>
    <n v="3440"/>
    <n v="3421"/>
    <n v="3421"/>
    <n v="3421"/>
    <n v="3421"/>
    <n v="3421"/>
    <n v="3421"/>
    <n v="3421"/>
    <n v="3421"/>
    <n v="3421"/>
    <n v="3421"/>
    <n v="3421"/>
    <n v="3421"/>
    <n v="3421725"/>
  </r>
  <r>
    <x v="68"/>
    <s v="1 CMN LH, S King Svc 2nd Am-RET"/>
    <s v="General Plant, Common"/>
    <n v="0"/>
    <n v="0"/>
    <n v="0"/>
    <n v="0"/>
    <n v="0"/>
    <n v="0"/>
    <n v="0"/>
    <n v="0"/>
    <n v="0"/>
    <n v="0"/>
    <n v="0"/>
    <n v="0"/>
    <n v="0"/>
    <n v="0"/>
  </r>
  <r>
    <x v="68"/>
    <s v="1 CMN LH, S King Svc -RETIRED"/>
    <s v="General Plant, Common"/>
    <n v="0"/>
    <n v="0"/>
    <n v="0"/>
    <n v="0"/>
    <n v="0"/>
    <n v="0"/>
    <n v="0"/>
    <n v="0"/>
    <n v="0"/>
    <n v="0"/>
    <n v="0"/>
    <n v="0"/>
    <n v="0"/>
    <n v="0"/>
  </r>
  <r>
    <x v="68"/>
    <s v="1 CMN LH, Sea Tac-RETIRED"/>
    <s v="General Plant, Common"/>
    <n v="0"/>
    <n v="0"/>
    <n v="0"/>
    <n v="0"/>
    <n v="0"/>
    <n v="0"/>
    <n v="0"/>
    <n v="0"/>
    <n v="0"/>
    <n v="0"/>
    <n v="0"/>
    <n v="0"/>
    <n v="0"/>
    <n v="0"/>
  </r>
  <r>
    <x v="69"/>
    <s v="0 CMN Office Furn &amp; Eq-notused"/>
    <s v="General Plant, Common"/>
    <n v="0"/>
    <n v="0"/>
    <n v="0"/>
    <n v="0"/>
    <n v="0"/>
    <n v="0"/>
    <n v="0"/>
    <n v="0"/>
    <n v="0"/>
    <n v="0"/>
    <n v="0"/>
    <n v="0"/>
    <n v="0"/>
    <n v="0"/>
  </r>
  <r>
    <x v="69"/>
    <s v="1 CMN Office Furn &amp; Eq, new"/>
    <s v="General Plant, Common"/>
    <n v="12420"/>
    <n v="12421"/>
    <n v="12415"/>
    <n v="12464"/>
    <n v="12464"/>
    <n v="12462"/>
    <n v="12462"/>
    <n v="23949"/>
    <n v="23949"/>
    <n v="23949"/>
    <n v="23949"/>
    <n v="23949"/>
    <n v="28295"/>
    <n v="17899412"/>
  </r>
  <r>
    <x v="69"/>
    <s v="1 CMN Office Furn &amp; Eq, new-NSC"/>
    <s v="General Plant, Common"/>
    <n v="0"/>
    <n v="0"/>
    <n v="0"/>
    <n v="0"/>
    <n v="0"/>
    <n v="0"/>
    <n v="0"/>
    <n v="0"/>
    <n v="0"/>
    <n v="0"/>
    <n v="0"/>
    <n v="0"/>
    <n v="0"/>
    <n v="0"/>
  </r>
  <r>
    <x v="69"/>
    <s v="1 CMN Office Furn &amp; Eq, old"/>
    <s v="General Plant, Common"/>
    <n v="11487"/>
    <n v="11487"/>
    <n v="11487"/>
    <n v="11487"/>
    <n v="11487"/>
    <n v="11487"/>
    <n v="11487"/>
    <n v="0"/>
    <n v="0"/>
    <n v="0"/>
    <n v="0"/>
    <n v="0"/>
    <n v="0"/>
    <n v="6222205"/>
  </r>
  <r>
    <x v="69"/>
    <s v="1 CMN Office Furn &amp; Eq, old-NSC"/>
    <s v="General Plant, Common"/>
    <n v="0"/>
    <n v="0"/>
    <n v="0"/>
    <n v="0"/>
    <n v="0"/>
    <n v="0"/>
    <n v="0"/>
    <n v="0"/>
    <n v="0"/>
    <n v="0"/>
    <n v="0"/>
    <n v="0"/>
    <n v="0"/>
    <n v="0"/>
  </r>
  <r>
    <x v="69"/>
    <s v="2 CMN Computer Eq, new"/>
    <s v="General Plant, Common"/>
    <n v="86440"/>
    <n v="89824"/>
    <n v="90195"/>
    <n v="90357"/>
    <n v="90371"/>
    <n v="84439"/>
    <n v="84984"/>
    <n v="86123"/>
    <n v="88868"/>
    <n v="91416"/>
    <n v="93450"/>
    <n v="93419"/>
    <n v="105830"/>
    <n v="89965154"/>
  </r>
  <r>
    <x v="69"/>
    <s v="2 CMN Computer Eq, new-NSC"/>
    <s v="General Plant, Common"/>
    <n v="0"/>
    <n v="0"/>
    <n v="0"/>
    <n v="0"/>
    <n v="0"/>
    <n v="0"/>
    <n v="0"/>
    <n v="0"/>
    <n v="0"/>
    <n v="0"/>
    <n v="0"/>
    <n v="0"/>
    <n v="0"/>
    <n v="0"/>
  </r>
  <r>
    <x v="69"/>
    <s v="2 CMN Computer Eq, old-RETIRED"/>
    <s v="General Plant, Common"/>
    <n v="0"/>
    <n v="0"/>
    <n v="0"/>
    <n v="0"/>
    <n v="0"/>
    <n v="0"/>
    <n v="0"/>
    <n v="0"/>
    <n v="0"/>
    <n v="0"/>
    <n v="0"/>
    <n v="0"/>
    <n v="0"/>
    <n v="0"/>
  </r>
  <r>
    <x v="69"/>
    <s v="3 CMN Printers, new"/>
    <s v="General Plant, Common"/>
    <n v="0"/>
    <n v="0"/>
    <n v="0"/>
    <n v="0"/>
    <n v="0"/>
    <n v="0"/>
    <n v="0"/>
    <n v="0"/>
    <n v="0"/>
    <n v="0"/>
    <n v="0"/>
    <n v="0"/>
    <n v="0"/>
    <n v="0"/>
  </r>
  <r>
    <x v="69"/>
    <s v="3 CMN Printers, new-NSC"/>
    <s v="General Plant, Common"/>
    <n v="0"/>
    <n v="0"/>
    <n v="0"/>
    <n v="0"/>
    <n v="0"/>
    <n v="0"/>
    <n v="0"/>
    <n v="0"/>
    <n v="0"/>
    <n v="0"/>
    <n v="0"/>
    <n v="0"/>
    <n v="0"/>
    <n v="0"/>
  </r>
  <r>
    <x v="69"/>
    <s v="4 CMN Computer Equip&gt;$20K-RET"/>
    <s v="General Plant, Common"/>
    <n v="0"/>
    <n v="0"/>
    <n v="0"/>
    <n v="0"/>
    <n v="0"/>
    <n v="0"/>
    <n v="0"/>
    <n v="0"/>
    <n v="0"/>
    <n v="0"/>
    <n v="0"/>
    <n v="0"/>
    <n v="0"/>
    <n v="0"/>
  </r>
  <r>
    <x v="69"/>
    <s v="7 CMN Modular Furniture-notused"/>
    <s v="General Plant, Common"/>
    <n v="0"/>
    <n v="0"/>
    <n v="0"/>
    <n v="0"/>
    <n v="0"/>
    <n v="0"/>
    <n v="0"/>
    <n v="0"/>
    <n v="0"/>
    <n v="0"/>
    <n v="0"/>
    <n v="0"/>
    <n v="0"/>
    <n v="0"/>
  </r>
  <r>
    <x v="70"/>
    <s v="0 GEN Trans Equip, new"/>
    <s v="General Plant, Common"/>
    <n v="4206"/>
    <n v="4206"/>
    <n v="4201"/>
    <n v="3906"/>
    <n v="3906"/>
    <n v="3906"/>
    <n v="3906"/>
    <n v="3906"/>
    <n v="3906"/>
    <n v="3906"/>
    <n v="3906"/>
    <n v="4057"/>
    <n v="4057"/>
    <n v="3986893"/>
  </r>
  <r>
    <x v="70"/>
    <s v="0 GEN Trans Equip, new-NSC"/>
    <s v="General Plant, Common"/>
    <n v="0"/>
    <n v="0"/>
    <n v="0"/>
    <n v="0"/>
    <n v="0"/>
    <n v="0"/>
    <n v="0"/>
    <n v="0"/>
    <n v="0"/>
    <n v="0"/>
    <n v="0"/>
    <n v="0"/>
    <n v="0"/>
    <n v="0"/>
  </r>
  <r>
    <x v="70"/>
    <s v="0 GEN Trans Equip, old"/>
    <s v="General Plant, Common"/>
    <n v="34"/>
    <n v="3"/>
    <n v="3"/>
    <n v="3"/>
    <n v="3"/>
    <n v="3"/>
    <n v="3"/>
    <n v="0"/>
    <n v="0"/>
    <n v="0"/>
    <n v="0"/>
    <n v="0"/>
    <n v="0"/>
    <n v="3166"/>
  </r>
  <r>
    <x v="70"/>
    <s v="0 GEN Trans Equip, old-NSC"/>
    <s v="General Plant, Common"/>
    <n v="0"/>
    <n v="0"/>
    <n v="0"/>
    <n v="0"/>
    <n v="0"/>
    <n v="0"/>
    <n v="0"/>
    <n v="0"/>
    <n v="0"/>
    <n v="0"/>
    <n v="0"/>
    <n v="0"/>
    <n v="0"/>
    <n v="0"/>
  </r>
  <r>
    <x v="70"/>
    <s v="1 CMN Aircraft"/>
    <s v="General Plant, Common"/>
    <n v="1509"/>
    <n v="1509"/>
    <n v="1509"/>
    <n v="1509"/>
    <n v="1509"/>
    <n v="1509"/>
    <n v="1509"/>
    <n v="1509"/>
    <n v="1509"/>
    <n v="1509"/>
    <n v="1509"/>
    <n v="1509"/>
    <n v="1509"/>
    <n v="1509234"/>
  </r>
  <r>
    <x v="70"/>
    <s v="1 CMN Aircraft-NSC"/>
    <s v="General Plant, Common"/>
    <n v="0"/>
    <n v="0"/>
    <n v="0"/>
    <n v="0"/>
    <n v="0"/>
    <n v="0"/>
    <n v="0"/>
    <n v="0"/>
    <n v="0"/>
    <n v="0"/>
    <n v="0"/>
    <n v="0"/>
    <n v="0"/>
    <n v="0"/>
  </r>
  <r>
    <x v="70"/>
    <s v="2 CMN Aircraft Engine Rebuild"/>
    <s v="General Plant, Common"/>
    <n v="833"/>
    <n v="833"/>
    <n v="833"/>
    <n v="833"/>
    <n v="833"/>
    <n v="833"/>
    <n v="833"/>
    <n v="833"/>
    <n v="833"/>
    <n v="833"/>
    <n v="833"/>
    <n v="833"/>
    <n v="833"/>
    <n v="832657"/>
  </r>
  <r>
    <x v="70"/>
    <s v="2 CMN Aircraft Engine Rebui-NSC"/>
    <s v="General Plant, Common"/>
    <n v="0"/>
    <n v="0"/>
    <n v="0"/>
    <n v="0"/>
    <n v="0"/>
    <n v="0"/>
    <n v="0"/>
    <n v="0"/>
    <n v="0"/>
    <n v="0"/>
    <n v="0"/>
    <n v="0"/>
    <n v="0"/>
    <n v="0"/>
  </r>
  <r>
    <x v="71"/>
    <s v="CMN Stores Equipment new"/>
    <s v="General Plant, Common"/>
    <n v="54"/>
    <n v="54"/>
    <n v="54"/>
    <n v="54"/>
    <n v="54"/>
    <n v="54"/>
    <n v="54"/>
    <n v="93"/>
    <n v="93"/>
    <n v="93"/>
    <n v="93"/>
    <n v="93"/>
    <n v="93"/>
    <n v="71504"/>
  </r>
  <r>
    <x v="71"/>
    <s v="CMN Stores Equipment new-NSC"/>
    <s v="General Plant, Common"/>
    <n v="0"/>
    <n v="0"/>
    <n v="0"/>
    <n v="0"/>
    <n v="0"/>
    <n v="0"/>
    <n v="0"/>
    <n v="0"/>
    <n v="0"/>
    <n v="0"/>
    <n v="0"/>
    <n v="0"/>
    <n v="0"/>
    <n v="0"/>
  </r>
  <r>
    <x v="71"/>
    <s v="CMN Stores Equipment old"/>
    <s v="General Plant, Common"/>
    <n v="39"/>
    <n v="39"/>
    <n v="39"/>
    <n v="39"/>
    <n v="39"/>
    <n v="39"/>
    <n v="39"/>
    <n v="0"/>
    <n v="0"/>
    <n v="0"/>
    <n v="0"/>
    <n v="0"/>
    <n v="0"/>
    <n v="21072"/>
  </r>
  <r>
    <x v="71"/>
    <s v="CMN Stores Equipment old-NSC"/>
    <s v="General Plant, Common"/>
    <n v="0"/>
    <n v="0"/>
    <n v="0"/>
    <n v="0"/>
    <n v="0"/>
    <n v="0"/>
    <n v="0"/>
    <n v="0"/>
    <n v="0"/>
    <n v="0"/>
    <n v="0"/>
    <n v="0"/>
    <n v="0"/>
    <n v="0"/>
  </r>
  <r>
    <x v="72"/>
    <s v="0 CMN Tools/Shop/Garage new"/>
    <s v="General Plant, Common"/>
    <n v="1139"/>
    <n v="1139"/>
    <n v="1139"/>
    <n v="1139"/>
    <n v="1139"/>
    <n v="1139"/>
    <n v="1139"/>
    <n v="1515"/>
    <n v="1515"/>
    <n v="1515"/>
    <n v="1515"/>
    <n v="1515"/>
    <n v="1515"/>
    <n v="1311469"/>
  </r>
  <r>
    <x v="72"/>
    <s v="0 CMN Tools/Shop/Garage new-NSC"/>
    <s v="General Plant, Common"/>
    <n v="0"/>
    <n v="0"/>
    <n v="0"/>
    <n v="0"/>
    <n v="0"/>
    <n v="0"/>
    <n v="0"/>
    <n v="0"/>
    <n v="0"/>
    <n v="0"/>
    <n v="0"/>
    <n v="0"/>
    <n v="0"/>
    <n v="0"/>
  </r>
  <r>
    <x v="72"/>
    <s v="0 CMN Tools/Shop/Garage old"/>
    <s v="General Plant, Common"/>
    <n v="544"/>
    <n v="376"/>
    <n v="376"/>
    <n v="376"/>
    <n v="376"/>
    <n v="376"/>
    <n v="376"/>
    <n v="0"/>
    <n v="0"/>
    <n v="0"/>
    <n v="0"/>
    <n v="0"/>
    <n v="0"/>
    <n v="210587"/>
  </r>
  <r>
    <x v="72"/>
    <s v="0 CMN Tools/Shop/Garage old-NSC"/>
    <s v="General Plant, Common"/>
    <n v="0"/>
    <n v="0"/>
    <n v="0"/>
    <n v="0"/>
    <n v="0"/>
    <n v="0"/>
    <n v="0"/>
    <n v="0"/>
    <n v="0"/>
    <n v="0"/>
    <n v="0"/>
    <n v="0"/>
    <n v="0"/>
    <n v="0"/>
  </r>
  <r>
    <x v="72"/>
    <s v="1 CMN Tools/Shop/Gar&gt;$20K-RET"/>
    <s v="General Plant, Common"/>
    <n v="0"/>
    <n v="0"/>
    <n v="0"/>
    <n v="0"/>
    <n v="0"/>
    <n v="0"/>
    <n v="0"/>
    <n v="0"/>
    <n v="0"/>
    <n v="0"/>
    <n v="0"/>
    <n v="0"/>
    <n v="0"/>
    <n v="0"/>
  </r>
  <r>
    <x v="72"/>
    <s v="2 CMN Tools, 5 yrs-notused"/>
    <s v="General Plant, Common"/>
    <n v="0"/>
    <n v="0"/>
    <n v="0"/>
    <n v="0"/>
    <n v="0"/>
    <n v="0"/>
    <n v="0"/>
    <n v="0"/>
    <n v="0"/>
    <n v="0"/>
    <n v="0"/>
    <n v="0"/>
    <n v="0"/>
    <n v="0"/>
  </r>
  <r>
    <x v="73"/>
    <s v="CMN Laboratory Equipment-RET"/>
    <s v="General Plant, Common"/>
    <n v="0"/>
    <n v="0"/>
    <n v="0"/>
    <n v="0"/>
    <n v="0"/>
    <n v="0"/>
    <n v="0"/>
    <n v="0"/>
    <n v="0"/>
    <n v="0"/>
    <n v="0"/>
    <n v="0"/>
    <n v="0"/>
    <n v="0"/>
  </r>
  <r>
    <x v="74"/>
    <s v="GEN Power Op Equip, new"/>
    <s v="General Plant, Common"/>
    <n v="410"/>
    <n v="410"/>
    <n v="415"/>
    <n v="710"/>
    <n v="710"/>
    <n v="710"/>
    <n v="710"/>
    <n v="710"/>
    <n v="710"/>
    <n v="710"/>
    <n v="710"/>
    <n v="727"/>
    <n v="727"/>
    <n v="649764"/>
  </r>
  <r>
    <x v="74"/>
    <s v="GEN Power Op Equip, new-NSC"/>
    <s v="General Plant, Common"/>
    <n v="0"/>
    <n v="0"/>
    <n v="0"/>
    <n v="0"/>
    <n v="0"/>
    <n v="0"/>
    <n v="0"/>
    <n v="0"/>
    <n v="0"/>
    <n v="0"/>
    <n v="0"/>
    <n v="0"/>
    <n v="0"/>
    <n v="0"/>
  </r>
  <r>
    <x v="74"/>
    <s v="GEN Power Op Equip, old-RET"/>
    <s v="General Plant, Common"/>
    <n v="0"/>
    <n v="0"/>
    <n v="0"/>
    <n v="0"/>
    <n v="0"/>
    <n v="0"/>
    <n v="0"/>
    <n v="0"/>
    <n v="0"/>
    <n v="0"/>
    <n v="0"/>
    <n v="0"/>
    <n v="0"/>
    <n v="0"/>
  </r>
  <r>
    <x v="75"/>
    <s v="0 105 CMN Comm Equip, AMI Net"/>
    <s v="General Plant, Common"/>
    <n v="418"/>
    <n v="0"/>
    <n v="0"/>
    <n v="0"/>
    <n v="0"/>
    <n v="0"/>
    <n v="0"/>
    <n v="0"/>
    <n v="0"/>
    <n v="0"/>
    <n v="0"/>
    <n v="0"/>
    <n v="0"/>
    <n v="17424"/>
  </r>
  <r>
    <x v="75"/>
    <s v="0 105 CMN Comm Equip, AMI N-NSC"/>
    <s v="General Plant, Common"/>
    <n v="0"/>
    <n v="0"/>
    <n v="0"/>
    <n v="0"/>
    <n v="0"/>
    <n v="0"/>
    <n v="0"/>
    <n v="0"/>
    <n v="0"/>
    <n v="0"/>
    <n v="0"/>
    <n v="0"/>
    <n v="0"/>
    <n v="0"/>
  </r>
  <r>
    <x v="75"/>
    <s v="0 CMN Comm Equip, AMI Netwo-NSC"/>
    <s v="General Plant, Common"/>
    <n v="0"/>
    <n v="0"/>
    <n v="0"/>
    <n v="0"/>
    <n v="0"/>
    <n v="0"/>
    <n v="0"/>
    <n v="0"/>
    <n v="0"/>
    <n v="0"/>
    <n v="0"/>
    <n v="0"/>
    <n v="0"/>
    <n v="0"/>
  </r>
  <r>
    <x v="75"/>
    <s v="0 CMN Comm Equip, AMI Network"/>
    <s v="General Plant, Common"/>
    <n v="3995"/>
    <n v="3993"/>
    <n v="4812"/>
    <n v="4804"/>
    <n v="4804"/>
    <n v="4804"/>
    <n v="4804"/>
    <n v="4804"/>
    <n v="11873"/>
    <n v="11873"/>
    <n v="11873"/>
    <n v="11873"/>
    <n v="11873"/>
    <n v="7354069"/>
  </r>
  <r>
    <x v="75"/>
    <s v="0 CMN Comm Equip, new"/>
    <s v="General Plant, Common"/>
    <n v="61784"/>
    <n v="62205"/>
    <n v="65918"/>
    <n v="65942"/>
    <n v="66309"/>
    <n v="66397"/>
    <n v="66431"/>
    <n v="75669"/>
    <n v="69057"/>
    <n v="69088"/>
    <n v="69091"/>
    <n v="69108"/>
    <n v="71051"/>
    <n v="67636026"/>
  </r>
  <r>
    <x v="75"/>
    <s v="0 CMN Comm Equip, new-NSC"/>
    <s v="General Plant, Common"/>
    <n v="0"/>
    <n v="0"/>
    <n v="0"/>
    <n v="0"/>
    <n v="0"/>
    <n v="0"/>
    <n v="0"/>
    <n v="0"/>
    <n v="0"/>
    <n v="0"/>
    <n v="0"/>
    <n v="0"/>
    <n v="0"/>
    <n v="0"/>
  </r>
  <r>
    <x v="75"/>
    <s v="0 CMN Comm Equip, old"/>
    <s v="General Plant, Common"/>
    <n v="11239"/>
    <n v="10883"/>
    <n v="10883"/>
    <n v="10883"/>
    <n v="10883"/>
    <n v="10603"/>
    <n v="9222"/>
    <n v="0"/>
    <n v="0"/>
    <n v="0"/>
    <n v="0"/>
    <n v="0"/>
    <n v="0"/>
    <n v="5747977"/>
  </r>
  <r>
    <x v="75"/>
    <s v="0 CMN Comm Equip, old-NSC"/>
    <s v="General Plant, Common"/>
    <n v="0"/>
    <n v="0"/>
    <n v="0"/>
    <n v="0"/>
    <n v="0"/>
    <n v="0"/>
    <n v="0"/>
    <n v="0"/>
    <n v="0"/>
    <n v="0"/>
    <n v="0"/>
    <n v="0"/>
    <n v="0"/>
    <n v="0"/>
  </r>
  <r>
    <x v="75"/>
    <s v="1 CMN Mobile Comm Eq-RET"/>
    <s v="General Plant, Common"/>
    <n v="0"/>
    <n v="0"/>
    <n v="0"/>
    <n v="0"/>
    <n v="0"/>
    <n v="0"/>
    <n v="0"/>
    <n v="0"/>
    <n v="0"/>
    <n v="0"/>
    <n v="0"/>
    <n v="0"/>
    <n v="0"/>
    <n v="0"/>
  </r>
  <r>
    <x v="75"/>
    <s v="3 CMN Portable Comm Eq-RET"/>
    <s v="General Plant, Common"/>
    <n v="0"/>
    <n v="0"/>
    <n v="0"/>
    <n v="0"/>
    <n v="0"/>
    <n v="0"/>
    <n v="0"/>
    <n v="0"/>
    <n v="0"/>
    <n v="0"/>
    <n v="0"/>
    <n v="0"/>
    <n v="0"/>
    <n v="0"/>
  </r>
  <r>
    <x v="76"/>
    <s v="0 CMN Misc Equipment, new"/>
    <s v="General Plant, Common"/>
    <n v="632"/>
    <n v="632"/>
    <n v="632"/>
    <n v="632"/>
    <n v="632"/>
    <n v="632"/>
    <n v="632"/>
    <n v="1058"/>
    <n v="1058"/>
    <n v="1058"/>
    <n v="1058"/>
    <n v="1058"/>
    <n v="1058"/>
    <n v="827407"/>
  </r>
  <r>
    <x v="76"/>
    <s v="0 CMN Misc Equipment, new-NSC"/>
    <s v="General Plant, Common"/>
    <n v="0"/>
    <n v="0"/>
    <n v="0"/>
    <n v="0"/>
    <n v="0"/>
    <n v="0"/>
    <n v="0"/>
    <n v="0"/>
    <n v="0"/>
    <n v="0"/>
    <n v="0"/>
    <n v="0"/>
    <n v="0"/>
    <n v="0"/>
  </r>
  <r>
    <x v="76"/>
    <s v="0 CMN Misc Equipment, old"/>
    <s v="General Plant, Common"/>
    <n v="426"/>
    <n v="426"/>
    <n v="426"/>
    <n v="426"/>
    <n v="426"/>
    <n v="426"/>
    <n v="426"/>
    <n v="0"/>
    <n v="0"/>
    <n v="0"/>
    <n v="0"/>
    <n v="0"/>
    <n v="0"/>
    <n v="230553"/>
  </r>
  <r>
    <x v="76"/>
    <s v="1 CMN Do Not Use"/>
    <s v="General Plant, Common"/>
    <n v="0"/>
    <n v="0"/>
    <n v="0"/>
    <n v="0"/>
    <n v="0"/>
    <n v="0"/>
    <n v="0"/>
    <n v="0"/>
    <n v="0"/>
    <n v="0"/>
    <n v="0"/>
    <n v="0"/>
    <n v="0"/>
    <n v="0"/>
  </r>
  <r>
    <x v="76"/>
    <s v="1 CMN Misc Equipment -DONOTUSE"/>
    <s v="General Plant, Common"/>
    <n v="0"/>
    <n v="0"/>
    <n v="0"/>
    <n v="0"/>
    <n v="0"/>
    <n v="0"/>
    <n v="0"/>
    <n v="0"/>
    <n v="0"/>
    <n v="0"/>
    <n v="0"/>
    <n v="0"/>
    <n v="0"/>
    <n v="0"/>
  </r>
  <r>
    <x v="77"/>
    <s v="CMN ARO General Plant"/>
    <s v="General Plant, Common"/>
    <n v="0"/>
    <n v="0"/>
    <n v="0"/>
    <n v="0"/>
    <n v="0"/>
    <n v="0"/>
    <n v="0"/>
    <n v="0"/>
    <n v="0"/>
    <n v="0"/>
    <n v="0"/>
    <n v="0"/>
    <n v="501"/>
    <n v="20882"/>
  </r>
  <r>
    <x v="3"/>
    <s v="Cap Lease, Printer Great Am 2-NSC"/>
    <s v="General Plant, Common"/>
    <n v="0"/>
    <n v="0"/>
    <n v="0"/>
    <n v="0"/>
    <n v="0"/>
    <n v="0"/>
    <n v="0"/>
    <n v="0"/>
    <n v="0"/>
    <n v="0"/>
    <n v="0"/>
    <n v="0"/>
    <n v="0"/>
    <n v="0"/>
  </r>
  <r>
    <x v="3"/>
    <s v="Cap Lease, Printer Great Am 3-NSC"/>
    <s v="General Plant, Common"/>
    <n v="0"/>
    <n v="0"/>
    <n v="0"/>
    <n v="0"/>
    <n v="0"/>
    <n v="0"/>
    <n v="0"/>
    <n v="0"/>
    <n v="0"/>
    <n v="0"/>
    <n v="0"/>
    <n v="0"/>
    <n v="0"/>
    <n v="0"/>
  </r>
  <r>
    <x v="3"/>
    <s v="Capital Lease, BLC Vehicles-RETIRED"/>
    <s v="General Plant, Common"/>
    <n v="0"/>
    <n v="0"/>
    <n v="0"/>
    <n v="0"/>
    <n v="0"/>
    <n v="0"/>
    <n v="0"/>
    <n v="0"/>
    <n v="0"/>
    <n v="0"/>
    <n v="0"/>
    <n v="0"/>
    <n v="0"/>
    <n v="0"/>
  </r>
  <r>
    <x v="3"/>
    <s v="Capital Lease, Landis + Gyr-RETIRED"/>
    <s v="General Plant, Common"/>
    <n v="0"/>
    <n v="0"/>
    <n v="0"/>
    <n v="0"/>
    <n v="0"/>
    <n v="0"/>
    <n v="0"/>
    <n v="0"/>
    <n v="0"/>
    <n v="0"/>
    <n v="0"/>
    <n v="0"/>
    <n v="0"/>
    <n v="0"/>
  </r>
  <r>
    <x v="3"/>
    <s v="Capital Lease, Printer Great Am"/>
    <s v="General Plant, Common"/>
    <n v="907"/>
    <n v="907"/>
    <n v="907"/>
    <n v="907"/>
    <n v="907"/>
    <n v="907"/>
    <n v="907"/>
    <n v="907"/>
    <n v="907"/>
    <n v="907"/>
    <n v="907"/>
    <n v="907"/>
    <n v="907"/>
    <n v="907181"/>
  </r>
  <r>
    <x v="3"/>
    <s v="Capital Lease, Printer Great Am 2"/>
    <s v="General Plant, Common"/>
    <n v="890"/>
    <n v="890"/>
    <n v="890"/>
    <n v="890"/>
    <n v="890"/>
    <n v="890"/>
    <n v="890"/>
    <n v="890"/>
    <n v="890"/>
    <n v="890"/>
    <n v="890"/>
    <n v="890"/>
    <n v="890"/>
    <n v="890236"/>
  </r>
  <r>
    <x v="3"/>
    <s v="Capital Lease, Printer Great Am 3"/>
    <s v="General Plant, Common"/>
    <n v="0"/>
    <n v="0"/>
    <n v="0"/>
    <n v="398"/>
    <n v="398"/>
    <n v="398"/>
    <n v="398"/>
    <n v="398"/>
    <n v="398"/>
    <n v="398"/>
    <n v="398"/>
    <n v="398"/>
    <n v="398"/>
    <n v="314850"/>
  </r>
  <r>
    <x v="3"/>
    <s v="Capital Lease, Printer Great Am-NSC"/>
    <s v="General Plant, Common"/>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1583">
  <r>
    <x v="0"/>
    <s v="INT Organization"/>
    <s v="Intangible Plant, Electric"/>
    <n v="0"/>
    <n v="0"/>
    <n v="0"/>
    <n v="0"/>
    <n v="0"/>
    <n v="0"/>
    <n v="0"/>
    <n v="0"/>
    <n v="0"/>
    <n v="0"/>
    <n v="0"/>
    <n v="0"/>
    <n v="0"/>
    <n v="0"/>
  </r>
  <r>
    <x v="0"/>
    <s v="INT Organization-NSC"/>
    <s v="Intangible Plant, Electric"/>
    <n v="0"/>
    <n v="0"/>
    <n v="0"/>
    <n v="0"/>
    <n v="0"/>
    <n v="0"/>
    <n v="0"/>
    <n v="0"/>
    <n v="0"/>
    <n v="0"/>
    <n v="0"/>
    <n v="0"/>
    <n v="0"/>
    <n v="0"/>
  </r>
  <r>
    <x v="1"/>
    <s v="INT Franchises"/>
    <s v="Intangible Plant, Electric"/>
    <n v="721"/>
    <n v="776"/>
    <n v="859"/>
    <n v="915"/>
    <n v="970"/>
    <n v="1025"/>
    <n v="1082"/>
    <n v="1108"/>
    <n v="1130"/>
    <n v="1188"/>
    <n v="1247"/>
    <n v="1305"/>
    <n v="1363"/>
    <n v="1053858"/>
  </r>
  <r>
    <x v="1"/>
    <s v="INT Franchises, Baker Project"/>
    <s v="Intangible Plant, Electric"/>
    <n v="7225"/>
    <n v="7292"/>
    <n v="7359"/>
    <n v="7426"/>
    <n v="7492"/>
    <n v="7559"/>
    <n v="7626"/>
    <n v="7693"/>
    <n v="7760"/>
    <n v="7827"/>
    <n v="7894"/>
    <n v="7960"/>
    <n v="8027"/>
    <n v="7626172"/>
  </r>
  <r>
    <x v="1"/>
    <s v="INT Franchises, Snoqualmie"/>
    <s v="Intangible Plant, Electric"/>
    <n v="4769"/>
    <n v="4801"/>
    <n v="4833"/>
    <n v="4865"/>
    <n v="4897"/>
    <n v="4928"/>
    <n v="4960"/>
    <n v="4992"/>
    <n v="5024"/>
    <n v="5056"/>
    <n v="5088"/>
    <n v="5120"/>
    <n v="5152"/>
    <n v="4960423"/>
  </r>
  <r>
    <x v="2"/>
    <s v="105  INT Misc Intangibles"/>
    <s v="Intangible Plant, Electric"/>
    <n v="0"/>
    <n v="0"/>
    <n v="0"/>
    <n v="0"/>
    <n v="0"/>
    <n v="0"/>
    <n v="0"/>
    <n v="0"/>
    <n v="0"/>
    <n v="0"/>
    <n v="0"/>
    <n v="0"/>
    <n v="0"/>
    <n v="0"/>
  </r>
  <r>
    <x v="2"/>
    <s v="INT Enc Waste Wtr Fee-DONOTUSE"/>
    <s v="Intangible Plant, Electric"/>
    <n v="0"/>
    <n v="0"/>
    <n v="0"/>
    <n v="0"/>
    <n v="0"/>
    <n v="0"/>
    <n v="0"/>
    <n v="0"/>
    <n v="0"/>
    <n v="0"/>
    <n v="0"/>
    <n v="0"/>
    <n v="0"/>
    <n v="0"/>
  </r>
  <r>
    <x v="2"/>
    <s v="INT LSR -DONOTUSE"/>
    <s v="Intangible Plant, Electric"/>
    <n v="0"/>
    <n v="0"/>
    <n v="0"/>
    <n v="0"/>
    <n v="0"/>
    <n v="0"/>
    <n v="0"/>
    <n v="0"/>
    <n v="0"/>
    <n v="0"/>
    <n v="0"/>
    <n v="0"/>
    <n v="0"/>
    <n v="0"/>
  </r>
  <r>
    <x v="2"/>
    <s v="INT Misc Intangible Plant"/>
    <s v="Intangible Plant, Electric"/>
    <n v="38008"/>
    <n v="39165"/>
    <n v="40294"/>
    <n v="41445"/>
    <n v="42596"/>
    <n v="43712"/>
    <n v="44859"/>
    <n v="45590"/>
    <n v="46733"/>
    <n v="47872"/>
    <n v="48338"/>
    <n v="49498"/>
    <n v="50648"/>
    <n v="44535825"/>
  </r>
  <r>
    <x v="2"/>
    <s v="INT Misc Intangible Plant-NSC"/>
    <s v="Intangible Plant, Electric"/>
    <n v="0"/>
    <n v="0"/>
    <n v="0"/>
    <n v="0"/>
    <n v="0"/>
    <n v="0"/>
    <n v="0"/>
    <n v="0"/>
    <n v="0"/>
    <n v="0"/>
    <n v="0"/>
    <n v="0"/>
    <n v="0"/>
    <n v="0"/>
  </r>
  <r>
    <x v="2"/>
    <s v="INT Rock Island Expansion-RET"/>
    <s v="Intangible Plant, Electric"/>
    <n v="0"/>
    <n v="0"/>
    <n v="0"/>
    <n v="0"/>
    <n v="0"/>
    <n v="0"/>
    <n v="0"/>
    <n v="0"/>
    <n v="0"/>
    <n v="0"/>
    <n v="0"/>
    <n v="0"/>
    <n v="0"/>
    <n v="0"/>
  </r>
  <r>
    <x v="2"/>
    <s v="INT Whitehorn 2 &amp; 3"/>
    <s v="Intangible Plant, Electric"/>
    <n v="60"/>
    <n v="62"/>
    <n v="63"/>
    <n v="65"/>
    <n v="67"/>
    <n v="68"/>
    <n v="70"/>
    <n v="72"/>
    <n v="73"/>
    <n v="75"/>
    <n v="76"/>
    <n v="78"/>
    <n v="80"/>
    <n v="69857"/>
  </r>
  <r>
    <x v="3"/>
    <s v="None, Electric"/>
    <s v="Intangible Plant, Electric"/>
    <n v="0"/>
    <n v="0"/>
    <n v="0"/>
    <n v="0"/>
    <n v="0"/>
    <n v="0"/>
    <n v="0"/>
    <n v="0"/>
    <n v="0"/>
    <n v="0"/>
    <n v="0"/>
    <n v="0"/>
    <n v="0"/>
    <n v="0"/>
  </r>
  <r>
    <x v="4"/>
    <s v="Capital Lease, Fredonia-RETIRED"/>
    <s v="Steam Generation Plant"/>
    <n v="0"/>
    <n v="0"/>
    <n v="0"/>
    <n v="0"/>
    <n v="0"/>
    <n v="0"/>
    <n v="0"/>
    <n v="0"/>
    <n v="0"/>
    <n v="0"/>
    <n v="0"/>
    <n v="0"/>
    <n v="0"/>
    <n v="0"/>
  </r>
  <r>
    <x v="4"/>
    <s v="Capital Lease, FredoniaSalesTax-RET"/>
    <s v="Steam Generation Plant"/>
    <n v="0"/>
    <n v="0"/>
    <n v="0"/>
    <n v="0"/>
    <n v="0"/>
    <n v="0"/>
    <n v="0"/>
    <n v="0"/>
    <n v="0"/>
    <n v="0"/>
    <n v="0"/>
    <n v="0"/>
    <n v="0"/>
    <n v="0"/>
  </r>
  <r>
    <x v="4"/>
    <s v="Capital Lease, Whitehorn-RETIRED"/>
    <s v="Steam Generation Plant"/>
    <n v="0"/>
    <n v="0"/>
    <n v="0"/>
    <n v="0"/>
    <n v="0"/>
    <n v="0"/>
    <n v="0"/>
    <n v="0"/>
    <n v="0"/>
    <n v="0"/>
    <n v="0"/>
    <n v="0"/>
    <n v="0"/>
    <n v="0"/>
  </r>
  <r>
    <x v="5"/>
    <s v="STM Land, Centralia-inactive"/>
    <s v="Steam Generation Plant"/>
    <n v="0"/>
    <n v="0"/>
    <n v="0"/>
    <n v="0"/>
    <n v="0"/>
    <n v="0"/>
    <n v="0"/>
    <n v="0"/>
    <n v="0"/>
    <n v="0"/>
    <n v="0"/>
    <n v="0"/>
    <n v="0"/>
    <n v="0"/>
  </r>
  <r>
    <x v="5"/>
    <s v="STM Land, Colstrip 1"/>
    <s v="Steam Generation Plant"/>
    <n v="0"/>
    <n v="0"/>
    <n v="0"/>
    <n v="0"/>
    <n v="0"/>
    <n v="0"/>
    <n v="0"/>
    <n v="0"/>
    <n v="0"/>
    <n v="0"/>
    <n v="0"/>
    <n v="0"/>
    <n v="0"/>
    <n v="0"/>
  </r>
  <r>
    <x v="5"/>
    <s v="STM Land, Colstrip 1-2 Com"/>
    <s v="Steam Generation Plant"/>
    <n v="0"/>
    <n v="0"/>
    <n v="0"/>
    <n v="0"/>
    <n v="0"/>
    <n v="0"/>
    <n v="0"/>
    <n v="0"/>
    <n v="0"/>
    <n v="0"/>
    <n v="0"/>
    <n v="0"/>
    <n v="0"/>
    <n v="0"/>
  </r>
  <r>
    <x v="5"/>
    <s v="STM Land, Colstrip 2"/>
    <s v="Steam Generation Plant"/>
    <n v="0"/>
    <n v="0"/>
    <n v="0"/>
    <n v="0"/>
    <n v="0"/>
    <n v="0"/>
    <n v="0"/>
    <n v="0"/>
    <n v="0"/>
    <n v="0"/>
    <n v="0"/>
    <n v="0"/>
    <n v="0"/>
    <n v="0"/>
  </r>
  <r>
    <x v="5"/>
    <s v="STM Land, Colstrip 3"/>
    <s v="Steam Generation Plant"/>
    <n v="0"/>
    <n v="0"/>
    <n v="0"/>
    <n v="0"/>
    <n v="0"/>
    <n v="0"/>
    <n v="0"/>
    <n v="0"/>
    <n v="0"/>
    <n v="0"/>
    <n v="0"/>
    <n v="0"/>
    <n v="0"/>
    <n v="0"/>
  </r>
  <r>
    <x v="5"/>
    <s v="STM Land, Colstrip 3-4 Com"/>
    <s v="Steam Generation Plant"/>
    <n v="0"/>
    <n v="0"/>
    <n v="0"/>
    <n v="0"/>
    <n v="0"/>
    <n v="0"/>
    <n v="0"/>
    <n v="0"/>
    <n v="0"/>
    <n v="0"/>
    <n v="0"/>
    <n v="0"/>
    <n v="0"/>
    <n v="0"/>
  </r>
  <r>
    <x v="5"/>
    <s v="STM Land, Colstrip 4"/>
    <s v="Steam Generation Plant"/>
    <n v="0"/>
    <n v="0"/>
    <n v="0"/>
    <n v="0"/>
    <n v="0"/>
    <n v="0"/>
    <n v="0"/>
    <n v="0"/>
    <n v="0"/>
    <n v="0"/>
    <n v="0"/>
    <n v="0"/>
    <n v="0"/>
    <n v="0"/>
  </r>
  <r>
    <x v="5"/>
    <s v="STM Land, Epcor CoGen"/>
    <s v="Steam Generation Plant"/>
    <n v="0"/>
    <n v="0"/>
    <n v="0"/>
    <n v="0"/>
    <n v="0"/>
    <n v="0"/>
    <n v="0"/>
    <n v="0"/>
    <n v="0"/>
    <n v="0"/>
    <n v="0"/>
    <n v="0"/>
    <n v="0"/>
    <n v="0"/>
  </r>
  <r>
    <x v="6"/>
    <s v="STM Str/Imprv, Mint Farm"/>
    <s v="Steam Generation Plant"/>
    <n v="0"/>
    <n v="0"/>
    <n v="0"/>
    <n v="0"/>
    <n v="0"/>
    <n v="0"/>
    <n v="0"/>
    <n v="0"/>
    <n v="0"/>
    <n v="0"/>
    <n v="0"/>
    <n v="1"/>
    <n v="1"/>
    <n v="110"/>
  </r>
  <r>
    <x v="6"/>
    <s v="STM Str/Imprv, Mint Farm OP"/>
    <s v="Steam Generation Plant"/>
    <n v="133"/>
    <n v="134"/>
    <n v="135"/>
    <n v="136"/>
    <n v="137"/>
    <n v="138"/>
    <n v="140"/>
    <n v="141"/>
    <n v="142"/>
    <n v="143"/>
    <n v="144"/>
    <n v="145"/>
    <n v="146"/>
    <n v="139502"/>
  </r>
  <r>
    <x v="6"/>
    <s v="STM Str/Imprv, Mint Farm-NSC"/>
    <s v="Steam Generation Plant"/>
    <n v="0"/>
    <n v="0"/>
    <n v="0"/>
    <n v="0"/>
    <n v="0"/>
    <n v="0"/>
    <n v="0"/>
    <n v="0"/>
    <n v="0"/>
    <n v="0"/>
    <n v="0"/>
    <n v="0"/>
    <n v="0"/>
    <n v="0"/>
  </r>
  <r>
    <x v="6"/>
    <s v="STM Str/Imprv, Mint OP-NSC"/>
    <s v="Steam Generation Plant"/>
    <n v="0"/>
    <n v="0"/>
    <n v="0"/>
    <n v="0"/>
    <n v="0"/>
    <n v="0"/>
    <n v="0"/>
    <n v="0"/>
    <n v="0"/>
    <n v="0"/>
    <n v="0"/>
    <n v="0"/>
    <n v="0"/>
    <n v="0"/>
  </r>
  <r>
    <x v="6"/>
    <s v="STM Str/Imprv, Sumas"/>
    <s v="Steam Generation Plant"/>
    <n v="25"/>
    <n v="25"/>
    <n v="25"/>
    <n v="25"/>
    <n v="26"/>
    <n v="26"/>
    <n v="26"/>
    <n v="26"/>
    <n v="26"/>
    <n v="27"/>
    <n v="27"/>
    <n v="27"/>
    <n v="28"/>
    <n v="25976"/>
  </r>
  <r>
    <x v="6"/>
    <s v="STM Str/Imprv, Sumas OP"/>
    <s v="Steam Generation Plant"/>
    <n v="1205"/>
    <n v="1207"/>
    <n v="1208"/>
    <n v="1210"/>
    <n v="1212"/>
    <n v="1213"/>
    <n v="1215"/>
    <n v="1217"/>
    <n v="1218"/>
    <n v="1220"/>
    <n v="1222"/>
    <n v="1223"/>
    <n v="1225"/>
    <n v="1214939"/>
  </r>
  <r>
    <x v="6"/>
    <s v="STM Str/Imprv, Sumas OP-NSC"/>
    <s v="Steam Generation Plant"/>
    <n v="0"/>
    <n v="0"/>
    <n v="0"/>
    <n v="0"/>
    <n v="0"/>
    <n v="0"/>
    <n v="0"/>
    <n v="0"/>
    <n v="0"/>
    <n v="0"/>
    <n v="0"/>
    <n v="0"/>
    <n v="0"/>
    <n v="0"/>
  </r>
  <r>
    <x v="6"/>
    <s v="STM Str/Imprv, Sumas-NSC"/>
    <s v="Steam Generation Plant"/>
    <n v="0"/>
    <n v="0"/>
    <n v="0"/>
    <n v="0"/>
    <n v="0"/>
    <n v="0"/>
    <n v="0"/>
    <n v="0"/>
    <n v="0"/>
    <n v="0"/>
    <n v="0"/>
    <n v="0"/>
    <n v="0"/>
    <n v="0"/>
  </r>
  <r>
    <x v="6"/>
    <s v="STM Str/Impv, Colstrip 1"/>
    <s v="Steam Generation Plant"/>
    <n v="5565"/>
    <n v="5480"/>
    <n v="5518"/>
    <n v="5556"/>
    <n v="5594"/>
    <n v="5631"/>
    <n v="5669"/>
    <n v="5707"/>
    <n v="5745"/>
    <n v="5782"/>
    <n v="5820"/>
    <n v="5858"/>
    <n v="5848"/>
    <n v="5672247"/>
  </r>
  <r>
    <x v="6"/>
    <s v="STM Str/Impv, Colstrip 1-2 Com"/>
    <s v="Steam Generation Plant"/>
    <n v="27323"/>
    <n v="27391"/>
    <n v="27458"/>
    <n v="27525"/>
    <n v="27592"/>
    <n v="27659"/>
    <n v="27727"/>
    <n v="27794"/>
    <n v="27861"/>
    <n v="27929"/>
    <n v="27996"/>
    <n v="28063"/>
    <n v="28130"/>
    <n v="27726822"/>
  </r>
  <r>
    <x v="6"/>
    <s v="STM Str/Impv, Colstrip 1-NSC"/>
    <s v="Steam Generation Plant"/>
    <n v="0"/>
    <n v="0"/>
    <n v="0"/>
    <n v="0"/>
    <n v="0"/>
    <n v="0"/>
    <n v="0"/>
    <n v="0"/>
    <n v="0"/>
    <n v="0"/>
    <n v="0"/>
    <n v="0"/>
    <n v="0"/>
    <n v="0"/>
  </r>
  <r>
    <x v="6"/>
    <s v="STM Str/Impv, Colstrip 2"/>
    <s v="Steam Generation Plant"/>
    <n v="1128"/>
    <n v="1074"/>
    <n v="1102"/>
    <n v="1129"/>
    <n v="1157"/>
    <n v="1185"/>
    <n v="1212"/>
    <n v="1240"/>
    <n v="1268"/>
    <n v="1296"/>
    <n v="1324"/>
    <n v="1352"/>
    <n v="1331"/>
    <n v="1213962"/>
  </r>
  <r>
    <x v="6"/>
    <s v="STM Str/Impv, Colstrip 2-NSC"/>
    <s v="Steam Generation Plant"/>
    <n v="0"/>
    <n v="0"/>
    <n v="0"/>
    <n v="0"/>
    <n v="0"/>
    <n v="0"/>
    <n v="0"/>
    <n v="0"/>
    <n v="0"/>
    <n v="0"/>
    <n v="0"/>
    <n v="0"/>
    <n v="0"/>
    <n v="0"/>
  </r>
  <r>
    <x v="6"/>
    <s v="STM Str/Impv, Colstrip 3"/>
    <s v="Steam Generation Plant"/>
    <n v="21875"/>
    <n v="21720"/>
    <n v="21803"/>
    <n v="21886"/>
    <n v="21968"/>
    <n v="22051"/>
    <n v="22134"/>
    <n v="22236"/>
    <n v="22322"/>
    <n v="22408"/>
    <n v="22494"/>
    <n v="22580"/>
    <n v="22271"/>
    <n v="22139570"/>
  </r>
  <r>
    <x v="6"/>
    <s v="STM Str/Impv, Colstrip 3-4 Com"/>
    <s v="Steam Generation Plant"/>
    <n v="55620"/>
    <n v="56077"/>
    <n v="55823"/>
    <n v="56630"/>
    <n v="56379"/>
    <n v="54337"/>
    <n v="54104"/>
    <n v="53854"/>
    <n v="53603"/>
    <n v="53354"/>
    <n v="53106"/>
    <n v="52858"/>
    <n v="52604"/>
    <n v="54519754"/>
  </r>
  <r>
    <x v="6"/>
    <s v="STM Str/Impv, Colstrip 3-NSC"/>
    <s v="Steam Generation Plant"/>
    <n v="0"/>
    <n v="0"/>
    <n v="0"/>
    <n v="0"/>
    <n v="0"/>
    <n v="0"/>
    <n v="0"/>
    <n v="0"/>
    <n v="0"/>
    <n v="0"/>
    <n v="0"/>
    <n v="0"/>
    <n v="0"/>
    <n v="0"/>
  </r>
  <r>
    <x v="6"/>
    <s v="STM Str/Impv, Colstrip 4"/>
    <s v="Steam Generation Plant"/>
    <n v="19746"/>
    <n v="19690"/>
    <n v="19776"/>
    <n v="19862"/>
    <n v="19947"/>
    <n v="20033"/>
    <n v="20119"/>
    <n v="20205"/>
    <n v="20291"/>
    <n v="20377"/>
    <n v="20463"/>
    <n v="20548"/>
    <n v="20428"/>
    <n v="20116431"/>
  </r>
  <r>
    <x v="6"/>
    <s v="STM Str/Impv, Colstrip 4-NSC"/>
    <s v="Steam Generation Plant"/>
    <n v="0"/>
    <n v="0"/>
    <n v="0"/>
    <n v="0"/>
    <n v="0"/>
    <n v="0"/>
    <n v="0"/>
    <n v="0"/>
    <n v="0"/>
    <n v="0"/>
    <n v="0"/>
    <n v="0"/>
    <n v="0"/>
    <n v="0"/>
  </r>
  <r>
    <x v="6"/>
    <s v="STM Str/Impv, Colstrip1-2 -NSC"/>
    <s v="Steam Generation Plant"/>
    <n v="0"/>
    <n v="0"/>
    <n v="0"/>
    <n v="0"/>
    <n v="0"/>
    <n v="0"/>
    <n v="0"/>
    <n v="0"/>
    <n v="0"/>
    <n v="0"/>
    <n v="0"/>
    <n v="0"/>
    <n v="0"/>
    <n v="0"/>
  </r>
  <r>
    <x v="6"/>
    <s v="STM Str/Impv, Colstrip3-4 -NSC"/>
    <s v="Steam Generation Plant"/>
    <n v="0"/>
    <n v="0"/>
    <n v="0"/>
    <n v="0"/>
    <n v="0"/>
    <n v="0"/>
    <n v="0"/>
    <n v="0"/>
    <n v="0"/>
    <n v="0"/>
    <n v="0"/>
    <n v="0"/>
    <n v="0"/>
    <n v="0"/>
  </r>
  <r>
    <x v="6"/>
    <s v="STM Str/Impv, ColstripCMM-RET"/>
    <s v="Steam Generation Plant"/>
    <n v="0"/>
    <n v="0"/>
    <n v="0"/>
    <n v="0"/>
    <n v="0"/>
    <n v="0"/>
    <n v="0"/>
    <n v="0"/>
    <n v="0"/>
    <n v="0"/>
    <n v="0"/>
    <n v="0"/>
    <n v="0"/>
    <n v="0"/>
  </r>
  <r>
    <x v="6"/>
    <s v="STM Str/Impv, Encogen-RET"/>
    <s v="Steam Generation Plant"/>
    <n v="0"/>
    <n v="0"/>
    <n v="0"/>
    <n v="0"/>
    <n v="0"/>
    <n v="0"/>
    <n v="0"/>
    <n v="0"/>
    <n v="0"/>
    <n v="0"/>
    <n v="0"/>
    <n v="0"/>
    <n v="0"/>
    <n v="0"/>
  </r>
  <r>
    <x v="6"/>
    <s v="STM Str/Impv, Ferndale"/>
    <s v="Steam Generation Plant"/>
    <n v="378"/>
    <n v="380"/>
    <n v="381"/>
    <n v="382"/>
    <n v="383"/>
    <n v="384"/>
    <n v="385"/>
    <n v="387"/>
    <n v="388"/>
    <n v="389"/>
    <n v="390"/>
    <n v="391"/>
    <n v="393"/>
    <n v="385474"/>
  </r>
  <r>
    <x v="6"/>
    <s v="STM Str/Impv, Ferndale-NSC"/>
    <s v="Steam Generation Plant"/>
    <n v="0"/>
    <n v="0"/>
    <n v="0"/>
    <n v="0"/>
    <n v="0"/>
    <n v="0"/>
    <n v="0"/>
    <n v="0"/>
    <n v="0"/>
    <n v="0"/>
    <n v="0"/>
    <n v="0"/>
    <n v="0"/>
    <n v="0"/>
  </r>
  <r>
    <x v="6"/>
    <s v="STM Str/Impv, Fred 1/APC"/>
    <s v="Steam Generation Plant"/>
    <n v="25"/>
    <n v="26"/>
    <n v="27"/>
    <n v="29"/>
    <n v="30"/>
    <n v="32"/>
    <n v="33"/>
    <n v="34"/>
    <n v="36"/>
    <n v="37"/>
    <n v="39"/>
    <n v="40"/>
    <n v="41"/>
    <n v="33028"/>
  </r>
  <r>
    <x v="6"/>
    <s v="STM Str/Impv, Fred 1/APC-NSC"/>
    <s v="Steam Generation Plant"/>
    <n v="0"/>
    <n v="0"/>
    <n v="0"/>
    <n v="0"/>
    <n v="0"/>
    <n v="0"/>
    <n v="0"/>
    <n v="0"/>
    <n v="0"/>
    <n v="0"/>
    <n v="0"/>
    <n v="0"/>
    <n v="0"/>
    <n v="0"/>
  </r>
  <r>
    <x v="6"/>
    <s v="STM Str/Impv, Goldendale"/>
    <s v="Steam Generation Plant"/>
    <n v="38"/>
    <n v="38"/>
    <n v="39"/>
    <n v="39"/>
    <n v="40"/>
    <n v="40"/>
    <n v="41"/>
    <n v="41"/>
    <n v="42"/>
    <n v="42"/>
    <n v="43"/>
    <n v="43"/>
    <n v="44"/>
    <n v="40650"/>
  </r>
  <r>
    <x v="6"/>
    <s v="STM Str/Impv, Goldendale O-NSC"/>
    <s v="Steam Generation Plant"/>
    <n v="0"/>
    <n v="0"/>
    <n v="0"/>
    <n v="0"/>
    <n v="0"/>
    <n v="0"/>
    <n v="0"/>
    <n v="0"/>
    <n v="0"/>
    <n v="0"/>
    <n v="0"/>
    <n v="0"/>
    <n v="0"/>
    <n v="0"/>
  </r>
  <r>
    <x v="6"/>
    <s v="STM Str/Impv, Goldendale OP"/>
    <s v="Steam Generation Plant"/>
    <n v="1479"/>
    <n v="1481"/>
    <n v="1483"/>
    <n v="1485"/>
    <n v="1487"/>
    <n v="1489"/>
    <n v="1491"/>
    <n v="1493"/>
    <n v="1495"/>
    <n v="1497"/>
    <n v="1499"/>
    <n v="1501"/>
    <n v="1503"/>
    <n v="1491082"/>
  </r>
  <r>
    <x v="6"/>
    <s v="STM Str/Impv, Goldendale-NSC"/>
    <s v="Steam Generation Plant"/>
    <n v="0"/>
    <n v="0"/>
    <n v="0"/>
    <n v="0"/>
    <n v="0"/>
    <n v="0"/>
    <n v="0"/>
    <n v="0"/>
    <n v="0"/>
    <n v="0"/>
    <n v="0"/>
    <n v="0"/>
    <n v="0"/>
    <n v="0"/>
  </r>
  <r>
    <x v="6"/>
    <s v="STM Str/Impv,Centralia-inactiv"/>
    <s v="Steam Generation Plant"/>
    <n v="0"/>
    <n v="0"/>
    <n v="0"/>
    <n v="0"/>
    <n v="0"/>
    <n v="0"/>
    <n v="0"/>
    <n v="0"/>
    <n v="0"/>
    <n v="0"/>
    <n v="0"/>
    <n v="0"/>
    <n v="0"/>
    <n v="0"/>
  </r>
  <r>
    <x v="7"/>
    <s v="STM Boiler, Centralia-inactive"/>
    <s v="Steam Generation Plant"/>
    <n v="0"/>
    <n v="0"/>
    <n v="0"/>
    <n v="0"/>
    <n v="0"/>
    <n v="0"/>
    <n v="0"/>
    <n v="0"/>
    <n v="0"/>
    <n v="0"/>
    <n v="0"/>
    <n v="0"/>
    <n v="0"/>
    <n v="0"/>
  </r>
  <r>
    <x v="7"/>
    <s v="STM Boiler, Colstrip 1"/>
    <s v="Steam Generation Plant"/>
    <n v="44045"/>
    <n v="43636"/>
    <n v="44102"/>
    <n v="44568"/>
    <n v="45034"/>
    <n v="45500"/>
    <n v="45967"/>
    <n v="46434"/>
    <n v="46900"/>
    <n v="47367"/>
    <n v="47834"/>
    <n v="48301"/>
    <n v="48493"/>
    <n v="45992641"/>
  </r>
  <r>
    <x v="7"/>
    <s v="STM Boiler, Colstrip 1-2 Com"/>
    <s v="Steam Generation Plant"/>
    <n v="5256"/>
    <n v="5268"/>
    <n v="5281"/>
    <n v="5294"/>
    <n v="5306"/>
    <n v="5319"/>
    <n v="5331"/>
    <n v="5344"/>
    <n v="5357"/>
    <n v="5369"/>
    <n v="5382"/>
    <n v="5395"/>
    <n v="5407"/>
    <n v="5331439"/>
  </r>
  <r>
    <x v="7"/>
    <s v="STM Boiler, Colstrip 1-NSC"/>
    <s v="Steam Generation Plant"/>
    <n v="0"/>
    <n v="0"/>
    <n v="0"/>
    <n v="0"/>
    <n v="0"/>
    <n v="0"/>
    <n v="0"/>
    <n v="0"/>
    <n v="0"/>
    <n v="0"/>
    <n v="0"/>
    <n v="0"/>
    <n v="0"/>
    <n v="0"/>
  </r>
  <r>
    <x v="7"/>
    <s v="STM Boiler, Colstrip 2"/>
    <s v="Steam Generation Plant"/>
    <n v="39009"/>
    <n v="39039"/>
    <n v="39536"/>
    <n v="40033"/>
    <n v="40531"/>
    <n v="41030"/>
    <n v="41532"/>
    <n v="42038"/>
    <n v="42547"/>
    <n v="43056"/>
    <n v="43564"/>
    <n v="44073"/>
    <n v="42905"/>
    <n v="41494693"/>
  </r>
  <r>
    <x v="7"/>
    <s v="STM Boiler, Colstrip 2-NSC"/>
    <s v="Steam Generation Plant"/>
    <n v="0"/>
    <n v="0"/>
    <n v="0"/>
    <n v="0"/>
    <n v="0"/>
    <n v="0"/>
    <n v="0"/>
    <n v="0"/>
    <n v="0"/>
    <n v="0"/>
    <n v="0"/>
    <n v="0"/>
    <n v="0"/>
    <n v="0"/>
  </r>
  <r>
    <x v="7"/>
    <s v="STM Boiler, Colstrip 3"/>
    <s v="Steam Generation Plant"/>
    <n v="90897"/>
    <n v="88985"/>
    <n v="89498"/>
    <n v="90012"/>
    <n v="90526"/>
    <n v="91040"/>
    <n v="91555"/>
    <n v="92060"/>
    <n v="92574"/>
    <n v="93088"/>
    <n v="93603"/>
    <n v="94118"/>
    <n v="94286"/>
    <n v="91637705"/>
  </r>
  <r>
    <x v="7"/>
    <s v="STM Boiler, Colstrip 3-4 Com"/>
    <s v="Steam Generation Plant"/>
    <n v="8175"/>
    <n v="8227"/>
    <n v="8278"/>
    <n v="8330"/>
    <n v="8382"/>
    <n v="8433"/>
    <n v="8485"/>
    <n v="8536"/>
    <n v="8588"/>
    <n v="8640"/>
    <n v="8691"/>
    <n v="8743"/>
    <n v="8794"/>
    <n v="8484821"/>
  </r>
  <r>
    <x v="7"/>
    <s v="STM Boiler, Colstrip 3-NSC"/>
    <s v="Steam Generation Plant"/>
    <n v="0"/>
    <n v="0"/>
    <n v="0"/>
    <n v="0"/>
    <n v="0"/>
    <n v="0"/>
    <n v="0"/>
    <n v="0"/>
    <n v="0"/>
    <n v="0"/>
    <n v="0"/>
    <n v="0"/>
    <n v="0"/>
    <n v="0"/>
  </r>
  <r>
    <x v="7"/>
    <s v="STM Boiler, Colstrip 4"/>
    <s v="Steam Generation Plant"/>
    <n v="76044"/>
    <n v="76136"/>
    <n v="76643"/>
    <n v="77150"/>
    <n v="77658"/>
    <n v="78165"/>
    <n v="78673"/>
    <n v="79172"/>
    <n v="79679"/>
    <n v="80187"/>
    <n v="80695"/>
    <n v="81203"/>
    <n v="81386"/>
    <n v="78672974"/>
  </r>
  <r>
    <x v="7"/>
    <s v="STM Boiler, Colstrip 4-NSC"/>
    <s v="Steam Generation Plant"/>
    <n v="0"/>
    <n v="0"/>
    <n v="0"/>
    <n v="0"/>
    <n v="0"/>
    <n v="0"/>
    <n v="0"/>
    <n v="0"/>
    <n v="0"/>
    <n v="0"/>
    <n v="0"/>
    <n v="0"/>
    <n v="0"/>
    <n v="0"/>
  </r>
  <r>
    <x v="7"/>
    <s v="STM Boiler, Colstrip1-2 Co-NSC"/>
    <s v="Steam Generation Plant"/>
    <n v="0"/>
    <n v="0"/>
    <n v="0"/>
    <n v="0"/>
    <n v="0"/>
    <n v="0"/>
    <n v="0"/>
    <n v="0"/>
    <n v="0"/>
    <n v="0"/>
    <n v="0"/>
    <n v="0"/>
    <n v="0"/>
    <n v="0"/>
  </r>
  <r>
    <x v="7"/>
    <s v="STM Boiler, Colstrip3-4 Co-NSC"/>
    <s v="Steam Generation Plant"/>
    <n v="0"/>
    <n v="0"/>
    <n v="0"/>
    <n v="0"/>
    <n v="0"/>
    <n v="0"/>
    <n v="0"/>
    <n v="0"/>
    <n v="0"/>
    <n v="0"/>
    <n v="0"/>
    <n v="0"/>
    <n v="0"/>
    <n v="0"/>
  </r>
  <r>
    <x v="7"/>
    <s v="STM Boiler, Encogen"/>
    <s v="Steam Generation Plant"/>
    <n v="35175"/>
    <n v="35233"/>
    <n v="35290"/>
    <n v="35348"/>
    <n v="35406"/>
    <n v="35464"/>
    <n v="35522"/>
    <n v="34325"/>
    <n v="34381"/>
    <n v="34437"/>
    <n v="34494"/>
    <n v="34550"/>
    <n v="34607"/>
    <n v="34945049"/>
  </r>
  <r>
    <x v="7"/>
    <s v="STM Boiler, Encogen-NSC"/>
    <s v="Steam Generation Plant"/>
    <n v="0"/>
    <n v="0"/>
    <n v="0"/>
    <n v="0"/>
    <n v="0"/>
    <n v="0"/>
    <n v="0"/>
    <n v="0"/>
    <n v="0"/>
    <n v="0"/>
    <n v="0"/>
    <n v="0"/>
    <n v="0"/>
    <n v="0"/>
  </r>
  <r>
    <x v="7"/>
    <s v="STM Boiler, Ferndale"/>
    <s v="Steam Generation Plant"/>
    <n v="31441"/>
    <n v="31520"/>
    <n v="31599"/>
    <n v="31678"/>
    <n v="31757"/>
    <n v="31836"/>
    <n v="31914"/>
    <n v="31993"/>
    <n v="32072"/>
    <n v="32151"/>
    <n v="32230"/>
    <n v="32309"/>
    <n v="32388"/>
    <n v="31914496"/>
  </r>
  <r>
    <x v="7"/>
    <s v="STM Boiler, Ferndale-NSC"/>
    <s v="Steam Generation Plant"/>
    <n v="0"/>
    <n v="0"/>
    <n v="0"/>
    <n v="0"/>
    <n v="0"/>
    <n v="0"/>
    <n v="0"/>
    <n v="0"/>
    <n v="0"/>
    <n v="0"/>
    <n v="0"/>
    <n v="0"/>
    <n v="0"/>
    <n v="0"/>
  </r>
  <r>
    <x v="7"/>
    <s v="STM Boiler, Fred 1/APC"/>
    <s v="Steam Generation Plant"/>
    <n v="8013"/>
    <n v="8051"/>
    <n v="8088"/>
    <n v="8126"/>
    <n v="8163"/>
    <n v="8201"/>
    <n v="8238"/>
    <n v="8275"/>
    <n v="8313"/>
    <n v="8350"/>
    <n v="8387"/>
    <n v="8425"/>
    <n v="8462"/>
    <n v="8237817"/>
  </r>
  <r>
    <x v="7"/>
    <s v="STM Boiler, Fred 1/APC-NSC"/>
    <s v="Steam Generation Plant"/>
    <n v="0"/>
    <n v="0"/>
    <n v="0"/>
    <n v="0"/>
    <n v="0"/>
    <n v="0"/>
    <n v="0"/>
    <n v="0"/>
    <n v="0"/>
    <n v="0"/>
    <n v="0"/>
    <n v="0"/>
    <n v="0"/>
    <n v="0"/>
  </r>
  <r>
    <x v="7"/>
    <s v="STM Boiler, Goldendale"/>
    <s v="Steam Generation Plant"/>
    <n v="294"/>
    <n v="295"/>
    <n v="296"/>
    <n v="296"/>
    <n v="297"/>
    <n v="298"/>
    <n v="299"/>
    <n v="300"/>
    <n v="301"/>
    <n v="302"/>
    <n v="303"/>
    <n v="304"/>
    <n v="305"/>
    <n v="299145"/>
  </r>
  <r>
    <x v="7"/>
    <s v="STM Boiler, Goldendale OP"/>
    <s v="Steam Generation Plant"/>
    <n v="67887"/>
    <n v="67962"/>
    <n v="68038"/>
    <n v="68113"/>
    <n v="68189"/>
    <n v="68264"/>
    <n v="68340"/>
    <n v="68415"/>
    <n v="68186"/>
    <n v="68261"/>
    <n v="68336"/>
    <n v="68411"/>
    <n v="68487"/>
    <n v="68225207"/>
  </r>
  <r>
    <x v="7"/>
    <s v="STM Boiler, Goldendale OP-NSC"/>
    <s v="Steam Generation Plant"/>
    <n v="0"/>
    <n v="0"/>
    <n v="0"/>
    <n v="0"/>
    <n v="0"/>
    <n v="0"/>
    <n v="0"/>
    <n v="0"/>
    <n v="0"/>
    <n v="0"/>
    <n v="0"/>
    <n v="0"/>
    <n v="0"/>
    <n v="0"/>
  </r>
  <r>
    <x v="7"/>
    <s v="STM Boiler, Goldendale-NSC"/>
    <s v="Steam Generation Plant"/>
    <n v="0"/>
    <n v="0"/>
    <n v="0"/>
    <n v="0"/>
    <n v="0"/>
    <n v="0"/>
    <n v="0"/>
    <n v="0"/>
    <n v="0"/>
    <n v="0"/>
    <n v="0"/>
    <n v="0"/>
    <n v="0"/>
    <n v="0"/>
  </r>
  <r>
    <x v="7"/>
    <s v="STM Boiler, Mint Farm"/>
    <s v="Steam Generation Plant"/>
    <n v="505"/>
    <n v="516"/>
    <n v="527"/>
    <n v="538"/>
    <n v="549"/>
    <n v="560"/>
    <n v="572"/>
    <n v="584"/>
    <n v="595"/>
    <n v="607"/>
    <n v="619"/>
    <n v="630"/>
    <n v="642"/>
    <n v="572547"/>
  </r>
  <r>
    <x v="7"/>
    <s v="STM Boiler, Mint Farm OP"/>
    <s v="Steam Generation Plant"/>
    <n v="3446"/>
    <n v="3507"/>
    <n v="3568"/>
    <n v="3628"/>
    <n v="3689"/>
    <n v="3750"/>
    <n v="3811"/>
    <n v="3872"/>
    <n v="3933"/>
    <n v="3994"/>
    <n v="4055"/>
    <n v="4116"/>
    <n v="4177"/>
    <n v="3811368"/>
  </r>
  <r>
    <x v="7"/>
    <s v="STM Boiler, Mint Farm OP-NSC"/>
    <s v="Steam Generation Plant"/>
    <n v="0"/>
    <n v="0"/>
    <n v="0"/>
    <n v="0"/>
    <n v="0"/>
    <n v="0"/>
    <n v="0"/>
    <n v="0"/>
    <n v="0"/>
    <n v="0"/>
    <n v="0"/>
    <n v="0"/>
    <n v="0"/>
    <n v="0"/>
  </r>
  <r>
    <x v="7"/>
    <s v="STM Boiler, Mint Farm-NSC"/>
    <s v="Steam Generation Plant"/>
    <n v="0"/>
    <n v="0"/>
    <n v="0"/>
    <n v="0"/>
    <n v="0"/>
    <n v="0"/>
    <n v="0"/>
    <n v="0"/>
    <n v="0"/>
    <n v="0"/>
    <n v="0"/>
    <n v="0"/>
    <n v="0"/>
    <n v="0"/>
  </r>
  <r>
    <x v="7"/>
    <s v="STM Boiler, Sumas"/>
    <s v="Steam Generation Plant"/>
    <n v="0"/>
    <n v="0"/>
    <n v="0"/>
    <n v="0"/>
    <n v="0"/>
    <n v="0"/>
    <n v="0"/>
    <n v="0"/>
    <n v="0"/>
    <n v="0"/>
    <n v="0"/>
    <n v="0"/>
    <n v="0"/>
    <n v="7"/>
  </r>
  <r>
    <x v="7"/>
    <s v="STM Boiler, Sumas OP"/>
    <s v="Steam Generation Plant"/>
    <n v="14276"/>
    <n v="14289"/>
    <n v="14302"/>
    <n v="14315"/>
    <n v="14328"/>
    <n v="14341"/>
    <n v="14354"/>
    <n v="14367"/>
    <n v="14381"/>
    <n v="14394"/>
    <n v="14407"/>
    <n v="14420"/>
    <n v="14433"/>
    <n v="14354379"/>
  </r>
  <r>
    <x v="7"/>
    <s v="STM Boiler, Sumas OP-NSC"/>
    <s v="Steam Generation Plant"/>
    <n v="0"/>
    <n v="0"/>
    <n v="0"/>
    <n v="0"/>
    <n v="0"/>
    <n v="0"/>
    <n v="0"/>
    <n v="0"/>
    <n v="0"/>
    <n v="0"/>
    <n v="0"/>
    <n v="0"/>
    <n v="0"/>
    <n v="0"/>
  </r>
  <r>
    <x v="7"/>
    <s v="STM Boiler, Sumas-NSC"/>
    <s v="Steam Generation Plant"/>
    <n v="0"/>
    <n v="0"/>
    <n v="0"/>
    <n v="0"/>
    <n v="0"/>
    <n v="0"/>
    <n v="0"/>
    <n v="0"/>
    <n v="0"/>
    <n v="0"/>
    <n v="0"/>
    <n v="0"/>
    <n v="0"/>
    <n v="0"/>
  </r>
  <r>
    <x v="8"/>
    <s v="DONOTUSE-Frederickson"/>
    <s v="Steam Generation Plant"/>
    <n v="0"/>
    <n v="0"/>
    <n v="0"/>
    <n v="0"/>
    <n v="0"/>
    <n v="0"/>
    <n v="0"/>
    <n v="0"/>
    <n v="0"/>
    <n v="0"/>
    <n v="0"/>
    <n v="0"/>
    <n v="0"/>
    <n v="0"/>
  </r>
  <r>
    <x v="8"/>
    <s v="STM Turbogen, Colstrip 1"/>
    <s v="Steam Generation Plant"/>
    <n v="10725"/>
    <n v="10144"/>
    <n v="10307"/>
    <n v="10471"/>
    <n v="10634"/>
    <n v="10797"/>
    <n v="10961"/>
    <n v="11124"/>
    <n v="11287"/>
    <n v="11451"/>
    <n v="11614"/>
    <n v="11777"/>
    <n v="11824"/>
    <n v="10986902"/>
  </r>
  <r>
    <x v="8"/>
    <s v="STM Turbogen, Colstrip 1-2 Com"/>
    <s v="Steam Generation Plant"/>
    <n v="3637"/>
    <n v="3646"/>
    <n v="3655"/>
    <n v="3663"/>
    <n v="3672"/>
    <n v="3681"/>
    <n v="3690"/>
    <n v="3698"/>
    <n v="3707"/>
    <n v="3716"/>
    <n v="3725"/>
    <n v="3733"/>
    <n v="3742"/>
    <n v="3689626"/>
  </r>
  <r>
    <x v="8"/>
    <s v="STM Turbogen, Colstrip 1-NSC"/>
    <s v="Steam Generation Plant"/>
    <n v="0"/>
    <n v="0"/>
    <n v="0"/>
    <n v="0"/>
    <n v="0"/>
    <n v="0"/>
    <n v="0"/>
    <n v="0"/>
    <n v="0"/>
    <n v="0"/>
    <n v="0"/>
    <n v="0"/>
    <n v="0"/>
    <n v="0"/>
  </r>
  <r>
    <x v="8"/>
    <s v="STM Turbogen, Colstrip 2"/>
    <s v="Steam Generation Plant"/>
    <n v="12993"/>
    <n v="12901"/>
    <n v="13089"/>
    <n v="13277"/>
    <n v="13465"/>
    <n v="13653"/>
    <n v="13842"/>
    <n v="14033"/>
    <n v="14224"/>
    <n v="14415"/>
    <n v="14606"/>
    <n v="14798"/>
    <n v="14500"/>
    <n v="13837560"/>
  </r>
  <r>
    <x v="8"/>
    <s v="STM Turbogen, Colstrip 2-NSC"/>
    <s v="Steam Generation Plant"/>
    <n v="0"/>
    <n v="0"/>
    <n v="0"/>
    <n v="0"/>
    <n v="0"/>
    <n v="0"/>
    <n v="0"/>
    <n v="0"/>
    <n v="0"/>
    <n v="0"/>
    <n v="0"/>
    <n v="0"/>
    <n v="0"/>
    <n v="0"/>
  </r>
  <r>
    <x v="8"/>
    <s v="STM Turbogen, Colstrip 3"/>
    <s v="Steam Generation Plant"/>
    <n v="16529"/>
    <n v="14165"/>
    <n v="14410"/>
    <n v="14656"/>
    <n v="14901"/>
    <n v="15146"/>
    <n v="15391"/>
    <n v="15637"/>
    <n v="15882"/>
    <n v="16127"/>
    <n v="16373"/>
    <n v="16618"/>
    <n v="16802"/>
    <n v="15497551"/>
  </r>
  <r>
    <x v="8"/>
    <s v="STM Turbogen, Colstrip 3-4-RET"/>
    <s v="Steam Generation Plant"/>
    <n v="0"/>
    <n v="0"/>
    <n v="0"/>
    <n v="0"/>
    <n v="0"/>
    <n v="0"/>
    <n v="0"/>
    <n v="0"/>
    <n v="0"/>
    <n v="0"/>
    <n v="0"/>
    <n v="0"/>
    <n v="0"/>
    <n v="0"/>
  </r>
  <r>
    <x v="8"/>
    <s v="STM Turbogen, Colstrip 3-NSC"/>
    <s v="Steam Generation Plant"/>
    <n v="0"/>
    <n v="0"/>
    <n v="0"/>
    <n v="0"/>
    <n v="0"/>
    <n v="0"/>
    <n v="0"/>
    <n v="0"/>
    <n v="0"/>
    <n v="0"/>
    <n v="0"/>
    <n v="0"/>
    <n v="0"/>
    <n v="0"/>
  </r>
  <r>
    <x v="8"/>
    <s v="STM Turbogen, Colstrip 4"/>
    <s v="Steam Generation Plant"/>
    <n v="15422"/>
    <n v="15637"/>
    <n v="15852"/>
    <n v="16069"/>
    <n v="16288"/>
    <n v="16507"/>
    <n v="16726"/>
    <n v="16945"/>
    <n v="17163"/>
    <n v="17382"/>
    <n v="17601"/>
    <n v="17820"/>
    <n v="17978"/>
    <n v="16724302"/>
  </r>
  <r>
    <x v="8"/>
    <s v="STM Turbogen, Colstrip 4-NSC"/>
    <s v="Steam Generation Plant"/>
    <n v="0"/>
    <n v="0"/>
    <n v="0"/>
    <n v="0"/>
    <n v="0"/>
    <n v="0"/>
    <n v="0"/>
    <n v="0"/>
    <n v="0"/>
    <n v="0"/>
    <n v="0"/>
    <n v="0"/>
    <n v="0"/>
    <n v="0"/>
  </r>
  <r>
    <x v="8"/>
    <s v="STM Turbogen, Colstrip1-2 -NSC"/>
    <s v="Steam Generation Plant"/>
    <n v="0"/>
    <n v="0"/>
    <n v="0"/>
    <n v="0"/>
    <n v="0"/>
    <n v="0"/>
    <n v="0"/>
    <n v="0"/>
    <n v="0"/>
    <n v="0"/>
    <n v="0"/>
    <n v="0"/>
    <n v="0"/>
    <n v="0"/>
  </r>
  <r>
    <x v="8"/>
    <s v="STM Turbogen, Encogen"/>
    <s v="Steam Generation Plant"/>
    <n v="17597"/>
    <n v="17623"/>
    <n v="17649"/>
    <n v="17675"/>
    <n v="17701"/>
    <n v="17727"/>
    <n v="17753"/>
    <n v="17779"/>
    <n v="17805"/>
    <n v="17830"/>
    <n v="17856"/>
    <n v="17882"/>
    <n v="17705"/>
    <n v="17744349"/>
  </r>
  <r>
    <x v="8"/>
    <s v="STM Turbogen, Encogen-NSC"/>
    <s v="Steam Generation Plant"/>
    <n v="0"/>
    <n v="0"/>
    <n v="0"/>
    <n v="0"/>
    <n v="0"/>
    <n v="0"/>
    <n v="0"/>
    <n v="0"/>
    <n v="0"/>
    <n v="0"/>
    <n v="0"/>
    <n v="0"/>
    <n v="0"/>
    <n v="0"/>
  </r>
  <r>
    <x v="8"/>
    <s v="STM Turbogen, Ferndale"/>
    <s v="Steam Generation Plant"/>
    <n v="12046"/>
    <n v="12083"/>
    <n v="12120"/>
    <n v="12156"/>
    <n v="12193"/>
    <n v="12230"/>
    <n v="12266"/>
    <n v="12303"/>
    <n v="12339"/>
    <n v="12376"/>
    <n v="12413"/>
    <n v="12449"/>
    <n v="12486"/>
    <n v="12266178"/>
  </r>
  <r>
    <x v="8"/>
    <s v="STM Turbogen, Ferndale-NSC"/>
    <s v="Steam Generation Plant"/>
    <n v="0"/>
    <n v="0"/>
    <n v="0"/>
    <n v="0"/>
    <n v="0"/>
    <n v="0"/>
    <n v="0"/>
    <n v="0"/>
    <n v="0"/>
    <n v="0"/>
    <n v="0"/>
    <n v="0"/>
    <n v="0"/>
    <n v="0"/>
  </r>
  <r>
    <x v="8"/>
    <s v="STM Turbogen, Fred 1/APC"/>
    <s v="Steam Generation Plant"/>
    <n v="7034"/>
    <n v="7072"/>
    <n v="7111"/>
    <n v="7150"/>
    <n v="7188"/>
    <n v="7227"/>
    <n v="7265"/>
    <n v="7304"/>
    <n v="7342"/>
    <n v="7381"/>
    <n v="7419"/>
    <n v="7458"/>
    <n v="7496"/>
    <n v="7265166"/>
  </r>
  <r>
    <x v="8"/>
    <s v="STM Turbogen, Fred 1/APC-NSC"/>
    <s v="Steam Generation Plant"/>
    <n v="0"/>
    <n v="0"/>
    <n v="0"/>
    <n v="0"/>
    <n v="0"/>
    <n v="0"/>
    <n v="0"/>
    <n v="0"/>
    <n v="0"/>
    <n v="0"/>
    <n v="0"/>
    <n v="0"/>
    <n v="0"/>
    <n v="0"/>
  </r>
  <r>
    <x v="8"/>
    <s v="STM Turbogen, Goldendale"/>
    <s v="Steam Generation Plant"/>
    <n v="51"/>
    <n v="52"/>
    <n v="53"/>
    <n v="55"/>
    <n v="56"/>
    <n v="57"/>
    <n v="59"/>
    <n v="60"/>
    <n v="62"/>
    <n v="64"/>
    <n v="65"/>
    <n v="67"/>
    <n v="69"/>
    <n v="59155"/>
  </r>
  <r>
    <x v="8"/>
    <s v="STM Turbogen, Goldendale O-NSC"/>
    <s v="Steam Generation Plant"/>
    <n v="0"/>
    <n v="0"/>
    <n v="0"/>
    <n v="0"/>
    <n v="0"/>
    <n v="0"/>
    <n v="0"/>
    <n v="0"/>
    <n v="0"/>
    <n v="0"/>
    <n v="0"/>
    <n v="0"/>
    <n v="0"/>
    <n v="0"/>
  </r>
  <r>
    <x v="8"/>
    <s v="STM Turbogen, Goldendale OP"/>
    <s v="Steam Generation Plant"/>
    <n v="70741"/>
    <n v="70824"/>
    <n v="70908"/>
    <n v="70992"/>
    <n v="71076"/>
    <n v="71160"/>
    <n v="71244"/>
    <n v="71132"/>
    <n v="71216"/>
    <n v="71300"/>
    <n v="71383"/>
    <n v="71467"/>
    <n v="71551"/>
    <n v="71154000"/>
  </r>
  <r>
    <x v="8"/>
    <s v="STM Turbogen, Goldendale-NSC"/>
    <s v="Steam Generation Plant"/>
    <n v="0"/>
    <n v="0"/>
    <n v="0"/>
    <n v="0"/>
    <n v="0"/>
    <n v="0"/>
    <n v="0"/>
    <n v="0"/>
    <n v="0"/>
    <n v="0"/>
    <n v="0"/>
    <n v="0"/>
    <n v="0"/>
    <n v="0"/>
  </r>
  <r>
    <x v="8"/>
    <s v="STM Turbogen, Mint Farm"/>
    <s v="Steam Generation Plant"/>
    <n v="241"/>
    <n v="244"/>
    <n v="247"/>
    <n v="250"/>
    <n v="253"/>
    <n v="257"/>
    <n v="261"/>
    <n v="265"/>
    <n v="269"/>
    <n v="273"/>
    <n v="278"/>
    <n v="282"/>
    <n v="286"/>
    <n v="261830"/>
  </r>
  <r>
    <x v="8"/>
    <s v="STM Turbogen, Mint Farm OP"/>
    <s v="Steam Generation Plant"/>
    <n v="7088"/>
    <n v="7146"/>
    <n v="7204"/>
    <n v="7262"/>
    <n v="7320"/>
    <n v="7378"/>
    <n v="7435"/>
    <n v="7493"/>
    <n v="7551"/>
    <n v="7609"/>
    <n v="7667"/>
    <n v="7725"/>
    <n v="7783"/>
    <n v="7435489"/>
  </r>
  <r>
    <x v="8"/>
    <s v="STM Turbogen, Mint Farm OP-NSC"/>
    <s v="Steam Generation Plant"/>
    <n v="0"/>
    <n v="0"/>
    <n v="0"/>
    <n v="0"/>
    <n v="0"/>
    <n v="0"/>
    <n v="0"/>
    <n v="0"/>
    <n v="0"/>
    <n v="0"/>
    <n v="0"/>
    <n v="0"/>
    <n v="0"/>
    <n v="0"/>
  </r>
  <r>
    <x v="8"/>
    <s v="STM Turbogen, Mint Farm-NSC"/>
    <s v="Steam Generation Plant"/>
    <n v="0"/>
    <n v="0"/>
    <n v="0"/>
    <n v="0"/>
    <n v="0"/>
    <n v="0"/>
    <n v="0"/>
    <n v="0"/>
    <n v="0"/>
    <n v="0"/>
    <n v="0"/>
    <n v="0"/>
    <n v="0"/>
    <n v="0"/>
  </r>
  <r>
    <x v="8"/>
    <s v="STM Turbogen, Sumas"/>
    <s v="Steam Generation Plant"/>
    <n v="121"/>
    <n v="123"/>
    <n v="125"/>
    <n v="127"/>
    <n v="129"/>
    <n v="131"/>
    <n v="133"/>
    <n v="135"/>
    <n v="137"/>
    <n v="139"/>
    <n v="141"/>
    <n v="144"/>
    <n v="149"/>
    <n v="133011"/>
  </r>
  <r>
    <x v="8"/>
    <s v="STM Turbogen, Sumas OP"/>
    <s v="Steam Generation Plant"/>
    <n v="18174"/>
    <n v="18200"/>
    <n v="18226"/>
    <n v="18253"/>
    <n v="18279"/>
    <n v="18305"/>
    <n v="18331"/>
    <n v="18357"/>
    <n v="18383"/>
    <n v="18409"/>
    <n v="18435"/>
    <n v="18451"/>
    <n v="18477"/>
    <n v="18329531"/>
  </r>
  <r>
    <x v="8"/>
    <s v="STM Turbogen, Sumas OP-NSC"/>
    <s v="Steam Generation Plant"/>
    <n v="0"/>
    <n v="0"/>
    <n v="0"/>
    <n v="0"/>
    <n v="0"/>
    <n v="0"/>
    <n v="0"/>
    <n v="0"/>
    <n v="0"/>
    <n v="0"/>
    <n v="0"/>
    <n v="0"/>
    <n v="0"/>
    <n v="0"/>
  </r>
  <r>
    <x v="8"/>
    <s v="STM Turbogen, Sumas-NSC"/>
    <s v="Steam Generation Plant"/>
    <n v="0"/>
    <n v="0"/>
    <n v="0"/>
    <n v="0"/>
    <n v="0"/>
    <n v="0"/>
    <n v="0"/>
    <n v="0"/>
    <n v="0"/>
    <n v="0"/>
    <n v="0"/>
    <n v="0"/>
    <n v="0"/>
    <n v="0"/>
  </r>
  <r>
    <x v="8"/>
    <s v="STM Turbogen,Centralia-inactiv"/>
    <s v="Steam Generation Plant"/>
    <n v="0"/>
    <n v="0"/>
    <n v="0"/>
    <n v="0"/>
    <n v="0"/>
    <n v="0"/>
    <n v="0"/>
    <n v="0"/>
    <n v="0"/>
    <n v="0"/>
    <n v="0"/>
    <n v="0"/>
    <n v="0"/>
    <n v="0"/>
  </r>
  <r>
    <x v="9"/>
    <s v="STM Accessory, Colstrip 1"/>
    <s v="Steam Generation Plant"/>
    <n v="4586"/>
    <n v="4601"/>
    <n v="4634"/>
    <n v="4667"/>
    <n v="4700"/>
    <n v="4733"/>
    <n v="4766"/>
    <n v="4799"/>
    <n v="4832"/>
    <n v="4865"/>
    <n v="4898"/>
    <n v="4931"/>
    <n v="4894"/>
    <n v="4763594"/>
  </r>
  <r>
    <x v="9"/>
    <s v="STM Accessory, Colstrip 1-2 Cm"/>
    <s v="Steam Generation Plant"/>
    <n v="2032"/>
    <n v="2036"/>
    <n v="2040"/>
    <n v="2045"/>
    <n v="2055"/>
    <n v="2059"/>
    <n v="2064"/>
    <n v="2068"/>
    <n v="2073"/>
    <n v="2077"/>
    <n v="2082"/>
    <n v="2086"/>
    <n v="2090"/>
    <n v="2062097"/>
  </r>
  <r>
    <x v="9"/>
    <s v="STM Accessory, Colstrip 1-NSC"/>
    <s v="Steam Generation Plant"/>
    <n v="0"/>
    <n v="0"/>
    <n v="0"/>
    <n v="0"/>
    <n v="0"/>
    <n v="0"/>
    <n v="0"/>
    <n v="0"/>
    <n v="0"/>
    <n v="0"/>
    <n v="0"/>
    <n v="0"/>
    <n v="0"/>
    <n v="0"/>
  </r>
  <r>
    <x v="9"/>
    <s v="STM Accessory, Colstrip 2"/>
    <s v="Steam Generation Plant"/>
    <n v="1384"/>
    <n v="1389"/>
    <n v="1411"/>
    <n v="1434"/>
    <n v="1456"/>
    <n v="1479"/>
    <n v="1501"/>
    <n v="1524"/>
    <n v="1547"/>
    <n v="1569"/>
    <n v="1592"/>
    <n v="1614"/>
    <n v="1567"/>
    <n v="1499431"/>
  </r>
  <r>
    <x v="9"/>
    <s v="STM Accessory, Colstrip 2-NSC"/>
    <s v="Steam Generation Plant"/>
    <n v="0"/>
    <n v="0"/>
    <n v="0"/>
    <n v="0"/>
    <n v="0"/>
    <n v="0"/>
    <n v="0"/>
    <n v="0"/>
    <n v="0"/>
    <n v="0"/>
    <n v="0"/>
    <n v="0"/>
    <n v="0"/>
    <n v="0"/>
  </r>
  <r>
    <x v="9"/>
    <s v="STM Accessory, Colstrip 3"/>
    <s v="Steam Generation Plant"/>
    <n v="4603"/>
    <n v="3984"/>
    <n v="4008"/>
    <n v="4032"/>
    <n v="4056"/>
    <n v="4080"/>
    <n v="4104"/>
    <n v="4127"/>
    <n v="4151"/>
    <n v="4175"/>
    <n v="4199"/>
    <n v="4224"/>
    <n v="4248"/>
    <n v="4130423"/>
  </r>
  <r>
    <x v="9"/>
    <s v="STM Accessory, Colstrip 3-4 Cm"/>
    <s v="Steam Generation Plant"/>
    <n v="5581"/>
    <n v="5604"/>
    <n v="5626"/>
    <n v="5649"/>
    <n v="5675"/>
    <n v="5738"/>
    <n v="5761"/>
    <n v="5783"/>
    <n v="5806"/>
    <n v="5829"/>
    <n v="5851"/>
    <n v="5874"/>
    <n v="5896"/>
    <n v="5744619"/>
  </r>
  <r>
    <x v="9"/>
    <s v="STM Accessory, Colstrip 3-NSC"/>
    <s v="Steam Generation Plant"/>
    <n v="0"/>
    <n v="0"/>
    <n v="0"/>
    <n v="0"/>
    <n v="0"/>
    <n v="0"/>
    <n v="0"/>
    <n v="0"/>
    <n v="0"/>
    <n v="0"/>
    <n v="0"/>
    <n v="0"/>
    <n v="0"/>
    <n v="0"/>
  </r>
  <r>
    <x v="9"/>
    <s v="STM Accessory, Colstrip 4"/>
    <s v="Steam Generation Plant"/>
    <n v="3874"/>
    <n v="3313"/>
    <n v="3339"/>
    <n v="3364"/>
    <n v="3389"/>
    <n v="3415"/>
    <n v="3440"/>
    <n v="3465"/>
    <n v="3491"/>
    <n v="3517"/>
    <n v="3542"/>
    <n v="3568"/>
    <n v="3594"/>
    <n v="3464768"/>
  </r>
  <r>
    <x v="9"/>
    <s v="STM Accessory, Colstrip 4-NSC"/>
    <s v="Steam Generation Plant"/>
    <n v="0"/>
    <n v="0"/>
    <n v="0"/>
    <n v="0"/>
    <n v="0"/>
    <n v="0"/>
    <n v="0"/>
    <n v="0"/>
    <n v="0"/>
    <n v="0"/>
    <n v="0"/>
    <n v="0"/>
    <n v="0"/>
    <n v="0"/>
  </r>
  <r>
    <x v="9"/>
    <s v="STM Accessory, Colstrip1-2-NSC"/>
    <s v="Steam Generation Plant"/>
    <n v="0"/>
    <n v="0"/>
    <n v="0"/>
    <n v="0"/>
    <n v="0"/>
    <n v="0"/>
    <n v="0"/>
    <n v="0"/>
    <n v="0"/>
    <n v="0"/>
    <n v="0"/>
    <n v="0"/>
    <n v="0"/>
    <n v="0"/>
  </r>
  <r>
    <x v="9"/>
    <s v="STM Accessory, Colstrip3-4-NSC"/>
    <s v="Steam Generation Plant"/>
    <n v="0"/>
    <n v="0"/>
    <n v="0"/>
    <n v="0"/>
    <n v="0"/>
    <n v="0"/>
    <n v="0"/>
    <n v="0"/>
    <n v="0"/>
    <n v="0"/>
    <n v="0"/>
    <n v="0"/>
    <n v="0"/>
    <n v="0"/>
  </r>
  <r>
    <x v="9"/>
    <s v="STM Accessory, Encogen"/>
    <s v="Steam Generation Plant"/>
    <n v="1368"/>
    <n v="1370"/>
    <n v="1371"/>
    <n v="1373"/>
    <n v="1375"/>
    <n v="1377"/>
    <n v="1379"/>
    <n v="1380"/>
    <n v="1382"/>
    <n v="1384"/>
    <n v="1386"/>
    <n v="1388"/>
    <n v="1389"/>
    <n v="1378660"/>
  </r>
  <r>
    <x v="9"/>
    <s v="STM Accessory, Encogen-NSC"/>
    <s v="Steam Generation Plant"/>
    <n v="0"/>
    <n v="0"/>
    <n v="0"/>
    <n v="0"/>
    <n v="0"/>
    <n v="0"/>
    <n v="0"/>
    <n v="0"/>
    <n v="0"/>
    <n v="0"/>
    <n v="0"/>
    <n v="0"/>
    <n v="0"/>
    <n v="0"/>
  </r>
  <r>
    <x v="9"/>
    <s v="STM Accessory, Ferndale"/>
    <s v="Steam Generation Plant"/>
    <n v="888"/>
    <n v="891"/>
    <n v="893"/>
    <n v="895"/>
    <n v="897"/>
    <n v="899"/>
    <n v="901"/>
    <n v="904"/>
    <n v="906"/>
    <n v="908"/>
    <n v="910"/>
    <n v="912"/>
    <n v="914"/>
    <n v="901413"/>
  </r>
  <r>
    <x v="9"/>
    <s v="STM Accessory, Ferndale-NSC"/>
    <s v="Steam Generation Plant"/>
    <n v="0"/>
    <n v="0"/>
    <n v="0"/>
    <n v="0"/>
    <n v="0"/>
    <n v="0"/>
    <n v="0"/>
    <n v="0"/>
    <n v="0"/>
    <n v="0"/>
    <n v="0"/>
    <n v="0"/>
    <n v="0"/>
    <n v="0"/>
  </r>
  <r>
    <x v="9"/>
    <s v="STM Accessory, Fred 1/APC"/>
    <s v="Steam Generation Plant"/>
    <n v="393"/>
    <n v="395"/>
    <n v="397"/>
    <n v="399"/>
    <n v="401"/>
    <n v="403"/>
    <n v="405"/>
    <n v="407"/>
    <n v="409"/>
    <n v="411"/>
    <n v="413"/>
    <n v="415"/>
    <n v="417"/>
    <n v="405221"/>
  </r>
  <r>
    <x v="9"/>
    <s v="STM Accessory, Fred 1/APC-NSC"/>
    <s v="Steam Generation Plant"/>
    <n v="0"/>
    <n v="0"/>
    <n v="0"/>
    <n v="0"/>
    <n v="0"/>
    <n v="0"/>
    <n v="0"/>
    <n v="0"/>
    <n v="0"/>
    <n v="0"/>
    <n v="0"/>
    <n v="0"/>
    <n v="0"/>
    <n v="0"/>
  </r>
  <r>
    <x v="9"/>
    <s v="STM Accessory, Goldendale"/>
    <s v="Steam Generation Plant"/>
    <n v="0"/>
    <n v="0"/>
    <n v="0"/>
    <n v="0"/>
    <n v="0"/>
    <n v="0"/>
    <n v="0"/>
    <n v="0"/>
    <n v="0"/>
    <n v="0"/>
    <n v="0"/>
    <n v="0"/>
    <n v="0"/>
    <n v="0"/>
  </r>
  <r>
    <x v="9"/>
    <s v="STM Accessory, Goldendale -NSC"/>
    <s v="Steam Generation Plant"/>
    <n v="0"/>
    <n v="0"/>
    <n v="0"/>
    <n v="0"/>
    <n v="0"/>
    <n v="0"/>
    <n v="0"/>
    <n v="0"/>
    <n v="0"/>
    <n v="0"/>
    <n v="0"/>
    <n v="0"/>
    <n v="0"/>
    <n v="0"/>
  </r>
  <r>
    <x v="9"/>
    <s v="STM Accessory, Goldendale OP"/>
    <s v="Steam Generation Plant"/>
    <n v="5854"/>
    <n v="5859"/>
    <n v="5864"/>
    <n v="5869"/>
    <n v="5874"/>
    <n v="5879"/>
    <n v="5884"/>
    <n v="5888"/>
    <n v="5893"/>
    <n v="5898"/>
    <n v="5903"/>
    <n v="5908"/>
    <n v="5913"/>
    <n v="5883537"/>
  </r>
  <r>
    <x v="9"/>
    <s v="STM Accessory, Goldendale-NSC"/>
    <s v="Steam Generation Plant"/>
    <n v="0"/>
    <n v="0"/>
    <n v="0"/>
    <n v="0"/>
    <n v="0"/>
    <n v="0"/>
    <n v="0"/>
    <n v="0"/>
    <n v="0"/>
    <n v="0"/>
    <n v="0"/>
    <n v="0"/>
    <n v="0"/>
    <n v="0"/>
  </r>
  <r>
    <x v="9"/>
    <s v="STM Accessory, Mint Farm"/>
    <s v="Steam Generation Plant"/>
    <n v="0"/>
    <n v="0"/>
    <n v="0"/>
    <n v="0"/>
    <n v="0"/>
    <n v="0"/>
    <n v="0"/>
    <n v="0"/>
    <n v="0"/>
    <n v="0"/>
    <n v="0"/>
    <n v="0"/>
    <n v="0"/>
    <n v="0"/>
  </r>
  <r>
    <x v="9"/>
    <s v="STM Accessory, Mint Farm OP"/>
    <s v="Steam Generation Plant"/>
    <n v="664"/>
    <n v="668"/>
    <n v="673"/>
    <n v="677"/>
    <n v="682"/>
    <n v="686"/>
    <n v="691"/>
    <n v="695"/>
    <n v="700"/>
    <n v="704"/>
    <n v="709"/>
    <n v="714"/>
    <n v="718"/>
    <n v="690812"/>
  </r>
  <r>
    <x v="9"/>
    <s v="STM Accessory, Mint Farm-NSC"/>
    <s v="Steam Generation Plant"/>
    <n v="0"/>
    <n v="0"/>
    <n v="0"/>
    <n v="0"/>
    <n v="0"/>
    <n v="0"/>
    <n v="0"/>
    <n v="0"/>
    <n v="0"/>
    <n v="0"/>
    <n v="0"/>
    <n v="0"/>
    <n v="0"/>
    <n v="0"/>
  </r>
  <r>
    <x v="9"/>
    <s v="STM Accessory, Mint OP-NSC"/>
    <s v="Steam Generation Plant"/>
    <n v="0"/>
    <n v="0"/>
    <n v="0"/>
    <n v="0"/>
    <n v="0"/>
    <n v="0"/>
    <n v="0"/>
    <n v="0"/>
    <n v="0"/>
    <n v="0"/>
    <n v="0"/>
    <n v="0"/>
    <n v="0"/>
    <n v="0"/>
  </r>
  <r>
    <x v="9"/>
    <s v="STM Accessory, Sumas"/>
    <s v="Steam Generation Plant"/>
    <n v="1"/>
    <n v="1"/>
    <n v="1"/>
    <n v="1"/>
    <n v="1"/>
    <n v="1"/>
    <n v="1"/>
    <n v="1"/>
    <n v="1"/>
    <n v="1"/>
    <n v="1"/>
    <n v="1"/>
    <n v="1"/>
    <n v="993"/>
  </r>
  <r>
    <x v="9"/>
    <s v="STM Accessory, Sumas OP"/>
    <s v="Steam Generation Plant"/>
    <n v="592"/>
    <n v="593"/>
    <n v="593"/>
    <n v="594"/>
    <n v="594"/>
    <n v="595"/>
    <n v="595"/>
    <n v="596"/>
    <n v="596"/>
    <n v="596"/>
    <n v="597"/>
    <n v="597"/>
    <n v="598"/>
    <n v="595140"/>
  </r>
  <r>
    <x v="9"/>
    <s v="STM Accessory, Sumas OP-NSC"/>
    <s v="Steam Generation Plant"/>
    <n v="0"/>
    <n v="0"/>
    <n v="0"/>
    <n v="0"/>
    <n v="0"/>
    <n v="0"/>
    <n v="0"/>
    <n v="0"/>
    <n v="0"/>
    <n v="0"/>
    <n v="0"/>
    <n v="0"/>
    <n v="0"/>
    <n v="0"/>
  </r>
  <r>
    <x v="9"/>
    <s v="STM Accessory, Sumas-NSC"/>
    <s v="Steam Generation Plant"/>
    <n v="0"/>
    <n v="0"/>
    <n v="0"/>
    <n v="0"/>
    <n v="0"/>
    <n v="0"/>
    <n v="0"/>
    <n v="0"/>
    <n v="0"/>
    <n v="0"/>
    <n v="0"/>
    <n v="0"/>
    <n v="0"/>
    <n v="0"/>
  </r>
  <r>
    <x v="9"/>
    <s v="STM Accessory,Centralia-inacti"/>
    <s v="Steam Generation Plant"/>
    <n v="0"/>
    <n v="0"/>
    <n v="0"/>
    <n v="0"/>
    <n v="0"/>
    <n v="0"/>
    <n v="0"/>
    <n v="0"/>
    <n v="0"/>
    <n v="0"/>
    <n v="0"/>
    <n v="0"/>
    <n v="0"/>
    <n v="0"/>
  </r>
  <r>
    <x v="10"/>
    <s v="STM Misc, Centralia-inactive"/>
    <s v="Steam Generation Plant"/>
    <n v="0"/>
    <n v="0"/>
    <n v="0"/>
    <n v="0"/>
    <n v="0"/>
    <n v="0"/>
    <n v="0"/>
    <n v="0"/>
    <n v="0"/>
    <n v="0"/>
    <n v="0"/>
    <n v="0"/>
    <n v="0"/>
    <n v="0"/>
  </r>
  <r>
    <x v="10"/>
    <s v="STM Misc, Colstrip 1"/>
    <s v="Steam Generation Plant"/>
    <n v="388"/>
    <n v="390"/>
    <n v="396"/>
    <n v="402"/>
    <n v="407"/>
    <n v="413"/>
    <n v="418"/>
    <n v="424"/>
    <n v="429"/>
    <n v="435"/>
    <n v="441"/>
    <n v="446"/>
    <n v="449"/>
    <n v="418309"/>
  </r>
  <r>
    <x v="10"/>
    <s v="STM Misc, Colstrip 1-2 Com"/>
    <s v="Steam Generation Plant"/>
    <n v="5443"/>
    <n v="5460"/>
    <n v="5477"/>
    <n v="5494"/>
    <n v="5511"/>
    <n v="5527"/>
    <n v="5544"/>
    <n v="5561"/>
    <n v="5578"/>
    <n v="5595"/>
    <n v="5612"/>
    <n v="5629"/>
    <n v="5646"/>
    <n v="5544353"/>
  </r>
  <r>
    <x v="10"/>
    <s v="STM Misc, Colstrip 1-2 Com-NSC"/>
    <s v="Steam Generation Plant"/>
    <n v="0"/>
    <n v="0"/>
    <n v="0"/>
    <n v="0"/>
    <n v="0"/>
    <n v="0"/>
    <n v="0"/>
    <n v="0"/>
    <n v="0"/>
    <n v="0"/>
    <n v="0"/>
    <n v="0"/>
    <n v="0"/>
    <n v="0"/>
  </r>
  <r>
    <x v="10"/>
    <s v="STM Misc, Colstrip 1-4 Com"/>
    <s v="Steam Generation Plant"/>
    <n v="200"/>
    <n v="200"/>
    <n v="201"/>
    <n v="201"/>
    <n v="202"/>
    <n v="203"/>
    <n v="203"/>
    <n v="204"/>
    <n v="204"/>
    <n v="205"/>
    <n v="206"/>
    <n v="206"/>
    <n v="207"/>
    <n v="203227"/>
  </r>
  <r>
    <x v="10"/>
    <s v="STM Misc, Colstrip 1-4 Com-NSC"/>
    <s v="Steam Generation Plant"/>
    <n v="0"/>
    <n v="0"/>
    <n v="0"/>
    <n v="0"/>
    <n v="0"/>
    <n v="0"/>
    <n v="0"/>
    <n v="0"/>
    <n v="0"/>
    <n v="0"/>
    <n v="0"/>
    <n v="0"/>
    <n v="0"/>
    <n v="0"/>
  </r>
  <r>
    <x v="10"/>
    <s v="STM Misc, Colstrip 1-NSC"/>
    <s v="Steam Generation Plant"/>
    <n v="0"/>
    <n v="0"/>
    <n v="0"/>
    <n v="0"/>
    <n v="0"/>
    <n v="0"/>
    <n v="0"/>
    <n v="0"/>
    <n v="0"/>
    <n v="0"/>
    <n v="0"/>
    <n v="0"/>
    <n v="0"/>
    <n v="0"/>
  </r>
  <r>
    <x v="10"/>
    <s v="STM Misc, Colstrip 2"/>
    <s v="Steam Generation Plant"/>
    <n v="504"/>
    <n v="507"/>
    <n v="513"/>
    <n v="519"/>
    <n v="525"/>
    <n v="531"/>
    <n v="537"/>
    <n v="543"/>
    <n v="549"/>
    <n v="555"/>
    <n v="560"/>
    <n v="566"/>
    <n v="570"/>
    <n v="536811"/>
  </r>
  <r>
    <x v="10"/>
    <s v="STM Misc, Colstrip 2-NSC"/>
    <s v="Steam Generation Plant"/>
    <n v="0"/>
    <n v="0"/>
    <n v="0"/>
    <n v="0"/>
    <n v="0"/>
    <n v="0"/>
    <n v="0"/>
    <n v="0"/>
    <n v="0"/>
    <n v="0"/>
    <n v="0"/>
    <n v="0"/>
    <n v="0"/>
    <n v="0"/>
  </r>
  <r>
    <x v="10"/>
    <s v="STM Misc, Colstrip 3"/>
    <s v="Steam Generation Plant"/>
    <n v="407"/>
    <n v="407"/>
    <n v="413"/>
    <n v="419"/>
    <n v="425"/>
    <n v="431"/>
    <n v="437"/>
    <n v="443"/>
    <n v="449"/>
    <n v="455"/>
    <n v="461"/>
    <n v="467"/>
    <n v="472"/>
    <n v="437362"/>
  </r>
  <r>
    <x v="10"/>
    <s v="STM Misc, Colstrip 3-4 Com"/>
    <s v="Steam Generation Plant"/>
    <n v="2885"/>
    <n v="2900"/>
    <n v="2915"/>
    <n v="2930"/>
    <n v="2945"/>
    <n v="2960"/>
    <n v="2975"/>
    <n v="2990"/>
    <n v="3004"/>
    <n v="3019"/>
    <n v="3034"/>
    <n v="3049"/>
    <n v="3064"/>
    <n v="2974508"/>
  </r>
  <r>
    <x v="10"/>
    <s v="STM Misc, Colstrip 3-4 Com-NSC"/>
    <s v="Steam Generation Plant"/>
    <n v="0"/>
    <n v="0"/>
    <n v="0"/>
    <n v="0"/>
    <n v="0"/>
    <n v="0"/>
    <n v="0"/>
    <n v="0"/>
    <n v="0"/>
    <n v="0"/>
    <n v="0"/>
    <n v="0"/>
    <n v="0"/>
    <n v="0"/>
  </r>
  <r>
    <x v="10"/>
    <s v="STM Misc, Colstrip 3-NSC"/>
    <s v="Steam Generation Plant"/>
    <n v="0"/>
    <n v="0"/>
    <n v="0"/>
    <n v="0"/>
    <n v="0"/>
    <n v="0"/>
    <n v="0"/>
    <n v="0"/>
    <n v="0"/>
    <n v="0"/>
    <n v="0"/>
    <n v="0"/>
    <n v="0"/>
    <n v="0"/>
  </r>
  <r>
    <x v="10"/>
    <s v="STM Misc, Colstrip 4"/>
    <s v="Steam Generation Plant"/>
    <n v="451"/>
    <n v="452"/>
    <n v="459"/>
    <n v="466"/>
    <n v="473"/>
    <n v="479"/>
    <n v="486"/>
    <n v="493"/>
    <n v="500"/>
    <n v="506"/>
    <n v="513"/>
    <n v="520"/>
    <n v="525"/>
    <n v="486270"/>
  </r>
  <r>
    <x v="10"/>
    <s v="STM Misc, Colstrip 4-NSC"/>
    <s v="Steam Generation Plant"/>
    <n v="0"/>
    <n v="0"/>
    <n v="0"/>
    <n v="0"/>
    <n v="0"/>
    <n v="0"/>
    <n v="0"/>
    <n v="0"/>
    <n v="0"/>
    <n v="0"/>
    <n v="0"/>
    <n v="0"/>
    <n v="0"/>
    <n v="0"/>
  </r>
  <r>
    <x v="10"/>
    <s v="STM Misc, Encogen-RET"/>
    <s v="Steam Generation Plant"/>
    <n v="0"/>
    <n v="0"/>
    <n v="0"/>
    <n v="0"/>
    <n v="0"/>
    <n v="0"/>
    <n v="0"/>
    <n v="0"/>
    <n v="0"/>
    <n v="0"/>
    <n v="0"/>
    <n v="0"/>
    <n v="0"/>
    <n v="0"/>
  </r>
  <r>
    <x v="10"/>
    <s v="STM Misc, Ferndale"/>
    <s v="Steam Generation Plant"/>
    <n v="44"/>
    <n v="44"/>
    <n v="44"/>
    <n v="45"/>
    <n v="45"/>
    <n v="45"/>
    <n v="45"/>
    <n v="45"/>
    <n v="45"/>
    <n v="45"/>
    <n v="45"/>
    <n v="45"/>
    <n v="45"/>
    <n v="44810"/>
  </r>
  <r>
    <x v="10"/>
    <s v="STM Misc, Ferndale-NSC"/>
    <s v="Steam Generation Plant"/>
    <n v="0"/>
    <n v="0"/>
    <n v="0"/>
    <n v="0"/>
    <n v="0"/>
    <n v="0"/>
    <n v="0"/>
    <n v="0"/>
    <n v="0"/>
    <n v="0"/>
    <n v="0"/>
    <n v="0"/>
    <n v="0"/>
    <n v="0"/>
  </r>
  <r>
    <x v="10"/>
    <s v="STM Misc, Fred 1/APC"/>
    <s v="Steam Generation Plant"/>
    <n v="152"/>
    <n v="153"/>
    <n v="154"/>
    <n v="154"/>
    <n v="155"/>
    <n v="156"/>
    <n v="157"/>
    <n v="157"/>
    <n v="158"/>
    <n v="159"/>
    <n v="159"/>
    <n v="160"/>
    <n v="161"/>
    <n v="156539"/>
  </r>
  <r>
    <x v="10"/>
    <s v="STM Misc, Fred 1/APC-NSC"/>
    <s v="Steam Generation Plant"/>
    <n v="0"/>
    <n v="0"/>
    <n v="0"/>
    <n v="0"/>
    <n v="0"/>
    <n v="0"/>
    <n v="0"/>
    <n v="0"/>
    <n v="0"/>
    <n v="0"/>
    <n v="0"/>
    <n v="0"/>
    <n v="0"/>
    <n v="0"/>
  </r>
  <r>
    <x v="10"/>
    <s v="STM Misc, Goldendale"/>
    <s v="Steam Generation Plant"/>
    <n v="0"/>
    <n v="0"/>
    <n v="0"/>
    <n v="0"/>
    <n v="0"/>
    <n v="0"/>
    <n v="0"/>
    <n v="0"/>
    <n v="0"/>
    <n v="0"/>
    <n v="0"/>
    <n v="0"/>
    <n v="0"/>
    <n v="0"/>
  </r>
  <r>
    <x v="10"/>
    <s v="STM Misc, Goldendale OP"/>
    <s v="Steam Generation Plant"/>
    <n v="5"/>
    <n v="5"/>
    <n v="5"/>
    <n v="5"/>
    <n v="5"/>
    <n v="5"/>
    <n v="5"/>
    <n v="5"/>
    <n v="5"/>
    <n v="5"/>
    <n v="5"/>
    <n v="5"/>
    <n v="5"/>
    <n v="4969"/>
  </r>
  <r>
    <x v="10"/>
    <s v="STM Misc, Goldendale OP-NSC"/>
    <s v="Steam Generation Plant"/>
    <n v="0"/>
    <n v="0"/>
    <n v="0"/>
    <n v="0"/>
    <n v="0"/>
    <n v="0"/>
    <n v="0"/>
    <n v="0"/>
    <n v="0"/>
    <n v="0"/>
    <n v="0"/>
    <n v="0"/>
    <n v="0"/>
    <n v="0"/>
  </r>
  <r>
    <x v="10"/>
    <s v="STM Misc, Goldendale-NSC"/>
    <s v="Steam Generation Plant"/>
    <n v="0"/>
    <n v="0"/>
    <n v="0"/>
    <n v="0"/>
    <n v="0"/>
    <n v="0"/>
    <n v="0"/>
    <n v="0"/>
    <n v="0"/>
    <n v="0"/>
    <n v="0"/>
    <n v="0"/>
    <n v="0"/>
    <n v="0"/>
  </r>
  <r>
    <x v="10"/>
    <s v="STM Misc, Mint Farm"/>
    <s v="Steam Generation Plant"/>
    <n v="0"/>
    <n v="0"/>
    <n v="0"/>
    <n v="0"/>
    <n v="0"/>
    <n v="0"/>
    <n v="0"/>
    <n v="0"/>
    <n v="0"/>
    <n v="0"/>
    <n v="0"/>
    <n v="0"/>
    <n v="0"/>
    <n v="21"/>
  </r>
  <r>
    <x v="10"/>
    <s v="STM Misc, Mint Farm OP"/>
    <s v="Steam Generation Plant"/>
    <n v="44"/>
    <n v="44"/>
    <n v="45"/>
    <n v="45"/>
    <n v="46"/>
    <n v="46"/>
    <n v="46"/>
    <n v="47"/>
    <n v="47"/>
    <n v="47"/>
    <n v="48"/>
    <n v="48"/>
    <n v="48"/>
    <n v="46224"/>
  </r>
  <r>
    <x v="10"/>
    <s v="STM Misc, Mint Farm OP-NSC"/>
    <s v="Steam Generation Plant"/>
    <n v="0"/>
    <n v="0"/>
    <n v="0"/>
    <n v="0"/>
    <n v="0"/>
    <n v="0"/>
    <n v="0"/>
    <n v="0"/>
    <n v="0"/>
    <n v="0"/>
    <n v="0"/>
    <n v="0"/>
    <n v="0"/>
    <n v="0"/>
  </r>
  <r>
    <x v="10"/>
    <s v="STM Misc, Mint Farm-NSC"/>
    <s v="Steam Generation Plant"/>
    <n v="0"/>
    <n v="0"/>
    <n v="0"/>
    <n v="0"/>
    <n v="0"/>
    <n v="0"/>
    <n v="0"/>
    <n v="0"/>
    <n v="0"/>
    <n v="0"/>
    <n v="0"/>
    <n v="0"/>
    <n v="0"/>
    <n v="0"/>
  </r>
  <r>
    <x v="10"/>
    <s v="STM Misc, Sumas"/>
    <s v="Steam Generation Plant"/>
    <n v="1"/>
    <n v="1"/>
    <n v="1"/>
    <n v="1"/>
    <n v="1"/>
    <n v="1"/>
    <n v="1"/>
    <n v="1"/>
    <n v="1"/>
    <n v="1"/>
    <n v="1"/>
    <n v="1"/>
    <n v="1"/>
    <n v="1118"/>
  </r>
  <r>
    <x v="10"/>
    <s v="STM Misc, Sumas OP"/>
    <s v="Steam Generation Plant"/>
    <n v="99"/>
    <n v="99"/>
    <n v="99"/>
    <n v="99"/>
    <n v="99"/>
    <n v="99"/>
    <n v="99"/>
    <n v="99"/>
    <n v="99"/>
    <n v="100"/>
    <n v="100"/>
    <n v="100"/>
    <n v="100"/>
    <n v="99346"/>
  </r>
  <r>
    <x v="10"/>
    <s v="STM Misc, Sumas OP-NSC"/>
    <s v="Steam Generation Plant"/>
    <n v="0"/>
    <n v="0"/>
    <n v="0"/>
    <n v="0"/>
    <n v="0"/>
    <n v="0"/>
    <n v="0"/>
    <n v="0"/>
    <n v="0"/>
    <n v="0"/>
    <n v="0"/>
    <n v="0"/>
    <n v="0"/>
    <n v="0"/>
  </r>
  <r>
    <x v="10"/>
    <s v="STM Misc, Sumas-NSC"/>
    <s v="Steam Generation Plant"/>
    <n v="0"/>
    <n v="0"/>
    <n v="0"/>
    <n v="0"/>
    <n v="0"/>
    <n v="0"/>
    <n v="0"/>
    <n v="0"/>
    <n v="0"/>
    <n v="0"/>
    <n v="0"/>
    <n v="0"/>
    <n v="0"/>
    <n v="0"/>
  </r>
  <r>
    <x v="11"/>
    <s v="0 STM ARO Steam Prd"/>
    <s v="Steam Generation Plant"/>
    <n v="77"/>
    <n v="78"/>
    <n v="78"/>
    <n v="79"/>
    <n v="79"/>
    <n v="80"/>
    <n v="80"/>
    <n v="80"/>
    <n v="81"/>
    <n v="81"/>
    <n v="82"/>
    <n v="82"/>
    <n v="83"/>
    <n v="80001"/>
  </r>
  <r>
    <x v="11"/>
    <s v="1 STM ARO Steam Production"/>
    <s v="Steam Generation Plant"/>
    <n v="7769"/>
    <n v="9478"/>
    <n v="10775"/>
    <n v="12073"/>
    <n v="13370"/>
    <n v="14668"/>
    <n v="15965"/>
    <n v="17263"/>
    <n v="18560"/>
    <n v="19858"/>
    <n v="21155"/>
    <n v="22453"/>
    <n v="23631"/>
    <n v="15943158"/>
  </r>
  <r>
    <x v="12"/>
    <s v="0 105 HYD Land, White River"/>
    <s v="Hydro Generation Plant"/>
    <n v="0"/>
    <n v="0"/>
    <n v="0"/>
    <n v="0"/>
    <n v="0"/>
    <n v="0"/>
    <n v="0"/>
    <n v="0"/>
    <n v="0"/>
    <n v="0"/>
    <n v="0"/>
    <n v="0"/>
    <n v="0"/>
    <n v="0"/>
  </r>
  <r>
    <x v="12"/>
    <s v="0 HYD Land, Electron"/>
    <s v="Hydro Generation Plant"/>
    <n v="0"/>
    <n v="0"/>
    <n v="0"/>
    <n v="0"/>
    <n v="0"/>
    <n v="0"/>
    <n v="0"/>
    <n v="0"/>
    <n v="0"/>
    <n v="0"/>
    <n v="0"/>
    <n v="0"/>
    <n v="0"/>
    <n v="0"/>
  </r>
  <r>
    <x v="12"/>
    <s v="0 HYD Land, Lower Baker"/>
    <s v="Hydro Generation Plant"/>
    <n v="0"/>
    <n v="0"/>
    <n v="0"/>
    <n v="0"/>
    <n v="0"/>
    <n v="0"/>
    <n v="0"/>
    <n v="0"/>
    <n v="0"/>
    <n v="0"/>
    <n v="0"/>
    <n v="0"/>
    <n v="0"/>
    <n v="0"/>
  </r>
  <r>
    <x v="12"/>
    <s v="0 HYD Land, Nooksack"/>
    <s v="Hydro Generation Plant"/>
    <n v="0"/>
    <n v="0"/>
    <n v="0"/>
    <n v="0"/>
    <n v="0"/>
    <n v="0"/>
    <n v="0"/>
    <n v="0"/>
    <n v="0"/>
    <n v="0"/>
    <n v="0"/>
    <n v="0"/>
    <n v="0"/>
    <n v="0"/>
  </r>
  <r>
    <x v="12"/>
    <s v="0 HYD Land, Skookumchuck"/>
    <s v="Hydro Generation Plant"/>
    <n v="0"/>
    <n v="0"/>
    <n v="0"/>
    <n v="0"/>
    <n v="0"/>
    <n v="0"/>
    <n v="0"/>
    <n v="0"/>
    <n v="0"/>
    <n v="0"/>
    <n v="0"/>
    <n v="0"/>
    <n v="0"/>
    <n v="0"/>
  </r>
  <r>
    <x v="12"/>
    <s v="0 HYD Land, Snoqualmie 1"/>
    <s v="Hydro Generation Plant"/>
    <n v="0"/>
    <n v="0"/>
    <n v="0"/>
    <n v="0"/>
    <n v="0"/>
    <n v="0"/>
    <n v="0"/>
    <n v="0"/>
    <n v="0"/>
    <n v="0"/>
    <n v="0"/>
    <n v="0"/>
    <n v="0"/>
    <n v="0"/>
  </r>
  <r>
    <x v="12"/>
    <s v="0 HYD Land, Upper Baker"/>
    <s v="Hydro Generation Plant"/>
    <n v="0"/>
    <n v="0"/>
    <n v="0"/>
    <n v="0"/>
    <n v="0"/>
    <n v="0"/>
    <n v="0"/>
    <n v="0"/>
    <n v="0"/>
    <n v="0"/>
    <n v="0"/>
    <n v="0"/>
    <n v="0"/>
    <n v="0"/>
  </r>
  <r>
    <x v="12"/>
    <s v="0 HYD Land, White River"/>
    <s v="Hydro Generation Plant"/>
    <n v="0"/>
    <n v="0"/>
    <n v="0"/>
    <n v="0"/>
    <n v="0"/>
    <n v="0"/>
    <n v="0"/>
    <n v="0"/>
    <n v="0"/>
    <n v="0"/>
    <n v="0"/>
    <n v="0"/>
    <n v="0"/>
    <n v="0"/>
  </r>
  <r>
    <x v="12"/>
    <s v="1 105 HYD Easements"/>
    <s v="Hydro Generation Plant"/>
    <n v="0"/>
    <n v="0"/>
    <n v="0"/>
    <n v="0"/>
    <n v="0"/>
    <n v="0"/>
    <n v="0"/>
    <n v="0"/>
    <n v="0"/>
    <n v="0"/>
    <n v="0"/>
    <n v="0"/>
    <n v="0"/>
    <n v="0"/>
  </r>
  <r>
    <x v="12"/>
    <s v="10 HYD Easements, Snoqualmie 1"/>
    <s v="Hydro Generation Plant"/>
    <n v="12"/>
    <n v="12"/>
    <n v="12"/>
    <n v="13"/>
    <n v="13"/>
    <n v="13"/>
    <n v="13"/>
    <n v="13"/>
    <n v="13"/>
    <n v="13"/>
    <n v="13"/>
    <n v="13"/>
    <n v="13"/>
    <n v="12713"/>
  </r>
  <r>
    <x v="12"/>
    <s v="2 HYD Electron-DONOTUSE"/>
    <s v="Hydro Generation Plant"/>
    <n v="0"/>
    <n v="0"/>
    <n v="0"/>
    <n v="0"/>
    <n v="0"/>
    <n v="0"/>
    <n v="0"/>
    <n v="0"/>
    <n v="0"/>
    <n v="0"/>
    <n v="0"/>
    <n v="0"/>
    <n v="0"/>
    <n v="0"/>
  </r>
  <r>
    <x v="13"/>
    <s v="DONOTUSE, Snoq Park"/>
    <s v="Hydro Generation Plant"/>
    <n v="0"/>
    <n v="0"/>
    <n v="0"/>
    <n v="0"/>
    <n v="0"/>
    <n v="0"/>
    <n v="0"/>
    <n v="0"/>
    <n v="0"/>
    <n v="0"/>
    <n v="0"/>
    <n v="0"/>
    <n v="0"/>
    <n v="0"/>
  </r>
  <r>
    <x v="13"/>
    <s v="HYD S/I, LB AdultFishTrap2010"/>
    <s v="Hydro Generation Plant"/>
    <n v="29"/>
    <n v="30"/>
    <n v="30"/>
    <n v="31"/>
    <n v="32"/>
    <n v="33"/>
    <n v="33"/>
    <n v="34"/>
    <n v="35"/>
    <n v="36"/>
    <n v="37"/>
    <n v="37"/>
    <n v="38"/>
    <n v="33459"/>
  </r>
  <r>
    <x v="13"/>
    <s v="HYD S/I, LB AdultFishTrap2-NSC"/>
    <s v="Hydro Generation Plant"/>
    <n v="0"/>
    <n v="0"/>
    <n v="0"/>
    <n v="0"/>
    <n v="0"/>
    <n v="0"/>
    <n v="0"/>
    <n v="0"/>
    <n v="0"/>
    <n v="0"/>
    <n v="0"/>
    <n v="0"/>
    <n v="0"/>
    <n v="0"/>
  </r>
  <r>
    <x v="13"/>
    <s v="HYD S/I, UB FishHatchery2010"/>
    <s v="Hydro Generation Plant"/>
    <n v="347"/>
    <n v="358"/>
    <n v="369"/>
    <n v="380"/>
    <n v="391"/>
    <n v="402"/>
    <n v="412"/>
    <n v="423"/>
    <n v="434"/>
    <n v="445"/>
    <n v="456"/>
    <n v="467"/>
    <n v="478"/>
    <n v="412485"/>
  </r>
  <r>
    <x v="13"/>
    <s v="HYD S/I, UB FishHatchery20-NSC"/>
    <s v="Hydro Generation Plant"/>
    <n v="0"/>
    <n v="0"/>
    <n v="0"/>
    <n v="0"/>
    <n v="0"/>
    <n v="0"/>
    <n v="0"/>
    <n v="0"/>
    <n v="0"/>
    <n v="0"/>
    <n v="0"/>
    <n v="0"/>
    <n v="0"/>
    <n v="0"/>
  </r>
  <r>
    <x v="13"/>
    <s v="HYD Str/Impv, Electron-RET"/>
    <s v="Hydro Generation Plant"/>
    <n v="0"/>
    <n v="0"/>
    <n v="0"/>
    <n v="0"/>
    <n v="0"/>
    <n v="0"/>
    <n v="0"/>
    <n v="0"/>
    <n v="0"/>
    <n v="0"/>
    <n v="0"/>
    <n v="0"/>
    <n v="0"/>
    <n v="0"/>
  </r>
  <r>
    <x v="13"/>
    <s v="HYD Str/Impv, LB-2013"/>
    <s v="Hydro Generation Plant"/>
    <n v="2950"/>
    <n v="3006"/>
    <n v="3061"/>
    <n v="3117"/>
    <n v="3173"/>
    <n v="3228"/>
    <n v="3284"/>
    <n v="3340"/>
    <n v="3395"/>
    <n v="3451"/>
    <n v="3507"/>
    <n v="3562"/>
    <n v="3618"/>
    <n v="3284008"/>
  </r>
  <r>
    <x v="13"/>
    <s v="HYD Str/Impv, LB-2013-NSC"/>
    <s v="Hydro Generation Plant"/>
    <n v="0"/>
    <n v="0"/>
    <n v="0"/>
    <n v="0"/>
    <n v="0"/>
    <n v="0"/>
    <n v="0"/>
    <n v="0"/>
    <n v="0"/>
    <n v="0"/>
    <n v="0"/>
    <n v="0"/>
    <n v="0"/>
    <n v="0"/>
  </r>
  <r>
    <x v="13"/>
    <s v="HYD Str/Impv, Lower Baker"/>
    <s v="Hydro Generation Plant"/>
    <n v="4217"/>
    <n v="4228"/>
    <n v="4240"/>
    <n v="4251"/>
    <n v="4263"/>
    <n v="4275"/>
    <n v="4286"/>
    <n v="4298"/>
    <n v="4309"/>
    <n v="4320"/>
    <n v="4329"/>
    <n v="4339"/>
    <n v="4348"/>
    <n v="4285042"/>
  </r>
  <r>
    <x v="13"/>
    <s v="HYD Str/Impv, Lower Baker-NSC"/>
    <s v="Hydro Generation Plant"/>
    <n v="0"/>
    <n v="0"/>
    <n v="0"/>
    <n v="0"/>
    <n v="0"/>
    <n v="0"/>
    <n v="0"/>
    <n v="0"/>
    <n v="0"/>
    <n v="0"/>
    <n v="0"/>
    <n v="0"/>
    <n v="0"/>
    <n v="0"/>
  </r>
  <r>
    <x v="13"/>
    <s v="HYD Str/Impv, Nooksack-RET"/>
    <s v="Hydro Generation Plant"/>
    <n v="0"/>
    <n v="0"/>
    <n v="0"/>
    <n v="0"/>
    <n v="0"/>
    <n v="0"/>
    <n v="0"/>
    <n v="0"/>
    <n v="0"/>
    <n v="0"/>
    <n v="0"/>
    <n v="0"/>
    <n v="0"/>
    <n v="0"/>
  </r>
  <r>
    <x v="13"/>
    <s v="HYD Str/Impv, Skook-RET"/>
    <s v="Hydro Generation Plant"/>
    <n v="0"/>
    <n v="0"/>
    <n v="0"/>
    <n v="0"/>
    <n v="0"/>
    <n v="0"/>
    <n v="0"/>
    <n v="0"/>
    <n v="0"/>
    <n v="0"/>
    <n v="0"/>
    <n v="0"/>
    <n v="0"/>
    <n v="0"/>
  </r>
  <r>
    <x v="13"/>
    <s v="HYD Str/Impv, Snoq 1 - 2013"/>
    <s v="Hydro Generation Plant"/>
    <n v="6331"/>
    <n v="6465"/>
    <n v="6599"/>
    <n v="6733"/>
    <n v="6867"/>
    <n v="7001"/>
    <n v="7135"/>
    <n v="7269"/>
    <n v="7403"/>
    <n v="7537"/>
    <n v="7671"/>
    <n v="7805"/>
    <n v="7939"/>
    <n v="7135432"/>
  </r>
  <r>
    <x v="13"/>
    <s v="HYD Str/Impv, Snoq 1 - 201-NSC"/>
    <s v="Hydro Generation Plant"/>
    <n v="0"/>
    <n v="0"/>
    <n v="0"/>
    <n v="0"/>
    <n v="0"/>
    <n v="0"/>
    <n v="0"/>
    <n v="0"/>
    <n v="0"/>
    <n v="0"/>
    <n v="0"/>
    <n v="0"/>
    <n v="0"/>
    <n v="0"/>
  </r>
  <r>
    <x v="13"/>
    <s v="HYD Str/Impv, Snoq 2 - 2013"/>
    <s v="Hydro Generation Plant"/>
    <n v="7284"/>
    <n v="7422"/>
    <n v="7559"/>
    <n v="7697"/>
    <n v="7834"/>
    <n v="7972"/>
    <n v="8109"/>
    <n v="8247"/>
    <n v="8384"/>
    <n v="8522"/>
    <n v="8659"/>
    <n v="8797"/>
    <n v="8934"/>
    <n v="8109206"/>
  </r>
  <r>
    <x v="13"/>
    <s v="HYD Str/Impv, Snoq 2 - 201-NSC"/>
    <s v="Hydro Generation Plant"/>
    <n v="0"/>
    <n v="0"/>
    <n v="0"/>
    <n v="0"/>
    <n v="0"/>
    <n v="0"/>
    <n v="0"/>
    <n v="0"/>
    <n v="0"/>
    <n v="0"/>
    <n v="0"/>
    <n v="0"/>
    <n v="0"/>
    <n v="0"/>
  </r>
  <r>
    <x v="13"/>
    <s v="HYD Str/Impv, Snoq Park"/>
    <s v="Hydro Generation Plant"/>
    <n v="803"/>
    <n v="820"/>
    <n v="836"/>
    <n v="852"/>
    <n v="869"/>
    <n v="885"/>
    <n v="901"/>
    <n v="918"/>
    <n v="934"/>
    <n v="950"/>
    <n v="967"/>
    <n v="983"/>
    <n v="999"/>
    <n v="901336"/>
  </r>
  <r>
    <x v="13"/>
    <s v="HYD Str/Impv, Snoq Park-NSC"/>
    <s v="Hydro Generation Plant"/>
    <n v="0"/>
    <n v="0"/>
    <n v="0"/>
    <n v="0"/>
    <n v="0"/>
    <n v="0"/>
    <n v="0"/>
    <n v="0"/>
    <n v="0"/>
    <n v="0"/>
    <n v="0"/>
    <n v="0"/>
    <n v="0"/>
    <n v="0"/>
  </r>
  <r>
    <x v="13"/>
    <s v="HYD Str/Impv, Snoqualmie 1"/>
    <s v="Hydro Generation Plant"/>
    <n v="1416"/>
    <n v="1453"/>
    <n v="1489"/>
    <n v="1525"/>
    <n v="1561"/>
    <n v="1597"/>
    <n v="1633"/>
    <n v="1669"/>
    <n v="1706"/>
    <n v="1742"/>
    <n v="1778"/>
    <n v="1814"/>
    <n v="1850"/>
    <n v="1633341"/>
  </r>
  <r>
    <x v="13"/>
    <s v="HYD Str/Impv, Snoqualmie 1-NSC"/>
    <s v="Hydro Generation Plant"/>
    <n v="0"/>
    <n v="0"/>
    <n v="0"/>
    <n v="0"/>
    <n v="0"/>
    <n v="0"/>
    <n v="0"/>
    <n v="0"/>
    <n v="0"/>
    <n v="0"/>
    <n v="0"/>
    <n v="0"/>
    <n v="0"/>
    <n v="0"/>
  </r>
  <r>
    <x v="13"/>
    <s v="HYD Str/Impv, Snoqualmie 2"/>
    <s v="Hydro Generation Plant"/>
    <n v="0"/>
    <n v="0"/>
    <n v="0"/>
    <n v="0"/>
    <n v="0"/>
    <n v="0"/>
    <n v="0"/>
    <n v="0"/>
    <n v="0"/>
    <n v="0"/>
    <n v="0"/>
    <n v="0"/>
    <n v="0"/>
    <n v="0"/>
  </r>
  <r>
    <x v="13"/>
    <s v="HYD Str/Impv, Snoqualmie 2-NSC"/>
    <s v="Hydro Generation Plant"/>
    <n v="0"/>
    <n v="0"/>
    <n v="0"/>
    <n v="0"/>
    <n v="0"/>
    <n v="0"/>
    <n v="0"/>
    <n v="0"/>
    <n v="0"/>
    <n v="0"/>
    <n v="0"/>
    <n v="0"/>
    <n v="0"/>
    <n v="0"/>
  </r>
  <r>
    <x v="13"/>
    <s v="HYD Str/Impv, UB Koma Kulshan"/>
    <s v="Hydro Generation Plant"/>
    <n v="491"/>
    <n v="492"/>
    <n v="493"/>
    <n v="494"/>
    <n v="495"/>
    <n v="496"/>
    <n v="497"/>
    <n v="498"/>
    <n v="500"/>
    <n v="501"/>
    <n v="502"/>
    <n v="503"/>
    <n v="504"/>
    <n v="497426"/>
  </r>
  <r>
    <x v="13"/>
    <s v="HYD Str/Impv, UB Koma Kuls-NSC"/>
    <s v="Hydro Generation Plant"/>
    <n v="0"/>
    <n v="0"/>
    <n v="0"/>
    <n v="0"/>
    <n v="0"/>
    <n v="0"/>
    <n v="0"/>
    <n v="0"/>
    <n v="0"/>
    <n v="0"/>
    <n v="0"/>
    <n v="0"/>
    <n v="0"/>
    <n v="0"/>
  </r>
  <r>
    <x v="13"/>
    <s v="HYD Str/Impv, Upper Baker"/>
    <s v="Hydro Generation Plant"/>
    <n v="5840"/>
    <n v="5850"/>
    <n v="5860"/>
    <n v="5870"/>
    <n v="5880"/>
    <n v="5890"/>
    <n v="5900"/>
    <n v="5910"/>
    <n v="5920"/>
    <n v="5930"/>
    <n v="5940"/>
    <n v="5950"/>
    <n v="5960"/>
    <n v="5899934"/>
  </r>
  <r>
    <x v="13"/>
    <s v="HYD Str/Impv, Upper Baker-NSC"/>
    <s v="Hydro Generation Plant"/>
    <n v="0"/>
    <n v="0"/>
    <n v="0"/>
    <n v="0"/>
    <n v="0"/>
    <n v="0"/>
    <n v="0"/>
    <n v="0"/>
    <n v="0"/>
    <n v="0"/>
    <n v="0"/>
    <n v="0"/>
    <n v="0"/>
    <n v="0"/>
  </r>
  <r>
    <x v="13"/>
    <s v="HYD Str/Impv, White R-NOTUSED"/>
    <s v="Hydro Generation Plant"/>
    <n v="0"/>
    <n v="0"/>
    <n v="0"/>
    <n v="0"/>
    <n v="0"/>
    <n v="0"/>
    <n v="0"/>
    <n v="0"/>
    <n v="0"/>
    <n v="0"/>
    <n v="0"/>
    <n v="0"/>
    <n v="0"/>
    <n v="0"/>
  </r>
  <r>
    <x v="13"/>
    <s v="RETIRED  LB AdultFishTrap2011"/>
    <s v="Hydro Generation Plant"/>
    <n v="0"/>
    <n v="0"/>
    <n v="0"/>
    <n v="0"/>
    <n v="0"/>
    <n v="0"/>
    <n v="0"/>
    <n v="0"/>
    <n v="0"/>
    <n v="0"/>
    <n v="0"/>
    <n v="0"/>
    <n v="0"/>
    <n v="0"/>
  </r>
  <r>
    <x v="13"/>
    <s v="RETIRED UB FishHatchery2011"/>
    <s v="Hydro Generation Plant"/>
    <n v="0"/>
    <n v="0"/>
    <n v="0"/>
    <n v="0"/>
    <n v="0"/>
    <n v="0"/>
    <n v="0"/>
    <n v="0"/>
    <n v="0"/>
    <n v="0"/>
    <n v="0"/>
    <n v="0"/>
    <n v="0"/>
    <n v="0"/>
  </r>
  <r>
    <x v="14"/>
    <s v="102 HYD Electron Sale-RET"/>
    <s v="Hydro Generation Plant"/>
    <n v="0"/>
    <n v="0"/>
    <n v="0"/>
    <n v="0"/>
    <n v="0"/>
    <n v="0"/>
    <n v="0"/>
    <n v="0"/>
    <n v="0"/>
    <n v="0"/>
    <n v="0"/>
    <n v="0"/>
    <n v="0"/>
    <n v="0"/>
  </r>
  <r>
    <x v="14"/>
    <s v="HYD R/D/W, Snoq 1 - 2013"/>
    <s v="Hydro Generation Plant"/>
    <n v="6772"/>
    <n v="6930"/>
    <n v="7089"/>
    <n v="7247"/>
    <n v="7406"/>
    <n v="7564"/>
    <n v="7723"/>
    <n v="7881"/>
    <n v="8039"/>
    <n v="8198"/>
    <n v="8356"/>
    <n v="8515"/>
    <n v="8673"/>
    <n v="7722537"/>
  </r>
  <r>
    <x v="14"/>
    <s v="HYD R/D/W, Snoq 1 - 2013-NSC"/>
    <s v="Hydro Generation Plant"/>
    <n v="0"/>
    <n v="0"/>
    <n v="0"/>
    <n v="0"/>
    <n v="0"/>
    <n v="0"/>
    <n v="0"/>
    <n v="0"/>
    <n v="0"/>
    <n v="0"/>
    <n v="0"/>
    <n v="0"/>
    <n v="0"/>
    <n v="0"/>
  </r>
  <r>
    <x v="14"/>
    <s v="HYD R/D/W, Snoq 2 - 2013"/>
    <s v="Hydro Generation Plant"/>
    <n v="6886"/>
    <n v="7070"/>
    <n v="7254"/>
    <n v="7437"/>
    <n v="7621"/>
    <n v="7804"/>
    <n v="7988"/>
    <n v="8171"/>
    <n v="8355"/>
    <n v="8538"/>
    <n v="8722"/>
    <n v="8906"/>
    <n v="9089"/>
    <n v="7987816"/>
  </r>
  <r>
    <x v="14"/>
    <s v="HYD R/D/W, Snoq 2 - 2013-NSC"/>
    <s v="Hydro Generation Plant"/>
    <n v="0"/>
    <n v="0"/>
    <n v="0"/>
    <n v="0"/>
    <n v="0"/>
    <n v="0"/>
    <n v="0"/>
    <n v="0"/>
    <n v="0"/>
    <n v="0"/>
    <n v="0"/>
    <n v="0"/>
    <n v="0"/>
    <n v="0"/>
  </r>
  <r>
    <x v="14"/>
    <s v="HYD R/D/W, White River-NOTUSED"/>
    <s v="Hydro Generation Plant"/>
    <n v="0"/>
    <n v="0"/>
    <n v="0"/>
    <n v="0"/>
    <n v="0"/>
    <n v="0"/>
    <n v="0"/>
    <n v="0"/>
    <n v="0"/>
    <n v="0"/>
    <n v="0"/>
    <n v="0"/>
    <n v="0"/>
    <n v="0"/>
  </r>
  <r>
    <x v="14"/>
    <s v="HYD R/D/W,LBAdultFishTr2010"/>
    <s v="Hydro Generation Plant"/>
    <n v="1463"/>
    <n v="1512"/>
    <n v="1562"/>
    <n v="1611"/>
    <n v="1660"/>
    <n v="1709"/>
    <n v="1758"/>
    <n v="1808"/>
    <n v="1857"/>
    <n v="1906"/>
    <n v="1955"/>
    <n v="2004"/>
    <n v="2054"/>
    <n v="1758419"/>
  </r>
  <r>
    <x v="14"/>
    <s v="HYD R/D/W,UB FishHatch2010"/>
    <s v="Hydro Generation Plant"/>
    <n v="587"/>
    <n v="611"/>
    <n v="636"/>
    <n v="660"/>
    <n v="685"/>
    <n v="709"/>
    <n v="734"/>
    <n v="758"/>
    <n v="782"/>
    <n v="807"/>
    <n v="831"/>
    <n v="856"/>
    <n v="880"/>
    <n v="733559"/>
  </r>
  <r>
    <x v="14"/>
    <s v="HYD R/D/W,UB FishHatch2010-NSC"/>
    <s v="Hydro Generation Plant"/>
    <n v="0"/>
    <n v="0"/>
    <n v="0"/>
    <n v="0"/>
    <n v="0"/>
    <n v="0"/>
    <n v="0"/>
    <n v="0"/>
    <n v="0"/>
    <n v="0"/>
    <n v="0"/>
    <n v="0"/>
    <n v="0"/>
    <n v="0"/>
  </r>
  <r>
    <x v="14"/>
    <s v="HYD Res/Dam/Wwy, LB FSC"/>
    <s v="Hydro Generation Plant"/>
    <n v="5464"/>
    <n v="5562"/>
    <n v="5659"/>
    <n v="5756"/>
    <n v="5854"/>
    <n v="5951"/>
    <n v="6049"/>
    <n v="6146"/>
    <n v="6243"/>
    <n v="6341"/>
    <n v="6438"/>
    <n v="6536"/>
    <n v="6638"/>
    <n v="6048764"/>
  </r>
  <r>
    <x v="14"/>
    <s v="HYD Res/Dam/Wwy, LB FSC-NSC"/>
    <s v="Hydro Generation Plant"/>
    <n v="0"/>
    <n v="0"/>
    <n v="0"/>
    <n v="0"/>
    <n v="0"/>
    <n v="0"/>
    <n v="0"/>
    <n v="0"/>
    <n v="0"/>
    <n v="0"/>
    <n v="0"/>
    <n v="0"/>
    <n v="0"/>
    <n v="0"/>
  </r>
  <r>
    <x v="14"/>
    <s v="HYD Res/Dam/Wwy, LB-2013"/>
    <s v="Hydro Generation Plant"/>
    <n v="2236"/>
    <n v="2280"/>
    <n v="2325"/>
    <n v="2370"/>
    <n v="2415"/>
    <n v="2460"/>
    <n v="2504"/>
    <n v="2549"/>
    <n v="2594"/>
    <n v="2639"/>
    <n v="2683"/>
    <n v="2728"/>
    <n v="2773"/>
    <n v="2504303"/>
  </r>
  <r>
    <x v="14"/>
    <s v="HYD Res/Dam/Wwy, LB-2013-NSC"/>
    <s v="Hydro Generation Plant"/>
    <n v="0"/>
    <n v="0"/>
    <n v="0"/>
    <n v="0"/>
    <n v="0"/>
    <n v="0"/>
    <n v="0"/>
    <n v="0"/>
    <n v="0"/>
    <n v="0"/>
    <n v="0"/>
    <n v="0"/>
    <n v="0"/>
    <n v="0"/>
  </r>
  <r>
    <x v="14"/>
    <s v="HYD Res/Dam/Wwy, Lower Baker"/>
    <s v="Hydro Generation Plant"/>
    <n v="15624"/>
    <n v="15654"/>
    <n v="15683"/>
    <n v="15712"/>
    <n v="15742"/>
    <n v="15771"/>
    <n v="15800"/>
    <n v="15830"/>
    <n v="15859"/>
    <n v="15889"/>
    <n v="15918"/>
    <n v="15947"/>
    <n v="15977"/>
    <n v="15800481"/>
  </r>
  <r>
    <x v="14"/>
    <s v="HYD Res/Dam/Wwy, Lower Bak-NSC"/>
    <s v="Hydro Generation Plant"/>
    <n v="0"/>
    <n v="0"/>
    <n v="0"/>
    <n v="0"/>
    <n v="0"/>
    <n v="0"/>
    <n v="0"/>
    <n v="0"/>
    <n v="0"/>
    <n v="0"/>
    <n v="0"/>
    <n v="0"/>
    <n v="0"/>
    <n v="0"/>
  </r>
  <r>
    <x v="14"/>
    <s v="HYD Res/Dam/Wwy, Skook-RET"/>
    <s v="Hydro Generation Plant"/>
    <n v="0"/>
    <n v="0"/>
    <n v="0"/>
    <n v="0"/>
    <n v="0"/>
    <n v="0"/>
    <n v="0"/>
    <n v="0"/>
    <n v="0"/>
    <n v="0"/>
    <n v="0"/>
    <n v="0"/>
    <n v="0"/>
    <n v="0"/>
  </r>
  <r>
    <x v="14"/>
    <s v="HYD Res/Dam/Wwy, Snoq 1-NSC"/>
    <s v="Hydro Generation Plant"/>
    <n v="0"/>
    <n v="0"/>
    <n v="0"/>
    <n v="0"/>
    <n v="0"/>
    <n v="0"/>
    <n v="0"/>
    <n v="0"/>
    <n v="0"/>
    <n v="0"/>
    <n v="0"/>
    <n v="0"/>
    <n v="0"/>
    <n v="0"/>
  </r>
  <r>
    <x v="14"/>
    <s v="HYD Res/Dam/Wwy, Snoq 2-NSC"/>
    <s v="Hydro Generation Plant"/>
    <n v="0"/>
    <n v="0"/>
    <n v="0"/>
    <n v="0"/>
    <n v="0"/>
    <n v="0"/>
    <n v="0"/>
    <n v="0"/>
    <n v="0"/>
    <n v="0"/>
    <n v="0"/>
    <n v="0"/>
    <n v="0"/>
    <n v="0"/>
  </r>
  <r>
    <x v="14"/>
    <s v="HYD Res/Dam/Wwy, Snoqualmie 1"/>
    <s v="Hydro Generation Plant"/>
    <n v="167"/>
    <n v="170"/>
    <n v="172"/>
    <n v="174"/>
    <n v="177"/>
    <n v="179"/>
    <n v="182"/>
    <n v="184"/>
    <n v="186"/>
    <n v="189"/>
    <n v="191"/>
    <n v="194"/>
    <n v="196"/>
    <n v="181548"/>
  </r>
  <r>
    <x v="14"/>
    <s v="HYD Res/Dam/Wwy, Snoqualmie 2"/>
    <s v="Hydro Generation Plant"/>
    <n v="81"/>
    <n v="82"/>
    <n v="83"/>
    <n v="84"/>
    <n v="85"/>
    <n v="86"/>
    <n v="87"/>
    <n v="88"/>
    <n v="89"/>
    <n v="90"/>
    <n v="91"/>
    <n v="92"/>
    <n v="94"/>
    <n v="87254"/>
  </r>
  <r>
    <x v="14"/>
    <s v="HYD Res/Dam/Wwy, UB FSC"/>
    <s v="Hydro Generation Plant"/>
    <n v="3824"/>
    <n v="3904"/>
    <n v="3984"/>
    <n v="4064"/>
    <n v="4144"/>
    <n v="4223"/>
    <n v="4303"/>
    <n v="4383"/>
    <n v="4463"/>
    <n v="4543"/>
    <n v="4623"/>
    <n v="4702"/>
    <n v="4759"/>
    <n v="4302318"/>
  </r>
  <r>
    <x v="14"/>
    <s v="HYD Res/Dam/Wwy, UB FSC-NSC"/>
    <s v="Hydro Generation Plant"/>
    <n v="0"/>
    <n v="0"/>
    <n v="0"/>
    <n v="0"/>
    <n v="0"/>
    <n v="0"/>
    <n v="0"/>
    <n v="0"/>
    <n v="0"/>
    <n v="0"/>
    <n v="0"/>
    <n v="0"/>
    <n v="0"/>
    <n v="0"/>
  </r>
  <r>
    <x v="14"/>
    <s v="HYD Res/Dam/Wwy, Upper Baker"/>
    <s v="Hydro Generation Plant"/>
    <n v="55556"/>
    <n v="55610"/>
    <n v="55665"/>
    <n v="55719"/>
    <n v="55773"/>
    <n v="55827"/>
    <n v="55881"/>
    <n v="55936"/>
    <n v="55990"/>
    <n v="56037"/>
    <n v="56091"/>
    <n v="56145"/>
    <n v="56201"/>
    <n v="55879361"/>
  </r>
  <r>
    <x v="14"/>
    <s v="HYD Res/Dam/Wwy, Upper Bak-NSC"/>
    <s v="Hydro Generation Plant"/>
    <n v="0"/>
    <n v="0"/>
    <n v="0"/>
    <n v="0"/>
    <n v="0"/>
    <n v="0"/>
    <n v="0"/>
    <n v="0"/>
    <n v="0"/>
    <n v="0"/>
    <n v="0"/>
    <n v="0"/>
    <n v="0"/>
    <n v="0"/>
  </r>
  <r>
    <x v="14"/>
    <s v="HYD Res/Dam/Wwy,Electron-RET"/>
    <s v="Hydro Generation Plant"/>
    <n v="0"/>
    <n v="0"/>
    <n v="0"/>
    <n v="0"/>
    <n v="0"/>
    <n v="0"/>
    <n v="0"/>
    <n v="0"/>
    <n v="0"/>
    <n v="0"/>
    <n v="0"/>
    <n v="0"/>
    <n v="0"/>
    <n v="0"/>
  </r>
  <r>
    <x v="14"/>
    <s v="RETIRED LBAdultFishTr2011"/>
    <s v="Hydro Generation Plant"/>
    <n v="0"/>
    <n v="0"/>
    <n v="0"/>
    <n v="0"/>
    <n v="0"/>
    <n v="0"/>
    <n v="0"/>
    <n v="0"/>
    <n v="0"/>
    <n v="0"/>
    <n v="0"/>
    <n v="0"/>
    <n v="0"/>
    <n v="0"/>
  </r>
  <r>
    <x v="14"/>
    <s v="RETIRED UB FishHatch2011"/>
    <s v="Hydro Generation Plant"/>
    <n v="0"/>
    <n v="0"/>
    <n v="0"/>
    <n v="0"/>
    <n v="0"/>
    <n v="0"/>
    <n v="0"/>
    <n v="0"/>
    <n v="0"/>
    <n v="0"/>
    <n v="0"/>
    <n v="0"/>
    <n v="0"/>
    <n v="0"/>
  </r>
  <r>
    <x v="15"/>
    <s v="HYD W/T-, White River-NOTUSED"/>
    <s v="Hydro Generation Plant"/>
    <n v="0"/>
    <n v="0"/>
    <n v="0"/>
    <n v="0"/>
    <n v="0"/>
    <n v="0"/>
    <n v="0"/>
    <n v="0"/>
    <n v="0"/>
    <n v="0"/>
    <n v="0"/>
    <n v="0"/>
    <n v="0"/>
    <n v="0"/>
  </r>
  <r>
    <x v="15"/>
    <s v="HYD Wtrwhl/Trbn, Electron-RET"/>
    <s v="Hydro Generation Plant"/>
    <n v="0"/>
    <n v="0"/>
    <n v="0"/>
    <n v="0"/>
    <n v="0"/>
    <n v="0"/>
    <n v="0"/>
    <n v="0"/>
    <n v="0"/>
    <n v="0"/>
    <n v="0"/>
    <n v="0"/>
    <n v="0"/>
    <n v="0"/>
  </r>
  <r>
    <x v="15"/>
    <s v="HYD Wtrwhl/Trbn, LB-2013"/>
    <s v="Hydro Generation Plant"/>
    <n v="2958"/>
    <n v="3013"/>
    <n v="3067"/>
    <n v="3122"/>
    <n v="3176"/>
    <n v="3231"/>
    <n v="3285"/>
    <n v="3340"/>
    <n v="3394"/>
    <n v="3449"/>
    <n v="3504"/>
    <n v="3558"/>
    <n v="3613"/>
    <n v="3285324"/>
  </r>
  <r>
    <x v="15"/>
    <s v="HYD Wtrwhl/Trbn, LB-2013-NSC"/>
    <s v="Hydro Generation Plant"/>
    <n v="0"/>
    <n v="0"/>
    <n v="0"/>
    <n v="0"/>
    <n v="0"/>
    <n v="0"/>
    <n v="0"/>
    <n v="0"/>
    <n v="0"/>
    <n v="0"/>
    <n v="0"/>
    <n v="0"/>
    <n v="0"/>
    <n v="0"/>
  </r>
  <r>
    <x v="15"/>
    <s v="HYD Wtrwhl/Trbn, Lower Baker"/>
    <s v="Hydro Generation Plant"/>
    <n v="4105"/>
    <n v="4127"/>
    <n v="4149"/>
    <n v="4170"/>
    <n v="4192"/>
    <n v="4214"/>
    <n v="4236"/>
    <n v="4058"/>
    <n v="4079"/>
    <n v="4101"/>
    <n v="4123"/>
    <n v="4145"/>
    <n v="4167"/>
    <n v="4144161"/>
  </r>
  <r>
    <x v="15"/>
    <s v="HYD Wtrwhl/Trbn, Lower Bak-NSC"/>
    <s v="Hydro Generation Plant"/>
    <n v="0"/>
    <n v="0"/>
    <n v="0"/>
    <n v="0"/>
    <n v="0"/>
    <n v="0"/>
    <n v="0"/>
    <n v="0"/>
    <n v="0"/>
    <n v="0"/>
    <n v="0"/>
    <n v="0"/>
    <n v="0"/>
    <n v="0"/>
  </r>
  <r>
    <x v="15"/>
    <s v="HYD Wtrwhl/Trbn, Skookumchuck"/>
    <s v="Hydro Generation Plant"/>
    <n v="0"/>
    <n v="0"/>
    <n v="0"/>
    <n v="0"/>
    <n v="0"/>
    <n v="0"/>
    <n v="0"/>
    <n v="0"/>
    <n v="0"/>
    <n v="0"/>
    <n v="0"/>
    <n v="0"/>
    <n v="0"/>
    <n v="0"/>
  </r>
  <r>
    <x v="15"/>
    <s v="HYD Wtrwhl/Trbn, Snoq 1-2013"/>
    <s v="Hydro Generation Plant"/>
    <n v="3853"/>
    <n v="3955"/>
    <n v="4057"/>
    <n v="4159"/>
    <n v="4262"/>
    <n v="4364"/>
    <n v="4466"/>
    <n v="4568"/>
    <n v="4670"/>
    <n v="4772"/>
    <n v="4874"/>
    <n v="4976"/>
    <n v="5079"/>
    <n v="4465659"/>
  </r>
  <r>
    <x v="15"/>
    <s v="HYD Wtrwhl/Trbn, Snoq 1-20-NSC"/>
    <s v="Hydro Generation Plant"/>
    <n v="0"/>
    <n v="0"/>
    <n v="0"/>
    <n v="0"/>
    <n v="0"/>
    <n v="0"/>
    <n v="0"/>
    <n v="0"/>
    <n v="0"/>
    <n v="0"/>
    <n v="0"/>
    <n v="0"/>
    <n v="0"/>
    <n v="0"/>
  </r>
  <r>
    <x v="15"/>
    <s v="HYD Wtrwhl/Trbn, Snoq 1-NSC"/>
    <s v="Hydro Generation Plant"/>
    <n v="0"/>
    <n v="0"/>
    <n v="0"/>
    <n v="0"/>
    <n v="0"/>
    <n v="0"/>
    <n v="0"/>
    <n v="0"/>
    <n v="0"/>
    <n v="0"/>
    <n v="0"/>
    <n v="0"/>
    <n v="0"/>
    <n v="0"/>
  </r>
  <r>
    <x v="15"/>
    <s v="HYD Wtrwhl/Trbn, Snoq 2-2013"/>
    <s v="Hydro Generation Plant"/>
    <n v="2109"/>
    <n v="2192"/>
    <n v="2276"/>
    <n v="2359"/>
    <n v="2442"/>
    <n v="2525"/>
    <n v="2608"/>
    <n v="2691"/>
    <n v="2775"/>
    <n v="2858"/>
    <n v="2941"/>
    <n v="3024"/>
    <n v="3107"/>
    <n v="2608255"/>
  </r>
  <r>
    <x v="15"/>
    <s v="HYD Wtrwhl/Trbn, Snoq 2-20-NSC"/>
    <s v="Hydro Generation Plant"/>
    <n v="0"/>
    <n v="0"/>
    <n v="0"/>
    <n v="0"/>
    <n v="0"/>
    <n v="0"/>
    <n v="0"/>
    <n v="0"/>
    <n v="0"/>
    <n v="0"/>
    <n v="0"/>
    <n v="0"/>
    <n v="0"/>
    <n v="0"/>
  </r>
  <r>
    <x v="15"/>
    <s v="HYD Wtrwhl/Trbn, Snoq 2-NSC"/>
    <s v="Hydro Generation Plant"/>
    <n v="0"/>
    <n v="0"/>
    <n v="0"/>
    <n v="0"/>
    <n v="0"/>
    <n v="0"/>
    <n v="0"/>
    <n v="0"/>
    <n v="0"/>
    <n v="0"/>
    <n v="0"/>
    <n v="0"/>
    <n v="0"/>
    <n v="0"/>
  </r>
  <r>
    <x v="15"/>
    <s v="HYD Wtrwhl/Trbn, Snoq Park"/>
    <s v="Hydro Generation Plant"/>
    <n v="0"/>
    <n v="0"/>
    <n v="0"/>
    <n v="0"/>
    <n v="0"/>
    <n v="0"/>
    <n v="0"/>
    <n v="0"/>
    <n v="0"/>
    <n v="0"/>
    <n v="0"/>
    <n v="0"/>
    <n v="0"/>
    <n v="0"/>
  </r>
  <r>
    <x v="15"/>
    <s v="HYD Wtrwhl/Trbn, Snoq Park-NSC"/>
    <s v="Hydro Generation Plant"/>
    <n v="0"/>
    <n v="0"/>
    <n v="0"/>
    <n v="0"/>
    <n v="0"/>
    <n v="0"/>
    <n v="0"/>
    <n v="0"/>
    <n v="0"/>
    <n v="0"/>
    <n v="0"/>
    <n v="0"/>
    <n v="0"/>
    <n v="0"/>
  </r>
  <r>
    <x v="15"/>
    <s v="HYD Wtrwhl/Trbn, Snoqualmie 1"/>
    <s v="Hydro Generation Plant"/>
    <n v="179"/>
    <n v="184"/>
    <n v="190"/>
    <n v="195"/>
    <n v="201"/>
    <n v="206"/>
    <n v="212"/>
    <n v="217"/>
    <n v="222"/>
    <n v="228"/>
    <n v="233"/>
    <n v="239"/>
    <n v="108"/>
    <n v="205857"/>
  </r>
  <r>
    <x v="15"/>
    <s v="HYD Wtrwhl/Trbn, Snoqualmie 2"/>
    <s v="Hydro Generation Plant"/>
    <n v="2066"/>
    <n v="2085"/>
    <n v="2105"/>
    <n v="2124"/>
    <n v="2143"/>
    <n v="2162"/>
    <n v="2182"/>
    <n v="2201"/>
    <n v="2220"/>
    <n v="2239"/>
    <n v="2259"/>
    <n v="2278"/>
    <n v="2299"/>
    <n v="2181742"/>
  </r>
  <r>
    <x v="15"/>
    <s v="HYD Wtrwhl/Trbn, Upper Baker"/>
    <s v="Hydro Generation Plant"/>
    <n v="9232"/>
    <n v="9242"/>
    <n v="9253"/>
    <n v="9263"/>
    <n v="9274"/>
    <n v="9284"/>
    <n v="9295"/>
    <n v="9305"/>
    <n v="9316"/>
    <n v="9326"/>
    <n v="9337"/>
    <n v="9347"/>
    <n v="9358"/>
    <n v="9294570"/>
  </r>
  <r>
    <x v="15"/>
    <s v="HYD Wtrwhl/Trbn, Upper Bak-NSC"/>
    <s v="Hydro Generation Plant"/>
    <n v="0"/>
    <n v="0"/>
    <n v="0"/>
    <n v="0"/>
    <n v="0"/>
    <n v="0"/>
    <n v="0"/>
    <n v="0"/>
    <n v="0"/>
    <n v="0"/>
    <n v="0"/>
    <n v="0"/>
    <n v="0"/>
    <n v="0"/>
  </r>
  <r>
    <x v="16"/>
    <s v="HYD Acc, White River-NOTUSED"/>
    <s v="Hydro Generation Plant"/>
    <n v="0"/>
    <n v="0"/>
    <n v="0"/>
    <n v="0"/>
    <n v="0"/>
    <n v="0"/>
    <n v="0"/>
    <n v="0"/>
    <n v="0"/>
    <n v="0"/>
    <n v="0"/>
    <n v="0"/>
    <n v="0"/>
    <n v="0"/>
  </r>
  <r>
    <x v="16"/>
    <s v="HYD Accessory, Electron-RET"/>
    <s v="Hydro Generation Plant"/>
    <n v="0"/>
    <n v="0"/>
    <n v="0"/>
    <n v="0"/>
    <n v="0"/>
    <n v="0"/>
    <n v="0"/>
    <n v="0"/>
    <n v="0"/>
    <n v="0"/>
    <n v="0"/>
    <n v="0"/>
    <n v="0"/>
    <n v="0"/>
  </r>
  <r>
    <x v="16"/>
    <s v="HYD Accessory, LB-2013"/>
    <s v="Hydro Generation Plant"/>
    <n v="1318"/>
    <n v="1343"/>
    <n v="1368"/>
    <n v="1393"/>
    <n v="1417"/>
    <n v="1442"/>
    <n v="1467"/>
    <n v="1492"/>
    <n v="1517"/>
    <n v="1542"/>
    <n v="1567"/>
    <n v="1592"/>
    <n v="1617"/>
    <n v="1467310"/>
  </r>
  <r>
    <x v="16"/>
    <s v="HYD Accessory, LB-2013-NSC"/>
    <s v="Hydro Generation Plant"/>
    <n v="0"/>
    <n v="0"/>
    <n v="0"/>
    <n v="0"/>
    <n v="0"/>
    <n v="0"/>
    <n v="0"/>
    <n v="0"/>
    <n v="0"/>
    <n v="0"/>
    <n v="0"/>
    <n v="0"/>
    <n v="0"/>
    <n v="0"/>
  </r>
  <r>
    <x v="16"/>
    <s v="HYD Accessory, Lower Baker"/>
    <s v="Hydro Generation Plant"/>
    <n v="1737"/>
    <n v="1740"/>
    <n v="1744"/>
    <n v="1748"/>
    <n v="1752"/>
    <n v="1755"/>
    <n v="1759"/>
    <n v="1763"/>
    <n v="1767"/>
    <n v="1770"/>
    <n v="1774"/>
    <n v="1778"/>
    <n v="1782"/>
    <n v="1759043"/>
  </r>
  <r>
    <x v="16"/>
    <s v="HYD Accessory, Lower Baker-NSC"/>
    <s v="Hydro Generation Plant"/>
    <n v="0"/>
    <n v="0"/>
    <n v="0"/>
    <n v="0"/>
    <n v="0"/>
    <n v="0"/>
    <n v="0"/>
    <n v="0"/>
    <n v="0"/>
    <n v="0"/>
    <n v="0"/>
    <n v="0"/>
    <n v="0"/>
    <n v="0"/>
  </r>
  <r>
    <x v="16"/>
    <s v="HYD Accessory, Skookumchuck"/>
    <s v="Hydro Generation Plant"/>
    <n v="0"/>
    <n v="0"/>
    <n v="0"/>
    <n v="0"/>
    <n v="0"/>
    <n v="0"/>
    <n v="0"/>
    <n v="0"/>
    <n v="0"/>
    <n v="0"/>
    <n v="0"/>
    <n v="0"/>
    <n v="0"/>
    <n v="0"/>
  </r>
  <r>
    <x v="16"/>
    <s v="HYD Accessory, Snoq 1 - 2013"/>
    <s v="Hydro Generation Plant"/>
    <n v="1880"/>
    <n v="1927"/>
    <n v="1975"/>
    <n v="2023"/>
    <n v="2070"/>
    <n v="2118"/>
    <n v="2165"/>
    <n v="2213"/>
    <n v="2261"/>
    <n v="2308"/>
    <n v="2356"/>
    <n v="2403"/>
    <n v="2451"/>
    <n v="2165375"/>
  </r>
  <r>
    <x v="16"/>
    <s v="HYD Accessory, Snoq 1 - 20-NSC"/>
    <s v="Hydro Generation Plant"/>
    <n v="0"/>
    <n v="0"/>
    <n v="0"/>
    <n v="0"/>
    <n v="0"/>
    <n v="0"/>
    <n v="0"/>
    <n v="0"/>
    <n v="0"/>
    <n v="0"/>
    <n v="0"/>
    <n v="0"/>
    <n v="0"/>
    <n v="0"/>
  </r>
  <r>
    <x v="16"/>
    <s v="HYD Accessory, Snoq 1-NSC"/>
    <s v="Hydro Generation Plant"/>
    <n v="0"/>
    <n v="0"/>
    <n v="0"/>
    <n v="0"/>
    <n v="0"/>
    <n v="0"/>
    <n v="0"/>
    <n v="0"/>
    <n v="0"/>
    <n v="0"/>
    <n v="0"/>
    <n v="0"/>
    <n v="0"/>
    <n v="0"/>
  </r>
  <r>
    <x v="16"/>
    <s v="HYD Accessory, Snoq 2 - 2013"/>
    <s v="Hydro Generation Plant"/>
    <n v="1168"/>
    <n v="1200"/>
    <n v="1233"/>
    <n v="1265"/>
    <n v="1298"/>
    <n v="1331"/>
    <n v="1363"/>
    <n v="1396"/>
    <n v="1428"/>
    <n v="1461"/>
    <n v="1493"/>
    <n v="1526"/>
    <n v="1558"/>
    <n v="1363093"/>
  </r>
  <r>
    <x v="16"/>
    <s v="HYD Accessory, Snoq 2 - 20-NSC"/>
    <s v="Hydro Generation Plant"/>
    <n v="0"/>
    <n v="0"/>
    <n v="0"/>
    <n v="0"/>
    <n v="0"/>
    <n v="0"/>
    <n v="0"/>
    <n v="0"/>
    <n v="0"/>
    <n v="0"/>
    <n v="0"/>
    <n v="0"/>
    <n v="0"/>
    <n v="0"/>
  </r>
  <r>
    <x v="16"/>
    <s v="HYD Accessory, Snoq 2-NSC"/>
    <s v="Hydro Generation Plant"/>
    <n v="0"/>
    <n v="0"/>
    <n v="0"/>
    <n v="0"/>
    <n v="0"/>
    <n v="0"/>
    <n v="0"/>
    <n v="0"/>
    <n v="0"/>
    <n v="0"/>
    <n v="0"/>
    <n v="0"/>
    <n v="0"/>
    <n v="0"/>
  </r>
  <r>
    <x v="16"/>
    <s v="HYD Accessory, Snoq Park"/>
    <s v="Hydro Generation Plant"/>
    <n v="0"/>
    <n v="0"/>
    <n v="0"/>
    <n v="0"/>
    <n v="0"/>
    <n v="0"/>
    <n v="0"/>
    <n v="0"/>
    <n v="0"/>
    <n v="0"/>
    <n v="0"/>
    <n v="0"/>
    <n v="0"/>
    <n v="0"/>
  </r>
  <r>
    <x v="16"/>
    <s v="HYD Accessory, Snoq Park-NSC"/>
    <s v="Hydro Generation Plant"/>
    <n v="0"/>
    <n v="0"/>
    <n v="0"/>
    <n v="0"/>
    <n v="0"/>
    <n v="0"/>
    <n v="0"/>
    <n v="0"/>
    <n v="0"/>
    <n v="0"/>
    <n v="0"/>
    <n v="0"/>
    <n v="0"/>
    <n v="0"/>
  </r>
  <r>
    <x v="16"/>
    <s v="HYD Accessory, Snoqualmie 1"/>
    <s v="Hydro Generation Plant"/>
    <n v="0"/>
    <n v="0"/>
    <n v="0"/>
    <n v="0"/>
    <n v="0"/>
    <n v="0"/>
    <n v="0"/>
    <n v="0"/>
    <n v="0"/>
    <n v="0"/>
    <n v="0"/>
    <n v="0"/>
    <n v="0"/>
    <n v="0"/>
  </r>
  <r>
    <x v="16"/>
    <s v="HYD Accessory, Snoqualmie 2"/>
    <s v="Hydro Generation Plant"/>
    <n v="0"/>
    <n v="0"/>
    <n v="0"/>
    <n v="0"/>
    <n v="0"/>
    <n v="0"/>
    <n v="0"/>
    <n v="0"/>
    <n v="0"/>
    <n v="0"/>
    <n v="0"/>
    <n v="0"/>
    <n v="0"/>
    <n v="0"/>
  </r>
  <r>
    <x v="16"/>
    <s v="HYD Accessory, Upper Baker"/>
    <s v="Hydro Generation Plant"/>
    <n v="1382"/>
    <n v="1386"/>
    <n v="1389"/>
    <n v="1392"/>
    <n v="1395"/>
    <n v="1398"/>
    <n v="1402"/>
    <n v="1405"/>
    <n v="1408"/>
    <n v="1411"/>
    <n v="1414"/>
    <n v="1418"/>
    <n v="1421"/>
    <n v="1401530"/>
  </r>
  <r>
    <x v="16"/>
    <s v="HYD Accessory, Upper Baker-NSC"/>
    <s v="Hydro Generation Plant"/>
    <n v="0"/>
    <n v="0"/>
    <n v="0"/>
    <n v="0"/>
    <n v="0"/>
    <n v="0"/>
    <n v="0"/>
    <n v="0"/>
    <n v="0"/>
    <n v="0"/>
    <n v="0"/>
    <n v="0"/>
    <n v="0"/>
    <n v="0"/>
  </r>
  <r>
    <x v="17"/>
    <s v="HYD Misc, Electron-RET"/>
    <s v="Hydro Generation Plant"/>
    <n v="0"/>
    <n v="0"/>
    <n v="0"/>
    <n v="0"/>
    <n v="0"/>
    <n v="0"/>
    <n v="0"/>
    <n v="0"/>
    <n v="0"/>
    <n v="0"/>
    <n v="0"/>
    <n v="0"/>
    <n v="0"/>
    <n v="0"/>
  </r>
  <r>
    <x v="17"/>
    <s v="HYD Misc, LB-2013"/>
    <s v="Hydro Generation Plant"/>
    <n v="27"/>
    <n v="28"/>
    <n v="28"/>
    <n v="29"/>
    <n v="30"/>
    <n v="30"/>
    <n v="31"/>
    <n v="32"/>
    <n v="32"/>
    <n v="33"/>
    <n v="34"/>
    <n v="34"/>
    <n v="35"/>
    <n v="30976"/>
  </r>
  <r>
    <x v="17"/>
    <s v="HYD Misc, LB-2013-NSC"/>
    <s v="Hydro Generation Plant"/>
    <n v="0"/>
    <n v="0"/>
    <n v="0"/>
    <n v="0"/>
    <n v="0"/>
    <n v="0"/>
    <n v="0"/>
    <n v="0"/>
    <n v="0"/>
    <n v="0"/>
    <n v="0"/>
    <n v="0"/>
    <n v="0"/>
    <n v="0"/>
  </r>
  <r>
    <x v="17"/>
    <s v="HYD Misc, Lower Baker"/>
    <s v="Hydro Generation Plant"/>
    <n v="557"/>
    <n v="558"/>
    <n v="560"/>
    <n v="562"/>
    <n v="564"/>
    <n v="565"/>
    <n v="567"/>
    <n v="569"/>
    <n v="570"/>
    <n v="572"/>
    <n v="575"/>
    <n v="577"/>
    <n v="578"/>
    <n v="567177"/>
  </r>
  <r>
    <x v="17"/>
    <s v="HYD Misc, Lower Baker FSC"/>
    <s v="Hydro Generation Plant"/>
    <n v="684"/>
    <n v="700"/>
    <n v="716"/>
    <n v="731"/>
    <n v="747"/>
    <n v="763"/>
    <n v="778"/>
    <n v="794"/>
    <n v="810"/>
    <n v="825"/>
    <n v="841"/>
    <n v="857"/>
    <n v="873"/>
    <n v="778391"/>
  </r>
  <r>
    <x v="17"/>
    <s v="HYD Misc, Lower Baker FSC-NSC"/>
    <s v="Hydro Generation Plant"/>
    <n v="0"/>
    <n v="0"/>
    <n v="0"/>
    <n v="0"/>
    <n v="0"/>
    <n v="0"/>
    <n v="0"/>
    <n v="0"/>
    <n v="0"/>
    <n v="0"/>
    <n v="0"/>
    <n v="0"/>
    <n v="0"/>
    <n v="0"/>
  </r>
  <r>
    <x v="17"/>
    <s v="HYD Misc, Lower Baker-NSC"/>
    <s v="Hydro Generation Plant"/>
    <n v="0"/>
    <n v="0"/>
    <n v="0"/>
    <n v="0"/>
    <n v="0"/>
    <n v="0"/>
    <n v="0"/>
    <n v="0"/>
    <n v="0"/>
    <n v="0"/>
    <n v="0"/>
    <n v="0"/>
    <n v="0"/>
    <n v="0"/>
  </r>
  <r>
    <x v="17"/>
    <s v="HYD Misc, Snoq 1 - 2013"/>
    <s v="Hydro Generation Plant"/>
    <n v="178"/>
    <n v="183"/>
    <n v="187"/>
    <n v="192"/>
    <n v="196"/>
    <n v="201"/>
    <n v="205"/>
    <n v="210"/>
    <n v="214"/>
    <n v="219"/>
    <n v="223"/>
    <n v="228"/>
    <n v="232"/>
    <n v="205282"/>
  </r>
  <r>
    <x v="17"/>
    <s v="HYD Misc, Snoq 1 - 2013-NSC"/>
    <s v="Hydro Generation Plant"/>
    <n v="0"/>
    <n v="0"/>
    <n v="0"/>
    <n v="0"/>
    <n v="0"/>
    <n v="0"/>
    <n v="0"/>
    <n v="0"/>
    <n v="0"/>
    <n v="0"/>
    <n v="0"/>
    <n v="0"/>
    <n v="0"/>
    <n v="0"/>
  </r>
  <r>
    <x v="17"/>
    <s v="HYD Misc, Snoq 2 - 2013"/>
    <s v="Hydro Generation Plant"/>
    <n v="236"/>
    <n v="241"/>
    <n v="245"/>
    <n v="250"/>
    <n v="255"/>
    <n v="259"/>
    <n v="264"/>
    <n v="269"/>
    <n v="274"/>
    <n v="278"/>
    <n v="283"/>
    <n v="288"/>
    <n v="293"/>
    <n v="264193"/>
  </r>
  <r>
    <x v="17"/>
    <s v="HYD Misc, Snoq 2 - 2013-NSC"/>
    <s v="Hydro Generation Plant"/>
    <n v="0"/>
    <n v="0"/>
    <n v="0"/>
    <n v="0"/>
    <n v="0"/>
    <n v="0"/>
    <n v="0"/>
    <n v="0"/>
    <n v="0"/>
    <n v="0"/>
    <n v="0"/>
    <n v="0"/>
    <n v="0"/>
    <n v="0"/>
  </r>
  <r>
    <x v="17"/>
    <s v="HYD Misc, Snoq Park"/>
    <s v="Hydro Generation Plant"/>
    <n v="1"/>
    <n v="1"/>
    <n v="1"/>
    <n v="1"/>
    <n v="1"/>
    <n v="1"/>
    <n v="1"/>
    <n v="1"/>
    <n v="1"/>
    <n v="1"/>
    <n v="1"/>
    <n v="1"/>
    <n v="1"/>
    <n v="803"/>
  </r>
  <r>
    <x v="17"/>
    <s v="HYD Misc, Snoq Park-NSC"/>
    <s v="Hydro Generation Plant"/>
    <n v="0"/>
    <n v="0"/>
    <n v="0"/>
    <n v="0"/>
    <n v="0"/>
    <n v="0"/>
    <n v="0"/>
    <n v="0"/>
    <n v="0"/>
    <n v="0"/>
    <n v="0"/>
    <n v="0"/>
    <n v="0"/>
    <n v="0"/>
  </r>
  <r>
    <x v="17"/>
    <s v="HYD Misc, Snoqualmie 1"/>
    <s v="Hydro Generation Plant"/>
    <n v="10"/>
    <n v="10"/>
    <n v="10"/>
    <n v="10"/>
    <n v="10"/>
    <n v="10"/>
    <n v="10"/>
    <n v="11"/>
    <n v="11"/>
    <n v="11"/>
    <n v="11"/>
    <n v="12"/>
    <n v="12"/>
    <n v="10550"/>
  </r>
  <r>
    <x v="17"/>
    <s v="HYD Misc, Snoqualmie 1-NSC"/>
    <s v="Hydro Generation Plant"/>
    <n v="0"/>
    <n v="0"/>
    <n v="0"/>
    <n v="0"/>
    <n v="0"/>
    <n v="0"/>
    <n v="0"/>
    <n v="0"/>
    <n v="0"/>
    <n v="0"/>
    <n v="0"/>
    <n v="0"/>
    <n v="0"/>
    <n v="0"/>
  </r>
  <r>
    <x v="17"/>
    <s v="HYD Misc, Snoqualmie 2"/>
    <s v="Hydro Generation Plant"/>
    <n v="1"/>
    <n v="1"/>
    <n v="1"/>
    <n v="1"/>
    <n v="1"/>
    <n v="1"/>
    <n v="1"/>
    <n v="1"/>
    <n v="1"/>
    <n v="1"/>
    <n v="1"/>
    <n v="1"/>
    <n v="1"/>
    <n v="536"/>
  </r>
  <r>
    <x v="17"/>
    <s v="HYD Misc, Snoqualmie 2-NSC"/>
    <s v="Hydro Generation Plant"/>
    <n v="0"/>
    <n v="0"/>
    <n v="0"/>
    <n v="0"/>
    <n v="0"/>
    <n v="0"/>
    <n v="0"/>
    <n v="0"/>
    <n v="0"/>
    <n v="0"/>
    <n v="0"/>
    <n v="0"/>
    <n v="0"/>
    <n v="0"/>
  </r>
  <r>
    <x v="17"/>
    <s v="HYD Misc, UB Hatchery"/>
    <s v="Hydro Generation Plant"/>
    <n v="38"/>
    <n v="39"/>
    <n v="41"/>
    <n v="42"/>
    <n v="43"/>
    <n v="45"/>
    <n v="46"/>
    <n v="48"/>
    <n v="49"/>
    <n v="51"/>
    <n v="52"/>
    <n v="53"/>
    <n v="55"/>
    <n v="46327"/>
  </r>
  <r>
    <x v="17"/>
    <s v="HYD Misc, UB Hatchery-NSC"/>
    <s v="Hydro Generation Plant"/>
    <n v="0"/>
    <n v="0"/>
    <n v="0"/>
    <n v="0"/>
    <n v="0"/>
    <n v="0"/>
    <n v="0"/>
    <n v="0"/>
    <n v="0"/>
    <n v="0"/>
    <n v="0"/>
    <n v="0"/>
    <n v="0"/>
    <n v="0"/>
  </r>
  <r>
    <x v="17"/>
    <s v="HYD Misc, UB Koma Kulshan"/>
    <s v="Hydro Generation Plant"/>
    <n v="32"/>
    <n v="32"/>
    <n v="32"/>
    <n v="32"/>
    <n v="32"/>
    <n v="32"/>
    <n v="32"/>
    <n v="32"/>
    <n v="32"/>
    <n v="32"/>
    <n v="32"/>
    <n v="32"/>
    <n v="32"/>
    <n v="32076"/>
  </r>
  <r>
    <x v="17"/>
    <s v="HYD Misc, UB Koma Kulshan-NSC"/>
    <s v="Hydro Generation Plant"/>
    <n v="0"/>
    <n v="0"/>
    <n v="0"/>
    <n v="0"/>
    <n v="0"/>
    <n v="0"/>
    <n v="0"/>
    <n v="0"/>
    <n v="0"/>
    <n v="0"/>
    <n v="0"/>
    <n v="0"/>
    <n v="0"/>
    <n v="0"/>
  </r>
  <r>
    <x v="17"/>
    <s v="HYD Misc, Upper Baker"/>
    <s v="Hydro Generation Plant"/>
    <n v="427"/>
    <n v="429"/>
    <n v="431"/>
    <n v="433"/>
    <n v="435"/>
    <n v="437"/>
    <n v="439"/>
    <n v="441"/>
    <n v="443"/>
    <n v="445"/>
    <n v="447"/>
    <n v="449"/>
    <n v="451"/>
    <n v="438726"/>
  </r>
  <r>
    <x v="17"/>
    <s v="HYD Misc, Upper Baker-NSC"/>
    <s v="Hydro Generation Plant"/>
    <n v="0"/>
    <n v="0"/>
    <n v="0"/>
    <n v="0"/>
    <n v="0"/>
    <n v="0"/>
    <n v="0"/>
    <n v="0"/>
    <n v="0"/>
    <n v="0"/>
    <n v="0"/>
    <n v="0"/>
    <n v="0"/>
    <n v="0"/>
  </r>
  <r>
    <x v="17"/>
    <s v="HYD Misc, White River-NOTUSED"/>
    <s v="Hydro Generation Plant"/>
    <n v="0"/>
    <n v="0"/>
    <n v="0"/>
    <n v="0"/>
    <n v="0"/>
    <n v="0"/>
    <n v="0"/>
    <n v="0"/>
    <n v="0"/>
    <n v="0"/>
    <n v="0"/>
    <n v="0"/>
    <n v="0"/>
    <n v="0"/>
  </r>
  <r>
    <x v="17"/>
    <s v="1 HYD S/M/Tools, Snoq 1-2013"/>
    <s v="Hydro Generation Plant"/>
    <n v="569"/>
    <n v="570"/>
    <n v="571"/>
    <n v="572"/>
    <n v="572"/>
    <n v="573"/>
    <n v="574"/>
    <n v="575"/>
    <n v="576"/>
    <n v="576"/>
    <n v="577"/>
    <n v="578"/>
    <n v="579"/>
    <n v="573977"/>
  </r>
  <r>
    <x v="17"/>
    <s v="1 HYD S/M/Tools, Snoq 2-2013"/>
    <s v="Hydro Generation Plant"/>
    <n v="0"/>
    <n v="0"/>
    <n v="0"/>
    <n v="0"/>
    <n v="0"/>
    <n v="0"/>
    <n v="0"/>
    <n v="0"/>
    <n v="0"/>
    <n v="0"/>
    <n v="0"/>
    <n v="0"/>
    <n v="0"/>
    <n v="0"/>
  </r>
  <r>
    <x v="17"/>
    <s v="1 HYD S/M/Tools, Snoq1-2013-NSC"/>
    <s v="Hydro Generation Plant"/>
    <n v="0"/>
    <n v="0"/>
    <n v="0"/>
    <n v="0"/>
    <n v="0"/>
    <n v="0"/>
    <n v="0"/>
    <n v="0"/>
    <n v="0"/>
    <n v="0"/>
    <n v="0"/>
    <n v="0"/>
    <n v="0"/>
    <n v="0"/>
  </r>
  <r>
    <x v="17"/>
    <s v="1 HYD S/M/Tools, Snoq2-2013-NSC"/>
    <s v="Hydro Generation Plant"/>
    <n v="0"/>
    <n v="0"/>
    <n v="0"/>
    <n v="0"/>
    <n v="0"/>
    <n v="0"/>
    <n v="0"/>
    <n v="0"/>
    <n v="0"/>
    <n v="0"/>
    <n v="0"/>
    <n v="0"/>
    <n v="0"/>
    <n v="0"/>
  </r>
  <r>
    <x v="17"/>
    <s v="1 HYD Sta Main Tool, UB Hatch"/>
    <s v="Hydro Generation Plant"/>
    <n v="0"/>
    <n v="0"/>
    <n v="0"/>
    <n v="0"/>
    <n v="0"/>
    <n v="0"/>
    <n v="0"/>
    <n v="0"/>
    <n v="0"/>
    <n v="0"/>
    <n v="0"/>
    <n v="0"/>
    <n v="0"/>
    <n v="0"/>
  </r>
  <r>
    <x v="17"/>
    <s v="1 HYD Sta Main Tool, UB Hat-NSC"/>
    <s v="Hydro Generation Plant"/>
    <n v="0"/>
    <n v="0"/>
    <n v="0"/>
    <n v="0"/>
    <n v="0"/>
    <n v="0"/>
    <n v="0"/>
    <n v="0"/>
    <n v="0"/>
    <n v="0"/>
    <n v="0"/>
    <n v="0"/>
    <n v="0"/>
    <n v="0"/>
  </r>
  <r>
    <x v="17"/>
    <s v="1 HYD Sta Main Tool, UB Res-NSC"/>
    <s v="Hydro Generation Plant"/>
    <n v="0"/>
    <n v="0"/>
    <n v="0"/>
    <n v="0"/>
    <n v="0"/>
    <n v="0"/>
    <n v="0"/>
    <n v="0"/>
    <n v="0"/>
    <n v="0"/>
    <n v="0"/>
    <n v="0"/>
    <n v="0"/>
    <n v="0"/>
  </r>
  <r>
    <x v="17"/>
    <s v="1 HYD Sta Main Tool, UB Resort"/>
    <s v="Hydro Generation Plant"/>
    <n v="0"/>
    <n v="0"/>
    <n v="0"/>
    <n v="0"/>
    <n v="0"/>
    <n v="0"/>
    <n v="0"/>
    <n v="0"/>
    <n v="0"/>
    <n v="0"/>
    <n v="0"/>
    <n v="0"/>
    <n v="0"/>
    <n v="0"/>
  </r>
  <r>
    <x v="17"/>
    <s v="1 HYD Sta Main Tool, Upper Bker"/>
    <s v="Hydro Generation Plant"/>
    <n v="156"/>
    <n v="162"/>
    <n v="169"/>
    <n v="175"/>
    <n v="181"/>
    <n v="187"/>
    <n v="194"/>
    <n v="200"/>
    <n v="206"/>
    <n v="213"/>
    <n v="219"/>
    <n v="226"/>
    <n v="232"/>
    <n v="193818"/>
  </r>
  <r>
    <x v="17"/>
    <s v="1 HYD Sta Main Tool, Upper -NSC"/>
    <s v="Hydro Generation Plant"/>
    <n v="0"/>
    <n v="0"/>
    <n v="0"/>
    <n v="0"/>
    <n v="0"/>
    <n v="0"/>
    <n v="0"/>
    <n v="0"/>
    <n v="0"/>
    <n v="0"/>
    <n v="0"/>
    <n v="0"/>
    <n v="0"/>
    <n v="0"/>
  </r>
  <r>
    <x v="17"/>
    <s v="1 HYD Sta Main Tools, LB-2013"/>
    <s v="Hydro Generation Plant"/>
    <n v="2"/>
    <n v="2"/>
    <n v="2"/>
    <n v="2"/>
    <n v="2"/>
    <n v="2"/>
    <n v="2"/>
    <n v="2"/>
    <n v="2"/>
    <n v="3"/>
    <n v="3"/>
    <n v="3"/>
    <n v="3"/>
    <n v="2222"/>
  </r>
  <r>
    <x v="17"/>
    <s v="1 HYD Sta Main Tools, LB-20-NSC"/>
    <s v="Hydro Generation Plant"/>
    <n v="0"/>
    <n v="0"/>
    <n v="0"/>
    <n v="0"/>
    <n v="0"/>
    <n v="0"/>
    <n v="0"/>
    <n v="0"/>
    <n v="0"/>
    <n v="0"/>
    <n v="0"/>
    <n v="0"/>
    <n v="0"/>
    <n v="0"/>
  </r>
  <r>
    <x v="17"/>
    <s v="1 HYD Sta Main Tools, Lwer Bker"/>
    <s v="Hydro Generation Plant"/>
    <n v="680"/>
    <n v="681"/>
    <n v="682"/>
    <n v="684"/>
    <n v="685"/>
    <n v="686"/>
    <n v="688"/>
    <n v="689"/>
    <n v="691"/>
    <n v="692"/>
    <n v="693"/>
    <n v="695"/>
    <n v="696"/>
    <n v="687772"/>
  </r>
  <r>
    <x v="17"/>
    <s v="1 HYD Sta Main Tools, Lwer -NSC"/>
    <s v="Hydro Generation Plant"/>
    <n v="0"/>
    <n v="0"/>
    <n v="0"/>
    <n v="0"/>
    <n v="0"/>
    <n v="0"/>
    <n v="0"/>
    <n v="0"/>
    <n v="0"/>
    <n v="0"/>
    <n v="0"/>
    <n v="0"/>
    <n v="0"/>
    <n v="0"/>
  </r>
  <r>
    <x v="17"/>
    <s v="1 HYD Sta Main Tools, Snoq 1"/>
    <s v="Hydro Generation Plant"/>
    <n v="0"/>
    <n v="0"/>
    <n v="0"/>
    <n v="0"/>
    <n v="0"/>
    <n v="0"/>
    <n v="0"/>
    <n v="0"/>
    <n v="0"/>
    <n v="0"/>
    <n v="0"/>
    <n v="0"/>
    <n v="0"/>
    <n v="0"/>
  </r>
  <r>
    <x v="17"/>
    <s v="1 HYD Sta Main Tools, Snoq 2"/>
    <s v="Hydro Generation Plant"/>
    <n v="88"/>
    <n v="88"/>
    <n v="88"/>
    <n v="88"/>
    <n v="88"/>
    <n v="88"/>
    <n v="88"/>
    <n v="88"/>
    <n v="88"/>
    <n v="88"/>
    <n v="88"/>
    <n v="88"/>
    <n v="88"/>
    <n v="88353"/>
  </r>
  <r>
    <x v="17"/>
    <s v="1 HYD Sta Main Tools, Snoq Park"/>
    <s v="Hydro Generation Plant"/>
    <n v="0"/>
    <n v="0"/>
    <n v="0"/>
    <n v="0"/>
    <n v="0"/>
    <n v="0"/>
    <n v="0"/>
    <n v="0"/>
    <n v="0"/>
    <n v="0"/>
    <n v="0"/>
    <n v="0"/>
    <n v="0"/>
    <n v="0"/>
  </r>
  <r>
    <x v="17"/>
    <s v="1 HYD Sta Main Tools, SnoqP-NSC"/>
    <s v="Hydro Generation Plant"/>
    <n v="0"/>
    <n v="0"/>
    <n v="0"/>
    <n v="0"/>
    <n v="0"/>
    <n v="0"/>
    <n v="0"/>
    <n v="0"/>
    <n v="0"/>
    <n v="0"/>
    <n v="0"/>
    <n v="0"/>
    <n v="0"/>
    <n v="0"/>
  </r>
  <r>
    <x v="17"/>
    <s v="1 HYD StaMainTools,Electron-RET"/>
    <s v="Hydro Generation Plant"/>
    <n v="0"/>
    <n v="0"/>
    <n v="0"/>
    <n v="0"/>
    <n v="0"/>
    <n v="0"/>
    <n v="0"/>
    <n v="0"/>
    <n v="0"/>
    <n v="0"/>
    <n v="0"/>
    <n v="0"/>
    <n v="0"/>
    <n v="0"/>
  </r>
  <r>
    <x v="18"/>
    <s v="HYD RR/Br, White River-NOTUSED"/>
    <s v="Hydro Generation Plant"/>
    <n v="0"/>
    <n v="0"/>
    <n v="0"/>
    <n v="0"/>
    <n v="0"/>
    <n v="0"/>
    <n v="0"/>
    <n v="0"/>
    <n v="0"/>
    <n v="0"/>
    <n v="0"/>
    <n v="0"/>
    <n v="0"/>
    <n v="0"/>
  </r>
  <r>
    <x v="18"/>
    <s v="HYD RR/Bridges, Electron-RET"/>
    <s v="Hydro Generation Plant"/>
    <n v="0"/>
    <n v="0"/>
    <n v="0"/>
    <n v="0"/>
    <n v="0"/>
    <n v="0"/>
    <n v="0"/>
    <n v="0"/>
    <n v="0"/>
    <n v="0"/>
    <n v="0"/>
    <n v="0"/>
    <n v="0"/>
    <n v="0"/>
  </r>
  <r>
    <x v="18"/>
    <s v="HYD RR/Bridges, LB-2013"/>
    <s v="Hydro Generation Plant"/>
    <n v="144"/>
    <n v="147"/>
    <n v="150"/>
    <n v="153"/>
    <n v="156"/>
    <n v="158"/>
    <n v="161"/>
    <n v="164"/>
    <n v="167"/>
    <n v="170"/>
    <n v="173"/>
    <n v="176"/>
    <n v="178"/>
    <n v="161325"/>
  </r>
  <r>
    <x v="18"/>
    <s v="HYD RR/Bridges, LB-2013-NSC"/>
    <s v="Hydro Generation Plant"/>
    <n v="0"/>
    <n v="0"/>
    <n v="0"/>
    <n v="0"/>
    <n v="0"/>
    <n v="0"/>
    <n v="0"/>
    <n v="0"/>
    <n v="0"/>
    <n v="0"/>
    <n v="0"/>
    <n v="0"/>
    <n v="0"/>
    <n v="0"/>
  </r>
  <r>
    <x v="18"/>
    <s v="HYD RR/Bridges, Lower Bake-NSC"/>
    <s v="Hydro Generation Plant"/>
    <n v="0"/>
    <n v="0"/>
    <n v="0"/>
    <n v="0"/>
    <n v="0"/>
    <n v="0"/>
    <n v="0"/>
    <n v="0"/>
    <n v="0"/>
    <n v="0"/>
    <n v="0"/>
    <n v="0"/>
    <n v="0"/>
    <n v="0"/>
  </r>
  <r>
    <x v="18"/>
    <s v="HYD RR/Bridges, Lower Baker"/>
    <s v="Hydro Generation Plant"/>
    <n v="86"/>
    <n v="86"/>
    <n v="86"/>
    <n v="86"/>
    <n v="86"/>
    <n v="87"/>
    <n v="87"/>
    <n v="87"/>
    <n v="87"/>
    <n v="87"/>
    <n v="88"/>
    <n v="88"/>
    <n v="88"/>
    <n v="86851"/>
  </r>
  <r>
    <x v="18"/>
    <s v="HYD RR/Bridges, Nooksack-RET"/>
    <s v="Hydro Generation Plant"/>
    <n v="0"/>
    <n v="0"/>
    <n v="0"/>
    <n v="0"/>
    <n v="0"/>
    <n v="0"/>
    <n v="0"/>
    <n v="0"/>
    <n v="0"/>
    <n v="0"/>
    <n v="0"/>
    <n v="0"/>
    <n v="0"/>
    <n v="0"/>
  </r>
  <r>
    <x v="18"/>
    <s v="HYD RR/Bridges, Skook-RET"/>
    <s v="Hydro Generation Plant"/>
    <n v="0"/>
    <n v="0"/>
    <n v="0"/>
    <n v="0"/>
    <n v="0"/>
    <n v="0"/>
    <n v="0"/>
    <n v="0"/>
    <n v="0"/>
    <n v="0"/>
    <n v="0"/>
    <n v="0"/>
    <n v="0"/>
    <n v="0"/>
  </r>
  <r>
    <x v="18"/>
    <s v="HYD RR/Bridges, Snoq 1 - 2013"/>
    <s v="Hydro Generation Plant"/>
    <n v="86"/>
    <n v="88"/>
    <n v="90"/>
    <n v="92"/>
    <n v="94"/>
    <n v="96"/>
    <n v="97"/>
    <n v="99"/>
    <n v="101"/>
    <n v="103"/>
    <n v="105"/>
    <n v="107"/>
    <n v="108"/>
    <n v="97406"/>
  </r>
  <r>
    <x v="18"/>
    <s v="HYD RR/Bridges, Snoq 1 - 2-NSC"/>
    <s v="Hydro Generation Plant"/>
    <n v="0"/>
    <n v="0"/>
    <n v="0"/>
    <n v="0"/>
    <n v="0"/>
    <n v="0"/>
    <n v="0"/>
    <n v="0"/>
    <n v="0"/>
    <n v="0"/>
    <n v="0"/>
    <n v="0"/>
    <n v="0"/>
    <n v="0"/>
  </r>
  <r>
    <x v="18"/>
    <s v="HYD RR/Bridges, Snoq 1-NSC"/>
    <s v="Hydro Generation Plant"/>
    <n v="0"/>
    <n v="0"/>
    <n v="0"/>
    <n v="0"/>
    <n v="0"/>
    <n v="0"/>
    <n v="0"/>
    <n v="0"/>
    <n v="0"/>
    <n v="0"/>
    <n v="0"/>
    <n v="0"/>
    <n v="0"/>
    <n v="0"/>
  </r>
  <r>
    <x v="18"/>
    <s v="HYD RR/Bridges, Snoq 2 - 2013"/>
    <s v="Hydro Generation Plant"/>
    <n v="21"/>
    <n v="22"/>
    <n v="22"/>
    <n v="23"/>
    <n v="23"/>
    <n v="24"/>
    <n v="24"/>
    <n v="25"/>
    <n v="25"/>
    <n v="25"/>
    <n v="26"/>
    <n v="26"/>
    <n v="27"/>
    <n v="24054"/>
  </r>
  <r>
    <x v="18"/>
    <s v="HYD RR/Bridges, Snoq 2 - 2-NSC"/>
    <s v="Hydro Generation Plant"/>
    <n v="0"/>
    <n v="0"/>
    <n v="0"/>
    <n v="0"/>
    <n v="0"/>
    <n v="0"/>
    <n v="0"/>
    <n v="0"/>
    <n v="0"/>
    <n v="0"/>
    <n v="0"/>
    <n v="0"/>
    <n v="0"/>
    <n v="0"/>
  </r>
  <r>
    <x v="18"/>
    <s v="HYD RR/Bridges, Snoq 2-NSC"/>
    <s v="Hydro Generation Plant"/>
    <n v="0"/>
    <n v="0"/>
    <n v="0"/>
    <n v="0"/>
    <n v="0"/>
    <n v="0"/>
    <n v="0"/>
    <n v="0"/>
    <n v="0"/>
    <n v="0"/>
    <n v="0"/>
    <n v="0"/>
    <n v="0"/>
    <n v="0"/>
  </r>
  <r>
    <x v="18"/>
    <s v="HYD RR/Bridges, Snoq Park"/>
    <s v="Hydro Generation Plant"/>
    <n v="0"/>
    <n v="0"/>
    <n v="0"/>
    <n v="0"/>
    <n v="0"/>
    <n v="0"/>
    <n v="0"/>
    <n v="0"/>
    <n v="0"/>
    <n v="0"/>
    <n v="0"/>
    <n v="0"/>
    <n v="0"/>
    <n v="0"/>
  </r>
  <r>
    <x v="18"/>
    <s v="HYD RR/Bridges, Snoq Park-NSC"/>
    <s v="Hydro Generation Plant"/>
    <n v="0"/>
    <n v="0"/>
    <n v="0"/>
    <n v="0"/>
    <n v="0"/>
    <n v="0"/>
    <n v="0"/>
    <n v="0"/>
    <n v="0"/>
    <n v="0"/>
    <n v="0"/>
    <n v="0"/>
    <n v="0"/>
    <n v="0"/>
  </r>
  <r>
    <x v="18"/>
    <s v="HYD RR/Bridges, Snoqualmie 1"/>
    <s v="Hydro Generation Plant"/>
    <n v="0"/>
    <n v="0"/>
    <n v="0"/>
    <n v="0"/>
    <n v="0"/>
    <n v="0"/>
    <n v="0"/>
    <n v="0"/>
    <n v="0"/>
    <n v="0"/>
    <n v="0"/>
    <n v="0"/>
    <n v="0"/>
    <n v="0"/>
  </r>
  <r>
    <x v="18"/>
    <s v="HYD RR/Bridges, Snoqualmie 2"/>
    <s v="Hydro Generation Plant"/>
    <n v="0"/>
    <n v="0"/>
    <n v="0"/>
    <n v="0"/>
    <n v="0"/>
    <n v="0"/>
    <n v="0"/>
    <n v="0"/>
    <n v="0"/>
    <n v="0"/>
    <n v="0"/>
    <n v="0"/>
    <n v="0"/>
    <n v="0"/>
  </r>
  <r>
    <x v="18"/>
    <s v="HYD RR/Bridges, Upper Bake-NSC"/>
    <s v="Hydro Generation Plant"/>
    <n v="0"/>
    <n v="0"/>
    <n v="0"/>
    <n v="0"/>
    <n v="0"/>
    <n v="0"/>
    <n v="0"/>
    <n v="0"/>
    <n v="0"/>
    <n v="0"/>
    <n v="0"/>
    <n v="0"/>
    <n v="0"/>
    <n v="0"/>
  </r>
  <r>
    <x v="18"/>
    <s v="HYD RR/Bridges, Upper Baker"/>
    <s v="Hydro Generation Plant"/>
    <n v="248"/>
    <n v="253"/>
    <n v="259"/>
    <n v="265"/>
    <n v="270"/>
    <n v="276"/>
    <n v="281"/>
    <n v="287"/>
    <n v="293"/>
    <n v="298"/>
    <n v="304"/>
    <n v="309"/>
    <n v="315"/>
    <n v="281414"/>
  </r>
  <r>
    <x v="19"/>
    <s v="HYD ARO Hydro Production"/>
    <s v="Hydro Generation Plant"/>
    <n v="0"/>
    <n v="0"/>
    <n v="0"/>
    <n v="0"/>
    <n v="0"/>
    <n v="0"/>
    <n v="0"/>
    <n v="0"/>
    <n v="0"/>
    <n v="0"/>
    <n v="0"/>
    <n v="0"/>
    <n v="0"/>
    <n v="0"/>
  </r>
  <r>
    <x v="20"/>
    <s v="Tax only - WR Prelim Survey"/>
    <s v="Hydro Generation Plant"/>
    <n v="0"/>
    <n v="0"/>
    <n v="0"/>
    <n v="0"/>
    <n v="0"/>
    <n v="0"/>
    <n v="0"/>
    <n v="0"/>
    <n v="0"/>
    <n v="0"/>
    <n v="0"/>
    <n v="0"/>
    <n v="0"/>
    <n v="0"/>
  </r>
  <r>
    <x v="20"/>
    <s v="Tax only - WR Reg Asset"/>
    <s v="Hydro Generation Plant"/>
    <n v="0"/>
    <n v="0"/>
    <n v="0"/>
    <n v="0"/>
    <n v="0"/>
    <n v="0"/>
    <n v="0"/>
    <n v="0"/>
    <n v="0"/>
    <n v="0"/>
    <n v="0"/>
    <n v="0"/>
    <n v="0"/>
    <n v="0"/>
  </r>
  <r>
    <x v="21"/>
    <s v="0 PRD Land, Encogen"/>
    <s v="Other Production Plant"/>
    <n v="0"/>
    <n v="0"/>
    <n v="0"/>
    <n v="0"/>
    <n v="0"/>
    <n v="0"/>
    <n v="0"/>
    <n v="0"/>
    <n v="0"/>
    <n v="0"/>
    <n v="0"/>
    <n v="0"/>
    <n v="0"/>
    <n v="0"/>
  </r>
  <r>
    <x v="21"/>
    <s v="0 PRD Land, Freddy1/Epcor"/>
    <s v="Other Production Plant"/>
    <n v="0"/>
    <n v="0"/>
    <n v="0"/>
    <n v="0"/>
    <n v="0"/>
    <n v="0"/>
    <n v="0"/>
    <n v="0"/>
    <n v="0"/>
    <n v="0"/>
    <n v="0"/>
    <n v="0"/>
    <n v="0"/>
    <n v="0"/>
  </r>
  <r>
    <x v="21"/>
    <s v="0 PRD Land, Frederickson"/>
    <s v="Other Production Plant"/>
    <n v="0"/>
    <n v="0"/>
    <n v="0"/>
    <n v="0"/>
    <n v="0"/>
    <n v="0"/>
    <n v="0"/>
    <n v="0"/>
    <n v="0"/>
    <n v="0"/>
    <n v="0"/>
    <n v="0"/>
    <n v="0"/>
    <n v="0"/>
  </r>
  <r>
    <x v="21"/>
    <s v="0 PRD Land, Fredonia"/>
    <s v="Other Production Plant"/>
    <n v="0"/>
    <n v="0"/>
    <n v="0"/>
    <n v="0"/>
    <n v="0"/>
    <n v="0"/>
    <n v="0"/>
    <n v="0"/>
    <n v="0"/>
    <n v="0"/>
    <n v="0"/>
    <n v="0"/>
    <n v="0"/>
    <n v="0"/>
  </r>
  <r>
    <x v="21"/>
    <s v="0 PRD Land, Goldendale"/>
    <s v="Other Production Plant"/>
    <n v="0"/>
    <n v="0"/>
    <n v="0"/>
    <n v="0"/>
    <n v="0"/>
    <n v="0"/>
    <n v="0"/>
    <n v="0"/>
    <n v="0"/>
    <n v="0"/>
    <n v="0"/>
    <n v="0"/>
    <n v="0"/>
    <n v="0"/>
  </r>
  <r>
    <x v="21"/>
    <s v="0 PRD Land, Goldendale OP"/>
    <s v="Other Production Plant"/>
    <n v="0"/>
    <n v="0"/>
    <n v="0"/>
    <n v="0"/>
    <n v="0"/>
    <n v="0"/>
    <n v="0"/>
    <n v="0"/>
    <n v="0"/>
    <n v="0"/>
    <n v="0"/>
    <n v="0"/>
    <n v="0"/>
    <n v="0"/>
  </r>
  <r>
    <x v="21"/>
    <s v="0 PRD Land, Hopkins Ridge"/>
    <s v="Other Production Plant"/>
    <n v="0"/>
    <n v="0"/>
    <n v="0"/>
    <n v="0"/>
    <n v="0"/>
    <n v="0"/>
    <n v="0"/>
    <n v="0"/>
    <n v="0"/>
    <n v="0"/>
    <n v="0"/>
    <n v="0"/>
    <n v="0"/>
    <n v="0"/>
  </r>
  <r>
    <x v="21"/>
    <s v="0 PRD Land, Lower Snake River"/>
    <s v="Other Production Plant"/>
    <n v="0"/>
    <n v="0"/>
    <n v="0"/>
    <n v="0"/>
    <n v="0"/>
    <n v="0"/>
    <n v="0"/>
    <n v="0"/>
    <n v="0"/>
    <n v="0"/>
    <n v="0"/>
    <n v="0"/>
    <n v="0"/>
    <n v="0"/>
  </r>
  <r>
    <x v="21"/>
    <s v="0 PRD Land, Mint Farm"/>
    <s v="Other Production Plant"/>
    <n v="0"/>
    <n v="0"/>
    <n v="0"/>
    <n v="0"/>
    <n v="0"/>
    <n v="0"/>
    <n v="0"/>
    <n v="0"/>
    <n v="0"/>
    <n v="0"/>
    <n v="0"/>
    <n v="0"/>
    <n v="0"/>
    <n v="0"/>
  </r>
  <r>
    <x v="21"/>
    <s v="0 PRD Land, South Whidbey"/>
    <s v="Other Production Plant"/>
    <n v="0"/>
    <n v="0"/>
    <n v="0"/>
    <n v="0"/>
    <n v="0"/>
    <n v="0"/>
    <n v="0"/>
    <n v="0"/>
    <n v="0"/>
    <n v="0"/>
    <n v="0"/>
    <n v="0"/>
    <n v="0"/>
    <n v="0"/>
  </r>
  <r>
    <x v="21"/>
    <s v="0 PRD Land, Sumas"/>
    <s v="Other Production Plant"/>
    <n v="0"/>
    <n v="0"/>
    <n v="0"/>
    <n v="0"/>
    <n v="0"/>
    <n v="0"/>
    <n v="0"/>
    <n v="0"/>
    <n v="0"/>
    <n v="0"/>
    <n v="0"/>
    <n v="0"/>
    <n v="0"/>
    <n v="0"/>
  </r>
  <r>
    <x v="21"/>
    <s v="0 PRD Land, Whiskey Ridge Wind"/>
    <s v="Other Production Plant"/>
    <n v="0"/>
    <n v="0"/>
    <n v="0"/>
    <n v="0"/>
    <n v="0"/>
    <n v="0"/>
    <n v="0"/>
    <n v="0"/>
    <n v="0"/>
    <n v="0"/>
    <n v="0"/>
    <n v="0"/>
    <n v="0"/>
    <n v="0"/>
  </r>
  <r>
    <x v="21"/>
    <s v="0 PRD Land, Whitehorn 1"/>
    <s v="Other Production Plant"/>
    <n v="0"/>
    <n v="0"/>
    <n v="0"/>
    <n v="0"/>
    <n v="0"/>
    <n v="0"/>
    <n v="0"/>
    <n v="0"/>
    <n v="0"/>
    <n v="0"/>
    <n v="0"/>
    <n v="0"/>
    <n v="0"/>
    <n v="0"/>
  </r>
  <r>
    <x v="21"/>
    <s v="0 PRD Land, Whitehorn 2-3 Com"/>
    <s v="Other Production Plant"/>
    <n v="0"/>
    <n v="0"/>
    <n v="0"/>
    <n v="0"/>
    <n v="0"/>
    <n v="0"/>
    <n v="0"/>
    <n v="0"/>
    <n v="0"/>
    <n v="0"/>
    <n v="0"/>
    <n v="0"/>
    <n v="0"/>
    <n v="0"/>
  </r>
  <r>
    <x v="21"/>
    <s v="0 PRD Land, Wild Horse"/>
    <s v="Other Production Plant"/>
    <n v="0"/>
    <n v="0"/>
    <n v="0"/>
    <n v="0"/>
    <n v="0"/>
    <n v="0"/>
    <n v="0"/>
    <n v="0"/>
    <n v="0"/>
    <n v="0"/>
    <n v="0"/>
    <n v="0"/>
    <n v="0"/>
    <n v="0"/>
  </r>
  <r>
    <x v="21"/>
    <s v="1 PRD Easements, Fredonia"/>
    <s v="Other Production Plant"/>
    <n v="208"/>
    <n v="208"/>
    <n v="208"/>
    <n v="208"/>
    <n v="209"/>
    <n v="209"/>
    <n v="209"/>
    <n v="209"/>
    <n v="210"/>
    <n v="210"/>
    <n v="210"/>
    <n v="210"/>
    <n v="210"/>
    <n v="209115"/>
  </r>
  <r>
    <x v="22"/>
    <s v="0 PRD Str/Impv, Crystal Mtn"/>
    <s v="Other Production Plant"/>
    <n v="426"/>
    <n v="426"/>
    <n v="426"/>
    <n v="425"/>
    <n v="425"/>
    <n v="425"/>
    <n v="425"/>
    <n v="425"/>
    <n v="424"/>
    <n v="424"/>
    <n v="424"/>
    <n v="424"/>
    <n v="423"/>
    <n v="424768"/>
  </r>
  <r>
    <x v="22"/>
    <s v="0 PRD Str/Impv, Crystal Mtn-NSC"/>
    <s v="Other Production Plant"/>
    <n v="0"/>
    <n v="0"/>
    <n v="0"/>
    <n v="0"/>
    <n v="0"/>
    <n v="0"/>
    <n v="0"/>
    <n v="0"/>
    <n v="0"/>
    <n v="0"/>
    <n v="0"/>
    <n v="0"/>
    <n v="0"/>
    <n v="0"/>
  </r>
  <r>
    <x v="22"/>
    <s v="0 PRD Str/Impv, Encogen"/>
    <s v="Other Production Plant"/>
    <n v="6100"/>
    <n v="6120"/>
    <n v="6140"/>
    <n v="6160"/>
    <n v="6180"/>
    <n v="6199"/>
    <n v="6219"/>
    <n v="6239"/>
    <n v="6259"/>
    <n v="6279"/>
    <n v="6299"/>
    <n v="6319"/>
    <n v="6338"/>
    <n v="6219286"/>
  </r>
  <r>
    <x v="22"/>
    <s v="0 PRD Str/Impv, Encogen-NSC"/>
    <s v="Other Production Plant"/>
    <n v="0"/>
    <n v="0"/>
    <n v="0"/>
    <n v="0"/>
    <n v="0"/>
    <n v="0"/>
    <n v="0"/>
    <n v="0"/>
    <n v="0"/>
    <n v="0"/>
    <n v="0"/>
    <n v="0"/>
    <n v="0"/>
    <n v="0"/>
  </r>
  <r>
    <x v="22"/>
    <s v="0 PRD Str/Impv, Ferndale"/>
    <s v="Other Production Plant"/>
    <n v="3837"/>
    <n v="3841"/>
    <n v="3845"/>
    <n v="3849"/>
    <n v="3853"/>
    <n v="3857"/>
    <n v="3861"/>
    <n v="3865"/>
    <n v="3869"/>
    <n v="3873"/>
    <n v="3877"/>
    <n v="3881"/>
    <n v="3885"/>
    <n v="3860696"/>
  </r>
  <r>
    <x v="22"/>
    <s v="0 PRD Str/Impv, Ferndale-NSC"/>
    <s v="Other Production Plant"/>
    <n v="0"/>
    <n v="0"/>
    <n v="0"/>
    <n v="0"/>
    <n v="0"/>
    <n v="0"/>
    <n v="0"/>
    <n v="0"/>
    <n v="0"/>
    <n v="0"/>
    <n v="0"/>
    <n v="0"/>
    <n v="0"/>
    <n v="0"/>
  </r>
  <r>
    <x v="22"/>
    <s v="0 PRD Str/Impv, Fred 1/APC"/>
    <s v="Other Production Plant"/>
    <n v="2677"/>
    <n v="2686"/>
    <n v="2696"/>
    <n v="2705"/>
    <n v="2715"/>
    <n v="2724"/>
    <n v="2733"/>
    <n v="2742"/>
    <n v="2752"/>
    <n v="2761"/>
    <n v="2770"/>
    <n v="2779"/>
    <n v="2789"/>
    <n v="2733059"/>
  </r>
  <r>
    <x v="22"/>
    <s v="0 PRD Str/Impv, Fred 1/APC-NSC"/>
    <s v="Other Production Plant"/>
    <n v="0"/>
    <n v="0"/>
    <n v="0"/>
    <n v="0"/>
    <n v="0"/>
    <n v="0"/>
    <n v="0"/>
    <n v="0"/>
    <n v="0"/>
    <n v="0"/>
    <n v="0"/>
    <n v="0"/>
    <n v="0"/>
    <n v="0"/>
  </r>
  <r>
    <x v="22"/>
    <s v="0 PRD Str/Impv, Frederickson"/>
    <s v="Other Production Plant"/>
    <n v="2640"/>
    <n v="2643"/>
    <n v="2645"/>
    <n v="2647"/>
    <n v="2649"/>
    <n v="2651"/>
    <n v="2653"/>
    <n v="2656"/>
    <n v="2658"/>
    <n v="2660"/>
    <n v="2662"/>
    <n v="2664"/>
    <n v="2666"/>
    <n v="2653379"/>
  </r>
  <r>
    <x v="22"/>
    <s v="0 PRD Str/Impv, Frederickso-NSC"/>
    <s v="Other Production Plant"/>
    <n v="0"/>
    <n v="0"/>
    <n v="0"/>
    <n v="0"/>
    <n v="0"/>
    <n v="0"/>
    <n v="0"/>
    <n v="0"/>
    <n v="0"/>
    <n v="0"/>
    <n v="0"/>
    <n v="0"/>
    <n v="0"/>
    <n v="0"/>
  </r>
  <r>
    <x v="22"/>
    <s v="0 PRD Str/Impv, Fredonia"/>
    <s v="Other Production Plant"/>
    <n v="3608"/>
    <n v="3613"/>
    <n v="3619"/>
    <n v="3625"/>
    <n v="3630"/>
    <n v="3636"/>
    <n v="3642"/>
    <n v="3647"/>
    <n v="3653"/>
    <n v="3659"/>
    <n v="3664"/>
    <n v="3670"/>
    <n v="3676"/>
    <n v="3641791"/>
  </r>
  <r>
    <x v="22"/>
    <s v="0 PRD Str/Impv, Fredonia 3&amp;4 OP"/>
    <s v="Other Production Plant"/>
    <n v="680"/>
    <n v="682"/>
    <n v="684"/>
    <n v="686"/>
    <n v="688"/>
    <n v="690"/>
    <n v="692"/>
    <n v="694"/>
    <n v="695"/>
    <n v="697"/>
    <n v="700"/>
    <n v="702"/>
    <n v="704"/>
    <n v="691871"/>
  </r>
  <r>
    <x v="22"/>
    <s v="0 PRD Str/Impv, Fredonia 3&amp;-NSC"/>
    <s v="Other Production Plant"/>
    <n v="0"/>
    <n v="0"/>
    <n v="0"/>
    <n v="0"/>
    <n v="0"/>
    <n v="0"/>
    <n v="0"/>
    <n v="0"/>
    <n v="0"/>
    <n v="0"/>
    <n v="0"/>
    <n v="0"/>
    <n v="0"/>
    <n v="0"/>
  </r>
  <r>
    <x v="22"/>
    <s v="0 PRD Str/Impv, Goldendale"/>
    <s v="Other Production Plant"/>
    <n v="64"/>
    <n v="64"/>
    <n v="65"/>
    <n v="65"/>
    <n v="66"/>
    <n v="66"/>
    <n v="66"/>
    <n v="67"/>
    <n v="67"/>
    <n v="67"/>
    <n v="68"/>
    <n v="68"/>
    <n v="69"/>
    <n v="66314"/>
  </r>
  <r>
    <x v="22"/>
    <s v="0 PRD Str/Impv, Goldendale -NSC"/>
    <s v="Other Production Plant"/>
    <n v="0"/>
    <n v="0"/>
    <n v="0"/>
    <n v="0"/>
    <n v="0"/>
    <n v="0"/>
    <n v="0"/>
    <n v="0"/>
    <n v="0"/>
    <n v="0"/>
    <n v="0"/>
    <n v="0"/>
    <n v="0"/>
    <n v="0"/>
  </r>
  <r>
    <x v="22"/>
    <s v="0 PRD Str/Impv, Goldendale OP"/>
    <s v="Other Production Plant"/>
    <n v="27258"/>
    <n v="27287"/>
    <n v="27316"/>
    <n v="27344"/>
    <n v="27373"/>
    <n v="27402"/>
    <n v="27430"/>
    <n v="27459"/>
    <n v="27487"/>
    <n v="27516"/>
    <n v="27545"/>
    <n v="27573"/>
    <n v="27602"/>
    <n v="27430133"/>
  </r>
  <r>
    <x v="22"/>
    <s v="0 PRD Str/Impv, Goldendale-NSC"/>
    <s v="Other Production Plant"/>
    <n v="0"/>
    <n v="0"/>
    <n v="0"/>
    <n v="0"/>
    <n v="0"/>
    <n v="0"/>
    <n v="0"/>
    <n v="0"/>
    <n v="0"/>
    <n v="0"/>
    <n v="0"/>
    <n v="0"/>
    <n v="0"/>
    <n v="0"/>
  </r>
  <r>
    <x v="22"/>
    <s v="0 PRD Str/Impv, Mint Farm"/>
    <s v="Other Production Plant"/>
    <n v="178"/>
    <n v="180"/>
    <n v="182"/>
    <n v="185"/>
    <n v="188"/>
    <n v="190"/>
    <n v="193"/>
    <n v="195"/>
    <n v="198"/>
    <n v="201"/>
    <n v="203"/>
    <n v="206"/>
    <n v="209"/>
    <n v="192888"/>
  </r>
  <r>
    <x v="22"/>
    <s v="0 PRD Str/Impv, Mint Farm OP"/>
    <s v="Other Production Plant"/>
    <n v="3192"/>
    <n v="3214"/>
    <n v="3236"/>
    <n v="3258"/>
    <n v="3280"/>
    <n v="3302"/>
    <n v="3324"/>
    <n v="3346"/>
    <n v="3368"/>
    <n v="3390"/>
    <n v="3413"/>
    <n v="3435"/>
    <n v="3457"/>
    <n v="3324367"/>
  </r>
  <r>
    <x v="22"/>
    <s v="0 PRD Str/Impv, Mint Farm-NSC"/>
    <s v="Other Production Plant"/>
    <n v="0"/>
    <n v="0"/>
    <n v="0"/>
    <n v="0"/>
    <n v="0"/>
    <n v="0"/>
    <n v="0"/>
    <n v="0"/>
    <n v="0"/>
    <n v="0"/>
    <n v="0"/>
    <n v="0"/>
    <n v="0"/>
    <n v="0"/>
  </r>
  <r>
    <x v="22"/>
    <s v="0 PRD Str/Impv, Mint OP-NSC"/>
    <s v="Other Production Plant"/>
    <n v="0"/>
    <n v="0"/>
    <n v="0"/>
    <n v="0"/>
    <n v="0"/>
    <n v="0"/>
    <n v="0"/>
    <n v="0"/>
    <n v="0"/>
    <n v="0"/>
    <n v="0"/>
    <n v="0"/>
    <n v="0"/>
    <n v="0"/>
  </r>
  <r>
    <x v="22"/>
    <s v="0 PRD Str/Impv, S Whidbey-RET"/>
    <s v="Other Production Plant"/>
    <n v="0"/>
    <n v="0"/>
    <n v="0"/>
    <n v="0"/>
    <n v="0"/>
    <n v="0"/>
    <n v="0"/>
    <n v="0"/>
    <n v="0"/>
    <n v="0"/>
    <n v="0"/>
    <n v="0"/>
    <n v="0"/>
    <n v="0"/>
  </r>
  <r>
    <x v="22"/>
    <s v="0 PRD Str/Impv, Sumas"/>
    <s v="Other Production Plant"/>
    <n v="64"/>
    <n v="65"/>
    <n v="67"/>
    <n v="68"/>
    <n v="69"/>
    <n v="71"/>
    <n v="72"/>
    <n v="74"/>
    <n v="75"/>
    <n v="76"/>
    <n v="78"/>
    <n v="79"/>
    <n v="81"/>
    <n v="72155"/>
  </r>
  <r>
    <x v="22"/>
    <s v="0 PRD Str/Impv, Sumas OP"/>
    <s v="Other Production Plant"/>
    <n v="2333"/>
    <n v="2336"/>
    <n v="2340"/>
    <n v="2343"/>
    <n v="2346"/>
    <n v="2349"/>
    <n v="2352"/>
    <n v="2356"/>
    <n v="2359"/>
    <n v="2362"/>
    <n v="2365"/>
    <n v="2369"/>
    <n v="2372"/>
    <n v="2352490"/>
  </r>
  <r>
    <x v="22"/>
    <s v="0 PRD Str/Impv, Sumas OP-NSC"/>
    <s v="Other Production Plant"/>
    <n v="0"/>
    <n v="0"/>
    <n v="0"/>
    <n v="0"/>
    <n v="0"/>
    <n v="0"/>
    <n v="0"/>
    <n v="0"/>
    <n v="0"/>
    <n v="0"/>
    <n v="0"/>
    <n v="0"/>
    <n v="0"/>
    <n v="0"/>
  </r>
  <r>
    <x v="22"/>
    <s v="0 PRD Str/Impv, Sumas-NSC"/>
    <s v="Other Production Plant"/>
    <n v="0"/>
    <n v="0"/>
    <n v="0"/>
    <n v="0"/>
    <n v="0"/>
    <n v="0"/>
    <n v="0"/>
    <n v="0"/>
    <n v="0"/>
    <n v="0"/>
    <n v="0"/>
    <n v="0"/>
    <n v="0"/>
    <n v="0"/>
  </r>
  <r>
    <x v="22"/>
    <s v="0 PRD Str/Impv, Whitehorn 1-RET"/>
    <s v="Other Production Plant"/>
    <n v="0"/>
    <n v="0"/>
    <n v="0"/>
    <n v="0"/>
    <n v="0"/>
    <n v="0"/>
    <n v="0"/>
    <n v="0"/>
    <n v="0"/>
    <n v="0"/>
    <n v="0"/>
    <n v="0"/>
    <n v="0"/>
    <n v="0"/>
  </r>
  <r>
    <x v="22"/>
    <s v="0 PRD Str/Impv, Whitehorn 2-3Cm"/>
    <s v="Other Production Plant"/>
    <n v="552"/>
    <n v="554"/>
    <n v="557"/>
    <n v="560"/>
    <n v="563"/>
    <n v="565"/>
    <n v="568"/>
    <n v="571"/>
    <n v="574"/>
    <n v="578"/>
    <n v="581"/>
    <n v="585"/>
    <n v="588"/>
    <n v="568812"/>
  </r>
  <r>
    <x v="22"/>
    <s v="0 PRD Str/Impv, Whitehorn 2-NSC"/>
    <s v="Other Production Plant"/>
    <n v="0"/>
    <n v="0"/>
    <n v="0"/>
    <n v="0"/>
    <n v="0"/>
    <n v="0"/>
    <n v="0"/>
    <n v="0"/>
    <n v="0"/>
    <n v="0"/>
    <n v="0"/>
    <n v="0"/>
    <n v="0"/>
    <n v="0"/>
  </r>
  <r>
    <x v="22"/>
    <s v="01 PRD Str/Impv, Hop Ridge-NSC"/>
    <s v="Other Production Plant"/>
    <n v="0"/>
    <n v="0"/>
    <n v="0"/>
    <n v="0"/>
    <n v="0"/>
    <n v="0"/>
    <n v="0"/>
    <n v="0"/>
    <n v="0"/>
    <n v="0"/>
    <n v="0"/>
    <n v="0"/>
    <n v="0"/>
    <n v="0"/>
  </r>
  <r>
    <x v="22"/>
    <s v="01 PRD Str/Impv, Hopkins Ridge"/>
    <s v="Other Production Plant"/>
    <n v="148"/>
    <n v="167"/>
    <n v="187"/>
    <n v="207"/>
    <n v="226"/>
    <n v="246"/>
    <n v="265"/>
    <n v="285"/>
    <n v="304"/>
    <n v="324"/>
    <n v="344"/>
    <n v="363"/>
    <n v="383"/>
    <n v="265284"/>
  </r>
  <r>
    <x v="22"/>
    <s v="01 PRD Str/Impv, LSR"/>
    <s v="Other Production Plant"/>
    <n v="6245"/>
    <n v="6359"/>
    <n v="6473"/>
    <n v="6587"/>
    <n v="6701"/>
    <n v="6815"/>
    <n v="6929"/>
    <n v="7043"/>
    <n v="7157"/>
    <n v="7271"/>
    <n v="7385"/>
    <n v="7499"/>
    <n v="7613"/>
    <n v="6928661"/>
  </r>
  <r>
    <x v="22"/>
    <s v="01 PRD Str/Impv, LSR-NSC"/>
    <s v="Other Production Plant"/>
    <n v="0"/>
    <n v="0"/>
    <n v="0"/>
    <n v="0"/>
    <n v="0"/>
    <n v="0"/>
    <n v="0"/>
    <n v="0"/>
    <n v="0"/>
    <n v="0"/>
    <n v="0"/>
    <n v="0"/>
    <n v="0"/>
    <n v="0"/>
  </r>
  <r>
    <x v="22"/>
    <s v="01 PRD Str/Impv, Wild Horse"/>
    <s v="Other Production Plant"/>
    <n v="2333"/>
    <n v="2389"/>
    <n v="2446"/>
    <n v="2502"/>
    <n v="2558"/>
    <n v="2615"/>
    <n v="2671"/>
    <n v="2728"/>
    <n v="2784"/>
    <n v="2841"/>
    <n v="2897"/>
    <n v="2954"/>
    <n v="3010"/>
    <n v="2671366"/>
  </r>
  <r>
    <x v="22"/>
    <s v="01 PRD Str/Impv, Wild Horse-NSC"/>
    <s v="Other Production Plant"/>
    <n v="0"/>
    <n v="0"/>
    <n v="0"/>
    <n v="0"/>
    <n v="0"/>
    <n v="0"/>
    <n v="0"/>
    <n v="0"/>
    <n v="0"/>
    <n v="0"/>
    <n v="0"/>
    <n v="0"/>
    <n v="0"/>
    <n v="0"/>
  </r>
  <r>
    <x v="22"/>
    <s v="01 PRD Str/Impv,Wild Horse Expa"/>
    <s v="Other Production Plant"/>
    <n v="995"/>
    <n v="1011"/>
    <n v="1026"/>
    <n v="1041"/>
    <n v="1057"/>
    <n v="1072"/>
    <n v="1088"/>
    <n v="1103"/>
    <n v="1118"/>
    <n v="1134"/>
    <n v="1149"/>
    <n v="1164"/>
    <n v="1180"/>
    <n v="1087508"/>
  </r>
  <r>
    <x v="22"/>
    <s v="01 PRD Str/Impv,Wld Hrs Exp-NSC"/>
    <s v="Other Production Plant"/>
    <n v="0"/>
    <n v="0"/>
    <n v="0"/>
    <n v="0"/>
    <n v="0"/>
    <n v="0"/>
    <n v="0"/>
    <n v="0"/>
    <n v="0"/>
    <n v="0"/>
    <n v="0"/>
    <n v="0"/>
    <n v="0"/>
    <n v="0"/>
  </r>
  <r>
    <x v="22"/>
    <s v="1 PRD LH Impv, Whitehorn-DONOTU"/>
    <s v="Other Production Plant"/>
    <n v="0"/>
    <n v="0"/>
    <n v="0"/>
    <n v="0"/>
    <n v="0"/>
    <n v="0"/>
    <n v="0"/>
    <n v="0"/>
    <n v="0"/>
    <n v="0"/>
    <n v="0"/>
    <n v="0"/>
    <n v="0"/>
    <n v="0"/>
  </r>
  <r>
    <x v="23"/>
    <s v="PRD Fuel Hldr, Fredonia 3&amp;4 OP"/>
    <s v="Other Production Plant"/>
    <n v="544"/>
    <n v="546"/>
    <n v="549"/>
    <n v="552"/>
    <n v="555"/>
    <n v="557"/>
    <n v="560"/>
    <n v="563"/>
    <n v="566"/>
    <n v="569"/>
    <n v="571"/>
    <n v="574"/>
    <n v="577"/>
    <n v="560215"/>
  </r>
  <r>
    <x v="23"/>
    <s v="PRD Fuel Hldr, Fredonia 3&amp;-NSC"/>
    <s v="Other Production Plant"/>
    <n v="0"/>
    <n v="0"/>
    <n v="0"/>
    <n v="0"/>
    <n v="0"/>
    <n v="0"/>
    <n v="0"/>
    <n v="0"/>
    <n v="0"/>
    <n v="0"/>
    <n v="0"/>
    <n v="0"/>
    <n v="0"/>
    <n v="0"/>
  </r>
  <r>
    <x v="23"/>
    <s v="PRD Fuel Hldr, Gldndale OP-NSC"/>
    <s v="Other Production Plant"/>
    <n v="0"/>
    <n v="0"/>
    <n v="0"/>
    <n v="0"/>
    <n v="0"/>
    <n v="0"/>
    <n v="0"/>
    <n v="0"/>
    <n v="0"/>
    <n v="0"/>
    <n v="0"/>
    <n v="0"/>
    <n v="0"/>
    <n v="0"/>
  </r>
  <r>
    <x v="23"/>
    <s v="PRD Fuel Hldr, Gldndale-NSC"/>
    <s v="Other Production Plant"/>
    <n v="0"/>
    <n v="0"/>
    <n v="0"/>
    <n v="0"/>
    <n v="0"/>
    <n v="0"/>
    <n v="0"/>
    <n v="0"/>
    <n v="0"/>
    <n v="0"/>
    <n v="0"/>
    <n v="0"/>
    <n v="0"/>
    <n v="0"/>
  </r>
  <r>
    <x v="23"/>
    <s v="PRD Fuel Holder, Cystal Mtn"/>
    <s v="Other Production Plant"/>
    <n v="94"/>
    <n v="97"/>
    <n v="100"/>
    <n v="103"/>
    <n v="106"/>
    <n v="109"/>
    <n v="112"/>
    <n v="115"/>
    <n v="118"/>
    <n v="122"/>
    <n v="125"/>
    <n v="128"/>
    <n v="131"/>
    <n v="112243"/>
  </r>
  <r>
    <x v="23"/>
    <s v="PRD Fuel Holder, Cystal Mt-NSC"/>
    <s v="Other Production Plant"/>
    <n v="0"/>
    <n v="0"/>
    <n v="0"/>
    <n v="0"/>
    <n v="0"/>
    <n v="0"/>
    <n v="0"/>
    <n v="0"/>
    <n v="0"/>
    <n v="0"/>
    <n v="0"/>
    <n v="0"/>
    <n v="0"/>
    <n v="0"/>
  </r>
  <r>
    <x v="23"/>
    <s v="PRD Fuel Holder, Encogen"/>
    <s v="Other Production Plant"/>
    <n v="6750"/>
    <n v="6761"/>
    <n v="6771"/>
    <n v="6781"/>
    <n v="6792"/>
    <n v="6802"/>
    <n v="6813"/>
    <n v="6823"/>
    <n v="6833"/>
    <n v="6844"/>
    <n v="6854"/>
    <n v="6865"/>
    <n v="6875"/>
    <n v="6812624"/>
  </r>
  <r>
    <x v="23"/>
    <s v="PRD Fuel Holder, Encogen-NSC"/>
    <s v="Other Production Plant"/>
    <n v="0"/>
    <n v="0"/>
    <n v="0"/>
    <n v="0"/>
    <n v="0"/>
    <n v="0"/>
    <n v="0"/>
    <n v="0"/>
    <n v="0"/>
    <n v="0"/>
    <n v="0"/>
    <n v="0"/>
    <n v="0"/>
    <n v="0"/>
  </r>
  <r>
    <x v="23"/>
    <s v="PRD Fuel Holder, Ferndale"/>
    <s v="Other Production Plant"/>
    <n v="294"/>
    <n v="295"/>
    <n v="296"/>
    <n v="297"/>
    <n v="297"/>
    <n v="298"/>
    <n v="299"/>
    <n v="300"/>
    <n v="300"/>
    <n v="301"/>
    <n v="302"/>
    <n v="302"/>
    <n v="303"/>
    <n v="298777"/>
  </r>
  <r>
    <x v="23"/>
    <s v="PRD Fuel Holder, Ferndale-NSC"/>
    <s v="Other Production Plant"/>
    <n v="0"/>
    <n v="0"/>
    <n v="0"/>
    <n v="0"/>
    <n v="0"/>
    <n v="0"/>
    <n v="0"/>
    <n v="0"/>
    <n v="0"/>
    <n v="0"/>
    <n v="0"/>
    <n v="0"/>
    <n v="0"/>
    <n v="0"/>
  </r>
  <r>
    <x v="23"/>
    <s v="PRD Fuel Holder, Fred 1/APC"/>
    <s v="Other Production Plant"/>
    <n v="765"/>
    <n v="769"/>
    <n v="774"/>
    <n v="778"/>
    <n v="782"/>
    <n v="786"/>
    <n v="790"/>
    <n v="795"/>
    <n v="799"/>
    <n v="803"/>
    <n v="807"/>
    <n v="812"/>
    <n v="816"/>
    <n v="790498"/>
  </r>
  <r>
    <x v="23"/>
    <s v="PRD Fuel Holder, Fred 1/AP-NSC"/>
    <s v="Other Production Plant"/>
    <n v="0"/>
    <n v="0"/>
    <n v="0"/>
    <n v="0"/>
    <n v="0"/>
    <n v="0"/>
    <n v="0"/>
    <n v="0"/>
    <n v="0"/>
    <n v="0"/>
    <n v="0"/>
    <n v="0"/>
    <n v="0"/>
    <n v="0"/>
  </r>
  <r>
    <x v="23"/>
    <s v="PRD Fuel Holder, Frederick-NSC"/>
    <s v="Other Production Plant"/>
    <n v="0"/>
    <n v="0"/>
    <n v="0"/>
    <n v="0"/>
    <n v="0"/>
    <n v="0"/>
    <n v="0"/>
    <n v="0"/>
    <n v="0"/>
    <n v="0"/>
    <n v="0"/>
    <n v="0"/>
    <n v="0"/>
    <n v="0"/>
  </r>
  <r>
    <x v="23"/>
    <s v="PRD Fuel Holder, Frederickson"/>
    <s v="Other Production Plant"/>
    <n v="3999"/>
    <n v="4001"/>
    <n v="4003"/>
    <n v="4005"/>
    <n v="4006"/>
    <n v="4008"/>
    <n v="4010"/>
    <n v="4011"/>
    <n v="4013"/>
    <n v="4015"/>
    <n v="4017"/>
    <n v="4018"/>
    <n v="4020"/>
    <n v="4009719"/>
  </r>
  <r>
    <x v="23"/>
    <s v="PRD Fuel Holder, Fredonia"/>
    <s v="Other Production Plant"/>
    <n v="2062"/>
    <n v="2069"/>
    <n v="2077"/>
    <n v="2084"/>
    <n v="2091"/>
    <n v="2099"/>
    <n v="2106"/>
    <n v="2114"/>
    <n v="2121"/>
    <n v="2129"/>
    <n v="2136"/>
    <n v="2143"/>
    <n v="2151"/>
    <n v="2106275"/>
  </r>
  <r>
    <x v="23"/>
    <s v="PRD Fuel Holder, Goldendale"/>
    <s v="Other Production Plant"/>
    <n v="0"/>
    <n v="0"/>
    <n v="0"/>
    <n v="0"/>
    <n v="0"/>
    <n v="0"/>
    <n v="0"/>
    <n v="0"/>
    <n v="0"/>
    <n v="0"/>
    <n v="0"/>
    <n v="0"/>
    <n v="0"/>
    <n v="0"/>
  </r>
  <r>
    <x v="23"/>
    <s v="PRD Fuel Holder, Goldendale OP"/>
    <s v="Other Production Plant"/>
    <n v="1514"/>
    <n v="1516"/>
    <n v="1517"/>
    <n v="1519"/>
    <n v="1520"/>
    <n v="1522"/>
    <n v="1524"/>
    <n v="1525"/>
    <n v="1527"/>
    <n v="1529"/>
    <n v="1530"/>
    <n v="1532"/>
    <n v="1534"/>
    <n v="1523705"/>
  </r>
  <r>
    <x v="23"/>
    <s v="PRD Fuel Holder, Mint Farm"/>
    <s v="Other Production Plant"/>
    <n v="0"/>
    <n v="0"/>
    <n v="0"/>
    <n v="0"/>
    <n v="0"/>
    <n v="0"/>
    <n v="0"/>
    <n v="0"/>
    <n v="0"/>
    <n v="0"/>
    <n v="0"/>
    <n v="0"/>
    <n v="0"/>
    <n v="0"/>
  </r>
  <r>
    <x v="23"/>
    <s v="PRD Fuel Holder, Mint Farm OP"/>
    <s v="Other Production Plant"/>
    <n v="471"/>
    <n v="474"/>
    <n v="477"/>
    <n v="481"/>
    <n v="484"/>
    <n v="487"/>
    <n v="490"/>
    <n v="494"/>
    <n v="497"/>
    <n v="500"/>
    <n v="504"/>
    <n v="507"/>
    <n v="510"/>
    <n v="490484"/>
  </r>
  <r>
    <x v="23"/>
    <s v="PRD Fuel Holder, Mint Farm-NSC"/>
    <s v="Other Production Plant"/>
    <n v="0"/>
    <n v="0"/>
    <n v="0"/>
    <n v="0"/>
    <n v="0"/>
    <n v="0"/>
    <n v="0"/>
    <n v="0"/>
    <n v="0"/>
    <n v="0"/>
    <n v="0"/>
    <n v="0"/>
    <n v="0"/>
    <n v="0"/>
  </r>
  <r>
    <x v="23"/>
    <s v="PRD Fuel Holder, Mint OP-NSC"/>
    <s v="Other Production Plant"/>
    <n v="0"/>
    <n v="0"/>
    <n v="0"/>
    <n v="0"/>
    <n v="0"/>
    <n v="0"/>
    <n v="0"/>
    <n v="0"/>
    <n v="0"/>
    <n v="0"/>
    <n v="0"/>
    <n v="0"/>
    <n v="0"/>
    <n v="0"/>
  </r>
  <r>
    <x v="23"/>
    <s v="PRD Fuel Holder, South WHB-RET"/>
    <s v="Other Production Plant"/>
    <n v="0"/>
    <n v="0"/>
    <n v="0"/>
    <n v="0"/>
    <n v="0"/>
    <n v="0"/>
    <n v="0"/>
    <n v="0"/>
    <n v="0"/>
    <n v="0"/>
    <n v="0"/>
    <n v="0"/>
    <n v="0"/>
    <n v="0"/>
  </r>
  <r>
    <x v="23"/>
    <s v="PRD Fuel Holder, Sumas"/>
    <s v="Other Production Plant"/>
    <n v="0"/>
    <n v="0"/>
    <n v="0"/>
    <n v="0"/>
    <n v="0"/>
    <n v="0"/>
    <n v="0"/>
    <n v="0"/>
    <n v="0"/>
    <n v="0"/>
    <n v="0"/>
    <n v="0"/>
    <n v="0"/>
    <n v="0"/>
  </r>
  <r>
    <x v="23"/>
    <s v="PRD Fuel Holder, Sumas OP"/>
    <s v="Other Production Plant"/>
    <n v="3536"/>
    <n v="3539"/>
    <n v="3543"/>
    <n v="3546"/>
    <n v="3549"/>
    <n v="3552"/>
    <n v="3555"/>
    <n v="3559"/>
    <n v="3562"/>
    <n v="3565"/>
    <n v="3568"/>
    <n v="3571"/>
    <n v="3575"/>
    <n v="3555384"/>
  </r>
  <r>
    <x v="23"/>
    <s v="PRD Fuel Holder, Sumas OP-NSC"/>
    <s v="Other Production Plant"/>
    <n v="0"/>
    <n v="0"/>
    <n v="0"/>
    <n v="0"/>
    <n v="0"/>
    <n v="0"/>
    <n v="0"/>
    <n v="0"/>
    <n v="0"/>
    <n v="0"/>
    <n v="0"/>
    <n v="0"/>
    <n v="0"/>
    <n v="0"/>
  </r>
  <r>
    <x v="23"/>
    <s v="PRD Fuel Holder, Sumas-NSC"/>
    <s v="Other Production Plant"/>
    <n v="0"/>
    <n v="0"/>
    <n v="0"/>
    <n v="0"/>
    <n v="0"/>
    <n v="0"/>
    <n v="0"/>
    <n v="0"/>
    <n v="0"/>
    <n v="0"/>
    <n v="0"/>
    <n v="0"/>
    <n v="0"/>
    <n v="0"/>
  </r>
  <r>
    <x v="23"/>
    <s v="PRD Fuel Holder, WH 1-RET"/>
    <s v="Other Production Plant"/>
    <n v="0"/>
    <n v="0"/>
    <n v="0"/>
    <n v="0"/>
    <n v="0"/>
    <n v="0"/>
    <n v="0"/>
    <n v="0"/>
    <n v="0"/>
    <n v="0"/>
    <n v="0"/>
    <n v="0"/>
    <n v="0"/>
    <n v="0"/>
  </r>
  <r>
    <x v="23"/>
    <s v="PRD Fuel Holder, Whitehorn 2-3"/>
    <s v="Other Production Plant"/>
    <n v="155"/>
    <n v="155"/>
    <n v="155"/>
    <n v="155"/>
    <n v="155"/>
    <n v="155"/>
    <n v="155"/>
    <n v="155"/>
    <n v="155"/>
    <n v="155"/>
    <n v="155"/>
    <n v="155"/>
    <n v="155"/>
    <n v="155400"/>
  </r>
  <r>
    <x v="23"/>
    <s v="PRD Fuel Holder, Whitehorn-NSC"/>
    <s v="Other Production Plant"/>
    <n v="0"/>
    <n v="0"/>
    <n v="0"/>
    <n v="0"/>
    <n v="0"/>
    <n v="0"/>
    <n v="0"/>
    <n v="0"/>
    <n v="0"/>
    <n v="0"/>
    <n v="0"/>
    <n v="0"/>
    <n v="0"/>
    <n v="0"/>
  </r>
  <r>
    <x v="24"/>
    <s v="0 102 PRD Gen, Goldendale"/>
    <s v="Other Production Plant"/>
    <n v="0"/>
    <n v="0"/>
    <n v="0"/>
    <n v="0"/>
    <n v="0"/>
    <n v="0"/>
    <n v="0"/>
    <n v="0"/>
    <n v="0"/>
    <n v="0"/>
    <n v="0"/>
    <n v="0"/>
    <n v="0"/>
    <n v="0"/>
  </r>
  <r>
    <x v="24"/>
    <s v="0 PRD Gen, Crystal Mtn"/>
    <s v="Other Production Plant"/>
    <n v="438"/>
    <n v="439"/>
    <n v="441"/>
    <n v="442"/>
    <n v="443"/>
    <n v="445"/>
    <n v="446"/>
    <n v="448"/>
    <n v="449"/>
    <n v="451"/>
    <n v="452"/>
    <n v="454"/>
    <n v="455"/>
    <n v="446344"/>
  </r>
  <r>
    <x v="24"/>
    <s v="0 PRD Gen, Crystal Mtn-NSC"/>
    <s v="Other Production Plant"/>
    <n v="0"/>
    <n v="0"/>
    <n v="0"/>
    <n v="0"/>
    <n v="0"/>
    <n v="0"/>
    <n v="0"/>
    <n v="0"/>
    <n v="0"/>
    <n v="0"/>
    <n v="0"/>
    <n v="0"/>
    <n v="0"/>
    <n v="0"/>
  </r>
  <r>
    <x v="24"/>
    <s v="0 PRD Gen, Frederickson"/>
    <s v="Other Production Plant"/>
    <n v="24469"/>
    <n v="24511"/>
    <n v="24553"/>
    <n v="24595"/>
    <n v="24638"/>
    <n v="24680"/>
    <n v="24723"/>
    <n v="24766"/>
    <n v="24809"/>
    <n v="24852"/>
    <n v="24895"/>
    <n v="24937"/>
    <n v="24980"/>
    <n v="24723603"/>
  </r>
  <r>
    <x v="24"/>
    <s v="0 PRD Gen, Frederickson-NSC"/>
    <s v="Other Production Plant"/>
    <n v="0"/>
    <n v="0"/>
    <n v="0"/>
    <n v="0"/>
    <n v="0"/>
    <n v="0"/>
    <n v="0"/>
    <n v="0"/>
    <n v="0"/>
    <n v="0"/>
    <n v="0"/>
    <n v="0"/>
    <n v="0"/>
    <n v="0"/>
  </r>
  <r>
    <x v="24"/>
    <s v="0 PRD Gen, Fredonia"/>
    <s v="Other Production Plant"/>
    <n v="40474"/>
    <n v="40579"/>
    <n v="40684"/>
    <n v="40788"/>
    <n v="40893"/>
    <n v="40998"/>
    <n v="41103"/>
    <n v="41209"/>
    <n v="41314"/>
    <n v="41419"/>
    <n v="41524"/>
    <n v="41630"/>
    <n v="41735"/>
    <n v="41103767"/>
  </r>
  <r>
    <x v="24"/>
    <s v="0 PRD Gen, Fredonia 3&amp;4 OP"/>
    <s v="Other Production Plant"/>
    <n v="28723"/>
    <n v="28849"/>
    <n v="28975"/>
    <n v="29101"/>
    <n v="29227"/>
    <n v="29353"/>
    <n v="29479"/>
    <n v="29605"/>
    <n v="29731"/>
    <n v="29857"/>
    <n v="29712"/>
    <n v="29843"/>
    <n v="29974"/>
    <n v="29423255"/>
  </r>
  <r>
    <x v="24"/>
    <s v="0 PRD Gen, Fredonia 3&amp;4 OP-NSC"/>
    <s v="Other Production Plant"/>
    <n v="0"/>
    <n v="0"/>
    <n v="0"/>
    <n v="0"/>
    <n v="0"/>
    <n v="0"/>
    <n v="0"/>
    <n v="0"/>
    <n v="0"/>
    <n v="0"/>
    <n v="0"/>
    <n v="0"/>
    <n v="0"/>
    <n v="0"/>
  </r>
  <r>
    <x v="24"/>
    <s v="0 PRD Gen, Fredonia-NSC"/>
    <s v="Other Production Plant"/>
    <n v="0"/>
    <n v="0"/>
    <n v="0"/>
    <n v="0"/>
    <n v="0"/>
    <n v="0"/>
    <n v="0"/>
    <n v="0"/>
    <n v="0"/>
    <n v="0"/>
    <n v="0"/>
    <n v="0"/>
    <n v="0"/>
    <n v="0"/>
  </r>
  <r>
    <x v="24"/>
    <s v="0 PRD Gen, South Whidbey-RET"/>
    <s v="Other Production Plant"/>
    <n v="0"/>
    <n v="0"/>
    <n v="0"/>
    <n v="0"/>
    <n v="0"/>
    <n v="0"/>
    <n v="0"/>
    <n v="0"/>
    <n v="0"/>
    <n v="0"/>
    <n v="0"/>
    <n v="0"/>
    <n v="0"/>
    <n v="0"/>
  </r>
  <r>
    <x v="24"/>
    <s v="0 PRD Gen, Whitehorn 1-RET"/>
    <s v="Other Production Plant"/>
    <n v="0"/>
    <n v="0"/>
    <n v="0"/>
    <n v="0"/>
    <n v="0"/>
    <n v="0"/>
    <n v="0"/>
    <n v="0"/>
    <n v="0"/>
    <n v="0"/>
    <n v="0"/>
    <n v="0"/>
    <n v="0"/>
    <n v="0"/>
  </r>
  <r>
    <x v="24"/>
    <s v="0 PRD Gen, Whitehorn 2&amp;3 pu-NSC"/>
    <s v="Other Production Plant"/>
    <n v="0"/>
    <n v="0"/>
    <n v="0"/>
    <n v="0"/>
    <n v="0"/>
    <n v="0"/>
    <n v="0"/>
    <n v="0"/>
    <n v="0"/>
    <n v="0"/>
    <n v="0"/>
    <n v="0"/>
    <n v="0"/>
    <n v="0"/>
  </r>
  <r>
    <x v="24"/>
    <s v="0 PRD Gen, Whitehorn 2&amp;3 purch"/>
    <s v="Other Production Plant"/>
    <n v="29404"/>
    <n v="29419"/>
    <n v="29435"/>
    <n v="29450"/>
    <n v="29465"/>
    <n v="29481"/>
    <n v="29496"/>
    <n v="29511"/>
    <n v="29526"/>
    <n v="29542"/>
    <n v="29557"/>
    <n v="29572"/>
    <n v="29588"/>
    <n v="29495884"/>
  </r>
  <r>
    <x v="24"/>
    <s v="0 PRD Gen, Whitehorn 2-3 Com"/>
    <s v="Other Production Plant"/>
    <n v="2175"/>
    <n v="2178"/>
    <n v="2181"/>
    <n v="2184"/>
    <n v="2188"/>
    <n v="2191"/>
    <n v="2194"/>
    <n v="2197"/>
    <n v="2200"/>
    <n v="2204"/>
    <n v="2207"/>
    <n v="2210"/>
    <n v="2214"/>
    <n v="2194014"/>
  </r>
  <r>
    <x v="24"/>
    <s v="0 PRD Gen, Whitehorn 2-3 Co-NSC"/>
    <s v="Other Production Plant"/>
    <n v="0"/>
    <n v="0"/>
    <n v="0"/>
    <n v="0"/>
    <n v="0"/>
    <n v="0"/>
    <n v="0"/>
    <n v="0"/>
    <n v="0"/>
    <n v="0"/>
    <n v="0"/>
    <n v="0"/>
    <n v="0"/>
    <n v="0"/>
  </r>
  <r>
    <x v="24"/>
    <s v="01 PRD Gen, Hopkins Expansi-NSC"/>
    <s v="Other Production Plant"/>
    <n v="0"/>
    <n v="0"/>
    <n v="0"/>
    <n v="0"/>
    <n v="0"/>
    <n v="0"/>
    <n v="0"/>
    <n v="0"/>
    <n v="0"/>
    <n v="0"/>
    <n v="0"/>
    <n v="0"/>
    <n v="0"/>
    <n v="0"/>
  </r>
  <r>
    <x v="24"/>
    <s v="01 PRD Gen, Hopkins Expansion"/>
    <s v="Other Production Plant"/>
    <n v="3314"/>
    <n v="3358"/>
    <n v="3401"/>
    <n v="3445"/>
    <n v="3488"/>
    <n v="3519"/>
    <n v="3563"/>
    <n v="3607"/>
    <n v="3651"/>
    <n v="3695"/>
    <n v="3740"/>
    <n v="3784"/>
    <n v="3829"/>
    <n v="3568507"/>
  </r>
  <r>
    <x v="24"/>
    <s v="01 PRD Gen, Hopkins Ridge"/>
    <s v="Other Production Plant"/>
    <n v="64538"/>
    <n v="65007"/>
    <n v="65476"/>
    <n v="65644"/>
    <n v="65873"/>
    <n v="66199"/>
    <n v="66590"/>
    <n v="67030"/>
    <n v="67296"/>
    <n v="67762"/>
    <n v="68229"/>
    <n v="68572"/>
    <n v="68971"/>
    <n v="66702580"/>
  </r>
  <r>
    <x v="24"/>
    <s v="01 PRD Gen, Hopkins Ridge-NSC"/>
    <s v="Other Production Plant"/>
    <n v="0"/>
    <n v="0"/>
    <n v="0"/>
    <n v="0"/>
    <n v="0"/>
    <n v="0"/>
    <n v="0"/>
    <n v="0"/>
    <n v="0"/>
    <n v="0"/>
    <n v="0"/>
    <n v="0"/>
    <n v="0"/>
    <n v="0"/>
  </r>
  <r>
    <x v="24"/>
    <s v="01 PRD Gen, LSR"/>
    <s v="Other Production Plant"/>
    <n v="141399"/>
    <n v="143371"/>
    <n v="145342"/>
    <n v="147064"/>
    <n v="149029"/>
    <n v="150927"/>
    <n v="152123"/>
    <n v="154086"/>
    <n v="155977"/>
    <n v="157932"/>
    <n v="159735"/>
    <n v="161578"/>
    <n v="163523"/>
    <n v="152468707"/>
  </r>
  <r>
    <x v="24"/>
    <s v="01 PRD Gen, LSR-NSC"/>
    <s v="Other Production Plant"/>
    <n v="0"/>
    <n v="0"/>
    <n v="0"/>
    <n v="0"/>
    <n v="0"/>
    <n v="0"/>
    <n v="0"/>
    <n v="0"/>
    <n v="0"/>
    <n v="0"/>
    <n v="0"/>
    <n v="0"/>
    <n v="0"/>
    <n v="0"/>
  </r>
  <r>
    <x v="24"/>
    <s v="01 PRD Gen, Wild Horse Solar"/>
    <s v="Other Production Plant"/>
    <n v="1311"/>
    <n v="1324"/>
    <n v="1337"/>
    <n v="1349"/>
    <n v="1362"/>
    <n v="1374"/>
    <n v="1387"/>
    <n v="1400"/>
    <n v="1412"/>
    <n v="1425"/>
    <n v="1438"/>
    <n v="1450"/>
    <n v="1463"/>
    <n v="1387042"/>
  </r>
  <r>
    <x v="24"/>
    <s v="01 PRD Gen, Wild Horse Wind"/>
    <s v="Other Production Plant"/>
    <n v="122246"/>
    <n v="123257"/>
    <n v="124262"/>
    <n v="124806"/>
    <n v="125822"/>
    <n v="125642"/>
    <n v="126633"/>
    <n v="127435"/>
    <n v="128434"/>
    <n v="128983"/>
    <n v="129993"/>
    <n v="129838"/>
    <n v="130844"/>
    <n v="126804126"/>
  </r>
  <r>
    <x v="24"/>
    <s v="01 PRD Gen, Wild Horse Wind-NSC"/>
    <s v="Other Production Plant"/>
    <n v="0"/>
    <n v="0"/>
    <n v="0"/>
    <n v="0"/>
    <n v="0"/>
    <n v="0"/>
    <n v="0"/>
    <n v="0"/>
    <n v="0"/>
    <n v="0"/>
    <n v="0"/>
    <n v="0"/>
    <n v="0"/>
    <n v="0"/>
  </r>
  <r>
    <x v="24"/>
    <s v="01 PRD Gen, Wld Hrs Solar-NSC"/>
    <s v="Other Production Plant"/>
    <n v="0"/>
    <n v="0"/>
    <n v="0"/>
    <n v="0"/>
    <n v="0"/>
    <n v="0"/>
    <n v="0"/>
    <n v="0"/>
    <n v="0"/>
    <n v="0"/>
    <n v="0"/>
    <n v="0"/>
    <n v="0"/>
    <n v="0"/>
  </r>
  <r>
    <x v="24"/>
    <s v="01 PRD Gen,Wild Horse Expansion"/>
    <s v="Other Production Plant"/>
    <n v="24749"/>
    <n v="25021"/>
    <n v="25294"/>
    <n v="25563"/>
    <n v="25836"/>
    <n v="25825"/>
    <n v="26097"/>
    <n v="26370"/>
    <n v="26643"/>
    <n v="26915"/>
    <n v="27188"/>
    <n v="27461"/>
    <n v="27730"/>
    <n v="26204424"/>
  </r>
  <r>
    <x v="24"/>
    <s v="01 PRD Gen,Wld Hrs Expansio-NSC"/>
    <s v="Other Production Plant"/>
    <n v="0"/>
    <n v="0"/>
    <n v="0"/>
    <n v="0"/>
    <n v="0"/>
    <n v="0"/>
    <n v="0"/>
    <n v="0"/>
    <n v="0"/>
    <n v="0"/>
    <n v="0"/>
    <n v="0"/>
    <n v="0"/>
    <n v="0"/>
  </r>
  <r>
    <x v="24"/>
    <s v="1 PRD Gen LH, Fredonia-RETIRED"/>
    <s v="Other Production Plant"/>
    <n v="0"/>
    <n v="0"/>
    <n v="0"/>
    <n v="0"/>
    <n v="0"/>
    <n v="0"/>
    <n v="0"/>
    <n v="0"/>
    <n v="0"/>
    <n v="0"/>
    <n v="0"/>
    <n v="0"/>
    <n v="0"/>
    <n v="0"/>
  </r>
  <r>
    <x v="24"/>
    <s v="1 PRD Gen LH, Whitehorn-DONOTUS"/>
    <s v="Other Production Plant"/>
    <n v="0"/>
    <n v="0"/>
    <n v="0"/>
    <n v="0"/>
    <n v="0"/>
    <n v="0"/>
    <n v="0"/>
    <n v="0"/>
    <n v="0"/>
    <n v="0"/>
    <n v="0"/>
    <n v="0"/>
    <n v="0"/>
    <n v="0"/>
  </r>
  <r>
    <x v="24"/>
    <s v="20 PRD Gen, Encogen"/>
    <s v="Other Production Plant"/>
    <n v="58116"/>
    <n v="58162"/>
    <n v="58207"/>
    <n v="58252"/>
    <n v="58297"/>
    <n v="58343"/>
    <n v="58388"/>
    <n v="58433"/>
    <n v="58478"/>
    <n v="58475"/>
    <n v="58521"/>
    <n v="58566"/>
    <n v="58426"/>
    <n v="58366102"/>
  </r>
  <r>
    <x v="24"/>
    <s v="20 PRD Gen, Encogen-NSC"/>
    <s v="Other Production Plant"/>
    <n v="0"/>
    <n v="0"/>
    <n v="0"/>
    <n v="0"/>
    <n v="0"/>
    <n v="0"/>
    <n v="0"/>
    <n v="0"/>
    <n v="0"/>
    <n v="0"/>
    <n v="0"/>
    <n v="0"/>
    <n v="0"/>
    <n v="0"/>
  </r>
  <r>
    <x v="24"/>
    <s v="20 PRD Gen, Ferndale"/>
    <s v="Other Production Plant"/>
    <n v="21508"/>
    <n v="21572"/>
    <n v="21636"/>
    <n v="21701"/>
    <n v="21765"/>
    <n v="21830"/>
    <n v="21894"/>
    <n v="21959"/>
    <n v="22023"/>
    <n v="22088"/>
    <n v="22152"/>
    <n v="22216"/>
    <n v="22282"/>
    <n v="21894313"/>
  </r>
  <r>
    <x v="24"/>
    <s v="20 PRD Gen, Ferndale-NSC"/>
    <s v="Other Production Plant"/>
    <n v="0"/>
    <n v="0"/>
    <n v="0"/>
    <n v="0"/>
    <n v="0"/>
    <n v="0"/>
    <n v="0"/>
    <n v="0"/>
    <n v="0"/>
    <n v="0"/>
    <n v="0"/>
    <n v="0"/>
    <n v="0"/>
    <n v="0"/>
  </r>
  <r>
    <x v="24"/>
    <s v="20 PRD Gen, Fred 1/APC"/>
    <s v="Other Production Plant"/>
    <n v="-8536"/>
    <n v="-8318"/>
    <n v="-8099"/>
    <n v="-7880"/>
    <n v="-7662"/>
    <n v="-7443"/>
    <n v="-7224"/>
    <n v="-7005"/>
    <n v="-6787"/>
    <n v="-6568"/>
    <n v="-6349"/>
    <n v="-6131"/>
    <n v="-5912"/>
    <n v="-7224103"/>
  </r>
  <r>
    <x v="24"/>
    <s v="20 PRD Gen, Fred 1/APC-NSC"/>
    <s v="Other Production Plant"/>
    <n v="0"/>
    <n v="0"/>
    <n v="0"/>
    <n v="0"/>
    <n v="0"/>
    <n v="0"/>
    <n v="0"/>
    <n v="0"/>
    <n v="0"/>
    <n v="0"/>
    <n v="0"/>
    <n v="0"/>
    <n v="0"/>
    <n v="0"/>
  </r>
  <r>
    <x v="24"/>
    <s v="20 PRD Gen, Goldendale"/>
    <s v="Other Production Plant"/>
    <n v="2948"/>
    <n v="3229"/>
    <n v="3510"/>
    <n v="3791"/>
    <n v="4072"/>
    <n v="4352"/>
    <n v="4634"/>
    <n v="4919"/>
    <n v="5206"/>
    <n v="5493"/>
    <n v="5780"/>
    <n v="6068"/>
    <n v="6355"/>
    <n v="4642106"/>
  </r>
  <r>
    <x v="24"/>
    <s v="20 PRD Gen, Goldendale OP"/>
    <s v="Other Production Plant"/>
    <n v="6928"/>
    <n v="7243"/>
    <n v="7559"/>
    <n v="7874"/>
    <n v="8190"/>
    <n v="8506"/>
    <n v="8306"/>
    <n v="8407"/>
    <n v="8719"/>
    <n v="9030"/>
    <n v="9341"/>
    <n v="9652"/>
    <n v="9963"/>
    <n v="8439321"/>
  </r>
  <r>
    <x v="24"/>
    <s v="20 PRD Gen, Goldendale OP-NSC"/>
    <s v="Other Production Plant"/>
    <n v="0"/>
    <n v="0"/>
    <n v="0"/>
    <n v="0"/>
    <n v="0"/>
    <n v="0"/>
    <n v="0"/>
    <n v="0"/>
    <n v="0"/>
    <n v="0"/>
    <n v="0"/>
    <n v="0"/>
    <n v="0"/>
    <n v="0"/>
  </r>
  <r>
    <x v="24"/>
    <s v="20 PRD Gen, Goldendale-NSC"/>
    <s v="Other Production Plant"/>
    <n v="0"/>
    <n v="0"/>
    <n v="0"/>
    <n v="0"/>
    <n v="0"/>
    <n v="0"/>
    <n v="0"/>
    <n v="0"/>
    <n v="0"/>
    <n v="0"/>
    <n v="0"/>
    <n v="0"/>
    <n v="0"/>
    <n v="0"/>
  </r>
  <r>
    <x v="24"/>
    <s v="20 PRD Gen, Mint Farm"/>
    <s v="Other Production Plant"/>
    <n v="-6686"/>
    <n v="-6512"/>
    <n v="-6339"/>
    <n v="-6165"/>
    <n v="-5991"/>
    <n v="-5817"/>
    <n v="-5643"/>
    <n v="-5469"/>
    <n v="-5295"/>
    <n v="-5120"/>
    <n v="-4946"/>
    <n v="-4771"/>
    <n v="-4596"/>
    <n v="-5642338"/>
  </r>
  <r>
    <x v="24"/>
    <s v="20 PRD Gen, Mint Farm OP"/>
    <s v="Other Production Plant"/>
    <n v="-6672"/>
    <n v="-6561"/>
    <n v="-6451"/>
    <n v="-6341"/>
    <n v="-6230"/>
    <n v="-6120"/>
    <n v="-6009"/>
    <n v="-5899"/>
    <n v="-5788"/>
    <n v="-5678"/>
    <n v="-5568"/>
    <n v="-5457"/>
    <n v="-5347"/>
    <n v="-6009337"/>
  </r>
  <r>
    <x v="24"/>
    <s v="20 PRD Gen, Mint Farm OP-NSC"/>
    <s v="Other Production Plant"/>
    <n v="0"/>
    <n v="0"/>
    <n v="0"/>
    <n v="0"/>
    <n v="0"/>
    <n v="0"/>
    <n v="0"/>
    <n v="0"/>
    <n v="0"/>
    <n v="0"/>
    <n v="0"/>
    <n v="0"/>
    <n v="0"/>
    <n v="0"/>
  </r>
  <r>
    <x v="24"/>
    <s v="20 PRD Gen, Mint Farm-NSC"/>
    <s v="Other Production Plant"/>
    <n v="0"/>
    <n v="0"/>
    <n v="0"/>
    <n v="0"/>
    <n v="0"/>
    <n v="0"/>
    <n v="0"/>
    <n v="0"/>
    <n v="0"/>
    <n v="0"/>
    <n v="0"/>
    <n v="0"/>
    <n v="0"/>
    <n v="0"/>
  </r>
  <r>
    <x v="24"/>
    <s v="20 PRD Gen, Sumas"/>
    <s v="Other Production Plant"/>
    <n v="-1540"/>
    <n v="-1534"/>
    <n v="-1528"/>
    <n v="-1522"/>
    <n v="-1515"/>
    <n v="-1509"/>
    <n v="-1502"/>
    <n v="-1496"/>
    <n v="-1489"/>
    <n v="-1482"/>
    <n v="-1476"/>
    <n v="-1469"/>
    <n v="-1461"/>
    <n v="-1501793"/>
  </r>
  <r>
    <x v="24"/>
    <s v="20 PRD Gen, Sumas OP"/>
    <s v="Other Production Plant"/>
    <n v="14594"/>
    <n v="14609"/>
    <n v="14624"/>
    <n v="14639"/>
    <n v="14654"/>
    <n v="14668"/>
    <n v="14683"/>
    <n v="14698"/>
    <n v="14713"/>
    <n v="14728"/>
    <n v="14742"/>
    <n v="14222"/>
    <n v="14237"/>
    <n v="14616255"/>
  </r>
  <r>
    <x v="24"/>
    <s v="20 PRD Gen, Sumas OP-NSC"/>
    <s v="Other Production Plant"/>
    <n v="0"/>
    <n v="0"/>
    <n v="0"/>
    <n v="0"/>
    <n v="0"/>
    <n v="0"/>
    <n v="0"/>
    <n v="0"/>
    <n v="0"/>
    <n v="0"/>
    <n v="0"/>
    <n v="0"/>
    <n v="0"/>
    <n v="0"/>
  </r>
  <r>
    <x v="24"/>
    <s v="20 PRD Gen, Sumas-NSC"/>
    <s v="Other Production Plant"/>
    <n v="0"/>
    <n v="0"/>
    <n v="0"/>
    <n v="0"/>
    <n v="0"/>
    <n v="0"/>
    <n v="0"/>
    <n v="0"/>
    <n v="0"/>
    <n v="0"/>
    <n v="0"/>
    <n v="0"/>
    <n v="0"/>
    <n v="0"/>
  </r>
  <r>
    <x v="25"/>
    <s v="102 PRD Accessory, Epcor CoG"/>
    <s v="Other Production Plant"/>
    <n v="0"/>
    <n v="0"/>
    <n v="0"/>
    <n v="0"/>
    <n v="0"/>
    <n v="0"/>
    <n v="0"/>
    <n v="0"/>
    <n v="0"/>
    <n v="0"/>
    <n v="0"/>
    <n v="0"/>
    <n v="0"/>
    <n v="0"/>
  </r>
  <r>
    <x v="25"/>
    <s v="PRD Accessory, Cystal Mtn"/>
    <s v="Other Production Plant"/>
    <n v="215"/>
    <n v="216"/>
    <n v="218"/>
    <n v="220"/>
    <n v="222"/>
    <n v="224"/>
    <n v="225"/>
    <n v="227"/>
    <n v="229"/>
    <n v="231"/>
    <n v="233"/>
    <n v="235"/>
    <n v="236"/>
    <n v="225451"/>
  </r>
  <r>
    <x v="25"/>
    <s v="PRD Accessory, Cystal Mtn-NSC"/>
    <s v="Other Production Plant"/>
    <n v="0"/>
    <n v="0"/>
    <n v="0"/>
    <n v="0"/>
    <n v="0"/>
    <n v="0"/>
    <n v="0"/>
    <n v="0"/>
    <n v="0"/>
    <n v="0"/>
    <n v="0"/>
    <n v="0"/>
    <n v="0"/>
    <n v="0"/>
  </r>
  <r>
    <x v="25"/>
    <s v="PRD Accessory, Encogen"/>
    <s v="Other Production Plant"/>
    <n v="1661"/>
    <n v="1664"/>
    <n v="1667"/>
    <n v="1670"/>
    <n v="1673"/>
    <n v="1676"/>
    <n v="1679"/>
    <n v="1682"/>
    <n v="1685"/>
    <n v="1687"/>
    <n v="1690"/>
    <n v="1693"/>
    <n v="1696"/>
    <n v="1678792"/>
  </r>
  <r>
    <x v="25"/>
    <s v="PRD Accessory, Encogen-NSC"/>
    <s v="Other Production Plant"/>
    <n v="0"/>
    <n v="0"/>
    <n v="0"/>
    <n v="0"/>
    <n v="0"/>
    <n v="0"/>
    <n v="0"/>
    <n v="0"/>
    <n v="0"/>
    <n v="0"/>
    <n v="0"/>
    <n v="0"/>
    <n v="0"/>
    <n v="0"/>
  </r>
  <r>
    <x v="25"/>
    <s v="PRD Accessory, Ferndale"/>
    <s v="Other Production Plant"/>
    <n v="2477"/>
    <n v="2484"/>
    <n v="2490"/>
    <n v="2496"/>
    <n v="2502"/>
    <n v="2508"/>
    <n v="2514"/>
    <n v="2521"/>
    <n v="2527"/>
    <n v="2533"/>
    <n v="2539"/>
    <n v="2545"/>
    <n v="2552"/>
    <n v="2514491"/>
  </r>
  <r>
    <x v="25"/>
    <s v="PRD Accessory, Ferndale-NSC"/>
    <s v="Other Production Plant"/>
    <n v="0"/>
    <n v="0"/>
    <n v="0"/>
    <n v="0"/>
    <n v="0"/>
    <n v="0"/>
    <n v="0"/>
    <n v="0"/>
    <n v="0"/>
    <n v="0"/>
    <n v="0"/>
    <n v="0"/>
    <n v="0"/>
    <n v="0"/>
  </r>
  <r>
    <x v="25"/>
    <s v="PRD Accessory, Fred 1/APC"/>
    <s v="Other Production Plant"/>
    <n v="122"/>
    <n v="123"/>
    <n v="123"/>
    <n v="124"/>
    <n v="125"/>
    <n v="125"/>
    <n v="126"/>
    <n v="127"/>
    <n v="128"/>
    <n v="128"/>
    <n v="129"/>
    <n v="130"/>
    <n v="131"/>
    <n v="126215"/>
  </r>
  <r>
    <x v="25"/>
    <s v="PRD Accessory, Fred 1/APC-NSC"/>
    <s v="Other Production Plant"/>
    <n v="0"/>
    <n v="0"/>
    <n v="0"/>
    <n v="0"/>
    <n v="0"/>
    <n v="0"/>
    <n v="0"/>
    <n v="0"/>
    <n v="0"/>
    <n v="0"/>
    <n v="0"/>
    <n v="0"/>
    <n v="0"/>
    <n v="0"/>
  </r>
  <r>
    <x v="25"/>
    <s v="PRD Accessory, Frederickson"/>
    <s v="Other Production Plant"/>
    <n v="1992"/>
    <n v="1998"/>
    <n v="2004"/>
    <n v="2010"/>
    <n v="2016"/>
    <n v="2021"/>
    <n v="2027"/>
    <n v="2033"/>
    <n v="2039"/>
    <n v="2044"/>
    <n v="2050"/>
    <n v="2056"/>
    <n v="2062"/>
    <n v="2027135"/>
  </r>
  <r>
    <x v="25"/>
    <s v="PRD Accessory, Frederickso-NSC"/>
    <s v="Other Production Plant"/>
    <n v="0"/>
    <n v="0"/>
    <n v="0"/>
    <n v="0"/>
    <n v="0"/>
    <n v="0"/>
    <n v="0"/>
    <n v="0"/>
    <n v="0"/>
    <n v="0"/>
    <n v="0"/>
    <n v="0"/>
    <n v="0"/>
    <n v="0"/>
  </r>
  <r>
    <x v="25"/>
    <s v="PRD Accessory, Fredonia"/>
    <s v="Other Production Plant"/>
    <n v="818"/>
    <n v="826"/>
    <n v="833"/>
    <n v="840"/>
    <n v="848"/>
    <n v="855"/>
    <n v="863"/>
    <n v="870"/>
    <n v="877"/>
    <n v="885"/>
    <n v="892"/>
    <n v="899"/>
    <n v="907"/>
    <n v="862590"/>
  </r>
  <r>
    <x v="25"/>
    <s v="PRD Accessory, Fredonia 3&amp;4 OP"/>
    <s v="Other Production Plant"/>
    <n v="2790"/>
    <n v="2809"/>
    <n v="2827"/>
    <n v="2845"/>
    <n v="2864"/>
    <n v="2882"/>
    <n v="2900"/>
    <n v="2919"/>
    <n v="2937"/>
    <n v="2956"/>
    <n v="2974"/>
    <n v="2992"/>
    <n v="3011"/>
    <n v="2900394"/>
  </r>
  <r>
    <x v="25"/>
    <s v="PRD Accessory, Fredonia 3&amp;-NSC"/>
    <s v="Other Production Plant"/>
    <n v="0"/>
    <n v="0"/>
    <n v="0"/>
    <n v="0"/>
    <n v="0"/>
    <n v="0"/>
    <n v="0"/>
    <n v="0"/>
    <n v="0"/>
    <n v="0"/>
    <n v="0"/>
    <n v="0"/>
    <n v="0"/>
    <n v="0"/>
  </r>
  <r>
    <x v="25"/>
    <s v="PRD Accessory, Fredonia-NSC"/>
    <s v="Other Production Plant"/>
    <n v="0"/>
    <n v="0"/>
    <n v="0"/>
    <n v="0"/>
    <n v="0"/>
    <n v="0"/>
    <n v="0"/>
    <n v="0"/>
    <n v="0"/>
    <n v="0"/>
    <n v="0"/>
    <n v="0"/>
    <n v="0"/>
    <n v="0"/>
  </r>
  <r>
    <x v="25"/>
    <s v="PRD Accessory, Goldendale"/>
    <s v="Other Production Plant"/>
    <n v="0"/>
    <n v="0"/>
    <n v="0"/>
    <n v="0"/>
    <n v="0"/>
    <n v="0"/>
    <n v="0"/>
    <n v="0"/>
    <n v="0"/>
    <n v="0"/>
    <n v="0"/>
    <n v="0"/>
    <n v="0"/>
    <n v="0"/>
  </r>
  <r>
    <x v="25"/>
    <s v="PRD Accessory, Goldendale -NSC"/>
    <s v="Other Production Plant"/>
    <n v="0"/>
    <n v="0"/>
    <n v="0"/>
    <n v="0"/>
    <n v="0"/>
    <n v="0"/>
    <n v="0"/>
    <n v="0"/>
    <n v="0"/>
    <n v="0"/>
    <n v="0"/>
    <n v="0"/>
    <n v="0"/>
    <n v="0"/>
  </r>
  <r>
    <x v="25"/>
    <s v="PRD Accessory, Goldendale OP"/>
    <s v="Other Production Plant"/>
    <n v="7603"/>
    <n v="7611"/>
    <n v="7620"/>
    <n v="7628"/>
    <n v="7637"/>
    <n v="7645"/>
    <n v="7654"/>
    <n v="7662"/>
    <n v="7671"/>
    <n v="7680"/>
    <n v="7688"/>
    <n v="7697"/>
    <n v="7705"/>
    <n v="7653965"/>
  </r>
  <r>
    <x v="25"/>
    <s v="PRD Accessory, Goldendale-NSC"/>
    <s v="Other Production Plant"/>
    <n v="0"/>
    <n v="0"/>
    <n v="0"/>
    <n v="0"/>
    <n v="0"/>
    <n v="0"/>
    <n v="0"/>
    <n v="0"/>
    <n v="0"/>
    <n v="0"/>
    <n v="0"/>
    <n v="0"/>
    <n v="0"/>
    <n v="0"/>
  </r>
  <r>
    <x v="25"/>
    <s v="PRD Accessory, Mint Farm"/>
    <s v="Other Production Plant"/>
    <n v="0"/>
    <n v="0"/>
    <n v="0"/>
    <n v="0"/>
    <n v="0"/>
    <n v="0"/>
    <n v="1"/>
    <n v="1"/>
    <n v="2"/>
    <n v="3"/>
    <n v="3"/>
    <n v="4"/>
    <n v="5"/>
    <n v="1385"/>
  </r>
  <r>
    <x v="25"/>
    <s v="PRD Accessory, Mint Farm OP"/>
    <s v="Other Production Plant"/>
    <n v="910"/>
    <n v="916"/>
    <n v="923"/>
    <n v="930"/>
    <n v="936"/>
    <n v="943"/>
    <n v="950"/>
    <n v="956"/>
    <n v="963"/>
    <n v="970"/>
    <n v="976"/>
    <n v="983"/>
    <n v="990"/>
    <n v="949724"/>
  </r>
  <r>
    <x v="25"/>
    <s v="PRD Accessory, Mint Farm-NSC"/>
    <s v="Other Production Plant"/>
    <n v="0"/>
    <n v="0"/>
    <n v="0"/>
    <n v="0"/>
    <n v="0"/>
    <n v="0"/>
    <n v="0"/>
    <n v="0"/>
    <n v="0"/>
    <n v="0"/>
    <n v="0"/>
    <n v="0"/>
    <n v="0"/>
    <n v="0"/>
  </r>
  <r>
    <x v="25"/>
    <s v="PRD Accessory, Mint OP-NSC"/>
    <s v="Other Production Plant"/>
    <n v="0"/>
    <n v="0"/>
    <n v="0"/>
    <n v="0"/>
    <n v="0"/>
    <n v="0"/>
    <n v="0"/>
    <n v="0"/>
    <n v="0"/>
    <n v="0"/>
    <n v="0"/>
    <n v="0"/>
    <n v="0"/>
    <n v="0"/>
  </r>
  <r>
    <x v="25"/>
    <s v="PRD Accessory, Sumas"/>
    <s v="Other Production Plant"/>
    <n v="40"/>
    <n v="41"/>
    <n v="41"/>
    <n v="41"/>
    <n v="41"/>
    <n v="42"/>
    <n v="42"/>
    <n v="42"/>
    <n v="43"/>
    <n v="43"/>
    <n v="43"/>
    <n v="44"/>
    <n v="44"/>
    <n v="42133"/>
  </r>
  <r>
    <x v="25"/>
    <s v="PRD Accessory, Sumas OP"/>
    <s v="Other Production Plant"/>
    <n v="3705"/>
    <n v="3709"/>
    <n v="3714"/>
    <n v="3718"/>
    <n v="3722"/>
    <n v="3727"/>
    <n v="3731"/>
    <n v="3735"/>
    <n v="3739"/>
    <n v="3744"/>
    <n v="3748"/>
    <n v="3752"/>
    <n v="3757"/>
    <n v="3730857"/>
  </r>
  <r>
    <x v="25"/>
    <s v="PRD Accessory, Sumas OP-NSC"/>
    <s v="Other Production Plant"/>
    <n v="0"/>
    <n v="0"/>
    <n v="0"/>
    <n v="0"/>
    <n v="0"/>
    <n v="0"/>
    <n v="0"/>
    <n v="0"/>
    <n v="0"/>
    <n v="0"/>
    <n v="0"/>
    <n v="0"/>
    <n v="0"/>
    <n v="0"/>
  </r>
  <r>
    <x v="25"/>
    <s v="PRD Accessory, Sumas-NSC"/>
    <s v="Other Production Plant"/>
    <n v="0"/>
    <n v="0"/>
    <n v="0"/>
    <n v="0"/>
    <n v="0"/>
    <n v="0"/>
    <n v="0"/>
    <n v="0"/>
    <n v="0"/>
    <n v="0"/>
    <n v="0"/>
    <n v="0"/>
    <n v="0"/>
    <n v="0"/>
  </r>
  <r>
    <x v="25"/>
    <s v="PRD Accessory, Whitehorn 1_RET"/>
    <s v="Other Production Plant"/>
    <n v="0"/>
    <n v="0"/>
    <n v="0"/>
    <n v="0"/>
    <n v="0"/>
    <n v="0"/>
    <n v="0"/>
    <n v="0"/>
    <n v="0"/>
    <n v="0"/>
    <n v="0"/>
    <n v="0"/>
    <n v="0"/>
    <n v="0"/>
  </r>
  <r>
    <x v="25"/>
    <s v="PRD Accessory, Whitehorn 2-3 C"/>
    <s v="Other Production Plant"/>
    <n v="184"/>
    <n v="185"/>
    <n v="185"/>
    <n v="185"/>
    <n v="185"/>
    <n v="185"/>
    <n v="185"/>
    <n v="186"/>
    <n v="186"/>
    <n v="186"/>
    <n v="186"/>
    <n v="186"/>
    <n v="186"/>
    <n v="185472"/>
  </r>
  <r>
    <x v="25"/>
    <s v="PRD Accessory, Whitehorn 2-NSC"/>
    <s v="Other Production Plant"/>
    <n v="0"/>
    <n v="0"/>
    <n v="0"/>
    <n v="0"/>
    <n v="0"/>
    <n v="0"/>
    <n v="0"/>
    <n v="0"/>
    <n v="0"/>
    <n v="0"/>
    <n v="0"/>
    <n v="0"/>
    <n v="0"/>
    <n v="0"/>
  </r>
  <r>
    <x v="25"/>
    <s v="01 PRD Accessory, Hop Ridge-NSC"/>
    <s v="Other Production Plant"/>
    <n v="0"/>
    <n v="0"/>
    <n v="0"/>
    <n v="0"/>
    <n v="0"/>
    <n v="0"/>
    <n v="0"/>
    <n v="0"/>
    <n v="0"/>
    <n v="0"/>
    <n v="0"/>
    <n v="0"/>
    <n v="0"/>
    <n v="0"/>
  </r>
  <r>
    <x v="25"/>
    <s v="01 PRD Accessory, Hopkins Ridge"/>
    <s v="Other Production Plant"/>
    <n v="6036"/>
    <n v="6091"/>
    <n v="6146"/>
    <n v="6121"/>
    <n v="6168"/>
    <n v="6138"/>
    <n v="6183"/>
    <n v="6230"/>
    <n v="6285"/>
    <n v="6340"/>
    <n v="6387"/>
    <n v="6442"/>
    <n v="6469"/>
    <n v="6231905"/>
  </r>
  <r>
    <x v="25"/>
    <s v="01 PRD Accessory, LSR"/>
    <s v="Other Production Plant"/>
    <n v="16483"/>
    <n v="16727"/>
    <n v="16970"/>
    <n v="17214"/>
    <n v="17457"/>
    <n v="17690"/>
    <n v="17855"/>
    <n v="18098"/>
    <n v="18205"/>
    <n v="18317"/>
    <n v="18561"/>
    <n v="18629"/>
    <n v="18863"/>
    <n v="17783052"/>
  </r>
  <r>
    <x v="25"/>
    <s v="01 PRD Accessory, LSR-NSC"/>
    <s v="Other Production Plant"/>
    <n v="0"/>
    <n v="0"/>
    <n v="0"/>
    <n v="0"/>
    <n v="0"/>
    <n v="0"/>
    <n v="0"/>
    <n v="0"/>
    <n v="0"/>
    <n v="0"/>
    <n v="0"/>
    <n v="0"/>
    <n v="0"/>
    <n v="0"/>
  </r>
  <r>
    <x v="25"/>
    <s v="01 PRD Accessory,Wild Horse Exp"/>
    <s v="Other Production Plant"/>
    <n v="2818"/>
    <n v="2855"/>
    <n v="2892"/>
    <n v="2928"/>
    <n v="2965"/>
    <n v="3002"/>
    <n v="3039"/>
    <n v="3076"/>
    <n v="3112"/>
    <n v="3149"/>
    <n v="3186"/>
    <n v="3223"/>
    <n v="3260"/>
    <n v="3038836"/>
  </r>
  <r>
    <x v="25"/>
    <s v="01 PRD Accessory,Wild HorseWind"/>
    <s v="Other Production Plant"/>
    <n v="12091"/>
    <n v="12195"/>
    <n v="12291"/>
    <n v="12380"/>
    <n v="12487"/>
    <n v="12577"/>
    <n v="12672"/>
    <n v="12779"/>
    <n v="12885"/>
    <n v="12991"/>
    <n v="13098"/>
    <n v="13193"/>
    <n v="13288"/>
    <n v="12686389"/>
  </r>
  <r>
    <x v="25"/>
    <s v="01 PRD Accessory,WildHorseS-NSC"/>
    <s v="Other Production Plant"/>
    <n v="0"/>
    <n v="0"/>
    <n v="0"/>
    <n v="0"/>
    <n v="0"/>
    <n v="0"/>
    <n v="0"/>
    <n v="0"/>
    <n v="0"/>
    <n v="0"/>
    <n v="0"/>
    <n v="0"/>
    <n v="0"/>
    <n v="0"/>
  </r>
  <r>
    <x v="25"/>
    <s v="01 PRD Accessory,WildHorseSolar"/>
    <s v="Other Production Plant"/>
    <n v="525"/>
    <n v="529"/>
    <n v="533"/>
    <n v="537"/>
    <n v="542"/>
    <n v="546"/>
    <n v="550"/>
    <n v="555"/>
    <n v="559"/>
    <n v="563"/>
    <n v="568"/>
    <n v="572"/>
    <n v="576"/>
    <n v="550413"/>
  </r>
  <r>
    <x v="25"/>
    <s v="01 PRD Accessory,Wld Hrs Ex-NSC"/>
    <s v="Other Production Plant"/>
    <n v="0"/>
    <n v="0"/>
    <n v="0"/>
    <n v="0"/>
    <n v="0"/>
    <n v="0"/>
    <n v="0"/>
    <n v="0"/>
    <n v="0"/>
    <n v="0"/>
    <n v="0"/>
    <n v="0"/>
    <n v="0"/>
    <n v="0"/>
  </r>
  <r>
    <x v="25"/>
    <s v="01 PRD Accessory,Wld HrsWin-NSC"/>
    <s v="Other Production Plant"/>
    <n v="0"/>
    <n v="0"/>
    <n v="0"/>
    <n v="0"/>
    <n v="0"/>
    <n v="0"/>
    <n v="0"/>
    <n v="0"/>
    <n v="0"/>
    <n v="0"/>
    <n v="0"/>
    <n v="0"/>
    <n v="0"/>
    <n v="0"/>
  </r>
  <r>
    <x v="26"/>
    <s v="PRD Other, Crystal Mtn-RET"/>
    <s v="Other Production Plant"/>
    <n v="0"/>
    <n v="0"/>
    <n v="0"/>
    <n v="0"/>
    <n v="0"/>
    <n v="0"/>
    <n v="0"/>
    <n v="0"/>
    <n v="0"/>
    <n v="0"/>
    <n v="0"/>
    <n v="0"/>
    <n v="0"/>
    <n v="0"/>
  </r>
  <r>
    <x v="26"/>
    <s v="PRD Other, Encogen"/>
    <s v="Other Production Plant"/>
    <n v="137"/>
    <n v="140"/>
    <n v="144"/>
    <n v="148"/>
    <n v="152"/>
    <n v="155"/>
    <n v="159"/>
    <n v="163"/>
    <n v="167"/>
    <n v="170"/>
    <n v="174"/>
    <n v="178"/>
    <n v="182"/>
    <n v="159170"/>
  </r>
  <r>
    <x v="26"/>
    <s v="PRD Other, Encogen-NSC"/>
    <s v="Other Production Plant"/>
    <n v="0"/>
    <n v="0"/>
    <n v="0"/>
    <n v="0"/>
    <n v="0"/>
    <n v="0"/>
    <n v="0"/>
    <n v="0"/>
    <n v="0"/>
    <n v="0"/>
    <n v="0"/>
    <n v="0"/>
    <n v="0"/>
    <n v="0"/>
  </r>
  <r>
    <x v="26"/>
    <s v="PRD Other, Ferndale"/>
    <s v="Other Production Plant"/>
    <n v="468"/>
    <n v="470"/>
    <n v="471"/>
    <n v="472"/>
    <n v="473"/>
    <n v="474"/>
    <n v="476"/>
    <n v="477"/>
    <n v="478"/>
    <n v="479"/>
    <n v="480"/>
    <n v="481"/>
    <n v="483"/>
    <n v="475521"/>
  </r>
  <r>
    <x v="26"/>
    <s v="PRD Other, Ferndale-NSC"/>
    <s v="Other Production Plant"/>
    <n v="0"/>
    <n v="0"/>
    <n v="0"/>
    <n v="0"/>
    <n v="0"/>
    <n v="0"/>
    <n v="0"/>
    <n v="0"/>
    <n v="0"/>
    <n v="0"/>
    <n v="0"/>
    <n v="0"/>
    <n v="0"/>
    <n v="0"/>
  </r>
  <r>
    <x v="26"/>
    <s v="PRD Other, Frederickson"/>
    <s v="Other Production Plant"/>
    <n v="167"/>
    <n v="167"/>
    <n v="167"/>
    <n v="167"/>
    <n v="167"/>
    <n v="167"/>
    <n v="167"/>
    <n v="167"/>
    <n v="167"/>
    <n v="168"/>
    <n v="168"/>
    <n v="168"/>
    <n v="168"/>
    <n v="167420"/>
  </r>
  <r>
    <x v="26"/>
    <s v="PRD Other, Frederickson-NSC"/>
    <s v="Other Production Plant"/>
    <n v="0"/>
    <n v="0"/>
    <n v="0"/>
    <n v="0"/>
    <n v="0"/>
    <n v="0"/>
    <n v="0"/>
    <n v="0"/>
    <n v="0"/>
    <n v="0"/>
    <n v="0"/>
    <n v="0"/>
    <n v="0"/>
    <n v="0"/>
  </r>
  <r>
    <x v="26"/>
    <s v="PRD Other, Fredonia"/>
    <s v="Other Production Plant"/>
    <n v="190"/>
    <n v="190"/>
    <n v="191"/>
    <n v="191"/>
    <n v="191"/>
    <n v="192"/>
    <n v="192"/>
    <n v="192"/>
    <n v="193"/>
    <n v="193"/>
    <n v="193"/>
    <n v="194"/>
    <n v="194"/>
    <n v="192041"/>
  </r>
  <r>
    <x v="26"/>
    <s v="PRD Other, Fredonia 3&amp;4 OP"/>
    <s v="Other Production Plant"/>
    <n v="90"/>
    <n v="90"/>
    <n v="90"/>
    <n v="90"/>
    <n v="91"/>
    <n v="91"/>
    <n v="91"/>
    <n v="92"/>
    <n v="92"/>
    <n v="92"/>
    <n v="93"/>
    <n v="93"/>
    <n v="93"/>
    <n v="91429"/>
  </r>
  <r>
    <x v="26"/>
    <s v="PRD Other, Fredonia 3&amp;4 OP-NSC"/>
    <s v="Other Production Plant"/>
    <n v="0"/>
    <n v="0"/>
    <n v="0"/>
    <n v="0"/>
    <n v="0"/>
    <n v="0"/>
    <n v="0"/>
    <n v="0"/>
    <n v="0"/>
    <n v="0"/>
    <n v="0"/>
    <n v="0"/>
    <n v="0"/>
    <n v="0"/>
  </r>
  <r>
    <x v="26"/>
    <s v="PRD Other, Fredonia-NSC"/>
    <s v="Other Production Plant"/>
    <n v="0"/>
    <n v="0"/>
    <n v="0"/>
    <n v="0"/>
    <n v="0"/>
    <n v="0"/>
    <n v="0"/>
    <n v="0"/>
    <n v="0"/>
    <n v="0"/>
    <n v="0"/>
    <n v="0"/>
    <n v="0"/>
    <n v="0"/>
  </r>
  <r>
    <x v="26"/>
    <s v="PRD Other, Goldendale"/>
    <s v="Other Production Plant"/>
    <n v="7"/>
    <n v="7"/>
    <n v="7"/>
    <n v="7"/>
    <n v="7"/>
    <n v="7"/>
    <n v="7"/>
    <n v="7"/>
    <n v="7"/>
    <n v="7"/>
    <n v="7"/>
    <n v="7"/>
    <n v="7"/>
    <n v="7207"/>
  </r>
  <r>
    <x v="26"/>
    <s v="PRD Other, Goldendale OP"/>
    <s v="Other Production Plant"/>
    <n v="1718"/>
    <n v="1714"/>
    <n v="1715"/>
    <n v="1717"/>
    <n v="1719"/>
    <n v="1721"/>
    <n v="1723"/>
    <n v="1725"/>
    <n v="1727"/>
    <n v="1729"/>
    <n v="1731"/>
    <n v="1733"/>
    <n v="1735"/>
    <n v="1723382"/>
  </r>
  <r>
    <x v="26"/>
    <s v="PRD Other, Goldendale OP-NSC"/>
    <s v="Other Production Plant"/>
    <n v="0"/>
    <n v="0"/>
    <n v="0"/>
    <n v="0"/>
    <n v="0"/>
    <n v="0"/>
    <n v="0"/>
    <n v="0"/>
    <n v="0"/>
    <n v="0"/>
    <n v="0"/>
    <n v="0"/>
    <n v="0"/>
    <n v="0"/>
  </r>
  <r>
    <x v="26"/>
    <s v="PRD Other, Goldendale-NSC"/>
    <s v="Other Production Plant"/>
    <n v="0"/>
    <n v="0"/>
    <n v="0"/>
    <n v="0"/>
    <n v="0"/>
    <n v="0"/>
    <n v="0"/>
    <n v="0"/>
    <n v="0"/>
    <n v="0"/>
    <n v="0"/>
    <n v="0"/>
    <n v="0"/>
    <n v="0"/>
  </r>
  <r>
    <x v="26"/>
    <s v="PRD Other, Mint Farm"/>
    <s v="Other Production Plant"/>
    <n v="21"/>
    <n v="21"/>
    <n v="22"/>
    <n v="22"/>
    <n v="22"/>
    <n v="22"/>
    <n v="22"/>
    <n v="23"/>
    <n v="21"/>
    <n v="21"/>
    <n v="22"/>
    <n v="22"/>
    <n v="23"/>
    <n v="21766"/>
  </r>
  <r>
    <x v="26"/>
    <s v="PRD Other, Mint Farm OP"/>
    <s v="Other Production Plant"/>
    <n v="205"/>
    <n v="206"/>
    <n v="208"/>
    <n v="209"/>
    <n v="211"/>
    <n v="212"/>
    <n v="214"/>
    <n v="215"/>
    <n v="217"/>
    <n v="218"/>
    <n v="220"/>
    <n v="221"/>
    <n v="223"/>
    <n v="213644"/>
  </r>
  <r>
    <x v="26"/>
    <s v="PRD Other, Mint Farm OP-NSC"/>
    <s v="Other Production Plant"/>
    <n v="0"/>
    <n v="0"/>
    <n v="0"/>
    <n v="0"/>
    <n v="0"/>
    <n v="0"/>
    <n v="0"/>
    <n v="0"/>
    <n v="0"/>
    <n v="0"/>
    <n v="0"/>
    <n v="0"/>
    <n v="0"/>
    <n v="0"/>
  </r>
  <r>
    <x v="26"/>
    <s v="PRD Other, Mint Farm-NSC"/>
    <s v="Other Production Plant"/>
    <n v="0"/>
    <n v="0"/>
    <n v="0"/>
    <n v="0"/>
    <n v="0"/>
    <n v="0"/>
    <n v="0"/>
    <n v="0"/>
    <n v="0"/>
    <n v="0"/>
    <n v="0"/>
    <n v="0"/>
    <n v="0"/>
    <n v="0"/>
  </r>
  <r>
    <x v="26"/>
    <s v="PRD Other, South Whidbey-RET"/>
    <s v="Other Production Plant"/>
    <n v="0"/>
    <n v="0"/>
    <n v="0"/>
    <n v="0"/>
    <n v="0"/>
    <n v="0"/>
    <n v="0"/>
    <n v="0"/>
    <n v="0"/>
    <n v="0"/>
    <n v="0"/>
    <n v="0"/>
    <n v="0"/>
    <n v="0"/>
  </r>
  <r>
    <x v="26"/>
    <s v="PRD Other, Sumas"/>
    <s v="Other Production Plant"/>
    <n v="0"/>
    <n v="0"/>
    <n v="0"/>
    <n v="0"/>
    <n v="0"/>
    <n v="0"/>
    <n v="0"/>
    <n v="0"/>
    <n v="0"/>
    <n v="0"/>
    <n v="0"/>
    <n v="0"/>
    <n v="0"/>
    <n v="0"/>
  </r>
  <r>
    <x v="26"/>
    <s v="PRD Other, Sumas OP"/>
    <s v="Other Production Plant"/>
    <n v="1820"/>
    <n v="1822"/>
    <n v="1824"/>
    <n v="1826"/>
    <n v="1828"/>
    <n v="1829"/>
    <n v="1831"/>
    <n v="1833"/>
    <n v="1835"/>
    <n v="1837"/>
    <n v="1839"/>
    <n v="1840"/>
    <n v="1842"/>
    <n v="1831217"/>
  </r>
  <r>
    <x v="26"/>
    <s v="PRD Other, Sumas OP-NSC"/>
    <s v="Other Production Plant"/>
    <n v="0"/>
    <n v="0"/>
    <n v="0"/>
    <n v="0"/>
    <n v="0"/>
    <n v="0"/>
    <n v="0"/>
    <n v="0"/>
    <n v="0"/>
    <n v="0"/>
    <n v="0"/>
    <n v="0"/>
    <n v="0"/>
    <n v="0"/>
  </r>
  <r>
    <x v="26"/>
    <s v="PRD Other, Sumas-NSC"/>
    <s v="Other Production Plant"/>
    <n v="0"/>
    <n v="0"/>
    <n v="0"/>
    <n v="0"/>
    <n v="0"/>
    <n v="0"/>
    <n v="0"/>
    <n v="0"/>
    <n v="0"/>
    <n v="0"/>
    <n v="0"/>
    <n v="0"/>
    <n v="0"/>
    <n v="0"/>
  </r>
  <r>
    <x v="26"/>
    <s v="PRD Other, Whitehorn 1-RET"/>
    <s v="Other Production Plant"/>
    <n v="0"/>
    <n v="0"/>
    <n v="0"/>
    <n v="0"/>
    <n v="0"/>
    <n v="0"/>
    <n v="0"/>
    <n v="0"/>
    <n v="0"/>
    <n v="0"/>
    <n v="0"/>
    <n v="0"/>
    <n v="0"/>
    <n v="0"/>
  </r>
  <r>
    <x v="26"/>
    <s v="PRD Other, Whitehorn 2-3 C-NSC"/>
    <s v="Other Production Plant"/>
    <n v="0"/>
    <n v="0"/>
    <n v="0"/>
    <n v="0"/>
    <n v="0"/>
    <n v="0"/>
    <n v="0"/>
    <n v="0"/>
    <n v="0"/>
    <n v="0"/>
    <n v="0"/>
    <n v="0"/>
    <n v="0"/>
    <n v="0"/>
  </r>
  <r>
    <x v="26"/>
    <s v="PRD Other, Whitehorn 2-3 Com"/>
    <s v="Other Production Plant"/>
    <n v="32"/>
    <n v="32"/>
    <n v="32"/>
    <n v="32"/>
    <n v="32"/>
    <n v="32"/>
    <n v="32"/>
    <n v="32"/>
    <n v="33"/>
    <n v="33"/>
    <n v="33"/>
    <n v="33"/>
    <n v="33"/>
    <n v="32348"/>
  </r>
  <r>
    <x v="26"/>
    <s v="01 PRD Other, Hopkins Ridge"/>
    <s v="Other Production Plant"/>
    <n v="146"/>
    <n v="148"/>
    <n v="151"/>
    <n v="153"/>
    <n v="156"/>
    <n v="158"/>
    <n v="160"/>
    <n v="163"/>
    <n v="165"/>
    <n v="167"/>
    <n v="170"/>
    <n v="172"/>
    <n v="174"/>
    <n v="160279"/>
  </r>
  <r>
    <x v="26"/>
    <s v="01 PRD Other, Hopkins Ridge-NSC"/>
    <s v="Other Production Plant"/>
    <n v="0"/>
    <n v="0"/>
    <n v="0"/>
    <n v="0"/>
    <n v="0"/>
    <n v="0"/>
    <n v="0"/>
    <n v="0"/>
    <n v="0"/>
    <n v="0"/>
    <n v="0"/>
    <n v="0"/>
    <n v="0"/>
    <n v="0"/>
  </r>
  <r>
    <x v="26"/>
    <s v="01 PRD Other, LSR"/>
    <s v="Other Production Plant"/>
    <n v="698"/>
    <n v="708"/>
    <n v="718"/>
    <n v="728"/>
    <n v="738"/>
    <n v="748"/>
    <n v="758"/>
    <n v="768"/>
    <n v="778"/>
    <n v="788"/>
    <n v="798"/>
    <n v="808"/>
    <n v="818"/>
    <n v="757818"/>
  </r>
  <r>
    <x v="26"/>
    <s v="01 PRD Other, LSR-NSC"/>
    <s v="Other Production Plant"/>
    <n v="0"/>
    <n v="0"/>
    <n v="0"/>
    <n v="0"/>
    <n v="0"/>
    <n v="0"/>
    <n v="0"/>
    <n v="0"/>
    <n v="0"/>
    <n v="0"/>
    <n v="0"/>
    <n v="0"/>
    <n v="0"/>
    <n v="0"/>
  </r>
  <r>
    <x v="26"/>
    <s v="01 PRD Other, Wild Horse"/>
    <s v="Other Production Plant"/>
    <n v="201"/>
    <n v="204"/>
    <n v="208"/>
    <n v="211"/>
    <n v="214"/>
    <n v="217"/>
    <n v="220"/>
    <n v="224"/>
    <n v="227"/>
    <n v="230"/>
    <n v="233"/>
    <n v="236"/>
    <n v="239"/>
    <n v="220333"/>
  </r>
  <r>
    <x v="26"/>
    <s v="01 PRD Other, Wild Horse Expan"/>
    <s v="Other Production Plant"/>
    <n v="4"/>
    <n v="4"/>
    <n v="4"/>
    <n v="4"/>
    <n v="4"/>
    <n v="4"/>
    <n v="5"/>
    <n v="5"/>
    <n v="5"/>
    <n v="5"/>
    <n v="5"/>
    <n v="5"/>
    <n v="5"/>
    <n v="4549"/>
  </r>
  <r>
    <x v="26"/>
    <s v="01 PRD Other, Wild Horse-NSC"/>
    <s v="Other Production Plant"/>
    <n v="0"/>
    <n v="0"/>
    <n v="0"/>
    <n v="0"/>
    <n v="0"/>
    <n v="0"/>
    <n v="0"/>
    <n v="0"/>
    <n v="0"/>
    <n v="0"/>
    <n v="0"/>
    <n v="0"/>
    <n v="0"/>
    <n v="0"/>
  </r>
  <r>
    <x v="26"/>
    <s v="01 PRD Other, Wld Hrs Expan-NSC"/>
    <s v="Other Production Plant"/>
    <n v="0"/>
    <n v="0"/>
    <n v="0"/>
    <n v="0"/>
    <n v="0"/>
    <n v="0"/>
    <n v="0"/>
    <n v="0"/>
    <n v="0"/>
    <n v="0"/>
    <n v="0"/>
    <n v="0"/>
    <n v="0"/>
    <n v="0"/>
  </r>
  <r>
    <x v="26"/>
    <s v="1 105 Sta Main Tools, Frederick"/>
    <s v="Other Production Plant"/>
    <n v="0"/>
    <n v="0"/>
    <n v="0"/>
    <n v="0"/>
    <n v="0"/>
    <n v="0"/>
    <n v="0"/>
    <n v="0"/>
    <n v="0"/>
    <n v="0"/>
    <n v="0"/>
    <n v="0"/>
    <n v="0"/>
    <n v="0"/>
  </r>
  <r>
    <x v="26"/>
    <s v="1 PRD Sta Main Tools, Encogen"/>
    <s v="Other Production Plant"/>
    <n v="132"/>
    <n v="135"/>
    <n v="139"/>
    <n v="142"/>
    <n v="146"/>
    <n v="149"/>
    <n v="153"/>
    <n v="156"/>
    <n v="160"/>
    <n v="163"/>
    <n v="167"/>
    <n v="171"/>
    <n v="174"/>
    <n v="152867"/>
  </r>
  <r>
    <x v="26"/>
    <s v="1 PRD Sta Main Tools, Encog-NSC"/>
    <s v="Other Production Plant"/>
    <n v="0"/>
    <n v="0"/>
    <n v="0"/>
    <n v="0"/>
    <n v="0"/>
    <n v="0"/>
    <n v="0"/>
    <n v="0"/>
    <n v="0"/>
    <n v="0"/>
    <n v="0"/>
    <n v="0"/>
    <n v="0"/>
    <n v="0"/>
  </r>
  <r>
    <x v="26"/>
    <s v="1 PRD Sta Main Tools, Ferndale"/>
    <s v="Other Production Plant"/>
    <n v="0"/>
    <n v="0"/>
    <n v="0"/>
    <n v="0"/>
    <n v="0"/>
    <n v="0"/>
    <n v="0"/>
    <n v="1"/>
    <n v="1"/>
    <n v="1"/>
    <n v="1"/>
    <n v="2"/>
    <n v="2"/>
    <n v="545"/>
  </r>
  <r>
    <x v="26"/>
    <s v="1 PRD Sta Main Tools, Fernd-NSC"/>
    <s v="Other Production Plant"/>
    <n v="0"/>
    <n v="0"/>
    <n v="0"/>
    <n v="0"/>
    <n v="0"/>
    <n v="0"/>
    <n v="0"/>
    <n v="0"/>
    <n v="0"/>
    <n v="0"/>
    <n v="0"/>
    <n v="0"/>
    <n v="0"/>
    <n v="0"/>
  </r>
  <r>
    <x v="26"/>
    <s v="1 PRD Sta Main Tools, Fredonia"/>
    <s v="Other Production Plant"/>
    <n v="177"/>
    <n v="184"/>
    <n v="191"/>
    <n v="198"/>
    <n v="206"/>
    <n v="213"/>
    <n v="220"/>
    <n v="227"/>
    <n v="234"/>
    <n v="242"/>
    <n v="249"/>
    <n v="257"/>
    <n v="264"/>
    <n v="220068"/>
  </r>
  <r>
    <x v="26"/>
    <s v="1 PRD Sta Main Tools, Fredo-NSC"/>
    <s v="Other Production Plant"/>
    <n v="0"/>
    <n v="0"/>
    <n v="0"/>
    <n v="0"/>
    <n v="0"/>
    <n v="0"/>
    <n v="0"/>
    <n v="0"/>
    <n v="0"/>
    <n v="0"/>
    <n v="0"/>
    <n v="0"/>
    <n v="0"/>
    <n v="0"/>
  </r>
  <r>
    <x v="26"/>
    <s v="1 PRD Sta Main Tools, Mint Farm"/>
    <s v="Other Production Plant"/>
    <n v="77"/>
    <n v="81"/>
    <n v="85"/>
    <n v="90"/>
    <n v="94"/>
    <n v="99"/>
    <n v="104"/>
    <n v="109"/>
    <n v="113"/>
    <n v="118"/>
    <n v="123"/>
    <n v="128"/>
    <n v="133"/>
    <n v="104035"/>
  </r>
  <r>
    <x v="26"/>
    <s v="1 PRD Sta Main Tools, Mint-NSC"/>
    <s v="Other Production Plant"/>
    <n v="0"/>
    <n v="0"/>
    <n v="0"/>
    <n v="0"/>
    <n v="0"/>
    <n v="0"/>
    <n v="0"/>
    <n v="0"/>
    <n v="0"/>
    <n v="0"/>
    <n v="0"/>
    <n v="0"/>
    <n v="0"/>
    <n v="0"/>
  </r>
  <r>
    <x v="26"/>
    <s v="1 PRD Sta Main Tools, Sumas"/>
    <s v="Other Production Plant"/>
    <n v="37"/>
    <n v="40"/>
    <n v="43"/>
    <n v="46"/>
    <n v="49"/>
    <n v="51"/>
    <n v="54"/>
    <n v="57"/>
    <n v="60"/>
    <n v="63"/>
    <n v="66"/>
    <n v="69"/>
    <n v="72"/>
    <n v="54359"/>
  </r>
  <r>
    <x v="26"/>
    <s v="1 PRD Sta Main Tools, Sumas-NSC"/>
    <s v="Other Production Plant"/>
    <n v="0"/>
    <n v="0"/>
    <n v="0"/>
    <n v="0"/>
    <n v="0"/>
    <n v="0"/>
    <n v="0"/>
    <n v="0"/>
    <n v="0"/>
    <n v="0"/>
    <n v="0"/>
    <n v="0"/>
    <n v="0"/>
    <n v="0"/>
  </r>
  <r>
    <x v="26"/>
    <s v="1 PRD Sta Main Tools,Goldendale"/>
    <s v="Other Production Plant"/>
    <n v="47"/>
    <n v="51"/>
    <n v="55"/>
    <n v="59"/>
    <n v="63"/>
    <n v="67"/>
    <n v="71"/>
    <n v="75"/>
    <n v="79"/>
    <n v="84"/>
    <n v="88"/>
    <n v="92"/>
    <n v="96"/>
    <n v="71246"/>
  </r>
  <r>
    <x v="26"/>
    <s v="1 PRD Sta Main Tools,Golden-NSC"/>
    <s v="Other Production Plant"/>
    <n v="0"/>
    <n v="0"/>
    <n v="0"/>
    <n v="0"/>
    <n v="0"/>
    <n v="0"/>
    <n v="0"/>
    <n v="0"/>
    <n v="0"/>
    <n v="0"/>
    <n v="0"/>
    <n v="0"/>
    <n v="0"/>
    <n v="0"/>
  </r>
  <r>
    <x v="26"/>
    <s v="1 PRD Sta MainTools, Whiteh-NSC"/>
    <s v="Other Production Plant"/>
    <n v="0"/>
    <n v="0"/>
    <n v="0"/>
    <n v="0"/>
    <n v="0"/>
    <n v="0"/>
    <n v="0"/>
    <n v="0"/>
    <n v="0"/>
    <n v="0"/>
    <n v="0"/>
    <n v="0"/>
    <n v="0"/>
    <n v="0"/>
  </r>
  <r>
    <x v="26"/>
    <s v="1 PRD Sta MainTools, Whitehorn"/>
    <s v="Other Production Plant"/>
    <n v="107"/>
    <n v="109"/>
    <n v="111"/>
    <n v="114"/>
    <n v="116"/>
    <n v="119"/>
    <n v="121"/>
    <n v="123"/>
    <n v="126"/>
    <n v="128"/>
    <n v="131"/>
    <n v="134"/>
    <n v="136"/>
    <n v="121117"/>
  </r>
  <r>
    <x v="26"/>
    <s v="1 PRD Sta MainTools,Crystal Mtn"/>
    <s v="Other Production Plant"/>
    <n v="3"/>
    <n v="3"/>
    <n v="3"/>
    <n v="4"/>
    <n v="4"/>
    <n v="4"/>
    <n v="4"/>
    <n v="4"/>
    <n v="4"/>
    <n v="5"/>
    <n v="5"/>
    <n v="5"/>
    <n v="5"/>
    <n v="4016"/>
  </r>
  <r>
    <x v="26"/>
    <s v="1 PRD Sta MainTools,Crystal-NSC"/>
    <s v="Other Production Plant"/>
    <n v="0"/>
    <n v="0"/>
    <n v="0"/>
    <n v="0"/>
    <n v="0"/>
    <n v="0"/>
    <n v="0"/>
    <n v="0"/>
    <n v="0"/>
    <n v="0"/>
    <n v="0"/>
    <n v="0"/>
    <n v="0"/>
    <n v="0"/>
  </r>
  <r>
    <x v="26"/>
    <s v="1 PRD Sta MainTools,Fred1/E-NSC"/>
    <s v="Other Production Plant"/>
    <n v="0"/>
    <n v="0"/>
    <n v="0"/>
    <n v="0"/>
    <n v="0"/>
    <n v="0"/>
    <n v="0"/>
    <n v="0"/>
    <n v="0"/>
    <n v="0"/>
    <n v="0"/>
    <n v="0"/>
    <n v="0"/>
    <n v="0"/>
  </r>
  <r>
    <x v="26"/>
    <s v="1 PRD Sta MainTools,Fred1/Epcor"/>
    <s v="Other Production Plant"/>
    <n v="16"/>
    <n v="16"/>
    <n v="17"/>
    <n v="17"/>
    <n v="18"/>
    <n v="18"/>
    <n v="19"/>
    <n v="19"/>
    <n v="19"/>
    <n v="20"/>
    <n v="20"/>
    <n v="21"/>
    <n v="21"/>
    <n v="18519"/>
  </r>
  <r>
    <x v="26"/>
    <s v="1 PRD Sta MainTools,Frederickso"/>
    <s v="Other Production Plant"/>
    <n v="79"/>
    <n v="82"/>
    <n v="86"/>
    <n v="90"/>
    <n v="93"/>
    <n v="97"/>
    <n v="101"/>
    <n v="104"/>
    <n v="108"/>
    <n v="112"/>
    <n v="115"/>
    <n v="119"/>
    <n v="123"/>
    <n v="100634"/>
  </r>
  <r>
    <x v="26"/>
    <s v="1 PRD Sta MainTools,Frederi-NSC"/>
    <s v="Other Production Plant"/>
    <n v="0"/>
    <n v="0"/>
    <n v="0"/>
    <n v="0"/>
    <n v="0"/>
    <n v="0"/>
    <n v="0"/>
    <n v="0"/>
    <n v="0"/>
    <n v="0"/>
    <n v="0"/>
    <n v="0"/>
    <n v="0"/>
    <n v="0"/>
  </r>
  <r>
    <x v="26"/>
    <s v="11 PRD Sta Main Tools, Hopkins"/>
    <s v="Other Production Plant"/>
    <n v="113"/>
    <n v="116"/>
    <n v="119"/>
    <n v="121"/>
    <n v="124"/>
    <n v="127"/>
    <n v="130"/>
    <n v="132"/>
    <n v="135"/>
    <n v="138"/>
    <n v="141"/>
    <n v="143"/>
    <n v="146"/>
    <n v="129729"/>
  </r>
  <r>
    <x v="26"/>
    <s v="11 PRD Sta Main Tools, Hopk-NSC"/>
    <s v="Other Production Plant"/>
    <n v="0"/>
    <n v="0"/>
    <n v="0"/>
    <n v="0"/>
    <n v="0"/>
    <n v="0"/>
    <n v="0"/>
    <n v="0"/>
    <n v="0"/>
    <n v="0"/>
    <n v="0"/>
    <n v="0"/>
    <n v="0"/>
    <n v="0"/>
  </r>
  <r>
    <x v="26"/>
    <s v="11 PRD Sta Main Tools, LSR"/>
    <s v="Other Production Plant"/>
    <n v="16"/>
    <n v="17"/>
    <n v="18"/>
    <n v="19"/>
    <n v="19"/>
    <n v="20"/>
    <n v="21"/>
    <n v="22"/>
    <n v="22"/>
    <n v="23"/>
    <n v="24"/>
    <n v="25"/>
    <n v="25"/>
    <n v="20942"/>
  </r>
  <r>
    <x v="26"/>
    <s v="11 PRD Sta Main Tools, LSR-NSC"/>
    <s v="Other Production Plant"/>
    <n v="0"/>
    <n v="0"/>
    <n v="0"/>
    <n v="0"/>
    <n v="0"/>
    <n v="0"/>
    <n v="0"/>
    <n v="0"/>
    <n v="0"/>
    <n v="0"/>
    <n v="0"/>
    <n v="0"/>
    <n v="0"/>
    <n v="0"/>
  </r>
  <r>
    <x v="26"/>
    <s v="11 PRD Sta Main Tools,WildH-NSC"/>
    <s v="Other Production Plant"/>
    <n v="0"/>
    <n v="0"/>
    <n v="0"/>
    <n v="0"/>
    <n v="0"/>
    <n v="0"/>
    <n v="0"/>
    <n v="0"/>
    <n v="0"/>
    <n v="0"/>
    <n v="0"/>
    <n v="0"/>
    <n v="0"/>
    <n v="0"/>
  </r>
  <r>
    <x v="26"/>
    <s v="11 PRD Sta Main Tools,WildHorse"/>
    <s v="Other Production Plant"/>
    <n v="65"/>
    <n v="67"/>
    <n v="69"/>
    <n v="71"/>
    <n v="74"/>
    <n v="76"/>
    <n v="78"/>
    <n v="80"/>
    <n v="82"/>
    <n v="84"/>
    <n v="86"/>
    <n v="89"/>
    <n v="91"/>
    <n v="77858"/>
  </r>
  <r>
    <x v="27"/>
    <s v="PRD ARO, Other Prod"/>
    <s v="Other Production Plant"/>
    <n v="6791"/>
    <n v="7064"/>
    <n v="7334"/>
    <n v="7602"/>
    <n v="7870"/>
    <n v="8139"/>
    <n v="8407"/>
    <n v="8675"/>
    <n v="8943"/>
    <n v="9211"/>
    <n v="9480"/>
    <n v="9748"/>
    <n v="10016"/>
    <n v="8406328"/>
  </r>
  <r>
    <x v="28"/>
    <s v="PRD Energy Storage Equipme-NSC"/>
    <s v="Other Production Plant"/>
    <n v="0"/>
    <n v="0"/>
    <n v="0"/>
    <n v="0"/>
    <n v="0"/>
    <n v="0"/>
    <n v="0"/>
    <n v="0"/>
    <n v="0"/>
    <n v="0"/>
    <n v="0"/>
    <n v="0"/>
    <n v="0"/>
    <n v="0"/>
  </r>
  <r>
    <x v="28"/>
    <s v="PRD Energy Storage Equipment"/>
    <s v="Other Production Plant"/>
    <n v="393"/>
    <n v="417"/>
    <n v="437"/>
    <n v="458"/>
    <n v="479"/>
    <n v="500"/>
    <n v="521"/>
    <n v="542"/>
    <n v="563"/>
    <n v="584"/>
    <n v="605"/>
    <n v="625"/>
    <n v="646"/>
    <n v="520885"/>
  </r>
  <r>
    <x v="29"/>
    <s v="0 105 TSM Land &amp; Land Rights"/>
    <s v="Transmission Plant - Electric"/>
    <n v="0"/>
    <n v="0"/>
    <n v="0"/>
    <n v="0"/>
    <n v="0"/>
    <n v="0"/>
    <n v="0"/>
    <n v="0"/>
    <n v="0"/>
    <n v="0"/>
    <n v="0"/>
    <n v="0"/>
    <n v="0"/>
    <n v="0"/>
  </r>
  <r>
    <x v="29"/>
    <s v="0 TSM Land &amp; Land Rights"/>
    <s v="Transmission Plant - Electric"/>
    <n v="0"/>
    <n v="0"/>
    <n v="0"/>
    <n v="0"/>
    <n v="0"/>
    <n v="0"/>
    <n v="0"/>
    <n v="0"/>
    <n v="0"/>
    <n v="0"/>
    <n v="0"/>
    <n v="0"/>
    <n v="0"/>
    <n v="0"/>
  </r>
  <r>
    <x v="29"/>
    <s v="0 TSM Land, 3rd AC"/>
    <s v="Transmission Plant - Electric"/>
    <n v="0"/>
    <n v="0"/>
    <n v="0"/>
    <n v="0"/>
    <n v="0"/>
    <n v="0"/>
    <n v="0"/>
    <n v="0"/>
    <n v="0"/>
    <n v="0"/>
    <n v="0"/>
    <n v="0"/>
    <n v="0"/>
    <n v="0"/>
  </r>
  <r>
    <x v="29"/>
    <s v="0 TSM Land, Baker"/>
    <s v="Transmission Plant - Electric"/>
    <n v="0"/>
    <n v="0"/>
    <n v="0"/>
    <n v="0"/>
    <n v="0"/>
    <n v="0"/>
    <n v="0"/>
    <n v="0"/>
    <n v="0"/>
    <n v="0"/>
    <n v="0"/>
    <n v="0"/>
    <n v="0"/>
    <n v="0"/>
  </r>
  <r>
    <x v="29"/>
    <s v="0 TSM Land, Colstrip"/>
    <s v="Transmission Plant - Electric"/>
    <n v="0"/>
    <n v="0"/>
    <n v="0"/>
    <n v="0"/>
    <n v="0"/>
    <n v="0"/>
    <n v="0"/>
    <n v="0"/>
    <n v="0"/>
    <n v="0"/>
    <n v="0"/>
    <n v="0"/>
    <n v="0"/>
    <n v="0"/>
  </r>
  <r>
    <x v="29"/>
    <s v="0 TSM Land, N Intertie"/>
    <s v="Transmission Plant - Electric"/>
    <n v="0"/>
    <n v="0"/>
    <n v="0"/>
    <n v="0"/>
    <n v="0"/>
    <n v="0"/>
    <n v="0"/>
    <n v="0"/>
    <n v="0"/>
    <n v="0"/>
    <n v="0"/>
    <n v="0"/>
    <n v="0"/>
    <n v="0"/>
  </r>
  <r>
    <x v="29"/>
    <s v="0 TSM Land, Wild Horse"/>
    <s v="Transmission Plant - Electric"/>
    <n v="0"/>
    <n v="0"/>
    <n v="0"/>
    <n v="0"/>
    <n v="0"/>
    <n v="0"/>
    <n v="0"/>
    <n v="0"/>
    <n v="0"/>
    <n v="0"/>
    <n v="0"/>
    <n v="0"/>
    <n v="0"/>
    <n v="0"/>
  </r>
  <r>
    <x v="29"/>
    <s v="0 TSM Land, Wind Ridge"/>
    <s v="Transmission Plant - Electric"/>
    <n v="0"/>
    <n v="0"/>
    <n v="0"/>
    <n v="0"/>
    <n v="0"/>
    <n v="0"/>
    <n v="0"/>
    <n v="0"/>
    <n v="0"/>
    <n v="0"/>
    <n v="0"/>
    <n v="0"/>
    <n v="0"/>
    <n v="0"/>
  </r>
  <r>
    <x v="29"/>
    <s v="1 105 TSM Easement"/>
    <s v="Transmission Plant - Electric"/>
    <n v="0"/>
    <n v="0"/>
    <n v="0"/>
    <n v="0"/>
    <n v="0"/>
    <n v="0"/>
    <n v="0"/>
    <n v="0"/>
    <n v="0"/>
    <n v="0"/>
    <n v="0"/>
    <n v="0"/>
    <n v="0"/>
    <n v="0"/>
  </r>
  <r>
    <x v="29"/>
    <s v="1 TSM Easement, Bkr Common-RET"/>
    <s v="Transmission Plant - Electric"/>
    <n v="0"/>
    <n v="0"/>
    <n v="0"/>
    <n v="0"/>
    <n v="0"/>
    <n v="0"/>
    <n v="0"/>
    <n v="0"/>
    <n v="0"/>
    <n v="0"/>
    <n v="0"/>
    <n v="0"/>
    <n v="0"/>
    <n v="0"/>
  </r>
  <r>
    <x v="29"/>
    <s v="1 TSM Easement, Upper Bkr- RET"/>
    <s v="Transmission Plant - Electric"/>
    <n v="0"/>
    <n v="0"/>
    <n v="0"/>
    <n v="0"/>
    <n v="0"/>
    <n v="0"/>
    <n v="0"/>
    <n v="0"/>
    <n v="0"/>
    <n v="0"/>
    <n v="0"/>
    <n v="0"/>
    <n v="0"/>
    <n v="0"/>
  </r>
  <r>
    <x v="29"/>
    <s v="10 TSM Easement"/>
    <s v="Transmission Plant - Electric"/>
    <n v="2880"/>
    <n v="2895"/>
    <n v="2911"/>
    <n v="2926"/>
    <n v="2942"/>
    <n v="2957"/>
    <n v="2973"/>
    <n v="2988"/>
    <n v="3004"/>
    <n v="3020"/>
    <n v="3035"/>
    <n v="3051"/>
    <n v="3066"/>
    <n v="2972944"/>
  </r>
  <r>
    <x v="29"/>
    <s v="10 TSM Easement,Colstrip 1-2Com"/>
    <s v="Transmission Plant - Electric"/>
    <n v="505"/>
    <n v="506"/>
    <n v="507"/>
    <n v="507"/>
    <n v="508"/>
    <n v="508"/>
    <n v="509"/>
    <n v="510"/>
    <n v="510"/>
    <n v="511"/>
    <n v="512"/>
    <n v="512"/>
    <n v="513"/>
    <n v="509036"/>
  </r>
  <r>
    <x v="29"/>
    <s v="10 TSM Easement,Colstrip 3-4Com"/>
    <s v="Transmission Plant - Electric"/>
    <n v="782"/>
    <n v="783"/>
    <n v="784"/>
    <n v="785"/>
    <n v="786"/>
    <n v="787"/>
    <n v="788"/>
    <n v="789"/>
    <n v="790"/>
    <n v="791"/>
    <n v="792"/>
    <n v="793"/>
    <n v="794"/>
    <n v="788117"/>
  </r>
  <r>
    <x v="29"/>
    <s v="10 TSM Easement,Wild Horse-NonP"/>
    <s v="Transmission Plant - Electric"/>
    <n v="0"/>
    <n v="0"/>
    <n v="0"/>
    <n v="0"/>
    <n v="0"/>
    <n v="0"/>
    <n v="0"/>
    <n v="0"/>
    <n v="0"/>
    <n v="0"/>
    <n v="0"/>
    <n v="0"/>
    <n v="0"/>
    <n v="0"/>
  </r>
  <r>
    <x v="29"/>
    <s v="10 TSM Easement,Wild Horse-Proj"/>
    <s v="Transmission Plant - Electric"/>
    <n v="0"/>
    <n v="0"/>
    <n v="0"/>
    <n v="0"/>
    <n v="0"/>
    <n v="0"/>
    <n v="0"/>
    <n v="0"/>
    <n v="0"/>
    <n v="0"/>
    <n v="0"/>
    <n v="0"/>
    <n v="0"/>
    <n v="0"/>
  </r>
  <r>
    <x v="29"/>
    <s v="16 105 TSM Easements"/>
    <s v="Transmission Plant - Electric"/>
    <n v="0"/>
    <n v="0"/>
    <n v="0"/>
    <n v="0"/>
    <n v="0"/>
    <n v="0"/>
    <n v="0"/>
    <n v="0"/>
    <n v="0"/>
    <n v="0"/>
    <n v="0"/>
    <n v="0"/>
    <n v="0"/>
    <n v="0"/>
  </r>
  <r>
    <x v="29"/>
    <s v="16 TSM Easements"/>
    <s v="Transmission Plant - Electric"/>
    <n v="281"/>
    <n v="284"/>
    <n v="287"/>
    <n v="290"/>
    <n v="293"/>
    <n v="296"/>
    <n v="299"/>
    <n v="302"/>
    <n v="305"/>
    <n v="308"/>
    <n v="311"/>
    <n v="314"/>
    <n v="317"/>
    <n v="299076"/>
  </r>
  <r>
    <x v="29"/>
    <s v="17 105 TSM Easements"/>
    <s v="Transmission Plant - Electric"/>
    <n v="0"/>
    <n v="0"/>
    <n v="0"/>
    <n v="0"/>
    <n v="0"/>
    <n v="0"/>
    <n v="0"/>
    <n v="0"/>
    <n v="0"/>
    <n v="0"/>
    <n v="0"/>
    <n v="0"/>
    <n v="0"/>
    <n v="0"/>
  </r>
  <r>
    <x v="29"/>
    <s v="17 DONOTUSE, Alpac"/>
    <s v="Transmission Plant - Electric"/>
    <n v="0"/>
    <n v="0"/>
    <n v="0"/>
    <n v="0"/>
    <n v="0"/>
    <n v="0"/>
    <n v="0"/>
    <n v="0"/>
    <n v="0"/>
    <n v="0"/>
    <n v="0"/>
    <n v="0"/>
    <n v="0"/>
    <n v="0"/>
  </r>
  <r>
    <x v="29"/>
    <s v="17 TSM Easements"/>
    <s v="Transmission Plant - Electric"/>
    <n v="8965"/>
    <n v="8983"/>
    <n v="9001"/>
    <n v="9019"/>
    <n v="9037"/>
    <n v="9055"/>
    <n v="9073"/>
    <n v="9090"/>
    <n v="9108"/>
    <n v="9126"/>
    <n v="9144"/>
    <n v="9162"/>
    <n v="9180"/>
    <n v="9072514"/>
  </r>
  <r>
    <x v="29"/>
    <s v="17 TSM Easements, Baker Com"/>
    <s v="Transmission Plant - Electric"/>
    <n v="65"/>
    <n v="65"/>
    <n v="65"/>
    <n v="65"/>
    <n v="66"/>
    <n v="66"/>
    <n v="66"/>
    <n v="66"/>
    <n v="66"/>
    <n v="66"/>
    <n v="66"/>
    <n v="66"/>
    <n v="66"/>
    <n v="65673"/>
  </r>
  <r>
    <x v="29"/>
    <s v="17 TSM Easements, Upper Baker"/>
    <s v="Transmission Plant - Electric"/>
    <n v="47"/>
    <n v="47"/>
    <n v="47"/>
    <n v="47"/>
    <n v="47"/>
    <n v="47"/>
    <n v="47"/>
    <n v="48"/>
    <n v="48"/>
    <n v="48"/>
    <n v="48"/>
    <n v="48"/>
    <n v="48"/>
    <n v="47500"/>
  </r>
  <r>
    <x v="29"/>
    <s v="6 105 TSM Land &amp; Land Rights"/>
    <s v="Transmission Plant - Electric"/>
    <n v="0"/>
    <n v="0"/>
    <n v="0"/>
    <n v="0"/>
    <n v="0"/>
    <n v="0"/>
    <n v="0"/>
    <n v="0"/>
    <n v="0"/>
    <n v="0"/>
    <n v="0"/>
    <n v="0"/>
    <n v="0"/>
    <n v="0"/>
  </r>
  <r>
    <x v="29"/>
    <s v="6 TSM Land &amp; Land Rights"/>
    <s v="Transmission Plant - Electric"/>
    <n v="0"/>
    <n v="0"/>
    <n v="0"/>
    <n v="0"/>
    <n v="0"/>
    <n v="0"/>
    <n v="0"/>
    <n v="0"/>
    <n v="0"/>
    <n v="0"/>
    <n v="0"/>
    <n v="0"/>
    <n v="0"/>
    <n v="0"/>
  </r>
  <r>
    <x v="29"/>
    <s v="7 105 TSM Land &amp; Land Rights"/>
    <s v="Transmission Plant - Electric"/>
    <n v="0"/>
    <n v="0"/>
    <n v="0"/>
    <n v="0"/>
    <n v="0"/>
    <n v="0"/>
    <n v="0"/>
    <n v="0"/>
    <n v="0"/>
    <n v="0"/>
    <n v="0"/>
    <n v="0"/>
    <n v="0"/>
    <n v="0"/>
  </r>
  <r>
    <x v="29"/>
    <s v="7 TSM Land &amp; Land Rights"/>
    <s v="Transmission Plant - Electric"/>
    <n v="0"/>
    <n v="0"/>
    <n v="0"/>
    <n v="0"/>
    <n v="0"/>
    <n v="0"/>
    <n v="0"/>
    <n v="0"/>
    <n v="0"/>
    <n v="0"/>
    <n v="0"/>
    <n v="0"/>
    <n v="0"/>
    <n v="0"/>
  </r>
  <r>
    <x v="29"/>
    <s v="9 (GIF) Land, Wild Horse"/>
    <s v="Transmission Plant - Electric"/>
    <n v="0"/>
    <n v="0"/>
    <n v="0"/>
    <n v="0"/>
    <n v="0"/>
    <n v="0"/>
    <n v="0"/>
    <n v="0"/>
    <n v="0"/>
    <n v="0"/>
    <n v="0"/>
    <n v="0"/>
    <n v="0"/>
    <n v="0"/>
  </r>
  <r>
    <x v="29"/>
    <s v="99 (GIF) Easement, Colstrip 1-2"/>
    <s v="Transmission Plant - Electric"/>
    <n v="3"/>
    <n v="3"/>
    <n v="3"/>
    <n v="3"/>
    <n v="3"/>
    <n v="3"/>
    <n v="3"/>
    <n v="3"/>
    <n v="3"/>
    <n v="3"/>
    <n v="3"/>
    <n v="3"/>
    <n v="3"/>
    <n v="3140"/>
  </r>
  <r>
    <x v="29"/>
    <s v="99 (GIF) Easement, Hopkins"/>
    <s v="Transmission Plant - Electric"/>
    <n v="8"/>
    <n v="8"/>
    <n v="8"/>
    <n v="8"/>
    <n v="8"/>
    <n v="8"/>
    <n v="8"/>
    <n v="8"/>
    <n v="8"/>
    <n v="8"/>
    <n v="9"/>
    <n v="9"/>
    <n v="9"/>
    <n v="8398"/>
  </r>
  <r>
    <x v="29"/>
    <s v="99 (GIF) Easement, LSR"/>
    <s v="Transmission Plant - Electric"/>
    <n v="0"/>
    <n v="0"/>
    <n v="0"/>
    <n v="0"/>
    <n v="0"/>
    <n v="0"/>
    <n v="0"/>
    <n v="0"/>
    <n v="0"/>
    <n v="0"/>
    <n v="0"/>
    <n v="0"/>
    <n v="0"/>
    <n v="0"/>
  </r>
  <r>
    <x v="29"/>
    <s v="99 (GIF) Easement, Poison Sprin"/>
    <s v="Transmission Plant - Electric"/>
    <n v="31"/>
    <n v="31"/>
    <n v="31"/>
    <n v="31"/>
    <n v="31"/>
    <n v="31"/>
    <n v="31"/>
    <n v="32"/>
    <n v="32"/>
    <n v="32"/>
    <n v="32"/>
    <n v="32"/>
    <n v="32"/>
    <n v="31413"/>
  </r>
  <r>
    <x v="29"/>
    <s v="99 (GIF) Easement, Upper Baker"/>
    <s v="Transmission Plant - Electric"/>
    <n v="1"/>
    <n v="1"/>
    <n v="1"/>
    <n v="1"/>
    <n v="1"/>
    <n v="1"/>
    <n v="1"/>
    <n v="1"/>
    <n v="1"/>
    <n v="1"/>
    <n v="1"/>
    <n v="1"/>
    <n v="1"/>
    <n v="837"/>
  </r>
  <r>
    <x v="29"/>
    <s v="99 (GIF) Easement, Wild Horse"/>
    <s v="Transmission Plant - Electric"/>
    <n v="1"/>
    <n v="1"/>
    <n v="1"/>
    <n v="1"/>
    <n v="1"/>
    <n v="1"/>
    <n v="1"/>
    <n v="1"/>
    <n v="1"/>
    <n v="1"/>
    <n v="1"/>
    <n v="1"/>
    <n v="1"/>
    <n v="979"/>
  </r>
  <r>
    <x v="30"/>
    <s v="TSM Str/Impv, 3rd AC Line"/>
    <s v="Transmission Plant - Electric"/>
    <n v="555"/>
    <n v="557"/>
    <n v="558"/>
    <n v="560"/>
    <n v="561"/>
    <n v="563"/>
    <n v="565"/>
    <n v="566"/>
    <n v="568"/>
    <n v="569"/>
    <n v="571"/>
    <n v="573"/>
    <n v="574"/>
    <n v="564628"/>
  </r>
  <r>
    <x v="30"/>
    <s v="TSM Str/Impv, 3rd AC Line-NSC"/>
    <s v="Transmission Plant - Electric"/>
    <n v="0"/>
    <n v="0"/>
    <n v="0"/>
    <n v="0"/>
    <n v="0"/>
    <n v="0"/>
    <n v="0"/>
    <n v="0"/>
    <n v="0"/>
    <n v="0"/>
    <n v="0"/>
    <n v="0"/>
    <n v="0"/>
    <n v="0"/>
  </r>
  <r>
    <x v="30"/>
    <s v="TSM Str/Impv, Bkr Common-RET"/>
    <s v="Transmission Plant - Electric"/>
    <n v="0"/>
    <n v="0"/>
    <n v="0"/>
    <n v="0"/>
    <n v="0"/>
    <n v="0"/>
    <n v="0"/>
    <n v="0"/>
    <n v="0"/>
    <n v="0"/>
    <n v="0"/>
    <n v="0"/>
    <n v="0"/>
    <n v="0"/>
  </r>
  <r>
    <x v="30"/>
    <s v="TSM Str/Impv, Colstrip 3-4 Com"/>
    <s v="Transmission Plant - Electric"/>
    <n v="352"/>
    <n v="353"/>
    <n v="353"/>
    <n v="354"/>
    <n v="355"/>
    <n v="355"/>
    <n v="356"/>
    <n v="356"/>
    <n v="357"/>
    <n v="358"/>
    <n v="358"/>
    <n v="359"/>
    <n v="295"/>
    <n v="353120"/>
  </r>
  <r>
    <x v="30"/>
    <s v="TSM Str/Impv, Colstrip3-4 -NSC"/>
    <s v="Transmission Plant - Electric"/>
    <n v="0"/>
    <n v="0"/>
    <n v="0"/>
    <n v="0"/>
    <n v="0"/>
    <n v="0"/>
    <n v="0"/>
    <n v="0"/>
    <n v="0"/>
    <n v="0"/>
    <n v="0"/>
    <n v="0"/>
    <n v="0"/>
    <n v="0"/>
  </r>
  <r>
    <x v="30"/>
    <s v="TSM Str/Impv, Mint Farm"/>
    <s v="Transmission Plant - Electric"/>
    <n v="0"/>
    <n v="0"/>
    <n v="0"/>
    <n v="0"/>
    <n v="0"/>
    <n v="0"/>
    <n v="0"/>
    <n v="0"/>
    <n v="0"/>
    <n v="0"/>
    <n v="0"/>
    <n v="0"/>
    <n v="0"/>
    <n v="0"/>
  </r>
  <r>
    <x v="30"/>
    <s v="TSM Str/Impv, Mint Farm OP"/>
    <s v="Transmission Plant - Electric"/>
    <n v="0"/>
    <n v="0"/>
    <n v="0"/>
    <n v="0"/>
    <n v="0"/>
    <n v="0"/>
    <n v="0"/>
    <n v="0"/>
    <n v="0"/>
    <n v="0"/>
    <n v="0"/>
    <n v="0"/>
    <n v="0"/>
    <n v="0"/>
  </r>
  <r>
    <x v="30"/>
    <s v="TSM Str/Impv, Mint Farm OP-NSC"/>
    <s v="Transmission Plant - Electric"/>
    <n v="0"/>
    <n v="0"/>
    <n v="0"/>
    <n v="0"/>
    <n v="0"/>
    <n v="0"/>
    <n v="0"/>
    <n v="0"/>
    <n v="0"/>
    <n v="0"/>
    <n v="0"/>
    <n v="0"/>
    <n v="0"/>
    <n v="0"/>
  </r>
  <r>
    <x v="30"/>
    <s v="TSM Str/Impv, Mint Farm-NSC"/>
    <s v="Transmission Plant - Electric"/>
    <n v="0"/>
    <n v="0"/>
    <n v="0"/>
    <n v="0"/>
    <n v="0"/>
    <n v="0"/>
    <n v="0"/>
    <n v="0"/>
    <n v="0"/>
    <n v="0"/>
    <n v="0"/>
    <n v="0"/>
    <n v="0"/>
    <n v="0"/>
  </r>
  <r>
    <x v="30"/>
    <s v="TSM Structures &amp; Improveme-NSC"/>
    <s v="Transmission Plant - Electric"/>
    <n v="0"/>
    <n v="0"/>
    <n v="0"/>
    <n v="0"/>
    <n v="0"/>
    <n v="0"/>
    <n v="0"/>
    <n v="0"/>
    <n v="0"/>
    <n v="0"/>
    <n v="0"/>
    <n v="0"/>
    <n v="0"/>
    <n v="0"/>
  </r>
  <r>
    <x v="30"/>
    <s v="TSM Structures &amp; Improvement"/>
    <s v="Transmission Plant - Electric"/>
    <n v="393"/>
    <n v="399"/>
    <n v="404"/>
    <n v="410"/>
    <n v="416"/>
    <n v="422"/>
    <n v="427"/>
    <n v="433"/>
    <n v="439"/>
    <n v="445"/>
    <n v="450"/>
    <n v="456"/>
    <n v="462"/>
    <n v="427392"/>
  </r>
  <r>
    <x v="30"/>
    <s v="6 105 TSM Structure &amp; Improve"/>
    <s v="Transmission Plant - Electric"/>
    <n v="0"/>
    <n v="0"/>
    <n v="0"/>
    <n v="0"/>
    <n v="0"/>
    <n v="0"/>
    <n v="0"/>
    <n v="0"/>
    <n v="0"/>
    <n v="0"/>
    <n v="0"/>
    <n v="0"/>
    <n v="0"/>
    <n v="0"/>
  </r>
  <r>
    <x v="30"/>
    <s v="6 TSM Structures &amp; Improvement"/>
    <s v="Transmission Plant - Electric"/>
    <n v="252"/>
    <n v="255"/>
    <n v="257"/>
    <n v="259"/>
    <n v="262"/>
    <n v="264"/>
    <n v="266"/>
    <n v="269"/>
    <n v="271"/>
    <n v="274"/>
    <n v="276"/>
    <n v="278"/>
    <n v="281"/>
    <n v="266478"/>
  </r>
  <r>
    <x v="30"/>
    <s v="6 TSM Structures &amp; Improvem-NSC"/>
    <s v="Transmission Plant - Electric"/>
    <n v="0"/>
    <n v="0"/>
    <n v="0"/>
    <n v="0"/>
    <n v="0"/>
    <n v="0"/>
    <n v="0"/>
    <n v="0"/>
    <n v="0"/>
    <n v="0"/>
    <n v="0"/>
    <n v="0"/>
    <n v="0"/>
    <n v="0"/>
  </r>
  <r>
    <x v="30"/>
    <s v="7 DONOTUSE Sub Arco North"/>
    <s v="Transmission Plant - Electric"/>
    <n v="0"/>
    <n v="0"/>
    <n v="0"/>
    <n v="0"/>
    <n v="0"/>
    <n v="0"/>
    <n v="0"/>
    <n v="0"/>
    <n v="0"/>
    <n v="0"/>
    <n v="0"/>
    <n v="0"/>
    <n v="0"/>
    <n v="0"/>
  </r>
  <r>
    <x v="30"/>
    <s v="7 DONOTUSE Sub Arco South"/>
    <s v="Transmission Plant - Electric"/>
    <n v="0"/>
    <n v="0"/>
    <n v="0"/>
    <n v="0"/>
    <n v="0"/>
    <n v="0"/>
    <n v="0"/>
    <n v="0"/>
    <n v="0"/>
    <n v="0"/>
    <n v="0"/>
    <n v="0"/>
    <n v="0"/>
    <n v="0"/>
  </r>
  <r>
    <x v="30"/>
    <s v="7 DONOTUSE Sub Texaco West"/>
    <s v="Transmission Plant - Electric"/>
    <n v="0"/>
    <n v="0"/>
    <n v="0"/>
    <n v="0"/>
    <n v="0"/>
    <n v="0"/>
    <n v="0"/>
    <n v="0"/>
    <n v="0"/>
    <n v="0"/>
    <n v="0"/>
    <n v="0"/>
    <n v="0"/>
    <n v="0"/>
  </r>
  <r>
    <x v="30"/>
    <s v="7 TSM Str/Impv, Baker Common"/>
    <s v="Transmission Plant - Electric"/>
    <n v="0"/>
    <n v="0"/>
    <n v="0"/>
    <n v="0"/>
    <n v="0"/>
    <n v="0"/>
    <n v="0"/>
    <n v="0"/>
    <n v="0"/>
    <n v="0"/>
    <n v="0"/>
    <n v="0"/>
    <n v="0"/>
    <n v="0"/>
  </r>
  <r>
    <x v="30"/>
    <s v="7 TSM Structures &amp; Improvement"/>
    <s v="Transmission Plant - Electric"/>
    <n v="1217"/>
    <n v="1220"/>
    <n v="1222"/>
    <n v="1225"/>
    <n v="1227"/>
    <n v="1230"/>
    <n v="1232"/>
    <n v="1235"/>
    <n v="1237"/>
    <n v="1240"/>
    <n v="1242"/>
    <n v="1245"/>
    <n v="1247"/>
    <n v="1232167"/>
  </r>
  <r>
    <x v="30"/>
    <s v="7 TSM Structures &amp; Improvem-NSC"/>
    <s v="Transmission Plant - Electric"/>
    <n v="0"/>
    <n v="0"/>
    <n v="0"/>
    <n v="0"/>
    <n v="0"/>
    <n v="0"/>
    <n v="0"/>
    <n v="0"/>
    <n v="0"/>
    <n v="0"/>
    <n v="0"/>
    <n v="0"/>
    <n v="0"/>
    <n v="0"/>
  </r>
  <r>
    <x v="30"/>
    <s v="9 (GIF) Str/Impr, Fredonia 1&amp;2"/>
    <s v="Transmission Plant - Electric"/>
    <n v="27"/>
    <n v="27"/>
    <n v="27"/>
    <n v="27"/>
    <n v="27"/>
    <n v="27"/>
    <n v="27"/>
    <n v="28"/>
    <n v="28"/>
    <n v="28"/>
    <n v="28"/>
    <n v="28"/>
    <n v="28"/>
    <n v="27450"/>
  </r>
  <r>
    <x v="30"/>
    <s v="9 (GIF) Str/Impr, Fredonia -NSC"/>
    <s v="Transmission Plant - Electric"/>
    <n v="0"/>
    <n v="0"/>
    <n v="0"/>
    <n v="0"/>
    <n v="0"/>
    <n v="0"/>
    <n v="0"/>
    <n v="0"/>
    <n v="0"/>
    <n v="0"/>
    <n v="0"/>
    <n v="0"/>
    <n v="0"/>
    <n v="0"/>
  </r>
  <r>
    <x v="30"/>
    <s v="9 (GIF) Struc/Improv, Ferndale"/>
    <s v="Transmission Plant - Electric"/>
    <n v="0"/>
    <n v="0"/>
    <n v="0"/>
    <n v="0"/>
    <n v="0"/>
    <n v="0"/>
    <n v="0"/>
    <n v="0"/>
    <n v="0"/>
    <n v="0"/>
    <n v="0"/>
    <n v="0"/>
    <n v="0"/>
    <n v="0"/>
  </r>
  <r>
    <x v="30"/>
    <s v="9 (GIF) Struc/Improv, Fernd-NSC"/>
    <s v="Transmission Plant - Electric"/>
    <n v="0"/>
    <n v="0"/>
    <n v="0"/>
    <n v="0"/>
    <n v="0"/>
    <n v="0"/>
    <n v="0"/>
    <n v="0"/>
    <n v="0"/>
    <n v="0"/>
    <n v="0"/>
    <n v="0"/>
    <n v="0"/>
    <n v="0"/>
  </r>
  <r>
    <x v="30"/>
    <s v="9 (GIF) Struc/Improv, LSR"/>
    <s v="Transmission Plant - Electric"/>
    <n v="269"/>
    <n v="271"/>
    <n v="273"/>
    <n v="276"/>
    <n v="278"/>
    <n v="280"/>
    <n v="282"/>
    <n v="284"/>
    <n v="286"/>
    <n v="288"/>
    <n v="290"/>
    <n v="293"/>
    <n v="295"/>
    <n v="281967"/>
  </r>
  <r>
    <x v="30"/>
    <s v="9 (GIF) Struc/Improv, LSR-NSC"/>
    <s v="Transmission Plant - Electric"/>
    <n v="0"/>
    <n v="0"/>
    <n v="0"/>
    <n v="0"/>
    <n v="0"/>
    <n v="0"/>
    <n v="0"/>
    <n v="0"/>
    <n v="0"/>
    <n v="0"/>
    <n v="0"/>
    <n v="0"/>
    <n v="0"/>
    <n v="0"/>
  </r>
  <r>
    <x v="30"/>
    <s v="9 (GIF) Struc/Improv, Mint Farm"/>
    <s v="Transmission Plant - Electric"/>
    <n v="34"/>
    <n v="35"/>
    <n v="35"/>
    <n v="35"/>
    <n v="35"/>
    <n v="35"/>
    <n v="35"/>
    <n v="36"/>
    <n v="36"/>
    <n v="36"/>
    <n v="36"/>
    <n v="36"/>
    <n v="37"/>
    <n v="35464"/>
  </r>
  <r>
    <x v="30"/>
    <s v="9 (GIF) Struc/Improv, Mint-NSC"/>
    <s v="Transmission Plant - Electric"/>
    <n v="0"/>
    <n v="0"/>
    <n v="0"/>
    <n v="0"/>
    <n v="0"/>
    <n v="0"/>
    <n v="0"/>
    <n v="0"/>
    <n v="0"/>
    <n v="0"/>
    <n v="0"/>
    <n v="0"/>
    <n v="0"/>
    <n v="0"/>
  </r>
  <r>
    <x v="30"/>
    <s v="9 (GIF) Struc/Improv, Snoq#1"/>
    <s v="Transmission Plant - Electric"/>
    <n v="0"/>
    <n v="0"/>
    <n v="0"/>
    <n v="0"/>
    <n v="0"/>
    <n v="0"/>
    <n v="0"/>
    <n v="0"/>
    <n v="0"/>
    <n v="0"/>
    <n v="0"/>
    <n v="0"/>
    <n v="0"/>
    <n v="0"/>
  </r>
  <r>
    <x v="30"/>
    <s v="9 (GIF) Struc/Improv, Snoq#2"/>
    <s v="Transmission Plant - Electric"/>
    <n v="0"/>
    <n v="0"/>
    <n v="0"/>
    <n v="0"/>
    <n v="0"/>
    <n v="0"/>
    <n v="0"/>
    <n v="0"/>
    <n v="0"/>
    <n v="0"/>
    <n v="0"/>
    <n v="0"/>
    <n v="0"/>
    <n v="0"/>
  </r>
  <r>
    <x v="30"/>
    <s v="9 (GIF) Struc/Improv, Whitehorn"/>
    <s v="Transmission Plant - Electric"/>
    <n v="63"/>
    <n v="63"/>
    <n v="63"/>
    <n v="63"/>
    <n v="63"/>
    <n v="64"/>
    <n v="64"/>
    <n v="64"/>
    <n v="64"/>
    <n v="64"/>
    <n v="64"/>
    <n v="64"/>
    <n v="64"/>
    <n v="63651"/>
  </r>
  <r>
    <x v="30"/>
    <s v="9 (GIF) Struc/Improv, White-NSC"/>
    <s v="Transmission Plant - Electric"/>
    <n v="0"/>
    <n v="0"/>
    <n v="0"/>
    <n v="0"/>
    <n v="0"/>
    <n v="0"/>
    <n v="0"/>
    <n v="0"/>
    <n v="0"/>
    <n v="0"/>
    <n v="0"/>
    <n v="0"/>
    <n v="0"/>
    <n v="0"/>
  </r>
  <r>
    <x v="31"/>
    <s v="105 TSM Station Equipment"/>
    <s v="Transmission Plant - Electric"/>
    <n v="0"/>
    <n v="0"/>
    <n v="0"/>
    <n v="0"/>
    <n v="0"/>
    <n v="0"/>
    <n v="0"/>
    <n v="0"/>
    <n v="0"/>
    <n v="0"/>
    <n v="0"/>
    <n v="0"/>
    <n v="0"/>
    <n v="0"/>
  </r>
  <r>
    <x v="31"/>
    <s v="HOPKINS SUB@PLANT"/>
    <s v="Transmission Plant - Electric"/>
    <n v="0"/>
    <n v="0"/>
    <n v="0"/>
    <n v="0"/>
    <n v="0"/>
    <n v="0"/>
    <n v="0"/>
    <n v="0"/>
    <n v="0"/>
    <n v="0"/>
    <n v="0"/>
    <n v="0"/>
    <n v="0"/>
    <n v="0"/>
  </r>
  <r>
    <x v="31"/>
    <s v="TEST DO NOT USE"/>
    <s v="Transmission Plant - Electric"/>
    <n v="0"/>
    <n v="0"/>
    <n v="0"/>
    <n v="0"/>
    <n v="0"/>
    <n v="0"/>
    <n v="0"/>
    <n v="0"/>
    <n v="0"/>
    <n v="0"/>
    <n v="0"/>
    <n v="0"/>
    <n v="0"/>
    <n v="0"/>
  </r>
  <r>
    <x v="31"/>
    <s v="TSM Sta Eq LSR"/>
    <s v="Transmission Plant - Electric"/>
    <n v="220"/>
    <n v="220"/>
    <n v="220"/>
    <n v="220"/>
    <n v="220"/>
    <n v="220"/>
    <n v="220"/>
    <n v="220"/>
    <n v="220"/>
    <n v="220"/>
    <n v="220"/>
    <n v="220"/>
    <n v="220"/>
    <n v="219572"/>
  </r>
  <r>
    <x v="31"/>
    <s v="TSM Sta Eq LSR-NSC"/>
    <s v="Transmission Plant - Electric"/>
    <n v="0"/>
    <n v="0"/>
    <n v="0"/>
    <n v="0"/>
    <n v="0"/>
    <n v="0"/>
    <n v="0"/>
    <n v="0"/>
    <n v="0"/>
    <n v="0"/>
    <n v="0"/>
    <n v="0"/>
    <n v="0"/>
    <n v="0"/>
  </r>
  <r>
    <x v="31"/>
    <s v="TSM Sta Eq, 3rd AC Line"/>
    <s v="Transmission Plant - Electric"/>
    <n v="17903"/>
    <n v="17977"/>
    <n v="18052"/>
    <n v="18126"/>
    <n v="18201"/>
    <n v="18276"/>
    <n v="18350"/>
    <n v="18425"/>
    <n v="18499"/>
    <n v="18574"/>
    <n v="18649"/>
    <n v="18723"/>
    <n v="18798"/>
    <n v="18350179"/>
  </r>
  <r>
    <x v="31"/>
    <s v="TSM Sta Eq, 3rd AC Line-NSC"/>
    <s v="Transmission Plant - Electric"/>
    <n v="0"/>
    <n v="0"/>
    <n v="0"/>
    <n v="0"/>
    <n v="0"/>
    <n v="0"/>
    <n v="0"/>
    <n v="0"/>
    <n v="0"/>
    <n v="0"/>
    <n v="0"/>
    <n v="0"/>
    <n v="0"/>
    <n v="0"/>
  </r>
  <r>
    <x v="31"/>
    <s v="TSM Sta Eq, Baker Common-RET"/>
    <s v="Transmission Plant - Electric"/>
    <n v="0"/>
    <n v="0"/>
    <n v="0"/>
    <n v="0"/>
    <n v="0"/>
    <n v="0"/>
    <n v="0"/>
    <n v="0"/>
    <n v="0"/>
    <n v="0"/>
    <n v="0"/>
    <n v="0"/>
    <n v="0"/>
    <n v="0"/>
  </r>
  <r>
    <x v="31"/>
    <s v="TSM Sta Eq, Colstrip 1-2 Com"/>
    <s v="Transmission Plant - Electric"/>
    <n v="0"/>
    <n v="0"/>
    <n v="0"/>
    <n v="0"/>
    <n v="0"/>
    <n v="0"/>
    <n v="0"/>
    <n v="0"/>
    <n v="0"/>
    <n v="0"/>
    <n v="0"/>
    <n v="0"/>
    <n v="0"/>
    <n v="0"/>
  </r>
  <r>
    <x v="31"/>
    <s v="TSM Sta Eq, Colstrip 3-4"/>
    <s v="Transmission Plant - Electric"/>
    <n v="11122"/>
    <n v="11162"/>
    <n v="11203"/>
    <n v="11244"/>
    <n v="11285"/>
    <n v="11326"/>
    <n v="11366"/>
    <n v="11407"/>
    <n v="11448"/>
    <n v="11485"/>
    <n v="11520"/>
    <n v="11561"/>
    <n v="11597"/>
    <n v="11363976"/>
  </r>
  <r>
    <x v="31"/>
    <s v="TSM Sta Eq, Colstrip 3-4-NSC"/>
    <s v="Transmission Plant - Electric"/>
    <n v="0"/>
    <n v="0"/>
    <n v="0"/>
    <n v="0"/>
    <n v="0"/>
    <n v="0"/>
    <n v="0"/>
    <n v="0"/>
    <n v="0"/>
    <n v="0"/>
    <n v="0"/>
    <n v="0"/>
    <n v="0"/>
    <n v="0"/>
  </r>
  <r>
    <x v="31"/>
    <s v="TSM Sta Eq, Colstrip1-2 Co-NSC"/>
    <s v="Transmission Plant - Electric"/>
    <n v="0"/>
    <n v="0"/>
    <n v="0"/>
    <n v="0"/>
    <n v="0"/>
    <n v="0"/>
    <n v="0"/>
    <n v="0"/>
    <n v="0"/>
    <n v="0"/>
    <n v="0"/>
    <n v="0"/>
    <n v="0"/>
    <n v="0"/>
  </r>
  <r>
    <x v="31"/>
    <s v="TSM Sta Eq, Cov-Ber NOT USED"/>
    <s v="Transmission Plant - Electric"/>
    <n v="0"/>
    <n v="0"/>
    <n v="0"/>
    <n v="0"/>
    <n v="0"/>
    <n v="0"/>
    <n v="0"/>
    <n v="0"/>
    <n v="0"/>
    <n v="0"/>
    <n v="0"/>
    <n v="0"/>
    <n v="0"/>
    <n v="0"/>
  </r>
  <r>
    <x v="31"/>
    <s v="TSM Sta Eq, Fred 1/APC"/>
    <s v="Transmission Plant - Electric"/>
    <n v="0"/>
    <n v="0"/>
    <n v="0"/>
    <n v="0"/>
    <n v="0"/>
    <n v="0"/>
    <n v="0"/>
    <n v="0"/>
    <n v="0"/>
    <n v="0"/>
    <n v="0"/>
    <n v="0"/>
    <n v="0"/>
    <n v="0"/>
  </r>
  <r>
    <x v="31"/>
    <s v="TSM Sta Eq, Fred 1/APC-NSC"/>
    <s v="Transmission Plant - Electric"/>
    <n v="0"/>
    <n v="0"/>
    <n v="0"/>
    <n v="0"/>
    <n v="0"/>
    <n v="0"/>
    <n v="0"/>
    <n v="0"/>
    <n v="0"/>
    <n v="0"/>
    <n v="0"/>
    <n v="0"/>
    <n v="0"/>
    <n v="0"/>
  </r>
  <r>
    <x v="31"/>
    <s v="TSM Sta Eq, Fredonia 1&amp;2 OP"/>
    <s v="Transmission Plant - Electric"/>
    <n v="0"/>
    <n v="0"/>
    <n v="0"/>
    <n v="0"/>
    <n v="0"/>
    <n v="0"/>
    <n v="0"/>
    <n v="0"/>
    <n v="0"/>
    <n v="0"/>
    <n v="0"/>
    <n v="0"/>
    <n v="0"/>
    <n v="0"/>
  </r>
  <r>
    <x v="31"/>
    <s v="TSM Sta Eq, Lower Baker-RET"/>
    <s v="Transmission Plant - Electric"/>
    <n v="0"/>
    <n v="0"/>
    <n v="0"/>
    <n v="0"/>
    <n v="0"/>
    <n v="0"/>
    <n v="0"/>
    <n v="0"/>
    <n v="0"/>
    <n v="0"/>
    <n v="0"/>
    <n v="0"/>
    <n v="0"/>
    <n v="0"/>
  </r>
  <r>
    <x v="31"/>
    <s v="TSM Sta Eq, Mint Farm"/>
    <s v="Transmission Plant - Electric"/>
    <n v="0"/>
    <n v="0"/>
    <n v="0"/>
    <n v="0"/>
    <n v="0"/>
    <n v="0"/>
    <n v="0"/>
    <n v="0"/>
    <n v="0"/>
    <n v="0"/>
    <n v="0"/>
    <n v="0"/>
    <n v="0"/>
    <n v="0"/>
  </r>
  <r>
    <x v="31"/>
    <s v="TSM Sta Eq, Mint Farm OP"/>
    <s v="Transmission Plant - Electric"/>
    <n v="0"/>
    <n v="0"/>
    <n v="0"/>
    <n v="0"/>
    <n v="0"/>
    <n v="0"/>
    <n v="0"/>
    <n v="0"/>
    <n v="0"/>
    <n v="0"/>
    <n v="0"/>
    <n v="0"/>
    <n v="0"/>
    <n v="0"/>
  </r>
  <r>
    <x v="31"/>
    <s v="TSM Sta Eq, Mint Farm-NSC"/>
    <s v="Transmission Plant - Electric"/>
    <n v="0"/>
    <n v="0"/>
    <n v="0"/>
    <n v="0"/>
    <n v="0"/>
    <n v="0"/>
    <n v="0"/>
    <n v="0"/>
    <n v="0"/>
    <n v="0"/>
    <n v="0"/>
    <n v="0"/>
    <n v="0"/>
    <n v="0"/>
  </r>
  <r>
    <x v="31"/>
    <s v="TSM Sta Eq, Snoqualmie 1"/>
    <s v="Transmission Plant - Electric"/>
    <n v="0"/>
    <n v="0"/>
    <n v="0"/>
    <n v="0"/>
    <n v="0"/>
    <n v="0"/>
    <n v="0"/>
    <n v="0"/>
    <n v="0"/>
    <n v="0"/>
    <n v="0"/>
    <n v="0"/>
    <n v="0"/>
    <n v="0"/>
  </r>
  <r>
    <x v="31"/>
    <s v="TSM Sta Eq, Snoqualmie 2-RET"/>
    <s v="Transmission Plant - Electric"/>
    <n v="0"/>
    <n v="0"/>
    <n v="0"/>
    <n v="0"/>
    <n v="0"/>
    <n v="0"/>
    <n v="0"/>
    <n v="0"/>
    <n v="0"/>
    <n v="0"/>
    <n v="0"/>
    <n v="0"/>
    <n v="0"/>
    <n v="0"/>
  </r>
  <r>
    <x v="31"/>
    <s v="TSM Sta Eq, Upper Baker-RET"/>
    <s v="Transmission Plant - Electric"/>
    <n v="0"/>
    <n v="0"/>
    <n v="0"/>
    <n v="0"/>
    <n v="0"/>
    <n v="0"/>
    <n v="0"/>
    <n v="0"/>
    <n v="0"/>
    <n v="0"/>
    <n v="0"/>
    <n v="0"/>
    <n v="0"/>
    <n v="0"/>
  </r>
  <r>
    <x v="31"/>
    <s v="TSM Sta Eq, Wild Horse"/>
    <s v="Transmission Plant - Electric"/>
    <n v="0"/>
    <n v="0"/>
    <n v="0"/>
    <n v="0"/>
    <n v="0"/>
    <n v="0"/>
    <n v="0"/>
    <n v="0"/>
    <n v="0"/>
    <n v="0"/>
    <n v="0"/>
    <n v="0"/>
    <n v="0"/>
    <n v="0"/>
  </r>
  <r>
    <x v="31"/>
    <s v="TSM Sta Eq, Wild Horse-NSC"/>
    <s v="Transmission Plant - Electric"/>
    <n v="0"/>
    <n v="0"/>
    <n v="0"/>
    <n v="0"/>
    <n v="0"/>
    <n v="0"/>
    <n v="0"/>
    <n v="0"/>
    <n v="0"/>
    <n v="0"/>
    <n v="0"/>
    <n v="0"/>
    <n v="0"/>
    <n v="0"/>
  </r>
  <r>
    <x v="31"/>
    <s v="TSM Sta Eq, Wild Horse-WindRid"/>
    <s v="Transmission Plant - Electric"/>
    <n v="796"/>
    <n v="802"/>
    <n v="809"/>
    <n v="816"/>
    <n v="822"/>
    <n v="829"/>
    <n v="835"/>
    <n v="842"/>
    <n v="849"/>
    <n v="855"/>
    <n v="862"/>
    <n v="868"/>
    <n v="875"/>
    <n v="835319"/>
  </r>
  <r>
    <x v="31"/>
    <s v="TSM Sta Eq, Wind Ridge-Non-NSC"/>
    <s v="Transmission Plant - Electric"/>
    <n v="0"/>
    <n v="0"/>
    <n v="0"/>
    <n v="0"/>
    <n v="0"/>
    <n v="0"/>
    <n v="0"/>
    <n v="0"/>
    <n v="0"/>
    <n v="0"/>
    <n v="0"/>
    <n v="0"/>
    <n v="0"/>
    <n v="0"/>
  </r>
  <r>
    <x v="31"/>
    <s v="TSM Sta Eq, Wind Ridge-NonProj"/>
    <s v="Transmission Plant - Electric"/>
    <n v="973"/>
    <n v="981"/>
    <n v="989"/>
    <n v="998"/>
    <n v="1006"/>
    <n v="1014"/>
    <n v="1022"/>
    <n v="1031"/>
    <n v="1039"/>
    <n v="1047"/>
    <n v="1055"/>
    <n v="1064"/>
    <n v="1072"/>
    <n v="1022305"/>
  </r>
  <r>
    <x v="31"/>
    <s v="TSM Station Equipment"/>
    <s v="Transmission Plant - Electric"/>
    <n v="28390"/>
    <n v="28879"/>
    <n v="29369"/>
    <n v="29858"/>
    <n v="18707"/>
    <n v="16644"/>
    <n v="16839"/>
    <n v="17034"/>
    <n v="17227"/>
    <n v="17429"/>
    <n v="17630"/>
    <n v="17832"/>
    <n v="18034"/>
    <n v="20888425"/>
  </r>
  <r>
    <x v="31"/>
    <s v="TSM Station Equipment-NSC"/>
    <s v="Transmission Plant - Electric"/>
    <n v="0"/>
    <n v="0"/>
    <n v="0"/>
    <n v="0"/>
    <n v="0"/>
    <n v="0"/>
    <n v="0"/>
    <n v="0"/>
    <n v="0"/>
    <n v="0"/>
    <n v="0"/>
    <n v="0"/>
    <n v="0"/>
    <n v="0"/>
  </r>
  <r>
    <x v="31"/>
    <s v="WILD HORSE EXP SUB"/>
    <s v="Transmission Plant - Electric"/>
    <n v="0"/>
    <n v="0"/>
    <n v="0"/>
    <n v="0"/>
    <n v="0"/>
    <n v="0"/>
    <n v="0"/>
    <n v="0"/>
    <n v="0"/>
    <n v="0"/>
    <n v="0"/>
    <n v="0"/>
    <n v="0"/>
    <n v="0"/>
  </r>
  <r>
    <x v="31"/>
    <s v="WILD HORSE EXP SUB@PLANT"/>
    <s v="Transmission Plant - Electric"/>
    <n v="0"/>
    <n v="0"/>
    <n v="0"/>
    <n v="0"/>
    <n v="0"/>
    <n v="0"/>
    <n v="0"/>
    <n v="0"/>
    <n v="0"/>
    <n v="0"/>
    <n v="0"/>
    <n v="0"/>
    <n v="0"/>
    <n v="0"/>
  </r>
  <r>
    <x v="31"/>
    <s v="WILD HORSE EXP SUB@PLANT-NSC"/>
    <s v="Transmission Plant - Electric"/>
    <n v="0"/>
    <n v="0"/>
    <n v="0"/>
    <n v="0"/>
    <n v="0"/>
    <n v="0"/>
    <n v="0"/>
    <n v="0"/>
    <n v="0"/>
    <n v="0"/>
    <n v="0"/>
    <n v="0"/>
    <n v="0"/>
    <n v="0"/>
  </r>
  <r>
    <x v="31"/>
    <s v="WILD HORSE EXP SUB-NSC"/>
    <s v="Transmission Plant - Electric"/>
    <n v="0"/>
    <n v="0"/>
    <n v="0"/>
    <n v="0"/>
    <n v="0"/>
    <n v="0"/>
    <n v="0"/>
    <n v="0"/>
    <n v="0"/>
    <n v="0"/>
    <n v="0"/>
    <n v="0"/>
    <n v="0"/>
    <n v="0"/>
  </r>
  <r>
    <x v="31"/>
    <s v="WILD HORSE SUB@PLANT"/>
    <s v="Transmission Plant - Electric"/>
    <n v="0"/>
    <n v="0"/>
    <n v="0"/>
    <n v="0"/>
    <n v="0"/>
    <n v="0"/>
    <n v="0"/>
    <n v="0"/>
    <n v="0"/>
    <n v="0"/>
    <n v="0"/>
    <n v="0"/>
    <n v="0"/>
    <n v="0"/>
  </r>
  <r>
    <x v="31"/>
    <s v="WILD HORSE SUB@PLANT-NSC"/>
    <s v="Transmission Plant - Electric"/>
    <n v="0"/>
    <n v="0"/>
    <n v="0"/>
    <n v="0"/>
    <n v="0"/>
    <n v="0"/>
    <n v="0"/>
    <n v="0"/>
    <n v="0"/>
    <n v="0"/>
    <n v="0"/>
    <n v="0"/>
    <n v="0"/>
    <n v="0"/>
  </r>
  <r>
    <x v="31"/>
    <s v="6 TSM Sta Eq, Baker Common"/>
    <s v="Transmission Plant - Electric"/>
    <n v="0"/>
    <n v="0"/>
    <n v="0"/>
    <n v="0"/>
    <n v="0"/>
    <n v="0"/>
    <n v="0"/>
    <n v="0"/>
    <n v="0"/>
    <n v="0"/>
    <n v="0"/>
    <n v="0"/>
    <n v="0"/>
    <n v="0"/>
  </r>
  <r>
    <x v="31"/>
    <s v="6 TSM Sta Eq, Encogen"/>
    <s v="Transmission Plant - Electric"/>
    <n v="0"/>
    <n v="0"/>
    <n v="0"/>
    <n v="0"/>
    <n v="0"/>
    <n v="0"/>
    <n v="0"/>
    <n v="0"/>
    <n v="0"/>
    <n v="0"/>
    <n v="0"/>
    <n v="0"/>
    <n v="0"/>
    <n v="0"/>
  </r>
  <r>
    <x v="31"/>
    <s v="6 TSM Sta Eq, Encogen-NSC"/>
    <s v="Transmission Plant - Electric"/>
    <n v="0"/>
    <n v="0"/>
    <n v="0"/>
    <n v="0"/>
    <n v="0"/>
    <n v="0"/>
    <n v="0"/>
    <n v="0"/>
    <n v="0"/>
    <n v="0"/>
    <n v="0"/>
    <n v="0"/>
    <n v="0"/>
    <n v="0"/>
  </r>
  <r>
    <x v="31"/>
    <s v="6 TSM Sta Eq, Fredonia3&amp;4 O-NSC"/>
    <s v="Transmission Plant - Electric"/>
    <n v="0"/>
    <n v="0"/>
    <n v="0"/>
    <n v="0"/>
    <n v="0"/>
    <n v="0"/>
    <n v="0"/>
    <n v="0"/>
    <n v="0"/>
    <n v="0"/>
    <n v="0"/>
    <n v="0"/>
    <n v="0"/>
    <n v="0"/>
  </r>
  <r>
    <x v="31"/>
    <s v="6 TSM Sta Eq, Fredonia3&amp;4 OP"/>
    <s v="Transmission Plant - Electric"/>
    <n v="0"/>
    <n v="0"/>
    <n v="0"/>
    <n v="0"/>
    <n v="0"/>
    <n v="0"/>
    <n v="0"/>
    <n v="0"/>
    <n v="0"/>
    <n v="0"/>
    <n v="0"/>
    <n v="0"/>
    <n v="0"/>
    <n v="0"/>
  </r>
  <r>
    <x v="31"/>
    <s v="6 TSM Sta Eq, Goldendale"/>
    <s v="Transmission Plant - Electric"/>
    <n v="0"/>
    <n v="0"/>
    <n v="0"/>
    <n v="0"/>
    <n v="0"/>
    <n v="0"/>
    <n v="0"/>
    <n v="0"/>
    <n v="0"/>
    <n v="0"/>
    <n v="0"/>
    <n v="0"/>
    <n v="0"/>
    <n v="0"/>
  </r>
  <r>
    <x v="31"/>
    <s v="6 TSM Sta Eq, Goldendale-NSC"/>
    <s v="Transmission Plant - Electric"/>
    <n v="0"/>
    <n v="0"/>
    <n v="0"/>
    <n v="0"/>
    <n v="0"/>
    <n v="0"/>
    <n v="0"/>
    <n v="0"/>
    <n v="0"/>
    <n v="0"/>
    <n v="0"/>
    <n v="0"/>
    <n v="0"/>
    <n v="0"/>
  </r>
  <r>
    <x v="31"/>
    <s v="6 TSM Sta Eq, Hopkins Ridge"/>
    <s v="Transmission Plant - Electric"/>
    <n v="0"/>
    <n v="0"/>
    <n v="0"/>
    <n v="0"/>
    <n v="0"/>
    <n v="0"/>
    <n v="0"/>
    <n v="0"/>
    <n v="0"/>
    <n v="0"/>
    <n v="0"/>
    <n v="0"/>
    <n v="0"/>
    <n v="0"/>
  </r>
  <r>
    <x v="31"/>
    <s v="6 TSM Sta Eq, Hopkins Ridge Exp"/>
    <s v="Transmission Plant - Electric"/>
    <n v="0"/>
    <n v="0"/>
    <n v="0"/>
    <n v="0"/>
    <n v="0"/>
    <n v="0"/>
    <n v="0"/>
    <n v="0"/>
    <n v="0"/>
    <n v="0"/>
    <n v="0"/>
    <n v="0"/>
    <n v="0"/>
    <n v="0"/>
  </r>
  <r>
    <x v="31"/>
    <s v="6 TSM Sta Eq, Hopkins Ridge-NSC"/>
    <s v="Transmission Plant - Electric"/>
    <n v="0"/>
    <n v="0"/>
    <n v="0"/>
    <n v="0"/>
    <n v="0"/>
    <n v="0"/>
    <n v="0"/>
    <n v="0"/>
    <n v="0"/>
    <n v="0"/>
    <n v="0"/>
    <n v="0"/>
    <n v="0"/>
    <n v="0"/>
  </r>
  <r>
    <x v="31"/>
    <s v="6 TSM Sta Eq, Lower Baker"/>
    <s v="Transmission Plant - Electric"/>
    <n v="0"/>
    <n v="0"/>
    <n v="0"/>
    <n v="0"/>
    <n v="0"/>
    <n v="0"/>
    <n v="0"/>
    <n v="0"/>
    <n v="0"/>
    <n v="0"/>
    <n v="0"/>
    <n v="0"/>
    <n v="0"/>
    <n v="0"/>
  </r>
  <r>
    <x v="31"/>
    <s v="6 TSM Sta Eq, Lower Baker-NSC"/>
    <s v="Transmission Plant - Electric"/>
    <n v="0"/>
    <n v="0"/>
    <n v="0"/>
    <n v="0"/>
    <n v="0"/>
    <n v="0"/>
    <n v="0"/>
    <n v="0"/>
    <n v="0"/>
    <n v="0"/>
    <n v="0"/>
    <n v="0"/>
    <n v="0"/>
    <n v="0"/>
  </r>
  <r>
    <x v="31"/>
    <s v="6 TSM Sta Eq, Mint Farm"/>
    <s v="Transmission Plant - Electric"/>
    <n v="0"/>
    <n v="0"/>
    <n v="0"/>
    <n v="0"/>
    <n v="0"/>
    <n v="0"/>
    <n v="0"/>
    <n v="0"/>
    <n v="0"/>
    <n v="0"/>
    <n v="0"/>
    <n v="0"/>
    <n v="0"/>
    <n v="0"/>
  </r>
  <r>
    <x v="31"/>
    <s v="6 TSM Sta Eq, Mint Farm-NSC"/>
    <s v="Transmission Plant - Electric"/>
    <n v="0"/>
    <n v="0"/>
    <n v="0"/>
    <n v="0"/>
    <n v="0"/>
    <n v="0"/>
    <n v="0"/>
    <n v="0"/>
    <n v="0"/>
    <n v="0"/>
    <n v="0"/>
    <n v="0"/>
    <n v="0"/>
    <n v="0"/>
  </r>
  <r>
    <x v="31"/>
    <s v="6 TSM Sta Eq, Snoqualmie 1"/>
    <s v="Transmission Plant - Electric"/>
    <n v="0"/>
    <n v="0"/>
    <n v="0"/>
    <n v="0"/>
    <n v="0"/>
    <n v="0"/>
    <n v="0"/>
    <n v="0"/>
    <n v="0"/>
    <n v="0"/>
    <n v="0"/>
    <n v="0"/>
    <n v="0"/>
    <n v="0"/>
  </r>
  <r>
    <x v="31"/>
    <s v="6 TSM Sta Eq, Snoqualmie 1-NSC"/>
    <s v="Transmission Plant - Electric"/>
    <n v="0"/>
    <n v="0"/>
    <n v="0"/>
    <n v="0"/>
    <n v="0"/>
    <n v="0"/>
    <n v="0"/>
    <n v="0"/>
    <n v="0"/>
    <n v="0"/>
    <n v="0"/>
    <n v="0"/>
    <n v="0"/>
    <n v="0"/>
  </r>
  <r>
    <x v="31"/>
    <s v="6 TSM Sta Eq, Snoqualmie 2"/>
    <s v="Transmission Plant - Electric"/>
    <n v="0"/>
    <n v="0"/>
    <n v="0"/>
    <n v="0"/>
    <n v="0"/>
    <n v="0"/>
    <n v="0"/>
    <n v="0"/>
    <n v="0"/>
    <n v="0"/>
    <n v="0"/>
    <n v="0"/>
    <n v="0"/>
    <n v="0"/>
  </r>
  <r>
    <x v="31"/>
    <s v="6 TSM Sta Eq, Snoqualmie 2-NSC"/>
    <s v="Transmission Plant - Electric"/>
    <n v="0"/>
    <n v="0"/>
    <n v="0"/>
    <n v="0"/>
    <n v="0"/>
    <n v="0"/>
    <n v="0"/>
    <n v="0"/>
    <n v="0"/>
    <n v="0"/>
    <n v="0"/>
    <n v="0"/>
    <n v="0"/>
    <n v="0"/>
  </r>
  <r>
    <x v="31"/>
    <s v="6 TSM Sta Eq, Sumas SMC"/>
    <s v="Transmission Plant - Electric"/>
    <n v="0"/>
    <n v="0"/>
    <n v="0"/>
    <n v="0"/>
    <n v="0"/>
    <n v="0"/>
    <n v="0"/>
    <n v="0"/>
    <n v="0"/>
    <n v="0"/>
    <n v="0"/>
    <n v="0"/>
    <n v="0"/>
    <n v="0"/>
  </r>
  <r>
    <x v="31"/>
    <s v="6 TSM Sta Eq, Sumas SMC-NSC"/>
    <s v="Transmission Plant - Electric"/>
    <n v="0"/>
    <n v="0"/>
    <n v="0"/>
    <n v="0"/>
    <n v="0"/>
    <n v="0"/>
    <n v="0"/>
    <n v="0"/>
    <n v="0"/>
    <n v="0"/>
    <n v="0"/>
    <n v="0"/>
    <n v="0"/>
    <n v="0"/>
  </r>
  <r>
    <x v="31"/>
    <s v="6 TSM Sta Eq, Sumas SMS"/>
    <s v="Transmission Plant - Electric"/>
    <n v="32"/>
    <n v="33"/>
    <n v="34"/>
    <n v="35"/>
    <n v="37"/>
    <n v="38"/>
    <n v="39"/>
    <n v="40"/>
    <n v="41"/>
    <n v="42"/>
    <n v="44"/>
    <n v="45"/>
    <n v="46"/>
    <n v="38907"/>
  </r>
  <r>
    <x v="31"/>
    <s v="6 TSM Sta Eq, Sumas SMS-NSC"/>
    <s v="Transmission Plant - Electric"/>
    <n v="0"/>
    <n v="0"/>
    <n v="0"/>
    <n v="0"/>
    <n v="0"/>
    <n v="0"/>
    <n v="0"/>
    <n v="0"/>
    <n v="0"/>
    <n v="0"/>
    <n v="0"/>
    <n v="0"/>
    <n v="0"/>
    <n v="0"/>
  </r>
  <r>
    <x v="31"/>
    <s v="6 TSM Sta Eq, Upper Baker"/>
    <s v="Transmission Plant - Electric"/>
    <n v="0"/>
    <n v="0"/>
    <n v="0"/>
    <n v="0"/>
    <n v="0"/>
    <n v="0"/>
    <n v="0"/>
    <n v="0"/>
    <n v="0"/>
    <n v="0"/>
    <n v="0"/>
    <n v="0"/>
    <n v="0"/>
    <n v="0"/>
  </r>
  <r>
    <x v="31"/>
    <s v="6 TSM Sta Eq, Upper Baker-NSC"/>
    <s v="Transmission Plant - Electric"/>
    <n v="0"/>
    <n v="0"/>
    <n v="0"/>
    <n v="0"/>
    <n v="0"/>
    <n v="0"/>
    <n v="0"/>
    <n v="0"/>
    <n v="0"/>
    <n v="0"/>
    <n v="0"/>
    <n v="0"/>
    <n v="0"/>
    <n v="0"/>
  </r>
  <r>
    <x v="31"/>
    <s v="6 TSM Sta Eq, Wild Horse Solar"/>
    <s v="Transmission Plant - Electric"/>
    <n v="0"/>
    <n v="0"/>
    <n v="0"/>
    <n v="0"/>
    <n v="0"/>
    <n v="0"/>
    <n v="0"/>
    <n v="0"/>
    <n v="0"/>
    <n v="0"/>
    <n v="0"/>
    <n v="0"/>
    <n v="0"/>
    <n v="0"/>
  </r>
  <r>
    <x v="31"/>
    <s v="6 TSM Sta Eq, Wld Hrs Solar-NSC"/>
    <s v="Transmission Plant - Electric"/>
    <n v="0"/>
    <n v="0"/>
    <n v="0"/>
    <n v="0"/>
    <n v="0"/>
    <n v="0"/>
    <n v="0"/>
    <n v="0"/>
    <n v="0"/>
    <n v="0"/>
    <n v="0"/>
    <n v="0"/>
    <n v="0"/>
    <n v="0"/>
  </r>
  <r>
    <x v="31"/>
    <s v="6 TSM Substation Equipment"/>
    <s v="Transmission Plant - Electric"/>
    <n v="0"/>
    <n v="0"/>
    <n v="0"/>
    <n v="0"/>
    <n v="11423"/>
    <n v="11742"/>
    <n v="12041"/>
    <n v="12344"/>
    <n v="12652"/>
    <n v="12959"/>
    <n v="13277"/>
    <n v="13604"/>
    <n v="13935"/>
    <n v="8917552"/>
  </r>
  <r>
    <x v="31"/>
    <s v="6 TSM Substation Equipment-NSC"/>
    <s v="Transmission Plant - Electric"/>
    <n v="0"/>
    <n v="0"/>
    <n v="0"/>
    <n v="0"/>
    <n v="0"/>
    <n v="0"/>
    <n v="0"/>
    <n v="0"/>
    <n v="0"/>
    <n v="0"/>
    <n v="0"/>
    <n v="0"/>
    <n v="0"/>
    <n v="0"/>
  </r>
  <r>
    <x v="31"/>
    <s v="7 DONOTUSE Sub, Fairchild"/>
    <s v="Transmission Plant - Electric"/>
    <n v="0"/>
    <n v="0"/>
    <n v="0"/>
    <n v="0"/>
    <n v="0"/>
    <n v="0"/>
    <n v="0"/>
    <n v="0"/>
    <n v="0"/>
    <n v="0"/>
    <n v="0"/>
    <n v="0"/>
    <n v="0"/>
    <n v="0"/>
  </r>
  <r>
    <x v="31"/>
    <s v="7 DONOTUSE Sub, Texaco E"/>
    <s v="Transmission Plant - Electric"/>
    <n v="0"/>
    <n v="0"/>
    <n v="0"/>
    <n v="0"/>
    <n v="0"/>
    <n v="0"/>
    <n v="0"/>
    <n v="0"/>
    <n v="0"/>
    <n v="0"/>
    <n v="0"/>
    <n v="0"/>
    <n v="0"/>
    <n v="0"/>
  </r>
  <r>
    <x v="31"/>
    <s v="7 DONOTUSE, Cov-Ber"/>
    <s v="Transmission Plant - Electric"/>
    <n v="0"/>
    <n v="0"/>
    <n v="0"/>
    <n v="0"/>
    <n v="0"/>
    <n v="0"/>
    <n v="0"/>
    <n v="0"/>
    <n v="0"/>
    <n v="0"/>
    <n v="0"/>
    <n v="0"/>
    <n v="0"/>
    <n v="0"/>
  </r>
  <r>
    <x v="31"/>
    <s v="7 DONOTUSE, Sub, Alpac"/>
    <s v="Transmission Plant - Electric"/>
    <n v="0"/>
    <n v="0"/>
    <n v="0"/>
    <n v="0"/>
    <n v="0"/>
    <n v="0"/>
    <n v="0"/>
    <n v="0"/>
    <n v="0"/>
    <n v="0"/>
    <n v="0"/>
    <n v="0"/>
    <n v="0"/>
    <n v="0"/>
  </r>
  <r>
    <x v="31"/>
    <s v="7 DONOTUSE, Sub, Arco C"/>
    <s v="Transmission Plant - Electric"/>
    <n v="0"/>
    <n v="0"/>
    <n v="0"/>
    <n v="0"/>
    <n v="0"/>
    <n v="0"/>
    <n v="0"/>
    <n v="0"/>
    <n v="0"/>
    <n v="0"/>
    <n v="0"/>
    <n v="0"/>
    <n v="0"/>
    <n v="0"/>
  </r>
  <r>
    <x v="31"/>
    <s v="7 DONOTUSE, Sub, Arco N"/>
    <s v="Transmission Plant - Electric"/>
    <n v="0"/>
    <n v="0"/>
    <n v="0"/>
    <n v="0"/>
    <n v="0"/>
    <n v="0"/>
    <n v="0"/>
    <n v="0"/>
    <n v="0"/>
    <n v="0"/>
    <n v="0"/>
    <n v="0"/>
    <n v="0"/>
    <n v="0"/>
  </r>
  <r>
    <x v="31"/>
    <s v="7 DONOTUSE, Sub, Arco S"/>
    <s v="Transmission Plant - Electric"/>
    <n v="0"/>
    <n v="0"/>
    <n v="0"/>
    <n v="0"/>
    <n v="0"/>
    <n v="0"/>
    <n v="0"/>
    <n v="0"/>
    <n v="0"/>
    <n v="0"/>
    <n v="0"/>
    <n v="0"/>
    <n v="0"/>
    <n v="0"/>
  </r>
  <r>
    <x v="31"/>
    <s v="7 DONOTUSE, Sub, BoeingRen"/>
    <s v="Transmission Plant - Electric"/>
    <n v="0"/>
    <n v="0"/>
    <n v="0"/>
    <n v="0"/>
    <n v="0"/>
    <n v="0"/>
    <n v="0"/>
    <n v="0"/>
    <n v="0"/>
    <n v="0"/>
    <n v="0"/>
    <n v="0"/>
    <n v="0"/>
    <n v="0"/>
  </r>
  <r>
    <x v="31"/>
    <s v="7 DONOTUSE, Sub, Capitol"/>
    <s v="Transmission Plant - Electric"/>
    <n v="0"/>
    <n v="0"/>
    <n v="0"/>
    <n v="0"/>
    <n v="0"/>
    <n v="0"/>
    <n v="0"/>
    <n v="0"/>
    <n v="0"/>
    <n v="0"/>
    <n v="0"/>
    <n v="0"/>
    <n v="0"/>
    <n v="0"/>
  </r>
  <r>
    <x v="31"/>
    <s v="7 DONOTUSE, Sub, Clover V"/>
    <s v="Transmission Plant - Electric"/>
    <n v="0"/>
    <n v="0"/>
    <n v="0"/>
    <n v="0"/>
    <n v="0"/>
    <n v="0"/>
    <n v="0"/>
    <n v="0"/>
    <n v="0"/>
    <n v="0"/>
    <n v="0"/>
    <n v="0"/>
    <n v="0"/>
    <n v="0"/>
  </r>
  <r>
    <x v="31"/>
    <s v="7 DONOTUSE, Sub, LiquidAir"/>
    <s v="Transmission Plant - Electric"/>
    <n v="0"/>
    <n v="0"/>
    <n v="0"/>
    <n v="0"/>
    <n v="0"/>
    <n v="0"/>
    <n v="0"/>
    <n v="0"/>
    <n v="0"/>
    <n v="0"/>
    <n v="0"/>
    <n v="0"/>
    <n v="0"/>
    <n v="0"/>
  </r>
  <r>
    <x v="31"/>
    <s v="7 DONOTUSE, Sub, MillerBay"/>
    <s v="Transmission Plant - Electric"/>
    <n v="0"/>
    <n v="0"/>
    <n v="0"/>
    <n v="0"/>
    <n v="0"/>
    <n v="0"/>
    <n v="0"/>
    <n v="0"/>
    <n v="0"/>
    <n v="0"/>
    <n v="0"/>
    <n v="0"/>
    <n v="0"/>
    <n v="0"/>
  </r>
  <r>
    <x v="31"/>
    <s v="7 DONOTUSE, Sub, Olym Avon"/>
    <s v="Transmission Plant - Electric"/>
    <n v="0"/>
    <n v="0"/>
    <n v="0"/>
    <n v="0"/>
    <n v="0"/>
    <n v="0"/>
    <n v="0"/>
    <n v="0"/>
    <n v="0"/>
    <n v="0"/>
    <n v="0"/>
    <n v="0"/>
    <n v="0"/>
    <n v="0"/>
  </r>
  <r>
    <x v="31"/>
    <s v="7 DONOTUSE, Sub, Olym Rntn"/>
    <s v="Transmission Plant - Electric"/>
    <n v="0"/>
    <n v="0"/>
    <n v="0"/>
    <n v="0"/>
    <n v="0"/>
    <n v="0"/>
    <n v="0"/>
    <n v="0"/>
    <n v="0"/>
    <n v="0"/>
    <n v="0"/>
    <n v="0"/>
    <n v="0"/>
    <n v="0"/>
  </r>
  <r>
    <x v="31"/>
    <s v="7 DONOTUSE, Sub, Paccar"/>
    <s v="Transmission Plant - Electric"/>
    <n v="0"/>
    <n v="0"/>
    <n v="0"/>
    <n v="0"/>
    <n v="0"/>
    <n v="0"/>
    <n v="0"/>
    <n v="0"/>
    <n v="0"/>
    <n v="0"/>
    <n v="0"/>
    <n v="0"/>
    <n v="0"/>
    <n v="0"/>
  </r>
  <r>
    <x v="31"/>
    <s v="7 DONOTUSE, Sub, Texaco W"/>
    <s v="Transmission Plant - Electric"/>
    <n v="0"/>
    <n v="0"/>
    <n v="0"/>
    <n v="0"/>
    <n v="0"/>
    <n v="0"/>
    <n v="0"/>
    <n v="0"/>
    <n v="0"/>
    <n v="0"/>
    <n v="0"/>
    <n v="0"/>
    <n v="0"/>
    <n v="0"/>
  </r>
  <r>
    <x v="31"/>
    <s v="7 DONOTUSE, Sub, Vitulli"/>
    <s v="Transmission Plant - Electric"/>
    <n v="0"/>
    <n v="0"/>
    <n v="0"/>
    <n v="0"/>
    <n v="0"/>
    <n v="0"/>
    <n v="0"/>
    <n v="0"/>
    <n v="0"/>
    <n v="0"/>
    <n v="0"/>
    <n v="0"/>
    <n v="0"/>
    <n v="0"/>
  </r>
  <r>
    <x v="31"/>
    <s v="7 DONOTUSE, Sub, Waterfront"/>
    <s v="Transmission Plant - Electric"/>
    <n v="0"/>
    <n v="0"/>
    <n v="0"/>
    <n v="0"/>
    <n v="0"/>
    <n v="0"/>
    <n v="0"/>
    <n v="0"/>
    <n v="0"/>
    <n v="0"/>
    <n v="0"/>
    <n v="0"/>
    <n v="0"/>
    <n v="0"/>
  </r>
  <r>
    <x v="31"/>
    <s v="7 TSM Poles, Sumas OP"/>
    <s v="Transmission Plant - Electric"/>
    <n v="0"/>
    <n v="0"/>
    <n v="0"/>
    <n v="0"/>
    <n v="0"/>
    <n v="0"/>
    <n v="0"/>
    <n v="0"/>
    <n v="0"/>
    <n v="0"/>
    <n v="0"/>
    <n v="0"/>
    <n v="0"/>
    <n v="0"/>
  </r>
  <r>
    <x v="31"/>
    <s v="7 TSM Poles, Sumas OP-NSC"/>
    <s v="Transmission Plant - Electric"/>
    <n v="0"/>
    <n v="0"/>
    <n v="0"/>
    <n v="0"/>
    <n v="0"/>
    <n v="0"/>
    <n v="0"/>
    <n v="0"/>
    <n v="0"/>
    <n v="0"/>
    <n v="0"/>
    <n v="0"/>
    <n v="0"/>
    <n v="0"/>
  </r>
  <r>
    <x v="31"/>
    <s v="7 TSM Sta Eq, Baker Common"/>
    <s v="Transmission Plant - Electric"/>
    <n v="0"/>
    <n v="0"/>
    <n v="0"/>
    <n v="0"/>
    <n v="0"/>
    <n v="0"/>
    <n v="0"/>
    <n v="0"/>
    <n v="0"/>
    <n v="0"/>
    <n v="0"/>
    <n v="0"/>
    <n v="0"/>
    <n v="0"/>
  </r>
  <r>
    <x v="31"/>
    <s v="7 TSM Sta Eq, Encogen"/>
    <s v="Transmission Plant - Electric"/>
    <n v="0"/>
    <n v="0"/>
    <n v="0"/>
    <n v="0"/>
    <n v="0"/>
    <n v="0"/>
    <n v="0"/>
    <n v="0"/>
    <n v="0"/>
    <n v="0"/>
    <n v="0"/>
    <n v="0"/>
    <n v="0"/>
    <n v="0"/>
  </r>
  <r>
    <x v="31"/>
    <s v="7 TSM Sta Eq, Encogen-NSC"/>
    <s v="Transmission Plant - Electric"/>
    <n v="0"/>
    <n v="0"/>
    <n v="0"/>
    <n v="0"/>
    <n v="0"/>
    <n v="0"/>
    <n v="0"/>
    <n v="0"/>
    <n v="0"/>
    <n v="0"/>
    <n v="0"/>
    <n v="0"/>
    <n v="0"/>
    <n v="0"/>
  </r>
  <r>
    <x v="31"/>
    <s v="7 TSM Sta Eq, Fredonia3&amp;4 O-NSC"/>
    <s v="Transmission Plant - Electric"/>
    <n v="0"/>
    <n v="0"/>
    <n v="0"/>
    <n v="0"/>
    <n v="0"/>
    <n v="0"/>
    <n v="0"/>
    <n v="0"/>
    <n v="0"/>
    <n v="0"/>
    <n v="0"/>
    <n v="0"/>
    <n v="0"/>
    <n v="0"/>
  </r>
  <r>
    <x v="31"/>
    <s v="7 TSM Sta Eq, Fredonia3&amp;4 OP"/>
    <s v="Transmission Plant - Electric"/>
    <n v="2101"/>
    <n v="2110"/>
    <n v="2119"/>
    <n v="2128"/>
    <n v="2137"/>
    <n v="2145"/>
    <n v="2154"/>
    <n v="2163"/>
    <n v="2172"/>
    <n v="2181"/>
    <n v="2190"/>
    <n v="2199"/>
    <n v="2208"/>
    <n v="2154353"/>
  </r>
  <r>
    <x v="31"/>
    <s v="7 TSM Sta Eq, Goldendale"/>
    <s v="Transmission Plant - Electric"/>
    <n v="0"/>
    <n v="0"/>
    <n v="0"/>
    <n v="0"/>
    <n v="0"/>
    <n v="0"/>
    <n v="0"/>
    <n v="0"/>
    <n v="0"/>
    <n v="0"/>
    <n v="0"/>
    <n v="0"/>
    <n v="0"/>
    <n v="0"/>
  </r>
  <r>
    <x v="31"/>
    <s v="7 TSM Sta Eq, Goldendale OP"/>
    <s v="Transmission Plant - Electric"/>
    <n v="0"/>
    <n v="0"/>
    <n v="0"/>
    <n v="0"/>
    <n v="0"/>
    <n v="0"/>
    <n v="0"/>
    <n v="0"/>
    <n v="0"/>
    <n v="0"/>
    <n v="0"/>
    <n v="0"/>
    <n v="0"/>
    <n v="0"/>
  </r>
  <r>
    <x v="31"/>
    <s v="7 TSM Sta Eq, Goldendale OP-NSC"/>
    <s v="Transmission Plant - Electric"/>
    <n v="0"/>
    <n v="0"/>
    <n v="0"/>
    <n v="0"/>
    <n v="0"/>
    <n v="0"/>
    <n v="0"/>
    <n v="0"/>
    <n v="0"/>
    <n v="0"/>
    <n v="0"/>
    <n v="0"/>
    <n v="0"/>
    <n v="0"/>
  </r>
  <r>
    <x v="31"/>
    <s v="7 TSM Sta Eq, Goldendale-NSC"/>
    <s v="Transmission Plant - Electric"/>
    <n v="0"/>
    <n v="0"/>
    <n v="0"/>
    <n v="0"/>
    <n v="0"/>
    <n v="0"/>
    <n v="0"/>
    <n v="0"/>
    <n v="0"/>
    <n v="0"/>
    <n v="0"/>
    <n v="0"/>
    <n v="0"/>
    <n v="0"/>
  </r>
  <r>
    <x v="31"/>
    <s v="7 TSM Sta Eq, Hop Ridge Exp-NSC"/>
    <s v="Transmission Plant - Electric"/>
    <n v="0"/>
    <n v="0"/>
    <n v="0"/>
    <n v="0"/>
    <n v="0"/>
    <n v="0"/>
    <n v="0"/>
    <n v="0"/>
    <n v="0"/>
    <n v="0"/>
    <n v="0"/>
    <n v="0"/>
    <n v="0"/>
    <n v="0"/>
  </r>
  <r>
    <x v="31"/>
    <s v="7 TSM Sta Eq, Hopkins Ridge"/>
    <s v="Transmission Plant - Electric"/>
    <n v="0"/>
    <n v="0"/>
    <n v="0"/>
    <n v="0"/>
    <n v="0"/>
    <n v="0"/>
    <n v="0"/>
    <n v="0"/>
    <n v="0"/>
    <n v="0"/>
    <n v="0"/>
    <n v="0"/>
    <n v="0"/>
    <n v="0"/>
  </r>
  <r>
    <x v="31"/>
    <s v="7 TSM Sta Eq, Hopkins Ridge Exp"/>
    <s v="Transmission Plant - Electric"/>
    <n v="154"/>
    <n v="155"/>
    <n v="157"/>
    <n v="159"/>
    <n v="160"/>
    <n v="162"/>
    <n v="164"/>
    <n v="165"/>
    <n v="167"/>
    <n v="169"/>
    <n v="170"/>
    <n v="172"/>
    <n v="174"/>
    <n v="163652"/>
  </r>
  <r>
    <x v="31"/>
    <s v="7 TSM Sta Eq, Hopkins Ridge-NSC"/>
    <s v="Transmission Plant - Electric"/>
    <n v="0"/>
    <n v="0"/>
    <n v="0"/>
    <n v="0"/>
    <n v="0"/>
    <n v="0"/>
    <n v="0"/>
    <n v="0"/>
    <n v="0"/>
    <n v="0"/>
    <n v="0"/>
    <n v="0"/>
    <n v="0"/>
    <n v="0"/>
  </r>
  <r>
    <x v="31"/>
    <s v="7 TSM Sta Eq, Lower Baker"/>
    <s v="Transmission Plant - Electric"/>
    <n v="0"/>
    <n v="0"/>
    <n v="0"/>
    <n v="0"/>
    <n v="0"/>
    <n v="0"/>
    <n v="0"/>
    <n v="0"/>
    <n v="0"/>
    <n v="0"/>
    <n v="0"/>
    <n v="0"/>
    <n v="0"/>
    <n v="0"/>
  </r>
  <r>
    <x v="31"/>
    <s v="7 TSM Sta Eq, Lower Baker-NSC"/>
    <s v="Transmission Plant - Electric"/>
    <n v="0"/>
    <n v="0"/>
    <n v="0"/>
    <n v="0"/>
    <n v="0"/>
    <n v="0"/>
    <n v="0"/>
    <n v="0"/>
    <n v="0"/>
    <n v="0"/>
    <n v="0"/>
    <n v="0"/>
    <n v="0"/>
    <n v="0"/>
  </r>
  <r>
    <x v="31"/>
    <s v="7 TSM Sta Eq, Mint Farm"/>
    <s v="Transmission Plant - Electric"/>
    <n v="0"/>
    <n v="0"/>
    <n v="0"/>
    <n v="0"/>
    <n v="0"/>
    <n v="0"/>
    <n v="0"/>
    <n v="0"/>
    <n v="0"/>
    <n v="0"/>
    <n v="0"/>
    <n v="0"/>
    <n v="0"/>
    <n v="0"/>
  </r>
  <r>
    <x v="31"/>
    <s v="7 TSM Sta Eq, Mint Farm OP"/>
    <s v="Transmission Plant - Electric"/>
    <n v="0"/>
    <n v="0"/>
    <n v="0"/>
    <n v="0"/>
    <n v="0"/>
    <n v="0"/>
    <n v="0"/>
    <n v="0"/>
    <n v="0"/>
    <n v="0"/>
    <n v="0"/>
    <n v="0"/>
    <n v="0"/>
    <n v="0"/>
  </r>
  <r>
    <x v="31"/>
    <s v="7 TSM Sta Eq, Mint Farm OP-NSC"/>
    <s v="Transmission Plant - Electric"/>
    <n v="0"/>
    <n v="0"/>
    <n v="0"/>
    <n v="0"/>
    <n v="0"/>
    <n v="0"/>
    <n v="0"/>
    <n v="0"/>
    <n v="0"/>
    <n v="0"/>
    <n v="0"/>
    <n v="0"/>
    <n v="0"/>
    <n v="0"/>
  </r>
  <r>
    <x v="31"/>
    <s v="7 TSM Sta Eq, Mint Farm-NSC"/>
    <s v="Transmission Plant - Electric"/>
    <n v="0"/>
    <n v="0"/>
    <n v="0"/>
    <n v="0"/>
    <n v="0"/>
    <n v="0"/>
    <n v="0"/>
    <n v="0"/>
    <n v="0"/>
    <n v="0"/>
    <n v="0"/>
    <n v="0"/>
    <n v="0"/>
    <n v="0"/>
  </r>
  <r>
    <x v="31"/>
    <s v="7 TSM Sta Eq, Snoqualmie 1"/>
    <s v="Transmission Plant - Electric"/>
    <n v="0"/>
    <n v="0"/>
    <n v="0"/>
    <n v="0"/>
    <n v="0"/>
    <n v="0"/>
    <n v="0"/>
    <n v="0"/>
    <n v="0"/>
    <n v="0"/>
    <n v="0"/>
    <n v="0"/>
    <n v="0"/>
    <n v="0"/>
  </r>
  <r>
    <x v="31"/>
    <s v="7 TSM Sta Eq, Snoqualmie 1-NSC"/>
    <s v="Transmission Plant - Electric"/>
    <n v="0"/>
    <n v="0"/>
    <n v="0"/>
    <n v="0"/>
    <n v="0"/>
    <n v="0"/>
    <n v="0"/>
    <n v="0"/>
    <n v="0"/>
    <n v="0"/>
    <n v="0"/>
    <n v="0"/>
    <n v="0"/>
    <n v="0"/>
  </r>
  <r>
    <x v="31"/>
    <s v="7 TSM Sta Eq, Snoqualmie 2"/>
    <s v="Transmission Plant - Electric"/>
    <n v="0"/>
    <n v="0"/>
    <n v="0"/>
    <n v="0"/>
    <n v="0"/>
    <n v="0"/>
    <n v="0"/>
    <n v="0"/>
    <n v="0"/>
    <n v="0"/>
    <n v="0"/>
    <n v="0"/>
    <n v="0"/>
    <n v="0"/>
  </r>
  <r>
    <x v="31"/>
    <s v="7 TSM Sta Eq, Snoqualmie 2-NSC"/>
    <s v="Transmission Plant - Electric"/>
    <n v="0"/>
    <n v="0"/>
    <n v="0"/>
    <n v="0"/>
    <n v="0"/>
    <n v="0"/>
    <n v="0"/>
    <n v="0"/>
    <n v="0"/>
    <n v="0"/>
    <n v="0"/>
    <n v="0"/>
    <n v="0"/>
    <n v="0"/>
  </r>
  <r>
    <x v="31"/>
    <s v="7 TSM Sta Eq, Sumas SMC"/>
    <s v="Transmission Plant - Electric"/>
    <n v="0"/>
    <n v="0"/>
    <n v="0"/>
    <n v="0"/>
    <n v="0"/>
    <n v="0"/>
    <n v="0"/>
    <n v="0"/>
    <n v="0"/>
    <n v="0"/>
    <n v="0"/>
    <n v="0"/>
    <n v="0"/>
    <n v="0"/>
  </r>
  <r>
    <x v="31"/>
    <s v="7 TSM Sta Eq, Sumas SMS"/>
    <s v="Transmission Plant - Electric"/>
    <n v="0"/>
    <n v="0"/>
    <n v="0"/>
    <n v="0"/>
    <n v="0"/>
    <n v="0"/>
    <n v="0"/>
    <n v="0"/>
    <n v="0"/>
    <n v="0"/>
    <n v="0"/>
    <n v="0"/>
    <n v="0"/>
    <n v="0"/>
  </r>
  <r>
    <x v="31"/>
    <s v="7 TSM Sta Eq, Upper Baker"/>
    <s v="Transmission Plant - Electric"/>
    <n v="0"/>
    <n v="0"/>
    <n v="0"/>
    <n v="0"/>
    <n v="0"/>
    <n v="0"/>
    <n v="0"/>
    <n v="0"/>
    <n v="0"/>
    <n v="0"/>
    <n v="0"/>
    <n v="0"/>
    <n v="0"/>
    <n v="0"/>
  </r>
  <r>
    <x v="31"/>
    <s v="7 TSM Sta Eq, Upper Baker-NSC"/>
    <s v="Transmission Plant - Electric"/>
    <n v="0"/>
    <n v="0"/>
    <n v="0"/>
    <n v="0"/>
    <n v="0"/>
    <n v="0"/>
    <n v="0"/>
    <n v="0"/>
    <n v="0"/>
    <n v="0"/>
    <n v="0"/>
    <n v="0"/>
    <n v="0"/>
    <n v="0"/>
  </r>
  <r>
    <x v="31"/>
    <s v="7 TSM Sta Eq, Wild Horse Solar"/>
    <s v="Transmission Plant - Electric"/>
    <n v="0"/>
    <n v="0"/>
    <n v="0"/>
    <n v="0"/>
    <n v="0"/>
    <n v="0"/>
    <n v="0"/>
    <n v="0"/>
    <n v="0"/>
    <n v="0"/>
    <n v="0"/>
    <n v="0"/>
    <n v="0"/>
    <n v="0"/>
  </r>
  <r>
    <x v="31"/>
    <s v="7 TSM Sta Eq, Wld Hrs Solar-NSC"/>
    <s v="Transmission Plant - Electric"/>
    <n v="0"/>
    <n v="0"/>
    <n v="0"/>
    <n v="0"/>
    <n v="0"/>
    <n v="0"/>
    <n v="0"/>
    <n v="0"/>
    <n v="0"/>
    <n v="0"/>
    <n v="0"/>
    <n v="0"/>
    <n v="0"/>
    <n v="0"/>
  </r>
  <r>
    <x v="31"/>
    <s v="7 TSM Sub Eq, Sumas OP-SMC"/>
    <s v="Transmission Plant - Electric"/>
    <n v="0"/>
    <n v="0"/>
    <n v="0"/>
    <n v="0"/>
    <n v="0"/>
    <n v="0"/>
    <n v="0"/>
    <n v="0"/>
    <n v="0"/>
    <n v="0"/>
    <n v="0"/>
    <n v="0"/>
    <n v="0"/>
    <n v="0"/>
  </r>
  <r>
    <x v="31"/>
    <s v="7 TSM Sub Eq, Sumas OP-SMC-NSC"/>
    <s v="Transmission Plant - Electric"/>
    <n v="0"/>
    <n v="0"/>
    <n v="0"/>
    <n v="0"/>
    <n v="0"/>
    <n v="0"/>
    <n v="0"/>
    <n v="0"/>
    <n v="0"/>
    <n v="0"/>
    <n v="0"/>
    <n v="0"/>
    <n v="0"/>
    <n v="0"/>
  </r>
  <r>
    <x v="31"/>
    <s v="7 TSM Sub Eq, Sumas OP-SMS"/>
    <s v="Transmission Plant - Electric"/>
    <n v="0"/>
    <n v="0"/>
    <n v="0"/>
    <n v="0"/>
    <n v="0"/>
    <n v="0"/>
    <n v="0"/>
    <n v="0"/>
    <n v="0"/>
    <n v="0"/>
    <n v="0"/>
    <n v="0"/>
    <n v="0"/>
    <n v="141"/>
  </r>
  <r>
    <x v="31"/>
    <s v="7 TSM Sub Eq, Sumas OP-SMS-NSC"/>
    <s v="Transmission Plant - Electric"/>
    <n v="0"/>
    <n v="0"/>
    <n v="0"/>
    <n v="0"/>
    <n v="0"/>
    <n v="0"/>
    <n v="0"/>
    <n v="0"/>
    <n v="0"/>
    <n v="0"/>
    <n v="0"/>
    <n v="0"/>
    <n v="0"/>
    <n v="0"/>
  </r>
  <r>
    <x v="31"/>
    <s v="7 TSM Substation Equipment"/>
    <s v="Transmission Plant - Electric"/>
    <n v="65945"/>
    <n v="66340"/>
    <n v="66721"/>
    <n v="67041"/>
    <n v="65262"/>
    <n v="65642"/>
    <n v="65968"/>
    <n v="65771"/>
    <n v="66072"/>
    <n v="66213"/>
    <n v="66549"/>
    <n v="66938"/>
    <n v="67327"/>
    <n v="66262829"/>
  </r>
  <r>
    <x v="31"/>
    <s v="7 TSM Substation Equipment-NSC"/>
    <s v="Transmission Plant - Electric"/>
    <n v="0"/>
    <n v="0"/>
    <n v="0"/>
    <n v="0"/>
    <n v="0"/>
    <n v="0"/>
    <n v="0"/>
    <n v="0"/>
    <n v="0"/>
    <n v="0"/>
    <n v="0"/>
    <n v="0"/>
    <n v="0"/>
    <n v="0"/>
  </r>
  <r>
    <x v="31"/>
    <s v="8 (LIF) Sta Eq, Sub-Txe"/>
    <s v="Transmission Plant - Electric"/>
    <n v="204"/>
    <n v="205"/>
    <n v="206"/>
    <n v="207"/>
    <n v="207"/>
    <n v="208"/>
    <n v="209"/>
    <n v="210"/>
    <n v="211"/>
    <n v="211"/>
    <n v="212"/>
    <n v="213"/>
    <n v="214"/>
    <n v="209007"/>
  </r>
  <r>
    <x v="31"/>
    <s v="8 (LIF) Sta Eq, Sub-Txe-NSC"/>
    <s v="Transmission Plant - Electric"/>
    <n v="0"/>
    <n v="0"/>
    <n v="0"/>
    <n v="0"/>
    <n v="0"/>
    <n v="0"/>
    <n v="0"/>
    <n v="0"/>
    <n v="0"/>
    <n v="0"/>
    <n v="0"/>
    <n v="0"/>
    <n v="0"/>
    <n v="0"/>
  </r>
  <r>
    <x v="31"/>
    <s v="9 (GIF) Sta Eq, Arco Central"/>
    <s v="Transmission Plant - Electric"/>
    <n v="82"/>
    <n v="83"/>
    <n v="83"/>
    <n v="83"/>
    <n v="83"/>
    <n v="84"/>
    <n v="84"/>
    <n v="84"/>
    <n v="84"/>
    <n v="85"/>
    <n v="85"/>
    <n v="85"/>
    <n v="85"/>
    <n v="83835"/>
  </r>
  <r>
    <x v="31"/>
    <s v="9 (GIF) Sta Eq, Arco Centra-NSC"/>
    <s v="Transmission Plant - Electric"/>
    <n v="0"/>
    <n v="0"/>
    <n v="0"/>
    <n v="0"/>
    <n v="0"/>
    <n v="0"/>
    <n v="0"/>
    <n v="0"/>
    <n v="0"/>
    <n v="0"/>
    <n v="0"/>
    <n v="0"/>
    <n v="0"/>
    <n v="0"/>
  </r>
  <r>
    <x v="31"/>
    <s v="9 (GIF) Sta Eq, Baker River Sw"/>
    <s v="Transmission Plant - Electric"/>
    <n v="76"/>
    <n v="76"/>
    <n v="77"/>
    <n v="77"/>
    <n v="77"/>
    <n v="77"/>
    <n v="78"/>
    <n v="78"/>
    <n v="78"/>
    <n v="78"/>
    <n v="79"/>
    <n v="79"/>
    <n v="79"/>
    <n v="77569"/>
  </r>
  <r>
    <x v="31"/>
    <s v="9 (GIF) Sta Eq, Baker River-NSC"/>
    <s v="Transmission Plant - Electric"/>
    <n v="0"/>
    <n v="0"/>
    <n v="0"/>
    <n v="0"/>
    <n v="0"/>
    <n v="0"/>
    <n v="0"/>
    <n v="0"/>
    <n v="0"/>
    <n v="0"/>
    <n v="0"/>
    <n v="0"/>
    <n v="0"/>
    <n v="0"/>
  </r>
  <r>
    <x v="31"/>
    <s v="9 (GIF) Sta Eq, Colstrip 1-2"/>
    <s v="Transmission Plant - Electric"/>
    <n v="1172"/>
    <n v="1174"/>
    <n v="1176"/>
    <n v="1179"/>
    <n v="1181"/>
    <n v="1183"/>
    <n v="1185"/>
    <n v="1187"/>
    <n v="1189"/>
    <n v="1191"/>
    <n v="1194"/>
    <n v="1196"/>
    <n v="1198"/>
    <n v="1185005"/>
  </r>
  <r>
    <x v="31"/>
    <s v="9 (GIF) Sta Eq, Colstrip 3-4"/>
    <s v="Transmission Plant - Electric"/>
    <n v="2763"/>
    <n v="2769"/>
    <n v="2775"/>
    <n v="2781"/>
    <n v="2787"/>
    <n v="2793"/>
    <n v="2799"/>
    <n v="2806"/>
    <n v="2812"/>
    <n v="2818"/>
    <n v="2824"/>
    <n v="2830"/>
    <n v="2836"/>
    <n v="2799467"/>
  </r>
  <r>
    <x v="31"/>
    <s v="9 (GIF) Sta Eq, Colstrip1-2-NSC"/>
    <s v="Transmission Plant - Electric"/>
    <n v="0"/>
    <n v="0"/>
    <n v="0"/>
    <n v="0"/>
    <n v="0"/>
    <n v="0"/>
    <n v="0"/>
    <n v="0"/>
    <n v="0"/>
    <n v="0"/>
    <n v="0"/>
    <n v="0"/>
    <n v="0"/>
    <n v="0"/>
  </r>
  <r>
    <x v="31"/>
    <s v="9 (GIF) Sta Eq, Colstrip3-4-NSC"/>
    <s v="Transmission Plant - Electric"/>
    <n v="0"/>
    <n v="0"/>
    <n v="0"/>
    <n v="0"/>
    <n v="0"/>
    <n v="0"/>
    <n v="0"/>
    <n v="0"/>
    <n v="0"/>
    <n v="0"/>
    <n v="0"/>
    <n v="0"/>
    <n v="0"/>
    <n v="0"/>
  </r>
  <r>
    <x v="31"/>
    <s v="9 (GIF) Sta Eq, Electron Height"/>
    <s v="Transmission Plant - Electric"/>
    <n v="74"/>
    <n v="74"/>
    <n v="75"/>
    <n v="75"/>
    <n v="75"/>
    <n v="75"/>
    <n v="75"/>
    <n v="76"/>
    <n v="76"/>
    <n v="76"/>
    <n v="76"/>
    <n v="76"/>
    <n v="77"/>
    <n v="75370"/>
  </r>
  <r>
    <x v="31"/>
    <s v="9 (GIF) Sta Eq, Electron He-NSC"/>
    <s v="Transmission Plant - Electric"/>
    <n v="0"/>
    <n v="0"/>
    <n v="0"/>
    <n v="0"/>
    <n v="0"/>
    <n v="0"/>
    <n v="0"/>
    <n v="0"/>
    <n v="0"/>
    <n v="0"/>
    <n v="0"/>
    <n v="0"/>
    <n v="0"/>
    <n v="0"/>
  </r>
  <r>
    <x v="31"/>
    <s v="9 (GIF) Sta Eq, Electron-RET"/>
    <s v="Transmission Plant - Electric"/>
    <n v="0"/>
    <n v="0"/>
    <n v="0"/>
    <n v="0"/>
    <n v="0"/>
    <n v="0"/>
    <n v="0"/>
    <n v="0"/>
    <n v="0"/>
    <n v="0"/>
    <n v="0"/>
    <n v="0"/>
    <n v="0"/>
    <n v="0"/>
  </r>
  <r>
    <x v="31"/>
    <s v="9 (GIF) Sta Eq, Encogen"/>
    <s v="Transmission Plant - Electric"/>
    <n v="4650"/>
    <n v="4660"/>
    <n v="4669"/>
    <n v="4679"/>
    <n v="4688"/>
    <n v="4697"/>
    <n v="4707"/>
    <n v="4716"/>
    <n v="4725"/>
    <n v="4735"/>
    <n v="4744"/>
    <n v="4754"/>
    <n v="4763"/>
    <n v="4706711"/>
  </r>
  <r>
    <x v="31"/>
    <s v="9 (GIF) Sta Eq, Encogen-NSC"/>
    <s v="Transmission Plant - Electric"/>
    <n v="0"/>
    <n v="0"/>
    <n v="0"/>
    <n v="0"/>
    <n v="0"/>
    <n v="0"/>
    <n v="0"/>
    <n v="0"/>
    <n v="0"/>
    <n v="0"/>
    <n v="0"/>
    <n v="0"/>
    <n v="0"/>
    <n v="0"/>
  </r>
  <r>
    <x v="31"/>
    <s v="9 (GIF) Sta Eq, Ferndale"/>
    <s v="Transmission Plant - Electric"/>
    <n v="3687"/>
    <n v="3697"/>
    <n v="3706"/>
    <n v="3716"/>
    <n v="3726"/>
    <n v="3736"/>
    <n v="3745"/>
    <n v="3755"/>
    <n v="3765"/>
    <n v="3775"/>
    <n v="3784"/>
    <n v="3794"/>
    <n v="3804"/>
    <n v="3745375"/>
  </r>
  <r>
    <x v="31"/>
    <s v="9 (GIF) Sta Eq, Ferndale-NSC"/>
    <s v="Transmission Plant - Electric"/>
    <n v="0"/>
    <n v="0"/>
    <n v="0"/>
    <n v="0"/>
    <n v="0"/>
    <n v="0"/>
    <n v="0"/>
    <n v="0"/>
    <n v="0"/>
    <n v="0"/>
    <n v="0"/>
    <n v="0"/>
    <n v="0"/>
    <n v="0"/>
  </r>
  <r>
    <x v="31"/>
    <s v="9 (GIF) Sta Eq, Fred 1/APC"/>
    <s v="Transmission Plant - Electric"/>
    <n v="1417"/>
    <n v="1425"/>
    <n v="1434"/>
    <n v="1443"/>
    <n v="1452"/>
    <n v="1460"/>
    <n v="1469"/>
    <n v="1478"/>
    <n v="1486"/>
    <n v="1495"/>
    <n v="1504"/>
    <n v="1513"/>
    <n v="1521"/>
    <n v="1468980"/>
  </r>
  <r>
    <x v="31"/>
    <s v="9 (GIF) Sta Eq, Fred 1/APC-NSC"/>
    <s v="Transmission Plant - Electric"/>
    <n v="0"/>
    <n v="0"/>
    <n v="0"/>
    <n v="0"/>
    <n v="0"/>
    <n v="0"/>
    <n v="0"/>
    <n v="0"/>
    <n v="0"/>
    <n v="0"/>
    <n v="0"/>
    <n v="0"/>
    <n v="0"/>
    <n v="0"/>
  </r>
  <r>
    <x v="31"/>
    <s v="9 (GIF) Sta Eq, Frederickson"/>
    <s v="Transmission Plant - Electric"/>
    <n v="446"/>
    <n v="451"/>
    <n v="457"/>
    <n v="462"/>
    <n v="468"/>
    <n v="473"/>
    <n v="479"/>
    <n v="484"/>
    <n v="490"/>
    <n v="496"/>
    <n v="501"/>
    <n v="507"/>
    <n v="512"/>
    <n v="478938"/>
  </r>
  <r>
    <x v="31"/>
    <s v="9 (GIF) Sta Eq, Frederickso-NSC"/>
    <s v="Transmission Plant - Electric"/>
    <n v="0"/>
    <n v="0"/>
    <n v="0"/>
    <n v="0"/>
    <n v="0"/>
    <n v="0"/>
    <n v="0"/>
    <n v="0"/>
    <n v="0"/>
    <n v="0"/>
    <n v="0"/>
    <n v="0"/>
    <n v="0"/>
    <n v="0"/>
  </r>
  <r>
    <x v="31"/>
    <s v="9 (GIF) Sta Eq, Fredonia 1&amp;2"/>
    <s v="Transmission Plant - Electric"/>
    <n v="1388"/>
    <n v="1395"/>
    <n v="1401"/>
    <n v="1408"/>
    <n v="1414"/>
    <n v="1421"/>
    <n v="1375"/>
    <n v="1381"/>
    <n v="1388"/>
    <n v="1394"/>
    <n v="1401"/>
    <n v="1407"/>
    <n v="1414"/>
    <n v="1398836"/>
  </r>
  <r>
    <x v="31"/>
    <s v="9 (GIF) Sta Eq, Fredonia 1&amp;-NSC"/>
    <s v="Transmission Plant - Electric"/>
    <n v="0"/>
    <n v="0"/>
    <n v="0"/>
    <n v="0"/>
    <n v="0"/>
    <n v="0"/>
    <n v="0"/>
    <n v="0"/>
    <n v="0"/>
    <n v="0"/>
    <n v="0"/>
    <n v="0"/>
    <n v="0"/>
    <n v="0"/>
  </r>
  <r>
    <x v="31"/>
    <s v="9 (GIF) Sta Eq, Fredonia 3&amp;4"/>
    <s v="Transmission Plant - Electric"/>
    <n v="563"/>
    <n v="566"/>
    <n v="569"/>
    <n v="572"/>
    <n v="575"/>
    <n v="578"/>
    <n v="581"/>
    <n v="584"/>
    <n v="587"/>
    <n v="590"/>
    <n v="593"/>
    <n v="596"/>
    <n v="599"/>
    <n v="581003"/>
  </r>
  <r>
    <x v="31"/>
    <s v="9 (GIF) Sta Eq, Fredonia 3&amp;-NSC"/>
    <s v="Transmission Plant - Electric"/>
    <n v="0"/>
    <n v="0"/>
    <n v="0"/>
    <n v="0"/>
    <n v="0"/>
    <n v="0"/>
    <n v="0"/>
    <n v="0"/>
    <n v="0"/>
    <n v="0"/>
    <n v="0"/>
    <n v="0"/>
    <n v="0"/>
    <n v="0"/>
  </r>
  <r>
    <x v="31"/>
    <s v="9 (GIF) Sta Eq, Goldendale"/>
    <s v="Transmission Plant - Electric"/>
    <n v="80"/>
    <n v="81"/>
    <n v="81"/>
    <n v="82"/>
    <n v="83"/>
    <n v="83"/>
    <n v="84"/>
    <n v="85"/>
    <n v="86"/>
    <n v="86"/>
    <n v="87"/>
    <n v="88"/>
    <n v="88"/>
    <n v="84166"/>
  </r>
  <r>
    <x v="31"/>
    <s v="9 (GIF) Sta Eq, Goldendale-NSC"/>
    <s v="Transmission Plant - Electric"/>
    <n v="0"/>
    <n v="0"/>
    <n v="0"/>
    <n v="0"/>
    <n v="0"/>
    <n v="0"/>
    <n v="0"/>
    <n v="0"/>
    <n v="0"/>
    <n v="0"/>
    <n v="0"/>
    <n v="0"/>
    <n v="0"/>
    <n v="0"/>
  </r>
  <r>
    <x v="31"/>
    <s v="9 (GIF) Sta Eq, Hop Ridge-NSC"/>
    <s v="Transmission Plant - Electric"/>
    <n v="0"/>
    <n v="0"/>
    <n v="0"/>
    <n v="0"/>
    <n v="0"/>
    <n v="0"/>
    <n v="0"/>
    <n v="0"/>
    <n v="0"/>
    <n v="0"/>
    <n v="0"/>
    <n v="0"/>
    <n v="0"/>
    <n v="0"/>
  </r>
  <r>
    <x v="31"/>
    <s v="9 (GIF) Sta Eq, Hopkins Ridge"/>
    <s v="Transmission Plant - Electric"/>
    <n v="1813"/>
    <n v="1828"/>
    <n v="1844"/>
    <n v="1859"/>
    <n v="1874"/>
    <n v="1889"/>
    <n v="1905"/>
    <n v="1920"/>
    <n v="1935"/>
    <n v="1950"/>
    <n v="1966"/>
    <n v="1981"/>
    <n v="1996"/>
    <n v="1904647"/>
  </r>
  <r>
    <x v="31"/>
    <s v="9 (GIF) Sta Eq, HPK sub@pla-NSC"/>
    <s v="Transmission Plant - Electric"/>
    <n v="0"/>
    <n v="0"/>
    <n v="0"/>
    <n v="0"/>
    <n v="0"/>
    <n v="0"/>
    <n v="0"/>
    <n v="0"/>
    <n v="0"/>
    <n v="0"/>
    <n v="0"/>
    <n v="0"/>
    <n v="0"/>
    <n v="0"/>
  </r>
  <r>
    <x v="31"/>
    <s v="9 (GIF) Sta Eq, HPK sub@plant"/>
    <s v="Transmission Plant - Electric"/>
    <n v="2389"/>
    <n v="2405"/>
    <n v="2420"/>
    <n v="2436"/>
    <n v="2452"/>
    <n v="2468"/>
    <n v="2484"/>
    <n v="2500"/>
    <n v="2517"/>
    <n v="2533"/>
    <n v="2549"/>
    <n v="2565"/>
    <n v="2581"/>
    <n v="2484544"/>
  </r>
  <r>
    <x v="31"/>
    <s v="9 (GIF) Sta Eq, LB#4 -2013"/>
    <s v="Transmission Plant - Electric"/>
    <n v="0"/>
    <n v="0"/>
    <n v="0"/>
    <n v="0"/>
    <n v="0"/>
    <n v="0"/>
    <n v="0"/>
    <n v="0"/>
    <n v="0"/>
    <n v="0"/>
    <n v="0"/>
    <n v="0"/>
    <n v="0"/>
    <n v="38"/>
  </r>
  <r>
    <x v="31"/>
    <s v="9 (GIF) Sta Eq, LB#4 -2013-NSC"/>
    <s v="Transmission Plant - Electric"/>
    <n v="0"/>
    <n v="0"/>
    <n v="0"/>
    <n v="0"/>
    <n v="0"/>
    <n v="0"/>
    <n v="0"/>
    <n v="0"/>
    <n v="0"/>
    <n v="0"/>
    <n v="0"/>
    <n v="0"/>
    <n v="0"/>
    <n v="0"/>
  </r>
  <r>
    <x v="31"/>
    <s v="9 (GIF) Sta Eq, Lower Baker"/>
    <s v="Transmission Plant - Electric"/>
    <n v="535"/>
    <n v="540"/>
    <n v="544"/>
    <n v="549"/>
    <n v="554"/>
    <n v="558"/>
    <n v="563"/>
    <n v="568"/>
    <n v="572"/>
    <n v="577"/>
    <n v="582"/>
    <n v="586"/>
    <n v="591"/>
    <n v="562959"/>
  </r>
  <r>
    <x v="31"/>
    <s v="9 (GIF) Sta Eq, Lower Baker-NSC"/>
    <s v="Transmission Plant - Electric"/>
    <n v="0"/>
    <n v="0"/>
    <n v="0"/>
    <n v="0"/>
    <n v="0"/>
    <n v="0"/>
    <n v="0"/>
    <n v="0"/>
    <n v="0"/>
    <n v="0"/>
    <n v="0"/>
    <n v="0"/>
    <n v="0"/>
    <n v="0"/>
  </r>
  <r>
    <x v="31"/>
    <s v="9 (GIF) Sta Eq, LSR"/>
    <s v="Transmission Plant - Electric"/>
    <n v="7147"/>
    <n v="7189"/>
    <n v="7230"/>
    <n v="7272"/>
    <n v="7314"/>
    <n v="7355"/>
    <n v="7397"/>
    <n v="7439"/>
    <n v="7481"/>
    <n v="7522"/>
    <n v="7564"/>
    <n v="7606"/>
    <n v="7648"/>
    <n v="7397202"/>
  </r>
  <r>
    <x v="31"/>
    <s v="9 (GIF) Sta Eq, LSR-NSC"/>
    <s v="Transmission Plant - Electric"/>
    <n v="0"/>
    <n v="0"/>
    <n v="0"/>
    <n v="0"/>
    <n v="0"/>
    <n v="0"/>
    <n v="0"/>
    <n v="0"/>
    <n v="0"/>
    <n v="0"/>
    <n v="0"/>
    <n v="0"/>
    <n v="0"/>
    <n v="0"/>
  </r>
  <r>
    <x v="31"/>
    <s v="9 (GIF) Sta Eq, Mint Farm"/>
    <s v="Transmission Plant - Electric"/>
    <n v="391"/>
    <n v="394"/>
    <n v="397"/>
    <n v="400"/>
    <n v="404"/>
    <n v="407"/>
    <n v="410"/>
    <n v="413"/>
    <n v="416"/>
    <n v="419"/>
    <n v="422"/>
    <n v="425"/>
    <n v="428"/>
    <n v="409719"/>
  </r>
  <r>
    <x v="31"/>
    <s v="9 (GIF) Sta Eq, Mint Farm-NSC"/>
    <s v="Transmission Plant - Electric"/>
    <n v="0"/>
    <n v="0"/>
    <n v="0"/>
    <n v="0"/>
    <n v="0"/>
    <n v="0"/>
    <n v="0"/>
    <n v="0"/>
    <n v="0"/>
    <n v="0"/>
    <n v="0"/>
    <n v="0"/>
    <n v="0"/>
    <n v="0"/>
  </r>
  <r>
    <x v="31"/>
    <s v="9 (GIF) Sta Eq, Nooksack"/>
    <s v="Transmission Plant - Electric"/>
    <n v="8"/>
    <n v="8"/>
    <n v="8"/>
    <n v="8"/>
    <n v="8"/>
    <n v="8"/>
    <n v="8"/>
    <n v="8"/>
    <n v="8"/>
    <n v="9"/>
    <n v="9"/>
    <n v="9"/>
    <n v="9"/>
    <n v="8357"/>
  </r>
  <r>
    <x v="31"/>
    <s v="9 (GIF) Sta Eq, Nooksack-NSC"/>
    <s v="Transmission Plant - Electric"/>
    <n v="0"/>
    <n v="0"/>
    <n v="0"/>
    <n v="0"/>
    <n v="0"/>
    <n v="0"/>
    <n v="0"/>
    <n v="0"/>
    <n v="0"/>
    <n v="0"/>
    <n v="0"/>
    <n v="0"/>
    <n v="0"/>
    <n v="0"/>
  </r>
  <r>
    <x v="31"/>
    <s v="9 (GIF) Sta Eq, Poison Spring"/>
    <s v="Transmission Plant - Electric"/>
    <n v="29"/>
    <n v="29"/>
    <n v="30"/>
    <n v="25"/>
    <n v="25"/>
    <n v="25"/>
    <n v="26"/>
    <n v="26"/>
    <n v="26"/>
    <n v="27"/>
    <n v="27"/>
    <n v="27"/>
    <n v="28"/>
    <n v="26766"/>
  </r>
  <r>
    <x v="31"/>
    <s v="9 (GIF) Sta Eq, Poison Spri-NSC"/>
    <s v="Transmission Plant - Electric"/>
    <n v="0"/>
    <n v="0"/>
    <n v="0"/>
    <n v="0"/>
    <n v="0"/>
    <n v="0"/>
    <n v="0"/>
    <n v="0"/>
    <n v="0"/>
    <n v="0"/>
    <n v="0"/>
    <n v="0"/>
    <n v="0"/>
    <n v="0"/>
  </r>
  <r>
    <x v="31"/>
    <s v="9 (GIF) Sta Eq, Shannon"/>
    <s v="Transmission Plant - Electric"/>
    <n v="30"/>
    <n v="30"/>
    <n v="30"/>
    <n v="30"/>
    <n v="30"/>
    <n v="31"/>
    <n v="31"/>
    <n v="31"/>
    <n v="31"/>
    <n v="32"/>
    <n v="32"/>
    <n v="32"/>
    <n v="32"/>
    <n v="30905"/>
  </r>
  <r>
    <x v="31"/>
    <s v="9 (GIF) Sta Eq, Shannon-NSC"/>
    <s v="Transmission Plant - Electric"/>
    <n v="0"/>
    <n v="0"/>
    <n v="0"/>
    <n v="0"/>
    <n v="0"/>
    <n v="0"/>
    <n v="0"/>
    <n v="0"/>
    <n v="0"/>
    <n v="0"/>
    <n v="0"/>
    <n v="0"/>
    <n v="0"/>
    <n v="0"/>
  </r>
  <r>
    <x v="31"/>
    <s v="9 (GIF) Sta Eq, Snoq 1-2013"/>
    <s v="Transmission Plant - Electric"/>
    <n v="557"/>
    <n v="564"/>
    <n v="571"/>
    <n v="578"/>
    <n v="585"/>
    <n v="592"/>
    <n v="599"/>
    <n v="606"/>
    <n v="613"/>
    <n v="620"/>
    <n v="627"/>
    <n v="634"/>
    <n v="641"/>
    <n v="599082"/>
  </r>
  <r>
    <x v="31"/>
    <s v="9 (GIF) Sta Eq, Snoq 1-2013-NSC"/>
    <s v="Transmission Plant - Electric"/>
    <n v="0"/>
    <n v="0"/>
    <n v="0"/>
    <n v="0"/>
    <n v="0"/>
    <n v="0"/>
    <n v="0"/>
    <n v="0"/>
    <n v="0"/>
    <n v="0"/>
    <n v="0"/>
    <n v="0"/>
    <n v="0"/>
    <n v="0"/>
  </r>
  <r>
    <x v="31"/>
    <s v="9 (GIF) Sta Eq, Snoq 2-2013"/>
    <s v="Transmission Plant - Electric"/>
    <n v="513"/>
    <n v="521"/>
    <n v="530"/>
    <n v="538"/>
    <n v="546"/>
    <n v="554"/>
    <n v="562"/>
    <n v="571"/>
    <n v="579"/>
    <n v="587"/>
    <n v="595"/>
    <n v="603"/>
    <n v="612"/>
    <n v="562456"/>
  </r>
  <r>
    <x v="31"/>
    <s v="9 (GIF) Sta Eq, Snoq 2-2013-NSC"/>
    <s v="Transmission Plant - Electric"/>
    <n v="0"/>
    <n v="0"/>
    <n v="0"/>
    <n v="0"/>
    <n v="0"/>
    <n v="0"/>
    <n v="0"/>
    <n v="0"/>
    <n v="0"/>
    <n v="0"/>
    <n v="0"/>
    <n v="0"/>
    <n v="0"/>
    <n v="0"/>
  </r>
  <r>
    <x v="31"/>
    <s v="9 (GIF) Sta Eq, Snoq 2-NSC"/>
    <s v="Transmission Plant - Electric"/>
    <n v="0"/>
    <n v="0"/>
    <n v="0"/>
    <n v="0"/>
    <n v="0"/>
    <n v="0"/>
    <n v="0"/>
    <n v="0"/>
    <n v="0"/>
    <n v="0"/>
    <n v="0"/>
    <n v="0"/>
    <n v="0"/>
    <n v="0"/>
  </r>
  <r>
    <x v="31"/>
    <s v="9 (GIF) Sta Eq, Snoq Sw-NSC"/>
    <s v="Transmission Plant - Electric"/>
    <n v="0"/>
    <n v="0"/>
    <n v="0"/>
    <n v="0"/>
    <n v="0"/>
    <n v="0"/>
    <n v="0"/>
    <n v="0"/>
    <n v="0"/>
    <n v="0"/>
    <n v="0"/>
    <n v="0"/>
    <n v="0"/>
    <n v="0"/>
  </r>
  <r>
    <x v="31"/>
    <s v="9 (GIF) Sta Eq, Snoqualmie 2"/>
    <s v="Transmission Plant - Electric"/>
    <n v="135"/>
    <n v="135"/>
    <n v="135"/>
    <n v="136"/>
    <n v="136"/>
    <n v="137"/>
    <n v="137"/>
    <n v="137"/>
    <n v="138"/>
    <n v="138"/>
    <n v="138"/>
    <n v="139"/>
    <n v="139"/>
    <n v="136905"/>
  </r>
  <r>
    <x v="31"/>
    <s v="9 (GIF) Sta Eq, Snoqualmie Sw"/>
    <s v="Transmission Plant - Electric"/>
    <n v="143"/>
    <n v="143"/>
    <n v="144"/>
    <n v="144"/>
    <n v="145"/>
    <n v="145"/>
    <n v="145"/>
    <n v="146"/>
    <n v="146"/>
    <n v="147"/>
    <n v="56"/>
    <n v="57"/>
    <n v="57"/>
    <n v="126439"/>
  </r>
  <r>
    <x v="31"/>
    <s v="9 (GIF) Sta Eq, Stillwater"/>
    <s v="Transmission Plant - Electric"/>
    <n v="11"/>
    <n v="11"/>
    <n v="11"/>
    <n v="11"/>
    <n v="11"/>
    <n v="11"/>
    <n v="11"/>
    <n v="11"/>
    <n v="11"/>
    <n v="11"/>
    <n v="12"/>
    <n v="12"/>
    <n v="12"/>
    <n v="11363"/>
  </r>
  <r>
    <x v="31"/>
    <s v="9 (GIF) Sta Eq, Stillwater-NSC"/>
    <s v="Transmission Plant - Electric"/>
    <n v="0"/>
    <n v="0"/>
    <n v="0"/>
    <n v="0"/>
    <n v="0"/>
    <n v="0"/>
    <n v="0"/>
    <n v="0"/>
    <n v="0"/>
    <n v="0"/>
    <n v="0"/>
    <n v="0"/>
    <n v="0"/>
    <n v="0"/>
  </r>
  <r>
    <x v="31"/>
    <s v="9 (GIF) Sta Eq, SUB-BRL4-2013"/>
    <s v="Transmission Plant - Electric"/>
    <n v="275"/>
    <n v="280"/>
    <n v="285"/>
    <n v="290"/>
    <n v="295"/>
    <n v="300"/>
    <n v="305"/>
    <n v="310"/>
    <n v="315"/>
    <n v="320"/>
    <n v="325"/>
    <n v="329"/>
    <n v="334"/>
    <n v="304867"/>
  </r>
  <r>
    <x v="31"/>
    <s v="9 (GIF) Sta Eq, SUB-BRL4-20-NSC"/>
    <s v="Transmission Plant - Electric"/>
    <n v="0"/>
    <n v="0"/>
    <n v="0"/>
    <n v="0"/>
    <n v="0"/>
    <n v="0"/>
    <n v="0"/>
    <n v="0"/>
    <n v="0"/>
    <n v="0"/>
    <n v="0"/>
    <n v="0"/>
    <n v="0"/>
    <n v="0"/>
  </r>
  <r>
    <x v="31"/>
    <s v="9 (GIF) Sta Eq, Sumas OP-SMC"/>
    <s v="Transmission Plant - Electric"/>
    <n v="3225"/>
    <n v="3232"/>
    <n v="3238"/>
    <n v="3244"/>
    <n v="3250"/>
    <n v="3256"/>
    <n v="3262"/>
    <n v="3268"/>
    <n v="3274"/>
    <n v="3280"/>
    <n v="3287"/>
    <n v="3293"/>
    <n v="3299"/>
    <n v="3262143"/>
  </r>
  <r>
    <x v="31"/>
    <s v="9 (GIF) Sta Eq, Sumas OP-SM-NSC"/>
    <s v="Transmission Plant - Electric"/>
    <n v="0"/>
    <n v="0"/>
    <n v="0"/>
    <n v="0"/>
    <n v="0"/>
    <n v="0"/>
    <n v="0"/>
    <n v="0"/>
    <n v="0"/>
    <n v="0"/>
    <n v="0"/>
    <n v="0"/>
    <n v="0"/>
    <n v="0"/>
  </r>
  <r>
    <x v="31"/>
    <s v="9 (GIF) Sta Eq, Terrell"/>
    <s v="Transmission Plant - Electric"/>
    <n v="67"/>
    <n v="67"/>
    <n v="67"/>
    <n v="67"/>
    <n v="68"/>
    <n v="68"/>
    <n v="68"/>
    <n v="68"/>
    <n v="69"/>
    <n v="69"/>
    <n v="69"/>
    <n v="69"/>
    <n v="70"/>
    <n v="68163"/>
  </r>
  <r>
    <x v="31"/>
    <s v="9 (GIF) Sta Eq, Terrell-NSC"/>
    <s v="Transmission Plant - Electric"/>
    <n v="0"/>
    <n v="0"/>
    <n v="0"/>
    <n v="0"/>
    <n v="0"/>
    <n v="0"/>
    <n v="0"/>
    <n v="0"/>
    <n v="0"/>
    <n v="0"/>
    <n v="0"/>
    <n v="0"/>
    <n v="0"/>
    <n v="0"/>
  </r>
  <r>
    <x v="31"/>
    <s v="9 (GIF) Sta Eq, Texaco West"/>
    <s v="Transmission Plant - Electric"/>
    <n v="7"/>
    <n v="7"/>
    <n v="7"/>
    <n v="7"/>
    <n v="7"/>
    <n v="7"/>
    <n v="7"/>
    <n v="7"/>
    <n v="7"/>
    <n v="7"/>
    <n v="7"/>
    <n v="7"/>
    <n v="7"/>
    <n v="7314"/>
  </r>
  <r>
    <x v="31"/>
    <s v="9 (GIF) Sta Eq, Texaco West-NSC"/>
    <s v="Transmission Plant - Electric"/>
    <n v="0"/>
    <n v="0"/>
    <n v="0"/>
    <n v="0"/>
    <n v="0"/>
    <n v="0"/>
    <n v="0"/>
    <n v="0"/>
    <n v="0"/>
    <n v="0"/>
    <n v="0"/>
    <n v="0"/>
    <n v="0"/>
    <n v="0"/>
  </r>
  <r>
    <x v="31"/>
    <s v="9 (GIF) Sta Eq, Upper Baker"/>
    <s v="Transmission Plant - Electric"/>
    <n v="548"/>
    <n v="553"/>
    <n v="557"/>
    <n v="562"/>
    <n v="567"/>
    <n v="572"/>
    <n v="576"/>
    <n v="581"/>
    <n v="586"/>
    <n v="590"/>
    <n v="595"/>
    <n v="600"/>
    <n v="604"/>
    <n v="576208"/>
  </r>
  <r>
    <x v="31"/>
    <s v="9 (GIF) Sta Eq, Upper Baker-NSC"/>
    <s v="Transmission Plant - Electric"/>
    <n v="0"/>
    <n v="0"/>
    <n v="0"/>
    <n v="0"/>
    <n v="0"/>
    <n v="0"/>
    <n v="0"/>
    <n v="0"/>
    <n v="0"/>
    <n v="0"/>
    <n v="0"/>
    <n v="0"/>
    <n v="0"/>
    <n v="0"/>
  </r>
  <r>
    <x v="31"/>
    <s v="9 (GIF) Sta Eq, WHDE sub@plant"/>
    <s v="Transmission Plant - Electric"/>
    <n v="442"/>
    <n v="447"/>
    <n v="452"/>
    <n v="457"/>
    <n v="462"/>
    <n v="467"/>
    <n v="472"/>
    <n v="477"/>
    <n v="482"/>
    <n v="487"/>
    <n v="492"/>
    <n v="497"/>
    <n v="502"/>
    <n v="471599"/>
  </r>
  <r>
    <x v="31"/>
    <s v="9 (GIF) Sta Eq, WHDE sub@pl-NSC"/>
    <s v="Transmission Plant - Electric"/>
    <n v="0"/>
    <n v="0"/>
    <n v="0"/>
    <n v="0"/>
    <n v="0"/>
    <n v="0"/>
    <n v="0"/>
    <n v="0"/>
    <n v="0"/>
    <n v="0"/>
    <n v="0"/>
    <n v="0"/>
    <n v="0"/>
    <n v="0"/>
  </r>
  <r>
    <x v="31"/>
    <s v="9 (GIF) Sta Eq, Whitehorn"/>
    <s v="Transmission Plant - Electric"/>
    <n v="1528"/>
    <n v="1531"/>
    <n v="1535"/>
    <n v="1539"/>
    <n v="1543"/>
    <n v="1546"/>
    <n v="1550"/>
    <n v="1554"/>
    <n v="1557"/>
    <n v="1561"/>
    <n v="1565"/>
    <n v="1568"/>
    <n v="1572"/>
    <n v="1549938"/>
  </r>
  <r>
    <x v="31"/>
    <s v="9 (GIF) Sta Eq, Whitehorn-NSC"/>
    <s v="Transmission Plant - Electric"/>
    <n v="0"/>
    <n v="0"/>
    <n v="0"/>
    <n v="0"/>
    <n v="0"/>
    <n v="0"/>
    <n v="0"/>
    <n v="0"/>
    <n v="0"/>
    <n v="0"/>
    <n v="0"/>
    <n v="0"/>
    <n v="0"/>
    <n v="0"/>
  </r>
  <r>
    <x v="31"/>
    <s v="9 (GIF) Sta Eq, Wild H sub@-NSC"/>
    <s v="Transmission Plant - Electric"/>
    <n v="0"/>
    <n v="0"/>
    <n v="0"/>
    <n v="0"/>
    <n v="0"/>
    <n v="0"/>
    <n v="0"/>
    <n v="0"/>
    <n v="0"/>
    <n v="0"/>
    <n v="0"/>
    <n v="0"/>
    <n v="0"/>
    <n v="0"/>
  </r>
  <r>
    <x v="31"/>
    <s v="9 (GIF) Sta Eq, Wild H sub@plt"/>
    <s v="Transmission Plant - Electric"/>
    <n v="2628"/>
    <n v="2646"/>
    <n v="2665"/>
    <n v="2684"/>
    <n v="2703"/>
    <n v="2721"/>
    <n v="2740"/>
    <n v="2759"/>
    <n v="2778"/>
    <n v="2796"/>
    <n v="2815"/>
    <n v="2834"/>
    <n v="2853"/>
    <n v="2740202"/>
  </r>
  <r>
    <x v="31"/>
    <s v="9 (GIF) Sta Eq, Wild Horse"/>
    <s v="Transmission Plant - Electric"/>
    <n v="2228"/>
    <n v="2245"/>
    <n v="2262"/>
    <n v="2279"/>
    <n v="2296"/>
    <n v="2312"/>
    <n v="2329"/>
    <n v="2346"/>
    <n v="2363"/>
    <n v="2380"/>
    <n v="2396"/>
    <n v="2413"/>
    <n v="2430"/>
    <n v="2329131"/>
  </r>
  <r>
    <x v="31"/>
    <s v="9 (GIF) Sta Eq, Wild Horse Exp"/>
    <s v="Transmission Plant - Electric"/>
    <n v="1252"/>
    <n v="1267"/>
    <n v="1281"/>
    <n v="1295"/>
    <n v="1310"/>
    <n v="1324"/>
    <n v="1338"/>
    <n v="1353"/>
    <n v="1367"/>
    <n v="1381"/>
    <n v="1396"/>
    <n v="1410"/>
    <n v="1425"/>
    <n v="1338371"/>
  </r>
  <r>
    <x v="31"/>
    <s v="9 (GIF) Sta Eq, Wild Horse-NSC"/>
    <s v="Transmission Plant - Electric"/>
    <n v="0"/>
    <n v="0"/>
    <n v="0"/>
    <n v="0"/>
    <n v="0"/>
    <n v="0"/>
    <n v="0"/>
    <n v="0"/>
    <n v="0"/>
    <n v="0"/>
    <n v="0"/>
    <n v="0"/>
    <n v="0"/>
    <n v="0"/>
  </r>
  <r>
    <x v="31"/>
    <s v="9 (GIF) Sta Eq, Wind Ridge"/>
    <s v="Transmission Plant - Electric"/>
    <n v="36"/>
    <n v="37"/>
    <n v="37"/>
    <n v="37"/>
    <n v="37"/>
    <n v="38"/>
    <n v="38"/>
    <n v="38"/>
    <n v="38"/>
    <n v="39"/>
    <n v="39"/>
    <n v="39"/>
    <n v="39"/>
    <n v="37900"/>
  </r>
  <r>
    <x v="31"/>
    <s v="9 (GIF) Sta Eq, WindRid Non-NSC"/>
    <s v="Transmission Plant - Electric"/>
    <n v="0"/>
    <n v="0"/>
    <n v="0"/>
    <n v="0"/>
    <n v="0"/>
    <n v="0"/>
    <n v="0"/>
    <n v="0"/>
    <n v="0"/>
    <n v="0"/>
    <n v="0"/>
    <n v="0"/>
    <n v="0"/>
    <n v="0"/>
  </r>
  <r>
    <x v="31"/>
    <s v="9 (GIF) Sta Eq, WindRid NonProj"/>
    <s v="Transmission Plant - Electric"/>
    <n v="36"/>
    <n v="36"/>
    <n v="37"/>
    <n v="37"/>
    <n v="37"/>
    <n v="37"/>
    <n v="38"/>
    <n v="38"/>
    <n v="38"/>
    <n v="39"/>
    <n v="39"/>
    <n v="39"/>
    <n v="39"/>
    <n v="37733"/>
  </r>
  <r>
    <x v="31"/>
    <s v="9 (GIF) Sta Eq, Wld Hrs Exp-NSC"/>
    <s v="Transmission Plant - Electric"/>
    <n v="0"/>
    <n v="0"/>
    <n v="0"/>
    <n v="0"/>
    <n v="0"/>
    <n v="0"/>
    <n v="0"/>
    <n v="0"/>
    <n v="0"/>
    <n v="0"/>
    <n v="0"/>
    <n v="0"/>
    <n v="0"/>
    <n v="0"/>
  </r>
  <r>
    <x v="32"/>
    <s v="TSM Poles, Mint Farm"/>
    <s v="Transmission Plant - Electric"/>
    <n v="0"/>
    <n v="0"/>
    <n v="0"/>
    <n v="0"/>
    <n v="0"/>
    <n v="0"/>
    <n v="0"/>
    <n v="0"/>
    <n v="0"/>
    <n v="0"/>
    <n v="0"/>
    <n v="0"/>
    <n v="0"/>
    <n v="0"/>
  </r>
  <r>
    <x v="32"/>
    <s v="TSM Poles, Mint Farm OP"/>
    <s v="Transmission Plant - Electric"/>
    <n v="0"/>
    <n v="0"/>
    <n v="0"/>
    <n v="0"/>
    <n v="0"/>
    <n v="0"/>
    <n v="0"/>
    <n v="0"/>
    <n v="0"/>
    <n v="0"/>
    <n v="0"/>
    <n v="0"/>
    <n v="0"/>
    <n v="0"/>
  </r>
  <r>
    <x v="32"/>
    <s v="TSM Towers &amp; Fixtures"/>
    <s v="Transmission Plant - Electric"/>
    <n v="7407"/>
    <n v="7435"/>
    <n v="7463"/>
    <n v="7491"/>
    <n v="7519"/>
    <n v="7547"/>
    <n v="7575"/>
    <n v="7604"/>
    <n v="7632"/>
    <n v="7660"/>
    <n v="7688"/>
    <n v="7716"/>
    <n v="7744"/>
    <n v="7575465"/>
  </r>
  <r>
    <x v="32"/>
    <s v="TSM Towers &amp; Fixtures-NSC"/>
    <s v="Transmission Plant - Electric"/>
    <n v="0"/>
    <n v="0"/>
    <n v="0"/>
    <n v="0"/>
    <n v="0"/>
    <n v="0"/>
    <n v="0"/>
    <n v="0"/>
    <n v="0"/>
    <n v="0"/>
    <n v="0"/>
    <n v="0"/>
    <n v="0"/>
    <n v="0"/>
  </r>
  <r>
    <x v="32"/>
    <s v="TSM Twr/Fixt, 3rd AC Line"/>
    <s v="Transmission Plant - Electric"/>
    <n v="9985"/>
    <n v="10009"/>
    <n v="10033"/>
    <n v="10056"/>
    <n v="10080"/>
    <n v="10104"/>
    <n v="10127"/>
    <n v="10151"/>
    <n v="10175"/>
    <n v="10199"/>
    <n v="10222"/>
    <n v="10246"/>
    <n v="10270"/>
    <n v="10127453"/>
  </r>
  <r>
    <x v="32"/>
    <s v="TSM Twr/Fixt, 3rd AC Line-NSC"/>
    <s v="Transmission Plant - Electric"/>
    <n v="0"/>
    <n v="0"/>
    <n v="0"/>
    <n v="0"/>
    <n v="0"/>
    <n v="0"/>
    <n v="0"/>
    <n v="0"/>
    <n v="0"/>
    <n v="0"/>
    <n v="0"/>
    <n v="0"/>
    <n v="0"/>
    <n v="0"/>
  </r>
  <r>
    <x v="32"/>
    <s v="TSM Twr/Fixt, Colstrip 1-2 Com"/>
    <s v="Transmission Plant - Electric"/>
    <n v="10821"/>
    <n v="10836"/>
    <n v="10852"/>
    <n v="10867"/>
    <n v="10882"/>
    <n v="10897"/>
    <n v="10912"/>
    <n v="10927"/>
    <n v="10942"/>
    <n v="10957"/>
    <n v="10972"/>
    <n v="10987"/>
    <n v="11002"/>
    <n v="10911884"/>
  </r>
  <r>
    <x v="32"/>
    <s v="TSM Twr/Fixt, Colstrip 3-4 Com"/>
    <s v="Transmission Plant - Electric"/>
    <n v="15134"/>
    <n v="15156"/>
    <n v="15177"/>
    <n v="15199"/>
    <n v="15220"/>
    <n v="15241"/>
    <n v="15263"/>
    <n v="15284"/>
    <n v="15306"/>
    <n v="15327"/>
    <n v="15349"/>
    <n v="15370"/>
    <n v="15392"/>
    <n v="15262933"/>
  </r>
  <r>
    <x v="32"/>
    <s v="TSM Twr/Fixt, Colstrip1-2 -NSC"/>
    <s v="Transmission Plant - Electric"/>
    <n v="0"/>
    <n v="0"/>
    <n v="0"/>
    <n v="0"/>
    <n v="0"/>
    <n v="0"/>
    <n v="0"/>
    <n v="0"/>
    <n v="0"/>
    <n v="0"/>
    <n v="0"/>
    <n v="0"/>
    <n v="0"/>
    <n v="0"/>
  </r>
  <r>
    <x v="32"/>
    <s v="TSM Twr/Fixt, Colstrip3-4 -NSC"/>
    <s v="Transmission Plant - Electric"/>
    <n v="0"/>
    <n v="0"/>
    <n v="0"/>
    <n v="0"/>
    <n v="0"/>
    <n v="0"/>
    <n v="0"/>
    <n v="0"/>
    <n v="0"/>
    <n v="0"/>
    <n v="0"/>
    <n v="0"/>
    <n v="0"/>
    <n v="0"/>
  </r>
  <r>
    <x v="32"/>
    <s v="TSM Twr/Fixt, MF OP-NOTUSED"/>
    <s v="Transmission Plant - Electric"/>
    <n v="0"/>
    <n v="0"/>
    <n v="0"/>
    <n v="0"/>
    <n v="0"/>
    <n v="0"/>
    <n v="0"/>
    <n v="0"/>
    <n v="0"/>
    <n v="0"/>
    <n v="0"/>
    <n v="0"/>
    <n v="0"/>
    <n v="0"/>
  </r>
  <r>
    <x v="32"/>
    <s v="TSM Twr/Fixt, Mint Farm"/>
    <s v="Transmission Plant - Electric"/>
    <n v="0"/>
    <n v="0"/>
    <n v="0"/>
    <n v="0"/>
    <n v="0"/>
    <n v="0"/>
    <n v="0"/>
    <n v="0"/>
    <n v="0"/>
    <n v="0"/>
    <n v="0"/>
    <n v="0"/>
    <n v="0"/>
    <n v="0"/>
  </r>
  <r>
    <x v="32"/>
    <s v="TSM Twr/Fixt, Mint Farm-NSC"/>
    <s v="Transmission Plant - Electric"/>
    <n v="0"/>
    <n v="0"/>
    <n v="0"/>
    <n v="0"/>
    <n v="0"/>
    <n v="0"/>
    <n v="0"/>
    <n v="0"/>
    <n v="0"/>
    <n v="0"/>
    <n v="0"/>
    <n v="0"/>
    <n v="0"/>
    <n v="0"/>
  </r>
  <r>
    <x v="32"/>
    <s v="TSM Twr/Fixt, N Intertie"/>
    <s v="Transmission Plant - Electric"/>
    <n v="2044"/>
    <n v="2050"/>
    <n v="2056"/>
    <n v="2062"/>
    <n v="2068"/>
    <n v="2074"/>
    <n v="2080"/>
    <n v="2086"/>
    <n v="2092"/>
    <n v="2098"/>
    <n v="2104"/>
    <n v="2110"/>
    <n v="2116"/>
    <n v="2079684"/>
  </r>
  <r>
    <x v="32"/>
    <s v="TSM Twr/Fixt, N Intertie-NSC"/>
    <s v="Transmission Plant - Electric"/>
    <n v="0"/>
    <n v="0"/>
    <n v="0"/>
    <n v="0"/>
    <n v="0"/>
    <n v="0"/>
    <n v="0"/>
    <n v="0"/>
    <n v="0"/>
    <n v="0"/>
    <n v="0"/>
    <n v="0"/>
    <n v="0"/>
    <n v="0"/>
  </r>
  <r>
    <x v="32"/>
    <s v="TSM Twr/Fixt, WH-WindR-RET"/>
    <s v="Transmission Plant - Electric"/>
    <n v="0"/>
    <n v="0"/>
    <n v="0"/>
    <n v="0"/>
    <n v="0"/>
    <n v="0"/>
    <n v="0"/>
    <n v="0"/>
    <n v="0"/>
    <n v="0"/>
    <n v="0"/>
    <n v="0"/>
    <n v="0"/>
    <n v="0"/>
  </r>
  <r>
    <x v="32"/>
    <s v="TSM Twr/Fixt, WR-NonPr-NOTUSED"/>
    <s v="Transmission Plant - Electric"/>
    <n v="0"/>
    <n v="0"/>
    <n v="0"/>
    <n v="0"/>
    <n v="0"/>
    <n v="0"/>
    <n v="0"/>
    <n v="0"/>
    <n v="0"/>
    <n v="0"/>
    <n v="0"/>
    <n v="0"/>
    <n v="0"/>
    <n v="0"/>
  </r>
  <r>
    <x v="32"/>
    <s v="6 TSM Towers/Fixtures-RET"/>
    <s v="Transmission Plant - Electric"/>
    <n v="0"/>
    <n v="0"/>
    <n v="0"/>
    <n v="0"/>
    <n v="0"/>
    <n v="0"/>
    <n v="0"/>
    <n v="0"/>
    <n v="0"/>
    <n v="0"/>
    <n v="0"/>
    <n v="0"/>
    <n v="0"/>
    <n v="0"/>
  </r>
  <r>
    <x v="32"/>
    <s v="7 TSM Towers, Hopkins Ridge"/>
    <s v="Transmission Plant - Electric"/>
    <n v="0"/>
    <n v="0"/>
    <n v="0"/>
    <n v="0"/>
    <n v="0"/>
    <n v="0"/>
    <n v="0"/>
    <n v="0"/>
    <n v="0"/>
    <n v="0"/>
    <n v="0"/>
    <n v="0"/>
    <n v="0"/>
    <n v="0"/>
  </r>
  <r>
    <x v="32"/>
    <s v="7 TSM Towers, Hopkins Ridge-NSC"/>
    <s v="Transmission Plant - Electric"/>
    <n v="0"/>
    <n v="0"/>
    <n v="0"/>
    <n v="0"/>
    <n v="0"/>
    <n v="0"/>
    <n v="0"/>
    <n v="0"/>
    <n v="0"/>
    <n v="0"/>
    <n v="0"/>
    <n v="0"/>
    <n v="0"/>
    <n v="0"/>
  </r>
  <r>
    <x v="32"/>
    <s v="7 TSM Towers/Fixtures"/>
    <s v="Transmission Plant - Electric"/>
    <n v="954"/>
    <n v="956"/>
    <n v="957"/>
    <n v="954"/>
    <n v="956"/>
    <n v="957"/>
    <n v="959"/>
    <n v="960"/>
    <n v="961"/>
    <n v="963"/>
    <n v="964"/>
    <n v="966"/>
    <n v="967"/>
    <n v="959505"/>
  </r>
  <r>
    <x v="32"/>
    <s v="7 TSM Towers/Fixtures-NSC"/>
    <s v="Transmission Plant - Electric"/>
    <n v="0"/>
    <n v="0"/>
    <n v="0"/>
    <n v="0"/>
    <n v="0"/>
    <n v="0"/>
    <n v="0"/>
    <n v="0"/>
    <n v="0"/>
    <n v="0"/>
    <n v="0"/>
    <n v="0"/>
    <n v="0"/>
    <n v="0"/>
  </r>
  <r>
    <x v="32"/>
    <s v="9 (GIF) Twr/Fixt, Colstrip 1-2"/>
    <s v="Transmission Plant - Electric"/>
    <n v="81"/>
    <n v="82"/>
    <n v="82"/>
    <n v="82"/>
    <n v="82"/>
    <n v="82"/>
    <n v="82"/>
    <n v="82"/>
    <n v="82"/>
    <n v="82"/>
    <n v="82"/>
    <n v="82"/>
    <n v="82"/>
    <n v="81676"/>
  </r>
  <r>
    <x v="32"/>
    <s v="9 (GIF) Twr/Fixt, Colstrip 3-4"/>
    <s v="Transmission Plant - Electric"/>
    <n v="0"/>
    <n v="0"/>
    <n v="0"/>
    <n v="0"/>
    <n v="0"/>
    <n v="0"/>
    <n v="0"/>
    <n v="0"/>
    <n v="0"/>
    <n v="0"/>
    <n v="0"/>
    <n v="0"/>
    <n v="0"/>
    <n v="196"/>
  </r>
  <r>
    <x v="32"/>
    <s v="9 (GIF) Twr/Fixt, Colstrip1-NSC"/>
    <s v="Transmission Plant - Electric"/>
    <n v="0"/>
    <n v="0"/>
    <n v="0"/>
    <n v="0"/>
    <n v="0"/>
    <n v="0"/>
    <n v="0"/>
    <n v="0"/>
    <n v="0"/>
    <n v="0"/>
    <n v="0"/>
    <n v="0"/>
    <n v="0"/>
    <n v="0"/>
  </r>
  <r>
    <x v="32"/>
    <s v="9 (GIF) Twr/Fixt, Colstrip3-NSC"/>
    <s v="Transmission Plant - Electric"/>
    <n v="0"/>
    <n v="0"/>
    <n v="0"/>
    <n v="0"/>
    <n v="0"/>
    <n v="0"/>
    <n v="0"/>
    <n v="0"/>
    <n v="0"/>
    <n v="0"/>
    <n v="0"/>
    <n v="0"/>
    <n v="0"/>
    <n v="0"/>
  </r>
  <r>
    <x v="32"/>
    <s v="9 (GIF) Twr/Fixt, Ferndale"/>
    <s v="Transmission Plant - Electric"/>
    <n v="31"/>
    <n v="31"/>
    <n v="31"/>
    <n v="31"/>
    <n v="31"/>
    <n v="31"/>
    <n v="31"/>
    <n v="31"/>
    <n v="31"/>
    <n v="31"/>
    <n v="31"/>
    <n v="32"/>
    <n v="32"/>
    <n v="31425"/>
  </r>
  <r>
    <x v="32"/>
    <s v="9 (GIF) Twr/Fixt, Ferndale-NSC"/>
    <s v="Transmission Plant - Electric"/>
    <n v="0"/>
    <n v="0"/>
    <n v="0"/>
    <n v="0"/>
    <n v="0"/>
    <n v="0"/>
    <n v="0"/>
    <n v="0"/>
    <n v="0"/>
    <n v="0"/>
    <n v="0"/>
    <n v="0"/>
    <n v="0"/>
    <n v="0"/>
  </r>
  <r>
    <x v="32"/>
    <s v="9 (GIF) Twr/Fixt, LSR"/>
    <s v="Transmission Plant - Electric"/>
    <n v="0"/>
    <n v="0"/>
    <n v="0"/>
    <n v="0"/>
    <n v="0"/>
    <n v="0"/>
    <n v="0"/>
    <n v="0"/>
    <n v="0"/>
    <n v="0"/>
    <n v="0"/>
    <n v="0"/>
    <n v="0"/>
    <n v="0"/>
  </r>
  <r>
    <x v="32"/>
    <s v="9 (GIF) Twr/Fixt, LSR-NSC"/>
    <s v="Transmission Plant - Electric"/>
    <n v="0"/>
    <n v="0"/>
    <n v="0"/>
    <n v="0"/>
    <n v="0"/>
    <n v="0"/>
    <n v="0"/>
    <n v="0"/>
    <n v="0"/>
    <n v="0"/>
    <n v="0"/>
    <n v="0"/>
    <n v="0"/>
    <n v="0"/>
  </r>
  <r>
    <x v="33"/>
    <s v="TSM Poles &amp; Fixtures"/>
    <s v="Transmission Plant - Electric"/>
    <n v="26731"/>
    <n v="26929"/>
    <n v="27106"/>
    <n v="27519"/>
    <n v="27741"/>
    <n v="27963"/>
    <n v="28184"/>
    <n v="28405"/>
    <n v="28627"/>
    <n v="28848"/>
    <n v="29070"/>
    <n v="29291"/>
    <n v="29512"/>
    <n v="28150427"/>
  </r>
  <r>
    <x v="33"/>
    <s v="TSM Poles &amp; Fixtures-NSC"/>
    <s v="Transmission Plant - Electric"/>
    <n v="0"/>
    <n v="0"/>
    <n v="0"/>
    <n v="0"/>
    <n v="0"/>
    <n v="0"/>
    <n v="0"/>
    <n v="0"/>
    <n v="0"/>
    <n v="0"/>
    <n v="0"/>
    <n v="0"/>
    <n v="0"/>
    <n v="0"/>
  </r>
  <r>
    <x v="33"/>
    <s v="TSM Poles, 3rd AC Line"/>
    <s v="Transmission Plant - Electric"/>
    <n v="116"/>
    <n v="117"/>
    <n v="117"/>
    <n v="118"/>
    <n v="118"/>
    <n v="119"/>
    <n v="119"/>
    <n v="120"/>
    <n v="120"/>
    <n v="121"/>
    <n v="121"/>
    <n v="122"/>
    <n v="122"/>
    <n v="119395"/>
  </r>
  <r>
    <x v="33"/>
    <s v="TSM Poles, 3rd AC Line-NSC"/>
    <s v="Transmission Plant - Electric"/>
    <n v="0"/>
    <n v="0"/>
    <n v="0"/>
    <n v="0"/>
    <n v="0"/>
    <n v="0"/>
    <n v="0"/>
    <n v="0"/>
    <n v="0"/>
    <n v="0"/>
    <n v="0"/>
    <n v="0"/>
    <n v="0"/>
    <n v="0"/>
  </r>
  <r>
    <x v="33"/>
    <s v="TSM Poles, Baker Common"/>
    <s v="Transmission Plant - Electric"/>
    <n v="323"/>
    <n v="323"/>
    <n v="323"/>
    <n v="323"/>
    <n v="323"/>
    <n v="323"/>
    <n v="323"/>
    <n v="323"/>
    <n v="323"/>
    <n v="323"/>
    <n v="323"/>
    <n v="323"/>
    <n v="323"/>
    <n v="322988"/>
  </r>
  <r>
    <x v="33"/>
    <s v="TSM Poles, Colstrip 1-2 Com"/>
    <s v="Transmission Plant - Electric"/>
    <n v="0"/>
    <n v="0"/>
    <n v="0"/>
    <n v="0"/>
    <n v="0"/>
    <n v="0"/>
    <n v="0"/>
    <n v="0"/>
    <n v="0"/>
    <n v="0"/>
    <n v="0"/>
    <n v="0"/>
    <n v="0"/>
    <n v="0"/>
  </r>
  <r>
    <x v="33"/>
    <s v="TSM Poles, Colstrip 3-4 Com"/>
    <s v="Transmission Plant - Electric"/>
    <n v="0"/>
    <n v="0"/>
    <n v="0"/>
    <n v="0"/>
    <n v="0"/>
    <n v="0"/>
    <n v="0"/>
    <n v="0"/>
    <n v="0"/>
    <n v="0"/>
    <n v="0"/>
    <n v="0"/>
    <n v="0"/>
    <n v="0"/>
  </r>
  <r>
    <x v="33"/>
    <s v="TSM Poles, Colstrip1-2 Com-NSC"/>
    <s v="Transmission Plant - Electric"/>
    <n v="0"/>
    <n v="0"/>
    <n v="0"/>
    <n v="0"/>
    <n v="0"/>
    <n v="0"/>
    <n v="0"/>
    <n v="0"/>
    <n v="0"/>
    <n v="0"/>
    <n v="0"/>
    <n v="0"/>
    <n v="0"/>
    <n v="0"/>
  </r>
  <r>
    <x v="33"/>
    <s v="TSM Poles, Colstrip3-4 Com-NSC"/>
    <s v="Transmission Plant - Electric"/>
    <n v="0"/>
    <n v="0"/>
    <n v="0"/>
    <n v="0"/>
    <n v="0"/>
    <n v="0"/>
    <n v="0"/>
    <n v="0"/>
    <n v="0"/>
    <n v="0"/>
    <n v="0"/>
    <n v="0"/>
    <n v="0"/>
    <n v="0"/>
  </r>
  <r>
    <x v="33"/>
    <s v="TSM Poles, Cov-Ber NOT USED"/>
    <s v="Transmission Plant - Electric"/>
    <n v="0"/>
    <n v="0"/>
    <n v="0"/>
    <n v="0"/>
    <n v="0"/>
    <n v="0"/>
    <n v="0"/>
    <n v="0"/>
    <n v="0"/>
    <n v="0"/>
    <n v="0"/>
    <n v="0"/>
    <n v="0"/>
    <n v="0"/>
  </r>
  <r>
    <x v="33"/>
    <s v="TSM Poles, Lower Baker-RET"/>
    <s v="Transmission Plant - Electric"/>
    <n v="0"/>
    <n v="0"/>
    <n v="0"/>
    <n v="0"/>
    <n v="0"/>
    <n v="0"/>
    <n v="0"/>
    <n v="0"/>
    <n v="0"/>
    <n v="0"/>
    <n v="0"/>
    <n v="0"/>
    <n v="0"/>
    <n v="0"/>
  </r>
  <r>
    <x v="33"/>
    <s v="TSM Poles, N Intertie"/>
    <s v="Transmission Plant - Electric"/>
    <n v="2052"/>
    <n v="2061"/>
    <n v="2070"/>
    <n v="2079"/>
    <n v="2088"/>
    <n v="2097"/>
    <n v="2106"/>
    <n v="2114"/>
    <n v="2123"/>
    <n v="2132"/>
    <n v="2141"/>
    <n v="2150"/>
    <n v="2159"/>
    <n v="2105529"/>
  </r>
  <r>
    <x v="33"/>
    <s v="TSM Poles, N Intertie-NSC"/>
    <s v="Transmission Plant - Electric"/>
    <n v="0"/>
    <n v="0"/>
    <n v="0"/>
    <n v="0"/>
    <n v="0"/>
    <n v="0"/>
    <n v="0"/>
    <n v="0"/>
    <n v="0"/>
    <n v="0"/>
    <n v="0"/>
    <n v="0"/>
    <n v="0"/>
    <n v="0"/>
  </r>
  <r>
    <x v="33"/>
    <s v="TSM Poles, Snoqualmie 1-RET"/>
    <s v="Transmission Plant - Electric"/>
    <n v="0"/>
    <n v="0"/>
    <n v="0"/>
    <n v="0"/>
    <n v="0"/>
    <n v="0"/>
    <n v="0"/>
    <n v="0"/>
    <n v="0"/>
    <n v="0"/>
    <n v="0"/>
    <n v="0"/>
    <n v="0"/>
    <n v="0"/>
  </r>
  <r>
    <x v="33"/>
    <s v="TSM Poles, Snoqualmie 2"/>
    <s v="Transmission Plant - Electric"/>
    <n v="0"/>
    <n v="0"/>
    <n v="0"/>
    <n v="0"/>
    <n v="0"/>
    <n v="0"/>
    <n v="0"/>
    <n v="0"/>
    <n v="0"/>
    <n v="0"/>
    <n v="0"/>
    <n v="0"/>
    <n v="0"/>
    <n v="0"/>
  </r>
  <r>
    <x v="33"/>
    <s v="TSM Poles, Snoqualmie 2-NSC"/>
    <s v="Transmission Plant - Electric"/>
    <n v="0"/>
    <n v="0"/>
    <n v="0"/>
    <n v="0"/>
    <n v="0"/>
    <n v="0"/>
    <n v="0"/>
    <n v="0"/>
    <n v="0"/>
    <n v="0"/>
    <n v="0"/>
    <n v="0"/>
    <n v="0"/>
    <n v="0"/>
  </r>
  <r>
    <x v="33"/>
    <s v="TSM Poles, Upper Baker-RET"/>
    <s v="Transmission Plant - Electric"/>
    <n v="0"/>
    <n v="0"/>
    <n v="0"/>
    <n v="0"/>
    <n v="0"/>
    <n v="0"/>
    <n v="0"/>
    <n v="0"/>
    <n v="0"/>
    <n v="0"/>
    <n v="0"/>
    <n v="0"/>
    <n v="0"/>
    <n v="0"/>
  </r>
  <r>
    <x v="33"/>
    <s v="TSM Poles, Wild Horse"/>
    <s v="Transmission Plant - Electric"/>
    <n v="0"/>
    <n v="0"/>
    <n v="0"/>
    <n v="0"/>
    <n v="0"/>
    <n v="0"/>
    <n v="0"/>
    <n v="0"/>
    <n v="0"/>
    <n v="0"/>
    <n v="0"/>
    <n v="0"/>
    <n v="0"/>
    <n v="0"/>
  </r>
  <r>
    <x v="33"/>
    <s v="TSM Poles, Wild Horse-NSC"/>
    <s v="Transmission Plant - Electric"/>
    <n v="0"/>
    <n v="0"/>
    <n v="0"/>
    <n v="0"/>
    <n v="0"/>
    <n v="0"/>
    <n v="0"/>
    <n v="0"/>
    <n v="0"/>
    <n v="0"/>
    <n v="0"/>
    <n v="0"/>
    <n v="0"/>
    <n v="0"/>
  </r>
  <r>
    <x v="33"/>
    <s v="TSM Poles, Wild Horse-WindRidg"/>
    <s v="Transmission Plant - Electric"/>
    <n v="-185"/>
    <n v="-183"/>
    <n v="-182"/>
    <n v="-180"/>
    <n v="-178"/>
    <n v="-177"/>
    <n v="-175"/>
    <n v="-173"/>
    <n v="-171"/>
    <n v="-170"/>
    <n v="-168"/>
    <n v="-166"/>
    <n v="-164"/>
    <n v="-174818"/>
  </r>
  <r>
    <x v="33"/>
    <s v="TSM Poles, Wind Ridge-NonP-NSC"/>
    <s v="Transmission Plant - Electric"/>
    <n v="0"/>
    <n v="0"/>
    <n v="0"/>
    <n v="0"/>
    <n v="0"/>
    <n v="0"/>
    <n v="0"/>
    <n v="0"/>
    <n v="0"/>
    <n v="0"/>
    <n v="0"/>
    <n v="0"/>
    <n v="0"/>
    <n v="0"/>
  </r>
  <r>
    <x v="33"/>
    <s v="TSM Poles, Wind Ridge-NonProje"/>
    <s v="Transmission Plant - Electric"/>
    <n v="1896"/>
    <n v="1910"/>
    <n v="1924"/>
    <n v="1938"/>
    <n v="1952"/>
    <n v="1966"/>
    <n v="1980"/>
    <n v="1994"/>
    <n v="2008"/>
    <n v="2022"/>
    <n v="2036"/>
    <n v="2050"/>
    <n v="2064"/>
    <n v="1980231"/>
  </r>
  <r>
    <x v="33"/>
    <s v="TSM Poles, Wld Hrs-WindRid-NSC"/>
    <s v="Transmission Plant - Electric"/>
    <n v="0"/>
    <n v="0"/>
    <n v="0"/>
    <n v="0"/>
    <n v="0"/>
    <n v="0"/>
    <n v="0"/>
    <n v="0"/>
    <n v="0"/>
    <n v="0"/>
    <n v="0"/>
    <n v="0"/>
    <n v="0"/>
    <n v="0"/>
  </r>
  <r>
    <x v="33"/>
    <s v="6 TSM Poles"/>
    <s v="Transmission Plant - Electric"/>
    <n v="7735"/>
    <n v="7995"/>
    <n v="8264"/>
    <n v="8536"/>
    <n v="8809"/>
    <n v="9081"/>
    <n v="9352"/>
    <n v="9625"/>
    <n v="9897"/>
    <n v="10149"/>
    <n v="10436"/>
    <n v="10741"/>
    <n v="11020"/>
    <n v="9355253"/>
  </r>
  <r>
    <x v="33"/>
    <s v="6 TSM Poles-NSC"/>
    <s v="Transmission Plant - Electric"/>
    <n v="0"/>
    <n v="0"/>
    <n v="0"/>
    <n v="0"/>
    <n v="0"/>
    <n v="0"/>
    <n v="0"/>
    <n v="0"/>
    <n v="0"/>
    <n v="0"/>
    <n v="0"/>
    <n v="0"/>
    <n v="0"/>
    <n v="0"/>
  </r>
  <r>
    <x v="33"/>
    <s v="7 105 TSM Poles"/>
    <s v="Transmission Plant - Electric"/>
    <n v="110"/>
    <n v="110"/>
    <n v="110"/>
    <n v="110"/>
    <n v="110"/>
    <n v="110"/>
    <n v="110"/>
    <n v="110"/>
    <n v="110"/>
    <n v="110"/>
    <n v="110"/>
    <n v="110"/>
    <n v="110"/>
    <n v="110300"/>
  </r>
  <r>
    <x v="33"/>
    <s v="7 TSM Poles"/>
    <s v="Transmission Plant - Electric"/>
    <n v="49382"/>
    <n v="49836"/>
    <n v="50266"/>
    <n v="50720"/>
    <n v="51175"/>
    <n v="51629"/>
    <n v="52064"/>
    <n v="52514"/>
    <n v="52969"/>
    <n v="53423"/>
    <n v="53877"/>
    <n v="54331"/>
    <n v="54784"/>
    <n v="52073793"/>
  </r>
  <r>
    <x v="33"/>
    <s v="7 TSM Poles, Baker Common"/>
    <s v="Transmission Plant - Electric"/>
    <n v="1832"/>
    <n v="1853"/>
    <n v="1874"/>
    <n v="1895"/>
    <n v="1916"/>
    <n v="1937"/>
    <n v="1958"/>
    <n v="1979"/>
    <n v="2000"/>
    <n v="2020"/>
    <n v="2041"/>
    <n v="2062"/>
    <n v="2083"/>
    <n v="1957747"/>
  </r>
  <r>
    <x v="33"/>
    <s v="7 TSM Poles, Baker Common-NSC"/>
    <s v="Transmission Plant - Electric"/>
    <n v="0"/>
    <n v="0"/>
    <n v="0"/>
    <n v="0"/>
    <n v="0"/>
    <n v="0"/>
    <n v="0"/>
    <n v="0"/>
    <n v="0"/>
    <n v="0"/>
    <n v="0"/>
    <n v="0"/>
    <n v="0"/>
    <n v="0"/>
  </r>
  <r>
    <x v="33"/>
    <s v="7 TSM Poles, Cov-Ber DONOTUSE"/>
    <s v="Transmission Plant - Electric"/>
    <n v="0"/>
    <n v="0"/>
    <n v="0"/>
    <n v="0"/>
    <n v="0"/>
    <n v="0"/>
    <n v="0"/>
    <n v="0"/>
    <n v="0"/>
    <n v="0"/>
    <n v="0"/>
    <n v="0"/>
    <n v="0"/>
    <n v="0"/>
  </r>
  <r>
    <x v="33"/>
    <s v="7 TSM Poles, Hopkins Ridge"/>
    <s v="Transmission Plant - Electric"/>
    <n v="0"/>
    <n v="0"/>
    <n v="0"/>
    <n v="0"/>
    <n v="0"/>
    <n v="0"/>
    <n v="0"/>
    <n v="0"/>
    <n v="0"/>
    <n v="0"/>
    <n v="0"/>
    <n v="0"/>
    <n v="0"/>
    <n v="0"/>
  </r>
  <r>
    <x v="33"/>
    <s v="7 TSM Poles, Hopkins Ridge-NSC"/>
    <s v="Transmission Plant - Electric"/>
    <n v="0"/>
    <n v="0"/>
    <n v="0"/>
    <n v="0"/>
    <n v="0"/>
    <n v="0"/>
    <n v="0"/>
    <n v="0"/>
    <n v="0"/>
    <n v="0"/>
    <n v="0"/>
    <n v="0"/>
    <n v="0"/>
    <n v="0"/>
  </r>
  <r>
    <x v="33"/>
    <s v="7 TSM Poles, Lower Baker"/>
    <s v="Transmission Plant - Electric"/>
    <n v="0"/>
    <n v="0"/>
    <n v="0"/>
    <n v="0"/>
    <n v="0"/>
    <n v="0"/>
    <n v="0"/>
    <n v="0"/>
    <n v="0"/>
    <n v="0"/>
    <n v="0"/>
    <n v="0"/>
    <n v="0"/>
    <n v="0"/>
  </r>
  <r>
    <x v="33"/>
    <s v="7 TSM Poles, Lower Baker-NSC"/>
    <s v="Transmission Plant - Electric"/>
    <n v="0"/>
    <n v="0"/>
    <n v="0"/>
    <n v="0"/>
    <n v="0"/>
    <n v="0"/>
    <n v="0"/>
    <n v="0"/>
    <n v="0"/>
    <n v="0"/>
    <n v="0"/>
    <n v="0"/>
    <n v="0"/>
    <n v="0"/>
  </r>
  <r>
    <x v="33"/>
    <s v="7 TSM Poles, Snoqualmie 2"/>
    <s v="Transmission Plant - Electric"/>
    <n v="0"/>
    <n v="0"/>
    <n v="0"/>
    <n v="0"/>
    <n v="0"/>
    <n v="0"/>
    <n v="0"/>
    <n v="0"/>
    <n v="0"/>
    <n v="0"/>
    <n v="0"/>
    <n v="0"/>
    <n v="0"/>
    <n v="0"/>
  </r>
  <r>
    <x v="33"/>
    <s v="7 TSM Poles, Snoqualmie 2-NSC"/>
    <s v="Transmission Plant - Electric"/>
    <n v="0"/>
    <n v="0"/>
    <n v="0"/>
    <n v="0"/>
    <n v="0"/>
    <n v="0"/>
    <n v="0"/>
    <n v="0"/>
    <n v="0"/>
    <n v="0"/>
    <n v="0"/>
    <n v="0"/>
    <n v="0"/>
    <n v="0"/>
  </r>
  <r>
    <x v="33"/>
    <s v="7 TSM Poles, Sumas"/>
    <s v="Transmission Plant - Electric"/>
    <n v="0"/>
    <n v="0"/>
    <n v="0"/>
    <n v="0"/>
    <n v="0"/>
    <n v="0"/>
    <n v="0"/>
    <n v="0"/>
    <n v="0"/>
    <n v="0"/>
    <n v="0"/>
    <n v="0"/>
    <n v="0"/>
    <n v="0"/>
  </r>
  <r>
    <x v="33"/>
    <s v="7 TSM Poles, Sumas-NSC"/>
    <s v="Transmission Plant - Electric"/>
    <n v="0"/>
    <n v="0"/>
    <n v="0"/>
    <n v="0"/>
    <n v="0"/>
    <n v="0"/>
    <n v="0"/>
    <n v="0"/>
    <n v="0"/>
    <n v="0"/>
    <n v="0"/>
    <n v="0"/>
    <n v="0"/>
    <n v="0"/>
  </r>
  <r>
    <x v="33"/>
    <s v="7 TSM Poles, Upper Baker"/>
    <s v="Transmission Plant - Electric"/>
    <n v="198"/>
    <n v="198"/>
    <n v="199"/>
    <n v="199"/>
    <n v="200"/>
    <n v="201"/>
    <n v="201"/>
    <n v="202"/>
    <n v="202"/>
    <n v="203"/>
    <n v="204"/>
    <n v="204"/>
    <n v="205"/>
    <n v="201207"/>
  </r>
  <r>
    <x v="33"/>
    <s v="7 TSM Poles, Upper Baker-NSC"/>
    <s v="Transmission Plant - Electric"/>
    <n v="0"/>
    <n v="0"/>
    <n v="0"/>
    <n v="0"/>
    <n v="0"/>
    <n v="0"/>
    <n v="0"/>
    <n v="0"/>
    <n v="0"/>
    <n v="0"/>
    <n v="0"/>
    <n v="0"/>
    <n v="0"/>
    <n v="0"/>
  </r>
  <r>
    <x v="33"/>
    <s v="7 TSM Poles-NSC"/>
    <s v="Transmission Plant - Electric"/>
    <n v="0"/>
    <n v="0"/>
    <n v="0"/>
    <n v="0"/>
    <n v="0"/>
    <n v="0"/>
    <n v="0"/>
    <n v="0"/>
    <n v="0"/>
    <n v="0"/>
    <n v="0"/>
    <n v="0"/>
    <n v="0"/>
    <n v="0"/>
  </r>
  <r>
    <x v="33"/>
    <s v="9 (GIF) Poles, Colstrip 1-2"/>
    <s v="Transmission Plant - Electric"/>
    <n v="60"/>
    <n v="60"/>
    <n v="60"/>
    <n v="60"/>
    <n v="61"/>
    <n v="61"/>
    <n v="61"/>
    <n v="61"/>
    <n v="61"/>
    <n v="61"/>
    <n v="61"/>
    <n v="61"/>
    <n v="62"/>
    <n v="60845"/>
  </r>
  <r>
    <x v="33"/>
    <s v="9 (GIF) Poles, Colstrip 1-2-NSC"/>
    <s v="Transmission Plant - Electric"/>
    <n v="0"/>
    <n v="0"/>
    <n v="0"/>
    <n v="0"/>
    <n v="0"/>
    <n v="0"/>
    <n v="0"/>
    <n v="0"/>
    <n v="0"/>
    <n v="0"/>
    <n v="0"/>
    <n v="0"/>
    <n v="0"/>
    <n v="0"/>
  </r>
  <r>
    <x v="33"/>
    <s v="9 (GIF) Poles, Colstrip 3-4"/>
    <s v="Transmission Plant - Electric"/>
    <n v="54"/>
    <n v="55"/>
    <n v="55"/>
    <n v="55"/>
    <n v="55"/>
    <n v="56"/>
    <n v="56"/>
    <n v="56"/>
    <n v="56"/>
    <n v="56"/>
    <n v="57"/>
    <n v="57"/>
    <n v="57"/>
    <n v="55739"/>
  </r>
  <r>
    <x v="33"/>
    <s v="9 (GIF) Poles, Colstrip 3-4-NSC"/>
    <s v="Transmission Plant - Electric"/>
    <n v="0"/>
    <n v="0"/>
    <n v="0"/>
    <n v="0"/>
    <n v="0"/>
    <n v="0"/>
    <n v="0"/>
    <n v="0"/>
    <n v="0"/>
    <n v="0"/>
    <n v="0"/>
    <n v="0"/>
    <n v="0"/>
    <n v="0"/>
  </r>
  <r>
    <x v="33"/>
    <s v="9 (GIF) Poles, Electron-RET"/>
    <s v="Transmission Plant - Electric"/>
    <n v="0"/>
    <n v="0"/>
    <n v="0"/>
    <n v="0"/>
    <n v="0"/>
    <n v="0"/>
    <n v="0"/>
    <n v="0"/>
    <n v="0"/>
    <n v="0"/>
    <n v="0"/>
    <n v="0"/>
    <n v="0"/>
    <n v="0"/>
  </r>
  <r>
    <x v="33"/>
    <s v="9 (GIF) Poles, Hop Ridge-NSC"/>
    <s v="Transmission Plant - Electric"/>
    <n v="0"/>
    <n v="0"/>
    <n v="0"/>
    <n v="0"/>
    <n v="0"/>
    <n v="0"/>
    <n v="0"/>
    <n v="0"/>
    <n v="0"/>
    <n v="0"/>
    <n v="0"/>
    <n v="0"/>
    <n v="0"/>
    <n v="0"/>
  </r>
  <r>
    <x v="33"/>
    <s v="9 (GIF) Poles, Hopkins Ridge"/>
    <s v="Transmission Plant - Electric"/>
    <n v="498"/>
    <n v="502"/>
    <n v="506"/>
    <n v="510"/>
    <n v="514"/>
    <n v="518"/>
    <n v="522"/>
    <n v="526"/>
    <n v="530"/>
    <n v="534"/>
    <n v="538"/>
    <n v="542"/>
    <n v="546"/>
    <n v="521828"/>
  </r>
  <r>
    <x v="33"/>
    <s v="9 (GIF) Poles, Lower Baker"/>
    <s v="Transmission Plant - Electric"/>
    <n v="11"/>
    <n v="11"/>
    <n v="11"/>
    <n v="11"/>
    <n v="11"/>
    <n v="11"/>
    <n v="11"/>
    <n v="11"/>
    <n v="11"/>
    <n v="12"/>
    <n v="12"/>
    <n v="12"/>
    <n v="12"/>
    <n v="11431"/>
  </r>
  <r>
    <x v="33"/>
    <s v="9 (GIF) Poles, Lower Baker-NSC"/>
    <s v="Transmission Plant - Electric"/>
    <n v="0"/>
    <n v="0"/>
    <n v="0"/>
    <n v="0"/>
    <n v="0"/>
    <n v="0"/>
    <n v="0"/>
    <n v="0"/>
    <n v="0"/>
    <n v="0"/>
    <n v="0"/>
    <n v="0"/>
    <n v="0"/>
    <n v="0"/>
  </r>
  <r>
    <x v="33"/>
    <s v="9 (GIF) Poles, Poison Spring"/>
    <s v="Transmission Plant - Electric"/>
    <n v="211"/>
    <n v="214"/>
    <n v="216"/>
    <n v="219"/>
    <n v="221"/>
    <n v="223"/>
    <n v="226"/>
    <n v="228"/>
    <n v="231"/>
    <n v="233"/>
    <n v="235"/>
    <n v="238"/>
    <n v="240"/>
    <n v="225750"/>
  </r>
  <r>
    <x v="33"/>
    <s v="9 (GIF) Poles, Poison Sprin-NSC"/>
    <s v="Transmission Plant - Electric"/>
    <n v="0"/>
    <n v="0"/>
    <n v="0"/>
    <n v="0"/>
    <n v="0"/>
    <n v="0"/>
    <n v="0"/>
    <n v="0"/>
    <n v="0"/>
    <n v="0"/>
    <n v="0"/>
    <n v="0"/>
    <n v="0"/>
    <n v="0"/>
  </r>
  <r>
    <x v="33"/>
    <s v="9 (GIF) Poles, Scl-Tolt"/>
    <s v="Transmission Plant - Electric"/>
    <n v="9"/>
    <n v="9"/>
    <n v="9"/>
    <n v="10"/>
    <n v="10"/>
    <n v="10"/>
    <n v="10"/>
    <n v="10"/>
    <n v="10"/>
    <n v="10"/>
    <n v="10"/>
    <n v="10"/>
    <n v="10"/>
    <n v="9689"/>
  </r>
  <r>
    <x v="33"/>
    <s v="9 (GIF) Poles, Scl-Tolt-NSC"/>
    <s v="Transmission Plant - Electric"/>
    <n v="0"/>
    <n v="0"/>
    <n v="0"/>
    <n v="0"/>
    <n v="0"/>
    <n v="0"/>
    <n v="0"/>
    <n v="0"/>
    <n v="0"/>
    <n v="0"/>
    <n v="0"/>
    <n v="0"/>
    <n v="0"/>
    <n v="0"/>
  </r>
  <r>
    <x v="33"/>
    <s v="9 (GIF) Poles, Snoqualmie 1"/>
    <s v="Transmission Plant - Electric"/>
    <n v="0"/>
    <n v="0"/>
    <n v="0"/>
    <n v="0"/>
    <n v="0"/>
    <n v="0"/>
    <n v="0"/>
    <n v="0"/>
    <n v="0"/>
    <n v="0"/>
    <n v="0"/>
    <n v="0"/>
    <n v="0"/>
    <n v="215"/>
  </r>
  <r>
    <x v="33"/>
    <s v="9 (GIF) Poles, Snoqualmie 1-NSC"/>
    <s v="Transmission Plant - Electric"/>
    <n v="0"/>
    <n v="0"/>
    <n v="0"/>
    <n v="0"/>
    <n v="0"/>
    <n v="0"/>
    <n v="0"/>
    <n v="0"/>
    <n v="0"/>
    <n v="0"/>
    <n v="0"/>
    <n v="0"/>
    <n v="0"/>
    <n v="0"/>
  </r>
  <r>
    <x v="33"/>
    <s v="9 (GIF) Poles, Snoqualmie 2"/>
    <s v="Transmission Plant - Electric"/>
    <n v="82"/>
    <n v="83"/>
    <n v="83"/>
    <n v="84"/>
    <n v="84"/>
    <n v="85"/>
    <n v="86"/>
    <n v="86"/>
    <n v="87"/>
    <n v="87"/>
    <n v="88"/>
    <n v="89"/>
    <n v="89"/>
    <n v="85666"/>
  </r>
  <r>
    <x v="33"/>
    <s v="9 (GIF) Poles, Snoqualmie 2-NSC"/>
    <s v="Transmission Plant - Electric"/>
    <n v="0"/>
    <n v="0"/>
    <n v="0"/>
    <n v="0"/>
    <n v="0"/>
    <n v="0"/>
    <n v="0"/>
    <n v="0"/>
    <n v="0"/>
    <n v="0"/>
    <n v="0"/>
    <n v="0"/>
    <n v="0"/>
    <n v="0"/>
  </r>
  <r>
    <x v="33"/>
    <s v="9 (GIF) Poles, Sumas"/>
    <s v="Transmission Plant - Electric"/>
    <n v="62"/>
    <n v="62"/>
    <n v="63"/>
    <n v="63"/>
    <n v="63"/>
    <n v="63"/>
    <n v="63"/>
    <n v="63"/>
    <n v="64"/>
    <n v="64"/>
    <n v="64"/>
    <n v="64"/>
    <n v="64"/>
    <n v="63291"/>
  </r>
  <r>
    <x v="33"/>
    <s v="9 (GIF) Poles, Sumas-NSC"/>
    <s v="Transmission Plant - Electric"/>
    <n v="0"/>
    <n v="0"/>
    <n v="0"/>
    <n v="0"/>
    <n v="0"/>
    <n v="0"/>
    <n v="0"/>
    <n v="0"/>
    <n v="0"/>
    <n v="0"/>
    <n v="0"/>
    <n v="0"/>
    <n v="0"/>
    <n v="0"/>
  </r>
  <r>
    <x v="33"/>
    <s v="9 (GIF) Poles, TLN-HPK@plan-NSC"/>
    <s v="Transmission Plant - Electric"/>
    <n v="0"/>
    <n v="0"/>
    <n v="0"/>
    <n v="0"/>
    <n v="0"/>
    <n v="0"/>
    <n v="0"/>
    <n v="0"/>
    <n v="0"/>
    <n v="0"/>
    <n v="0"/>
    <n v="0"/>
    <n v="0"/>
    <n v="0"/>
  </r>
  <r>
    <x v="33"/>
    <s v="9 (GIF) Poles, TLN-HPK@plant"/>
    <s v="Transmission Plant - Electric"/>
    <n v="31"/>
    <n v="31"/>
    <n v="31"/>
    <n v="32"/>
    <n v="32"/>
    <n v="32"/>
    <n v="32"/>
    <n v="32"/>
    <n v="33"/>
    <n v="33"/>
    <n v="33"/>
    <n v="33"/>
    <n v="34"/>
    <n v="32207"/>
  </r>
  <r>
    <x v="33"/>
    <s v="9 (GIF) Poles, Upper Baker"/>
    <s v="Transmission Plant - Electric"/>
    <n v="128"/>
    <n v="128"/>
    <n v="128"/>
    <n v="129"/>
    <n v="129"/>
    <n v="129"/>
    <n v="130"/>
    <n v="130"/>
    <n v="131"/>
    <n v="131"/>
    <n v="131"/>
    <n v="132"/>
    <n v="132"/>
    <n v="129888"/>
  </r>
  <r>
    <x v="33"/>
    <s v="9 (GIF) Poles, Upper Baker-NSC"/>
    <s v="Transmission Plant - Electric"/>
    <n v="0"/>
    <n v="0"/>
    <n v="0"/>
    <n v="0"/>
    <n v="0"/>
    <n v="0"/>
    <n v="0"/>
    <n v="0"/>
    <n v="0"/>
    <n v="0"/>
    <n v="0"/>
    <n v="0"/>
    <n v="0"/>
    <n v="0"/>
  </r>
  <r>
    <x v="33"/>
    <s v="9 (GIF) Poles, Wild Horse"/>
    <s v="Transmission Plant - Electric"/>
    <n v="342"/>
    <n v="345"/>
    <n v="348"/>
    <n v="351"/>
    <n v="354"/>
    <n v="357"/>
    <n v="360"/>
    <n v="363"/>
    <n v="366"/>
    <n v="369"/>
    <n v="372"/>
    <n v="375"/>
    <n v="378"/>
    <n v="360032"/>
  </r>
  <r>
    <x v="33"/>
    <s v="9 (GIF) Poles, Wild Horse-NSC"/>
    <s v="Transmission Plant - Electric"/>
    <n v="0"/>
    <n v="0"/>
    <n v="0"/>
    <n v="0"/>
    <n v="0"/>
    <n v="0"/>
    <n v="0"/>
    <n v="0"/>
    <n v="0"/>
    <n v="0"/>
    <n v="0"/>
    <n v="0"/>
    <n v="0"/>
    <n v="0"/>
  </r>
  <r>
    <x v="33"/>
    <s v="9 (GIF) TSM Poles, LSR"/>
    <s v="Transmission Plant - Electric"/>
    <n v="1013"/>
    <n v="1024"/>
    <n v="1036"/>
    <n v="1048"/>
    <n v="1060"/>
    <n v="1071"/>
    <n v="1083"/>
    <n v="1095"/>
    <n v="1106"/>
    <n v="1118"/>
    <n v="1130"/>
    <n v="1141"/>
    <n v="1153"/>
    <n v="1082868"/>
  </r>
  <r>
    <x v="33"/>
    <s v="9 (GIF) TSM Poles, LSR-NSC"/>
    <s v="Transmission Plant - Electric"/>
    <n v="0"/>
    <n v="0"/>
    <n v="0"/>
    <n v="0"/>
    <n v="0"/>
    <n v="0"/>
    <n v="0"/>
    <n v="0"/>
    <n v="0"/>
    <n v="0"/>
    <n v="0"/>
    <n v="0"/>
    <n v="0"/>
    <n v="0"/>
  </r>
  <r>
    <x v="34"/>
    <s v="TSM O/H Cond, 3rd AC Line"/>
    <s v="Transmission Plant - Electric"/>
    <n v="13630"/>
    <n v="13655"/>
    <n v="13681"/>
    <n v="13706"/>
    <n v="13732"/>
    <n v="13757"/>
    <n v="13782"/>
    <n v="13808"/>
    <n v="13833"/>
    <n v="13859"/>
    <n v="13884"/>
    <n v="13910"/>
    <n v="13935"/>
    <n v="13782473"/>
  </r>
  <r>
    <x v="34"/>
    <s v="TSM O/H Cond, 3rd AC Line-NSC"/>
    <s v="Transmission Plant - Electric"/>
    <n v="0"/>
    <n v="0"/>
    <n v="0"/>
    <n v="0"/>
    <n v="0"/>
    <n v="0"/>
    <n v="0"/>
    <n v="0"/>
    <n v="0"/>
    <n v="0"/>
    <n v="0"/>
    <n v="0"/>
    <n v="0"/>
    <n v="0"/>
  </r>
  <r>
    <x v="34"/>
    <s v="TSM O/H Cond, Baker Common"/>
    <s v="Transmission Plant - Electric"/>
    <n v="0"/>
    <n v="0"/>
    <n v="0"/>
    <n v="0"/>
    <n v="0"/>
    <n v="0"/>
    <n v="0"/>
    <n v="0"/>
    <n v="0"/>
    <n v="0"/>
    <n v="0"/>
    <n v="0"/>
    <n v="0"/>
    <n v="0"/>
  </r>
  <r>
    <x v="34"/>
    <s v="TSM O/H Cond, Colstrip 1-2 Com"/>
    <s v="Transmission Plant - Electric"/>
    <n v="10832"/>
    <n v="10846"/>
    <n v="10860"/>
    <n v="10874"/>
    <n v="10888"/>
    <n v="10902"/>
    <n v="10915"/>
    <n v="10929"/>
    <n v="10943"/>
    <n v="10957"/>
    <n v="10971"/>
    <n v="10985"/>
    <n v="10999"/>
    <n v="10915468"/>
  </r>
  <r>
    <x v="34"/>
    <s v="TSM O/H Cond, Colstrip 3-4 Com"/>
    <s v="Transmission Plant - Electric"/>
    <n v="16288"/>
    <n v="16309"/>
    <n v="16331"/>
    <n v="16352"/>
    <n v="16373"/>
    <n v="16394"/>
    <n v="16415"/>
    <n v="16437"/>
    <n v="16458"/>
    <n v="16479"/>
    <n v="16500"/>
    <n v="16522"/>
    <n v="16543"/>
    <n v="16415461"/>
  </r>
  <r>
    <x v="34"/>
    <s v="TSM O/H Cond, Colstrip1-2 -NSC"/>
    <s v="Transmission Plant - Electric"/>
    <n v="0"/>
    <n v="0"/>
    <n v="0"/>
    <n v="0"/>
    <n v="0"/>
    <n v="0"/>
    <n v="0"/>
    <n v="0"/>
    <n v="0"/>
    <n v="0"/>
    <n v="0"/>
    <n v="0"/>
    <n v="0"/>
    <n v="0"/>
  </r>
  <r>
    <x v="34"/>
    <s v="TSM O/H Cond, Colstrip3-4 -NSC"/>
    <s v="Transmission Plant - Electric"/>
    <n v="0"/>
    <n v="0"/>
    <n v="0"/>
    <n v="0"/>
    <n v="0"/>
    <n v="0"/>
    <n v="0"/>
    <n v="0"/>
    <n v="0"/>
    <n v="0"/>
    <n v="0"/>
    <n v="0"/>
    <n v="0"/>
    <n v="0"/>
  </r>
  <r>
    <x v="34"/>
    <s v="TSM O/H Cond, Lower Baker-RET"/>
    <s v="Transmission Plant - Electric"/>
    <n v="0"/>
    <n v="0"/>
    <n v="0"/>
    <n v="0"/>
    <n v="0"/>
    <n v="0"/>
    <n v="0"/>
    <n v="0"/>
    <n v="0"/>
    <n v="0"/>
    <n v="0"/>
    <n v="0"/>
    <n v="0"/>
    <n v="0"/>
  </r>
  <r>
    <x v="34"/>
    <s v="TSM O/H Cond, Mint Farm"/>
    <s v="Transmission Plant - Electric"/>
    <n v="0"/>
    <n v="0"/>
    <n v="0"/>
    <n v="0"/>
    <n v="0"/>
    <n v="0"/>
    <n v="0"/>
    <n v="0"/>
    <n v="0"/>
    <n v="0"/>
    <n v="0"/>
    <n v="0"/>
    <n v="0"/>
    <n v="0"/>
  </r>
  <r>
    <x v="34"/>
    <s v="TSM O/H Cond, Mint Farm OP"/>
    <s v="Transmission Plant - Electric"/>
    <n v="0"/>
    <n v="0"/>
    <n v="0"/>
    <n v="0"/>
    <n v="0"/>
    <n v="0"/>
    <n v="0"/>
    <n v="0"/>
    <n v="0"/>
    <n v="0"/>
    <n v="0"/>
    <n v="0"/>
    <n v="0"/>
    <n v="0"/>
  </r>
  <r>
    <x v="34"/>
    <s v="TSM O/H Cond, Mint Farm-NSC"/>
    <s v="Transmission Plant - Electric"/>
    <n v="0"/>
    <n v="0"/>
    <n v="0"/>
    <n v="0"/>
    <n v="0"/>
    <n v="0"/>
    <n v="0"/>
    <n v="0"/>
    <n v="0"/>
    <n v="0"/>
    <n v="0"/>
    <n v="0"/>
    <n v="0"/>
    <n v="0"/>
  </r>
  <r>
    <x v="34"/>
    <s v="TSM O/H Cond, N Intertie"/>
    <s v="Transmission Plant - Electric"/>
    <n v="6306"/>
    <n v="6320"/>
    <n v="6334"/>
    <n v="6347"/>
    <n v="6361"/>
    <n v="6375"/>
    <n v="6388"/>
    <n v="6402"/>
    <n v="6416"/>
    <n v="6429"/>
    <n v="6443"/>
    <n v="6457"/>
    <n v="6470"/>
    <n v="6388260"/>
  </r>
  <r>
    <x v="34"/>
    <s v="TSM O/H Cond, N Intertie-NSC"/>
    <s v="Transmission Plant - Electric"/>
    <n v="0"/>
    <n v="0"/>
    <n v="0"/>
    <n v="0"/>
    <n v="0"/>
    <n v="0"/>
    <n v="0"/>
    <n v="0"/>
    <n v="0"/>
    <n v="0"/>
    <n v="0"/>
    <n v="0"/>
    <n v="0"/>
    <n v="0"/>
  </r>
  <r>
    <x v="34"/>
    <s v="TSM O/H Cond, Snoqualmie 1"/>
    <s v="Transmission Plant - Electric"/>
    <n v="0"/>
    <n v="0"/>
    <n v="0"/>
    <n v="0"/>
    <n v="0"/>
    <n v="0"/>
    <n v="0"/>
    <n v="0"/>
    <n v="0"/>
    <n v="0"/>
    <n v="0"/>
    <n v="0"/>
    <n v="0"/>
    <n v="0"/>
  </r>
  <r>
    <x v="34"/>
    <s v="TSM O/H Cond, Snoqualmie 1-NSC"/>
    <s v="Transmission Plant - Electric"/>
    <n v="0"/>
    <n v="0"/>
    <n v="0"/>
    <n v="0"/>
    <n v="0"/>
    <n v="0"/>
    <n v="0"/>
    <n v="0"/>
    <n v="0"/>
    <n v="0"/>
    <n v="0"/>
    <n v="0"/>
    <n v="0"/>
    <n v="0"/>
  </r>
  <r>
    <x v="34"/>
    <s v="TSM O/H Cond, Snoqualmie 2"/>
    <s v="Transmission Plant - Electric"/>
    <n v="0"/>
    <n v="0"/>
    <n v="0"/>
    <n v="0"/>
    <n v="0"/>
    <n v="0"/>
    <n v="0"/>
    <n v="0"/>
    <n v="0"/>
    <n v="0"/>
    <n v="0"/>
    <n v="0"/>
    <n v="0"/>
    <n v="0"/>
  </r>
  <r>
    <x v="34"/>
    <s v="TSM O/H Cond, Snoqualmie 2-NSC"/>
    <s v="Transmission Plant - Electric"/>
    <n v="0"/>
    <n v="0"/>
    <n v="0"/>
    <n v="0"/>
    <n v="0"/>
    <n v="0"/>
    <n v="0"/>
    <n v="0"/>
    <n v="0"/>
    <n v="0"/>
    <n v="0"/>
    <n v="0"/>
    <n v="0"/>
    <n v="0"/>
  </r>
  <r>
    <x v="34"/>
    <s v="TSM O/H Cond, Upper Baker-RET"/>
    <s v="Transmission Plant - Electric"/>
    <n v="0"/>
    <n v="0"/>
    <n v="0"/>
    <n v="0"/>
    <n v="0"/>
    <n v="0"/>
    <n v="0"/>
    <n v="0"/>
    <n v="0"/>
    <n v="0"/>
    <n v="0"/>
    <n v="0"/>
    <n v="0"/>
    <n v="0"/>
  </r>
  <r>
    <x v="34"/>
    <s v="TSM O/H Cond, Wild Horse"/>
    <s v="Transmission Plant - Electric"/>
    <n v="0"/>
    <n v="0"/>
    <n v="0"/>
    <n v="0"/>
    <n v="0"/>
    <n v="0"/>
    <n v="0"/>
    <n v="0"/>
    <n v="0"/>
    <n v="0"/>
    <n v="0"/>
    <n v="0"/>
    <n v="0"/>
    <n v="0"/>
  </r>
  <r>
    <x v="34"/>
    <s v="TSM O/H Cond, Wild Horse-NSC"/>
    <s v="Transmission Plant - Electric"/>
    <n v="0"/>
    <n v="0"/>
    <n v="0"/>
    <n v="0"/>
    <n v="0"/>
    <n v="0"/>
    <n v="0"/>
    <n v="0"/>
    <n v="0"/>
    <n v="0"/>
    <n v="0"/>
    <n v="0"/>
    <n v="0"/>
    <n v="0"/>
  </r>
  <r>
    <x v="34"/>
    <s v="TSM O/H Cond, Wild Horse-WindR"/>
    <s v="Transmission Plant - Electric"/>
    <n v="72"/>
    <n v="72"/>
    <n v="72"/>
    <n v="72"/>
    <n v="73"/>
    <n v="73"/>
    <n v="73"/>
    <n v="74"/>
    <n v="74"/>
    <n v="74"/>
    <n v="75"/>
    <n v="75"/>
    <n v="75"/>
    <n v="73364"/>
  </r>
  <r>
    <x v="34"/>
    <s v="TSM O/H Cond, Wind Ridge-N-NSC"/>
    <s v="Transmission Plant - Electric"/>
    <n v="0"/>
    <n v="0"/>
    <n v="0"/>
    <n v="0"/>
    <n v="0"/>
    <n v="0"/>
    <n v="0"/>
    <n v="0"/>
    <n v="0"/>
    <n v="0"/>
    <n v="0"/>
    <n v="0"/>
    <n v="0"/>
    <n v="0"/>
  </r>
  <r>
    <x v="34"/>
    <s v="TSM O/H Cond, Wind Ridge-NonPr"/>
    <s v="Transmission Plant - Electric"/>
    <n v="2066"/>
    <n v="2072"/>
    <n v="2078"/>
    <n v="2084"/>
    <n v="2089"/>
    <n v="2095"/>
    <n v="2101"/>
    <n v="2107"/>
    <n v="2113"/>
    <n v="2118"/>
    <n v="2124"/>
    <n v="2130"/>
    <n v="2136"/>
    <n v="2100984"/>
  </r>
  <r>
    <x v="34"/>
    <s v="TSM O/H Cond, Wld Hrs-Wind-NSC"/>
    <s v="Transmission Plant - Electric"/>
    <n v="0"/>
    <n v="0"/>
    <n v="0"/>
    <n v="0"/>
    <n v="0"/>
    <n v="0"/>
    <n v="0"/>
    <n v="0"/>
    <n v="0"/>
    <n v="0"/>
    <n v="0"/>
    <n v="0"/>
    <n v="0"/>
    <n v="0"/>
  </r>
  <r>
    <x v="34"/>
    <s v="TSM O/H Conductor &amp; Device-NSC"/>
    <s v="Transmission Plant - Electric"/>
    <n v="0"/>
    <n v="0"/>
    <n v="0"/>
    <n v="0"/>
    <n v="0"/>
    <n v="0"/>
    <n v="0"/>
    <n v="0"/>
    <n v="0"/>
    <n v="0"/>
    <n v="0"/>
    <n v="0"/>
    <n v="0"/>
    <n v="0"/>
  </r>
  <r>
    <x v="34"/>
    <s v="TSM O/H Conductor &amp; Devices"/>
    <s v="Transmission Plant - Electric"/>
    <n v="23985"/>
    <n v="24064"/>
    <n v="24151"/>
    <n v="24029"/>
    <n v="24098"/>
    <n v="24168"/>
    <n v="24238"/>
    <n v="24308"/>
    <n v="24378"/>
    <n v="24450"/>
    <n v="24521"/>
    <n v="24591"/>
    <n v="24664"/>
    <n v="24276711"/>
  </r>
  <r>
    <x v="34"/>
    <s v="TSM O/H Cov-Ber NOT USED"/>
    <s v="Transmission Plant - Electric"/>
    <n v="0"/>
    <n v="0"/>
    <n v="0"/>
    <n v="0"/>
    <n v="0"/>
    <n v="0"/>
    <n v="0"/>
    <n v="0"/>
    <n v="0"/>
    <n v="0"/>
    <n v="0"/>
    <n v="0"/>
    <n v="0"/>
    <n v="0"/>
  </r>
  <r>
    <x v="34"/>
    <s v="6 TSM O/H Conductor/Devices"/>
    <s v="Transmission Plant - Electric"/>
    <n v="2253"/>
    <n v="2303"/>
    <n v="2353"/>
    <n v="2403"/>
    <n v="2454"/>
    <n v="2504"/>
    <n v="2554"/>
    <n v="2605"/>
    <n v="2657"/>
    <n v="2708"/>
    <n v="2759"/>
    <n v="2811"/>
    <n v="2862"/>
    <n v="2555748"/>
  </r>
  <r>
    <x v="34"/>
    <s v="6 TSM O/H Conductor/Devices-NSC"/>
    <s v="Transmission Plant - Electric"/>
    <n v="0"/>
    <n v="0"/>
    <n v="0"/>
    <n v="0"/>
    <n v="0"/>
    <n v="0"/>
    <n v="0"/>
    <n v="0"/>
    <n v="0"/>
    <n v="0"/>
    <n v="0"/>
    <n v="0"/>
    <n v="0"/>
    <n v="0"/>
  </r>
  <r>
    <x v="34"/>
    <s v="7 105 TSM O/H Conductor/Devices"/>
    <s v="Transmission Plant - Electric"/>
    <n v="52"/>
    <n v="52"/>
    <n v="52"/>
    <n v="52"/>
    <n v="52"/>
    <n v="52"/>
    <n v="52"/>
    <n v="52"/>
    <n v="52"/>
    <n v="52"/>
    <n v="52"/>
    <n v="52"/>
    <n v="52"/>
    <n v="52126"/>
  </r>
  <r>
    <x v="34"/>
    <s v="7 TSM O/H Cond, Baker Common"/>
    <s v="Transmission Plant - Electric"/>
    <n v="1121"/>
    <n v="1128"/>
    <n v="1134"/>
    <n v="1141"/>
    <n v="1148"/>
    <n v="1154"/>
    <n v="1161"/>
    <n v="1168"/>
    <n v="1174"/>
    <n v="1181"/>
    <n v="1188"/>
    <n v="1194"/>
    <n v="1201"/>
    <n v="1161002"/>
  </r>
  <r>
    <x v="34"/>
    <s v="7 TSM O/H Cond, Baker Commo-NSC"/>
    <s v="Transmission Plant - Electric"/>
    <n v="0"/>
    <n v="0"/>
    <n v="0"/>
    <n v="0"/>
    <n v="0"/>
    <n v="0"/>
    <n v="0"/>
    <n v="0"/>
    <n v="0"/>
    <n v="0"/>
    <n v="0"/>
    <n v="0"/>
    <n v="0"/>
    <n v="0"/>
  </r>
  <r>
    <x v="34"/>
    <s v="7 TSM O/H Cond, Hop Ridge-NSC"/>
    <s v="Transmission Plant - Electric"/>
    <n v="0"/>
    <n v="0"/>
    <n v="0"/>
    <n v="0"/>
    <n v="0"/>
    <n v="0"/>
    <n v="0"/>
    <n v="0"/>
    <n v="0"/>
    <n v="0"/>
    <n v="0"/>
    <n v="0"/>
    <n v="0"/>
    <n v="0"/>
  </r>
  <r>
    <x v="34"/>
    <s v="7 TSM O/H Cond, Hopkins Ridge"/>
    <s v="Transmission Plant - Electric"/>
    <n v="0"/>
    <n v="0"/>
    <n v="0"/>
    <n v="0"/>
    <n v="0"/>
    <n v="0"/>
    <n v="0"/>
    <n v="0"/>
    <n v="0"/>
    <n v="0"/>
    <n v="0"/>
    <n v="0"/>
    <n v="0"/>
    <n v="0"/>
  </r>
  <r>
    <x v="34"/>
    <s v="7 TSM O/H Cond, Lower Baker"/>
    <s v="Transmission Plant - Electric"/>
    <n v="0"/>
    <n v="0"/>
    <n v="0"/>
    <n v="0"/>
    <n v="0"/>
    <n v="0"/>
    <n v="0"/>
    <n v="0"/>
    <n v="0"/>
    <n v="0"/>
    <n v="0"/>
    <n v="0"/>
    <n v="0"/>
    <n v="0"/>
  </r>
  <r>
    <x v="34"/>
    <s v="7 TSM O/H Cond, Lower Baker-NSC"/>
    <s v="Transmission Plant - Electric"/>
    <n v="0"/>
    <n v="0"/>
    <n v="0"/>
    <n v="0"/>
    <n v="0"/>
    <n v="0"/>
    <n v="0"/>
    <n v="0"/>
    <n v="0"/>
    <n v="0"/>
    <n v="0"/>
    <n v="0"/>
    <n v="0"/>
    <n v="0"/>
  </r>
  <r>
    <x v="34"/>
    <s v="7 TSM O/H Cond, Snoq 1-NSC"/>
    <s v="Transmission Plant - Electric"/>
    <n v="0"/>
    <n v="0"/>
    <n v="0"/>
    <n v="0"/>
    <n v="0"/>
    <n v="0"/>
    <n v="0"/>
    <n v="0"/>
    <n v="0"/>
    <n v="0"/>
    <n v="0"/>
    <n v="0"/>
    <n v="0"/>
    <n v="0"/>
  </r>
  <r>
    <x v="34"/>
    <s v="7 TSM O/H Cond, Snoq 2-NSC"/>
    <s v="Transmission Plant - Electric"/>
    <n v="0"/>
    <n v="0"/>
    <n v="0"/>
    <n v="0"/>
    <n v="0"/>
    <n v="0"/>
    <n v="0"/>
    <n v="0"/>
    <n v="0"/>
    <n v="0"/>
    <n v="0"/>
    <n v="0"/>
    <n v="0"/>
    <n v="0"/>
  </r>
  <r>
    <x v="34"/>
    <s v="7 TSM O/H Cond, Snoqualmie 1"/>
    <s v="Transmission Plant - Electric"/>
    <n v="0"/>
    <n v="0"/>
    <n v="0"/>
    <n v="0"/>
    <n v="0"/>
    <n v="0"/>
    <n v="0"/>
    <n v="0"/>
    <n v="0"/>
    <n v="0"/>
    <n v="0"/>
    <n v="0"/>
    <n v="0"/>
    <n v="0"/>
  </r>
  <r>
    <x v="34"/>
    <s v="7 TSM O/H Cond, Snoqualmie 2"/>
    <s v="Transmission Plant - Electric"/>
    <n v="0"/>
    <n v="0"/>
    <n v="0"/>
    <n v="0"/>
    <n v="0"/>
    <n v="0"/>
    <n v="0"/>
    <n v="0"/>
    <n v="0"/>
    <n v="0"/>
    <n v="0"/>
    <n v="0"/>
    <n v="0"/>
    <n v="0"/>
  </r>
  <r>
    <x v="34"/>
    <s v="7 TSM O/H Cond, Sumas"/>
    <s v="Transmission Plant - Electric"/>
    <n v="0"/>
    <n v="0"/>
    <n v="0"/>
    <n v="0"/>
    <n v="0"/>
    <n v="0"/>
    <n v="0"/>
    <n v="0"/>
    <n v="0"/>
    <n v="0"/>
    <n v="0"/>
    <n v="0"/>
    <n v="0"/>
    <n v="0"/>
  </r>
  <r>
    <x v="34"/>
    <s v="7 TSM O/H Cond, Sumas OP"/>
    <s v="Transmission Plant - Electric"/>
    <n v="0"/>
    <n v="0"/>
    <n v="0"/>
    <n v="0"/>
    <n v="0"/>
    <n v="0"/>
    <n v="0"/>
    <n v="0"/>
    <n v="0"/>
    <n v="0"/>
    <n v="0"/>
    <n v="0"/>
    <n v="0"/>
    <n v="0"/>
  </r>
  <r>
    <x v="34"/>
    <s v="7 TSM O/H Cond, Sumas OP-NSC"/>
    <s v="Transmission Plant - Electric"/>
    <n v="0"/>
    <n v="0"/>
    <n v="0"/>
    <n v="0"/>
    <n v="0"/>
    <n v="0"/>
    <n v="0"/>
    <n v="0"/>
    <n v="0"/>
    <n v="0"/>
    <n v="0"/>
    <n v="0"/>
    <n v="0"/>
    <n v="0"/>
  </r>
  <r>
    <x v="34"/>
    <s v="7 TSM O/H Cond, Sumas-NSC"/>
    <s v="Transmission Plant - Electric"/>
    <n v="0"/>
    <n v="0"/>
    <n v="0"/>
    <n v="0"/>
    <n v="0"/>
    <n v="0"/>
    <n v="0"/>
    <n v="0"/>
    <n v="0"/>
    <n v="0"/>
    <n v="0"/>
    <n v="0"/>
    <n v="0"/>
    <n v="0"/>
  </r>
  <r>
    <x v="34"/>
    <s v="7 TSM O/H Cond, Upper Baker"/>
    <s v="Transmission Plant - Electric"/>
    <n v="679"/>
    <n v="679"/>
    <n v="680"/>
    <n v="681"/>
    <n v="682"/>
    <n v="682"/>
    <n v="683"/>
    <n v="684"/>
    <n v="685"/>
    <n v="685"/>
    <n v="686"/>
    <n v="687"/>
    <n v="688"/>
    <n v="683083"/>
  </r>
  <r>
    <x v="34"/>
    <s v="7 TSM O/H Cond, Upper Baker-NSC"/>
    <s v="Transmission Plant - Electric"/>
    <n v="0"/>
    <n v="0"/>
    <n v="0"/>
    <n v="0"/>
    <n v="0"/>
    <n v="0"/>
    <n v="0"/>
    <n v="0"/>
    <n v="0"/>
    <n v="0"/>
    <n v="0"/>
    <n v="0"/>
    <n v="0"/>
    <n v="0"/>
  </r>
  <r>
    <x v="34"/>
    <s v="7 TSM O/H Conductor/Devices"/>
    <s v="Transmission Plant - Electric"/>
    <n v="71743"/>
    <n v="71880"/>
    <n v="72017"/>
    <n v="72154"/>
    <n v="72290"/>
    <n v="72427"/>
    <n v="72564"/>
    <n v="72701"/>
    <n v="72837"/>
    <n v="72974"/>
    <n v="73111"/>
    <n v="73247"/>
    <n v="73384"/>
    <n v="72563778"/>
  </r>
  <r>
    <x v="34"/>
    <s v="7 TSM O/H Conductor/Devices-NSC"/>
    <s v="Transmission Plant - Electric"/>
    <n v="0"/>
    <n v="0"/>
    <n v="0"/>
    <n v="0"/>
    <n v="0"/>
    <n v="0"/>
    <n v="0"/>
    <n v="0"/>
    <n v="0"/>
    <n v="0"/>
    <n v="0"/>
    <n v="0"/>
    <n v="0"/>
    <n v="0"/>
  </r>
  <r>
    <x v="34"/>
    <s v="7 TSM O/H Cov-Ber-DONOTUSE"/>
    <s v="Transmission Plant - Electric"/>
    <n v="0"/>
    <n v="0"/>
    <n v="0"/>
    <n v="0"/>
    <n v="0"/>
    <n v="0"/>
    <n v="0"/>
    <n v="0"/>
    <n v="0"/>
    <n v="0"/>
    <n v="0"/>
    <n v="0"/>
    <n v="0"/>
    <n v="0"/>
  </r>
  <r>
    <x v="34"/>
    <s v="9 (GIF) O/H Cond, Colstrip 1-2"/>
    <s v="Transmission Plant - Electric"/>
    <n v="177"/>
    <n v="178"/>
    <n v="178"/>
    <n v="178"/>
    <n v="179"/>
    <n v="179"/>
    <n v="179"/>
    <n v="180"/>
    <n v="180"/>
    <n v="180"/>
    <n v="181"/>
    <n v="181"/>
    <n v="181"/>
    <n v="179423"/>
  </r>
  <r>
    <x v="34"/>
    <s v="9 (GIF) O/H Cond, Colstrip 3-4"/>
    <s v="Transmission Plant - Electric"/>
    <n v="192"/>
    <n v="192"/>
    <n v="193"/>
    <n v="193"/>
    <n v="193"/>
    <n v="194"/>
    <n v="194"/>
    <n v="194"/>
    <n v="195"/>
    <n v="195"/>
    <n v="196"/>
    <n v="196"/>
    <n v="196"/>
    <n v="194117"/>
  </r>
  <r>
    <x v="34"/>
    <s v="9 (GIF) O/H Cond, Colstrip1-NSC"/>
    <s v="Transmission Plant - Electric"/>
    <n v="0"/>
    <n v="0"/>
    <n v="0"/>
    <n v="0"/>
    <n v="0"/>
    <n v="0"/>
    <n v="0"/>
    <n v="0"/>
    <n v="0"/>
    <n v="0"/>
    <n v="0"/>
    <n v="0"/>
    <n v="0"/>
    <n v="0"/>
  </r>
  <r>
    <x v="34"/>
    <s v="9 (GIF) O/H Cond, Colstrip3-NSC"/>
    <s v="Transmission Plant - Electric"/>
    <n v="0"/>
    <n v="0"/>
    <n v="0"/>
    <n v="0"/>
    <n v="0"/>
    <n v="0"/>
    <n v="0"/>
    <n v="0"/>
    <n v="0"/>
    <n v="0"/>
    <n v="0"/>
    <n v="0"/>
    <n v="0"/>
    <n v="0"/>
  </r>
  <r>
    <x v="34"/>
    <s v="9 (GIF) O/H Cond, Electron-RET"/>
    <s v="Transmission Plant - Electric"/>
    <n v="0"/>
    <n v="0"/>
    <n v="0"/>
    <n v="0"/>
    <n v="0"/>
    <n v="0"/>
    <n v="0"/>
    <n v="0"/>
    <n v="0"/>
    <n v="0"/>
    <n v="0"/>
    <n v="0"/>
    <n v="0"/>
    <n v="0"/>
  </r>
  <r>
    <x v="34"/>
    <s v="9 (GIF) O/H Cond, Hopkins"/>
    <s v="Transmission Plant - Electric"/>
    <n v="596"/>
    <n v="598"/>
    <n v="600"/>
    <n v="602"/>
    <n v="605"/>
    <n v="607"/>
    <n v="609"/>
    <n v="611"/>
    <n v="613"/>
    <n v="616"/>
    <n v="618"/>
    <n v="620"/>
    <n v="622"/>
    <n v="608942"/>
  </r>
  <r>
    <x v="34"/>
    <s v="9 (GIF) O/H Cond, Hopkins-NSC"/>
    <s v="Transmission Plant - Electric"/>
    <n v="0"/>
    <n v="0"/>
    <n v="0"/>
    <n v="0"/>
    <n v="0"/>
    <n v="0"/>
    <n v="0"/>
    <n v="0"/>
    <n v="0"/>
    <n v="0"/>
    <n v="0"/>
    <n v="0"/>
    <n v="0"/>
    <n v="0"/>
  </r>
  <r>
    <x v="34"/>
    <s v="9 (GIF) O/H Cond, Lower Baker"/>
    <s v="Transmission Plant - Electric"/>
    <n v="4"/>
    <n v="4"/>
    <n v="4"/>
    <n v="4"/>
    <n v="4"/>
    <n v="4"/>
    <n v="4"/>
    <n v="4"/>
    <n v="4"/>
    <n v="4"/>
    <n v="4"/>
    <n v="4"/>
    <n v="4"/>
    <n v="4441"/>
  </r>
  <r>
    <x v="34"/>
    <s v="9 (GIF) O/H Cond, Lower Bak-NSC"/>
    <s v="Transmission Plant - Electric"/>
    <n v="0"/>
    <n v="0"/>
    <n v="0"/>
    <n v="0"/>
    <n v="0"/>
    <n v="0"/>
    <n v="0"/>
    <n v="0"/>
    <n v="0"/>
    <n v="0"/>
    <n v="0"/>
    <n v="0"/>
    <n v="0"/>
    <n v="0"/>
  </r>
  <r>
    <x v="34"/>
    <s v="9 (GIF) O/H Cond, Poison Sp-NSC"/>
    <s v="Transmission Plant - Electric"/>
    <n v="0"/>
    <n v="0"/>
    <n v="0"/>
    <n v="0"/>
    <n v="0"/>
    <n v="0"/>
    <n v="0"/>
    <n v="0"/>
    <n v="0"/>
    <n v="0"/>
    <n v="0"/>
    <n v="0"/>
    <n v="0"/>
    <n v="0"/>
  </r>
  <r>
    <x v="34"/>
    <s v="9 (GIF) O/H Cond, Poison Spring"/>
    <s v="Transmission Plant - Electric"/>
    <n v="62"/>
    <n v="62"/>
    <n v="62"/>
    <n v="63"/>
    <n v="63"/>
    <n v="63"/>
    <n v="64"/>
    <n v="64"/>
    <n v="64"/>
    <n v="65"/>
    <n v="65"/>
    <n v="65"/>
    <n v="66"/>
    <n v="63564"/>
  </r>
  <r>
    <x v="34"/>
    <s v="9 (GIF) O/H Cond, Scl-Tolt"/>
    <s v="Transmission Plant - Electric"/>
    <n v="5"/>
    <n v="5"/>
    <n v="5"/>
    <n v="5"/>
    <n v="5"/>
    <n v="5"/>
    <n v="5"/>
    <n v="5"/>
    <n v="5"/>
    <n v="5"/>
    <n v="5"/>
    <n v="5"/>
    <n v="5"/>
    <n v="5355"/>
  </r>
  <r>
    <x v="34"/>
    <s v="9 (GIF) O/H Cond, Scl-Tolt-NSC"/>
    <s v="Transmission Plant - Electric"/>
    <n v="0"/>
    <n v="0"/>
    <n v="0"/>
    <n v="0"/>
    <n v="0"/>
    <n v="0"/>
    <n v="0"/>
    <n v="0"/>
    <n v="0"/>
    <n v="0"/>
    <n v="0"/>
    <n v="0"/>
    <n v="0"/>
    <n v="0"/>
  </r>
  <r>
    <x v="34"/>
    <s v="9 (GIF) O/H Cond, Snoq 1-NSC"/>
    <s v="Transmission Plant - Electric"/>
    <n v="0"/>
    <n v="0"/>
    <n v="0"/>
    <n v="0"/>
    <n v="0"/>
    <n v="0"/>
    <n v="0"/>
    <n v="0"/>
    <n v="0"/>
    <n v="0"/>
    <n v="0"/>
    <n v="0"/>
    <n v="0"/>
    <n v="0"/>
  </r>
  <r>
    <x v="34"/>
    <s v="9 (GIF) O/H Cond, Snoq 2-NSC"/>
    <s v="Transmission Plant - Electric"/>
    <n v="0"/>
    <n v="0"/>
    <n v="0"/>
    <n v="0"/>
    <n v="0"/>
    <n v="0"/>
    <n v="0"/>
    <n v="0"/>
    <n v="0"/>
    <n v="0"/>
    <n v="0"/>
    <n v="0"/>
    <n v="0"/>
    <n v="0"/>
  </r>
  <r>
    <x v="34"/>
    <s v="9 (GIF) O/H Cond, Snoqualmie 1"/>
    <s v="Transmission Plant - Electric"/>
    <n v="15"/>
    <n v="16"/>
    <n v="16"/>
    <n v="16"/>
    <n v="16"/>
    <n v="16"/>
    <n v="17"/>
    <n v="17"/>
    <n v="17"/>
    <n v="17"/>
    <n v="18"/>
    <n v="18"/>
    <n v="18"/>
    <n v="16636"/>
  </r>
  <r>
    <x v="34"/>
    <s v="9 (GIF) O/H Cond, Snoqualmie 2"/>
    <s v="Transmission Plant - Electric"/>
    <n v="62"/>
    <n v="63"/>
    <n v="63"/>
    <n v="63"/>
    <n v="63"/>
    <n v="63"/>
    <n v="63"/>
    <n v="63"/>
    <n v="64"/>
    <n v="64"/>
    <n v="64"/>
    <n v="64"/>
    <n v="64"/>
    <n v="63252"/>
  </r>
  <r>
    <x v="34"/>
    <s v="9 (GIF) O/H Cond, Sumas"/>
    <s v="Transmission Plant - Electric"/>
    <n v="59"/>
    <n v="59"/>
    <n v="59"/>
    <n v="59"/>
    <n v="59"/>
    <n v="59"/>
    <n v="59"/>
    <n v="59"/>
    <n v="59"/>
    <n v="60"/>
    <n v="60"/>
    <n v="60"/>
    <n v="60"/>
    <n v="59259"/>
  </r>
  <r>
    <x v="34"/>
    <s v="9 (GIF) O/H Cond, Sumas-NSC"/>
    <s v="Transmission Plant - Electric"/>
    <n v="0"/>
    <n v="0"/>
    <n v="0"/>
    <n v="0"/>
    <n v="0"/>
    <n v="0"/>
    <n v="0"/>
    <n v="0"/>
    <n v="0"/>
    <n v="0"/>
    <n v="0"/>
    <n v="0"/>
    <n v="0"/>
    <n v="0"/>
  </r>
  <r>
    <x v="34"/>
    <s v="9 (GIF) O/H Cond, TLN-HPK@plant"/>
    <s v="Transmission Plant - Electric"/>
    <n v="10"/>
    <n v="10"/>
    <n v="10"/>
    <n v="10"/>
    <n v="10"/>
    <n v="10"/>
    <n v="10"/>
    <n v="10"/>
    <n v="10"/>
    <n v="11"/>
    <n v="11"/>
    <n v="11"/>
    <n v="11"/>
    <n v="10274"/>
  </r>
  <r>
    <x v="34"/>
    <s v="9 (GIF) O/H Cond, TLN-HPK@p-NSC"/>
    <s v="Transmission Plant - Electric"/>
    <n v="0"/>
    <n v="0"/>
    <n v="0"/>
    <n v="0"/>
    <n v="0"/>
    <n v="0"/>
    <n v="0"/>
    <n v="0"/>
    <n v="0"/>
    <n v="0"/>
    <n v="0"/>
    <n v="0"/>
    <n v="0"/>
    <n v="0"/>
  </r>
  <r>
    <x v="34"/>
    <s v="9 (GIF) O/H Cond, Upper Baker"/>
    <s v="Transmission Plant - Electric"/>
    <n v="49"/>
    <n v="49"/>
    <n v="49"/>
    <n v="49"/>
    <n v="49"/>
    <n v="49"/>
    <n v="49"/>
    <n v="49"/>
    <n v="49"/>
    <n v="50"/>
    <n v="50"/>
    <n v="50"/>
    <n v="50"/>
    <n v="49267"/>
  </r>
  <r>
    <x v="34"/>
    <s v="9 (GIF) O/H Cond, Upper Bak-NSC"/>
    <s v="Transmission Plant - Electric"/>
    <n v="0"/>
    <n v="0"/>
    <n v="0"/>
    <n v="0"/>
    <n v="0"/>
    <n v="0"/>
    <n v="0"/>
    <n v="0"/>
    <n v="0"/>
    <n v="0"/>
    <n v="0"/>
    <n v="0"/>
    <n v="0"/>
    <n v="0"/>
  </r>
  <r>
    <x v="34"/>
    <s v="9 (GIF) O/H Cond, Wild Horse"/>
    <s v="Transmission Plant - Electric"/>
    <n v="91"/>
    <n v="91"/>
    <n v="92"/>
    <n v="92"/>
    <n v="93"/>
    <n v="93"/>
    <n v="94"/>
    <n v="94"/>
    <n v="95"/>
    <n v="95"/>
    <n v="96"/>
    <n v="96"/>
    <n v="97"/>
    <n v="93710"/>
  </r>
  <r>
    <x v="34"/>
    <s v="9 (GIF) O/H Cond, Wld Hrs-NSC"/>
    <s v="Transmission Plant - Electric"/>
    <n v="0"/>
    <n v="0"/>
    <n v="0"/>
    <n v="0"/>
    <n v="0"/>
    <n v="0"/>
    <n v="0"/>
    <n v="0"/>
    <n v="0"/>
    <n v="0"/>
    <n v="0"/>
    <n v="0"/>
    <n v="0"/>
    <n v="0"/>
  </r>
  <r>
    <x v="34"/>
    <s v="9 (GIF) O/H Conductor, LSR"/>
    <s v="Transmission Plant - Electric"/>
    <n v="549"/>
    <n v="553"/>
    <n v="557"/>
    <n v="561"/>
    <n v="565"/>
    <n v="569"/>
    <n v="573"/>
    <n v="577"/>
    <n v="581"/>
    <n v="585"/>
    <n v="589"/>
    <n v="593"/>
    <n v="597"/>
    <n v="572909"/>
  </r>
  <r>
    <x v="34"/>
    <s v="9 (GIF) O/H Conductor, LSR-NSC"/>
    <s v="Transmission Plant - Electric"/>
    <n v="0"/>
    <n v="0"/>
    <n v="0"/>
    <n v="0"/>
    <n v="0"/>
    <n v="0"/>
    <n v="0"/>
    <n v="0"/>
    <n v="0"/>
    <n v="0"/>
    <n v="0"/>
    <n v="0"/>
    <n v="0"/>
    <n v="0"/>
  </r>
  <r>
    <x v="35"/>
    <s v="TSM U/G Conduit WH-NOTUSED"/>
    <s v="Transmission Plant - Electric"/>
    <n v="0"/>
    <n v="0"/>
    <n v="0"/>
    <n v="0"/>
    <n v="0"/>
    <n v="0"/>
    <n v="0"/>
    <n v="0"/>
    <n v="0"/>
    <n v="0"/>
    <n v="0"/>
    <n v="0"/>
    <n v="0"/>
    <n v="0"/>
  </r>
  <r>
    <x v="35"/>
    <s v="TSM U/G Conduit-RET"/>
    <s v="Transmission Plant - Electric"/>
    <n v="0"/>
    <n v="0"/>
    <n v="0"/>
    <n v="0"/>
    <n v="0"/>
    <n v="0"/>
    <n v="0"/>
    <n v="0"/>
    <n v="0"/>
    <n v="0"/>
    <n v="0"/>
    <n v="0"/>
    <n v="0"/>
    <n v="0"/>
  </r>
  <r>
    <x v="35"/>
    <s v="6 TSM U/G Conduit-RET"/>
    <s v="Transmission Plant - Electric"/>
    <n v="0"/>
    <n v="0"/>
    <n v="0"/>
    <n v="0"/>
    <n v="0"/>
    <n v="0"/>
    <n v="0"/>
    <n v="0"/>
    <n v="0"/>
    <n v="0"/>
    <n v="0"/>
    <n v="0"/>
    <n v="0"/>
    <n v="0"/>
  </r>
  <r>
    <x v="35"/>
    <s v="7 TSM U/G Conduit"/>
    <s v="Transmission Plant - Electric"/>
    <n v="395"/>
    <n v="397"/>
    <n v="398"/>
    <n v="400"/>
    <n v="401"/>
    <n v="403"/>
    <n v="404"/>
    <n v="406"/>
    <n v="407"/>
    <n v="409"/>
    <n v="410"/>
    <n v="412"/>
    <n v="413"/>
    <n v="404260"/>
  </r>
  <r>
    <x v="35"/>
    <s v="7 TSM U/G Conduit, Koma Kul-NSC"/>
    <s v="Transmission Plant - Electric"/>
    <n v="0"/>
    <n v="0"/>
    <n v="0"/>
    <n v="0"/>
    <n v="0"/>
    <n v="0"/>
    <n v="0"/>
    <n v="0"/>
    <n v="0"/>
    <n v="0"/>
    <n v="0"/>
    <n v="0"/>
    <n v="0"/>
    <n v="0"/>
  </r>
  <r>
    <x v="35"/>
    <s v="7 TSM U/G Conduit, Koma Kuls"/>
    <s v="Transmission Plant - Electric"/>
    <n v="0"/>
    <n v="0"/>
    <n v="0"/>
    <n v="0"/>
    <n v="0"/>
    <n v="0"/>
    <n v="0"/>
    <n v="0"/>
    <n v="0"/>
    <n v="0"/>
    <n v="0"/>
    <n v="0"/>
    <n v="0"/>
    <n v="0"/>
  </r>
  <r>
    <x v="35"/>
    <s v="7 TSM U/G Conduit-NSC"/>
    <s v="Transmission Plant - Electric"/>
    <n v="0"/>
    <n v="0"/>
    <n v="0"/>
    <n v="0"/>
    <n v="0"/>
    <n v="0"/>
    <n v="0"/>
    <n v="0"/>
    <n v="0"/>
    <n v="0"/>
    <n v="0"/>
    <n v="0"/>
    <n v="0"/>
    <n v="0"/>
  </r>
  <r>
    <x v="35"/>
    <s v="9 (GIF) UG Conduit, LSR"/>
    <s v="Transmission Plant - Electric"/>
    <n v="0"/>
    <n v="0"/>
    <n v="0"/>
    <n v="0"/>
    <n v="0"/>
    <n v="0"/>
    <n v="0"/>
    <n v="0"/>
    <n v="0"/>
    <n v="0"/>
    <n v="0"/>
    <n v="0"/>
    <n v="0"/>
    <n v="0"/>
  </r>
  <r>
    <x v="35"/>
    <s v="9 (GIF) UG Conduit, LSR-NSC"/>
    <s v="Transmission Plant - Electric"/>
    <n v="0"/>
    <n v="0"/>
    <n v="0"/>
    <n v="0"/>
    <n v="0"/>
    <n v="0"/>
    <n v="0"/>
    <n v="0"/>
    <n v="0"/>
    <n v="0"/>
    <n v="0"/>
    <n v="0"/>
    <n v="0"/>
    <n v="0"/>
  </r>
  <r>
    <x v="35"/>
    <s v="9 (GIF)U/G Conduit,TLN-WHD@-NSC"/>
    <s v="Transmission Plant - Electric"/>
    <n v="0"/>
    <n v="0"/>
    <n v="0"/>
    <n v="0"/>
    <n v="0"/>
    <n v="0"/>
    <n v="0"/>
    <n v="0"/>
    <n v="0"/>
    <n v="0"/>
    <n v="0"/>
    <n v="0"/>
    <n v="0"/>
    <n v="0"/>
  </r>
  <r>
    <x v="35"/>
    <s v="9 (GIF)U/G Conduit,TLN-WHD@plnt"/>
    <s v="Transmission Plant - Electric"/>
    <n v="129"/>
    <n v="130"/>
    <n v="130"/>
    <n v="131"/>
    <n v="132"/>
    <n v="132"/>
    <n v="133"/>
    <n v="134"/>
    <n v="135"/>
    <n v="135"/>
    <n v="136"/>
    <n v="137"/>
    <n v="138"/>
    <n v="133222"/>
  </r>
  <r>
    <x v="36"/>
    <s v="TSM U/G Cond, Fred 1/APC-RET"/>
    <s v="Transmission Plant - Electric"/>
    <n v="0"/>
    <n v="0"/>
    <n v="0"/>
    <n v="0"/>
    <n v="0"/>
    <n v="0"/>
    <n v="0"/>
    <n v="0"/>
    <n v="0"/>
    <n v="0"/>
    <n v="0"/>
    <n v="0"/>
    <n v="0"/>
    <n v="0"/>
  </r>
  <r>
    <x v="36"/>
    <s v="TSM U/G COND, WDH-RET"/>
    <s v="Transmission Plant - Electric"/>
    <n v="0"/>
    <n v="0"/>
    <n v="0"/>
    <n v="0"/>
    <n v="0"/>
    <n v="0"/>
    <n v="0"/>
    <n v="0"/>
    <n v="0"/>
    <n v="0"/>
    <n v="0"/>
    <n v="0"/>
    <n v="0"/>
    <n v="0"/>
  </r>
  <r>
    <x v="36"/>
    <s v="TSM U/G Conductor&amp;Devices-RET"/>
    <s v="Transmission Plant - Electric"/>
    <n v="0"/>
    <n v="0"/>
    <n v="0"/>
    <n v="0"/>
    <n v="0"/>
    <n v="0"/>
    <n v="0"/>
    <n v="0"/>
    <n v="0"/>
    <n v="0"/>
    <n v="0"/>
    <n v="0"/>
    <n v="0"/>
    <n v="0"/>
  </r>
  <r>
    <x v="36"/>
    <s v="6 TSM U/G Conductor/Dev-RET"/>
    <s v="Transmission Plant - Electric"/>
    <n v="0"/>
    <n v="0"/>
    <n v="0"/>
    <n v="0"/>
    <n v="0"/>
    <n v="0"/>
    <n v="0"/>
    <n v="0"/>
    <n v="0"/>
    <n v="0"/>
    <n v="0"/>
    <n v="0"/>
    <n v="0"/>
    <n v="0"/>
  </r>
  <r>
    <x v="36"/>
    <s v="7 TSM U/G Cond, Koma Kulshan"/>
    <s v="Transmission Plant - Electric"/>
    <n v="0"/>
    <n v="0"/>
    <n v="0"/>
    <n v="0"/>
    <n v="0"/>
    <n v="0"/>
    <n v="0"/>
    <n v="0"/>
    <n v="0"/>
    <n v="0"/>
    <n v="0"/>
    <n v="0"/>
    <n v="0"/>
    <n v="0"/>
  </r>
  <r>
    <x v="36"/>
    <s v="7 TSM U/G Cond, Koma Kulsha-NSC"/>
    <s v="Transmission Plant - Electric"/>
    <n v="0"/>
    <n v="0"/>
    <n v="0"/>
    <n v="0"/>
    <n v="0"/>
    <n v="0"/>
    <n v="0"/>
    <n v="0"/>
    <n v="0"/>
    <n v="0"/>
    <n v="0"/>
    <n v="0"/>
    <n v="0"/>
    <n v="0"/>
  </r>
  <r>
    <x v="36"/>
    <s v="7 TSM U/G Conductor/Devices"/>
    <s v="Transmission Plant - Electric"/>
    <n v="2642"/>
    <n v="2644"/>
    <n v="2646"/>
    <n v="2648"/>
    <n v="2650"/>
    <n v="2651"/>
    <n v="2653"/>
    <n v="2655"/>
    <n v="2657"/>
    <n v="2659"/>
    <n v="2660"/>
    <n v="2662"/>
    <n v="2664"/>
    <n v="2653263"/>
  </r>
  <r>
    <x v="36"/>
    <s v="7 TSM U/G Conductor/Devices-NSC"/>
    <s v="Transmission Plant - Electric"/>
    <n v="0"/>
    <n v="0"/>
    <n v="0"/>
    <n v="0"/>
    <n v="0"/>
    <n v="0"/>
    <n v="0"/>
    <n v="0"/>
    <n v="0"/>
    <n v="0"/>
    <n v="0"/>
    <n v="0"/>
    <n v="0"/>
    <n v="0"/>
  </r>
  <r>
    <x v="36"/>
    <s v="9 (GIF) U/G Cond, Fred 1/APC"/>
    <s v="Transmission Plant - Electric"/>
    <n v="1118"/>
    <n v="1122"/>
    <n v="1127"/>
    <n v="1131"/>
    <n v="1136"/>
    <n v="1140"/>
    <n v="1145"/>
    <n v="1149"/>
    <n v="1153"/>
    <n v="1158"/>
    <n v="1162"/>
    <n v="1167"/>
    <n v="1171"/>
    <n v="1144501"/>
  </r>
  <r>
    <x v="36"/>
    <s v="9 (GIF) U/G Cond, Fred 1/AP-NSC"/>
    <s v="Transmission Plant - Electric"/>
    <n v="0"/>
    <n v="0"/>
    <n v="0"/>
    <n v="0"/>
    <n v="0"/>
    <n v="0"/>
    <n v="0"/>
    <n v="0"/>
    <n v="0"/>
    <n v="0"/>
    <n v="0"/>
    <n v="0"/>
    <n v="0"/>
    <n v="0"/>
  </r>
  <r>
    <x v="36"/>
    <s v="9 (GIF) UG Conductor, LSR"/>
    <s v="Transmission Plant - Electric"/>
    <n v="5926"/>
    <n v="5955"/>
    <n v="5984"/>
    <n v="6013"/>
    <n v="6043"/>
    <n v="6072"/>
    <n v="6101"/>
    <n v="6130"/>
    <n v="6159"/>
    <n v="6188"/>
    <n v="6217"/>
    <n v="6246"/>
    <n v="6275"/>
    <n v="6100765"/>
  </r>
  <r>
    <x v="36"/>
    <s v="9 (GIF) UG Conductor, LSR-NSC"/>
    <s v="Transmission Plant - Electric"/>
    <n v="0"/>
    <n v="0"/>
    <n v="0"/>
    <n v="0"/>
    <n v="0"/>
    <n v="0"/>
    <n v="0"/>
    <n v="0"/>
    <n v="0"/>
    <n v="0"/>
    <n v="0"/>
    <n v="0"/>
    <n v="0"/>
    <n v="0"/>
  </r>
  <r>
    <x v="36"/>
    <s v="9 (GIF)U/G Cond,TLN-HPK@plt"/>
    <s v="Transmission Plant - Electric"/>
    <n v="1583"/>
    <n v="1588"/>
    <n v="1593"/>
    <n v="1598"/>
    <n v="1603"/>
    <n v="1608"/>
    <n v="1612"/>
    <n v="1617"/>
    <n v="1622"/>
    <n v="1627"/>
    <n v="1632"/>
    <n v="1637"/>
    <n v="1642"/>
    <n v="1612469"/>
  </r>
  <r>
    <x v="36"/>
    <s v="9 (GIF)U/G Cond,TLN-HPK@plt-NSC"/>
    <s v="Transmission Plant - Electric"/>
    <n v="0"/>
    <n v="0"/>
    <n v="0"/>
    <n v="0"/>
    <n v="0"/>
    <n v="0"/>
    <n v="0"/>
    <n v="0"/>
    <n v="0"/>
    <n v="0"/>
    <n v="0"/>
    <n v="0"/>
    <n v="0"/>
    <n v="0"/>
  </r>
  <r>
    <x v="36"/>
    <s v="9 (GIF)U/G Cond,TLN-WHD@pln-NSC"/>
    <s v="Transmission Plant - Electric"/>
    <n v="0"/>
    <n v="0"/>
    <n v="0"/>
    <n v="0"/>
    <n v="0"/>
    <n v="0"/>
    <n v="0"/>
    <n v="0"/>
    <n v="0"/>
    <n v="0"/>
    <n v="0"/>
    <n v="0"/>
    <n v="0"/>
    <n v="0"/>
  </r>
  <r>
    <x v="36"/>
    <s v="9 (GIF)U/G Cond,TLN-WHD@plnt"/>
    <s v="Transmission Plant - Electric"/>
    <n v="375"/>
    <n v="377"/>
    <n v="378"/>
    <n v="380"/>
    <n v="381"/>
    <n v="382"/>
    <n v="384"/>
    <n v="385"/>
    <n v="387"/>
    <n v="388"/>
    <n v="389"/>
    <n v="391"/>
    <n v="392"/>
    <n v="383851"/>
  </r>
  <r>
    <x v="36"/>
    <s v="9 (GIF)U/G Cond,TLN-WHDE@plt"/>
    <s v="Transmission Plant - Electric"/>
    <n v="780"/>
    <n v="784"/>
    <n v="788"/>
    <n v="792"/>
    <n v="796"/>
    <n v="800"/>
    <n v="804"/>
    <n v="808"/>
    <n v="812"/>
    <n v="816"/>
    <n v="820"/>
    <n v="824"/>
    <n v="828"/>
    <n v="803785"/>
  </r>
  <r>
    <x v="37"/>
    <s v="0 TSM Roads &amp; Trails"/>
    <s v="Transmission Plant - Electric"/>
    <n v="95"/>
    <n v="96"/>
    <n v="97"/>
    <n v="98"/>
    <n v="99"/>
    <n v="100"/>
    <n v="101"/>
    <n v="102"/>
    <n v="103"/>
    <n v="104"/>
    <n v="105"/>
    <n v="106"/>
    <n v="107"/>
    <n v="101216"/>
  </r>
  <r>
    <x v="37"/>
    <s v="0 TSM Roads &amp; Trails-NSC"/>
    <s v="Transmission Plant - Electric"/>
    <n v="0"/>
    <n v="0"/>
    <n v="0"/>
    <n v="0"/>
    <n v="0"/>
    <n v="0"/>
    <n v="0"/>
    <n v="0"/>
    <n v="0"/>
    <n v="0"/>
    <n v="0"/>
    <n v="0"/>
    <n v="0"/>
    <n v="0"/>
  </r>
  <r>
    <x v="37"/>
    <s v="0 TSM Roads, 3rd AC Line"/>
    <s v="Transmission Plant - Electric"/>
    <n v="17"/>
    <n v="17"/>
    <n v="17"/>
    <n v="17"/>
    <n v="17"/>
    <n v="18"/>
    <n v="18"/>
    <n v="18"/>
    <n v="18"/>
    <n v="18"/>
    <n v="18"/>
    <n v="18"/>
    <n v="18"/>
    <n v="17653"/>
  </r>
  <r>
    <x v="37"/>
    <s v="0 TSM Roads, 3rd AC Line-NSC"/>
    <s v="Transmission Plant - Electric"/>
    <n v="0"/>
    <n v="0"/>
    <n v="0"/>
    <n v="0"/>
    <n v="0"/>
    <n v="0"/>
    <n v="0"/>
    <n v="0"/>
    <n v="0"/>
    <n v="0"/>
    <n v="0"/>
    <n v="0"/>
    <n v="0"/>
    <n v="0"/>
  </r>
  <r>
    <x v="37"/>
    <s v="0 TSM Roads, Baker Common-RET"/>
    <s v="Transmission Plant - Electric"/>
    <n v="0"/>
    <n v="0"/>
    <n v="0"/>
    <n v="0"/>
    <n v="0"/>
    <n v="0"/>
    <n v="0"/>
    <n v="0"/>
    <n v="0"/>
    <n v="0"/>
    <n v="0"/>
    <n v="0"/>
    <n v="0"/>
    <n v="0"/>
  </r>
  <r>
    <x v="37"/>
    <s v="0 TSM Roads, Colstrip 1-2 Com"/>
    <s v="Transmission Plant - Electric"/>
    <n v="80"/>
    <n v="80"/>
    <n v="80"/>
    <n v="80"/>
    <n v="80"/>
    <n v="80"/>
    <n v="81"/>
    <n v="81"/>
    <n v="81"/>
    <n v="81"/>
    <n v="81"/>
    <n v="81"/>
    <n v="81"/>
    <n v="80608"/>
  </r>
  <r>
    <x v="37"/>
    <s v="0 TSM Roads, Colstrip 3-4 Com"/>
    <s v="Transmission Plant - Electric"/>
    <n v="230"/>
    <n v="230"/>
    <n v="230"/>
    <n v="231"/>
    <n v="231"/>
    <n v="232"/>
    <n v="232"/>
    <n v="232"/>
    <n v="233"/>
    <n v="233"/>
    <n v="234"/>
    <n v="234"/>
    <n v="234"/>
    <n v="232006"/>
  </r>
  <r>
    <x v="37"/>
    <s v="0 TSM Roads, Colstrip1-2 Co-NSC"/>
    <s v="Transmission Plant - Electric"/>
    <n v="0"/>
    <n v="0"/>
    <n v="0"/>
    <n v="0"/>
    <n v="0"/>
    <n v="0"/>
    <n v="0"/>
    <n v="0"/>
    <n v="0"/>
    <n v="0"/>
    <n v="0"/>
    <n v="0"/>
    <n v="0"/>
    <n v="0"/>
  </r>
  <r>
    <x v="37"/>
    <s v="0 TSM Roads, Colstrip3-4 Co-NSC"/>
    <s v="Transmission Plant - Electric"/>
    <n v="0"/>
    <n v="0"/>
    <n v="0"/>
    <n v="0"/>
    <n v="0"/>
    <n v="0"/>
    <n v="0"/>
    <n v="0"/>
    <n v="0"/>
    <n v="0"/>
    <n v="0"/>
    <n v="0"/>
    <n v="0"/>
    <n v="0"/>
  </r>
  <r>
    <x v="37"/>
    <s v="0 TSM Roads, Upper Baker-RET"/>
    <s v="Transmission Plant - Electric"/>
    <n v="0"/>
    <n v="0"/>
    <n v="0"/>
    <n v="0"/>
    <n v="0"/>
    <n v="0"/>
    <n v="0"/>
    <n v="0"/>
    <n v="0"/>
    <n v="0"/>
    <n v="0"/>
    <n v="0"/>
    <n v="0"/>
    <n v="0"/>
  </r>
  <r>
    <x v="37"/>
    <s v="6 TSM Roads &amp; Trails-RET"/>
    <s v="Transmission Plant - Electric"/>
    <n v="0"/>
    <n v="0"/>
    <n v="0"/>
    <n v="0"/>
    <n v="0"/>
    <n v="0"/>
    <n v="0"/>
    <n v="0"/>
    <n v="0"/>
    <n v="0"/>
    <n v="0"/>
    <n v="0"/>
    <n v="0"/>
    <n v="0"/>
  </r>
  <r>
    <x v="37"/>
    <s v="7 TSM Roads &amp; Trails"/>
    <s v="Transmission Plant - Electric"/>
    <n v="301"/>
    <n v="302"/>
    <n v="303"/>
    <n v="304"/>
    <n v="305"/>
    <n v="305"/>
    <n v="306"/>
    <n v="307"/>
    <n v="308"/>
    <n v="308"/>
    <n v="309"/>
    <n v="310"/>
    <n v="311"/>
    <n v="306106"/>
  </r>
  <r>
    <x v="37"/>
    <s v="7 TSM Roads &amp; Trails-NSC"/>
    <s v="Transmission Plant - Electric"/>
    <n v="0"/>
    <n v="0"/>
    <n v="0"/>
    <n v="0"/>
    <n v="0"/>
    <n v="0"/>
    <n v="0"/>
    <n v="0"/>
    <n v="0"/>
    <n v="0"/>
    <n v="0"/>
    <n v="0"/>
    <n v="0"/>
    <n v="0"/>
  </r>
  <r>
    <x v="37"/>
    <s v="7 TSM Roads/Trails, Baker C-NSC"/>
    <s v="Transmission Plant - Electric"/>
    <n v="0"/>
    <n v="0"/>
    <n v="0"/>
    <n v="0"/>
    <n v="0"/>
    <n v="0"/>
    <n v="0"/>
    <n v="0"/>
    <n v="0"/>
    <n v="0"/>
    <n v="0"/>
    <n v="0"/>
    <n v="0"/>
    <n v="0"/>
  </r>
  <r>
    <x v="37"/>
    <s v="7 TSM Roads/Trails, Baker Com"/>
    <s v="Transmission Plant - Electric"/>
    <n v="0"/>
    <n v="0"/>
    <n v="0"/>
    <n v="0"/>
    <n v="0"/>
    <n v="0"/>
    <n v="0"/>
    <n v="0"/>
    <n v="0"/>
    <n v="0"/>
    <n v="0"/>
    <n v="0"/>
    <n v="0"/>
    <n v="0"/>
  </r>
  <r>
    <x v="37"/>
    <s v="7 TSM Roads/Trails, Upper Baker"/>
    <s v="Transmission Plant - Electric"/>
    <n v="0"/>
    <n v="0"/>
    <n v="0"/>
    <n v="0"/>
    <n v="0"/>
    <n v="0"/>
    <n v="0"/>
    <n v="0"/>
    <n v="0"/>
    <n v="0"/>
    <n v="0"/>
    <n v="0"/>
    <n v="0"/>
    <n v="0"/>
  </r>
  <r>
    <x v="37"/>
    <s v="7 TSM Roads/Trails, Upper B-NSC"/>
    <s v="Transmission Plant - Electric"/>
    <n v="0"/>
    <n v="0"/>
    <n v="0"/>
    <n v="0"/>
    <n v="0"/>
    <n v="0"/>
    <n v="0"/>
    <n v="0"/>
    <n v="0"/>
    <n v="0"/>
    <n v="0"/>
    <n v="0"/>
    <n v="0"/>
    <n v="0"/>
  </r>
  <r>
    <x v="37"/>
    <s v="9 TSM ARO Transmission"/>
    <s v="Transmission Plant - Electric"/>
    <n v="230"/>
    <n v="237"/>
    <n v="244"/>
    <n v="251"/>
    <n v="258"/>
    <n v="265"/>
    <n v="272"/>
    <n v="279"/>
    <n v="286"/>
    <n v="292"/>
    <n v="299"/>
    <n v="306"/>
    <n v="314"/>
    <n v="271790"/>
  </r>
  <r>
    <x v="37"/>
    <s v="99 (GIF) Rd/Trail, Upper Baker"/>
    <s v="Transmission Plant - Electric"/>
    <n v="4"/>
    <n v="4"/>
    <n v="4"/>
    <n v="4"/>
    <n v="4"/>
    <n v="4"/>
    <n v="4"/>
    <n v="4"/>
    <n v="4"/>
    <n v="4"/>
    <n v="4"/>
    <n v="4"/>
    <n v="4"/>
    <n v="3679"/>
  </r>
  <r>
    <x v="37"/>
    <s v="99 (GIF) Rd/Trail, Upper Ba-NSC"/>
    <s v="Transmission Plant - Electric"/>
    <n v="0"/>
    <n v="0"/>
    <n v="0"/>
    <n v="0"/>
    <n v="0"/>
    <n v="0"/>
    <n v="0"/>
    <n v="0"/>
    <n v="0"/>
    <n v="0"/>
    <n v="0"/>
    <n v="0"/>
    <n v="0"/>
    <n v="0"/>
  </r>
  <r>
    <x v="37"/>
    <s v="99 (GIF) Rds/Trail, LSR"/>
    <s v="Transmission Plant - Electric"/>
    <n v="0"/>
    <n v="0"/>
    <n v="0"/>
    <n v="0"/>
    <n v="0"/>
    <n v="0"/>
    <n v="0"/>
    <n v="0"/>
    <n v="0"/>
    <n v="0"/>
    <n v="0"/>
    <n v="0"/>
    <n v="0"/>
    <n v="0"/>
  </r>
  <r>
    <x v="37"/>
    <s v="99 (GIF) Rds/Trail, LSR-NSC"/>
    <s v="Transmission Plant - Electric"/>
    <n v="0"/>
    <n v="0"/>
    <n v="0"/>
    <n v="0"/>
    <n v="0"/>
    <n v="0"/>
    <n v="0"/>
    <n v="0"/>
    <n v="0"/>
    <n v="0"/>
    <n v="0"/>
    <n v="0"/>
    <n v="0"/>
    <n v="0"/>
  </r>
  <r>
    <x v="20"/>
    <s v="Tax only - Milwaukee Acq Adj"/>
    <s v="Transmission Plant - Electric"/>
    <n v="0"/>
    <n v="0"/>
    <n v="0"/>
    <n v="0"/>
    <n v="0"/>
    <n v="0"/>
    <n v="0"/>
    <n v="0"/>
    <n v="0"/>
    <n v="0"/>
    <n v="0"/>
    <n v="0"/>
    <n v="0"/>
    <n v="0"/>
  </r>
  <r>
    <x v="38"/>
    <s v="0 105 DST Land &amp; Land Rights"/>
    <s v="Distribution Plant - Electric"/>
    <n v="0"/>
    <n v="0"/>
    <n v="0"/>
    <n v="0"/>
    <n v="0"/>
    <n v="0"/>
    <n v="0"/>
    <n v="0"/>
    <n v="0"/>
    <n v="0"/>
    <n v="0"/>
    <n v="0"/>
    <n v="0"/>
    <n v="0"/>
  </r>
  <r>
    <x v="38"/>
    <s v="0 DST Land &amp; Land Rights"/>
    <s v="Distribution Plant - Electric"/>
    <n v="0"/>
    <n v="0"/>
    <n v="0"/>
    <n v="0"/>
    <n v="0"/>
    <n v="0"/>
    <n v="0"/>
    <n v="0"/>
    <n v="0"/>
    <n v="0"/>
    <n v="0"/>
    <n v="0"/>
    <n v="0"/>
    <n v="0"/>
  </r>
  <r>
    <x v="38"/>
    <s v="0 DST Land, Sub, Alpac"/>
    <s v="Distribution Plant - Electric"/>
    <n v="0"/>
    <n v="0"/>
    <n v="0"/>
    <n v="0"/>
    <n v="0"/>
    <n v="0"/>
    <n v="0"/>
    <n v="0"/>
    <n v="0"/>
    <n v="0"/>
    <n v="0"/>
    <n v="0"/>
    <n v="0"/>
    <n v="9"/>
  </r>
  <r>
    <x v="38"/>
    <s v="0 DST Land, Sub, Capitol"/>
    <s v="Distribution Plant - Electric"/>
    <n v="0"/>
    <n v="0"/>
    <n v="0"/>
    <n v="0"/>
    <n v="0"/>
    <n v="0"/>
    <n v="0"/>
    <n v="0"/>
    <n v="0"/>
    <n v="0"/>
    <n v="0"/>
    <n v="0"/>
    <n v="0"/>
    <n v="0"/>
  </r>
  <r>
    <x v="38"/>
    <s v="0 DST Land, Sub, Crescent Harbr"/>
    <s v="Distribution Plant - Electric"/>
    <n v="0"/>
    <n v="0"/>
    <n v="0"/>
    <n v="0"/>
    <n v="0"/>
    <n v="0"/>
    <n v="0"/>
    <n v="0"/>
    <n v="0"/>
    <n v="0"/>
    <n v="0"/>
    <n v="0"/>
    <n v="0"/>
    <n v="0"/>
  </r>
  <r>
    <x v="38"/>
    <s v="0 DST Land, Sub, Miller Bay"/>
    <s v="Distribution Plant - Electric"/>
    <n v="0"/>
    <n v="0"/>
    <n v="0"/>
    <n v="0"/>
    <n v="0"/>
    <n v="0"/>
    <n v="0"/>
    <n v="0"/>
    <n v="0"/>
    <n v="0"/>
    <n v="0"/>
    <n v="0"/>
    <n v="0"/>
    <n v="0"/>
  </r>
  <r>
    <x v="38"/>
    <s v="0 DST Land, Sub, Paccar"/>
    <s v="Distribution Plant - Electric"/>
    <n v="0"/>
    <n v="0"/>
    <n v="0"/>
    <n v="0"/>
    <n v="0"/>
    <n v="0"/>
    <n v="0"/>
    <n v="0"/>
    <n v="0"/>
    <n v="0"/>
    <n v="0"/>
    <n v="0"/>
    <n v="0"/>
    <n v="0"/>
  </r>
  <r>
    <x v="38"/>
    <s v="0 DST Land, Sub, Poulsbo"/>
    <s v="Distribution Plant - Electric"/>
    <n v="0"/>
    <n v="0"/>
    <n v="0"/>
    <n v="0"/>
    <n v="0"/>
    <n v="0"/>
    <n v="0"/>
    <n v="0"/>
    <n v="0"/>
    <n v="0"/>
    <n v="0"/>
    <n v="0"/>
    <n v="0"/>
    <n v="0"/>
  </r>
  <r>
    <x v="38"/>
    <s v="0 DST Land, Sub, Sumas Generati"/>
    <s v="Distribution Plant - Electric"/>
    <n v="0"/>
    <n v="0"/>
    <n v="0"/>
    <n v="0"/>
    <n v="0"/>
    <n v="0"/>
    <n v="0"/>
    <n v="0"/>
    <n v="0"/>
    <n v="0"/>
    <n v="0"/>
    <n v="0"/>
    <n v="0"/>
    <n v="0"/>
  </r>
  <r>
    <x v="38"/>
    <s v="0 DST Land, Sub, Viking"/>
    <s v="Distribution Plant - Electric"/>
    <n v="0"/>
    <n v="0"/>
    <n v="0"/>
    <n v="0"/>
    <n v="0"/>
    <n v="0"/>
    <n v="0"/>
    <n v="0"/>
    <n v="0"/>
    <n v="0"/>
    <n v="0"/>
    <n v="0"/>
    <n v="0"/>
    <n v="0"/>
  </r>
  <r>
    <x v="38"/>
    <s v="0 DST Land, Sub, Vitulli"/>
    <s v="Distribution Plant - Electric"/>
    <n v="0"/>
    <n v="0"/>
    <n v="0"/>
    <n v="0"/>
    <n v="0"/>
    <n v="0"/>
    <n v="0"/>
    <n v="0"/>
    <n v="0"/>
    <n v="0"/>
    <n v="0"/>
    <n v="0"/>
    <n v="0"/>
    <n v="0"/>
  </r>
  <r>
    <x v="38"/>
    <s v="1 105 DST Easements"/>
    <s v="Distribution Plant - Electric"/>
    <n v="0"/>
    <n v="0"/>
    <n v="0"/>
    <n v="0"/>
    <n v="0"/>
    <n v="0"/>
    <n v="0"/>
    <n v="0"/>
    <n v="0"/>
    <n v="0"/>
    <n v="0"/>
    <n v="0"/>
    <n v="0"/>
    <n v="0"/>
  </r>
  <r>
    <x v="38"/>
    <s v="1 DONOTUSE, Sub, Vitulli"/>
    <s v="Distribution Plant - Electric"/>
    <n v="0"/>
    <n v="0"/>
    <n v="0"/>
    <n v="0"/>
    <n v="0"/>
    <n v="0"/>
    <n v="0"/>
    <n v="0"/>
    <n v="0"/>
    <n v="0"/>
    <n v="0"/>
    <n v="0"/>
    <n v="0"/>
    <n v="0"/>
  </r>
  <r>
    <x v="38"/>
    <s v="10 DST Easements"/>
    <s v="Distribution Plant - Electric"/>
    <n v="3327"/>
    <n v="3333"/>
    <n v="3338"/>
    <n v="3344"/>
    <n v="3350"/>
    <n v="3356"/>
    <n v="3362"/>
    <n v="3368"/>
    <n v="3374"/>
    <n v="3380"/>
    <n v="3386"/>
    <n v="3392"/>
    <n v="3398"/>
    <n v="3362210"/>
  </r>
  <r>
    <x v="38"/>
    <s v="10 DST Easements, Hopkins Ridge"/>
    <s v="Distribution Plant - Electric"/>
    <n v="0"/>
    <n v="0"/>
    <n v="0"/>
    <n v="0"/>
    <n v="0"/>
    <n v="0"/>
    <n v="0"/>
    <n v="0"/>
    <n v="0"/>
    <n v="0"/>
    <n v="0"/>
    <n v="0"/>
    <n v="0"/>
    <n v="0"/>
  </r>
  <r>
    <x v="38"/>
    <s v="3 DONOTUSE 105 HV DST SUB-BKB"/>
    <s v="Distribution Plant - Electric"/>
    <n v="0"/>
    <n v="0"/>
    <n v="0"/>
    <n v="0"/>
    <n v="0"/>
    <n v="0"/>
    <n v="0"/>
    <n v="0"/>
    <n v="0"/>
    <n v="0"/>
    <n v="0"/>
    <n v="0"/>
    <n v="0"/>
    <n v="0"/>
  </r>
  <r>
    <x v="38"/>
    <s v="3 DONOTUSE 105 HV DST TLN-0022"/>
    <s v="Distribution Plant - Electric"/>
    <n v="0"/>
    <n v="0"/>
    <n v="0"/>
    <n v="0"/>
    <n v="0"/>
    <n v="0"/>
    <n v="0"/>
    <n v="0"/>
    <n v="0"/>
    <n v="0"/>
    <n v="0"/>
    <n v="0"/>
    <n v="0"/>
    <n v="0"/>
  </r>
  <r>
    <x v="38"/>
    <s v="3 DONOTUSE 105 HV DST TLN-0105"/>
    <s v="Distribution Plant - Electric"/>
    <n v="0"/>
    <n v="0"/>
    <n v="0"/>
    <n v="0"/>
    <n v="0"/>
    <n v="0"/>
    <n v="0"/>
    <n v="0"/>
    <n v="0"/>
    <n v="0"/>
    <n v="0"/>
    <n v="0"/>
    <n v="0"/>
    <n v="0"/>
  </r>
  <r>
    <x v="39"/>
    <s v="0 DONOTUSE, Alpac"/>
    <s v="Distribution Plant - Electric"/>
    <n v="0"/>
    <n v="0"/>
    <n v="0"/>
    <n v="0"/>
    <n v="0"/>
    <n v="0"/>
    <n v="0"/>
    <n v="0"/>
    <n v="0"/>
    <n v="0"/>
    <n v="0"/>
    <n v="0"/>
    <n v="0"/>
    <n v="0"/>
  </r>
  <r>
    <x v="39"/>
    <s v="0 DONOTUSE, Arco Central"/>
    <s v="Distribution Plant - Electric"/>
    <n v="0"/>
    <n v="0"/>
    <n v="0"/>
    <n v="0"/>
    <n v="0"/>
    <n v="0"/>
    <n v="0"/>
    <n v="0"/>
    <n v="0"/>
    <n v="0"/>
    <n v="0"/>
    <n v="0"/>
    <n v="0"/>
    <n v="0"/>
  </r>
  <r>
    <x v="39"/>
    <s v="0 DONOTUSE, Capitol"/>
    <s v="Distribution Plant - Electric"/>
    <n v="0"/>
    <n v="0"/>
    <n v="0"/>
    <n v="0"/>
    <n v="0"/>
    <n v="0"/>
    <n v="0"/>
    <n v="0"/>
    <n v="0"/>
    <n v="0"/>
    <n v="0"/>
    <n v="0"/>
    <n v="0"/>
    <n v="0"/>
  </r>
  <r>
    <x v="39"/>
    <s v="0 DONOTUSE, Clover Valley"/>
    <s v="Distribution Plant - Electric"/>
    <n v="0"/>
    <n v="0"/>
    <n v="0"/>
    <n v="0"/>
    <n v="0"/>
    <n v="0"/>
    <n v="0"/>
    <n v="0"/>
    <n v="0"/>
    <n v="0"/>
    <n v="0"/>
    <n v="0"/>
    <n v="0"/>
    <n v="0"/>
  </r>
  <r>
    <x v="39"/>
    <s v="0 DONOTUSE, Miller Bay"/>
    <s v="Distribution Plant - Electric"/>
    <n v="0"/>
    <n v="0"/>
    <n v="0"/>
    <n v="0"/>
    <n v="0"/>
    <n v="0"/>
    <n v="0"/>
    <n v="0"/>
    <n v="0"/>
    <n v="0"/>
    <n v="0"/>
    <n v="0"/>
    <n v="0"/>
    <n v="0"/>
  </r>
  <r>
    <x v="39"/>
    <s v="0 DONOTUSE, Paccar"/>
    <s v="Distribution Plant - Electric"/>
    <n v="0"/>
    <n v="0"/>
    <n v="0"/>
    <n v="0"/>
    <n v="0"/>
    <n v="0"/>
    <n v="0"/>
    <n v="0"/>
    <n v="0"/>
    <n v="0"/>
    <n v="0"/>
    <n v="0"/>
    <n v="0"/>
    <n v="0"/>
  </r>
  <r>
    <x v="39"/>
    <s v="0 DONOTUSE, Texaco"/>
    <s v="Distribution Plant - Electric"/>
    <n v="0"/>
    <n v="0"/>
    <n v="0"/>
    <n v="0"/>
    <n v="0"/>
    <n v="0"/>
    <n v="0"/>
    <n v="0"/>
    <n v="0"/>
    <n v="0"/>
    <n v="0"/>
    <n v="0"/>
    <n v="0"/>
    <n v="0"/>
  </r>
  <r>
    <x v="39"/>
    <s v="0 DONOTUSE, Texaco East"/>
    <s v="Distribution Plant - Electric"/>
    <n v="0"/>
    <n v="0"/>
    <n v="0"/>
    <n v="0"/>
    <n v="0"/>
    <n v="0"/>
    <n v="0"/>
    <n v="0"/>
    <n v="0"/>
    <n v="0"/>
    <n v="0"/>
    <n v="0"/>
    <n v="0"/>
    <n v="0"/>
  </r>
  <r>
    <x v="39"/>
    <s v="0 DONOTUSE, Viking"/>
    <s v="Distribution Plant - Electric"/>
    <n v="0"/>
    <n v="0"/>
    <n v="0"/>
    <n v="0"/>
    <n v="0"/>
    <n v="0"/>
    <n v="0"/>
    <n v="0"/>
    <n v="0"/>
    <n v="0"/>
    <n v="0"/>
    <n v="0"/>
    <n v="0"/>
    <n v="0"/>
  </r>
  <r>
    <x v="39"/>
    <s v="0 DONOTUSE, Vitulli"/>
    <s v="Distribution Plant - Electric"/>
    <n v="0"/>
    <n v="0"/>
    <n v="0"/>
    <n v="0"/>
    <n v="0"/>
    <n v="0"/>
    <n v="0"/>
    <n v="0"/>
    <n v="0"/>
    <n v="0"/>
    <n v="0"/>
    <n v="0"/>
    <n v="0"/>
    <n v="0"/>
  </r>
  <r>
    <x v="39"/>
    <s v="0 DONOTUSE, Waterfront"/>
    <s v="Distribution Plant - Electric"/>
    <n v="0"/>
    <n v="0"/>
    <n v="0"/>
    <n v="0"/>
    <n v="0"/>
    <n v="0"/>
    <n v="0"/>
    <n v="0"/>
    <n v="0"/>
    <n v="0"/>
    <n v="0"/>
    <n v="0"/>
    <n v="0"/>
    <n v="0"/>
  </r>
  <r>
    <x v="39"/>
    <s v="0 DST Structures &amp; Improvement"/>
    <s v="Distribution Plant - Electric"/>
    <n v="2442"/>
    <n v="2454"/>
    <n v="2466"/>
    <n v="2477"/>
    <n v="2489"/>
    <n v="2501"/>
    <n v="2513"/>
    <n v="2525"/>
    <n v="2537"/>
    <n v="2549"/>
    <n v="2561"/>
    <n v="2573"/>
    <n v="2584"/>
    <n v="2513116"/>
  </r>
  <r>
    <x v="39"/>
    <s v="0 DST Structures &amp; Improvem-NSC"/>
    <s v="Distribution Plant - Electric"/>
    <n v="0"/>
    <n v="0"/>
    <n v="0"/>
    <n v="0"/>
    <n v="0"/>
    <n v="0"/>
    <n v="0"/>
    <n v="0"/>
    <n v="0"/>
    <n v="0"/>
    <n v="0"/>
    <n v="0"/>
    <n v="0"/>
    <n v="0"/>
  </r>
  <r>
    <x v="40"/>
    <s v="0 102 DST Substation Equipment"/>
    <s v="Distribution Plant - Electric"/>
    <n v="0"/>
    <n v="0"/>
    <n v="0"/>
    <n v="0"/>
    <n v="0"/>
    <n v="0"/>
    <n v="0"/>
    <n v="0"/>
    <n v="0"/>
    <n v="0"/>
    <n v="0"/>
    <n v="0"/>
    <n v="0"/>
    <n v="0"/>
  </r>
  <r>
    <x v="40"/>
    <s v="0 105 DST Substation Equipment"/>
    <s v="Distribution Plant - Electric"/>
    <n v="0"/>
    <n v="0"/>
    <n v="0"/>
    <n v="0"/>
    <n v="0"/>
    <n v="0"/>
    <n v="0"/>
    <n v="0"/>
    <n v="0"/>
    <n v="0"/>
    <n v="0"/>
    <n v="0"/>
    <n v="0"/>
    <n v="0"/>
  </r>
  <r>
    <x v="40"/>
    <s v="0 DONOTUSE, Alpac"/>
    <s v="Distribution Plant - Electric"/>
    <n v="0"/>
    <n v="0"/>
    <n v="0"/>
    <n v="0"/>
    <n v="0"/>
    <n v="0"/>
    <n v="0"/>
    <n v="0"/>
    <n v="0"/>
    <n v="0"/>
    <n v="0"/>
    <n v="0"/>
    <n v="0"/>
    <n v="0"/>
  </r>
  <r>
    <x v="40"/>
    <s v="0 DONOTUSE, Arco Central"/>
    <s v="Distribution Plant - Electric"/>
    <n v="0"/>
    <n v="0"/>
    <n v="0"/>
    <n v="0"/>
    <n v="0"/>
    <n v="0"/>
    <n v="0"/>
    <n v="0"/>
    <n v="0"/>
    <n v="0"/>
    <n v="0"/>
    <n v="0"/>
    <n v="0"/>
    <n v="0"/>
  </r>
  <r>
    <x v="40"/>
    <s v="0 DONOTUSE, Arco North"/>
    <s v="Distribution Plant - Electric"/>
    <n v="0"/>
    <n v="0"/>
    <n v="0"/>
    <n v="0"/>
    <n v="0"/>
    <n v="0"/>
    <n v="0"/>
    <n v="0"/>
    <n v="0"/>
    <n v="0"/>
    <n v="0"/>
    <n v="0"/>
    <n v="0"/>
    <n v="0"/>
  </r>
  <r>
    <x v="40"/>
    <s v="0 DONOTUSE, Arco South"/>
    <s v="Distribution Plant - Electric"/>
    <n v="0"/>
    <n v="0"/>
    <n v="0"/>
    <n v="0"/>
    <n v="0"/>
    <n v="0"/>
    <n v="0"/>
    <n v="0"/>
    <n v="0"/>
    <n v="0"/>
    <n v="0"/>
    <n v="0"/>
    <n v="0"/>
    <n v="0"/>
  </r>
  <r>
    <x v="40"/>
    <s v="0 DONOTUSE, Capitol"/>
    <s v="Distribution Plant - Electric"/>
    <n v="0"/>
    <n v="0"/>
    <n v="0"/>
    <n v="0"/>
    <n v="0"/>
    <n v="0"/>
    <n v="0"/>
    <n v="0"/>
    <n v="0"/>
    <n v="0"/>
    <n v="0"/>
    <n v="0"/>
    <n v="0"/>
    <n v="0"/>
  </r>
  <r>
    <x v="40"/>
    <s v="0 DONOTUSE, Clover Vally"/>
    <s v="Distribution Plant - Electric"/>
    <n v="0"/>
    <n v="0"/>
    <n v="0"/>
    <n v="0"/>
    <n v="0"/>
    <n v="0"/>
    <n v="0"/>
    <n v="0"/>
    <n v="0"/>
    <n v="0"/>
    <n v="0"/>
    <n v="0"/>
    <n v="0"/>
    <n v="0"/>
  </r>
  <r>
    <x v="40"/>
    <s v="0 DONOTUSE, Crescent Hbr"/>
    <s v="Distribution Plant - Electric"/>
    <n v="1"/>
    <n v="0"/>
    <n v="0"/>
    <n v="0"/>
    <n v="0"/>
    <n v="0"/>
    <n v="0"/>
    <n v="0"/>
    <n v="0"/>
    <n v="0"/>
    <n v="0"/>
    <n v="0"/>
    <n v="0"/>
    <n v="52"/>
  </r>
  <r>
    <x v="40"/>
    <s v="0 DONOTUSE, Fairchild"/>
    <s v="Distribution Plant - Electric"/>
    <n v="0"/>
    <n v="0"/>
    <n v="0"/>
    <n v="0"/>
    <n v="0"/>
    <n v="0"/>
    <n v="0"/>
    <n v="0"/>
    <n v="0"/>
    <n v="0"/>
    <n v="0"/>
    <n v="0"/>
    <n v="0"/>
    <n v="0"/>
  </r>
  <r>
    <x v="40"/>
    <s v="0 DONOTUSE, Liquid Air"/>
    <s v="Distribution Plant - Electric"/>
    <n v="0"/>
    <n v="0"/>
    <n v="0"/>
    <n v="0"/>
    <n v="0"/>
    <n v="0"/>
    <n v="0"/>
    <n v="0"/>
    <n v="0"/>
    <n v="0"/>
    <n v="0"/>
    <n v="0"/>
    <n v="0"/>
    <n v="0"/>
  </r>
  <r>
    <x v="40"/>
    <s v="0 DONOTUSE, Miller Bay"/>
    <s v="Distribution Plant - Electric"/>
    <n v="0"/>
    <n v="0"/>
    <n v="0"/>
    <n v="0"/>
    <n v="0"/>
    <n v="0"/>
    <n v="0"/>
    <n v="0"/>
    <n v="0"/>
    <n v="0"/>
    <n v="0"/>
    <n v="0"/>
    <n v="0"/>
    <n v="0"/>
  </r>
  <r>
    <x v="40"/>
    <s v="0 DONOTUSE, Olympic Avon"/>
    <s v="Distribution Plant - Electric"/>
    <n v="0"/>
    <n v="0"/>
    <n v="0"/>
    <n v="0"/>
    <n v="0"/>
    <n v="0"/>
    <n v="0"/>
    <n v="0"/>
    <n v="0"/>
    <n v="0"/>
    <n v="0"/>
    <n v="0"/>
    <n v="0"/>
    <n v="0"/>
  </r>
  <r>
    <x v="40"/>
    <s v="0 DONOTUSE, Olympic Bayv"/>
    <s v="Distribution Plant - Electric"/>
    <n v="0"/>
    <n v="0"/>
    <n v="0"/>
    <n v="0"/>
    <n v="0"/>
    <n v="0"/>
    <n v="0"/>
    <n v="0"/>
    <n v="0"/>
    <n v="0"/>
    <n v="0"/>
    <n v="0"/>
    <n v="0"/>
    <n v="0"/>
  </r>
  <r>
    <x v="40"/>
    <s v="0 DONOTUSE, Olympic Mobl"/>
    <s v="Distribution Plant - Electric"/>
    <n v="0"/>
    <n v="0"/>
    <n v="0"/>
    <n v="0"/>
    <n v="0"/>
    <n v="0"/>
    <n v="0"/>
    <n v="0"/>
    <n v="0"/>
    <n v="0"/>
    <n v="0"/>
    <n v="0"/>
    <n v="0"/>
    <n v="0"/>
  </r>
  <r>
    <x v="40"/>
    <s v="0 DONOTUSE, Olympic Rntn"/>
    <s v="Distribution Plant - Electric"/>
    <n v="0"/>
    <n v="0"/>
    <n v="0"/>
    <n v="0"/>
    <n v="0"/>
    <n v="0"/>
    <n v="0"/>
    <n v="0"/>
    <n v="0"/>
    <n v="0"/>
    <n v="0"/>
    <n v="0"/>
    <n v="0"/>
    <n v="0"/>
  </r>
  <r>
    <x v="40"/>
    <s v="0 DONOTUSE, Olympic Vail"/>
    <s v="Distribution Plant - Electric"/>
    <n v="0"/>
    <n v="0"/>
    <n v="0"/>
    <n v="0"/>
    <n v="0"/>
    <n v="0"/>
    <n v="0"/>
    <n v="0"/>
    <n v="0"/>
    <n v="0"/>
    <n v="0"/>
    <n v="0"/>
    <n v="0"/>
    <n v="0"/>
  </r>
  <r>
    <x v="40"/>
    <s v="0 DONOTUSE, Paccar"/>
    <s v="Distribution Plant - Electric"/>
    <n v="0"/>
    <n v="0"/>
    <n v="0"/>
    <n v="0"/>
    <n v="0"/>
    <n v="0"/>
    <n v="0"/>
    <n v="0"/>
    <n v="0"/>
    <n v="0"/>
    <n v="0"/>
    <n v="0"/>
    <n v="0"/>
    <n v="0"/>
  </r>
  <r>
    <x v="40"/>
    <s v="0 DONOTUSE, Poulsbo"/>
    <s v="Distribution Plant - Electric"/>
    <n v="0"/>
    <n v="0"/>
    <n v="0"/>
    <n v="0"/>
    <n v="0"/>
    <n v="0"/>
    <n v="0"/>
    <n v="0"/>
    <n v="0"/>
    <n v="0"/>
    <n v="0"/>
    <n v="0"/>
    <n v="0"/>
    <n v="0"/>
  </r>
  <r>
    <x v="40"/>
    <s v="0 DONOTUSE, Roeder"/>
    <s v="Distribution Plant - Electric"/>
    <n v="0"/>
    <n v="0"/>
    <n v="0"/>
    <n v="0"/>
    <n v="0"/>
    <n v="0"/>
    <n v="0"/>
    <n v="0"/>
    <n v="0"/>
    <n v="0"/>
    <n v="0"/>
    <n v="0"/>
    <n v="0"/>
    <n v="0"/>
  </r>
  <r>
    <x v="40"/>
    <s v="0 DONOTUSE, Texaco East"/>
    <s v="Distribution Plant - Electric"/>
    <n v="0"/>
    <n v="0"/>
    <n v="0"/>
    <n v="0"/>
    <n v="0"/>
    <n v="0"/>
    <n v="0"/>
    <n v="0"/>
    <n v="0"/>
    <n v="0"/>
    <n v="0"/>
    <n v="0"/>
    <n v="0"/>
    <n v="0"/>
  </r>
  <r>
    <x v="40"/>
    <s v="0 DONOTUSE, Texaco West"/>
    <s v="Distribution Plant - Electric"/>
    <n v="0"/>
    <n v="0"/>
    <n v="0"/>
    <n v="0"/>
    <n v="0"/>
    <n v="0"/>
    <n v="0"/>
    <n v="0"/>
    <n v="0"/>
    <n v="0"/>
    <n v="0"/>
    <n v="0"/>
    <n v="0"/>
    <n v="0"/>
  </r>
  <r>
    <x v="40"/>
    <s v="0 DONOTUSE, Viking"/>
    <s v="Distribution Plant - Electric"/>
    <n v="0"/>
    <n v="0"/>
    <n v="0"/>
    <n v="0"/>
    <n v="0"/>
    <n v="0"/>
    <n v="0"/>
    <n v="0"/>
    <n v="0"/>
    <n v="0"/>
    <n v="0"/>
    <n v="0"/>
    <n v="0"/>
    <n v="0"/>
  </r>
  <r>
    <x v="40"/>
    <s v="0 DONOTUSE, Vituilli"/>
    <s v="Distribution Plant - Electric"/>
    <n v="0"/>
    <n v="0"/>
    <n v="0"/>
    <n v="0"/>
    <n v="0"/>
    <n v="0"/>
    <n v="0"/>
    <n v="0"/>
    <n v="0"/>
    <n v="0"/>
    <n v="0"/>
    <n v="0"/>
    <n v="0"/>
    <n v="0"/>
  </r>
  <r>
    <x v="40"/>
    <s v="0 DONOTUSE, Waterfront"/>
    <s v="Distribution Plant - Electric"/>
    <n v="0"/>
    <n v="0"/>
    <n v="0"/>
    <n v="0"/>
    <n v="0"/>
    <n v="0"/>
    <n v="0"/>
    <n v="0"/>
    <n v="0"/>
    <n v="0"/>
    <n v="0"/>
    <n v="0"/>
    <n v="0"/>
    <n v="0"/>
  </r>
  <r>
    <x v="40"/>
    <s v="0 DONOTUSE, Weyerhauser"/>
    <s v="Distribution Plant - Electric"/>
    <n v="0"/>
    <n v="0"/>
    <n v="0"/>
    <n v="0"/>
    <n v="0"/>
    <n v="0"/>
    <n v="0"/>
    <n v="0"/>
    <n v="0"/>
    <n v="0"/>
    <n v="0"/>
    <n v="0"/>
    <n v="0"/>
    <n v="0"/>
  </r>
  <r>
    <x v="40"/>
    <s v="0 DST Sub Eq LSR"/>
    <s v="Distribution Plant - Electric"/>
    <n v="0"/>
    <n v="0"/>
    <n v="0"/>
    <n v="0"/>
    <n v="0"/>
    <n v="0"/>
    <n v="0"/>
    <n v="0"/>
    <n v="0"/>
    <n v="0"/>
    <n v="0"/>
    <n v="0"/>
    <n v="0"/>
    <n v="0"/>
  </r>
  <r>
    <x v="40"/>
    <s v="0 DST Sub Eq LSR-NSC"/>
    <s v="Distribution Plant - Electric"/>
    <n v="0"/>
    <n v="0"/>
    <n v="0"/>
    <n v="0"/>
    <n v="0"/>
    <n v="0"/>
    <n v="0"/>
    <n v="0"/>
    <n v="0"/>
    <n v="0"/>
    <n v="0"/>
    <n v="0"/>
    <n v="0"/>
    <n v="0"/>
  </r>
  <r>
    <x v="40"/>
    <s v="0 DST Sub Eq Wild Horse Expan"/>
    <s v="Distribution Plant - Electric"/>
    <n v="0"/>
    <n v="0"/>
    <n v="0"/>
    <n v="0"/>
    <n v="0"/>
    <n v="0"/>
    <n v="0"/>
    <n v="0"/>
    <n v="0"/>
    <n v="0"/>
    <n v="0"/>
    <n v="0"/>
    <n v="0"/>
    <n v="0"/>
  </r>
  <r>
    <x v="40"/>
    <s v="0 DST Sub Eq Wild Horse Solar"/>
    <s v="Distribution Plant - Electric"/>
    <n v="38"/>
    <n v="39"/>
    <n v="39"/>
    <n v="39"/>
    <n v="39"/>
    <n v="40"/>
    <n v="40"/>
    <n v="40"/>
    <n v="41"/>
    <n v="41"/>
    <n v="41"/>
    <n v="42"/>
    <n v="42"/>
    <n v="40038"/>
  </r>
  <r>
    <x v="40"/>
    <s v="0 DST Sub Eq Wld Hrs Expan-NSC"/>
    <s v="Distribution Plant - Electric"/>
    <n v="0"/>
    <n v="0"/>
    <n v="0"/>
    <n v="0"/>
    <n v="0"/>
    <n v="0"/>
    <n v="0"/>
    <n v="0"/>
    <n v="0"/>
    <n v="0"/>
    <n v="0"/>
    <n v="0"/>
    <n v="0"/>
    <n v="0"/>
  </r>
  <r>
    <x v="40"/>
    <s v="0 DST Sub Eq Wld Hrs Solar-NSC"/>
    <s v="Distribution Plant - Electric"/>
    <n v="0"/>
    <n v="0"/>
    <n v="0"/>
    <n v="0"/>
    <n v="0"/>
    <n v="0"/>
    <n v="0"/>
    <n v="0"/>
    <n v="0"/>
    <n v="0"/>
    <n v="0"/>
    <n v="0"/>
    <n v="0"/>
    <n v="0"/>
  </r>
  <r>
    <x v="40"/>
    <s v="0 DST Sub@Plant WildHorse E-NSC"/>
    <s v="Distribution Plant - Electric"/>
    <n v="0"/>
    <n v="0"/>
    <n v="0"/>
    <n v="0"/>
    <n v="0"/>
    <n v="0"/>
    <n v="0"/>
    <n v="0"/>
    <n v="0"/>
    <n v="0"/>
    <n v="0"/>
    <n v="0"/>
    <n v="0"/>
    <n v="0"/>
  </r>
  <r>
    <x v="40"/>
    <s v="0 DST Sub@Plant WildHorse Expan"/>
    <s v="Distribution Plant - Electric"/>
    <n v="0"/>
    <n v="0"/>
    <n v="0"/>
    <n v="0"/>
    <n v="0"/>
    <n v="0"/>
    <n v="0"/>
    <n v="0"/>
    <n v="0"/>
    <n v="0"/>
    <n v="0"/>
    <n v="0"/>
    <n v="0"/>
    <n v="0"/>
  </r>
  <r>
    <x v="40"/>
    <s v="0 DST Substation Equipment"/>
    <s v="Distribution Plant - Electric"/>
    <n v="131950"/>
    <n v="132716"/>
    <n v="133445"/>
    <n v="133653"/>
    <n v="134449"/>
    <n v="134914"/>
    <n v="135532"/>
    <n v="135424"/>
    <n v="135236"/>
    <n v="135666"/>
    <n v="135702"/>
    <n v="136070"/>
    <n v="136868"/>
    <n v="134768058"/>
  </r>
  <r>
    <x v="40"/>
    <s v="0 DST Substation Equipment-NSC"/>
    <s v="Distribution Plant - Electric"/>
    <n v="0"/>
    <n v="0"/>
    <n v="0"/>
    <n v="0"/>
    <n v="0"/>
    <n v="0"/>
    <n v="0"/>
    <n v="0"/>
    <n v="0"/>
    <n v="0"/>
    <n v="0"/>
    <n v="0"/>
    <n v="0"/>
    <n v="0"/>
  </r>
  <r>
    <x v="41"/>
    <s v="0 DST Battery Storage Equipment"/>
    <s v="Distribution Plant - Electric"/>
    <n v="69"/>
    <n v="74"/>
    <n v="78"/>
    <n v="82"/>
    <n v="87"/>
    <n v="92"/>
    <n v="96"/>
    <n v="101"/>
    <n v="105"/>
    <n v="110"/>
    <n v="114"/>
    <n v="119"/>
    <n v="124"/>
    <n v="96168"/>
  </r>
  <r>
    <x v="41"/>
    <s v="0 DST Battery Storage Equip-NSC"/>
    <s v="Distribution Plant - Electric"/>
    <n v="0"/>
    <n v="0"/>
    <n v="0"/>
    <n v="0"/>
    <n v="0"/>
    <n v="0"/>
    <n v="0"/>
    <n v="0"/>
    <n v="0"/>
    <n v="0"/>
    <n v="0"/>
    <n v="0"/>
    <n v="0"/>
    <n v="0"/>
  </r>
  <r>
    <x v="42"/>
    <s v="0 DST Poles, Hopkins Ridge"/>
    <s v="Distribution Plant - Electric"/>
    <n v="0"/>
    <n v="0"/>
    <n v="0"/>
    <n v="0"/>
    <n v="0"/>
    <n v="0"/>
    <n v="0"/>
    <n v="0"/>
    <n v="0"/>
    <n v="0"/>
    <n v="0"/>
    <n v="0"/>
    <n v="0"/>
    <n v="0"/>
  </r>
  <r>
    <x v="42"/>
    <s v="0 DST Poles, Hopkins Ridge-NSC"/>
    <s v="Distribution Plant - Electric"/>
    <n v="0"/>
    <n v="0"/>
    <n v="0"/>
    <n v="0"/>
    <n v="0"/>
    <n v="0"/>
    <n v="0"/>
    <n v="0"/>
    <n v="0"/>
    <n v="0"/>
    <n v="0"/>
    <n v="0"/>
    <n v="0"/>
    <n v="0"/>
  </r>
  <r>
    <x v="42"/>
    <s v="0 DST Poles, LSR"/>
    <s v="Distribution Plant - Electric"/>
    <n v="0"/>
    <n v="0"/>
    <n v="0"/>
    <n v="0"/>
    <n v="0"/>
    <n v="0"/>
    <n v="0"/>
    <n v="0"/>
    <n v="0"/>
    <n v="0"/>
    <n v="0"/>
    <n v="0"/>
    <n v="0"/>
    <n v="0"/>
  </r>
  <r>
    <x v="42"/>
    <s v="0 DST Poles, LSR-NSC"/>
    <s v="Distribution Plant - Electric"/>
    <n v="0"/>
    <n v="0"/>
    <n v="0"/>
    <n v="0"/>
    <n v="0"/>
    <n v="0"/>
    <n v="0"/>
    <n v="0"/>
    <n v="0"/>
    <n v="0"/>
    <n v="0"/>
    <n v="0"/>
    <n v="0"/>
    <n v="0"/>
  </r>
  <r>
    <x v="42"/>
    <s v="0 DST Poles, Wild Horse"/>
    <s v="Distribution Plant - Electric"/>
    <n v="0"/>
    <n v="0"/>
    <n v="0"/>
    <n v="0"/>
    <n v="0"/>
    <n v="0"/>
    <n v="0"/>
    <n v="0"/>
    <n v="0"/>
    <n v="0"/>
    <n v="0"/>
    <n v="0"/>
    <n v="0"/>
    <n v="0"/>
  </r>
  <r>
    <x v="42"/>
    <s v="0 DST Poles, Wild Horse Expan"/>
    <s v="Distribution Plant - Electric"/>
    <n v="0"/>
    <n v="0"/>
    <n v="0"/>
    <n v="0"/>
    <n v="0"/>
    <n v="0"/>
    <n v="0"/>
    <n v="0"/>
    <n v="0"/>
    <n v="0"/>
    <n v="0"/>
    <n v="0"/>
    <n v="0"/>
    <n v="0"/>
  </r>
  <r>
    <x v="42"/>
    <s v="0 DST Poles, Wild Horse Solar"/>
    <s v="Distribution Plant - Electric"/>
    <n v="19"/>
    <n v="19"/>
    <n v="19"/>
    <n v="20"/>
    <n v="20"/>
    <n v="20"/>
    <n v="20"/>
    <n v="20"/>
    <n v="21"/>
    <n v="21"/>
    <n v="21"/>
    <n v="21"/>
    <n v="21"/>
    <n v="20183"/>
  </r>
  <r>
    <x v="42"/>
    <s v="0 DST Poles, Wild Horse-NSC"/>
    <s v="Distribution Plant - Electric"/>
    <n v="0"/>
    <n v="0"/>
    <n v="0"/>
    <n v="0"/>
    <n v="0"/>
    <n v="0"/>
    <n v="0"/>
    <n v="0"/>
    <n v="0"/>
    <n v="0"/>
    <n v="0"/>
    <n v="0"/>
    <n v="0"/>
    <n v="0"/>
  </r>
  <r>
    <x v="42"/>
    <s v="0 DST Poles, Wld Hrs Expan-NSC"/>
    <s v="Distribution Plant - Electric"/>
    <n v="0"/>
    <n v="0"/>
    <n v="0"/>
    <n v="0"/>
    <n v="0"/>
    <n v="0"/>
    <n v="0"/>
    <n v="0"/>
    <n v="0"/>
    <n v="0"/>
    <n v="0"/>
    <n v="0"/>
    <n v="0"/>
    <n v="0"/>
  </r>
  <r>
    <x v="42"/>
    <s v="0 DST Poles, Wld Hrs Solar-NSC"/>
    <s v="Distribution Plant - Electric"/>
    <n v="0"/>
    <n v="0"/>
    <n v="0"/>
    <n v="0"/>
    <n v="0"/>
    <n v="0"/>
    <n v="0"/>
    <n v="0"/>
    <n v="0"/>
    <n v="0"/>
    <n v="0"/>
    <n v="0"/>
    <n v="0"/>
    <n v="0"/>
  </r>
  <r>
    <x v="42"/>
    <s v="0 DST Poles/Towers/Fixtures"/>
    <s v="Distribution Plant - Electric"/>
    <n v="154413"/>
    <n v="155175"/>
    <n v="155708"/>
    <n v="155740"/>
    <n v="156385"/>
    <n v="157066"/>
    <n v="157873"/>
    <n v="158561"/>
    <n v="159347"/>
    <n v="160306"/>
    <n v="160631"/>
    <n v="161240"/>
    <n v="161569"/>
    <n v="158002003"/>
  </r>
  <r>
    <x v="42"/>
    <s v="0 DST Poles/Towers/Fixtures-NSC"/>
    <s v="Distribution Plant - Electric"/>
    <n v="0"/>
    <n v="0"/>
    <n v="0"/>
    <n v="0"/>
    <n v="0"/>
    <n v="0"/>
    <n v="0"/>
    <n v="0"/>
    <n v="0"/>
    <n v="0"/>
    <n v="0"/>
    <n v="0"/>
    <n v="0"/>
    <n v="0"/>
  </r>
  <r>
    <x v="43"/>
    <s v="0 105 DST O/H Conductor/Devices"/>
    <s v="Distribution Plant - Electric"/>
    <n v="0"/>
    <n v="0"/>
    <n v="0"/>
    <n v="0"/>
    <n v="0"/>
    <n v="0"/>
    <n v="0"/>
    <n v="0"/>
    <n v="0"/>
    <n v="0"/>
    <n v="0"/>
    <n v="0"/>
    <n v="0"/>
    <n v="0"/>
  </r>
  <r>
    <x v="43"/>
    <s v="0 DST O/H Cond, Hop Ridge-NSC"/>
    <s v="Distribution Plant - Electric"/>
    <n v="0"/>
    <n v="0"/>
    <n v="0"/>
    <n v="0"/>
    <n v="0"/>
    <n v="0"/>
    <n v="0"/>
    <n v="0"/>
    <n v="0"/>
    <n v="0"/>
    <n v="0"/>
    <n v="0"/>
    <n v="0"/>
    <n v="0"/>
  </r>
  <r>
    <x v="43"/>
    <s v="0 DST O/H Cond, Hopkins Ridge"/>
    <s v="Distribution Plant - Electric"/>
    <n v="0"/>
    <n v="0"/>
    <n v="0"/>
    <n v="0"/>
    <n v="0"/>
    <n v="0"/>
    <n v="0"/>
    <n v="0"/>
    <n v="0"/>
    <n v="0"/>
    <n v="0"/>
    <n v="0"/>
    <n v="0"/>
    <n v="0"/>
  </r>
  <r>
    <x v="43"/>
    <s v="0 DST O/H Cond, LSR"/>
    <s v="Distribution Plant - Electric"/>
    <n v="0"/>
    <n v="0"/>
    <n v="0"/>
    <n v="0"/>
    <n v="0"/>
    <n v="0"/>
    <n v="0"/>
    <n v="0"/>
    <n v="0"/>
    <n v="0"/>
    <n v="0"/>
    <n v="0"/>
    <n v="0"/>
    <n v="0"/>
  </r>
  <r>
    <x v="43"/>
    <s v="0 DST O/H Cond, LSR-NSC"/>
    <s v="Distribution Plant - Electric"/>
    <n v="0"/>
    <n v="0"/>
    <n v="0"/>
    <n v="0"/>
    <n v="0"/>
    <n v="0"/>
    <n v="0"/>
    <n v="0"/>
    <n v="0"/>
    <n v="0"/>
    <n v="0"/>
    <n v="0"/>
    <n v="0"/>
    <n v="0"/>
  </r>
  <r>
    <x v="43"/>
    <s v="0 DST O/H Cond, Wild Horse"/>
    <s v="Distribution Plant - Electric"/>
    <n v="0"/>
    <n v="0"/>
    <n v="0"/>
    <n v="0"/>
    <n v="0"/>
    <n v="0"/>
    <n v="0"/>
    <n v="0"/>
    <n v="0"/>
    <n v="0"/>
    <n v="0"/>
    <n v="0"/>
    <n v="0"/>
    <n v="0"/>
  </r>
  <r>
    <x v="43"/>
    <s v="0 DST O/H Cond, Wild Horse-NSC"/>
    <s v="Distribution Plant - Electric"/>
    <n v="0"/>
    <n v="0"/>
    <n v="0"/>
    <n v="0"/>
    <n v="0"/>
    <n v="0"/>
    <n v="0"/>
    <n v="0"/>
    <n v="0"/>
    <n v="0"/>
    <n v="0"/>
    <n v="0"/>
    <n v="0"/>
    <n v="0"/>
  </r>
  <r>
    <x v="43"/>
    <s v="0 DST O/H Cond, WildHorse E-NSC"/>
    <s v="Distribution Plant - Electric"/>
    <n v="0"/>
    <n v="0"/>
    <n v="0"/>
    <n v="0"/>
    <n v="0"/>
    <n v="0"/>
    <n v="0"/>
    <n v="0"/>
    <n v="0"/>
    <n v="0"/>
    <n v="0"/>
    <n v="0"/>
    <n v="0"/>
    <n v="0"/>
  </r>
  <r>
    <x v="43"/>
    <s v="0 DST O/H Cond, WildHorse Expan"/>
    <s v="Distribution Plant - Electric"/>
    <n v="0"/>
    <n v="0"/>
    <n v="0"/>
    <n v="0"/>
    <n v="0"/>
    <n v="0"/>
    <n v="0"/>
    <n v="0"/>
    <n v="0"/>
    <n v="0"/>
    <n v="0"/>
    <n v="0"/>
    <n v="0"/>
    <n v="0"/>
  </r>
  <r>
    <x v="43"/>
    <s v="0 DST O/H Cond, WildHorse S-NSC"/>
    <s v="Distribution Plant - Electric"/>
    <n v="0"/>
    <n v="0"/>
    <n v="0"/>
    <n v="0"/>
    <n v="0"/>
    <n v="0"/>
    <n v="0"/>
    <n v="0"/>
    <n v="0"/>
    <n v="0"/>
    <n v="0"/>
    <n v="0"/>
    <n v="0"/>
    <n v="0"/>
  </r>
  <r>
    <x v="43"/>
    <s v="0 DST O/H Cond, WildHorse Solar"/>
    <s v="Distribution Plant - Electric"/>
    <n v="15"/>
    <n v="15"/>
    <n v="16"/>
    <n v="16"/>
    <n v="16"/>
    <n v="16"/>
    <n v="17"/>
    <n v="17"/>
    <n v="17"/>
    <n v="17"/>
    <n v="17"/>
    <n v="18"/>
    <n v="18"/>
    <n v="16528"/>
  </r>
  <r>
    <x v="43"/>
    <s v="0 DST O/H Conductor/Devices"/>
    <s v="Distribution Plant - Electric"/>
    <n v="124480"/>
    <n v="125321"/>
    <n v="125720"/>
    <n v="124757"/>
    <n v="125334"/>
    <n v="126182"/>
    <n v="127390"/>
    <n v="128088"/>
    <n v="129033"/>
    <n v="130449"/>
    <n v="130738"/>
    <n v="131368"/>
    <n v="132099"/>
    <n v="127722318"/>
  </r>
  <r>
    <x v="43"/>
    <s v="0 DST O/H Conductor/Devices-NSC"/>
    <s v="Distribution Plant - Electric"/>
    <n v="0"/>
    <n v="0"/>
    <n v="0"/>
    <n v="0"/>
    <n v="0"/>
    <n v="0"/>
    <n v="0"/>
    <n v="0"/>
    <n v="0"/>
    <n v="0"/>
    <n v="0"/>
    <n v="0"/>
    <n v="0"/>
    <n v="0"/>
  </r>
  <r>
    <x v="44"/>
    <s v="0 DST U/G Cond,Wild Horse Expan"/>
    <s v="Distribution Plant - Electric"/>
    <n v="0"/>
    <n v="0"/>
    <n v="0"/>
    <n v="0"/>
    <n v="0"/>
    <n v="0"/>
    <n v="0"/>
    <n v="0"/>
    <n v="0"/>
    <n v="0"/>
    <n v="0"/>
    <n v="0"/>
    <n v="0"/>
    <n v="0"/>
  </r>
  <r>
    <x v="44"/>
    <s v="0 DST U/G Cond,Wild Horse Solar"/>
    <s v="Distribution Plant - Electric"/>
    <n v="0"/>
    <n v="0"/>
    <n v="0"/>
    <n v="0"/>
    <n v="0"/>
    <n v="0"/>
    <n v="0"/>
    <n v="0"/>
    <n v="0"/>
    <n v="0"/>
    <n v="0"/>
    <n v="0"/>
    <n v="0"/>
    <n v="0"/>
  </r>
  <r>
    <x v="44"/>
    <s v="0 DST U/G Cond,Wild HorseWind"/>
    <s v="Distribution Plant - Electric"/>
    <n v="0"/>
    <n v="0"/>
    <n v="0"/>
    <n v="0"/>
    <n v="0"/>
    <n v="0"/>
    <n v="0"/>
    <n v="0"/>
    <n v="0"/>
    <n v="0"/>
    <n v="0"/>
    <n v="0"/>
    <n v="0"/>
    <n v="0"/>
  </r>
  <r>
    <x v="44"/>
    <s v="0 DST U/G Cond,Wld Hrs Expa-NSC"/>
    <s v="Distribution Plant - Electric"/>
    <n v="0"/>
    <n v="0"/>
    <n v="0"/>
    <n v="0"/>
    <n v="0"/>
    <n v="0"/>
    <n v="0"/>
    <n v="0"/>
    <n v="0"/>
    <n v="0"/>
    <n v="0"/>
    <n v="0"/>
    <n v="0"/>
    <n v="0"/>
  </r>
  <r>
    <x v="44"/>
    <s v="0 DST U/G Cond,Wld Hrs Sola-NSC"/>
    <s v="Distribution Plant - Electric"/>
    <n v="0"/>
    <n v="0"/>
    <n v="0"/>
    <n v="0"/>
    <n v="0"/>
    <n v="0"/>
    <n v="0"/>
    <n v="0"/>
    <n v="0"/>
    <n v="0"/>
    <n v="0"/>
    <n v="0"/>
    <n v="0"/>
    <n v="0"/>
  </r>
  <r>
    <x v="44"/>
    <s v="0 DST U/G Cond,Wld HrsWind-NSC"/>
    <s v="Distribution Plant - Electric"/>
    <n v="0"/>
    <n v="0"/>
    <n v="0"/>
    <n v="0"/>
    <n v="0"/>
    <n v="0"/>
    <n v="0"/>
    <n v="0"/>
    <n v="0"/>
    <n v="0"/>
    <n v="0"/>
    <n v="0"/>
    <n v="0"/>
    <n v="0"/>
  </r>
  <r>
    <x v="44"/>
    <s v="0 DST U/G Conduit"/>
    <s v="Distribution Plant - Electric"/>
    <n v="278960"/>
    <n v="279866"/>
    <n v="280815"/>
    <n v="281644"/>
    <n v="282623"/>
    <n v="283605"/>
    <n v="284581"/>
    <n v="285466"/>
    <n v="286408"/>
    <n v="287467"/>
    <n v="288192"/>
    <n v="289147"/>
    <n v="290127"/>
    <n v="284529695"/>
  </r>
  <r>
    <x v="44"/>
    <s v="0 DST U/G Conduit, HopkinsRidge"/>
    <s v="Distribution Plant - Electric"/>
    <n v="0"/>
    <n v="0"/>
    <n v="0"/>
    <n v="0"/>
    <n v="0"/>
    <n v="0"/>
    <n v="0"/>
    <n v="0"/>
    <n v="0"/>
    <n v="0"/>
    <n v="0"/>
    <n v="0"/>
    <n v="0"/>
    <n v="0"/>
  </r>
  <r>
    <x v="44"/>
    <s v="0 DST U/G Conduit, HopkinsR-NSC"/>
    <s v="Distribution Plant - Electric"/>
    <n v="0"/>
    <n v="0"/>
    <n v="0"/>
    <n v="0"/>
    <n v="0"/>
    <n v="0"/>
    <n v="0"/>
    <n v="0"/>
    <n v="0"/>
    <n v="0"/>
    <n v="0"/>
    <n v="0"/>
    <n v="0"/>
    <n v="0"/>
  </r>
  <r>
    <x v="44"/>
    <s v="0 DST U/G Conduit, LSR"/>
    <s v="Distribution Plant - Electric"/>
    <n v="0"/>
    <n v="0"/>
    <n v="0"/>
    <n v="0"/>
    <n v="0"/>
    <n v="0"/>
    <n v="0"/>
    <n v="0"/>
    <n v="0"/>
    <n v="0"/>
    <n v="0"/>
    <n v="0"/>
    <n v="0"/>
    <n v="239"/>
  </r>
  <r>
    <x v="44"/>
    <s v="0 DST U/G Conduit, LSR-NSC"/>
    <s v="Distribution Plant - Electric"/>
    <n v="0"/>
    <n v="0"/>
    <n v="0"/>
    <n v="0"/>
    <n v="0"/>
    <n v="0"/>
    <n v="0"/>
    <n v="0"/>
    <n v="0"/>
    <n v="0"/>
    <n v="0"/>
    <n v="0"/>
    <n v="0"/>
    <n v="0"/>
  </r>
  <r>
    <x v="44"/>
    <s v="0 DST U/G Conduit-NSC"/>
    <s v="Distribution Plant - Electric"/>
    <n v="0"/>
    <n v="0"/>
    <n v="0"/>
    <n v="0"/>
    <n v="0"/>
    <n v="0"/>
    <n v="0"/>
    <n v="0"/>
    <n v="0"/>
    <n v="0"/>
    <n v="0"/>
    <n v="0"/>
    <n v="0"/>
    <n v="0"/>
  </r>
  <r>
    <x v="45"/>
    <s v="0 DST U/G Cond, Hop Ridge-NSC"/>
    <s v="Distribution Plant - Electric"/>
    <n v="0"/>
    <n v="0"/>
    <n v="0"/>
    <n v="0"/>
    <n v="0"/>
    <n v="0"/>
    <n v="0"/>
    <n v="0"/>
    <n v="0"/>
    <n v="0"/>
    <n v="0"/>
    <n v="0"/>
    <n v="0"/>
    <n v="0"/>
  </r>
  <r>
    <x v="45"/>
    <s v="0 DST U/G Cond, Hopkins Ridge"/>
    <s v="Distribution Plant - Electric"/>
    <n v="0"/>
    <n v="0"/>
    <n v="0"/>
    <n v="0"/>
    <n v="0"/>
    <n v="0"/>
    <n v="0"/>
    <n v="0"/>
    <n v="0"/>
    <n v="0"/>
    <n v="0"/>
    <n v="0"/>
    <n v="0"/>
    <n v="0"/>
  </r>
  <r>
    <x v="45"/>
    <s v="0 DST U/G Cond, LSR"/>
    <s v="Distribution Plant - Electric"/>
    <n v="0"/>
    <n v="0"/>
    <n v="0"/>
    <n v="0"/>
    <n v="0"/>
    <n v="0"/>
    <n v="0"/>
    <n v="0"/>
    <n v="0"/>
    <n v="0"/>
    <n v="0"/>
    <n v="0"/>
    <n v="0"/>
    <n v="0"/>
  </r>
  <r>
    <x v="45"/>
    <s v="0 DST U/G Cond, LSR-NSC"/>
    <s v="Distribution Plant - Electric"/>
    <n v="0"/>
    <n v="0"/>
    <n v="0"/>
    <n v="0"/>
    <n v="0"/>
    <n v="0"/>
    <n v="0"/>
    <n v="0"/>
    <n v="0"/>
    <n v="0"/>
    <n v="0"/>
    <n v="0"/>
    <n v="0"/>
    <n v="0"/>
  </r>
  <r>
    <x v="45"/>
    <s v="0 DST U/G Cond, Wild Horse"/>
    <s v="Distribution Plant - Electric"/>
    <n v="0"/>
    <n v="0"/>
    <n v="0"/>
    <n v="0"/>
    <n v="0"/>
    <n v="0"/>
    <n v="0"/>
    <n v="0"/>
    <n v="0"/>
    <n v="0"/>
    <n v="0"/>
    <n v="0"/>
    <n v="0"/>
    <n v="0"/>
  </r>
  <r>
    <x v="45"/>
    <s v="0 DST U/G Cond, Wild Horse Exp"/>
    <s v="Distribution Plant - Electric"/>
    <n v="0"/>
    <n v="0"/>
    <n v="0"/>
    <n v="0"/>
    <n v="0"/>
    <n v="0"/>
    <n v="0"/>
    <n v="0"/>
    <n v="0"/>
    <n v="0"/>
    <n v="0"/>
    <n v="0"/>
    <n v="0"/>
    <n v="0"/>
  </r>
  <r>
    <x v="45"/>
    <s v="0 DST U/G Cond, Wild Horse-NSC"/>
    <s v="Distribution Plant - Electric"/>
    <n v="0"/>
    <n v="0"/>
    <n v="0"/>
    <n v="0"/>
    <n v="0"/>
    <n v="0"/>
    <n v="0"/>
    <n v="0"/>
    <n v="0"/>
    <n v="0"/>
    <n v="0"/>
    <n v="0"/>
    <n v="0"/>
    <n v="0"/>
  </r>
  <r>
    <x v="45"/>
    <s v="0 DST U/G Cond, Wld Hrs Exp-NSC"/>
    <s v="Distribution Plant - Electric"/>
    <n v="0"/>
    <n v="0"/>
    <n v="0"/>
    <n v="0"/>
    <n v="0"/>
    <n v="0"/>
    <n v="0"/>
    <n v="0"/>
    <n v="0"/>
    <n v="0"/>
    <n v="0"/>
    <n v="0"/>
    <n v="0"/>
    <n v="0"/>
  </r>
  <r>
    <x v="45"/>
    <s v="0 DST U/G Conductor/Devices"/>
    <s v="Distribution Plant - Electric"/>
    <n v="363884"/>
    <n v="366296"/>
    <n v="368756"/>
    <n v="367346"/>
    <n v="369594"/>
    <n v="372376"/>
    <n v="375150"/>
    <n v="377346"/>
    <n v="378747"/>
    <n v="381868"/>
    <n v="381848"/>
    <n v="383214"/>
    <n v="385223"/>
    <n v="374757888"/>
  </r>
  <r>
    <x v="45"/>
    <s v="0 DST U/G Conductor/Devices-NSC"/>
    <s v="Distribution Plant - Electric"/>
    <n v="0"/>
    <n v="0"/>
    <n v="0"/>
    <n v="0"/>
    <n v="0"/>
    <n v="0"/>
    <n v="0"/>
    <n v="0"/>
    <n v="0"/>
    <n v="0"/>
    <n v="0"/>
    <n v="0"/>
    <n v="0"/>
    <n v="0"/>
  </r>
  <r>
    <x v="46"/>
    <s v="DST Line Transformers"/>
    <s v="Distribution Plant - Electric"/>
    <n v="193197"/>
    <n v="194434"/>
    <n v="195457"/>
    <n v="196688"/>
    <n v="198002"/>
    <n v="199326"/>
    <n v="200694"/>
    <n v="201918"/>
    <n v="203209"/>
    <n v="204621"/>
    <n v="205987"/>
    <n v="207357"/>
    <n v="208866"/>
    <n v="200727008"/>
  </r>
  <r>
    <x v="46"/>
    <s v="DST Line Transformers-NSC"/>
    <s v="Distribution Plant - Electric"/>
    <n v="0"/>
    <n v="0"/>
    <n v="0"/>
    <n v="0"/>
    <n v="0"/>
    <n v="0"/>
    <n v="0"/>
    <n v="0"/>
    <n v="0"/>
    <n v="0"/>
    <n v="0"/>
    <n v="0"/>
    <n v="0"/>
    <n v="0"/>
  </r>
  <r>
    <x v="47"/>
    <s v="DST Services"/>
    <s v="Distribution Plant - Electric"/>
    <n v="121331"/>
    <n v="121814"/>
    <n v="122290"/>
    <n v="122621"/>
    <n v="123069"/>
    <n v="123525"/>
    <n v="123991"/>
    <n v="124450"/>
    <n v="124902"/>
    <n v="125394"/>
    <n v="125797"/>
    <n v="126246"/>
    <n v="126694"/>
    <n v="124009233"/>
  </r>
  <r>
    <x v="47"/>
    <s v="DST Services-NSC"/>
    <s v="Distribution Plant - Electric"/>
    <n v="0"/>
    <n v="0"/>
    <n v="0"/>
    <n v="0"/>
    <n v="0"/>
    <n v="0"/>
    <n v="0"/>
    <n v="0"/>
    <n v="0"/>
    <n v="0"/>
    <n v="0"/>
    <n v="0"/>
    <n v="0"/>
    <n v="0"/>
  </r>
  <r>
    <x v="48"/>
    <s v="105 DST AMI Meters"/>
    <s v="Distribution Plant - Electric"/>
    <n v="0"/>
    <n v="0"/>
    <n v="0"/>
    <n v="0"/>
    <n v="0"/>
    <n v="0"/>
    <n v="0"/>
    <n v="0"/>
    <n v="0"/>
    <n v="0"/>
    <n v="0"/>
    <n v="0"/>
    <n v="0"/>
    <n v="0"/>
  </r>
  <r>
    <x v="48"/>
    <s v="DST Meters AMR"/>
    <s v="Distribution Plant - Electric"/>
    <n v="32231"/>
    <n v="33252"/>
    <n v="34279"/>
    <n v="35305"/>
    <n v="36215"/>
    <n v="36402"/>
    <n v="36692"/>
    <n v="36821"/>
    <n v="36642"/>
    <n v="36516"/>
    <n v="35939"/>
    <n v="35618"/>
    <n v="35600"/>
    <n v="35633023"/>
  </r>
  <r>
    <x v="48"/>
    <s v="DST Meters AMR-NSC"/>
    <s v="Distribution Plant - Electric"/>
    <n v="0"/>
    <n v="0"/>
    <n v="0"/>
    <n v="0"/>
    <n v="0"/>
    <n v="0"/>
    <n v="0"/>
    <n v="0"/>
    <n v="0"/>
    <n v="0"/>
    <n v="0"/>
    <n v="0"/>
    <n v="0"/>
    <n v="0"/>
  </r>
  <r>
    <x v="48"/>
    <s v="1 DST Meters AMI"/>
    <s v="Distribution Plant - Electric"/>
    <n v="0"/>
    <n v="0"/>
    <n v="0"/>
    <n v="36"/>
    <n v="108"/>
    <n v="180"/>
    <n v="252"/>
    <n v="332"/>
    <n v="423"/>
    <n v="523"/>
    <n v="648"/>
    <n v="790"/>
    <n v="936"/>
    <n v="313474"/>
  </r>
  <r>
    <x v="48"/>
    <s v="1 DST Meters AMI-NSC"/>
    <s v="Distribution Plant - Electric"/>
    <n v="0"/>
    <n v="0"/>
    <n v="0"/>
    <n v="0"/>
    <n v="0"/>
    <n v="0"/>
    <n v="0"/>
    <n v="0"/>
    <n v="0"/>
    <n v="0"/>
    <n v="0"/>
    <n v="0"/>
    <n v="0"/>
    <n v="0"/>
  </r>
  <r>
    <x v="49"/>
    <s v="DST Install on Cust Prem-RET"/>
    <s v="Distribution Plant - Electric"/>
    <n v="0"/>
    <n v="0"/>
    <n v="0"/>
    <n v="0"/>
    <n v="0"/>
    <n v="0"/>
    <n v="0"/>
    <n v="0"/>
    <n v="0"/>
    <n v="0"/>
    <n v="0"/>
    <n v="0"/>
    <n v="0"/>
    <n v="0"/>
  </r>
  <r>
    <x v="50"/>
    <s v="0 DST Leased on Cust Prem-RET"/>
    <s v="Distribution Plant - Electric"/>
    <n v="0"/>
    <n v="0"/>
    <n v="0"/>
    <n v="0"/>
    <n v="0"/>
    <n v="0"/>
    <n v="0"/>
    <n v="0"/>
    <n v="0"/>
    <n v="0"/>
    <n v="0"/>
    <n v="0"/>
    <n v="0"/>
    <n v="0"/>
  </r>
  <r>
    <x v="50"/>
    <s v="1 DST Water Hter, 10 yr-NOTUSED"/>
    <s v="Distribution Plant - Electric"/>
    <n v="0"/>
    <n v="0"/>
    <n v="0"/>
    <n v="0"/>
    <n v="0"/>
    <n v="0"/>
    <n v="0"/>
    <n v="0"/>
    <n v="0"/>
    <n v="0"/>
    <n v="0"/>
    <n v="0"/>
    <n v="0"/>
    <n v="0"/>
  </r>
  <r>
    <x v="50"/>
    <s v="2 DST Water Htr, 15 yr-NOTUSED"/>
    <s v="Distribution Plant - Electric"/>
    <n v="0"/>
    <n v="0"/>
    <n v="0"/>
    <n v="0"/>
    <n v="0"/>
    <n v="0"/>
    <n v="0"/>
    <n v="0"/>
    <n v="0"/>
    <n v="0"/>
    <n v="0"/>
    <n v="0"/>
    <n v="0"/>
    <n v="0"/>
  </r>
  <r>
    <x v="51"/>
    <s v="DST Street Lighting &amp; Signal"/>
    <s v="Distribution Plant - Electric"/>
    <n v="18031"/>
    <n v="18208"/>
    <n v="18388"/>
    <n v="18294"/>
    <n v="18395"/>
    <n v="18604"/>
    <n v="18784"/>
    <n v="18882"/>
    <n v="19098"/>
    <n v="19314"/>
    <n v="19526"/>
    <n v="19744"/>
    <n v="19966"/>
    <n v="18852826"/>
  </r>
  <r>
    <x v="51"/>
    <s v="DST Street Lighting &amp; Sign-NSC"/>
    <s v="Distribution Plant - Electric"/>
    <n v="0"/>
    <n v="0"/>
    <n v="0"/>
    <n v="0"/>
    <n v="0"/>
    <n v="0"/>
    <n v="0"/>
    <n v="0"/>
    <n v="0"/>
    <n v="0"/>
    <n v="0"/>
    <n v="0"/>
    <n v="0"/>
    <n v="0"/>
  </r>
  <r>
    <x v="52"/>
    <s v="DST ARO Distribution"/>
    <s v="Distribution Plant - Electric"/>
    <n v="391"/>
    <n v="396"/>
    <n v="402"/>
    <n v="407"/>
    <n v="413"/>
    <n v="418"/>
    <n v="424"/>
    <n v="429"/>
    <n v="435"/>
    <n v="440"/>
    <n v="446"/>
    <n v="451"/>
    <n v="456"/>
    <n v="423722"/>
  </r>
  <r>
    <x v="20"/>
    <s v="Tax only - Dupont Acq Adj"/>
    <s v="Distribution Plant - Electric"/>
    <n v="0"/>
    <n v="0"/>
    <n v="0"/>
    <n v="0"/>
    <n v="0"/>
    <n v="0"/>
    <n v="0"/>
    <n v="0"/>
    <n v="0"/>
    <n v="0"/>
    <n v="0"/>
    <n v="0"/>
    <n v="0"/>
    <n v="0"/>
  </r>
  <r>
    <x v="53"/>
    <s v="105 GEN Land &amp; Land Rights"/>
    <s v="General Plant, Electric"/>
    <n v="0"/>
    <n v="0"/>
    <n v="0"/>
    <n v="0"/>
    <n v="0"/>
    <n v="0"/>
    <n v="0"/>
    <n v="0"/>
    <n v="0"/>
    <n v="0"/>
    <n v="0"/>
    <n v="0"/>
    <n v="0"/>
    <n v="0"/>
  </r>
  <r>
    <x v="53"/>
    <s v="GEN Land &amp; Land Rights"/>
    <s v="General Plant, Electric"/>
    <n v="0"/>
    <n v="0"/>
    <n v="0"/>
    <n v="0"/>
    <n v="0"/>
    <n v="0"/>
    <n v="0"/>
    <n v="0"/>
    <n v="0"/>
    <n v="0"/>
    <n v="0"/>
    <n v="0"/>
    <n v="0"/>
    <n v="0"/>
  </r>
  <r>
    <x v="54"/>
    <s v="0 DONOTUSE, Bellingham SvcC"/>
    <s v="General Plant, Electric"/>
    <n v="0"/>
    <n v="0"/>
    <n v="0"/>
    <n v="0"/>
    <n v="0"/>
    <n v="0"/>
    <n v="0"/>
    <n v="0"/>
    <n v="0"/>
    <n v="0"/>
    <n v="0"/>
    <n v="0"/>
    <n v="0"/>
    <n v="0"/>
  </r>
  <r>
    <x v="54"/>
    <s v="0 DONOTUSE, Frederickson"/>
    <s v="General Plant, Electric"/>
    <n v="0"/>
    <n v="0"/>
    <n v="0"/>
    <n v="0"/>
    <n v="0"/>
    <n v="0"/>
    <n v="0"/>
    <n v="0"/>
    <n v="0"/>
    <n v="0"/>
    <n v="0"/>
    <n v="0"/>
    <n v="0"/>
    <n v="0"/>
  </r>
  <r>
    <x v="54"/>
    <s v="0 DONOTUSE, Kitsap Svc Ctr"/>
    <s v="General Plant, Electric"/>
    <n v="0"/>
    <n v="0"/>
    <n v="0"/>
    <n v="0"/>
    <n v="0"/>
    <n v="0"/>
    <n v="0"/>
    <n v="0"/>
    <n v="0"/>
    <n v="0"/>
    <n v="0"/>
    <n v="0"/>
    <n v="0"/>
    <n v="0"/>
  </r>
  <r>
    <x v="54"/>
    <s v="0 DONOTUSE, Lakewood Svc Ct"/>
    <s v="General Plant, Electric"/>
    <n v="0"/>
    <n v="0"/>
    <n v="0"/>
    <n v="0"/>
    <n v="0"/>
    <n v="0"/>
    <n v="0"/>
    <n v="0"/>
    <n v="0"/>
    <n v="0"/>
    <n v="0"/>
    <n v="0"/>
    <n v="0"/>
    <n v="0"/>
  </r>
  <r>
    <x v="54"/>
    <s v="0 DONOTUSE, Mount Vernon BO"/>
    <s v="General Plant, Electric"/>
    <n v="0"/>
    <n v="0"/>
    <n v="0"/>
    <n v="0"/>
    <n v="0"/>
    <n v="0"/>
    <n v="0"/>
    <n v="0"/>
    <n v="0"/>
    <n v="0"/>
    <n v="0"/>
    <n v="0"/>
    <n v="0"/>
    <n v="0"/>
  </r>
  <r>
    <x v="54"/>
    <s v="0 DONOTUSE, Poulsbo Svc Ctr"/>
    <s v="General Plant, Electric"/>
    <n v="0"/>
    <n v="0"/>
    <n v="0"/>
    <n v="0"/>
    <n v="0"/>
    <n v="0"/>
    <n v="0"/>
    <n v="0"/>
    <n v="0"/>
    <n v="0"/>
    <n v="0"/>
    <n v="0"/>
    <n v="0"/>
    <n v="0"/>
  </r>
  <r>
    <x v="54"/>
    <s v="0 DONOTUSE, Pt Townsend Svc"/>
    <s v="General Plant, Electric"/>
    <n v="0"/>
    <n v="0"/>
    <n v="0"/>
    <n v="0"/>
    <n v="0"/>
    <n v="0"/>
    <n v="0"/>
    <n v="0"/>
    <n v="0"/>
    <n v="0"/>
    <n v="0"/>
    <n v="0"/>
    <n v="0"/>
    <n v="0"/>
  </r>
  <r>
    <x v="54"/>
    <s v="0 DONOTUSE, Puyallup Bus Of"/>
    <s v="General Plant, Electric"/>
    <n v="0"/>
    <n v="0"/>
    <n v="0"/>
    <n v="0"/>
    <n v="0"/>
    <n v="0"/>
    <n v="0"/>
    <n v="0"/>
    <n v="0"/>
    <n v="0"/>
    <n v="0"/>
    <n v="0"/>
    <n v="0"/>
    <n v="0"/>
  </r>
  <r>
    <x v="54"/>
    <s v="0 DONOTUSE, Redmond Svc Ctr"/>
    <s v="General Plant, Electric"/>
    <n v="0"/>
    <n v="0"/>
    <n v="0"/>
    <n v="0"/>
    <n v="0"/>
    <n v="0"/>
    <n v="0"/>
    <n v="0"/>
    <n v="0"/>
    <n v="0"/>
    <n v="0"/>
    <n v="0"/>
    <n v="0"/>
    <n v="0"/>
  </r>
  <r>
    <x v="54"/>
    <s v="0 DONOTUSE, Shuffleton Subs"/>
    <s v="General Plant, Electric"/>
    <n v="0"/>
    <n v="0"/>
    <n v="0"/>
    <n v="0"/>
    <n v="0"/>
    <n v="0"/>
    <n v="0"/>
    <n v="0"/>
    <n v="0"/>
    <n v="0"/>
    <n v="0"/>
    <n v="0"/>
    <n v="0"/>
    <n v="0"/>
  </r>
  <r>
    <x v="54"/>
    <s v="0 DONOTUSE, Skagit Svc Ctr"/>
    <s v="General Plant, Electric"/>
    <n v="0"/>
    <n v="0"/>
    <n v="0"/>
    <n v="0"/>
    <n v="0"/>
    <n v="0"/>
    <n v="0"/>
    <n v="0"/>
    <n v="0"/>
    <n v="0"/>
    <n v="0"/>
    <n v="0"/>
    <n v="0"/>
    <n v="0"/>
  </r>
  <r>
    <x v="54"/>
    <s v="0 DONOTUSE, Vashon Svc Ctr"/>
    <s v="General Plant, Electric"/>
    <n v="0"/>
    <n v="0"/>
    <n v="0"/>
    <n v="0"/>
    <n v="0"/>
    <n v="0"/>
    <n v="0"/>
    <n v="0"/>
    <n v="0"/>
    <n v="0"/>
    <n v="0"/>
    <n v="0"/>
    <n v="0"/>
    <n v="0"/>
  </r>
  <r>
    <x v="54"/>
    <s v="0 DONOTUSE, Whidbey Svc Ctr"/>
    <s v="General Plant, Electric"/>
    <n v="0"/>
    <n v="0"/>
    <n v="0"/>
    <n v="0"/>
    <n v="0"/>
    <n v="0"/>
    <n v="0"/>
    <n v="0"/>
    <n v="0"/>
    <n v="0"/>
    <n v="0"/>
    <n v="0"/>
    <n v="0"/>
    <n v="0"/>
  </r>
  <r>
    <x v="54"/>
    <s v="0 GEN Str&amp;Impv, Burlington/-NSC"/>
    <s v="General Plant, Electric"/>
    <n v="0"/>
    <n v="0"/>
    <n v="0"/>
    <n v="0"/>
    <n v="0"/>
    <n v="0"/>
    <n v="0"/>
    <n v="0"/>
    <n v="0"/>
    <n v="0"/>
    <n v="0"/>
    <n v="0"/>
    <n v="0"/>
    <n v="0"/>
  </r>
  <r>
    <x v="54"/>
    <s v="0 GEN Str&amp;Impv, Burlington/Skag"/>
    <s v="General Plant, Electric"/>
    <n v="9761"/>
    <n v="9792"/>
    <n v="9824"/>
    <n v="9855"/>
    <n v="9886"/>
    <n v="9917"/>
    <n v="9948"/>
    <n v="9980"/>
    <n v="10011"/>
    <n v="10042"/>
    <n v="10073"/>
    <n v="10104"/>
    <n v="10136"/>
    <n v="9948364"/>
  </r>
  <r>
    <x v="54"/>
    <s v="0 GEN Str/Impv, Colstrip 3-4"/>
    <s v="General Plant, Electric"/>
    <n v="585"/>
    <n v="585"/>
    <n v="586"/>
    <n v="586"/>
    <n v="587"/>
    <n v="587"/>
    <n v="588"/>
    <n v="588"/>
    <n v="588"/>
    <n v="589"/>
    <n v="589"/>
    <n v="590"/>
    <n v="590"/>
    <n v="587601"/>
  </r>
  <r>
    <x v="54"/>
    <s v="0 GEN Str/Impv, Colstrip3-4-NSC"/>
    <s v="General Plant, Electric"/>
    <n v="0"/>
    <n v="0"/>
    <n v="0"/>
    <n v="0"/>
    <n v="0"/>
    <n v="0"/>
    <n v="0"/>
    <n v="0"/>
    <n v="0"/>
    <n v="0"/>
    <n v="0"/>
    <n v="0"/>
    <n v="0"/>
    <n v="0"/>
  </r>
  <r>
    <x v="54"/>
    <s v="0 GEN Str/Impv, Wildhorse"/>
    <s v="General Plant, Electric"/>
    <n v="487"/>
    <n v="488"/>
    <n v="488"/>
    <n v="489"/>
    <n v="490"/>
    <n v="490"/>
    <n v="491"/>
    <n v="491"/>
    <n v="492"/>
    <n v="493"/>
    <n v="493"/>
    <n v="494"/>
    <n v="494"/>
    <n v="490813"/>
  </r>
  <r>
    <x v="54"/>
    <s v="0 GEN Str/Impv, Wildhorse-NSC"/>
    <s v="General Plant, Electric"/>
    <n v="0"/>
    <n v="0"/>
    <n v="0"/>
    <n v="0"/>
    <n v="0"/>
    <n v="0"/>
    <n v="0"/>
    <n v="0"/>
    <n v="0"/>
    <n v="0"/>
    <n v="0"/>
    <n v="0"/>
    <n v="0"/>
    <n v="0"/>
  </r>
  <r>
    <x v="54"/>
    <s v="0 GEN Structures &amp; Improvement"/>
    <s v="General Plant, Electric"/>
    <n v="20604"/>
    <n v="20639"/>
    <n v="20674"/>
    <n v="20709"/>
    <n v="20744"/>
    <n v="20780"/>
    <n v="20817"/>
    <n v="20855"/>
    <n v="20892"/>
    <n v="20930"/>
    <n v="20967"/>
    <n v="21005"/>
    <n v="21043"/>
    <n v="20819558"/>
  </r>
  <r>
    <x v="54"/>
    <s v="0 GEN Structures &amp; Improvem-NSC"/>
    <s v="General Plant, Electric"/>
    <n v="0"/>
    <n v="0"/>
    <n v="0"/>
    <n v="0"/>
    <n v="0"/>
    <n v="0"/>
    <n v="0"/>
    <n v="0"/>
    <n v="0"/>
    <n v="0"/>
    <n v="0"/>
    <n v="0"/>
    <n v="0"/>
    <n v="0"/>
  </r>
  <r>
    <x v="55"/>
    <s v="1 GEN LH, Bellingham"/>
    <s v="General Plant, Electric"/>
    <n v="165"/>
    <n v="166"/>
    <n v="166"/>
    <n v="167"/>
    <n v="167"/>
    <n v="167"/>
    <n v="168"/>
    <n v="168"/>
    <n v="169"/>
    <n v="169"/>
    <n v="170"/>
    <n v="170"/>
    <n v="170"/>
    <n v="167966"/>
  </r>
  <r>
    <x v="55"/>
    <s v="1 GEN LH, Dayton"/>
    <s v="General Plant, Electric"/>
    <n v="14"/>
    <n v="14"/>
    <n v="14"/>
    <n v="14"/>
    <n v="14"/>
    <n v="14"/>
    <n v="14"/>
    <n v="14"/>
    <n v="14"/>
    <n v="14"/>
    <n v="14"/>
    <n v="14"/>
    <n v="14"/>
    <n v="14226"/>
  </r>
  <r>
    <x v="55"/>
    <s v="1 GEN LH, Expired"/>
    <s v="General Plant, Electric"/>
    <n v="0"/>
    <n v="0"/>
    <n v="0"/>
    <n v="0"/>
    <n v="0"/>
    <n v="0"/>
    <n v="0"/>
    <n v="0"/>
    <n v="0"/>
    <n v="0"/>
    <n v="0"/>
    <n v="0"/>
    <n v="0"/>
    <n v="0"/>
  </r>
  <r>
    <x v="55"/>
    <s v="1 GEN LH, Oak Harbor - RETIRED"/>
    <s v="General Plant, Electric"/>
    <n v="0"/>
    <n v="0"/>
    <n v="0"/>
    <n v="0"/>
    <n v="0"/>
    <n v="0"/>
    <n v="0"/>
    <n v="0"/>
    <n v="0"/>
    <n v="0"/>
    <n v="0"/>
    <n v="0"/>
    <n v="0"/>
    <n v="0"/>
  </r>
  <r>
    <x v="55"/>
    <s v="1 GEN LH, Pomeroy - RETIRED"/>
    <s v="General Plant, Electric"/>
    <n v="0"/>
    <n v="0"/>
    <n v="0"/>
    <n v="0"/>
    <n v="0"/>
    <n v="0"/>
    <n v="0"/>
    <n v="0"/>
    <n v="0"/>
    <n v="0"/>
    <n v="0"/>
    <n v="0"/>
    <n v="0"/>
    <n v="0"/>
  </r>
  <r>
    <x v="55"/>
    <s v="1 GEN LH, Pt Townsend-RETIRED"/>
    <s v="General Plant, Electric"/>
    <n v="0"/>
    <n v="0"/>
    <n v="0"/>
    <n v="0"/>
    <n v="0"/>
    <n v="0"/>
    <n v="0"/>
    <n v="0"/>
    <n v="0"/>
    <n v="0"/>
    <n v="0"/>
    <n v="0"/>
    <n v="0"/>
    <n v="0"/>
  </r>
  <r>
    <x v="56"/>
    <s v="0 GEN Off Fur &amp; Eq, F1/Ep-RET"/>
    <s v="General Plant, Electric"/>
    <n v="0"/>
    <n v="0"/>
    <n v="0"/>
    <n v="0"/>
    <n v="0"/>
    <n v="0"/>
    <n v="0"/>
    <n v="0"/>
    <n v="0"/>
    <n v="0"/>
    <n v="0"/>
    <n v="0"/>
    <n v="0"/>
    <n v="0"/>
  </r>
  <r>
    <x v="56"/>
    <s v="0 GEN Office Furn &amp; Eq, Enc-RET"/>
    <s v="General Plant, Electric"/>
    <n v="0"/>
    <n v="0"/>
    <n v="0"/>
    <n v="0"/>
    <n v="0"/>
    <n v="0"/>
    <n v="0"/>
    <n v="0"/>
    <n v="0"/>
    <n v="0"/>
    <n v="0"/>
    <n v="0"/>
    <n v="0"/>
    <n v="0"/>
  </r>
  <r>
    <x v="56"/>
    <s v="0 GEN Office Furn &amp; Eq-RET"/>
    <s v="General Plant, Electric"/>
    <n v="0"/>
    <n v="0"/>
    <n v="0"/>
    <n v="0"/>
    <n v="0"/>
    <n v="0"/>
    <n v="0"/>
    <n v="0"/>
    <n v="0"/>
    <n v="0"/>
    <n v="0"/>
    <n v="0"/>
    <n v="0"/>
    <n v="0"/>
  </r>
  <r>
    <x v="56"/>
    <s v="1 GEN Off F&amp;E Sumas OP old"/>
    <s v="General Plant, Electric"/>
    <n v="91"/>
    <n v="91"/>
    <n v="91"/>
    <n v="91"/>
    <n v="92"/>
    <n v="92"/>
    <n v="92"/>
    <n v="0"/>
    <n v="0"/>
    <n v="0"/>
    <n v="0"/>
    <n v="0"/>
    <n v="0"/>
    <n v="49527"/>
  </r>
  <r>
    <x v="56"/>
    <s v="1 GEN Off F&amp;E Sumas OP old-NSC"/>
    <s v="General Plant, Electric"/>
    <n v="0"/>
    <n v="0"/>
    <n v="0"/>
    <n v="0"/>
    <n v="0"/>
    <n v="0"/>
    <n v="0"/>
    <n v="0"/>
    <n v="0"/>
    <n v="0"/>
    <n v="0"/>
    <n v="0"/>
    <n v="0"/>
    <n v="0"/>
  </r>
  <r>
    <x v="56"/>
    <s v="1 GEN Off Furn &amp; Eq, LSR"/>
    <s v="General Plant, Electric"/>
    <n v="144"/>
    <n v="146"/>
    <n v="148"/>
    <n v="150"/>
    <n v="152"/>
    <n v="154"/>
    <n v="155"/>
    <n v="157"/>
    <n v="159"/>
    <n v="161"/>
    <n v="163"/>
    <n v="165"/>
    <n v="167"/>
    <n v="155476"/>
  </r>
  <r>
    <x v="56"/>
    <s v="1 GEN Off Furn &amp; Eq, LSR-NSC"/>
    <s v="General Plant, Electric"/>
    <n v="0"/>
    <n v="0"/>
    <n v="0"/>
    <n v="0"/>
    <n v="0"/>
    <n v="0"/>
    <n v="0"/>
    <n v="0"/>
    <n v="0"/>
    <n v="0"/>
    <n v="0"/>
    <n v="0"/>
    <n v="0"/>
    <n v="0"/>
  </r>
  <r>
    <x v="56"/>
    <s v="1 GEN Off Furn &amp; Eq, Mint Farm"/>
    <s v="General Plant, Electric"/>
    <n v="0"/>
    <n v="0"/>
    <n v="0"/>
    <n v="0"/>
    <n v="0"/>
    <n v="0"/>
    <n v="0"/>
    <n v="0"/>
    <n v="0"/>
    <n v="0"/>
    <n v="0"/>
    <n v="0"/>
    <n v="0"/>
    <n v="0"/>
  </r>
  <r>
    <x v="56"/>
    <s v="1 GEN Off Furn &amp; Eq, Mint-NSC"/>
    <s v="General Plant, Electric"/>
    <n v="0"/>
    <n v="0"/>
    <n v="0"/>
    <n v="0"/>
    <n v="0"/>
    <n v="0"/>
    <n v="0"/>
    <n v="0"/>
    <n v="0"/>
    <n v="0"/>
    <n v="0"/>
    <n v="0"/>
    <n v="0"/>
    <n v="0"/>
  </r>
  <r>
    <x v="56"/>
    <s v="1 GEN Off Furn &amp; Eq, MTF OP"/>
    <s v="General Plant, Electric"/>
    <n v="1"/>
    <n v="1"/>
    <n v="1"/>
    <n v="1"/>
    <n v="1"/>
    <n v="1"/>
    <n v="1"/>
    <n v="1"/>
    <n v="1"/>
    <n v="1"/>
    <n v="1"/>
    <n v="1"/>
    <n v="1"/>
    <n v="1241"/>
  </r>
  <r>
    <x v="56"/>
    <s v="1 GEN Off Furn &amp; Eq, MTF OP-NSC"/>
    <s v="General Plant, Electric"/>
    <n v="0"/>
    <n v="0"/>
    <n v="0"/>
    <n v="0"/>
    <n v="0"/>
    <n v="0"/>
    <n v="0"/>
    <n v="0"/>
    <n v="0"/>
    <n v="0"/>
    <n v="0"/>
    <n v="0"/>
    <n v="0"/>
    <n v="0"/>
  </r>
  <r>
    <x v="56"/>
    <s v="1 GEN Off Furn &amp; Eq, WildHo-NSC"/>
    <s v="General Plant, Electric"/>
    <n v="0"/>
    <n v="0"/>
    <n v="0"/>
    <n v="0"/>
    <n v="0"/>
    <n v="0"/>
    <n v="0"/>
    <n v="0"/>
    <n v="0"/>
    <n v="0"/>
    <n v="0"/>
    <n v="0"/>
    <n v="0"/>
    <n v="0"/>
  </r>
  <r>
    <x v="56"/>
    <s v="1 GEN Off Furn &amp; Eq, WildHorse"/>
    <s v="General Plant, Electric"/>
    <n v="2"/>
    <n v="2"/>
    <n v="2"/>
    <n v="2"/>
    <n v="2"/>
    <n v="2"/>
    <n v="2"/>
    <n v="2"/>
    <n v="2"/>
    <n v="2"/>
    <n v="2"/>
    <n v="2"/>
    <n v="2"/>
    <n v="2008"/>
  </r>
  <r>
    <x v="56"/>
    <s v="1 GEN Off Furn &amp; Eq,Sumas"/>
    <s v="General Plant, Electric"/>
    <n v="0"/>
    <n v="0"/>
    <n v="0"/>
    <n v="0"/>
    <n v="0"/>
    <n v="0"/>
    <n v="0"/>
    <n v="93"/>
    <n v="93"/>
    <n v="93"/>
    <n v="94"/>
    <n v="94"/>
    <n v="95"/>
    <n v="42867"/>
  </r>
  <r>
    <x v="56"/>
    <s v="1 GEN Off Furn &amp; Eq,Sumas-NSC"/>
    <s v="General Plant, Electric"/>
    <n v="0"/>
    <n v="0"/>
    <n v="0"/>
    <n v="0"/>
    <n v="0"/>
    <n v="0"/>
    <n v="0"/>
    <n v="0"/>
    <n v="0"/>
    <n v="0"/>
    <n v="0"/>
    <n v="0"/>
    <n v="0"/>
    <n v="0"/>
  </r>
  <r>
    <x v="56"/>
    <s v="1 GEN Office F&amp;E, GLD OP old"/>
    <s v="General Plant, Electric"/>
    <n v="11"/>
    <n v="12"/>
    <n v="12"/>
    <n v="12"/>
    <n v="12"/>
    <n v="13"/>
    <n v="13"/>
    <n v="0"/>
    <n v="0"/>
    <n v="0"/>
    <n v="0"/>
    <n v="0"/>
    <n v="0"/>
    <n v="6624"/>
  </r>
  <r>
    <x v="56"/>
    <s v="1 GEN Office F&amp;E, GLD OP ol-NSC"/>
    <s v="General Plant, Electric"/>
    <n v="0"/>
    <n v="0"/>
    <n v="0"/>
    <n v="0"/>
    <n v="0"/>
    <n v="0"/>
    <n v="0"/>
    <n v="0"/>
    <n v="0"/>
    <n v="0"/>
    <n v="0"/>
    <n v="0"/>
    <n v="0"/>
    <n v="0"/>
  </r>
  <r>
    <x v="56"/>
    <s v="1 GEN Office F&amp;E, LBK #3"/>
    <s v="General Plant, Electric"/>
    <n v="12"/>
    <n v="12"/>
    <n v="12"/>
    <n v="13"/>
    <n v="13"/>
    <n v="13"/>
    <n v="13"/>
    <n v="13"/>
    <n v="13"/>
    <n v="14"/>
    <n v="14"/>
    <n v="14"/>
    <n v="14"/>
    <n v="13082"/>
  </r>
  <r>
    <x v="56"/>
    <s v="1 GEN Office F&amp;E, Snoq 1-2013"/>
    <s v="General Plant, Electric"/>
    <n v="0"/>
    <n v="0"/>
    <n v="0"/>
    <n v="0"/>
    <n v="0"/>
    <n v="0"/>
    <n v="0"/>
    <n v="0"/>
    <n v="0"/>
    <n v="0"/>
    <n v="0"/>
    <n v="0"/>
    <n v="0"/>
    <n v="0"/>
  </r>
  <r>
    <x v="56"/>
    <s v="1 GEN Office F&amp;E, Snoq 1-20-NSC"/>
    <s v="General Plant, Electric"/>
    <n v="0"/>
    <n v="0"/>
    <n v="0"/>
    <n v="0"/>
    <n v="0"/>
    <n v="0"/>
    <n v="0"/>
    <n v="0"/>
    <n v="0"/>
    <n v="0"/>
    <n v="0"/>
    <n v="0"/>
    <n v="0"/>
    <n v="0"/>
  </r>
  <r>
    <x v="56"/>
    <s v="1 GEN Office F&amp;E, Snoq 1-NSC"/>
    <s v="General Plant, Electric"/>
    <n v="0"/>
    <n v="0"/>
    <n v="0"/>
    <n v="0"/>
    <n v="0"/>
    <n v="0"/>
    <n v="0"/>
    <n v="0"/>
    <n v="0"/>
    <n v="0"/>
    <n v="0"/>
    <n v="0"/>
    <n v="0"/>
    <n v="0"/>
  </r>
  <r>
    <x v="56"/>
    <s v="1 GEN Office F&amp;E, Snoq 2-2013"/>
    <s v="General Plant, Electric"/>
    <n v="0"/>
    <n v="0"/>
    <n v="0"/>
    <n v="0"/>
    <n v="0"/>
    <n v="0"/>
    <n v="0"/>
    <n v="0"/>
    <n v="0"/>
    <n v="0"/>
    <n v="0"/>
    <n v="0"/>
    <n v="0"/>
    <n v="0"/>
  </r>
  <r>
    <x v="56"/>
    <s v="1 GEN Office F&amp;E, Snoq 2-20-NSC"/>
    <s v="General Plant, Electric"/>
    <n v="0"/>
    <n v="0"/>
    <n v="0"/>
    <n v="0"/>
    <n v="0"/>
    <n v="0"/>
    <n v="0"/>
    <n v="0"/>
    <n v="0"/>
    <n v="0"/>
    <n v="0"/>
    <n v="0"/>
    <n v="0"/>
    <n v="0"/>
  </r>
  <r>
    <x v="56"/>
    <s v="1 GEN Office F&amp;E, Snoqualmie 1"/>
    <s v="General Plant, Electric"/>
    <n v="5"/>
    <n v="5"/>
    <n v="5"/>
    <n v="5"/>
    <n v="5"/>
    <n v="5"/>
    <n v="5"/>
    <n v="6"/>
    <n v="7"/>
    <n v="8"/>
    <n v="9"/>
    <n v="10"/>
    <n v="11"/>
    <n v="6703"/>
  </r>
  <r>
    <x v="56"/>
    <s v="1 GEN Office Furn &amp; Eq, Gold"/>
    <s v="General Plant, Electric"/>
    <n v="6"/>
    <n v="6"/>
    <n v="6"/>
    <n v="6"/>
    <n v="6"/>
    <n v="6"/>
    <n v="6"/>
    <n v="19"/>
    <n v="19"/>
    <n v="20"/>
    <n v="20"/>
    <n v="20"/>
    <n v="20"/>
    <n v="12128"/>
  </r>
  <r>
    <x v="56"/>
    <s v="1 GEN Office Furn &amp; Eq, Gol-NSC"/>
    <s v="General Plant, Electric"/>
    <n v="0"/>
    <n v="0"/>
    <n v="0"/>
    <n v="0"/>
    <n v="0"/>
    <n v="0"/>
    <n v="0"/>
    <n v="0"/>
    <n v="0"/>
    <n v="0"/>
    <n v="0"/>
    <n v="0"/>
    <n v="0"/>
    <n v="0"/>
  </r>
  <r>
    <x v="56"/>
    <s v="1 GEN Office Furn &amp; Eq, new"/>
    <s v="General Plant, Electric"/>
    <n v="101"/>
    <n v="105"/>
    <n v="109"/>
    <n v="113"/>
    <n v="117"/>
    <n v="121"/>
    <n v="125"/>
    <n v="-103"/>
    <n v="-79"/>
    <n v="-363"/>
    <n v="-346"/>
    <n v="-328"/>
    <n v="-310"/>
    <n v="-52637"/>
  </r>
  <r>
    <x v="56"/>
    <s v="1 GEN Office Furn &amp; Eq, new-NSC"/>
    <s v="General Plant, Electric"/>
    <n v="0"/>
    <n v="0"/>
    <n v="0"/>
    <n v="0"/>
    <n v="0"/>
    <n v="0"/>
    <n v="0"/>
    <n v="0"/>
    <n v="0"/>
    <n v="0"/>
    <n v="0"/>
    <n v="0"/>
    <n v="0"/>
    <n v="0"/>
  </r>
  <r>
    <x v="56"/>
    <s v="1 GEN Office Furn &amp; Eq, old"/>
    <s v="General Plant, Electric"/>
    <n v="-283"/>
    <n v="-236"/>
    <n v="-188"/>
    <n v="-141"/>
    <n v="-94"/>
    <n v="-46"/>
    <n v="1"/>
    <n v="0"/>
    <n v="0"/>
    <n v="0"/>
    <n v="0"/>
    <n v="0"/>
    <n v="0"/>
    <n v="-70433"/>
  </r>
  <r>
    <x v="56"/>
    <s v="1 GEN Office Furn &amp; Eq, old-NSC"/>
    <s v="General Plant, Electric"/>
    <n v="0"/>
    <n v="0"/>
    <n v="0"/>
    <n v="0"/>
    <n v="0"/>
    <n v="0"/>
    <n v="0"/>
    <n v="0"/>
    <n v="0"/>
    <n v="0"/>
    <n v="0"/>
    <n v="0"/>
    <n v="0"/>
    <n v="0"/>
  </r>
  <r>
    <x v="56"/>
    <s v="1 GEN Office Furn &amp; Eq, UBK"/>
    <s v="General Plant, Electric"/>
    <n v="5"/>
    <n v="5"/>
    <n v="6"/>
    <n v="6"/>
    <n v="6"/>
    <n v="6"/>
    <n v="6"/>
    <n v="6"/>
    <n v="6"/>
    <n v="6"/>
    <n v="6"/>
    <n v="6"/>
    <n v="7"/>
    <n v="5908"/>
  </r>
  <r>
    <x v="56"/>
    <s v="1 GEN Office Furn &amp; Eq, UBK-NSC"/>
    <s v="General Plant, Electric"/>
    <n v="0"/>
    <n v="0"/>
    <n v="0"/>
    <n v="0"/>
    <n v="0"/>
    <n v="0"/>
    <n v="0"/>
    <n v="0"/>
    <n v="0"/>
    <n v="0"/>
    <n v="0"/>
    <n v="0"/>
    <n v="0"/>
    <n v="0"/>
  </r>
  <r>
    <x v="56"/>
    <s v="2 GEN Computer Eq, DO NOT USED"/>
    <s v="General Plant, Electric"/>
    <n v="0"/>
    <n v="0"/>
    <n v="0"/>
    <n v="0"/>
    <n v="0"/>
    <n v="0"/>
    <n v="0"/>
    <n v="0"/>
    <n v="0"/>
    <n v="0"/>
    <n v="0"/>
    <n v="0"/>
    <n v="0"/>
    <n v="0"/>
  </r>
  <r>
    <x v="56"/>
    <s v="2 GEN Computer Eq, Encogen"/>
    <s v="General Plant, Electric"/>
    <n v="1620"/>
    <n v="1651"/>
    <n v="1682"/>
    <n v="1713"/>
    <n v="1744"/>
    <n v="1775"/>
    <n v="1806"/>
    <n v="1837"/>
    <n v="1868"/>
    <n v="1899"/>
    <n v="1930"/>
    <n v="1960"/>
    <n v="121"/>
    <n v="1727918"/>
  </r>
  <r>
    <x v="56"/>
    <s v="2 GEN Computer Eq, Encogen-NSC"/>
    <s v="General Plant, Electric"/>
    <n v="0"/>
    <n v="0"/>
    <n v="0"/>
    <n v="0"/>
    <n v="0"/>
    <n v="0"/>
    <n v="0"/>
    <n v="0"/>
    <n v="0"/>
    <n v="0"/>
    <n v="0"/>
    <n v="0"/>
    <n v="0"/>
    <n v="0"/>
  </r>
  <r>
    <x v="56"/>
    <s v="2 GEN Computer Eq, Fred 1/APC"/>
    <s v="General Plant, Electric"/>
    <n v="0"/>
    <n v="0"/>
    <n v="0"/>
    <n v="0"/>
    <n v="0"/>
    <n v="0"/>
    <n v="0"/>
    <n v="0"/>
    <n v="0"/>
    <n v="0"/>
    <n v="0"/>
    <n v="0"/>
    <n v="0"/>
    <n v="0"/>
  </r>
  <r>
    <x v="56"/>
    <s v="2 GEN Computer Eq, Frederickson"/>
    <s v="General Plant, Electric"/>
    <n v="44"/>
    <n v="45"/>
    <n v="46"/>
    <n v="48"/>
    <n v="49"/>
    <n v="51"/>
    <n v="52"/>
    <n v="53"/>
    <n v="55"/>
    <n v="56"/>
    <n v="58"/>
    <n v="59"/>
    <n v="60"/>
    <n v="52055"/>
  </r>
  <r>
    <x v="56"/>
    <s v="2 GEN Computer Eq, Frederic-NSC"/>
    <s v="General Plant, Electric"/>
    <n v="0"/>
    <n v="0"/>
    <n v="0"/>
    <n v="0"/>
    <n v="0"/>
    <n v="0"/>
    <n v="0"/>
    <n v="0"/>
    <n v="0"/>
    <n v="0"/>
    <n v="0"/>
    <n v="0"/>
    <n v="0"/>
    <n v="0"/>
  </r>
  <r>
    <x v="56"/>
    <s v="2 GEN Computer Eq, Fredonia"/>
    <s v="General Plant, Electric"/>
    <n v="1443"/>
    <n v="1471"/>
    <n v="1498"/>
    <n v="1526"/>
    <n v="1554"/>
    <n v="1581"/>
    <n v="1609"/>
    <n v="-30"/>
    <n v="-30"/>
    <n v="-30"/>
    <n v="-30"/>
    <n v="-30"/>
    <n v="-30"/>
    <n v="816239"/>
  </r>
  <r>
    <x v="56"/>
    <s v="2 GEN Computer Eq, Fredonia-NSC"/>
    <s v="General Plant, Electric"/>
    <n v="0"/>
    <n v="0"/>
    <n v="0"/>
    <n v="0"/>
    <n v="0"/>
    <n v="0"/>
    <n v="0"/>
    <n v="0"/>
    <n v="0"/>
    <n v="0"/>
    <n v="0"/>
    <n v="0"/>
    <n v="0"/>
    <n v="0"/>
  </r>
  <r>
    <x v="56"/>
    <s v="2 GEN Computer Eq, Goldendale"/>
    <s v="General Plant, Electric"/>
    <n v="611"/>
    <n v="623"/>
    <n v="635"/>
    <n v="647"/>
    <n v="659"/>
    <n v="671"/>
    <n v="195"/>
    <n v="199"/>
    <n v="203"/>
    <n v="207"/>
    <n v="211"/>
    <n v="214"/>
    <n v="174"/>
    <n v="404813"/>
  </r>
  <r>
    <x v="56"/>
    <s v="2 GEN Computer Eq, Goldenda-NSC"/>
    <s v="General Plant, Electric"/>
    <n v="0"/>
    <n v="0"/>
    <n v="0"/>
    <n v="0"/>
    <n v="0"/>
    <n v="0"/>
    <n v="0"/>
    <n v="0"/>
    <n v="0"/>
    <n v="0"/>
    <n v="0"/>
    <n v="0"/>
    <n v="0"/>
    <n v="0"/>
  </r>
  <r>
    <x v="56"/>
    <s v="2 GEN Computer Eq, HPK Ridge"/>
    <s v="General Plant, Electric"/>
    <n v="10"/>
    <n v="10"/>
    <n v="10"/>
    <n v="12"/>
    <n v="12"/>
    <n v="13"/>
    <n v="13"/>
    <n v="14"/>
    <n v="15"/>
    <n v="15"/>
    <n v="16"/>
    <n v="16"/>
    <n v="17"/>
    <n v="13304"/>
  </r>
  <r>
    <x v="56"/>
    <s v="2 GEN Computer Eq, HPK Ridg-NSC"/>
    <s v="General Plant, Electric"/>
    <n v="0"/>
    <n v="0"/>
    <n v="0"/>
    <n v="0"/>
    <n v="0"/>
    <n v="0"/>
    <n v="0"/>
    <n v="0"/>
    <n v="0"/>
    <n v="0"/>
    <n v="0"/>
    <n v="0"/>
    <n v="0"/>
    <n v="0"/>
  </r>
  <r>
    <x v="56"/>
    <s v="2 GEN Computer Eq, LB#4-2013"/>
    <s v="General Plant, Electric"/>
    <n v="3"/>
    <n v="3"/>
    <n v="4"/>
    <n v="4"/>
    <n v="5"/>
    <n v="5"/>
    <n v="6"/>
    <n v="-22"/>
    <n v="-22"/>
    <n v="-22"/>
    <n v="-22"/>
    <n v="-22"/>
    <n v="-22"/>
    <n v="-7541"/>
  </r>
  <r>
    <x v="56"/>
    <s v="2 GEN Computer Eq, LB#4-201-NSC"/>
    <s v="General Plant, Electric"/>
    <n v="0"/>
    <n v="0"/>
    <n v="0"/>
    <n v="0"/>
    <n v="0"/>
    <n v="0"/>
    <n v="0"/>
    <n v="0"/>
    <n v="0"/>
    <n v="0"/>
    <n v="0"/>
    <n v="0"/>
    <n v="0"/>
    <n v="0"/>
  </r>
  <r>
    <x v="56"/>
    <s v="2 GEN Computer Eq, LBK FSC"/>
    <s v="General Plant, Electric"/>
    <n v="56"/>
    <n v="57"/>
    <n v="58"/>
    <n v="59"/>
    <n v="60"/>
    <n v="61"/>
    <n v="-2"/>
    <n v="-2"/>
    <n v="-2"/>
    <n v="-2"/>
    <n v="-2"/>
    <n v="-2"/>
    <n v="-2"/>
    <n v="25923"/>
  </r>
  <r>
    <x v="56"/>
    <s v="2 GEN Computer Eq, LBK FSC-NSC"/>
    <s v="General Plant, Electric"/>
    <n v="0"/>
    <n v="0"/>
    <n v="0"/>
    <n v="0"/>
    <n v="0"/>
    <n v="0"/>
    <n v="0"/>
    <n v="0"/>
    <n v="0"/>
    <n v="0"/>
    <n v="0"/>
    <n v="0"/>
    <n v="0"/>
    <n v="0"/>
  </r>
  <r>
    <x v="56"/>
    <s v="2 GEN Computer Eq, LSR"/>
    <s v="General Plant, Electric"/>
    <n v="1"/>
    <n v="1"/>
    <n v="1"/>
    <n v="1"/>
    <n v="1"/>
    <n v="1"/>
    <n v="1"/>
    <n v="1"/>
    <n v="1"/>
    <n v="1"/>
    <n v="1"/>
    <n v="1"/>
    <n v="1"/>
    <n v="667"/>
  </r>
  <r>
    <x v="56"/>
    <s v="2 GEN Computer Eq, LSR-NSC"/>
    <s v="General Plant, Electric"/>
    <n v="0"/>
    <n v="0"/>
    <n v="0"/>
    <n v="0"/>
    <n v="0"/>
    <n v="0"/>
    <n v="0"/>
    <n v="0"/>
    <n v="0"/>
    <n v="0"/>
    <n v="0"/>
    <n v="0"/>
    <n v="0"/>
    <n v="0"/>
  </r>
  <r>
    <x v="56"/>
    <s v="2 GEN Computer Eq, Mint Farm"/>
    <s v="General Plant, Electric"/>
    <n v="528"/>
    <n v="537"/>
    <n v="547"/>
    <n v="556"/>
    <n v="566"/>
    <n v="575"/>
    <n v="13"/>
    <n v="13"/>
    <n v="9"/>
    <n v="9"/>
    <n v="9"/>
    <n v="9"/>
    <n v="9"/>
    <n v="259180"/>
  </r>
  <r>
    <x v="56"/>
    <s v="2 GEN Computer Eq, Mint-NSC"/>
    <s v="General Plant, Electric"/>
    <n v="0"/>
    <n v="0"/>
    <n v="0"/>
    <n v="0"/>
    <n v="0"/>
    <n v="0"/>
    <n v="0"/>
    <n v="0"/>
    <n v="0"/>
    <n v="0"/>
    <n v="0"/>
    <n v="0"/>
    <n v="0"/>
    <n v="0"/>
  </r>
  <r>
    <x v="56"/>
    <s v="2 GEN Computer Eq, MTF OP"/>
    <s v="General Plant, Electric"/>
    <n v="0"/>
    <n v="0"/>
    <n v="0"/>
    <n v="0"/>
    <n v="0"/>
    <n v="0"/>
    <n v="0"/>
    <n v="0"/>
    <n v="0"/>
    <n v="0"/>
    <n v="0"/>
    <n v="0"/>
    <n v="0"/>
    <n v="0"/>
  </r>
  <r>
    <x v="56"/>
    <s v="2 GEN Computer Eq, MTF OP-NSC"/>
    <s v="General Plant, Electric"/>
    <n v="0"/>
    <n v="0"/>
    <n v="0"/>
    <n v="0"/>
    <n v="0"/>
    <n v="0"/>
    <n v="0"/>
    <n v="0"/>
    <n v="0"/>
    <n v="0"/>
    <n v="0"/>
    <n v="0"/>
    <n v="0"/>
    <n v="0"/>
  </r>
  <r>
    <x v="56"/>
    <s v="2 GEN Computer Eq, new"/>
    <s v="General Plant, Electric"/>
    <n v="8792"/>
    <n v="8900"/>
    <n v="9131"/>
    <n v="9417"/>
    <n v="9703"/>
    <n v="5033"/>
    <n v="5186"/>
    <n v="5338"/>
    <n v="5560"/>
    <n v="5767"/>
    <n v="5738"/>
    <n v="5983"/>
    <n v="4255"/>
    <n v="6856659"/>
  </r>
  <r>
    <x v="56"/>
    <s v="2 GEN Computer Eq, new-NSC"/>
    <s v="General Plant, Electric"/>
    <n v="0"/>
    <n v="0"/>
    <n v="0"/>
    <n v="0"/>
    <n v="0"/>
    <n v="0"/>
    <n v="0"/>
    <n v="0"/>
    <n v="0"/>
    <n v="0"/>
    <n v="0"/>
    <n v="0"/>
    <n v="0"/>
    <n v="0"/>
  </r>
  <r>
    <x v="56"/>
    <s v="2 GEN Computer Eq, old-RETIRED"/>
    <s v="General Plant, Electric"/>
    <n v="0"/>
    <n v="0"/>
    <n v="0"/>
    <n v="0"/>
    <n v="0"/>
    <n v="0"/>
    <n v="0"/>
    <n v="0"/>
    <n v="0"/>
    <n v="0"/>
    <n v="0"/>
    <n v="0"/>
    <n v="0"/>
    <n v="0"/>
  </r>
  <r>
    <x v="56"/>
    <s v="2 GEN Computer Eq, Snoqualmie 1"/>
    <s v="General Plant, Electric"/>
    <n v="54"/>
    <n v="55"/>
    <n v="56"/>
    <n v="57"/>
    <n v="58"/>
    <n v="59"/>
    <n v="60"/>
    <n v="62"/>
    <n v="63"/>
    <n v="64"/>
    <n v="65"/>
    <n v="66"/>
    <n v="4"/>
    <n v="57882"/>
  </r>
  <r>
    <x v="56"/>
    <s v="2 GEN Computer Eq, Snoqualmie 2"/>
    <s v="General Plant, Electric"/>
    <n v="41"/>
    <n v="42"/>
    <n v="43"/>
    <n v="43"/>
    <n v="44"/>
    <n v="45"/>
    <n v="46"/>
    <n v="46"/>
    <n v="47"/>
    <n v="48"/>
    <n v="49"/>
    <n v="50"/>
    <n v="3"/>
    <n v="43666"/>
  </r>
  <r>
    <x v="56"/>
    <s v="2 GEN Computer Eq, Sumas"/>
    <s v="General Plant, Electric"/>
    <n v="61"/>
    <n v="61"/>
    <n v="61"/>
    <n v="61"/>
    <n v="61"/>
    <n v="61"/>
    <n v="61"/>
    <n v="61"/>
    <n v="61"/>
    <n v="61"/>
    <n v="61"/>
    <n v="61"/>
    <n v="61"/>
    <n v="60817"/>
  </r>
  <r>
    <x v="56"/>
    <s v="2 GEN Computer Eq, Sumas OP-RET"/>
    <s v="General Plant, Electric"/>
    <n v="0"/>
    <n v="0"/>
    <n v="0"/>
    <n v="0"/>
    <n v="0"/>
    <n v="0"/>
    <n v="0"/>
    <n v="0"/>
    <n v="0"/>
    <n v="0"/>
    <n v="0"/>
    <n v="0"/>
    <n v="0"/>
    <n v="0"/>
  </r>
  <r>
    <x v="56"/>
    <s v="2 GEN Computer Eq, Sumas-NSC"/>
    <s v="General Plant, Electric"/>
    <n v="0"/>
    <n v="0"/>
    <n v="0"/>
    <n v="0"/>
    <n v="0"/>
    <n v="0"/>
    <n v="0"/>
    <n v="0"/>
    <n v="0"/>
    <n v="0"/>
    <n v="0"/>
    <n v="0"/>
    <n v="0"/>
    <n v="0"/>
  </r>
  <r>
    <x v="56"/>
    <s v="2 GEN Computer Eq, WHH #2-3"/>
    <s v="General Plant, Electric"/>
    <n v="50"/>
    <n v="51"/>
    <n v="53"/>
    <n v="54"/>
    <n v="55"/>
    <n v="56"/>
    <n v="57"/>
    <n v="59"/>
    <n v="60"/>
    <n v="61"/>
    <n v="62"/>
    <n v="63"/>
    <n v="65"/>
    <n v="57431"/>
  </r>
  <r>
    <x v="56"/>
    <s v="2 GEN Computer Eq, WHH #2-3-NSC"/>
    <s v="General Plant, Electric"/>
    <n v="0"/>
    <n v="0"/>
    <n v="0"/>
    <n v="0"/>
    <n v="0"/>
    <n v="0"/>
    <n v="0"/>
    <n v="0"/>
    <n v="0"/>
    <n v="0"/>
    <n v="0"/>
    <n v="0"/>
    <n v="0"/>
    <n v="0"/>
  </r>
  <r>
    <x v="56"/>
    <s v="2 GEN Computer Eq, Wild Horse"/>
    <s v="General Plant, Electric"/>
    <n v="2"/>
    <n v="3"/>
    <n v="3"/>
    <n v="3"/>
    <n v="3"/>
    <n v="3"/>
    <n v="3"/>
    <n v="3"/>
    <n v="3"/>
    <n v="3"/>
    <n v="3"/>
    <n v="3"/>
    <n v="3"/>
    <n v="2971"/>
  </r>
  <r>
    <x v="56"/>
    <s v="2 GEN Computer Eq, Wild Hrs Exp"/>
    <s v="General Plant, Electric"/>
    <n v="20"/>
    <n v="21"/>
    <n v="22"/>
    <n v="23"/>
    <n v="24"/>
    <n v="25"/>
    <n v="26"/>
    <n v="26"/>
    <n v="27"/>
    <n v="28"/>
    <n v="29"/>
    <n v="30"/>
    <n v="31"/>
    <n v="25575"/>
  </r>
  <r>
    <x v="56"/>
    <s v="2 GEN Computer Eq, Wild Hrs-NSC"/>
    <s v="General Plant, Electric"/>
    <n v="0"/>
    <n v="0"/>
    <n v="0"/>
    <n v="0"/>
    <n v="0"/>
    <n v="0"/>
    <n v="0"/>
    <n v="0"/>
    <n v="0"/>
    <n v="0"/>
    <n v="0"/>
    <n v="0"/>
    <n v="0"/>
    <n v="0"/>
  </r>
  <r>
    <x v="56"/>
    <s v="2 GEN Computer Eq, Wld Hrs-NSC"/>
    <s v="General Plant, Electric"/>
    <n v="0"/>
    <n v="0"/>
    <n v="0"/>
    <n v="0"/>
    <n v="0"/>
    <n v="0"/>
    <n v="0"/>
    <n v="0"/>
    <n v="0"/>
    <n v="0"/>
    <n v="0"/>
    <n v="0"/>
    <n v="0"/>
    <n v="0"/>
  </r>
  <r>
    <x v="56"/>
    <s v="2 GEN Computer Equip, UBK"/>
    <s v="General Plant, Electric"/>
    <n v="309"/>
    <n v="319"/>
    <n v="328"/>
    <n v="337"/>
    <n v="346"/>
    <n v="356"/>
    <n v="365"/>
    <n v="374"/>
    <n v="383"/>
    <n v="393"/>
    <n v="402"/>
    <n v="411"/>
    <n v="420"/>
    <n v="364885"/>
  </r>
  <r>
    <x v="56"/>
    <s v="2 GEN Computer Equip, UBK-NSC"/>
    <s v="General Plant, Electric"/>
    <n v="0"/>
    <n v="0"/>
    <n v="0"/>
    <n v="0"/>
    <n v="0"/>
    <n v="0"/>
    <n v="0"/>
    <n v="0"/>
    <n v="0"/>
    <n v="0"/>
    <n v="0"/>
    <n v="0"/>
    <n v="0"/>
    <n v="0"/>
  </r>
  <r>
    <x v="56"/>
    <s v="3 GEN Printers, new"/>
    <s v="General Plant, Electric"/>
    <n v="0"/>
    <n v="0"/>
    <n v="0"/>
    <n v="0"/>
    <n v="0"/>
    <n v="0"/>
    <n v="0"/>
    <n v="0"/>
    <n v="0"/>
    <n v="0"/>
    <n v="0"/>
    <n v="0"/>
    <n v="0"/>
    <n v="0"/>
  </r>
  <r>
    <x v="56"/>
    <s v="3 GEN Printers, new-NSC"/>
    <s v="General Plant, Electric"/>
    <n v="0"/>
    <n v="0"/>
    <n v="0"/>
    <n v="0"/>
    <n v="0"/>
    <n v="0"/>
    <n v="0"/>
    <n v="0"/>
    <n v="0"/>
    <n v="0"/>
    <n v="0"/>
    <n v="0"/>
    <n v="0"/>
    <n v="0"/>
  </r>
  <r>
    <x v="56"/>
    <s v="4 GEN Computer Equip- RET"/>
    <s v="General Plant, Electric"/>
    <n v="0"/>
    <n v="0"/>
    <n v="0"/>
    <n v="0"/>
    <n v="0"/>
    <n v="0"/>
    <n v="0"/>
    <n v="0"/>
    <n v="0"/>
    <n v="0"/>
    <n v="0"/>
    <n v="0"/>
    <n v="0"/>
    <n v="0"/>
  </r>
  <r>
    <x v="57"/>
    <s v="GEN Trans Equip, Colstrip 1"/>
    <s v="General Plant, Electric"/>
    <n v="36"/>
    <n v="37"/>
    <n v="37"/>
    <n v="56"/>
    <n v="56"/>
    <n v="57"/>
    <n v="58"/>
    <n v="58"/>
    <n v="59"/>
    <n v="59"/>
    <n v="60"/>
    <n v="61"/>
    <n v="61"/>
    <n v="53857"/>
  </r>
  <r>
    <x v="57"/>
    <s v="GEN Trans Equip, Colstrip 2"/>
    <s v="General Plant, Electric"/>
    <n v="36"/>
    <n v="37"/>
    <n v="37"/>
    <n v="52"/>
    <n v="53"/>
    <n v="54"/>
    <n v="54"/>
    <n v="55"/>
    <n v="56"/>
    <n v="56"/>
    <n v="57"/>
    <n v="57"/>
    <n v="58"/>
    <n v="51284"/>
  </r>
  <r>
    <x v="57"/>
    <s v="GEN Trans Equip, Colstrip 3"/>
    <s v="General Plant, Electric"/>
    <n v="23"/>
    <n v="23"/>
    <n v="24"/>
    <n v="35"/>
    <n v="35"/>
    <n v="36"/>
    <n v="36"/>
    <n v="37"/>
    <n v="37"/>
    <n v="38"/>
    <n v="38"/>
    <n v="39"/>
    <n v="39"/>
    <n v="34096"/>
  </r>
  <r>
    <x v="57"/>
    <s v="GEN Trans Equip, Colstrip 4"/>
    <s v="General Plant, Electric"/>
    <n v="23"/>
    <n v="23"/>
    <n v="24"/>
    <n v="33"/>
    <n v="34"/>
    <n v="34"/>
    <n v="35"/>
    <n v="35"/>
    <n v="35"/>
    <n v="36"/>
    <n v="36"/>
    <n v="37"/>
    <n v="37"/>
    <n v="32636"/>
  </r>
  <r>
    <x v="57"/>
    <s v="GEN Trans Equip, Colstrip1-NSC"/>
    <s v="General Plant, Electric"/>
    <n v="0"/>
    <n v="0"/>
    <n v="0"/>
    <n v="0"/>
    <n v="0"/>
    <n v="0"/>
    <n v="0"/>
    <n v="0"/>
    <n v="0"/>
    <n v="0"/>
    <n v="0"/>
    <n v="0"/>
    <n v="0"/>
    <n v="0"/>
  </r>
  <r>
    <x v="57"/>
    <s v="GEN Trans Equip, Colstrip2-NSC"/>
    <s v="General Plant, Electric"/>
    <n v="0"/>
    <n v="0"/>
    <n v="0"/>
    <n v="0"/>
    <n v="0"/>
    <n v="0"/>
    <n v="0"/>
    <n v="0"/>
    <n v="0"/>
    <n v="0"/>
    <n v="0"/>
    <n v="0"/>
    <n v="0"/>
    <n v="0"/>
  </r>
  <r>
    <x v="57"/>
    <s v="GEN Trans Equip, Colstrip3-NSC"/>
    <s v="General Plant, Electric"/>
    <n v="0"/>
    <n v="0"/>
    <n v="0"/>
    <n v="0"/>
    <n v="0"/>
    <n v="0"/>
    <n v="0"/>
    <n v="0"/>
    <n v="0"/>
    <n v="0"/>
    <n v="0"/>
    <n v="0"/>
    <n v="0"/>
    <n v="0"/>
  </r>
  <r>
    <x v="57"/>
    <s v="GEN Trans Equip, Colstrip4-NSC"/>
    <s v="General Plant, Electric"/>
    <n v="0"/>
    <n v="0"/>
    <n v="0"/>
    <n v="0"/>
    <n v="0"/>
    <n v="0"/>
    <n v="0"/>
    <n v="0"/>
    <n v="0"/>
    <n v="0"/>
    <n v="0"/>
    <n v="0"/>
    <n v="0"/>
    <n v="0"/>
  </r>
  <r>
    <x v="57"/>
    <s v="GEN Trans Equip, new"/>
    <s v="General Plant, Electric"/>
    <n v="6156"/>
    <n v="6195"/>
    <n v="6230"/>
    <n v="7094"/>
    <n v="7140"/>
    <n v="7186"/>
    <n v="7231"/>
    <n v="7277"/>
    <n v="7323"/>
    <n v="7369"/>
    <n v="7415"/>
    <n v="7461"/>
    <n v="7508"/>
    <n v="7062850"/>
  </r>
  <r>
    <x v="57"/>
    <s v="GEN Trans Equip, new-NSC"/>
    <s v="General Plant, Electric"/>
    <n v="0"/>
    <n v="0"/>
    <n v="0"/>
    <n v="0"/>
    <n v="0"/>
    <n v="0"/>
    <n v="0"/>
    <n v="0"/>
    <n v="0"/>
    <n v="0"/>
    <n v="0"/>
    <n v="0"/>
    <n v="0"/>
    <n v="0"/>
  </r>
  <r>
    <x v="57"/>
    <s v="GEN Trans Equip, old"/>
    <s v="General Plant, Electric"/>
    <n v="0"/>
    <n v="0"/>
    <n v="0"/>
    <n v="0"/>
    <n v="0"/>
    <n v="0"/>
    <n v="0"/>
    <n v="0"/>
    <n v="0"/>
    <n v="0"/>
    <n v="0"/>
    <n v="0"/>
    <n v="0"/>
    <n v="62"/>
  </r>
  <r>
    <x v="57"/>
    <s v="GEN Trans Equip, old-NSC"/>
    <s v="General Plant, Electric"/>
    <n v="0"/>
    <n v="0"/>
    <n v="0"/>
    <n v="0"/>
    <n v="0"/>
    <n v="0"/>
    <n v="0"/>
    <n v="0"/>
    <n v="0"/>
    <n v="0"/>
    <n v="0"/>
    <n v="0"/>
    <n v="0"/>
    <n v="0"/>
  </r>
  <r>
    <x v="57"/>
    <s v="GEN Trans Equip, Snoq Park"/>
    <s v="General Plant, Electric"/>
    <n v="4"/>
    <n v="5"/>
    <n v="5"/>
    <n v="5"/>
    <n v="5"/>
    <n v="5"/>
    <n v="5"/>
    <n v="5"/>
    <n v="5"/>
    <n v="5"/>
    <n v="5"/>
    <n v="6"/>
    <n v="6"/>
    <n v="5057"/>
  </r>
  <r>
    <x v="57"/>
    <s v="GEN Trans Equip, Snoq Park-NSC"/>
    <s v="General Plant, Electric"/>
    <n v="0"/>
    <n v="0"/>
    <n v="0"/>
    <n v="0"/>
    <n v="0"/>
    <n v="0"/>
    <n v="0"/>
    <n v="0"/>
    <n v="0"/>
    <n v="0"/>
    <n v="0"/>
    <n v="0"/>
    <n v="0"/>
    <n v="0"/>
  </r>
  <r>
    <x v="57"/>
    <s v="GEN Transp Eq, Encogen old"/>
    <s v="General Plant, Electric"/>
    <n v="22"/>
    <n v="-5"/>
    <n v="0"/>
    <n v="-5"/>
    <n v="-4"/>
    <n v="-4"/>
    <n v="-4"/>
    <n v="-4"/>
    <n v="-4"/>
    <n v="-4"/>
    <n v="-4"/>
    <n v="-4"/>
    <n v="-4"/>
    <n v="-2833"/>
  </r>
  <r>
    <x v="57"/>
    <s v="GEN Transp Eq, Encogen old-NSC"/>
    <s v="General Plant, Electric"/>
    <n v="0"/>
    <n v="0"/>
    <n v="0"/>
    <n v="0"/>
    <n v="0"/>
    <n v="0"/>
    <n v="0"/>
    <n v="0"/>
    <n v="0"/>
    <n v="0"/>
    <n v="0"/>
    <n v="0"/>
    <n v="0"/>
    <n v="0"/>
  </r>
  <r>
    <x v="58"/>
    <s v="0 GEN Stores Equip, new"/>
    <s v="General Plant, Electric"/>
    <n v="41"/>
    <n v="41"/>
    <n v="-296"/>
    <n v="43"/>
    <n v="44"/>
    <n v="44"/>
    <n v="45"/>
    <n v="41"/>
    <n v="42"/>
    <n v="43"/>
    <n v="44"/>
    <n v="45"/>
    <n v="46"/>
    <n v="14967"/>
  </r>
  <r>
    <x v="58"/>
    <s v="0 GEN Stores Equip, new-NSC"/>
    <s v="General Plant, Electric"/>
    <n v="0"/>
    <n v="0"/>
    <n v="0"/>
    <n v="0"/>
    <n v="0"/>
    <n v="0"/>
    <n v="0"/>
    <n v="0"/>
    <n v="0"/>
    <n v="0"/>
    <n v="0"/>
    <n v="0"/>
    <n v="0"/>
    <n v="0"/>
  </r>
  <r>
    <x v="58"/>
    <s v="0 GEN Stores Equip, old"/>
    <s v="General Plant, Electric"/>
    <n v="-338"/>
    <n v="-333"/>
    <n v="11"/>
    <n v="-322"/>
    <n v="-316"/>
    <n v="-310"/>
    <n v="-305"/>
    <n v="-299"/>
    <n v="-293"/>
    <n v="-288"/>
    <n v="-282"/>
    <n v="-277"/>
    <n v="-271"/>
    <n v="-276508"/>
  </r>
  <r>
    <x v="58"/>
    <s v="0 GEN Stores Equip, old-NSC"/>
    <s v="General Plant, Electric"/>
    <n v="0"/>
    <n v="0"/>
    <n v="0"/>
    <n v="0"/>
    <n v="0"/>
    <n v="0"/>
    <n v="0"/>
    <n v="0"/>
    <n v="0"/>
    <n v="0"/>
    <n v="0"/>
    <n v="0"/>
    <n v="0"/>
    <n v="0"/>
  </r>
  <r>
    <x v="58"/>
    <s v="1 GEN Stores Equip&gt;$20K-RET"/>
    <s v="General Plant, Electric"/>
    <n v="0"/>
    <n v="0"/>
    <n v="0"/>
    <n v="0"/>
    <n v="0"/>
    <n v="0"/>
    <n v="0"/>
    <n v="0"/>
    <n v="0"/>
    <n v="0"/>
    <n v="0"/>
    <n v="0"/>
    <n v="0"/>
    <n v="0"/>
  </r>
  <r>
    <x v="59"/>
    <s v="0 GEN Tools Hop Ridge, new-NSC"/>
    <s v="General Plant, Electric"/>
    <n v="0"/>
    <n v="0"/>
    <n v="0"/>
    <n v="0"/>
    <n v="0"/>
    <n v="0"/>
    <n v="0"/>
    <n v="0"/>
    <n v="0"/>
    <n v="0"/>
    <n v="0"/>
    <n v="0"/>
    <n v="0"/>
    <n v="0"/>
  </r>
  <r>
    <x v="59"/>
    <s v="0 GEN Tools Hopkins Ridge, new"/>
    <s v="General Plant, Electric"/>
    <n v="11"/>
    <n v="11"/>
    <n v="11"/>
    <n v="11"/>
    <n v="11"/>
    <n v="11"/>
    <n v="12"/>
    <n v="12"/>
    <n v="12"/>
    <n v="12"/>
    <n v="12"/>
    <n v="12"/>
    <n v="12"/>
    <n v="11520"/>
  </r>
  <r>
    <x v="59"/>
    <s v="0 GEN Tools LSR"/>
    <s v="General Plant, Electric"/>
    <n v="48"/>
    <n v="49"/>
    <n v="51"/>
    <n v="52"/>
    <n v="53"/>
    <n v="55"/>
    <n v="56"/>
    <n v="57"/>
    <n v="59"/>
    <n v="60"/>
    <n v="61"/>
    <n v="63"/>
    <n v="64"/>
    <n v="55997"/>
  </r>
  <r>
    <x v="59"/>
    <s v="0 GEN Tools LSR-NSC"/>
    <s v="General Plant, Electric"/>
    <n v="0"/>
    <n v="0"/>
    <n v="0"/>
    <n v="0"/>
    <n v="0"/>
    <n v="0"/>
    <n v="0"/>
    <n v="0"/>
    <n v="0"/>
    <n v="0"/>
    <n v="0"/>
    <n v="0"/>
    <n v="0"/>
    <n v="0"/>
  </r>
  <r>
    <x v="59"/>
    <s v="0 GEN Tools, Colstrip 1"/>
    <s v="General Plant, Electric"/>
    <n v="46"/>
    <n v="47"/>
    <n v="47"/>
    <n v="48"/>
    <n v="49"/>
    <n v="50"/>
    <n v="51"/>
    <n v="52"/>
    <n v="52"/>
    <n v="53"/>
    <n v="54"/>
    <n v="55"/>
    <n v="56"/>
    <n v="50744"/>
  </r>
  <r>
    <x v="59"/>
    <s v="0 GEN Tools, Colstrip 1-NSC"/>
    <s v="General Plant, Electric"/>
    <n v="0"/>
    <n v="0"/>
    <n v="0"/>
    <n v="0"/>
    <n v="0"/>
    <n v="0"/>
    <n v="0"/>
    <n v="0"/>
    <n v="0"/>
    <n v="0"/>
    <n v="0"/>
    <n v="0"/>
    <n v="0"/>
    <n v="0"/>
  </r>
  <r>
    <x v="59"/>
    <s v="0 GEN Tools, Colstrip 2"/>
    <s v="General Plant, Electric"/>
    <n v="40"/>
    <n v="41"/>
    <n v="42"/>
    <n v="43"/>
    <n v="43"/>
    <n v="44"/>
    <n v="45"/>
    <n v="46"/>
    <n v="47"/>
    <n v="47"/>
    <n v="48"/>
    <n v="49"/>
    <n v="50"/>
    <n v="45071"/>
  </r>
  <r>
    <x v="59"/>
    <s v="0 GEN Tools, Colstrip 2-NSC"/>
    <s v="General Plant, Electric"/>
    <n v="0"/>
    <n v="0"/>
    <n v="0"/>
    <n v="0"/>
    <n v="0"/>
    <n v="0"/>
    <n v="0"/>
    <n v="0"/>
    <n v="0"/>
    <n v="0"/>
    <n v="0"/>
    <n v="0"/>
    <n v="0"/>
    <n v="0"/>
  </r>
  <r>
    <x v="59"/>
    <s v="0 GEN Tools, Colstrip 3"/>
    <s v="General Plant, Electric"/>
    <n v="34"/>
    <n v="34"/>
    <n v="35"/>
    <n v="35"/>
    <n v="36"/>
    <n v="37"/>
    <n v="37"/>
    <n v="38"/>
    <n v="38"/>
    <n v="39"/>
    <n v="40"/>
    <n v="40"/>
    <n v="41"/>
    <n v="37221"/>
  </r>
  <r>
    <x v="59"/>
    <s v="0 GEN Tools, Colstrip 3-NSC"/>
    <s v="General Plant, Electric"/>
    <n v="0"/>
    <n v="0"/>
    <n v="0"/>
    <n v="0"/>
    <n v="0"/>
    <n v="0"/>
    <n v="0"/>
    <n v="0"/>
    <n v="0"/>
    <n v="0"/>
    <n v="0"/>
    <n v="0"/>
    <n v="0"/>
    <n v="0"/>
  </r>
  <r>
    <x v="59"/>
    <s v="0 GEN Tools, Colstrip 4"/>
    <s v="General Plant, Electric"/>
    <n v="31"/>
    <n v="32"/>
    <n v="33"/>
    <n v="33"/>
    <n v="34"/>
    <n v="34"/>
    <n v="35"/>
    <n v="36"/>
    <n v="36"/>
    <n v="37"/>
    <n v="37"/>
    <n v="38"/>
    <n v="38"/>
    <n v="34930"/>
  </r>
  <r>
    <x v="59"/>
    <s v="0 GEN Tools, Colstrip 4-NSC"/>
    <s v="General Plant, Electric"/>
    <n v="0"/>
    <n v="0"/>
    <n v="0"/>
    <n v="0"/>
    <n v="0"/>
    <n v="0"/>
    <n v="0"/>
    <n v="0"/>
    <n v="0"/>
    <n v="0"/>
    <n v="0"/>
    <n v="0"/>
    <n v="0"/>
    <n v="0"/>
  </r>
  <r>
    <x v="59"/>
    <s v="0 GEN Tools/Garage,  MTF OP"/>
    <s v="General Plant, Electric"/>
    <n v="25"/>
    <n v="25"/>
    <n v="25"/>
    <n v="25"/>
    <n v="26"/>
    <n v="26"/>
    <n v="26"/>
    <n v="26"/>
    <n v="27"/>
    <n v="27"/>
    <n v="27"/>
    <n v="27"/>
    <n v="27"/>
    <n v="26096"/>
  </r>
  <r>
    <x v="59"/>
    <s v="0 GEN Tools/Garage,  MTF OP-NSC"/>
    <s v="General Plant, Electric"/>
    <n v="0"/>
    <n v="0"/>
    <n v="0"/>
    <n v="0"/>
    <n v="0"/>
    <n v="0"/>
    <n v="0"/>
    <n v="0"/>
    <n v="0"/>
    <n v="0"/>
    <n v="0"/>
    <n v="0"/>
    <n v="0"/>
    <n v="0"/>
  </r>
  <r>
    <x v="59"/>
    <s v="0 GEN Tools/Garage, MTF new"/>
    <s v="General Plant, Electric"/>
    <n v="0"/>
    <n v="0"/>
    <n v="0"/>
    <n v="0"/>
    <n v="0"/>
    <n v="0"/>
    <n v="0"/>
    <n v="0"/>
    <n v="0"/>
    <n v="10"/>
    <n v="19"/>
    <n v="28"/>
    <n v="0"/>
    <n v="4783"/>
  </r>
  <r>
    <x v="59"/>
    <s v="0 GEN Tools/Garage, MTF new-NSC"/>
    <s v="General Plant, Electric"/>
    <n v="0"/>
    <n v="0"/>
    <n v="0"/>
    <n v="0"/>
    <n v="0"/>
    <n v="0"/>
    <n v="0"/>
    <n v="0"/>
    <n v="0"/>
    <n v="0"/>
    <n v="0"/>
    <n v="0"/>
    <n v="0"/>
    <n v="0"/>
  </r>
  <r>
    <x v="59"/>
    <s v="0 GEN Tools/Garage/Shop, ne-NSC"/>
    <s v="General Plant, Electric"/>
    <n v="0"/>
    <n v="0"/>
    <n v="0"/>
    <n v="0"/>
    <n v="0"/>
    <n v="0"/>
    <n v="0"/>
    <n v="0"/>
    <n v="0"/>
    <n v="0"/>
    <n v="0"/>
    <n v="0"/>
    <n v="0"/>
    <n v="0"/>
  </r>
  <r>
    <x v="59"/>
    <s v="0 GEN Tools/Garage/Shop, new"/>
    <s v="General Plant, Electric"/>
    <n v="1847"/>
    <n v="1887"/>
    <n v="1926"/>
    <n v="1965"/>
    <n v="2004"/>
    <n v="2043"/>
    <n v="2082"/>
    <n v="2007"/>
    <n v="2068"/>
    <n v="2117"/>
    <n v="2169"/>
    <n v="2220"/>
    <n v="2276"/>
    <n v="2045579"/>
  </r>
  <r>
    <x v="59"/>
    <s v="0 GEN Tools/Garage/Shop, old"/>
    <s v="General Plant, Electric"/>
    <n v="-132"/>
    <n v="-117"/>
    <n v="-102"/>
    <n v="-87"/>
    <n v="-72"/>
    <n v="-57"/>
    <n v="-42"/>
    <n v="0"/>
    <n v="0"/>
    <n v="0"/>
    <n v="0"/>
    <n v="0"/>
    <n v="0"/>
    <n v="-45286"/>
  </r>
  <r>
    <x v="59"/>
    <s v="0 GEN Tools/Garage/Shop, ol-NSC"/>
    <s v="General Plant, Electric"/>
    <n v="0"/>
    <n v="0"/>
    <n v="0"/>
    <n v="0"/>
    <n v="0"/>
    <n v="0"/>
    <n v="0"/>
    <n v="0"/>
    <n v="0"/>
    <n v="0"/>
    <n v="0"/>
    <n v="0"/>
    <n v="0"/>
    <n v="0"/>
  </r>
  <r>
    <x v="59"/>
    <s v="1 GEN Tools/Garage/Shop- RET"/>
    <s v="General Plant, Electric"/>
    <n v="0"/>
    <n v="0"/>
    <n v="0"/>
    <n v="0"/>
    <n v="0"/>
    <n v="0"/>
    <n v="0"/>
    <n v="0"/>
    <n v="0"/>
    <n v="0"/>
    <n v="0"/>
    <n v="0"/>
    <n v="0"/>
    <n v="0"/>
  </r>
  <r>
    <x v="59"/>
    <s v="2 GEN Tools/Garage/Shop-RET"/>
    <s v="General Plant, Electric"/>
    <n v="0"/>
    <n v="0"/>
    <n v="0"/>
    <n v="0"/>
    <n v="0"/>
    <n v="0"/>
    <n v="0"/>
    <n v="0"/>
    <n v="0"/>
    <n v="0"/>
    <n v="0"/>
    <n v="0"/>
    <n v="0"/>
    <n v="0"/>
  </r>
  <r>
    <x v="60"/>
    <s v="0 GEN Laboratory Equip, new"/>
    <s v="General Plant, Electric"/>
    <n v="786"/>
    <n v="799"/>
    <n v="812"/>
    <n v="824"/>
    <n v="837"/>
    <n v="850"/>
    <n v="863"/>
    <n v="1400"/>
    <n v="1417"/>
    <n v="1253"/>
    <n v="1277"/>
    <n v="1302"/>
    <n v="1326"/>
    <n v="1057517"/>
  </r>
  <r>
    <x v="60"/>
    <s v="0 GEN Laboratory Equip, new-NSC"/>
    <s v="General Plant, Electric"/>
    <n v="0"/>
    <n v="0"/>
    <n v="0"/>
    <n v="0"/>
    <n v="0"/>
    <n v="0"/>
    <n v="0"/>
    <n v="0"/>
    <n v="0"/>
    <n v="0"/>
    <n v="0"/>
    <n v="0"/>
    <n v="0"/>
    <n v="0"/>
  </r>
  <r>
    <x v="60"/>
    <s v="0 GEN Laboratory Equip, old"/>
    <s v="General Plant, Electric"/>
    <n v="426"/>
    <n v="501"/>
    <n v="575"/>
    <n v="650"/>
    <n v="725"/>
    <n v="800"/>
    <n v="874"/>
    <n v="0"/>
    <n v="0"/>
    <n v="0"/>
    <n v="0"/>
    <n v="0"/>
    <n v="0"/>
    <n v="361472"/>
  </r>
  <r>
    <x v="60"/>
    <s v="0 GEN Laboratory Equip, old-NSC"/>
    <s v="General Plant, Electric"/>
    <n v="0"/>
    <n v="0"/>
    <n v="0"/>
    <n v="0"/>
    <n v="0"/>
    <n v="0"/>
    <n v="0"/>
    <n v="0"/>
    <n v="0"/>
    <n v="0"/>
    <n v="0"/>
    <n v="0"/>
    <n v="0"/>
    <n v="0"/>
  </r>
  <r>
    <x v="60"/>
    <s v="1 GEN Laboratory Equip - RET"/>
    <s v="General Plant, Electric"/>
    <n v="0"/>
    <n v="0"/>
    <n v="0"/>
    <n v="0"/>
    <n v="0"/>
    <n v="0"/>
    <n v="0"/>
    <n v="0"/>
    <n v="0"/>
    <n v="0"/>
    <n v="0"/>
    <n v="0"/>
    <n v="0"/>
    <n v="0"/>
  </r>
  <r>
    <x v="61"/>
    <s v="GEN Power-Op Equip, Colstrip 1"/>
    <s v="General Plant, Electric"/>
    <n v="42"/>
    <n v="43"/>
    <n v="44"/>
    <n v="27"/>
    <n v="28"/>
    <n v="29"/>
    <n v="29"/>
    <n v="30"/>
    <n v="31"/>
    <n v="32"/>
    <n v="32"/>
    <n v="33"/>
    <n v="34"/>
    <n v="33128"/>
  </r>
  <r>
    <x v="61"/>
    <s v="GEN Power-Op Equip, Colstrip 2"/>
    <s v="General Plant, Electric"/>
    <n v="35"/>
    <n v="36"/>
    <n v="37"/>
    <n v="23"/>
    <n v="24"/>
    <n v="25"/>
    <n v="26"/>
    <n v="26"/>
    <n v="27"/>
    <n v="28"/>
    <n v="29"/>
    <n v="29"/>
    <n v="30"/>
    <n v="28633"/>
  </r>
  <r>
    <x v="61"/>
    <s v="GEN Power-Op Equip, Colstrip 3"/>
    <s v="General Plant, Electric"/>
    <n v="24"/>
    <n v="25"/>
    <n v="25"/>
    <n v="15"/>
    <n v="15"/>
    <n v="16"/>
    <n v="16"/>
    <n v="17"/>
    <n v="17"/>
    <n v="18"/>
    <n v="18"/>
    <n v="19"/>
    <n v="19"/>
    <n v="18596"/>
  </r>
  <r>
    <x v="61"/>
    <s v="GEN Power-Op Equip, Colstrip 4"/>
    <s v="General Plant, Electric"/>
    <n v="24"/>
    <n v="24"/>
    <n v="25"/>
    <n v="16"/>
    <n v="17"/>
    <n v="17"/>
    <n v="18"/>
    <n v="18"/>
    <n v="19"/>
    <n v="19"/>
    <n v="20"/>
    <n v="20"/>
    <n v="21"/>
    <n v="19464"/>
  </r>
  <r>
    <x v="61"/>
    <s v="GEN Power-Op Equip, new"/>
    <s v="General Plant, Electric"/>
    <n v="2804"/>
    <n v="2835"/>
    <n v="2866"/>
    <n v="2076"/>
    <n v="2099"/>
    <n v="2123"/>
    <n v="2146"/>
    <n v="2169"/>
    <n v="2185"/>
    <n v="2205"/>
    <n v="2225"/>
    <n v="2245"/>
    <n v="2265"/>
    <n v="2308925"/>
  </r>
  <r>
    <x v="61"/>
    <s v="GEN Power-Op Equip, new-NSC"/>
    <s v="General Plant, Electric"/>
    <n v="0"/>
    <n v="0"/>
    <n v="0"/>
    <n v="0"/>
    <n v="0"/>
    <n v="0"/>
    <n v="0"/>
    <n v="0"/>
    <n v="0"/>
    <n v="0"/>
    <n v="0"/>
    <n v="0"/>
    <n v="0"/>
    <n v="0"/>
  </r>
  <r>
    <x v="61"/>
    <s v="GEN Power-Op Equip, old-RET"/>
    <s v="General Plant, Electric"/>
    <n v="0"/>
    <n v="0"/>
    <n v="0"/>
    <n v="0"/>
    <n v="0"/>
    <n v="0"/>
    <n v="0"/>
    <n v="0"/>
    <n v="0"/>
    <n v="0"/>
    <n v="0"/>
    <n v="0"/>
    <n v="0"/>
    <n v="0"/>
  </r>
  <r>
    <x v="61"/>
    <s v="GEN PwrOp Equp, Colstrip1-NSC"/>
    <s v="General Plant, Electric"/>
    <n v="0"/>
    <n v="0"/>
    <n v="0"/>
    <n v="0"/>
    <n v="0"/>
    <n v="0"/>
    <n v="0"/>
    <n v="0"/>
    <n v="0"/>
    <n v="0"/>
    <n v="0"/>
    <n v="0"/>
    <n v="0"/>
    <n v="0"/>
  </r>
  <r>
    <x v="61"/>
    <s v="GEN PwrOp Equp, Colstrip2-NSC"/>
    <s v="General Plant, Electric"/>
    <n v="0"/>
    <n v="0"/>
    <n v="0"/>
    <n v="0"/>
    <n v="0"/>
    <n v="0"/>
    <n v="0"/>
    <n v="0"/>
    <n v="0"/>
    <n v="0"/>
    <n v="0"/>
    <n v="0"/>
    <n v="0"/>
    <n v="0"/>
  </r>
  <r>
    <x v="61"/>
    <s v="GEN PwrOp Equp, Colstrip3-NSC"/>
    <s v="General Plant, Electric"/>
    <n v="0"/>
    <n v="0"/>
    <n v="0"/>
    <n v="0"/>
    <n v="0"/>
    <n v="0"/>
    <n v="0"/>
    <n v="0"/>
    <n v="0"/>
    <n v="0"/>
    <n v="0"/>
    <n v="0"/>
    <n v="0"/>
    <n v="0"/>
  </r>
  <r>
    <x v="61"/>
    <s v="GEN PwrOp Equp, Colstrip4-NSC"/>
    <s v="General Plant, Electric"/>
    <n v="0"/>
    <n v="0"/>
    <n v="0"/>
    <n v="0"/>
    <n v="0"/>
    <n v="0"/>
    <n v="0"/>
    <n v="0"/>
    <n v="0"/>
    <n v="0"/>
    <n v="0"/>
    <n v="0"/>
    <n v="0"/>
    <n v="0"/>
  </r>
  <r>
    <x v="62"/>
    <s v="0 DONOTUSE, Alpac"/>
    <s v="General Plant, Electric"/>
    <n v="0"/>
    <n v="0"/>
    <n v="0"/>
    <n v="0"/>
    <n v="0"/>
    <n v="0"/>
    <n v="0"/>
    <n v="0"/>
    <n v="0"/>
    <n v="0"/>
    <n v="0"/>
    <n v="0"/>
    <n v="0"/>
    <n v="0"/>
  </r>
  <r>
    <x v="62"/>
    <s v="0 DONOTUSE, Arco Central"/>
    <s v="General Plant, Electric"/>
    <n v="0"/>
    <n v="0"/>
    <n v="0"/>
    <n v="0"/>
    <n v="0"/>
    <n v="0"/>
    <n v="0"/>
    <n v="0"/>
    <n v="0"/>
    <n v="0"/>
    <n v="0"/>
    <n v="0"/>
    <n v="0"/>
    <n v="0"/>
  </r>
  <r>
    <x v="62"/>
    <s v="0 DONOTUSE, Arco North"/>
    <s v="General Plant, Electric"/>
    <n v="0"/>
    <n v="0"/>
    <n v="0"/>
    <n v="0"/>
    <n v="0"/>
    <n v="0"/>
    <n v="0"/>
    <n v="0"/>
    <n v="0"/>
    <n v="0"/>
    <n v="0"/>
    <n v="0"/>
    <n v="0"/>
    <n v="0"/>
  </r>
  <r>
    <x v="62"/>
    <s v="0 DONOTUSE, Arco South"/>
    <s v="General Plant, Electric"/>
    <n v="0"/>
    <n v="0"/>
    <n v="0"/>
    <n v="0"/>
    <n v="0"/>
    <n v="0"/>
    <n v="0"/>
    <n v="0"/>
    <n v="0"/>
    <n v="0"/>
    <n v="0"/>
    <n v="0"/>
    <n v="0"/>
    <n v="0"/>
  </r>
  <r>
    <x v="62"/>
    <s v="0 DONOTUSE, Boeing Rentn"/>
    <s v="General Plant, Electric"/>
    <n v="0"/>
    <n v="0"/>
    <n v="0"/>
    <n v="0"/>
    <n v="0"/>
    <n v="0"/>
    <n v="0"/>
    <n v="0"/>
    <n v="0"/>
    <n v="0"/>
    <n v="0"/>
    <n v="0"/>
    <n v="0"/>
    <n v="0"/>
  </r>
  <r>
    <x v="62"/>
    <s v="0 DONOTUSE, Clover Vally"/>
    <s v="General Plant, Electric"/>
    <n v="0"/>
    <n v="0"/>
    <n v="0"/>
    <n v="0"/>
    <n v="0"/>
    <n v="0"/>
    <n v="0"/>
    <n v="0"/>
    <n v="0"/>
    <n v="0"/>
    <n v="0"/>
    <n v="0"/>
    <n v="0"/>
    <n v="0"/>
  </r>
  <r>
    <x v="62"/>
    <s v="0 DONOTUSE, Cov-Ber"/>
    <s v="General Plant, Electric"/>
    <n v="0"/>
    <n v="0"/>
    <n v="0"/>
    <n v="0"/>
    <n v="0"/>
    <n v="0"/>
    <n v="0"/>
    <n v="0"/>
    <n v="0"/>
    <n v="0"/>
    <n v="0"/>
    <n v="0"/>
    <n v="0"/>
    <n v="0"/>
  </r>
  <r>
    <x v="62"/>
    <s v="0 DONOTUSE, Crescent Hbr"/>
    <s v="General Plant, Electric"/>
    <n v="0"/>
    <n v="0"/>
    <n v="0"/>
    <n v="0"/>
    <n v="0"/>
    <n v="0"/>
    <n v="0"/>
    <n v="0"/>
    <n v="0"/>
    <n v="0"/>
    <n v="0"/>
    <n v="0"/>
    <n v="0"/>
    <n v="0"/>
  </r>
  <r>
    <x v="62"/>
    <s v="0 DONOTUSE, Olymp Avon"/>
    <s v="General Plant, Electric"/>
    <n v="0"/>
    <n v="0"/>
    <n v="0"/>
    <n v="0"/>
    <n v="0"/>
    <n v="0"/>
    <n v="0"/>
    <n v="0"/>
    <n v="0"/>
    <n v="0"/>
    <n v="0"/>
    <n v="0"/>
    <n v="0"/>
    <n v="0"/>
  </r>
  <r>
    <x v="62"/>
    <s v="0 DONOTUSE, Paccar"/>
    <s v="General Plant, Electric"/>
    <n v="0"/>
    <n v="0"/>
    <n v="0"/>
    <n v="0"/>
    <n v="0"/>
    <n v="0"/>
    <n v="0"/>
    <n v="0"/>
    <n v="0"/>
    <n v="0"/>
    <n v="0"/>
    <n v="0"/>
    <n v="0"/>
    <n v="0"/>
  </r>
  <r>
    <x v="62"/>
    <s v="0 DONOTUSE, Poulsbo"/>
    <s v="General Plant, Electric"/>
    <n v="0"/>
    <n v="0"/>
    <n v="0"/>
    <n v="0"/>
    <n v="0"/>
    <n v="0"/>
    <n v="0"/>
    <n v="0"/>
    <n v="0"/>
    <n v="0"/>
    <n v="0"/>
    <n v="0"/>
    <n v="0"/>
    <n v="0"/>
  </r>
  <r>
    <x v="62"/>
    <s v="0 DONOTUSE, Texaco East"/>
    <s v="General Plant, Electric"/>
    <n v="0"/>
    <n v="0"/>
    <n v="0"/>
    <n v="0"/>
    <n v="0"/>
    <n v="0"/>
    <n v="0"/>
    <n v="0"/>
    <n v="0"/>
    <n v="0"/>
    <n v="0"/>
    <n v="0"/>
    <n v="0"/>
    <n v="0"/>
  </r>
  <r>
    <x v="62"/>
    <s v="0 DONOTUSE, Texaco West"/>
    <s v="General Plant, Electric"/>
    <n v="0"/>
    <n v="0"/>
    <n v="0"/>
    <n v="0"/>
    <n v="0"/>
    <n v="0"/>
    <n v="0"/>
    <n v="0"/>
    <n v="0"/>
    <n v="0"/>
    <n v="0"/>
    <n v="0"/>
    <n v="0"/>
    <n v="0"/>
  </r>
  <r>
    <x v="62"/>
    <s v="0 DONOTUSE, Vitulli"/>
    <s v="General Plant, Electric"/>
    <n v="0"/>
    <n v="0"/>
    <n v="0"/>
    <n v="0"/>
    <n v="0"/>
    <n v="0"/>
    <n v="0"/>
    <n v="0"/>
    <n v="0"/>
    <n v="0"/>
    <n v="0"/>
    <n v="0"/>
    <n v="0"/>
    <n v="0"/>
  </r>
  <r>
    <x v="62"/>
    <s v="0 DONOTUSE, Waterfront"/>
    <s v="General Plant, Electric"/>
    <n v="0"/>
    <n v="0"/>
    <n v="0"/>
    <n v="0"/>
    <n v="0"/>
    <n v="0"/>
    <n v="0"/>
    <n v="0"/>
    <n v="0"/>
    <n v="0"/>
    <n v="0"/>
    <n v="0"/>
    <n v="0"/>
    <n v="0"/>
  </r>
  <r>
    <x v="62"/>
    <s v="0 GEN Comm Equip, new"/>
    <s v="General Plant, Electric"/>
    <n v="16601"/>
    <n v="16910"/>
    <n v="16491"/>
    <n v="17541"/>
    <n v="17857"/>
    <n v="18174"/>
    <n v="18490"/>
    <n v="19688"/>
    <n v="20028"/>
    <n v="20377"/>
    <n v="20576"/>
    <n v="20756"/>
    <n v="21050"/>
    <n v="18809478"/>
  </r>
  <r>
    <x v="62"/>
    <s v="0 GEN Comm Equip, new-NSC"/>
    <s v="General Plant, Electric"/>
    <n v="0"/>
    <n v="0"/>
    <n v="0"/>
    <n v="0"/>
    <n v="0"/>
    <n v="0"/>
    <n v="0"/>
    <n v="0"/>
    <n v="0"/>
    <n v="0"/>
    <n v="0"/>
    <n v="0"/>
    <n v="0"/>
    <n v="0"/>
  </r>
  <r>
    <x v="62"/>
    <s v="0 GEN Comm Equip, old"/>
    <s v="General Plant, Electric"/>
    <n v="1135"/>
    <n v="1036"/>
    <n v="1144"/>
    <n v="1252"/>
    <n v="1361"/>
    <n v="1438"/>
    <n v="1526"/>
    <n v="0"/>
    <n v="0"/>
    <n v="0"/>
    <n v="0"/>
    <n v="0"/>
    <n v="0"/>
    <n v="693734"/>
  </r>
  <r>
    <x v="62"/>
    <s v="0 GEN Comm Equip, old-NSC"/>
    <s v="General Plant, Electric"/>
    <n v="0"/>
    <n v="0"/>
    <n v="0"/>
    <n v="0"/>
    <n v="0"/>
    <n v="0"/>
    <n v="0"/>
    <n v="0"/>
    <n v="0"/>
    <n v="0"/>
    <n v="0"/>
    <n v="0"/>
    <n v="0"/>
    <n v="0"/>
  </r>
  <r>
    <x v="62"/>
    <s v="0 GEN Comm Equip, Snoq 1-NSC"/>
    <s v="General Plant, Electric"/>
    <n v="0"/>
    <n v="0"/>
    <n v="0"/>
    <n v="0"/>
    <n v="0"/>
    <n v="0"/>
    <n v="0"/>
    <n v="0"/>
    <n v="0"/>
    <n v="0"/>
    <n v="0"/>
    <n v="0"/>
    <n v="0"/>
    <n v="0"/>
  </r>
  <r>
    <x v="62"/>
    <s v="0 GEN Comm Equip, Snoqualmie 1"/>
    <s v="General Plant, Electric"/>
    <n v="372"/>
    <n v="376"/>
    <n v="380"/>
    <n v="384"/>
    <n v="388"/>
    <n v="392"/>
    <n v="397"/>
    <n v="401"/>
    <n v="405"/>
    <n v="409"/>
    <n v="413"/>
    <n v="417"/>
    <n v="422"/>
    <n v="396590"/>
  </r>
  <r>
    <x v="62"/>
    <s v="0 GEN CommEq, 3rd AC new"/>
    <s v="General Plant, Electric"/>
    <n v="10"/>
    <n v="11"/>
    <n v="11"/>
    <n v="12"/>
    <n v="12"/>
    <n v="13"/>
    <n v="13"/>
    <n v="13"/>
    <n v="14"/>
    <n v="14"/>
    <n v="15"/>
    <n v="15"/>
    <n v="16"/>
    <n v="13024"/>
  </r>
  <r>
    <x v="62"/>
    <s v="0 GEN CommEq, 3rd AC new-NSC"/>
    <s v="General Plant, Electric"/>
    <n v="0"/>
    <n v="0"/>
    <n v="0"/>
    <n v="0"/>
    <n v="0"/>
    <n v="0"/>
    <n v="0"/>
    <n v="0"/>
    <n v="0"/>
    <n v="0"/>
    <n v="0"/>
    <n v="0"/>
    <n v="0"/>
    <n v="0"/>
  </r>
  <r>
    <x v="62"/>
    <s v="0 GEN CommEq, 3rd AC old"/>
    <s v="General Plant, Electric"/>
    <n v="-734"/>
    <n v="-722"/>
    <n v="24"/>
    <n v="-698"/>
    <n v="-685"/>
    <n v="-673"/>
    <n v="-661"/>
    <n v="-649"/>
    <n v="-636"/>
    <n v="-624"/>
    <n v="-612"/>
    <n v="-600"/>
    <n v="-587"/>
    <n v="-599668"/>
  </r>
  <r>
    <x v="62"/>
    <s v="0 GEN CommEq, 3rd AC old-NSC"/>
    <s v="General Plant, Electric"/>
    <n v="0"/>
    <n v="0"/>
    <n v="0"/>
    <n v="0"/>
    <n v="0"/>
    <n v="0"/>
    <n v="0"/>
    <n v="0"/>
    <n v="0"/>
    <n v="0"/>
    <n v="0"/>
    <n v="0"/>
    <n v="0"/>
    <n v="0"/>
  </r>
  <r>
    <x v="62"/>
    <s v="0 GEN CommEq, Colstrip 1-2 new"/>
    <s v="General Plant, Electric"/>
    <n v="0"/>
    <n v="0"/>
    <n v="0"/>
    <n v="0"/>
    <n v="0"/>
    <n v="0"/>
    <n v="0"/>
    <n v="0"/>
    <n v="0"/>
    <n v="0"/>
    <n v="0"/>
    <n v="0"/>
    <n v="0"/>
    <n v="0"/>
  </r>
  <r>
    <x v="62"/>
    <s v="0 GEN CommEq, Colstrip 1-2 old"/>
    <s v="General Plant, Electric"/>
    <n v="-3"/>
    <n v="-3"/>
    <n v="-3"/>
    <n v="-2"/>
    <n v="-2"/>
    <n v="-2"/>
    <n v="-2"/>
    <n v="-2"/>
    <n v="-2"/>
    <n v="-2"/>
    <n v="-2"/>
    <n v="-2"/>
    <n v="-2"/>
    <n v="-2336"/>
  </r>
  <r>
    <x v="62"/>
    <s v="0 GEN CommEq, Colstrip 1-4 new"/>
    <s v="General Plant, Electric"/>
    <n v="548"/>
    <n v="556"/>
    <n v="564"/>
    <n v="572"/>
    <n v="579"/>
    <n v="587"/>
    <n v="595"/>
    <n v="856"/>
    <n v="867"/>
    <n v="877"/>
    <n v="888"/>
    <n v="899"/>
    <n v="909"/>
    <n v="714053"/>
  </r>
  <r>
    <x v="62"/>
    <s v="0 GEN CommEq, Colstrip 1-4 old"/>
    <s v="General Plant, Electric"/>
    <n v="342"/>
    <n v="228"/>
    <n v="233"/>
    <n v="237"/>
    <n v="242"/>
    <n v="246"/>
    <n v="251"/>
    <n v="0"/>
    <n v="0"/>
    <n v="0"/>
    <n v="0"/>
    <n v="0"/>
    <n v="0"/>
    <n v="133992"/>
  </r>
  <r>
    <x v="62"/>
    <s v="0 GEN CommEq, Colstrip 3-4 new"/>
    <s v="General Plant, Electric"/>
    <n v="0"/>
    <n v="0"/>
    <n v="0"/>
    <n v="0"/>
    <n v="0"/>
    <n v="0"/>
    <n v="0"/>
    <n v="0"/>
    <n v="0"/>
    <n v="0"/>
    <n v="0"/>
    <n v="0"/>
    <n v="0"/>
    <n v="0"/>
  </r>
  <r>
    <x v="62"/>
    <s v="0 GEN CommEq, Colstrip1-2 n-NSC"/>
    <s v="General Plant, Electric"/>
    <n v="0"/>
    <n v="0"/>
    <n v="0"/>
    <n v="0"/>
    <n v="0"/>
    <n v="0"/>
    <n v="0"/>
    <n v="0"/>
    <n v="0"/>
    <n v="0"/>
    <n v="0"/>
    <n v="0"/>
    <n v="0"/>
    <n v="0"/>
  </r>
  <r>
    <x v="62"/>
    <s v="0 GEN CommEq, Colstrip1-2 o-NSC"/>
    <s v="General Plant, Electric"/>
    <n v="0"/>
    <n v="0"/>
    <n v="0"/>
    <n v="0"/>
    <n v="0"/>
    <n v="0"/>
    <n v="0"/>
    <n v="0"/>
    <n v="0"/>
    <n v="0"/>
    <n v="0"/>
    <n v="0"/>
    <n v="0"/>
    <n v="0"/>
  </r>
  <r>
    <x v="62"/>
    <s v="0 GEN CommEq, Colstrip1-4 n-NSC"/>
    <s v="General Plant, Electric"/>
    <n v="0"/>
    <n v="0"/>
    <n v="0"/>
    <n v="0"/>
    <n v="0"/>
    <n v="0"/>
    <n v="0"/>
    <n v="0"/>
    <n v="0"/>
    <n v="0"/>
    <n v="0"/>
    <n v="0"/>
    <n v="0"/>
    <n v="0"/>
  </r>
  <r>
    <x v="62"/>
    <s v="0 GEN CommEq, Colstrip1-4 o-NSC"/>
    <s v="General Plant, Electric"/>
    <n v="0"/>
    <n v="0"/>
    <n v="0"/>
    <n v="0"/>
    <n v="0"/>
    <n v="0"/>
    <n v="0"/>
    <n v="0"/>
    <n v="0"/>
    <n v="0"/>
    <n v="0"/>
    <n v="0"/>
    <n v="0"/>
    <n v="0"/>
  </r>
  <r>
    <x v="62"/>
    <s v="0 GEN CommEq, Colstrip3-4 n-NSC"/>
    <s v="General Plant, Electric"/>
    <n v="0"/>
    <n v="0"/>
    <n v="0"/>
    <n v="0"/>
    <n v="0"/>
    <n v="0"/>
    <n v="0"/>
    <n v="0"/>
    <n v="0"/>
    <n v="0"/>
    <n v="0"/>
    <n v="0"/>
    <n v="0"/>
    <n v="0"/>
  </r>
  <r>
    <x v="62"/>
    <s v="0 GEN CommEq, ENC new"/>
    <s v="General Plant, Electric"/>
    <n v="2"/>
    <n v="2"/>
    <n v="2"/>
    <n v="2"/>
    <n v="2"/>
    <n v="2"/>
    <n v="2"/>
    <n v="2"/>
    <n v="2"/>
    <n v="2"/>
    <n v="2"/>
    <n v="2"/>
    <n v="2"/>
    <n v="1550"/>
  </r>
  <r>
    <x v="62"/>
    <s v="0 GEN CommEq, Encogen"/>
    <s v="General Plant, Electric"/>
    <n v="1"/>
    <n v="1"/>
    <n v="1"/>
    <n v="1"/>
    <n v="1"/>
    <n v="1"/>
    <n v="1"/>
    <n v="14"/>
    <n v="14"/>
    <n v="15"/>
    <n v="15"/>
    <n v="15"/>
    <n v="16"/>
    <n v="7379"/>
  </r>
  <r>
    <x v="62"/>
    <s v="0 GEN CommEq, Encogen-NSC"/>
    <s v="General Plant, Electric"/>
    <n v="0"/>
    <n v="0"/>
    <n v="0"/>
    <n v="0"/>
    <n v="0"/>
    <n v="0"/>
    <n v="0"/>
    <n v="0"/>
    <n v="0"/>
    <n v="0"/>
    <n v="0"/>
    <n v="0"/>
    <n v="0"/>
    <n v="0"/>
  </r>
  <r>
    <x v="62"/>
    <s v="0 GEN CommEq, Fred 1/APC ne-NSC"/>
    <s v="General Plant, Electric"/>
    <n v="0"/>
    <n v="0"/>
    <n v="0"/>
    <n v="0"/>
    <n v="0"/>
    <n v="0"/>
    <n v="0"/>
    <n v="0"/>
    <n v="0"/>
    <n v="0"/>
    <n v="0"/>
    <n v="0"/>
    <n v="0"/>
    <n v="0"/>
  </r>
  <r>
    <x v="62"/>
    <s v="0 GEN CommEq, Fred 1/APC new"/>
    <s v="General Plant, Electric"/>
    <n v="1"/>
    <n v="1"/>
    <n v="1"/>
    <n v="1"/>
    <n v="1"/>
    <n v="1"/>
    <n v="1"/>
    <n v="126"/>
    <n v="127"/>
    <n v="129"/>
    <n v="130"/>
    <n v="131"/>
    <n v="132"/>
    <n v="59372"/>
  </r>
  <r>
    <x v="62"/>
    <s v="0 GEN CommEq, Fred 1/APC old"/>
    <s v="General Plant, Electric"/>
    <n v="116"/>
    <n v="117"/>
    <n v="119"/>
    <n v="120"/>
    <n v="122"/>
    <n v="123"/>
    <n v="124"/>
    <n v="0"/>
    <n v="0"/>
    <n v="0"/>
    <n v="0"/>
    <n v="0"/>
    <n v="0"/>
    <n v="65252"/>
  </r>
  <r>
    <x v="62"/>
    <s v="0 GEN CommEq, Fred 1/APC ol-NSC"/>
    <s v="General Plant, Electric"/>
    <n v="0"/>
    <n v="0"/>
    <n v="0"/>
    <n v="0"/>
    <n v="0"/>
    <n v="0"/>
    <n v="0"/>
    <n v="0"/>
    <n v="0"/>
    <n v="0"/>
    <n v="0"/>
    <n v="0"/>
    <n v="0"/>
    <n v="0"/>
  </r>
  <r>
    <x v="62"/>
    <s v="0 GEN CommEq, Frederickson"/>
    <s v="General Plant, Electric"/>
    <n v="231"/>
    <n v="235"/>
    <n v="238"/>
    <n v="241"/>
    <n v="244"/>
    <n v="247"/>
    <n v="250"/>
    <n v="253"/>
    <n v="256"/>
    <n v="259"/>
    <n v="262"/>
    <n v="265"/>
    <n v="269"/>
    <n v="249983"/>
  </r>
  <r>
    <x v="62"/>
    <s v="0 GEN CommEq, Frederickson-NSC"/>
    <s v="General Plant, Electric"/>
    <n v="0"/>
    <n v="0"/>
    <n v="0"/>
    <n v="0"/>
    <n v="0"/>
    <n v="0"/>
    <n v="0"/>
    <n v="0"/>
    <n v="0"/>
    <n v="0"/>
    <n v="0"/>
    <n v="0"/>
    <n v="0"/>
    <n v="0"/>
  </r>
  <r>
    <x v="62"/>
    <s v="0 GEN CommEq, GLD OP old"/>
    <s v="General Plant, Electric"/>
    <n v="5"/>
    <n v="6"/>
    <n v="6"/>
    <n v="6"/>
    <n v="6"/>
    <n v="6"/>
    <n v="6"/>
    <n v="0"/>
    <n v="0"/>
    <n v="0"/>
    <n v="0"/>
    <n v="0"/>
    <n v="0"/>
    <n v="3088"/>
  </r>
  <r>
    <x v="62"/>
    <s v="0 GEN CommEq, GLD OP old-NSC"/>
    <s v="General Plant, Electric"/>
    <n v="0"/>
    <n v="0"/>
    <n v="0"/>
    <n v="0"/>
    <n v="0"/>
    <n v="0"/>
    <n v="0"/>
    <n v="0"/>
    <n v="0"/>
    <n v="0"/>
    <n v="0"/>
    <n v="0"/>
    <n v="0"/>
    <n v="0"/>
  </r>
  <r>
    <x v="62"/>
    <s v="0 GEN CommEq, Goldendale ne-NSC"/>
    <s v="General Plant, Electric"/>
    <n v="0"/>
    <n v="0"/>
    <n v="0"/>
    <n v="0"/>
    <n v="0"/>
    <n v="0"/>
    <n v="0"/>
    <n v="0"/>
    <n v="0"/>
    <n v="0"/>
    <n v="0"/>
    <n v="0"/>
    <n v="0"/>
    <n v="0"/>
  </r>
  <r>
    <x v="62"/>
    <s v="0 GEN CommEq, Goldendale new"/>
    <s v="General Plant, Electric"/>
    <n v="30"/>
    <n v="31"/>
    <n v="31"/>
    <n v="32"/>
    <n v="33"/>
    <n v="33"/>
    <n v="34"/>
    <n v="40"/>
    <n v="41"/>
    <n v="41"/>
    <n v="42"/>
    <n v="43"/>
    <n v="43"/>
    <n v="36400"/>
  </r>
  <r>
    <x v="62"/>
    <s v="0 GEN CommEq, Hop Ridge new-NSC"/>
    <s v="General Plant, Electric"/>
    <n v="0"/>
    <n v="0"/>
    <n v="0"/>
    <n v="0"/>
    <n v="0"/>
    <n v="0"/>
    <n v="0"/>
    <n v="0"/>
    <n v="0"/>
    <n v="0"/>
    <n v="0"/>
    <n v="0"/>
    <n v="0"/>
    <n v="0"/>
  </r>
  <r>
    <x v="62"/>
    <s v="0 GEN CommEq, Hop Ridge old-NSC"/>
    <s v="General Plant, Electric"/>
    <n v="0"/>
    <n v="0"/>
    <n v="0"/>
    <n v="0"/>
    <n v="0"/>
    <n v="0"/>
    <n v="0"/>
    <n v="0"/>
    <n v="0"/>
    <n v="0"/>
    <n v="0"/>
    <n v="0"/>
    <n v="0"/>
    <n v="0"/>
  </r>
  <r>
    <x v="62"/>
    <s v="0 GEN CommEq, Hopkins Exp"/>
    <s v="General Plant, Electric"/>
    <n v="14"/>
    <n v="14"/>
    <n v="14"/>
    <n v="14"/>
    <n v="14"/>
    <n v="14"/>
    <n v="15"/>
    <n v="15"/>
    <n v="15"/>
    <n v="15"/>
    <n v="15"/>
    <n v="16"/>
    <n v="16"/>
    <n v="14643"/>
  </r>
  <r>
    <x v="62"/>
    <s v="0 GEN CommEq, Hopkins Exp-NSC"/>
    <s v="General Plant, Electric"/>
    <n v="0"/>
    <n v="0"/>
    <n v="0"/>
    <n v="0"/>
    <n v="0"/>
    <n v="0"/>
    <n v="0"/>
    <n v="0"/>
    <n v="0"/>
    <n v="0"/>
    <n v="0"/>
    <n v="0"/>
    <n v="0"/>
    <n v="0"/>
  </r>
  <r>
    <x v="62"/>
    <s v="0 GEN CommEq, Hopkins Ridge new"/>
    <s v="General Plant, Electric"/>
    <n v="125"/>
    <n v="127"/>
    <n v="128"/>
    <n v="130"/>
    <n v="131"/>
    <n v="132"/>
    <n v="134"/>
    <n v="1446"/>
    <n v="1459"/>
    <n v="1472"/>
    <n v="1485"/>
    <n v="1498"/>
    <n v="1511"/>
    <n v="746485"/>
  </r>
  <r>
    <x v="62"/>
    <s v="0 GEN CommEq, Hopkins Ridge old"/>
    <s v="General Plant, Electric"/>
    <n v="1209"/>
    <n v="1224"/>
    <n v="1239"/>
    <n v="1254"/>
    <n v="1269"/>
    <n v="1284"/>
    <n v="1299"/>
    <n v="0"/>
    <n v="0"/>
    <n v="0"/>
    <n v="0"/>
    <n v="0"/>
    <n v="0"/>
    <n v="681173"/>
  </r>
  <r>
    <x v="62"/>
    <s v="0 GEN CommEq, LB #3"/>
    <s v="General Plant, Electric"/>
    <n v="35"/>
    <n v="35"/>
    <n v="36"/>
    <n v="36"/>
    <n v="36"/>
    <n v="37"/>
    <n v="37"/>
    <n v="49"/>
    <n v="50"/>
    <n v="51"/>
    <n v="52"/>
    <n v="52"/>
    <n v="53"/>
    <n v="43002"/>
  </r>
  <r>
    <x v="62"/>
    <s v="0 GEN CommEq, LB #3-NSC"/>
    <s v="General Plant, Electric"/>
    <n v="0"/>
    <n v="0"/>
    <n v="0"/>
    <n v="0"/>
    <n v="0"/>
    <n v="0"/>
    <n v="0"/>
    <n v="0"/>
    <n v="0"/>
    <n v="0"/>
    <n v="0"/>
    <n v="0"/>
    <n v="0"/>
    <n v="0"/>
  </r>
  <r>
    <x v="62"/>
    <s v="0 GEN CommEq, LB#4-2013"/>
    <s v="General Plant, Electric"/>
    <n v="263"/>
    <n v="272"/>
    <n v="281"/>
    <n v="291"/>
    <n v="300"/>
    <n v="309"/>
    <n v="318"/>
    <n v="327"/>
    <n v="337"/>
    <n v="346"/>
    <n v="355"/>
    <n v="364"/>
    <n v="373"/>
    <n v="318164"/>
  </r>
  <r>
    <x v="62"/>
    <s v="0 GEN CommEq, LB#4-2013-NSC"/>
    <s v="General Plant, Electric"/>
    <n v="0"/>
    <n v="0"/>
    <n v="0"/>
    <n v="0"/>
    <n v="0"/>
    <n v="0"/>
    <n v="0"/>
    <n v="0"/>
    <n v="0"/>
    <n v="0"/>
    <n v="0"/>
    <n v="0"/>
    <n v="0"/>
    <n v="0"/>
  </r>
  <r>
    <x v="62"/>
    <s v="0 GEN CommEq, LSR"/>
    <s v="General Plant, Electric"/>
    <n v="6357"/>
    <n v="6445"/>
    <n v="6534"/>
    <n v="6622"/>
    <n v="6711"/>
    <n v="6800"/>
    <n v="6888"/>
    <n v="6977"/>
    <n v="7065"/>
    <n v="7154"/>
    <n v="7242"/>
    <n v="7331"/>
    <n v="7419"/>
    <n v="6888035"/>
  </r>
  <r>
    <x v="62"/>
    <s v="0 GEN CommEq, LSR-NSC"/>
    <s v="General Plant, Electric"/>
    <n v="0"/>
    <n v="0"/>
    <n v="0"/>
    <n v="0"/>
    <n v="0"/>
    <n v="0"/>
    <n v="0"/>
    <n v="0"/>
    <n v="0"/>
    <n v="0"/>
    <n v="0"/>
    <n v="0"/>
    <n v="0"/>
    <n v="0"/>
  </r>
  <r>
    <x v="62"/>
    <s v="0 GEN CommEq, MFT OP"/>
    <s v="General Plant, Electric"/>
    <n v="1"/>
    <n v="1"/>
    <n v="1"/>
    <n v="1"/>
    <n v="1"/>
    <n v="1"/>
    <n v="2"/>
    <n v="2"/>
    <n v="2"/>
    <n v="2"/>
    <n v="2"/>
    <n v="2"/>
    <n v="2"/>
    <n v="1506"/>
  </r>
  <r>
    <x v="62"/>
    <s v="0 GEN CommEq, MFT OP-NSC"/>
    <s v="General Plant, Electric"/>
    <n v="0"/>
    <n v="0"/>
    <n v="0"/>
    <n v="0"/>
    <n v="0"/>
    <n v="0"/>
    <n v="0"/>
    <n v="0"/>
    <n v="0"/>
    <n v="0"/>
    <n v="0"/>
    <n v="0"/>
    <n v="0"/>
    <n v="0"/>
  </r>
  <r>
    <x v="62"/>
    <s v="0 GEN CommEq, Mint Farm"/>
    <s v="General Plant, Electric"/>
    <n v="159"/>
    <n v="160"/>
    <n v="162"/>
    <n v="164"/>
    <n v="165"/>
    <n v="167"/>
    <n v="169"/>
    <n v="170"/>
    <n v="172"/>
    <n v="174"/>
    <n v="175"/>
    <n v="177"/>
    <n v="179"/>
    <n v="168659"/>
  </r>
  <r>
    <x v="62"/>
    <s v="0 GEN CommEq, Mint Farm-NSC"/>
    <s v="General Plant, Electric"/>
    <n v="0"/>
    <n v="0"/>
    <n v="0"/>
    <n v="0"/>
    <n v="0"/>
    <n v="0"/>
    <n v="0"/>
    <n v="0"/>
    <n v="0"/>
    <n v="0"/>
    <n v="0"/>
    <n v="0"/>
    <n v="0"/>
    <n v="0"/>
  </r>
  <r>
    <x v="62"/>
    <s v="0 GEN CommEq, Snoq 1-2013"/>
    <s v="General Plant, Electric"/>
    <n v="0"/>
    <n v="0"/>
    <n v="0"/>
    <n v="0"/>
    <n v="0"/>
    <n v="0"/>
    <n v="0"/>
    <n v="0"/>
    <n v="0"/>
    <n v="0"/>
    <n v="0"/>
    <n v="0"/>
    <n v="0"/>
    <n v="0"/>
  </r>
  <r>
    <x v="62"/>
    <s v="0 GEN CommEq, Snoq 1-2013-NSC"/>
    <s v="General Plant, Electric"/>
    <n v="0"/>
    <n v="0"/>
    <n v="0"/>
    <n v="0"/>
    <n v="0"/>
    <n v="0"/>
    <n v="0"/>
    <n v="0"/>
    <n v="0"/>
    <n v="0"/>
    <n v="0"/>
    <n v="0"/>
    <n v="0"/>
    <n v="0"/>
  </r>
  <r>
    <x v="62"/>
    <s v="0 GEN CommEq, Snoq 2-2013"/>
    <s v="General Plant, Electric"/>
    <n v="0"/>
    <n v="0"/>
    <n v="0"/>
    <n v="0"/>
    <n v="0"/>
    <n v="0"/>
    <n v="0"/>
    <n v="0"/>
    <n v="0"/>
    <n v="0"/>
    <n v="0"/>
    <n v="0"/>
    <n v="0"/>
    <n v="0"/>
  </r>
  <r>
    <x v="62"/>
    <s v="0 GEN CommEq, Snoq 2-2013-NSC"/>
    <s v="General Plant, Electric"/>
    <n v="0"/>
    <n v="0"/>
    <n v="0"/>
    <n v="0"/>
    <n v="0"/>
    <n v="0"/>
    <n v="0"/>
    <n v="0"/>
    <n v="0"/>
    <n v="0"/>
    <n v="0"/>
    <n v="0"/>
    <n v="0"/>
    <n v="0"/>
  </r>
  <r>
    <x v="62"/>
    <s v="0 GEN CommEq, Sumas new"/>
    <s v="General Plant, Electric"/>
    <n v="85"/>
    <n v="86"/>
    <n v="87"/>
    <n v="88"/>
    <n v="89"/>
    <n v="89"/>
    <n v="90"/>
    <n v="91"/>
    <n v="92"/>
    <n v="93"/>
    <n v="94"/>
    <n v="94"/>
    <n v="95"/>
    <n v="90276"/>
  </r>
  <r>
    <x v="62"/>
    <s v="0 GEN CommEq, Sumas new-NSC"/>
    <s v="General Plant, Electric"/>
    <n v="0"/>
    <n v="0"/>
    <n v="0"/>
    <n v="0"/>
    <n v="0"/>
    <n v="0"/>
    <n v="0"/>
    <n v="0"/>
    <n v="0"/>
    <n v="0"/>
    <n v="0"/>
    <n v="0"/>
    <n v="0"/>
    <n v="0"/>
  </r>
  <r>
    <x v="62"/>
    <s v="0 GEN CommEq, SumasOPold-RET"/>
    <s v="General Plant, Electric"/>
    <n v="0"/>
    <n v="0"/>
    <n v="0"/>
    <n v="0"/>
    <n v="0"/>
    <n v="0"/>
    <n v="0"/>
    <n v="0"/>
    <n v="0"/>
    <n v="0"/>
    <n v="0"/>
    <n v="0"/>
    <n v="0"/>
    <n v="0"/>
  </r>
  <r>
    <x v="62"/>
    <s v="0 GEN CommEq, UBK"/>
    <s v="General Plant, Electric"/>
    <n v="32"/>
    <n v="33"/>
    <n v="33"/>
    <n v="34"/>
    <n v="34"/>
    <n v="34"/>
    <n v="35"/>
    <n v="109"/>
    <n v="112"/>
    <n v="114"/>
    <n v="116"/>
    <n v="119"/>
    <n v="121"/>
    <n v="70709"/>
  </r>
  <r>
    <x v="62"/>
    <s v="0 GEN CommEq, UBK-NSC"/>
    <s v="General Plant, Electric"/>
    <n v="0"/>
    <n v="0"/>
    <n v="0"/>
    <n v="0"/>
    <n v="0"/>
    <n v="0"/>
    <n v="0"/>
    <n v="0"/>
    <n v="0"/>
    <n v="0"/>
    <n v="0"/>
    <n v="0"/>
    <n v="0"/>
    <n v="0"/>
  </r>
  <r>
    <x v="62"/>
    <s v="0 GEN CommEq, Wild Horse new"/>
    <s v="General Plant, Electric"/>
    <n v="233"/>
    <n v="237"/>
    <n v="242"/>
    <n v="246"/>
    <n v="251"/>
    <n v="255"/>
    <n v="260"/>
    <n v="1431"/>
    <n v="1446"/>
    <n v="1460"/>
    <n v="1475"/>
    <n v="1490"/>
    <n v="1504"/>
    <n v="805085"/>
  </r>
  <r>
    <x v="62"/>
    <s v="0 GEN CommEq, Wild Horse old"/>
    <s v="General Plant, Electric"/>
    <n v="1084"/>
    <n v="1096"/>
    <n v="1109"/>
    <n v="1121"/>
    <n v="1133"/>
    <n v="1145"/>
    <n v="1157"/>
    <n v="0"/>
    <n v="0"/>
    <n v="0"/>
    <n v="0"/>
    <n v="0"/>
    <n v="0"/>
    <n v="608599"/>
  </r>
  <r>
    <x v="62"/>
    <s v="0 GEN CommEq, Wld Hrs new-NSC"/>
    <s v="General Plant, Electric"/>
    <n v="0"/>
    <n v="0"/>
    <n v="0"/>
    <n v="0"/>
    <n v="0"/>
    <n v="0"/>
    <n v="0"/>
    <n v="0"/>
    <n v="0"/>
    <n v="0"/>
    <n v="0"/>
    <n v="0"/>
    <n v="0"/>
    <n v="0"/>
  </r>
  <r>
    <x v="62"/>
    <s v="0 GEN CommEq, Wld Hrs old-NSC"/>
    <s v="General Plant, Electric"/>
    <n v="0"/>
    <n v="0"/>
    <n v="0"/>
    <n v="0"/>
    <n v="0"/>
    <n v="0"/>
    <n v="0"/>
    <n v="0"/>
    <n v="0"/>
    <n v="0"/>
    <n v="0"/>
    <n v="0"/>
    <n v="0"/>
    <n v="0"/>
  </r>
  <r>
    <x v="62"/>
    <s v="1 GEN Mobile Communicat-RET"/>
    <s v="General Plant, Electric"/>
    <n v="0"/>
    <n v="0"/>
    <n v="0"/>
    <n v="0"/>
    <n v="0"/>
    <n v="0"/>
    <n v="0"/>
    <n v="0"/>
    <n v="0"/>
    <n v="0"/>
    <n v="0"/>
    <n v="0"/>
    <n v="0"/>
    <n v="0"/>
  </r>
  <r>
    <x v="62"/>
    <s v="3 GEN Portable Radio Eq- RET"/>
    <s v="General Plant, Electric"/>
    <n v="0"/>
    <n v="0"/>
    <n v="0"/>
    <n v="0"/>
    <n v="0"/>
    <n v="0"/>
    <n v="0"/>
    <n v="0"/>
    <n v="0"/>
    <n v="0"/>
    <n v="0"/>
    <n v="0"/>
    <n v="0"/>
    <n v="0"/>
  </r>
  <r>
    <x v="63"/>
    <s v="0 GEN Misc Equip, Encogen"/>
    <s v="General Plant, Electric"/>
    <n v="0"/>
    <n v="0"/>
    <n v="0"/>
    <n v="0"/>
    <n v="0"/>
    <n v="0"/>
    <n v="0"/>
    <n v="0"/>
    <n v="0"/>
    <n v="0"/>
    <n v="0"/>
    <n v="0"/>
    <n v="0"/>
    <n v="-38"/>
  </r>
  <r>
    <x v="63"/>
    <s v="0 GEN Misc Equip, Encogen-NSC"/>
    <s v="General Plant, Electric"/>
    <n v="0"/>
    <n v="0"/>
    <n v="0"/>
    <n v="0"/>
    <n v="0"/>
    <n v="0"/>
    <n v="0"/>
    <n v="0"/>
    <n v="0"/>
    <n v="0"/>
    <n v="0"/>
    <n v="0"/>
    <n v="0"/>
    <n v="0"/>
  </r>
  <r>
    <x v="63"/>
    <s v="0 GEN Misc Equip, Frederick"/>
    <s v="General Plant, Electric"/>
    <n v="1"/>
    <n v="1"/>
    <n v="1"/>
    <n v="1"/>
    <n v="1"/>
    <n v="1"/>
    <n v="1"/>
    <n v="1"/>
    <n v="1"/>
    <n v="1"/>
    <n v="1"/>
    <n v="1"/>
    <n v="1"/>
    <n v="552"/>
  </r>
  <r>
    <x v="63"/>
    <s v="0 GEN Misc Equip, Frederick-NSC"/>
    <s v="General Plant, Electric"/>
    <n v="0"/>
    <n v="0"/>
    <n v="0"/>
    <n v="0"/>
    <n v="0"/>
    <n v="0"/>
    <n v="0"/>
    <n v="0"/>
    <n v="0"/>
    <n v="0"/>
    <n v="0"/>
    <n v="0"/>
    <n v="0"/>
    <n v="0"/>
  </r>
  <r>
    <x v="63"/>
    <s v="0 GEN Misc Equipment, new"/>
    <s v="General Plant, Electric"/>
    <n v="52"/>
    <n v="53"/>
    <n v="54"/>
    <n v="55"/>
    <n v="57"/>
    <n v="58"/>
    <n v="60"/>
    <n v="51"/>
    <n v="53"/>
    <n v="55"/>
    <n v="57"/>
    <n v="59"/>
    <n v="61"/>
    <n v="55723"/>
  </r>
  <r>
    <x v="63"/>
    <s v="0 GEN Misc Equipment, new-NSC"/>
    <s v="General Plant, Electric"/>
    <n v="0"/>
    <n v="0"/>
    <n v="0"/>
    <n v="0"/>
    <n v="0"/>
    <n v="0"/>
    <n v="0"/>
    <n v="0"/>
    <n v="0"/>
    <n v="0"/>
    <n v="0"/>
    <n v="0"/>
    <n v="0"/>
    <n v="0"/>
  </r>
  <r>
    <x v="63"/>
    <s v="0 GEN Misc Equipment, old"/>
    <s v="General Plant, Electric"/>
    <n v="-12"/>
    <n v="-11"/>
    <n v="-10"/>
    <n v="-10"/>
    <n v="-9"/>
    <n v="-8"/>
    <n v="-7"/>
    <n v="0"/>
    <n v="0"/>
    <n v="0"/>
    <n v="0"/>
    <n v="0"/>
    <n v="0"/>
    <n v="-5033"/>
  </r>
  <r>
    <x v="63"/>
    <s v="0 GEN Misc Equipment, old-NSC"/>
    <s v="General Plant, Electric"/>
    <n v="0"/>
    <n v="0"/>
    <n v="0"/>
    <n v="0"/>
    <n v="0"/>
    <n v="0"/>
    <n v="0"/>
    <n v="0"/>
    <n v="0"/>
    <n v="0"/>
    <n v="0"/>
    <n v="0"/>
    <n v="0"/>
    <n v="0"/>
  </r>
  <r>
    <x v="63"/>
    <s v="0 GEN Misc Equipment, Sumas"/>
    <s v="General Plant, Electric"/>
    <n v="0"/>
    <n v="0"/>
    <n v="0"/>
    <n v="0"/>
    <n v="1"/>
    <n v="1"/>
    <n v="1"/>
    <n v="1"/>
    <n v="1"/>
    <n v="1"/>
    <n v="1"/>
    <n v="1"/>
    <n v="1"/>
    <n v="520"/>
  </r>
  <r>
    <x v="63"/>
    <s v="0 GEN Misc Equipment, Sumas-NSC"/>
    <s v="General Plant, Electric"/>
    <n v="0"/>
    <n v="0"/>
    <n v="0"/>
    <n v="0"/>
    <n v="0"/>
    <n v="0"/>
    <n v="0"/>
    <n v="0"/>
    <n v="0"/>
    <n v="0"/>
    <n v="0"/>
    <n v="0"/>
    <n v="0"/>
    <n v="0"/>
  </r>
  <r>
    <x v="63"/>
    <s v="0 GEN Misc Equipment, UBK"/>
    <s v="General Plant, Electric"/>
    <n v="0"/>
    <n v="0"/>
    <n v="0"/>
    <n v="0"/>
    <n v="0"/>
    <n v="0"/>
    <n v="0"/>
    <n v="0"/>
    <n v="0"/>
    <n v="0"/>
    <n v="0"/>
    <n v="0"/>
    <n v="0"/>
    <n v="161"/>
  </r>
  <r>
    <x v="63"/>
    <s v="0 GEN Misc Equipment, UBK-NSC"/>
    <s v="General Plant, Electric"/>
    <n v="0"/>
    <n v="0"/>
    <n v="0"/>
    <n v="0"/>
    <n v="0"/>
    <n v="0"/>
    <n v="0"/>
    <n v="0"/>
    <n v="0"/>
    <n v="0"/>
    <n v="0"/>
    <n v="0"/>
    <n v="0"/>
    <n v="0"/>
  </r>
  <r>
    <x v="63"/>
    <s v="1 GEN Misc Equipment- RET"/>
    <s v="General Plant, Electric"/>
    <n v="0"/>
    <n v="0"/>
    <n v="0"/>
    <n v="0"/>
    <n v="0"/>
    <n v="0"/>
    <n v="0"/>
    <n v="0"/>
    <n v="0"/>
    <n v="0"/>
    <n v="0"/>
    <n v="0"/>
    <n v="0"/>
    <n v="0"/>
  </r>
  <r>
    <x v="64"/>
    <s v="GEN ARO General Plant"/>
    <s v="General Plant, Electric"/>
    <n v="0"/>
    <n v="0"/>
    <n v="0"/>
    <n v="0"/>
    <n v="0"/>
    <n v="0"/>
    <n v="0"/>
    <n v="0"/>
    <n v="0"/>
    <n v="0"/>
    <n v="0"/>
    <n v="0"/>
    <n v="0"/>
    <n v="0"/>
  </r>
  <r>
    <x v="65"/>
    <s v="INT Franchises &amp; Consents"/>
    <s v="Intangible Plant, Common"/>
    <n v="23"/>
    <n v="25"/>
    <n v="26"/>
    <n v="28"/>
    <n v="29"/>
    <n v="31"/>
    <n v="32"/>
    <n v="34"/>
    <n v="35"/>
    <n v="37"/>
    <n v="38"/>
    <n v="40"/>
    <n v="41"/>
    <n v="32147"/>
  </r>
  <r>
    <x v="66"/>
    <s v="105 INT Misc Intangibles"/>
    <s v="Intangible Plant, Common"/>
    <n v="0"/>
    <n v="0"/>
    <n v="0"/>
    <n v="0"/>
    <n v="0"/>
    <n v="0"/>
    <n v="0"/>
    <n v="0"/>
    <n v="0"/>
    <n v="0"/>
    <n v="0"/>
    <n v="0"/>
    <n v="0"/>
    <n v="0"/>
  </r>
  <r>
    <x v="66"/>
    <s v="118 CMN Misc Intangible- RET"/>
    <s v="Intangible Plant, Common"/>
    <n v="0"/>
    <n v="0"/>
    <n v="0"/>
    <n v="0"/>
    <n v="0"/>
    <n v="0"/>
    <n v="0"/>
    <n v="0"/>
    <n v="0"/>
    <n v="0"/>
    <n v="0"/>
    <n v="0"/>
    <n v="0"/>
    <n v="0"/>
  </r>
  <r>
    <x v="66"/>
    <s v="CMN Software, CLX System-RET"/>
    <s v="Intangible Plant, Common"/>
    <n v="0"/>
    <n v="0"/>
    <n v="0"/>
    <n v="0"/>
    <n v="0"/>
    <n v="0"/>
    <n v="0"/>
    <n v="0"/>
    <n v="0"/>
    <n v="0"/>
    <n v="0"/>
    <n v="0"/>
    <n v="0"/>
    <n v="0"/>
  </r>
  <r>
    <x v="66"/>
    <s v="INT Misc Intangible Plant"/>
    <s v="Intangible Plant, Common"/>
    <n v="89932"/>
    <n v="89601"/>
    <n v="91589"/>
    <n v="95786"/>
    <n v="100010"/>
    <n v="98605"/>
    <n v="103342"/>
    <n v="108347"/>
    <n v="113670"/>
    <n v="119350"/>
    <n v="119868"/>
    <n v="127265"/>
    <n v="134589"/>
    <n v="106641111"/>
  </r>
  <r>
    <x v="66"/>
    <s v="INT Misc Intangible Plant-NSC"/>
    <s v="Intangible Plant, Common"/>
    <n v="0"/>
    <n v="0"/>
    <n v="0"/>
    <n v="0"/>
    <n v="0"/>
    <n v="0"/>
    <n v="0"/>
    <n v="0"/>
    <n v="0"/>
    <n v="0"/>
    <n v="0"/>
    <n v="0"/>
    <n v="0"/>
    <n v="0"/>
  </r>
  <r>
    <x v="67"/>
    <s v="None, Common"/>
    <s v="Intangible Plant, Common"/>
    <n v="0"/>
    <n v="0"/>
    <n v="0"/>
    <n v="0"/>
    <n v="0"/>
    <n v="0"/>
    <n v="0"/>
    <n v="0"/>
    <n v="0"/>
    <n v="0"/>
    <n v="0"/>
    <n v="0"/>
    <n v="0"/>
    <n v="0"/>
  </r>
  <r>
    <x v="68"/>
    <s v="105 CMN Land &amp; Land Rights"/>
    <s v="General Plant, Common"/>
    <n v="0"/>
    <n v="0"/>
    <n v="0"/>
    <n v="0"/>
    <n v="0"/>
    <n v="0"/>
    <n v="0"/>
    <n v="0"/>
    <n v="0"/>
    <n v="0"/>
    <n v="0"/>
    <n v="0"/>
    <n v="0"/>
    <n v="0"/>
  </r>
  <r>
    <x v="68"/>
    <s v="CMN Easements"/>
    <s v="General Plant, Common"/>
    <n v="1978"/>
    <n v="1997"/>
    <n v="2016"/>
    <n v="2036"/>
    <n v="2055"/>
    <n v="2075"/>
    <n v="2094"/>
    <n v="2113"/>
    <n v="2133"/>
    <n v="2152"/>
    <n v="2171"/>
    <n v="2191"/>
    <n v="2210"/>
    <n v="2093906"/>
  </r>
  <r>
    <x v="68"/>
    <s v="CMN Land &amp; Land Rights"/>
    <s v="General Plant, Common"/>
    <n v="0"/>
    <n v="0"/>
    <n v="0"/>
    <n v="0"/>
    <n v="0"/>
    <n v="0"/>
    <n v="0"/>
    <n v="0"/>
    <n v="0"/>
    <n v="0"/>
    <n v="0"/>
    <n v="0"/>
    <n v="0"/>
    <n v="0"/>
  </r>
  <r>
    <x v="69"/>
    <s v="0 CMN Str/Impv, Elliott Ave-NSC"/>
    <s v="General Plant, Common"/>
    <n v="0"/>
    <n v="0"/>
    <n v="0"/>
    <n v="0"/>
    <n v="0"/>
    <n v="0"/>
    <n v="0"/>
    <n v="0"/>
    <n v="0"/>
    <n v="0"/>
    <n v="0"/>
    <n v="0"/>
    <n v="0"/>
    <n v="0"/>
  </r>
  <r>
    <x v="69"/>
    <s v="0 CMN Str/Impv, Elliott Avenue"/>
    <s v="General Plant, Common"/>
    <n v="0"/>
    <n v="0"/>
    <n v="0"/>
    <n v="0"/>
    <n v="0"/>
    <n v="0"/>
    <n v="0"/>
    <n v="0"/>
    <n v="0"/>
    <n v="0"/>
    <n v="0"/>
    <n v="0"/>
    <n v="0"/>
    <n v="0"/>
  </r>
  <r>
    <x v="69"/>
    <s v="0 CMN Str/Impv, ESO"/>
    <s v="General Plant, Common"/>
    <n v="13193"/>
    <n v="13258"/>
    <n v="13323"/>
    <n v="13388"/>
    <n v="13453"/>
    <n v="13519"/>
    <n v="13584"/>
    <n v="13649"/>
    <n v="13714"/>
    <n v="13779"/>
    <n v="13844"/>
    <n v="13910"/>
    <n v="13975"/>
    <n v="13583792"/>
  </r>
  <r>
    <x v="69"/>
    <s v="0 CMN Str/Impv, ESO-NSC"/>
    <s v="General Plant, Common"/>
    <n v="0"/>
    <n v="0"/>
    <n v="0"/>
    <n v="0"/>
    <n v="0"/>
    <n v="0"/>
    <n v="0"/>
    <n v="0"/>
    <n v="0"/>
    <n v="0"/>
    <n v="0"/>
    <n v="0"/>
    <n v="0"/>
    <n v="0"/>
  </r>
  <r>
    <x v="69"/>
    <s v="0 CMN Str/Impv, Factoria Svc Ct"/>
    <s v="General Plant, Common"/>
    <n v="7249"/>
    <n v="7277"/>
    <n v="7306"/>
    <n v="7334"/>
    <n v="7362"/>
    <n v="7391"/>
    <n v="7419"/>
    <n v="7447"/>
    <n v="7475"/>
    <n v="7504"/>
    <n v="7532"/>
    <n v="7560"/>
    <n v="7588"/>
    <n v="7418785"/>
  </r>
  <r>
    <x v="69"/>
    <s v="0 CMN Str/Impv, Factoria Sv-NSC"/>
    <s v="General Plant, Common"/>
    <n v="0"/>
    <n v="0"/>
    <n v="0"/>
    <n v="0"/>
    <n v="0"/>
    <n v="0"/>
    <n v="0"/>
    <n v="0"/>
    <n v="0"/>
    <n v="0"/>
    <n v="0"/>
    <n v="0"/>
    <n v="0"/>
    <n v="0"/>
  </r>
  <r>
    <x v="69"/>
    <s v="0 CMN Str/Impv, Factoria Trailr"/>
    <s v="General Plant, Common"/>
    <n v="15"/>
    <n v="15"/>
    <n v="15"/>
    <n v="15"/>
    <n v="15"/>
    <n v="15"/>
    <n v="15"/>
    <n v="15"/>
    <n v="15"/>
    <n v="15"/>
    <n v="15"/>
    <n v="15"/>
    <n v="15"/>
    <n v="15356"/>
  </r>
  <r>
    <x v="69"/>
    <s v="0 CMN Str/Impv, Factoria Tr-NSC"/>
    <s v="General Plant, Common"/>
    <n v="0"/>
    <n v="0"/>
    <n v="0"/>
    <n v="0"/>
    <n v="0"/>
    <n v="0"/>
    <n v="0"/>
    <n v="0"/>
    <n v="0"/>
    <n v="0"/>
    <n v="0"/>
    <n v="0"/>
    <n v="0"/>
    <n v="0"/>
  </r>
  <r>
    <x v="69"/>
    <s v="0 CMN Str/Impv, Fleet Svc Facl"/>
    <s v="General Plant, Common"/>
    <n v="3223"/>
    <n v="3228"/>
    <n v="3233"/>
    <n v="3238"/>
    <n v="3243"/>
    <n v="3248"/>
    <n v="3253"/>
    <n v="3258"/>
    <n v="3263"/>
    <n v="3268"/>
    <n v="3273"/>
    <n v="3278"/>
    <n v="3283"/>
    <n v="3253164"/>
  </r>
  <r>
    <x v="69"/>
    <s v="0 CMN Str/Impv, Fleet Svc F-NSC"/>
    <s v="General Plant, Common"/>
    <n v="0"/>
    <n v="0"/>
    <n v="0"/>
    <n v="0"/>
    <n v="0"/>
    <n v="0"/>
    <n v="0"/>
    <n v="0"/>
    <n v="0"/>
    <n v="0"/>
    <n v="0"/>
    <n v="0"/>
    <n v="0"/>
    <n v="0"/>
  </r>
  <r>
    <x v="69"/>
    <s v="0 CMN Str/Impv, Howell Bldg"/>
    <s v="General Plant, Common"/>
    <n v="637"/>
    <n v="638"/>
    <n v="639"/>
    <n v="640"/>
    <n v="641"/>
    <n v="642"/>
    <n v="643"/>
    <n v="644"/>
    <n v="645"/>
    <n v="646"/>
    <n v="647"/>
    <n v="648"/>
    <n v="649"/>
    <n v="643128"/>
  </r>
  <r>
    <x v="69"/>
    <s v="0 CMN Str/Impv, Howell Bldg-NSC"/>
    <s v="General Plant, Common"/>
    <n v="0"/>
    <n v="0"/>
    <n v="0"/>
    <n v="0"/>
    <n v="0"/>
    <n v="0"/>
    <n v="0"/>
    <n v="0"/>
    <n v="0"/>
    <n v="0"/>
    <n v="0"/>
    <n v="0"/>
    <n v="0"/>
    <n v="0"/>
  </r>
  <r>
    <x v="69"/>
    <s v="0 CMN Str/Impv, Kittitas Svc Ct"/>
    <s v="General Plant, Common"/>
    <n v="1777"/>
    <n v="1780"/>
    <n v="1784"/>
    <n v="1787"/>
    <n v="1790"/>
    <n v="1793"/>
    <n v="1796"/>
    <n v="1799"/>
    <n v="1803"/>
    <n v="1806"/>
    <n v="1809"/>
    <n v="1812"/>
    <n v="1815"/>
    <n v="1796256"/>
  </r>
  <r>
    <x v="69"/>
    <s v="0 CMN Str/Impv, Kittitas Sv-NSC"/>
    <s v="General Plant, Common"/>
    <n v="0"/>
    <n v="0"/>
    <n v="0"/>
    <n v="0"/>
    <n v="0"/>
    <n v="0"/>
    <n v="0"/>
    <n v="0"/>
    <n v="0"/>
    <n v="0"/>
    <n v="0"/>
    <n v="0"/>
    <n v="0"/>
    <n v="0"/>
  </r>
  <r>
    <x v="69"/>
    <s v="0 CMN Str/Impv, Olympia Bus/Eng"/>
    <s v="General Plant, Common"/>
    <n v="2440"/>
    <n v="2444"/>
    <n v="2447"/>
    <n v="2451"/>
    <n v="2455"/>
    <n v="2458"/>
    <n v="2462"/>
    <n v="2466"/>
    <n v="2470"/>
    <n v="2473"/>
    <n v="2477"/>
    <n v="2481"/>
    <n v="2484"/>
    <n v="2462157"/>
  </r>
  <r>
    <x v="69"/>
    <s v="0 CMN Str/Impv, Olympia Bus-NSC"/>
    <s v="General Plant, Common"/>
    <n v="0"/>
    <n v="0"/>
    <n v="0"/>
    <n v="0"/>
    <n v="0"/>
    <n v="0"/>
    <n v="0"/>
    <n v="0"/>
    <n v="0"/>
    <n v="0"/>
    <n v="0"/>
    <n v="0"/>
    <n v="0"/>
    <n v="0"/>
  </r>
  <r>
    <x v="69"/>
    <s v="0 CMN Str/Impv, Olympia Svc Ctr"/>
    <s v="General Plant, Common"/>
    <n v="3190"/>
    <n v="3196"/>
    <n v="3202"/>
    <n v="3208"/>
    <n v="3214"/>
    <n v="3220"/>
    <n v="3227"/>
    <n v="3233"/>
    <n v="3239"/>
    <n v="3245"/>
    <n v="3251"/>
    <n v="3257"/>
    <n v="3263"/>
    <n v="3226608"/>
  </r>
  <r>
    <x v="69"/>
    <s v="0 CMN Str/Impv, Olympia Svc-NSC"/>
    <s v="General Plant, Common"/>
    <n v="0"/>
    <n v="0"/>
    <n v="0"/>
    <n v="0"/>
    <n v="0"/>
    <n v="0"/>
    <n v="0"/>
    <n v="0"/>
    <n v="0"/>
    <n v="0"/>
    <n v="0"/>
    <n v="0"/>
    <n v="0"/>
    <n v="0"/>
  </r>
  <r>
    <x v="69"/>
    <s v="0 CMN Str/Impv, Puyallup Svc Ct"/>
    <s v="General Plant, Common"/>
    <n v="1250"/>
    <n v="1252"/>
    <n v="1253"/>
    <n v="1255"/>
    <n v="1256"/>
    <n v="1258"/>
    <n v="1259"/>
    <n v="1261"/>
    <n v="1262"/>
    <n v="1264"/>
    <n v="1265"/>
    <n v="1267"/>
    <n v="1268"/>
    <n v="1259097"/>
  </r>
  <r>
    <x v="69"/>
    <s v="0 CMN Str/Impv, Puyallup Sv-NSC"/>
    <s v="General Plant, Common"/>
    <n v="0"/>
    <n v="0"/>
    <n v="0"/>
    <n v="0"/>
    <n v="0"/>
    <n v="0"/>
    <n v="0"/>
    <n v="0"/>
    <n v="0"/>
    <n v="0"/>
    <n v="0"/>
    <n v="0"/>
    <n v="0"/>
    <n v="0"/>
  </r>
  <r>
    <x v="69"/>
    <s v="0 CMN Str/Impv, Pwr Sys Bldg"/>
    <s v="General Plant, Common"/>
    <n v="0"/>
    <n v="0"/>
    <n v="0"/>
    <n v="0"/>
    <n v="0"/>
    <n v="0"/>
    <n v="0"/>
    <n v="0"/>
    <n v="0"/>
    <n v="0"/>
    <n v="0"/>
    <n v="0"/>
    <n v="0"/>
    <n v="0"/>
  </r>
  <r>
    <x v="69"/>
    <s v="0 CMN Str/Impv, Pwr Sys Bld-NSC"/>
    <s v="General Plant, Common"/>
    <n v="0"/>
    <n v="0"/>
    <n v="0"/>
    <n v="0"/>
    <n v="0"/>
    <n v="0"/>
    <n v="0"/>
    <n v="0"/>
    <n v="0"/>
    <n v="0"/>
    <n v="0"/>
    <n v="0"/>
    <n v="0"/>
    <n v="0"/>
  </r>
  <r>
    <x v="69"/>
    <s v="0 CMN Str/Impv, S King Complex"/>
    <s v="General Plant, Common"/>
    <n v="742"/>
    <n v="770"/>
    <n v="799"/>
    <n v="827"/>
    <n v="855"/>
    <n v="883"/>
    <n v="911"/>
    <n v="940"/>
    <n v="968"/>
    <n v="996"/>
    <n v="1024"/>
    <n v="1052"/>
    <n v="1080"/>
    <n v="911346"/>
  </r>
  <r>
    <x v="69"/>
    <s v="0 CMN Str/Impv, S King Comp-NSC"/>
    <s v="General Plant, Common"/>
    <n v="0"/>
    <n v="0"/>
    <n v="0"/>
    <n v="0"/>
    <n v="0"/>
    <n v="0"/>
    <n v="0"/>
    <n v="0"/>
    <n v="0"/>
    <n v="0"/>
    <n v="0"/>
    <n v="0"/>
    <n v="0"/>
    <n v="0"/>
  </r>
  <r>
    <x v="69"/>
    <s v="0 CMN Str/Impv, Tacoma Office"/>
    <s v="General Plant, Common"/>
    <n v="5080"/>
    <n v="5089"/>
    <n v="5098"/>
    <n v="5107"/>
    <n v="5116"/>
    <n v="5125"/>
    <n v="5134"/>
    <n v="5143"/>
    <n v="5152"/>
    <n v="5161"/>
    <n v="5170"/>
    <n v="5179"/>
    <n v="5188"/>
    <n v="5134059"/>
  </r>
  <r>
    <x v="69"/>
    <s v="0 CMN Str/Impv, Tacoma Offi-NSC"/>
    <s v="General Plant, Common"/>
    <n v="0"/>
    <n v="0"/>
    <n v="0"/>
    <n v="0"/>
    <n v="0"/>
    <n v="0"/>
    <n v="0"/>
    <n v="0"/>
    <n v="0"/>
    <n v="0"/>
    <n v="0"/>
    <n v="0"/>
    <n v="0"/>
    <n v="0"/>
  </r>
  <r>
    <x v="69"/>
    <s v="0 CMN Structure &amp; Improveme-NSC"/>
    <s v="General Plant, Common"/>
    <n v="0"/>
    <n v="0"/>
    <n v="0"/>
    <n v="0"/>
    <n v="0"/>
    <n v="0"/>
    <n v="0"/>
    <n v="0"/>
    <n v="0"/>
    <n v="0"/>
    <n v="0"/>
    <n v="0"/>
    <n v="0"/>
    <n v="0"/>
  </r>
  <r>
    <x v="69"/>
    <s v="0 CMN Structure &amp; Improvement"/>
    <s v="General Plant, Common"/>
    <n v="5243"/>
    <n v="5294"/>
    <n v="5346"/>
    <n v="5401"/>
    <n v="5456"/>
    <n v="5508"/>
    <n v="5561"/>
    <n v="5613"/>
    <n v="5666"/>
    <n v="5724"/>
    <n v="5786"/>
    <n v="5849"/>
    <n v="5914"/>
    <n v="5565225"/>
  </r>
  <r>
    <x v="69"/>
    <s v="1 CMN LH, Bothell Access Ce-NSC"/>
    <s v="General Plant, Common"/>
    <n v="0"/>
    <n v="0"/>
    <n v="0"/>
    <n v="0"/>
    <n v="0"/>
    <n v="0"/>
    <n v="0"/>
    <n v="0"/>
    <n v="0"/>
    <n v="0"/>
    <n v="0"/>
    <n v="0"/>
    <n v="0"/>
    <n v="0"/>
  </r>
  <r>
    <x v="69"/>
    <s v="1 CMN LH, Bothell Access Center"/>
    <s v="General Plant, Common"/>
    <n v="553"/>
    <n v="568"/>
    <n v="583"/>
    <n v="598"/>
    <n v="613"/>
    <n v="627"/>
    <n v="642"/>
    <n v="657"/>
    <n v="672"/>
    <n v="686"/>
    <n v="701"/>
    <n v="716"/>
    <n v="731"/>
    <n v="642108"/>
  </r>
  <r>
    <x v="69"/>
    <s v="1 CMN LH, Bothell Call Ctr-RET"/>
    <s v="General Plant, Common"/>
    <n v="0"/>
    <n v="0"/>
    <n v="0"/>
    <n v="0"/>
    <n v="0"/>
    <n v="0"/>
    <n v="0"/>
    <n v="0"/>
    <n v="0"/>
    <n v="0"/>
    <n v="0"/>
    <n v="0"/>
    <n v="0"/>
    <n v="0"/>
  </r>
  <r>
    <x v="69"/>
    <s v="1 CMN LH, Bothell Data Center"/>
    <s v="General Plant, Common"/>
    <n v="5731"/>
    <n v="5806"/>
    <n v="5881"/>
    <n v="5956"/>
    <n v="6030"/>
    <n v="6105"/>
    <n v="6180"/>
    <n v="6255"/>
    <n v="6330"/>
    <n v="6405"/>
    <n v="6480"/>
    <n v="6555"/>
    <n v="6630"/>
    <n v="6180251"/>
  </r>
  <r>
    <x v="69"/>
    <s v="1 CMN LH, Bothell Data Cent-NSC"/>
    <s v="General Plant, Common"/>
    <n v="0"/>
    <n v="0"/>
    <n v="0"/>
    <n v="0"/>
    <n v="0"/>
    <n v="0"/>
    <n v="0"/>
    <n v="0"/>
    <n v="0"/>
    <n v="0"/>
    <n v="0"/>
    <n v="0"/>
    <n v="0"/>
    <n v="0"/>
  </r>
  <r>
    <x v="69"/>
    <s v="1 CMN LH, Ellensburg-RETIRED"/>
    <s v="General Plant, Common"/>
    <n v="0"/>
    <n v="0"/>
    <n v="0"/>
    <n v="0"/>
    <n v="0"/>
    <n v="0"/>
    <n v="0"/>
    <n v="0"/>
    <n v="0"/>
    <n v="0"/>
    <n v="0"/>
    <n v="0"/>
    <n v="0"/>
    <n v="0"/>
  </r>
  <r>
    <x v="69"/>
    <s v="1 CMN LH, Expired"/>
    <s v="General Plant, Common"/>
    <n v="0"/>
    <n v="0"/>
    <n v="0"/>
    <n v="0"/>
    <n v="0"/>
    <n v="0"/>
    <n v="0"/>
    <n v="0"/>
    <n v="0"/>
    <n v="0"/>
    <n v="0"/>
    <n v="0"/>
    <n v="0"/>
    <n v="0"/>
  </r>
  <r>
    <x v="69"/>
    <s v="1 CMN LH, Freeland Bus Ofc"/>
    <s v="General Plant, Common"/>
    <n v="333"/>
    <n v="333"/>
    <n v="334"/>
    <n v="334"/>
    <n v="334"/>
    <n v="335"/>
    <n v="335"/>
    <n v="335"/>
    <n v="335"/>
    <n v="336"/>
    <n v="336"/>
    <n v="336"/>
    <n v="337"/>
    <n v="334885"/>
  </r>
  <r>
    <x v="69"/>
    <s v="1 CMN LH, Freeland Bus Ofc-NSC"/>
    <s v="General Plant, Common"/>
    <n v="0"/>
    <n v="0"/>
    <n v="0"/>
    <n v="0"/>
    <n v="0"/>
    <n v="0"/>
    <n v="0"/>
    <n v="0"/>
    <n v="0"/>
    <n v="0"/>
    <n v="0"/>
    <n v="0"/>
    <n v="0"/>
    <n v="0"/>
  </r>
  <r>
    <x v="69"/>
    <s v="1 CMN LH, Lincoln Exec Ctr"/>
    <s v="General Plant, Common"/>
    <n v="29"/>
    <n v="30"/>
    <n v="31"/>
    <n v="32"/>
    <n v="34"/>
    <n v="35"/>
    <n v="36"/>
    <n v="38"/>
    <n v="39"/>
    <n v="40"/>
    <n v="42"/>
    <n v="43"/>
    <n v="44"/>
    <n v="36359"/>
  </r>
  <r>
    <x v="69"/>
    <s v="1 CMN LH, Lincoln Exec Ctr-NSC"/>
    <s v="General Plant, Common"/>
    <n v="0"/>
    <n v="0"/>
    <n v="0"/>
    <n v="0"/>
    <n v="0"/>
    <n v="0"/>
    <n v="0"/>
    <n v="0"/>
    <n v="0"/>
    <n v="0"/>
    <n v="0"/>
    <n v="0"/>
    <n v="0"/>
    <n v="0"/>
  </r>
  <r>
    <x v="69"/>
    <s v="1 CMN LH, Mt Erie Comm -RETIRED"/>
    <s v="General Plant, Common"/>
    <n v="0"/>
    <n v="0"/>
    <n v="0"/>
    <n v="0"/>
    <n v="0"/>
    <n v="0"/>
    <n v="0"/>
    <n v="0"/>
    <n v="0"/>
    <n v="0"/>
    <n v="0"/>
    <n v="0"/>
    <n v="0"/>
    <n v="0"/>
  </r>
  <r>
    <x v="69"/>
    <s v="1 CMN LH, PSE Building"/>
    <s v="General Plant, Common"/>
    <n v="9370"/>
    <n v="9392"/>
    <n v="9413"/>
    <n v="9435"/>
    <n v="9457"/>
    <n v="9479"/>
    <n v="9500"/>
    <n v="0"/>
    <n v="0"/>
    <n v="0"/>
    <n v="0"/>
    <n v="0"/>
    <n v="0"/>
    <n v="5113384"/>
  </r>
  <r>
    <x v="69"/>
    <s v="1 CMN LH, PSE Building-NSC"/>
    <s v="General Plant, Common"/>
    <n v="0"/>
    <n v="0"/>
    <n v="0"/>
    <n v="0"/>
    <n v="0"/>
    <n v="0"/>
    <n v="0"/>
    <n v="0"/>
    <n v="0"/>
    <n v="0"/>
    <n v="0"/>
    <n v="0"/>
    <n v="0"/>
    <n v="0"/>
  </r>
  <r>
    <x v="69"/>
    <s v="1 CMN LH, PSE East Amend 2"/>
    <s v="General Plant, Common"/>
    <n v="0"/>
    <n v="0"/>
    <n v="0"/>
    <n v="0"/>
    <n v="0"/>
    <n v="0"/>
    <n v="0"/>
    <n v="0"/>
    <n v="0"/>
    <n v="0"/>
    <n v="0"/>
    <n v="0"/>
    <n v="0"/>
    <n v="0"/>
  </r>
  <r>
    <x v="69"/>
    <s v="1 CMN LH, PSE East Amend 2-NSC"/>
    <s v="General Plant, Common"/>
    <n v="0"/>
    <n v="0"/>
    <n v="0"/>
    <n v="0"/>
    <n v="0"/>
    <n v="0"/>
    <n v="0"/>
    <n v="0"/>
    <n v="0"/>
    <n v="0"/>
    <n v="0"/>
    <n v="0"/>
    <n v="0"/>
    <n v="0"/>
  </r>
  <r>
    <x v="69"/>
    <s v="1 CMN LH, PSE East Building"/>
    <s v="General Plant, Common"/>
    <n v="20060"/>
    <n v="20143"/>
    <n v="20227"/>
    <n v="20311"/>
    <n v="20394"/>
    <n v="20478"/>
    <n v="20562"/>
    <n v="20645"/>
    <n v="20729"/>
    <n v="20813"/>
    <n v="20896"/>
    <n v="20980"/>
    <n v="21063"/>
    <n v="20561518"/>
  </r>
  <r>
    <x v="69"/>
    <s v="1 CMN LH, PSE East Building-NSC"/>
    <s v="General Plant, Common"/>
    <n v="0"/>
    <n v="0"/>
    <n v="0"/>
    <n v="0"/>
    <n v="0"/>
    <n v="0"/>
    <n v="0"/>
    <n v="0"/>
    <n v="0"/>
    <n v="0"/>
    <n v="0"/>
    <n v="0"/>
    <n v="0"/>
    <n v="0"/>
  </r>
  <r>
    <x v="69"/>
    <s v="1 CMN LH, Rattlesnake Mtn -RET"/>
    <s v="General Plant, Common"/>
    <n v="0"/>
    <n v="0"/>
    <n v="0"/>
    <n v="0"/>
    <n v="0"/>
    <n v="0"/>
    <n v="0"/>
    <n v="0"/>
    <n v="0"/>
    <n v="0"/>
    <n v="0"/>
    <n v="0"/>
    <n v="0"/>
    <n v="0"/>
  </r>
  <r>
    <x v="69"/>
    <s v="1 CMN LH, Redmond West/Will-NSC"/>
    <s v="General Plant, Common"/>
    <n v="0"/>
    <n v="0"/>
    <n v="0"/>
    <n v="0"/>
    <n v="0"/>
    <n v="0"/>
    <n v="0"/>
    <n v="0"/>
    <n v="0"/>
    <n v="0"/>
    <n v="0"/>
    <n v="0"/>
    <n v="0"/>
    <n v="0"/>
  </r>
  <r>
    <x v="69"/>
    <s v="1 CMN LH, Redmond West/Willow"/>
    <s v="General Plant, Common"/>
    <n v="1951"/>
    <n v="1964"/>
    <n v="1976"/>
    <n v="1988"/>
    <n v="2001"/>
    <n v="2013"/>
    <n v="2025"/>
    <n v="2038"/>
    <n v="2050"/>
    <n v="2062"/>
    <n v="2075"/>
    <n v="2087"/>
    <n v="2099"/>
    <n v="2025386"/>
  </r>
  <r>
    <x v="69"/>
    <s v="1 CMN LH, S King Svc 2nd Am-RET"/>
    <s v="General Plant, Common"/>
    <n v="0"/>
    <n v="0"/>
    <n v="0"/>
    <n v="0"/>
    <n v="0"/>
    <n v="0"/>
    <n v="0"/>
    <n v="0"/>
    <n v="0"/>
    <n v="0"/>
    <n v="0"/>
    <n v="0"/>
    <n v="0"/>
    <n v="0"/>
  </r>
  <r>
    <x v="69"/>
    <s v="1 CMN LH, S King Svc -RETIRED"/>
    <s v="General Plant, Common"/>
    <n v="0"/>
    <n v="0"/>
    <n v="0"/>
    <n v="0"/>
    <n v="0"/>
    <n v="0"/>
    <n v="0"/>
    <n v="0"/>
    <n v="0"/>
    <n v="0"/>
    <n v="0"/>
    <n v="0"/>
    <n v="0"/>
    <n v="0"/>
  </r>
  <r>
    <x v="69"/>
    <s v="1 CMN LH, Sea Tac-RETIRED"/>
    <s v="General Plant, Common"/>
    <n v="0"/>
    <n v="0"/>
    <n v="0"/>
    <n v="0"/>
    <n v="0"/>
    <n v="0"/>
    <n v="0"/>
    <n v="0"/>
    <n v="0"/>
    <n v="0"/>
    <n v="0"/>
    <n v="0"/>
    <n v="0"/>
    <n v="0"/>
  </r>
  <r>
    <x v="70"/>
    <s v="0 CMN Office Furn &amp; Eq-notused"/>
    <s v="General Plant, Common"/>
    <n v="0"/>
    <n v="0"/>
    <n v="0"/>
    <n v="0"/>
    <n v="0"/>
    <n v="0"/>
    <n v="0"/>
    <n v="0"/>
    <n v="0"/>
    <n v="0"/>
    <n v="0"/>
    <n v="0"/>
    <n v="0"/>
    <n v="0"/>
  </r>
  <r>
    <x v="70"/>
    <s v="1 CMN Office Furn &amp; Eq, new"/>
    <s v="General Plant, Common"/>
    <n v="3017"/>
    <n v="3069"/>
    <n v="3121"/>
    <n v="3172"/>
    <n v="3224"/>
    <n v="3276"/>
    <n v="3328"/>
    <n v="9842"/>
    <n v="9685"/>
    <n v="9657"/>
    <n v="9628"/>
    <n v="9599"/>
    <n v="9580"/>
    <n v="6158463"/>
  </r>
  <r>
    <x v="70"/>
    <s v="1 CMN Office Furn &amp; Eq, new-NSC"/>
    <s v="General Plant, Common"/>
    <n v="0"/>
    <n v="0"/>
    <n v="0"/>
    <n v="0"/>
    <n v="0"/>
    <n v="0"/>
    <n v="0"/>
    <n v="0"/>
    <n v="0"/>
    <n v="0"/>
    <n v="0"/>
    <n v="0"/>
    <n v="0"/>
    <n v="0"/>
  </r>
  <r>
    <x v="70"/>
    <s v="1 CMN Office Furn &amp; Eq, old"/>
    <s v="General Plant, Common"/>
    <n v="6168"/>
    <n v="6257"/>
    <n v="6345"/>
    <n v="6434"/>
    <n v="6523"/>
    <n v="6611"/>
    <n v="6700"/>
    <n v="0"/>
    <n v="0"/>
    <n v="0"/>
    <n v="0"/>
    <n v="0"/>
    <n v="0"/>
    <n v="3496164"/>
  </r>
  <r>
    <x v="70"/>
    <s v="1 CMN Office Furn &amp; Eq, old-NSC"/>
    <s v="General Plant, Common"/>
    <n v="0"/>
    <n v="0"/>
    <n v="0"/>
    <n v="0"/>
    <n v="0"/>
    <n v="0"/>
    <n v="0"/>
    <n v="0"/>
    <n v="0"/>
    <n v="0"/>
    <n v="0"/>
    <n v="0"/>
    <n v="0"/>
    <n v="0"/>
  </r>
  <r>
    <x v="70"/>
    <s v="2 CMN Computer Eq, new"/>
    <s v="General Plant, Common"/>
    <n v="22553"/>
    <n v="23870"/>
    <n v="25276"/>
    <n v="26780"/>
    <n v="28286"/>
    <n v="23952"/>
    <n v="25364"/>
    <n v="25650"/>
    <n v="27074"/>
    <n v="28576"/>
    <n v="30066"/>
    <n v="31488"/>
    <n v="32464"/>
    <n v="26990891"/>
  </r>
  <r>
    <x v="70"/>
    <s v="2 CMN Computer Eq, new-NSC"/>
    <s v="General Plant, Common"/>
    <n v="0"/>
    <n v="0"/>
    <n v="0"/>
    <n v="0"/>
    <n v="0"/>
    <n v="0"/>
    <n v="0"/>
    <n v="0"/>
    <n v="0"/>
    <n v="0"/>
    <n v="0"/>
    <n v="0"/>
    <n v="0"/>
    <n v="0"/>
  </r>
  <r>
    <x v="70"/>
    <s v="2 CMN Computer Eq, old-RETIRED"/>
    <s v="General Plant, Common"/>
    <n v="0"/>
    <n v="0"/>
    <n v="0"/>
    <n v="0"/>
    <n v="0"/>
    <n v="0"/>
    <n v="0"/>
    <n v="0"/>
    <n v="0"/>
    <n v="0"/>
    <n v="0"/>
    <n v="0"/>
    <n v="0"/>
    <n v="0"/>
  </r>
  <r>
    <x v="70"/>
    <s v="3 CMN Printers, new"/>
    <s v="General Plant, Common"/>
    <n v="0"/>
    <n v="0"/>
    <n v="0"/>
    <n v="0"/>
    <n v="0"/>
    <n v="0"/>
    <n v="0"/>
    <n v="0"/>
    <n v="0"/>
    <n v="0"/>
    <n v="0"/>
    <n v="0"/>
    <n v="0"/>
    <n v="0"/>
  </r>
  <r>
    <x v="70"/>
    <s v="3 CMN Printers, new-NSC"/>
    <s v="General Plant, Common"/>
    <n v="0"/>
    <n v="0"/>
    <n v="0"/>
    <n v="0"/>
    <n v="0"/>
    <n v="0"/>
    <n v="0"/>
    <n v="0"/>
    <n v="0"/>
    <n v="0"/>
    <n v="0"/>
    <n v="0"/>
    <n v="0"/>
    <n v="0"/>
  </r>
  <r>
    <x v="70"/>
    <s v="4 CMN Computer Equip&gt;$20K-RET"/>
    <s v="General Plant, Common"/>
    <n v="0"/>
    <n v="0"/>
    <n v="0"/>
    <n v="0"/>
    <n v="0"/>
    <n v="0"/>
    <n v="0"/>
    <n v="0"/>
    <n v="0"/>
    <n v="0"/>
    <n v="0"/>
    <n v="0"/>
    <n v="0"/>
    <n v="0"/>
  </r>
  <r>
    <x v="70"/>
    <s v="7 CMN Modular Furniture-notused"/>
    <s v="General Plant, Common"/>
    <n v="0"/>
    <n v="0"/>
    <n v="0"/>
    <n v="0"/>
    <n v="0"/>
    <n v="0"/>
    <n v="0"/>
    <n v="0"/>
    <n v="0"/>
    <n v="0"/>
    <n v="0"/>
    <n v="0"/>
    <n v="0"/>
    <n v="0"/>
  </r>
  <r>
    <x v="71"/>
    <s v="0 GEN Trans Equip, new"/>
    <s v="General Plant, Common"/>
    <n v="3191"/>
    <n v="3196"/>
    <n v="3201"/>
    <n v="2985"/>
    <n v="2990"/>
    <n v="2995"/>
    <n v="2999"/>
    <n v="3005"/>
    <n v="3009"/>
    <n v="3014"/>
    <n v="3019"/>
    <n v="3023"/>
    <n v="3028"/>
    <n v="3045516"/>
  </r>
  <r>
    <x v="71"/>
    <s v="0 GEN Trans Equip, new-NSC"/>
    <s v="General Plant, Common"/>
    <n v="0"/>
    <n v="0"/>
    <n v="0"/>
    <n v="0"/>
    <n v="0"/>
    <n v="0"/>
    <n v="0"/>
    <n v="0"/>
    <n v="0"/>
    <n v="0"/>
    <n v="0"/>
    <n v="0"/>
    <n v="0"/>
    <n v="0"/>
  </r>
  <r>
    <x v="71"/>
    <s v="0 GEN Trans Equip, old"/>
    <s v="General Plant, Common"/>
    <n v="35"/>
    <n v="4"/>
    <n v="4"/>
    <n v="4"/>
    <n v="4"/>
    <n v="4"/>
    <n v="4"/>
    <n v="0"/>
    <n v="0"/>
    <n v="0"/>
    <n v="0"/>
    <n v="0"/>
    <n v="0"/>
    <n v="3537"/>
  </r>
  <r>
    <x v="71"/>
    <s v="0 GEN Trans Equip, old-NSC"/>
    <s v="General Plant, Common"/>
    <n v="0"/>
    <n v="0"/>
    <n v="0"/>
    <n v="0"/>
    <n v="0"/>
    <n v="0"/>
    <n v="0"/>
    <n v="0"/>
    <n v="0"/>
    <n v="0"/>
    <n v="0"/>
    <n v="0"/>
    <n v="0"/>
    <n v="0"/>
  </r>
  <r>
    <x v="71"/>
    <s v="1 CMN Aircraft"/>
    <s v="General Plant, Common"/>
    <n v="924"/>
    <n v="924"/>
    <n v="924"/>
    <n v="924"/>
    <n v="924"/>
    <n v="924"/>
    <n v="924"/>
    <n v="924"/>
    <n v="924"/>
    <n v="924"/>
    <n v="924"/>
    <n v="924"/>
    <n v="924"/>
    <n v="923765"/>
  </r>
  <r>
    <x v="71"/>
    <s v="1 CMN Aircraft-NSC"/>
    <s v="General Plant, Common"/>
    <n v="0"/>
    <n v="0"/>
    <n v="0"/>
    <n v="0"/>
    <n v="0"/>
    <n v="0"/>
    <n v="0"/>
    <n v="0"/>
    <n v="0"/>
    <n v="0"/>
    <n v="0"/>
    <n v="0"/>
    <n v="0"/>
    <n v="0"/>
  </r>
  <r>
    <x v="71"/>
    <s v="2 CMN Aircraft Engine Rebuild"/>
    <s v="General Plant, Common"/>
    <n v="901"/>
    <n v="901"/>
    <n v="901"/>
    <n v="901"/>
    <n v="901"/>
    <n v="901"/>
    <n v="901"/>
    <n v="901"/>
    <n v="901"/>
    <n v="901"/>
    <n v="901"/>
    <n v="901"/>
    <n v="901"/>
    <n v="901043"/>
  </r>
  <r>
    <x v="71"/>
    <s v="2 CMN Aircraft Engine Rebui-NSC"/>
    <s v="General Plant, Common"/>
    <n v="0"/>
    <n v="0"/>
    <n v="0"/>
    <n v="0"/>
    <n v="0"/>
    <n v="0"/>
    <n v="0"/>
    <n v="0"/>
    <n v="0"/>
    <n v="0"/>
    <n v="0"/>
    <n v="0"/>
    <n v="0"/>
    <n v="0"/>
  </r>
  <r>
    <x v="72"/>
    <s v="CMN Stores Equipment new"/>
    <s v="General Plant, Common"/>
    <n v="22"/>
    <n v="22"/>
    <n v="22"/>
    <n v="23"/>
    <n v="23"/>
    <n v="23"/>
    <n v="23"/>
    <n v="44"/>
    <n v="44"/>
    <n v="44"/>
    <n v="44"/>
    <n v="44"/>
    <n v="44"/>
    <n v="32383"/>
  </r>
  <r>
    <x v="72"/>
    <s v="CMN Stores Equipment new-NSC"/>
    <s v="General Plant, Common"/>
    <n v="0"/>
    <n v="0"/>
    <n v="0"/>
    <n v="0"/>
    <n v="0"/>
    <n v="0"/>
    <n v="0"/>
    <n v="0"/>
    <n v="0"/>
    <n v="0"/>
    <n v="0"/>
    <n v="0"/>
    <n v="0"/>
    <n v="0"/>
  </r>
  <r>
    <x v="72"/>
    <s v="CMN Stores Equipment old"/>
    <s v="General Plant, Common"/>
    <n v="20"/>
    <n v="20"/>
    <n v="20"/>
    <n v="21"/>
    <n v="21"/>
    <n v="21"/>
    <n v="21"/>
    <n v="0"/>
    <n v="0"/>
    <n v="0"/>
    <n v="0"/>
    <n v="0"/>
    <n v="0"/>
    <n v="11148"/>
  </r>
  <r>
    <x v="72"/>
    <s v="CMN Stores Equipment old-NSC"/>
    <s v="General Plant, Common"/>
    <n v="0"/>
    <n v="0"/>
    <n v="0"/>
    <n v="0"/>
    <n v="0"/>
    <n v="0"/>
    <n v="0"/>
    <n v="0"/>
    <n v="0"/>
    <n v="0"/>
    <n v="0"/>
    <n v="0"/>
    <n v="0"/>
    <n v="0"/>
  </r>
  <r>
    <x v="73"/>
    <s v="0 CMN Tools/Shop/Garage new"/>
    <s v="General Plant, Common"/>
    <n v="403"/>
    <n v="408"/>
    <n v="412"/>
    <n v="417"/>
    <n v="422"/>
    <n v="427"/>
    <n v="511"/>
    <n v="670"/>
    <n v="660"/>
    <n v="851"/>
    <n v="850"/>
    <n v="848"/>
    <n v="1167"/>
    <n v="604996"/>
  </r>
  <r>
    <x v="73"/>
    <s v="0 CMN Tools/Shop/Garage new-NSC"/>
    <s v="General Plant, Common"/>
    <n v="0"/>
    <n v="0"/>
    <n v="0"/>
    <n v="0"/>
    <n v="0"/>
    <n v="0"/>
    <n v="0"/>
    <n v="0"/>
    <n v="0"/>
    <n v="0"/>
    <n v="0"/>
    <n v="0"/>
    <n v="0"/>
    <n v="0"/>
  </r>
  <r>
    <x v="73"/>
    <s v="0 CMN Tools/Shop/Garage old"/>
    <s v="General Plant, Common"/>
    <n v="312"/>
    <n v="148"/>
    <n v="152"/>
    <n v="156"/>
    <n v="160"/>
    <n v="163"/>
    <n v="167"/>
    <n v="0"/>
    <n v="0"/>
    <n v="0"/>
    <n v="0"/>
    <n v="0"/>
    <n v="0"/>
    <n v="91819"/>
  </r>
  <r>
    <x v="73"/>
    <s v="0 CMN Tools/Shop/Garage old-NSC"/>
    <s v="General Plant, Common"/>
    <n v="0"/>
    <n v="0"/>
    <n v="0"/>
    <n v="0"/>
    <n v="0"/>
    <n v="0"/>
    <n v="0"/>
    <n v="0"/>
    <n v="0"/>
    <n v="0"/>
    <n v="0"/>
    <n v="0"/>
    <n v="0"/>
    <n v="0"/>
  </r>
  <r>
    <x v="73"/>
    <s v="1 CMN Tools/Shop/Gar&gt;$20K-RET"/>
    <s v="General Plant, Common"/>
    <n v="0"/>
    <n v="0"/>
    <n v="0"/>
    <n v="0"/>
    <n v="0"/>
    <n v="0"/>
    <n v="0"/>
    <n v="0"/>
    <n v="0"/>
    <n v="0"/>
    <n v="0"/>
    <n v="0"/>
    <n v="0"/>
    <n v="0"/>
  </r>
  <r>
    <x v="73"/>
    <s v="2 CMN Tools, 5 yrs-notused"/>
    <s v="General Plant, Common"/>
    <n v="0"/>
    <n v="0"/>
    <n v="0"/>
    <n v="0"/>
    <n v="0"/>
    <n v="0"/>
    <n v="0"/>
    <n v="0"/>
    <n v="0"/>
    <n v="0"/>
    <n v="0"/>
    <n v="0"/>
    <n v="0"/>
    <n v="0"/>
  </r>
  <r>
    <x v="74"/>
    <s v="CMN Laboratory Equipment-RET"/>
    <s v="General Plant, Common"/>
    <n v="0"/>
    <n v="0"/>
    <n v="0"/>
    <n v="0"/>
    <n v="0"/>
    <n v="0"/>
    <n v="0"/>
    <n v="0"/>
    <n v="0"/>
    <n v="0"/>
    <n v="0"/>
    <n v="0"/>
    <n v="0"/>
    <n v="0"/>
  </r>
  <r>
    <x v="75"/>
    <s v="GEN Power Op Equip, new"/>
    <s v="General Plant, Common"/>
    <n v="934"/>
    <n v="935"/>
    <n v="936"/>
    <n v="1158"/>
    <n v="1160"/>
    <n v="1161"/>
    <n v="1164"/>
    <n v="1166"/>
    <n v="1136"/>
    <n v="1123"/>
    <n v="1109"/>
    <n v="1096"/>
    <n v="1083"/>
    <n v="1095947"/>
  </r>
  <r>
    <x v="75"/>
    <s v="GEN Power Op Equip, new-NSC"/>
    <s v="General Plant, Common"/>
    <n v="0"/>
    <n v="0"/>
    <n v="0"/>
    <n v="0"/>
    <n v="0"/>
    <n v="0"/>
    <n v="0"/>
    <n v="0"/>
    <n v="0"/>
    <n v="0"/>
    <n v="0"/>
    <n v="0"/>
    <n v="0"/>
    <n v="0"/>
  </r>
  <r>
    <x v="75"/>
    <s v="GEN Power Op Equip, old-RET"/>
    <s v="General Plant, Common"/>
    <n v="0"/>
    <n v="0"/>
    <n v="0"/>
    <n v="0"/>
    <n v="0"/>
    <n v="0"/>
    <n v="0"/>
    <n v="0"/>
    <n v="0"/>
    <n v="0"/>
    <n v="0"/>
    <n v="0"/>
    <n v="0"/>
    <n v="0"/>
  </r>
  <r>
    <x v="76"/>
    <s v="0 105 CMN Comm Equip, AMI Net"/>
    <s v="General Plant, Common"/>
    <n v="0"/>
    <n v="0"/>
    <n v="0"/>
    <n v="0"/>
    <n v="0"/>
    <n v="0"/>
    <n v="0"/>
    <n v="0"/>
    <n v="0"/>
    <n v="0"/>
    <n v="0"/>
    <n v="0"/>
    <n v="0"/>
    <n v="0"/>
  </r>
  <r>
    <x v="76"/>
    <s v="0 105 CMN Comm Equip, AMI N-NSC"/>
    <s v="General Plant, Common"/>
    <n v="0"/>
    <n v="0"/>
    <n v="0"/>
    <n v="0"/>
    <n v="0"/>
    <n v="0"/>
    <n v="0"/>
    <n v="0"/>
    <n v="0"/>
    <n v="0"/>
    <n v="0"/>
    <n v="0"/>
    <n v="0"/>
    <n v="0"/>
  </r>
  <r>
    <x v="76"/>
    <s v="0 CMN Comm Equip, AMI Netwo-NSC"/>
    <s v="General Plant, Common"/>
    <n v="0"/>
    <n v="0"/>
    <n v="0"/>
    <n v="0"/>
    <n v="0"/>
    <n v="0"/>
    <n v="0"/>
    <n v="0"/>
    <n v="0"/>
    <n v="0"/>
    <n v="0"/>
    <n v="0"/>
    <n v="0"/>
    <n v="0"/>
  </r>
  <r>
    <x v="76"/>
    <s v="0 CMN Comm Equip, AMI Network"/>
    <s v="General Plant, Common"/>
    <n v="669"/>
    <n v="692"/>
    <n v="716"/>
    <n v="743"/>
    <n v="769"/>
    <n v="796"/>
    <n v="823"/>
    <n v="850"/>
    <n v="603"/>
    <n v="669"/>
    <n v="735"/>
    <n v="801"/>
    <n v="867"/>
    <n v="747156"/>
  </r>
  <r>
    <x v="76"/>
    <s v="0 CMN Comm Equip, new"/>
    <s v="General Plant, Common"/>
    <n v="16178"/>
    <n v="16524"/>
    <n v="16880"/>
    <n v="17246"/>
    <n v="17614"/>
    <n v="17984"/>
    <n v="18353"/>
    <n v="16256"/>
    <n v="17040"/>
    <n v="17444"/>
    <n v="17865"/>
    <n v="18287"/>
    <n v="18639"/>
    <n v="17408338"/>
  </r>
  <r>
    <x v="76"/>
    <s v="0 CMN Comm Equip, new-NSC"/>
    <s v="General Plant, Common"/>
    <n v="0"/>
    <n v="0"/>
    <n v="0"/>
    <n v="0"/>
    <n v="0"/>
    <n v="0"/>
    <n v="0"/>
    <n v="0"/>
    <n v="0"/>
    <n v="0"/>
    <n v="0"/>
    <n v="0"/>
    <n v="0"/>
    <n v="0"/>
  </r>
  <r>
    <x v="76"/>
    <s v="0 CMN Comm Equip, old"/>
    <s v="General Plant, Common"/>
    <n v="-740"/>
    <n v="-896"/>
    <n v="-697"/>
    <n v="-497"/>
    <n v="-297"/>
    <n v="-377"/>
    <n v="-1559"/>
    <n v="0"/>
    <n v="0"/>
    <n v="0"/>
    <n v="0"/>
    <n v="0"/>
    <n v="0"/>
    <n v="-391144"/>
  </r>
  <r>
    <x v="76"/>
    <s v="0 CMN Comm Equip, old-NSC"/>
    <s v="General Plant, Common"/>
    <n v="0"/>
    <n v="0"/>
    <n v="0"/>
    <n v="0"/>
    <n v="0"/>
    <n v="0"/>
    <n v="0"/>
    <n v="0"/>
    <n v="0"/>
    <n v="0"/>
    <n v="0"/>
    <n v="0"/>
    <n v="0"/>
    <n v="0"/>
  </r>
  <r>
    <x v="76"/>
    <s v="1 CMN Mobile Comm Eq-RET"/>
    <s v="General Plant, Common"/>
    <n v="0"/>
    <n v="0"/>
    <n v="0"/>
    <n v="0"/>
    <n v="0"/>
    <n v="0"/>
    <n v="0"/>
    <n v="0"/>
    <n v="0"/>
    <n v="0"/>
    <n v="0"/>
    <n v="0"/>
    <n v="0"/>
    <n v="0"/>
  </r>
  <r>
    <x v="76"/>
    <s v="3 CMN Portable Comm Eq-RET"/>
    <s v="General Plant, Common"/>
    <n v="0"/>
    <n v="0"/>
    <n v="0"/>
    <n v="0"/>
    <n v="0"/>
    <n v="0"/>
    <n v="0"/>
    <n v="0"/>
    <n v="0"/>
    <n v="0"/>
    <n v="0"/>
    <n v="0"/>
    <n v="0"/>
    <n v="0"/>
  </r>
  <r>
    <x v="77"/>
    <s v="0 CMN Misc Equipment, new"/>
    <s v="General Plant, Common"/>
    <n v="967"/>
    <n v="1058"/>
    <n v="1178"/>
    <n v="1225"/>
    <n v="1269"/>
    <n v="1368"/>
    <n v="1385"/>
    <n v="1669"/>
    <n v="1625"/>
    <n v="1605"/>
    <n v="1586"/>
    <n v="1567"/>
    <n v="1547"/>
    <n v="1399302"/>
  </r>
  <r>
    <x v="77"/>
    <s v="0 CMN Misc Equipment, new-NSC"/>
    <s v="General Plant, Common"/>
    <n v="0"/>
    <n v="0"/>
    <n v="0"/>
    <n v="0"/>
    <n v="0"/>
    <n v="0"/>
    <n v="0"/>
    <n v="0"/>
    <n v="0"/>
    <n v="0"/>
    <n v="0"/>
    <n v="0"/>
    <n v="0"/>
    <n v="0"/>
  </r>
  <r>
    <x v="77"/>
    <s v="0 CMN Misc Equipment, old"/>
    <s v="General Plant, Common"/>
    <n v="264"/>
    <n v="267"/>
    <n v="270"/>
    <n v="272"/>
    <n v="275"/>
    <n v="278"/>
    <n v="280"/>
    <n v="0"/>
    <n v="0"/>
    <n v="0"/>
    <n v="0"/>
    <n v="0"/>
    <n v="0"/>
    <n v="147817"/>
  </r>
  <r>
    <x v="77"/>
    <s v="1 CMN Do Not Use"/>
    <s v="General Plant, Common"/>
    <n v="0"/>
    <n v="0"/>
    <n v="0"/>
    <n v="0"/>
    <n v="0"/>
    <n v="0"/>
    <n v="0"/>
    <n v="0"/>
    <n v="0"/>
    <n v="0"/>
    <n v="0"/>
    <n v="0"/>
    <n v="0"/>
    <n v="0"/>
  </r>
  <r>
    <x v="77"/>
    <s v="1 CMN Misc Equipment -DONOTUSE"/>
    <s v="General Plant, Common"/>
    <n v="0"/>
    <n v="0"/>
    <n v="0"/>
    <n v="0"/>
    <n v="0"/>
    <n v="0"/>
    <n v="0"/>
    <n v="0"/>
    <n v="0"/>
    <n v="0"/>
    <n v="0"/>
    <n v="0"/>
    <n v="0"/>
    <n v="0"/>
  </r>
  <r>
    <x v="78"/>
    <s v="CMN ARO General Plant"/>
    <s v="General Plant, Common"/>
    <n v="0"/>
    <n v="0"/>
    <n v="0"/>
    <n v="0"/>
    <n v="0"/>
    <n v="0"/>
    <n v="0"/>
    <n v="0"/>
    <n v="0"/>
    <n v="0"/>
    <n v="0"/>
    <n v="0"/>
    <n v="2"/>
    <n v="88"/>
  </r>
  <r>
    <x v="4"/>
    <s v="Cap Lease, Printer Great Am 2-NSC"/>
    <s v="General Plant, Common"/>
    <n v="0"/>
    <n v="0"/>
    <n v="0"/>
    <n v="0"/>
    <n v="0"/>
    <n v="0"/>
    <n v="0"/>
    <n v="0"/>
    <n v="0"/>
    <n v="0"/>
    <n v="0"/>
    <n v="0"/>
    <n v="0"/>
    <n v="0"/>
  </r>
  <r>
    <x v="4"/>
    <s v="Cap Lease, Printer Great Am 3-NSC"/>
    <s v="General Plant, Common"/>
    <n v="0"/>
    <n v="0"/>
    <n v="0"/>
    <n v="0"/>
    <n v="0"/>
    <n v="0"/>
    <n v="0"/>
    <n v="0"/>
    <n v="0"/>
    <n v="0"/>
    <n v="0"/>
    <n v="0"/>
    <n v="0"/>
    <n v="0"/>
  </r>
  <r>
    <x v="4"/>
    <s v="Capital Lease, BLC Vehicles-RETIRED"/>
    <s v="General Plant, Common"/>
    <n v="0"/>
    <n v="0"/>
    <n v="0"/>
    <n v="0"/>
    <n v="0"/>
    <n v="0"/>
    <n v="0"/>
    <n v="0"/>
    <n v="0"/>
    <n v="0"/>
    <n v="0"/>
    <n v="0"/>
    <n v="0"/>
    <n v="0"/>
  </r>
  <r>
    <x v="4"/>
    <s v="Capital Lease, Landis + Gyr-RETIRED"/>
    <s v="General Plant, Common"/>
    <n v="0"/>
    <n v="0"/>
    <n v="0"/>
    <n v="0"/>
    <n v="0"/>
    <n v="0"/>
    <n v="0"/>
    <n v="0"/>
    <n v="0"/>
    <n v="0"/>
    <n v="0"/>
    <n v="0"/>
    <n v="0"/>
    <n v="0"/>
  </r>
  <r>
    <x v="4"/>
    <s v="Capital Lease, Printer Great Am"/>
    <s v="General Plant, Common"/>
    <n v="555"/>
    <n v="578"/>
    <n v="602"/>
    <n v="625"/>
    <n v="649"/>
    <n v="672"/>
    <n v="696"/>
    <n v="719"/>
    <n v="743"/>
    <n v="766"/>
    <n v="790"/>
    <n v="813"/>
    <n v="837"/>
    <n v="695689"/>
  </r>
  <r>
    <x v="4"/>
    <s v="Capital Lease, Printer Great Am 2"/>
    <s v="General Plant, Common"/>
    <n v="113"/>
    <n v="132"/>
    <n v="151"/>
    <n v="170"/>
    <n v="189"/>
    <n v="208"/>
    <n v="227"/>
    <n v="246"/>
    <n v="265"/>
    <n v="284"/>
    <n v="303"/>
    <n v="322"/>
    <n v="341"/>
    <n v="227144"/>
  </r>
  <r>
    <x v="4"/>
    <s v="Capital Lease, Printer Great Am 3"/>
    <s v="General Plant, Common"/>
    <n v="0"/>
    <n v="0"/>
    <n v="0"/>
    <n v="13"/>
    <n v="21"/>
    <n v="29"/>
    <n v="38"/>
    <n v="46"/>
    <n v="54"/>
    <n v="63"/>
    <n v="71"/>
    <n v="80"/>
    <n v="88"/>
    <n v="38170"/>
  </r>
  <r>
    <x v="4"/>
    <s v="Capital Lease, Printer Great Am-NSC"/>
    <s v="General Plant, Common"/>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count="1583">
  <r>
    <x v="0"/>
    <x v="0"/>
    <x v="0"/>
    <n v="114"/>
    <n v="114"/>
    <n v="114"/>
    <n v="114"/>
    <n v="114"/>
    <n v="114"/>
    <n v="114"/>
    <n v="114"/>
    <n v="114"/>
    <n v="114"/>
    <n v="114"/>
    <n v="114"/>
  </r>
  <r>
    <x v="0"/>
    <x v="1"/>
    <x v="0"/>
    <n v="0"/>
    <n v="0"/>
    <n v="0"/>
    <n v="0"/>
    <n v="0"/>
    <n v="0"/>
    <n v="0"/>
    <n v="0"/>
    <n v="0"/>
    <n v="0"/>
    <n v="0"/>
    <n v="0"/>
  </r>
  <r>
    <x v="1"/>
    <x v="2"/>
    <x v="0"/>
    <n v="1756"/>
    <n v="1757"/>
    <n v="1758"/>
    <n v="1758"/>
    <n v="1761"/>
    <n v="2172"/>
    <n v="2142"/>
    <n v="2105"/>
    <n v="2112"/>
    <n v="2124"/>
    <n v="2105"/>
    <n v="2105"/>
  </r>
  <r>
    <x v="1"/>
    <x v="3"/>
    <x v="0"/>
    <n v="40010"/>
    <n v="40010"/>
    <n v="40010"/>
    <n v="40010"/>
    <n v="40010"/>
    <n v="40010"/>
    <n v="40010"/>
    <n v="40010"/>
    <n v="40010"/>
    <n v="40010"/>
    <n v="40010"/>
    <n v="40010"/>
  </r>
  <r>
    <x v="1"/>
    <x v="4"/>
    <x v="0"/>
    <n v="14988"/>
    <n v="14988"/>
    <n v="14988"/>
    <n v="14988"/>
    <n v="14988"/>
    <n v="14988"/>
    <n v="14988"/>
    <n v="14988"/>
    <n v="14988"/>
    <n v="14988"/>
    <n v="14988"/>
    <n v="14988"/>
  </r>
  <r>
    <x v="2"/>
    <x v="5"/>
    <x v="0"/>
    <n v="22244"/>
    <n v="22244"/>
    <n v="22244"/>
    <n v="22244"/>
    <n v="22244"/>
    <n v="22244"/>
    <n v="22244"/>
    <n v="22244"/>
    <n v="22244"/>
    <n v="22244"/>
    <n v="22244"/>
    <n v="22244"/>
  </r>
  <r>
    <x v="2"/>
    <x v="6"/>
    <x v="0"/>
    <n v="0"/>
    <n v="0"/>
    <n v="0"/>
    <n v="0"/>
    <n v="0"/>
    <n v="0"/>
    <n v="0"/>
    <n v="0"/>
    <n v="0"/>
    <n v="0"/>
    <n v="0"/>
    <n v="0"/>
  </r>
  <r>
    <x v="2"/>
    <x v="7"/>
    <x v="0"/>
    <n v="0"/>
    <n v="0"/>
    <n v="0"/>
    <n v="0"/>
    <n v="0"/>
    <n v="0"/>
    <n v="0"/>
    <n v="0"/>
    <n v="0"/>
    <n v="0"/>
    <n v="0"/>
    <n v="0"/>
  </r>
  <r>
    <x v="2"/>
    <x v="8"/>
    <x v="0"/>
    <n v="82157"/>
    <n v="82139"/>
    <n v="82125"/>
    <n v="82150"/>
    <n v="82177"/>
    <n v="82177"/>
    <n v="81809"/>
    <n v="81835"/>
    <n v="81857"/>
    <n v="82067"/>
    <n v="82233"/>
    <n v="82438"/>
  </r>
  <r>
    <x v="2"/>
    <x v="9"/>
    <x v="0"/>
    <n v="0"/>
    <n v="0"/>
    <n v="0"/>
    <n v="0"/>
    <n v="0"/>
    <n v="0"/>
    <n v="0"/>
    <n v="0"/>
    <n v="0"/>
    <n v="0"/>
    <n v="0"/>
    <n v="0"/>
  </r>
  <r>
    <x v="2"/>
    <x v="10"/>
    <x v="0"/>
    <n v="0"/>
    <n v="0"/>
    <n v="0"/>
    <n v="0"/>
    <n v="0"/>
    <n v="0"/>
    <n v="0"/>
    <n v="0"/>
    <n v="0"/>
    <n v="0"/>
    <n v="0"/>
    <n v="0"/>
  </r>
  <r>
    <x v="2"/>
    <x v="11"/>
    <x v="0"/>
    <n v="99"/>
    <n v="99"/>
    <n v="99"/>
    <n v="99"/>
    <n v="99"/>
    <n v="99"/>
    <n v="99"/>
    <n v="99"/>
    <n v="99"/>
    <n v="99"/>
    <n v="99"/>
    <n v="99"/>
  </r>
  <r>
    <x v="3"/>
    <x v="12"/>
    <x v="0"/>
    <n v="0"/>
    <n v="0"/>
    <n v="0"/>
    <n v="0"/>
    <n v="0"/>
    <n v="0"/>
    <n v="0"/>
    <n v="0"/>
    <n v="0"/>
    <n v="0"/>
    <n v="0"/>
    <n v="0"/>
  </r>
  <r>
    <x v="3"/>
    <x v="13"/>
    <x v="1"/>
    <n v="0"/>
    <n v="0"/>
    <n v="0"/>
    <n v="0"/>
    <n v="0"/>
    <n v="0"/>
    <n v="0"/>
    <n v="0"/>
    <n v="0"/>
    <n v="0"/>
    <n v="0"/>
    <n v="0"/>
  </r>
  <r>
    <x v="3"/>
    <x v="14"/>
    <x v="1"/>
    <n v="0"/>
    <n v="0"/>
    <n v="0"/>
    <n v="0"/>
    <n v="0"/>
    <n v="0"/>
    <n v="0"/>
    <n v="0"/>
    <n v="0"/>
    <n v="0"/>
    <n v="0"/>
    <n v="0"/>
  </r>
  <r>
    <x v="3"/>
    <x v="15"/>
    <x v="1"/>
    <n v="0"/>
    <n v="0"/>
    <n v="0"/>
    <n v="0"/>
    <n v="0"/>
    <n v="0"/>
    <n v="0"/>
    <n v="0"/>
    <n v="0"/>
    <n v="0"/>
    <n v="0"/>
    <n v="0"/>
  </r>
  <r>
    <x v="4"/>
    <x v="16"/>
    <x v="1"/>
    <n v="0"/>
    <n v="0"/>
    <n v="0"/>
    <n v="0"/>
    <n v="0"/>
    <n v="0"/>
    <n v="0"/>
    <n v="0"/>
    <n v="0"/>
    <n v="0"/>
    <n v="0"/>
    <n v="0"/>
  </r>
  <r>
    <x v="4"/>
    <x v="17"/>
    <x v="1"/>
    <n v="29"/>
    <n v="29"/>
    <n v="29"/>
    <n v="29"/>
    <n v="29"/>
    <n v="29"/>
    <n v="29"/>
    <n v="29"/>
    <n v="29"/>
    <n v="29"/>
    <n v="29"/>
    <n v="29"/>
  </r>
  <r>
    <x v="4"/>
    <x v="18"/>
    <x v="1"/>
    <n v="948"/>
    <n v="948"/>
    <n v="948"/>
    <n v="948"/>
    <n v="948"/>
    <n v="948"/>
    <n v="948"/>
    <n v="948"/>
    <n v="948"/>
    <n v="948"/>
    <n v="948"/>
    <n v="948"/>
  </r>
  <r>
    <x v="4"/>
    <x v="19"/>
    <x v="1"/>
    <n v="29"/>
    <n v="29"/>
    <n v="29"/>
    <n v="29"/>
    <n v="29"/>
    <n v="29"/>
    <n v="29"/>
    <n v="29"/>
    <n v="29"/>
    <n v="29"/>
    <n v="29"/>
    <n v="29"/>
  </r>
  <r>
    <x v="4"/>
    <x v="20"/>
    <x v="1"/>
    <n v="0"/>
    <n v="0"/>
    <n v="0"/>
    <n v="0"/>
    <n v="0"/>
    <n v="0"/>
    <n v="0"/>
    <n v="0"/>
    <n v="0"/>
    <n v="0"/>
    <n v="0"/>
    <n v="0"/>
  </r>
  <r>
    <x v="4"/>
    <x v="21"/>
    <x v="1"/>
    <n v="2787"/>
    <n v="2787"/>
    <n v="2787"/>
    <n v="2787"/>
    <n v="2787"/>
    <n v="2787"/>
    <n v="2787"/>
    <n v="2787"/>
    <n v="2787"/>
    <n v="2787"/>
    <n v="2787"/>
    <n v="2787"/>
  </r>
  <r>
    <x v="4"/>
    <x v="22"/>
    <x v="1"/>
    <n v="2"/>
    <n v="2"/>
    <n v="2"/>
    <n v="2"/>
    <n v="2"/>
    <n v="2"/>
    <n v="2"/>
    <n v="2"/>
    <n v="2"/>
    <n v="2"/>
    <n v="2"/>
    <n v="2"/>
  </r>
  <r>
    <x v="4"/>
    <x v="23"/>
    <x v="1"/>
    <n v="0"/>
    <n v="0"/>
    <n v="0"/>
    <n v="0"/>
    <n v="0"/>
    <n v="0"/>
    <n v="0"/>
    <n v="0"/>
    <n v="0"/>
    <n v="0"/>
    <n v="0"/>
    <n v="0"/>
  </r>
  <r>
    <x v="5"/>
    <x v="24"/>
    <x v="1"/>
    <n v="0"/>
    <n v="0"/>
    <n v="0"/>
    <n v="0"/>
    <n v="0"/>
    <n v="0"/>
    <n v="0"/>
    <n v="0"/>
    <n v="95"/>
    <n v="95"/>
    <n v="95"/>
    <n v="95"/>
  </r>
  <r>
    <x v="5"/>
    <x v="25"/>
    <x v="1"/>
    <n v="458"/>
    <n v="458"/>
    <n v="458"/>
    <n v="458"/>
    <n v="458"/>
    <n v="458"/>
    <n v="458"/>
    <n v="458"/>
    <n v="458"/>
    <n v="458"/>
    <n v="458"/>
    <n v="458"/>
  </r>
  <r>
    <x v="5"/>
    <x v="26"/>
    <x v="1"/>
    <n v="0"/>
    <n v="0"/>
    <n v="0"/>
    <n v="0"/>
    <n v="0"/>
    <n v="0"/>
    <n v="0"/>
    <n v="0"/>
    <n v="0"/>
    <n v="0"/>
    <n v="0"/>
    <n v="0"/>
  </r>
  <r>
    <x v="5"/>
    <x v="27"/>
    <x v="1"/>
    <n v="0"/>
    <n v="0"/>
    <n v="0"/>
    <n v="0"/>
    <n v="0"/>
    <n v="0"/>
    <n v="0"/>
    <n v="0"/>
    <n v="0"/>
    <n v="0"/>
    <n v="0"/>
    <n v="0"/>
  </r>
  <r>
    <x v="5"/>
    <x v="28"/>
    <x v="1"/>
    <n v="167"/>
    <n v="167"/>
    <n v="167"/>
    <n v="167"/>
    <n v="167"/>
    <n v="167"/>
    <n v="167"/>
    <n v="167"/>
    <n v="167"/>
    <n v="167"/>
    <n v="167"/>
    <n v="647"/>
  </r>
  <r>
    <x v="5"/>
    <x v="29"/>
    <x v="1"/>
    <n v="1325"/>
    <n v="1325"/>
    <n v="1325"/>
    <n v="1325"/>
    <n v="1325"/>
    <n v="1325"/>
    <n v="1325"/>
    <n v="1325"/>
    <n v="1325"/>
    <n v="1325"/>
    <n v="1325"/>
    <n v="1325"/>
  </r>
  <r>
    <x v="5"/>
    <x v="30"/>
    <x v="1"/>
    <n v="0"/>
    <n v="0"/>
    <n v="0"/>
    <n v="0"/>
    <n v="0"/>
    <n v="0"/>
    <n v="0"/>
    <n v="0"/>
    <n v="0"/>
    <n v="0"/>
    <n v="0"/>
    <n v="0"/>
  </r>
  <r>
    <x v="5"/>
    <x v="31"/>
    <x v="1"/>
    <n v="0"/>
    <n v="0"/>
    <n v="0"/>
    <n v="0"/>
    <n v="0"/>
    <n v="0"/>
    <n v="0"/>
    <n v="0"/>
    <n v="0"/>
    <n v="0"/>
    <n v="0"/>
    <n v="0"/>
  </r>
  <r>
    <x v="5"/>
    <x v="32"/>
    <x v="1"/>
    <n v="9305"/>
    <n v="9305"/>
    <n v="9305"/>
    <n v="9305"/>
    <n v="9331"/>
    <n v="9331"/>
    <n v="9339"/>
    <n v="9339"/>
    <n v="9345"/>
    <n v="9348"/>
    <n v="9364"/>
    <n v="9354"/>
  </r>
  <r>
    <x v="5"/>
    <x v="33"/>
    <x v="1"/>
    <n v="30924"/>
    <n v="30924"/>
    <n v="30924"/>
    <n v="30924"/>
    <n v="30924"/>
    <n v="30924"/>
    <n v="30924"/>
    <n v="30924"/>
    <n v="30924"/>
    <n v="30924"/>
    <n v="30924"/>
    <n v="30924"/>
  </r>
  <r>
    <x v="5"/>
    <x v="34"/>
    <x v="1"/>
    <n v="0"/>
    <n v="0"/>
    <n v="0"/>
    <n v="0"/>
    <n v="0"/>
    <n v="0"/>
    <n v="0"/>
    <n v="0"/>
    <n v="0"/>
    <n v="0"/>
    <n v="0"/>
    <n v="0"/>
  </r>
  <r>
    <x v="5"/>
    <x v="35"/>
    <x v="1"/>
    <n v="4471"/>
    <n v="4471"/>
    <n v="4471"/>
    <n v="4471"/>
    <n v="4498"/>
    <n v="4498"/>
    <n v="4505"/>
    <n v="4505"/>
    <n v="4511"/>
    <n v="4515"/>
    <n v="4530"/>
    <n v="4520"/>
  </r>
  <r>
    <x v="5"/>
    <x v="36"/>
    <x v="1"/>
    <n v="0"/>
    <n v="0"/>
    <n v="0"/>
    <n v="0"/>
    <n v="0"/>
    <n v="0"/>
    <n v="0"/>
    <n v="0"/>
    <n v="0"/>
    <n v="0"/>
    <n v="0"/>
    <n v="0"/>
  </r>
  <r>
    <x v="5"/>
    <x v="37"/>
    <x v="1"/>
    <n v="29121"/>
    <n v="29131"/>
    <n v="29139"/>
    <n v="29147"/>
    <n v="29172"/>
    <n v="29172"/>
    <n v="30232"/>
    <n v="30232"/>
    <n v="30240"/>
    <n v="30253"/>
    <n v="30253"/>
    <n v="29987"/>
  </r>
  <r>
    <x v="5"/>
    <x v="38"/>
    <x v="1"/>
    <n v="70041"/>
    <n v="70041"/>
    <n v="70041"/>
    <n v="70041"/>
    <n v="70041"/>
    <n v="70041"/>
    <n v="70041"/>
    <n v="70041"/>
    <n v="70041"/>
    <n v="70041"/>
    <n v="70041"/>
    <n v="70041"/>
  </r>
  <r>
    <x v="5"/>
    <x v="39"/>
    <x v="1"/>
    <n v="0"/>
    <n v="0"/>
    <n v="0"/>
    <n v="0"/>
    <n v="0"/>
    <n v="0"/>
    <n v="0"/>
    <n v="0"/>
    <n v="0"/>
    <n v="0"/>
    <n v="0"/>
    <n v="0"/>
  </r>
  <r>
    <x v="5"/>
    <x v="40"/>
    <x v="1"/>
    <n v="27905"/>
    <n v="27914"/>
    <n v="27923"/>
    <n v="27931"/>
    <n v="27995"/>
    <n v="27996"/>
    <n v="28007"/>
    <n v="28007"/>
    <n v="28015"/>
    <n v="28028"/>
    <n v="28028"/>
    <n v="28124"/>
  </r>
  <r>
    <x v="5"/>
    <x v="41"/>
    <x v="1"/>
    <n v="0"/>
    <n v="0"/>
    <n v="0"/>
    <n v="0"/>
    <n v="0"/>
    <n v="0"/>
    <n v="0"/>
    <n v="0"/>
    <n v="0"/>
    <n v="0"/>
    <n v="0"/>
    <n v="0"/>
  </r>
  <r>
    <x v="5"/>
    <x v="42"/>
    <x v="1"/>
    <n v="0"/>
    <n v="0"/>
    <n v="0"/>
    <n v="0"/>
    <n v="0"/>
    <n v="0"/>
    <n v="0"/>
    <n v="0"/>
    <n v="0"/>
    <n v="0"/>
    <n v="0"/>
    <n v="0"/>
  </r>
  <r>
    <x v="5"/>
    <x v="43"/>
    <x v="1"/>
    <n v="0"/>
    <n v="0"/>
    <n v="0"/>
    <n v="0"/>
    <n v="0"/>
    <n v="0"/>
    <n v="0"/>
    <n v="0"/>
    <n v="0"/>
    <n v="0"/>
    <n v="0"/>
    <n v="0"/>
  </r>
  <r>
    <x v="5"/>
    <x v="44"/>
    <x v="1"/>
    <n v="0"/>
    <n v="0"/>
    <n v="0"/>
    <n v="0"/>
    <n v="0"/>
    <n v="0"/>
    <n v="0"/>
    <n v="0"/>
    <n v="0"/>
    <n v="0"/>
    <n v="0"/>
    <n v="0"/>
  </r>
  <r>
    <x v="5"/>
    <x v="45"/>
    <x v="1"/>
    <n v="0"/>
    <n v="0"/>
    <n v="0"/>
    <n v="0"/>
    <n v="0"/>
    <n v="0"/>
    <n v="0"/>
    <n v="0"/>
    <n v="0"/>
    <n v="0"/>
    <n v="0"/>
    <n v="0"/>
  </r>
  <r>
    <x v="5"/>
    <x v="46"/>
    <x v="1"/>
    <n v="609"/>
    <n v="609"/>
    <n v="609"/>
    <n v="609"/>
    <n v="609"/>
    <n v="609"/>
    <n v="609"/>
    <n v="609"/>
    <n v="609"/>
    <n v="609"/>
    <n v="609"/>
    <n v="609"/>
  </r>
  <r>
    <x v="5"/>
    <x v="47"/>
    <x v="1"/>
    <n v="0"/>
    <n v="0"/>
    <n v="0"/>
    <n v="0"/>
    <n v="0"/>
    <n v="0"/>
    <n v="0"/>
    <n v="0"/>
    <n v="0"/>
    <n v="0"/>
    <n v="0"/>
    <n v="0"/>
  </r>
  <r>
    <x v="5"/>
    <x v="48"/>
    <x v="1"/>
    <n v="404"/>
    <n v="404"/>
    <n v="404"/>
    <n v="404"/>
    <n v="404"/>
    <n v="404"/>
    <n v="404"/>
    <n v="404"/>
    <n v="404"/>
    <n v="404"/>
    <n v="404"/>
    <n v="404"/>
  </r>
  <r>
    <x v="5"/>
    <x v="49"/>
    <x v="1"/>
    <n v="0"/>
    <n v="0"/>
    <n v="0"/>
    <n v="0"/>
    <n v="0"/>
    <n v="0"/>
    <n v="0"/>
    <n v="0"/>
    <n v="0"/>
    <n v="0"/>
    <n v="0"/>
    <n v="0"/>
  </r>
  <r>
    <x v="5"/>
    <x v="50"/>
    <x v="1"/>
    <n v="404"/>
    <n v="403"/>
    <n v="429"/>
    <n v="429"/>
    <n v="429"/>
    <n v="460"/>
    <n v="460"/>
    <n v="460"/>
    <n v="460"/>
    <n v="460"/>
    <n v="460"/>
    <n v="460"/>
  </r>
  <r>
    <x v="5"/>
    <x v="51"/>
    <x v="1"/>
    <n v="0"/>
    <n v="0"/>
    <n v="0"/>
    <n v="0"/>
    <n v="0"/>
    <n v="0"/>
    <n v="0"/>
    <n v="0"/>
    <n v="0"/>
    <n v="0"/>
    <n v="0"/>
    <n v="0"/>
  </r>
  <r>
    <x v="5"/>
    <x v="52"/>
    <x v="1"/>
    <n v="1844"/>
    <n v="1844"/>
    <n v="1844"/>
    <n v="1844"/>
    <n v="1844"/>
    <n v="1844"/>
    <n v="1844"/>
    <n v="1844"/>
    <n v="1844"/>
    <n v="1844"/>
    <n v="1844"/>
    <n v="1844"/>
  </r>
  <r>
    <x v="5"/>
    <x v="53"/>
    <x v="1"/>
    <n v="0"/>
    <n v="0"/>
    <n v="0"/>
    <n v="0"/>
    <n v="0"/>
    <n v="0"/>
    <n v="0"/>
    <n v="0"/>
    <n v="0"/>
    <n v="0"/>
    <n v="0"/>
    <n v="0"/>
  </r>
  <r>
    <x v="5"/>
    <x v="54"/>
    <x v="1"/>
    <n v="0"/>
    <n v="0"/>
    <n v="0"/>
    <n v="0"/>
    <n v="0"/>
    <n v="0"/>
    <n v="0"/>
    <n v="0"/>
    <n v="0"/>
    <n v="0"/>
    <n v="0"/>
    <n v="0"/>
  </r>
  <r>
    <x v="6"/>
    <x v="55"/>
    <x v="1"/>
    <n v="0"/>
    <n v="0"/>
    <n v="0"/>
    <n v="0"/>
    <n v="0"/>
    <n v="0"/>
    <n v="0"/>
    <n v="0"/>
    <n v="0"/>
    <n v="0"/>
    <n v="0"/>
    <n v="0"/>
  </r>
  <r>
    <x v="6"/>
    <x v="56"/>
    <x v="1"/>
    <n v="90522"/>
    <n v="90522"/>
    <n v="90524"/>
    <n v="90525"/>
    <n v="90585"/>
    <n v="90610"/>
    <n v="90615"/>
    <n v="90615"/>
    <n v="90654"/>
    <n v="90675"/>
    <n v="90693"/>
    <n v="90423"/>
  </r>
  <r>
    <x v="6"/>
    <x v="57"/>
    <x v="1"/>
    <n v="6036"/>
    <n v="6036"/>
    <n v="6036"/>
    <n v="6036"/>
    <n v="6036"/>
    <n v="6036"/>
    <n v="6036"/>
    <n v="6036"/>
    <n v="6036"/>
    <n v="6036"/>
    <n v="6036"/>
    <n v="6036"/>
  </r>
  <r>
    <x v="6"/>
    <x v="58"/>
    <x v="1"/>
    <n v="0"/>
    <n v="0"/>
    <n v="0"/>
    <n v="0"/>
    <n v="0"/>
    <n v="0"/>
    <n v="0"/>
    <n v="0"/>
    <n v="0"/>
    <n v="0"/>
    <n v="0"/>
    <n v="0"/>
  </r>
  <r>
    <x v="6"/>
    <x v="59"/>
    <x v="1"/>
    <n v="89143"/>
    <n v="89143"/>
    <n v="89237"/>
    <n v="89303"/>
    <n v="89551"/>
    <n v="90497"/>
    <n v="91247"/>
    <n v="91247"/>
    <n v="91258"/>
    <n v="91280"/>
    <n v="91298"/>
    <n v="89631"/>
  </r>
  <r>
    <x v="6"/>
    <x v="60"/>
    <x v="1"/>
    <n v="0"/>
    <n v="0"/>
    <n v="0"/>
    <n v="0"/>
    <n v="0"/>
    <n v="0"/>
    <n v="0"/>
    <n v="0"/>
    <n v="0"/>
    <n v="0"/>
    <n v="0"/>
    <n v="0"/>
  </r>
  <r>
    <x v="6"/>
    <x v="61"/>
    <x v="1"/>
    <n v="146786"/>
    <n v="146816"/>
    <n v="146853"/>
    <n v="146886"/>
    <n v="146925"/>
    <n v="146956"/>
    <n v="146766"/>
    <n v="146854"/>
    <n v="147011"/>
    <n v="147179"/>
    <n v="147179"/>
    <n v="147108"/>
  </r>
  <r>
    <x v="6"/>
    <x v="62"/>
    <x v="1"/>
    <n v="15172"/>
    <n v="15172"/>
    <n v="15172"/>
    <n v="15172"/>
    <n v="15172"/>
    <n v="15172"/>
    <n v="15172"/>
    <n v="15172"/>
    <n v="15172"/>
    <n v="15172"/>
    <n v="15172"/>
    <n v="15172"/>
  </r>
  <r>
    <x v="6"/>
    <x v="63"/>
    <x v="1"/>
    <n v="0"/>
    <n v="0"/>
    <n v="0"/>
    <n v="0"/>
    <n v="0"/>
    <n v="0"/>
    <n v="0"/>
    <n v="0"/>
    <n v="0"/>
    <n v="0"/>
    <n v="0"/>
    <n v="0"/>
  </r>
  <r>
    <x v="6"/>
    <x v="64"/>
    <x v="1"/>
    <n v="129475"/>
    <n v="129501"/>
    <n v="129542"/>
    <n v="129579"/>
    <n v="129618"/>
    <n v="129653"/>
    <n v="129431"/>
    <n v="129520"/>
    <n v="129642"/>
    <n v="129810"/>
    <n v="129810"/>
    <n v="129733"/>
  </r>
  <r>
    <x v="6"/>
    <x v="65"/>
    <x v="1"/>
    <n v="0"/>
    <n v="0"/>
    <n v="0"/>
    <n v="0"/>
    <n v="0"/>
    <n v="0"/>
    <n v="0"/>
    <n v="0"/>
    <n v="0"/>
    <n v="0"/>
    <n v="0"/>
    <n v="0"/>
  </r>
  <r>
    <x v="6"/>
    <x v="66"/>
    <x v="1"/>
    <n v="0"/>
    <n v="0"/>
    <n v="0"/>
    <n v="0"/>
    <n v="0"/>
    <n v="0"/>
    <n v="0"/>
    <n v="0"/>
    <n v="0"/>
    <n v="0"/>
    <n v="0"/>
    <n v="0"/>
  </r>
  <r>
    <x v="6"/>
    <x v="67"/>
    <x v="1"/>
    <n v="0"/>
    <n v="0"/>
    <n v="0"/>
    <n v="0"/>
    <n v="0"/>
    <n v="0"/>
    <n v="0"/>
    <n v="0"/>
    <n v="0"/>
    <n v="0"/>
    <n v="0"/>
    <n v="0"/>
  </r>
  <r>
    <x v="6"/>
    <x v="68"/>
    <x v="1"/>
    <n v="43076"/>
    <n v="43076"/>
    <n v="43076"/>
    <n v="43076"/>
    <n v="43076"/>
    <n v="43076"/>
    <n v="42010"/>
    <n v="42010"/>
    <n v="42010"/>
    <n v="42010"/>
    <n v="42010"/>
    <n v="42294"/>
  </r>
  <r>
    <x v="6"/>
    <x v="69"/>
    <x v="1"/>
    <n v="0"/>
    <n v="0"/>
    <n v="0"/>
    <n v="0"/>
    <n v="0"/>
    <n v="0"/>
    <n v="0"/>
    <n v="0"/>
    <n v="0"/>
    <n v="0"/>
    <n v="0"/>
    <n v="0"/>
  </r>
  <r>
    <x v="6"/>
    <x v="70"/>
    <x v="1"/>
    <n v="44686"/>
    <n v="44686"/>
    <n v="44686"/>
    <n v="44686"/>
    <n v="44686"/>
    <n v="44686"/>
    <n v="44686"/>
    <n v="44686"/>
    <n v="44686"/>
    <n v="44686"/>
    <n v="44686"/>
    <n v="44686"/>
  </r>
  <r>
    <x v="6"/>
    <x v="71"/>
    <x v="1"/>
    <n v="0"/>
    <n v="0"/>
    <n v="0"/>
    <n v="0"/>
    <n v="0"/>
    <n v="0"/>
    <n v="0"/>
    <n v="0"/>
    <n v="0"/>
    <n v="0"/>
    <n v="0"/>
    <n v="0"/>
  </r>
  <r>
    <x v="6"/>
    <x v="72"/>
    <x v="1"/>
    <n v="18139"/>
    <n v="18139"/>
    <n v="18139"/>
    <n v="18139"/>
    <n v="18139"/>
    <n v="18139"/>
    <n v="18139"/>
    <n v="18139"/>
    <n v="18139"/>
    <n v="18139"/>
    <n v="18139"/>
    <n v="18139"/>
  </r>
  <r>
    <x v="6"/>
    <x v="73"/>
    <x v="1"/>
    <n v="0"/>
    <n v="0"/>
    <n v="0"/>
    <n v="0"/>
    <n v="0"/>
    <n v="0"/>
    <n v="0"/>
    <n v="0"/>
    <n v="0"/>
    <n v="0"/>
    <n v="0"/>
    <n v="0"/>
  </r>
  <r>
    <x v="6"/>
    <x v="74"/>
    <x v="1"/>
    <n v="882"/>
    <n v="882"/>
    <n v="882"/>
    <n v="882"/>
    <n v="882"/>
    <n v="882"/>
    <n v="882"/>
    <n v="1294"/>
    <n v="1295"/>
    <n v="1305"/>
    <n v="1305"/>
    <n v="1305"/>
  </r>
  <r>
    <x v="6"/>
    <x v="75"/>
    <x v="1"/>
    <n v="85493"/>
    <n v="85493"/>
    <n v="85493"/>
    <n v="85493"/>
    <n v="85493"/>
    <n v="85493"/>
    <n v="85493"/>
    <n v="85188"/>
    <n v="85188"/>
    <n v="85188"/>
    <n v="85188"/>
    <n v="85188"/>
  </r>
  <r>
    <x v="6"/>
    <x v="76"/>
    <x v="1"/>
    <n v="0"/>
    <n v="0"/>
    <n v="0"/>
    <n v="0"/>
    <n v="0"/>
    <n v="0"/>
    <n v="0"/>
    <n v="0"/>
    <n v="0"/>
    <n v="0"/>
    <n v="0"/>
    <n v="0"/>
  </r>
  <r>
    <x v="6"/>
    <x v="77"/>
    <x v="1"/>
    <n v="0"/>
    <n v="0"/>
    <n v="0"/>
    <n v="0"/>
    <n v="0"/>
    <n v="0"/>
    <n v="0"/>
    <n v="0"/>
    <n v="0"/>
    <n v="0"/>
    <n v="0"/>
    <n v="0"/>
  </r>
  <r>
    <x v="6"/>
    <x v="78"/>
    <x v="1"/>
    <n v="4040"/>
    <n v="4040"/>
    <n v="4040"/>
    <n v="4040"/>
    <n v="4280"/>
    <n v="4270"/>
    <n v="4270"/>
    <n v="4270"/>
    <n v="4270"/>
    <n v="4270"/>
    <n v="4270"/>
    <n v="4270"/>
  </r>
  <r>
    <x v="6"/>
    <x v="79"/>
    <x v="1"/>
    <n v="22270"/>
    <n v="22270"/>
    <n v="22342"/>
    <n v="22342"/>
    <n v="22342"/>
    <n v="22342"/>
    <n v="22342"/>
    <n v="22428"/>
    <n v="22428"/>
    <n v="22428"/>
    <n v="22428"/>
    <n v="22428"/>
  </r>
  <r>
    <x v="6"/>
    <x v="80"/>
    <x v="1"/>
    <n v="0"/>
    <n v="0"/>
    <n v="0"/>
    <n v="0"/>
    <n v="0"/>
    <n v="0"/>
    <n v="0"/>
    <n v="0"/>
    <n v="0"/>
    <n v="0"/>
    <n v="0"/>
    <n v="0"/>
  </r>
  <r>
    <x v="6"/>
    <x v="81"/>
    <x v="1"/>
    <n v="0"/>
    <n v="0"/>
    <n v="0"/>
    <n v="0"/>
    <n v="0"/>
    <n v="0"/>
    <n v="0"/>
    <n v="0"/>
    <n v="0"/>
    <n v="0"/>
    <n v="0"/>
    <n v="0"/>
  </r>
  <r>
    <x v="6"/>
    <x v="82"/>
    <x v="1"/>
    <n v="0"/>
    <n v="0"/>
    <n v="0"/>
    <n v="0"/>
    <n v="0"/>
    <n v="0"/>
    <n v="0"/>
    <n v="0"/>
    <n v="0"/>
    <n v="0"/>
    <n v="0"/>
    <n v="400"/>
  </r>
  <r>
    <x v="6"/>
    <x v="83"/>
    <x v="1"/>
    <n v="15704"/>
    <n v="15704"/>
    <n v="15704"/>
    <n v="15704"/>
    <n v="15704"/>
    <n v="15704"/>
    <n v="15704"/>
    <n v="15704"/>
    <n v="15704"/>
    <n v="15704"/>
    <n v="15704"/>
    <n v="15704"/>
  </r>
  <r>
    <x v="6"/>
    <x v="84"/>
    <x v="1"/>
    <n v="0"/>
    <n v="0"/>
    <n v="0"/>
    <n v="0"/>
    <n v="0"/>
    <n v="0"/>
    <n v="0"/>
    <n v="0"/>
    <n v="0"/>
    <n v="0"/>
    <n v="0"/>
    <n v="0"/>
  </r>
  <r>
    <x v="6"/>
    <x v="85"/>
    <x v="1"/>
    <n v="0"/>
    <n v="0"/>
    <n v="0"/>
    <n v="0"/>
    <n v="0"/>
    <n v="0"/>
    <n v="0"/>
    <n v="0"/>
    <n v="0"/>
    <n v="0"/>
    <n v="0"/>
    <n v="0"/>
  </r>
  <r>
    <x v="7"/>
    <x v="86"/>
    <x v="1"/>
    <n v="0"/>
    <n v="0"/>
    <n v="0"/>
    <n v="0"/>
    <n v="0"/>
    <n v="0"/>
    <n v="0"/>
    <n v="0"/>
    <n v="0"/>
    <n v="0"/>
    <n v="0"/>
    <n v="0"/>
  </r>
  <r>
    <x v="7"/>
    <x v="87"/>
    <x v="1"/>
    <n v="28910"/>
    <n v="28910"/>
    <n v="28910"/>
    <n v="28910"/>
    <n v="28910"/>
    <n v="28910"/>
    <n v="28910"/>
    <n v="28910"/>
    <n v="28910"/>
    <n v="28910"/>
    <n v="28910"/>
    <n v="28794"/>
  </r>
  <r>
    <x v="7"/>
    <x v="88"/>
    <x v="1"/>
    <n v="3814"/>
    <n v="3814"/>
    <n v="3814"/>
    <n v="3814"/>
    <n v="3814"/>
    <n v="3814"/>
    <n v="3814"/>
    <n v="3814"/>
    <n v="3814"/>
    <n v="3814"/>
    <n v="3814"/>
    <n v="3814"/>
  </r>
  <r>
    <x v="7"/>
    <x v="89"/>
    <x v="1"/>
    <n v="0"/>
    <n v="0"/>
    <n v="0"/>
    <n v="0"/>
    <n v="0"/>
    <n v="0"/>
    <n v="0"/>
    <n v="0"/>
    <n v="0"/>
    <n v="0"/>
    <n v="0"/>
    <n v="0"/>
  </r>
  <r>
    <x v="7"/>
    <x v="90"/>
    <x v="1"/>
    <n v="33853"/>
    <n v="33853"/>
    <n v="33853"/>
    <n v="33853"/>
    <n v="33855"/>
    <n v="34207"/>
    <n v="34385"/>
    <n v="34385"/>
    <n v="34381"/>
    <n v="34381"/>
    <n v="34381"/>
    <n v="33894"/>
  </r>
  <r>
    <x v="7"/>
    <x v="91"/>
    <x v="1"/>
    <n v="0"/>
    <n v="0"/>
    <n v="0"/>
    <n v="0"/>
    <n v="0"/>
    <n v="0"/>
    <n v="0"/>
    <n v="0"/>
    <n v="0"/>
    <n v="0"/>
    <n v="0"/>
    <n v="0"/>
  </r>
  <r>
    <x v="7"/>
    <x v="92"/>
    <x v="1"/>
    <n v="42229"/>
    <n v="42231"/>
    <n v="42230"/>
    <n v="42230"/>
    <n v="42230"/>
    <n v="42230"/>
    <n v="42230"/>
    <n v="42230"/>
    <n v="42231"/>
    <n v="42231"/>
    <n v="42231"/>
    <n v="42170"/>
  </r>
  <r>
    <x v="7"/>
    <x v="93"/>
    <x v="1"/>
    <n v="0"/>
    <n v="0"/>
    <n v="0"/>
    <n v="0"/>
    <n v="0"/>
    <n v="0"/>
    <n v="0"/>
    <n v="0"/>
    <n v="0"/>
    <n v="0"/>
    <n v="0"/>
    <n v="0"/>
  </r>
  <r>
    <x v="7"/>
    <x v="94"/>
    <x v="1"/>
    <n v="0"/>
    <n v="0"/>
    <n v="0"/>
    <n v="0"/>
    <n v="0"/>
    <n v="0"/>
    <n v="0"/>
    <n v="0"/>
    <n v="0"/>
    <n v="0"/>
    <n v="0"/>
    <n v="0"/>
  </r>
  <r>
    <x v="7"/>
    <x v="95"/>
    <x v="1"/>
    <n v="39094"/>
    <n v="39094"/>
    <n v="39796"/>
    <n v="39788"/>
    <n v="39788"/>
    <n v="39788"/>
    <n v="39788"/>
    <n v="39788"/>
    <n v="39790"/>
    <n v="39789"/>
    <n v="39789"/>
    <n v="39956"/>
  </r>
  <r>
    <x v="7"/>
    <x v="96"/>
    <x v="1"/>
    <n v="0"/>
    <n v="0"/>
    <n v="0"/>
    <n v="0"/>
    <n v="0"/>
    <n v="0"/>
    <n v="0"/>
    <n v="0"/>
    <n v="0"/>
    <n v="0"/>
    <n v="0"/>
    <n v="0"/>
  </r>
  <r>
    <x v="7"/>
    <x v="97"/>
    <x v="1"/>
    <n v="0"/>
    <n v="0"/>
    <n v="0"/>
    <n v="0"/>
    <n v="0"/>
    <n v="0"/>
    <n v="0"/>
    <n v="0"/>
    <n v="0"/>
    <n v="0"/>
    <n v="0"/>
    <n v="0"/>
  </r>
  <r>
    <x v="7"/>
    <x v="98"/>
    <x v="1"/>
    <n v="20711"/>
    <n v="20711"/>
    <n v="20711"/>
    <n v="20711"/>
    <n v="20711"/>
    <n v="20711"/>
    <n v="20711"/>
    <n v="20711"/>
    <n v="20711"/>
    <n v="20711"/>
    <n v="20711"/>
    <n v="22983"/>
  </r>
  <r>
    <x v="7"/>
    <x v="99"/>
    <x v="1"/>
    <n v="0"/>
    <n v="0"/>
    <n v="0"/>
    <n v="0"/>
    <n v="0"/>
    <n v="0"/>
    <n v="0"/>
    <n v="0"/>
    <n v="0"/>
    <n v="0"/>
    <n v="0"/>
    <n v="0"/>
  </r>
  <r>
    <x v="7"/>
    <x v="100"/>
    <x v="1"/>
    <n v="18176"/>
    <n v="18176"/>
    <n v="18176"/>
    <n v="18176"/>
    <n v="18176"/>
    <n v="18176"/>
    <n v="18176"/>
    <n v="18176"/>
    <n v="18176"/>
    <n v="18176"/>
    <n v="18176"/>
    <n v="18176"/>
  </r>
  <r>
    <x v="7"/>
    <x v="101"/>
    <x v="1"/>
    <n v="0"/>
    <n v="0"/>
    <n v="0"/>
    <n v="0"/>
    <n v="0"/>
    <n v="0"/>
    <n v="0"/>
    <n v="0"/>
    <n v="0"/>
    <n v="0"/>
    <n v="0"/>
    <n v="0"/>
  </r>
  <r>
    <x v="7"/>
    <x v="102"/>
    <x v="1"/>
    <n v="16174"/>
    <n v="16174"/>
    <n v="16174"/>
    <n v="16174"/>
    <n v="16174"/>
    <n v="16174"/>
    <n v="16174"/>
    <n v="16174"/>
    <n v="16174"/>
    <n v="16174"/>
    <n v="16174"/>
    <n v="16174"/>
  </r>
  <r>
    <x v="7"/>
    <x v="103"/>
    <x v="1"/>
    <n v="0"/>
    <n v="0"/>
    <n v="0"/>
    <n v="0"/>
    <n v="0"/>
    <n v="0"/>
    <n v="0"/>
    <n v="0"/>
    <n v="0"/>
    <n v="0"/>
    <n v="0"/>
    <n v="0"/>
  </r>
  <r>
    <x v="7"/>
    <x v="104"/>
    <x v="1"/>
    <n v="1408"/>
    <n v="1408"/>
    <n v="1408"/>
    <n v="1408"/>
    <n v="1408"/>
    <n v="1408"/>
    <n v="1828"/>
    <n v="1825"/>
    <n v="1825"/>
    <n v="1825"/>
    <n v="1825"/>
    <n v="1829"/>
  </r>
  <r>
    <x v="7"/>
    <x v="105"/>
    <x v="1"/>
    <n v="0"/>
    <n v="0"/>
    <n v="0"/>
    <n v="0"/>
    <n v="0"/>
    <n v="0"/>
    <n v="0"/>
    <n v="0"/>
    <n v="0"/>
    <n v="0"/>
    <n v="0"/>
    <n v="0"/>
  </r>
  <r>
    <x v="7"/>
    <x v="106"/>
    <x v="1"/>
    <n v="88275"/>
    <n v="88275"/>
    <n v="88275"/>
    <n v="88275"/>
    <n v="88275"/>
    <n v="88275"/>
    <n v="88117"/>
    <n v="88117"/>
    <n v="88117"/>
    <n v="88117"/>
    <n v="88117"/>
    <n v="88117"/>
  </r>
  <r>
    <x v="7"/>
    <x v="107"/>
    <x v="1"/>
    <n v="0"/>
    <n v="0"/>
    <n v="0"/>
    <n v="0"/>
    <n v="0"/>
    <n v="0"/>
    <n v="0"/>
    <n v="0"/>
    <n v="0"/>
    <n v="0"/>
    <n v="0"/>
    <n v="0"/>
  </r>
  <r>
    <x v="7"/>
    <x v="108"/>
    <x v="1"/>
    <n v="1251"/>
    <n v="1251"/>
    <n v="1251"/>
    <n v="1251"/>
    <n v="1696"/>
    <n v="1696"/>
    <n v="1697"/>
    <n v="1697"/>
    <n v="1697"/>
    <n v="1697"/>
    <n v="1697"/>
    <n v="1697"/>
  </r>
  <r>
    <x v="7"/>
    <x v="109"/>
    <x v="1"/>
    <n v="23467"/>
    <n v="23467"/>
    <n v="23467"/>
    <n v="23467"/>
    <n v="23467"/>
    <n v="23467"/>
    <n v="23467"/>
    <n v="23467"/>
    <n v="23467"/>
    <n v="23467"/>
    <n v="23467"/>
    <n v="23467"/>
  </r>
  <r>
    <x v="7"/>
    <x v="110"/>
    <x v="1"/>
    <n v="0"/>
    <n v="0"/>
    <n v="0"/>
    <n v="0"/>
    <n v="0"/>
    <n v="0"/>
    <n v="0"/>
    <n v="0"/>
    <n v="0"/>
    <n v="0"/>
    <n v="0"/>
    <n v="0"/>
  </r>
  <r>
    <x v="7"/>
    <x v="111"/>
    <x v="1"/>
    <n v="0"/>
    <n v="0"/>
    <n v="0"/>
    <n v="0"/>
    <n v="0"/>
    <n v="0"/>
    <n v="0"/>
    <n v="0"/>
    <n v="0"/>
    <n v="0"/>
    <n v="0"/>
    <n v="0"/>
  </r>
  <r>
    <x v="7"/>
    <x v="112"/>
    <x v="1"/>
    <n v="1553"/>
    <n v="1553"/>
    <n v="1553"/>
    <n v="1553"/>
    <n v="1553"/>
    <n v="1553"/>
    <n v="1553"/>
    <n v="1553"/>
    <n v="1553"/>
    <n v="1553"/>
    <n v="3575"/>
    <n v="3692"/>
  </r>
  <r>
    <x v="7"/>
    <x v="113"/>
    <x v="1"/>
    <n v="20479"/>
    <n v="20479"/>
    <n v="20479"/>
    <n v="20479"/>
    <n v="20479"/>
    <n v="20479"/>
    <n v="20479"/>
    <n v="20479"/>
    <n v="20479"/>
    <n v="20479"/>
    <n v="20469"/>
    <n v="20469"/>
  </r>
  <r>
    <x v="7"/>
    <x v="114"/>
    <x v="1"/>
    <n v="0"/>
    <n v="0"/>
    <n v="0"/>
    <n v="0"/>
    <n v="0"/>
    <n v="0"/>
    <n v="0"/>
    <n v="0"/>
    <n v="0"/>
    <n v="0"/>
    <n v="0"/>
    <n v="0"/>
  </r>
  <r>
    <x v="7"/>
    <x v="115"/>
    <x v="1"/>
    <n v="0"/>
    <n v="0"/>
    <n v="0"/>
    <n v="0"/>
    <n v="0"/>
    <n v="0"/>
    <n v="0"/>
    <n v="0"/>
    <n v="0"/>
    <n v="0"/>
    <n v="0"/>
    <n v="0"/>
  </r>
  <r>
    <x v="7"/>
    <x v="116"/>
    <x v="1"/>
    <n v="0"/>
    <n v="0"/>
    <n v="0"/>
    <n v="0"/>
    <n v="0"/>
    <n v="0"/>
    <n v="0"/>
    <n v="0"/>
    <n v="0"/>
    <n v="0"/>
    <n v="0"/>
    <n v="0"/>
  </r>
  <r>
    <x v="8"/>
    <x v="117"/>
    <x v="1"/>
    <n v="7384"/>
    <n v="7384"/>
    <n v="7384"/>
    <n v="7384"/>
    <n v="7402"/>
    <n v="7402"/>
    <n v="7403"/>
    <n v="7403"/>
    <n v="7404"/>
    <n v="7404"/>
    <n v="7405"/>
    <n v="7339"/>
  </r>
  <r>
    <x v="8"/>
    <x v="118"/>
    <x v="1"/>
    <n v="2273"/>
    <n v="2273"/>
    <n v="2273"/>
    <n v="2273"/>
    <n v="2273"/>
    <n v="2273"/>
    <n v="2273"/>
    <n v="2273"/>
    <n v="2273"/>
    <n v="2273"/>
    <n v="2273"/>
    <n v="2273"/>
  </r>
  <r>
    <x v="8"/>
    <x v="119"/>
    <x v="1"/>
    <n v="0"/>
    <n v="0"/>
    <n v="0"/>
    <n v="0"/>
    <n v="0"/>
    <n v="0"/>
    <n v="0"/>
    <n v="0"/>
    <n v="0"/>
    <n v="0"/>
    <n v="0"/>
    <n v="0"/>
  </r>
  <r>
    <x v="8"/>
    <x v="120"/>
    <x v="1"/>
    <n v="4130"/>
    <n v="4130"/>
    <n v="4130"/>
    <n v="4130"/>
    <n v="4149"/>
    <n v="4149"/>
    <n v="4150"/>
    <n v="4150"/>
    <n v="4150"/>
    <n v="4151"/>
    <n v="4152"/>
    <n v="4085"/>
  </r>
  <r>
    <x v="8"/>
    <x v="121"/>
    <x v="1"/>
    <n v="0"/>
    <n v="0"/>
    <n v="0"/>
    <n v="0"/>
    <n v="0"/>
    <n v="0"/>
    <n v="0"/>
    <n v="0"/>
    <n v="0"/>
    <n v="0"/>
    <n v="0"/>
    <n v="0"/>
  </r>
  <r>
    <x v="8"/>
    <x v="122"/>
    <x v="1"/>
    <n v="7144"/>
    <n v="7145"/>
    <n v="7146"/>
    <n v="7149"/>
    <n v="7150"/>
    <n v="7162"/>
    <n v="7144"/>
    <n v="7231"/>
    <n v="7235"/>
    <n v="7236"/>
    <n v="7236"/>
    <n v="7258"/>
  </r>
  <r>
    <x v="8"/>
    <x v="123"/>
    <x v="1"/>
    <n v="7639"/>
    <n v="7639"/>
    <n v="7639"/>
    <n v="7639"/>
    <n v="7639"/>
    <n v="7639"/>
    <n v="7639"/>
    <n v="7639"/>
    <n v="7639"/>
    <n v="7639"/>
    <n v="7639"/>
    <n v="7639"/>
  </r>
  <r>
    <x v="8"/>
    <x v="124"/>
    <x v="1"/>
    <n v="0"/>
    <n v="0"/>
    <n v="0"/>
    <n v="0"/>
    <n v="0"/>
    <n v="0"/>
    <n v="0"/>
    <n v="0"/>
    <n v="0"/>
    <n v="0"/>
    <n v="0"/>
    <n v="0"/>
  </r>
  <r>
    <x v="8"/>
    <x v="125"/>
    <x v="1"/>
    <n v="6465"/>
    <n v="6466"/>
    <n v="6467"/>
    <n v="6470"/>
    <n v="6471"/>
    <n v="6483"/>
    <n v="6465"/>
    <n v="6552"/>
    <n v="6556"/>
    <n v="6556"/>
    <n v="6556"/>
    <n v="6568"/>
  </r>
  <r>
    <x v="8"/>
    <x v="126"/>
    <x v="1"/>
    <n v="0"/>
    <n v="0"/>
    <n v="0"/>
    <n v="0"/>
    <n v="0"/>
    <n v="0"/>
    <n v="0"/>
    <n v="0"/>
    <n v="0"/>
    <n v="0"/>
    <n v="0"/>
    <n v="0"/>
  </r>
  <r>
    <x v="8"/>
    <x v="127"/>
    <x v="1"/>
    <n v="0"/>
    <n v="0"/>
    <n v="0"/>
    <n v="0"/>
    <n v="0"/>
    <n v="0"/>
    <n v="0"/>
    <n v="0"/>
    <n v="0"/>
    <n v="0"/>
    <n v="0"/>
    <n v="0"/>
  </r>
  <r>
    <x v="8"/>
    <x v="128"/>
    <x v="1"/>
    <n v="0"/>
    <n v="0"/>
    <n v="0"/>
    <n v="0"/>
    <n v="0"/>
    <n v="0"/>
    <n v="0"/>
    <n v="0"/>
    <n v="0"/>
    <n v="0"/>
    <n v="0"/>
    <n v="0"/>
  </r>
  <r>
    <x v="8"/>
    <x v="129"/>
    <x v="1"/>
    <n v="1679"/>
    <n v="1679"/>
    <n v="1679"/>
    <n v="1679"/>
    <n v="1679"/>
    <n v="1679"/>
    <n v="1679"/>
    <n v="1679"/>
    <n v="1679"/>
    <n v="1679"/>
    <n v="1679"/>
    <n v="1679"/>
  </r>
  <r>
    <x v="8"/>
    <x v="130"/>
    <x v="1"/>
    <n v="0"/>
    <n v="0"/>
    <n v="0"/>
    <n v="0"/>
    <n v="0"/>
    <n v="0"/>
    <n v="0"/>
    <n v="0"/>
    <n v="0"/>
    <n v="0"/>
    <n v="0"/>
    <n v="0"/>
  </r>
  <r>
    <x v="8"/>
    <x v="131"/>
    <x v="1"/>
    <n v="1412"/>
    <n v="1412"/>
    <n v="1412"/>
    <n v="1412"/>
    <n v="1412"/>
    <n v="1412"/>
    <n v="1412"/>
    <n v="1412"/>
    <n v="1412"/>
    <n v="1412"/>
    <n v="1412"/>
    <n v="1412"/>
  </r>
  <r>
    <x v="8"/>
    <x v="132"/>
    <x v="1"/>
    <n v="0"/>
    <n v="0"/>
    <n v="0"/>
    <n v="0"/>
    <n v="0"/>
    <n v="0"/>
    <n v="0"/>
    <n v="0"/>
    <n v="0"/>
    <n v="0"/>
    <n v="0"/>
    <n v="0"/>
  </r>
  <r>
    <x v="8"/>
    <x v="133"/>
    <x v="1"/>
    <n v="962"/>
    <n v="962"/>
    <n v="962"/>
    <n v="962"/>
    <n v="962"/>
    <n v="962"/>
    <n v="962"/>
    <n v="962"/>
    <n v="962"/>
    <n v="962"/>
    <n v="962"/>
    <n v="962"/>
  </r>
  <r>
    <x v="8"/>
    <x v="134"/>
    <x v="1"/>
    <n v="0"/>
    <n v="0"/>
    <n v="0"/>
    <n v="0"/>
    <n v="0"/>
    <n v="0"/>
    <n v="0"/>
    <n v="0"/>
    <n v="0"/>
    <n v="0"/>
    <n v="0"/>
    <n v="0"/>
  </r>
  <r>
    <x v="8"/>
    <x v="135"/>
    <x v="1"/>
    <n v="0"/>
    <n v="0"/>
    <n v="0"/>
    <n v="0"/>
    <n v="0"/>
    <n v="0"/>
    <n v="0"/>
    <n v="0"/>
    <n v="0"/>
    <n v="0"/>
    <n v="0"/>
    <n v="0"/>
  </r>
  <r>
    <x v="8"/>
    <x v="136"/>
    <x v="1"/>
    <n v="0"/>
    <n v="0"/>
    <n v="0"/>
    <n v="0"/>
    <n v="0"/>
    <n v="0"/>
    <n v="0"/>
    <n v="0"/>
    <n v="0"/>
    <n v="0"/>
    <n v="0"/>
    <n v="0"/>
  </r>
  <r>
    <x v="8"/>
    <x v="137"/>
    <x v="1"/>
    <n v="7301"/>
    <n v="7301"/>
    <n v="7301"/>
    <n v="7301"/>
    <n v="7301"/>
    <n v="7301"/>
    <n v="7301"/>
    <n v="7301"/>
    <n v="7301"/>
    <n v="7301"/>
    <n v="7301"/>
    <n v="7301"/>
  </r>
  <r>
    <x v="8"/>
    <x v="138"/>
    <x v="1"/>
    <n v="0"/>
    <n v="0"/>
    <n v="0"/>
    <n v="0"/>
    <n v="0"/>
    <n v="0"/>
    <n v="0"/>
    <n v="0"/>
    <n v="0"/>
    <n v="0"/>
    <n v="0"/>
    <n v="0"/>
  </r>
  <r>
    <x v="8"/>
    <x v="139"/>
    <x v="1"/>
    <n v="0"/>
    <n v="0"/>
    <n v="0"/>
    <n v="0"/>
    <n v="0"/>
    <n v="0"/>
    <n v="0"/>
    <n v="0"/>
    <n v="0"/>
    <n v="0"/>
    <n v="0"/>
    <n v="0"/>
  </r>
  <r>
    <x v="8"/>
    <x v="140"/>
    <x v="1"/>
    <n v="2200"/>
    <n v="2200"/>
    <n v="2200"/>
    <n v="2200"/>
    <n v="2200"/>
    <n v="2200"/>
    <n v="2200"/>
    <n v="2200"/>
    <n v="2200"/>
    <n v="2200"/>
    <n v="2200"/>
    <n v="2200"/>
  </r>
  <r>
    <x v="8"/>
    <x v="141"/>
    <x v="1"/>
    <n v="0"/>
    <n v="0"/>
    <n v="0"/>
    <n v="0"/>
    <n v="0"/>
    <n v="0"/>
    <n v="0"/>
    <n v="0"/>
    <n v="0"/>
    <n v="0"/>
    <n v="0"/>
    <n v="0"/>
  </r>
  <r>
    <x v="8"/>
    <x v="142"/>
    <x v="1"/>
    <n v="0"/>
    <n v="0"/>
    <n v="0"/>
    <n v="0"/>
    <n v="0"/>
    <n v="0"/>
    <n v="0"/>
    <n v="0"/>
    <n v="0"/>
    <n v="0"/>
    <n v="0"/>
    <n v="0"/>
  </r>
  <r>
    <x v="8"/>
    <x v="143"/>
    <x v="1"/>
    <n v="10"/>
    <n v="10"/>
    <n v="10"/>
    <n v="10"/>
    <n v="10"/>
    <n v="10"/>
    <n v="10"/>
    <n v="10"/>
    <n v="10"/>
    <n v="78"/>
    <n v="78"/>
    <n v="78"/>
  </r>
  <r>
    <x v="8"/>
    <x v="144"/>
    <x v="1"/>
    <n v="660"/>
    <n v="660"/>
    <n v="660"/>
    <n v="660"/>
    <n v="660"/>
    <n v="660"/>
    <n v="660"/>
    <n v="660"/>
    <n v="660"/>
    <n v="660"/>
    <n v="660"/>
    <n v="660"/>
  </r>
  <r>
    <x v="8"/>
    <x v="145"/>
    <x v="1"/>
    <n v="0"/>
    <n v="0"/>
    <n v="0"/>
    <n v="0"/>
    <n v="0"/>
    <n v="0"/>
    <n v="0"/>
    <n v="0"/>
    <n v="0"/>
    <n v="0"/>
    <n v="0"/>
    <n v="0"/>
  </r>
  <r>
    <x v="8"/>
    <x v="146"/>
    <x v="1"/>
    <n v="0"/>
    <n v="0"/>
    <n v="0"/>
    <n v="0"/>
    <n v="0"/>
    <n v="0"/>
    <n v="0"/>
    <n v="0"/>
    <n v="0"/>
    <n v="0"/>
    <n v="0"/>
    <n v="0"/>
  </r>
  <r>
    <x v="8"/>
    <x v="147"/>
    <x v="1"/>
    <n v="0"/>
    <n v="0"/>
    <n v="0"/>
    <n v="0"/>
    <n v="0"/>
    <n v="0"/>
    <n v="0"/>
    <n v="0"/>
    <n v="0"/>
    <n v="0"/>
    <n v="0"/>
    <n v="0"/>
  </r>
  <r>
    <x v="9"/>
    <x v="148"/>
    <x v="1"/>
    <n v="0"/>
    <n v="0"/>
    <n v="0"/>
    <n v="0"/>
    <n v="0"/>
    <n v="0"/>
    <n v="0"/>
    <n v="0"/>
    <n v="0"/>
    <n v="0"/>
    <n v="0"/>
    <n v="0"/>
  </r>
  <r>
    <x v="9"/>
    <x v="149"/>
    <x v="1"/>
    <n v="989"/>
    <n v="989"/>
    <n v="989"/>
    <n v="989"/>
    <n v="989"/>
    <n v="989"/>
    <n v="989"/>
    <n v="989"/>
    <n v="989"/>
    <n v="989"/>
    <n v="989"/>
    <n v="987"/>
  </r>
  <r>
    <x v="9"/>
    <x v="150"/>
    <x v="1"/>
    <n v="6205"/>
    <n v="6205"/>
    <n v="6205"/>
    <n v="6205"/>
    <n v="6205"/>
    <n v="6205"/>
    <n v="6205"/>
    <n v="6205"/>
    <n v="6205"/>
    <n v="6205"/>
    <n v="6205"/>
    <n v="6205"/>
  </r>
  <r>
    <x v="9"/>
    <x v="151"/>
    <x v="1"/>
    <n v="0"/>
    <n v="0"/>
    <n v="0"/>
    <n v="0"/>
    <n v="0"/>
    <n v="0"/>
    <n v="0"/>
    <n v="0"/>
    <n v="0"/>
    <n v="0"/>
    <n v="0"/>
    <n v="0"/>
  </r>
  <r>
    <x v="9"/>
    <x v="152"/>
    <x v="1"/>
    <n v="252"/>
    <n v="252"/>
    <n v="252"/>
    <n v="252"/>
    <n v="252"/>
    <n v="252"/>
    <n v="252"/>
    <n v="252"/>
    <n v="252"/>
    <n v="252"/>
    <n v="252"/>
    <n v="252"/>
  </r>
  <r>
    <x v="9"/>
    <x v="153"/>
    <x v="1"/>
    <n v="0"/>
    <n v="0"/>
    <n v="0"/>
    <n v="0"/>
    <n v="0"/>
    <n v="0"/>
    <n v="0"/>
    <n v="0"/>
    <n v="0"/>
    <n v="0"/>
    <n v="0"/>
    <n v="0"/>
  </r>
  <r>
    <x v="9"/>
    <x v="154"/>
    <x v="1"/>
    <n v="0"/>
    <n v="0"/>
    <n v="0"/>
    <n v="0"/>
    <n v="0"/>
    <n v="0"/>
    <n v="0"/>
    <n v="0"/>
    <n v="0"/>
    <n v="0"/>
    <n v="0"/>
    <n v="0"/>
  </r>
  <r>
    <x v="9"/>
    <x v="155"/>
    <x v="1"/>
    <n v="1120"/>
    <n v="1120"/>
    <n v="1120"/>
    <n v="1120"/>
    <n v="1120"/>
    <n v="1120"/>
    <n v="1120"/>
    <n v="1120"/>
    <n v="1120"/>
    <n v="1120"/>
    <n v="1120"/>
    <n v="1117"/>
  </r>
  <r>
    <x v="9"/>
    <x v="156"/>
    <x v="1"/>
    <n v="0"/>
    <n v="0"/>
    <n v="0"/>
    <n v="0"/>
    <n v="0"/>
    <n v="0"/>
    <n v="0"/>
    <n v="0"/>
    <n v="0"/>
    <n v="0"/>
    <n v="0"/>
    <n v="0"/>
  </r>
  <r>
    <x v="9"/>
    <x v="157"/>
    <x v="1"/>
    <n v="1071"/>
    <n v="1071"/>
    <n v="1071"/>
    <n v="1071"/>
    <n v="1071"/>
    <n v="1071"/>
    <n v="1071"/>
    <n v="1071"/>
    <n v="1071"/>
    <n v="1071"/>
    <n v="1071"/>
    <n v="1070"/>
  </r>
  <r>
    <x v="9"/>
    <x v="158"/>
    <x v="1"/>
    <n v="4326"/>
    <n v="4326"/>
    <n v="4326"/>
    <n v="4326"/>
    <n v="4326"/>
    <n v="4326"/>
    <n v="4326"/>
    <n v="4326"/>
    <n v="4326"/>
    <n v="4326"/>
    <n v="4326"/>
    <n v="4326"/>
  </r>
  <r>
    <x v="9"/>
    <x v="159"/>
    <x v="1"/>
    <n v="0"/>
    <n v="0"/>
    <n v="0"/>
    <n v="0"/>
    <n v="0"/>
    <n v="0"/>
    <n v="0"/>
    <n v="0"/>
    <n v="0"/>
    <n v="0"/>
    <n v="0"/>
    <n v="0"/>
  </r>
  <r>
    <x v="9"/>
    <x v="160"/>
    <x v="1"/>
    <n v="0"/>
    <n v="0"/>
    <n v="0"/>
    <n v="0"/>
    <n v="0"/>
    <n v="0"/>
    <n v="0"/>
    <n v="0"/>
    <n v="0"/>
    <n v="0"/>
    <n v="0"/>
    <n v="0"/>
  </r>
  <r>
    <x v="9"/>
    <x v="161"/>
    <x v="1"/>
    <n v="1193"/>
    <n v="1193"/>
    <n v="1193"/>
    <n v="1193"/>
    <n v="1193"/>
    <n v="1193"/>
    <n v="1193"/>
    <n v="1193"/>
    <n v="1193"/>
    <n v="1193"/>
    <n v="1193"/>
    <n v="1192"/>
  </r>
  <r>
    <x v="9"/>
    <x v="162"/>
    <x v="1"/>
    <n v="0"/>
    <n v="0"/>
    <n v="0"/>
    <n v="0"/>
    <n v="0"/>
    <n v="0"/>
    <n v="0"/>
    <n v="0"/>
    <n v="0"/>
    <n v="0"/>
    <n v="0"/>
    <n v="0"/>
  </r>
  <r>
    <x v="9"/>
    <x v="163"/>
    <x v="1"/>
    <n v="0"/>
    <n v="0"/>
    <n v="0"/>
    <n v="0"/>
    <n v="0"/>
    <n v="0"/>
    <n v="0"/>
    <n v="0"/>
    <n v="0"/>
    <n v="0"/>
    <n v="0"/>
    <n v="0"/>
  </r>
  <r>
    <x v="9"/>
    <x v="164"/>
    <x v="1"/>
    <n v="63"/>
    <n v="63"/>
    <n v="63"/>
    <n v="63"/>
    <n v="63"/>
    <n v="63"/>
    <n v="63"/>
    <n v="63"/>
    <n v="63"/>
    <n v="63"/>
    <n v="63"/>
    <n v="63"/>
  </r>
  <r>
    <x v="9"/>
    <x v="165"/>
    <x v="1"/>
    <n v="0"/>
    <n v="0"/>
    <n v="0"/>
    <n v="0"/>
    <n v="0"/>
    <n v="0"/>
    <n v="0"/>
    <n v="0"/>
    <n v="0"/>
    <n v="0"/>
    <n v="0"/>
    <n v="0"/>
  </r>
  <r>
    <x v="9"/>
    <x v="166"/>
    <x v="1"/>
    <n v="336"/>
    <n v="336"/>
    <n v="336"/>
    <n v="336"/>
    <n v="336"/>
    <n v="336"/>
    <n v="336"/>
    <n v="336"/>
    <n v="336"/>
    <n v="336"/>
    <n v="336"/>
    <n v="336"/>
  </r>
  <r>
    <x v="9"/>
    <x v="167"/>
    <x v="1"/>
    <n v="0"/>
    <n v="0"/>
    <n v="0"/>
    <n v="0"/>
    <n v="0"/>
    <n v="0"/>
    <n v="0"/>
    <n v="0"/>
    <n v="0"/>
    <n v="0"/>
    <n v="0"/>
    <n v="0"/>
  </r>
  <r>
    <x v="9"/>
    <x v="168"/>
    <x v="1"/>
    <n v="0"/>
    <n v="0"/>
    <n v="0"/>
    <n v="0"/>
    <n v="0"/>
    <n v="0"/>
    <n v="0"/>
    <n v="0"/>
    <n v="0"/>
    <n v="0"/>
    <n v="0"/>
    <n v="0"/>
  </r>
  <r>
    <x v="9"/>
    <x v="169"/>
    <x v="1"/>
    <n v="6"/>
    <n v="6"/>
    <n v="6"/>
    <n v="6"/>
    <n v="6"/>
    <n v="6"/>
    <n v="6"/>
    <n v="6"/>
    <n v="6"/>
    <n v="6"/>
    <n v="6"/>
    <n v="6"/>
  </r>
  <r>
    <x v="9"/>
    <x v="170"/>
    <x v="1"/>
    <n v="0"/>
    <n v="0"/>
    <n v="0"/>
    <n v="0"/>
    <n v="0"/>
    <n v="0"/>
    <n v="0"/>
    <n v="0"/>
    <n v="0"/>
    <n v="0"/>
    <n v="0"/>
    <n v="0"/>
  </r>
  <r>
    <x v="9"/>
    <x v="171"/>
    <x v="1"/>
    <n v="0"/>
    <n v="0"/>
    <n v="0"/>
    <n v="0"/>
    <n v="0"/>
    <n v="0"/>
    <n v="0"/>
    <n v="0"/>
    <n v="0"/>
    <n v="0"/>
    <n v="0"/>
    <n v="0"/>
  </r>
  <r>
    <x v="9"/>
    <x v="172"/>
    <x v="1"/>
    <n v="0"/>
    <n v="0"/>
    <n v="0"/>
    <n v="0"/>
    <n v="0"/>
    <n v="0"/>
    <n v="0"/>
    <n v="11"/>
    <n v="11"/>
    <n v="11"/>
    <n v="11"/>
    <n v="11"/>
  </r>
  <r>
    <x v="9"/>
    <x v="173"/>
    <x v="1"/>
    <n v="153"/>
    <n v="153"/>
    <n v="153"/>
    <n v="153"/>
    <n v="153"/>
    <n v="153"/>
    <n v="153"/>
    <n v="153"/>
    <n v="153"/>
    <n v="153"/>
    <n v="153"/>
    <n v="153"/>
  </r>
  <r>
    <x v="9"/>
    <x v="174"/>
    <x v="1"/>
    <n v="0"/>
    <n v="0"/>
    <n v="0"/>
    <n v="0"/>
    <n v="0"/>
    <n v="0"/>
    <n v="0"/>
    <n v="0"/>
    <n v="0"/>
    <n v="0"/>
    <n v="0"/>
    <n v="0"/>
  </r>
  <r>
    <x v="9"/>
    <x v="175"/>
    <x v="1"/>
    <n v="0"/>
    <n v="0"/>
    <n v="0"/>
    <n v="0"/>
    <n v="0"/>
    <n v="0"/>
    <n v="0"/>
    <n v="0"/>
    <n v="0"/>
    <n v="0"/>
    <n v="0"/>
    <n v="0"/>
  </r>
  <r>
    <x v="9"/>
    <x v="176"/>
    <x v="1"/>
    <n v="72"/>
    <n v="72"/>
    <n v="72"/>
    <n v="72"/>
    <n v="72"/>
    <n v="72"/>
    <n v="72"/>
    <n v="72"/>
    <n v="72"/>
    <n v="72"/>
    <n v="72"/>
    <n v="72"/>
  </r>
  <r>
    <x v="9"/>
    <x v="177"/>
    <x v="1"/>
    <n v="110"/>
    <n v="110"/>
    <n v="110"/>
    <n v="110"/>
    <n v="110"/>
    <n v="110"/>
    <n v="110"/>
    <n v="110"/>
    <n v="110"/>
    <n v="110"/>
    <n v="110"/>
    <n v="110"/>
  </r>
  <r>
    <x v="9"/>
    <x v="178"/>
    <x v="1"/>
    <n v="0"/>
    <n v="0"/>
    <n v="0"/>
    <n v="0"/>
    <n v="0"/>
    <n v="0"/>
    <n v="0"/>
    <n v="0"/>
    <n v="0"/>
    <n v="0"/>
    <n v="0"/>
    <n v="0"/>
  </r>
  <r>
    <x v="9"/>
    <x v="179"/>
    <x v="1"/>
    <n v="0"/>
    <n v="0"/>
    <n v="0"/>
    <n v="0"/>
    <n v="0"/>
    <n v="0"/>
    <n v="0"/>
    <n v="0"/>
    <n v="0"/>
    <n v="0"/>
    <n v="0"/>
    <n v="0"/>
  </r>
  <r>
    <x v="10"/>
    <x v="180"/>
    <x v="1"/>
    <n v="253"/>
    <n v="253"/>
    <n v="253"/>
    <n v="253"/>
    <n v="253"/>
    <n v="253"/>
    <n v="253"/>
    <n v="253"/>
    <n v="253"/>
    <n v="253"/>
    <n v="253"/>
    <n v="253"/>
  </r>
  <r>
    <x v="10"/>
    <x v="181"/>
    <x v="1"/>
    <n v="99770"/>
    <n v="99770"/>
    <n v="99770"/>
    <n v="99770"/>
    <n v="99770"/>
    <n v="99770"/>
    <n v="99770"/>
    <n v="99770"/>
    <n v="99770"/>
    <n v="99770"/>
    <n v="99770"/>
    <n v="90567"/>
  </r>
  <r>
    <x v="11"/>
    <x v="182"/>
    <x v="2"/>
    <n v="10"/>
    <n v="10"/>
    <n v="10"/>
    <n v="10"/>
    <n v="10"/>
    <n v="10"/>
    <n v="10"/>
    <n v="10"/>
    <n v="10"/>
    <n v="10"/>
    <n v="10"/>
    <n v="10"/>
  </r>
  <r>
    <x v="11"/>
    <x v="183"/>
    <x v="2"/>
    <n v="0"/>
    <n v="0"/>
    <n v="0"/>
    <n v="0"/>
    <n v="0"/>
    <n v="0"/>
    <n v="0"/>
    <n v="0"/>
    <n v="0"/>
    <n v="0"/>
    <n v="0"/>
    <n v="0"/>
  </r>
  <r>
    <x v="11"/>
    <x v="184"/>
    <x v="2"/>
    <n v="4389"/>
    <n v="4390"/>
    <n v="4390"/>
    <n v="4390"/>
    <n v="4390"/>
    <n v="4390"/>
    <n v="4390"/>
    <n v="4390"/>
    <n v="4390"/>
    <n v="4390"/>
    <n v="4390"/>
    <n v="4510"/>
  </r>
  <r>
    <x v="11"/>
    <x v="185"/>
    <x v="2"/>
    <n v="0"/>
    <n v="0"/>
    <n v="0"/>
    <n v="0"/>
    <n v="0"/>
    <n v="0"/>
    <n v="0"/>
    <n v="0"/>
    <n v="0"/>
    <n v="0"/>
    <n v="0"/>
    <n v="0"/>
  </r>
  <r>
    <x v="11"/>
    <x v="186"/>
    <x v="2"/>
    <n v="0"/>
    <n v="0"/>
    <n v="0"/>
    <n v="0"/>
    <n v="0"/>
    <n v="0"/>
    <n v="0"/>
    <n v="0"/>
    <n v="0"/>
    <n v="0"/>
    <n v="0"/>
    <n v="0"/>
  </r>
  <r>
    <x v="11"/>
    <x v="187"/>
    <x v="2"/>
    <n v="522"/>
    <n v="522"/>
    <n v="522"/>
    <n v="522"/>
    <n v="522"/>
    <n v="522"/>
    <n v="522"/>
    <n v="522"/>
    <n v="522"/>
    <n v="522"/>
    <n v="522"/>
    <n v="522"/>
  </r>
  <r>
    <x v="11"/>
    <x v="188"/>
    <x v="2"/>
    <n v="2001"/>
    <n v="2001"/>
    <n v="2001"/>
    <n v="2001"/>
    <n v="2001"/>
    <n v="2001"/>
    <n v="2001"/>
    <n v="2001"/>
    <n v="2001"/>
    <n v="2001"/>
    <n v="2001"/>
    <n v="2001"/>
  </r>
  <r>
    <x v="11"/>
    <x v="189"/>
    <x v="2"/>
    <n v="19"/>
    <n v="19"/>
    <n v="19"/>
    <n v="19"/>
    <n v="19"/>
    <n v="19"/>
    <n v="19"/>
    <n v="19"/>
    <n v="19"/>
    <n v="19"/>
    <n v="19"/>
    <n v="19"/>
  </r>
  <r>
    <x v="11"/>
    <x v="190"/>
    <x v="2"/>
    <n v="17"/>
    <n v="17"/>
    <n v="17"/>
    <n v="17"/>
    <n v="17"/>
    <n v="17"/>
    <n v="17"/>
    <n v="17"/>
    <n v="17"/>
    <n v="17"/>
    <n v="17"/>
    <n v="17"/>
  </r>
  <r>
    <x v="11"/>
    <x v="191"/>
    <x v="2"/>
    <n v="33"/>
    <n v="33"/>
    <n v="33"/>
    <n v="33"/>
    <n v="33"/>
    <n v="33"/>
    <n v="33"/>
    <n v="33"/>
    <n v="33"/>
    <n v="33"/>
    <n v="33"/>
    <n v="33"/>
  </r>
  <r>
    <x v="11"/>
    <x v="192"/>
    <x v="2"/>
    <n v="0"/>
    <n v="0"/>
    <n v="0"/>
    <n v="0"/>
    <n v="0"/>
    <n v="0"/>
    <n v="0"/>
    <n v="0"/>
    <n v="0"/>
    <n v="0"/>
    <n v="0"/>
    <n v="0"/>
  </r>
  <r>
    <x v="12"/>
    <x v="193"/>
    <x v="2"/>
    <n v="0"/>
    <n v="0"/>
    <n v="0"/>
    <n v="0"/>
    <n v="0"/>
    <n v="0"/>
    <n v="0"/>
    <n v="0"/>
    <n v="0"/>
    <n v="0"/>
    <n v="0"/>
    <n v="0"/>
  </r>
  <r>
    <x v="12"/>
    <x v="194"/>
    <x v="2"/>
    <n v="422"/>
    <n v="422"/>
    <n v="422"/>
    <n v="422"/>
    <n v="422"/>
    <n v="422"/>
    <n v="422"/>
    <n v="422"/>
    <n v="422"/>
    <n v="422"/>
    <n v="422"/>
    <n v="422"/>
  </r>
  <r>
    <x v="12"/>
    <x v="195"/>
    <x v="2"/>
    <n v="0"/>
    <n v="0"/>
    <n v="0"/>
    <n v="0"/>
    <n v="0"/>
    <n v="0"/>
    <n v="0"/>
    <n v="0"/>
    <n v="0"/>
    <n v="0"/>
    <n v="0"/>
    <n v="0"/>
  </r>
  <r>
    <x v="12"/>
    <x v="196"/>
    <x v="2"/>
    <n v="7878"/>
    <n v="7878"/>
    <n v="7878"/>
    <n v="7878"/>
    <n v="7878"/>
    <n v="7878"/>
    <n v="7878"/>
    <n v="7878"/>
    <n v="7878"/>
    <n v="7878"/>
    <n v="7878"/>
    <n v="7878"/>
  </r>
  <r>
    <x v="12"/>
    <x v="197"/>
    <x v="2"/>
    <n v="0"/>
    <n v="0"/>
    <n v="0"/>
    <n v="0"/>
    <n v="0"/>
    <n v="0"/>
    <n v="0"/>
    <n v="0"/>
    <n v="0"/>
    <n v="0"/>
    <n v="0"/>
    <n v="0"/>
  </r>
  <r>
    <x v="12"/>
    <x v="198"/>
    <x v="2"/>
    <n v="0"/>
    <n v="0"/>
    <n v="0"/>
    <n v="0"/>
    <n v="0"/>
    <n v="0"/>
    <n v="0"/>
    <n v="0"/>
    <n v="0"/>
    <n v="0"/>
    <n v="0"/>
    <n v="0"/>
  </r>
  <r>
    <x v="12"/>
    <x v="199"/>
    <x v="2"/>
    <n v="30364"/>
    <n v="30364"/>
    <n v="30364"/>
    <n v="30364"/>
    <n v="30364"/>
    <n v="30364"/>
    <n v="30364"/>
    <n v="30364"/>
    <n v="30364"/>
    <n v="30364"/>
    <n v="30364"/>
    <n v="30364"/>
  </r>
  <r>
    <x v="12"/>
    <x v="200"/>
    <x v="2"/>
    <n v="0"/>
    <n v="0"/>
    <n v="0"/>
    <n v="0"/>
    <n v="0"/>
    <n v="0"/>
    <n v="0"/>
    <n v="0"/>
    <n v="0"/>
    <n v="0"/>
    <n v="0"/>
    <n v="0"/>
  </r>
  <r>
    <x v="12"/>
    <x v="201"/>
    <x v="2"/>
    <n v="6317"/>
    <n v="6317"/>
    <n v="6317"/>
    <n v="6317"/>
    <n v="6317"/>
    <n v="6317"/>
    <n v="6317"/>
    <n v="6317"/>
    <n v="5118"/>
    <n v="5118"/>
    <n v="5118"/>
    <n v="5118"/>
  </r>
  <r>
    <x v="12"/>
    <x v="202"/>
    <x v="2"/>
    <n v="0"/>
    <n v="0"/>
    <n v="0"/>
    <n v="0"/>
    <n v="0"/>
    <n v="0"/>
    <n v="0"/>
    <n v="0"/>
    <n v="0"/>
    <n v="0"/>
    <n v="0"/>
    <n v="0"/>
  </r>
  <r>
    <x v="12"/>
    <x v="203"/>
    <x v="2"/>
    <n v="0"/>
    <n v="0"/>
    <n v="0"/>
    <n v="0"/>
    <n v="0"/>
    <n v="0"/>
    <n v="0"/>
    <n v="0"/>
    <n v="0"/>
    <n v="0"/>
    <n v="0"/>
    <n v="0"/>
  </r>
  <r>
    <x v="12"/>
    <x v="204"/>
    <x v="2"/>
    <n v="0"/>
    <n v="0"/>
    <n v="0"/>
    <n v="0"/>
    <n v="0"/>
    <n v="0"/>
    <n v="0"/>
    <n v="0"/>
    <n v="0"/>
    <n v="0"/>
    <n v="0"/>
    <n v="0"/>
  </r>
  <r>
    <x v="12"/>
    <x v="205"/>
    <x v="2"/>
    <n v="46882"/>
    <n v="46882"/>
    <n v="46882"/>
    <n v="46882"/>
    <n v="46882"/>
    <n v="46882"/>
    <n v="46882"/>
    <n v="46882"/>
    <n v="46882"/>
    <n v="46882"/>
    <n v="46882"/>
    <n v="46882"/>
  </r>
  <r>
    <x v="12"/>
    <x v="206"/>
    <x v="2"/>
    <n v="0"/>
    <n v="0"/>
    <n v="0"/>
    <n v="0"/>
    <n v="0"/>
    <n v="0"/>
    <n v="0"/>
    <n v="0"/>
    <n v="0"/>
    <n v="0"/>
    <n v="0"/>
    <n v="0"/>
  </r>
  <r>
    <x v="12"/>
    <x v="207"/>
    <x v="2"/>
    <n v="49093"/>
    <n v="49093"/>
    <n v="49093"/>
    <n v="49093"/>
    <n v="49093"/>
    <n v="49093"/>
    <n v="49093"/>
    <n v="49093"/>
    <n v="49093"/>
    <n v="49093"/>
    <n v="49094"/>
    <n v="49094"/>
  </r>
  <r>
    <x v="12"/>
    <x v="208"/>
    <x v="2"/>
    <n v="0"/>
    <n v="0"/>
    <n v="0"/>
    <n v="0"/>
    <n v="0"/>
    <n v="0"/>
    <n v="0"/>
    <n v="0"/>
    <n v="0"/>
    <n v="0"/>
    <n v="0"/>
    <n v="0"/>
  </r>
  <r>
    <x v="12"/>
    <x v="209"/>
    <x v="2"/>
    <n v="5838"/>
    <n v="5838"/>
    <n v="5838"/>
    <n v="5838"/>
    <n v="5838"/>
    <n v="5838"/>
    <n v="5838"/>
    <n v="5838"/>
    <n v="5838"/>
    <n v="5838"/>
    <n v="5838"/>
    <n v="5838"/>
  </r>
  <r>
    <x v="12"/>
    <x v="210"/>
    <x v="2"/>
    <n v="0"/>
    <n v="0"/>
    <n v="0"/>
    <n v="0"/>
    <n v="0"/>
    <n v="0"/>
    <n v="0"/>
    <n v="0"/>
    <n v="0"/>
    <n v="0"/>
    <n v="0"/>
    <n v="0"/>
  </r>
  <r>
    <x v="12"/>
    <x v="211"/>
    <x v="2"/>
    <n v="12648"/>
    <n v="12648"/>
    <n v="12648"/>
    <n v="12648"/>
    <n v="12648"/>
    <n v="12648"/>
    <n v="12648"/>
    <n v="12648"/>
    <n v="12648"/>
    <n v="12648"/>
    <n v="12648"/>
    <n v="12648"/>
  </r>
  <r>
    <x v="12"/>
    <x v="212"/>
    <x v="2"/>
    <n v="0"/>
    <n v="0"/>
    <n v="0"/>
    <n v="0"/>
    <n v="0"/>
    <n v="0"/>
    <n v="0"/>
    <n v="0"/>
    <n v="0"/>
    <n v="0"/>
    <n v="0"/>
    <n v="0"/>
  </r>
  <r>
    <x v="12"/>
    <x v="213"/>
    <x v="2"/>
    <n v="0"/>
    <n v="0"/>
    <n v="0"/>
    <n v="0"/>
    <n v="0"/>
    <n v="0"/>
    <n v="0"/>
    <n v="0"/>
    <n v="0"/>
    <n v="0"/>
    <n v="0"/>
    <n v="0"/>
  </r>
  <r>
    <x v="12"/>
    <x v="214"/>
    <x v="2"/>
    <n v="0"/>
    <n v="0"/>
    <n v="0"/>
    <n v="0"/>
    <n v="0"/>
    <n v="0"/>
    <n v="0"/>
    <n v="0"/>
    <n v="0"/>
    <n v="0"/>
    <n v="0"/>
    <n v="0"/>
  </r>
  <r>
    <x v="12"/>
    <x v="215"/>
    <x v="2"/>
    <n v="762"/>
    <n v="762"/>
    <n v="762"/>
    <n v="762"/>
    <n v="762"/>
    <n v="762"/>
    <n v="762"/>
    <n v="762"/>
    <n v="762"/>
    <n v="762"/>
    <n v="762"/>
    <n v="762"/>
  </r>
  <r>
    <x v="12"/>
    <x v="216"/>
    <x v="2"/>
    <n v="0"/>
    <n v="0"/>
    <n v="0"/>
    <n v="0"/>
    <n v="0"/>
    <n v="0"/>
    <n v="0"/>
    <n v="0"/>
    <n v="0"/>
    <n v="0"/>
    <n v="0"/>
    <n v="0"/>
  </r>
  <r>
    <x v="12"/>
    <x v="217"/>
    <x v="2"/>
    <n v="7174"/>
    <n v="7174"/>
    <n v="7174"/>
    <n v="7174"/>
    <n v="7174"/>
    <n v="7174"/>
    <n v="7247"/>
    <n v="7247"/>
    <n v="7247"/>
    <n v="7247"/>
    <n v="7247"/>
    <n v="7247"/>
  </r>
  <r>
    <x v="12"/>
    <x v="218"/>
    <x v="2"/>
    <n v="0"/>
    <n v="0"/>
    <n v="0"/>
    <n v="0"/>
    <n v="0"/>
    <n v="0"/>
    <n v="0"/>
    <n v="0"/>
    <n v="0"/>
    <n v="0"/>
    <n v="0"/>
    <n v="0"/>
  </r>
  <r>
    <x v="12"/>
    <x v="219"/>
    <x v="2"/>
    <n v="0"/>
    <n v="0"/>
    <n v="0"/>
    <n v="0"/>
    <n v="0"/>
    <n v="0"/>
    <n v="0"/>
    <n v="0"/>
    <n v="0"/>
    <n v="0"/>
    <n v="0"/>
    <n v="0"/>
  </r>
  <r>
    <x v="12"/>
    <x v="220"/>
    <x v="2"/>
    <n v="0"/>
    <n v="0"/>
    <n v="0"/>
    <n v="0"/>
    <n v="0"/>
    <n v="0"/>
    <n v="0"/>
    <n v="0"/>
    <n v="0"/>
    <n v="0"/>
    <n v="0"/>
    <n v="0"/>
  </r>
  <r>
    <x v="12"/>
    <x v="221"/>
    <x v="2"/>
    <n v="0"/>
    <n v="0"/>
    <n v="0"/>
    <n v="0"/>
    <n v="0"/>
    <n v="0"/>
    <n v="0"/>
    <n v="0"/>
    <n v="0"/>
    <n v="0"/>
    <n v="0"/>
    <n v="0"/>
  </r>
  <r>
    <x v="13"/>
    <x v="222"/>
    <x v="2"/>
    <n v="0"/>
    <n v="0"/>
    <n v="0"/>
    <n v="0"/>
    <n v="0"/>
    <n v="0"/>
    <n v="0"/>
    <n v="0"/>
    <n v="0"/>
    <n v="0"/>
    <n v="0"/>
    <n v="0"/>
  </r>
  <r>
    <x v="13"/>
    <x v="223"/>
    <x v="2"/>
    <n v="53554"/>
    <n v="53554"/>
    <n v="53554"/>
    <n v="53554"/>
    <n v="53554"/>
    <n v="53554"/>
    <n v="53554"/>
    <n v="53554"/>
    <n v="53554"/>
    <n v="53554"/>
    <n v="53554"/>
    <n v="53554"/>
  </r>
  <r>
    <x v="13"/>
    <x v="224"/>
    <x v="2"/>
    <n v="0"/>
    <n v="0"/>
    <n v="0"/>
    <n v="0"/>
    <n v="0"/>
    <n v="0"/>
    <n v="0"/>
    <n v="0"/>
    <n v="0"/>
    <n v="0"/>
    <n v="0"/>
    <n v="0"/>
  </r>
  <r>
    <x v="13"/>
    <x v="225"/>
    <x v="2"/>
    <n v="61018"/>
    <n v="61018"/>
    <n v="61018"/>
    <n v="61018"/>
    <n v="61018"/>
    <n v="61018"/>
    <n v="61018"/>
    <n v="61018"/>
    <n v="61018"/>
    <n v="61018"/>
    <n v="61019"/>
    <n v="61019"/>
  </r>
  <r>
    <x v="13"/>
    <x v="226"/>
    <x v="2"/>
    <n v="0"/>
    <n v="0"/>
    <n v="0"/>
    <n v="0"/>
    <n v="0"/>
    <n v="0"/>
    <n v="0"/>
    <n v="0"/>
    <n v="0"/>
    <n v="0"/>
    <n v="0"/>
    <n v="0"/>
  </r>
  <r>
    <x v="13"/>
    <x v="227"/>
    <x v="2"/>
    <n v="0"/>
    <n v="0"/>
    <n v="0"/>
    <n v="0"/>
    <n v="0"/>
    <n v="0"/>
    <n v="0"/>
    <n v="0"/>
    <n v="0"/>
    <n v="0"/>
    <n v="0"/>
    <n v="0"/>
  </r>
  <r>
    <x v="13"/>
    <x v="228"/>
    <x v="2"/>
    <n v="25888"/>
    <n v="25888"/>
    <n v="25888"/>
    <n v="25888"/>
    <n v="25888"/>
    <n v="25888"/>
    <n v="25888"/>
    <n v="25888"/>
    <n v="25888"/>
    <n v="25888"/>
    <n v="25888"/>
    <n v="25888"/>
  </r>
  <r>
    <x v="13"/>
    <x v="229"/>
    <x v="2"/>
    <n v="18449"/>
    <n v="18449"/>
    <n v="18449"/>
    <n v="18449"/>
    <n v="18449"/>
    <n v="18449"/>
    <n v="18449"/>
    <n v="18449"/>
    <n v="18449"/>
    <n v="18449"/>
    <n v="18449"/>
    <n v="18449"/>
  </r>
  <r>
    <x v="13"/>
    <x v="230"/>
    <x v="2"/>
    <n v="0"/>
    <n v="0"/>
    <n v="0"/>
    <n v="0"/>
    <n v="0"/>
    <n v="0"/>
    <n v="0"/>
    <n v="0"/>
    <n v="0"/>
    <n v="0"/>
    <n v="0"/>
    <n v="0"/>
  </r>
  <r>
    <x v="13"/>
    <x v="231"/>
    <x v="2"/>
    <n v="51265"/>
    <n v="51265"/>
    <n v="51265"/>
    <n v="51265"/>
    <n v="51265"/>
    <n v="51265"/>
    <n v="51265"/>
    <n v="51265"/>
    <n v="51265"/>
    <n v="51265"/>
    <n v="51265"/>
    <n v="56323"/>
  </r>
  <r>
    <x v="13"/>
    <x v="232"/>
    <x v="2"/>
    <n v="0"/>
    <n v="0"/>
    <n v="0"/>
    <n v="0"/>
    <n v="0"/>
    <n v="0"/>
    <n v="0"/>
    <n v="0"/>
    <n v="0"/>
    <n v="0"/>
    <n v="0"/>
    <n v="0"/>
  </r>
  <r>
    <x v="13"/>
    <x v="233"/>
    <x v="2"/>
    <n v="23562"/>
    <n v="23562"/>
    <n v="23562"/>
    <n v="23562"/>
    <n v="23562"/>
    <n v="23562"/>
    <n v="23562"/>
    <n v="23562"/>
    <n v="23562"/>
    <n v="23562"/>
    <n v="23562"/>
    <n v="23562"/>
  </r>
  <r>
    <x v="13"/>
    <x v="234"/>
    <x v="2"/>
    <n v="0"/>
    <n v="0"/>
    <n v="0"/>
    <n v="0"/>
    <n v="0"/>
    <n v="0"/>
    <n v="0"/>
    <n v="0"/>
    <n v="0"/>
    <n v="0"/>
    <n v="0"/>
    <n v="0"/>
  </r>
  <r>
    <x v="13"/>
    <x v="235"/>
    <x v="2"/>
    <n v="15467"/>
    <n v="15467"/>
    <n v="15467"/>
    <n v="15467"/>
    <n v="15467"/>
    <n v="15467"/>
    <n v="15467"/>
    <n v="15467"/>
    <n v="15467"/>
    <n v="15467"/>
    <n v="15467"/>
    <n v="15467"/>
  </r>
  <r>
    <x v="13"/>
    <x v="236"/>
    <x v="2"/>
    <n v="0"/>
    <n v="0"/>
    <n v="0"/>
    <n v="0"/>
    <n v="0"/>
    <n v="0"/>
    <n v="0"/>
    <n v="0"/>
    <n v="0"/>
    <n v="0"/>
    <n v="0"/>
    <n v="0"/>
  </r>
  <r>
    <x v="13"/>
    <x v="237"/>
    <x v="2"/>
    <n v="0"/>
    <n v="0"/>
    <n v="0"/>
    <n v="0"/>
    <n v="0"/>
    <n v="0"/>
    <n v="0"/>
    <n v="0"/>
    <n v="0"/>
    <n v="0"/>
    <n v="0"/>
    <n v="0"/>
  </r>
  <r>
    <x v="13"/>
    <x v="238"/>
    <x v="2"/>
    <n v="0"/>
    <n v="0"/>
    <n v="0"/>
    <n v="0"/>
    <n v="0"/>
    <n v="0"/>
    <n v="0"/>
    <n v="0"/>
    <n v="0"/>
    <n v="0"/>
    <n v="0"/>
    <n v="0"/>
  </r>
  <r>
    <x v="13"/>
    <x v="239"/>
    <x v="2"/>
    <n v="0"/>
    <n v="0"/>
    <n v="0"/>
    <n v="0"/>
    <n v="0"/>
    <n v="0"/>
    <n v="0"/>
    <n v="0"/>
    <n v="0"/>
    <n v="0"/>
    <n v="0"/>
    <n v="0"/>
  </r>
  <r>
    <x v="13"/>
    <x v="240"/>
    <x v="2"/>
    <n v="813"/>
    <n v="813"/>
    <n v="813"/>
    <n v="813"/>
    <n v="813"/>
    <n v="813"/>
    <n v="813"/>
    <n v="813"/>
    <n v="813"/>
    <n v="813"/>
    <n v="813"/>
    <n v="813"/>
  </r>
  <r>
    <x v="13"/>
    <x v="241"/>
    <x v="2"/>
    <n v="347"/>
    <n v="347"/>
    <n v="347"/>
    <n v="347"/>
    <n v="347"/>
    <n v="347"/>
    <n v="347"/>
    <n v="347"/>
    <n v="347"/>
    <n v="347"/>
    <n v="347"/>
    <n v="347"/>
  </r>
  <r>
    <x v="13"/>
    <x v="242"/>
    <x v="2"/>
    <n v="60245"/>
    <n v="60245"/>
    <n v="60245"/>
    <n v="60245"/>
    <n v="60245"/>
    <n v="60245"/>
    <n v="60245"/>
    <n v="60245"/>
    <n v="60245"/>
    <n v="60245"/>
    <n v="60245"/>
    <n v="60235"/>
  </r>
  <r>
    <x v="13"/>
    <x v="243"/>
    <x v="2"/>
    <n v="0"/>
    <n v="0"/>
    <n v="0"/>
    <n v="0"/>
    <n v="0"/>
    <n v="0"/>
    <n v="0"/>
    <n v="0"/>
    <n v="0"/>
    <n v="0"/>
    <n v="0"/>
    <n v="0"/>
  </r>
  <r>
    <x v="13"/>
    <x v="244"/>
    <x v="2"/>
    <n v="40909"/>
    <n v="40909"/>
    <n v="40909"/>
    <n v="40909"/>
    <n v="40909"/>
    <n v="40909"/>
    <n v="40909"/>
    <n v="40909"/>
    <n v="40999"/>
    <n v="40999"/>
    <n v="41005"/>
    <n v="43328"/>
  </r>
  <r>
    <x v="13"/>
    <x v="245"/>
    <x v="2"/>
    <n v="0"/>
    <n v="0"/>
    <n v="0"/>
    <n v="0"/>
    <n v="0"/>
    <n v="0"/>
    <n v="0"/>
    <n v="0"/>
    <n v="0"/>
    <n v="0"/>
    <n v="0"/>
    <n v="0"/>
  </r>
  <r>
    <x v="13"/>
    <x v="246"/>
    <x v="2"/>
    <n v="0"/>
    <n v="0"/>
    <n v="0"/>
    <n v="0"/>
    <n v="0"/>
    <n v="0"/>
    <n v="0"/>
    <n v="0"/>
    <n v="0"/>
    <n v="0"/>
    <n v="0"/>
    <n v="0"/>
  </r>
  <r>
    <x v="13"/>
    <x v="247"/>
    <x v="2"/>
    <n v="0"/>
    <n v="0"/>
    <n v="0"/>
    <n v="0"/>
    <n v="0"/>
    <n v="0"/>
    <n v="0"/>
    <n v="0"/>
    <n v="0"/>
    <n v="0"/>
    <n v="0"/>
    <n v="0"/>
  </r>
  <r>
    <x v="13"/>
    <x v="248"/>
    <x v="2"/>
    <n v="0"/>
    <n v="0"/>
    <n v="0"/>
    <n v="0"/>
    <n v="0"/>
    <n v="0"/>
    <n v="0"/>
    <n v="0"/>
    <n v="0"/>
    <n v="0"/>
    <n v="0"/>
    <n v="0"/>
  </r>
  <r>
    <x v="14"/>
    <x v="249"/>
    <x v="2"/>
    <n v="0"/>
    <n v="0"/>
    <n v="0"/>
    <n v="0"/>
    <n v="0"/>
    <n v="0"/>
    <n v="0"/>
    <n v="0"/>
    <n v="0"/>
    <n v="0"/>
    <n v="0"/>
    <n v="0"/>
  </r>
  <r>
    <x v="14"/>
    <x v="250"/>
    <x v="2"/>
    <n v="0"/>
    <n v="0"/>
    <n v="0"/>
    <n v="0"/>
    <n v="0"/>
    <n v="0"/>
    <n v="0"/>
    <n v="0"/>
    <n v="0"/>
    <n v="0"/>
    <n v="0"/>
    <n v="0"/>
  </r>
  <r>
    <x v="14"/>
    <x v="251"/>
    <x v="2"/>
    <n v="30446"/>
    <n v="30446"/>
    <n v="30446"/>
    <n v="30446"/>
    <n v="30446"/>
    <n v="30446"/>
    <n v="30446"/>
    <n v="30446"/>
    <n v="30446"/>
    <n v="30446"/>
    <n v="30446"/>
    <n v="30446"/>
  </r>
  <r>
    <x v="14"/>
    <x v="252"/>
    <x v="2"/>
    <n v="0"/>
    <n v="0"/>
    <n v="0"/>
    <n v="0"/>
    <n v="0"/>
    <n v="0"/>
    <n v="0"/>
    <n v="0"/>
    <n v="0"/>
    <n v="0"/>
    <n v="0"/>
    <n v="0"/>
  </r>
  <r>
    <x v="14"/>
    <x v="253"/>
    <x v="2"/>
    <n v="12185"/>
    <n v="12185"/>
    <n v="12185"/>
    <n v="12185"/>
    <n v="12185"/>
    <n v="12185"/>
    <n v="12185"/>
    <n v="12185"/>
    <n v="12185"/>
    <n v="12185"/>
    <n v="12185"/>
    <n v="12185"/>
  </r>
  <r>
    <x v="14"/>
    <x v="254"/>
    <x v="2"/>
    <n v="0"/>
    <n v="0"/>
    <n v="0"/>
    <n v="0"/>
    <n v="0"/>
    <n v="0"/>
    <n v="0"/>
    <n v="0"/>
    <n v="0"/>
    <n v="0"/>
    <n v="0"/>
    <n v="0"/>
  </r>
  <r>
    <x v="14"/>
    <x v="255"/>
    <x v="2"/>
    <n v="0"/>
    <n v="0"/>
    <n v="0"/>
    <n v="0"/>
    <n v="0"/>
    <n v="0"/>
    <n v="0"/>
    <n v="0"/>
    <n v="0"/>
    <n v="0"/>
    <n v="0"/>
    <n v="0"/>
  </r>
  <r>
    <x v="14"/>
    <x v="256"/>
    <x v="2"/>
    <n v="35393"/>
    <n v="35393"/>
    <n v="35393"/>
    <n v="35393"/>
    <n v="35393"/>
    <n v="35393"/>
    <n v="35393"/>
    <n v="35393"/>
    <n v="35393"/>
    <n v="35393"/>
    <n v="35393"/>
    <n v="36209"/>
  </r>
  <r>
    <x v="14"/>
    <x v="257"/>
    <x v="2"/>
    <n v="0"/>
    <n v="0"/>
    <n v="0"/>
    <n v="0"/>
    <n v="0"/>
    <n v="0"/>
    <n v="0"/>
    <n v="0"/>
    <n v="0"/>
    <n v="0"/>
    <n v="0"/>
    <n v="0"/>
  </r>
  <r>
    <x v="14"/>
    <x v="258"/>
    <x v="2"/>
    <n v="0"/>
    <n v="0"/>
    <n v="0"/>
    <n v="0"/>
    <n v="0"/>
    <n v="0"/>
    <n v="0"/>
    <n v="0"/>
    <n v="0"/>
    <n v="0"/>
    <n v="0"/>
    <n v="0"/>
  </r>
  <r>
    <x v="14"/>
    <x v="259"/>
    <x v="2"/>
    <n v="28602"/>
    <n v="28602"/>
    <n v="28602"/>
    <n v="28602"/>
    <n v="28602"/>
    <n v="28602"/>
    <n v="28602"/>
    <n v="28602"/>
    <n v="28602"/>
    <n v="28602"/>
    <n v="28603"/>
    <n v="28603"/>
  </r>
  <r>
    <x v="14"/>
    <x v="260"/>
    <x v="2"/>
    <n v="0"/>
    <n v="0"/>
    <n v="0"/>
    <n v="0"/>
    <n v="0"/>
    <n v="0"/>
    <n v="0"/>
    <n v="0"/>
    <n v="0"/>
    <n v="0"/>
    <n v="0"/>
    <n v="0"/>
  </r>
  <r>
    <x v="14"/>
    <x v="261"/>
    <x v="2"/>
    <n v="0"/>
    <n v="0"/>
    <n v="0"/>
    <n v="0"/>
    <n v="0"/>
    <n v="0"/>
    <n v="0"/>
    <n v="0"/>
    <n v="0"/>
    <n v="0"/>
    <n v="0"/>
    <n v="0"/>
  </r>
  <r>
    <x v="14"/>
    <x v="262"/>
    <x v="2"/>
    <n v="0"/>
    <n v="0"/>
    <n v="0"/>
    <n v="0"/>
    <n v="0"/>
    <n v="0"/>
    <n v="0"/>
    <n v="0"/>
    <n v="0"/>
    <n v="0"/>
    <n v="0"/>
    <n v="0"/>
  </r>
  <r>
    <x v="14"/>
    <x v="263"/>
    <x v="2"/>
    <n v="0"/>
    <n v="0"/>
    <n v="0"/>
    <n v="0"/>
    <n v="0"/>
    <n v="0"/>
    <n v="0"/>
    <n v="0"/>
    <n v="0"/>
    <n v="0"/>
    <n v="0"/>
    <n v="0"/>
  </r>
  <r>
    <x v="14"/>
    <x v="264"/>
    <x v="2"/>
    <n v="1886"/>
    <n v="1886"/>
    <n v="1886"/>
    <n v="1886"/>
    <n v="1886"/>
    <n v="1886"/>
    <n v="1886"/>
    <n v="1886"/>
    <n v="1886"/>
    <n v="1886"/>
    <n v="1886"/>
    <n v="1883"/>
  </r>
  <r>
    <x v="14"/>
    <x v="265"/>
    <x v="2"/>
    <n v="6615"/>
    <n v="6615"/>
    <n v="6615"/>
    <n v="6615"/>
    <n v="6615"/>
    <n v="6615"/>
    <n v="6615"/>
    <n v="6615"/>
    <n v="6615"/>
    <n v="6632"/>
    <n v="6632"/>
    <n v="7786"/>
  </r>
  <r>
    <x v="14"/>
    <x v="266"/>
    <x v="2"/>
    <n v="13128"/>
    <n v="13128"/>
    <n v="13128"/>
    <n v="13128"/>
    <n v="13128"/>
    <n v="13128"/>
    <n v="13128"/>
    <n v="13128"/>
    <n v="13128"/>
    <n v="13128"/>
    <n v="13128"/>
    <n v="13128"/>
  </r>
  <r>
    <x v="14"/>
    <x v="267"/>
    <x v="2"/>
    <n v="0"/>
    <n v="0"/>
    <n v="0"/>
    <n v="0"/>
    <n v="0"/>
    <n v="0"/>
    <n v="0"/>
    <n v="0"/>
    <n v="0"/>
    <n v="0"/>
    <n v="0"/>
    <n v="0"/>
  </r>
  <r>
    <x v="15"/>
    <x v="268"/>
    <x v="2"/>
    <n v="0"/>
    <n v="0"/>
    <n v="0"/>
    <n v="0"/>
    <n v="0"/>
    <n v="0"/>
    <n v="0"/>
    <n v="0"/>
    <n v="0"/>
    <n v="0"/>
    <n v="0"/>
    <n v="0"/>
  </r>
  <r>
    <x v="15"/>
    <x v="269"/>
    <x v="2"/>
    <n v="0"/>
    <n v="0"/>
    <n v="0"/>
    <n v="0"/>
    <n v="0"/>
    <n v="0"/>
    <n v="0"/>
    <n v="0"/>
    <n v="0"/>
    <n v="0"/>
    <n v="0"/>
    <n v="0"/>
  </r>
  <r>
    <x v="15"/>
    <x v="270"/>
    <x v="2"/>
    <n v="13539"/>
    <n v="13539"/>
    <n v="13539"/>
    <n v="13539"/>
    <n v="13539"/>
    <n v="13539"/>
    <n v="13539"/>
    <n v="13539"/>
    <n v="13539"/>
    <n v="13539"/>
    <n v="13539"/>
    <n v="13539"/>
  </r>
  <r>
    <x v="15"/>
    <x v="271"/>
    <x v="2"/>
    <n v="0"/>
    <n v="0"/>
    <n v="0"/>
    <n v="0"/>
    <n v="0"/>
    <n v="0"/>
    <n v="0"/>
    <n v="0"/>
    <n v="0"/>
    <n v="0"/>
    <n v="0"/>
    <n v="0"/>
  </r>
  <r>
    <x v="15"/>
    <x v="272"/>
    <x v="2"/>
    <n v="2039"/>
    <n v="2039"/>
    <n v="2039"/>
    <n v="2039"/>
    <n v="2039"/>
    <n v="2039"/>
    <n v="2039"/>
    <n v="2039"/>
    <n v="2039"/>
    <n v="2039"/>
    <n v="2039"/>
    <n v="2039"/>
  </r>
  <r>
    <x v="15"/>
    <x v="273"/>
    <x v="2"/>
    <n v="0"/>
    <n v="0"/>
    <n v="0"/>
    <n v="0"/>
    <n v="0"/>
    <n v="0"/>
    <n v="0"/>
    <n v="0"/>
    <n v="0"/>
    <n v="0"/>
    <n v="0"/>
    <n v="0"/>
  </r>
  <r>
    <x v="15"/>
    <x v="274"/>
    <x v="2"/>
    <n v="0"/>
    <n v="0"/>
    <n v="0"/>
    <n v="0"/>
    <n v="0"/>
    <n v="0"/>
    <n v="0"/>
    <n v="0"/>
    <n v="0"/>
    <n v="0"/>
    <n v="0"/>
    <n v="0"/>
  </r>
  <r>
    <x v="15"/>
    <x v="275"/>
    <x v="2"/>
    <n v="16463"/>
    <n v="16463"/>
    <n v="16463"/>
    <n v="16463"/>
    <n v="16463"/>
    <n v="16463"/>
    <n v="16463"/>
    <n v="16463"/>
    <n v="16463"/>
    <n v="16463"/>
    <n v="16463"/>
    <n v="16463"/>
  </r>
  <r>
    <x v="15"/>
    <x v="276"/>
    <x v="2"/>
    <n v="0"/>
    <n v="0"/>
    <n v="0"/>
    <n v="0"/>
    <n v="0"/>
    <n v="0"/>
    <n v="0"/>
    <n v="0"/>
    <n v="0"/>
    <n v="0"/>
    <n v="0"/>
    <n v="0"/>
  </r>
  <r>
    <x v="15"/>
    <x v="277"/>
    <x v="2"/>
    <n v="0"/>
    <n v="0"/>
    <n v="0"/>
    <n v="0"/>
    <n v="0"/>
    <n v="0"/>
    <n v="0"/>
    <n v="0"/>
    <n v="0"/>
    <n v="0"/>
    <n v="0"/>
    <n v="0"/>
  </r>
  <r>
    <x v="15"/>
    <x v="278"/>
    <x v="2"/>
    <n v="11128"/>
    <n v="11128"/>
    <n v="11128"/>
    <n v="11128"/>
    <n v="11128"/>
    <n v="11128"/>
    <n v="11128"/>
    <n v="11128"/>
    <n v="11128"/>
    <n v="11128"/>
    <n v="11128"/>
    <n v="11128"/>
  </r>
  <r>
    <x v="15"/>
    <x v="279"/>
    <x v="2"/>
    <n v="0"/>
    <n v="0"/>
    <n v="0"/>
    <n v="0"/>
    <n v="0"/>
    <n v="0"/>
    <n v="0"/>
    <n v="0"/>
    <n v="0"/>
    <n v="0"/>
    <n v="0"/>
    <n v="0"/>
  </r>
  <r>
    <x v="15"/>
    <x v="280"/>
    <x v="2"/>
    <n v="0"/>
    <n v="0"/>
    <n v="0"/>
    <n v="0"/>
    <n v="0"/>
    <n v="0"/>
    <n v="0"/>
    <n v="0"/>
    <n v="0"/>
    <n v="0"/>
    <n v="0"/>
    <n v="0"/>
  </r>
  <r>
    <x v="15"/>
    <x v="281"/>
    <x v="2"/>
    <n v="0"/>
    <n v="0"/>
    <n v="0"/>
    <n v="0"/>
    <n v="0"/>
    <n v="0"/>
    <n v="0"/>
    <n v="0"/>
    <n v="0"/>
    <n v="0"/>
    <n v="0"/>
    <n v="0"/>
  </r>
  <r>
    <x v="15"/>
    <x v="282"/>
    <x v="2"/>
    <n v="0"/>
    <n v="0"/>
    <n v="0"/>
    <n v="0"/>
    <n v="0"/>
    <n v="0"/>
    <n v="0"/>
    <n v="0"/>
    <n v="0"/>
    <n v="0"/>
    <n v="0"/>
    <n v="0"/>
  </r>
  <r>
    <x v="15"/>
    <x v="283"/>
    <x v="2"/>
    <n v="0"/>
    <n v="0"/>
    <n v="0"/>
    <n v="0"/>
    <n v="0"/>
    <n v="0"/>
    <n v="0"/>
    <n v="0"/>
    <n v="0"/>
    <n v="0"/>
    <n v="0"/>
    <n v="0"/>
  </r>
  <r>
    <x v="15"/>
    <x v="284"/>
    <x v="2"/>
    <n v="0"/>
    <n v="0"/>
    <n v="0"/>
    <n v="0"/>
    <n v="0"/>
    <n v="0"/>
    <n v="0"/>
    <n v="0"/>
    <n v="0"/>
    <n v="0"/>
    <n v="0"/>
    <n v="0"/>
  </r>
  <r>
    <x v="15"/>
    <x v="285"/>
    <x v="2"/>
    <n v="2738"/>
    <n v="2738"/>
    <n v="2738"/>
    <n v="2738"/>
    <n v="2738"/>
    <n v="2738"/>
    <n v="2738"/>
    <n v="2738"/>
    <n v="2738"/>
    <n v="2738"/>
    <n v="2738"/>
    <n v="2738"/>
  </r>
  <r>
    <x v="15"/>
    <x v="286"/>
    <x v="2"/>
    <n v="0"/>
    <n v="0"/>
    <n v="0"/>
    <n v="0"/>
    <n v="0"/>
    <n v="0"/>
    <n v="0"/>
    <n v="0"/>
    <n v="0"/>
    <n v="0"/>
    <n v="0"/>
    <n v="0"/>
  </r>
  <r>
    <x v="16"/>
    <x v="287"/>
    <x v="2"/>
    <n v="0"/>
    <n v="0"/>
    <n v="0"/>
    <n v="0"/>
    <n v="0"/>
    <n v="0"/>
    <n v="0"/>
    <n v="0"/>
    <n v="0"/>
    <n v="0"/>
    <n v="0"/>
    <n v="0"/>
  </r>
  <r>
    <x v="16"/>
    <x v="288"/>
    <x v="2"/>
    <n v="289"/>
    <n v="289"/>
    <n v="289"/>
    <n v="289"/>
    <n v="289"/>
    <n v="289"/>
    <n v="289"/>
    <n v="289"/>
    <n v="289"/>
    <n v="289"/>
    <n v="289"/>
    <n v="289"/>
  </r>
  <r>
    <x v="16"/>
    <x v="289"/>
    <x v="2"/>
    <n v="0"/>
    <n v="0"/>
    <n v="0"/>
    <n v="0"/>
    <n v="0"/>
    <n v="0"/>
    <n v="0"/>
    <n v="0"/>
    <n v="0"/>
    <n v="0"/>
    <n v="0"/>
    <n v="0"/>
  </r>
  <r>
    <x v="16"/>
    <x v="290"/>
    <x v="2"/>
    <n v="752"/>
    <n v="752"/>
    <n v="752"/>
    <n v="752"/>
    <n v="752"/>
    <n v="752"/>
    <n v="752"/>
    <n v="752"/>
    <n v="752"/>
    <n v="752"/>
    <n v="752"/>
    <n v="752"/>
  </r>
  <r>
    <x v="16"/>
    <x v="291"/>
    <x v="2"/>
    <n v="6972"/>
    <n v="6972"/>
    <n v="6972"/>
    <n v="6972"/>
    <n v="6972"/>
    <n v="6972"/>
    <n v="6972"/>
    <n v="6972"/>
    <n v="6972"/>
    <n v="6972"/>
    <n v="6972"/>
    <n v="6972"/>
  </r>
  <r>
    <x v="16"/>
    <x v="292"/>
    <x v="2"/>
    <n v="0"/>
    <n v="0"/>
    <n v="0"/>
    <n v="0"/>
    <n v="0"/>
    <n v="0"/>
    <n v="0"/>
    <n v="0"/>
    <n v="0"/>
    <n v="0"/>
    <n v="0"/>
    <n v="0"/>
  </r>
  <r>
    <x v="16"/>
    <x v="293"/>
    <x v="2"/>
    <n v="0"/>
    <n v="0"/>
    <n v="0"/>
    <n v="0"/>
    <n v="0"/>
    <n v="0"/>
    <n v="0"/>
    <n v="0"/>
    <n v="0"/>
    <n v="0"/>
    <n v="0"/>
    <n v="0"/>
  </r>
  <r>
    <x v="16"/>
    <x v="294"/>
    <x v="2"/>
    <n v="1480"/>
    <n v="1480"/>
    <n v="1480"/>
    <n v="1480"/>
    <n v="1480"/>
    <n v="1480"/>
    <n v="1480"/>
    <n v="1480"/>
    <n v="1480"/>
    <n v="1480"/>
    <n v="1480"/>
    <n v="1480"/>
  </r>
  <r>
    <x v="16"/>
    <x v="295"/>
    <x v="2"/>
    <n v="0"/>
    <n v="0"/>
    <n v="0"/>
    <n v="0"/>
    <n v="0"/>
    <n v="0"/>
    <n v="0"/>
    <n v="0"/>
    <n v="0"/>
    <n v="0"/>
    <n v="0"/>
    <n v="0"/>
  </r>
  <r>
    <x v="16"/>
    <x v="296"/>
    <x v="2"/>
    <n v="1593"/>
    <n v="1593"/>
    <n v="1593"/>
    <n v="1593"/>
    <n v="1593"/>
    <n v="1593"/>
    <n v="1593"/>
    <n v="1593"/>
    <n v="1593"/>
    <n v="1593"/>
    <n v="1593"/>
    <n v="1593"/>
  </r>
  <r>
    <x v="16"/>
    <x v="297"/>
    <x v="2"/>
    <n v="0"/>
    <n v="0"/>
    <n v="0"/>
    <n v="0"/>
    <n v="0"/>
    <n v="0"/>
    <n v="0"/>
    <n v="0"/>
    <n v="0"/>
    <n v="0"/>
    <n v="0"/>
    <n v="0"/>
  </r>
  <r>
    <x v="16"/>
    <x v="298"/>
    <x v="2"/>
    <n v="9"/>
    <n v="9"/>
    <n v="9"/>
    <n v="9"/>
    <n v="9"/>
    <n v="9"/>
    <n v="9"/>
    <n v="9"/>
    <n v="9"/>
    <n v="9"/>
    <n v="9"/>
    <n v="9"/>
  </r>
  <r>
    <x v="16"/>
    <x v="299"/>
    <x v="2"/>
    <n v="0"/>
    <n v="0"/>
    <n v="0"/>
    <n v="0"/>
    <n v="0"/>
    <n v="0"/>
    <n v="0"/>
    <n v="0"/>
    <n v="0"/>
    <n v="0"/>
    <n v="0"/>
    <n v="0"/>
  </r>
  <r>
    <x v="16"/>
    <x v="300"/>
    <x v="2"/>
    <n v="96"/>
    <n v="96"/>
    <n v="96"/>
    <n v="96"/>
    <n v="96"/>
    <n v="96"/>
    <n v="96"/>
    <n v="96"/>
    <n v="96"/>
    <n v="96"/>
    <n v="96"/>
    <n v="96"/>
  </r>
  <r>
    <x v="16"/>
    <x v="301"/>
    <x v="2"/>
    <n v="0"/>
    <n v="0"/>
    <n v="0"/>
    <n v="0"/>
    <n v="0"/>
    <n v="0"/>
    <n v="0"/>
    <n v="0"/>
    <n v="0"/>
    <n v="0"/>
    <n v="0"/>
    <n v="0"/>
  </r>
  <r>
    <x v="16"/>
    <x v="302"/>
    <x v="2"/>
    <n v="1"/>
    <n v="1"/>
    <n v="1"/>
    <n v="1"/>
    <n v="1"/>
    <n v="1"/>
    <n v="1"/>
    <n v="1"/>
    <n v="1"/>
    <n v="1"/>
    <n v="1"/>
    <n v="1"/>
  </r>
  <r>
    <x v="16"/>
    <x v="303"/>
    <x v="2"/>
    <n v="0"/>
    <n v="0"/>
    <n v="0"/>
    <n v="0"/>
    <n v="0"/>
    <n v="0"/>
    <n v="0"/>
    <n v="0"/>
    <n v="0"/>
    <n v="0"/>
    <n v="0"/>
    <n v="0"/>
  </r>
  <r>
    <x v="16"/>
    <x v="304"/>
    <x v="2"/>
    <n v="865"/>
    <n v="865"/>
    <n v="865"/>
    <n v="865"/>
    <n v="865"/>
    <n v="865"/>
    <n v="865"/>
    <n v="865"/>
    <n v="865"/>
    <n v="865"/>
    <n v="865"/>
    <n v="865"/>
  </r>
  <r>
    <x v="16"/>
    <x v="305"/>
    <x v="2"/>
    <n v="0"/>
    <n v="0"/>
    <n v="0"/>
    <n v="0"/>
    <n v="0"/>
    <n v="0"/>
    <n v="0"/>
    <n v="0"/>
    <n v="0"/>
    <n v="0"/>
    <n v="0"/>
    <n v="0"/>
  </r>
  <r>
    <x v="16"/>
    <x v="306"/>
    <x v="2"/>
    <n v="27"/>
    <n v="27"/>
    <n v="27"/>
    <n v="27"/>
    <n v="27"/>
    <n v="27"/>
    <n v="27"/>
    <n v="27"/>
    <n v="27"/>
    <n v="27"/>
    <n v="27"/>
    <n v="27"/>
  </r>
  <r>
    <x v="16"/>
    <x v="307"/>
    <x v="2"/>
    <n v="0"/>
    <n v="0"/>
    <n v="0"/>
    <n v="0"/>
    <n v="0"/>
    <n v="0"/>
    <n v="0"/>
    <n v="0"/>
    <n v="0"/>
    <n v="0"/>
    <n v="0"/>
    <n v="0"/>
  </r>
  <r>
    <x v="16"/>
    <x v="308"/>
    <x v="2"/>
    <n v="1215"/>
    <n v="1215"/>
    <n v="1215"/>
    <n v="1215"/>
    <n v="1215"/>
    <n v="1215"/>
    <n v="1215"/>
    <n v="1215"/>
    <n v="1215"/>
    <n v="1215"/>
    <n v="1215"/>
    <n v="1215"/>
  </r>
  <r>
    <x v="16"/>
    <x v="309"/>
    <x v="2"/>
    <n v="0"/>
    <n v="0"/>
    <n v="0"/>
    <n v="0"/>
    <n v="0"/>
    <n v="0"/>
    <n v="0"/>
    <n v="0"/>
    <n v="0"/>
    <n v="0"/>
    <n v="0"/>
    <n v="0"/>
  </r>
  <r>
    <x v="16"/>
    <x v="310"/>
    <x v="2"/>
    <n v="0"/>
    <n v="0"/>
    <n v="0"/>
    <n v="0"/>
    <n v="0"/>
    <n v="0"/>
    <n v="0"/>
    <n v="0"/>
    <n v="0"/>
    <n v="0"/>
    <n v="0"/>
    <n v="0"/>
  </r>
  <r>
    <x v="16"/>
    <x v="311"/>
    <x v="2"/>
    <n v="718"/>
    <n v="718"/>
    <n v="718"/>
    <n v="718"/>
    <n v="718"/>
    <n v="718"/>
    <n v="718"/>
    <n v="718"/>
    <n v="718"/>
    <n v="718"/>
    <n v="718"/>
    <n v="718"/>
  </r>
  <r>
    <x v="16"/>
    <x v="312"/>
    <x v="2"/>
    <n v="0"/>
    <n v="0"/>
    <n v="0"/>
    <n v="0"/>
    <n v="0"/>
    <n v="0"/>
    <n v="0"/>
    <n v="0"/>
    <n v="0"/>
    <n v="0"/>
    <n v="0"/>
    <n v="0"/>
  </r>
  <r>
    <x v="16"/>
    <x v="313"/>
    <x v="2"/>
    <n v="0"/>
    <n v="0"/>
    <n v="0"/>
    <n v="0"/>
    <n v="0"/>
    <n v="0"/>
    <n v="0"/>
    <n v="0"/>
    <n v="0"/>
    <n v="0"/>
    <n v="0"/>
    <n v="0"/>
  </r>
  <r>
    <x v="16"/>
    <x v="314"/>
    <x v="2"/>
    <n v="0"/>
    <n v="0"/>
    <n v="0"/>
    <n v="0"/>
    <n v="0"/>
    <n v="0"/>
    <n v="0"/>
    <n v="0"/>
    <n v="0"/>
    <n v="0"/>
    <n v="0"/>
    <n v="0"/>
  </r>
  <r>
    <x v="16"/>
    <x v="315"/>
    <x v="2"/>
    <n v="0"/>
    <n v="0"/>
    <n v="0"/>
    <n v="0"/>
    <n v="0"/>
    <n v="0"/>
    <n v="0"/>
    <n v="0"/>
    <n v="0"/>
    <n v="0"/>
    <n v="0"/>
    <n v="0"/>
  </r>
  <r>
    <x v="16"/>
    <x v="316"/>
    <x v="2"/>
    <n v="0"/>
    <n v="0"/>
    <n v="0"/>
    <n v="0"/>
    <n v="0"/>
    <n v="0"/>
    <n v="0"/>
    <n v="0"/>
    <n v="0"/>
    <n v="0"/>
    <n v="0"/>
    <n v="0"/>
  </r>
  <r>
    <x v="16"/>
    <x v="317"/>
    <x v="2"/>
    <n v="0"/>
    <n v="0"/>
    <n v="0"/>
    <n v="0"/>
    <n v="0"/>
    <n v="0"/>
    <n v="0"/>
    <n v="0"/>
    <n v="0"/>
    <n v="0"/>
    <n v="0"/>
    <n v="0"/>
  </r>
  <r>
    <x v="16"/>
    <x v="318"/>
    <x v="2"/>
    <n v="0"/>
    <n v="0"/>
    <n v="0"/>
    <n v="0"/>
    <n v="0"/>
    <n v="0"/>
    <n v="0"/>
    <n v="0"/>
    <n v="0"/>
    <n v="0"/>
    <n v="0"/>
    <n v="0"/>
  </r>
  <r>
    <x v="16"/>
    <x v="319"/>
    <x v="2"/>
    <n v="712"/>
    <n v="712"/>
    <n v="721"/>
    <n v="725"/>
    <n v="725"/>
    <n v="742"/>
    <n v="745"/>
    <n v="745"/>
    <n v="745"/>
    <n v="745"/>
    <n v="758"/>
    <n v="778"/>
  </r>
  <r>
    <x v="16"/>
    <x v="320"/>
    <x v="2"/>
    <n v="0"/>
    <n v="0"/>
    <n v="0"/>
    <n v="0"/>
    <n v="0"/>
    <n v="0"/>
    <n v="0"/>
    <n v="0"/>
    <n v="0"/>
    <n v="0"/>
    <n v="0"/>
    <n v="0"/>
  </r>
  <r>
    <x v="16"/>
    <x v="321"/>
    <x v="2"/>
    <n v="67"/>
    <n v="67"/>
    <n v="67"/>
    <n v="67"/>
    <n v="67"/>
    <n v="67"/>
    <n v="67"/>
    <n v="67"/>
    <n v="67"/>
    <n v="67"/>
    <n v="67"/>
    <n v="67"/>
  </r>
  <r>
    <x v="16"/>
    <x v="322"/>
    <x v="2"/>
    <n v="0"/>
    <n v="0"/>
    <n v="0"/>
    <n v="0"/>
    <n v="0"/>
    <n v="0"/>
    <n v="0"/>
    <n v="0"/>
    <n v="0"/>
    <n v="0"/>
    <n v="0"/>
    <n v="0"/>
  </r>
  <r>
    <x v="16"/>
    <x v="323"/>
    <x v="2"/>
    <n v="897"/>
    <n v="897"/>
    <n v="913"/>
    <n v="912"/>
    <n v="955"/>
    <n v="964"/>
    <n v="965"/>
    <n v="965"/>
    <n v="965"/>
    <n v="965"/>
    <n v="1056"/>
    <n v="1134"/>
  </r>
  <r>
    <x v="16"/>
    <x v="324"/>
    <x v="2"/>
    <n v="0"/>
    <n v="0"/>
    <n v="0"/>
    <n v="0"/>
    <n v="0"/>
    <n v="0"/>
    <n v="0"/>
    <n v="0"/>
    <n v="0"/>
    <n v="0"/>
    <n v="0"/>
    <n v="0"/>
  </r>
  <r>
    <x v="16"/>
    <x v="325"/>
    <x v="2"/>
    <n v="0"/>
    <n v="0"/>
    <n v="0"/>
    <n v="0"/>
    <n v="0"/>
    <n v="0"/>
    <n v="0"/>
    <n v="0"/>
    <n v="0"/>
    <n v="0"/>
    <n v="0"/>
    <n v="0"/>
  </r>
  <r>
    <x v="16"/>
    <x v="326"/>
    <x v="2"/>
    <n v="80"/>
    <n v="80"/>
    <n v="80"/>
    <n v="80"/>
    <n v="80"/>
    <n v="80"/>
    <n v="80"/>
    <n v="80"/>
    <n v="80"/>
    <n v="80"/>
    <n v="80"/>
    <n v="80"/>
  </r>
  <r>
    <x v="16"/>
    <x v="327"/>
    <x v="2"/>
    <n v="0"/>
    <n v="0"/>
    <n v="0"/>
    <n v="0"/>
    <n v="0"/>
    <n v="0"/>
    <n v="0"/>
    <n v="0"/>
    <n v="0"/>
    <n v="0"/>
    <n v="0"/>
    <n v="0"/>
  </r>
  <r>
    <x v="16"/>
    <x v="328"/>
    <x v="2"/>
    <n v="0"/>
    <n v="0"/>
    <n v="0"/>
    <n v="0"/>
    <n v="0"/>
    <n v="0"/>
    <n v="0"/>
    <n v="0"/>
    <n v="0"/>
    <n v="0"/>
    <n v="0"/>
    <n v="0"/>
  </r>
  <r>
    <x v="16"/>
    <x v="329"/>
    <x v="2"/>
    <n v="0"/>
    <n v="0"/>
    <n v="0"/>
    <n v="0"/>
    <n v="0"/>
    <n v="0"/>
    <n v="0"/>
    <n v="0"/>
    <n v="0"/>
    <n v="0"/>
    <n v="0"/>
    <n v="0"/>
  </r>
  <r>
    <x v="17"/>
    <x v="330"/>
    <x v="2"/>
    <n v="0"/>
    <n v="0"/>
    <n v="0"/>
    <n v="0"/>
    <n v="0"/>
    <n v="0"/>
    <n v="0"/>
    <n v="0"/>
    <n v="0"/>
    <n v="0"/>
    <n v="0"/>
    <n v="0"/>
  </r>
  <r>
    <x v="17"/>
    <x v="331"/>
    <x v="2"/>
    <n v="0"/>
    <n v="0"/>
    <n v="0"/>
    <n v="0"/>
    <n v="0"/>
    <n v="0"/>
    <n v="0"/>
    <n v="0"/>
    <n v="0"/>
    <n v="0"/>
    <n v="0"/>
    <n v="0"/>
  </r>
  <r>
    <x v="17"/>
    <x v="332"/>
    <x v="2"/>
    <n v="1484"/>
    <n v="1484"/>
    <n v="1484"/>
    <n v="1484"/>
    <n v="1484"/>
    <n v="1484"/>
    <n v="1484"/>
    <n v="1484"/>
    <n v="1484"/>
    <n v="1484"/>
    <n v="1484"/>
    <n v="1484"/>
  </r>
  <r>
    <x v="17"/>
    <x v="333"/>
    <x v="2"/>
    <n v="0"/>
    <n v="0"/>
    <n v="0"/>
    <n v="0"/>
    <n v="0"/>
    <n v="0"/>
    <n v="0"/>
    <n v="0"/>
    <n v="0"/>
    <n v="0"/>
    <n v="0"/>
    <n v="0"/>
  </r>
  <r>
    <x v="17"/>
    <x v="334"/>
    <x v="2"/>
    <n v="0"/>
    <n v="0"/>
    <n v="0"/>
    <n v="0"/>
    <n v="0"/>
    <n v="0"/>
    <n v="0"/>
    <n v="0"/>
    <n v="0"/>
    <n v="0"/>
    <n v="0"/>
    <n v="0"/>
  </r>
  <r>
    <x v="17"/>
    <x v="335"/>
    <x v="2"/>
    <n v="104"/>
    <n v="104"/>
    <n v="104"/>
    <n v="104"/>
    <n v="104"/>
    <n v="104"/>
    <n v="104"/>
    <n v="104"/>
    <n v="104"/>
    <n v="104"/>
    <n v="104"/>
    <n v="104"/>
  </r>
  <r>
    <x v="17"/>
    <x v="336"/>
    <x v="2"/>
    <n v="0"/>
    <n v="0"/>
    <n v="0"/>
    <n v="0"/>
    <n v="0"/>
    <n v="0"/>
    <n v="0"/>
    <n v="0"/>
    <n v="0"/>
    <n v="0"/>
    <n v="0"/>
    <n v="0"/>
  </r>
  <r>
    <x v="17"/>
    <x v="337"/>
    <x v="2"/>
    <n v="0"/>
    <n v="0"/>
    <n v="0"/>
    <n v="0"/>
    <n v="0"/>
    <n v="0"/>
    <n v="0"/>
    <n v="0"/>
    <n v="0"/>
    <n v="0"/>
    <n v="0"/>
    <n v="0"/>
  </r>
  <r>
    <x v="17"/>
    <x v="338"/>
    <x v="2"/>
    <n v="650"/>
    <n v="650"/>
    <n v="650"/>
    <n v="650"/>
    <n v="650"/>
    <n v="650"/>
    <n v="650"/>
    <n v="650"/>
    <n v="650"/>
    <n v="650"/>
    <n v="650"/>
    <n v="650"/>
  </r>
  <r>
    <x v="17"/>
    <x v="339"/>
    <x v="2"/>
    <n v="0"/>
    <n v="0"/>
    <n v="0"/>
    <n v="0"/>
    <n v="0"/>
    <n v="0"/>
    <n v="0"/>
    <n v="0"/>
    <n v="0"/>
    <n v="0"/>
    <n v="0"/>
    <n v="0"/>
  </r>
  <r>
    <x v="17"/>
    <x v="340"/>
    <x v="2"/>
    <n v="0"/>
    <n v="0"/>
    <n v="0"/>
    <n v="0"/>
    <n v="0"/>
    <n v="0"/>
    <n v="0"/>
    <n v="0"/>
    <n v="0"/>
    <n v="0"/>
    <n v="0"/>
    <n v="0"/>
  </r>
  <r>
    <x v="17"/>
    <x v="341"/>
    <x v="2"/>
    <n v="159"/>
    <n v="159"/>
    <n v="159"/>
    <n v="159"/>
    <n v="159"/>
    <n v="159"/>
    <n v="159"/>
    <n v="159"/>
    <n v="159"/>
    <n v="159"/>
    <n v="159"/>
    <n v="159"/>
  </r>
  <r>
    <x v="17"/>
    <x v="342"/>
    <x v="2"/>
    <n v="0"/>
    <n v="0"/>
    <n v="0"/>
    <n v="0"/>
    <n v="0"/>
    <n v="0"/>
    <n v="0"/>
    <n v="0"/>
    <n v="0"/>
    <n v="0"/>
    <n v="0"/>
    <n v="0"/>
  </r>
  <r>
    <x v="17"/>
    <x v="343"/>
    <x v="2"/>
    <n v="0"/>
    <n v="0"/>
    <n v="0"/>
    <n v="0"/>
    <n v="0"/>
    <n v="0"/>
    <n v="0"/>
    <n v="0"/>
    <n v="0"/>
    <n v="0"/>
    <n v="0"/>
    <n v="0"/>
  </r>
  <r>
    <x v="17"/>
    <x v="344"/>
    <x v="2"/>
    <n v="0"/>
    <n v="0"/>
    <n v="0"/>
    <n v="0"/>
    <n v="0"/>
    <n v="0"/>
    <n v="0"/>
    <n v="0"/>
    <n v="0"/>
    <n v="0"/>
    <n v="0"/>
    <n v="0"/>
  </r>
  <r>
    <x v="17"/>
    <x v="345"/>
    <x v="2"/>
    <n v="0"/>
    <n v="0"/>
    <n v="0"/>
    <n v="0"/>
    <n v="0"/>
    <n v="0"/>
    <n v="0"/>
    <n v="0"/>
    <n v="0"/>
    <n v="0"/>
    <n v="0"/>
    <n v="0"/>
  </r>
  <r>
    <x v="17"/>
    <x v="346"/>
    <x v="2"/>
    <n v="0"/>
    <n v="0"/>
    <n v="0"/>
    <n v="0"/>
    <n v="0"/>
    <n v="0"/>
    <n v="0"/>
    <n v="0"/>
    <n v="0"/>
    <n v="0"/>
    <n v="0"/>
    <n v="0"/>
  </r>
  <r>
    <x v="17"/>
    <x v="347"/>
    <x v="2"/>
    <n v="0"/>
    <n v="0"/>
    <n v="0"/>
    <n v="0"/>
    <n v="0"/>
    <n v="0"/>
    <n v="0"/>
    <n v="0"/>
    <n v="0"/>
    <n v="0"/>
    <n v="0"/>
    <n v="0"/>
  </r>
  <r>
    <x v="17"/>
    <x v="348"/>
    <x v="2"/>
    <n v="0"/>
    <n v="0"/>
    <n v="0"/>
    <n v="0"/>
    <n v="0"/>
    <n v="0"/>
    <n v="0"/>
    <n v="0"/>
    <n v="0"/>
    <n v="0"/>
    <n v="0"/>
    <n v="0"/>
  </r>
  <r>
    <x v="17"/>
    <x v="349"/>
    <x v="2"/>
    <n v="2648"/>
    <n v="2648"/>
    <n v="2648"/>
    <n v="2648"/>
    <n v="2648"/>
    <n v="2648"/>
    <n v="2648"/>
    <n v="2648"/>
    <n v="2648"/>
    <n v="2648"/>
    <n v="2648"/>
    <n v="2648"/>
  </r>
  <r>
    <x v="18"/>
    <x v="350"/>
    <x v="2"/>
    <n v="0"/>
    <n v="0"/>
    <n v="0"/>
    <n v="0"/>
    <n v="0"/>
    <n v="0"/>
    <n v="0"/>
    <n v="0"/>
    <n v="0"/>
    <n v="0"/>
    <n v="0"/>
    <n v="0"/>
  </r>
  <r>
    <x v="19"/>
    <x v="351"/>
    <x v="2"/>
    <n v="0"/>
    <n v="0"/>
    <n v="0"/>
    <n v="0"/>
    <n v="0"/>
    <n v="0"/>
    <n v="0"/>
    <n v="0"/>
    <n v="0"/>
    <n v="0"/>
    <n v="0"/>
    <n v="0"/>
  </r>
  <r>
    <x v="19"/>
    <x v="352"/>
    <x v="2"/>
    <n v="0"/>
    <n v="0"/>
    <n v="0"/>
    <n v="0"/>
    <n v="0"/>
    <n v="0"/>
    <n v="0"/>
    <n v="0"/>
    <n v="0"/>
    <n v="0"/>
    <n v="0"/>
    <n v="0"/>
  </r>
  <r>
    <x v="20"/>
    <x v="353"/>
    <x v="3"/>
    <n v="1051"/>
    <n v="1051"/>
    <n v="1051"/>
    <n v="1051"/>
    <n v="1051"/>
    <n v="1051"/>
    <n v="1051"/>
    <n v="1051"/>
    <n v="1051"/>
    <n v="1051"/>
    <n v="1051"/>
    <n v="1051"/>
  </r>
  <r>
    <x v="20"/>
    <x v="354"/>
    <x v="3"/>
    <n v="700"/>
    <n v="700"/>
    <n v="700"/>
    <n v="700"/>
    <n v="700"/>
    <n v="700"/>
    <n v="700"/>
    <n v="700"/>
    <n v="700"/>
    <n v="700"/>
    <n v="700"/>
    <n v="700"/>
  </r>
  <r>
    <x v="20"/>
    <x v="355"/>
    <x v="3"/>
    <n v="786"/>
    <n v="786"/>
    <n v="786"/>
    <n v="786"/>
    <n v="786"/>
    <n v="786"/>
    <n v="786"/>
    <n v="786"/>
    <n v="786"/>
    <n v="786"/>
    <n v="786"/>
    <n v="786"/>
  </r>
  <r>
    <x v="20"/>
    <x v="356"/>
    <x v="3"/>
    <n v="1281"/>
    <n v="1281"/>
    <n v="1281"/>
    <n v="1281"/>
    <n v="1281"/>
    <n v="1281"/>
    <n v="1281"/>
    <n v="1281"/>
    <n v="1281"/>
    <n v="1281"/>
    <n v="1281"/>
    <n v="1281"/>
  </r>
  <r>
    <x v="20"/>
    <x v="357"/>
    <x v="3"/>
    <n v="0"/>
    <n v="0"/>
    <n v="0"/>
    <n v="0"/>
    <n v="0"/>
    <n v="0"/>
    <n v="0"/>
    <n v="0"/>
    <n v="0"/>
    <n v="0"/>
    <n v="0"/>
    <n v="0"/>
  </r>
  <r>
    <x v="20"/>
    <x v="358"/>
    <x v="3"/>
    <n v="1288"/>
    <n v="1288"/>
    <n v="1288"/>
    <n v="1288"/>
    <n v="1288"/>
    <n v="1288"/>
    <n v="1288"/>
    <n v="1288"/>
    <n v="1288"/>
    <n v="1288"/>
    <n v="1288"/>
    <n v="1288"/>
  </r>
  <r>
    <x v="20"/>
    <x v="359"/>
    <x v="3"/>
    <n v="0"/>
    <n v="0"/>
    <n v="0"/>
    <n v="0"/>
    <n v="0"/>
    <n v="0"/>
    <n v="0"/>
    <n v="0"/>
    <n v="0"/>
    <n v="0"/>
    <n v="0"/>
    <n v="0"/>
  </r>
  <r>
    <x v="20"/>
    <x v="360"/>
    <x v="3"/>
    <n v="204"/>
    <n v="204"/>
    <n v="204"/>
    <n v="204"/>
    <n v="204"/>
    <n v="204"/>
    <n v="204"/>
    <n v="204"/>
    <n v="204"/>
    <n v="204"/>
    <n v="204"/>
    <n v="204"/>
  </r>
  <r>
    <x v="20"/>
    <x v="361"/>
    <x v="3"/>
    <n v="1194"/>
    <n v="1194"/>
    <n v="1194"/>
    <n v="1194"/>
    <n v="1194"/>
    <n v="1194"/>
    <n v="1194"/>
    <n v="1194"/>
    <n v="1194"/>
    <n v="1194"/>
    <n v="1194"/>
    <n v="1194"/>
  </r>
  <r>
    <x v="20"/>
    <x v="362"/>
    <x v="3"/>
    <n v="0"/>
    <n v="0"/>
    <n v="0"/>
    <n v="0"/>
    <n v="0"/>
    <n v="0"/>
    <n v="0"/>
    <n v="0"/>
    <n v="0"/>
    <n v="0"/>
    <n v="0"/>
    <n v="0"/>
  </r>
  <r>
    <x v="20"/>
    <x v="363"/>
    <x v="3"/>
    <n v="795"/>
    <n v="795"/>
    <n v="795"/>
    <n v="795"/>
    <n v="795"/>
    <n v="795"/>
    <n v="795"/>
    <n v="795"/>
    <n v="795"/>
    <n v="795"/>
    <n v="795"/>
    <n v="795"/>
  </r>
  <r>
    <x v="20"/>
    <x v="364"/>
    <x v="3"/>
    <n v="0"/>
    <n v="0"/>
    <n v="0"/>
    <n v="0"/>
    <n v="0"/>
    <n v="0"/>
    <n v="0"/>
    <n v="0"/>
    <n v="0"/>
    <n v="0"/>
    <n v="0"/>
    <n v="0"/>
  </r>
  <r>
    <x v="20"/>
    <x v="365"/>
    <x v="3"/>
    <n v="0"/>
    <n v="0"/>
    <n v="0"/>
    <n v="0"/>
    <n v="0"/>
    <n v="0"/>
    <n v="0"/>
    <n v="0"/>
    <n v="0"/>
    <n v="0"/>
    <n v="0"/>
    <n v="0"/>
  </r>
  <r>
    <x v="20"/>
    <x v="366"/>
    <x v="3"/>
    <n v="365"/>
    <n v="365"/>
    <n v="365"/>
    <n v="365"/>
    <n v="365"/>
    <n v="365"/>
    <n v="365"/>
    <n v="365"/>
    <n v="365"/>
    <n v="365"/>
    <n v="365"/>
    <n v="365"/>
  </r>
  <r>
    <x v="20"/>
    <x v="367"/>
    <x v="3"/>
    <n v="8132"/>
    <n v="8132"/>
    <n v="8132"/>
    <n v="8132"/>
    <n v="8132"/>
    <n v="8132"/>
    <n v="8132"/>
    <n v="8132"/>
    <n v="8132"/>
    <n v="8132"/>
    <n v="8132"/>
    <n v="8132"/>
  </r>
  <r>
    <x v="20"/>
    <x v="368"/>
    <x v="3"/>
    <n v="222"/>
    <n v="222"/>
    <n v="222"/>
    <n v="222"/>
    <n v="222"/>
    <n v="222"/>
    <n v="222"/>
    <n v="222"/>
    <n v="222"/>
    <n v="222"/>
    <n v="222"/>
    <n v="222"/>
  </r>
  <r>
    <x v="21"/>
    <x v="369"/>
    <x v="3"/>
    <n v="811"/>
    <n v="811"/>
    <n v="811"/>
    <n v="811"/>
    <n v="811"/>
    <n v="811"/>
    <n v="811"/>
    <n v="811"/>
    <n v="811"/>
    <n v="811"/>
    <n v="811"/>
    <n v="811"/>
  </r>
  <r>
    <x v="21"/>
    <x v="370"/>
    <x v="3"/>
    <n v="0"/>
    <n v="0"/>
    <n v="0"/>
    <n v="0"/>
    <n v="0"/>
    <n v="0"/>
    <n v="0"/>
    <n v="0"/>
    <n v="0"/>
    <n v="0"/>
    <n v="0"/>
    <n v="0"/>
  </r>
  <r>
    <x v="21"/>
    <x v="371"/>
    <x v="3"/>
    <n v="9507"/>
    <n v="9509"/>
    <n v="9537"/>
    <n v="9492"/>
    <n v="9506"/>
    <n v="9506"/>
    <n v="9479"/>
    <n v="9479"/>
    <n v="9479"/>
    <n v="9479"/>
    <n v="9479"/>
    <n v="9479"/>
  </r>
  <r>
    <x v="21"/>
    <x v="372"/>
    <x v="3"/>
    <n v="0"/>
    <n v="0"/>
    <n v="0"/>
    <n v="0"/>
    <n v="0"/>
    <n v="0"/>
    <n v="0"/>
    <n v="0"/>
    <n v="0"/>
    <n v="0"/>
    <n v="0"/>
    <n v="0"/>
  </r>
  <r>
    <x v="21"/>
    <x v="373"/>
    <x v="3"/>
    <n v="5927"/>
    <n v="5927"/>
    <n v="5927"/>
    <n v="5927"/>
    <n v="5927"/>
    <n v="5927"/>
    <n v="5927"/>
    <n v="5927"/>
    <n v="5927"/>
    <n v="5927"/>
    <n v="5927"/>
    <n v="5986"/>
  </r>
  <r>
    <x v="21"/>
    <x v="374"/>
    <x v="3"/>
    <n v="0"/>
    <n v="0"/>
    <n v="0"/>
    <n v="0"/>
    <n v="0"/>
    <n v="0"/>
    <n v="0"/>
    <n v="0"/>
    <n v="0"/>
    <n v="0"/>
    <n v="0"/>
    <n v="0"/>
  </r>
  <r>
    <x v="21"/>
    <x v="375"/>
    <x v="3"/>
    <n v="5774"/>
    <n v="5774"/>
    <n v="5774"/>
    <n v="5774"/>
    <n v="5774"/>
    <n v="5774"/>
    <n v="5774"/>
    <n v="5774"/>
    <n v="5774"/>
    <n v="5774"/>
    <n v="5774"/>
    <n v="5774"/>
  </r>
  <r>
    <x v="21"/>
    <x v="376"/>
    <x v="3"/>
    <n v="0"/>
    <n v="0"/>
    <n v="0"/>
    <n v="0"/>
    <n v="0"/>
    <n v="0"/>
    <n v="0"/>
    <n v="0"/>
    <n v="0"/>
    <n v="0"/>
    <n v="0"/>
    <n v="0"/>
  </r>
  <r>
    <x v="21"/>
    <x v="377"/>
    <x v="3"/>
    <n v="2854"/>
    <n v="2854"/>
    <n v="2854"/>
    <n v="2854"/>
    <n v="2854"/>
    <n v="2854"/>
    <n v="2854"/>
    <n v="2854"/>
    <n v="2854"/>
    <n v="2854"/>
    <n v="2854"/>
    <n v="3069"/>
  </r>
  <r>
    <x v="21"/>
    <x v="378"/>
    <x v="3"/>
    <n v="0"/>
    <n v="0"/>
    <n v="0"/>
    <n v="0"/>
    <n v="0"/>
    <n v="0"/>
    <n v="0"/>
    <n v="0"/>
    <n v="0"/>
    <n v="0"/>
    <n v="0"/>
    <n v="0"/>
  </r>
  <r>
    <x v="21"/>
    <x v="379"/>
    <x v="3"/>
    <n v="3783"/>
    <n v="3783"/>
    <n v="3783"/>
    <n v="3783"/>
    <n v="3783"/>
    <n v="3783"/>
    <n v="3783"/>
    <n v="3783"/>
    <n v="3783"/>
    <n v="3783"/>
    <n v="3783"/>
    <n v="3783"/>
  </r>
  <r>
    <x v="21"/>
    <x v="380"/>
    <x v="3"/>
    <n v="1253"/>
    <n v="1253"/>
    <n v="1253"/>
    <n v="1253"/>
    <n v="1253"/>
    <n v="1253"/>
    <n v="1253"/>
    <n v="1253"/>
    <n v="1253"/>
    <n v="1613"/>
    <n v="1613"/>
    <n v="1635"/>
  </r>
  <r>
    <x v="21"/>
    <x v="381"/>
    <x v="3"/>
    <n v="0"/>
    <n v="0"/>
    <n v="0"/>
    <n v="0"/>
    <n v="0"/>
    <n v="0"/>
    <n v="0"/>
    <n v="0"/>
    <n v="0"/>
    <n v="0"/>
    <n v="0"/>
    <n v="0"/>
  </r>
  <r>
    <x v="21"/>
    <x v="382"/>
    <x v="3"/>
    <n v="458"/>
    <n v="458"/>
    <n v="458"/>
    <n v="458"/>
    <n v="458"/>
    <n v="458"/>
    <n v="458"/>
    <n v="458"/>
    <n v="458"/>
    <n v="458"/>
    <n v="458"/>
    <n v="458"/>
  </r>
  <r>
    <x v="21"/>
    <x v="383"/>
    <x v="3"/>
    <n v="0"/>
    <n v="0"/>
    <n v="0"/>
    <n v="0"/>
    <n v="0"/>
    <n v="0"/>
    <n v="0"/>
    <n v="0"/>
    <n v="0"/>
    <n v="0"/>
    <n v="0"/>
    <n v="0"/>
  </r>
  <r>
    <x v="21"/>
    <x v="384"/>
    <x v="3"/>
    <n v="33993"/>
    <n v="33993"/>
    <n v="33993"/>
    <n v="33993"/>
    <n v="33993"/>
    <n v="33993"/>
    <n v="33993"/>
    <n v="33993"/>
    <n v="33993"/>
    <n v="33993"/>
    <n v="33993"/>
    <n v="33993"/>
  </r>
  <r>
    <x v="21"/>
    <x v="385"/>
    <x v="3"/>
    <n v="0"/>
    <n v="0"/>
    <n v="0"/>
    <n v="0"/>
    <n v="0"/>
    <n v="0"/>
    <n v="0"/>
    <n v="0"/>
    <n v="0"/>
    <n v="0"/>
    <n v="0"/>
    <n v="0"/>
  </r>
  <r>
    <x v="21"/>
    <x v="386"/>
    <x v="3"/>
    <n v="1188"/>
    <n v="1189"/>
    <n v="1189"/>
    <n v="1211"/>
    <n v="1211"/>
    <n v="1211"/>
    <n v="1211"/>
    <n v="1211"/>
    <n v="1211"/>
    <n v="1211"/>
    <n v="1211"/>
    <n v="1211"/>
  </r>
  <r>
    <x v="21"/>
    <x v="387"/>
    <x v="3"/>
    <n v="10212"/>
    <n v="10212"/>
    <n v="10212"/>
    <n v="10212"/>
    <n v="10212"/>
    <n v="10212"/>
    <n v="10212"/>
    <n v="10212"/>
    <n v="10212"/>
    <n v="10212"/>
    <n v="10212"/>
    <n v="10212"/>
  </r>
  <r>
    <x v="21"/>
    <x v="388"/>
    <x v="3"/>
    <n v="0"/>
    <n v="0"/>
    <n v="0"/>
    <n v="0"/>
    <n v="0"/>
    <n v="0"/>
    <n v="0"/>
    <n v="0"/>
    <n v="0"/>
    <n v="0"/>
    <n v="0"/>
    <n v="0"/>
  </r>
  <r>
    <x v="21"/>
    <x v="389"/>
    <x v="3"/>
    <n v="0"/>
    <n v="0"/>
    <n v="0"/>
    <n v="0"/>
    <n v="0"/>
    <n v="0"/>
    <n v="0"/>
    <n v="0"/>
    <n v="0"/>
    <n v="0"/>
    <n v="0"/>
    <n v="0"/>
  </r>
  <r>
    <x v="21"/>
    <x v="390"/>
    <x v="3"/>
    <n v="0"/>
    <n v="0"/>
    <n v="0"/>
    <n v="0"/>
    <n v="0"/>
    <n v="0"/>
    <n v="0"/>
    <n v="0"/>
    <n v="0"/>
    <n v="0"/>
    <n v="0"/>
    <n v="0"/>
  </r>
  <r>
    <x v="21"/>
    <x v="391"/>
    <x v="3"/>
    <n v="1134"/>
    <n v="1134"/>
    <n v="1134"/>
    <n v="1134"/>
    <n v="1134"/>
    <n v="1134"/>
    <n v="1134"/>
    <n v="1134"/>
    <n v="1134"/>
    <n v="1134"/>
    <n v="1134"/>
    <n v="1134"/>
  </r>
  <r>
    <x v="21"/>
    <x v="392"/>
    <x v="3"/>
    <n v="2585"/>
    <n v="2585"/>
    <n v="2585"/>
    <n v="2585"/>
    <n v="2585"/>
    <n v="2585"/>
    <n v="2585"/>
    <n v="2585"/>
    <n v="2585"/>
    <n v="2585"/>
    <n v="2585"/>
    <n v="2585"/>
  </r>
  <r>
    <x v="21"/>
    <x v="393"/>
    <x v="3"/>
    <n v="0"/>
    <n v="0"/>
    <n v="0"/>
    <n v="0"/>
    <n v="0"/>
    <n v="0"/>
    <n v="0"/>
    <n v="0"/>
    <n v="0"/>
    <n v="0"/>
    <n v="0"/>
    <n v="0"/>
  </r>
  <r>
    <x v="21"/>
    <x v="394"/>
    <x v="3"/>
    <n v="0"/>
    <n v="0"/>
    <n v="0"/>
    <n v="0"/>
    <n v="0"/>
    <n v="0"/>
    <n v="0"/>
    <n v="0"/>
    <n v="0"/>
    <n v="0"/>
    <n v="0"/>
    <n v="0"/>
  </r>
  <r>
    <x v="21"/>
    <x v="395"/>
    <x v="3"/>
    <n v="0"/>
    <n v="0"/>
    <n v="0"/>
    <n v="0"/>
    <n v="0"/>
    <n v="0"/>
    <n v="0"/>
    <n v="0"/>
    <n v="0"/>
    <n v="0"/>
    <n v="0"/>
    <n v="0"/>
  </r>
  <r>
    <x v="21"/>
    <x v="396"/>
    <x v="3"/>
    <n v="1161"/>
    <n v="1161"/>
    <n v="1161"/>
    <n v="1161"/>
    <n v="1161"/>
    <n v="1161"/>
    <n v="1161"/>
    <n v="1486"/>
    <n v="1487"/>
    <n v="1487"/>
    <n v="1487"/>
    <n v="1487"/>
  </r>
  <r>
    <x v="21"/>
    <x v="397"/>
    <x v="3"/>
    <n v="0"/>
    <n v="0"/>
    <n v="0"/>
    <n v="0"/>
    <n v="0"/>
    <n v="0"/>
    <n v="0"/>
    <n v="0"/>
    <n v="0"/>
    <n v="0"/>
    <n v="0"/>
    <n v="0"/>
  </r>
  <r>
    <x v="21"/>
    <x v="398"/>
    <x v="3"/>
    <n v="0"/>
    <n v="0"/>
    <n v="0"/>
    <n v="0"/>
    <n v="0"/>
    <n v="0"/>
    <n v="0"/>
    <n v="0"/>
    <n v="0"/>
    <n v="0"/>
    <n v="0"/>
    <n v="0"/>
  </r>
  <r>
    <x v="21"/>
    <x v="399"/>
    <x v="3"/>
    <n v="3413"/>
    <n v="3413"/>
    <n v="3413"/>
    <n v="3413"/>
    <n v="3413"/>
    <n v="3413"/>
    <n v="3413"/>
    <n v="3413"/>
    <n v="3413"/>
    <n v="3413"/>
    <n v="3413"/>
    <n v="3413"/>
  </r>
  <r>
    <x v="21"/>
    <x v="400"/>
    <x v="3"/>
    <n v="31394"/>
    <n v="31394"/>
    <n v="31394"/>
    <n v="31394"/>
    <n v="31394"/>
    <n v="31394"/>
    <n v="31394"/>
    <n v="31394"/>
    <n v="31394"/>
    <n v="31394"/>
    <n v="31394"/>
    <n v="31394"/>
  </r>
  <r>
    <x v="21"/>
    <x v="401"/>
    <x v="3"/>
    <n v="0"/>
    <n v="0"/>
    <n v="0"/>
    <n v="0"/>
    <n v="0"/>
    <n v="0"/>
    <n v="0"/>
    <n v="0"/>
    <n v="0"/>
    <n v="0"/>
    <n v="0"/>
    <n v="0"/>
  </r>
  <r>
    <x v="21"/>
    <x v="402"/>
    <x v="3"/>
    <n v="11885"/>
    <n v="11885"/>
    <n v="11885"/>
    <n v="11885"/>
    <n v="11885"/>
    <n v="11885"/>
    <n v="11885"/>
    <n v="11885"/>
    <n v="11885"/>
    <n v="11885"/>
    <n v="11885"/>
    <n v="11885"/>
  </r>
  <r>
    <x v="21"/>
    <x v="403"/>
    <x v="3"/>
    <n v="0"/>
    <n v="0"/>
    <n v="0"/>
    <n v="0"/>
    <n v="0"/>
    <n v="0"/>
    <n v="0"/>
    <n v="0"/>
    <n v="0"/>
    <n v="0"/>
    <n v="0"/>
    <n v="0"/>
  </r>
  <r>
    <x v="21"/>
    <x v="404"/>
    <x v="3"/>
    <n v="3236"/>
    <n v="3236"/>
    <n v="3236"/>
    <n v="3236"/>
    <n v="3236"/>
    <n v="3236"/>
    <n v="3236"/>
    <n v="3236"/>
    <n v="3236"/>
    <n v="3236"/>
    <n v="3236"/>
    <n v="3236"/>
  </r>
  <r>
    <x v="21"/>
    <x v="405"/>
    <x v="3"/>
    <n v="0"/>
    <n v="0"/>
    <n v="0"/>
    <n v="0"/>
    <n v="0"/>
    <n v="0"/>
    <n v="0"/>
    <n v="0"/>
    <n v="0"/>
    <n v="0"/>
    <n v="0"/>
    <n v="0"/>
  </r>
  <r>
    <x v="21"/>
    <x v="406"/>
    <x v="3"/>
    <n v="0"/>
    <n v="0"/>
    <n v="0"/>
    <n v="0"/>
    <n v="0"/>
    <n v="0"/>
    <n v="0"/>
    <n v="0"/>
    <n v="0"/>
    <n v="0"/>
    <n v="0"/>
    <n v="0"/>
  </r>
  <r>
    <x v="22"/>
    <x v="407"/>
    <x v="3"/>
    <n v="1014"/>
    <n v="1014"/>
    <n v="1014"/>
    <n v="1014"/>
    <n v="1014"/>
    <n v="1014"/>
    <n v="1014"/>
    <n v="1014"/>
    <n v="1014"/>
    <n v="1014"/>
    <n v="1014"/>
    <n v="1014"/>
  </r>
  <r>
    <x v="22"/>
    <x v="408"/>
    <x v="3"/>
    <n v="0"/>
    <n v="0"/>
    <n v="0"/>
    <n v="0"/>
    <n v="0"/>
    <n v="0"/>
    <n v="0"/>
    <n v="0"/>
    <n v="0"/>
    <n v="0"/>
    <n v="0"/>
    <n v="0"/>
  </r>
  <r>
    <x v="22"/>
    <x v="409"/>
    <x v="3"/>
    <n v="0"/>
    <n v="0"/>
    <n v="0"/>
    <n v="0"/>
    <n v="0"/>
    <n v="0"/>
    <n v="0"/>
    <n v="0"/>
    <n v="0"/>
    <n v="0"/>
    <n v="0"/>
    <n v="0"/>
  </r>
  <r>
    <x v="22"/>
    <x v="410"/>
    <x v="3"/>
    <n v="0"/>
    <n v="0"/>
    <n v="0"/>
    <n v="0"/>
    <n v="0"/>
    <n v="0"/>
    <n v="0"/>
    <n v="0"/>
    <n v="0"/>
    <n v="0"/>
    <n v="0"/>
    <n v="0"/>
  </r>
  <r>
    <x v="22"/>
    <x v="411"/>
    <x v="3"/>
    <n v="476"/>
    <n v="476"/>
    <n v="476"/>
    <n v="476"/>
    <n v="476"/>
    <n v="476"/>
    <n v="476"/>
    <n v="476"/>
    <n v="476"/>
    <n v="476"/>
    <n v="476"/>
    <n v="476"/>
  </r>
  <r>
    <x v="22"/>
    <x v="412"/>
    <x v="3"/>
    <n v="0"/>
    <n v="0"/>
    <n v="0"/>
    <n v="0"/>
    <n v="0"/>
    <n v="0"/>
    <n v="0"/>
    <n v="0"/>
    <n v="0"/>
    <n v="0"/>
    <n v="0"/>
    <n v="0"/>
  </r>
  <r>
    <x v="22"/>
    <x v="413"/>
    <x v="3"/>
    <n v="8122"/>
    <n v="8122"/>
    <n v="8122"/>
    <n v="8122"/>
    <n v="8122"/>
    <n v="8122"/>
    <n v="8122"/>
    <n v="8122"/>
    <n v="8122"/>
    <n v="8122"/>
    <n v="8122"/>
    <n v="8348"/>
  </r>
  <r>
    <x v="22"/>
    <x v="414"/>
    <x v="3"/>
    <n v="0"/>
    <n v="0"/>
    <n v="0"/>
    <n v="0"/>
    <n v="0"/>
    <n v="0"/>
    <n v="0"/>
    <n v="0"/>
    <n v="0"/>
    <n v="0"/>
    <n v="0"/>
    <n v="0"/>
  </r>
  <r>
    <x v="22"/>
    <x v="415"/>
    <x v="3"/>
    <n v="418"/>
    <n v="418"/>
    <n v="418"/>
    <n v="418"/>
    <n v="418"/>
    <n v="418"/>
    <n v="418"/>
    <n v="418"/>
    <n v="418"/>
    <n v="418"/>
    <n v="418"/>
    <n v="418"/>
  </r>
  <r>
    <x v="22"/>
    <x v="416"/>
    <x v="3"/>
    <n v="0"/>
    <n v="0"/>
    <n v="0"/>
    <n v="0"/>
    <n v="0"/>
    <n v="0"/>
    <n v="0"/>
    <n v="0"/>
    <n v="0"/>
    <n v="0"/>
    <n v="0"/>
    <n v="0"/>
  </r>
  <r>
    <x v="22"/>
    <x v="417"/>
    <x v="3"/>
    <n v="1805"/>
    <n v="1805"/>
    <n v="1805"/>
    <n v="1805"/>
    <n v="1805"/>
    <n v="1805"/>
    <n v="1805"/>
    <n v="1805"/>
    <n v="1805"/>
    <n v="1805"/>
    <n v="1805"/>
    <n v="1805"/>
  </r>
  <r>
    <x v="22"/>
    <x v="418"/>
    <x v="3"/>
    <n v="0"/>
    <n v="0"/>
    <n v="0"/>
    <n v="0"/>
    <n v="0"/>
    <n v="0"/>
    <n v="0"/>
    <n v="0"/>
    <n v="0"/>
    <n v="0"/>
    <n v="0"/>
    <n v="0"/>
  </r>
  <r>
    <x v="22"/>
    <x v="419"/>
    <x v="3"/>
    <n v="0"/>
    <n v="0"/>
    <n v="0"/>
    <n v="0"/>
    <n v="0"/>
    <n v="0"/>
    <n v="0"/>
    <n v="0"/>
    <n v="0"/>
    <n v="0"/>
    <n v="0"/>
    <n v="0"/>
  </r>
  <r>
    <x v="22"/>
    <x v="420"/>
    <x v="3"/>
    <n v="3702"/>
    <n v="3702"/>
    <n v="3702"/>
    <n v="3702"/>
    <n v="3702"/>
    <n v="3702"/>
    <n v="3702"/>
    <n v="3702"/>
    <n v="3702"/>
    <n v="3702"/>
    <n v="3702"/>
    <n v="3702"/>
  </r>
  <r>
    <x v="22"/>
    <x v="421"/>
    <x v="3"/>
    <n v="2726"/>
    <n v="2726"/>
    <n v="2726"/>
    <n v="2726"/>
    <n v="2726"/>
    <n v="2726"/>
    <n v="2726"/>
    <n v="2726"/>
    <n v="2726"/>
    <n v="2726"/>
    <n v="2726"/>
    <n v="2726"/>
  </r>
  <r>
    <x v="22"/>
    <x v="422"/>
    <x v="3"/>
    <n v="0"/>
    <n v="0"/>
    <n v="0"/>
    <n v="0"/>
    <n v="0"/>
    <n v="0"/>
    <n v="0"/>
    <n v="0"/>
    <n v="0"/>
    <n v="0"/>
    <n v="0"/>
    <n v="0"/>
  </r>
  <r>
    <x v="22"/>
    <x v="423"/>
    <x v="3"/>
    <n v="1888"/>
    <n v="1888"/>
    <n v="1888"/>
    <n v="1888"/>
    <n v="1888"/>
    <n v="1888"/>
    <n v="1888"/>
    <n v="1888"/>
    <n v="1888"/>
    <n v="1888"/>
    <n v="1888"/>
    <n v="1888"/>
  </r>
  <r>
    <x v="22"/>
    <x v="424"/>
    <x v="3"/>
    <n v="0"/>
    <n v="0"/>
    <n v="0"/>
    <n v="0"/>
    <n v="0"/>
    <n v="0"/>
    <n v="0"/>
    <n v="0"/>
    <n v="0"/>
    <n v="0"/>
    <n v="0"/>
    <n v="0"/>
  </r>
  <r>
    <x v="22"/>
    <x v="425"/>
    <x v="3"/>
    <n v="1458"/>
    <n v="1458"/>
    <n v="1458"/>
    <n v="1458"/>
    <n v="1458"/>
    <n v="1458"/>
    <n v="1458"/>
    <n v="1458"/>
    <n v="1458"/>
    <n v="1458"/>
    <n v="1458"/>
    <n v="1458"/>
  </r>
  <r>
    <x v="22"/>
    <x v="426"/>
    <x v="3"/>
    <n v="0"/>
    <n v="0"/>
    <n v="0"/>
    <n v="0"/>
    <n v="0"/>
    <n v="0"/>
    <n v="0"/>
    <n v="0"/>
    <n v="0"/>
    <n v="0"/>
    <n v="0"/>
    <n v="0"/>
  </r>
  <r>
    <x v="22"/>
    <x v="427"/>
    <x v="3"/>
    <n v="0"/>
    <n v="0"/>
    <n v="0"/>
    <n v="0"/>
    <n v="0"/>
    <n v="0"/>
    <n v="0"/>
    <n v="0"/>
    <n v="0"/>
    <n v="0"/>
    <n v="0"/>
    <n v="0"/>
  </r>
  <r>
    <x v="22"/>
    <x v="428"/>
    <x v="3"/>
    <n v="0"/>
    <n v="0"/>
    <n v="0"/>
    <n v="0"/>
    <n v="0"/>
    <n v="0"/>
    <n v="0"/>
    <n v="0"/>
    <n v="0"/>
    <n v="0"/>
    <n v="0"/>
    <n v="0"/>
  </r>
  <r>
    <x v="22"/>
    <x v="429"/>
    <x v="3"/>
    <n v="0"/>
    <n v="0"/>
    <n v="0"/>
    <n v="0"/>
    <n v="0"/>
    <n v="0"/>
    <n v="0"/>
    <n v="0"/>
    <n v="0"/>
    <n v="0"/>
    <n v="0"/>
    <n v="0"/>
  </r>
  <r>
    <x v="22"/>
    <x v="430"/>
    <x v="3"/>
    <n v="3890"/>
    <n v="3890"/>
    <n v="3890"/>
    <n v="3890"/>
    <n v="3890"/>
    <n v="3890"/>
    <n v="3890"/>
    <n v="3890"/>
    <n v="3890"/>
    <n v="3890"/>
    <n v="3890"/>
    <n v="3890"/>
  </r>
  <r>
    <x v="22"/>
    <x v="431"/>
    <x v="3"/>
    <n v="0"/>
    <n v="0"/>
    <n v="0"/>
    <n v="0"/>
    <n v="0"/>
    <n v="0"/>
    <n v="0"/>
    <n v="0"/>
    <n v="0"/>
    <n v="0"/>
    <n v="0"/>
    <n v="0"/>
  </r>
  <r>
    <x v="22"/>
    <x v="432"/>
    <x v="3"/>
    <n v="0"/>
    <n v="0"/>
    <n v="0"/>
    <n v="0"/>
    <n v="0"/>
    <n v="0"/>
    <n v="0"/>
    <n v="0"/>
    <n v="0"/>
    <n v="0"/>
    <n v="0"/>
    <n v="0"/>
  </r>
  <r>
    <x v="22"/>
    <x v="433"/>
    <x v="3"/>
    <n v="0"/>
    <n v="0"/>
    <n v="0"/>
    <n v="0"/>
    <n v="0"/>
    <n v="0"/>
    <n v="0"/>
    <n v="0"/>
    <n v="0"/>
    <n v="0"/>
    <n v="0"/>
    <n v="0"/>
  </r>
  <r>
    <x v="22"/>
    <x v="434"/>
    <x v="3"/>
    <n v="134"/>
    <n v="134"/>
    <n v="134"/>
    <n v="134"/>
    <n v="134"/>
    <n v="134"/>
    <n v="134"/>
    <n v="134"/>
    <n v="134"/>
    <n v="134"/>
    <n v="134"/>
    <n v="134"/>
  </r>
  <r>
    <x v="22"/>
    <x v="435"/>
    <x v="3"/>
    <n v="0"/>
    <n v="0"/>
    <n v="0"/>
    <n v="0"/>
    <n v="0"/>
    <n v="0"/>
    <n v="0"/>
    <n v="0"/>
    <n v="0"/>
    <n v="0"/>
    <n v="0"/>
    <n v="0"/>
  </r>
  <r>
    <x v="23"/>
    <x v="436"/>
    <x v="3"/>
    <n v="0"/>
    <n v="0"/>
    <n v="0"/>
    <n v="0"/>
    <n v="0"/>
    <n v="0"/>
    <n v="0"/>
    <n v="0"/>
    <n v="0"/>
    <n v="0"/>
    <n v="0"/>
    <n v="0"/>
  </r>
  <r>
    <x v="23"/>
    <x v="437"/>
    <x v="3"/>
    <n v="576"/>
    <n v="576"/>
    <n v="576"/>
    <n v="576"/>
    <n v="576"/>
    <n v="576"/>
    <n v="576"/>
    <n v="576"/>
    <n v="576"/>
    <n v="576"/>
    <n v="576"/>
    <n v="576"/>
  </r>
  <r>
    <x v="23"/>
    <x v="438"/>
    <x v="3"/>
    <n v="0"/>
    <n v="0"/>
    <n v="0"/>
    <n v="0"/>
    <n v="0"/>
    <n v="0"/>
    <n v="0"/>
    <n v="0"/>
    <n v="0"/>
    <n v="0"/>
    <n v="0"/>
    <n v="0"/>
  </r>
  <r>
    <x v="23"/>
    <x v="439"/>
    <x v="3"/>
    <n v="29941"/>
    <n v="29941"/>
    <n v="29941"/>
    <n v="29941"/>
    <n v="30464"/>
    <n v="30465"/>
    <n v="30465"/>
    <n v="30465"/>
    <n v="30465"/>
    <n v="30465"/>
    <n v="30465"/>
    <n v="30465"/>
  </r>
  <r>
    <x v="23"/>
    <x v="440"/>
    <x v="3"/>
    <n v="0"/>
    <n v="0"/>
    <n v="0"/>
    <n v="0"/>
    <n v="0"/>
    <n v="0"/>
    <n v="0"/>
    <n v="0"/>
    <n v="0"/>
    <n v="0"/>
    <n v="0"/>
    <n v="0"/>
  </r>
  <r>
    <x v="23"/>
    <x v="441"/>
    <x v="3"/>
    <n v="45398"/>
    <n v="45398"/>
    <n v="45398"/>
    <n v="45398"/>
    <n v="45570"/>
    <n v="45573"/>
    <n v="45573"/>
    <n v="45573"/>
    <n v="45573"/>
    <n v="45635"/>
    <n v="45635"/>
    <n v="45715"/>
  </r>
  <r>
    <x v="23"/>
    <x v="442"/>
    <x v="3"/>
    <n v="54554"/>
    <n v="54569"/>
    <n v="54569"/>
    <n v="54569"/>
    <n v="54569"/>
    <n v="54569"/>
    <n v="54569"/>
    <n v="54569"/>
    <n v="54569"/>
    <n v="56683"/>
    <n v="56685"/>
    <n v="56815"/>
  </r>
  <r>
    <x v="23"/>
    <x v="443"/>
    <x v="3"/>
    <n v="0"/>
    <n v="0"/>
    <n v="0"/>
    <n v="0"/>
    <n v="0"/>
    <n v="0"/>
    <n v="0"/>
    <n v="0"/>
    <n v="0"/>
    <n v="0"/>
    <n v="0"/>
    <n v="0"/>
  </r>
  <r>
    <x v="23"/>
    <x v="444"/>
    <x v="3"/>
    <n v="0"/>
    <n v="0"/>
    <n v="0"/>
    <n v="0"/>
    <n v="0"/>
    <n v="0"/>
    <n v="0"/>
    <n v="0"/>
    <n v="0"/>
    <n v="0"/>
    <n v="0"/>
    <n v="0"/>
  </r>
  <r>
    <x v="23"/>
    <x v="445"/>
    <x v="3"/>
    <n v="0"/>
    <n v="0"/>
    <n v="0"/>
    <n v="0"/>
    <n v="0"/>
    <n v="0"/>
    <n v="0"/>
    <n v="0"/>
    <n v="0"/>
    <n v="0"/>
    <n v="0"/>
    <n v="0"/>
  </r>
  <r>
    <x v="23"/>
    <x v="446"/>
    <x v="3"/>
    <n v="0"/>
    <n v="0"/>
    <n v="0"/>
    <n v="0"/>
    <n v="0"/>
    <n v="0"/>
    <n v="0"/>
    <n v="0"/>
    <n v="0"/>
    <n v="0"/>
    <n v="0"/>
    <n v="0"/>
  </r>
  <r>
    <x v="23"/>
    <x v="447"/>
    <x v="3"/>
    <n v="0"/>
    <n v="0"/>
    <n v="0"/>
    <n v="0"/>
    <n v="0"/>
    <n v="0"/>
    <n v="0"/>
    <n v="0"/>
    <n v="0"/>
    <n v="0"/>
    <n v="0"/>
    <n v="0"/>
  </r>
  <r>
    <x v="23"/>
    <x v="448"/>
    <x v="3"/>
    <n v="28235"/>
    <n v="28235"/>
    <n v="28235"/>
    <n v="28235"/>
    <n v="28235"/>
    <n v="28235"/>
    <n v="28235"/>
    <n v="28235"/>
    <n v="28235"/>
    <n v="28235"/>
    <n v="28235"/>
    <n v="28235"/>
  </r>
  <r>
    <x v="23"/>
    <x v="449"/>
    <x v="3"/>
    <n v="5815"/>
    <n v="5815"/>
    <n v="5815"/>
    <n v="5815"/>
    <n v="5878"/>
    <n v="5878"/>
    <n v="5878"/>
    <n v="5878"/>
    <n v="5892"/>
    <n v="5922"/>
    <n v="5922"/>
    <n v="8657"/>
  </r>
  <r>
    <x v="23"/>
    <x v="450"/>
    <x v="3"/>
    <n v="0"/>
    <n v="0"/>
    <n v="0"/>
    <n v="0"/>
    <n v="0"/>
    <n v="0"/>
    <n v="0"/>
    <n v="0"/>
    <n v="0"/>
    <n v="0"/>
    <n v="0"/>
    <n v="0"/>
  </r>
  <r>
    <x v="23"/>
    <x v="451"/>
    <x v="3"/>
    <n v="0"/>
    <n v="0"/>
    <n v="0"/>
    <n v="0"/>
    <n v="0"/>
    <n v="0"/>
    <n v="0"/>
    <n v="0"/>
    <n v="0"/>
    <n v="0"/>
    <n v="0"/>
    <n v="0"/>
  </r>
  <r>
    <x v="23"/>
    <x v="452"/>
    <x v="3"/>
    <n v="10728"/>
    <n v="10728"/>
    <n v="10728"/>
    <n v="10728"/>
    <n v="10718"/>
    <n v="10718"/>
    <n v="10718"/>
    <n v="10959"/>
    <n v="10959"/>
    <n v="10959"/>
    <n v="10959"/>
    <n v="10959"/>
  </r>
  <r>
    <x v="23"/>
    <x v="453"/>
    <x v="3"/>
    <n v="142855"/>
    <n v="142855"/>
    <n v="142617"/>
    <n v="142859"/>
    <n v="142728"/>
    <n v="142661"/>
    <n v="142651"/>
    <n v="142490"/>
    <n v="142493"/>
    <n v="142495"/>
    <n v="142400"/>
    <n v="142410"/>
  </r>
  <r>
    <x v="23"/>
    <x v="454"/>
    <x v="3"/>
    <n v="0"/>
    <n v="0"/>
    <n v="0"/>
    <n v="0"/>
    <n v="0"/>
    <n v="0"/>
    <n v="0"/>
    <n v="0"/>
    <n v="0"/>
    <n v="0"/>
    <n v="0"/>
    <n v="0"/>
  </r>
  <r>
    <x v="23"/>
    <x v="455"/>
    <x v="3"/>
    <n v="583486"/>
    <n v="583480"/>
    <n v="583464"/>
    <n v="583489"/>
    <n v="583441"/>
    <n v="583205"/>
    <n v="583217"/>
    <n v="583188"/>
    <n v="583209"/>
    <n v="583416"/>
    <n v="583094"/>
    <n v="583095"/>
  </r>
  <r>
    <x v="23"/>
    <x v="456"/>
    <x v="3"/>
    <n v="0"/>
    <n v="0"/>
    <n v="0"/>
    <n v="0"/>
    <n v="0"/>
    <n v="0"/>
    <n v="0"/>
    <n v="0"/>
    <n v="0"/>
    <n v="0"/>
    <n v="0"/>
    <n v="0"/>
  </r>
  <r>
    <x v="23"/>
    <x v="457"/>
    <x v="3"/>
    <n v="3131"/>
    <n v="3131"/>
    <n v="3131"/>
    <n v="3131"/>
    <n v="3131"/>
    <n v="3131"/>
    <n v="3131"/>
    <n v="3131"/>
    <n v="3131"/>
    <n v="3131"/>
    <n v="3131"/>
    <n v="3131"/>
  </r>
  <r>
    <x v="23"/>
    <x v="458"/>
    <x v="3"/>
    <n v="299560"/>
    <n v="299551"/>
    <n v="299610"/>
    <n v="300215"/>
    <n v="299588"/>
    <n v="299596"/>
    <n v="299621"/>
    <n v="299660"/>
    <n v="299744"/>
    <n v="299758"/>
    <n v="299673"/>
    <n v="299680"/>
  </r>
  <r>
    <x v="23"/>
    <x v="459"/>
    <x v="3"/>
    <n v="0"/>
    <n v="0"/>
    <n v="0"/>
    <n v="0"/>
    <n v="0"/>
    <n v="0"/>
    <n v="0"/>
    <n v="0"/>
    <n v="0"/>
    <n v="0"/>
    <n v="0"/>
    <n v="0"/>
  </r>
  <r>
    <x v="23"/>
    <x v="460"/>
    <x v="3"/>
    <n v="0"/>
    <n v="0"/>
    <n v="0"/>
    <n v="0"/>
    <n v="0"/>
    <n v="0"/>
    <n v="0"/>
    <n v="0"/>
    <n v="0"/>
    <n v="0"/>
    <n v="0"/>
    <n v="0"/>
  </r>
  <r>
    <x v="23"/>
    <x v="461"/>
    <x v="3"/>
    <n v="67666"/>
    <n v="67666"/>
    <n v="67665"/>
    <n v="67665"/>
    <n v="67593"/>
    <n v="67593"/>
    <n v="67593"/>
    <n v="67593"/>
    <n v="67593"/>
    <n v="67593"/>
    <n v="67593"/>
    <n v="67591"/>
  </r>
  <r>
    <x v="23"/>
    <x v="462"/>
    <x v="3"/>
    <n v="0"/>
    <n v="0"/>
    <n v="0"/>
    <n v="0"/>
    <n v="0"/>
    <n v="0"/>
    <n v="0"/>
    <n v="0"/>
    <n v="0"/>
    <n v="0"/>
    <n v="0"/>
    <n v="0"/>
  </r>
  <r>
    <x v="23"/>
    <x v="463"/>
    <x v="3"/>
    <n v="0"/>
    <n v="0"/>
    <n v="0"/>
    <n v="0"/>
    <n v="0"/>
    <n v="0"/>
    <n v="0"/>
    <n v="0"/>
    <n v="0"/>
    <n v="0"/>
    <n v="0"/>
    <n v="0"/>
  </r>
  <r>
    <x v="23"/>
    <x v="464"/>
    <x v="3"/>
    <n v="0"/>
    <n v="0"/>
    <n v="0"/>
    <n v="0"/>
    <n v="0"/>
    <n v="0"/>
    <n v="0"/>
    <n v="0"/>
    <n v="0"/>
    <n v="0"/>
    <n v="0"/>
    <n v="0"/>
  </r>
  <r>
    <x v="23"/>
    <x v="465"/>
    <x v="3"/>
    <n v="74376"/>
    <n v="74376"/>
    <n v="74376"/>
    <n v="74376"/>
    <n v="74376"/>
    <n v="74376"/>
    <n v="74376"/>
    <n v="74376"/>
    <n v="74335"/>
    <n v="74343"/>
    <n v="74357"/>
    <n v="75070"/>
  </r>
  <r>
    <x v="23"/>
    <x v="466"/>
    <x v="3"/>
    <n v="0"/>
    <n v="0"/>
    <n v="0"/>
    <n v="0"/>
    <n v="0"/>
    <n v="0"/>
    <n v="0"/>
    <n v="0"/>
    <n v="0"/>
    <n v="0"/>
    <n v="0"/>
    <n v="0"/>
  </r>
  <r>
    <x v="23"/>
    <x v="467"/>
    <x v="3"/>
    <n v="48637"/>
    <n v="48637"/>
    <n v="48637"/>
    <n v="48637"/>
    <n v="48637"/>
    <n v="48637"/>
    <n v="48637"/>
    <n v="48637"/>
    <n v="48637"/>
    <n v="48637"/>
    <n v="48637"/>
    <n v="50590"/>
  </r>
  <r>
    <x v="23"/>
    <x v="468"/>
    <x v="3"/>
    <n v="0"/>
    <n v="0"/>
    <n v="0"/>
    <n v="0"/>
    <n v="0"/>
    <n v="0"/>
    <n v="0"/>
    <n v="0"/>
    <n v="0"/>
    <n v="0"/>
    <n v="0"/>
    <n v="0"/>
  </r>
  <r>
    <x v="23"/>
    <x v="469"/>
    <x v="3"/>
    <n v="22756"/>
    <n v="22763"/>
    <n v="22763"/>
    <n v="22763"/>
    <n v="22763"/>
    <n v="22763"/>
    <n v="22763"/>
    <n v="22763"/>
    <n v="22763"/>
    <n v="22763"/>
    <n v="22763"/>
    <n v="22763"/>
  </r>
  <r>
    <x v="23"/>
    <x v="470"/>
    <x v="3"/>
    <n v="0"/>
    <n v="0"/>
    <n v="0"/>
    <n v="0"/>
    <n v="0"/>
    <n v="0"/>
    <n v="0"/>
    <n v="0"/>
    <n v="0"/>
    <n v="0"/>
    <n v="0"/>
    <n v="0"/>
  </r>
  <r>
    <x v="23"/>
    <x v="471"/>
    <x v="3"/>
    <n v="39371"/>
    <n v="39371"/>
    <n v="39371"/>
    <n v="39371"/>
    <n v="39371"/>
    <n v="39601"/>
    <n v="40257"/>
    <n v="40258"/>
    <n v="40258"/>
    <n v="40252"/>
    <n v="40252"/>
    <n v="40252"/>
  </r>
  <r>
    <x v="23"/>
    <x v="472"/>
    <x v="3"/>
    <n v="44242"/>
    <n v="44242"/>
    <n v="44242"/>
    <n v="44242"/>
    <n v="44242"/>
    <n v="43729"/>
    <n v="43626"/>
    <n v="43626"/>
    <n v="43626"/>
    <n v="43626"/>
    <n v="43626"/>
    <n v="43626"/>
  </r>
  <r>
    <x v="23"/>
    <x v="473"/>
    <x v="3"/>
    <n v="0"/>
    <n v="0"/>
    <n v="0"/>
    <n v="0"/>
    <n v="0"/>
    <n v="0"/>
    <n v="0"/>
    <n v="0"/>
    <n v="0"/>
    <n v="0"/>
    <n v="0"/>
    <n v="0"/>
  </r>
  <r>
    <x v="23"/>
    <x v="474"/>
    <x v="3"/>
    <n v="0"/>
    <n v="0"/>
    <n v="0"/>
    <n v="0"/>
    <n v="0"/>
    <n v="0"/>
    <n v="0"/>
    <n v="0"/>
    <n v="0"/>
    <n v="0"/>
    <n v="0"/>
    <n v="0"/>
  </r>
  <r>
    <x v="23"/>
    <x v="475"/>
    <x v="3"/>
    <n v="23283"/>
    <n v="23281"/>
    <n v="23302"/>
    <n v="23301"/>
    <n v="23303"/>
    <n v="23303"/>
    <n v="23326"/>
    <n v="23324"/>
    <n v="23324"/>
    <n v="23346"/>
    <n v="23512"/>
    <n v="23512"/>
  </r>
  <r>
    <x v="23"/>
    <x v="476"/>
    <x v="3"/>
    <n v="14781"/>
    <n v="14781"/>
    <n v="14781"/>
    <n v="14781"/>
    <n v="14781"/>
    <n v="14861"/>
    <n v="14781"/>
    <n v="14781"/>
    <n v="14781"/>
    <n v="14781"/>
    <n v="14781"/>
    <n v="14781"/>
  </r>
  <r>
    <x v="23"/>
    <x v="477"/>
    <x v="3"/>
    <n v="0"/>
    <n v="0"/>
    <n v="0"/>
    <n v="0"/>
    <n v="0"/>
    <n v="0"/>
    <n v="0"/>
    <n v="0"/>
    <n v="0"/>
    <n v="0"/>
    <n v="0"/>
    <n v="0"/>
  </r>
  <r>
    <x v="23"/>
    <x v="478"/>
    <x v="3"/>
    <n v="0"/>
    <n v="0"/>
    <n v="0"/>
    <n v="0"/>
    <n v="0"/>
    <n v="0"/>
    <n v="0"/>
    <n v="0"/>
    <n v="0"/>
    <n v="0"/>
    <n v="0"/>
    <n v="0"/>
  </r>
  <r>
    <x v="23"/>
    <x v="479"/>
    <x v="3"/>
    <n v="7769"/>
    <n v="7769"/>
    <n v="7770"/>
    <n v="7770"/>
    <n v="8310"/>
    <n v="8316"/>
    <n v="8311"/>
    <n v="8311"/>
    <n v="8311"/>
    <n v="8311"/>
    <n v="9117"/>
    <n v="9205"/>
  </r>
  <r>
    <x v="23"/>
    <x v="480"/>
    <x v="3"/>
    <n v="18514"/>
    <n v="18514"/>
    <n v="18514"/>
    <n v="18514"/>
    <n v="18514"/>
    <n v="18514"/>
    <n v="18514"/>
    <n v="18514"/>
    <n v="18514"/>
    <n v="18514"/>
    <n v="17980"/>
    <n v="17980"/>
  </r>
  <r>
    <x v="23"/>
    <x v="481"/>
    <x v="3"/>
    <n v="0"/>
    <n v="0"/>
    <n v="0"/>
    <n v="0"/>
    <n v="0"/>
    <n v="0"/>
    <n v="0"/>
    <n v="0"/>
    <n v="0"/>
    <n v="0"/>
    <n v="0"/>
    <n v="0"/>
  </r>
  <r>
    <x v="23"/>
    <x v="482"/>
    <x v="3"/>
    <n v="0"/>
    <n v="0"/>
    <n v="0"/>
    <n v="0"/>
    <n v="0"/>
    <n v="0"/>
    <n v="0"/>
    <n v="0"/>
    <n v="0"/>
    <n v="0"/>
    <n v="0"/>
    <n v="0"/>
  </r>
  <r>
    <x v="24"/>
    <x v="483"/>
    <x v="3"/>
    <n v="0"/>
    <n v="0"/>
    <n v="0"/>
    <n v="0"/>
    <n v="0"/>
    <n v="0"/>
    <n v="0"/>
    <n v="0"/>
    <n v="0"/>
    <n v="0"/>
    <n v="0"/>
    <n v="0"/>
  </r>
  <r>
    <x v="24"/>
    <x v="484"/>
    <x v="3"/>
    <n v="407"/>
    <n v="407"/>
    <n v="427"/>
    <n v="427"/>
    <n v="427"/>
    <n v="427"/>
    <n v="427"/>
    <n v="427"/>
    <n v="427"/>
    <n v="427"/>
    <n v="427"/>
    <n v="427"/>
  </r>
  <r>
    <x v="24"/>
    <x v="485"/>
    <x v="3"/>
    <n v="0"/>
    <n v="0"/>
    <n v="0"/>
    <n v="0"/>
    <n v="0"/>
    <n v="0"/>
    <n v="0"/>
    <n v="0"/>
    <n v="0"/>
    <n v="0"/>
    <n v="0"/>
    <n v="0"/>
  </r>
  <r>
    <x v="24"/>
    <x v="486"/>
    <x v="3"/>
    <n v="2109"/>
    <n v="2109"/>
    <n v="2109"/>
    <n v="2109"/>
    <n v="2109"/>
    <n v="2109"/>
    <n v="2109"/>
    <n v="2109"/>
    <n v="2109"/>
    <n v="2109"/>
    <n v="2109"/>
    <n v="2109"/>
  </r>
  <r>
    <x v="24"/>
    <x v="487"/>
    <x v="3"/>
    <n v="0"/>
    <n v="0"/>
    <n v="0"/>
    <n v="0"/>
    <n v="0"/>
    <n v="0"/>
    <n v="0"/>
    <n v="0"/>
    <n v="0"/>
    <n v="0"/>
    <n v="0"/>
    <n v="0"/>
  </r>
  <r>
    <x v="24"/>
    <x v="488"/>
    <x v="3"/>
    <n v="3521"/>
    <n v="3521"/>
    <n v="3521"/>
    <n v="3521"/>
    <n v="3521"/>
    <n v="3521"/>
    <n v="3521"/>
    <n v="3521"/>
    <n v="3521"/>
    <n v="3521"/>
    <n v="3521"/>
    <n v="3521"/>
  </r>
  <r>
    <x v="24"/>
    <x v="489"/>
    <x v="3"/>
    <n v="0"/>
    <n v="0"/>
    <n v="0"/>
    <n v="0"/>
    <n v="0"/>
    <n v="0"/>
    <n v="0"/>
    <n v="0"/>
    <n v="0"/>
    <n v="0"/>
    <n v="0"/>
    <n v="0"/>
  </r>
  <r>
    <x v="24"/>
    <x v="490"/>
    <x v="3"/>
    <n v="297"/>
    <n v="297"/>
    <n v="297"/>
    <n v="297"/>
    <n v="297"/>
    <n v="297"/>
    <n v="297"/>
    <n v="297"/>
    <n v="297"/>
    <n v="297"/>
    <n v="297"/>
    <n v="297"/>
  </r>
  <r>
    <x v="24"/>
    <x v="491"/>
    <x v="3"/>
    <n v="0"/>
    <n v="0"/>
    <n v="0"/>
    <n v="0"/>
    <n v="0"/>
    <n v="0"/>
    <n v="0"/>
    <n v="0"/>
    <n v="0"/>
    <n v="0"/>
    <n v="0"/>
    <n v="0"/>
  </r>
  <r>
    <x v="24"/>
    <x v="492"/>
    <x v="3"/>
    <n v="2852"/>
    <n v="2852"/>
    <n v="2852"/>
    <n v="2852"/>
    <n v="2852"/>
    <n v="2852"/>
    <n v="2852"/>
    <n v="2852"/>
    <n v="2852"/>
    <n v="2852"/>
    <n v="2852"/>
    <n v="2852"/>
  </r>
  <r>
    <x v="24"/>
    <x v="493"/>
    <x v="3"/>
    <n v="0"/>
    <n v="0"/>
    <n v="0"/>
    <n v="0"/>
    <n v="0"/>
    <n v="0"/>
    <n v="0"/>
    <n v="0"/>
    <n v="0"/>
    <n v="0"/>
    <n v="0"/>
    <n v="0"/>
  </r>
  <r>
    <x v="24"/>
    <x v="494"/>
    <x v="3"/>
    <n v="2060"/>
    <n v="2060"/>
    <n v="2060"/>
    <n v="2060"/>
    <n v="2060"/>
    <n v="2060"/>
    <n v="2060"/>
    <n v="2060"/>
    <n v="2060"/>
    <n v="2060"/>
    <n v="2060"/>
    <n v="2060"/>
  </r>
  <r>
    <x v="24"/>
    <x v="495"/>
    <x v="3"/>
    <n v="5128"/>
    <n v="5128"/>
    <n v="5128"/>
    <n v="5128"/>
    <n v="5128"/>
    <n v="5128"/>
    <n v="5128"/>
    <n v="5128"/>
    <n v="5128"/>
    <n v="5128"/>
    <n v="5128"/>
    <n v="5304"/>
  </r>
  <r>
    <x v="24"/>
    <x v="496"/>
    <x v="3"/>
    <n v="0"/>
    <n v="0"/>
    <n v="0"/>
    <n v="0"/>
    <n v="0"/>
    <n v="0"/>
    <n v="0"/>
    <n v="0"/>
    <n v="0"/>
    <n v="0"/>
    <n v="0"/>
    <n v="0"/>
  </r>
  <r>
    <x v="24"/>
    <x v="497"/>
    <x v="3"/>
    <n v="0"/>
    <n v="0"/>
    <n v="0"/>
    <n v="0"/>
    <n v="0"/>
    <n v="0"/>
    <n v="0"/>
    <n v="0"/>
    <n v="0"/>
    <n v="0"/>
    <n v="0"/>
    <n v="0"/>
  </r>
  <r>
    <x v="24"/>
    <x v="498"/>
    <x v="3"/>
    <n v="0"/>
    <n v="0"/>
    <n v="0"/>
    <n v="0"/>
    <n v="0"/>
    <n v="0"/>
    <n v="0"/>
    <n v="0"/>
    <n v="0"/>
    <n v="0"/>
    <n v="0"/>
    <n v="0"/>
  </r>
  <r>
    <x v="24"/>
    <x v="499"/>
    <x v="3"/>
    <n v="0"/>
    <n v="0"/>
    <n v="0"/>
    <n v="0"/>
    <n v="0"/>
    <n v="0"/>
    <n v="0"/>
    <n v="0"/>
    <n v="0"/>
    <n v="0"/>
    <n v="0"/>
    <n v="0"/>
  </r>
  <r>
    <x v="24"/>
    <x v="500"/>
    <x v="3"/>
    <n v="9468"/>
    <n v="9468"/>
    <n v="9468"/>
    <n v="9468"/>
    <n v="9468"/>
    <n v="9468"/>
    <n v="9468"/>
    <n v="9468"/>
    <n v="9468"/>
    <n v="9468"/>
    <n v="9468"/>
    <n v="9468"/>
  </r>
  <r>
    <x v="24"/>
    <x v="501"/>
    <x v="3"/>
    <n v="0"/>
    <n v="0"/>
    <n v="0"/>
    <n v="0"/>
    <n v="0"/>
    <n v="0"/>
    <n v="0"/>
    <n v="0"/>
    <n v="0"/>
    <n v="0"/>
    <n v="0"/>
    <n v="0"/>
  </r>
  <r>
    <x v="24"/>
    <x v="502"/>
    <x v="3"/>
    <n v="0"/>
    <n v="0"/>
    <n v="0"/>
    <n v="0"/>
    <n v="198"/>
    <n v="198"/>
    <n v="293"/>
    <n v="293"/>
    <n v="293"/>
    <n v="293"/>
    <n v="293"/>
    <n v="293"/>
  </r>
  <r>
    <x v="24"/>
    <x v="503"/>
    <x v="3"/>
    <n v="2824"/>
    <n v="2824"/>
    <n v="2824"/>
    <n v="2824"/>
    <n v="2824"/>
    <n v="2824"/>
    <n v="2824"/>
    <n v="2824"/>
    <n v="2824"/>
    <n v="2824"/>
    <n v="2824"/>
    <n v="2824"/>
  </r>
  <r>
    <x v="24"/>
    <x v="504"/>
    <x v="3"/>
    <n v="0"/>
    <n v="0"/>
    <n v="0"/>
    <n v="0"/>
    <n v="0"/>
    <n v="0"/>
    <n v="0"/>
    <n v="0"/>
    <n v="0"/>
    <n v="0"/>
    <n v="0"/>
    <n v="0"/>
  </r>
  <r>
    <x v="24"/>
    <x v="505"/>
    <x v="3"/>
    <n v="0"/>
    <n v="0"/>
    <n v="0"/>
    <n v="0"/>
    <n v="0"/>
    <n v="0"/>
    <n v="0"/>
    <n v="0"/>
    <n v="0"/>
    <n v="0"/>
    <n v="0"/>
    <n v="0"/>
  </r>
  <r>
    <x v="24"/>
    <x v="506"/>
    <x v="3"/>
    <n v="293"/>
    <n v="293"/>
    <n v="293"/>
    <n v="293"/>
    <n v="293"/>
    <n v="293"/>
    <n v="293"/>
    <n v="293"/>
    <n v="293"/>
    <n v="362"/>
    <n v="362"/>
    <n v="362"/>
  </r>
  <r>
    <x v="24"/>
    <x v="507"/>
    <x v="3"/>
    <n v="4082"/>
    <n v="4082"/>
    <n v="4082"/>
    <n v="4082"/>
    <n v="4082"/>
    <n v="4082"/>
    <n v="4082"/>
    <n v="4082"/>
    <n v="4082"/>
    <n v="4082"/>
    <n v="4082"/>
    <n v="4082"/>
  </r>
  <r>
    <x v="24"/>
    <x v="508"/>
    <x v="3"/>
    <n v="0"/>
    <n v="0"/>
    <n v="0"/>
    <n v="0"/>
    <n v="0"/>
    <n v="0"/>
    <n v="0"/>
    <n v="0"/>
    <n v="0"/>
    <n v="0"/>
    <n v="0"/>
    <n v="0"/>
  </r>
  <r>
    <x v="24"/>
    <x v="509"/>
    <x v="3"/>
    <n v="0"/>
    <n v="0"/>
    <n v="0"/>
    <n v="0"/>
    <n v="0"/>
    <n v="0"/>
    <n v="0"/>
    <n v="0"/>
    <n v="0"/>
    <n v="0"/>
    <n v="0"/>
    <n v="0"/>
  </r>
  <r>
    <x v="24"/>
    <x v="510"/>
    <x v="3"/>
    <n v="0"/>
    <n v="0"/>
    <n v="0"/>
    <n v="0"/>
    <n v="0"/>
    <n v="0"/>
    <n v="0"/>
    <n v="0"/>
    <n v="0"/>
    <n v="0"/>
    <n v="0"/>
    <n v="0"/>
  </r>
  <r>
    <x v="24"/>
    <x v="511"/>
    <x v="3"/>
    <n v="202"/>
    <n v="202"/>
    <n v="202"/>
    <n v="202"/>
    <n v="202"/>
    <n v="202"/>
    <n v="202"/>
    <n v="202"/>
    <n v="202"/>
    <n v="202"/>
    <n v="202"/>
    <n v="202"/>
  </r>
  <r>
    <x v="24"/>
    <x v="512"/>
    <x v="3"/>
    <n v="0"/>
    <n v="0"/>
    <n v="0"/>
    <n v="0"/>
    <n v="0"/>
    <n v="0"/>
    <n v="0"/>
    <n v="0"/>
    <n v="0"/>
    <n v="0"/>
    <n v="0"/>
    <n v="0"/>
  </r>
  <r>
    <x v="24"/>
    <x v="513"/>
    <x v="3"/>
    <n v="0"/>
    <n v="0"/>
    <n v="0"/>
    <n v="0"/>
    <n v="0"/>
    <n v="0"/>
    <n v="0"/>
    <n v="0"/>
    <n v="0"/>
    <n v="0"/>
    <n v="0"/>
    <n v="0"/>
  </r>
  <r>
    <x v="24"/>
    <x v="514"/>
    <x v="3"/>
    <n v="13851"/>
    <n v="13851"/>
    <n v="13788"/>
    <n v="13794"/>
    <n v="13724"/>
    <n v="13722"/>
    <n v="13724"/>
    <n v="13720"/>
    <n v="13723"/>
    <n v="13723"/>
    <n v="13721"/>
    <n v="13716"/>
  </r>
  <r>
    <x v="24"/>
    <x v="515"/>
    <x v="3"/>
    <n v="68475"/>
    <n v="68475"/>
    <n v="68475"/>
    <n v="68475"/>
    <n v="68473"/>
    <n v="68472"/>
    <n v="68472"/>
    <n v="68485"/>
    <n v="68469"/>
    <n v="68469"/>
    <n v="68772"/>
    <n v="68774"/>
  </r>
  <r>
    <x v="24"/>
    <x v="516"/>
    <x v="3"/>
    <n v="0"/>
    <n v="0"/>
    <n v="0"/>
    <n v="0"/>
    <n v="0"/>
    <n v="0"/>
    <n v="0"/>
    <n v="0"/>
    <n v="0"/>
    <n v="0"/>
    <n v="0"/>
    <n v="0"/>
  </r>
  <r>
    <x v="24"/>
    <x v="517"/>
    <x v="3"/>
    <n v="9214"/>
    <n v="9214"/>
    <n v="9214"/>
    <n v="9214"/>
    <n v="9214"/>
    <n v="9214"/>
    <n v="9214"/>
    <n v="9214"/>
    <n v="9214"/>
    <n v="9214"/>
    <n v="9214"/>
    <n v="9214"/>
  </r>
  <r>
    <x v="24"/>
    <x v="518"/>
    <x v="3"/>
    <n v="26664"/>
    <n v="26654"/>
    <n v="26643"/>
    <n v="26658"/>
    <n v="26638"/>
    <n v="26636"/>
    <n v="26660"/>
    <n v="26636"/>
    <n v="26636"/>
    <n v="26636"/>
    <n v="26632"/>
    <n v="26633"/>
  </r>
  <r>
    <x v="24"/>
    <x v="519"/>
    <x v="3"/>
    <n v="0"/>
    <n v="0"/>
    <n v="0"/>
    <n v="0"/>
    <n v="0"/>
    <n v="0"/>
    <n v="0"/>
    <n v="0"/>
    <n v="0"/>
    <n v="0"/>
    <n v="0"/>
    <n v="0"/>
  </r>
  <r>
    <x v="24"/>
    <x v="520"/>
    <x v="3"/>
    <n v="1081"/>
    <n v="1081"/>
    <n v="1081"/>
    <n v="1081"/>
    <n v="1081"/>
    <n v="1081"/>
    <n v="1081"/>
    <n v="1081"/>
    <n v="1081"/>
    <n v="1081"/>
    <n v="1081"/>
    <n v="1081"/>
  </r>
  <r>
    <x v="24"/>
    <x v="521"/>
    <x v="3"/>
    <n v="0"/>
    <n v="0"/>
    <n v="0"/>
    <n v="0"/>
    <n v="0"/>
    <n v="0"/>
    <n v="0"/>
    <n v="0"/>
    <n v="0"/>
    <n v="0"/>
    <n v="0"/>
    <n v="0"/>
  </r>
  <r>
    <x v="24"/>
    <x v="522"/>
    <x v="3"/>
    <n v="0"/>
    <n v="0"/>
    <n v="0"/>
    <n v="0"/>
    <n v="0"/>
    <n v="0"/>
    <n v="0"/>
    <n v="0"/>
    <n v="0"/>
    <n v="0"/>
    <n v="0"/>
    <n v="0"/>
  </r>
  <r>
    <x v="25"/>
    <x v="523"/>
    <x v="3"/>
    <n v="0"/>
    <n v="0"/>
    <n v="0"/>
    <n v="0"/>
    <n v="0"/>
    <n v="0"/>
    <n v="0"/>
    <n v="0"/>
    <n v="0"/>
    <n v="0"/>
    <n v="0"/>
    <n v="0"/>
  </r>
  <r>
    <x v="25"/>
    <x v="524"/>
    <x v="3"/>
    <n v="793"/>
    <n v="793"/>
    <n v="793"/>
    <n v="793"/>
    <n v="793"/>
    <n v="793"/>
    <n v="793"/>
    <n v="793"/>
    <n v="793"/>
    <n v="793"/>
    <n v="793"/>
    <n v="793"/>
  </r>
  <r>
    <x v="25"/>
    <x v="525"/>
    <x v="3"/>
    <n v="0"/>
    <n v="0"/>
    <n v="0"/>
    <n v="0"/>
    <n v="0"/>
    <n v="0"/>
    <n v="0"/>
    <n v="0"/>
    <n v="0"/>
    <n v="0"/>
    <n v="0"/>
    <n v="0"/>
  </r>
  <r>
    <x v="25"/>
    <x v="526"/>
    <x v="3"/>
    <n v="666"/>
    <n v="666"/>
    <n v="666"/>
    <n v="666"/>
    <n v="666"/>
    <n v="666"/>
    <n v="666"/>
    <n v="666"/>
    <n v="666"/>
    <n v="666"/>
    <n v="666"/>
    <n v="666"/>
  </r>
  <r>
    <x v="25"/>
    <x v="527"/>
    <x v="3"/>
    <n v="0"/>
    <n v="0"/>
    <n v="0"/>
    <n v="0"/>
    <n v="0"/>
    <n v="0"/>
    <n v="0"/>
    <n v="0"/>
    <n v="0"/>
    <n v="0"/>
    <n v="0"/>
    <n v="0"/>
  </r>
  <r>
    <x v="25"/>
    <x v="528"/>
    <x v="3"/>
    <n v="156"/>
    <n v="156"/>
    <n v="156"/>
    <n v="156"/>
    <n v="156"/>
    <n v="156"/>
    <n v="156"/>
    <n v="156"/>
    <n v="156"/>
    <n v="156"/>
    <n v="156"/>
    <n v="156"/>
  </r>
  <r>
    <x v="25"/>
    <x v="529"/>
    <x v="3"/>
    <n v="0"/>
    <n v="0"/>
    <n v="0"/>
    <n v="0"/>
    <n v="0"/>
    <n v="0"/>
    <n v="0"/>
    <n v="0"/>
    <n v="0"/>
    <n v="0"/>
    <n v="0"/>
    <n v="0"/>
  </r>
  <r>
    <x v="25"/>
    <x v="530"/>
    <x v="3"/>
    <n v="186"/>
    <n v="186"/>
    <n v="186"/>
    <n v="186"/>
    <n v="186"/>
    <n v="186"/>
    <n v="186"/>
    <n v="186"/>
    <n v="186"/>
    <n v="186"/>
    <n v="186"/>
    <n v="186"/>
  </r>
  <r>
    <x v="25"/>
    <x v="531"/>
    <x v="3"/>
    <n v="167"/>
    <n v="167"/>
    <n v="167"/>
    <n v="167"/>
    <n v="167"/>
    <n v="167"/>
    <n v="167"/>
    <n v="167"/>
    <n v="167"/>
    <n v="167"/>
    <n v="167"/>
    <n v="167"/>
  </r>
  <r>
    <x v="25"/>
    <x v="532"/>
    <x v="3"/>
    <n v="0"/>
    <n v="0"/>
    <n v="0"/>
    <n v="0"/>
    <n v="0"/>
    <n v="0"/>
    <n v="0"/>
    <n v="0"/>
    <n v="0"/>
    <n v="0"/>
    <n v="0"/>
    <n v="0"/>
  </r>
  <r>
    <x v="25"/>
    <x v="533"/>
    <x v="3"/>
    <n v="0"/>
    <n v="0"/>
    <n v="0"/>
    <n v="0"/>
    <n v="0"/>
    <n v="0"/>
    <n v="0"/>
    <n v="0"/>
    <n v="0"/>
    <n v="0"/>
    <n v="0"/>
    <n v="0"/>
  </r>
  <r>
    <x v="25"/>
    <x v="534"/>
    <x v="3"/>
    <n v="0"/>
    <n v="0"/>
    <n v="0"/>
    <n v="0"/>
    <n v="0"/>
    <n v="0"/>
    <n v="0"/>
    <n v="0"/>
    <n v="0"/>
    <n v="0"/>
    <n v="0"/>
    <n v="0"/>
  </r>
  <r>
    <x v="25"/>
    <x v="535"/>
    <x v="3"/>
    <n v="2134"/>
    <n v="2134"/>
    <n v="2134"/>
    <n v="2134"/>
    <n v="2134"/>
    <n v="2134"/>
    <n v="2134"/>
    <n v="2134"/>
    <n v="2134"/>
    <n v="2134"/>
    <n v="2134"/>
    <n v="2134"/>
  </r>
  <r>
    <x v="25"/>
    <x v="536"/>
    <x v="3"/>
    <n v="0"/>
    <n v="0"/>
    <n v="0"/>
    <n v="0"/>
    <n v="0"/>
    <n v="0"/>
    <n v="0"/>
    <n v="0"/>
    <n v="0"/>
    <n v="0"/>
    <n v="0"/>
    <n v="0"/>
  </r>
  <r>
    <x v="25"/>
    <x v="537"/>
    <x v="3"/>
    <n v="0"/>
    <n v="0"/>
    <n v="0"/>
    <n v="0"/>
    <n v="0"/>
    <n v="0"/>
    <n v="0"/>
    <n v="0"/>
    <n v="0"/>
    <n v="0"/>
    <n v="0"/>
    <n v="0"/>
  </r>
  <r>
    <x v="25"/>
    <x v="538"/>
    <x v="3"/>
    <n v="81"/>
    <n v="81"/>
    <n v="81"/>
    <n v="81"/>
    <n v="81"/>
    <n v="81"/>
    <n v="159"/>
    <n v="159"/>
    <n v="247"/>
    <n v="247"/>
    <n v="247"/>
    <n v="332"/>
  </r>
  <r>
    <x v="25"/>
    <x v="539"/>
    <x v="3"/>
    <n v="637"/>
    <n v="637"/>
    <n v="637"/>
    <n v="637"/>
    <n v="637"/>
    <n v="637"/>
    <n v="637"/>
    <n v="637"/>
    <n v="637"/>
    <n v="637"/>
    <n v="637"/>
    <n v="637"/>
  </r>
  <r>
    <x v="25"/>
    <x v="540"/>
    <x v="3"/>
    <n v="0"/>
    <n v="0"/>
    <n v="0"/>
    <n v="0"/>
    <n v="0"/>
    <n v="0"/>
    <n v="0"/>
    <n v="0"/>
    <n v="0"/>
    <n v="0"/>
    <n v="0"/>
    <n v="0"/>
  </r>
  <r>
    <x v="25"/>
    <x v="541"/>
    <x v="3"/>
    <n v="0"/>
    <n v="0"/>
    <n v="0"/>
    <n v="0"/>
    <n v="0"/>
    <n v="0"/>
    <n v="0"/>
    <n v="0"/>
    <n v="0"/>
    <n v="0"/>
    <n v="0"/>
    <n v="0"/>
  </r>
  <r>
    <x v="25"/>
    <x v="542"/>
    <x v="3"/>
    <n v="0"/>
    <n v="0"/>
    <n v="0"/>
    <n v="0"/>
    <n v="0"/>
    <n v="0"/>
    <n v="0"/>
    <n v="0"/>
    <n v="0"/>
    <n v="0"/>
    <n v="0"/>
    <n v="0"/>
  </r>
  <r>
    <x v="25"/>
    <x v="543"/>
    <x v="3"/>
    <n v="0"/>
    <n v="0"/>
    <n v="0"/>
    <n v="0"/>
    <n v="0"/>
    <n v="0"/>
    <n v="0"/>
    <n v="0"/>
    <n v="0"/>
    <n v="0"/>
    <n v="0"/>
    <n v="0"/>
  </r>
  <r>
    <x v="25"/>
    <x v="544"/>
    <x v="3"/>
    <n v="2152"/>
    <n v="2152"/>
    <n v="2152"/>
    <n v="2152"/>
    <n v="2152"/>
    <n v="2152"/>
    <n v="2152"/>
    <n v="2152"/>
    <n v="2152"/>
    <n v="2152"/>
    <n v="2191"/>
    <n v="2191"/>
  </r>
  <r>
    <x v="25"/>
    <x v="545"/>
    <x v="3"/>
    <n v="0"/>
    <n v="0"/>
    <n v="0"/>
    <n v="0"/>
    <n v="0"/>
    <n v="0"/>
    <n v="0"/>
    <n v="0"/>
    <n v="0"/>
    <n v="0"/>
    <n v="0"/>
    <n v="0"/>
  </r>
  <r>
    <x v="25"/>
    <x v="546"/>
    <x v="3"/>
    <n v="0"/>
    <n v="0"/>
    <n v="0"/>
    <n v="0"/>
    <n v="0"/>
    <n v="0"/>
    <n v="0"/>
    <n v="0"/>
    <n v="0"/>
    <n v="0"/>
    <n v="0"/>
    <n v="0"/>
  </r>
  <r>
    <x v="25"/>
    <x v="547"/>
    <x v="3"/>
    <n v="0"/>
    <n v="0"/>
    <n v="0"/>
    <n v="0"/>
    <n v="0"/>
    <n v="0"/>
    <n v="0"/>
    <n v="0"/>
    <n v="0"/>
    <n v="0"/>
    <n v="0"/>
    <n v="0"/>
  </r>
  <r>
    <x v="25"/>
    <x v="548"/>
    <x v="3"/>
    <n v="0"/>
    <n v="0"/>
    <n v="0"/>
    <n v="0"/>
    <n v="0"/>
    <n v="0"/>
    <n v="0"/>
    <n v="0"/>
    <n v="0"/>
    <n v="0"/>
    <n v="0"/>
    <n v="0"/>
  </r>
  <r>
    <x v="25"/>
    <x v="549"/>
    <x v="3"/>
    <n v="46"/>
    <n v="46"/>
    <n v="46"/>
    <n v="46"/>
    <n v="46"/>
    <n v="46"/>
    <n v="46"/>
    <n v="46"/>
    <n v="46"/>
    <n v="46"/>
    <n v="46"/>
    <n v="46"/>
  </r>
  <r>
    <x v="25"/>
    <x v="550"/>
    <x v="3"/>
    <n v="479"/>
    <n v="479"/>
    <n v="479"/>
    <n v="479"/>
    <n v="479"/>
    <n v="479"/>
    <n v="479"/>
    <n v="479"/>
    <n v="479"/>
    <n v="479"/>
    <n v="479"/>
    <n v="479"/>
  </r>
  <r>
    <x v="25"/>
    <x v="551"/>
    <x v="3"/>
    <n v="0"/>
    <n v="0"/>
    <n v="0"/>
    <n v="0"/>
    <n v="0"/>
    <n v="0"/>
    <n v="0"/>
    <n v="0"/>
    <n v="0"/>
    <n v="0"/>
    <n v="0"/>
    <n v="0"/>
  </r>
  <r>
    <x v="25"/>
    <x v="552"/>
    <x v="3"/>
    <n v="2820"/>
    <n v="2820"/>
    <n v="2820"/>
    <n v="2820"/>
    <n v="2820"/>
    <n v="2820"/>
    <n v="2820"/>
    <n v="2820"/>
    <n v="2820"/>
    <n v="2820"/>
    <n v="2820"/>
    <n v="2820"/>
  </r>
  <r>
    <x v="25"/>
    <x v="553"/>
    <x v="3"/>
    <n v="0"/>
    <n v="0"/>
    <n v="0"/>
    <n v="0"/>
    <n v="0"/>
    <n v="0"/>
    <n v="0"/>
    <n v="0"/>
    <n v="0"/>
    <n v="0"/>
    <n v="0"/>
    <n v="0"/>
  </r>
  <r>
    <x v="25"/>
    <x v="554"/>
    <x v="3"/>
    <n v="677"/>
    <n v="677"/>
    <n v="677"/>
    <n v="677"/>
    <n v="677"/>
    <n v="677"/>
    <n v="677"/>
    <n v="677"/>
    <n v="677"/>
    <n v="677"/>
    <n v="677"/>
    <n v="677"/>
  </r>
  <r>
    <x v="25"/>
    <x v="555"/>
    <x v="3"/>
    <n v="29"/>
    <n v="29"/>
    <n v="29"/>
    <n v="29"/>
    <n v="29"/>
    <n v="29"/>
    <n v="29"/>
    <n v="29"/>
    <n v="29"/>
    <n v="29"/>
    <n v="29"/>
    <n v="29"/>
  </r>
  <r>
    <x v="25"/>
    <x v="556"/>
    <x v="3"/>
    <n v="0"/>
    <n v="0"/>
    <n v="0"/>
    <n v="0"/>
    <n v="0"/>
    <n v="0"/>
    <n v="0"/>
    <n v="0"/>
    <n v="0"/>
    <n v="0"/>
    <n v="0"/>
    <n v="0"/>
  </r>
  <r>
    <x v="25"/>
    <x v="557"/>
    <x v="3"/>
    <n v="0"/>
    <n v="0"/>
    <n v="0"/>
    <n v="0"/>
    <n v="0"/>
    <n v="0"/>
    <n v="0"/>
    <n v="0"/>
    <n v="0"/>
    <n v="0"/>
    <n v="0"/>
    <n v="0"/>
  </r>
  <r>
    <x v="25"/>
    <x v="558"/>
    <x v="3"/>
    <n v="0"/>
    <n v="0"/>
    <n v="0"/>
    <n v="0"/>
    <n v="0"/>
    <n v="0"/>
    <n v="0"/>
    <n v="0"/>
    <n v="0"/>
    <n v="0"/>
    <n v="0"/>
    <n v="0"/>
  </r>
  <r>
    <x v="25"/>
    <x v="559"/>
    <x v="3"/>
    <n v="413"/>
    <n v="461"/>
    <n v="461"/>
    <n v="461"/>
    <n v="461"/>
    <n v="461"/>
    <n v="461"/>
    <n v="461"/>
    <n v="461"/>
    <n v="461"/>
    <n v="501"/>
    <n v="501"/>
  </r>
  <r>
    <x v="25"/>
    <x v="560"/>
    <x v="3"/>
    <n v="0"/>
    <n v="0"/>
    <n v="0"/>
    <n v="0"/>
    <n v="0"/>
    <n v="0"/>
    <n v="0"/>
    <n v="0"/>
    <n v="0"/>
    <n v="0"/>
    <n v="0"/>
    <n v="0"/>
  </r>
  <r>
    <x v="25"/>
    <x v="561"/>
    <x v="3"/>
    <n v="0"/>
    <n v="0"/>
    <n v="22"/>
    <n v="22"/>
    <n v="22"/>
    <n v="22"/>
    <n v="22"/>
    <n v="22"/>
    <n v="22"/>
    <n v="22"/>
    <n v="211"/>
    <n v="49"/>
  </r>
  <r>
    <x v="25"/>
    <x v="562"/>
    <x v="3"/>
    <n v="0"/>
    <n v="0"/>
    <n v="0"/>
    <n v="0"/>
    <n v="0"/>
    <n v="0"/>
    <n v="0"/>
    <n v="0"/>
    <n v="0"/>
    <n v="0"/>
    <n v="0"/>
    <n v="0"/>
  </r>
  <r>
    <x v="25"/>
    <x v="563"/>
    <x v="3"/>
    <n v="537"/>
    <n v="538"/>
    <n v="538"/>
    <n v="538"/>
    <n v="538"/>
    <n v="538"/>
    <n v="538"/>
    <n v="538"/>
    <n v="554"/>
    <n v="554"/>
    <n v="572"/>
    <n v="579"/>
  </r>
  <r>
    <x v="25"/>
    <x v="564"/>
    <x v="3"/>
    <n v="0"/>
    <n v="0"/>
    <n v="0"/>
    <n v="0"/>
    <n v="0"/>
    <n v="0"/>
    <n v="0"/>
    <n v="0"/>
    <n v="0"/>
    <n v="0"/>
    <n v="0"/>
    <n v="0"/>
  </r>
  <r>
    <x v="25"/>
    <x v="565"/>
    <x v="3"/>
    <n v="449"/>
    <n v="615"/>
    <n v="615"/>
    <n v="615"/>
    <n v="615"/>
    <n v="615"/>
    <n v="615"/>
    <n v="615"/>
    <n v="615"/>
    <n v="615"/>
    <n v="648"/>
    <n v="649"/>
  </r>
  <r>
    <x v="25"/>
    <x v="566"/>
    <x v="3"/>
    <n v="0"/>
    <n v="0"/>
    <n v="0"/>
    <n v="0"/>
    <n v="0"/>
    <n v="0"/>
    <n v="0"/>
    <n v="0"/>
    <n v="0"/>
    <n v="0"/>
    <n v="0"/>
    <n v="0"/>
  </r>
  <r>
    <x v="25"/>
    <x v="567"/>
    <x v="3"/>
    <n v="331"/>
    <n v="350"/>
    <n v="350"/>
    <n v="350"/>
    <n v="350"/>
    <n v="350"/>
    <n v="350"/>
    <n v="350"/>
    <n v="350"/>
    <n v="350"/>
    <n v="375"/>
    <n v="381"/>
  </r>
  <r>
    <x v="25"/>
    <x v="568"/>
    <x v="3"/>
    <n v="0"/>
    <n v="0"/>
    <n v="0"/>
    <n v="0"/>
    <n v="0"/>
    <n v="0"/>
    <n v="0"/>
    <n v="0"/>
    <n v="0"/>
    <n v="0"/>
    <n v="0"/>
    <n v="0"/>
  </r>
  <r>
    <x v="25"/>
    <x v="569"/>
    <x v="3"/>
    <n v="473"/>
    <n v="507"/>
    <n v="507"/>
    <n v="507"/>
    <n v="507"/>
    <n v="507"/>
    <n v="507"/>
    <n v="507"/>
    <n v="507"/>
    <n v="507"/>
    <n v="520"/>
    <n v="548"/>
  </r>
  <r>
    <x v="25"/>
    <x v="570"/>
    <x v="3"/>
    <n v="0"/>
    <n v="0"/>
    <n v="0"/>
    <n v="0"/>
    <n v="0"/>
    <n v="0"/>
    <n v="0"/>
    <n v="0"/>
    <n v="0"/>
    <n v="0"/>
    <n v="0"/>
    <n v="0"/>
  </r>
  <r>
    <x v="25"/>
    <x v="571"/>
    <x v="3"/>
    <n v="0"/>
    <n v="0"/>
    <n v="0"/>
    <n v="0"/>
    <n v="0"/>
    <n v="0"/>
    <n v="0"/>
    <n v="0"/>
    <n v="0"/>
    <n v="0"/>
    <n v="0"/>
    <n v="0"/>
  </r>
  <r>
    <x v="25"/>
    <x v="572"/>
    <x v="3"/>
    <n v="267"/>
    <n v="267"/>
    <n v="267"/>
    <n v="267"/>
    <n v="267"/>
    <n v="267"/>
    <n v="267"/>
    <n v="267"/>
    <n v="289"/>
    <n v="289"/>
    <n v="312"/>
    <n v="322"/>
  </r>
  <r>
    <x v="25"/>
    <x v="573"/>
    <x v="3"/>
    <n v="10"/>
    <n v="10"/>
    <n v="10"/>
    <n v="10"/>
    <n v="10"/>
    <n v="10"/>
    <n v="10"/>
    <n v="10"/>
    <n v="10"/>
    <n v="10"/>
    <n v="10"/>
    <n v="10"/>
  </r>
  <r>
    <x v="25"/>
    <x v="574"/>
    <x v="3"/>
    <n v="0"/>
    <n v="0"/>
    <n v="0"/>
    <n v="0"/>
    <n v="0"/>
    <n v="0"/>
    <n v="0"/>
    <n v="0"/>
    <n v="0"/>
    <n v="0"/>
    <n v="0"/>
    <n v="0"/>
  </r>
  <r>
    <x v="25"/>
    <x v="575"/>
    <x v="3"/>
    <n v="0"/>
    <n v="0"/>
    <n v="0"/>
    <n v="0"/>
    <n v="0"/>
    <n v="0"/>
    <n v="0"/>
    <n v="0"/>
    <n v="0"/>
    <n v="0"/>
    <n v="0"/>
    <n v="0"/>
  </r>
  <r>
    <x v="25"/>
    <x v="576"/>
    <x v="3"/>
    <n v="61"/>
    <n v="61"/>
    <n v="61"/>
    <n v="61"/>
    <n v="61"/>
    <n v="61"/>
    <n v="61"/>
    <n v="61"/>
    <n v="61"/>
    <n v="61"/>
    <n v="61"/>
    <n v="61"/>
  </r>
  <r>
    <x v="25"/>
    <x v="577"/>
    <x v="3"/>
    <n v="321"/>
    <n v="354"/>
    <n v="354"/>
    <n v="354"/>
    <n v="354"/>
    <n v="354"/>
    <n v="354"/>
    <n v="354"/>
    <n v="354"/>
    <n v="354"/>
    <n v="359"/>
    <n v="364"/>
  </r>
  <r>
    <x v="25"/>
    <x v="578"/>
    <x v="3"/>
    <n v="0"/>
    <n v="0"/>
    <n v="0"/>
    <n v="0"/>
    <n v="0"/>
    <n v="0"/>
    <n v="0"/>
    <n v="0"/>
    <n v="0"/>
    <n v="0"/>
    <n v="0"/>
    <n v="0"/>
  </r>
  <r>
    <x v="25"/>
    <x v="579"/>
    <x v="3"/>
    <n v="325"/>
    <n v="333"/>
    <n v="333"/>
    <n v="333"/>
    <n v="333"/>
    <n v="333"/>
    <n v="333"/>
    <n v="333"/>
    <n v="333"/>
    <n v="333"/>
    <n v="333"/>
    <n v="333"/>
  </r>
  <r>
    <x v="25"/>
    <x v="580"/>
    <x v="3"/>
    <n v="0"/>
    <n v="0"/>
    <n v="0"/>
    <n v="0"/>
    <n v="0"/>
    <n v="0"/>
    <n v="0"/>
    <n v="0"/>
    <n v="0"/>
    <n v="0"/>
    <n v="0"/>
    <n v="0"/>
  </r>
  <r>
    <x v="25"/>
    <x v="581"/>
    <x v="3"/>
    <n v="124"/>
    <n v="124"/>
    <n v="124"/>
    <n v="124"/>
    <n v="124"/>
    <n v="124"/>
    <n v="124"/>
    <n v="124"/>
    <n v="124"/>
    <n v="124"/>
    <n v="124"/>
    <n v="124"/>
  </r>
  <r>
    <x v="25"/>
    <x v="582"/>
    <x v="3"/>
    <n v="0"/>
    <n v="0"/>
    <n v="0"/>
    <n v="0"/>
    <n v="0"/>
    <n v="0"/>
    <n v="0"/>
    <n v="0"/>
    <n v="0"/>
    <n v="0"/>
    <n v="0"/>
    <n v="0"/>
  </r>
  <r>
    <x v="25"/>
    <x v="583"/>
    <x v="3"/>
    <n v="0"/>
    <n v="0"/>
    <n v="0"/>
    <n v="0"/>
    <n v="0"/>
    <n v="0"/>
    <n v="0"/>
    <n v="0"/>
    <n v="0"/>
    <n v="0"/>
    <n v="0"/>
    <n v="0"/>
  </r>
  <r>
    <x v="25"/>
    <x v="584"/>
    <x v="3"/>
    <n v="334"/>
    <n v="334"/>
    <n v="334"/>
    <n v="334"/>
    <n v="334"/>
    <n v="334"/>
    <n v="334"/>
    <n v="334"/>
    <n v="334"/>
    <n v="334"/>
    <n v="334"/>
    <n v="334"/>
  </r>
  <r>
    <x v="26"/>
    <x v="585"/>
    <x v="3"/>
    <n v="54363"/>
    <n v="53576"/>
    <n v="53576"/>
    <n v="53576"/>
    <n v="53576"/>
    <n v="53576"/>
    <n v="53576"/>
    <n v="53576"/>
    <n v="53576"/>
    <n v="53576"/>
    <n v="53576"/>
    <n v="53576"/>
  </r>
  <r>
    <x v="27"/>
    <x v="586"/>
    <x v="3"/>
    <n v="0"/>
    <n v="0"/>
    <n v="0"/>
    <n v="0"/>
    <n v="0"/>
    <n v="0"/>
    <n v="0"/>
    <n v="0"/>
    <n v="0"/>
    <n v="0"/>
    <n v="0"/>
    <n v="0"/>
  </r>
  <r>
    <x v="27"/>
    <x v="587"/>
    <x v="3"/>
    <n v="4997"/>
    <n v="4997"/>
    <n v="5026"/>
    <n v="5026"/>
    <n v="5026"/>
    <n v="5026"/>
    <n v="5026"/>
    <n v="5026"/>
    <n v="5026"/>
    <n v="5026"/>
    <n v="5026"/>
    <n v="5026"/>
  </r>
  <r>
    <x v="28"/>
    <x v="588"/>
    <x v="4"/>
    <n v="1741"/>
    <n v="1741"/>
    <n v="1741"/>
    <n v="1741"/>
    <n v="1741"/>
    <n v="1741"/>
    <n v="1741"/>
    <n v="1741"/>
    <n v="1741"/>
    <n v="1741"/>
    <n v="1741"/>
    <n v="1741"/>
  </r>
  <r>
    <x v="28"/>
    <x v="589"/>
    <x v="4"/>
    <n v="1400"/>
    <n v="1400"/>
    <n v="1400"/>
    <n v="1400"/>
    <n v="1400"/>
    <n v="1400"/>
    <n v="1400"/>
    <n v="1400"/>
    <n v="1400"/>
    <n v="1400"/>
    <n v="1400"/>
    <n v="1400"/>
  </r>
  <r>
    <x v="28"/>
    <x v="590"/>
    <x v="4"/>
    <n v="1769"/>
    <n v="1769"/>
    <n v="1769"/>
    <n v="1769"/>
    <n v="1769"/>
    <n v="1769"/>
    <n v="1769"/>
    <n v="1769"/>
    <n v="1769"/>
    <n v="1769"/>
    <n v="1769"/>
    <n v="1769"/>
  </r>
  <r>
    <x v="28"/>
    <x v="591"/>
    <x v="4"/>
    <n v="0"/>
    <n v="0"/>
    <n v="0"/>
    <n v="0"/>
    <n v="0"/>
    <n v="0"/>
    <n v="0"/>
    <n v="0"/>
    <n v="0"/>
    <n v="0"/>
    <n v="0"/>
    <n v="0"/>
  </r>
  <r>
    <x v="28"/>
    <x v="592"/>
    <x v="4"/>
    <n v="10"/>
    <n v="10"/>
    <n v="10"/>
    <n v="10"/>
    <n v="10"/>
    <n v="10"/>
    <n v="10"/>
    <n v="10"/>
    <n v="10"/>
    <n v="10"/>
    <n v="10"/>
    <n v="10"/>
  </r>
  <r>
    <x v="28"/>
    <x v="593"/>
    <x v="4"/>
    <n v="31"/>
    <n v="31"/>
    <n v="31"/>
    <n v="31"/>
    <n v="31"/>
    <n v="31"/>
    <n v="31"/>
    <n v="31"/>
    <n v="31"/>
    <n v="31"/>
    <n v="31"/>
    <n v="31"/>
  </r>
  <r>
    <x v="28"/>
    <x v="594"/>
    <x v="4"/>
    <n v="0"/>
    <n v="0"/>
    <n v="0"/>
    <n v="0"/>
    <n v="0"/>
    <n v="0"/>
    <n v="0"/>
    <n v="0"/>
    <n v="0"/>
    <n v="0"/>
    <n v="0"/>
    <n v="0"/>
  </r>
  <r>
    <x v="28"/>
    <x v="595"/>
    <x v="4"/>
    <n v="52"/>
    <n v="52"/>
    <n v="52"/>
    <n v="52"/>
    <n v="52"/>
    <n v="52"/>
    <n v="52"/>
    <n v="52"/>
    <n v="52"/>
    <n v="52"/>
    <n v="52"/>
    <n v="52"/>
  </r>
  <r>
    <x v="28"/>
    <x v="596"/>
    <x v="4"/>
    <n v="461"/>
    <n v="461"/>
    <n v="461"/>
    <n v="461"/>
    <n v="461"/>
    <n v="461"/>
    <n v="461"/>
    <n v="461"/>
    <n v="461"/>
    <n v="461"/>
    <n v="461"/>
    <n v="461"/>
  </r>
  <r>
    <x v="28"/>
    <x v="597"/>
    <x v="4"/>
    <n v="0"/>
    <n v="0"/>
    <n v="0"/>
    <n v="0"/>
    <n v="0"/>
    <n v="0"/>
    <n v="0"/>
    <n v="0"/>
    <n v="0"/>
    <n v="0"/>
    <n v="0"/>
    <n v="0"/>
  </r>
  <r>
    <x v="28"/>
    <x v="598"/>
    <x v="4"/>
    <n v="0"/>
    <n v="0"/>
    <n v="0"/>
    <n v="0"/>
    <n v="0"/>
    <n v="0"/>
    <n v="0"/>
    <n v="0"/>
    <n v="0"/>
    <n v="0"/>
    <n v="0"/>
    <n v="0"/>
  </r>
  <r>
    <x v="28"/>
    <x v="599"/>
    <x v="4"/>
    <n v="16975"/>
    <n v="16977"/>
    <n v="16977"/>
    <n v="16977"/>
    <n v="16977"/>
    <n v="16977"/>
    <n v="16977"/>
    <n v="16978"/>
    <n v="16978"/>
    <n v="16978"/>
    <n v="17053"/>
    <n v="17053"/>
  </r>
  <r>
    <x v="28"/>
    <x v="600"/>
    <x v="4"/>
    <n v="682"/>
    <n v="682"/>
    <n v="682"/>
    <n v="682"/>
    <n v="682"/>
    <n v="682"/>
    <n v="682"/>
    <n v="682"/>
    <n v="682"/>
    <n v="682"/>
    <n v="682"/>
    <n v="682"/>
  </r>
  <r>
    <x v="28"/>
    <x v="601"/>
    <x v="4"/>
    <n v="1071"/>
    <n v="1071"/>
    <n v="1071"/>
    <n v="1071"/>
    <n v="1071"/>
    <n v="1071"/>
    <n v="1071"/>
    <n v="1071"/>
    <n v="1071"/>
    <n v="1071"/>
    <n v="1071"/>
    <n v="1071"/>
  </r>
  <r>
    <x v="28"/>
    <x v="602"/>
    <x v="4"/>
    <n v="0"/>
    <n v="0"/>
    <n v="0"/>
    <n v="0"/>
    <n v="0"/>
    <n v="0"/>
    <n v="0"/>
    <n v="0"/>
    <n v="0"/>
    <n v="0"/>
    <n v="0"/>
    <n v="0"/>
  </r>
  <r>
    <x v="28"/>
    <x v="603"/>
    <x v="4"/>
    <n v="0"/>
    <n v="0"/>
    <n v="0"/>
    <n v="0"/>
    <n v="0"/>
    <n v="0"/>
    <n v="0"/>
    <n v="0"/>
    <n v="0"/>
    <n v="0"/>
    <n v="0"/>
    <n v="0"/>
  </r>
  <r>
    <x v="28"/>
    <x v="604"/>
    <x v="4"/>
    <n v="2603"/>
    <n v="2603"/>
    <n v="2603"/>
    <n v="2603"/>
    <n v="2603"/>
    <n v="2603"/>
    <n v="2604"/>
    <n v="2605"/>
    <n v="2605"/>
    <n v="2606"/>
    <n v="2606"/>
    <n v="2606"/>
  </r>
  <r>
    <x v="28"/>
    <x v="605"/>
    <x v="4"/>
    <n v="2499"/>
    <n v="2499"/>
    <n v="2499"/>
    <n v="2499"/>
    <n v="2499"/>
    <n v="2499"/>
    <n v="2499"/>
    <n v="2499"/>
    <n v="2499"/>
    <n v="2552"/>
    <n v="2552"/>
    <n v="2552"/>
  </r>
  <r>
    <x v="28"/>
    <x v="606"/>
    <x v="4"/>
    <n v="0"/>
    <n v="0"/>
    <n v="0"/>
    <n v="0"/>
    <n v="0"/>
    <n v="0"/>
    <n v="0"/>
    <n v="0"/>
    <n v="0"/>
    <n v="0"/>
    <n v="0"/>
    <n v="0"/>
  </r>
  <r>
    <x v="28"/>
    <x v="607"/>
    <x v="4"/>
    <n v="0"/>
    <n v="0"/>
    <n v="0"/>
    <n v="0"/>
    <n v="0"/>
    <n v="0"/>
    <n v="0"/>
    <n v="0"/>
    <n v="0"/>
    <n v="0"/>
    <n v="0"/>
    <n v="0"/>
  </r>
  <r>
    <x v="28"/>
    <x v="608"/>
    <x v="4"/>
    <n v="20312"/>
    <n v="20312"/>
    <n v="20312"/>
    <n v="20312"/>
    <n v="20312"/>
    <n v="20312"/>
    <n v="20312"/>
    <n v="20312"/>
    <n v="20312"/>
    <n v="20312"/>
    <n v="20312"/>
    <n v="20312"/>
  </r>
  <r>
    <x v="28"/>
    <x v="609"/>
    <x v="4"/>
    <n v="70"/>
    <n v="70"/>
    <n v="70"/>
    <n v="70"/>
    <n v="70"/>
    <n v="70"/>
    <n v="70"/>
    <n v="70"/>
    <n v="70"/>
    <n v="70"/>
    <n v="70"/>
    <n v="70"/>
  </r>
  <r>
    <x v="28"/>
    <x v="610"/>
    <x v="4"/>
    <n v="57"/>
    <n v="57"/>
    <n v="57"/>
    <n v="57"/>
    <n v="57"/>
    <n v="57"/>
    <n v="57"/>
    <n v="57"/>
    <n v="57"/>
    <n v="57"/>
    <n v="57"/>
    <n v="57"/>
  </r>
  <r>
    <x v="28"/>
    <x v="611"/>
    <x v="4"/>
    <n v="8314"/>
    <n v="8314"/>
    <n v="8314"/>
    <n v="8314"/>
    <n v="8314"/>
    <n v="8314"/>
    <n v="8314"/>
    <n v="8314"/>
    <n v="8314"/>
    <n v="8314"/>
    <n v="8314"/>
    <n v="8314"/>
  </r>
  <r>
    <x v="28"/>
    <x v="612"/>
    <x v="4"/>
    <n v="0"/>
    <n v="0"/>
    <n v="0"/>
    <n v="0"/>
    <n v="0"/>
    <n v="0"/>
    <n v="0"/>
    <n v="0"/>
    <n v="0"/>
    <n v="0"/>
    <n v="0"/>
    <n v="0"/>
  </r>
  <r>
    <x v="28"/>
    <x v="613"/>
    <x v="4"/>
    <n v="1005"/>
    <n v="1005"/>
    <n v="1005"/>
    <n v="1005"/>
    <n v="1005"/>
    <n v="1005"/>
    <n v="1005"/>
    <n v="1005"/>
    <n v="1005"/>
    <n v="1005"/>
    <n v="1005"/>
    <n v="1005"/>
  </r>
  <r>
    <x v="28"/>
    <x v="614"/>
    <x v="4"/>
    <n v="11139"/>
    <n v="11139"/>
    <n v="11139"/>
    <n v="11139"/>
    <n v="11139"/>
    <n v="11099"/>
    <n v="11099"/>
    <n v="11099"/>
    <n v="11099"/>
    <n v="11099"/>
    <n v="11099"/>
    <n v="11099"/>
  </r>
  <r>
    <x v="28"/>
    <x v="615"/>
    <x v="4"/>
    <n v="2"/>
    <n v="2"/>
    <n v="2"/>
    <n v="2"/>
    <n v="2"/>
    <n v="2"/>
    <n v="2"/>
    <n v="2"/>
    <n v="2"/>
    <n v="2"/>
    <n v="2"/>
    <n v="2"/>
  </r>
  <r>
    <x v="28"/>
    <x v="616"/>
    <x v="4"/>
    <n v="4"/>
    <n v="4"/>
    <n v="4"/>
    <n v="4"/>
    <n v="4"/>
    <n v="4"/>
    <n v="4"/>
    <n v="4"/>
    <n v="4"/>
    <n v="4"/>
    <n v="4"/>
    <n v="4"/>
  </r>
  <r>
    <x v="28"/>
    <x v="617"/>
    <x v="4"/>
    <n v="29"/>
    <n v="29"/>
    <n v="29"/>
    <n v="29"/>
    <n v="29"/>
    <n v="29"/>
    <n v="29"/>
    <n v="29"/>
    <n v="29"/>
    <n v="29"/>
    <n v="29"/>
    <n v="29"/>
  </r>
  <r>
    <x v="28"/>
    <x v="618"/>
    <x v="4"/>
    <n v="0"/>
    <n v="0"/>
    <n v="0"/>
    <n v="0"/>
    <n v="0"/>
    <n v="0"/>
    <n v="0"/>
    <n v="0"/>
    <n v="0"/>
    <n v="0"/>
    <n v="0"/>
    <n v="0"/>
  </r>
  <r>
    <x v="28"/>
    <x v="619"/>
    <x v="4"/>
    <n v="132"/>
    <n v="132"/>
    <n v="132"/>
    <n v="132"/>
    <n v="132"/>
    <n v="132"/>
    <n v="132"/>
    <n v="132"/>
    <n v="132"/>
    <n v="132"/>
    <n v="132"/>
    <n v="132"/>
  </r>
  <r>
    <x v="28"/>
    <x v="620"/>
    <x v="4"/>
    <n v="1"/>
    <n v="1"/>
    <n v="1"/>
    <n v="1"/>
    <n v="1"/>
    <n v="1"/>
    <n v="1"/>
    <n v="1"/>
    <n v="1"/>
    <n v="1"/>
    <n v="1"/>
    <n v="1"/>
  </r>
  <r>
    <x v="28"/>
    <x v="621"/>
    <x v="4"/>
    <n v="7"/>
    <n v="7"/>
    <n v="7"/>
    <n v="7"/>
    <n v="7"/>
    <n v="7"/>
    <n v="7"/>
    <n v="7"/>
    <n v="7"/>
    <n v="7"/>
    <n v="7"/>
    <n v="7"/>
  </r>
  <r>
    <x v="29"/>
    <x v="622"/>
    <x v="4"/>
    <n v="1276"/>
    <n v="1276"/>
    <n v="1276"/>
    <n v="1276"/>
    <n v="1276"/>
    <n v="1276"/>
    <n v="1276"/>
    <n v="1276"/>
    <n v="1276"/>
    <n v="1276"/>
    <n v="1276"/>
    <n v="1276"/>
  </r>
  <r>
    <x v="29"/>
    <x v="623"/>
    <x v="4"/>
    <n v="0"/>
    <n v="0"/>
    <n v="0"/>
    <n v="0"/>
    <n v="0"/>
    <n v="0"/>
    <n v="0"/>
    <n v="0"/>
    <n v="0"/>
    <n v="0"/>
    <n v="0"/>
    <n v="0"/>
  </r>
  <r>
    <x v="29"/>
    <x v="624"/>
    <x v="4"/>
    <n v="0"/>
    <n v="0"/>
    <n v="0"/>
    <n v="0"/>
    <n v="0"/>
    <n v="0"/>
    <n v="0"/>
    <n v="0"/>
    <n v="0"/>
    <n v="0"/>
    <n v="0"/>
    <n v="0"/>
  </r>
  <r>
    <x v="29"/>
    <x v="625"/>
    <x v="4"/>
    <n v="489"/>
    <n v="489"/>
    <n v="489"/>
    <n v="489"/>
    <n v="489"/>
    <n v="489"/>
    <n v="489"/>
    <n v="489"/>
    <n v="489"/>
    <n v="489"/>
    <n v="489"/>
    <n v="425"/>
  </r>
  <r>
    <x v="29"/>
    <x v="626"/>
    <x v="4"/>
    <n v="0"/>
    <n v="0"/>
    <n v="0"/>
    <n v="0"/>
    <n v="0"/>
    <n v="0"/>
    <n v="0"/>
    <n v="0"/>
    <n v="0"/>
    <n v="0"/>
    <n v="0"/>
    <n v="0"/>
  </r>
  <r>
    <x v="29"/>
    <x v="627"/>
    <x v="4"/>
    <n v="0"/>
    <n v="0"/>
    <n v="0"/>
    <n v="0"/>
    <n v="0"/>
    <n v="0"/>
    <n v="0"/>
    <n v="0"/>
    <n v="0"/>
    <n v="0"/>
    <n v="0"/>
    <n v="0"/>
  </r>
  <r>
    <x v="29"/>
    <x v="628"/>
    <x v="4"/>
    <n v="0"/>
    <n v="0"/>
    <n v="0"/>
    <n v="0"/>
    <n v="0"/>
    <n v="0"/>
    <n v="0"/>
    <n v="0"/>
    <n v="0"/>
    <n v="0"/>
    <n v="0"/>
    <n v="0"/>
  </r>
  <r>
    <x v="29"/>
    <x v="629"/>
    <x v="4"/>
    <n v="0"/>
    <n v="0"/>
    <n v="0"/>
    <n v="0"/>
    <n v="0"/>
    <n v="0"/>
    <n v="0"/>
    <n v="0"/>
    <n v="0"/>
    <n v="0"/>
    <n v="0"/>
    <n v="0"/>
  </r>
  <r>
    <x v="29"/>
    <x v="630"/>
    <x v="4"/>
    <n v="0"/>
    <n v="0"/>
    <n v="0"/>
    <n v="0"/>
    <n v="0"/>
    <n v="0"/>
    <n v="0"/>
    <n v="0"/>
    <n v="0"/>
    <n v="0"/>
    <n v="0"/>
    <n v="0"/>
  </r>
  <r>
    <x v="29"/>
    <x v="631"/>
    <x v="4"/>
    <n v="0"/>
    <n v="0"/>
    <n v="0"/>
    <n v="0"/>
    <n v="0"/>
    <n v="0"/>
    <n v="0"/>
    <n v="0"/>
    <n v="0"/>
    <n v="0"/>
    <n v="0"/>
    <n v="0"/>
  </r>
  <r>
    <x v="29"/>
    <x v="632"/>
    <x v="4"/>
    <n v="4530"/>
    <n v="4530"/>
    <n v="4530"/>
    <n v="4530"/>
    <n v="4530"/>
    <n v="4530"/>
    <n v="4530"/>
    <n v="4531"/>
    <n v="4531"/>
    <n v="4531"/>
    <n v="4531"/>
    <n v="4531"/>
  </r>
  <r>
    <x v="29"/>
    <x v="633"/>
    <x v="4"/>
    <n v="1875"/>
    <n v="1875"/>
    <n v="1875"/>
    <n v="1875"/>
    <n v="1875"/>
    <n v="1875"/>
    <n v="1875"/>
    <n v="1875"/>
    <n v="1875"/>
    <n v="1875"/>
    <n v="1875"/>
    <n v="1875"/>
  </r>
  <r>
    <x v="29"/>
    <x v="634"/>
    <x v="4"/>
    <n v="1760"/>
    <n v="1760"/>
    <n v="1760"/>
    <n v="1760"/>
    <n v="1760"/>
    <n v="1760"/>
    <n v="1760"/>
    <n v="1760"/>
    <n v="1760"/>
    <n v="1760"/>
    <n v="1760"/>
    <n v="1760"/>
  </r>
  <r>
    <x v="29"/>
    <x v="635"/>
    <x v="4"/>
    <n v="0"/>
    <n v="0"/>
    <n v="0"/>
    <n v="0"/>
    <n v="0"/>
    <n v="0"/>
    <n v="0"/>
    <n v="0"/>
    <n v="0"/>
    <n v="0"/>
    <n v="0"/>
    <n v="0"/>
  </r>
  <r>
    <x v="29"/>
    <x v="636"/>
    <x v="4"/>
    <n v="0"/>
    <n v="0"/>
    <n v="0"/>
    <n v="0"/>
    <n v="0"/>
    <n v="0"/>
    <n v="0"/>
    <n v="0"/>
    <n v="0"/>
    <n v="0"/>
    <n v="0"/>
    <n v="0"/>
  </r>
  <r>
    <x v="29"/>
    <x v="637"/>
    <x v="4"/>
    <n v="0"/>
    <n v="0"/>
    <n v="0"/>
    <n v="0"/>
    <n v="0"/>
    <n v="0"/>
    <n v="0"/>
    <n v="0"/>
    <n v="0"/>
    <n v="0"/>
    <n v="0"/>
    <n v="0"/>
  </r>
  <r>
    <x v="29"/>
    <x v="638"/>
    <x v="4"/>
    <n v="0"/>
    <n v="0"/>
    <n v="0"/>
    <n v="0"/>
    <n v="0"/>
    <n v="0"/>
    <n v="0"/>
    <n v="0"/>
    <n v="0"/>
    <n v="0"/>
    <n v="0"/>
    <n v="0"/>
  </r>
  <r>
    <x v="29"/>
    <x v="639"/>
    <x v="4"/>
    <n v="0"/>
    <n v="0"/>
    <n v="0"/>
    <n v="0"/>
    <n v="0"/>
    <n v="0"/>
    <n v="0"/>
    <n v="0"/>
    <n v="0"/>
    <n v="0"/>
    <n v="0"/>
    <n v="0"/>
  </r>
  <r>
    <x v="29"/>
    <x v="640"/>
    <x v="4"/>
    <n v="2256"/>
    <n v="2256"/>
    <n v="2256"/>
    <n v="2256"/>
    <n v="2256"/>
    <n v="2256"/>
    <n v="2256"/>
    <n v="2256"/>
    <n v="2256"/>
    <n v="2256"/>
    <n v="2256"/>
    <n v="2256"/>
  </r>
  <r>
    <x v="29"/>
    <x v="641"/>
    <x v="4"/>
    <n v="0"/>
    <n v="0"/>
    <n v="0"/>
    <n v="0"/>
    <n v="0"/>
    <n v="0"/>
    <n v="0"/>
    <n v="0"/>
    <n v="0"/>
    <n v="0"/>
    <n v="0"/>
    <n v="0"/>
  </r>
  <r>
    <x v="29"/>
    <x v="642"/>
    <x v="4"/>
    <n v="40"/>
    <n v="40"/>
    <n v="40"/>
    <n v="40"/>
    <n v="40"/>
    <n v="40"/>
    <n v="40"/>
    <n v="40"/>
    <n v="40"/>
    <n v="40"/>
    <n v="40"/>
    <n v="40"/>
  </r>
  <r>
    <x v="29"/>
    <x v="643"/>
    <x v="4"/>
    <n v="0"/>
    <n v="0"/>
    <n v="0"/>
    <n v="0"/>
    <n v="0"/>
    <n v="0"/>
    <n v="0"/>
    <n v="0"/>
    <n v="0"/>
    <n v="0"/>
    <n v="0"/>
    <n v="0"/>
  </r>
  <r>
    <x v="29"/>
    <x v="644"/>
    <x v="4"/>
    <n v="0"/>
    <n v="0"/>
    <n v="0"/>
    <n v="0"/>
    <n v="0"/>
    <n v="0"/>
    <n v="0"/>
    <n v="0"/>
    <n v="0"/>
    <n v="0"/>
    <n v="0"/>
    <n v="0"/>
  </r>
  <r>
    <x v="29"/>
    <x v="645"/>
    <x v="4"/>
    <n v="0"/>
    <n v="0"/>
    <n v="0"/>
    <n v="0"/>
    <n v="0"/>
    <n v="0"/>
    <n v="0"/>
    <n v="0"/>
    <n v="0"/>
    <n v="0"/>
    <n v="0"/>
    <n v="0"/>
  </r>
  <r>
    <x v="29"/>
    <x v="646"/>
    <x v="4"/>
    <n v="1684"/>
    <n v="1684"/>
    <n v="1684"/>
    <n v="1684"/>
    <n v="1684"/>
    <n v="1684"/>
    <n v="1684"/>
    <n v="1684"/>
    <n v="1684"/>
    <n v="1684"/>
    <n v="1684"/>
    <n v="1684"/>
  </r>
  <r>
    <x v="29"/>
    <x v="647"/>
    <x v="4"/>
    <n v="0"/>
    <n v="0"/>
    <n v="0"/>
    <n v="0"/>
    <n v="0"/>
    <n v="0"/>
    <n v="0"/>
    <n v="0"/>
    <n v="0"/>
    <n v="0"/>
    <n v="0"/>
    <n v="0"/>
  </r>
  <r>
    <x v="29"/>
    <x v="648"/>
    <x v="4"/>
    <n v="153"/>
    <n v="153"/>
    <n v="153"/>
    <n v="153"/>
    <n v="153"/>
    <n v="153"/>
    <n v="153"/>
    <n v="153"/>
    <n v="153"/>
    <n v="153"/>
    <n v="153"/>
    <n v="153"/>
  </r>
  <r>
    <x v="29"/>
    <x v="649"/>
    <x v="4"/>
    <n v="0"/>
    <n v="0"/>
    <n v="0"/>
    <n v="0"/>
    <n v="0"/>
    <n v="0"/>
    <n v="0"/>
    <n v="0"/>
    <n v="0"/>
    <n v="0"/>
    <n v="0"/>
    <n v="0"/>
  </r>
  <r>
    <x v="29"/>
    <x v="650"/>
    <x v="4"/>
    <n v="0"/>
    <n v="0"/>
    <n v="0"/>
    <n v="0"/>
    <n v="0"/>
    <n v="0"/>
    <n v="0"/>
    <n v="0"/>
    <n v="0"/>
    <n v="0"/>
    <n v="0"/>
    <n v="0"/>
  </r>
  <r>
    <x v="29"/>
    <x v="651"/>
    <x v="4"/>
    <n v="0"/>
    <n v="0"/>
    <n v="0"/>
    <n v="0"/>
    <n v="0"/>
    <n v="0"/>
    <n v="0"/>
    <n v="0"/>
    <n v="0"/>
    <n v="0"/>
    <n v="0"/>
    <n v="0"/>
  </r>
  <r>
    <x v="29"/>
    <x v="652"/>
    <x v="4"/>
    <n v="79"/>
    <n v="79"/>
    <n v="79"/>
    <n v="79"/>
    <n v="79"/>
    <n v="79"/>
    <n v="79"/>
    <n v="79"/>
    <n v="79"/>
    <n v="79"/>
    <n v="79"/>
    <n v="79"/>
  </r>
  <r>
    <x v="29"/>
    <x v="653"/>
    <x v="4"/>
    <n v="0"/>
    <n v="0"/>
    <n v="0"/>
    <n v="0"/>
    <n v="0"/>
    <n v="0"/>
    <n v="0"/>
    <n v="0"/>
    <n v="0"/>
    <n v="0"/>
    <n v="0"/>
    <n v="0"/>
  </r>
  <r>
    <x v="30"/>
    <x v="654"/>
    <x v="4"/>
    <n v="0"/>
    <n v="0"/>
    <n v="0"/>
    <n v="0"/>
    <n v="0"/>
    <n v="0"/>
    <n v="0"/>
    <n v="0"/>
    <n v="0"/>
    <n v="0"/>
    <n v="0"/>
    <n v="0"/>
  </r>
  <r>
    <x v="30"/>
    <x v="655"/>
    <x v="4"/>
    <n v="0"/>
    <n v="0"/>
    <n v="0"/>
    <n v="0"/>
    <n v="0"/>
    <n v="0"/>
    <n v="0"/>
    <n v="0"/>
    <n v="0"/>
    <n v="0"/>
    <n v="0"/>
    <n v="0"/>
  </r>
  <r>
    <x v="30"/>
    <x v="656"/>
    <x v="4"/>
    <n v="0"/>
    <n v="0"/>
    <n v="0"/>
    <n v="0"/>
    <n v="0"/>
    <n v="0"/>
    <n v="0"/>
    <n v="0"/>
    <n v="0"/>
    <n v="0"/>
    <n v="0"/>
    <n v="0"/>
  </r>
  <r>
    <x v="30"/>
    <x v="657"/>
    <x v="4"/>
    <n v="0"/>
    <n v="0"/>
    <n v="0"/>
    <n v="0"/>
    <n v="0"/>
    <n v="0"/>
    <n v="0"/>
    <n v="0"/>
    <n v="0"/>
    <n v="0"/>
    <n v="0"/>
    <n v="0"/>
  </r>
  <r>
    <x v="30"/>
    <x v="658"/>
    <x v="4"/>
    <n v="0"/>
    <n v="0"/>
    <n v="0"/>
    <n v="0"/>
    <n v="0"/>
    <n v="0"/>
    <n v="0"/>
    <n v="0"/>
    <n v="0"/>
    <n v="0"/>
    <n v="0"/>
    <n v="0"/>
  </r>
  <r>
    <x v="30"/>
    <x v="659"/>
    <x v="4"/>
    <n v="38759"/>
    <n v="38759"/>
    <n v="38759"/>
    <n v="38759"/>
    <n v="38759"/>
    <n v="38759"/>
    <n v="38759"/>
    <n v="38759"/>
    <n v="38759"/>
    <n v="38759"/>
    <n v="38759"/>
    <n v="38759"/>
  </r>
  <r>
    <x v="30"/>
    <x v="660"/>
    <x v="4"/>
    <n v="0"/>
    <n v="0"/>
    <n v="0"/>
    <n v="0"/>
    <n v="0"/>
    <n v="0"/>
    <n v="0"/>
    <n v="0"/>
    <n v="0"/>
    <n v="0"/>
    <n v="0"/>
    <n v="0"/>
  </r>
  <r>
    <x v="30"/>
    <x v="661"/>
    <x v="4"/>
    <n v="0"/>
    <n v="0"/>
    <n v="0"/>
    <n v="0"/>
    <n v="0"/>
    <n v="0"/>
    <n v="0"/>
    <n v="0"/>
    <n v="0"/>
    <n v="0"/>
    <n v="0"/>
    <n v="0"/>
  </r>
  <r>
    <x v="30"/>
    <x v="662"/>
    <x v="4"/>
    <n v="0"/>
    <n v="0"/>
    <n v="0"/>
    <n v="0"/>
    <n v="0"/>
    <n v="0"/>
    <n v="0"/>
    <n v="0"/>
    <n v="0"/>
    <n v="0"/>
    <n v="0"/>
    <n v="0"/>
  </r>
  <r>
    <x v="30"/>
    <x v="663"/>
    <x v="4"/>
    <n v="21199"/>
    <n v="21203"/>
    <n v="21210"/>
    <n v="21217"/>
    <n v="21233"/>
    <n v="21237"/>
    <n v="21252"/>
    <n v="21262"/>
    <n v="21363"/>
    <n v="21393"/>
    <n v="21414"/>
    <n v="21430"/>
  </r>
  <r>
    <x v="30"/>
    <x v="664"/>
    <x v="4"/>
    <n v="0"/>
    <n v="0"/>
    <n v="0"/>
    <n v="0"/>
    <n v="0"/>
    <n v="0"/>
    <n v="0"/>
    <n v="0"/>
    <n v="0"/>
    <n v="0"/>
    <n v="0"/>
    <n v="0"/>
  </r>
  <r>
    <x v="30"/>
    <x v="665"/>
    <x v="4"/>
    <n v="0"/>
    <n v="0"/>
    <n v="0"/>
    <n v="0"/>
    <n v="0"/>
    <n v="0"/>
    <n v="0"/>
    <n v="0"/>
    <n v="0"/>
    <n v="0"/>
    <n v="0"/>
    <n v="0"/>
  </r>
  <r>
    <x v="30"/>
    <x v="666"/>
    <x v="4"/>
    <n v="0"/>
    <n v="0"/>
    <n v="0"/>
    <n v="0"/>
    <n v="0"/>
    <n v="0"/>
    <n v="0"/>
    <n v="0"/>
    <n v="0"/>
    <n v="0"/>
    <n v="0"/>
    <n v="0"/>
  </r>
  <r>
    <x v="30"/>
    <x v="667"/>
    <x v="4"/>
    <n v="0"/>
    <n v="0"/>
    <n v="0"/>
    <n v="0"/>
    <n v="0"/>
    <n v="0"/>
    <n v="0"/>
    <n v="0"/>
    <n v="0"/>
    <n v="0"/>
    <n v="0"/>
    <n v="0"/>
  </r>
  <r>
    <x v="30"/>
    <x v="668"/>
    <x v="4"/>
    <n v="0"/>
    <n v="0"/>
    <n v="0"/>
    <n v="0"/>
    <n v="0"/>
    <n v="0"/>
    <n v="0"/>
    <n v="0"/>
    <n v="0"/>
    <n v="0"/>
    <n v="0"/>
    <n v="0"/>
  </r>
  <r>
    <x v="30"/>
    <x v="669"/>
    <x v="4"/>
    <n v="0"/>
    <n v="0"/>
    <n v="0"/>
    <n v="0"/>
    <n v="0"/>
    <n v="0"/>
    <n v="0"/>
    <n v="0"/>
    <n v="0"/>
    <n v="0"/>
    <n v="0"/>
    <n v="0"/>
  </r>
  <r>
    <x v="30"/>
    <x v="670"/>
    <x v="4"/>
    <n v="0"/>
    <n v="0"/>
    <n v="0"/>
    <n v="0"/>
    <n v="0"/>
    <n v="0"/>
    <n v="0"/>
    <n v="0"/>
    <n v="0"/>
    <n v="0"/>
    <n v="0"/>
    <n v="0"/>
  </r>
  <r>
    <x v="30"/>
    <x v="671"/>
    <x v="4"/>
    <n v="0"/>
    <n v="0"/>
    <n v="0"/>
    <n v="0"/>
    <n v="0"/>
    <n v="0"/>
    <n v="0"/>
    <n v="0"/>
    <n v="0"/>
    <n v="0"/>
    <n v="0"/>
    <n v="0"/>
  </r>
  <r>
    <x v="30"/>
    <x v="672"/>
    <x v="4"/>
    <n v="0"/>
    <n v="0"/>
    <n v="0"/>
    <n v="0"/>
    <n v="0"/>
    <n v="0"/>
    <n v="0"/>
    <n v="0"/>
    <n v="0"/>
    <n v="0"/>
    <n v="0"/>
    <n v="0"/>
  </r>
  <r>
    <x v="30"/>
    <x v="673"/>
    <x v="4"/>
    <n v="0"/>
    <n v="0"/>
    <n v="0"/>
    <n v="0"/>
    <n v="0"/>
    <n v="0"/>
    <n v="0"/>
    <n v="0"/>
    <n v="0"/>
    <n v="0"/>
    <n v="0"/>
    <n v="0"/>
  </r>
  <r>
    <x v="30"/>
    <x v="674"/>
    <x v="4"/>
    <n v="0"/>
    <n v="0"/>
    <n v="0"/>
    <n v="0"/>
    <n v="0"/>
    <n v="0"/>
    <n v="0"/>
    <n v="0"/>
    <n v="0"/>
    <n v="0"/>
    <n v="0"/>
    <n v="0"/>
  </r>
  <r>
    <x v="30"/>
    <x v="675"/>
    <x v="4"/>
    <n v="0"/>
    <n v="0"/>
    <n v="0"/>
    <n v="0"/>
    <n v="0"/>
    <n v="0"/>
    <n v="0"/>
    <n v="0"/>
    <n v="0"/>
    <n v="0"/>
    <n v="0"/>
    <n v="0"/>
  </r>
  <r>
    <x v="30"/>
    <x v="676"/>
    <x v="4"/>
    <n v="0"/>
    <n v="0"/>
    <n v="0"/>
    <n v="0"/>
    <n v="0"/>
    <n v="0"/>
    <n v="0"/>
    <n v="0"/>
    <n v="0"/>
    <n v="0"/>
    <n v="0"/>
    <n v="0"/>
  </r>
  <r>
    <x v="30"/>
    <x v="677"/>
    <x v="4"/>
    <n v="0"/>
    <n v="0"/>
    <n v="0"/>
    <n v="0"/>
    <n v="0"/>
    <n v="0"/>
    <n v="0"/>
    <n v="0"/>
    <n v="0"/>
    <n v="0"/>
    <n v="0"/>
    <n v="0"/>
  </r>
  <r>
    <x v="30"/>
    <x v="678"/>
    <x v="4"/>
    <n v="0"/>
    <n v="0"/>
    <n v="0"/>
    <n v="0"/>
    <n v="0"/>
    <n v="0"/>
    <n v="0"/>
    <n v="0"/>
    <n v="0"/>
    <n v="0"/>
    <n v="0"/>
    <n v="0"/>
  </r>
  <r>
    <x v="30"/>
    <x v="679"/>
    <x v="4"/>
    <n v="3427"/>
    <n v="3427"/>
    <n v="3427"/>
    <n v="3427"/>
    <n v="3427"/>
    <n v="3427"/>
    <n v="3427"/>
    <n v="3427"/>
    <n v="3427"/>
    <n v="3427"/>
    <n v="3427"/>
    <n v="3427"/>
  </r>
  <r>
    <x v="30"/>
    <x v="680"/>
    <x v="4"/>
    <n v="0"/>
    <n v="0"/>
    <n v="0"/>
    <n v="0"/>
    <n v="0"/>
    <n v="0"/>
    <n v="0"/>
    <n v="0"/>
    <n v="0"/>
    <n v="0"/>
    <n v="0"/>
    <n v="0"/>
  </r>
  <r>
    <x v="30"/>
    <x v="681"/>
    <x v="4"/>
    <n v="4293"/>
    <n v="4293"/>
    <n v="4293"/>
    <n v="4293"/>
    <n v="4293"/>
    <n v="4293"/>
    <n v="4293"/>
    <n v="4293"/>
    <n v="4293"/>
    <n v="4293"/>
    <n v="4293"/>
    <n v="4293"/>
  </r>
  <r>
    <x v="30"/>
    <x v="682"/>
    <x v="4"/>
    <n v="254211"/>
    <n v="254361"/>
    <n v="254391"/>
    <n v="92054"/>
    <n v="103176"/>
    <n v="103181"/>
    <n v="104597"/>
    <n v="104708"/>
    <n v="104790"/>
    <n v="104786"/>
    <n v="104786"/>
    <n v="104786"/>
  </r>
  <r>
    <x v="30"/>
    <x v="683"/>
    <x v="4"/>
    <n v="0"/>
    <n v="0"/>
    <n v="0"/>
    <n v="0"/>
    <n v="0"/>
    <n v="0"/>
    <n v="0"/>
    <n v="0"/>
    <n v="0"/>
    <n v="0"/>
    <n v="0"/>
    <n v="0"/>
  </r>
  <r>
    <x v="30"/>
    <x v="684"/>
    <x v="4"/>
    <n v="0"/>
    <n v="0"/>
    <n v="0"/>
    <n v="0"/>
    <n v="0"/>
    <n v="0"/>
    <n v="0"/>
    <n v="0"/>
    <n v="0"/>
    <n v="0"/>
    <n v="0"/>
    <n v="0"/>
  </r>
  <r>
    <x v="30"/>
    <x v="685"/>
    <x v="4"/>
    <n v="0"/>
    <n v="0"/>
    <n v="0"/>
    <n v="0"/>
    <n v="0"/>
    <n v="0"/>
    <n v="0"/>
    <n v="0"/>
    <n v="0"/>
    <n v="0"/>
    <n v="0"/>
    <n v="0"/>
  </r>
  <r>
    <x v="30"/>
    <x v="686"/>
    <x v="4"/>
    <n v="0"/>
    <n v="0"/>
    <n v="0"/>
    <n v="0"/>
    <n v="0"/>
    <n v="0"/>
    <n v="0"/>
    <n v="0"/>
    <n v="0"/>
    <n v="0"/>
    <n v="0"/>
    <n v="0"/>
  </r>
  <r>
    <x v="30"/>
    <x v="687"/>
    <x v="4"/>
    <n v="0"/>
    <n v="0"/>
    <n v="0"/>
    <n v="0"/>
    <n v="0"/>
    <n v="0"/>
    <n v="0"/>
    <n v="0"/>
    <n v="0"/>
    <n v="0"/>
    <n v="0"/>
    <n v="0"/>
  </r>
  <r>
    <x v="30"/>
    <x v="688"/>
    <x v="4"/>
    <n v="0"/>
    <n v="0"/>
    <n v="0"/>
    <n v="0"/>
    <n v="0"/>
    <n v="0"/>
    <n v="0"/>
    <n v="0"/>
    <n v="0"/>
    <n v="0"/>
    <n v="0"/>
    <n v="0"/>
  </r>
  <r>
    <x v="30"/>
    <x v="689"/>
    <x v="4"/>
    <n v="0"/>
    <n v="0"/>
    <n v="0"/>
    <n v="0"/>
    <n v="0"/>
    <n v="0"/>
    <n v="0"/>
    <n v="0"/>
    <n v="0"/>
    <n v="0"/>
    <n v="0"/>
    <n v="0"/>
  </r>
  <r>
    <x v="30"/>
    <x v="690"/>
    <x v="4"/>
    <n v="0"/>
    <n v="0"/>
    <n v="0"/>
    <n v="0"/>
    <n v="0"/>
    <n v="0"/>
    <n v="0"/>
    <n v="0"/>
    <n v="0"/>
    <n v="0"/>
    <n v="0"/>
    <n v="0"/>
  </r>
  <r>
    <x v="30"/>
    <x v="691"/>
    <x v="4"/>
    <n v="0"/>
    <n v="0"/>
    <n v="0"/>
    <n v="0"/>
    <n v="0"/>
    <n v="0"/>
    <n v="0"/>
    <n v="0"/>
    <n v="0"/>
    <n v="0"/>
    <n v="0"/>
    <n v="0"/>
  </r>
  <r>
    <x v="30"/>
    <x v="692"/>
    <x v="4"/>
    <n v="0"/>
    <n v="0"/>
    <n v="0"/>
    <n v="0"/>
    <n v="0"/>
    <n v="0"/>
    <n v="0"/>
    <n v="0"/>
    <n v="0"/>
    <n v="0"/>
    <n v="0"/>
    <n v="0"/>
  </r>
  <r>
    <x v="30"/>
    <x v="693"/>
    <x v="4"/>
    <n v="0"/>
    <n v="0"/>
    <n v="0"/>
    <n v="0"/>
    <n v="0"/>
    <n v="0"/>
    <n v="0"/>
    <n v="0"/>
    <n v="0"/>
    <n v="0"/>
    <n v="0"/>
    <n v="0"/>
  </r>
  <r>
    <x v="30"/>
    <x v="694"/>
    <x v="4"/>
    <n v="0"/>
    <n v="0"/>
    <n v="0"/>
    <n v="0"/>
    <n v="0"/>
    <n v="0"/>
    <n v="0"/>
    <n v="0"/>
    <n v="0"/>
    <n v="0"/>
    <n v="0"/>
    <n v="0"/>
  </r>
  <r>
    <x v="30"/>
    <x v="695"/>
    <x v="4"/>
    <n v="0"/>
    <n v="0"/>
    <n v="0"/>
    <n v="0"/>
    <n v="0"/>
    <n v="0"/>
    <n v="0"/>
    <n v="0"/>
    <n v="0"/>
    <n v="0"/>
    <n v="0"/>
    <n v="0"/>
  </r>
  <r>
    <x v="30"/>
    <x v="696"/>
    <x v="4"/>
    <n v="0"/>
    <n v="0"/>
    <n v="0"/>
    <n v="0"/>
    <n v="0"/>
    <n v="0"/>
    <n v="0"/>
    <n v="0"/>
    <n v="0"/>
    <n v="0"/>
    <n v="0"/>
    <n v="0"/>
  </r>
  <r>
    <x v="30"/>
    <x v="697"/>
    <x v="4"/>
    <n v="0"/>
    <n v="0"/>
    <n v="0"/>
    <n v="0"/>
    <n v="0"/>
    <n v="0"/>
    <n v="0"/>
    <n v="0"/>
    <n v="0"/>
    <n v="0"/>
    <n v="0"/>
    <n v="0"/>
  </r>
  <r>
    <x v="30"/>
    <x v="698"/>
    <x v="4"/>
    <n v="0"/>
    <n v="0"/>
    <n v="0"/>
    <n v="0"/>
    <n v="0"/>
    <n v="0"/>
    <n v="0"/>
    <n v="0"/>
    <n v="0"/>
    <n v="0"/>
    <n v="0"/>
    <n v="0"/>
  </r>
  <r>
    <x v="30"/>
    <x v="699"/>
    <x v="4"/>
    <n v="0"/>
    <n v="0"/>
    <n v="0"/>
    <n v="0"/>
    <n v="0"/>
    <n v="0"/>
    <n v="0"/>
    <n v="0"/>
    <n v="0"/>
    <n v="0"/>
    <n v="0"/>
    <n v="0"/>
  </r>
  <r>
    <x v="30"/>
    <x v="700"/>
    <x v="4"/>
    <n v="0"/>
    <n v="0"/>
    <n v="0"/>
    <n v="0"/>
    <n v="0"/>
    <n v="0"/>
    <n v="0"/>
    <n v="0"/>
    <n v="0"/>
    <n v="0"/>
    <n v="0"/>
    <n v="0"/>
  </r>
  <r>
    <x v="30"/>
    <x v="701"/>
    <x v="4"/>
    <n v="0"/>
    <n v="0"/>
    <n v="0"/>
    <n v="0"/>
    <n v="0"/>
    <n v="0"/>
    <n v="0"/>
    <n v="0"/>
    <n v="0"/>
    <n v="0"/>
    <n v="0"/>
    <n v="0"/>
  </r>
  <r>
    <x v="30"/>
    <x v="702"/>
    <x v="4"/>
    <n v="0"/>
    <n v="0"/>
    <n v="0"/>
    <n v="0"/>
    <n v="0"/>
    <n v="0"/>
    <n v="0"/>
    <n v="0"/>
    <n v="0"/>
    <n v="0"/>
    <n v="0"/>
    <n v="0"/>
  </r>
  <r>
    <x v="30"/>
    <x v="703"/>
    <x v="4"/>
    <n v="0"/>
    <n v="0"/>
    <n v="0"/>
    <n v="0"/>
    <n v="0"/>
    <n v="0"/>
    <n v="0"/>
    <n v="0"/>
    <n v="0"/>
    <n v="0"/>
    <n v="0"/>
    <n v="0"/>
  </r>
  <r>
    <x v="30"/>
    <x v="704"/>
    <x v="4"/>
    <n v="0"/>
    <n v="0"/>
    <n v="0"/>
    <n v="0"/>
    <n v="0"/>
    <n v="0"/>
    <n v="0"/>
    <n v="0"/>
    <n v="0"/>
    <n v="0"/>
    <n v="0"/>
    <n v="0"/>
  </r>
  <r>
    <x v="30"/>
    <x v="705"/>
    <x v="4"/>
    <n v="0"/>
    <n v="0"/>
    <n v="0"/>
    <n v="0"/>
    <n v="0"/>
    <n v="0"/>
    <n v="0"/>
    <n v="0"/>
    <n v="0"/>
    <n v="0"/>
    <n v="0"/>
    <n v="0"/>
  </r>
  <r>
    <x v="30"/>
    <x v="706"/>
    <x v="4"/>
    <n v="0"/>
    <n v="0"/>
    <n v="0"/>
    <n v="0"/>
    <n v="0"/>
    <n v="0"/>
    <n v="0"/>
    <n v="0"/>
    <n v="0"/>
    <n v="0"/>
    <n v="0"/>
    <n v="0"/>
  </r>
  <r>
    <x v="30"/>
    <x v="707"/>
    <x v="4"/>
    <n v="0"/>
    <n v="0"/>
    <n v="0"/>
    <n v="0"/>
    <n v="0"/>
    <n v="0"/>
    <n v="0"/>
    <n v="0"/>
    <n v="0"/>
    <n v="0"/>
    <n v="0"/>
    <n v="0"/>
  </r>
  <r>
    <x v="30"/>
    <x v="708"/>
    <x v="4"/>
    <n v="0"/>
    <n v="0"/>
    <n v="0"/>
    <n v="0"/>
    <n v="0"/>
    <n v="0"/>
    <n v="0"/>
    <n v="0"/>
    <n v="0"/>
    <n v="0"/>
    <n v="0"/>
    <n v="0"/>
  </r>
  <r>
    <x v="30"/>
    <x v="709"/>
    <x v="4"/>
    <n v="0"/>
    <n v="0"/>
    <n v="0"/>
    <n v="0"/>
    <n v="0"/>
    <n v="0"/>
    <n v="0"/>
    <n v="0"/>
    <n v="0"/>
    <n v="0"/>
    <n v="0"/>
    <n v="0"/>
  </r>
  <r>
    <x v="30"/>
    <x v="710"/>
    <x v="4"/>
    <n v="573"/>
    <n v="573"/>
    <n v="573"/>
    <n v="573"/>
    <n v="573"/>
    <n v="573"/>
    <n v="573"/>
    <n v="573"/>
    <n v="573"/>
    <n v="573"/>
    <n v="573"/>
    <n v="573"/>
  </r>
  <r>
    <x v="30"/>
    <x v="711"/>
    <x v="4"/>
    <n v="0"/>
    <n v="0"/>
    <n v="0"/>
    <n v="0"/>
    <n v="0"/>
    <n v="0"/>
    <n v="0"/>
    <n v="0"/>
    <n v="0"/>
    <n v="0"/>
    <n v="0"/>
    <n v="0"/>
  </r>
  <r>
    <x v="30"/>
    <x v="712"/>
    <x v="4"/>
    <n v="0"/>
    <n v="0"/>
    <n v="0"/>
    <n v="0"/>
    <n v="0"/>
    <n v="0"/>
    <n v="0"/>
    <n v="0"/>
    <n v="0"/>
    <n v="0"/>
    <n v="0"/>
    <n v="0"/>
  </r>
  <r>
    <x v="30"/>
    <x v="713"/>
    <x v="4"/>
    <n v="0"/>
    <n v="0"/>
    <n v="0"/>
    <n v="0"/>
    <n v="0"/>
    <n v="0"/>
    <n v="0"/>
    <n v="0"/>
    <n v="0"/>
    <n v="0"/>
    <n v="0"/>
    <n v="0"/>
  </r>
  <r>
    <x v="30"/>
    <x v="714"/>
    <x v="4"/>
    <n v="0"/>
    <n v="0"/>
    <n v="0"/>
    <n v="0"/>
    <n v="0"/>
    <n v="0"/>
    <n v="0"/>
    <n v="0"/>
    <n v="0"/>
    <n v="0"/>
    <n v="0"/>
    <n v="0"/>
  </r>
  <r>
    <x v="30"/>
    <x v="715"/>
    <x v="4"/>
    <n v="0"/>
    <n v="0"/>
    <n v="0"/>
    <n v="0"/>
    <n v="0"/>
    <n v="0"/>
    <n v="0"/>
    <n v="0"/>
    <n v="0"/>
    <n v="0"/>
    <n v="0"/>
    <n v="0"/>
  </r>
  <r>
    <x v="30"/>
    <x v="716"/>
    <x v="4"/>
    <n v="0"/>
    <n v="0"/>
    <n v="0"/>
    <n v="165962"/>
    <n v="150905"/>
    <n v="151398"/>
    <n v="150193"/>
    <n v="150631"/>
    <n v="150651"/>
    <n v="160146"/>
    <n v="160939"/>
    <n v="163270"/>
  </r>
  <r>
    <x v="30"/>
    <x v="717"/>
    <x v="4"/>
    <n v="0"/>
    <n v="0"/>
    <n v="0"/>
    <n v="0"/>
    <n v="0"/>
    <n v="0"/>
    <n v="0"/>
    <n v="0"/>
    <n v="0"/>
    <n v="0"/>
    <n v="0"/>
    <n v="0"/>
  </r>
  <r>
    <x v="30"/>
    <x v="718"/>
    <x v="4"/>
    <n v="0"/>
    <n v="0"/>
    <n v="0"/>
    <n v="0"/>
    <n v="0"/>
    <n v="0"/>
    <n v="0"/>
    <n v="0"/>
    <n v="0"/>
    <n v="0"/>
    <n v="0"/>
    <n v="0"/>
  </r>
  <r>
    <x v="30"/>
    <x v="719"/>
    <x v="4"/>
    <n v="0"/>
    <n v="0"/>
    <n v="0"/>
    <n v="0"/>
    <n v="0"/>
    <n v="0"/>
    <n v="0"/>
    <n v="0"/>
    <n v="0"/>
    <n v="0"/>
    <n v="0"/>
    <n v="0"/>
  </r>
  <r>
    <x v="30"/>
    <x v="720"/>
    <x v="4"/>
    <n v="0"/>
    <n v="0"/>
    <n v="0"/>
    <n v="0"/>
    <n v="0"/>
    <n v="0"/>
    <n v="0"/>
    <n v="0"/>
    <n v="0"/>
    <n v="0"/>
    <n v="0"/>
    <n v="0"/>
  </r>
  <r>
    <x v="30"/>
    <x v="721"/>
    <x v="4"/>
    <n v="0"/>
    <n v="0"/>
    <n v="0"/>
    <n v="0"/>
    <n v="0"/>
    <n v="0"/>
    <n v="0"/>
    <n v="0"/>
    <n v="0"/>
    <n v="0"/>
    <n v="0"/>
    <n v="0"/>
  </r>
  <r>
    <x v="30"/>
    <x v="722"/>
    <x v="4"/>
    <n v="0"/>
    <n v="0"/>
    <n v="0"/>
    <n v="0"/>
    <n v="0"/>
    <n v="0"/>
    <n v="0"/>
    <n v="0"/>
    <n v="0"/>
    <n v="0"/>
    <n v="0"/>
    <n v="0"/>
  </r>
  <r>
    <x v="30"/>
    <x v="723"/>
    <x v="4"/>
    <n v="0"/>
    <n v="0"/>
    <n v="0"/>
    <n v="0"/>
    <n v="0"/>
    <n v="0"/>
    <n v="0"/>
    <n v="0"/>
    <n v="0"/>
    <n v="0"/>
    <n v="0"/>
    <n v="0"/>
  </r>
  <r>
    <x v="30"/>
    <x v="724"/>
    <x v="4"/>
    <n v="0"/>
    <n v="0"/>
    <n v="0"/>
    <n v="0"/>
    <n v="0"/>
    <n v="0"/>
    <n v="0"/>
    <n v="0"/>
    <n v="0"/>
    <n v="0"/>
    <n v="0"/>
    <n v="0"/>
  </r>
  <r>
    <x v="30"/>
    <x v="725"/>
    <x v="4"/>
    <n v="0"/>
    <n v="0"/>
    <n v="0"/>
    <n v="0"/>
    <n v="0"/>
    <n v="0"/>
    <n v="0"/>
    <n v="0"/>
    <n v="0"/>
    <n v="0"/>
    <n v="0"/>
    <n v="0"/>
  </r>
  <r>
    <x v="30"/>
    <x v="726"/>
    <x v="4"/>
    <n v="0"/>
    <n v="0"/>
    <n v="0"/>
    <n v="0"/>
    <n v="0"/>
    <n v="0"/>
    <n v="0"/>
    <n v="0"/>
    <n v="0"/>
    <n v="0"/>
    <n v="0"/>
    <n v="0"/>
  </r>
  <r>
    <x v="30"/>
    <x v="727"/>
    <x v="4"/>
    <n v="0"/>
    <n v="0"/>
    <n v="0"/>
    <n v="0"/>
    <n v="0"/>
    <n v="0"/>
    <n v="0"/>
    <n v="0"/>
    <n v="0"/>
    <n v="0"/>
    <n v="0"/>
    <n v="0"/>
  </r>
  <r>
    <x v="30"/>
    <x v="728"/>
    <x v="4"/>
    <n v="0"/>
    <n v="0"/>
    <n v="0"/>
    <n v="0"/>
    <n v="0"/>
    <n v="0"/>
    <n v="0"/>
    <n v="0"/>
    <n v="0"/>
    <n v="0"/>
    <n v="0"/>
    <n v="0"/>
  </r>
  <r>
    <x v="30"/>
    <x v="729"/>
    <x v="4"/>
    <n v="0"/>
    <n v="0"/>
    <n v="0"/>
    <n v="0"/>
    <n v="0"/>
    <n v="0"/>
    <n v="0"/>
    <n v="0"/>
    <n v="0"/>
    <n v="0"/>
    <n v="0"/>
    <n v="0"/>
  </r>
  <r>
    <x v="30"/>
    <x v="730"/>
    <x v="4"/>
    <n v="0"/>
    <n v="0"/>
    <n v="0"/>
    <n v="0"/>
    <n v="0"/>
    <n v="0"/>
    <n v="0"/>
    <n v="0"/>
    <n v="0"/>
    <n v="0"/>
    <n v="0"/>
    <n v="0"/>
  </r>
  <r>
    <x v="30"/>
    <x v="731"/>
    <x v="4"/>
    <n v="0"/>
    <n v="0"/>
    <n v="0"/>
    <n v="0"/>
    <n v="0"/>
    <n v="0"/>
    <n v="0"/>
    <n v="0"/>
    <n v="0"/>
    <n v="0"/>
    <n v="0"/>
    <n v="0"/>
  </r>
  <r>
    <x v="30"/>
    <x v="732"/>
    <x v="4"/>
    <n v="0"/>
    <n v="0"/>
    <n v="0"/>
    <n v="0"/>
    <n v="0"/>
    <n v="0"/>
    <n v="0"/>
    <n v="0"/>
    <n v="0"/>
    <n v="0"/>
    <n v="0"/>
    <n v="0"/>
  </r>
  <r>
    <x v="30"/>
    <x v="733"/>
    <x v="4"/>
    <n v="0"/>
    <n v="0"/>
    <n v="0"/>
    <n v="0"/>
    <n v="0"/>
    <n v="0"/>
    <n v="0"/>
    <n v="0"/>
    <n v="0"/>
    <n v="0"/>
    <n v="0"/>
    <n v="0"/>
  </r>
  <r>
    <x v="30"/>
    <x v="734"/>
    <x v="4"/>
    <n v="0"/>
    <n v="0"/>
    <n v="0"/>
    <n v="0"/>
    <n v="0"/>
    <n v="0"/>
    <n v="0"/>
    <n v="0"/>
    <n v="0"/>
    <n v="0"/>
    <n v="0"/>
    <n v="0"/>
  </r>
  <r>
    <x v="30"/>
    <x v="735"/>
    <x v="4"/>
    <n v="0"/>
    <n v="0"/>
    <n v="0"/>
    <n v="0"/>
    <n v="0"/>
    <n v="0"/>
    <n v="0"/>
    <n v="0"/>
    <n v="0"/>
    <n v="0"/>
    <n v="0"/>
    <n v="0"/>
  </r>
  <r>
    <x v="30"/>
    <x v="736"/>
    <x v="4"/>
    <n v="0"/>
    <n v="0"/>
    <n v="0"/>
    <n v="0"/>
    <n v="0"/>
    <n v="0"/>
    <n v="0"/>
    <n v="0"/>
    <n v="0"/>
    <n v="0"/>
    <n v="0"/>
    <n v="0"/>
  </r>
  <r>
    <x v="30"/>
    <x v="737"/>
    <x v="4"/>
    <n v="0"/>
    <n v="0"/>
    <n v="0"/>
    <n v="0"/>
    <n v="0"/>
    <n v="0"/>
    <n v="0"/>
    <n v="0"/>
    <n v="0"/>
    <n v="0"/>
    <n v="0"/>
    <n v="0"/>
  </r>
  <r>
    <x v="30"/>
    <x v="738"/>
    <x v="4"/>
    <n v="0"/>
    <n v="0"/>
    <n v="0"/>
    <n v="0"/>
    <n v="0"/>
    <n v="0"/>
    <n v="0"/>
    <n v="0"/>
    <n v="0"/>
    <n v="0"/>
    <n v="0"/>
    <n v="0"/>
  </r>
  <r>
    <x v="30"/>
    <x v="739"/>
    <x v="4"/>
    <n v="0"/>
    <n v="0"/>
    <n v="0"/>
    <n v="0"/>
    <n v="0"/>
    <n v="0"/>
    <n v="0"/>
    <n v="0"/>
    <n v="0"/>
    <n v="0"/>
    <n v="0"/>
    <n v="0"/>
  </r>
  <r>
    <x v="30"/>
    <x v="740"/>
    <x v="4"/>
    <n v="0"/>
    <n v="0"/>
    <n v="0"/>
    <n v="0"/>
    <n v="0"/>
    <n v="0"/>
    <n v="0"/>
    <n v="0"/>
    <n v="0"/>
    <n v="0"/>
    <n v="0"/>
    <n v="0"/>
  </r>
  <r>
    <x v="30"/>
    <x v="741"/>
    <x v="4"/>
    <n v="0"/>
    <n v="0"/>
    <n v="0"/>
    <n v="0"/>
    <n v="0"/>
    <n v="0"/>
    <n v="0"/>
    <n v="0"/>
    <n v="0"/>
    <n v="0"/>
    <n v="0"/>
    <n v="0"/>
  </r>
  <r>
    <x v="30"/>
    <x v="742"/>
    <x v="4"/>
    <n v="4275"/>
    <n v="4275"/>
    <n v="4275"/>
    <n v="4275"/>
    <n v="4275"/>
    <n v="4275"/>
    <n v="4275"/>
    <n v="4275"/>
    <n v="4275"/>
    <n v="4275"/>
    <n v="4275"/>
    <n v="4275"/>
  </r>
  <r>
    <x v="30"/>
    <x v="743"/>
    <x v="4"/>
    <n v="0"/>
    <n v="0"/>
    <n v="0"/>
    <n v="0"/>
    <n v="0"/>
    <n v="0"/>
    <n v="0"/>
    <n v="0"/>
    <n v="0"/>
    <n v="0"/>
    <n v="0"/>
    <n v="0"/>
  </r>
  <r>
    <x v="30"/>
    <x v="744"/>
    <x v="4"/>
    <n v="0"/>
    <n v="0"/>
    <n v="0"/>
    <n v="0"/>
    <n v="0"/>
    <n v="0"/>
    <n v="0"/>
    <n v="0"/>
    <n v="0"/>
    <n v="0"/>
    <n v="0"/>
    <n v="0"/>
  </r>
  <r>
    <x v="30"/>
    <x v="745"/>
    <x v="4"/>
    <n v="0"/>
    <n v="0"/>
    <n v="0"/>
    <n v="0"/>
    <n v="0"/>
    <n v="0"/>
    <n v="0"/>
    <n v="0"/>
    <n v="0"/>
    <n v="0"/>
    <n v="0"/>
    <n v="0"/>
  </r>
  <r>
    <x v="30"/>
    <x v="746"/>
    <x v="4"/>
    <n v="0"/>
    <n v="0"/>
    <n v="0"/>
    <n v="0"/>
    <n v="0"/>
    <n v="0"/>
    <n v="0"/>
    <n v="0"/>
    <n v="0"/>
    <n v="0"/>
    <n v="0"/>
    <n v="0"/>
  </r>
  <r>
    <x v="30"/>
    <x v="747"/>
    <x v="4"/>
    <n v="0"/>
    <n v="0"/>
    <n v="0"/>
    <n v="0"/>
    <n v="0"/>
    <n v="0"/>
    <n v="0"/>
    <n v="0"/>
    <n v="0"/>
    <n v="0"/>
    <n v="0"/>
    <n v="0"/>
  </r>
  <r>
    <x v="30"/>
    <x v="748"/>
    <x v="4"/>
    <n v="0"/>
    <n v="0"/>
    <n v="0"/>
    <n v="0"/>
    <n v="0"/>
    <n v="0"/>
    <n v="0"/>
    <n v="0"/>
    <n v="0"/>
    <n v="0"/>
    <n v="0"/>
    <n v="0"/>
  </r>
  <r>
    <x v="30"/>
    <x v="749"/>
    <x v="4"/>
    <n v="795"/>
    <n v="795"/>
    <n v="795"/>
    <n v="795"/>
    <n v="795"/>
    <n v="795"/>
    <n v="795"/>
    <n v="795"/>
    <n v="795"/>
    <n v="795"/>
    <n v="795"/>
    <n v="795"/>
  </r>
  <r>
    <x v="30"/>
    <x v="750"/>
    <x v="4"/>
    <n v="0"/>
    <n v="0"/>
    <n v="0"/>
    <n v="0"/>
    <n v="0"/>
    <n v="0"/>
    <n v="0"/>
    <n v="0"/>
    <n v="0"/>
    <n v="0"/>
    <n v="0"/>
    <n v="0"/>
  </r>
  <r>
    <x v="30"/>
    <x v="751"/>
    <x v="4"/>
    <n v="0"/>
    <n v="0"/>
    <n v="0"/>
    <n v="0"/>
    <n v="0"/>
    <n v="0"/>
    <n v="0"/>
    <n v="0"/>
    <n v="0"/>
    <n v="0"/>
    <n v="0"/>
    <n v="0"/>
  </r>
  <r>
    <x v="30"/>
    <x v="752"/>
    <x v="4"/>
    <n v="0"/>
    <n v="0"/>
    <n v="0"/>
    <n v="0"/>
    <n v="0"/>
    <n v="0"/>
    <n v="0"/>
    <n v="0"/>
    <n v="0"/>
    <n v="0"/>
    <n v="0"/>
    <n v="0"/>
  </r>
  <r>
    <x v="30"/>
    <x v="753"/>
    <x v="4"/>
    <n v="0"/>
    <n v="0"/>
    <n v="0"/>
    <n v="0"/>
    <n v="0"/>
    <n v="0"/>
    <n v="0"/>
    <n v="0"/>
    <n v="0"/>
    <n v="0"/>
    <n v="0"/>
    <n v="0"/>
  </r>
  <r>
    <x v="30"/>
    <x v="754"/>
    <x v="4"/>
    <n v="0"/>
    <n v="0"/>
    <n v="0"/>
    <n v="0"/>
    <n v="0"/>
    <n v="0"/>
    <n v="0"/>
    <n v="0"/>
    <n v="0"/>
    <n v="0"/>
    <n v="0"/>
    <n v="0"/>
  </r>
  <r>
    <x v="30"/>
    <x v="755"/>
    <x v="4"/>
    <n v="0"/>
    <n v="0"/>
    <n v="0"/>
    <n v="0"/>
    <n v="0"/>
    <n v="0"/>
    <n v="0"/>
    <n v="0"/>
    <n v="0"/>
    <n v="0"/>
    <n v="0"/>
    <n v="0"/>
  </r>
  <r>
    <x v="30"/>
    <x v="756"/>
    <x v="4"/>
    <n v="0"/>
    <n v="0"/>
    <n v="0"/>
    <n v="0"/>
    <n v="0"/>
    <n v="0"/>
    <n v="0"/>
    <n v="0"/>
    <n v="0"/>
    <n v="0"/>
    <n v="0"/>
    <n v="0"/>
  </r>
  <r>
    <x v="30"/>
    <x v="757"/>
    <x v="4"/>
    <n v="0"/>
    <n v="0"/>
    <n v="0"/>
    <n v="0"/>
    <n v="0"/>
    <n v="0"/>
    <n v="0"/>
    <n v="0"/>
    <n v="0"/>
    <n v="0"/>
    <n v="0"/>
    <n v="0"/>
  </r>
  <r>
    <x v="30"/>
    <x v="758"/>
    <x v="4"/>
    <n v="0"/>
    <n v="0"/>
    <n v="0"/>
    <n v="0"/>
    <n v="0"/>
    <n v="0"/>
    <n v="0"/>
    <n v="0"/>
    <n v="0"/>
    <n v="0"/>
    <n v="0"/>
    <n v="0"/>
  </r>
  <r>
    <x v="30"/>
    <x v="759"/>
    <x v="4"/>
    <n v="0"/>
    <n v="0"/>
    <n v="0"/>
    <n v="0"/>
    <n v="0"/>
    <n v="0"/>
    <n v="0"/>
    <n v="0"/>
    <n v="0"/>
    <n v="0"/>
    <n v="0"/>
    <n v="0"/>
  </r>
  <r>
    <x v="30"/>
    <x v="760"/>
    <x v="4"/>
    <n v="0"/>
    <n v="0"/>
    <n v="0"/>
    <n v="0"/>
    <n v="0"/>
    <n v="0"/>
    <n v="0"/>
    <n v="0"/>
    <n v="0"/>
    <n v="0"/>
    <n v="0"/>
    <n v="0"/>
  </r>
  <r>
    <x v="30"/>
    <x v="761"/>
    <x v="4"/>
    <n v="0"/>
    <n v="0"/>
    <n v="0"/>
    <n v="0"/>
    <n v="0"/>
    <n v="0"/>
    <n v="0"/>
    <n v="0"/>
    <n v="0"/>
    <n v="0"/>
    <n v="0"/>
    <n v="0"/>
  </r>
  <r>
    <x v="30"/>
    <x v="762"/>
    <x v="4"/>
    <n v="0"/>
    <n v="0"/>
    <n v="0"/>
    <n v="0"/>
    <n v="0"/>
    <n v="0"/>
    <n v="0"/>
    <n v="0"/>
    <n v="0"/>
    <n v="0"/>
    <n v="0"/>
    <n v="0"/>
  </r>
  <r>
    <x v="30"/>
    <x v="763"/>
    <x v="4"/>
    <n v="0"/>
    <n v="0"/>
    <n v="0"/>
    <n v="0"/>
    <n v="0"/>
    <n v="0"/>
    <n v="0"/>
    <n v="0"/>
    <n v="0"/>
    <n v="0"/>
    <n v="0"/>
    <n v="0"/>
  </r>
  <r>
    <x v="30"/>
    <x v="764"/>
    <x v="4"/>
    <n v="0"/>
    <n v="0"/>
    <n v="0"/>
    <n v="0"/>
    <n v="0"/>
    <n v="0"/>
    <n v="0"/>
    <n v="0"/>
    <n v="0"/>
    <n v="0"/>
    <n v="0"/>
    <n v="0"/>
  </r>
  <r>
    <x v="30"/>
    <x v="765"/>
    <x v="4"/>
    <n v="0"/>
    <n v="0"/>
    <n v="0"/>
    <n v="0"/>
    <n v="0"/>
    <n v="0"/>
    <n v="0"/>
    <n v="0"/>
    <n v="0"/>
    <n v="0"/>
    <n v="0"/>
    <n v="0"/>
  </r>
  <r>
    <x v="30"/>
    <x v="766"/>
    <x v="4"/>
    <n v="0"/>
    <n v="0"/>
    <n v="0"/>
    <n v="0"/>
    <n v="0"/>
    <n v="0"/>
    <n v="0"/>
    <n v="0"/>
    <n v="0"/>
    <n v="0"/>
    <n v="0"/>
    <n v="0"/>
  </r>
  <r>
    <x v="30"/>
    <x v="767"/>
    <x v="4"/>
    <n v="0"/>
    <n v="0"/>
    <n v="0"/>
    <n v="0"/>
    <n v="0"/>
    <n v="0"/>
    <n v="0"/>
    <n v="0"/>
    <n v="0"/>
    <n v="0"/>
    <n v="0"/>
    <n v="0"/>
  </r>
  <r>
    <x v="30"/>
    <x v="768"/>
    <x v="4"/>
    <n v="0"/>
    <n v="0"/>
    <n v="0"/>
    <n v="0"/>
    <n v="0"/>
    <n v="0"/>
    <n v="0"/>
    <n v="0"/>
    <n v="0"/>
    <n v="0"/>
    <n v="0"/>
    <n v="0"/>
  </r>
  <r>
    <x v="30"/>
    <x v="769"/>
    <x v="4"/>
    <n v="0"/>
    <n v="0"/>
    <n v="0"/>
    <n v="0"/>
    <n v="0"/>
    <n v="0"/>
    <n v="0"/>
    <n v="0"/>
    <n v="0"/>
    <n v="0"/>
    <n v="0"/>
    <n v="0"/>
  </r>
  <r>
    <x v="30"/>
    <x v="770"/>
    <x v="4"/>
    <n v="0"/>
    <n v="0"/>
    <n v="0"/>
    <n v="0"/>
    <n v="0"/>
    <n v="0"/>
    <n v="0"/>
    <n v="0"/>
    <n v="0"/>
    <n v="0"/>
    <n v="0"/>
    <n v="0"/>
  </r>
  <r>
    <x v="30"/>
    <x v="771"/>
    <x v="4"/>
    <n v="190900"/>
    <n v="190893"/>
    <n v="190828"/>
    <n v="188742"/>
    <n v="188736"/>
    <n v="188694"/>
    <n v="188106"/>
    <n v="188019"/>
    <n v="187811"/>
    <n v="187799"/>
    <n v="187799"/>
    <n v="187799"/>
  </r>
  <r>
    <x v="30"/>
    <x v="772"/>
    <x v="4"/>
    <n v="0"/>
    <n v="0"/>
    <n v="0"/>
    <n v="0"/>
    <n v="0"/>
    <n v="0"/>
    <n v="0"/>
    <n v="0"/>
    <n v="0"/>
    <n v="0"/>
    <n v="0"/>
    <n v="0"/>
  </r>
  <r>
    <x v="30"/>
    <x v="773"/>
    <x v="4"/>
    <n v="405"/>
    <n v="405"/>
    <n v="405"/>
    <n v="405"/>
    <n v="405"/>
    <n v="405"/>
    <n v="405"/>
    <n v="405"/>
    <n v="405"/>
    <n v="405"/>
    <n v="405"/>
    <n v="405"/>
  </r>
  <r>
    <x v="30"/>
    <x v="774"/>
    <x v="4"/>
    <n v="0"/>
    <n v="0"/>
    <n v="0"/>
    <n v="0"/>
    <n v="0"/>
    <n v="0"/>
    <n v="0"/>
    <n v="0"/>
    <n v="0"/>
    <n v="0"/>
    <n v="0"/>
    <n v="0"/>
  </r>
  <r>
    <x v="30"/>
    <x v="775"/>
    <x v="4"/>
    <n v="144"/>
    <n v="144"/>
    <n v="144"/>
    <n v="144"/>
    <n v="144"/>
    <n v="144"/>
    <n v="144"/>
    <n v="144"/>
    <n v="144"/>
    <n v="144"/>
    <n v="144"/>
    <n v="144"/>
  </r>
  <r>
    <x v="30"/>
    <x v="776"/>
    <x v="4"/>
    <n v="0"/>
    <n v="0"/>
    <n v="0"/>
    <n v="0"/>
    <n v="0"/>
    <n v="0"/>
    <n v="0"/>
    <n v="0"/>
    <n v="0"/>
    <n v="0"/>
    <n v="0"/>
    <n v="0"/>
  </r>
  <r>
    <x v="30"/>
    <x v="777"/>
    <x v="4"/>
    <n v="134"/>
    <n v="134"/>
    <n v="134"/>
    <n v="134"/>
    <n v="134"/>
    <n v="134"/>
    <n v="134"/>
    <n v="134"/>
    <n v="134"/>
    <n v="134"/>
    <n v="134"/>
    <n v="134"/>
  </r>
  <r>
    <x v="30"/>
    <x v="778"/>
    <x v="4"/>
    <n v="0"/>
    <n v="0"/>
    <n v="0"/>
    <n v="0"/>
    <n v="0"/>
    <n v="0"/>
    <n v="0"/>
    <n v="0"/>
    <n v="0"/>
    <n v="0"/>
    <n v="0"/>
    <n v="0"/>
  </r>
  <r>
    <x v="30"/>
    <x v="779"/>
    <x v="4"/>
    <n v="1231"/>
    <n v="1231"/>
    <n v="1231"/>
    <n v="1231"/>
    <n v="1231"/>
    <n v="1231"/>
    <n v="1231"/>
    <n v="1231"/>
    <n v="1231"/>
    <n v="1231"/>
    <n v="1231"/>
    <n v="1231"/>
  </r>
  <r>
    <x v="30"/>
    <x v="780"/>
    <x v="4"/>
    <n v="3515"/>
    <n v="3515"/>
    <n v="3515"/>
    <n v="3515"/>
    <n v="3515"/>
    <n v="3515"/>
    <n v="3515"/>
    <n v="3515"/>
    <n v="3515"/>
    <n v="3515"/>
    <n v="3515"/>
    <n v="3515"/>
  </r>
  <r>
    <x v="30"/>
    <x v="781"/>
    <x v="4"/>
    <n v="0"/>
    <n v="0"/>
    <n v="0"/>
    <n v="0"/>
    <n v="0"/>
    <n v="0"/>
    <n v="0"/>
    <n v="0"/>
    <n v="0"/>
    <n v="0"/>
    <n v="0"/>
    <n v="0"/>
  </r>
  <r>
    <x v="30"/>
    <x v="782"/>
    <x v="4"/>
    <n v="0"/>
    <n v="0"/>
    <n v="0"/>
    <n v="0"/>
    <n v="0"/>
    <n v="0"/>
    <n v="0"/>
    <n v="0"/>
    <n v="0"/>
    <n v="0"/>
    <n v="0"/>
    <n v="0"/>
  </r>
  <r>
    <x v="30"/>
    <x v="783"/>
    <x v="4"/>
    <n v="112"/>
    <n v="112"/>
    <n v="112"/>
    <n v="112"/>
    <n v="112"/>
    <n v="112"/>
    <n v="112"/>
    <n v="112"/>
    <n v="112"/>
    <n v="112"/>
    <n v="112"/>
    <n v="112"/>
  </r>
  <r>
    <x v="30"/>
    <x v="784"/>
    <x v="4"/>
    <n v="0"/>
    <n v="0"/>
    <n v="0"/>
    <n v="0"/>
    <n v="0"/>
    <n v="0"/>
    <n v="0"/>
    <n v="0"/>
    <n v="0"/>
    <n v="0"/>
    <n v="0"/>
    <n v="0"/>
  </r>
  <r>
    <x v="30"/>
    <x v="785"/>
    <x v="4"/>
    <n v="0"/>
    <n v="0"/>
    <n v="0"/>
    <n v="0"/>
    <n v="0"/>
    <n v="0"/>
    <n v="0"/>
    <n v="0"/>
    <n v="0"/>
    <n v="0"/>
    <n v="0"/>
    <n v="0"/>
  </r>
  <r>
    <x v="30"/>
    <x v="786"/>
    <x v="4"/>
    <n v="5413"/>
    <n v="5413"/>
    <n v="5413"/>
    <n v="5413"/>
    <n v="5413"/>
    <n v="5413"/>
    <n v="5413"/>
    <n v="5413"/>
    <n v="5413"/>
    <n v="5413"/>
    <n v="5413"/>
    <n v="5413"/>
  </r>
  <r>
    <x v="30"/>
    <x v="787"/>
    <x v="4"/>
    <n v="0"/>
    <n v="0"/>
    <n v="0"/>
    <n v="0"/>
    <n v="0"/>
    <n v="0"/>
    <n v="0"/>
    <n v="0"/>
    <n v="0"/>
    <n v="0"/>
    <n v="0"/>
    <n v="0"/>
  </r>
  <r>
    <x v="30"/>
    <x v="788"/>
    <x v="4"/>
    <n v="5619"/>
    <n v="5619"/>
    <n v="5619"/>
    <n v="5619"/>
    <n v="5619"/>
    <n v="5619"/>
    <n v="5619"/>
    <n v="5619"/>
    <n v="5619"/>
    <n v="5619"/>
    <n v="5619"/>
    <n v="5619"/>
  </r>
  <r>
    <x v="30"/>
    <x v="789"/>
    <x v="4"/>
    <n v="0"/>
    <n v="0"/>
    <n v="0"/>
    <n v="0"/>
    <n v="0"/>
    <n v="0"/>
    <n v="0"/>
    <n v="0"/>
    <n v="0"/>
    <n v="0"/>
    <n v="0"/>
    <n v="0"/>
  </r>
  <r>
    <x v="30"/>
    <x v="790"/>
    <x v="4"/>
    <n v="5035"/>
    <n v="5035"/>
    <n v="5035"/>
    <n v="5035"/>
    <n v="5035"/>
    <n v="5035"/>
    <n v="5035"/>
    <n v="5035"/>
    <n v="5035"/>
    <n v="5035"/>
    <n v="5035"/>
    <n v="5035"/>
  </r>
  <r>
    <x v="30"/>
    <x v="791"/>
    <x v="4"/>
    <n v="0"/>
    <n v="0"/>
    <n v="0"/>
    <n v="0"/>
    <n v="0"/>
    <n v="0"/>
    <n v="0"/>
    <n v="0"/>
    <n v="0"/>
    <n v="0"/>
    <n v="0"/>
    <n v="0"/>
  </r>
  <r>
    <x v="30"/>
    <x v="792"/>
    <x v="4"/>
    <n v="3189"/>
    <n v="3189"/>
    <n v="3189"/>
    <n v="3189"/>
    <n v="3189"/>
    <n v="3189"/>
    <n v="3189"/>
    <n v="3189"/>
    <n v="3189"/>
    <n v="3189"/>
    <n v="3189"/>
    <n v="3189"/>
  </r>
  <r>
    <x v="30"/>
    <x v="793"/>
    <x v="4"/>
    <n v="0"/>
    <n v="0"/>
    <n v="0"/>
    <n v="0"/>
    <n v="0"/>
    <n v="0"/>
    <n v="0"/>
    <n v="0"/>
    <n v="0"/>
    <n v="0"/>
    <n v="0"/>
    <n v="0"/>
  </r>
  <r>
    <x v="30"/>
    <x v="794"/>
    <x v="4"/>
    <n v="3718"/>
    <n v="3718"/>
    <n v="3718"/>
    <n v="3718"/>
    <n v="3718"/>
    <n v="3774"/>
    <n v="3774"/>
    <n v="3774"/>
    <n v="3774"/>
    <n v="3774"/>
    <n v="3774"/>
    <n v="3774"/>
  </r>
  <r>
    <x v="30"/>
    <x v="795"/>
    <x v="4"/>
    <n v="0"/>
    <n v="0"/>
    <n v="0"/>
    <n v="0"/>
    <n v="0"/>
    <n v="0"/>
    <n v="0"/>
    <n v="0"/>
    <n v="0"/>
    <n v="0"/>
    <n v="0"/>
    <n v="0"/>
  </r>
  <r>
    <x v="30"/>
    <x v="796"/>
    <x v="4"/>
    <n v="1732"/>
    <n v="1732"/>
    <n v="1732"/>
    <n v="1732"/>
    <n v="1732"/>
    <n v="1732"/>
    <n v="1732"/>
    <n v="1732"/>
    <n v="1732"/>
    <n v="1732"/>
    <n v="1732"/>
    <n v="1732"/>
  </r>
  <r>
    <x v="30"/>
    <x v="797"/>
    <x v="4"/>
    <n v="0"/>
    <n v="0"/>
    <n v="0"/>
    <n v="0"/>
    <n v="0"/>
    <n v="0"/>
    <n v="0"/>
    <n v="0"/>
    <n v="0"/>
    <n v="0"/>
    <n v="0"/>
    <n v="0"/>
  </r>
  <r>
    <x v="30"/>
    <x v="798"/>
    <x v="4"/>
    <n v="411"/>
    <n v="411"/>
    <n v="411"/>
    <n v="411"/>
    <n v="411"/>
    <n v="411"/>
    <n v="411"/>
    <n v="411"/>
    <n v="411"/>
    <n v="411"/>
    <n v="411"/>
    <n v="411"/>
  </r>
  <r>
    <x v="30"/>
    <x v="799"/>
    <x v="4"/>
    <n v="0"/>
    <n v="0"/>
    <n v="0"/>
    <n v="0"/>
    <n v="0"/>
    <n v="0"/>
    <n v="0"/>
    <n v="0"/>
    <n v="0"/>
    <n v="0"/>
    <n v="0"/>
    <n v="0"/>
  </r>
  <r>
    <x v="30"/>
    <x v="800"/>
    <x v="4"/>
    <n v="0"/>
    <n v="0"/>
    <n v="0"/>
    <n v="0"/>
    <n v="0"/>
    <n v="0"/>
    <n v="0"/>
    <n v="0"/>
    <n v="0"/>
    <n v="0"/>
    <n v="0"/>
    <n v="0"/>
  </r>
  <r>
    <x v="30"/>
    <x v="801"/>
    <x v="4"/>
    <n v="8796"/>
    <n v="8796"/>
    <n v="8796"/>
    <n v="8796"/>
    <n v="8796"/>
    <n v="8796"/>
    <n v="8796"/>
    <n v="8796"/>
    <n v="8796"/>
    <n v="8796"/>
    <n v="8796"/>
    <n v="8796"/>
  </r>
  <r>
    <x v="30"/>
    <x v="802"/>
    <x v="4"/>
    <n v="0"/>
    <n v="0"/>
    <n v="0"/>
    <n v="0"/>
    <n v="0"/>
    <n v="0"/>
    <n v="0"/>
    <n v="0"/>
    <n v="0"/>
    <n v="0"/>
    <n v="0"/>
    <n v="0"/>
  </r>
  <r>
    <x v="30"/>
    <x v="803"/>
    <x v="4"/>
    <n v="9150"/>
    <n v="9150"/>
    <n v="9150"/>
    <n v="9150"/>
    <n v="9150"/>
    <n v="9356"/>
    <n v="9356"/>
    <n v="9357"/>
    <n v="9357"/>
    <n v="9357"/>
    <n v="9357"/>
    <n v="9357"/>
  </r>
  <r>
    <x v="30"/>
    <x v="804"/>
    <x v="4"/>
    <n v="0"/>
    <n v="0"/>
    <n v="0"/>
    <n v="0"/>
    <n v="0"/>
    <n v="0"/>
    <n v="0"/>
    <n v="0"/>
    <n v="0"/>
    <n v="0"/>
    <n v="0"/>
    <n v="0"/>
  </r>
  <r>
    <x v="30"/>
    <x v="805"/>
    <x v="4"/>
    <n v="0"/>
    <n v="0"/>
    <n v="0"/>
    <n v="0"/>
    <n v="0"/>
    <n v="0"/>
    <n v="0"/>
    <n v="0"/>
    <n v="0"/>
    <n v="0"/>
    <n v="0"/>
    <n v="0"/>
  </r>
  <r>
    <x v="30"/>
    <x v="806"/>
    <x v="4"/>
    <n v="2700"/>
    <n v="2700"/>
    <n v="2700"/>
    <n v="2700"/>
    <n v="2700"/>
    <n v="2700"/>
    <n v="2700"/>
    <n v="2700"/>
    <n v="2700"/>
    <n v="2700"/>
    <n v="2700"/>
    <n v="2700"/>
  </r>
  <r>
    <x v="30"/>
    <x v="807"/>
    <x v="4"/>
    <n v="0"/>
    <n v="0"/>
    <n v="0"/>
    <n v="0"/>
    <n v="0"/>
    <n v="0"/>
    <n v="0"/>
    <n v="0"/>
    <n v="0"/>
    <n v="0"/>
    <n v="0"/>
    <n v="0"/>
  </r>
  <r>
    <x v="30"/>
    <x v="808"/>
    <x v="4"/>
    <n v="23954"/>
    <n v="23954"/>
    <n v="23954"/>
    <n v="23954"/>
    <n v="23954"/>
    <n v="24159"/>
    <n v="24159"/>
    <n v="24160"/>
    <n v="24160"/>
    <n v="24160"/>
    <n v="24160"/>
    <n v="24160"/>
  </r>
  <r>
    <x v="30"/>
    <x v="809"/>
    <x v="4"/>
    <n v="0"/>
    <n v="0"/>
    <n v="0"/>
    <n v="0"/>
    <n v="0"/>
    <n v="0"/>
    <n v="0"/>
    <n v="0"/>
    <n v="0"/>
    <n v="0"/>
    <n v="0"/>
    <n v="0"/>
  </r>
  <r>
    <x v="30"/>
    <x v="810"/>
    <x v="4"/>
    <n v="1783"/>
    <n v="1783"/>
    <n v="1783"/>
    <n v="1783"/>
    <n v="1783"/>
    <n v="1783"/>
    <n v="1783"/>
    <n v="1783"/>
    <n v="1783"/>
    <n v="1783"/>
    <n v="1783"/>
    <n v="1783"/>
  </r>
  <r>
    <x v="30"/>
    <x v="811"/>
    <x v="4"/>
    <n v="0"/>
    <n v="0"/>
    <n v="0"/>
    <n v="0"/>
    <n v="0"/>
    <n v="0"/>
    <n v="0"/>
    <n v="0"/>
    <n v="0"/>
    <n v="0"/>
    <n v="0"/>
    <n v="0"/>
  </r>
  <r>
    <x v="30"/>
    <x v="812"/>
    <x v="4"/>
    <n v="31"/>
    <n v="31"/>
    <n v="31"/>
    <n v="31"/>
    <n v="31"/>
    <n v="31"/>
    <n v="31"/>
    <n v="31"/>
    <n v="31"/>
    <n v="31"/>
    <n v="31"/>
    <n v="31"/>
  </r>
  <r>
    <x v="30"/>
    <x v="813"/>
    <x v="4"/>
    <n v="0"/>
    <n v="0"/>
    <n v="0"/>
    <n v="0"/>
    <n v="0"/>
    <n v="0"/>
    <n v="0"/>
    <n v="0"/>
    <n v="0"/>
    <n v="0"/>
    <n v="0"/>
    <n v="0"/>
  </r>
  <r>
    <x v="30"/>
    <x v="814"/>
    <x v="4"/>
    <n v="180"/>
    <n v="180"/>
    <n v="206"/>
    <n v="206"/>
    <n v="206"/>
    <n v="206"/>
    <n v="206"/>
    <n v="206"/>
    <n v="206"/>
    <n v="206"/>
    <n v="206"/>
    <n v="206"/>
  </r>
  <r>
    <x v="30"/>
    <x v="815"/>
    <x v="4"/>
    <n v="0"/>
    <n v="0"/>
    <n v="0"/>
    <n v="0"/>
    <n v="0"/>
    <n v="0"/>
    <n v="0"/>
    <n v="0"/>
    <n v="0"/>
    <n v="0"/>
    <n v="0"/>
    <n v="0"/>
  </r>
  <r>
    <x v="30"/>
    <x v="816"/>
    <x v="4"/>
    <n v="127"/>
    <n v="127"/>
    <n v="127"/>
    <n v="127"/>
    <n v="127"/>
    <n v="127"/>
    <n v="127"/>
    <n v="127"/>
    <n v="127"/>
    <n v="127"/>
    <n v="127"/>
    <n v="127"/>
  </r>
  <r>
    <x v="30"/>
    <x v="817"/>
    <x v="4"/>
    <n v="0"/>
    <n v="0"/>
    <n v="0"/>
    <n v="0"/>
    <n v="0"/>
    <n v="0"/>
    <n v="0"/>
    <n v="0"/>
    <n v="0"/>
    <n v="0"/>
    <n v="0"/>
    <n v="0"/>
  </r>
  <r>
    <x v="30"/>
    <x v="818"/>
    <x v="4"/>
    <n v="4059"/>
    <n v="4059"/>
    <n v="4059"/>
    <n v="4059"/>
    <n v="4059"/>
    <n v="4059"/>
    <n v="4059"/>
    <n v="4059"/>
    <n v="4059"/>
    <n v="4059"/>
    <n v="4059"/>
    <n v="4059"/>
  </r>
  <r>
    <x v="30"/>
    <x v="819"/>
    <x v="4"/>
    <n v="0"/>
    <n v="0"/>
    <n v="0"/>
    <n v="0"/>
    <n v="0"/>
    <n v="0"/>
    <n v="0"/>
    <n v="0"/>
    <n v="0"/>
    <n v="0"/>
    <n v="0"/>
    <n v="0"/>
  </r>
  <r>
    <x v="30"/>
    <x v="820"/>
    <x v="4"/>
    <n v="4730"/>
    <n v="4730"/>
    <n v="4730"/>
    <n v="4730"/>
    <n v="4730"/>
    <n v="4730"/>
    <n v="4730"/>
    <n v="4730"/>
    <n v="4730"/>
    <n v="4730"/>
    <n v="4730"/>
    <n v="4730"/>
  </r>
  <r>
    <x v="30"/>
    <x v="821"/>
    <x v="4"/>
    <n v="0"/>
    <n v="0"/>
    <n v="0"/>
    <n v="0"/>
    <n v="0"/>
    <n v="0"/>
    <n v="0"/>
    <n v="0"/>
    <n v="0"/>
    <n v="0"/>
    <n v="0"/>
    <n v="0"/>
  </r>
  <r>
    <x v="30"/>
    <x v="822"/>
    <x v="4"/>
    <n v="0"/>
    <n v="0"/>
    <n v="0"/>
    <n v="0"/>
    <n v="0"/>
    <n v="0"/>
    <n v="0"/>
    <n v="0"/>
    <n v="0"/>
    <n v="0"/>
    <n v="0"/>
    <n v="0"/>
  </r>
  <r>
    <x v="30"/>
    <x v="823"/>
    <x v="4"/>
    <n v="0"/>
    <n v="0"/>
    <n v="0"/>
    <n v="0"/>
    <n v="0"/>
    <n v="0"/>
    <n v="0"/>
    <n v="0"/>
    <n v="0"/>
    <n v="0"/>
    <n v="0"/>
    <n v="0"/>
  </r>
  <r>
    <x v="30"/>
    <x v="824"/>
    <x v="4"/>
    <n v="209"/>
    <n v="209"/>
    <n v="209"/>
    <n v="209"/>
    <n v="209"/>
    <n v="209"/>
    <n v="209"/>
    <n v="209"/>
    <n v="209"/>
    <n v="209"/>
    <n v="209"/>
    <n v="209"/>
  </r>
  <r>
    <x v="30"/>
    <x v="825"/>
    <x v="4"/>
    <n v="267"/>
    <n v="267"/>
    <n v="267"/>
    <n v="267"/>
    <n v="267"/>
    <n v="267"/>
    <n v="267"/>
    <n v="267"/>
    <n v="267"/>
    <n v="187"/>
    <n v="187"/>
    <n v="187"/>
  </r>
  <r>
    <x v="30"/>
    <x v="826"/>
    <x v="4"/>
    <n v="26"/>
    <n v="26"/>
    <n v="26"/>
    <n v="26"/>
    <n v="26"/>
    <n v="26"/>
    <n v="26"/>
    <n v="26"/>
    <n v="26"/>
    <n v="26"/>
    <n v="26"/>
    <n v="26"/>
  </r>
  <r>
    <x v="30"/>
    <x v="827"/>
    <x v="4"/>
    <n v="0"/>
    <n v="0"/>
    <n v="0"/>
    <n v="0"/>
    <n v="0"/>
    <n v="0"/>
    <n v="0"/>
    <n v="0"/>
    <n v="0"/>
    <n v="0"/>
    <n v="0"/>
    <n v="0"/>
  </r>
  <r>
    <x v="30"/>
    <x v="828"/>
    <x v="4"/>
    <n v="2835"/>
    <n v="2835"/>
    <n v="2835"/>
    <n v="2835"/>
    <n v="2835"/>
    <n v="2835"/>
    <n v="2835"/>
    <n v="2835"/>
    <n v="2835"/>
    <n v="2835"/>
    <n v="2835"/>
    <n v="2835"/>
  </r>
  <r>
    <x v="30"/>
    <x v="829"/>
    <x v="4"/>
    <n v="0"/>
    <n v="0"/>
    <n v="0"/>
    <n v="0"/>
    <n v="0"/>
    <n v="0"/>
    <n v="0"/>
    <n v="0"/>
    <n v="0"/>
    <n v="0"/>
    <n v="0"/>
    <n v="0"/>
  </r>
  <r>
    <x v="30"/>
    <x v="830"/>
    <x v="4"/>
    <n v="3525"/>
    <n v="3525"/>
    <n v="3525"/>
    <n v="3525"/>
    <n v="3525"/>
    <n v="3525"/>
    <n v="3525"/>
    <n v="3525"/>
    <n v="3525"/>
    <n v="3525"/>
    <n v="3525"/>
    <n v="3525"/>
  </r>
  <r>
    <x v="30"/>
    <x v="831"/>
    <x v="4"/>
    <n v="0"/>
    <n v="0"/>
    <n v="0"/>
    <n v="0"/>
    <n v="0"/>
    <n v="0"/>
    <n v="0"/>
    <n v="0"/>
    <n v="0"/>
    <n v="0"/>
    <n v="0"/>
    <n v="0"/>
  </r>
  <r>
    <x v="30"/>
    <x v="832"/>
    <x v="4"/>
    <n v="137"/>
    <n v="137"/>
    <n v="137"/>
    <n v="137"/>
    <n v="137"/>
    <n v="137"/>
    <n v="137"/>
    <n v="137"/>
    <n v="137"/>
    <n v="137"/>
    <n v="137"/>
    <n v="137"/>
  </r>
  <r>
    <x v="30"/>
    <x v="833"/>
    <x v="4"/>
    <n v="0"/>
    <n v="0"/>
    <n v="0"/>
    <n v="0"/>
    <n v="0"/>
    <n v="0"/>
    <n v="0"/>
    <n v="0"/>
    <n v="0"/>
    <n v="0"/>
    <n v="0"/>
    <n v="0"/>
  </r>
  <r>
    <x v="30"/>
    <x v="834"/>
    <x v="4"/>
    <n v="13"/>
    <n v="13"/>
    <n v="13"/>
    <n v="13"/>
    <n v="13"/>
    <n v="13"/>
    <n v="13"/>
    <n v="13"/>
    <n v="13"/>
    <n v="13"/>
    <n v="13"/>
    <n v="13"/>
  </r>
  <r>
    <x v="30"/>
    <x v="835"/>
    <x v="4"/>
    <n v="0"/>
    <n v="0"/>
    <n v="0"/>
    <n v="0"/>
    <n v="0"/>
    <n v="0"/>
    <n v="0"/>
    <n v="0"/>
    <n v="0"/>
    <n v="0"/>
    <n v="0"/>
    <n v="0"/>
  </r>
  <r>
    <x v="30"/>
    <x v="836"/>
    <x v="4"/>
    <n v="2706"/>
    <n v="2706"/>
    <n v="2706"/>
    <n v="2706"/>
    <n v="2706"/>
    <n v="2706"/>
    <n v="2706"/>
    <n v="2706"/>
    <n v="2706"/>
    <n v="2706"/>
    <n v="2706"/>
    <n v="2706"/>
  </r>
  <r>
    <x v="30"/>
    <x v="837"/>
    <x v="4"/>
    <n v="0"/>
    <n v="0"/>
    <n v="0"/>
    <n v="0"/>
    <n v="0"/>
    <n v="0"/>
    <n v="0"/>
    <n v="0"/>
    <n v="0"/>
    <n v="0"/>
    <n v="0"/>
    <n v="0"/>
  </r>
  <r>
    <x v="30"/>
    <x v="838"/>
    <x v="4"/>
    <n v="2885"/>
    <n v="2885"/>
    <n v="2885"/>
    <n v="2885"/>
    <n v="2885"/>
    <n v="2885"/>
    <n v="2885"/>
    <n v="2885"/>
    <n v="2885"/>
    <n v="2885"/>
    <n v="2885"/>
    <n v="2885"/>
  </r>
  <r>
    <x v="30"/>
    <x v="839"/>
    <x v="4"/>
    <n v="0"/>
    <n v="0"/>
    <n v="0"/>
    <n v="0"/>
    <n v="0"/>
    <n v="0"/>
    <n v="0"/>
    <n v="0"/>
    <n v="0"/>
    <n v="0"/>
    <n v="0"/>
    <n v="0"/>
  </r>
  <r>
    <x v="30"/>
    <x v="840"/>
    <x v="4"/>
    <n v="2128"/>
    <n v="2128"/>
    <n v="2128"/>
    <n v="2128"/>
    <n v="2128"/>
    <n v="2128"/>
    <n v="2128"/>
    <n v="2128"/>
    <n v="2128"/>
    <n v="2128"/>
    <n v="2128"/>
    <n v="2128"/>
  </r>
  <r>
    <x v="30"/>
    <x v="841"/>
    <x v="4"/>
    <n v="0"/>
    <n v="0"/>
    <n v="0"/>
    <n v="0"/>
    <n v="0"/>
    <n v="0"/>
    <n v="0"/>
    <n v="0"/>
    <n v="0"/>
    <n v="0"/>
    <n v="0"/>
    <n v="0"/>
  </r>
  <r>
    <x v="30"/>
    <x v="842"/>
    <x v="4"/>
    <n v="0"/>
    <n v="0"/>
    <n v="0"/>
    <n v="0"/>
    <n v="0"/>
    <n v="0"/>
    <n v="0"/>
    <n v="0"/>
    <n v="0"/>
    <n v="0"/>
    <n v="0"/>
    <n v="0"/>
  </r>
  <r>
    <x v="30"/>
    <x v="843"/>
    <x v="4"/>
    <n v="10815"/>
    <n v="10815"/>
    <n v="10815"/>
    <n v="10815"/>
    <n v="10815"/>
    <n v="10815"/>
    <n v="10815"/>
    <n v="10815"/>
    <n v="10815"/>
    <n v="10815"/>
    <n v="10815"/>
    <n v="10815"/>
  </r>
  <r>
    <x v="30"/>
    <x v="844"/>
    <x v="4"/>
    <n v="9688"/>
    <n v="9688"/>
    <n v="9688"/>
    <n v="9688"/>
    <n v="9688"/>
    <n v="9688"/>
    <n v="9688"/>
    <n v="9688"/>
    <n v="9688"/>
    <n v="9688"/>
    <n v="9688"/>
    <n v="9688"/>
  </r>
  <r>
    <x v="30"/>
    <x v="845"/>
    <x v="4"/>
    <n v="8292"/>
    <n v="8292"/>
    <n v="8292"/>
    <n v="8292"/>
    <n v="8292"/>
    <n v="8292"/>
    <n v="8292"/>
    <n v="8292"/>
    <n v="8292"/>
    <n v="8292"/>
    <n v="8292"/>
    <n v="8292"/>
  </r>
  <r>
    <x v="30"/>
    <x v="846"/>
    <x v="4"/>
    <n v="0"/>
    <n v="0"/>
    <n v="0"/>
    <n v="0"/>
    <n v="0"/>
    <n v="0"/>
    <n v="0"/>
    <n v="0"/>
    <n v="0"/>
    <n v="0"/>
    <n v="0"/>
    <n v="0"/>
  </r>
  <r>
    <x v="30"/>
    <x v="847"/>
    <x v="4"/>
    <n v="152"/>
    <n v="152"/>
    <n v="152"/>
    <n v="152"/>
    <n v="152"/>
    <n v="152"/>
    <n v="152"/>
    <n v="152"/>
    <n v="152"/>
    <n v="152"/>
    <n v="152"/>
    <n v="152"/>
  </r>
  <r>
    <x v="30"/>
    <x v="848"/>
    <x v="4"/>
    <n v="0"/>
    <n v="0"/>
    <n v="0"/>
    <n v="0"/>
    <n v="0"/>
    <n v="0"/>
    <n v="0"/>
    <n v="0"/>
    <n v="0"/>
    <n v="0"/>
    <n v="0"/>
    <n v="0"/>
  </r>
  <r>
    <x v="30"/>
    <x v="849"/>
    <x v="4"/>
    <n v="159"/>
    <n v="159"/>
    <n v="159"/>
    <n v="159"/>
    <n v="159"/>
    <n v="159"/>
    <n v="159"/>
    <n v="159"/>
    <n v="159"/>
    <n v="159"/>
    <n v="159"/>
    <n v="159"/>
  </r>
  <r>
    <x v="30"/>
    <x v="850"/>
    <x v="4"/>
    <n v="0"/>
    <n v="0"/>
    <n v="0"/>
    <n v="0"/>
    <n v="0"/>
    <n v="0"/>
    <n v="0"/>
    <n v="0"/>
    <n v="0"/>
    <n v="0"/>
    <n v="0"/>
    <n v="0"/>
  </r>
  <r>
    <x v="31"/>
    <x v="851"/>
    <x v="4"/>
    <n v="0"/>
    <n v="0"/>
    <n v="0"/>
    <n v="0"/>
    <n v="0"/>
    <n v="0"/>
    <n v="0"/>
    <n v="0"/>
    <n v="0"/>
    <n v="0"/>
    <n v="0"/>
    <n v="0"/>
  </r>
  <r>
    <x v="31"/>
    <x v="852"/>
    <x v="4"/>
    <n v="0"/>
    <n v="0"/>
    <n v="0"/>
    <n v="0"/>
    <n v="0"/>
    <n v="0"/>
    <n v="0"/>
    <n v="0"/>
    <n v="0"/>
    <n v="0"/>
    <n v="0"/>
    <n v="0"/>
  </r>
  <r>
    <x v="31"/>
    <x v="853"/>
    <x v="4"/>
    <n v="26963"/>
    <n v="26963"/>
    <n v="26963"/>
    <n v="26963"/>
    <n v="26963"/>
    <n v="26963"/>
    <n v="26963"/>
    <n v="26963"/>
    <n v="26963"/>
    <n v="26963"/>
    <n v="26963"/>
    <n v="26963"/>
  </r>
  <r>
    <x v="31"/>
    <x v="854"/>
    <x v="4"/>
    <n v="0"/>
    <n v="0"/>
    <n v="0"/>
    <n v="0"/>
    <n v="0"/>
    <n v="0"/>
    <n v="0"/>
    <n v="0"/>
    <n v="0"/>
    <n v="0"/>
    <n v="0"/>
    <n v="0"/>
  </r>
  <r>
    <x v="31"/>
    <x v="855"/>
    <x v="4"/>
    <n v="22781"/>
    <n v="22781"/>
    <n v="22781"/>
    <n v="22781"/>
    <n v="22781"/>
    <n v="22781"/>
    <n v="22781"/>
    <n v="22781"/>
    <n v="22781"/>
    <n v="22781"/>
    <n v="22781"/>
    <n v="22781"/>
  </r>
  <r>
    <x v="31"/>
    <x v="856"/>
    <x v="4"/>
    <n v="0"/>
    <n v="0"/>
    <n v="0"/>
    <n v="0"/>
    <n v="0"/>
    <n v="0"/>
    <n v="0"/>
    <n v="0"/>
    <n v="0"/>
    <n v="0"/>
    <n v="0"/>
    <n v="0"/>
  </r>
  <r>
    <x v="31"/>
    <x v="857"/>
    <x v="4"/>
    <n v="14486"/>
    <n v="14486"/>
    <n v="14486"/>
    <n v="14486"/>
    <n v="14486"/>
    <n v="14486"/>
    <n v="14486"/>
    <n v="14486"/>
    <n v="14486"/>
    <n v="14486"/>
    <n v="14486"/>
    <n v="14486"/>
  </r>
  <r>
    <x v="31"/>
    <x v="858"/>
    <x v="4"/>
    <n v="20589"/>
    <n v="20589"/>
    <n v="20589"/>
    <n v="20589"/>
    <n v="20589"/>
    <n v="20589"/>
    <n v="20589"/>
    <n v="20589"/>
    <n v="20589"/>
    <n v="20589"/>
    <n v="20589"/>
    <n v="20589"/>
  </r>
  <r>
    <x v="31"/>
    <x v="859"/>
    <x v="4"/>
    <n v="0"/>
    <n v="0"/>
    <n v="0"/>
    <n v="0"/>
    <n v="0"/>
    <n v="0"/>
    <n v="0"/>
    <n v="0"/>
    <n v="0"/>
    <n v="0"/>
    <n v="0"/>
    <n v="0"/>
  </r>
  <r>
    <x v="31"/>
    <x v="860"/>
    <x v="4"/>
    <n v="0"/>
    <n v="0"/>
    <n v="0"/>
    <n v="0"/>
    <n v="0"/>
    <n v="0"/>
    <n v="0"/>
    <n v="0"/>
    <n v="0"/>
    <n v="0"/>
    <n v="0"/>
    <n v="0"/>
  </r>
  <r>
    <x v="31"/>
    <x v="861"/>
    <x v="4"/>
    <n v="0"/>
    <n v="0"/>
    <n v="0"/>
    <n v="0"/>
    <n v="0"/>
    <n v="0"/>
    <n v="0"/>
    <n v="0"/>
    <n v="0"/>
    <n v="0"/>
    <n v="0"/>
    <n v="0"/>
  </r>
  <r>
    <x v="31"/>
    <x v="862"/>
    <x v="4"/>
    <n v="0"/>
    <n v="0"/>
    <n v="0"/>
    <n v="0"/>
    <n v="0"/>
    <n v="0"/>
    <n v="0"/>
    <n v="0"/>
    <n v="0"/>
    <n v="0"/>
    <n v="0"/>
    <n v="0"/>
  </r>
  <r>
    <x v="31"/>
    <x v="863"/>
    <x v="4"/>
    <n v="0"/>
    <n v="0"/>
    <n v="0"/>
    <n v="0"/>
    <n v="0"/>
    <n v="0"/>
    <n v="0"/>
    <n v="0"/>
    <n v="0"/>
    <n v="0"/>
    <n v="0"/>
    <n v="0"/>
  </r>
  <r>
    <x v="31"/>
    <x v="864"/>
    <x v="4"/>
    <n v="5744"/>
    <n v="5744"/>
    <n v="5744"/>
    <n v="5744"/>
    <n v="5744"/>
    <n v="5744"/>
    <n v="5744"/>
    <n v="5744"/>
    <n v="5744"/>
    <n v="5744"/>
    <n v="5744"/>
    <n v="5744"/>
  </r>
  <r>
    <x v="31"/>
    <x v="865"/>
    <x v="4"/>
    <n v="0"/>
    <n v="0"/>
    <n v="0"/>
    <n v="0"/>
    <n v="0"/>
    <n v="0"/>
    <n v="0"/>
    <n v="0"/>
    <n v="0"/>
    <n v="0"/>
    <n v="0"/>
    <n v="0"/>
  </r>
  <r>
    <x v="31"/>
    <x v="866"/>
    <x v="4"/>
    <n v="0"/>
    <n v="0"/>
    <n v="0"/>
    <n v="0"/>
    <n v="0"/>
    <n v="0"/>
    <n v="0"/>
    <n v="0"/>
    <n v="0"/>
    <n v="0"/>
    <n v="0"/>
    <n v="0"/>
  </r>
  <r>
    <x v="31"/>
    <x v="867"/>
    <x v="4"/>
    <n v="0"/>
    <n v="0"/>
    <n v="0"/>
    <n v="0"/>
    <n v="0"/>
    <n v="0"/>
    <n v="0"/>
    <n v="0"/>
    <n v="0"/>
    <n v="0"/>
    <n v="0"/>
    <n v="0"/>
  </r>
  <r>
    <x v="31"/>
    <x v="868"/>
    <x v="4"/>
    <n v="0"/>
    <n v="0"/>
    <n v="0"/>
    <n v="0"/>
    <n v="0"/>
    <n v="0"/>
    <n v="0"/>
    <n v="0"/>
    <n v="0"/>
    <n v="0"/>
    <n v="0"/>
    <n v="0"/>
  </r>
  <r>
    <x v="31"/>
    <x v="869"/>
    <x v="4"/>
    <n v="0"/>
    <n v="0"/>
    <n v="0"/>
    <n v="0"/>
    <n v="0"/>
    <n v="0"/>
    <n v="0"/>
    <n v="0"/>
    <n v="0"/>
    <n v="0"/>
    <n v="0"/>
    <n v="0"/>
  </r>
  <r>
    <x v="31"/>
    <x v="870"/>
    <x v="4"/>
    <n v="0"/>
    <n v="0"/>
    <n v="0"/>
    <n v="0"/>
    <n v="0"/>
    <n v="0"/>
    <n v="0"/>
    <n v="0"/>
    <n v="0"/>
    <n v="0"/>
    <n v="0"/>
    <n v="0"/>
  </r>
  <r>
    <x v="31"/>
    <x v="871"/>
    <x v="4"/>
    <n v="1507"/>
    <n v="1507"/>
    <n v="1503"/>
    <n v="1503"/>
    <n v="1503"/>
    <n v="1503"/>
    <n v="1503"/>
    <n v="1503"/>
    <n v="1503"/>
    <n v="1503"/>
    <n v="1503"/>
    <n v="1503"/>
  </r>
  <r>
    <x v="31"/>
    <x v="872"/>
    <x v="4"/>
    <n v="0"/>
    <n v="0"/>
    <n v="0"/>
    <n v="0"/>
    <n v="0"/>
    <n v="0"/>
    <n v="0"/>
    <n v="0"/>
    <n v="0"/>
    <n v="0"/>
    <n v="0"/>
    <n v="0"/>
  </r>
  <r>
    <x v="31"/>
    <x v="873"/>
    <x v="4"/>
    <n v="89"/>
    <n v="89"/>
    <n v="89"/>
    <n v="89"/>
    <n v="89"/>
    <n v="89"/>
    <n v="89"/>
    <n v="89"/>
    <n v="89"/>
    <n v="89"/>
    <n v="89"/>
    <n v="89"/>
  </r>
  <r>
    <x v="31"/>
    <x v="874"/>
    <x v="4"/>
    <n v="0"/>
    <n v="0"/>
    <n v="0"/>
    <n v="0"/>
    <n v="0"/>
    <n v="0"/>
    <n v="0"/>
    <n v="0"/>
    <n v="0"/>
    <n v="0"/>
    <n v="0"/>
    <n v="0"/>
  </r>
  <r>
    <x v="31"/>
    <x v="875"/>
    <x v="4"/>
    <n v="0"/>
    <n v="0"/>
    <n v="0"/>
    <n v="0"/>
    <n v="0"/>
    <n v="0"/>
    <n v="0"/>
    <n v="0"/>
    <n v="0"/>
    <n v="0"/>
    <n v="0"/>
    <n v="0"/>
  </r>
  <r>
    <x v="31"/>
    <x v="876"/>
    <x v="4"/>
    <n v="0"/>
    <n v="0"/>
    <n v="0"/>
    <n v="0"/>
    <n v="0"/>
    <n v="0"/>
    <n v="0"/>
    <n v="0"/>
    <n v="0"/>
    <n v="0"/>
    <n v="0"/>
    <n v="0"/>
  </r>
  <r>
    <x v="31"/>
    <x v="877"/>
    <x v="4"/>
    <n v="45"/>
    <n v="45"/>
    <n v="45"/>
    <n v="45"/>
    <n v="45"/>
    <n v="45"/>
    <n v="45"/>
    <n v="45"/>
    <n v="45"/>
    <n v="45"/>
    <n v="45"/>
    <n v="45"/>
  </r>
  <r>
    <x v="31"/>
    <x v="878"/>
    <x v="4"/>
    <n v="0"/>
    <n v="0"/>
    <n v="0"/>
    <n v="0"/>
    <n v="0"/>
    <n v="0"/>
    <n v="0"/>
    <n v="0"/>
    <n v="0"/>
    <n v="0"/>
    <n v="0"/>
    <n v="0"/>
  </r>
  <r>
    <x v="31"/>
    <x v="879"/>
    <x v="4"/>
    <n v="0"/>
    <n v="0"/>
    <n v="0"/>
    <n v="0"/>
    <n v="0"/>
    <n v="0"/>
    <n v="0"/>
    <n v="0"/>
    <n v="0"/>
    <n v="0"/>
    <n v="0"/>
    <n v="0"/>
  </r>
  <r>
    <x v="31"/>
    <x v="880"/>
    <x v="4"/>
    <n v="0"/>
    <n v="0"/>
    <n v="0"/>
    <n v="0"/>
    <n v="0"/>
    <n v="0"/>
    <n v="0"/>
    <n v="0"/>
    <n v="0"/>
    <n v="0"/>
    <n v="0"/>
    <n v="0"/>
  </r>
  <r>
    <x v="32"/>
    <x v="881"/>
    <x v="4"/>
    <n v="74499"/>
    <n v="74496"/>
    <n v="90787"/>
    <n v="90806"/>
    <n v="90764"/>
    <n v="90658"/>
    <n v="90658"/>
    <n v="90659"/>
    <n v="90661"/>
    <n v="90717"/>
    <n v="90717"/>
    <n v="90659"/>
  </r>
  <r>
    <x v="32"/>
    <x v="882"/>
    <x v="4"/>
    <n v="0"/>
    <n v="0"/>
    <n v="0"/>
    <n v="0"/>
    <n v="0"/>
    <n v="0"/>
    <n v="0"/>
    <n v="0"/>
    <n v="0"/>
    <n v="0"/>
    <n v="0"/>
    <n v="0"/>
  </r>
  <r>
    <x v="32"/>
    <x v="883"/>
    <x v="4"/>
    <n v="204"/>
    <n v="204"/>
    <n v="204"/>
    <n v="204"/>
    <n v="204"/>
    <n v="204"/>
    <n v="204"/>
    <n v="204"/>
    <n v="204"/>
    <n v="204"/>
    <n v="204"/>
    <n v="204"/>
  </r>
  <r>
    <x v="32"/>
    <x v="884"/>
    <x v="4"/>
    <n v="0"/>
    <n v="0"/>
    <n v="0"/>
    <n v="0"/>
    <n v="0"/>
    <n v="0"/>
    <n v="0"/>
    <n v="0"/>
    <n v="0"/>
    <n v="0"/>
    <n v="0"/>
    <n v="0"/>
  </r>
  <r>
    <x v="32"/>
    <x v="885"/>
    <x v="4"/>
    <n v="0"/>
    <n v="0"/>
    <n v="0"/>
    <n v="0"/>
    <n v="0"/>
    <n v="0"/>
    <n v="0"/>
    <n v="0"/>
    <n v="0"/>
    <n v="0"/>
    <n v="0"/>
    <n v="0"/>
  </r>
  <r>
    <x v="32"/>
    <x v="886"/>
    <x v="4"/>
    <n v="0"/>
    <n v="0"/>
    <n v="0"/>
    <n v="0"/>
    <n v="0"/>
    <n v="0"/>
    <n v="0"/>
    <n v="0"/>
    <n v="0"/>
    <n v="0"/>
    <n v="0"/>
    <n v="0"/>
  </r>
  <r>
    <x v="32"/>
    <x v="887"/>
    <x v="4"/>
    <n v="0"/>
    <n v="0"/>
    <n v="0"/>
    <n v="0"/>
    <n v="0"/>
    <n v="0"/>
    <n v="0"/>
    <n v="0"/>
    <n v="0"/>
    <n v="0"/>
    <n v="0"/>
    <n v="0"/>
  </r>
  <r>
    <x v="32"/>
    <x v="888"/>
    <x v="4"/>
    <n v="0"/>
    <n v="0"/>
    <n v="0"/>
    <n v="0"/>
    <n v="0"/>
    <n v="0"/>
    <n v="0"/>
    <n v="0"/>
    <n v="0"/>
    <n v="0"/>
    <n v="0"/>
    <n v="0"/>
  </r>
  <r>
    <x v="32"/>
    <x v="889"/>
    <x v="4"/>
    <n v="0"/>
    <n v="0"/>
    <n v="0"/>
    <n v="0"/>
    <n v="0"/>
    <n v="0"/>
    <n v="0"/>
    <n v="0"/>
    <n v="0"/>
    <n v="0"/>
    <n v="0"/>
    <n v="0"/>
  </r>
  <r>
    <x v="32"/>
    <x v="890"/>
    <x v="4"/>
    <n v="0"/>
    <n v="0"/>
    <n v="0"/>
    <n v="0"/>
    <n v="0"/>
    <n v="0"/>
    <n v="0"/>
    <n v="0"/>
    <n v="0"/>
    <n v="0"/>
    <n v="0"/>
    <n v="0"/>
  </r>
  <r>
    <x v="32"/>
    <x v="891"/>
    <x v="4"/>
    <n v="0"/>
    <n v="0"/>
    <n v="0"/>
    <n v="0"/>
    <n v="0"/>
    <n v="0"/>
    <n v="0"/>
    <n v="0"/>
    <n v="0"/>
    <n v="0"/>
    <n v="0"/>
    <n v="0"/>
  </r>
  <r>
    <x v="32"/>
    <x v="892"/>
    <x v="4"/>
    <n v="3517"/>
    <n v="3517"/>
    <n v="3517"/>
    <n v="3517"/>
    <n v="3517"/>
    <n v="3517"/>
    <n v="3517"/>
    <n v="3517"/>
    <n v="3517"/>
    <n v="3517"/>
    <n v="3517"/>
    <n v="3517"/>
  </r>
  <r>
    <x v="32"/>
    <x v="893"/>
    <x v="4"/>
    <n v="0"/>
    <n v="0"/>
    <n v="0"/>
    <n v="0"/>
    <n v="0"/>
    <n v="0"/>
    <n v="0"/>
    <n v="0"/>
    <n v="0"/>
    <n v="0"/>
    <n v="0"/>
    <n v="0"/>
  </r>
  <r>
    <x v="32"/>
    <x v="894"/>
    <x v="4"/>
    <n v="0"/>
    <n v="0"/>
    <n v="0"/>
    <n v="0"/>
    <n v="0"/>
    <n v="0"/>
    <n v="0"/>
    <n v="0"/>
    <n v="0"/>
    <n v="0"/>
    <n v="0"/>
    <n v="0"/>
  </r>
  <r>
    <x v="32"/>
    <x v="895"/>
    <x v="4"/>
    <n v="0"/>
    <n v="0"/>
    <n v="0"/>
    <n v="0"/>
    <n v="0"/>
    <n v="0"/>
    <n v="0"/>
    <n v="0"/>
    <n v="0"/>
    <n v="0"/>
    <n v="0"/>
    <n v="0"/>
  </r>
  <r>
    <x v="32"/>
    <x v="896"/>
    <x v="4"/>
    <n v="0"/>
    <n v="0"/>
    <n v="0"/>
    <n v="0"/>
    <n v="0"/>
    <n v="0"/>
    <n v="0"/>
    <n v="0"/>
    <n v="0"/>
    <n v="0"/>
    <n v="0"/>
    <n v="0"/>
  </r>
  <r>
    <x v="32"/>
    <x v="897"/>
    <x v="4"/>
    <n v="0"/>
    <n v="0"/>
    <n v="0"/>
    <n v="0"/>
    <n v="0"/>
    <n v="0"/>
    <n v="0"/>
    <n v="0"/>
    <n v="0"/>
    <n v="0"/>
    <n v="0"/>
    <n v="0"/>
  </r>
  <r>
    <x v="32"/>
    <x v="898"/>
    <x v="4"/>
    <n v="0"/>
    <n v="0"/>
    <n v="0"/>
    <n v="0"/>
    <n v="0"/>
    <n v="0"/>
    <n v="0"/>
    <n v="0"/>
    <n v="0"/>
    <n v="0"/>
    <n v="0"/>
    <n v="0"/>
  </r>
  <r>
    <x v="32"/>
    <x v="899"/>
    <x v="4"/>
    <n v="0"/>
    <n v="0"/>
    <n v="0"/>
    <n v="0"/>
    <n v="0"/>
    <n v="0"/>
    <n v="0"/>
    <n v="0"/>
    <n v="0"/>
    <n v="0"/>
    <n v="0"/>
    <n v="0"/>
  </r>
  <r>
    <x v="32"/>
    <x v="900"/>
    <x v="4"/>
    <n v="679"/>
    <n v="679"/>
    <n v="679"/>
    <n v="679"/>
    <n v="679"/>
    <n v="679"/>
    <n v="679"/>
    <n v="679"/>
    <n v="679"/>
    <n v="679"/>
    <n v="679"/>
    <n v="716"/>
  </r>
  <r>
    <x v="32"/>
    <x v="901"/>
    <x v="4"/>
    <n v="0"/>
    <n v="0"/>
    <n v="0"/>
    <n v="0"/>
    <n v="0"/>
    <n v="0"/>
    <n v="0"/>
    <n v="0"/>
    <n v="0"/>
    <n v="0"/>
    <n v="0"/>
    <n v="0"/>
  </r>
  <r>
    <x v="32"/>
    <x v="902"/>
    <x v="4"/>
    <n v="5509"/>
    <n v="5509"/>
    <n v="5509"/>
    <n v="5509"/>
    <n v="5509"/>
    <n v="5509"/>
    <n v="5509"/>
    <n v="5509"/>
    <n v="5509"/>
    <n v="5509"/>
    <n v="5509"/>
    <n v="5509"/>
  </r>
  <r>
    <x v="32"/>
    <x v="903"/>
    <x v="4"/>
    <n v="0"/>
    <n v="0"/>
    <n v="0"/>
    <n v="0"/>
    <n v="0"/>
    <n v="0"/>
    <n v="0"/>
    <n v="0"/>
    <n v="0"/>
    <n v="0"/>
    <n v="0"/>
    <n v="0"/>
  </r>
  <r>
    <x v="32"/>
    <x v="904"/>
    <x v="4"/>
    <n v="98159"/>
    <n v="100451"/>
    <n v="100350"/>
    <n v="100989"/>
    <n v="99802"/>
    <n v="100705"/>
    <n v="100506"/>
    <n v="100699"/>
    <n v="100610"/>
    <n v="111617"/>
    <n v="113270"/>
    <n v="114799"/>
  </r>
  <r>
    <x v="32"/>
    <x v="905"/>
    <x v="4"/>
    <n v="0"/>
    <n v="0"/>
    <n v="0"/>
    <n v="0"/>
    <n v="0"/>
    <n v="0"/>
    <n v="0"/>
    <n v="0"/>
    <n v="0"/>
    <n v="0"/>
    <n v="0"/>
    <n v="0"/>
  </r>
  <r>
    <x v="32"/>
    <x v="906"/>
    <x v="4"/>
    <n v="1314"/>
    <n v="1314"/>
    <n v="1314"/>
    <n v="1314"/>
    <n v="1314"/>
    <n v="1314"/>
    <n v="1314"/>
    <n v="1314"/>
    <n v="1314"/>
    <n v="1314"/>
    <n v="1314"/>
    <n v="1314"/>
  </r>
  <r>
    <x v="32"/>
    <x v="907"/>
    <x v="4"/>
    <n v="161100"/>
    <n v="161099"/>
    <n v="161099"/>
    <n v="161099"/>
    <n v="161099"/>
    <n v="161080"/>
    <n v="161080"/>
    <n v="161080"/>
    <n v="161080"/>
    <n v="161080"/>
    <n v="161080"/>
    <n v="161127"/>
  </r>
  <r>
    <x v="32"/>
    <x v="908"/>
    <x v="4"/>
    <n v="7370"/>
    <n v="7370"/>
    <n v="7370"/>
    <n v="7370"/>
    <n v="7370"/>
    <n v="7370"/>
    <n v="7370"/>
    <n v="7370"/>
    <n v="7370"/>
    <n v="7370"/>
    <n v="7370"/>
    <n v="7370"/>
  </r>
  <r>
    <x v="32"/>
    <x v="909"/>
    <x v="4"/>
    <n v="0"/>
    <n v="0"/>
    <n v="0"/>
    <n v="0"/>
    <n v="0"/>
    <n v="0"/>
    <n v="0"/>
    <n v="0"/>
    <n v="0"/>
    <n v="0"/>
    <n v="0"/>
    <n v="0"/>
  </r>
  <r>
    <x v="32"/>
    <x v="910"/>
    <x v="4"/>
    <n v="0"/>
    <n v="0"/>
    <n v="0"/>
    <n v="0"/>
    <n v="0"/>
    <n v="0"/>
    <n v="0"/>
    <n v="0"/>
    <n v="0"/>
    <n v="0"/>
    <n v="0"/>
    <n v="0"/>
  </r>
  <r>
    <x v="32"/>
    <x v="911"/>
    <x v="4"/>
    <n v="0"/>
    <n v="0"/>
    <n v="0"/>
    <n v="0"/>
    <n v="0"/>
    <n v="0"/>
    <n v="0"/>
    <n v="0"/>
    <n v="0"/>
    <n v="0"/>
    <n v="0"/>
    <n v="0"/>
  </r>
  <r>
    <x v="32"/>
    <x v="912"/>
    <x v="4"/>
    <n v="0"/>
    <n v="0"/>
    <n v="0"/>
    <n v="0"/>
    <n v="0"/>
    <n v="0"/>
    <n v="0"/>
    <n v="0"/>
    <n v="0"/>
    <n v="0"/>
    <n v="0"/>
    <n v="0"/>
  </r>
  <r>
    <x v="32"/>
    <x v="913"/>
    <x v="4"/>
    <n v="0"/>
    <n v="0"/>
    <n v="0"/>
    <n v="0"/>
    <n v="0"/>
    <n v="0"/>
    <n v="0"/>
    <n v="0"/>
    <n v="0"/>
    <n v="0"/>
    <n v="0"/>
    <n v="0"/>
  </r>
  <r>
    <x v="32"/>
    <x v="914"/>
    <x v="4"/>
    <n v="0"/>
    <n v="0"/>
    <n v="0"/>
    <n v="0"/>
    <n v="0"/>
    <n v="0"/>
    <n v="0"/>
    <n v="0"/>
    <n v="0"/>
    <n v="0"/>
    <n v="0"/>
    <n v="0"/>
  </r>
  <r>
    <x v="32"/>
    <x v="915"/>
    <x v="4"/>
    <n v="0"/>
    <n v="0"/>
    <n v="0"/>
    <n v="0"/>
    <n v="0"/>
    <n v="0"/>
    <n v="0"/>
    <n v="0"/>
    <n v="0"/>
    <n v="0"/>
    <n v="0"/>
    <n v="0"/>
  </r>
  <r>
    <x v="32"/>
    <x v="916"/>
    <x v="4"/>
    <n v="0"/>
    <n v="0"/>
    <n v="0"/>
    <n v="0"/>
    <n v="0"/>
    <n v="0"/>
    <n v="0"/>
    <n v="0"/>
    <n v="0"/>
    <n v="0"/>
    <n v="0"/>
    <n v="0"/>
  </r>
  <r>
    <x v="32"/>
    <x v="917"/>
    <x v="4"/>
    <n v="0"/>
    <n v="0"/>
    <n v="0"/>
    <n v="0"/>
    <n v="0"/>
    <n v="0"/>
    <n v="0"/>
    <n v="0"/>
    <n v="0"/>
    <n v="0"/>
    <n v="0"/>
    <n v="0"/>
  </r>
  <r>
    <x v="32"/>
    <x v="918"/>
    <x v="4"/>
    <n v="0"/>
    <n v="0"/>
    <n v="0"/>
    <n v="0"/>
    <n v="0"/>
    <n v="0"/>
    <n v="0"/>
    <n v="0"/>
    <n v="0"/>
    <n v="0"/>
    <n v="0"/>
    <n v="0"/>
  </r>
  <r>
    <x v="32"/>
    <x v="919"/>
    <x v="4"/>
    <n v="214"/>
    <n v="214"/>
    <n v="214"/>
    <n v="214"/>
    <n v="214"/>
    <n v="214"/>
    <n v="214"/>
    <n v="214"/>
    <n v="214"/>
    <n v="214"/>
    <n v="214"/>
    <n v="214"/>
  </r>
  <r>
    <x v="32"/>
    <x v="920"/>
    <x v="4"/>
    <n v="0"/>
    <n v="0"/>
    <n v="0"/>
    <n v="0"/>
    <n v="0"/>
    <n v="0"/>
    <n v="0"/>
    <n v="0"/>
    <n v="0"/>
    <n v="0"/>
    <n v="0"/>
    <n v="0"/>
  </r>
  <r>
    <x v="32"/>
    <x v="921"/>
    <x v="4"/>
    <n v="0"/>
    <n v="0"/>
    <n v="0"/>
    <n v="0"/>
    <n v="0"/>
    <n v="0"/>
    <n v="0"/>
    <n v="0"/>
    <n v="0"/>
    <n v="0"/>
    <n v="0"/>
    <n v="0"/>
  </r>
  <r>
    <x v="32"/>
    <x v="922"/>
    <x v="4"/>
    <n v="49"/>
    <n v="49"/>
    <n v="49"/>
    <n v="49"/>
    <n v="49"/>
    <n v="49"/>
    <n v="49"/>
    <n v="49"/>
    <n v="49"/>
    <n v="49"/>
    <n v="49"/>
    <n v="49"/>
  </r>
  <r>
    <x v="32"/>
    <x v="923"/>
    <x v="4"/>
    <n v="0"/>
    <n v="0"/>
    <n v="0"/>
    <n v="0"/>
    <n v="0"/>
    <n v="0"/>
    <n v="0"/>
    <n v="0"/>
    <n v="0"/>
    <n v="0"/>
    <n v="0"/>
    <n v="0"/>
  </r>
  <r>
    <x v="32"/>
    <x v="924"/>
    <x v="4"/>
    <n v="89"/>
    <n v="89"/>
    <n v="89"/>
    <n v="89"/>
    <n v="89"/>
    <n v="89"/>
    <n v="89"/>
    <n v="89"/>
    <n v="89"/>
    <n v="89"/>
    <n v="89"/>
    <n v="89"/>
  </r>
  <r>
    <x v="32"/>
    <x v="925"/>
    <x v="4"/>
    <n v="0"/>
    <n v="0"/>
    <n v="0"/>
    <n v="0"/>
    <n v="0"/>
    <n v="0"/>
    <n v="0"/>
    <n v="0"/>
    <n v="0"/>
    <n v="0"/>
    <n v="0"/>
    <n v="0"/>
  </r>
  <r>
    <x v="32"/>
    <x v="926"/>
    <x v="4"/>
    <n v="0"/>
    <n v="0"/>
    <n v="0"/>
    <n v="0"/>
    <n v="0"/>
    <n v="0"/>
    <n v="0"/>
    <n v="0"/>
    <n v="0"/>
    <n v="0"/>
    <n v="0"/>
    <n v="0"/>
  </r>
  <r>
    <x v="32"/>
    <x v="927"/>
    <x v="4"/>
    <n v="0"/>
    <n v="0"/>
    <n v="0"/>
    <n v="0"/>
    <n v="0"/>
    <n v="0"/>
    <n v="0"/>
    <n v="0"/>
    <n v="0"/>
    <n v="0"/>
    <n v="0"/>
    <n v="0"/>
  </r>
  <r>
    <x v="32"/>
    <x v="928"/>
    <x v="4"/>
    <n v="1545"/>
    <n v="1545"/>
    <n v="1545"/>
    <n v="1545"/>
    <n v="1545"/>
    <n v="1545"/>
    <n v="1545"/>
    <n v="1545"/>
    <n v="1545"/>
    <n v="1545"/>
    <n v="1545"/>
    <n v="1545"/>
  </r>
  <r>
    <x v="32"/>
    <x v="929"/>
    <x v="4"/>
    <n v="11"/>
    <n v="11"/>
    <n v="11"/>
    <n v="11"/>
    <n v="11"/>
    <n v="11"/>
    <n v="11"/>
    <n v="11"/>
    <n v="11"/>
    <n v="11"/>
    <n v="11"/>
    <n v="11"/>
  </r>
  <r>
    <x v="32"/>
    <x v="930"/>
    <x v="4"/>
    <n v="0"/>
    <n v="0"/>
    <n v="0"/>
    <n v="0"/>
    <n v="0"/>
    <n v="0"/>
    <n v="0"/>
    <n v="0"/>
    <n v="0"/>
    <n v="0"/>
    <n v="0"/>
    <n v="0"/>
  </r>
  <r>
    <x v="32"/>
    <x v="931"/>
    <x v="4"/>
    <n v="935"/>
    <n v="935"/>
    <n v="935"/>
    <n v="935"/>
    <n v="935"/>
    <n v="935"/>
    <n v="935"/>
    <n v="935"/>
    <n v="935"/>
    <n v="935"/>
    <n v="935"/>
    <n v="935"/>
  </r>
  <r>
    <x v="32"/>
    <x v="932"/>
    <x v="4"/>
    <n v="0"/>
    <n v="0"/>
    <n v="0"/>
    <n v="0"/>
    <n v="0"/>
    <n v="0"/>
    <n v="0"/>
    <n v="0"/>
    <n v="0"/>
    <n v="0"/>
    <n v="0"/>
    <n v="0"/>
  </r>
  <r>
    <x v="32"/>
    <x v="933"/>
    <x v="4"/>
    <n v="19"/>
    <n v="19"/>
    <n v="19"/>
    <n v="19"/>
    <n v="19"/>
    <n v="19"/>
    <n v="19"/>
    <n v="19"/>
    <n v="19"/>
    <n v="19"/>
    <n v="19"/>
    <n v="19"/>
  </r>
  <r>
    <x v="32"/>
    <x v="934"/>
    <x v="4"/>
    <n v="0"/>
    <n v="0"/>
    <n v="0"/>
    <n v="0"/>
    <n v="0"/>
    <n v="0"/>
    <n v="0"/>
    <n v="0"/>
    <n v="0"/>
    <n v="0"/>
    <n v="0"/>
    <n v="0"/>
  </r>
  <r>
    <x v="32"/>
    <x v="935"/>
    <x v="4"/>
    <n v="0"/>
    <n v="0"/>
    <n v="0"/>
    <n v="0"/>
    <n v="0"/>
    <n v="0"/>
    <n v="0"/>
    <n v="0"/>
    <n v="0"/>
    <n v="0"/>
    <n v="0"/>
    <n v="0"/>
  </r>
  <r>
    <x v="32"/>
    <x v="936"/>
    <x v="4"/>
    <n v="0"/>
    <n v="0"/>
    <n v="0"/>
    <n v="0"/>
    <n v="0"/>
    <n v="0"/>
    <n v="0"/>
    <n v="0"/>
    <n v="0"/>
    <n v="0"/>
    <n v="0"/>
    <n v="0"/>
  </r>
  <r>
    <x v="32"/>
    <x v="937"/>
    <x v="4"/>
    <n v="237"/>
    <n v="237"/>
    <n v="237"/>
    <n v="237"/>
    <n v="237"/>
    <n v="237"/>
    <n v="237"/>
    <n v="237"/>
    <n v="237"/>
    <n v="237"/>
    <n v="237"/>
    <n v="237"/>
  </r>
  <r>
    <x v="32"/>
    <x v="938"/>
    <x v="4"/>
    <n v="0"/>
    <n v="0"/>
    <n v="0"/>
    <n v="0"/>
    <n v="0"/>
    <n v="0"/>
    <n v="0"/>
    <n v="0"/>
    <n v="0"/>
    <n v="0"/>
    <n v="0"/>
    <n v="0"/>
  </r>
  <r>
    <x v="32"/>
    <x v="939"/>
    <x v="4"/>
    <n v="63"/>
    <n v="63"/>
    <n v="63"/>
    <n v="63"/>
    <n v="63"/>
    <n v="63"/>
    <n v="63"/>
    <n v="63"/>
    <n v="63"/>
    <n v="63"/>
    <n v="63"/>
    <n v="63"/>
  </r>
  <r>
    <x v="32"/>
    <x v="940"/>
    <x v="4"/>
    <n v="0"/>
    <n v="0"/>
    <n v="0"/>
    <n v="0"/>
    <n v="0"/>
    <n v="0"/>
    <n v="0"/>
    <n v="0"/>
    <n v="0"/>
    <n v="0"/>
    <n v="0"/>
    <n v="0"/>
  </r>
  <r>
    <x v="32"/>
    <x v="941"/>
    <x v="4"/>
    <n v="0"/>
    <n v="0"/>
    <n v="0"/>
    <n v="0"/>
    <n v="0"/>
    <n v="0"/>
    <n v="0"/>
    <n v="0"/>
    <n v="0"/>
    <n v="0"/>
    <n v="0"/>
    <n v="0"/>
  </r>
  <r>
    <x v="32"/>
    <x v="942"/>
    <x v="4"/>
    <n v="89"/>
    <n v="89"/>
    <n v="89"/>
    <n v="89"/>
    <n v="89"/>
    <n v="89"/>
    <n v="89"/>
    <n v="89"/>
    <n v="89"/>
    <n v="89"/>
    <n v="89"/>
    <n v="89"/>
  </r>
  <r>
    <x v="32"/>
    <x v="943"/>
    <x v="4"/>
    <n v="152"/>
    <n v="152"/>
    <n v="152"/>
    <n v="152"/>
    <n v="152"/>
    <n v="152"/>
    <n v="152"/>
    <n v="152"/>
    <n v="152"/>
    <n v="152"/>
    <n v="152"/>
    <n v="152"/>
  </r>
  <r>
    <x v="32"/>
    <x v="944"/>
    <x v="4"/>
    <n v="0"/>
    <n v="0"/>
    <n v="0"/>
    <n v="0"/>
    <n v="0"/>
    <n v="0"/>
    <n v="0"/>
    <n v="0"/>
    <n v="0"/>
    <n v="0"/>
    <n v="0"/>
    <n v="0"/>
  </r>
  <r>
    <x v="32"/>
    <x v="945"/>
    <x v="4"/>
    <n v="1156"/>
    <n v="1156"/>
    <n v="1156"/>
    <n v="1156"/>
    <n v="1156"/>
    <n v="1156"/>
    <n v="1156"/>
    <n v="1156"/>
    <n v="1156"/>
    <n v="1156"/>
    <n v="1156"/>
    <n v="1156"/>
  </r>
  <r>
    <x v="32"/>
    <x v="946"/>
    <x v="4"/>
    <n v="0"/>
    <n v="0"/>
    <n v="0"/>
    <n v="0"/>
    <n v="0"/>
    <n v="0"/>
    <n v="0"/>
    <n v="0"/>
    <n v="0"/>
    <n v="0"/>
    <n v="0"/>
    <n v="0"/>
  </r>
  <r>
    <x v="32"/>
    <x v="947"/>
    <x v="4"/>
    <n v="4534"/>
    <n v="4534"/>
    <n v="4534"/>
    <n v="4534"/>
    <n v="4534"/>
    <n v="4534"/>
    <n v="4534"/>
    <n v="4534"/>
    <n v="4534"/>
    <n v="4534"/>
    <n v="4534"/>
    <n v="4534"/>
  </r>
  <r>
    <x v="32"/>
    <x v="948"/>
    <x v="4"/>
    <n v="0"/>
    <n v="0"/>
    <n v="0"/>
    <n v="0"/>
    <n v="0"/>
    <n v="0"/>
    <n v="0"/>
    <n v="0"/>
    <n v="0"/>
    <n v="0"/>
    <n v="0"/>
    <n v="0"/>
  </r>
  <r>
    <x v="33"/>
    <x v="949"/>
    <x v="4"/>
    <n v="23641"/>
    <n v="23641"/>
    <n v="23641"/>
    <n v="23641"/>
    <n v="23641"/>
    <n v="23641"/>
    <n v="23641"/>
    <n v="23641"/>
    <n v="23641"/>
    <n v="23641"/>
    <n v="23641"/>
    <n v="23641"/>
  </r>
  <r>
    <x v="33"/>
    <x v="950"/>
    <x v="4"/>
    <n v="0"/>
    <n v="0"/>
    <n v="0"/>
    <n v="0"/>
    <n v="0"/>
    <n v="0"/>
    <n v="0"/>
    <n v="0"/>
    <n v="0"/>
    <n v="0"/>
    <n v="0"/>
    <n v="0"/>
  </r>
  <r>
    <x v="33"/>
    <x v="951"/>
    <x v="4"/>
    <n v="0"/>
    <n v="0"/>
    <n v="0"/>
    <n v="0"/>
    <n v="0"/>
    <n v="0"/>
    <n v="0"/>
    <n v="0"/>
    <n v="0"/>
    <n v="0"/>
    <n v="0"/>
    <n v="0"/>
  </r>
  <r>
    <x v="33"/>
    <x v="952"/>
    <x v="4"/>
    <n v="12904"/>
    <n v="12904"/>
    <n v="12904"/>
    <n v="12904"/>
    <n v="12904"/>
    <n v="12904"/>
    <n v="12904"/>
    <n v="12904"/>
    <n v="12904"/>
    <n v="12904"/>
    <n v="12904"/>
    <n v="12904"/>
  </r>
  <r>
    <x v="33"/>
    <x v="953"/>
    <x v="4"/>
    <n v="19732"/>
    <n v="19732"/>
    <n v="19732"/>
    <n v="19732"/>
    <n v="19732"/>
    <n v="19732"/>
    <n v="19732"/>
    <n v="19732"/>
    <n v="19732"/>
    <n v="19732"/>
    <n v="19732"/>
    <n v="19732"/>
  </r>
  <r>
    <x v="33"/>
    <x v="954"/>
    <x v="4"/>
    <n v="0"/>
    <n v="0"/>
    <n v="0"/>
    <n v="0"/>
    <n v="0"/>
    <n v="0"/>
    <n v="0"/>
    <n v="0"/>
    <n v="0"/>
    <n v="0"/>
    <n v="0"/>
    <n v="0"/>
  </r>
  <r>
    <x v="33"/>
    <x v="955"/>
    <x v="4"/>
    <n v="0"/>
    <n v="0"/>
    <n v="0"/>
    <n v="0"/>
    <n v="0"/>
    <n v="0"/>
    <n v="0"/>
    <n v="0"/>
    <n v="0"/>
    <n v="0"/>
    <n v="0"/>
    <n v="0"/>
  </r>
  <r>
    <x v="33"/>
    <x v="956"/>
    <x v="4"/>
    <n v="0"/>
    <n v="0"/>
    <n v="0"/>
    <n v="0"/>
    <n v="0"/>
    <n v="0"/>
    <n v="0"/>
    <n v="0"/>
    <n v="0"/>
    <n v="0"/>
    <n v="0"/>
    <n v="0"/>
  </r>
  <r>
    <x v="33"/>
    <x v="957"/>
    <x v="4"/>
    <n v="0"/>
    <n v="0"/>
    <n v="0"/>
    <n v="0"/>
    <n v="0"/>
    <n v="0"/>
    <n v="0"/>
    <n v="0"/>
    <n v="0"/>
    <n v="0"/>
    <n v="0"/>
    <n v="0"/>
  </r>
  <r>
    <x v="33"/>
    <x v="958"/>
    <x v="4"/>
    <n v="0"/>
    <n v="0"/>
    <n v="0"/>
    <n v="0"/>
    <n v="0"/>
    <n v="0"/>
    <n v="0"/>
    <n v="0"/>
    <n v="0"/>
    <n v="0"/>
    <n v="0"/>
    <n v="0"/>
  </r>
  <r>
    <x v="33"/>
    <x v="959"/>
    <x v="4"/>
    <n v="0"/>
    <n v="0"/>
    <n v="0"/>
    <n v="0"/>
    <n v="0"/>
    <n v="0"/>
    <n v="0"/>
    <n v="0"/>
    <n v="0"/>
    <n v="0"/>
    <n v="0"/>
    <n v="0"/>
  </r>
  <r>
    <x v="33"/>
    <x v="960"/>
    <x v="4"/>
    <n v="12701"/>
    <n v="12701"/>
    <n v="12701"/>
    <n v="12701"/>
    <n v="12701"/>
    <n v="12701"/>
    <n v="12701"/>
    <n v="12701"/>
    <n v="12701"/>
    <n v="12701"/>
    <n v="12701"/>
    <n v="12701"/>
  </r>
  <r>
    <x v="33"/>
    <x v="961"/>
    <x v="4"/>
    <n v="0"/>
    <n v="0"/>
    <n v="0"/>
    <n v="0"/>
    <n v="0"/>
    <n v="0"/>
    <n v="0"/>
    <n v="0"/>
    <n v="0"/>
    <n v="0"/>
    <n v="0"/>
    <n v="0"/>
  </r>
  <r>
    <x v="33"/>
    <x v="962"/>
    <x v="4"/>
    <n v="0"/>
    <n v="0"/>
    <n v="0"/>
    <n v="0"/>
    <n v="0"/>
    <n v="0"/>
    <n v="0"/>
    <n v="0"/>
    <n v="0"/>
    <n v="0"/>
    <n v="0"/>
    <n v="0"/>
  </r>
  <r>
    <x v="33"/>
    <x v="963"/>
    <x v="4"/>
    <n v="0"/>
    <n v="0"/>
    <n v="0"/>
    <n v="0"/>
    <n v="0"/>
    <n v="0"/>
    <n v="0"/>
    <n v="0"/>
    <n v="0"/>
    <n v="0"/>
    <n v="0"/>
    <n v="0"/>
  </r>
  <r>
    <x v="33"/>
    <x v="964"/>
    <x v="4"/>
    <n v="0"/>
    <n v="0"/>
    <n v="0"/>
    <n v="0"/>
    <n v="0"/>
    <n v="0"/>
    <n v="0"/>
    <n v="0"/>
    <n v="0"/>
    <n v="0"/>
    <n v="0"/>
    <n v="0"/>
  </r>
  <r>
    <x v="33"/>
    <x v="965"/>
    <x v="4"/>
    <n v="0"/>
    <n v="0"/>
    <n v="0"/>
    <n v="0"/>
    <n v="0"/>
    <n v="0"/>
    <n v="0"/>
    <n v="0"/>
    <n v="0"/>
    <n v="0"/>
    <n v="0"/>
    <n v="0"/>
  </r>
  <r>
    <x v="33"/>
    <x v="966"/>
    <x v="4"/>
    <n v="0"/>
    <n v="0"/>
    <n v="0"/>
    <n v="0"/>
    <n v="0"/>
    <n v="0"/>
    <n v="0"/>
    <n v="0"/>
    <n v="0"/>
    <n v="0"/>
    <n v="0"/>
    <n v="0"/>
  </r>
  <r>
    <x v="33"/>
    <x v="967"/>
    <x v="4"/>
    <n v="0"/>
    <n v="0"/>
    <n v="0"/>
    <n v="0"/>
    <n v="0"/>
    <n v="0"/>
    <n v="0"/>
    <n v="0"/>
    <n v="0"/>
    <n v="0"/>
    <n v="0"/>
    <n v="0"/>
  </r>
  <r>
    <x v="33"/>
    <x v="968"/>
    <x v="4"/>
    <n v="0"/>
    <n v="0"/>
    <n v="0"/>
    <n v="0"/>
    <n v="0"/>
    <n v="0"/>
    <n v="0"/>
    <n v="0"/>
    <n v="0"/>
    <n v="0"/>
    <n v="0"/>
    <n v="0"/>
  </r>
  <r>
    <x v="33"/>
    <x v="969"/>
    <x v="4"/>
    <n v="286"/>
    <n v="286"/>
    <n v="286"/>
    <n v="286"/>
    <n v="286"/>
    <n v="286"/>
    <n v="286"/>
    <n v="286"/>
    <n v="286"/>
    <n v="286"/>
    <n v="286"/>
    <n v="286"/>
  </r>
  <r>
    <x v="33"/>
    <x v="970"/>
    <x v="4"/>
    <n v="0"/>
    <n v="0"/>
    <n v="0"/>
    <n v="0"/>
    <n v="0"/>
    <n v="0"/>
    <n v="0"/>
    <n v="0"/>
    <n v="0"/>
    <n v="0"/>
    <n v="0"/>
    <n v="0"/>
  </r>
  <r>
    <x v="33"/>
    <x v="971"/>
    <x v="4"/>
    <n v="5400"/>
    <n v="5400"/>
    <n v="5400"/>
    <n v="5400"/>
    <n v="5400"/>
    <n v="5400"/>
    <n v="5400"/>
    <n v="5400"/>
    <n v="5400"/>
    <n v="5400"/>
    <n v="5400"/>
    <n v="5400"/>
  </r>
  <r>
    <x v="33"/>
    <x v="972"/>
    <x v="4"/>
    <n v="0"/>
    <n v="0"/>
    <n v="0"/>
    <n v="0"/>
    <n v="0"/>
    <n v="0"/>
    <n v="0"/>
    <n v="0"/>
    <n v="0"/>
    <n v="0"/>
    <n v="0"/>
    <n v="0"/>
  </r>
  <r>
    <x v="33"/>
    <x v="973"/>
    <x v="4"/>
    <n v="0"/>
    <n v="0"/>
    <n v="0"/>
    <n v="0"/>
    <n v="0"/>
    <n v="0"/>
    <n v="0"/>
    <n v="0"/>
    <n v="0"/>
    <n v="0"/>
    <n v="0"/>
    <n v="0"/>
  </r>
  <r>
    <x v="33"/>
    <x v="974"/>
    <x v="4"/>
    <n v="80590"/>
    <n v="80619"/>
    <n v="64518"/>
    <n v="64557"/>
    <n v="64560"/>
    <n v="65501"/>
    <n v="65505"/>
    <n v="65509"/>
    <n v="65509"/>
    <n v="65510"/>
    <n v="65510"/>
    <n v="69992"/>
  </r>
  <r>
    <x v="33"/>
    <x v="975"/>
    <x v="4"/>
    <n v="0"/>
    <n v="0"/>
    <n v="0"/>
    <n v="0"/>
    <n v="0"/>
    <n v="0"/>
    <n v="0"/>
    <n v="0"/>
    <n v="0"/>
    <n v="0"/>
    <n v="0"/>
    <n v="0"/>
  </r>
  <r>
    <x v="33"/>
    <x v="976"/>
    <x v="4"/>
    <n v="32792"/>
    <n v="33264"/>
    <n v="33243"/>
    <n v="33269"/>
    <n v="33326"/>
    <n v="33643"/>
    <n v="33972"/>
    <n v="33983"/>
    <n v="33983"/>
    <n v="34070"/>
    <n v="34097"/>
    <n v="34072"/>
  </r>
  <r>
    <x v="33"/>
    <x v="977"/>
    <x v="4"/>
    <n v="0"/>
    <n v="0"/>
    <n v="0"/>
    <n v="0"/>
    <n v="0"/>
    <n v="0"/>
    <n v="0"/>
    <n v="0"/>
    <n v="0"/>
    <n v="0"/>
    <n v="0"/>
    <n v="0"/>
  </r>
  <r>
    <x v="33"/>
    <x v="978"/>
    <x v="4"/>
    <n v="557"/>
    <n v="557"/>
    <n v="557"/>
    <n v="557"/>
    <n v="557"/>
    <n v="557"/>
    <n v="557"/>
    <n v="557"/>
    <n v="557"/>
    <n v="557"/>
    <n v="557"/>
    <n v="557"/>
  </r>
  <r>
    <x v="33"/>
    <x v="979"/>
    <x v="4"/>
    <n v="6098"/>
    <n v="6098"/>
    <n v="6098"/>
    <n v="6098"/>
    <n v="6098"/>
    <n v="6098"/>
    <n v="6098"/>
    <n v="6098"/>
    <n v="6098"/>
    <n v="6098"/>
    <n v="6098"/>
    <n v="6098"/>
  </r>
  <r>
    <x v="33"/>
    <x v="980"/>
    <x v="4"/>
    <n v="0"/>
    <n v="0"/>
    <n v="0"/>
    <n v="0"/>
    <n v="0"/>
    <n v="0"/>
    <n v="0"/>
    <n v="0"/>
    <n v="0"/>
    <n v="0"/>
    <n v="0"/>
    <n v="0"/>
  </r>
  <r>
    <x v="33"/>
    <x v="981"/>
    <x v="4"/>
    <n v="0"/>
    <n v="0"/>
    <n v="0"/>
    <n v="0"/>
    <n v="0"/>
    <n v="0"/>
    <n v="0"/>
    <n v="0"/>
    <n v="0"/>
    <n v="0"/>
    <n v="0"/>
    <n v="0"/>
  </r>
  <r>
    <x v="33"/>
    <x v="982"/>
    <x v="4"/>
    <n v="0"/>
    <n v="0"/>
    <n v="0"/>
    <n v="0"/>
    <n v="0"/>
    <n v="0"/>
    <n v="0"/>
    <n v="0"/>
    <n v="0"/>
    <n v="0"/>
    <n v="0"/>
    <n v="0"/>
  </r>
  <r>
    <x v="33"/>
    <x v="983"/>
    <x v="4"/>
    <n v="0"/>
    <n v="0"/>
    <n v="0"/>
    <n v="0"/>
    <n v="0"/>
    <n v="0"/>
    <n v="0"/>
    <n v="0"/>
    <n v="0"/>
    <n v="0"/>
    <n v="0"/>
    <n v="0"/>
  </r>
  <r>
    <x v="33"/>
    <x v="984"/>
    <x v="4"/>
    <n v="0"/>
    <n v="0"/>
    <n v="0"/>
    <n v="0"/>
    <n v="0"/>
    <n v="0"/>
    <n v="0"/>
    <n v="0"/>
    <n v="0"/>
    <n v="0"/>
    <n v="0"/>
    <n v="0"/>
  </r>
  <r>
    <x v="33"/>
    <x v="985"/>
    <x v="4"/>
    <n v="0"/>
    <n v="0"/>
    <n v="0"/>
    <n v="0"/>
    <n v="0"/>
    <n v="0"/>
    <n v="0"/>
    <n v="0"/>
    <n v="0"/>
    <n v="0"/>
    <n v="0"/>
    <n v="0"/>
  </r>
  <r>
    <x v="33"/>
    <x v="986"/>
    <x v="4"/>
    <n v="0"/>
    <n v="0"/>
    <n v="0"/>
    <n v="0"/>
    <n v="0"/>
    <n v="0"/>
    <n v="0"/>
    <n v="0"/>
    <n v="0"/>
    <n v="0"/>
    <n v="0"/>
    <n v="0"/>
  </r>
  <r>
    <x v="33"/>
    <x v="987"/>
    <x v="4"/>
    <n v="0"/>
    <n v="0"/>
    <n v="0"/>
    <n v="0"/>
    <n v="0"/>
    <n v="0"/>
    <n v="0"/>
    <n v="0"/>
    <n v="0"/>
    <n v="0"/>
    <n v="0"/>
    <n v="0"/>
  </r>
  <r>
    <x v="33"/>
    <x v="988"/>
    <x v="4"/>
    <n v="0"/>
    <n v="0"/>
    <n v="0"/>
    <n v="0"/>
    <n v="0"/>
    <n v="0"/>
    <n v="0"/>
    <n v="0"/>
    <n v="0"/>
    <n v="0"/>
    <n v="0"/>
    <n v="0"/>
  </r>
  <r>
    <x v="33"/>
    <x v="989"/>
    <x v="4"/>
    <n v="0"/>
    <n v="0"/>
    <n v="0"/>
    <n v="0"/>
    <n v="0"/>
    <n v="0"/>
    <n v="0"/>
    <n v="0"/>
    <n v="0"/>
    <n v="0"/>
    <n v="0"/>
    <n v="0"/>
  </r>
  <r>
    <x v="33"/>
    <x v="990"/>
    <x v="4"/>
    <n v="0"/>
    <n v="0"/>
    <n v="0"/>
    <n v="0"/>
    <n v="0"/>
    <n v="0"/>
    <n v="0"/>
    <n v="0"/>
    <n v="0"/>
    <n v="0"/>
    <n v="0"/>
    <n v="0"/>
  </r>
  <r>
    <x v="33"/>
    <x v="991"/>
    <x v="4"/>
    <n v="0"/>
    <n v="0"/>
    <n v="0"/>
    <n v="0"/>
    <n v="0"/>
    <n v="0"/>
    <n v="0"/>
    <n v="0"/>
    <n v="0"/>
    <n v="0"/>
    <n v="0"/>
    <n v="0"/>
  </r>
  <r>
    <x v="33"/>
    <x v="992"/>
    <x v="4"/>
    <n v="0"/>
    <n v="0"/>
    <n v="0"/>
    <n v="0"/>
    <n v="0"/>
    <n v="0"/>
    <n v="0"/>
    <n v="0"/>
    <n v="0"/>
    <n v="0"/>
    <n v="0"/>
    <n v="0"/>
  </r>
  <r>
    <x v="33"/>
    <x v="993"/>
    <x v="4"/>
    <n v="683"/>
    <n v="683"/>
    <n v="683"/>
    <n v="683"/>
    <n v="683"/>
    <n v="683"/>
    <n v="683"/>
    <n v="683"/>
    <n v="683"/>
    <n v="683"/>
    <n v="683"/>
    <n v="683"/>
  </r>
  <r>
    <x v="33"/>
    <x v="994"/>
    <x v="4"/>
    <n v="0"/>
    <n v="0"/>
    <n v="0"/>
    <n v="0"/>
    <n v="0"/>
    <n v="0"/>
    <n v="0"/>
    <n v="0"/>
    <n v="0"/>
    <n v="0"/>
    <n v="0"/>
    <n v="0"/>
  </r>
  <r>
    <x v="33"/>
    <x v="995"/>
    <x v="4"/>
    <n v="125251"/>
    <n v="125257"/>
    <n v="125270"/>
    <n v="125278"/>
    <n v="125279"/>
    <n v="125280"/>
    <n v="125280"/>
    <n v="125280"/>
    <n v="125280"/>
    <n v="125280"/>
    <n v="125280"/>
    <n v="125280"/>
  </r>
  <r>
    <x v="33"/>
    <x v="996"/>
    <x v="4"/>
    <n v="0"/>
    <n v="0"/>
    <n v="0"/>
    <n v="0"/>
    <n v="0"/>
    <n v="0"/>
    <n v="0"/>
    <n v="0"/>
    <n v="0"/>
    <n v="0"/>
    <n v="0"/>
    <n v="0"/>
  </r>
  <r>
    <x v="33"/>
    <x v="997"/>
    <x v="4"/>
    <n v="0"/>
    <n v="0"/>
    <n v="0"/>
    <n v="0"/>
    <n v="0"/>
    <n v="0"/>
    <n v="0"/>
    <n v="0"/>
    <n v="0"/>
    <n v="0"/>
    <n v="0"/>
    <n v="0"/>
  </r>
  <r>
    <x v="33"/>
    <x v="998"/>
    <x v="4"/>
    <n v="254"/>
    <n v="254"/>
    <n v="254"/>
    <n v="254"/>
    <n v="254"/>
    <n v="254"/>
    <n v="254"/>
    <n v="254"/>
    <n v="254"/>
    <n v="254"/>
    <n v="254"/>
    <n v="254"/>
  </r>
  <r>
    <x v="33"/>
    <x v="999"/>
    <x v="4"/>
    <n v="269"/>
    <n v="269"/>
    <n v="269"/>
    <n v="269"/>
    <n v="269"/>
    <n v="269"/>
    <n v="269"/>
    <n v="269"/>
    <n v="269"/>
    <n v="269"/>
    <n v="269"/>
    <n v="269"/>
  </r>
  <r>
    <x v="33"/>
    <x v="1000"/>
    <x v="4"/>
    <n v="0"/>
    <n v="0"/>
    <n v="0"/>
    <n v="0"/>
    <n v="0"/>
    <n v="0"/>
    <n v="0"/>
    <n v="0"/>
    <n v="0"/>
    <n v="0"/>
    <n v="0"/>
    <n v="0"/>
  </r>
  <r>
    <x v="33"/>
    <x v="1001"/>
    <x v="4"/>
    <n v="0"/>
    <n v="0"/>
    <n v="0"/>
    <n v="0"/>
    <n v="0"/>
    <n v="0"/>
    <n v="0"/>
    <n v="0"/>
    <n v="0"/>
    <n v="0"/>
    <n v="0"/>
    <n v="0"/>
  </r>
  <r>
    <x v="33"/>
    <x v="1002"/>
    <x v="4"/>
    <n v="0"/>
    <n v="0"/>
    <n v="0"/>
    <n v="0"/>
    <n v="0"/>
    <n v="0"/>
    <n v="0"/>
    <n v="0"/>
    <n v="0"/>
    <n v="0"/>
    <n v="0"/>
    <n v="0"/>
  </r>
  <r>
    <x v="33"/>
    <x v="1003"/>
    <x v="4"/>
    <n v="1665"/>
    <n v="1665"/>
    <n v="1665"/>
    <n v="1665"/>
    <n v="1665"/>
    <n v="1665"/>
    <n v="1665"/>
    <n v="1665"/>
    <n v="1665"/>
    <n v="1665"/>
    <n v="1665"/>
    <n v="1665"/>
  </r>
  <r>
    <x v="33"/>
    <x v="1004"/>
    <x v="4"/>
    <n v="0"/>
    <n v="0"/>
    <n v="0"/>
    <n v="0"/>
    <n v="0"/>
    <n v="0"/>
    <n v="0"/>
    <n v="0"/>
    <n v="0"/>
    <n v="0"/>
    <n v="0"/>
    <n v="0"/>
  </r>
  <r>
    <x v="33"/>
    <x v="1005"/>
    <x v="4"/>
    <n v="3"/>
    <n v="3"/>
    <n v="3"/>
    <n v="3"/>
    <n v="3"/>
    <n v="3"/>
    <n v="3"/>
    <n v="3"/>
    <n v="3"/>
    <n v="3"/>
    <n v="3"/>
    <n v="3"/>
  </r>
  <r>
    <x v="33"/>
    <x v="1006"/>
    <x v="4"/>
    <n v="0"/>
    <n v="0"/>
    <n v="0"/>
    <n v="0"/>
    <n v="0"/>
    <n v="0"/>
    <n v="0"/>
    <n v="0"/>
    <n v="0"/>
    <n v="0"/>
    <n v="0"/>
    <n v="0"/>
  </r>
  <r>
    <x v="33"/>
    <x v="1007"/>
    <x v="4"/>
    <n v="0"/>
    <n v="0"/>
    <n v="0"/>
    <n v="0"/>
    <n v="0"/>
    <n v="0"/>
    <n v="0"/>
    <n v="0"/>
    <n v="0"/>
    <n v="0"/>
    <n v="0"/>
    <n v="0"/>
  </r>
  <r>
    <x v="33"/>
    <x v="1008"/>
    <x v="4"/>
    <n v="252"/>
    <n v="252"/>
    <n v="252"/>
    <n v="252"/>
    <n v="252"/>
    <n v="252"/>
    <n v="252"/>
    <n v="252"/>
    <n v="252"/>
    <n v="252"/>
    <n v="252"/>
    <n v="252"/>
  </r>
  <r>
    <x v="33"/>
    <x v="1009"/>
    <x v="4"/>
    <n v="9"/>
    <n v="9"/>
    <n v="9"/>
    <n v="9"/>
    <n v="9"/>
    <n v="9"/>
    <n v="9"/>
    <n v="9"/>
    <n v="9"/>
    <n v="9"/>
    <n v="9"/>
    <n v="9"/>
  </r>
  <r>
    <x v="33"/>
    <x v="1010"/>
    <x v="4"/>
    <n v="0"/>
    <n v="0"/>
    <n v="0"/>
    <n v="0"/>
    <n v="0"/>
    <n v="0"/>
    <n v="0"/>
    <n v="0"/>
    <n v="0"/>
    <n v="0"/>
    <n v="0"/>
    <n v="0"/>
  </r>
  <r>
    <x v="33"/>
    <x v="1011"/>
    <x v="4"/>
    <n v="0"/>
    <n v="0"/>
    <n v="0"/>
    <n v="0"/>
    <n v="0"/>
    <n v="0"/>
    <n v="0"/>
    <n v="0"/>
    <n v="0"/>
    <n v="0"/>
    <n v="0"/>
    <n v="0"/>
  </r>
  <r>
    <x v="33"/>
    <x v="1012"/>
    <x v="4"/>
    <n v="0"/>
    <n v="0"/>
    <n v="0"/>
    <n v="0"/>
    <n v="0"/>
    <n v="0"/>
    <n v="0"/>
    <n v="0"/>
    <n v="0"/>
    <n v="0"/>
    <n v="0"/>
    <n v="0"/>
  </r>
  <r>
    <x v="33"/>
    <x v="1013"/>
    <x v="4"/>
    <n v="164"/>
    <n v="164"/>
    <n v="164"/>
    <n v="164"/>
    <n v="164"/>
    <n v="164"/>
    <n v="164"/>
    <n v="164"/>
    <n v="164"/>
    <n v="164"/>
    <n v="164"/>
    <n v="164"/>
  </r>
  <r>
    <x v="33"/>
    <x v="1014"/>
    <x v="4"/>
    <n v="103"/>
    <n v="103"/>
    <n v="103"/>
    <n v="103"/>
    <n v="103"/>
    <n v="103"/>
    <n v="103"/>
    <n v="103"/>
    <n v="103"/>
    <n v="103"/>
    <n v="103"/>
    <n v="103"/>
  </r>
  <r>
    <x v="33"/>
    <x v="1015"/>
    <x v="4"/>
    <n v="63"/>
    <n v="63"/>
    <n v="63"/>
    <n v="63"/>
    <n v="63"/>
    <n v="63"/>
    <n v="63"/>
    <n v="63"/>
    <n v="63"/>
    <n v="63"/>
    <n v="63"/>
    <n v="63"/>
  </r>
  <r>
    <x v="33"/>
    <x v="1016"/>
    <x v="4"/>
    <n v="0"/>
    <n v="0"/>
    <n v="0"/>
    <n v="0"/>
    <n v="0"/>
    <n v="0"/>
    <n v="0"/>
    <n v="0"/>
    <n v="0"/>
    <n v="0"/>
    <n v="0"/>
    <n v="0"/>
  </r>
  <r>
    <x v="33"/>
    <x v="1017"/>
    <x v="4"/>
    <n v="68"/>
    <n v="68"/>
    <n v="68"/>
    <n v="68"/>
    <n v="68"/>
    <n v="68"/>
    <n v="68"/>
    <n v="68"/>
    <n v="68"/>
    <n v="68"/>
    <n v="68"/>
    <n v="68"/>
  </r>
  <r>
    <x v="33"/>
    <x v="1018"/>
    <x v="4"/>
    <n v="0"/>
    <n v="0"/>
    <n v="0"/>
    <n v="0"/>
    <n v="0"/>
    <n v="0"/>
    <n v="0"/>
    <n v="0"/>
    <n v="0"/>
    <n v="0"/>
    <n v="0"/>
    <n v="0"/>
  </r>
  <r>
    <x v="33"/>
    <x v="1019"/>
    <x v="4"/>
    <n v="59"/>
    <n v="59"/>
    <n v="59"/>
    <n v="59"/>
    <n v="59"/>
    <n v="59"/>
    <n v="59"/>
    <n v="59"/>
    <n v="59"/>
    <n v="59"/>
    <n v="59"/>
    <n v="59"/>
  </r>
  <r>
    <x v="33"/>
    <x v="1020"/>
    <x v="4"/>
    <n v="0"/>
    <n v="0"/>
    <n v="0"/>
    <n v="0"/>
    <n v="0"/>
    <n v="0"/>
    <n v="0"/>
    <n v="0"/>
    <n v="0"/>
    <n v="0"/>
    <n v="0"/>
    <n v="0"/>
  </r>
  <r>
    <x v="33"/>
    <x v="1021"/>
    <x v="4"/>
    <n v="378"/>
    <n v="378"/>
    <n v="378"/>
    <n v="378"/>
    <n v="378"/>
    <n v="378"/>
    <n v="378"/>
    <n v="378"/>
    <n v="378"/>
    <n v="378"/>
    <n v="378"/>
    <n v="378"/>
  </r>
  <r>
    <x v="33"/>
    <x v="1022"/>
    <x v="4"/>
    <n v="0"/>
    <n v="0"/>
    <n v="0"/>
    <n v="0"/>
    <n v="0"/>
    <n v="0"/>
    <n v="0"/>
    <n v="0"/>
    <n v="0"/>
    <n v="0"/>
    <n v="0"/>
    <n v="0"/>
  </r>
  <r>
    <x v="33"/>
    <x v="1023"/>
    <x v="4"/>
    <n v="3023"/>
    <n v="3023"/>
    <n v="3023"/>
    <n v="3023"/>
    <n v="3023"/>
    <n v="3023"/>
    <n v="3023"/>
    <n v="3023"/>
    <n v="3023"/>
    <n v="3023"/>
    <n v="3023"/>
    <n v="3023"/>
  </r>
  <r>
    <x v="33"/>
    <x v="1024"/>
    <x v="4"/>
    <n v="0"/>
    <n v="0"/>
    <n v="0"/>
    <n v="0"/>
    <n v="0"/>
    <n v="0"/>
    <n v="0"/>
    <n v="0"/>
    <n v="0"/>
    <n v="0"/>
    <n v="0"/>
    <n v="0"/>
  </r>
  <r>
    <x v="34"/>
    <x v="1025"/>
    <x v="4"/>
    <n v="0"/>
    <n v="0"/>
    <n v="0"/>
    <n v="0"/>
    <n v="0"/>
    <n v="0"/>
    <n v="0"/>
    <n v="0"/>
    <n v="0"/>
    <n v="0"/>
    <n v="0"/>
    <n v="0"/>
  </r>
  <r>
    <x v="34"/>
    <x v="1026"/>
    <x v="4"/>
    <n v="0"/>
    <n v="0"/>
    <n v="0"/>
    <n v="0"/>
    <n v="0"/>
    <n v="0"/>
    <n v="0"/>
    <n v="0"/>
    <n v="0"/>
    <n v="0"/>
    <n v="0"/>
    <n v="0"/>
  </r>
  <r>
    <x v="34"/>
    <x v="1027"/>
    <x v="4"/>
    <n v="0"/>
    <n v="0"/>
    <n v="0"/>
    <n v="0"/>
    <n v="0"/>
    <n v="0"/>
    <n v="0"/>
    <n v="0"/>
    <n v="0"/>
    <n v="0"/>
    <n v="0"/>
    <n v="0"/>
  </r>
  <r>
    <x v="34"/>
    <x v="1028"/>
    <x v="4"/>
    <n v="701"/>
    <n v="701"/>
    <n v="701"/>
    <n v="701"/>
    <n v="701"/>
    <n v="701"/>
    <n v="701"/>
    <n v="701"/>
    <n v="701"/>
    <n v="701"/>
    <n v="701"/>
    <n v="701"/>
  </r>
  <r>
    <x v="34"/>
    <x v="1029"/>
    <x v="4"/>
    <n v="0"/>
    <n v="0"/>
    <n v="0"/>
    <n v="0"/>
    <n v="0"/>
    <n v="0"/>
    <n v="0"/>
    <n v="0"/>
    <n v="0"/>
    <n v="0"/>
    <n v="0"/>
    <n v="0"/>
  </r>
  <r>
    <x v="34"/>
    <x v="1030"/>
    <x v="4"/>
    <n v="0"/>
    <n v="0"/>
    <n v="0"/>
    <n v="0"/>
    <n v="0"/>
    <n v="0"/>
    <n v="0"/>
    <n v="0"/>
    <n v="0"/>
    <n v="0"/>
    <n v="0"/>
    <n v="0"/>
  </r>
  <r>
    <x v="34"/>
    <x v="1031"/>
    <x v="4"/>
    <n v="0"/>
    <n v="0"/>
    <n v="0"/>
    <n v="0"/>
    <n v="0"/>
    <n v="0"/>
    <n v="0"/>
    <n v="0"/>
    <n v="0"/>
    <n v="0"/>
    <n v="0"/>
    <n v="0"/>
  </r>
  <r>
    <x v="34"/>
    <x v="1032"/>
    <x v="4"/>
    <n v="0"/>
    <n v="0"/>
    <n v="0"/>
    <n v="0"/>
    <n v="0"/>
    <n v="0"/>
    <n v="0"/>
    <n v="0"/>
    <n v="0"/>
    <n v="0"/>
    <n v="0"/>
    <n v="0"/>
  </r>
  <r>
    <x v="34"/>
    <x v="1033"/>
    <x v="4"/>
    <n v="0"/>
    <n v="0"/>
    <n v="0"/>
    <n v="0"/>
    <n v="0"/>
    <n v="0"/>
    <n v="0"/>
    <n v="0"/>
    <n v="0"/>
    <n v="0"/>
    <n v="0"/>
    <n v="0"/>
  </r>
  <r>
    <x v="34"/>
    <x v="1034"/>
    <x v="4"/>
    <n v="0"/>
    <n v="0"/>
    <n v="0"/>
    <n v="0"/>
    <n v="0"/>
    <n v="0"/>
    <n v="0"/>
    <n v="0"/>
    <n v="0"/>
    <n v="0"/>
    <n v="0"/>
    <n v="0"/>
  </r>
  <r>
    <x v="34"/>
    <x v="1035"/>
    <x v="4"/>
    <n v="510"/>
    <n v="510"/>
    <n v="510"/>
    <n v="510"/>
    <n v="510"/>
    <n v="510"/>
    <n v="510"/>
    <n v="510"/>
    <n v="510"/>
    <n v="510"/>
    <n v="510"/>
    <n v="510"/>
  </r>
  <r>
    <x v="35"/>
    <x v="1036"/>
    <x v="4"/>
    <n v="0"/>
    <n v="0"/>
    <n v="0"/>
    <n v="0"/>
    <n v="0"/>
    <n v="0"/>
    <n v="0"/>
    <n v="0"/>
    <n v="0"/>
    <n v="0"/>
    <n v="0"/>
    <n v="0"/>
  </r>
  <r>
    <x v="35"/>
    <x v="1037"/>
    <x v="4"/>
    <n v="0"/>
    <n v="0"/>
    <n v="0"/>
    <n v="0"/>
    <n v="0"/>
    <n v="0"/>
    <n v="0"/>
    <n v="0"/>
    <n v="0"/>
    <n v="0"/>
    <n v="0"/>
    <n v="0"/>
  </r>
  <r>
    <x v="35"/>
    <x v="1038"/>
    <x v="4"/>
    <n v="0"/>
    <n v="0"/>
    <n v="0"/>
    <n v="0"/>
    <n v="0"/>
    <n v="0"/>
    <n v="0"/>
    <n v="0"/>
    <n v="0"/>
    <n v="0"/>
    <n v="0"/>
    <n v="0"/>
  </r>
  <r>
    <x v="35"/>
    <x v="1039"/>
    <x v="4"/>
    <n v="0"/>
    <n v="0"/>
    <n v="0"/>
    <n v="0"/>
    <n v="0"/>
    <n v="0"/>
    <n v="0"/>
    <n v="0"/>
    <n v="0"/>
    <n v="0"/>
    <n v="0"/>
    <n v="0"/>
  </r>
  <r>
    <x v="35"/>
    <x v="1040"/>
    <x v="4"/>
    <n v="0"/>
    <n v="0"/>
    <n v="0"/>
    <n v="0"/>
    <n v="0"/>
    <n v="0"/>
    <n v="0"/>
    <n v="0"/>
    <n v="0"/>
    <n v="0"/>
    <n v="0"/>
    <n v="0"/>
  </r>
  <r>
    <x v="35"/>
    <x v="1041"/>
    <x v="4"/>
    <n v="0"/>
    <n v="0"/>
    <n v="0"/>
    <n v="0"/>
    <n v="0"/>
    <n v="0"/>
    <n v="0"/>
    <n v="0"/>
    <n v="0"/>
    <n v="0"/>
    <n v="0"/>
    <n v="0"/>
  </r>
  <r>
    <x v="35"/>
    <x v="1042"/>
    <x v="4"/>
    <n v="2933"/>
    <n v="2933"/>
    <n v="2933"/>
    <n v="2933"/>
    <n v="2933"/>
    <n v="2933"/>
    <n v="2933"/>
    <n v="2933"/>
    <n v="2933"/>
    <n v="2933"/>
    <n v="2933"/>
    <n v="2933"/>
  </r>
  <r>
    <x v="35"/>
    <x v="1043"/>
    <x v="4"/>
    <n v="0"/>
    <n v="0"/>
    <n v="0"/>
    <n v="0"/>
    <n v="0"/>
    <n v="0"/>
    <n v="0"/>
    <n v="0"/>
    <n v="0"/>
    <n v="0"/>
    <n v="0"/>
    <n v="0"/>
  </r>
  <r>
    <x v="35"/>
    <x v="1044"/>
    <x v="4"/>
    <n v="3475"/>
    <n v="3475"/>
    <n v="3475"/>
    <n v="3475"/>
    <n v="3475"/>
    <n v="3475"/>
    <n v="3475"/>
    <n v="3475"/>
    <n v="3475"/>
    <n v="3475"/>
    <n v="3475"/>
    <n v="3475"/>
  </r>
  <r>
    <x v="35"/>
    <x v="1045"/>
    <x v="4"/>
    <n v="0"/>
    <n v="0"/>
    <n v="0"/>
    <n v="0"/>
    <n v="0"/>
    <n v="0"/>
    <n v="0"/>
    <n v="0"/>
    <n v="0"/>
    <n v="0"/>
    <n v="0"/>
    <n v="0"/>
  </r>
  <r>
    <x v="35"/>
    <x v="1046"/>
    <x v="4"/>
    <n v="22546"/>
    <n v="22546"/>
    <n v="22546"/>
    <n v="22546"/>
    <n v="22546"/>
    <n v="22546"/>
    <n v="22546"/>
    <n v="22546"/>
    <n v="22546"/>
    <n v="22546"/>
    <n v="22546"/>
    <n v="22546"/>
  </r>
  <r>
    <x v="35"/>
    <x v="1047"/>
    <x v="4"/>
    <n v="0"/>
    <n v="0"/>
    <n v="0"/>
    <n v="0"/>
    <n v="0"/>
    <n v="0"/>
    <n v="0"/>
    <n v="0"/>
    <n v="0"/>
    <n v="0"/>
    <n v="0"/>
    <n v="0"/>
  </r>
  <r>
    <x v="35"/>
    <x v="1048"/>
    <x v="4"/>
    <n v="3837"/>
    <n v="3837"/>
    <n v="3837"/>
    <n v="3837"/>
    <n v="3837"/>
    <n v="3837"/>
    <n v="3837"/>
    <n v="3837"/>
    <n v="3837"/>
    <n v="3837"/>
    <n v="3837"/>
    <n v="3837"/>
  </r>
  <r>
    <x v="35"/>
    <x v="1049"/>
    <x v="4"/>
    <n v="0"/>
    <n v="0"/>
    <n v="0"/>
    <n v="0"/>
    <n v="0"/>
    <n v="0"/>
    <n v="0"/>
    <n v="0"/>
    <n v="0"/>
    <n v="0"/>
    <n v="0"/>
    <n v="0"/>
  </r>
  <r>
    <x v="35"/>
    <x v="1050"/>
    <x v="4"/>
    <n v="0"/>
    <n v="0"/>
    <n v="0"/>
    <n v="0"/>
    <n v="0"/>
    <n v="0"/>
    <n v="0"/>
    <n v="0"/>
    <n v="0"/>
    <n v="0"/>
    <n v="0"/>
    <n v="0"/>
  </r>
  <r>
    <x v="35"/>
    <x v="1051"/>
    <x v="4"/>
    <n v="1080"/>
    <n v="1080"/>
    <n v="1080"/>
    <n v="1080"/>
    <n v="1080"/>
    <n v="1080"/>
    <n v="1080"/>
    <n v="1080"/>
    <n v="1080"/>
    <n v="1080"/>
    <n v="1080"/>
    <n v="1080"/>
  </r>
  <r>
    <x v="35"/>
    <x v="1052"/>
    <x v="4"/>
    <n v="3086"/>
    <n v="3086"/>
    <n v="3086"/>
    <n v="3086"/>
    <n v="3086"/>
    <n v="3086"/>
    <n v="3086"/>
    <n v="3086"/>
    <n v="3086"/>
    <n v="3086"/>
    <n v="3086"/>
    <n v="3086"/>
  </r>
  <r>
    <x v="36"/>
    <x v="1053"/>
    <x v="4"/>
    <n v="820"/>
    <n v="820"/>
    <n v="820"/>
    <n v="820"/>
    <n v="820"/>
    <n v="820"/>
    <n v="820"/>
    <n v="820"/>
    <n v="820"/>
    <n v="820"/>
    <n v="820"/>
    <n v="820"/>
  </r>
  <r>
    <x v="36"/>
    <x v="1054"/>
    <x v="4"/>
    <n v="0"/>
    <n v="0"/>
    <n v="0"/>
    <n v="0"/>
    <n v="0"/>
    <n v="0"/>
    <n v="0"/>
    <n v="0"/>
    <n v="0"/>
    <n v="0"/>
    <n v="0"/>
    <n v="0"/>
  </r>
  <r>
    <x v="36"/>
    <x v="1055"/>
    <x v="4"/>
    <n v="75"/>
    <n v="75"/>
    <n v="75"/>
    <n v="75"/>
    <n v="75"/>
    <n v="75"/>
    <n v="75"/>
    <n v="75"/>
    <n v="75"/>
    <n v="75"/>
    <n v="75"/>
    <n v="75"/>
  </r>
  <r>
    <x v="36"/>
    <x v="1056"/>
    <x v="4"/>
    <n v="0"/>
    <n v="0"/>
    <n v="0"/>
    <n v="0"/>
    <n v="0"/>
    <n v="0"/>
    <n v="0"/>
    <n v="0"/>
    <n v="0"/>
    <n v="0"/>
    <n v="0"/>
    <n v="0"/>
  </r>
  <r>
    <x v="36"/>
    <x v="1057"/>
    <x v="4"/>
    <n v="0"/>
    <n v="0"/>
    <n v="0"/>
    <n v="0"/>
    <n v="0"/>
    <n v="0"/>
    <n v="0"/>
    <n v="0"/>
    <n v="0"/>
    <n v="0"/>
    <n v="0"/>
    <n v="0"/>
  </r>
  <r>
    <x v="36"/>
    <x v="1058"/>
    <x v="4"/>
    <n v="114"/>
    <n v="114"/>
    <n v="114"/>
    <n v="114"/>
    <n v="114"/>
    <n v="114"/>
    <n v="114"/>
    <n v="114"/>
    <n v="114"/>
    <n v="114"/>
    <n v="114"/>
    <n v="114"/>
  </r>
  <r>
    <x v="36"/>
    <x v="1059"/>
    <x v="4"/>
    <n v="331"/>
    <n v="331"/>
    <n v="331"/>
    <n v="331"/>
    <n v="331"/>
    <n v="331"/>
    <n v="331"/>
    <n v="331"/>
    <n v="331"/>
    <n v="331"/>
    <n v="331"/>
    <n v="331"/>
  </r>
  <r>
    <x v="36"/>
    <x v="1060"/>
    <x v="4"/>
    <n v="0"/>
    <n v="0"/>
    <n v="0"/>
    <n v="0"/>
    <n v="0"/>
    <n v="0"/>
    <n v="0"/>
    <n v="0"/>
    <n v="0"/>
    <n v="0"/>
    <n v="0"/>
    <n v="0"/>
  </r>
  <r>
    <x v="36"/>
    <x v="1061"/>
    <x v="4"/>
    <n v="0"/>
    <n v="0"/>
    <n v="0"/>
    <n v="0"/>
    <n v="0"/>
    <n v="0"/>
    <n v="0"/>
    <n v="0"/>
    <n v="0"/>
    <n v="0"/>
    <n v="0"/>
    <n v="0"/>
  </r>
  <r>
    <x v="36"/>
    <x v="1062"/>
    <x v="4"/>
    <n v="0"/>
    <n v="0"/>
    <n v="0"/>
    <n v="0"/>
    <n v="0"/>
    <n v="0"/>
    <n v="0"/>
    <n v="0"/>
    <n v="0"/>
    <n v="0"/>
    <n v="0"/>
    <n v="0"/>
  </r>
  <r>
    <x v="36"/>
    <x v="1063"/>
    <x v="4"/>
    <n v="0"/>
    <n v="0"/>
    <n v="0"/>
    <n v="0"/>
    <n v="0"/>
    <n v="0"/>
    <n v="0"/>
    <n v="0"/>
    <n v="0"/>
    <n v="0"/>
    <n v="0"/>
    <n v="0"/>
  </r>
  <r>
    <x v="36"/>
    <x v="1064"/>
    <x v="4"/>
    <n v="568"/>
    <n v="568"/>
    <n v="568"/>
    <n v="568"/>
    <n v="568"/>
    <n v="568"/>
    <n v="568"/>
    <n v="568"/>
    <n v="568"/>
    <n v="568"/>
    <n v="568"/>
    <n v="568"/>
  </r>
  <r>
    <x v="36"/>
    <x v="1065"/>
    <x v="4"/>
    <n v="0"/>
    <n v="0"/>
    <n v="0"/>
    <n v="0"/>
    <n v="0"/>
    <n v="0"/>
    <n v="0"/>
    <n v="0"/>
    <n v="0"/>
    <n v="0"/>
    <n v="0"/>
    <n v="0"/>
  </r>
  <r>
    <x v="36"/>
    <x v="1066"/>
    <x v="4"/>
    <n v="0"/>
    <n v="0"/>
    <n v="0"/>
    <n v="0"/>
    <n v="0"/>
    <n v="0"/>
    <n v="0"/>
    <n v="0"/>
    <n v="0"/>
    <n v="0"/>
    <n v="0"/>
    <n v="0"/>
  </r>
  <r>
    <x v="36"/>
    <x v="1067"/>
    <x v="4"/>
    <n v="0"/>
    <n v="0"/>
    <n v="0"/>
    <n v="0"/>
    <n v="0"/>
    <n v="0"/>
    <n v="0"/>
    <n v="0"/>
    <n v="0"/>
    <n v="0"/>
    <n v="0"/>
    <n v="0"/>
  </r>
  <r>
    <x v="36"/>
    <x v="1068"/>
    <x v="4"/>
    <n v="0"/>
    <n v="0"/>
    <n v="0"/>
    <n v="0"/>
    <n v="0"/>
    <n v="0"/>
    <n v="0"/>
    <n v="0"/>
    <n v="0"/>
    <n v="0"/>
    <n v="0"/>
    <n v="0"/>
  </r>
  <r>
    <x v="36"/>
    <x v="1069"/>
    <x v="4"/>
    <n v="0"/>
    <n v="0"/>
    <n v="0"/>
    <n v="0"/>
    <n v="0"/>
    <n v="0"/>
    <n v="0"/>
    <n v="0"/>
    <n v="0"/>
    <n v="0"/>
    <n v="0"/>
    <n v="0"/>
  </r>
  <r>
    <x v="36"/>
    <x v="1070"/>
    <x v="4"/>
    <n v="3787"/>
    <n v="3787"/>
    <n v="3787"/>
    <n v="3787"/>
    <n v="3787"/>
    <n v="3787"/>
    <n v="3787"/>
    <n v="3787"/>
    <n v="3787"/>
    <n v="3787"/>
    <n v="3787"/>
    <n v="4472"/>
  </r>
  <r>
    <x v="36"/>
    <x v="1071"/>
    <x v="4"/>
    <n v="8"/>
    <n v="8"/>
    <n v="8"/>
    <n v="8"/>
    <n v="8"/>
    <n v="8"/>
    <n v="8"/>
    <n v="8"/>
    <n v="8"/>
    <n v="8"/>
    <n v="8"/>
    <n v="8"/>
  </r>
  <r>
    <x v="36"/>
    <x v="1072"/>
    <x v="4"/>
    <n v="0"/>
    <n v="0"/>
    <n v="0"/>
    <n v="0"/>
    <n v="0"/>
    <n v="0"/>
    <n v="0"/>
    <n v="0"/>
    <n v="0"/>
    <n v="0"/>
    <n v="0"/>
    <n v="0"/>
  </r>
  <r>
    <x v="36"/>
    <x v="1073"/>
    <x v="4"/>
    <n v="0"/>
    <n v="0"/>
    <n v="0"/>
    <n v="0"/>
    <n v="0"/>
    <n v="0"/>
    <n v="0"/>
    <n v="0"/>
    <n v="0"/>
    <n v="0"/>
    <n v="0"/>
    <n v="0"/>
  </r>
  <r>
    <x v="36"/>
    <x v="1074"/>
    <x v="4"/>
    <n v="0"/>
    <n v="0"/>
    <n v="0"/>
    <n v="0"/>
    <n v="0"/>
    <n v="0"/>
    <n v="0"/>
    <n v="0"/>
    <n v="0"/>
    <n v="0"/>
    <n v="0"/>
    <n v="0"/>
  </r>
  <r>
    <x v="19"/>
    <x v="1075"/>
    <x v="4"/>
    <n v="0"/>
    <n v="0"/>
    <n v="0"/>
    <n v="0"/>
    <n v="0"/>
    <n v="0"/>
    <n v="0"/>
    <n v="0"/>
    <n v="0"/>
    <n v="0"/>
    <n v="0"/>
    <n v="0"/>
  </r>
  <r>
    <x v="37"/>
    <x v="1076"/>
    <x v="5"/>
    <n v="8684"/>
    <n v="8684"/>
    <n v="8684"/>
    <n v="8695"/>
    <n v="8695"/>
    <n v="8695"/>
    <n v="8684"/>
    <n v="8684"/>
    <n v="8684"/>
    <n v="8684"/>
    <n v="8684"/>
    <n v="10766"/>
  </r>
  <r>
    <x v="37"/>
    <x v="1077"/>
    <x v="5"/>
    <n v="33403"/>
    <n v="33403"/>
    <n v="33403"/>
    <n v="33404"/>
    <n v="33404"/>
    <n v="33404"/>
    <n v="33415"/>
    <n v="33412"/>
    <n v="33413"/>
    <n v="33414"/>
    <n v="33420"/>
    <n v="33435"/>
  </r>
  <r>
    <x v="37"/>
    <x v="1078"/>
    <x v="5"/>
    <n v="256"/>
    <n v="256"/>
    <n v="256"/>
    <n v="256"/>
    <n v="256"/>
    <n v="256"/>
    <n v="256"/>
    <n v="256"/>
    <n v="256"/>
    <n v="256"/>
    <n v="256"/>
    <n v="256"/>
  </r>
  <r>
    <x v="37"/>
    <x v="1079"/>
    <x v="5"/>
    <n v="31"/>
    <n v="31"/>
    <n v="31"/>
    <n v="31"/>
    <n v="31"/>
    <n v="31"/>
    <n v="31"/>
    <n v="31"/>
    <n v="31"/>
    <n v="31"/>
    <n v="31"/>
    <n v="31"/>
  </r>
  <r>
    <x v="37"/>
    <x v="1080"/>
    <x v="5"/>
    <n v="5"/>
    <n v="5"/>
    <n v="5"/>
    <n v="5"/>
    <n v="5"/>
    <n v="5"/>
    <n v="5"/>
    <n v="5"/>
    <n v="5"/>
    <n v="5"/>
    <n v="5"/>
    <n v="5"/>
  </r>
  <r>
    <x v="37"/>
    <x v="1081"/>
    <x v="5"/>
    <n v="12"/>
    <n v="12"/>
    <n v="12"/>
    <n v="12"/>
    <n v="12"/>
    <n v="12"/>
    <n v="12"/>
    <n v="12"/>
    <n v="12"/>
    <n v="12"/>
    <n v="12"/>
    <n v="12"/>
  </r>
  <r>
    <x v="37"/>
    <x v="1082"/>
    <x v="5"/>
    <n v="204"/>
    <n v="204"/>
    <n v="204"/>
    <n v="204"/>
    <n v="204"/>
    <n v="204"/>
    <n v="204"/>
    <n v="204"/>
    <n v="204"/>
    <n v="204"/>
    <n v="204"/>
    <n v="204"/>
  </r>
  <r>
    <x v="37"/>
    <x v="1083"/>
    <x v="5"/>
    <n v="4"/>
    <n v="4"/>
    <n v="4"/>
    <n v="4"/>
    <n v="4"/>
    <n v="4"/>
    <n v="4"/>
    <n v="4"/>
    <n v="4"/>
    <n v="4"/>
    <n v="4"/>
    <n v="4"/>
  </r>
  <r>
    <x v="37"/>
    <x v="1084"/>
    <x v="5"/>
    <n v="0"/>
    <n v="0"/>
    <n v="0"/>
    <n v="0"/>
    <n v="0"/>
    <n v="0"/>
    <n v="0"/>
    <n v="0"/>
    <n v="0"/>
    <n v="0"/>
    <n v="0"/>
    <n v="0"/>
  </r>
  <r>
    <x v="37"/>
    <x v="1085"/>
    <x v="5"/>
    <n v="5"/>
    <n v="5"/>
    <n v="5"/>
    <n v="5"/>
    <n v="5"/>
    <n v="5"/>
    <n v="5"/>
    <n v="5"/>
    <n v="5"/>
    <n v="5"/>
    <n v="5"/>
    <n v="5"/>
  </r>
  <r>
    <x v="37"/>
    <x v="1086"/>
    <x v="5"/>
    <n v="381"/>
    <n v="381"/>
    <n v="381"/>
    <n v="381"/>
    <n v="381"/>
    <n v="381"/>
    <n v="381"/>
    <n v="381"/>
    <n v="381"/>
    <n v="381"/>
    <n v="381"/>
    <n v="381"/>
  </r>
  <r>
    <x v="37"/>
    <x v="1087"/>
    <x v="5"/>
    <n v="54"/>
    <n v="54"/>
    <n v="54"/>
    <n v="54"/>
    <n v="54"/>
    <n v="54"/>
    <n v="54"/>
    <n v="54"/>
    <n v="54"/>
    <n v="54"/>
    <n v="54"/>
    <n v="54"/>
  </r>
  <r>
    <x v="37"/>
    <x v="1088"/>
    <x v="5"/>
    <n v="0"/>
    <n v="0"/>
    <n v="0"/>
    <n v="0"/>
    <n v="0"/>
    <n v="0"/>
    <n v="0"/>
    <n v="0"/>
    <n v="0"/>
    <n v="0"/>
    <n v="0"/>
    <n v="0"/>
  </r>
  <r>
    <x v="37"/>
    <x v="1089"/>
    <x v="5"/>
    <n v="6335"/>
    <n v="6335"/>
    <n v="6335"/>
    <n v="6335"/>
    <n v="6335"/>
    <n v="6335"/>
    <n v="6335"/>
    <n v="6335"/>
    <n v="6335"/>
    <n v="6335"/>
    <n v="6335"/>
    <n v="6335"/>
  </r>
  <r>
    <x v="37"/>
    <x v="1090"/>
    <x v="5"/>
    <n v="0"/>
    <n v="0"/>
    <n v="0"/>
    <n v="0"/>
    <n v="0"/>
    <n v="0"/>
    <n v="0"/>
    <n v="0"/>
    <n v="0"/>
    <n v="0"/>
    <n v="0"/>
    <n v="0"/>
  </r>
  <r>
    <x v="37"/>
    <x v="1091"/>
    <x v="5"/>
    <n v="0"/>
    <n v="0"/>
    <n v="0"/>
    <n v="0"/>
    <n v="0"/>
    <n v="0"/>
    <n v="0"/>
    <n v="0"/>
    <n v="0"/>
    <n v="0"/>
    <n v="0"/>
    <n v="0"/>
  </r>
  <r>
    <x v="37"/>
    <x v="1092"/>
    <x v="5"/>
    <n v="0"/>
    <n v="0"/>
    <n v="0"/>
    <n v="0"/>
    <n v="0"/>
    <n v="0"/>
    <n v="0"/>
    <n v="0"/>
    <n v="0"/>
    <n v="0"/>
    <n v="0"/>
    <n v="0"/>
  </r>
  <r>
    <x v="37"/>
    <x v="1093"/>
    <x v="5"/>
    <n v="0"/>
    <n v="0"/>
    <n v="0"/>
    <n v="0"/>
    <n v="0"/>
    <n v="0"/>
    <n v="0"/>
    <n v="0"/>
    <n v="0"/>
    <n v="0"/>
    <n v="0"/>
    <n v="0"/>
  </r>
  <r>
    <x v="38"/>
    <x v="1094"/>
    <x v="5"/>
    <n v="0"/>
    <n v="0"/>
    <n v="0"/>
    <n v="0"/>
    <n v="0"/>
    <n v="0"/>
    <n v="0"/>
    <n v="0"/>
    <n v="0"/>
    <n v="0"/>
    <n v="0"/>
    <n v="0"/>
  </r>
  <r>
    <x v="38"/>
    <x v="1095"/>
    <x v="5"/>
    <n v="0"/>
    <n v="0"/>
    <n v="0"/>
    <n v="0"/>
    <n v="0"/>
    <n v="0"/>
    <n v="0"/>
    <n v="0"/>
    <n v="0"/>
    <n v="0"/>
    <n v="0"/>
    <n v="0"/>
  </r>
  <r>
    <x v="38"/>
    <x v="1096"/>
    <x v="5"/>
    <n v="0"/>
    <n v="0"/>
    <n v="0"/>
    <n v="0"/>
    <n v="0"/>
    <n v="0"/>
    <n v="0"/>
    <n v="0"/>
    <n v="0"/>
    <n v="0"/>
    <n v="0"/>
    <n v="0"/>
  </r>
  <r>
    <x v="38"/>
    <x v="1097"/>
    <x v="5"/>
    <n v="0"/>
    <n v="0"/>
    <n v="0"/>
    <n v="0"/>
    <n v="0"/>
    <n v="0"/>
    <n v="0"/>
    <n v="0"/>
    <n v="0"/>
    <n v="0"/>
    <n v="0"/>
    <n v="0"/>
  </r>
  <r>
    <x v="38"/>
    <x v="1098"/>
    <x v="5"/>
    <n v="0"/>
    <n v="0"/>
    <n v="0"/>
    <n v="0"/>
    <n v="0"/>
    <n v="0"/>
    <n v="0"/>
    <n v="0"/>
    <n v="0"/>
    <n v="0"/>
    <n v="0"/>
    <n v="0"/>
  </r>
  <r>
    <x v="38"/>
    <x v="1099"/>
    <x v="5"/>
    <n v="0"/>
    <n v="0"/>
    <n v="0"/>
    <n v="0"/>
    <n v="0"/>
    <n v="0"/>
    <n v="0"/>
    <n v="0"/>
    <n v="0"/>
    <n v="0"/>
    <n v="0"/>
    <n v="0"/>
  </r>
  <r>
    <x v="38"/>
    <x v="1100"/>
    <x v="5"/>
    <n v="0"/>
    <n v="0"/>
    <n v="0"/>
    <n v="0"/>
    <n v="0"/>
    <n v="0"/>
    <n v="0"/>
    <n v="0"/>
    <n v="0"/>
    <n v="0"/>
    <n v="0"/>
    <n v="0"/>
  </r>
  <r>
    <x v="38"/>
    <x v="1101"/>
    <x v="5"/>
    <n v="0"/>
    <n v="0"/>
    <n v="0"/>
    <n v="0"/>
    <n v="0"/>
    <n v="0"/>
    <n v="0"/>
    <n v="0"/>
    <n v="0"/>
    <n v="0"/>
    <n v="0"/>
    <n v="0"/>
  </r>
  <r>
    <x v="38"/>
    <x v="1102"/>
    <x v="5"/>
    <n v="0"/>
    <n v="0"/>
    <n v="0"/>
    <n v="0"/>
    <n v="0"/>
    <n v="0"/>
    <n v="0"/>
    <n v="0"/>
    <n v="0"/>
    <n v="0"/>
    <n v="0"/>
    <n v="0"/>
  </r>
  <r>
    <x v="38"/>
    <x v="1103"/>
    <x v="5"/>
    <n v="0"/>
    <n v="0"/>
    <n v="0"/>
    <n v="0"/>
    <n v="0"/>
    <n v="0"/>
    <n v="0"/>
    <n v="0"/>
    <n v="0"/>
    <n v="0"/>
    <n v="0"/>
    <n v="0"/>
  </r>
  <r>
    <x v="38"/>
    <x v="1104"/>
    <x v="5"/>
    <n v="0"/>
    <n v="0"/>
    <n v="0"/>
    <n v="0"/>
    <n v="0"/>
    <n v="0"/>
    <n v="0"/>
    <n v="0"/>
    <n v="0"/>
    <n v="0"/>
    <n v="0"/>
    <n v="0"/>
  </r>
  <r>
    <x v="38"/>
    <x v="1105"/>
    <x v="5"/>
    <n v="8019"/>
    <n v="8019"/>
    <n v="8103"/>
    <n v="8103"/>
    <n v="8103"/>
    <n v="8103"/>
    <n v="8103"/>
    <n v="8103"/>
    <n v="8103"/>
    <n v="8103"/>
    <n v="8103"/>
    <n v="8103"/>
  </r>
  <r>
    <x v="38"/>
    <x v="1106"/>
    <x v="5"/>
    <n v="0"/>
    <n v="0"/>
    <n v="0"/>
    <n v="0"/>
    <n v="0"/>
    <n v="0"/>
    <n v="0"/>
    <n v="0"/>
    <n v="0"/>
    <n v="0"/>
    <n v="0"/>
    <n v="0"/>
  </r>
  <r>
    <x v="39"/>
    <x v="1107"/>
    <x v="5"/>
    <n v="0"/>
    <n v="0"/>
    <n v="0"/>
    <n v="0"/>
    <n v="0"/>
    <n v="0"/>
    <n v="0"/>
    <n v="0"/>
    <n v="0"/>
    <n v="0"/>
    <n v="0"/>
    <n v="0"/>
  </r>
  <r>
    <x v="39"/>
    <x v="1108"/>
    <x v="5"/>
    <n v="0"/>
    <n v="0"/>
    <n v="0"/>
    <n v="0"/>
    <n v="0"/>
    <n v="0"/>
    <n v="0"/>
    <n v="0"/>
    <n v="0"/>
    <n v="0"/>
    <n v="0"/>
    <n v="0"/>
  </r>
  <r>
    <x v="39"/>
    <x v="1094"/>
    <x v="5"/>
    <n v="0"/>
    <n v="0"/>
    <n v="0"/>
    <n v="0"/>
    <n v="0"/>
    <n v="0"/>
    <n v="0"/>
    <n v="0"/>
    <n v="0"/>
    <n v="0"/>
    <n v="0"/>
    <n v="0"/>
  </r>
  <r>
    <x v="39"/>
    <x v="1095"/>
    <x v="5"/>
    <n v="0"/>
    <n v="0"/>
    <n v="0"/>
    <n v="0"/>
    <n v="0"/>
    <n v="0"/>
    <n v="0"/>
    <n v="0"/>
    <n v="0"/>
    <n v="0"/>
    <n v="0"/>
    <n v="0"/>
  </r>
  <r>
    <x v="39"/>
    <x v="1109"/>
    <x v="5"/>
    <n v="0"/>
    <n v="0"/>
    <n v="0"/>
    <n v="0"/>
    <n v="0"/>
    <n v="0"/>
    <n v="0"/>
    <n v="0"/>
    <n v="0"/>
    <n v="0"/>
    <n v="0"/>
    <n v="0"/>
  </r>
  <r>
    <x v="39"/>
    <x v="1110"/>
    <x v="5"/>
    <n v="0"/>
    <n v="0"/>
    <n v="0"/>
    <n v="0"/>
    <n v="0"/>
    <n v="0"/>
    <n v="0"/>
    <n v="0"/>
    <n v="0"/>
    <n v="0"/>
    <n v="0"/>
    <n v="0"/>
  </r>
  <r>
    <x v="39"/>
    <x v="1096"/>
    <x v="5"/>
    <n v="0"/>
    <n v="0"/>
    <n v="0"/>
    <n v="0"/>
    <n v="0"/>
    <n v="0"/>
    <n v="0"/>
    <n v="0"/>
    <n v="0"/>
    <n v="0"/>
    <n v="0"/>
    <n v="0"/>
  </r>
  <r>
    <x v="39"/>
    <x v="1111"/>
    <x v="5"/>
    <n v="0"/>
    <n v="0"/>
    <n v="0"/>
    <n v="0"/>
    <n v="0"/>
    <n v="0"/>
    <n v="0"/>
    <n v="0"/>
    <n v="0"/>
    <n v="0"/>
    <n v="0"/>
    <n v="0"/>
  </r>
  <r>
    <x v="39"/>
    <x v="1112"/>
    <x v="5"/>
    <n v="0"/>
    <n v="0"/>
    <n v="0"/>
    <n v="0"/>
    <n v="0"/>
    <n v="0"/>
    <n v="0"/>
    <n v="0"/>
    <n v="0"/>
    <n v="0"/>
    <n v="0"/>
    <n v="0"/>
  </r>
  <r>
    <x v="39"/>
    <x v="1113"/>
    <x v="5"/>
    <n v="0"/>
    <n v="0"/>
    <n v="0"/>
    <n v="0"/>
    <n v="0"/>
    <n v="0"/>
    <n v="0"/>
    <n v="0"/>
    <n v="0"/>
    <n v="0"/>
    <n v="0"/>
    <n v="0"/>
  </r>
  <r>
    <x v="39"/>
    <x v="1114"/>
    <x v="5"/>
    <n v="0"/>
    <n v="0"/>
    <n v="0"/>
    <n v="0"/>
    <n v="0"/>
    <n v="0"/>
    <n v="0"/>
    <n v="0"/>
    <n v="0"/>
    <n v="0"/>
    <n v="0"/>
    <n v="0"/>
  </r>
  <r>
    <x v="39"/>
    <x v="1098"/>
    <x v="5"/>
    <n v="0"/>
    <n v="0"/>
    <n v="0"/>
    <n v="0"/>
    <n v="0"/>
    <n v="0"/>
    <n v="0"/>
    <n v="0"/>
    <n v="0"/>
    <n v="0"/>
    <n v="0"/>
    <n v="0"/>
  </r>
  <r>
    <x v="39"/>
    <x v="1115"/>
    <x v="5"/>
    <n v="0"/>
    <n v="0"/>
    <n v="0"/>
    <n v="0"/>
    <n v="0"/>
    <n v="0"/>
    <n v="0"/>
    <n v="0"/>
    <n v="0"/>
    <n v="0"/>
    <n v="0"/>
    <n v="0"/>
  </r>
  <r>
    <x v="39"/>
    <x v="1116"/>
    <x v="5"/>
    <n v="0"/>
    <n v="0"/>
    <n v="0"/>
    <n v="0"/>
    <n v="0"/>
    <n v="0"/>
    <n v="0"/>
    <n v="0"/>
    <n v="0"/>
    <n v="0"/>
    <n v="0"/>
    <n v="0"/>
  </r>
  <r>
    <x v="39"/>
    <x v="1117"/>
    <x v="5"/>
    <n v="0"/>
    <n v="0"/>
    <n v="0"/>
    <n v="0"/>
    <n v="0"/>
    <n v="0"/>
    <n v="0"/>
    <n v="0"/>
    <n v="0"/>
    <n v="0"/>
    <n v="0"/>
    <n v="0"/>
  </r>
  <r>
    <x v="39"/>
    <x v="1118"/>
    <x v="5"/>
    <n v="0"/>
    <n v="0"/>
    <n v="0"/>
    <n v="0"/>
    <n v="0"/>
    <n v="0"/>
    <n v="0"/>
    <n v="0"/>
    <n v="0"/>
    <n v="0"/>
    <n v="0"/>
    <n v="0"/>
  </r>
  <r>
    <x v="39"/>
    <x v="1119"/>
    <x v="5"/>
    <n v="0"/>
    <n v="0"/>
    <n v="0"/>
    <n v="0"/>
    <n v="0"/>
    <n v="0"/>
    <n v="0"/>
    <n v="0"/>
    <n v="0"/>
    <n v="0"/>
    <n v="0"/>
    <n v="0"/>
  </r>
  <r>
    <x v="39"/>
    <x v="1099"/>
    <x v="5"/>
    <n v="0"/>
    <n v="0"/>
    <n v="0"/>
    <n v="0"/>
    <n v="0"/>
    <n v="0"/>
    <n v="0"/>
    <n v="0"/>
    <n v="0"/>
    <n v="0"/>
    <n v="0"/>
    <n v="0"/>
  </r>
  <r>
    <x v="39"/>
    <x v="1120"/>
    <x v="5"/>
    <n v="0"/>
    <n v="0"/>
    <n v="0"/>
    <n v="0"/>
    <n v="0"/>
    <n v="0"/>
    <n v="0"/>
    <n v="0"/>
    <n v="0"/>
    <n v="0"/>
    <n v="0"/>
    <n v="0"/>
  </r>
  <r>
    <x v="39"/>
    <x v="1121"/>
    <x v="5"/>
    <n v="0"/>
    <n v="0"/>
    <n v="0"/>
    <n v="0"/>
    <n v="0"/>
    <n v="0"/>
    <n v="0"/>
    <n v="0"/>
    <n v="0"/>
    <n v="0"/>
    <n v="0"/>
    <n v="0"/>
  </r>
  <r>
    <x v="39"/>
    <x v="1101"/>
    <x v="5"/>
    <n v="0"/>
    <n v="0"/>
    <n v="0"/>
    <n v="0"/>
    <n v="0"/>
    <n v="0"/>
    <n v="0"/>
    <n v="0"/>
    <n v="0"/>
    <n v="0"/>
    <n v="0"/>
    <n v="0"/>
  </r>
  <r>
    <x v="39"/>
    <x v="1122"/>
    <x v="5"/>
    <n v="0"/>
    <n v="0"/>
    <n v="0"/>
    <n v="0"/>
    <n v="0"/>
    <n v="0"/>
    <n v="0"/>
    <n v="0"/>
    <n v="0"/>
    <n v="0"/>
    <n v="0"/>
    <n v="0"/>
  </r>
  <r>
    <x v="39"/>
    <x v="1102"/>
    <x v="5"/>
    <n v="0"/>
    <n v="0"/>
    <n v="0"/>
    <n v="0"/>
    <n v="0"/>
    <n v="0"/>
    <n v="0"/>
    <n v="0"/>
    <n v="0"/>
    <n v="0"/>
    <n v="0"/>
    <n v="0"/>
  </r>
  <r>
    <x v="39"/>
    <x v="1123"/>
    <x v="5"/>
    <n v="0"/>
    <n v="0"/>
    <n v="0"/>
    <n v="0"/>
    <n v="0"/>
    <n v="0"/>
    <n v="0"/>
    <n v="0"/>
    <n v="0"/>
    <n v="0"/>
    <n v="0"/>
    <n v="0"/>
  </r>
  <r>
    <x v="39"/>
    <x v="1104"/>
    <x v="5"/>
    <n v="0"/>
    <n v="0"/>
    <n v="0"/>
    <n v="0"/>
    <n v="0"/>
    <n v="0"/>
    <n v="0"/>
    <n v="0"/>
    <n v="0"/>
    <n v="0"/>
    <n v="0"/>
    <n v="0"/>
  </r>
  <r>
    <x v="39"/>
    <x v="1124"/>
    <x v="5"/>
    <n v="0"/>
    <n v="0"/>
    <n v="0"/>
    <n v="0"/>
    <n v="0"/>
    <n v="0"/>
    <n v="0"/>
    <n v="0"/>
    <n v="0"/>
    <n v="0"/>
    <n v="0"/>
    <n v="0"/>
  </r>
  <r>
    <x v="39"/>
    <x v="1125"/>
    <x v="5"/>
    <n v="0"/>
    <n v="0"/>
    <n v="0"/>
    <n v="0"/>
    <n v="0"/>
    <n v="0"/>
    <n v="0"/>
    <n v="0"/>
    <n v="0"/>
    <n v="0"/>
    <n v="0"/>
    <n v="0"/>
  </r>
  <r>
    <x v="39"/>
    <x v="1126"/>
    <x v="5"/>
    <n v="0"/>
    <n v="0"/>
    <n v="0"/>
    <n v="0"/>
    <n v="0"/>
    <n v="0"/>
    <n v="0"/>
    <n v="0"/>
    <n v="0"/>
    <n v="0"/>
    <n v="0"/>
    <n v="0"/>
  </r>
  <r>
    <x v="39"/>
    <x v="1127"/>
    <x v="5"/>
    <n v="0"/>
    <n v="0"/>
    <n v="0"/>
    <n v="0"/>
    <n v="0"/>
    <n v="0"/>
    <n v="0"/>
    <n v="0"/>
    <n v="0"/>
    <n v="0"/>
    <n v="0"/>
    <n v="0"/>
  </r>
  <r>
    <x v="39"/>
    <x v="1128"/>
    <x v="5"/>
    <n v="181"/>
    <n v="181"/>
    <n v="181"/>
    <n v="181"/>
    <n v="181"/>
    <n v="181"/>
    <n v="181"/>
    <n v="181"/>
    <n v="181"/>
    <n v="181"/>
    <n v="181"/>
    <n v="181"/>
  </r>
  <r>
    <x v="39"/>
    <x v="1129"/>
    <x v="5"/>
    <n v="0"/>
    <n v="0"/>
    <n v="0"/>
    <n v="0"/>
    <n v="0"/>
    <n v="0"/>
    <n v="0"/>
    <n v="0"/>
    <n v="0"/>
    <n v="0"/>
    <n v="0"/>
    <n v="0"/>
  </r>
  <r>
    <x v="39"/>
    <x v="1130"/>
    <x v="5"/>
    <n v="0"/>
    <n v="0"/>
    <n v="0"/>
    <n v="0"/>
    <n v="0"/>
    <n v="0"/>
    <n v="0"/>
    <n v="0"/>
    <n v="0"/>
    <n v="0"/>
    <n v="0"/>
    <n v="0"/>
  </r>
  <r>
    <x v="39"/>
    <x v="1131"/>
    <x v="5"/>
    <n v="0"/>
    <n v="0"/>
    <n v="0"/>
    <n v="0"/>
    <n v="0"/>
    <n v="0"/>
    <n v="0"/>
    <n v="0"/>
    <n v="0"/>
    <n v="0"/>
    <n v="0"/>
    <n v="0"/>
  </r>
  <r>
    <x v="39"/>
    <x v="1132"/>
    <x v="5"/>
    <n v="0"/>
    <n v="0"/>
    <n v="0"/>
    <n v="0"/>
    <n v="0"/>
    <n v="0"/>
    <n v="0"/>
    <n v="0"/>
    <n v="0"/>
    <n v="0"/>
    <n v="0"/>
    <n v="0"/>
  </r>
  <r>
    <x v="39"/>
    <x v="1133"/>
    <x v="5"/>
    <n v="450918"/>
    <n v="454219"/>
    <n v="453699"/>
    <n v="453832"/>
    <n v="457998"/>
    <n v="455976"/>
    <n v="456023"/>
    <n v="456439"/>
    <n v="458720"/>
    <n v="463601"/>
    <n v="464951"/>
    <n v="471186"/>
  </r>
  <r>
    <x v="39"/>
    <x v="1134"/>
    <x v="5"/>
    <n v="0"/>
    <n v="0"/>
    <n v="0"/>
    <n v="0"/>
    <n v="0"/>
    <n v="0"/>
    <n v="0"/>
    <n v="0"/>
    <n v="0"/>
    <n v="0"/>
    <n v="0"/>
    <n v="0"/>
  </r>
  <r>
    <x v="40"/>
    <x v="1135"/>
    <x v="5"/>
    <n v="1048"/>
    <n v="1048"/>
    <n v="1101"/>
    <n v="1101"/>
    <n v="1101"/>
    <n v="1101"/>
    <n v="1101"/>
    <n v="1101"/>
    <n v="1101"/>
    <n v="1101"/>
    <n v="1101"/>
    <n v="1101"/>
  </r>
  <r>
    <x v="40"/>
    <x v="1136"/>
    <x v="5"/>
    <n v="0"/>
    <n v="0"/>
    <n v="0"/>
    <n v="0"/>
    <n v="0"/>
    <n v="0"/>
    <n v="0"/>
    <n v="0"/>
    <n v="0"/>
    <n v="0"/>
    <n v="0"/>
    <n v="0"/>
  </r>
  <r>
    <x v="41"/>
    <x v="1137"/>
    <x v="5"/>
    <n v="0"/>
    <n v="0"/>
    <n v="0"/>
    <n v="0"/>
    <n v="0"/>
    <n v="0"/>
    <n v="0"/>
    <n v="0"/>
    <n v="0"/>
    <n v="0"/>
    <n v="0"/>
    <n v="0"/>
  </r>
  <r>
    <x v="41"/>
    <x v="1138"/>
    <x v="5"/>
    <n v="0"/>
    <n v="0"/>
    <n v="0"/>
    <n v="0"/>
    <n v="0"/>
    <n v="0"/>
    <n v="0"/>
    <n v="0"/>
    <n v="0"/>
    <n v="0"/>
    <n v="0"/>
    <n v="0"/>
  </r>
  <r>
    <x v="41"/>
    <x v="1139"/>
    <x v="5"/>
    <n v="0"/>
    <n v="0"/>
    <n v="0"/>
    <n v="0"/>
    <n v="0"/>
    <n v="0"/>
    <n v="0"/>
    <n v="0"/>
    <n v="0"/>
    <n v="0"/>
    <n v="0"/>
    <n v="0"/>
  </r>
  <r>
    <x v="41"/>
    <x v="1140"/>
    <x v="5"/>
    <n v="0"/>
    <n v="0"/>
    <n v="0"/>
    <n v="0"/>
    <n v="0"/>
    <n v="0"/>
    <n v="0"/>
    <n v="0"/>
    <n v="0"/>
    <n v="0"/>
    <n v="0"/>
    <n v="0"/>
  </r>
  <r>
    <x v="41"/>
    <x v="1141"/>
    <x v="5"/>
    <n v="0"/>
    <n v="0"/>
    <n v="0"/>
    <n v="0"/>
    <n v="0"/>
    <n v="0"/>
    <n v="0"/>
    <n v="0"/>
    <n v="0"/>
    <n v="0"/>
    <n v="0"/>
    <n v="0"/>
  </r>
  <r>
    <x v="41"/>
    <x v="1142"/>
    <x v="5"/>
    <n v="0"/>
    <n v="0"/>
    <n v="0"/>
    <n v="0"/>
    <n v="0"/>
    <n v="0"/>
    <n v="0"/>
    <n v="0"/>
    <n v="0"/>
    <n v="0"/>
    <n v="0"/>
    <n v="0"/>
  </r>
  <r>
    <x v="41"/>
    <x v="1143"/>
    <x v="5"/>
    <n v="71"/>
    <n v="71"/>
    <n v="71"/>
    <n v="71"/>
    <n v="71"/>
    <n v="71"/>
    <n v="71"/>
    <n v="71"/>
    <n v="71"/>
    <n v="71"/>
    <n v="71"/>
    <n v="71"/>
  </r>
  <r>
    <x v="41"/>
    <x v="1144"/>
    <x v="5"/>
    <n v="0"/>
    <n v="0"/>
    <n v="0"/>
    <n v="0"/>
    <n v="0"/>
    <n v="0"/>
    <n v="0"/>
    <n v="0"/>
    <n v="0"/>
    <n v="0"/>
    <n v="0"/>
    <n v="0"/>
  </r>
  <r>
    <x v="41"/>
    <x v="1145"/>
    <x v="5"/>
    <n v="0"/>
    <n v="0"/>
    <n v="0"/>
    <n v="0"/>
    <n v="0"/>
    <n v="0"/>
    <n v="0"/>
    <n v="0"/>
    <n v="0"/>
    <n v="0"/>
    <n v="0"/>
    <n v="0"/>
  </r>
  <r>
    <x v="41"/>
    <x v="1146"/>
    <x v="5"/>
    <n v="0"/>
    <n v="0"/>
    <n v="0"/>
    <n v="0"/>
    <n v="0"/>
    <n v="0"/>
    <n v="0"/>
    <n v="0"/>
    <n v="0"/>
    <n v="0"/>
    <n v="0"/>
    <n v="0"/>
  </r>
  <r>
    <x v="41"/>
    <x v="1147"/>
    <x v="5"/>
    <n v="369714"/>
    <n v="370334"/>
    <n v="369302"/>
    <n v="368747"/>
    <n v="370358"/>
    <n v="370996"/>
    <n v="372013"/>
    <n v="373211"/>
    <n v="374738"/>
    <n v="376650"/>
    <n v="380360"/>
    <n v="387177"/>
  </r>
  <r>
    <x v="41"/>
    <x v="1148"/>
    <x v="5"/>
    <n v="0"/>
    <n v="0"/>
    <n v="0"/>
    <n v="0"/>
    <n v="0"/>
    <n v="0"/>
    <n v="0"/>
    <n v="0"/>
    <n v="0"/>
    <n v="0"/>
    <n v="0"/>
    <n v="0"/>
  </r>
  <r>
    <x v="42"/>
    <x v="1149"/>
    <x v="5"/>
    <n v="0"/>
    <n v="0"/>
    <n v="0"/>
    <n v="0"/>
    <n v="0"/>
    <n v="0"/>
    <n v="0"/>
    <n v="0"/>
    <n v="0"/>
    <n v="0"/>
    <n v="0"/>
    <n v="0"/>
  </r>
  <r>
    <x v="42"/>
    <x v="1150"/>
    <x v="5"/>
    <n v="0"/>
    <n v="0"/>
    <n v="0"/>
    <n v="0"/>
    <n v="0"/>
    <n v="0"/>
    <n v="0"/>
    <n v="0"/>
    <n v="0"/>
    <n v="0"/>
    <n v="0"/>
    <n v="0"/>
  </r>
  <r>
    <x v="42"/>
    <x v="1151"/>
    <x v="5"/>
    <n v="0"/>
    <n v="0"/>
    <n v="0"/>
    <n v="0"/>
    <n v="0"/>
    <n v="0"/>
    <n v="0"/>
    <n v="0"/>
    <n v="0"/>
    <n v="0"/>
    <n v="0"/>
    <n v="0"/>
  </r>
  <r>
    <x v="42"/>
    <x v="1152"/>
    <x v="5"/>
    <n v="0"/>
    <n v="0"/>
    <n v="0"/>
    <n v="0"/>
    <n v="0"/>
    <n v="0"/>
    <n v="0"/>
    <n v="0"/>
    <n v="0"/>
    <n v="0"/>
    <n v="0"/>
    <n v="0"/>
  </r>
  <r>
    <x v="42"/>
    <x v="1153"/>
    <x v="5"/>
    <n v="0"/>
    <n v="0"/>
    <n v="0"/>
    <n v="0"/>
    <n v="0"/>
    <n v="0"/>
    <n v="0"/>
    <n v="0"/>
    <n v="0"/>
    <n v="0"/>
    <n v="0"/>
    <n v="0"/>
  </r>
  <r>
    <x v="42"/>
    <x v="1154"/>
    <x v="5"/>
    <n v="0"/>
    <n v="0"/>
    <n v="0"/>
    <n v="0"/>
    <n v="0"/>
    <n v="0"/>
    <n v="0"/>
    <n v="0"/>
    <n v="0"/>
    <n v="0"/>
    <n v="0"/>
    <n v="0"/>
  </r>
  <r>
    <x v="42"/>
    <x v="1155"/>
    <x v="5"/>
    <n v="0"/>
    <n v="0"/>
    <n v="0"/>
    <n v="0"/>
    <n v="0"/>
    <n v="0"/>
    <n v="0"/>
    <n v="0"/>
    <n v="0"/>
    <n v="0"/>
    <n v="0"/>
    <n v="0"/>
  </r>
  <r>
    <x v="42"/>
    <x v="1156"/>
    <x v="5"/>
    <n v="0"/>
    <n v="0"/>
    <n v="0"/>
    <n v="0"/>
    <n v="0"/>
    <n v="0"/>
    <n v="0"/>
    <n v="0"/>
    <n v="0"/>
    <n v="0"/>
    <n v="0"/>
    <n v="0"/>
  </r>
  <r>
    <x v="42"/>
    <x v="1157"/>
    <x v="5"/>
    <n v="0"/>
    <n v="0"/>
    <n v="0"/>
    <n v="0"/>
    <n v="0"/>
    <n v="0"/>
    <n v="0"/>
    <n v="0"/>
    <n v="0"/>
    <n v="0"/>
    <n v="0"/>
    <n v="0"/>
  </r>
  <r>
    <x v="42"/>
    <x v="1158"/>
    <x v="5"/>
    <n v="0"/>
    <n v="0"/>
    <n v="0"/>
    <n v="0"/>
    <n v="0"/>
    <n v="0"/>
    <n v="0"/>
    <n v="0"/>
    <n v="0"/>
    <n v="0"/>
    <n v="0"/>
    <n v="0"/>
  </r>
  <r>
    <x v="42"/>
    <x v="1159"/>
    <x v="5"/>
    <n v="75"/>
    <n v="75"/>
    <n v="75"/>
    <n v="75"/>
    <n v="75"/>
    <n v="75"/>
    <n v="75"/>
    <n v="75"/>
    <n v="75"/>
    <n v="75"/>
    <n v="75"/>
    <n v="75"/>
  </r>
  <r>
    <x v="42"/>
    <x v="1160"/>
    <x v="5"/>
    <n v="448292"/>
    <n v="448095"/>
    <n v="449624"/>
    <n v="451390"/>
    <n v="452540"/>
    <n v="453065"/>
    <n v="454560"/>
    <n v="455426"/>
    <n v="456256"/>
    <n v="458380"/>
    <n v="462363"/>
    <n v="470279"/>
  </r>
  <r>
    <x v="42"/>
    <x v="1161"/>
    <x v="5"/>
    <n v="0"/>
    <n v="0"/>
    <n v="0"/>
    <n v="0"/>
    <n v="0"/>
    <n v="0"/>
    <n v="0"/>
    <n v="0"/>
    <n v="0"/>
    <n v="0"/>
    <n v="0"/>
    <n v="0"/>
  </r>
  <r>
    <x v="43"/>
    <x v="1162"/>
    <x v="5"/>
    <n v="0"/>
    <n v="0"/>
    <n v="0"/>
    <n v="0"/>
    <n v="0"/>
    <n v="0"/>
    <n v="0"/>
    <n v="0"/>
    <n v="0"/>
    <n v="0"/>
    <n v="0"/>
    <n v="0"/>
  </r>
  <r>
    <x v="43"/>
    <x v="1163"/>
    <x v="5"/>
    <n v="0"/>
    <n v="0"/>
    <n v="0"/>
    <n v="0"/>
    <n v="0"/>
    <n v="0"/>
    <n v="0"/>
    <n v="0"/>
    <n v="0"/>
    <n v="0"/>
    <n v="0"/>
    <n v="0"/>
  </r>
  <r>
    <x v="43"/>
    <x v="1164"/>
    <x v="5"/>
    <n v="0"/>
    <n v="0"/>
    <n v="0"/>
    <n v="0"/>
    <n v="0"/>
    <n v="0"/>
    <n v="0"/>
    <n v="0"/>
    <n v="0"/>
    <n v="0"/>
    <n v="0"/>
    <n v="0"/>
  </r>
  <r>
    <x v="43"/>
    <x v="1165"/>
    <x v="5"/>
    <n v="0"/>
    <n v="0"/>
    <n v="0"/>
    <n v="0"/>
    <n v="0"/>
    <n v="0"/>
    <n v="0"/>
    <n v="0"/>
    <n v="0"/>
    <n v="0"/>
    <n v="0"/>
    <n v="0"/>
  </r>
  <r>
    <x v="43"/>
    <x v="1166"/>
    <x v="5"/>
    <n v="0"/>
    <n v="0"/>
    <n v="0"/>
    <n v="0"/>
    <n v="0"/>
    <n v="0"/>
    <n v="0"/>
    <n v="0"/>
    <n v="0"/>
    <n v="0"/>
    <n v="0"/>
    <n v="0"/>
  </r>
  <r>
    <x v="43"/>
    <x v="1167"/>
    <x v="5"/>
    <n v="0"/>
    <n v="0"/>
    <n v="0"/>
    <n v="0"/>
    <n v="0"/>
    <n v="0"/>
    <n v="0"/>
    <n v="0"/>
    <n v="0"/>
    <n v="0"/>
    <n v="0"/>
    <n v="0"/>
  </r>
  <r>
    <x v="43"/>
    <x v="1168"/>
    <x v="5"/>
    <n v="709377"/>
    <n v="711146"/>
    <n v="710827"/>
    <n v="713402"/>
    <n v="716968"/>
    <n v="718473"/>
    <n v="722203"/>
    <n v="723471"/>
    <n v="726837"/>
    <n v="731215"/>
    <n v="735660"/>
    <n v="742386"/>
  </r>
  <r>
    <x v="43"/>
    <x v="1169"/>
    <x v="5"/>
    <n v="0"/>
    <n v="0"/>
    <n v="0"/>
    <n v="0"/>
    <n v="0"/>
    <n v="0"/>
    <n v="0"/>
    <n v="0"/>
    <n v="0"/>
    <n v="0"/>
    <n v="0"/>
    <n v="0"/>
  </r>
  <r>
    <x v="43"/>
    <x v="1170"/>
    <x v="5"/>
    <n v="0"/>
    <n v="0"/>
    <n v="0"/>
    <n v="0"/>
    <n v="0"/>
    <n v="0"/>
    <n v="0"/>
    <n v="0"/>
    <n v="0"/>
    <n v="0"/>
    <n v="0"/>
    <n v="0"/>
  </r>
  <r>
    <x v="43"/>
    <x v="1171"/>
    <x v="5"/>
    <n v="0"/>
    <n v="0"/>
    <n v="0"/>
    <n v="0"/>
    <n v="0"/>
    <n v="0"/>
    <n v="0"/>
    <n v="0"/>
    <n v="0"/>
    <n v="0"/>
    <n v="0"/>
    <n v="0"/>
  </r>
  <r>
    <x v="43"/>
    <x v="1172"/>
    <x v="5"/>
    <n v="0"/>
    <n v="0"/>
    <n v="0"/>
    <n v="0"/>
    <n v="0"/>
    <n v="0"/>
    <n v="0"/>
    <n v="0"/>
    <n v="0"/>
    <n v="0"/>
    <n v="0"/>
    <n v="0"/>
  </r>
  <r>
    <x v="43"/>
    <x v="1173"/>
    <x v="5"/>
    <n v="0"/>
    <n v="0"/>
    <n v="0"/>
    <n v="0"/>
    <n v="0"/>
    <n v="0"/>
    <n v="0"/>
    <n v="0"/>
    <n v="0"/>
    <n v="0"/>
    <n v="0"/>
    <n v="0"/>
  </r>
  <r>
    <x v="44"/>
    <x v="1174"/>
    <x v="5"/>
    <n v="0"/>
    <n v="0"/>
    <n v="0"/>
    <n v="0"/>
    <n v="0"/>
    <n v="0"/>
    <n v="0"/>
    <n v="0"/>
    <n v="0"/>
    <n v="0"/>
    <n v="0"/>
    <n v="0"/>
  </r>
  <r>
    <x v="44"/>
    <x v="1175"/>
    <x v="5"/>
    <n v="0"/>
    <n v="0"/>
    <n v="0"/>
    <n v="0"/>
    <n v="0"/>
    <n v="0"/>
    <n v="0"/>
    <n v="0"/>
    <n v="0"/>
    <n v="0"/>
    <n v="0"/>
    <n v="0"/>
  </r>
  <r>
    <x v="44"/>
    <x v="1176"/>
    <x v="5"/>
    <n v="0"/>
    <n v="0"/>
    <n v="0"/>
    <n v="0"/>
    <n v="0"/>
    <n v="0"/>
    <n v="0"/>
    <n v="0"/>
    <n v="0"/>
    <n v="0"/>
    <n v="0"/>
    <n v="0"/>
  </r>
  <r>
    <x v="44"/>
    <x v="1177"/>
    <x v="5"/>
    <n v="0"/>
    <n v="0"/>
    <n v="0"/>
    <n v="0"/>
    <n v="0"/>
    <n v="0"/>
    <n v="0"/>
    <n v="0"/>
    <n v="0"/>
    <n v="0"/>
    <n v="0"/>
    <n v="0"/>
  </r>
  <r>
    <x v="44"/>
    <x v="1178"/>
    <x v="5"/>
    <n v="0"/>
    <n v="0"/>
    <n v="0"/>
    <n v="0"/>
    <n v="0"/>
    <n v="0"/>
    <n v="0"/>
    <n v="0"/>
    <n v="0"/>
    <n v="0"/>
    <n v="0"/>
    <n v="0"/>
  </r>
  <r>
    <x v="44"/>
    <x v="1179"/>
    <x v="5"/>
    <n v="0"/>
    <n v="0"/>
    <n v="0"/>
    <n v="0"/>
    <n v="0"/>
    <n v="0"/>
    <n v="0"/>
    <n v="0"/>
    <n v="0"/>
    <n v="0"/>
    <n v="0"/>
    <n v="0"/>
  </r>
  <r>
    <x v="44"/>
    <x v="1180"/>
    <x v="5"/>
    <n v="0"/>
    <n v="0"/>
    <n v="0"/>
    <n v="0"/>
    <n v="0"/>
    <n v="0"/>
    <n v="0"/>
    <n v="0"/>
    <n v="0"/>
    <n v="0"/>
    <n v="0"/>
    <n v="0"/>
  </r>
  <r>
    <x v="44"/>
    <x v="1181"/>
    <x v="5"/>
    <n v="0"/>
    <n v="0"/>
    <n v="0"/>
    <n v="0"/>
    <n v="0"/>
    <n v="0"/>
    <n v="0"/>
    <n v="0"/>
    <n v="0"/>
    <n v="0"/>
    <n v="0"/>
    <n v="0"/>
  </r>
  <r>
    <x v="44"/>
    <x v="1182"/>
    <x v="5"/>
    <n v="922313"/>
    <n v="926816"/>
    <n v="930804"/>
    <n v="933367"/>
    <n v="938918"/>
    <n v="942290"/>
    <n v="949164"/>
    <n v="955528"/>
    <n v="960320"/>
    <n v="967767"/>
    <n v="974575"/>
    <n v="982990"/>
  </r>
  <r>
    <x v="44"/>
    <x v="1183"/>
    <x v="5"/>
    <n v="0"/>
    <n v="0"/>
    <n v="0"/>
    <n v="0"/>
    <n v="0"/>
    <n v="0"/>
    <n v="0"/>
    <n v="0"/>
    <n v="0"/>
    <n v="0"/>
    <n v="0"/>
    <n v="0"/>
  </r>
  <r>
    <x v="45"/>
    <x v="1184"/>
    <x v="5"/>
    <n v="483491"/>
    <n v="485387"/>
    <n v="489155"/>
    <n v="489491"/>
    <n v="489738"/>
    <n v="491301"/>
    <n v="492760"/>
    <n v="493957"/>
    <n v="496349"/>
    <n v="496202"/>
    <n v="497669"/>
    <n v="499517"/>
  </r>
  <r>
    <x v="45"/>
    <x v="1185"/>
    <x v="5"/>
    <n v="0"/>
    <n v="0"/>
    <n v="0"/>
    <n v="0"/>
    <n v="0"/>
    <n v="0"/>
    <n v="0"/>
    <n v="0"/>
    <n v="0"/>
    <n v="0"/>
    <n v="0"/>
    <n v="0"/>
  </r>
  <r>
    <x v="46"/>
    <x v="1186"/>
    <x v="5"/>
    <n v="185913"/>
    <n v="186124"/>
    <n v="186413"/>
    <n v="186634"/>
    <n v="186806"/>
    <n v="186935"/>
    <n v="187017"/>
    <n v="187276"/>
    <n v="187677"/>
    <n v="188219"/>
    <n v="188528"/>
    <n v="189026"/>
  </r>
  <r>
    <x v="46"/>
    <x v="1187"/>
    <x v="5"/>
    <n v="0"/>
    <n v="0"/>
    <n v="0"/>
    <n v="0"/>
    <n v="0"/>
    <n v="0"/>
    <n v="0"/>
    <n v="0"/>
    <n v="0"/>
    <n v="0"/>
    <n v="0"/>
    <n v="0"/>
  </r>
  <r>
    <x v="47"/>
    <x v="1188"/>
    <x v="5"/>
    <n v="0"/>
    <n v="0"/>
    <n v="0"/>
    <n v="0"/>
    <n v="0"/>
    <n v="0"/>
    <n v="0"/>
    <n v="0"/>
    <n v="0"/>
    <n v="0"/>
    <n v="0"/>
    <n v="0"/>
  </r>
  <r>
    <x v="47"/>
    <x v="1189"/>
    <x v="5"/>
    <n v="153269"/>
    <n v="153444"/>
    <n v="153667"/>
    <n v="154311"/>
    <n v="153814"/>
    <n v="153370"/>
    <n v="153321"/>
    <n v="152534"/>
    <n v="151790"/>
    <n v="150636"/>
    <n v="149578"/>
    <n v="148860"/>
  </r>
  <r>
    <x v="47"/>
    <x v="1190"/>
    <x v="5"/>
    <n v="0"/>
    <n v="0"/>
    <n v="0"/>
    <n v="0"/>
    <n v="0"/>
    <n v="0"/>
    <n v="0"/>
    <n v="0"/>
    <n v="0"/>
    <n v="0"/>
    <n v="0"/>
    <n v="0"/>
  </r>
  <r>
    <x v="47"/>
    <x v="1191"/>
    <x v="5"/>
    <n v="38"/>
    <n v="38"/>
    <n v="15653"/>
    <n v="15653"/>
    <n v="15653"/>
    <n v="15651"/>
    <n v="19542"/>
    <n v="20138"/>
    <n v="23398"/>
    <n v="31071"/>
    <n v="31199"/>
    <n v="32500"/>
  </r>
  <r>
    <x v="47"/>
    <x v="1192"/>
    <x v="5"/>
    <n v="0"/>
    <n v="0"/>
    <n v="0"/>
    <n v="0"/>
    <n v="0"/>
    <n v="0"/>
    <n v="0"/>
    <n v="0"/>
    <n v="0"/>
    <n v="0"/>
    <n v="0"/>
    <n v="0"/>
  </r>
  <r>
    <x v="48"/>
    <x v="1193"/>
    <x v="5"/>
    <n v="0"/>
    <n v="0"/>
    <n v="0"/>
    <n v="0"/>
    <n v="0"/>
    <n v="0"/>
    <n v="0"/>
    <n v="0"/>
    <n v="0"/>
    <n v="0"/>
    <n v="0"/>
    <n v="0"/>
  </r>
  <r>
    <x v="49"/>
    <x v="1194"/>
    <x v="5"/>
    <n v="0"/>
    <n v="0"/>
    <n v="0"/>
    <n v="0"/>
    <n v="0"/>
    <n v="0"/>
    <n v="0"/>
    <n v="0"/>
    <n v="0"/>
    <n v="0"/>
    <n v="0"/>
    <n v="0"/>
  </r>
  <r>
    <x v="49"/>
    <x v="1195"/>
    <x v="5"/>
    <n v="0"/>
    <n v="0"/>
    <n v="0"/>
    <n v="0"/>
    <n v="0"/>
    <n v="0"/>
    <n v="0"/>
    <n v="0"/>
    <n v="0"/>
    <n v="0"/>
    <n v="0"/>
    <n v="0"/>
  </r>
  <r>
    <x v="49"/>
    <x v="1196"/>
    <x v="5"/>
    <n v="0"/>
    <n v="0"/>
    <n v="0"/>
    <n v="0"/>
    <n v="0"/>
    <n v="0"/>
    <n v="0"/>
    <n v="0"/>
    <n v="0"/>
    <n v="0"/>
    <n v="0"/>
    <n v="0"/>
  </r>
  <r>
    <x v="50"/>
    <x v="1197"/>
    <x v="5"/>
    <n v="55547"/>
    <n v="55575"/>
    <n v="55422"/>
    <n v="55383"/>
    <n v="55221"/>
    <n v="55285"/>
    <n v="55271"/>
    <n v="55218"/>
    <n v="55177"/>
    <n v="55150"/>
    <n v="55182"/>
    <n v="57241"/>
  </r>
  <r>
    <x v="50"/>
    <x v="1198"/>
    <x v="5"/>
    <n v="0"/>
    <n v="0"/>
    <n v="0"/>
    <n v="0"/>
    <n v="0"/>
    <n v="0"/>
    <n v="0"/>
    <n v="0"/>
    <n v="0"/>
    <n v="0"/>
    <n v="0"/>
    <n v="0"/>
  </r>
  <r>
    <x v="51"/>
    <x v="1199"/>
    <x v="5"/>
    <n v="3412"/>
    <n v="3412"/>
    <n v="3412"/>
    <n v="3412"/>
    <n v="3412"/>
    <n v="3412"/>
    <n v="3412"/>
    <n v="3412"/>
    <n v="3412"/>
    <n v="3412"/>
    <n v="3412"/>
    <n v="2343"/>
  </r>
  <r>
    <x v="19"/>
    <x v="1200"/>
    <x v="5"/>
    <n v="0"/>
    <n v="0"/>
    <n v="0"/>
    <n v="0"/>
    <n v="0"/>
    <n v="0"/>
    <n v="0"/>
    <n v="0"/>
    <n v="0"/>
    <n v="0"/>
    <n v="0"/>
    <n v="0"/>
  </r>
  <r>
    <x v="52"/>
    <x v="1201"/>
    <x v="6"/>
    <n v="404"/>
    <n v="404"/>
    <n v="404"/>
    <n v="404"/>
    <n v="404"/>
    <n v="404"/>
    <n v="404"/>
    <n v="404"/>
    <n v="404"/>
    <n v="404"/>
    <n v="404"/>
    <n v="404"/>
  </r>
  <r>
    <x v="52"/>
    <x v="1202"/>
    <x v="6"/>
    <n v="5117"/>
    <n v="5117"/>
    <n v="5117"/>
    <n v="5117"/>
    <n v="5117"/>
    <n v="5117"/>
    <n v="5117"/>
    <n v="5117"/>
    <n v="5117"/>
    <n v="5117"/>
    <n v="5117"/>
    <n v="5117"/>
  </r>
  <r>
    <x v="53"/>
    <x v="1203"/>
    <x v="6"/>
    <n v="0"/>
    <n v="0"/>
    <n v="0"/>
    <n v="0"/>
    <n v="0"/>
    <n v="0"/>
    <n v="0"/>
    <n v="0"/>
    <n v="0"/>
    <n v="0"/>
    <n v="0"/>
    <n v="0"/>
  </r>
  <r>
    <x v="53"/>
    <x v="1204"/>
    <x v="6"/>
    <n v="0"/>
    <n v="0"/>
    <n v="0"/>
    <n v="0"/>
    <n v="0"/>
    <n v="0"/>
    <n v="0"/>
    <n v="0"/>
    <n v="0"/>
    <n v="0"/>
    <n v="0"/>
    <n v="0"/>
  </r>
  <r>
    <x v="53"/>
    <x v="1205"/>
    <x v="6"/>
    <n v="0"/>
    <n v="0"/>
    <n v="0"/>
    <n v="0"/>
    <n v="0"/>
    <n v="0"/>
    <n v="0"/>
    <n v="0"/>
    <n v="0"/>
    <n v="0"/>
    <n v="0"/>
    <n v="0"/>
  </r>
  <r>
    <x v="53"/>
    <x v="1206"/>
    <x v="6"/>
    <n v="0"/>
    <n v="0"/>
    <n v="0"/>
    <n v="0"/>
    <n v="0"/>
    <n v="0"/>
    <n v="0"/>
    <n v="0"/>
    <n v="0"/>
    <n v="0"/>
    <n v="0"/>
    <n v="0"/>
  </r>
  <r>
    <x v="53"/>
    <x v="1207"/>
    <x v="6"/>
    <n v="0"/>
    <n v="0"/>
    <n v="0"/>
    <n v="0"/>
    <n v="0"/>
    <n v="0"/>
    <n v="0"/>
    <n v="0"/>
    <n v="0"/>
    <n v="0"/>
    <n v="0"/>
    <n v="0"/>
  </r>
  <r>
    <x v="53"/>
    <x v="1208"/>
    <x v="6"/>
    <n v="0"/>
    <n v="0"/>
    <n v="0"/>
    <n v="0"/>
    <n v="0"/>
    <n v="0"/>
    <n v="0"/>
    <n v="0"/>
    <n v="0"/>
    <n v="0"/>
    <n v="0"/>
    <n v="0"/>
  </r>
  <r>
    <x v="53"/>
    <x v="1209"/>
    <x v="6"/>
    <n v="0"/>
    <n v="0"/>
    <n v="0"/>
    <n v="0"/>
    <n v="0"/>
    <n v="0"/>
    <n v="0"/>
    <n v="0"/>
    <n v="0"/>
    <n v="0"/>
    <n v="0"/>
    <n v="0"/>
  </r>
  <r>
    <x v="53"/>
    <x v="1210"/>
    <x v="6"/>
    <n v="0"/>
    <n v="0"/>
    <n v="0"/>
    <n v="0"/>
    <n v="0"/>
    <n v="0"/>
    <n v="0"/>
    <n v="0"/>
    <n v="0"/>
    <n v="0"/>
    <n v="0"/>
    <n v="0"/>
  </r>
  <r>
    <x v="53"/>
    <x v="1211"/>
    <x v="6"/>
    <n v="0"/>
    <n v="0"/>
    <n v="0"/>
    <n v="0"/>
    <n v="0"/>
    <n v="0"/>
    <n v="0"/>
    <n v="0"/>
    <n v="0"/>
    <n v="0"/>
    <n v="0"/>
    <n v="0"/>
  </r>
  <r>
    <x v="53"/>
    <x v="1212"/>
    <x v="6"/>
    <n v="0"/>
    <n v="0"/>
    <n v="0"/>
    <n v="0"/>
    <n v="0"/>
    <n v="0"/>
    <n v="0"/>
    <n v="0"/>
    <n v="0"/>
    <n v="0"/>
    <n v="0"/>
    <n v="0"/>
  </r>
  <r>
    <x v="53"/>
    <x v="1213"/>
    <x v="6"/>
    <n v="0"/>
    <n v="0"/>
    <n v="0"/>
    <n v="0"/>
    <n v="0"/>
    <n v="0"/>
    <n v="0"/>
    <n v="0"/>
    <n v="0"/>
    <n v="0"/>
    <n v="0"/>
    <n v="0"/>
  </r>
  <r>
    <x v="53"/>
    <x v="1214"/>
    <x v="6"/>
    <n v="0"/>
    <n v="0"/>
    <n v="0"/>
    <n v="0"/>
    <n v="0"/>
    <n v="0"/>
    <n v="0"/>
    <n v="0"/>
    <n v="0"/>
    <n v="0"/>
    <n v="0"/>
    <n v="0"/>
  </r>
  <r>
    <x v="53"/>
    <x v="1215"/>
    <x v="6"/>
    <n v="0"/>
    <n v="0"/>
    <n v="0"/>
    <n v="0"/>
    <n v="0"/>
    <n v="0"/>
    <n v="0"/>
    <n v="0"/>
    <n v="0"/>
    <n v="0"/>
    <n v="0"/>
    <n v="0"/>
  </r>
  <r>
    <x v="53"/>
    <x v="1216"/>
    <x v="6"/>
    <n v="0"/>
    <n v="0"/>
    <n v="0"/>
    <n v="0"/>
    <n v="0"/>
    <n v="0"/>
    <n v="0"/>
    <n v="0"/>
    <n v="0"/>
    <n v="0"/>
    <n v="0"/>
    <n v="0"/>
  </r>
  <r>
    <x v="53"/>
    <x v="1217"/>
    <x v="6"/>
    <n v="20918"/>
    <n v="20918"/>
    <n v="20918"/>
    <n v="20918"/>
    <n v="20918"/>
    <n v="20918"/>
    <n v="20918"/>
    <n v="20918"/>
    <n v="20918"/>
    <n v="20918"/>
    <n v="20918"/>
    <n v="20918"/>
  </r>
  <r>
    <x v="53"/>
    <x v="1218"/>
    <x v="6"/>
    <n v="539"/>
    <n v="539"/>
    <n v="539"/>
    <n v="539"/>
    <n v="539"/>
    <n v="539"/>
    <n v="539"/>
    <n v="539"/>
    <n v="539"/>
    <n v="539"/>
    <n v="539"/>
    <n v="539"/>
  </r>
  <r>
    <x v="53"/>
    <x v="1219"/>
    <x v="6"/>
    <n v="0"/>
    <n v="0"/>
    <n v="0"/>
    <n v="0"/>
    <n v="0"/>
    <n v="0"/>
    <n v="0"/>
    <n v="0"/>
    <n v="0"/>
    <n v="0"/>
    <n v="0"/>
    <n v="0"/>
  </r>
  <r>
    <x v="53"/>
    <x v="1220"/>
    <x v="6"/>
    <n v="735"/>
    <n v="735"/>
    <n v="735"/>
    <n v="735"/>
    <n v="735"/>
    <n v="735"/>
    <n v="735"/>
    <n v="735"/>
    <n v="735"/>
    <n v="735"/>
    <n v="735"/>
    <n v="735"/>
  </r>
  <r>
    <x v="53"/>
    <x v="1221"/>
    <x v="6"/>
    <n v="0"/>
    <n v="0"/>
    <n v="0"/>
    <n v="0"/>
    <n v="0"/>
    <n v="0"/>
    <n v="0"/>
    <n v="0"/>
    <n v="0"/>
    <n v="0"/>
    <n v="0"/>
    <n v="0"/>
  </r>
  <r>
    <x v="53"/>
    <x v="1222"/>
    <x v="6"/>
    <n v="44108"/>
    <n v="44466"/>
    <n v="44620"/>
    <n v="44629"/>
    <n v="46375"/>
    <n v="47124"/>
    <n v="47394"/>
    <n v="47400"/>
    <n v="47401"/>
    <n v="47387"/>
    <n v="47387"/>
    <n v="48094"/>
  </r>
  <r>
    <x v="53"/>
    <x v="1223"/>
    <x v="6"/>
    <n v="0"/>
    <n v="0"/>
    <n v="0"/>
    <n v="0"/>
    <n v="0"/>
    <n v="0"/>
    <n v="0"/>
    <n v="0"/>
    <n v="0"/>
    <n v="0"/>
    <n v="0"/>
    <n v="0"/>
  </r>
  <r>
    <x v="54"/>
    <x v="1224"/>
    <x v="6"/>
    <n v="170"/>
    <n v="170"/>
    <n v="170"/>
    <n v="170"/>
    <n v="170"/>
    <n v="170"/>
    <n v="170"/>
    <n v="170"/>
    <n v="170"/>
    <n v="170"/>
    <n v="170"/>
    <n v="170"/>
  </r>
  <r>
    <x v="54"/>
    <x v="1225"/>
    <x v="6"/>
    <n v="14"/>
    <n v="14"/>
    <n v="14"/>
    <n v="14"/>
    <n v="14"/>
    <n v="14"/>
    <n v="14"/>
    <n v="14"/>
    <n v="14"/>
    <n v="14"/>
    <n v="14"/>
    <n v="14"/>
  </r>
  <r>
    <x v="54"/>
    <x v="1226"/>
    <x v="6"/>
    <n v="0"/>
    <n v="0"/>
    <n v="0"/>
    <n v="0"/>
    <n v="0"/>
    <n v="0"/>
    <n v="0"/>
    <n v="0"/>
    <n v="0"/>
    <n v="0"/>
    <n v="0"/>
    <n v="0"/>
  </r>
  <r>
    <x v="54"/>
    <x v="1227"/>
    <x v="6"/>
    <n v="0"/>
    <n v="0"/>
    <n v="0"/>
    <n v="0"/>
    <n v="0"/>
    <n v="0"/>
    <n v="0"/>
    <n v="0"/>
    <n v="0"/>
    <n v="0"/>
    <n v="0"/>
    <n v="0"/>
  </r>
  <r>
    <x v="54"/>
    <x v="1228"/>
    <x v="6"/>
    <n v="0"/>
    <n v="0"/>
    <n v="0"/>
    <n v="0"/>
    <n v="0"/>
    <n v="0"/>
    <n v="0"/>
    <n v="0"/>
    <n v="0"/>
    <n v="0"/>
    <n v="0"/>
    <n v="0"/>
  </r>
  <r>
    <x v="54"/>
    <x v="1229"/>
    <x v="6"/>
    <n v="0"/>
    <n v="0"/>
    <n v="0"/>
    <n v="0"/>
    <n v="0"/>
    <n v="0"/>
    <n v="0"/>
    <n v="0"/>
    <n v="0"/>
    <n v="0"/>
    <n v="0"/>
    <n v="0"/>
  </r>
  <r>
    <x v="55"/>
    <x v="1230"/>
    <x v="6"/>
    <n v="0"/>
    <n v="0"/>
    <n v="0"/>
    <n v="0"/>
    <n v="0"/>
    <n v="0"/>
    <n v="0"/>
    <n v="0"/>
    <n v="0"/>
    <n v="0"/>
    <n v="0"/>
    <n v="0"/>
  </r>
  <r>
    <x v="55"/>
    <x v="1231"/>
    <x v="6"/>
    <n v="0"/>
    <n v="0"/>
    <n v="0"/>
    <n v="0"/>
    <n v="0"/>
    <n v="0"/>
    <n v="0"/>
    <n v="0"/>
    <n v="0"/>
    <n v="0"/>
    <n v="0"/>
    <n v="0"/>
  </r>
  <r>
    <x v="55"/>
    <x v="1232"/>
    <x v="6"/>
    <n v="0"/>
    <n v="0"/>
    <n v="0"/>
    <n v="0"/>
    <n v="0"/>
    <n v="0"/>
    <n v="0"/>
    <n v="0"/>
    <n v="0"/>
    <n v="0"/>
    <n v="0"/>
    <n v="0"/>
  </r>
  <r>
    <x v="55"/>
    <x v="1233"/>
    <x v="6"/>
    <n v="105"/>
    <n v="105"/>
    <n v="105"/>
    <n v="105"/>
    <n v="105"/>
    <n v="105"/>
    <n v="0"/>
    <n v="0"/>
    <n v="0"/>
    <n v="0"/>
    <n v="0"/>
    <n v="0"/>
  </r>
  <r>
    <x v="55"/>
    <x v="1234"/>
    <x v="6"/>
    <n v="0"/>
    <n v="0"/>
    <n v="0"/>
    <n v="0"/>
    <n v="0"/>
    <n v="0"/>
    <n v="0"/>
    <n v="0"/>
    <n v="0"/>
    <n v="0"/>
    <n v="0"/>
    <n v="0"/>
  </r>
  <r>
    <x v="55"/>
    <x v="1235"/>
    <x v="6"/>
    <n v="471"/>
    <n v="471"/>
    <n v="471"/>
    <n v="471"/>
    <n v="471"/>
    <n v="471"/>
    <n v="471"/>
    <n v="471"/>
    <n v="471"/>
    <n v="471"/>
    <n v="471"/>
    <n v="471"/>
  </r>
  <r>
    <x v="55"/>
    <x v="1236"/>
    <x v="6"/>
    <n v="0"/>
    <n v="0"/>
    <n v="0"/>
    <n v="0"/>
    <n v="0"/>
    <n v="0"/>
    <n v="0"/>
    <n v="0"/>
    <n v="0"/>
    <n v="0"/>
    <n v="0"/>
    <n v="0"/>
  </r>
  <r>
    <x v="55"/>
    <x v="1237"/>
    <x v="6"/>
    <n v="0"/>
    <n v="0"/>
    <n v="0"/>
    <n v="0"/>
    <n v="0"/>
    <n v="0"/>
    <n v="0"/>
    <n v="0"/>
    <n v="0"/>
    <n v="0"/>
    <n v="0"/>
    <n v="0"/>
  </r>
  <r>
    <x v="55"/>
    <x v="1238"/>
    <x v="6"/>
    <n v="0"/>
    <n v="0"/>
    <n v="0"/>
    <n v="0"/>
    <n v="0"/>
    <n v="0"/>
    <n v="0"/>
    <n v="0"/>
    <n v="0"/>
    <n v="0"/>
    <n v="0"/>
    <n v="0"/>
  </r>
  <r>
    <x v="55"/>
    <x v="1239"/>
    <x v="6"/>
    <n v="3"/>
    <n v="3"/>
    <n v="3"/>
    <n v="3"/>
    <n v="3"/>
    <n v="3"/>
    <n v="3"/>
    <n v="3"/>
    <n v="3"/>
    <n v="3"/>
    <n v="3"/>
    <n v="3"/>
  </r>
  <r>
    <x v="55"/>
    <x v="1240"/>
    <x v="6"/>
    <n v="0"/>
    <n v="0"/>
    <n v="0"/>
    <n v="0"/>
    <n v="0"/>
    <n v="0"/>
    <n v="0"/>
    <n v="0"/>
    <n v="0"/>
    <n v="0"/>
    <n v="0"/>
    <n v="0"/>
  </r>
  <r>
    <x v="55"/>
    <x v="1241"/>
    <x v="6"/>
    <n v="0"/>
    <n v="0"/>
    <n v="0"/>
    <n v="0"/>
    <n v="0"/>
    <n v="0"/>
    <n v="0"/>
    <n v="0"/>
    <n v="0"/>
    <n v="0"/>
    <n v="0"/>
    <n v="0"/>
  </r>
  <r>
    <x v="55"/>
    <x v="1242"/>
    <x v="6"/>
    <n v="7"/>
    <n v="7"/>
    <n v="7"/>
    <n v="7"/>
    <n v="7"/>
    <n v="7"/>
    <n v="7"/>
    <n v="7"/>
    <n v="7"/>
    <n v="7"/>
    <n v="7"/>
    <n v="7"/>
  </r>
  <r>
    <x v="55"/>
    <x v="1243"/>
    <x v="6"/>
    <n v="0"/>
    <n v="0"/>
    <n v="0"/>
    <n v="0"/>
    <n v="0"/>
    <n v="0"/>
    <n v="105"/>
    <n v="105"/>
    <n v="105"/>
    <n v="105"/>
    <n v="105"/>
    <n v="105"/>
  </r>
  <r>
    <x v="55"/>
    <x v="1244"/>
    <x v="6"/>
    <n v="0"/>
    <n v="0"/>
    <n v="0"/>
    <n v="0"/>
    <n v="0"/>
    <n v="0"/>
    <n v="0"/>
    <n v="0"/>
    <n v="0"/>
    <n v="0"/>
    <n v="0"/>
    <n v="0"/>
  </r>
  <r>
    <x v="55"/>
    <x v="1245"/>
    <x v="6"/>
    <n v="25"/>
    <n v="25"/>
    <n v="25"/>
    <n v="25"/>
    <n v="25"/>
    <n v="25"/>
    <n v="0"/>
    <n v="0"/>
    <n v="0"/>
    <n v="0"/>
    <n v="0"/>
    <n v="0"/>
  </r>
  <r>
    <x v="55"/>
    <x v="1246"/>
    <x v="6"/>
    <n v="0"/>
    <n v="0"/>
    <n v="0"/>
    <n v="0"/>
    <n v="0"/>
    <n v="0"/>
    <n v="0"/>
    <n v="0"/>
    <n v="0"/>
    <n v="0"/>
    <n v="0"/>
    <n v="0"/>
  </r>
  <r>
    <x v="55"/>
    <x v="1247"/>
    <x v="6"/>
    <n v="46"/>
    <n v="46"/>
    <n v="46"/>
    <n v="46"/>
    <n v="46"/>
    <n v="46"/>
    <n v="46"/>
    <n v="46"/>
    <n v="46"/>
    <n v="46"/>
    <n v="46"/>
    <n v="46"/>
  </r>
  <r>
    <x v="55"/>
    <x v="1248"/>
    <x v="6"/>
    <n v="0"/>
    <n v="0"/>
    <n v="0"/>
    <n v="0"/>
    <n v="0"/>
    <n v="0"/>
    <n v="0"/>
    <n v="0"/>
    <n v="0"/>
    <n v="0"/>
    <n v="0"/>
    <n v="0"/>
  </r>
  <r>
    <x v="55"/>
    <x v="1249"/>
    <x v="6"/>
    <n v="0"/>
    <n v="0"/>
    <n v="0"/>
    <n v="0"/>
    <n v="0"/>
    <n v="0"/>
    <n v="0"/>
    <n v="0"/>
    <n v="0"/>
    <n v="0"/>
    <n v="0"/>
    <n v="0"/>
  </r>
  <r>
    <x v="55"/>
    <x v="1250"/>
    <x v="6"/>
    <n v="0"/>
    <n v="0"/>
    <n v="0"/>
    <n v="0"/>
    <n v="0"/>
    <n v="0"/>
    <n v="0"/>
    <n v="0"/>
    <n v="0"/>
    <n v="0"/>
    <n v="0"/>
    <n v="0"/>
  </r>
  <r>
    <x v="55"/>
    <x v="1251"/>
    <x v="6"/>
    <n v="0"/>
    <n v="0"/>
    <n v="0"/>
    <n v="0"/>
    <n v="0"/>
    <n v="0"/>
    <n v="0"/>
    <n v="0"/>
    <n v="0"/>
    <n v="0"/>
    <n v="0"/>
    <n v="0"/>
  </r>
  <r>
    <x v="55"/>
    <x v="1252"/>
    <x v="6"/>
    <n v="0"/>
    <n v="0"/>
    <n v="0"/>
    <n v="0"/>
    <n v="0"/>
    <n v="0"/>
    <n v="0"/>
    <n v="0"/>
    <n v="0"/>
    <n v="0"/>
    <n v="0"/>
    <n v="0"/>
  </r>
  <r>
    <x v="55"/>
    <x v="1253"/>
    <x v="6"/>
    <n v="22"/>
    <n v="22"/>
    <n v="22"/>
    <n v="22"/>
    <n v="22"/>
    <n v="22"/>
    <n v="212"/>
    <n v="212"/>
    <n v="212"/>
    <n v="212"/>
    <n v="212"/>
    <n v="212"/>
  </r>
  <r>
    <x v="55"/>
    <x v="1254"/>
    <x v="6"/>
    <n v="20"/>
    <n v="20"/>
    <n v="20"/>
    <n v="20"/>
    <n v="20"/>
    <n v="20"/>
    <n v="45"/>
    <n v="45"/>
    <n v="45"/>
    <n v="45"/>
    <n v="45"/>
    <n v="45"/>
  </r>
  <r>
    <x v="55"/>
    <x v="1255"/>
    <x v="6"/>
    <n v="0"/>
    <n v="0"/>
    <n v="0"/>
    <n v="0"/>
    <n v="0"/>
    <n v="0"/>
    <n v="0"/>
    <n v="0"/>
    <n v="0"/>
    <n v="0"/>
    <n v="0"/>
    <n v="0"/>
  </r>
  <r>
    <x v="55"/>
    <x v="1256"/>
    <x v="6"/>
    <n v="971"/>
    <n v="971"/>
    <n v="971"/>
    <n v="971"/>
    <n v="971"/>
    <n v="971"/>
    <n v="3340"/>
    <n v="3340"/>
    <n v="3037"/>
    <n v="3037"/>
    <n v="3037"/>
    <n v="3037"/>
  </r>
  <r>
    <x v="55"/>
    <x v="1257"/>
    <x v="6"/>
    <n v="0"/>
    <n v="0"/>
    <n v="0"/>
    <n v="0"/>
    <n v="0"/>
    <n v="0"/>
    <n v="0"/>
    <n v="0"/>
    <n v="0"/>
    <n v="0"/>
    <n v="0"/>
    <n v="0"/>
  </r>
  <r>
    <x v="55"/>
    <x v="1258"/>
    <x v="6"/>
    <n v="2563"/>
    <n v="2563"/>
    <n v="2563"/>
    <n v="2563"/>
    <n v="2563"/>
    <n v="2563"/>
    <n v="0"/>
    <n v="0"/>
    <n v="0"/>
    <n v="0"/>
    <n v="0"/>
    <n v="0"/>
  </r>
  <r>
    <x v="55"/>
    <x v="1259"/>
    <x v="6"/>
    <n v="0"/>
    <n v="0"/>
    <n v="0"/>
    <n v="0"/>
    <n v="0"/>
    <n v="0"/>
    <n v="0"/>
    <n v="0"/>
    <n v="0"/>
    <n v="0"/>
    <n v="0"/>
    <n v="0"/>
  </r>
  <r>
    <x v="55"/>
    <x v="1260"/>
    <x v="6"/>
    <n v="22"/>
    <n v="22"/>
    <n v="22"/>
    <n v="22"/>
    <n v="22"/>
    <n v="22"/>
    <n v="25"/>
    <n v="25"/>
    <n v="25"/>
    <n v="25"/>
    <n v="25"/>
    <n v="25"/>
  </r>
  <r>
    <x v="55"/>
    <x v="1261"/>
    <x v="6"/>
    <n v="0"/>
    <n v="0"/>
    <n v="0"/>
    <n v="0"/>
    <n v="0"/>
    <n v="0"/>
    <n v="0"/>
    <n v="0"/>
    <n v="0"/>
    <n v="0"/>
    <n v="0"/>
    <n v="0"/>
  </r>
  <r>
    <x v="55"/>
    <x v="1262"/>
    <x v="6"/>
    <n v="0"/>
    <n v="0"/>
    <n v="0"/>
    <n v="0"/>
    <n v="0"/>
    <n v="0"/>
    <n v="0"/>
    <n v="0"/>
    <n v="0"/>
    <n v="0"/>
    <n v="0"/>
    <n v="0"/>
  </r>
  <r>
    <x v="55"/>
    <x v="1263"/>
    <x v="6"/>
    <n v="1855"/>
    <n v="1855"/>
    <n v="1855"/>
    <n v="1855"/>
    <n v="1855"/>
    <n v="1855"/>
    <n v="1855"/>
    <n v="1855"/>
    <n v="1855"/>
    <n v="1855"/>
    <n v="1855"/>
    <n v="0"/>
  </r>
  <r>
    <x v="55"/>
    <x v="1264"/>
    <x v="6"/>
    <n v="0"/>
    <n v="0"/>
    <n v="0"/>
    <n v="0"/>
    <n v="0"/>
    <n v="0"/>
    <n v="0"/>
    <n v="0"/>
    <n v="0"/>
    <n v="0"/>
    <n v="0"/>
    <n v="0"/>
  </r>
  <r>
    <x v="55"/>
    <x v="1265"/>
    <x v="6"/>
    <n v="0"/>
    <n v="0"/>
    <n v="0"/>
    <n v="0"/>
    <n v="0"/>
    <n v="0"/>
    <n v="0"/>
    <n v="0"/>
    <n v="0"/>
    <n v="0"/>
    <n v="0"/>
    <n v="0"/>
  </r>
  <r>
    <x v="55"/>
    <x v="1266"/>
    <x v="6"/>
    <n v="84"/>
    <n v="84"/>
    <n v="84"/>
    <n v="84"/>
    <n v="84"/>
    <n v="84"/>
    <n v="84"/>
    <n v="84"/>
    <n v="84"/>
    <n v="84"/>
    <n v="84"/>
    <n v="84"/>
  </r>
  <r>
    <x v="55"/>
    <x v="1267"/>
    <x v="6"/>
    <n v="0"/>
    <n v="0"/>
    <n v="0"/>
    <n v="0"/>
    <n v="0"/>
    <n v="0"/>
    <n v="0"/>
    <n v="0"/>
    <n v="0"/>
    <n v="0"/>
    <n v="0"/>
    <n v="0"/>
  </r>
  <r>
    <x v="55"/>
    <x v="1268"/>
    <x v="6"/>
    <n v="1653"/>
    <n v="1653"/>
    <n v="1653"/>
    <n v="1653"/>
    <n v="1653"/>
    <n v="1653"/>
    <n v="0"/>
    <n v="0"/>
    <n v="0"/>
    <n v="0"/>
    <n v="0"/>
    <n v="0"/>
  </r>
  <r>
    <x v="55"/>
    <x v="1269"/>
    <x v="6"/>
    <n v="0"/>
    <n v="0"/>
    <n v="0"/>
    <n v="0"/>
    <n v="0"/>
    <n v="0"/>
    <n v="0"/>
    <n v="0"/>
    <n v="0"/>
    <n v="0"/>
    <n v="0"/>
    <n v="0"/>
  </r>
  <r>
    <x v="55"/>
    <x v="1270"/>
    <x v="6"/>
    <n v="720"/>
    <n v="720"/>
    <n v="720"/>
    <n v="720"/>
    <n v="720"/>
    <n v="235"/>
    <n v="235"/>
    <n v="235"/>
    <n v="235"/>
    <n v="235"/>
    <n v="235"/>
    <n v="191"/>
  </r>
  <r>
    <x v="55"/>
    <x v="1271"/>
    <x v="6"/>
    <n v="0"/>
    <n v="0"/>
    <n v="0"/>
    <n v="0"/>
    <n v="0"/>
    <n v="0"/>
    <n v="0"/>
    <n v="0"/>
    <n v="0"/>
    <n v="0"/>
    <n v="0"/>
    <n v="0"/>
  </r>
  <r>
    <x v="55"/>
    <x v="1272"/>
    <x v="6"/>
    <n v="-17"/>
    <n v="-17"/>
    <n v="35"/>
    <n v="35"/>
    <n v="35"/>
    <n v="35"/>
    <n v="35"/>
    <n v="35"/>
    <n v="35"/>
    <n v="35"/>
    <n v="35"/>
    <n v="35"/>
  </r>
  <r>
    <x v="55"/>
    <x v="1273"/>
    <x v="6"/>
    <n v="0"/>
    <n v="0"/>
    <n v="0"/>
    <n v="0"/>
    <n v="0"/>
    <n v="0"/>
    <n v="0"/>
    <n v="0"/>
    <n v="0"/>
    <n v="0"/>
    <n v="0"/>
    <n v="0"/>
  </r>
  <r>
    <x v="55"/>
    <x v="1274"/>
    <x v="6"/>
    <n v="27"/>
    <n v="27"/>
    <n v="27"/>
    <n v="27"/>
    <n v="27"/>
    <n v="27"/>
    <n v="0"/>
    <n v="0"/>
    <n v="0"/>
    <n v="0"/>
    <n v="0"/>
    <n v="0"/>
  </r>
  <r>
    <x v="55"/>
    <x v="1275"/>
    <x v="6"/>
    <n v="0"/>
    <n v="0"/>
    <n v="0"/>
    <n v="0"/>
    <n v="0"/>
    <n v="0"/>
    <n v="0"/>
    <n v="0"/>
    <n v="0"/>
    <n v="0"/>
    <n v="0"/>
    <n v="0"/>
  </r>
  <r>
    <x v="55"/>
    <x v="1276"/>
    <x v="6"/>
    <n v="64"/>
    <n v="64"/>
    <n v="64"/>
    <n v="64"/>
    <n v="64"/>
    <n v="0"/>
    <n v="0"/>
    <n v="0"/>
    <n v="0"/>
    <n v="0"/>
    <n v="0"/>
    <n v="0"/>
  </r>
  <r>
    <x v="55"/>
    <x v="1277"/>
    <x v="6"/>
    <n v="0"/>
    <n v="0"/>
    <n v="0"/>
    <n v="0"/>
    <n v="0"/>
    <n v="0"/>
    <n v="0"/>
    <n v="0"/>
    <n v="0"/>
    <n v="0"/>
    <n v="0"/>
    <n v="0"/>
  </r>
  <r>
    <x v="55"/>
    <x v="1278"/>
    <x v="6"/>
    <n v="0"/>
    <n v="0"/>
    <n v="0"/>
    <n v="0"/>
    <n v="0"/>
    <n v="0"/>
    <n v="0"/>
    <n v="0"/>
    <n v="0"/>
    <n v="0"/>
    <n v="0"/>
    <n v="0"/>
  </r>
  <r>
    <x v="55"/>
    <x v="1279"/>
    <x v="6"/>
    <n v="0"/>
    <n v="0"/>
    <n v="0"/>
    <n v="0"/>
    <n v="0"/>
    <n v="0"/>
    <n v="0"/>
    <n v="0"/>
    <n v="0"/>
    <n v="0"/>
    <n v="0"/>
    <n v="0"/>
  </r>
  <r>
    <x v="55"/>
    <x v="1280"/>
    <x v="6"/>
    <n v="571"/>
    <n v="571"/>
    <n v="571"/>
    <n v="571"/>
    <n v="571"/>
    <n v="4"/>
    <n v="4"/>
    <n v="0"/>
    <n v="0"/>
    <n v="0"/>
    <n v="0"/>
    <n v="0"/>
  </r>
  <r>
    <x v="55"/>
    <x v="1281"/>
    <x v="6"/>
    <n v="0"/>
    <n v="0"/>
    <n v="0"/>
    <n v="0"/>
    <n v="0"/>
    <n v="0"/>
    <n v="0"/>
    <n v="0"/>
    <n v="0"/>
    <n v="0"/>
    <n v="0"/>
    <n v="0"/>
  </r>
  <r>
    <x v="55"/>
    <x v="1282"/>
    <x v="6"/>
    <n v="0"/>
    <n v="0"/>
    <n v="0"/>
    <n v="0"/>
    <n v="0"/>
    <n v="0"/>
    <n v="0"/>
    <n v="0"/>
    <n v="0"/>
    <n v="0"/>
    <n v="0"/>
    <n v="0"/>
  </r>
  <r>
    <x v="55"/>
    <x v="1283"/>
    <x v="6"/>
    <n v="0"/>
    <n v="0"/>
    <n v="0"/>
    <n v="0"/>
    <n v="0"/>
    <n v="0"/>
    <n v="0"/>
    <n v="0"/>
    <n v="0"/>
    <n v="0"/>
    <n v="0"/>
    <n v="0"/>
  </r>
  <r>
    <x v="55"/>
    <x v="1284"/>
    <x v="6"/>
    <n v="16725"/>
    <n v="17091"/>
    <n v="17177"/>
    <n v="17201"/>
    <n v="13035"/>
    <n v="13229"/>
    <n v="13494"/>
    <n v="14278"/>
    <n v="14957"/>
    <n v="16183"/>
    <n v="16648"/>
    <n v="15661"/>
  </r>
  <r>
    <x v="55"/>
    <x v="1285"/>
    <x v="6"/>
    <n v="0"/>
    <n v="0"/>
    <n v="0"/>
    <n v="0"/>
    <n v="0"/>
    <n v="0"/>
    <n v="0"/>
    <n v="0"/>
    <n v="0"/>
    <n v="0"/>
    <n v="0"/>
    <n v="0"/>
  </r>
  <r>
    <x v="55"/>
    <x v="1286"/>
    <x v="6"/>
    <n v="0"/>
    <n v="0"/>
    <n v="0"/>
    <n v="0"/>
    <n v="0"/>
    <n v="0"/>
    <n v="0"/>
    <n v="0"/>
    <n v="0"/>
    <n v="0"/>
    <n v="0"/>
    <n v="0"/>
  </r>
  <r>
    <x v="55"/>
    <x v="1287"/>
    <x v="6"/>
    <n v="62"/>
    <n v="62"/>
    <n v="62"/>
    <n v="62"/>
    <n v="62"/>
    <n v="62"/>
    <n v="62"/>
    <n v="62"/>
    <n v="62"/>
    <n v="62"/>
    <n v="62"/>
    <n v="0"/>
  </r>
  <r>
    <x v="55"/>
    <x v="1288"/>
    <x v="6"/>
    <n v="47"/>
    <n v="47"/>
    <n v="47"/>
    <n v="47"/>
    <n v="47"/>
    <n v="47"/>
    <n v="47"/>
    <n v="47"/>
    <n v="47"/>
    <n v="47"/>
    <n v="47"/>
    <n v="0"/>
  </r>
  <r>
    <x v="55"/>
    <x v="1289"/>
    <x v="6"/>
    <n v="0"/>
    <n v="0"/>
    <n v="0"/>
    <n v="0"/>
    <n v="0"/>
    <n v="0"/>
    <n v="0"/>
    <n v="0"/>
    <n v="0"/>
    <n v="0"/>
    <n v="0"/>
    <n v="0"/>
  </r>
  <r>
    <x v="55"/>
    <x v="1290"/>
    <x v="6"/>
    <n v="0"/>
    <n v="0"/>
    <n v="0"/>
    <n v="0"/>
    <n v="0"/>
    <n v="0"/>
    <n v="0"/>
    <n v="0"/>
    <n v="0"/>
    <n v="0"/>
    <n v="0"/>
    <n v="0"/>
  </r>
  <r>
    <x v="55"/>
    <x v="1291"/>
    <x v="6"/>
    <n v="0"/>
    <n v="0"/>
    <n v="0"/>
    <n v="0"/>
    <n v="0"/>
    <n v="0"/>
    <n v="0"/>
    <n v="0"/>
    <n v="0"/>
    <n v="0"/>
    <n v="0"/>
    <n v="0"/>
  </r>
  <r>
    <x v="55"/>
    <x v="1292"/>
    <x v="6"/>
    <n v="72"/>
    <n v="72"/>
    <n v="72"/>
    <n v="72"/>
    <n v="72"/>
    <n v="72"/>
    <n v="72"/>
    <n v="72"/>
    <n v="72"/>
    <n v="72"/>
    <n v="72"/>
    <n v="72"/>
  </r>
  <r>
    <x v="55"/>
    <x v="1293"/>
    <x v="6"/>
    <n v="0"/>
    <n v="0"/>
    <n v="0"/>
    <n v="0"/>
    <n v="0"/>
    <n v="0"/>
    <n v="0"/>
    <n v="0"/>
    <n v="0"/>
    <n v="0"/>
    <n v="0"/>
    <n v="0"/>
  </r>
  <r>
    <x v="55"/>
    <x v="1294"/>
    <x v="6"/>
    <n v="5"/>
    <n v="5"/>
    <n v="5"/>
    <n v="5"/>
    <n v="5"/>
    <n v="5"/>
    <n v="5"/>
    <n v="5"/>
    <n v="5"/>
    <n v="5"/>
    <n v="5"/>
    <n v="5"/>
  </r>
  <r>
    <x v="55"/>
    <x v="1295"/>
    <x v="6"/>
    <n v="53"/>
    <n v="53"/>
    <n v="53"/>
    <n v="53"/>
    <n v="53"/>
    <n v="53"/>
    <n v="53"/>
    <n v="53"/>
    <n v="53"/>
    <n v="53"/>
    <n v="53"/>
    <n v="53"/>
  </r>
  <r>
    <x v="55"/>
    <x v="1296"/>
    <x v="6"/>
    <n v="0"/>
    <n v="0"/>
    <n v="0"/>
    <n v="0"/>
    <n v="0"/>
    <n v="0"/>
    <n v="0"/>
    <n v="0"/>
    <n v="0"/>
    <n v="0"/>
    <n v="0"/>
    <n v="0"/>
  </r>
  <r>
    <x v="55"/>
    <x v="1297"/>
    <x v="6"/>
    <n v="0"/>
    <n v="0"/>
    <n v="0"/>
    <n v="0"/>
    <n v="0"/>
    <n v="0"/>
    <n v="0"/>
    <n v="0"/>
    <n v="0"/>
    <n v="0"/>
    <n v="0"/>
    <n v="0"/>
  </r>
  <r>
    <x v="55"/>
    <x v="1298"/>
    <x v="6"/>
    <n v="555"/>
    <n v="555"/>
    <n v="555"/>
    <n v="555"/>
    <n v="555"/>
    <n v="555"/>
    <n v="555"/>
    <n v="555"/>
    <n v="555"/>
    <n v="555"/>
    <n v="555"/>
    <n v="555"/>
  </r>
  <r>
    <x v="55"/>
    <x v="1299"/>
    <x v="6"/>
    <n v="0"/>
    <n v="0"/>
    <n v="0"/>
    <n v="0"/>
    <n v="0"/>
    <n v="0"/>
    <n v="0"/>
    <n v="0"/>
    <n v="0"/>
    <n v="0"/>
    <n v="0"/>
    <n v="0"/>
  </r>
  <r>
    <x v="55"/>
    <x v="1300"/>
    <x v="6"/>
    <n v="0"/>
    <n v="0"/>
    <n v="0"/>
    <n v="0"/>
    <n v="0"/>
    <n v="0"/>
    <n v="0"/>
    <n v="0"/>
    <n v="0"/>
    <n v="0"/>
    <n v="0"/>
    <n v="0"/>
  </r>
  <r>
    <x v="55"/>
    <x v="1301"/>
    <x v="6"/>
    <n v="0"/>
    <n v="0"/>
    <n v="0"/>
    <n v="0"/>
    <n v="0"/>
    <n v="0"/>
    <n v="0"/>
    <n v="0"/>
    <n v="0"/>
    <n v="0"/>
    <n v="0"/>
    <n v="0"/>
  </r>
  <r>
    <x v="55"/>
    <x v="1302"/>
    <x v="6"/>
    <n v="0"/>
    <n v="0"/>
    <n v="0"/>
    <n v="0"/>
    <n v="0"/>
    <n v="0"/>
    <n v="0"/>
    <n v="0"/>
    <n v="0"/>
    <n v="0"/>
    <n v="0"/>
    <n v="0"/>
  </r>
  <r>
    <x v="56"/>
    <x v="1303"/>
    <x v="6"/>
    <n v="99"/>
    <n v="99"/>
    <n v="145"/>
    <n v="145"/>
    <n v="145"/>
    <n v="145"/>
    <n v="145"/>
    <n v="145"/>
    <n v="148"/>
    <n v="152"/>
    <n v="152"/>
    <n v="152"/>
  </r>
  <r>
    <x v="56"/>
    <x v="1304"/>
    <x v="6"/>
    <n v="99"/>
    <n v="99"/>
    <n v="145"/>
    <n v="145"/>
    <n v="145"/>
    <n v="145"/>
    <n v="145"/>
    <n v="145"/>
    <n v="148"/>
    <n v="152"/>
    <n v="152"/>
    <n v="152"/>
  </r>
  <r>
    <x v="56"/>
    <x v="1305"/>
    <x v="6"/>
    <n v="63"/>
    <n v="63"/>
    <n v="97"/>
    <n v="97"/>
    <n v="97"/>
    <n v="97"/>
    <n v="97"/>
    <n v="97"/>
    <n v="99"/>
    <n v="102"/>
    <n v="102"/>
    <n v="102"/>
  </r>
  <r>
    <x v="56"/>
    <x v="1306"/>
    <x v="6"/>
    <n v="63"/>
    <n v="63"/>
    <n v="92"/>
    <n v="92"/>
    <n v="92"/>
    <n v="92"/>
    <n v="92"/>
    <n v="92"/>
    <n v="94"/>
    <n v="96"/>
    <n v="96"/>
    <n v="96"/>
  </r>
  <r>
    <x v="56"/>
    <x v="1307"/>
    <x v="6"/>
    <n v="0"/>
    <n v="0"/>
    <n v="0"/>
    <n v="0"/>
    <n v="0"/>
    <n v="0"/>
    <n v="0"/>
    <n v="0"/>
    <n v="0"/>
    <n v="0"/>
    <n v="0"/>
    <n v="0"/>
  </r>
  <r>
    <x v="56"/>
    <x v="1308"/>
    <x v="6"/>
    <n v="0"/>
    <n v="0"/>
    <n v="0"/>
    <n v="0"/>
    <n v="0"/>
    <n v="0"/>
    <n v="0"/>
    <n v="0"/>
    <n v="0"/>
    <n v="0"/>
    <n v="0"/>
    <n v="0"/>
  </r>
  <r>
    <x v="56"/>
    <x v="1309"/>
    <x v="6"/>
    <n v="0"/>
    <n v="0"/>
    <n v="0"/>
    <n v="0"/>
    <n v="0"/>
    <n v="0"/>
    <n v="0"/>
    <n v="0"/>
    <n v="0"/>
    <n v="0"/>
    <n v="0"/>
    <n v="0"/>
  </r>
  <r>
    <x v="56"/>
    <x v="1310"/>
    <x v="6"/>
    <n v="0"/>
    <n v="0"/>
    <n v="0"/>
    <n v="0"/>
    <n v="0"/>
    <n v="0"/>
    <n v="0"/>
    <n v="0"/>
    <n v="0"/>
    <n v="0"/>
    <n v="0"/>
    <n v="0"/>
  </r>
  <r>
    <x v="56"/>
    <x v="1311"/>
    <x v="6"/>
    <n v="9043"/>
    <n v="9043"/>
    <n v="10463"/>
    <n v="10463"/>
    <n v="10463"/>
    <n v="10463"/>
    <n v="10499"/>
    <n v="10499"/>
    <n v="10499"/>
    <n v="10515"/>
    <n v="10623"/>
    <n v="10679"/>
  </r>
  <r>
    <x v="56"/>
    <x v="1312"/>
    <x v="6"/>
    <n v="0"/>
    <n v="0"/>
    <n v="0"/>
    <n v="0"/>
    <n v="0"/>
    <n v="0"/>
    <n v="0"/>
    <n v="0"/>
    <n v="0"/>
    <n v="0"/>
    <n v="0"/>
    <n v="0"/>
  </r>
  <r>
    <x v="56"/>
    <x v="1313"/>
    <x v="6"/>
    <n v="0"/>
    <n v="0"/>
    <n v="0"/>
    <n v="0"/>
    <n v="0"/>
    <n v="0"/>
    <n v="0"/>
    <n v="0"/>
    <n v="0"/>
    <n v="0"/>
    <n v="0"/>
    <n v="0"/>
  </r>
  <r>
    <x v="56"/>
    <x v="1314"/>
    <x v="6"/>
    <n v="0"/>
    <n v="0"/>
    <n v="0"/>
    <n v="0"/>
    <n v="0"/>
    <n v="0"/>
    <n v="0"/>
    <n v="0"/>
    <n v="0"/>
    <n v="0"/>
    <n v="0"/>
    <n v="0"/>
  </r>
  <r>
    <x v="56"/>
    <x v="1315"/>
    <x v="6"/>
    <n v="23"/>
    <n v="23"/>
    <n v="23"/>
    <n v="23"/>
    <n v="23"/>
    <n v="23"/>
    <n v="23"/>
    <n v="23"/>
    <n v="23"/>
    <n v="23"/>
    <n v="23"/>
    <n v="23"/>
  </r>
  <r>
    <x v="56"/>
    <x v="1316"/>
    <x v="6"/>
    <n v="0"/>
    <n v="0"/>
    <n v="0"/>
    <n v="0"/>
    <n v="0"/>
    <n v="0"/>
    <n v="0"/>
    <n v="0"/>
    <n v="0"/>
    <n v="0"/>
    <n v="0"/>
    <n v="0"/>
  </r>
  <r>
    <x v="56"/>
    <x v="1317"/>
    <x v="6"/>
    <n v="0"/>
    <n v="0"/>
    <n v="0"/>
    <n v="0"/>
    <n v="0"/>
    <n v="0"/>
    <n v="0"/>
    <n v="0"/>
    <n v="0"/>
    <n v="0"/>
    <n v="0"/>
    <n v="0"/>
  </r>
  <r>
    <x v="56"/>
    <x v="1318"/>
    <x v="6"/>
    <n v="0"/>
    <n v="0"/>
    <n v="0"/>
    <n v="0"/>
    <n v="0"/>
    <n v="0"/>
    <n v="0"/>
    <n v="0"/>
    <n v="0"/>
    <n v="0"/>
    <n v="0"/>
    <n v="0"/>
  </r>
  <r>
    <x v="57"/>
    <x v="1319"/>
    <x v="6"/>
    <n v="171"/>
    <n v="171"/>
    <n v="171"/>
    <n v="171"/>
    <n v="171"/>
    <n v="171"/>
    <n v="171"/>
    <n v="171"/>
    <n v="171"/>
    <n v="171"/>
    <n v="171"/>
    <n v="171"/>
  </r>
  <r>
    <x v="57"/>
    <x v="1320"/>
    <x v="6"/>
    <n v="0"/>
    <n v="0"/>
    <n v="0"/>
    <n v="0"/>
    <n v="0"/>
    <n v="0"/>
    <n v="0"/>
    <n v="0"/>
    <n v="0"/>
    <n v="0"/>
    <n v="0"/>
    <n v="0"/>
  </r>
  <r>
    <x v="57"/>
    <x v="1321"/>
    <x v="6"/>
    <n v="0"/>
    <n v="0"/>
    <n v="0"/>
    <n v="0"/>
    <n v="0"/>
    <n v="0"/>
    <n v="0"/>
    <n v="0"/>
    <n v="0"/>
    <n v="0"/>
    <n v="0"/>
    <n v="0"/>
  </r>
  <r>
    <x v="57"/>
    <x v="1322"/>
    <x v="6"/>
    <n v="0"/>
    <n v="0"/>
    <n v="0"/>
    <n v="0"/>
    <n v="0"/>
    <n v="0"/>
    <n v="0"/>
    <n v="0"/>
    <n v="0"/>
    <n v="0"/>
    <n v="0"/>
    <n v="0"/>
  </r>
  <r>
    <x v="57"/>
    <x v="1323"/>
    <x v="6"/>
    <n v="0"/>
    <n v="0"/>
    <n v="0"/>
    <n v="0"/>
    <n v="0"/>
    <n v="0"/>
    <n v="0"/>
    <n v="0"/>
    <n v="0"/>
    <n v="0"/>
    <n v="0"/>
    <n v="0"/>
  </r>
  <r>
    <x v="58"/>
    <x v="1324"/>
    <x v="6"/>
    <n v="0"/>
    <n v="0"/>
    <n v="0"/>
    <n v="0"/>
    <n v="0"/>
    <n v="0"/>
    <n v="0"/>
    <n v="0"/>
    <n v="0"/>
    <n v="0"/>
    <n v="0"/>
    <n v="0"/>
  </r>
  <r>
    <x v="58"/>
    <x v="1325"/>
    <x v="6"/>
    <n v="24"/>
    <n v="24"/>
    <n v="24"/>
    <n v="24"/>
    <n v="24"/>
    <n v="24"/>
    <n v="24"/>
    <n v="24"/>
    <n v="24"/>
    <n v="24"/>
    <n v="24"/>
    <n v="24"/>
  </r>
  <r>
    <x v="58"/>
    <x v="1326"/>
    <x v="6"/>
    <n v="313"/>
    <n v="313"/>
    <n v="313"/>
    <n v="313"/>
    <n v="313"/>
    <n v="313"/>
    <n v="313"/>
    <n v="313"/>
    <n v="313"/>
    <n v="313"/>
    <n v="313"/>
    <n v="313"/>
  </r>
  <r>
    <x v="58"/>
    <x v="1327"/>
    <x v="6"/>
    <n v="0"/>
    <n v="0"/>
    <n v="0"/>
    <n v="0"/>
    <n v="0"/>
    <n v="0"/>
    <n v="0"/>
    <n v="0"/>
    <n v="0"/>
    <n v="0"/>
    <n v="0"/>
    <n v="0"/>
  </r>
  <r>
    <x v="58"/>
    <x v="1328"/>
    <x v="6"/>
    <n v="200"/>
    <n v="201"/>
    <n v="201"/>
    <n v="201"/>
    <n v="201"/>
    <n v="201"/>
    <n v="201"/>
    <n v="201"/>
    <n v="204"/>
    <n v="204"/>
    <n v="204"/>
    <n v="204"/>
  </r>
  <r>
    <x v="58"/>
    <x v="1329"/>
    <x v="6"/>
    <n v="0"/>
    <n v="0"/>
    <n v="0"/>
    <n v="0"/>
    <n v="0"/>
    <n v="0"/>
    <n v="0"/>
    <n v="0"/>
    <n v="0"/>
    <n v="0"/>
    <n v="0"/>
    <n v="0"/>
  </r>
  <r>
    <x v="58"/>
    <x v="1330"/>
    <x v="6"/>
    <n v="186"/>
    <n v="187"/>
    <n v="188"/>
    <n v="188"/>
    <n v="188"/>
    <n v="188"/>
    <n v="188"/>
    <n v="188"/>
    <n v="191"/>
    <n v="191"/>
    <n v="191"/>
    <n v="191"/>
  </r>
  <r>
    <x v="58"/>
    <x v="1331"/>
    <x v="6"/>
    <n v="0"/>
    <n v="0"/>
    <n v="0"/>
    <n v="0"/>
    <n v="0"/>
    <n v="0"/>
    <n v="0"/>
    <n v="0"/>
    <n v="0"/>
    <n v="0"/>
    <n v="0"/>
    <n v="0"/>
  </r>
  <r>
    <x v="58"/>
    <x v="1332"/>
    <x v="6"/>
    <n v="144"/>
    <n v="145"/>
    <n v="146"/>
    <n v="146"/>
    <n v="146"/>
    <n v="146"/>
    <n v="146"/>
    <n v="147"/>
    <n v="147"/>
    <n v="147"/>
    <n v="147"/>
    <n v="147"/>
  </r>
  <r>
    <x v="58"/>
    <x v="1333"/>
    <x v="6"/>
    <n v="0"/>
    <n v="0"/>
    <n v="0"/>
    <n v="0"/>
    <n v="0"/>
    <n v="0"/>
    <n v="0"/>
    <n v="0"/>
    <n v="0"/>
    <n v="0"/>
    <n v="0"/>
    <n v="0"/>
  </r>
  <r>
    <x v="58"/>
    <x v="1334"/>
    <x v="6"/>
    <n v="137"/>
    <n v="138"/>
    <n v="139"/>
    <n v="139"/>
    <n v="139"/>
    <n v="139"/>
    <n v="139"/>
    <n v="140"/>
    <n v="140"/>
    <n v="140"/>
    <n v="140"/>
    <n v="140"/>
  </r>
  <r>
    <x v="58"/>
    <x v="1335"/>
    <x v="6"/>
    <n v="0"/>
    <n v="0"/>
    <n v="0"/>
    <n v="0"/>
    <n v="0"/>
    <n v="0"/>
    <n v="0"/>
    <n v="0"/>
    <n v="0"/>
    <n v="0"/>
    <n v="0"/>
    <n v="0"/>
  </r>
  <r>
    <x v="58"/>
    <x v="1336"/>
    <x v="6"/>
    <n v="49"/>
    <n v="49"/>
    <n v="49"/>
    <n v="49"/>
    <n v="49"/>
    <n v="49"/>
    <n v="49"/>
    <n v="49"/>
    <n v="49"/>
    <n v="49"/>
    <n v="49"/>
    <n v="49"/>
  </r>
  <r>
    <x v="58"/>
    <x v="1337"/>
    <x v="6"/>
    <n v="0"/>
    <n v="0"/>
    <n v="0"/>
    <n v="0"/>
    <n v="0"/>
    <n v="0"/>
    <n v="0"/>
    <n v="0"/>
    <n v="0"/>
    <n v="0"/>
    <n v="0"/>
    <n v="0"/>
  </r>
  <r>
    <x v="58"/>
    <x v="1338"/>
    <x v="6"/>
    <n v="0"/>
    <n v="0"/>
    <n v="0"/>
    <n v="0"/>
    <n v="0"/>
    <n v="0"/>
    <n v="0"/>
    <n v="0"/>
    <n v="0"/>
    <n v="0"/>
    <n v="0"/>
    <n v="0"/>
  </r>
  <r>
    <x v="58"/>
    <x v="1339"/>
    <x v="6"/>
    <n v="0"/>
    <n v="0"/>
    <n v="0"/>
    <n v="0"/>
    <n v="0"/>
    <n v="0"/>
    <n v="0"/>
    <n v="0"/>
    <n v="0"/>
    <n v="0"/>
    <n v="0"/>
    <n v="0"/>
  </r>
  <r>
    <x v="58"/>
    <x v="1340"/>
    <x v="6"/>
    <n v="0"/>
    <n v="0"/>
    <n v="0"/>
    <n v="0"/>
    <n v="0"/>
    <n v="0"/>
    <n v="0"/>
    <n v="0"/>
    <n v="0"/>
    <n v="0"/>
    <n v="0"/>
    <n v="0"/>
  </r>
  <r>
    <x v="58"/>
    <x v="1341"/>
    <x v="6"/>
    <n v="9362"/>
    <n v="9362"/>
    <n v="9367"/>
    <n v="9367"/>
    <n v="9367"/>
    <n v="9367"/>
    <n v="10130"/>
    <n v="10130"/>
    <n v="10127"/>
    <n v="10127"/>
    <n v="10143"/>
    <n v="12162"/>
  </r>
  <r>
    <x v="58"/>
    <x v="1342"/>
    <x v="6"/>
    <n v="763"/>
    <n v="763"/>
    <n v="763"/>
    <n v="763"/>
    <n v="763"/>
    <n v="763"/>
    <n v="0"/>
    <n v="0"/>
    <n v="0"/>
    <n v="0"/>
    <n v="0"/>
    <n v="0"/>
  </r>
  <r>
    <x v="58"/>
    <x v="1343"/>
    <x v="6"/>
    <n v="0"/>
    <n v="0"/>
    <n v="0"/>
    <n v="0"/>
    <n v="0"/>
    <n v="0"/>
    <n v="0"/>
    <n v="0"/>
    <n v="0"/>
    <n v="0"/>
    <n v="0"/>
    <n v="0"/>
  </r>
  <r>
    <x v="58"/>
    <x v="1344"/>
    <x v="6"/>
    <n v="0"/>
    <n v="0"/>
    <n v="0"/>
    <n v="0"/>
    <n v="0"/>
    <n v="0"/>
    <n v="0"/>
    <n v="0"/>
    <n v="0"/>
    <n v="0"/>
    <n v="0"/>
    <n v="0"/>
  </r>
  <r>
    <x v="58"/>
    <x v="1345"/>
    <x v="6"/>
    <n v="0"/>
    <n v="0"/>
    <n v="0"/>
    <n v="0"/>
    <n v="0"/>
    <n v="0"/>
    <n v="0"/>
    <n v="0"/>
    <n v="0"/>
    <n v="0"/>
    <n v="0"/>
    <n v="0"/>
  </r>
  <r>
    <x v="59"/>
    <x v="1346"/>
    <x v="6"/>
    <n v="3096"/>
    <n v="3097"/>
    <n v="3097"/>
    <n v="3097"/>
    <n v="3097"/>
    <n v="3097"/>
    <n v="8009"/>
    <n v="8009"/>
    <n v="7820"/>
    <n v="7820"/>
    <n v="7820"/>
    <n v="7820"/>
  </r>
  <r>
    <x v="59"/>
    <x v="1347"/>
    <x v="6"/>
    <n v="0"/>
    <n v="0"/>
    <n v="0"/>
    <n v="0"/>
    <n v="0"/>
    <n v="0"/>
    <n v="0"/>
    <n v="0"/>
    <n v="0"/>
    <n v="0"/>
    <n v="0"/>
    <n v="0"/>
  </r>
  <r>
    <x v="59"/>
    <x v="1348"/>
    <x v="6"/>
    <n v="4913"/>
    <n v="4913"/>
    <n v="4913"/>
    <n v="4913"/>
    <n v="4913"/>
    <n v="4913"/>
    <n v="0"/>
    <n v="0"/>
    <n v="0"/>
    <n v="0"/>
    <n v="0"/>
    <n v="0"/>
  </r>
  <r>
    <x v="59"/>
    <x v="1349"/>
    <x v="6"/>
    <n v="0"/>
    <n v="0"/>
    <n v="0"/>
    <n v="0"/>
    <n v="0"/>
    <n v="0"/>
    <n v="0"/>
    <n v="0"/>
    <n v="0"/>
    <n v="0"/>
    <n v="0"/>
    <n v="0"/>
  </r>
  <r>
    <x v="59"/>
    <x v="1350"/>
    <x v="6"/>
    <n v="0"/>
    <n v="0"/>
    <n v="0"/>
    <n v="0"/>
    <n v="0"/>
    <n v="0"/>
    <n v="0"/>
    <n v="0"/>
    <n v="0"/>
    <n v="0"/>
    <n v="0"/>
    <n v="0"/>
  </r>
  <r>
    <x v="60"/>
    <x v="1351"/>
    <x v="6"/>
    <n v="177"/>
    <n v="177"/>
    <n v="132"/>
    <n v="132"/>
    <n v="132"/>
    <n v="139"/>
    <n v="139"/>
    <n v="139"/>
    <n v="139"/>
    <n v="139"/>
    <n v="141"/>
    <n v="141"/>
  </r>
  <r>
    <x v="60"/>
    <x v="1352"/>
    <x v="6"/>
    <n v="177"/>
    <n v="177"/>
    <n v="132"/>
    <n v="132"/>
    <n v="132"/>
    <n v="139"/>
    <n v="139"/>
    <n v="139"/>
    <n v="139"/>
    <n v="139"/>
    <n v="141"/>
    <n v="141"/>
  </r>
  <r>
    <x v="60"/>
    <x v="1353"/>
    <x v="6"/>
    <n v="116"/>
    <n v="116"/>
    <n v="82"/>
    <n v="82"/>
    <n v="82"/>
    <n v="87"/>
    <n v="87"/>
    <n v="87"/>
    <n v="87"/>
    <n v="87"/>
    <n v="87"/>
    <n v="89"/>
  </r>
  <r>
    <x v="60"/>
    <x v="1354"/>
    <x v="6"/>
    <n v="117"/>
    <n v="117"/>
    <n v="89"/>
    <n v="89"/>
    <n v="89"/>
    <n v="94"/>
    <n v="94"/>
    <n v="94"/>
    <n v="94"/>
    <n v="94"/>
    <n v="94"/>
    <n v="95"/>
  </r>
  <r>
    <x v="60"/>
    <x v="1355"/>
    <x v="6"/>
    <n v="5662"/>
    <n v="5662"/>
    <n v="4242"/>
    <n v="4242"/>
    <n v="4242"/>
    <n v="4242"/>
    <n v="4266"/>
    <n v="4266"/>
    <n v="4266"/>
    <n v="4250"/>
    <n v="4322"/>
    <n v="4360"/>
  </r>
  <r>
    <x v="60"/>
    <x v="1356"/>
    <x v="6"/>
    <n v="0"/>
    <n v="0"/>
    <n v="0"/>
    <n v="0"/>
    <n v="0"/>
    <n v="0"/>
    <n v="0"/>
    <n v="0"/>
    <n v="0"/>
    <n v="0"/>
    <n v="0"/>
    <n v="0"/>
  </r>
  <r>
    <x v="60"/>
    <x v="1357"/>
    <x v="6"/>
    <n v="0"/>
    <n v="0"/>
    <n v="0"/>
    <n v="0"/>
    <n v="0"/>
    <n v="0"/>
    <n v="0"/>
    <n v="0"/>
    <n v="0"/>
    <n v="0"/>
    <n v="0"/>
    <n v="0"/>
  </r>
  <r>
    <x v="60"/>
    <x v="1358"/>
    <x v="6"/>
    <n v="0"/>
    <n v="0"/>
    <n v="0"/>
    <n v="0"/>
    <n v="0"/>
    <n v="0"/>
    <n v="0"/>
    <n v="0"/>
    <n v="0"/>
    <n v="0"/>
    <n v="0"/>
    <n v="0"/>
  </r>
  <r>
    <x v="60"/>
    <x v="1359"/>
    <x v="6"/>
    <n v="0"/>
    <n v="0"/>
    <n v="0"/>
    <n v="0"/>
    <n v="0"/>
    <n v="0"/>
    <n v="0"/>
    <n v="0"/>
    <n v="0"/>
    <n v="0"/>
    <n v="0"/>
    <n v="0"/>
  </r>
  <r>
    <x v="60"/>
    <x v="1360"/>
    <x v="6"/>
    <n v="0"/>
    <n v="0"/>
    <n v="0"/>
    <n v="0"/>
    <n v="0"/>
    <n v="0"/>
    <n v="0"/>
    <n v="0"/>
    <n v="0"/>
    <n v="0"/>
    <n v="0"/>
    <n v="0"/>
  </r>
  <r>
    <x v="60"/>
    <x v="1361"/>
    <x v="6"/>
    <n v="0"/>
    <n v="0"/>
    <n v="0"/>
    <n v="0"/>
    <n v="0"/>
    <n v="0"/>
    <n v="0"/>
    <n v="0"/>
    <n v="0"/>
    <n v="0"/>
    <n v="0"/>
    <n v="0"/>
  </r>
  <r>
    <x v="61"/>
    <x v="1094"/>
    <x v="6"/>
    <n v="0"/>
    <n v="0"/>
    <n v="0"/>
    <n v="0"/>
    <n v="0"/>
    <n v="0"/>
    <n v="0"/>
    <n v="0"/>
    <n v="0"/>
    <n v="0"/>
    <n v="0"/>
    <n v="0"/>
  </r>
  <r>
    <x v="61"/>
    <x v="1095"/>
    <x v="6"/>
    <n v="0"/>
    <n v="0"/>
    <n v="0"/>
    <n v="0"/>
    <n v="0"/>
    <n v="0"/>
    <n v="0"/>
    <n v="0"/>
    <n v="0"/>
    <n v="0"/>
    <n v="0"/>
    <n v="0"/>
  </r>
  <r>
    <x v="61"/>
    <x v="1109"/>
    <x v="6"/>
    <n v="0"/>
    <n v="0"/>
    <n v="0"/>
    <n v="0"/>
    <n v="0"/>
    <n v="0"/>
    <n v="0"/>
    <n v="0"/>
    <n v="0"/>
    <n v="0"/>
    <n v="0"/>
    <n v="0"/>
  </r>
  <r>
    <x v="61"/>
    <x v="1110"/>
    <x v="6"/>
    <n v="0"/>
    <n v="0"/>
    <n v="0"/>
    <n v="0"/>
    <n v="0"/>
    <n v="0"/>
    <n v="0"/>
    <n v="0"/>
    <n v="0"/>
    <n v="0"/>
    <n v="0"/>
    <n v="0"/>
  </r>
  <r>
    <x v="61"/>
    <x v="1362"/>
    <x v="6"/>
    <n v="0"/>
    <n v="0"/>
    <n v="0"/>
    <n v="0"/>
    <n v="0"/>
    <n v="0"/>
    <n v="0"/>
    <n v="0"/>
    <n v="0"/>
    <n v="0"/>
    <n v="0"/>
    <n v="0"/>
  </r>
  <r>
    <x v="61"/>
    <x v="1111"/>
    <x v="6"/>
    <n v="0"/>
    <n v="0"/>
    <n v="0"/>
    <n v="0"/>
    <n v="0"/>
    <n v="0"/>
    <n v="0"/>
    <n v="0"/>
    <n v="0"/>
    <n v="0"/>
    <n v="0"/>
    <n v="0"/>
  </r>
  <r>
    <x v="61"/>
    <x v="1363"/>
    <x v="6"/>
    <n v="0"/>
    <n v="0"/>
    <n v="0"/>
    <n v="0"/>
    <n v="0"/>
    <n v="0"/>
    <n v="0"/>
    <n v="0"/>
    <n v="0"/>
    <n v="0"/>
    <n v="0"/>
    <n v="0"/>
  </r>
  <r>
    <x v="61"/>
    <x v="1112"/>
    <x v="6"/>
    <n v="0"/>
    <n v="0"/>
    <n v="0"/>
    <n v="0"/>
    <n v="0"/>
    <n v="0"/>
    <n v="0"/>
    <n v="0"/>
    <n v="0"/>
    <n v="0"/>
    <n v="0"/>
    <n v="0"/>
  </r>
  <r>
    <x v="61"/>
    <x v="1364"/>
    <x v="6"/>
    <n v="0"/>
    <n v="0"/>
    <n v="0"/>
    <n v="0"/>
    <n v="0"/>
    <n v="0"/>
    <n v="0"/>
    <n v="0"/>
    <n v="0"/>
    <n v="0"/>
    <n v="0"/>
    <n v="0"/>
  </r>
  <r>
    <x v="61"/>
    <x v="1099"/>
    <x v="6"/>
    <n v="0"/>
    <n v="0"/>
    <n v="0"/>
    <n v="0"/>
    <n v="0"/>
    <n v="0"/>
    <n v="0"/>
    <n v="0"/>
    <n v="0"/>
    <n v="0"/>
    <n v="0"/>
    <n v="0"/>
  </r>
  <r>
    <x v="61"/>
    <x v="1120"/>
    <x v="6"/>
    <n v="0"/>
    <n v="0"/>
    <n v="0"/>
    <n v="0"/>
    <n v="0"/>
    <n v="0"/>
    <n v="0"/>
    <n v="0"/>
    <n v="0"/>
    <n v="0"/>
    <n v="0"/>
    <n v="0"/>
  </r>
  <r>
    <x v="61"/>
    <x v="1101"/>
    <x v="6"/>
    <n v="0"/>
    <n v="0"/>
    <n v="0"/>
    <n v="0"/>
    <n v="0"/>
    <n v="0"/>
    <n v="0"/>
    <n v="0"/>
    <n v="0"/>
    <n v="0"/>
    <n v="0"/>
    <n v="0"/>
  </r>
  <r>
    <x v="61"/>
    <x v="1122"/>
    <x v="6"/>
    <n v="0"/>
    <n v="0"/>
    <n v="0"/>
    <n v="0"/>
    <n v="0"/>
    <n v="0"/>
    <n v="0"/>
    <n v="0"/>
    <n v="0"/>
    <n v="0"/>
    <n v="0"/>
    <n v="0"/>
  </r>
  <r>
    <x v="61"/>
    <x v="1103"/>
    <x v="6"/>
    <n v="0"/>
    <n v="0"/>
    <n v="0"/>
    <n v="0"/>
    <n v="0"/>
    <n v="0"/>
    <n v="0"/>
    <n v="0"/>
    <n v="0"/>
    <n v="0"/>
    <n v="0"/>
    <n v="0"/>
  </r>
  <r>
    <x v="61"/>
    <x v="1104"/>
    <x v="6"/>
    <n v="0"/>
    <n v="0"/>
    <n v="0"/>
    <n v="0"/>
    <n v="0"/>
    <n v="0"/>
    <n v="0"/>
    <n v="0"/>
    <n v="0"/>
    <n v="0"/>
    <n v="0"/>
    <n v="0"/>
  </r>
  <r>
    <x v="61"/>
    <x v="1365"/>
    <x v="6"/>
    <n v="56543"/>
    <n v="56825"/>
    <n v="56896"/>
    <n v="56913"/>
    <n v="56937"/>
    <n v="56936"/>
    <n v="64012"/>
    <n v="64113"/>
    <n v="64355"/>
    <n v="64557"/>
    <n v="64748"/>
    <n v="64791"/>
  </r>
  <r>
    <x v="61"/>
    <x v="1366"/>
    <x v="6"/>
    <n v="0"/>
    <n v="0"/>
    <n v="0"/>
    <n v="0"/>
    <n v="0"/>
    <n v="0"/>
    <n v="0"/>
    <n v="0"/>
    <n v="0"/>
    <n v="0"/>
    <n v="0"/>
    <n v="0"/>
  </r>
  <r>
    <x v="61"/>
    <x v="1367"/>
    <x v="6"/>
    <n v="7419"/>
    <n v="7419"/>
    <n v="7419"/>
    <n v="7419"/>
    <n v="7385"/>
    <n v="7366"/>
    <n v="0"/>
    <n v="0"/>
    <n v="0"/>
    <n v="0"/>
    <n v="0"/>
    <n v="0"/>
  </r>
  <r>
    <x v="61"/>
    <x v="1368"/>
    <x v="6"/>
    <n v="0"/>
    <n v="0"/>
    <n v="0"/>
    <n v="0"/>
    <n v="0"/>
    <n v="0"/>
    <n v="0"/>
    <n v="0"/>
    <n v="0"/>
    <n v="0"/>
    <n v="0"/>
    <n v="0"/>
  </r>
  <r>
    <x v="61"/>
    <x v="1369"/>
    <x v="6"/>
    <n v="0"/>
    <n v="0"/>
    <n v="0"/>
    <n v="0"/>
    <n v="0"/>
    <n v="0"/>
    <n v="0"/>
    <n v="0"/>
    <n v="0"/>
    <n v="0"/>
    <n v="0"/>
    <n v="0"/>
  </r>
  <r>
    <x v="61"/>
    <x v="1370"/>
    <x v="6"/>
    <n v="749"/>
    <n v="749"/>
    <n v="749"/>
    <n v="749"/>
    <n v="749"/>
    <n v="749"/>
    <n v="749"/>
    <n v="749"/>
    <n v="749"/>
    <n v="749"/>
    <n v="749"/>
    <n v="749"/>
  </r>
  <r>
    <x v="61"/>
    <x v="1371"/>
    <x v="6"/>
    <n v="85"/>
    <n v="85"/>
    <n v="85"/>
    <n v="85"/>
    <n v="85"/>
    <n v="85"/>
    <n v="85"/>
    <n v="85"/>
    <n v="85"/>
    <n v="85"/>
    <n v="85"/>
    <n v="85"/>
  </r>
  <r>
    <x v="61"/>
    <x v="1372"/>
    <x v="6"/>
    <n v="0"/>
    <n v="0"/>
    <n v="0"/>
    <n v="0"/>
    <n v="0"/>
    <n v="0"/>
    <n v="0"/>
    <n v="0"/>
    <n v="0"/>
    <n v="0"/>
    <n v="0"/>
    <n v="0"/>
  </r>
  <r>
    <x v="61"/>
    <x v="1373"/>
    <x v="6"/>
    <n v="0"/>
    <n v="0"/>
    <n v="0"/>
    <n v="0"/>
    <n v="0"/>
    <n v="0"/>
    <n v="0"/>
    <n v="0"/>
    <n v="0"/>
    <n v="0"/>
    <n v="0"/>
    <n v="0"/>
  </r>
  <r>
    <x v="61"/>
    <x v="1374"/>
    <x v="6"/>
    <n v="0"/>
    <n v="0"/>
    <n v="0"/>
    <n v="0"/>
    <n v="0"/>
    <n v="0"/>
    <n v="0"/>
    <n v="0"/>
    <n v="0"/>
    <n v="0"/>
    <n v="0"/>
    <n v="0"/>
  </r>
  <r>
    <x v="61"/>
    <x v="1375"/>
    <x v="6"/>
    <n v="0"/>
    <n v="0"/>
    <n v="0"/>
    <n v="0"/>
    <n v="0"/>
    <n v="0"/>
    <n v="0"/>
    <n v="0"/>
    <n v="0"/>
    <n v="0"/>
    <n v="0"/>
    <n v="0"/>
  </r>
  <r>
    <x v="61"/>
    <x v="1376"/>
    <x v="6"/>
    <n v="0"/>
    <n v="0"/>
    <n v="0"/>
    <n v="0"/>
    <n v="0"/>
    <n v="0"/>
    <n v="0"/>
    <n v="0"/>
    <n v="0"/>
    <n v="0"/>
    <n v="0"/>
    <n v="0"/>
  </r>
  <r>
    <x v="61"/>
    <x v="1377"/>
    <x v="6"/>
    <n v="1412"/>
    <n v="1412"/>
    <n v="1412"/>
    <n v="1412"/>
    <n v="1412"/>
    <n v="1412"/>
    <n v="1902"/>
    <n v="1902"/>
    <n v="1902"/>
    <n v="1902"/>
    <n v="1902"/>
    <n v="1902"/>
  </r>
  <r>
    <x v="61"/>
    <x v="1378"/>
    <x v="6"/>
    <n v="491"/>
    <n v="491"/>
    <n v="491"/>
    <n v="491"/>
    <n v="491"/>
    <n v="491"/>
    <n v="0"/>
    <n v="0"/>
    <n v="0"/>
    <n v="0"/>
    <n v="0"/>
    <n v="0"/>
  </r>
  <r>
    <x v="61"/>
    <x v="1379"/>
    <x v="6"/>
    <n v="0"/>
    <n v="0"/>
    <n v="0"/>
    <n v="0"/>
    <n v="0"/>
    <n v="0"/>
    <n v="0"/>
    <n v="0"/>
    <n v="0"/>
    <n v="0"/>
    <n v="0"/>
    <n v="0"/>
  </r>
  <r>
    <x v="61"/>
    <x v="1380"/>
    <x v="6"/>
    <n v="0"/>
    <n v="0"/>
    <n v="0"/>
    <n v="0"/>
    <n v="0"/>
    <n v="0"/>
    <n v="0"/>
    <n v="0"/>
    <n v="0"/>
    <n v="0"/>
    <n v="0"/>
    <n v="0"/>
  </r>
  <r>
    <x v="61"/>
    <x v="1381"/>
    <x v="6"/>
    <n v="0"/>
    <n v="0"/>
    <n v="0"/>
    <n v="0"/>
    <n v="0"/>
    <n v="0"/>
    <n v="0"/>
    <n v="0"/>
    <n v="0"/>
    <n v="0"/>
    <n v="0"/>
    <n v="0"/>
  </r>
  <r>
    <x v="61"/>
    <x v="1382"/>
    <x v="6"/>
    <n v="0"/>
    <n v="0"/>
    <n v="0"/>
    <n v="0"/>
    <n v="0"/>
    <n v="0"/>
    <n v="0"/>
    <n v="0"/>
    <n v="0"/>
    <n v="0"/>
    <n v="0"/>
    <n v="0"/>
  </r>
  <r>
    <x v="61"/>
    <x v="1383"/>
    <x v="6"/>
    <n v="0"/>
    <n v="0"/>
    <n v="0"/>
    <n v="0"/>
    <n v="0"/>
    <n v="0"/>
    <n v="0"/>
    <n v="0"/>
    <n v="0"/>
    <n v="0"/>
    <n v="0"/>
    <n v="0"/>
  </r>
  <r>
    <x v="61"/>
    <x v="1384"/>
    <x v="6"/>
    <n v="0"/>
    <n v="0"/>
    <n v="0"/>
    <n v="0"/>
    <n v="0"/>
    <n v="0"/>
    <n v="0"/>
    <n v="0"/>
    <n v="0"/>
    <n v="0"/>
    <n v="0"/>
    <n v="0"/>
  </r>
  <r>
    <x v="61"/>
    <x v="1385"/>
    <x v="6"/>
    <n v="0"/>
    <n v="0"/>
    <n v="0"/>
    <n v="0"/>
    <n v="0"/>
    <n v="0"/>
    <n v="0"/>
    <n v="0"/>
    <n v="0"/>
    <n v="0"/>
    <n v="0"/>
    <n v="0"/>
  </r>
  <r>
    <x v="61"/>
    <x v="1386"/>
    <x v="6"/>
    <n v="12"/>
    <n v="12"/>
    <n v="12"/>
    <n v="12"/>
    <n v="12"/>
    <n v="12"/>
    <n v="69"/>
    <n v="69"/>
    <n v="69"/>
    <n v="69"/>
    <n v="69"/>
    <n v="69"/>
  </r>
  <r>
    <x v="61"/>
    <x v="1387"/>
    <x v="6"/>
    <n v="0"/>
    <n v="0"/>
    <n v="0"/>
    <n v="0"/>
    <n v="0"/>
    <n v="0"/>
    <n v="0"/>
    <n v="0"/>
    <n v="0"/>
    <n v="0"/>
    <n v="0"/>
    <n v="0"/>
  </r>
  <r>
    <x v="61"/>
    <x v="1388"/>
    <x v="6"/>
    <n v="0"/>
    <n v="0"/>
    <n v="0"/>
    <n v="0"/>
    <n v="0"/>
    <n v="0"/>
    <n v="0"/>
    <n v="0"/>
    <n v="0"/>
    <n v="0"/>
    <n v="0"/>
    <n v="0"/>
  </r>
  <r>
    <x v="61"/>
    <x v="1389"/>
    <x v="6"/>
    <n v="1"/>
    <n v="1"/>
    <n v="1"/>
    <n v="1"/>
    <n v="1"/>
    <n v="1"/>
    <n v="204"/>
    <n v="204"/>
    <n v="204"/>
    <n v="204"/>
    <n v="204"/>
    <n v="204"/>
  </r>
  <r>
    <x v="61"/>
    <x v="1390"/>
    <x v="6"/>
    <n v="203"/>
    <n v="203"/>
    <n v="203"/>
    <n v="203"/>
    <n v="203"/>
    <n v="203"/>
    <n v="0"/>
    <n v="0"/>
    <n v="0"/>
    <n v="0"/>
    <n v="0"/>
    <n v="0"/>
  </r>
  <r>
    <x v="61"/>
    <x v="1391"/>
    <x v="6"/>
    <n v="0"/>
    <n v="0"/>
    <n v="0"/>
    <n v="0"/>
    <n v="0"/>
    <n v="0"/>
    <n v="0"/>
    <n v="0"/>
    <n v="0"/>
    <n v="0"/>
    <n v="0"/>
    <n v="0"/>
  </r>
  <r>
    <x v="61"/>
    <x v="1392"/>
    <x v="6"/>
    <n v="557"/>
    <n v="557"/>
    <n v="557"/>
    <n v="557"/>
    <n v="557"/>
    <n v="557"/>
    <n v="557"/>
    <n v="557"/>
    <n v="557"/>
    <n v="557"/>
    <n v="557"/>
    <n v="557"/>
  </r>
  <r>
    <x v="61"/>
    <x v="1393"/>
    <x v="6"/>
    <n v="0"/>
    <n v="0"/>
    <n v="0"/>
    <n v="0"/>
    <n v="0"/>
    <n v="0"/>
    <n v="0"/>
    <n v="0"/>
    <n v="0"/>
    <n v="0"/>
    <n v="0"/>
    <n v="0"/>
  </r>
  <r>
    <x v="61"/>
    <x v="1394"/>
    <x v="6"/>
    <n v="9"/>
    <n v="9"/>
    <n v="9"/>
    <n v="9"/>
    <n v="9"/>
    <n v="9"/>
    <n v="0"/>
    <n v="0"/>
    <n v="0"/>
    <n v="0"/>
    <n v="0"/>
    <n v="0"/>
  </r>
  <r>
    <x v="61"/>
    <x v="1395"/>
    <x v="6"/>
    <n v="0"/>
    <n v="0"/>
    <n v="0"/>
    <n v="0"/>
    <n v="0"/>
    <n v="0"/>
    <n v="0"/>
    <n v="0"/>
    <n v="0"/>
    <n v="0"/>
    <n v="0"/>
    <n v="0"/>
  </r>
  <r>
    <x v="61"/>
    <x v="1396"/>
    <x v="6"/>
    <n v="0"/>
    <n v="0"/>
    <n v="0"/>
    <n v="0"/>
    <n v="0"/>
    <n v="0"/>
    <n v="0"/>
    <n v="0"/>
    <n v="0"/>
    <n v="0"/>
    <n v="0"/>
    <n v="0"/>
  </r>
  <r>
    <x v="61"/>
    <x v="1397"/>
    <x v="6"/>
    <n v="101"/>
    <n v="101"/>
    <n v="101"/>
    <n v="101"/>
    <n v="101"/>
    <n v="101"/>
    <n v="110"/>
    <n v="110"/>
    <n v="110"/>
    <n v="110"/>
    <n v="110"/>
    <n v="110"/>
  </r>
  <r>
    <x v="61"/>
    <x v="1398"/>
    <x v="6"/>
    <n v="0"/>
    <n v="0"/>
    <n v="0"/>
    <n v="0"/>
    <n v="0"/>
    <n v="0"/>
    <n v="0"/>
    <n v="0"/>
    <n v="0"/>
    <n v="0"/>
    <n v="0"/>
    <n v="0"/>
  </r>
  <r>
    <x v="61"/>
    <x v="1399"/>
    <x v="6"/>
    <n v="0"/>
    <n v="0"/>
    <n v="0"/>
    <n v="0"/>
    <n v="0"/>
    <n v="0"/>
    <n v="0"/>
    <n v="0"/>
    <n v="0"/>
    <n v="0"/>
    <n v="0"/>
    <n v="0"/>
  </r>
  <r>
    <x v="61"/>
    <x v="1400"/>
    <x v="6"/>
    <n v="33"/>
    <n v="33"/>
    <n v="33"/>
    <n v="33"/>
    <n v="33"/>
    <n v="33"/>
    <n v="33"/>
    <n v="33"/>
    <n v="33"/>
    <n v="33"/>
    <n v="33"/>
    <n v="33"/>
  </r>
  <r>
    <x v="61"/>
    <x v="1401"/>
    <x v="6"/>
    <n v="0"/>
    <n v="0"/>
    <n v="0"/>
    <n v="0"/>
    <n v="0"/>
    <n v="0"/>
    <n v="0"/>
    <n v="0"/>
    <n v="0"/>
    <n v="0"/>
    <n v="0"/>
    <n v="0"/>
  </r>
  <r>
    <x v="61"/>
    <x v="1402"/>
    <x v="6"/>
    <n v="245"/>
    <n v="245"/>
    <n v="245"/>
    <n v="245"/>
    <n v="245"/>
    <n v="245"/>
    <n v="2348"/>
    <n v="2348"/>
    <n v="2348"/>
    <n v="2348"/>
    <n v="2348"/>
    <n v="2348"/>
  </r>
  <r>
    <x v="61"/>
    <x v="1403"/>
    <x v="6"/>
    <n v="2103"/>
    <n v="2103"/>
    <n v="2103"/>
    <n v="2103"/>
    <n v="2103"/>
    <n v="2103"/>
    <n v="0"/>
    <n v="0"/>
    <n v="0"/>
    <n v="0"/>
    <n v="0"/>
    <n v="0"/>
  </r>
  <r>
    <x v="61"/>
    <x v="1404"/>
    <x v="6"/>
    <n v="70"/>
    <n v="70"/>
    <n v="70"/>
    <n v="70"/>
    <n v="70"/>
    <n v="70"/>
    <n v="124"/>
    <n v="124"/>
    <n v="124"/>
    <n v="124"/>
    <n v="124"/>
    <n v="124"/>
  </r>
  <r>
    <x v="61"/>
    <x v="1405"/>
    <x v="6"/>
    <n v="0"/>
    <n v="0"/>
    <n v="0"/>
    <n v="0"/>
    <n v="0"/>
    <n v="0"/>
    <n v="0"/>
    <n v="0"/>
    <n v="0"/>
    <n v="0"/>
    <n v="0"/>
    <n v="0"/>
  </r>
  <r>
    <x v="61"/>
    <x v="1406"/>
    <x v="6"/>
    <n v="1656"/>
    <n v="1656"/>
    <n v="1656"/>
    <n v="1656"/>
    <n v="1656"/>
    <n v="1656"/>
    <n v="1656"/>
    <n v="1656"/>
    <n v="1656"/>
    <n v="1656"/>
    <n v="1656"/>
    <n v="1656"/>
  </r>
  <r>
    <x v="61"/>
    <x v="1407"/>
    <x v="6"/>
    <n v="0"/>
    <n v="0"/>
    <n v="0"/>
    <n v="0"/>
    <n v="0"/>
    <n v="0"/>
    <n v="0"/>
    <n v="0"/>
    <n v="0"/>
    <n v="0"/>
    <n v="0"/>
    <n v="0"/>
  </r>
  <r>
    <x v="61"/>
    <x v="1408"/>
    <x v="6"/>
    <n v="15928"/>
    <n v="15928"/>
    <n v="15928"/>
    <n v="15928"/>
    <n v="15928"/>
    <n v="15928"/>
    <n v="15928"/>
    <n v="15928"/>
    <n v="15928"/>
    <n v="15928"/>
    <n v="15928"/>
    <n v="15928"/>
  </r>
  <r>
    <x v="61"/>
    <x v="1409"/>
    <x v="6"/>
    <n v="0"/>
    <n v="0"/>
    <n v="0"/>
    <n v="0"/>
    <n v="0"/>
    <n v="0"/>
    <n v="0"/>
    <n v="0"/>
    <n v="0"/>
    <n v="0"/>
    <n v="0"/>
    <n v="0"/>
  </r>
  <r>
    <x v="61"/>
    <x v="1410"/>
    <x v="6"/>
    <n v="3"/>
    <n v="3"/>
    <n v="3"/>
    <n v="3"/>
    <n v="3"/>
    <n v="3"/>
    <n v="3"/>
    <n v="3"/>
    <n v="3"/>
    <n v="3"/>
    <n v="3"/>
    <n v="3"/>
  </r>
  <r>
    <x v="61"/>
    <x v="1411"/>
    <x v="6"/>
    <n v="0"/>
    <n v="0"/>
    <n v="0"/>
    <n v="0"/>
    <n v="0"/>
    <n v="0"/>
    <n v="0"/>
    <n v="0"/>
    <n v="0"/>
    <n v="0"/>
    <n v="0"/>
    <n v="0"/>
  </r>
  <r>
    <x v="61"/>
    <x v="1412"/>
    <x v="6"/>
    <n v="299"/>
    <n v="299"/>
    <n v="299"/>
    <n v="299"/>
    <n v="299"/>
    <n v="299"/>
    <n v="299"/>
    <n v="299"/>
    <n v="299"/>
    <n v="299"/>
    <n v="299"/>
    <n v="299"/>
  </r>
  <r>
    <x v="61"/>
    <x v="1413"/>
    <x v="6"/>
    <n v="0"/>
    <n v="0"/>
    <n v="0"/>
    <n v="0"/>
    <n v="0"/>
    <n v="0"/>
    <n v="0"/>
    <n v="0"/>
    <n v="0"/>
    <n v="0"/>
    <n v="0"/>
    <n v="0"/>
  </r>
  <r>
    <x v="61"/>
    <x v="1414"/>
    <x v="6"/>
    <n v="0"/>
    <n v="0"/>
    <n v="0"/>
    <n v="0"/>
    <n v="0"/>
    <n v="0"/>
    <n v="0"/>
    <n v="0"/>
    <n v="0"/>
    <n v="0"/>
    <n v="0"/>
    <n v="0"/>
  </r>
  <r>
    <x v="61"/>
    <x v="1415"/>
    <x v="6"/>
    <n v="0"/>
    <n v="0"/>
    <n v="0"/>
    <n v="0"/>
    <n v="0"/>
    <n v="0"/>
    <n v="0"/>
    <n v="0"/>
    <n v="0"/>
    <n v="0"/>
    <n v="0"/>
    <n v="0"/>
  </r>
  <r>
    <x v="61"/>
    <x v="1416"/>
    <x v="6"/>
    <n v="0"/>
    <n v="0"/>
    <n v="0"/>
    <n v="0"/>
    <n v="0"/>
    <n v="0"/>
    <n v="0"/>
    <n v="0"/>
    <n v="0"/>
    <n v="0"/>
    <n v="0"/>
    <n v="0"/>
  </r>
  <r>
    <x v="61"/>
    <x v="1417"/>
    <x v="6"/>
    <n v="0"/>
    <n v="0"/>
    <n v="0"/>
    <n v="0"/>
    <n v="0"/>
    <n v="0"/>
    <n v="0"/>
    <n v="0"/>
    <n v="0"/>
    <n v="0"/>
    <n v="0"/>
    <n v="0"/>
  </r>
  <r>
    <x v="61"/>
    <x v="1418"/>
    <x v="6"/>
    <n v="150"/>
    <n v="150"/>
    <n v="150"/>
    <n v="150"/>
    <n v="150"/>
    <n v="150"/>
    <n v="150"/>
    <n v="150"/>
    <n v="150"/>
    <n v="150"/>
    <n v="150"/>
    <n v="150"/>
  </r>
  <r>
    <x v="61"/>
    <x v="1419"/>
    <x v="6"/>
    <n v="0"/>
    <n v="0"/>
    <n v="0"/>
    <n v="0"/>
    <n v="0"/>
    <n v="0"/>
    <n v="0"/>
    <n v="0"/>
    <n v="0"/>
    <n v="0"/>
    <n v="0"/>
    <n v="0"/>
  </r>
  <r>
    <x v="61"/>
    <x v="1420"/>
    <x v="6"/>
    <n v="0"/>
    <n v="0"/>
    <n v="0"/>
    <n v="0"/>
    <n v="0"/>
    <n v="0"/>
    <n v="0"/>
    <n v="0"/>
    <n v="0"/>
    <n v="0"/>
    <n v="0"/>
    <n v="0"/>
  </r>
  <r>
    <x v="61"/>
    <x v="1421"/>
    <x v="6"/>
    <n v="70"/>
    <n v="70"/>
    <n v="70"/>
    <n v="70"/>
    <n v="70"/>
    <n v="70"/>
    <n v="426"/>
    <n v="426"/>
    <n v="426"/>
    <n v="426"/>
    <n v="426"/>
    <n v="426"/>
  </r>
  <r>
    <x v="61"/>
    <x v="1422"/>
    <x v="6"/>
    <n v="0"/>
    <n v="0"/>
    <n v="0"/>
    <n v="0"/>
    <n v="0"/>
    <n v="0"/>
    <n v="0"/>
    <n v="0"/>
    <n v="0"/>
    <n v="0"/>
    <n v="0"/>
    <n v="0"/>
  </r>
  <r>
    <x v="61"/>
    <x v="1423"/>
    <x v="6"/>
    <n v="805"/>
    <n v="805"/>
    <n v="805"/>
    <n v="805"/>
    <n v="806"/>
    <n v="806"/>
    <n v="2619"/>
    <n v="2619"/>
    <n v="2619"/>
    <n v="2619"/>
    <n v="2619"/>
    <n v="2619"/>
  </r>
  <r>
    <x v="61"/>
    <x v="1424"/>
    <x v="6"/>
    <n v="1813"/>
    <n v="1813"/>
    <n v="1813"/>
    <n v="1813"/>
    <n v="1813"/>
    <n v="1813"/>
    <n v="0"/>
    <n v="0"/>
    <n v="0"/>
    <n v="0"/>
    <n v="0"/>
    <n v="0"/>
  </r>
  <r>
    <x v="61"/>
    <x v="1425"/>
    <x v="6"/>
    <n v="0"/>
    <n v="0"/>
    <n v="0"/>
    <n v="0"/>
    <n v="0"/>
    <n v="0"/>
    <n v="0"/>
    <n v="0"/>
    <n v="0"/>
    <n v="0"/>
    <n v="0"/>
    <n v="0"/>
  </r>
  <r>
    <x v="61"/>
    <x v="1426"/>
    <x v="6"/>
    <n v="0"/>
    <n v="0"/>
    <n v="0"/>
    <n v="0"/>
    <n v="0"/>
    <n v="0"/>
    <n v="0"/>
    <n v="0"/>
    <n v="0"/>
    <n v="0"/>
    <n v="0"/>
    <n v="0"/>
  </r>
  <r>
    <x v="61"/>
    <x v="1427"/>
    <x v="6"/>
    <n v="0"/>
    <n v="0"/>
    <n v="0"/>
    <n v="0"/>
    <n v="0"/>
    <n v="0"/>
    <n v="0"/>
    <n v="0"/>
    <n v="0"/>
    <n v="0"/>
    <n v="0"/>
    <n v="0"/>
  </r>
  <r>
    <x v="61"/>
    <x v="1428"/>
    <x v="6"/>
    <n v="0"/>
    <n v="0"/>
    <n v="0"/>
    <n v="0"/>
    <n v="0"/>
    <n v="0"/>
    <n v="0"/>
    <n v="0"/>
    <n v="0"/>
    <n v="0"/>
    <n v="0"/>
    <n v="0"/>
  </r>
  <r>
    <x v="62"/>
    <x v="1429"/>
    <x v="6"/>
    <n v="0"/>
    <n v="0"/>
    <n v="0"/>
    <n v="0"/>
    <n v="0"/>
    <n v="0"/>
    <n v="1"/>
    <n v="1"/>
    <n v="1"/>
    <n v="1"/>
    <n v="1"/>
    <n v="1"/>
  </r>
  <r>
    <x v="62"/>
    <x v="1430"/>
    <x v="6"/>
    <n v="0"/>
    <n v="0"/>
    <n v="0"/>
    <n v="0"/>
    <n v="0"/>
    <n v="0"/>
    <n v="0"/>
    <n v="0"/>
    <n v="0"/>
    <n v="0"/>
    <n v="0"/>
    <n v="0"/>
  </r>
  <r>
    <x v="62"/>
    <x v="1431"/>
    <x v="6"/>
    <n v="1"/>
    <n v="1"/>
    <n v="1"/>
    <n v="1"/>
    <n v="1"/>
    <n v="1"/>
    <n v="1"/>
    <n v="1"/>
    <n v="1"/>
    <n v="1"/>
    <n v="1"/>
    <n v="1"/>
  </r>
  <r>
    <x v="62"/>
    <x v="1432"/>
    <x v="6"/>
    <n v="0"/>
    <n v="0"/>
    <n v="0"/>
    <n v="0"/>
    <n v="0"/>
    <n v="0"/>
    <n v="0"/>
    <n v="0"/>
    <n v="0"/>
    <n v="0"/>
    <n v="0"/>
    <n v="0"/>
  </r>
  <r>
    <x v="62"/>
    <x v="1433"/>
    <x v="6"/>
    <n v="231"/>
    <n v="231"/>
    <n v="231"/>
    <n v="231"/>
    <n v="231"/>
    <n v="231"/>
    <n v="269"/>
    <n v="269"/>
    <n v="269"/>
    <n v="269"/>
    <n v="269"/>
    <n v="269"/>
  </r>
  <r>
    <x v="62"/>
    <x v="1434"/>
    <x v="6"/>
    <n v="0"/>
    <n v="0"/>
    <n v="0"/>
    <n v="0"/>
    <n v="0"/>
    <n v="0"/>
    <n v="0"/>
    <n v="0"/>
    <n v="0"/>
    <n v="0"/>
    <n v="0"/>
    <n v="0"/>
  </r>
  <r>
    <x v="62"/>
    <x v="1435"/>
    <x v="6"/>
    <n v="43"/>
    <n v="43"/>
    <n v="43"/>
    <n v="43"/>
    <n v="43"/>
    <n v="43"/>
    <n v="0"/>
    <n v="0"/>
    <n v="0"/>
    <n v="0"/>
    <n v="0"/>
    <n v="0"/>
  </r>
  <r>
    <x v="62"/>
    <x v="1436"/>
    <x v="6"/>
    <n v="0"/>
    <n v="0"/>
    <n v="0"/>
    <n v="0"/>
    <n v="0"/>
    <n v="0"/>
    <n v="0"/>
    <n v="0"/>
    <n v="0"/>
    <n v="0"/>
    <n v="0"/>
    <n v="0"/>
  </r>
  <r>
    <x v="62"/>
    <x v="1437"/>
    <x v="6"/>
    <n v="1"/>
    <n v="1"/>
    <n v="1"/>
    <n v="1"/>
    <n v="1"/>
    <n v="1"/>
    <n v="1"/>
    <n v="1"/>
    <n v="1"/>
    <n v="1"/>
    <n v="1"/>
    <n v="1"/>
  </r>
  <r>
    <x v="62"/>
    <x v="1438"/>
    <x v="6"/>
    <n v="0"/>
    <n v="0"/>
    <n v="0"/>
    <n v="0"/>
    <n v="0"/>
    <n v="0"/>
    <n v="0"/>
    <n v="0"/>
    <n v="0"/>
    <n v="0"/>
    <n v="0"/>
    <n v="0"/>
  </r>
  <r>
    <x v="62"/>
    <x v="1439"/>
    <x v="6"/>
    <n v="1"/>
    <n v="1"/>
    <n v="1"/>
    <n v="1"/>
    <n v="1"/>
    <n v="1"/>
    <n v="5"/>
    <n v="5"/>
    <n v="5"/>
    <n v="5"/>
    <n v="5"/>
    <n v="5"/>
  </r>
  <r>
    <x v="62"/>
    <x v="1440"/>
    <x v="6"/>
    <n v="0"/>
    <n v="0"/>
    <n v="0"/>
    <n v="0"/>
    <n v="0"/>
    <n v="0"/>
    <n v="0"/>
    <n v="0"/>
    <n v="0"/>
    <n v="0"/>
    <n v="0"/>
    <n v="0"/>
  </r>
  <r>
    <x v="62"/>
    <x v="1441"/>
    <x v="6"/>
    <n v="0"/>
    <n v="0"/>
    <n v="0"/>
    <n v="0"/>
    <n v="0"/>
    <n v="0"/>
    <n v="0"/>
    <n v="0"/>
    <n v="0"/>
    <n v="0"/>
    <n v="0"/>
    <n v="0"/>
  </r>
  <r>
    <x v="63"/>
    <x v="1442"/>
    <x v="6"/>
    <n v="0"/>
    <n v="0"/>
    <n v="0"/>
    <n v="0"/>
    <n v="0"/>
    <n v="0"/>
    <n v="0"/>
    <n v="0"/>
    <n v="0"/>
    <n v="0"/>
    <n v="0"/>
    <n v="0"/>
  </r>
  <r>
    <x v="64"/>
    <x v="1443"/>
    <x v="7"/>
    <n v="220"/>
    <n v="220"/>
    <n v="220"/>
    <n v="220"/>
    <n v="220"/>
    <n v="220"/>
    <n v="220"/>
    <n v="220"/>
    <n v="220"/>
    <n v="220"/>
    <n v="220"/>
    <n v="220"/>
  </r>
  <r>
    <x v="65"/>
    <x v="1444"/>
    <x v="7"/>
    <n v="0"/>
    <n v="0"/>
    <n v="0"/>
    <n v="0"/>
    <n v="0"/>
    <n v="0"/>
    <n v="0"/>
    <n v="0"/>
    <n v="0"/>
    <n v="0"/>
    <n v="0"/>
    <n v="0"/>
  </r>
  <r>
    <x v="65"/>
    <x v="1445"/>
    <x v="7"/>
    <n v="0"/>
    <n v="0"/>
    <n v="0"/>
    <n v="0"/>
    <n v="0"/>
    <n v="0"/>
    <n v="0"/>
    <n v="0"/>
    <n v="0"/>
    <n v="0"/>
    <n v="0"/>
    <n v="0"/>
  </r>
  <r>
    <x v="65"/>
    <x v="1446"/>
    <x v="7"/>
    <n v="0"/>
    <n v="0"/>
    <n v="0"/>
    <n v="0"/>
    <n v="0"/>
    <n v="0"/>
    <n v="0"/>
    <n v="0"/>
    <n v="0"/>
    <n v="0"/>
    <n v="0"/>
    <n v="0"/>
  </r>
  <r>
    <x v="65"/>
    <x v="8"/>
    <x v="7"/>
    <n v="267712"/>
    <n v="265413"/>
    <n v="266292"/>
    <n v="270124"/>
    <n v="295865"/>
    <n v="320864"/>
    <n v="325643"/>
    <n v="326952"/>
    <n v="389263"/>
    <n v="438821"/>
    <n v="449226"/>
    <n v="482195"/>
  </r>
  <r>
    <x v="65"/>
    <x v="9"/>
    <x v="7"/>
    <n v="0"/>
    <n v="0"/>
    <n v="0"/>
    <n v="0"/>
    <n v="0"/>
    <n v="0"/>
    <n v="0"/>
    <n v="0"/>
    <n v="0"/>
    <n v="0"/>
    <n v="0"/>
    <n v="0"/>
  </r>
  <r>
    <x v="66"/>
    <x v="1447"/>
    <x v="7"/>
    <n v="0"/>
    <n v="0"/>
    <n v="0"/>
    <n v="0"/>
    <n v="0"/>
    <n v="0"/>
    <n v="0"/>
    <n v="0"/>
    <n v="0"/>
    <n v="0"/>
    <n v="0"/>
    <n v="0"/>
  </r>
  <r>
    <x v="67"/>
    <x v="1448"/>
    <x v="8"/>
    <n v="0"/>
    <n v="0"/>
    <n v="0"/>
    <n v="0"/>
    <n v="0"/>
    <n v="0"/>
    <n v="0"/>
    <n v="0"/>
    <n v="0"/>
    <n v="0"/>
    <n v="0"/>
    <n v="0"/>
  </r>
  <r>
    <x v="67"/>
    <x v="1449"/>
    <x v="8"/>
    <n v="14083"/>
    <n v="14083"/>
    <n v="14083"/>
    <n v="14083"/>
    <n v="14083"/>
    <n v="14083"/>
    <n v="14083"/>
    <n v="14083"/>
    <n v="14083"/>
    <n v="14083"/>
    <n v="14083"/>
    <n v="14083"/>
  </r>
  <r>
    <x v="67"/>
    <x v="1450"/>
    <x v="8"/>
    <n v="32016"/>
    <n v="32022"/>
    <n v="32022"/>
    <n v="32023"/>
    <n v="32023"/>
    <n v="32023"/>
    <n v="32024"/>
    <n v="32024"/>
    <n v="32024"/>
    <n v="32024"/>
    <n v="32024"/>
    <n v="32024"/>
  </r>
  <r>
    <x v="68"/>
    <x v="1451"/>
    <x v="8"/>
    <n v="0"/>
    <n v="0"/>
    <n v="0"/>
    <n v="0"/>
    <n v="0"/>
    <n v="0"/>
    <n v="0"/>
    <n v="0"/>
    <n v="0"/>
    <n v="0"/>
    <n v="0"/>
    <n v="0"/>
  </r>
  <r>
    <x v="68"/>
    <x v="1452"/>
    <x v="8"/>
    <n v="0"/>
    <n v="0"/>
    <n v="0"/>
    <n v="0"/>
    <n v="0"/>
    <n v="0"/>
    <n v="0"/>
    <n v="0"/>
    <n v="0"/>
    <n v="0"/>
    <n v="0"/>
    <n v="0"/>
  </r>
  <r>
    <x v="68"/>
    <x v="1453"/>
    <x v="8"/>
    <n v="26512"/>
    <n v="26512"/>
    <n v="26512"/>
    <n v="26512"/>
    <n v="26512"/>
    <n v="26512"/>
    <n v="26512"/>
    <n v="26512"/>
    <n v="26512"/>
    <n v="26512"/>
    <n v="26512"/>
    <n v="26512"/>
  </r>
  <r>
    <x v="68"/>
    <x v="1454"/>
    <x v="8"/>
    <n v="0"/>
    <n v="0"/>
    <n v="0"/>
    <n v="0"/>
    <n v="0"/>
    <n v="0"/>
    <n v="0"/>
    <n v="0"/>
    <n v="0"/>
    <n v="0"/>
    <n v="0"/>
    <n v="0"/>
  </r>
  <r>
    <x v="68"/>
    <x v="1455"/>
    <x v="8"/>
    <n v="18044"/>
    <n v="18044"/>
    <n v="18044"/>
    <n v="18044"/>
    <n v="18044"/>
    <n v="18044"/>
    <n v="18044"/>
    <n v="18044"/>
    <n v="18044"/>
    <n v="18044"/>
    <n v="18044"/>
    <n v="18044"/>
  </r>
  <r>
    <x v="68"/>
    <x v="1456"/>
    <x v="8"/>
    <n v="0"/>
    <n v="0"/>
    <n v="0"/>
    <n v="0"/>
    <n v="0"/>
    <n v="0"/>
    <n v="0"/>
    <n v="0"/>
    <n v="0"/>
    <n v="0"/>
    <n v="0"/>
    <n v="0"/>
  </r>
  <r>
    <x v="68"/>
    <x v="1457"/>
    <x v="8"/>
    <n v="21"/>
    <n v="21"/>
    <n v="21"/>
    <n v="21"/>
    <n v="21"/>
    <n v="21"/>
    <n v="21"/>
    <n v="21"/>
    <n v="21"/>
    <n v="21"/>
    <n v="21"/>
    <n v="21"/>
  </r>
  <r>
    <x v="68"/>
    <x v="1458"/>
    <x v="8"/>
    <n v="0"/>
    <n v="0"/>
    <n v="0"/>
    <n v="0"/>
    <n v="0"/>
    <n v="0"/>
    <n v="0"/>
    <n v="0"/>
    <n v="0"/>
    <n v="0"/>
    <n v="0"/>
    <n v="0"/>
  </r>
  <r>
    <x v="68"/>
    <x v="1459"/>
    <x v="8"/>
    <n v="4732"/>
    <n v="4732"/>
    <n v="4732"/>
    <n v="4732"/>
    <n v="4732"/>
    <n v="4732"/>
    <n v="4732"/>
    <n v="4732"/>
    <n v="4732"/>
    <n v="4732"/>
    <n v="4732"/>
    <n v="4732"/>
  </r>
  <r>
    <x v="68"/>
    <x v="1460"/>
    <x v="8"/>
    <n v="0"/>
    <n v="0"/>
    <n v="0"/>
    <n v="0"/>
    <n v="0"/>
    <n v="0"/>
    <n v="0"/>
    <n v="0"/>
    <n v="0"/>
    <n v="0"/>
    <n v="0"/>
    <n v="0"/>
  </r>
  <r>
    <x v="68"/>
    <x v="1461"/>
    <x v="8"/>
    <n v="967"/>
    <n v="967"/>
    <n v="967"/>
    <n v="967"/>
    <n v="967"/>
    <n v="967"/>
    <n v="967"/>
    <n v="967"/>
    <n v="967"/>
    <n v="967"/>
    <n v="967"/>
    <n v="967"/>
  </r>
  <r>
    <x v="68"/>
    <x v="1462"/>
    <x v="8"/>
    <n v="0"/>
    <n v="0"/>
    <n v="0"/>
    <n v="0"/>
    <n v="0"/>
    <n v="0"/>
    <n v="0"/>
    <n v="0"/>
    <n v="0"/>
    <n v="0"/>
    <n v="0"/>
    <n v="0"/>
  </r>
  <r>
    <x v="68"/>
    <x v="1463"/>
    <x v="8"/>
    <n v="2968"/>
    <n v="2968"/>
    <n v="2968"/>
    <n v="2968"/>
    <n v="2968"/>
    <n v="2968"/>
    <n v="2968"/>
    <n v="2968"/>
    <n v="2968"/>
    <n v="2968"/>
    <n v="2968"/>
    <n v="2968"/>
  </r>
  <r>
    <x v="68"/>
    <x v="1464"/>
    <x v="8"/>
    <n v="0"/>
    <n v="0"/>
    <n v="0"/>
    <n v="0"/>
    <n v="0"/>
    <n v="0"/>
    <n v="0"/>
    <n v="0"/>
    <n v="0"/>
    <n v="0"/>
    <n v="0"/>
    <n v="0"/>
  </r>
  <r>
    <x v="68"/>
    <x v="1465"/>
    <x v="8"/>
    <n v="3459"/>
    <n v="3459"/>
    <n v="3459"/>
    <n v="3459"/>
    <n v="3459"/>
    <n v="3459"/>
    <n v="3459"/>
    <n v="3459"/>
    <n v="3459"/>
    <n v="3459"/>
    <n v="3459"/>
    <n v="3459"/>
  </r>
  <r>
    <x v="68"/>
    <x v="1466"/>
    <x v="8"/>
    <n v="0"/>
    <n v="0"/>
    <n v="0"/>
    <n v="0"/>
    <n v="0"/>
    <n v="0"/>
    <n v="0"/>
    <n v="0"/>
    <n v="0"/>
    <n v="0"/>
    <n v="0"/>
    <n v="0"/>
  </r>
  <r>
    <x v="68"/>
    <x v="1467"/>
    <x v="8"/>
    <n v="5741"/>
    <n v="5741"/>
    <n v="5741"/>
    <n v="5741"/>
    <n v="5741"/>
    <n v="5741"/>
    <n v="5741"/>
    <n v="5741"/>
    <n v="5741"/>
    <n v="5741"/>
    <n v="5741"/>
    <n v="5741"/>
  </r>
  <r>
    <x v="68"/>
    <x v="1468"/>
    <x v="8"/>
    <n v="0"/>
    <n v="0"/>
    <n v="0"/>
    <n v="0"/>
    <n v="0"/>
    <n v="0"/>
    <n v="0"/>
    <n v="0"/>
    <n v="0"/>
    <n v="0"/>
    <n v="0"/>
    <n v="0"/>
  </r>
  <r>
    <x v="68"/>
    <x v="1469"/>
    <x v="8"/>
    <n v="1407"/>
    <n v="1407"/>
    <n v="1407"/>
    <n v="1407"/>
    <n v="1407"/>
    <n v="1407"/>
    <n v="1407"/>
    <n v="1407"/>
    <n v="1407"/>
    <n v="1407"/>
    <n v="1407"/>
    <n v="1407"/>
  </r>
  <r>
    <x v="68"/>
    <x v="1470"/>
    <x v="8"/>
    <n v="0"/>
    <n v="0"/>
    <n v="0"/>
    <n v="0"/>
    <n v="0"/>
    <n v="0"/>
    <n v="0"/>
    <n v="0"/>
    <n v="0"/>
    <n v="0"/>
    <n v="0"/>
    <n v="0"/>
  </r>
  <r>
    <x v="68"/>
    <x v="1471"/>
    <x v="8"/>
    <n v="0"/>
    <n v="0"/>
    <n v="0"/>
    <n v="0"/>
    <n v="0"/>
    <n v="0"/>
    <n v="0"/>
    <n v="0"/>
    <n v="0"/>
    <n v="0"/>
    <n v="0"/>
    <n v="0"/>
  </r>
  <r>
    <x v="68"/>
    <x v="1472"/>
    <x v="8"/>
    <n v="0"/>
    <n v="0"/>
    <n v="0"/>
    <n v="0"/>
    <n v="0"/>
    <n v="0"/>
    <n v="0"/>
    <n v="0"/>
    <n v="0"/>
    <n v="0"/>
    <n v="0"/>
    <n v="0"/>
  </r>
  <r>
    <x v="68"/>
    <x v="1473"/>
    <x v="8"/>
    <n v="26350"/>
    <n v="26460"/>
    <n v="26456"/>
    <n v="26458"/>
    <n v="26462"/>
    <n v="26462"/>
    <n v="26462"/>
    <n v="26033"/>
    <n v="26452"/>
    <n v="26425"/>
    <n v="26439"/>
    <n v="26439"/>
  </r>
  <r>
    <x v="68"/>
    <x v="1474"/>
    <x v="8"/>
    <n v="0"/>
    <n v="0"/>
    <n v="0"/>
    <n v="0"/>
    <n v="0"/>
    <n v="0"/>
    <n v="0"/>
    <n v="0"/>
    <n v="0"/>
    <n v="0"/>
    <n v="0"/>
    <n v="0"/>
  </r>
  <r>
    <x v="68"/>
    <x v="1475"/>
    <x v="8"/>
    <n v="8303"/>
    <n v="8304"/>
    <n v="8307"/>
    <n v="8327"/>
    <n v="8536"/>
    <n v="8536"/>
    <n v="8536"/>
    <n v="8537"/>
    <n v="8537"/>
    <n v="8537"/>
    <n v="8537"/>
    <n v="8537"/>
  </r>
  <r>
    <x v="68"/>
    <x v="1476"/>
    <x v="8"/>
    <n v="0"/>
    <n v="0"/>
    <n v="0"/>
    <n v="0"/>
    <n v="0"/>
    <n v="0"/>
    <n v="0"/>
    <n v="0"/>
    <n v="0"/>
    <n v="0"/>
    <n v="0"/>
    <n v="0"/>
  </r>
  <r>
    <x v="68"/>
    <x v="1477"/>
    <x v="8"/>
    <n v="0"/>
    <n v="0"/>
    <n v="0"/>
    <n v="0"/>
    <n v="0"/>
    <n v="0"/>
    <n v="0"/>
    <n v="0"/>
    <n v="0"/>
    <n v="0"/>
    <n v="0"/>
    <n v="0"/>
  </r>
  <r>
    <x v="68"/>
    <x v="1478"/>
    <x v="8"/>
    <n v="48879"/>
    <n v="48956"/>
    <n v="53581"/>
    <n v="49302"/>
    <n v="49278"/>
    <n v="49268"/>
    <n v="49266"/>
    <n v="49446"/>
    <n v="58464"/>
    <n v="58657"/>
    <n v="58833"/>
    <n v="63717"/>
  </r>
  <r>
    <x v="69"/>
    <x v="1479"/>
    <x v="8"/>
    <n v="0"/>
    <n v="0"/>
    <n v="0"/>
    <n v="0"/>
    <n v="0"/>
    <n v="0"/>
    <n v="0"/>
    <n v="0"/>
    <n v="0"/>
    <n v="0"/>
    <n v="0"/>
    <n v="0"/>
  </r>
  <r>
    <x v="69"/>
    <x v="1480"/>
    <x v="8"/>
    <n v="1175"/>
    <n v="1175"/>
    <n v="1175"/>
    <n v="1175"/>
    <n v="1175"/>
    <n v="1175"/>
    <n v="1175"/>
    <n v="1175"/>
    <n v="1175"/>
    <n v="1175"/>
    <n v="1175"/>
    <n v="1175"/>
  </r>
  <r>
    <x v="69"/>
    <x v="1481"/>
    <x v="8"/>
    <n v="0"/>
    <n v="0"/>
    <n v="0"/>
    <n v="0"/>
    <n v="0"/>
    <n v="0"/>
    <n v="0"/>
    <n v="0"/>
    <n v="0"/>
    <n v="0"/>
    <n v="0"/>
    <n v="0"/>
  </r>
  <r>
    <x v="69"/>
    <x v="1482"/>
    <x v="8"/>
    <n v="8876"/>
    <n v="8876"/>
    <n v="8876"/>
    <n v="8876"/>
    <n v="8876"/>
    <n v="8876"/>
    <n v="8876"/>
    <n v="8876"/>
    <n v="8876"/>
    <n v="8876"/>
    <n v="8876"/>
    <n v="8876"/>
  </r>
  <r>
    <x v="69"/>
    <x v="1483"/>
    <x v="8"/>
    <n v="0"/>
    <n v="0"/>
    <n v="0"/>
    <n v="0"/>
    <n v="0"/>
    <n v="0"/>
    <n v="0"/>
    <n v="0"/>
    <n v="0"/>
    <n v="0"/>
    <n v="0"/>
    <n v="0"/>
  </r>
  <r>
    <x v="69"/>
    <x v="1484"/>
    <x v="8"/>
    <n v="0"/>
    <n v="0"/>
    <n v="0"/>
    <n v="0"/>
    <n v="0"/>
    <n v="0"/>
    <n v="0"/>
    <n v="0"/>
    <n v="0"/>
    <n v="0"/>
    <n v="0"/>
    <n v="0"/>
  </r>
  <r>
    <x v="69"/>
    <x v="1485"/>
    <x v="8"/>
    <n v="0"/>
    <n v="0"/>
    <n v="0"/>
    <n v="0"/>
    <n v="0"/>
    <n v="0"/>
    <n v="0"/>
    <n v="0"/>
    <n v="0"/>
    <n v="0"/>
    <n v="0"/>
    <n v="0"/>
  </r>
  <r>
    <x v="69"/>
    <x v="1486"/>
    <x v="8"/>
    <n v="369"/>
    <n v="369"/>
    <n v="369"/>
    <n v="369"/>
    <n v="369"/>
    <n v="369"/>
    <n v="369"/>
    <n v="369"/>
    <n v="369"/>
    <n v="369"/>
    <n v="369"/>
    <n v="369"/>
  </r>
  <r>
    <x v="69"/>
    <x v="1487"/>
    <x v="8"/>
    <n v="0"/>
    <n v="0"/>
    <n v="0"/>
    <n v="0"/>
    <n v="0"/>
    <n v="0"/>
    <n v="0"/>
    <n v="0"/>
    <n v="0"/>
    <n v="0"/>
    <n v="0"/>
    <n v="0"/>
  </r>
  <r>
    <x v="69"/>
    <x v="1488"/>
    <x v="8"/>
    <n v="113"/>
    <n v="113"/>
    <n v="113"/>
    <n v="113"/>
    <n v="113"/>
    <n v="113"/>
    <n v="113"/>
    <n v="113"/>
    <n v="113"/>
    <n v="113"/>
    <n v="113"/>
    <n v="113"/>
  </r>
  <r>
    <x v="69"/>
    <x v="1489"/>
    <x v="8"/>
    <n v="0"/>
    <n v="0"/>
    <n v="0"/>
    <n v="0"/>
    <n v="0"/>
    <n v="0"/>
    <n v="0"/>
    <n v="0"/>
    <n v="0"/>
    <n v="0"/>
    <n v="0"/>
    <n v="0"/>
  </r>
  <r>
    <x v="69"/>
    <x v="1490"/>
    <x v="8"/>
    <n v="0"/>
    <n v="0"/>
    <n v="0"/>
    <n v="0"/>
    <n v="0"/>
    <n v="0"/>
    <n v="0"/>
    <n v="0"/>
    <n v="0"/>
    <n v="0"/>
    <n v="0"/>
    <n v="0"/>
  </r>
  <r>
    <x v="69"/>
    <x v="1491"/>
    <x v="8"/>
    <n v="9522"/>
    <n v="9522"/>
    <n v="9522"/>
    <n v="9522"/>
    <n v="9522"/>
    <n v="9522"/>
    <n v="0"/>
    <n v="0"/>
    <n v="0"/>
    <n v="0"/>
    <n v="0"/>
    <n v="0"/>
  </r>
  <r>
    <x v="69"/>
    <x v="1492"/>
    <x v="8"/>
    <n v="0"/>
    <n v="0"/>
    <n v="0"/>
    <n v="0"/>
    <n v="0"/>
    <n v="0"/>
    <n v="0"/>
    <n v="0"/>
    <n v="0"/>
    <n v="0"/>
    <n v="0"/>
    <n v="0"/>
  </r>
  <r>
    <x v="69"/>
    <x v="1493"/>
    <x v="8"/>
    <n v="0"/>
    <n v="0"/>
    <n v="0"/>
    <n v="0"/>
    <n v="0"/>
    <n v="0"/>
    <n v="0"/>
    <n v="0"/>
    <n v="0"/>
    <n v="0"/>
    <n v="0"/>
    <n v="0"/>
  </r>
  <r>
    <x v="69"/>
    <x v="1494"/>
    <x v="8"/>
    <n v="0"/>
    <n v="0"/>
    <n v="0"/>
    <n v="0"/>
    <n v="0"/>
    <n v="0"/>
    <n v="0"/>
    <n v="0"/>
    <n v="0"/>
    <n v="0"/>
    <n v="0"/>
    <n v="0"/>
  </r>
  <r>
    <x v="69"/>
    <x v="1495"/>
    <x v="8"/>
    <n v="22904"/>
    <n v="22904"/>
    <n v="22904"/>
    <n v="22904"/>
    <n v="22904"/>
    <n v="22904"/>
    <n v="22904"/>
    <n v="22904"/>
    <n v="22904"/>
    <n v="22904"/>
    <n v="22904"/>
    <n v="22904"/>
  </r>
  <r>
    <x v="69"/>
    <x v="1496"/>
    <x v="8"/>
    <n v="0"/>
    <n v="0"/>
    <n v="0"/>
    <n v="0"/>
    <n v="0"/>
    <n v="0"/>
    <n v="0"/>
    <n v="0"/>
    <n v="0"/>
    <n v="0"/>
    <n v="0"/>
    <n v="0"/>
  </r>
  <r>
    <x v="69"/>
    <x v="1497"/>
    <x v="8"/>
    <n v="0"/>
    <n v="0"/>
    <n v="0"/>
    <n v="0"/>
    <n v="0"/>
    <n v="0"/>
    <n v="0"/>
    <n v="0"/>
    <n v="0"/>
    <n v="0"/>
    <n v="0"/>
    <n v="0"/>
  </r>
  <r>
    <x v="69"/>
    <x v="1498"/>
    <x v="8"/>
    <n v="0"/>
    <n v="0"/>
    <n v="0"/>
    <n v="0"/>
    <n v="0"/>
    <n v="0"/>
    <n v="0"/>
    <n v="0"/>
    <n v="0"/>
    <n v="0"/>
    <n v="0"/>
    <n v="0"/>
  </r>
  <r>
    <x v="69"/>
    <x v="1499"/>
    <x v="8"/>
    <n v="3421"/>
    <n v="3421"/>
    <n v="3421"/>
    <n v="3421"/>
    <n v="3421"/>
    <n v="3421"/>
    <n v="3421"/>
    <n v="3421"/>
    <n v="3421"/>
    <n v="3421"/>
    <n v="3421"/>
    <n v="3421"/>
  </r>
  <r>
    <x v="69"/>
    <x v="1500"/>
    <x v="8"/>
    <n v="0"/>
    <n v="0"/>
    <n v="0"/>
    <n v="0"/>
    <n v="0"/>
    <n v="0"/>
    <n v="0"/>
    <n v="0"/>
    <n v="0"/>
    <n v="0"/>
    <n v="0"/>
    <n v="0"/>
  </r>
  <r>
    <x v="69"/>
    <x v="1501"/>
    <x v="8"/>
    <n v="0"/>
    <n v="0"/>
    <n v="0"/>
    <n v="0"/>
    <n v="0"/>
    <n v="0"/>
    <n v="0"/>
    <n v="0"/>
    <n v="0"/>
    <n v="0"/>
    <n v="0"/>
    <n v="0"/>
  </r>
  <r>
    <x v="69"/>
    <x v="1502"/>
    <x v="8"/>
    <n v="0"/>
    <n v="0"/>
    <n v="0"/>
    <n v="0"/>
    <n v="0"/>
    <n v="0"/>
    <n v="0"/>
    <n v="0"/>
    <n v="0"/>
    <n v="0"/>
    <n v="0"/>
    <n v="0"/>
  </r>
  <r>
    <x v="70"/>
    <x v="1503"/>
    <x v="8"/>
    <n v="0"/>
    <n v="0"/>
    <n v="0"/>
    <n v="0"/>
    <n v="0"/>
    <n v="0"/>
    <n v="0"/>
    <n v="0"/>
    <n v="0"/>
    <n v="0"/>
    <n v="0"/>
    <n v="0"/>
  </r>
  <r>
    <x v="70"/>
    <x v="1504"/>
    <x v="8"/>
    <n v="12421"/>
    <n v="12415"/>
    <n v="12464"/>
    <n v="12464"/>
    <n v="12462"/>
    <n v="12462"/>
    <n v="23949"/>
    <n v="23949"/>
    <n v="23949"/>
    <n v="23949"/>
    <n v="23949"/>
    <n v="28295"/>
  </r>
  <r>
    <x v="70"/>
    <x v="1505"/>
    <x v="8"/>
    <n v="0"/>
    <n v="0"/>
    <n v="0"/>
    <n v="0"/>
    <n v="0"/>
    <n v="0"/>
    <n v="0"/>
    <n v="0"/>
    <n v="0"/>
    <n v="0"/>
    <n v="0"/>
    <n v="0"/>
  </r>
  <r>
    <x v="70"/>
    <x v="1506"/>
    <x v="8"/>
    <n v="11487"/>
    <n v="11487"/>
    <n v="11487"/>
    <n v="11487"/>
    <n v="11487"/>
    <n v="11487"/>
    <n v="0"/>
    <n v="0"/>
    <n v="0"/>
    <n v="0"/>
    <n v="0"/>
    <n v="0"/>
  </r>
  <r>
    <x v="70"/>
    <x v="1507"/>
    <x v="8"/>
    <n v="0"/>
    <n v="0"/>
    <n v="0"/>
    <n v="0"/>
    <n v="0"/>
    <n v="0"/>
    <n v="0"/>
    <n v="0"/>
    <n v="0"/>
    <n v="0"/>
    <n v="0"/>
    <n v="0"/>
  </r>
  <r>
    <x v="70"/>
    <x v="1508"/>
    <x v="8"/>
    <n v="89824"/>
    <n v="90195"/>
    <n v="90357"/>
    <n v="90371"/>
    <n v="84439"/>
    <n v="84984"/>
    <n v="86123"/>
    <n v="88868"/>
    <n v="91416"/>
    <n v="93450"/>
    <n v="93419"/>
    <n v="105830"/>
  </r>
  <r>
    <x v="70"/>
    <x v="1509"/>
    <x v="8"/>
    <n v="0"/>
    <n v="0"/>
    <n v="0"/>
    <n v="0"/>
    <n v="0"/>
    <n v="0"/>
    <n v="0"/>
    <n v="0"/>
    <n v="0"/>
    <n v="0"/>
    <n v="0"/>
    <n v="0"/>
  </r>
  <r>
    <x v="70"/>
    <x v="1510"/>
    <x v="8"/>
    <n v="0"/>
    <n v="0"/>
    <n v="0"/>
    <n v="0"/>
    <n v="0"/>
    <n v="0"/>
    <n v="0"/>
    <n v="0"/>
    <n v="0"/>
    <n v="0"/>
    <n v="0"/>
    <n v="0"/>
  </r>
  <r>
    <x v="70"/>
    <x v="1511"/>
    <x v="8"/>
    <n v="0"/>
    <n v="0"/>
    <n v="0"/>
    <n v="0"/>
    <n v="0"/>
    <n v="0"/>
    <n v="0"/>
    <n v="0"/>
    <n v="0"/>
    <n v="0"/>
    <n v="0"/>
    <n v="0"/>
  </r>
  <r>
    <x v="70"/>
    <x v="1512"/>
    <x v="8"/>
    <n v="0"/>
    <n v="0"/>
    <n v="0"/>
    <n v="0"/>
    <n v="0"/>
    <n v="0"/>
    <n v="0"/>
    <n v="0"/>
    <n v="0"/>
    <n v="0"/>
    <n v="0"/>
    <n v="0"/>
  </r>
  <r>
    <x v="70"/>
    <x v="1513"/>
    <x v="8"/>
    <n v="0"/>
    <n v="0"/>
    <n v="0"/>
    <n v="0"/>
    <n v="0"/>
    <n v="0"/>
    <n v="0"/>
    <n v="0"/>
    <n v="0"/>
    <n v="0"/>
    <n v="0"/>
    <n v="0"/>
  </r>
  <r>
    <x v="70"/>
    <x v="1514"/>
    <x v="8"/>
    <n v="0"/>
    <n v="0"/>
    <n v="0"/>
    <n v="0"/>
    <n v="0"/>
    <n v="0"/>
    <n v="0"/>
    <n v="0"/>
    <n v="0"/>
    <n v="0"/>
    <n v="0"/>
    <n v="0"/>
  </r>
  <r>
    <x v="71"/>
    <x v="1515"/>
    <x v="8"/>
    <n v="4206"/>
    <n v="4201"/>
    <n v="3906"/>
    <n v="3906"/>
    <n v="3906"/>
    <n v="3906"/>
    <n v="3906"/>
    <n v="3906"/>
    <n v="3906"/>
    <n v="3906"/>
    <n v="4057"/>
    <n v="4057"/>
  </r>
  <r>
    <x v="71"/>
    <x v="1516"/>
    <x v="8"/>
    <n v="0"/>
    <n v="0"/>
    <n v="0"/>
    <n v="0"/>
    <n v="0"/>
    <n v="0"/>
    <n v="0"/>
    <n v="0"/>
    <n v="0"/>
    <n v="0"/>
    <n v="0"/>
    <n v="0"/>
  </r>
  <r>
    <x v="71"/>
    <x v="1517"/>
    <x v="8"/>
    <n v="3"/>
    <n v="3"/>
    <n v="3"/>
    <n v="3"/>
    <n v="3"/>
    <n v="3"/>
    <n v="0"/>
    <n v="0"/>
    <n v="0"/>
    <n v="0"/>
    <n v="0"/>
    <n v="0"/>
  </r>
  <r>
    <x v="71"/>
    <x v="1518"/>
    <x v="8"/>
    <n v="0"/>
    <n v="0"/>
    <n v="0"/>
    <n v="0"/>
    <n v="0"/>
    <n v="0"/>
    <n v="0"/>
    <n v="0"/>
    <n v="0"/>
    <n v="0"/>
    <n v="0"/>
    <n v="0"/>
  </r>
  <r>
    <x v="71"/>
    <x v="1519"/>
    <x v="8"/>
    <n v="1509"/>
    <n v="1509"/>
    <n v="1509"/>
    <n v="1509"/>
    <n v="1509"/>
    <n v="1509"/>
    <n v="1509"/>
    <n v="1509"/>
    <n v="1509"/>
    <n v="1509"/>
    <n v="1509"/>
    <n v="1509"/>
  </r>
  <r>
    <x v="71"/>
    <x v="1520"/>
    <x v="8"/>
    <n v="0"/>
    <n v="0"/>
    <n v="0"/>
    <n v="0"/>
    <n v="0"/>
    <n v="0"/>
    <n v="0"/>
    <n v="0"/>
    <n v="0"/>
    <n v="0"/>
    <n v="0"/>
    <n v="0"/>
  </r>
  <r>
    <x v="71"/>
    <x v="1521"/>
    <x v="8"/>
    <n v="833"/>
    <n v="833"/>
    <n v="833"/>
    <n v="833"/>
    <n v="833"/>
    <n v="833"/>
    <n v="833"/>
    <n v="833"/>
    <n v="833"/>
    <n v="833"/>
    <n v="833"/>
    <n v="833"/>
  </r>
  <r>
    <x v="71"/>
    <x v="1522"/>
    <x v="8"/>
    <n v="0"/>
    <n v="0"/>
    <n v="0"/>
    <n v="0"/>
    <n v="0"/>
    <n v="0"/>
    <n v="0"/>
    <n v="0"/>
    <n v="0"/>
    <n v="0"/>
    <n v="0"/>
    <n v="0"/>
  </r>
  <r>
    <x v="72"/>
    <x v="1523"/>
    <x v="8"/>
    <n v="54"/>
    <n v="54"/>
    <n v="54"/>
    <n v="54"/>
    <n v="54"/>
    <n v="54"/>
    <n v="93"/>
    <n v="93"/>
    <n v="93"/>
    <n v="93"/>
    <n v="93"/>
    <n v="93"/>
  </r>
  <r>
    <x v="72"/>
    <x v="1524"/>
    <x v="8"/>
    <n v="0"/>
    <n v="0"/>
    <n v="0"/>
    <n v="0"/>
    <n v="0"/>
    <n v="0"/>
    <n v="0"/>
    <n v="0"/>
    <n v="0"/>
    <n v="0"/>
    <n v="0"/>
    <n v="0"/>
  </r>
  <r>
    <x v="72"/>
    <x v="1525"/>
    <x v="8"/>
    <n v="39"/>
    <n v="39"/>
    <n v="39"/>
    <n v="39"/>
    <n v="39"/>
    <n v="39"/>
    <n v="0"/>
    <n v="0"/>
    <n v="0"/>
    <n v="0"/>
    <n v="0"/>
    <n v="0"/>
  </r>
  <r>
    <x v="72"/>
    <x v="1526"/>
    <x v="8"/>
    <n v="0"/>
    <n v="0"/>
    <n v="0"/>
    <n v="0"/>
    <n v="0"/>
    <n v="0"/>
    <n v="0"/>
    <n v="0"/>
    <n v="0"/>
    <n v="0"/>
    <n v="0"/>
    <n v="0"/>
  </r>
  <r>
    <x v="73"/>
    <x v="1527"/>
    <x v="8"/>
    <n v="1139"/>
    <n v="1139"/>
    <n v="1139"/>
    <n v="1139"/>
    <n v="1139"/>
    <n v="1139"/>
    <n v="1515"/>
    <n v="1515"/>
    <n v="1515"/>
    <n v="1515"/>
    <n v="1515"/>
    <n v="1515"/>
  </r>
  <r>
    <x v="73"/>
    <x v="1528"/>
    <x v="8"/>
    <n v="0"/>
    <n v="0"/>
    <n v="0"/>
    <n v="0"/>
    <n v="0"/>
    <n v="0"/>
    <n v="0"/>
    <n v="0"/>
    <n v="0"/>
    <n v="0"/>
    <n v="0"/>
    <n v="0"/>
  </r>
  <r>
    <x v="73"/>
    <x v="1529"/>
    <x v="8"/>
    <n v="376"/>
    <n v="376"/>
    <n v="376"/>
    <n v="376"/>
    <n v="376"/>
    <n v="376"/>
    <n v="0"/>
    <n v="0"/>
    <n v="0"/>
    <n v="0"/>
    <n v="0"/>
    <n v="0"/>
  </r>
  <r>
    <x v="73"/>
    <x v="1530"/>
    <x v="8"/>
    <n v="0"/>
    <n v="0"/>
    <n v="0"/>
    <n v="0"/>
    <n v="0"/>
    <n v="0"/>
    <n v="0"/>
    <n v="0"/>
    <n v="0"/>
    <n v="0"/>
    <n v="0"/>
    <n v="0"/>
  </r>
  <r>
    <x v="73"/>
    <x v="1531"/>
    <x v="8"/>
    <n v="0"/>
    <n v="0"/>
    <n v="0"/>
    <n v="0"/>
    <n v="0"/>
    <n v="0"/>
    <n v="0"/>
    <n v="0"/>
    <n v="0"/>
    <n v="0"/>
    <n v="0"/>
    <n v="0"/>
  </r>
  <r>
    <x v="73"/>
    <x v="1532"/>
    <x v="8"/>
    <n v="0"/>
    <n v="0"/>
    <n v="0"/>
    <n v="0"/>
    <n v="0"/>
    <n v="0"/>
    <n v="0"/>
    <n v="0"/>
    <n v="0"/>
    <n v="0"/>
    <n v="0"/>
    <n v="0"/>
  </r>
  <r>
    <x v="74"/>
    <x v="1533"/>
    <x v="8"/>
    <n v="0"/>
    <n v="0"/>
    <n v="0"/>
    <n v="0"/>
    <n v="0"/>
    <n v="0"/>
    <n v="0"/>
    <n v="0"/>
    <n v="0"/>
    <n v="0"/>
    <n v="0"/>
    <n v="0"/>
  </r>
  <r>
    <x v="75"/>
    <x v="1534"/>
    <x v="8"/>
    <n v="410"/>
    <n v="415"/>
    <n v="710"/>
    <n v="710"/>
    <n v="710"/>
    <n v="710"/>
    <n v="710"/>
    <n v="710"/>
    <n v="710"/>
    <n v="710"/>
    <n v="727"/>
    <n v="727"/>
  </r>
  <r>
    <x v="75"/>
    <x v="1535"/>
    <x v="8"/>
    <n v="0"/>
    <n v="0"/>
    <n v="0"/>
    <n v="0"/>
    <n v="0"/>
    <n v="0"/>
    <n v="0"/>
    <n v="0"/>
    <n v="0"/>
    <n v="0"/>
    <n v="0"/>
    <n v="0"/>
  </r>
  <r>
    <x v="75"/>
    <x v="1536"/>
    <x v="8"/>
    <n v="0"/>
    <n v="0"/>
    <n v="0"/>
    <n v="0"/>
    <n v="0"/>
    <n v="0"/>
    <n v="0"/>
    <n v="0"/>
    <n v="0"/>
    <n v="0"/>
    <n v="0"/>
    <n v="0"/>
  </r>
  <r>
    <x v="76"/>
    <x v="1537"/>
    <x v="8"/>
    <n v="0"/>
    <n v="0"/>
    <n v="0"/>
    <n v="0"/>
    <n v="0"/>
    <n v="0"/>
    <n v="0"/>
    <n v="0"/>
    <n v="0"/>
    <n v="0"/>
    <n v="0"/>
    <n v="0"/>
  </r>
  <r>
    <x v="76"/>
    <x v="1538"/>
    <x v="8"/>
    <n v="0"/>
    <n v="0"/>
    <n v="0"/>
    <n v="0"/>
    <n v="0"/>
    <n v="0"/>
    <n v="0"/>
    <n v="0"/>
    <n v="0"/>
    <n v="0"/>
    <n v="0"/>
    <n v="0"/>
  </r>
  <r>
    <x v="76"/>
    <x v="1539"/>
    <x v="8"/>
    <n v="0"/>
    <n v="0"/>
    <n v="0"/>
    <n v="0"/>
    <n v="0"/>
    <n v="0"/>
    <n v="0"/>
    <n v="0"/>
    <n v="0"/>
    <n v="0"/>
    <n v="0"/>
    <n v="0"/>
  </r>
  <r>
    <x v="76"/>
    <x v="1540"/>
    <x v="8"/>
    <n v="3993"/>
    <n v="4812"/>
    <n v="4804"/>
    <n v="4804"/>
    <n v="4804"/>
    <n v="4804"/>
    <n v="4804"/>
    <n v="11873"/>
    <n v="11873"/>
    <n v="11873"/>
    <n v="11873"/>
    <n v="11873"/>
  </r>
  <r>
    <x v="76"/>
    <x v="1541"/>
    <x v="8"/>
    <n v="62205"/>
    <n v="65918"/>
    <n v="65942"/>
    <n v="66309"/>
    <n v="66397"/>
    <n v="66431"/>
    <n v="75669"/>
    <n v="69057"/>
    <n v="69088"/>
    <n v="69091"/>
    <n v="69108"/>
    <n v="71051"/>
  </r>
  <r>
    <x v="76"/>
    <x v="1542"/>
    <x v="8"/>
    <n v="0"/>
    <n v="0"/>
    <n v="0"/>
    <n v="0"/>
    <n v="0"/>
    <n v="0"/>
    <n v="0"/>
    <n v="0"/>
    <n v="0"/>
    <n v="0"/>
    <n v="0"/>
    <n v="0"/>
  </r>
  <r>
    <x v="76"/>
    <x v="1543"/>
    <x v="8"/>
    <n v="10883"/>
    <n v="10883"/>
    <n v="10883"/>
    <n v="10883"/>
    <n v="10603"/>
    <n v="9222"/>
    <n v="0"/>
    <n v="0"/>
    <n v="0"/>
    <n v="0"/>
    <n v="0"/>
    <n v="0"/>
  </r>
  <r>
    <x v="76"/>
    <x v="1544"/>
    <x v="8"/>
    <n v="0"/>
    <n v="0"/>
    <n v="0"/>
    <n v="0"/>
    <n v="0"/>
    <n v="0"/>
    <n v="0"/>
    <n v="0"/>
    <n v="0"/>
    <n v="0"/>
    <n v="0"/>
    <n v="0"/>
  </r>
  <r>
    <x v="76"/>
    <x v="1545"/>
    <x v="8"/>
    <n v="0"/>
    <n v="0"/>
    <n v="0"/>
    <n v="0"/>
    <n v="0"/>
    <n v="0"/>
    <n v="0"/>
    <n v="0"/>
    <n v="0"/>
    <n v="0"/>
    <n v="0"/>
    <n v="0"/>
  </r>
  <r>
    <x v="76"/>
    <x v="1546"/>
    <x v="8"/>
    <n v="0"/>
    <n v="0"/>
    <n v="0"/>
    <n v="0"/>
    <n v="0"/>
    <n v="0"/>
    <n v="0"/>
    <n v="0"/>
    <n v="0"/>
    <n v="0"/>
    <n v="0"/>
    <n v="0"/>
  </r>
  <r>
    <x v="77"/>
    <x v="1547"/>
    <x v="8"/>
    <n v="632"/>
    <n v="632"/>
    <n v="632"/>
    <n v="632"/>
    <n v="632"/>
    <n v="632"/>
    <n v="1058"/>
    <n v="1058"/>
    <n v="1058"/>
    <n v="1058"/>
    <n v="1058"/>
    <n v="1058"/>
  </r>
  <r>
    <x v="77"/>
    <x v="1548"/>
    <x v="8"/>
    <n v="0"/>
    <n v="0"/>
    <n v="0"/>
    <n v="0"/>
    <n v="0"/>
    <n v="0"/>
    <n v="0"/>
    <n v="0"/>
    <n v="0"/>
    <n v="0"/>
    <n v="0"/>
    <n v="0"/>
  </r>
  <r>
    <x v="77"/>
    <x v="1549"/>
    <x v="8"/>
    <n v="426"/>
    <n v="426"/>
    <n v="426"/>
    <n v="426"/>
    <n v="426"/>
    <n v="426"/>
    <n v="0"/>
    <n v="0"/>
    <n v="0"/>
    <n v="0"/>
    <n v="0"/>
    <n v="0"/>
  </r>
  <r>
    <x v="77"/>
    <x v="1550"/>
    <x v="8"/>
    <n v="0"/>
    <n v="0"/>
    <n v="0"/>
    <n v="0"/>
    <n v="0"/>
    <n v="0"/>
    <n v="0"/>
    <n v="0"/>
    <n v="0"/>
    <n v="0"/>
    <n v="0"/>
    <n v="0"/>
  </r>
  <r>
    <x v="77"/>
    <x v="1551"/>
    <x v="8"/>
    <n v="0"/>
    <n v="0"/>
    <n v="0"/>
    <n v="0"/>
    <n v="0"/>
    <n v="0"/>
    <n v="0"/>
    <n v="0"/>
    <n v="0"/>
    <n v="0"/>
    <n v="0"/>
    <n v="0"/>
  </r>
  <r>
    <x v="78"/>
    <x v="1552"/>
    <x v="8"/>
    <n v="0"/>
    <n v="0"/>
    <n v="0"/>
    <n v="0"/>
    <n v="0"/>
    <n v="0"/>
    <n v="0"/>
    <n v="0"/>
    <n v="0"/>
    <n v="0"/>
    <n v="0"/>
    <n v="501"/>
  </r>
  <r>
    <x v="3"/>
    <x v="1553"/>
    <x v="8"/>
    <n v="0"/>
    <n v="0"/>
    <n v="0"/>
    <n v="0"/>
    <n v="0"/>
    <n v="0"/>
    <n v="0"/>
    <n v="0"/>
    <n v="0"/>
    <n v="0"/>
    <n v="0"/>
    <n v="0"/>
  </r>
  <r>
    <x v="3"/>
    <x v="1554"/>
    <x v="8"/>
    <n v="0"/>
    <n v="0"/>
    <n v="0"/>
    <n v="0"/>
    <n v="0"/>
    <n v="0"/>
    <n v="0"/>
    <n v="0"/>
    <n v="0"/>
    <n v="0"/>
    <n v="0"/>
    <n v="0"/>
  </r>
  <r>
    <x v="3"/>
    <x v="1555"/>
    <x v="8"/>
    <n v="0"/>
    <n v="0"/>
    <n v="0"/>
    <n v="0"/>
    <n v="0"/>
    <n v="0"/>
    <n v="0"/>
    <n v="0"/>
    <n v="0"/>
    <n v="0"/>
    <n v="0"/>
    <n v="0"/>
  </r>
  <r>
    <x v="3"/>
    <x v="1556"/>
    <x v="8"/>
    <n v="0"/>
    <n v="0"/>
    <n v="0"/>
    <n v="0"/>
    <n v="0"/>
    <n v="0"/>
    <n v="0"/>
    <n v="0"/>
    <n v="0"/>
    <n v="0"/>
    <n v="0"/>
    <n v="0"/>
  </r>
  <r>
    <x v="3"/>
    <x v="1557"/>
    <x v="8"/>
    <n v="907"/>
    <n v="907"/>
    <n v="907"/>
    <n v="907"/>
    <n v="907"/>
    <n v="907"/>
    <n v="907"/>
    <n v="907"/>
    <n v="907"/>
    <n v="907"/>
    <n v="907"/>
    <n v="907"/>
  </r>
  <r>
    <x v="3"/>
    <x v="1558"/>
    <x v="8"/>
    <n v="890"/>
    <n v="890"/>
    <n v="890"/>
    <n v="890"/>
    <n v="890"/>
    <n v="890"/>
    <n v="890"/>
    <n v="890"/>
    <n v="890"/>
    <n v="890"/>
    <n v="890"/>
    <n v="890"/>
  </r>
  <r>
    <x v="3"/>
    <x v="1559"/>
    <x v="8"/>
    <n v="0"/>
    <n v="0"/>
    <n v="398"/>
    <n v="398"/>
    <n v="398"/>
    <n v="398"/>
    <n v="398"/>
    <n v="398"/>
    <n v="398"/>
    <n v="398"/>
    <n v="398"/>
    <n v="398"/>
  </r>
  <r>
    <x v="3"/>
    <x v="1560"/>
    <x v="8"/>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7"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2" firstHeaderRow="1" firstDataRow="1" firstDataCol="1"/>
  <pivotFields count="17">
    <pivotField axis="axisRow" showAll="0" sortType="ascending">
      <items count="79">
        <item x="64"/>
        <item x="65"/>
        <item x="67"/>
        <item x="68"/>
        <item x="69"/>
        <item x="70"/>
        <item x="71"/>
        <item x="72"/>
        <item x="73"/>
        <item x="74"/>
        <item x="75"/>
        <item x="76"/>
        <item x="77"/>
        <item x="3"/>
        <item x="0"/>
        <item x="1"/>
        <item x="2"/>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6"/>
        <item x="19"/>
        <item t="default"/>
      </items>
    </pivotField>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s>
  <rowFields count="1">
    <field x="0"/>
  </rowFields>
  <rowItems count="7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t="grand">
      <x/>
    </i>
  </rowItems>
  <colItems count="1">
    <i/>
  </colItems>
  <dataFields count="1">
    <dataField name="Sum of AMA Dec 2018" fld="16" baseField="0" baseItem="0"/>
  </dataFields>
  <formats count="5">
    <format dxfId="17">
      <pivotArea outline="0" collapsedLevelsAreSubtotals="1" fieldPosition="0"/>
    </format>
    <format dxfId="16">
      <pivotArea dataOnly="0" labelOnly="1" outline="0" axis="axisValues" fieldPosition="0"/>
    </format>
    <format dxfId="15">
      <pivotArea dataOnly="0" fieldPosition="0">
        <references count="1">
          <reference field="0" count="13">
            <x v="0"/>
            <x v="1"/>
            <x v="2"/>
            <x v="3"/>
            <x v="4"/>
            <x v="5"/>
            <x v="6"/>
            <x v="7"/>
            <x v="8"/>
            <x v="9"/>
            <x v="10"/>
            <x v="11"/>
            <x v="12"/>
          </reference>
        </references>
      </pivotArea>
    </format>
    <format dxfId="14">
      <pivotArea grandRow="1" outline="0" collapsedLevelsAreSubtotals="1" fieldPosition="0"/>
    </format>
    <format dxfId="1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3" firstHeaderRow="1" firstDataRow="1" firstDataCol="1"/>
  <pivotFields count="17">
    <pivotField axis="axisRow" showAll="0">
      <items count="80">
        <item x="65"/>
        <item x="66"/>
        <item x="68"/>
        <item x="69"/>
        <item x="70"/>
        <item x="71"/>
        <item x="72"/>
        <item x="73"/>
        <item x="74"/>
        <item x="75"/>
        <item x="76"/>
        <item x="77"/>
        <item x="78"/>
        <item x="4"/>
        <item x="0"/>
        <item x="1"/>
        <item x="2"/>
        <item x="5"/>
        <item x="6"/>
        <item x="7"/>
        <item x="8"/>
        <item x="9"/>
        <item x="10"/>
        <item x="11"/>
        <item x="12"/>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6"/>
        <item x="57"/>
        <item x="58"/>
        <item x="59"/>
        <item x="60"/>
        <item x="61"/>
        <item x="62"/>
        <item x="63"/>
        <item x="64"/>
        <item x="67"/>
        <item x="3"/>
        <item x="20"/>
        <item x="5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Items count="1">
    <i/>
  </colItems>
  <dataFields count="1">
    <dataField name="Sum of AMA Dec 2018" fld="16" baseField="0" baseItem="0" numFmtId="165"/>
  </dataFields>
  <formats count="9">
    <format dxfId="12">
      <pivotArea outline="0" collapsedLevelsAreSubtotals="1" fieldPosition="0"/>
    </format>
    <format dxfId="11">
      <pivotArea dataOnly="0" labelOnly="1" outline="0" axis="axisValues" fieldPosition="0"/>
    </format>
    <format dxfId="10">
      <pivotArea collapsedLevelsAreSubtotals="1" fieldPosition="0">
        <references count="1">
          <reference field="0" count="1">
            <x v="13"/>
          </reference>
        </references>
      </pivotArea>
    </format>
    <format dxfId="9">
      <pivotArea dataOnly="0" labelOnly="1" fieldPosition="0">
        <references count="1">
          <reference field="0" count="1">
            <x v="13"/>
          </reference>
        </references>
      </pivotArea>
    </format>
    <format dxfId="8">
      <pivotArea collapsedLevelsAreSubtotals="1" fieldPosition="0">
        <references count="1">
          <reference field="0" count="1">
            <x v="13"/>
          </reference>
        </references>
      </pivotArea>
    </format>
    <format dxfId="7">
      <pivotArea outline="0" collapsedLevelsAreSubtotals="1" fieldPosition="0"/>
    </format>
    <format dxfId="6">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
      <pivotArea dataOnly="0" labelOnly="1" fieldPosition="0">
        <references count="1">
          <reference field="0" count="29">
            <x v="50"/>
            <x v="51"/>
            <x v="52"/>
            <x v="53"/>
            <x v="54"/>
            <x v="55"/>
            <x v="56"/>
            <x v="57"/>
            <x v="58"/>
            <x v="59"/>
            <x v="60"/>
            <x v="61"/>
            <x v="62"/>
            <x v="63"/>
            <x v="64"/>
            <x v="65"/>
            <x v="66"/>
            <x v="67"/>
            <x v="68"/>
            <x v="69"/>
            <x v="70"/>
            <x v="71"/>
            <x v="72"/>
            <x v="73"/>
            <x v="74"/>
            <x v="75"/>
            <x v="76"/>
            <x v="77"/>
            <x v="78"/>
          </reference>
        </references>
      </pivotArea>
    </format>
    <format dxfId="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3" firstHeaderRow="1" firstDataRow="1" firstDataCol="1"/>
  <pivotFields count="15">
    <pivotField axis="axisRow" showAll="0">
      <items count="80">
        <item x="64"/>
        <item x="65"/>
        <item x="67"/>
        <item x="68"/>
        <item x="70"/>
        <item x="71"/>
        <item x="72"/>
        <item x="73"/>
        <item x="74"/>
        <item x="75"/>
        <item x="76"/>
        <item x="77"/>
        <item x="78"/>
        <item x="3"/>
        <item x="0"/>
        <item x="1"/>
        <item x="2"/>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6"/>
        <item x="19"/>
        <item x="69"/>
        <item t="default"/>
      </items>
    </pivotField>
    <pivotField showAll="0">
      <items count="1562">
        <item x="1107"/>
        <item x="436"/>
        <item x="1537"/>
        <item x="1538"/>
        <item x="1076"/>
        <item x="1149"/>
        <item x="1108"/>
        <item x="182"/>
        <item x="588"/>
        <item x="1539"/>
        <item x="1540"/>
        <item x="1541"/>
        <item x="1542"/>
        <item x="1543"/>
        <item x="1544"/>
        <item x="1547"/>
        <item x="1548"/>
        <item x="1549"/>
        <item x="1503"/>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527"/>
        <item x="1528"/>
        <item x="1529"/>
        <item x="1530"/>
        <item x="1094"/>
        <item x="1095"/>
        <item x="1109"/>
        <item x="1110"/>
        <item x="1203"/>
        <item x="1362"/>
        <item x="1096"/>
        <item x="1097"/>
        <item x="1111"/>
        <item x="1363"/>
        <item x="1112"/>
        <item x="1113"/>
        <item x="1204"/>
        <item x="1205"/>
        <item x="1206"/>
        <item x="1114"/>
        <item x="1098"/>
        <item x="1207"/>
        <item x="1364"/>
        <item x="1115"/>
        <item x="1116"/>
        <item x="1117"/>
        <item x="1118"/>
        <item x="1119"/>
        <item x="1099"/>
        <item x="1120"/>
        <item x="1208"/>
        <item x="1209"/>
        <item x="1210"/>
        <item x="1211"/>
        <item x="1121"/>
        <item x="1212"/>
        <item x="1213"/>
        <item x="1100"/>
        <item x="1101"/>
        <item x="1122"/>
        <item x="1214"/>
        <item x="1102"/>
        <item x="1123"/>
        <item x="1103"/>
        <item x="1104"/>
        <item x="1124"/>
        <item x="1215"/>
        <item x="1135"/>
        <item x="1136"/>
        <item x="1077"/>
        <item x="1078"/>
        <item x="1079"/>
        <item x="1080"/>
        <item x="1081"/>
        <item x="1082"/>
        <item x="1083"/>
        <item x="1084"/>
        <item x="1085"/>
        <item x="1086"/>
        <item x="1194"/>
        <item x="1150"/>
        <item x="1151"/>
        <item x="1152"/>
        <item x="1153"/>
        <item x="1154"/>
        <item x="1155"/>
        <item x="1156"/>
        <item x="1157"/>
        <item x="1158"/>
        <item x="1159"/>
        <item x="1160"/>
        <item x="1161"/>
        <item x="1137"/>
        <item x="1138"/>
        <item x="1139"/>
        <item x="1140"/>
        <item x="1141"/>
        <item x="1142"/>
        <item x="1143"/>
        <item x="1144"/>
        <item x="1145"/>
        <item x="1146"/>
        <item x="1147"/>
        <item x="1148"/>
        <item x="1105"/>
        <item x="1106"/>
        <item x="1125"/>
        <item x="1126"/>
        <item x="1127"/>
        <item x="1128"/>
        <item x="1129"/>
        <item x="1130"/>
        <item x="1131"/>
        <item x="1132"/>
        <item x="1133"/>
        <item x="1134"/>
        <item x="1174"/>
        <item x="1175"/>
        <item x="1176"/>
        <item x="1177"/>
        <item x="1178"/>
        <item x="1179"/>
        <item x="1180"/>
        <item x="1181"/>
        <item x="1162"/>
        <item x="1163"/>
        <item x="1164"/>
        <item x="1165"/>
        <item x="1166"/>
        <item x="1167"/>
        <item x="1182"/>
        <item x="1183"/>
        <item x="1168"/>
        <item x="1169"/>
        <item x="1170"/>
        <item x="1171"/>
        <item x="1172"/>
        <item x="1173"/>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346"/>
        <item x="1347"/>
        <item x="1348"/>
        <item x="1349"/>
        <item x="1429"/>
        <item x="1430"/>
        <item x="1431"/>
        <item x="1432"/>
        <item x="1433"/>
        <item x="1434"/>
        <item x="1435"/>
        <item x="1436"/>
        <item x="1437"/>
        <item x="1438"/>
        <item x="1439"/>
        <item x="1440"/>
        <item x="1230"/>
        <item x="1231"/>
        <item x="1232"/>
        <item x="1319"/>
        <item x="1320"/>
        <item x="1321"/>
        <item x="1322"/>
        <item x="1216"/>
        <item x="1217"/>
        <item x="1218"/>
        <item x="1219"/>
        <item x="1220"/>
        <item x="1221"/>
        <item x="1222"/>
        <item x="1223"/>
        <item x="1324"/>
        <item x="1325"/>
        <item x="1326"/>
        <item x="1327"/>
        <item x="1328"/>
        <item x="1329"/>
        <item x="1330"/>
        <item x="1331"/>
        <item x="1332"/>
        <item x="1333"/>
        <item x="1334"/>
        <item x="1335"/>
        <item x="1336"/>
        <item x="1337"/>
        <item x="1338"/>
        <item x="1339"/>
        <item x="1340"/>
        <item x="1341"/>
        <item x="1342"/>
        <item x="1343"/>
        <item x="1515"/>
        <item x="1516"/>
        <item x="1517"/>
        <item x="1518"/>
        <item x="183"/>
        <item x="184"/>
        <item x="185"/>
        <item x="186"/>
        <item x="187"/>
        <item x="188"/>
        <item x="189"/>
        <item x="437"/>
        <item x="438"/>
        <item x="439"/>
        <item x="440"/>
        <item x="441"/>
        <item x="442"/>
        <item x="443"/>
        <item x="444"/>
        <item x="445"/>
        <item x="446"/>
        <item x="447"/>
        <item x="448"/>
        <item x="449"/>
        <item x="450"/>
        <item x="353"/>
        <item x="354"/>
        <item x="355"/>
        <item x="356"/>
        <item x="357"/>
        <item x="358"/>
        <item x="359"/>
        <item x="360"/>
        <item x="361"/>
        <item x="362"/>
        <item x="363"/>
        <item x="364"/>
        <item x="365"/>
        <item x="366"/>
        <item x="367"/>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180"/>
        <item x="589"/>
        <item x="590"/>
        <item x="591"/>
        <item x="592"/>
        <item x="593"/>
        <item x="594"/>
        <item x="595"/>
        <item x="1053"/>
        <item x="1054"/>
        <item x="1055"/>
        <item x="1056"/>
        <item x="1057"/>
        <item x="1058"/>
        <item x="1059"/>
        <item x="1060"/>
        <item x="1061"/>
        <item x="1062"/>
        <item x="513"/>
        <item x="514"/>
        <item x="515"/>
        <item x="516"/>
        <item x="517"/>
        <item x="518"/>
        <item x="519"/>
        <item x="520"/>
        <item x="521"/>
        <item x="522"/>
        <item x="451"/>
        <item x="452"/>
        <item x="453"/>
        <item x="454"/>
        <item x="455"/>
        <item x="456"/>
        <item x="457"/>
        <item x="458"/>
        <item x="459"/>
        <item x="460"/>
        <item x="461"/>
        <item x="462"/>
        <item x="550"/>
        <item x="551"/>
        <item x="552"/>
        <item x="553"/>
        <item x="554"/>
        <item x="555"/>
        <item x="556"/>
        <item x="557"/>
        <item x="398"/>
        <item x="399"/>
        <item x="400"/>
        <item x="401"/>
        <item x="402"/>
        <item x="403"/>
        <item x="404"/>
        <item x="405"/>
        <item x="1087"/>
        <item x="190"/>
        <item x="558"/>
        <item x="596"/>
        <item x="1519"/>
        <item x="1520"/>
        <item x="1550"/>
        <item x="1479"/>
        <item x="1480"/>
        <item x="1481"/>
        <item x="1482"/>
        <item x="1483"/>
        <item x="1484"/>
        <item x="1485"/>
        <item x="1486"/>
        <item x="1487"/>
        <item x="1488"/>
        <item x="1489"/>
        <item x="1490"/>
        <item x="1491"/>
        <item x="1492"/>
        <item x="1493"/>
        <item x="1494"/>
        <item x="1495"/>
        <item x="1496"/>
        <item x="1497"/>
        <item x="1498"/>
        <item x="1499"/>
        <item x="1500"/>
        <item x="1501"/>
        <item x="1502"/>
        <item x="1551"/>
        <item x="1545"/>
        <item x="1504"/>
        <item x="1505"/>
        <item x="1506"/>
        <item x="1507"/>
        <item x="1531"/>
        <item x="1088"/>
        <item x="1191"/>
        <item x="1192"/>
        <item x="1195"/>
        <item x="1350"/>
        <item x="1224"/>
        <item x="1225"/>
        <item x="1226"/>
        <item x="1227"/>
        <item x="1228"/>
        <item x="1229"/>
        <item x="1441"/>
        <item x="1427"/>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323"/>
        <item x="1344"/>
        <item x="311"/>
        <item x="312"/>
        <item x="313"/>
        <item x="314"/>
        <item x="315"/>
        <item x="316"/>
        <item x="317"/>
        <item x="318"/>
        <item x="319"/>
        <item x="320"/>
        <item x="321"/>
        <item x="322"/>
        <item x="323"/>
        <item x="324"/>
        <item x="325"/>
        <item x="326"/>
        <item x="327"/>
        <item x="328"/>
        <item x="329"/>
        <item x="368"/>
        <item x="463"/>
        <item x="464"/>
        <item x="406"/>
        <item x="559"/>
        <item x="560"/>
        <item x="561"/>
        <item x="562"/>
        <item x="563"/>
        <item x="564"/>
        <item x="565"/>
        <item x="566"/>
        <item x="567"/>
        <item x="568"/>
        <item x="569"/>
        <item x="570"/>
        <item x="571"/>
        <item x="572"/>
        <item x="573"/>
        <item x="574"/>
        <item x="575"/>
        <item x="576"/>
        <item x="577"/>
        <item x="578"/>
        <item x="181"/>
        <item x="597"/>
        <item x="598"/>
        <item x="1089"/>
        <item x="1090"/>
        <item x="191"/>
        <item x="599"/>
        <item x="600"/>
        <item x="601"/>
        <item x="602"/>
        <item x="603"/>
        <item x="222"/>
        <item x="483"/>
        <item x="5"/>
        <item x="1448"/>
        <item x="1188"/>
        <item x="1201"/>
        <item x="1444"/>
        <item x="654"/>
        <item x="579"/>
        <item x="580"/>
        <item x="581"/>
        <item x="582"/>
        <item x="583"/>
        <item x="584"/>
        <item x="1445"/>
        <item x="604"/>
        <item x="605"/>
        <item x="606"/>
        <item x="607"/>
        <item x="608"/>
        <item x="609"/>
        <item x="610"/>
        <item x="1521"/>
        <item x="1522"/>
        <item x="1508"/>
        <item x="1509"/>
        <item x="1510"/>
        <item x="1532"/>
        <item x="1196"/>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45"/>
        <item x="192"/>
        <item x="465"/>
        <item x="466"/>
        <item x="467"/>
        <item x="468"/>
        <item x="469"/>
        <item x="470"/>
        <item x="471"/>
        <item x="472"/>
        <item x="473"/>
        <item x="474"/>
        <item x="475"/>
        <item x="476"/>
        <item x="477"/>
        <item x="478"/>
        <item x="479"/>
        <item x="480"/>
        <item x="481"/>
        <item x="482"/>
        <item x="1546"/>
        <item x="1511"/>
        <item x="1512"/>
        <item x="1091"/>
        <item x="1092"/>
        <item x="1093"/>
        <item x="1428"/>
        <item x="1300"/>
        <item x="1301"/>
        <item x="1513"/>
        <item x="1302"/>
        <item x="611"/>
        <item x="633"/>
        <item x="612"/>
        <item x="976"/>
        <item x="977"/>
        <item x="904"/>
        <item x="905"/>
        <item x="1063"/>
        <item x="690"/>
        <item x="691"/>
        <item x="692"/>
        <item x="693"/>
        <item x="694"/>
        <item x="695"/>
        <item x="696"/>
        <item x="697"/>
        <item x="698"/>
        <item x="699"/>
        <item x="700"/>
        <item x="701"/>
        <item x="702"/>
        <item x="703"/>
        <item x="704"/>
        <item x="705"/>
        <item x="706"/>
        <item x="707"/>
        <item x="708"/>
        <item x="709"/>
        <item x="710"/>
        <item x="711"/>
        <item x="712"/>
        <item x="713"/>
        <item x="714"/>
        <item x="715"/>
        <item x="634"/>
        <item x="635"/>
        <item x="716"/>
        <item x="717"/>
        <item x="868"/>
        <item x="1039"/>
        <item x="1027"/>
        <item x="613"/>
        <item x="978"/>
        <item x="906"/>
        <item x="1514"/>
        <item x="636"/>
        <item x="637"/>
        <item x="638"/>
        <item x="718"/>
        <item x="719"/>
        <item x="720"/>
        <item x="721"/>
        <item x="722"/>
        <item x="723"/>
        <item x="724"/>
        <item x="725"/>
        <item x="726"/>
        <item x="727"/>
        <item x="728"/>
        <item x="729"/>
        <item x="730"/>
        <item x="731"/>
        <item x="732"/>
        <item x="733"/>
        <item x="734"/>
        <item x="735"/>
        <item x="614"/>
        <item x="979"/>
        <item x="980"/>
        <item x="981"/>
        <item x="982"/>
        <item x="983"/>
        <item x="984"/>
        <item x="985"/>
        <item x="986"/>
        <item x="987"/>
        <item x="988"/>
        <item x="989"/>
        <item x="990"/>
        <item x="991"/>
        <item x="992"/>
        <item x="993"/>
        <item x="994"/>
        <item x="995"/>
        <item x="996"/>
        <item x="997"/>
        <item x="907"/>
        <item x="908"/>
        <item x="909"/>
        <item x="910"/>
        <item x="911"/>
        <item x="912"/>
        <item x="913"/>
        <item x="914"/>
        <item x="915"/>
        <item x="916"/>
        <item x="917"/>
        <item x="736"/>
        <item x="737"/>
        <item x="918"/>
        <item x="919"/>
        <item x="920"/>
        <item x="921"/>
        <item x="1064"/>
        <item x="1065"/>
        <item x="1066"/>
        <item x="1067"/>
        <item x="1068"/>
        <item x="1069"/>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639"/>
        <item x="640"/>
        <item x="641"/>
        <item x="767"/>
        <item x="768"/>
        <item x="769"/>
        <item x="770"/>
        <item x="771"/>
        <item x="772"/>
        <item x="869"/>
        <item x="870"/>
        <item x="871"/>
        <item x="872"/>
        <item x="1040"/>
        <item x="1041"/>
        <item x="1042"/>
        <item x="1043"/>
        <item x="1028"/>
        <item x="1029"/>
        <item x="1030"/>
        <item x="1031"/>
        <item x="773"/>
        <item x="774"/>
        <item x="615"/>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922"/>
        <item x="923"/>
        <item x="924"/>
        <item x="925"/>
        <item x="926"/>
        <item x="927"/>
        <item x="928"/>
        <item x="929"/>
        <item x="930"/>
        <item x="931"/>
        <item x="932"/>
        <item x="933"/>
        <item x="934"/>
        <item x="935"/>
        <item x="936"/>
        <item x="937"/>
        <item x="938"/>
        <item x="939"/>
        <item x="940"/>
        <item x="941"/>
        <item x="942"/>
        <item x="943"/>
        <item x="944"/>
        <item x="945"/>
        <item x="946"/>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642"/>
        <item x="643"/>
        <item x="644"/>
        <item x="645"/>
        <item x="646"/>
        <item x="647"/>
        <item x="648"/>
        <item x="649"/>
        <item x="650"/>
        <item x="651"/>
        <item x="652"/>
        <item x="653"/>
        <item x="947"/>
        <item x="948"/>
        <item x="873"/>
        <item x="874"/>
        <item x="875"/>
        <item x="876"/>
        <item x="877"/>
        <item x="878"/>
        <item x="879"/>
        <item x="880"/>
        <item x="1044"/>
        <item x="1045"/>
        <item x="1046"/>
        <item x="1047"/>
        <item x="1032"/>
        <item x="1033"/>
        <item x="1048"/>
        <item x="1049"/>
        <item x="1050"/>
        <item x="1051"/>
        <item x="1052"/>
        <item x="1034"/>
        <item x="1035"/>
        <item x="1070"/>
        <item x="616"/>
        <item x="617"/>
        <item x="618"/>
        <item x="619"/>
        <item x="620"/>
        <item x="621"/>
        <item x="1071"/>
        <item x="1072"/>
        <item x="1073"/>
        <item x="1074"/>
        <item x="1553"/>
        <item x="1554"/>
        <item x="1555"/>
        <item x="13"/>
        <item x="14"/>
        <item x="1556"/>
        <item x="1557"/>
        <item x="1558"/>
        <item x="1559"/>
        <item x="1560"/>
        <item x="15"/>
        <item x="1552"/>
        <item x="1449"/>
        <item x="1533"/>
        <item x="1450"/>
        <item x="1446"/>
        <item x="1523"/>
        <item x="1524"/>
        <item x="1525"/>
        <item x="1526"/>
        <item x="193"/>
        <item x="86"/>
        <item x="1199"/>
        <item x="1193"/>
        <item x="1184"/>
        <item x="1185"/>
        <item x="1189"/>
        <item x="1190"/>
        <item x="1186"/>
        <item x="1187"/>
        <item x="1197"/>
        <item x="1198"/>
        <item x="1442"/>
        <item x="1202"/>
        <item x="1534"/>
        <item x="1535"/>
        <item x="1536"/>
        <item x="1351"/>
        <item x="1352"/>
        <item x="1353"/>
        <item x="1354"/>
        <item x="1355"/>
        <item x="1356"/>
        <item x="1357"/>
        <item x="1358"/>
        <item x="1359"/>
        <item x="1360"/>
        <item x="1361"/>
        <item x="1303"/>
        <item x="1304"/>
        <item x="1305"/>
        <item x="1306"/>
        <item x="1307"/>
        <item x="1308"/>
        <item x="1309"/>
        <item x="1310"/>
        <item x="1311"/>
        <item x="1312"/>
        <item x="1313"/>
        <item x="1314"/>
        <item x="1315"/>
        <item x="1316"/>
        <item x="1317"/>
        <item x="1318"/>
        <item x="655"/>
        <item x="268"/>
        <item x="269"/>
        <item x="270"/>
        <item x="271"/>
        <item x="272"/>
        <item x="273"/>
        <item x="274"/>
        <item x="275"/>
        <item x="276"/>
        <item x="277"/>
        <item x="278"/>
        <item x="279"/>
        <item x="280"/>
        <item x="281"/>
        <item x="282"/>
        <item x="283"/>
        <item x="284"/>
        <item x="285"/>
        <item x="286"/>
        <item x="350"/>
        <item x="287"/>
        <item x="288"/>
        <item x="289"/>
        <item x="290"/>
        <item x="291"/>
        <item x="292"/>
        <item x="293"/>
        <item x="294"/>
        <item x="295"/>
        <item x="296"/>
        <item x="297"/>
        <item x="298"/>
        <item x="299"/>
        <item x="300"/>
        <item x="301"/>
        <item x="302"/>
        <item x="303"/>
        <item x="304"/>
        <item x="305"/>
        <item x="306"/>
        <item x="307"/>
        <item x="308"/>
        <item x="309"/>
        <item x="310"/>
        <item x="223"/>
        <item x="224"/>
        <item x="225"/>
        <item x="226"/>
        <item x="227"/>
        <item x="228"/>
        <item x="229"/>
        <item x="230"/>
        <item x="231"/>
        <item x="232"/>
        <item x="233"/>
        <item x="234"/>
        <item x="235"/>
        <item x="236"/>
        <item x="237"/>
        <item x="238"/>
        <item x="239"/>
        <item x="240"/>
        <item x="241"/>
        <item x="242"/>
        <item x="243"/>
        <item x="244"/>
        <item x="245"/>
        <item x="246"/>
        <item x="330"/>
        <item x="331"/>
        <item x="332"/>
        <item x="333"/>
        <item x="334"/>
        <item x="335"/>
        <item x="336"/>
        <item x="337"/>
        <item x="338"/>
        <item x="339"/>
        <item x="340"/>
        <item x="341"/>
        <item x="342"/>
        <item x="343"/>
        <item x="344"/>
        <item x="345"/>
        <item x="346"/>
        <item x="347"/>
        <item x="348"/>
        <item x="349"/>
        <item x="194"/>
        <item x="195"/>
        <item x="196"/>
        <item x="197"/>
        <item x="198"/>
        <item x="199"/>
        <item x="200"/>
        <item x="201"/>
        <item x="202"/>
        <item x="203"/>
        <item x="204"/>
        <item x="205"/>
        <item x="206"/>
        <item x="207"/>
        <item x="208"/>
        <item x="209"/>
        <item x="210"/>
        <item x="211"/>
        <item x="212"/>
        <item x="213"/>
        <item x="214"/>
        <item x="215"/>
        <item x="216"/>
        <item x="217"/>
        <item x="218"/>
        <item x="219"/>
        <item x="249"/>
        <item x="250"/>
        <item x="251"/>
        <item x="252"/>
        <item x="253"/>
        <item x="254"/>
        <item x="255"/>
        <item x="256"/>
        <item x="257"/>
        <item x="258"/>
        <item x="259"/>
        <item x="260"/>
        <item x="261"/>
        <item x="262"/>
        <item x="263"/>
        <item x="264"/>
        <item x="265"/>
        <item x="266"/>
        <item x="267"/>
        <item x="6"/>
        <item x="2"/>
        <item x="1443"/>
        <item x="3"/>
        <item x="4"/>
        <item x="7"/>
        <item x="8"/>
        <item x="9"/>
        <item x="0"/>
        <item x="1"/>
        <item x="10"/>
        <item x="11"/>
        <item x="1447"/>
        <item x="12"/>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85"/>
        <item x="586"/>
        <item x="587"/>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523"/>
        <item x="524"/>
        <item x="525"/>
        <item x="526"/>
        <item x="527"/>
        <item x="528"/>
        <item x="529"/>
        <item x="530"/>
        <item x="531"/>
        <item x="532"/>
        <item x="533"/>
        <item x="534"/>
        <item x="535"/>
        <item x="536"/>
        <item x="537"/>
        <item x="538"/>
        <item x="539"/>
        <item x="540"/>
        <item x="541"/>
        <item x="542"/>
        <item x="543"/>
        <item x="544"/>
        <item x="545"/>
        <item x="546"/>
        <item x="547"/>
        <item x="548"/>
        <item x="549"/>
        <item x="220"/>
        <item x="247"/>
        <item x="248"/>
        <item x="221"/>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16"/>
        <item x="17"/>
        <item x="18"/>
        <item x="19"/>
        <item x="20"/>
        <item x="21"/>
        <item x="22"/>
        <item x="23"/>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200"/>
        <item x="1075"/>
        <item x="351"/>
        <item x="352"/>
        <item x="656"/>
        <item x="949"/>
        <item x="950"/>
        <item x="951"/>
        <item x="952"/>
        <item x="953"/>
        <item x="954"/>
        <item x="955"/>
        <item x="956"/>
        <item x="957"/>
        <item x="958"/>
        <item x="959"/>
        <item x="960"/>
        <item x="961"/>
        <item x="962"/>
        <item x="963"/>
        <item x="964"/>
        <item x="965"/>
        <item x="966"/>
        <item x="967"/>
        <item x="968"/>
        <item x="969"/>
        <item x="970"/>
        <item x="971"/>
        <item x="972"/>
        <item x="973"/>
        <item x="974"/>
        <item x="975"/>
        <item x="881"/>
        <item x="882"/>
        <item x="883"/>
        <item x="884"/>
        <item x="885"/>
        <item x="886"/>
        <item x="887"/>
        <item x="888"/>
        <item x="889"/>
        <item x="890"/>
        <item x="891"/>
        <item x="851"/>
        <item x="852"/>
        <item x="892"/>
        <item x="893"/>
        <item x="894"/>
        <item x="895"/>
        <item x="896"/>
        <item x="897"/>
        <item x="898"/>
        <item x="899"/>
        <item x="900"/>
        <item x="901"/>
        <item x="902"/>
        <item x="903"/>
        <item x="657"/>
        <item x="658"/>
        <item x="659"/>
        <item x="660"/>
        <item x="661"/>
        <item x="662"/>
        <item x="663"/>
        <item x="664"/>
        <item x="665"/>
        <item x="666"/>
        <item x="667"/>
        <item x="668"/>
        <item x="669"/>
        <item x="670"/>
        <item x="671"/>
        <item x="672"/>
        <item x="673"/>
        <item x="674"/>
        <item x="675"/>
        <item x="676"/>
        <item x="677"/>
        <item x="678"/>
        <item x="679"/>
        <item x="680"/>
        <item x="681"/>
        <item x="682"/>
        <item x="683"/>
        <item x="622"/>
        <item x="623"/>
        <item x="624"/>
        <item x="625"/>
        <item x="626"/>
        <item x="627"/>
        <item x="628"/>
        <item x="629"/>
        <item x="630"/>
        <item x="631"/>
        <item x="632"/>
        <item x="853"/>
        <item x="854"/>
        <item x="855"/>
        <item x="856"/>
        <item x="857"/>
        <item x="858"/>
        <item x="859"/>
        <item x="860"/>
        <item x="861"/>
        <item x="862"/>
        <item x="863"/>
        <item x="864"/>
        <item x="865"/>
        <item x="866"/>
        <item x="867"/>
        <item x="1036"/>
        <item x="1037"/>
        <item x="1038"/>
        <item x="1025"/>
        <item x="1026"/>
        <item x="684"/>
        <item x="685"/>
        <item x="686"/>
        <item x="687"/>
        <item x="688"/>
        <item x="689"/>
        <item t="default"/>
      </items>
    </pivotField>
    <pivotField showAll="0">
      <items count="10">
        <item x="5"/>
        <item x="8"/>
        <item x="6"/>
        <item x="2"/>
        <item x="7"/>
        <item x="0"/>
        <item x="3"/>
        <item x="1"/>
        <item x="4"/>
        <item t="default"/>
      </items>
    </pivotField>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s>
  <rowFields count="1">
    <field x="0"/>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Items count="1">
    <i/>
  </colItems>
  <dataFields count="1">
    <dataField name="Sum of Dec-18" fld="14" baseField="0" baseItem="0" numFmtId="171"/>
  </dataFields>
  <formats count="2">
    <format dxfId="3">
      <pivotArea outline="0" collapsedLevelsAreSubtotals="1" fieldPosition="0"/>
    </format>
    <format dxfId="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1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4" firstHeaderRow="1" firstDataRow="1" firstDataCol="1"/>
  <pivotFields count="15">
    <pivotField axis="axisRow" showAll="0">
      <items count="81">
        <item x="65"/>
        <item x="66"/>
        <item x="68"/>
        <item x="69"/>
        <item x="71"/>
        <item x="72"/>
        <item x="73"/>
        <item x="74"/>
        <item x="75"/>
        <item x="76"/>
        <item x="77"/>
        <item x="78"/>
        <item x="79"/>
        <item x="4"/>
        <item x="0"/>
        <item x="1"/>
        <item x="2"/>
        <item x="5"/>
        <item x="6"/>
        <item x="7"/>
        <item x="8"/>
        <item x="9"/>
        <item x="10"/>
        <item x="11"/>
        <item x="12"/>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7"/>
        <item x="3"/>
        <item x="20"/>
        <item x="70"/>
        <item t="default"/>
      </items>
    </pivotField>
    <pivotField showAll="0"/>
    <pivotField showAll="0">
      <items count="10">
        <item x="5"/>
        <item x="8"/>
        <item x="6"/>
        <item x="2"/>
        <item x="7"/>
        <item x="0"/>
        <item x="3"/>
        <item x="1"/>
        <item x="4"/>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t="grand">
      <x/>
    </i>
  </rowItems>
  <colItems count="1">
    <i/>
  </colItems>
  <dataFields count="1">
    <dataField name="Sum of Dec-18" fld="14" baseField="0" baseItem="0" numFmtId="165"/>
  </dataFields>
  <formats count="2">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13.bin"/><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printerSettings" Target="../printerSettings/printerSettings15.bin"/><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8.bin"/><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70"/>
  <sheetViews>
    <sheetView tabSelected="1" zoomScale="85" zoomScaleNormal="85" workbookViewId="0">
      <pane xSplit="2" ySplit="5" topLeftCell="X303" activePane="bottomRight" state="frozen"/>
      <selection activeCell="B1404" sqref="B1404"/>
      <selection pane="topRight" activeCell="B1404" sqref="B1404"/>
      <selection pane="bottomLeft" activeCell="B1404" sqref="B1404"/>
      <selection pane="bottomRight" activeCell="Y309" sqref="Y309"/>
    </sheetView>
  </sheetViews>
  <sheetFormatPr defaultColWidth="9.140625" defaultRowHeight="15" outlineLevelCol="1" x14ac:dyDescent="0.25"/>
  <cols>
    <col min="1" max="1" width="15.28515625" style="42" customWidth="1"/>
    <col min="2" max="2" width="48.85546875" style="21" customWidth="1"/>
    <col min="3" max="3" width="7.28515625" style="1078" bestFit="1" customWidth="1"/>
    <col min="4" max="4" width="8.5703125" style="1078" bestFit="1" customWidth="1"/>
    <col min="5" max="5" width="17.140625" style="24" bestFit="1" customWidth="1"/>
    <col min="6" max="6" width="17.28515625" style="24" customWidth="1"/>
    <col min="7" max="7" width="17.140625" style="24" bestFit="1" customWidth="1"/>
    <col min="8" max="8" width="14.140625" style="24" customWidth="1" outlineLevel="1"/>
    <col min="9" max="9" width="17.140625" style="24" customWidth="1" outlineLevel="1"/>
    <col min="10" max="10" width="17" style="24" customWidth="1" outlineLevel="1"/>
    <col min="11" max="12" width="17" style="102" customWidth="1" outlineLevel="1"/>
    <col min="13" max="13" width="17.42578125" style="102" bestFit="1" customWidth="1"/>
    <col min="14" max="14" width="14.140625" style="102" customWidth="1"/>
    <col min="15" max="15" width="19" style="102" bestFit="1" customWidth="1"/>
    <col min="16" max="16" width="17.42578125" style="102" bestFit="1" customWidth="1"/>
    <col min="17" max="17" width="17.7109375" style="102" bestFit="1" customWidth="1"/>
    <col min="18" max="18" width="18.28515625" style="102" bestFit="1" customWidth="1"/>
    <col min="19" max="28" width="15.85546875" style="102" customWidth="1"/>
    <col min="29" max="29" width="17.42578125" style="102" bestFit="1" customWidth="1"/>
    <col min="30" max="30" width="18.5703125" style="65" bestFit="1" customWidth="1"/>
    <col min="31" max="32" width="14.140625" style="65" bestFit="1" customWidth="1"/>
    <col min="33" max="33" width="15" style="65" customWidth="1"/>
    <col min="34" max="34" width="14.140625" style="65" bestFit="1" customWidth="1"/>
    <col min="35" max="35" width="14.140625" style="65" customWidth="1"/>
    <col min="36" max="38" width="14.140625" bestFit="1" customWidth="1"/>
    <col min="39" max="39" width="12" bestFit="1" customWidth="1"/>
    <col min="40" max="40" width="11" bestFit="1" customWidth="1"/>
    <col min="41" max="43" width="10.42578125" bestFit="1" customWidth="1"/>
  </cols>
  <sheetData>
    <row r="1" spans="1:35" ht="14.45" x14ac:dyDescent="0.3">
      <c r="A1" s="132"/>
      <c r="B1" s="40" t="s">
        <v>1681</v>
      </c>
      <c r="C1" s="1075"/>
      <c r="D1" s="1075"/>
      <c r="E1" s="143"/>
      <c r="F1" s="41"/>
      <c r="G1" s="101" t="s">
        <v>11262</v>
      </c>
      <c r="H1" s="101"/>
      <c r="I1" s="101" t="s">
        <v>3169</v>
      </c>
      <c r="J1" s="101" t="s">
        <v>3060</v>
      </c>
      <c r="K1" s="101" t="s">
        <v>3226</v>
      </c>
      <c r="L1" s="101" t="s">
        <v>11525</v>
      </c>
      <c r="M1" s="101" t="s">
        <v>3226</v>
      </c>
      <c r="N1" s="101" t="s">
        <v>3058</v>
      </c>
      <c r="O1" s="101" t="s">
        <v>11261</v>
      </c>
      <c r="P1" s="101" t="s">
        <v>11527</v>
      </c>
      <c r="Q1" s="101" t="s">
        <v>11259</v>
      </c>
      <c r="R1" s="101" t="s">
        <v>3170</v>
      </c>
      <c r="S1" s="101" t="s">
        <v>11256</v>
      </c>
      <c r="T1" s="101" t="s">
        <v>11265</v>
      </c>
      <c r="U1" s="101"/>
      <c r="V1" s="101" t="s">
        <v>11269</v>
      </c>
      <c r="W1" s="101" t="s">
        <v>11263</v>
      </c>
      <c r="X1" s="101" t="s">
        <v>11361</v>
      </c>
      <c r="Y1" s="101" t="s">
        <v>11509</v>
      </c>
      <c r="Z1" s="101"/>
      <c r="AA1" s="101"/>
      <c r="AB1" s="101"/>
      <c r="AC1" s="18" t="s">
        <v>11256</v>
      </c>
      <c r="AD1" s="1058" t="s">
        <v>11481</v>
      </c>
      <c r="AE1" s="115"/>
      <c r="AF1" s="116"/>
      <c r="AG1" s="115"/>
      <c r="AH1" s="116"/>
      <c r="AI1" s="117"/>
    </row>
    <row r="2" spans="1:35" ht="14.45" x14ac:dyDescent="0.3">
      <c r="A2" s="41"/>
      <c r="B2" s="40" t="s">
        <v>11511</v>
      </c>
      <c r="C2" s="1075"/>
      <c r="D2" s="1075"/>
      <c r="E2" s="101" t="s">
        <v>3236</v>
      </c>
      <c r="F2" s="101" t="s">
        <v>374</v>
      </c>
      <c r="G2" s="101" t="s">
        <v>3210</v>
      </c>
      <c r="H2" s="101"/>
      <c r="I2" s="101" t="s">
        <v>3061</v>
      </c>
      <c r="J2" s="101" t="s">
        <v>3061</v>
      </c>
      <c r="K2" s="101"/>
      <c r="L2" s="101"/>
      <c r="M2" s="101" t="s">
        <v>11525</v>
      </c>
      <c r="N2" s="101" t="s">
        <v>387</v>
      </c>
      <c r="O2" s="101" t="s">
        <v>3208</v>
      </c>
      <c r="P2" s="101" t="s">
        <v>3226</v>
      </c>
      <c r="Q2" s="23"/>
      <c r="R2" s="101" t="s">
        <v>3210</v>
      </c>
      <c r="S2" s="101" t="s">
        <v>11263</v>
      </c>
      <c r="T2" s="101" t="s">
        <v>11266</v>
      </c>
      <c r="U2" s="101"/>
      <c r="V2" s="101" t="s">
        <v>11270</v>
      </c>
      <c r="W2" s="101" t="s">
        <v>11360</v>
      </c>
      <c r="X2" s="101" t="s">
        <v>11516</v>
      </c>
      <c r="Y2" s="101" t="s">
        <v>11510</v>
      </c>
      <c r="Z2" s="101" t="s">
        <v>11478</v>
      </c>
      <c r="AA2" s="101" t="s">
        <v>11479</v>
      </c>
      <c r="AB2" s="101" t="s">
        <v>11477</v>
      </c>
      <c r="AC2" s="17"/>
      <c r="AD2" s="1058" t="s">
        <v>11482</v>
      </c>
      <c r="AE2" s="115"/>
      <c r="AF2" s="116"/>
      <c r="AG2" s="115"/>
      <c r="AH2" s="116"/>
      <c r="AI2" s="116"/>
    </row>
    <row r="3" spans="1:35" ht="27" x14ac:dyDescent="0.3">
      <c r="A3" s="42" t="s">
        <v>372</v>
      </c>
      <c r="C3" s="1075" t="s">
        <v>1669</v>
      </c>
      <c r="D3" s="1075" t="s">
        <v>3190</v>
      </c>
      <c r="F3" s="101" t="s">
        <v>375</v>
      </c>
      <c r="G3" s="101" t="s">
        <v>3211</v>
      </c>
      <c r="H3" s="110"/>
      <c r="I3" s="110" t="s">
        <v>3216</v>
      </c>
      <c r="J3" s="101" t="s">
        <v>3058</v>
      </c>
      <c r="K3" s="101" t="s">
        <v>6873</v>
      </c>
      <c r="L3" s="101" t="s">
        <v>6873</v>
      </c>
      <c r="M3" s="16" t="s">
        <v>6873</v>
      </c>
      <c r="N3" s="101" t="s">
        <v>388</v>
      </c>
      <c r="O3" s="24"/>
      <c r="P3" s="101"/>
      <c r="Q3" s="101" t="s">
        <v>11260</v>
      </c>
      <c r="R3" s="101" t="s">
        <v>3211</v>
      </c>
      <c r="S3" s="101" t="s">
        <v>11518</v>
      </c>
      <c r="T3" s="101" t="s">
        <v>11267</v>
      </c>
      <c r="U3" s="101" t="s">
        <v>11268</v>
      </c>
      <c r="V3" s="101" t="s">
        <v>11271</v>
      </c>
      <c r="W3" s="101" t="s">
        <v>343</v>
      </c>
      <c r="X3" s="101" t="s">
        <v>11517</v>
      </c>
      <c r="Y3" s="101" t="s">
        <v>11264</v>
      </c>
      <c r="Z3" s="101" t="s">
        <v>11526</v>
      </c>
      <c r="AA3" s="101" t="s">
        <v>11480</v>
      </c>
      <c r="AB3" s="101"/>
      <c r="AC3" s="16" t="s">
        <v>3215</v>
      </c>
      <c r="AD3" s="1057" t="s">
        <v>11483</v>
      </c>
      <c r="AE3"/>
      <c r="AF3"/>
      <c r="AG3"/>
      <c r="AH3"/>
      <c r="AI3"/>
    </row>
    <row r="4" spans="1:35" ht="14.45" x14ac:dyDescent="0.3">
      <c r="A4" s="103">
        <f>SUM(E5:AD5)</f>
        <v>0</v>
      </c>
      <c r="B4" s="105"/>
      <c r="C4" s="1076"/>
      <c r="D4" s="1076"/>
      <c r="E4" s="107" t="s">
        <v>3171</v>
      </c>
      <c r="F4" s="107" t="s">
        <v>3212</v>
      </c>
      <c r="G4" s="108" t="s">
        <v>11512</v>
      </c>
      <c r="H4" s="106" t="s">
        <v>11601</v>
      </c>
      <c r="I4" s="106" t="s">
        <v>3213</v>
      </c>
      <c r="J4" s="106" t="s">
        <v>11602</v>
      </c>
      <c r="K4" s="878" t="s">
        <v>11603</v>
      </c>
      <c r="L4" s="878" t="s">
        <v>11604</v>
      </c>
      <c r="M4" s="106" t="s">
        <v>11605</v>
      </c>
      <c r="N4" s="106" t="s">
        <v>3214</v>
      </c>
      <c r="O4" s="106" t="s">
        <v>11258</v>
      </c>
      <c r="P4" s="106" t="s">
        <v>11606</v>
      </c>
      <c r="Q4" s="106" t="s">
        <v>11607</v>
      </c>
      <c r="R4" s="106" t="s">
        <v>11608</v>
      </c>
      <c r="S4" s="878" t="s">
        <v>11484</v>
      </c>
      <c r="T4" s="878" t="s">
        <v>11485</v>
      </c>
      <c r="U4" s="878" t="s">
        <v>11486</v>
      </c>
      <c r="V4" s="878" t="s">
        <v>11487</v>
      </c>
      <c r="W4" s="878" t="s">
        <v>11488</v>
      </c>
      <c r="X4" s="878" t="s">
        <v>11489</v>
      </c>
      <c r="Y4" s="878" t="s">
        <v>11490</v>
      </c>
      <c r="Z4" s="878" t="s">
        <v>11491</v>
      </c>
      <c r="AA4" s="878" t="s">
        <v>11492</v>
      </c>
      <c r="AB4" s="106" t="s">
        <v>11493</v>
      </c>
      <c r="AC4" s="106" t="s">
        <v>11528</v>
      </c>
      <c r="AD4" s="106" t="s">
        <v>11609</v>
      </c>
      <c r="AE4" s="1056"/>
      <c r="AF4"/>
      <c r="AG4"/>
      <c r="AH4"/>
      <c r="AI4"/>
    </row>
    <row r="5" spans="1:35" ht="14.45" x14ac:dyDescent="0.3">
      <c r="A5" s="43" t="s">
        <v>371</v>
      </c>
      <c r="B5" s="21" t="s">
        <v>4</v>
      </c>
      <c r="C5" s="1077"/>
      <c r="D5" s="1077"/>
      <c r="E5" s="36">
        <f>E324</f>
        <v>0</v>
      </c>
      <c r="F5" s="36"/>
      <c r="G5" s="103">
        <f>G324</f>
        <v>0</v>
      </c>
      <c r="H5" s="103"/>
      <c r="I5" s="103">
        <f>I324</f>
        <v>0</v>
      </c>
      <c r="J5" s="103">
        <f t="shared" ref="J5:AD5" si="0">J324</f>
        <v>0</v>
      </c>
      <c r="K5" s="103"/>
      <c r="L5" s="103"/>
      <c r="M5" s="103">
        <f t="shared" si="0"/>
        <v>0</v>
      </c>
      <c r="N5" s="103">
        <f t="shared" ref="N5:P5" si="1">N324</f>
        <v>0</v>
      </c>
      <c r="O5" s="103">
        <f>O324</f>
        <v>0</v>
      </c>
      <c r="P5" s="103">
        <f t="shared" si="1"/>
        <v>0</v>
      </c>
      <c r="Q5" s="103">
        <f t="shared" ref="Q5" si="2">Q324</f>
        <v>0</v>
      </c>
      <c r="R5" s="103">
        <f t="shared" si="0"/>
        <v>0</v>
      </c>
      <c r="S5" s="103">
        <f t="shared" si="0"/>
        <v>0</v>
      </c>
      <c r="T5" s="103">
        <f t="shared" ref="T5" si="3">T324</f>
        <v>0</v>
      </c>
      <c r="U5" s="103">
        <f t="shared" si="0"/>
        <v>0</v>
      </c>
      <c r="V5" s="103">
        <f t="shared" si="0"/>
        <v>0</v>
      </c>
      <c r="W5" s="103">
        <f t="shared" si="0"/>
        <v>0</v>
      </c>
      <c r="X5" s="103">
        <f t="shared" si="0"/>
        <v>0</v>
      </c>
      <c r="Y5" s="103">
        <f t="shared" si="0"/>
        <v>0</v>
      </c>
      <c r="Z5" s="103">
        <f t="shared" si="0"/>
        <v>0</v>
      </c>
      <c r="AA5" s="103">
        <f t="shared" si="0"/>
        <v>0</v>
      </c>
      <c r="AB5" s="103">
        <f t="shared" si="0"/>
        <v>0</v>
      </c>
      <c r="AC5" s="103">
        <f t="shared" si="0"/>
        <v>0</v>
      </c>
      <c r="AD5" s="103">
        <f t="shared" si="0"/>
        <v>0</v>
      </c>
      <c r="AE5"/>
      <c r="AF5"/>
      <c r="AG5"/>
      <c r="AH5"/>
      <c r="AI5"/>
    </row>
    <row r="6" spans="1:35" ht="14.45" x14ac:dyDescent="0.3">
      <c r="A6" s="43" t="s">
        <v>371</v>
      </c>
      <c r="B6" s="22" t="s">
        <v>5</v>
      </c>
      <c r="C6" s="1077"/>
      <c r="D6" s="1077"/>
      <c r="E6" s="44"/>
      <c r="G6" s="36"/>
      <c r="H6" s="36"/>
      <c r="I6" s="36"/>
      <c r="J6" s="36"/>
      <c r="K6" s="103"/>
      <c r="L6" s="103"/>
      <c r="M6" s="103"/>
      <c r="N6" s="103"/>
      <c r="O6" s="36"/>
      <c r="P6" s="103"/>
      <c r="Q6" s="103"/>
      <c r="R6" s="103"/>
      <c r="S6" s="103"/>
      <c r="T6" s="103"/>
      <c r="U6" s="103"/>
      <c r="V6" s="103"/>
      <c r="W6" s="103"/>
      <c r="X6" s="103"/>
      <c r="Y6" s="103"/>
      <c r="Z6" s="103"/>
      <c r="AA6" s="103"/>
      <c r="AB6" s="103"/>
      <c r="AC6" s="103"/>
      <c r="AD6" s="27"/>
      <c r="AE6"/>
      <c r="AF6"/>
      <c r="AG6"/>
      <c r="AH6"/>
      <c r="AI6"/>
    </row>
    <row r="7" spans="1:35" ht="14.45" x14ac:dyDescent="0.3">
      <c r="A7" s="43" t="s">
        <v>371</v>
      </c>
      <c r="B7" s="21" t="s">
        <v>6</v>
      </c>
      <c r="E7" s="44"/>
      <c r="F7" s="33"/>
      <c r="G7" s="36"/>
      <c r="H7" s="36"/>
      <c r="I7" s="36"/>
      <c r="J7" s="36"/>
      <c r="K7" s="103"/>
      <c r="L7" s="103"/>
      <c r="M7" s="103"/>
      <c r="N7" s="103"/>
      <c r="O7" s="36"/>
      <c r="P7" s="103"/>
      <c r="Q7" s="103"/>
      <c r="R7" s="103"/>
      <c r="S7" s="103"/>
      <c r="T7" s="103"/>
      <c r="U7" s="103"/>
      <c r="V7" s="103"/>
      <c r="W7" s="103"/>
      <c r="X7" s="103"/>
      <c r="Y7" s="103"/>
      <c r="Z7" s="103"/>
      <c r="AA7" s="103"/>
      <c r="AB7" s="103"/>
      <c r="AC7" s="103"/>
      <c r="AD7" s="27"/>
      <c r="AE7" s="27"/>
      <c r="AF7" s="27"/>
      <c r="AG7" s="27"/>
      <c r="AH7" s="27"/>
      <c r="AI7" s="74"/>
    </row>
    <row r="8" spans="1:35" ht="14.45" collapsed="1" x14ac:dyDescent="0.3">
      <c r="A8" s="43" t="s">
        <v>371</v>
      </c>
      <c r="B8" s="21" t="s">
        <v>7</v>
      </c>
      <c r="C8" s="1078" t="str">
        <f>"E"&amp;LEFT(TRIM($B8),4)</f>
        <v xml:space="preserve">E310 </v>
      </c>
      <c r="D8" s="1078" t="str">
        <f>"C"&amp;LEFT(TRIM($B8),4)</f>
        <v xml:space="preserve">C310 </v>
      </c>
      <c r="E8" s="45">
        <v>3795007</v>
      </c>
      <c r="F8" s="45"/>
      <c r="G8" s="45">
        <f t="shared" ref="G8:G14" si="4">SUM(E8:F8)</f>
        <v>3795007</v>
      </c>
      <c r="H8" s="45"/>
      <c r="I8" s="45">
        <f>SUM(G8:H8)</f>
        <v>3795007</v>
      </c>
      <c r="J8" s="45">
        <v>3795000</v>
      </c>
      <c r="K8" s="45"/>
      <c r="L8" s="45"/>
      <c r="M8" s="45"/>
      <c r="N8" s="45"/>
      <c r="O8" s="45">
        <f t="shared" ref="O8:O14" si="5">J8-I8</f>
        <v>-7</v>
      </c>
      <c r="P8" s="45"/>
      <c r="Q8" s="45">
        <f>SUM(M8:P8)</f>
        <v>-7</v>
      </c>
      <c r="R8" s="45">
        <f t="shared" ref="R8:R14" si="6">G8+Q8</f>
        <v>3795000</v>
      </c>
      <c r="S8" s="45"/>
      <c r="T8" s="45"/>
      <c r="U8" s="45"/>
      <c r="V8" s="45"/>
      <c r="W8" s="45"/>
      <c r="X8" s="45"/>
      <c r="Y8" s="45"/>
      <c r="Z8" s="45"/>
      <c r="AA8" s="45"/>
      <c r="AB8" s="45"/>
      <c r="AC8" s="45">
        <f t="shared" ref="AC8:AC14" si="7">SUM(S8:AB8)</f>
        <v>0</v>
      </c>
      <c r="AD8" s="1055">
        <f t="shared" ref="AD8:AD14" si="8">AC8+R8</f>
        <v>3795000</v>
      </c>
      <c r="AE8" s="118"/>
      <c r="AF8" s="118"/>
      <c r="AG8" s="118"/>
      <c r="AH8" s="118"/>
      <c r="AI8" s="118"/>
    </row>
    <row r="9" spans="1:35" ht="14.45" collapsed="1" x14ac:dyDescent="0.3">
      <c r="A9" s="43" t="s">
        <v>371</v>
      </c>
      <c r="B9" s="21" t="s">
        <v>8</v>
      </c>
      <c r="C9" s="1078" t="str">
        <f t="shared" ref="C9:C14" si="9">"E"&amp;LEFT(TRIM($B9),4)</f>
        <v xml:space="preserve">E311 </v>
      </c>
      <c r="D9" s="1078" t="str">
        <f t="shared" ref="D9:D14" si="10">"C"&amp;LEFT(TRIM($B9),4)</f>
        <v xml:space="preserve">C311 </v>
      </c>
      <c r="E9" s="103">
        <v>177711003</v>
      </c>
      <c r="G9" s="36">
        <f t="shared" si="4"/>
        <v>177711003</v>
      </c>
      <c r="H9" s="36"/>
      <c r="I9" s="82">
        <f t="shared" ref="I9:I14" si="11">SUM(G9:H9)</f>
        <v>177711003</v>
      </c>
      <c r="J9" s="791">
        <v>178792000</v>
      </c>
      <c r="K9" s="1035"/>
      <c r="L9" s="1035"/>
      <c r="M9" s="99"/>
      <c r="N9" s="1035"/>
      <c r="O9" s="1051">
        <f t="shared" si="5"/>
        <v>1080997</v>
      </c>
      <c r="P9" s="1035"/>
      <c r="Q9" s="791">
        <f t="shared" ref="Q9:Q14" si="12">SUM(M9:P9)</f>
        <v>1080997</v>
      </c>
      <c r="R9" s="99">
        <f t="shared" si="6"/>
        <v>178792000</v>
      </c>
      <c r="S9" s="791"/>
      <c r="T9" s="1035"/>
      <c r="U9" s="791"/>
      <c r="V9" s="791"/>
      <c r="W9" s="791"/>
      <c r="X9" s="791"/>
      <c r="Y9" s="1035"/>
      <c r="Z9" s="1035"/>
      <c r="AA9" s="1035"/>
      <c r="AB9" s="1035"/>
      <c r="AC9" s="1051">
        <f t="shared" si="7"/>
        <v>0</v>
      </c>
      <c r="AD9" s="1053">
        <f t="shared" si="8"/>
        <v>178792000</v>
      </c>
      <c r="AE9" s="27"/>
      <c r="AF9" s="27"/>
      <c r="AG9" s="27"/>
      <c r="AH9" s="27"/>
      <c r="AI9" s="27"/>
    </row>
    <row r="10" spans="1:35" ht="14.45" collapsed="1" x14ac:dyDescent="0.3">
      <c r="A10" s="43" t="s">
        <v>371</v>
      </c>
      <c r="B10" s="21" t="s">
        <v>9</v>
      </c>
      <c r="C10" s="1078" t="str">
        <f t="shared" si="9"/>
        <v xml:space="preserve">E312 </v>
      </c>
      <c r="D10" s="1078" t="str">
        <f t="shared" si="10"/>
        <v xml:space="preserve">C312 </v>
      </c>
      <c r="E10" s="103">
        <v>712757862</v>
      </c>
      <c r="G10" s="36">
        <f t="shared" si="4"/>
        <v>712757862</v>
      </c>
      <c r="H10" s="36"/>
      <c r="I10" s="82">
        <f t="shared" si="11"/>
        <v>712757862</v>
      </c>
      <c r="J10" s="791">
        <v>712517000</v>
      </c>
      <c r="K10" s="1035"/>
      <c r="L10" s="1035"/>
      <c r="M10" s="99"/>
      <c r="N10" s="1035"/>
      <c r="O10" s="1051">
        <f t="shared" si="5"/>
        <v>-240862</v>
      </c>
      <c r="P10" s="1035"/>
      <c r="Q10" s="1035">
        <f t="shared" si="12"/>
        <v>-240862</v>
      </c>
      <c r="R10" s="791">
        <f t="shared" si="6"/>
        <v>712517000</v>
      </c>
      <c r="S10" s="791"/>
      <c r="T10" s="1035"/>
      <c r="U10" s="791"/>
      <c r="V10" s="791"/>
      <c r="W10" s="791"/>
      <c r="X10" s="791"/>
      <c r="Y10" s="1035"/>
      <c r="Z10" s="1035"/>
      <c r="AA10" s="1035"/>
      <c r="AB10" s="1035"/>
      <c r="AC10" s="1051">
        <f t="shared" si="7"/>
        <v>0</v>
      </c>
      <c r="AD10" s="1053">
        <f t="shared" si="8"/>
        <v>712517000</v>
      </c>
      <c r="AE10" s="27"/>
      <c r="AF10" s="27"/>
      <c r="AG10" s="27"/>
      <c r="AH10" s="27"/>
      <c r="AI10" s="27"/>
    </row>
    <row r="11" spans="1:35" ht="14.45" collapsed="1" x14ac:dyDescent="0.3">
      <c r="A11" s="43" t="s">
        <v>371</v>
      </c>
      <c r="B11" s="21" t="s">
        <v>10</v>
      </c>
      <c r="C11" s="1078" t="str">
        <f t="shared" si="9"/>
        <v xml:space="preserve">E314 </v>
      </c>
      <c r="D11" s="1078" t="str">
        <f t="shared" si="10"/>
        <v xml:space="preserve">C314 </v>
      </c>
      <c r="E11" s="103">
        <v>341092898</v>
      </c>
      <c r="G11" s="36">
        <f t="shared" si="4"/>
        <v>341092898</v>
      </c>
      <c r="H11" s="36"/>
      <c r="I11" s="82">
        <f>SUM(G11:H11)</f>
        <v>341092898</v>
      </c>
      <c r="J11" s="791">
        <v>345232000</v>
      </c>
      <c r="K11" s="1035"/>
      <c r="L11" s="1035"/>
      <c r="M11" s="99"/>
      <c r="N11" s="1035"/>
      <c r="O11" s="1051">
        <f t="shared" si="5"/>
        <v>4139102</v>
      </c>
      <c r="P11" s="1035"/>
      <c r="Q11" s="1035">
        <f t="shared" si="12"/>
        <v>4139102</v>
      </c>
      <c r="R11" s="791">
        <f t="shared" si="6"/>
        <v>345232000</v>
      </c>
      <c r="S11" s="791"/>
      <c r="T11" s="1035"/>
      <c r="U11" s="791"/>
      <c r="V11" s="791"/>
      <c r="W11" s="791"/>
      <c r="X11" s="791"/>
      <c r="Y11" s="1035"/>
      <c r="Z11" s="1035"/>
      <c r="AA11" s="1035"/>
      <c r="AB11" s="1035"/>
      <c r="AC11" s="1051">
        <f t="shared" si="7"/>
        <v>0</v>
      </c>
      <c r="AD11" s="1053">
        <f t="shared" si="8"/>
        <v>345232000</v>
      </c>
      <c r="AE11" s="27"/>
      <c r="AF11" s="27"/>
      <c r="AG11" s="27"/>
      <c r="AH11" s="27"/>
      <c r="AI11" s="27"/>
    </row>
    <row r="12" spans="1:35" ht="14.45" collapsed="1" x14ac:dyDescent="0.3">
      <c r="A12" s="43" t="s">
        <v>371</v>
      </c>
      <c r="B12" s="21" t="s">
        <v>11</v>
      </c>
      <c r="C12" s="1078" t="str">
        <f t="shared" si="9"/>
        <v xml:space="preserve">E315 </v>
      </c>
      <c r="D12" s="1078" t="str">
        <f t="shared" si="10"/>
        <v xml:space="preserve">C315 </v>
      </c>
      <c r="E12" s="103">
        <v>49407222</v>
      </c>
      <c r="G12" s="36">
        <f t="shared" si="4"/>
        <v>49407222</v>
      </c>
      <c r="H12" s="36"/>
      <c r="I12" s="82">
        <f t="shared" si="11"/>
        <v>49407222</v>
      </c>
      <c r="J12" s="791">
        <v>49454000</v>
      </c>
      <c r="K12" s="1035"/>
      <c r="L12" s="1035"/>
      <c r="M12" s="99"/>
      <c r="N12" s="1035"/>
      <c r="O12" s="1051">
        <f t="shared" si="5"/>
        <v>46778</v>
      </c>
      <c r="P12" s="1035"/>
      <c r="Q12" s="1035">
        <f t="shared" si="12"/>
        <v>46778</v>
      </c>
      <c r="R12" s="791">
        <f t="shared" si="6"/>
        <v>49454000</v>
      </c>
      <c r="S12" s="791"/>
      <c r="T12" s="1035"/>
      <c r="U12" s="791"/>
      <c r="V12" s="791"/>
      <c r="W12" s="791"/>
      <c r="X12" s="791"/>
      <c r="Y12" s="1035"/>
      <c r="Z12" s="1035"/>
      <c r="AA12" s="1035"/>
      <c r="AB12" s="1035"/>
      <c r="AC12" s="1051">
        <f t="shared" si="7"/>
        <v>0</v>
      </c>
      <c r="AD12" s="1053">
        <f t="shared" si="8"/>
        <v>49454000</v>
      </c>
      <c r="AE12" s="27"/>
      <c r="AF12" s="27"/>
      <c r="AG12" s="27"/>
      <c r="AH12" s="27"/>
      <c r="AI12" s="27"/>
    </row>
    <row r="13" spans="1:35" ht="14.45" collapsed="1" x14ac:dyDescent="0.3">
      <c r="A13" s="43" t="s">
        <v>371</v>
      </c>
      <c r="B13" s="21" t="s">
        <v>12</v>
      </c>
      <c r="C13" s="1078" t="str">
        <f t="shared" si="9"/>
        <v xml:space="preserve">E316 </v>
      </c>
      <c r="D13" s="1078" t="str">
        <f t="shared" si="10"/>
        <v xml:space="preserve">C316 </v>
      </c>
      <c r="E13" s="103">
        <v>15899790</v>
      </c>
      <c r="G13" s="36">
        <f t="shared" si="4"/>
        <v>15899790</v>
      </c>
      <c r="H13" s="36"/>
      <c r="I13" s="82">
        <f t="shared" si="11"/>
        <v>15899790</v>
      </c>
      <c r="J13" s="791">
        <v>15900000</v>
      </c>
      <c r="K13" s="1035"/>
      <c r="L13" s="1035"/>
      <c r="M13" s="99"/>
      <c r="N13" s="1035"/>
      <c r="O13" s="1051">
        <f t="shared" si="5"/>
        <v>210</v>
      </c>
      <c r="P13" s="1035"/>
      <c r="Q13" s="1035">
        <f t="shared" si="12"/>
        <v>210</v>
      </c>
      <c r="R13" s="791">
        <f t="shared" si="6"/>
        <v>15900000</v>
      </c>
      <c r="S13" s="791"/>
      <c r="T13" s="1035"/>
      <c r="U13" s="791"/>
      <c r="V13" s="791"/>
      <c r="W13" s="791"/>
      <c r="X13" s="791"/>
      <c r="Y13" s="1035"/>
      <c r="Z13" s="1035"/>
      <c r="AA13" s="1035"/>
      <c r="AB13" s="1035"/>
      <c r="AC13" s="1051">
        <f t="shared" si="7"/>
        <v>0</v>
      </c>
      <c r="AD13" s="1053">
        <f t="shared" si="8"/>
        <v>15900000</v>
      </c>
      <c r="AE13" s="27"/>
      <c r="AF13" s="27"/>
      <c r="AG13" s="27"/>
      <c r="AH13" s="27"/>
      <c r="AI13" s="27"/>
    </row>
    <row r="14" spans="1:35" ht="14.45" collapsed="1" x14ac:dyDescent="0.3">
      <c r="A14" s="43" t="s">
        <v>371</v>
      </c>
      <c r="B14" s="21" t="s">
        <v>13</v>
      </c>
      <c r="C14" s="1078" t="str">
        <f t="shared" si="9"/>
        <v xml:space="preserve">E317 </v>
      </c>
      <c r="D14" s="1078" t="str">
        <f t="shared" si="10"/>
        <v xml:space="preserve">C317 </v>
      </c>
      <c r="E14" s="96">
        <v>99639639</v>
      </c>
      <c r="F14" s="35"/>
      <c r="G14" s="46">
        <f t="shared" si="4"/>
        <v>99639639</v>
      </c>
      <c r="H14" s="46"/>
      <c r="I14" s="83">
        <f t="shared" si="11"/>
        <v>99639639</v>
      </c>
      <c r="J14" s="792">
        <v>90820000</v>
      </c>
      <c r="K14" s="1036"/>
      <c r="L14" s="1036"/>
      <c r="M14" s="100"/>
      <c r="N14" s="1036"/>
      <c r="O14" s="1052">
        <f t="shared" si="5"/>
        <v>-8819639</v>
      </c>
      <c r="P14" s="1036"/>
      <c r="Q14" s="1036">
        <f t="shared" si="12"/>
        <v>-8819639</v>
      </c>
      <c r="R14" s="792">
        <f t="shared" si="6"/>
        <v>90820000</v>
      </c>
      <c r="S14" s="792"/>
      <c r="T14" s="1036"/>
      <c r="U14" s="792"/>
      <c r="V14" s="792"/>
      <c r="W14" s="792"/>
      <c r="X14" s="792"/>
      <c r="Y14" s="1036"/>
      <c r="Z14" s="1036"/>
      <c r="AA14" s="1036"/>
      <c r="AB14" s="1036"/>
      <c r="AC14" s="1052">
        <f t="shared" si="7"/>
        <v>0</v>
      </c>
      <c r="AD14" s="1052">
        <f t="shared" si="8"/>
        <v>90820000</v>
      </c>
      <c r="AE14" s="27"/>
      <c r="AF14" s="27"/>
      <c r="AG14" s="27"/>
      <c r="AH14" s="27"/>
      <c r="AI14" s="27"/>
    </row>
    <row r="15" spans="1:35" ht="14.45" x14ac:dyDescent="0.3">
      <c r="A15" s="43"/>
      <c r="B15" s="22" t="s">
        <v>377</v>
      </c>
      <c r="C15" s="1079"/>
      <c r="D15" s="1079"/>
      <c r="E15" s="47">
        <f t="shared" ref="E15:I15" si="13">SUM(E8:E14)</f>
        <v>1400303421</v>
      </c>
      <c r="F15" s="48">
        <f t="shared" si="13"/>
        <v>0</v>
      </c>
      <c r="G15" s="48">
        <f t="shared" si="13"/>
        <v>1400303421</v>
      </c>
      <c r="H15" s="47"/>
      <c r="I15" s="47">
        <f t="shared" si="13"/>
        <v>1400303421</v>
      </c>
      <c r="J15" s="47">
        <f>SUM(J8:J14)</f>
        <v>1396510000</v>
      </c>
      <c r="K15" s="765"/>
      <c r="L15" s="765"/>
      <c r="M15" s="47">
        <f t="shared" ref="M15:AD15" si="14">SUM(M8:M14)</f>
        <v>0</v>
      </c>
      <c r="N15" s="765">
        <f>SUM(N8:N14)</f>
        <v>0</v>
      </c>
      <c r="O15" s="47">
        <f>SUM(O8:O14)</f>
        <v>-3793421</v>
      </c>
      <c r="P15" s="765">
        <f>SUM(P8:P14)</f>
        <v>0</v>
      </c>
      <c r="Q15" s="765">
        <f t="shared" ref="Q15" si="15">SUM(Q8:Q14)</f>
        <v>-3793421</v>
      </c>
      <c r="R15" s="47">
        <f t="shared" si="14"/>
        <v>1396510000</v>
      </c>
      <c r="S15" s="765">
        <f t="shared" si="14"/>
        <v>0</v>
      </c>
      <c r="T15" s="765">
        <f t="shared" ref="T15" si="16">SUM(T8:T14)</f>
        <v>0</v>
      </c>
      <c r="U15" s="765">
        <f t="shared" si="14"/>
        <v>0</v>
      </c>
      <c r="V15" s="765">
        <f t="shared" si="14"/>
        <v>0</v>
      </c>
      <c r="W15" s="765">
        <f t="shared" si="14"/>
        <v>0</v>
      </c>
      <c r="X15" s="765">
        <f t="shared" si="14"/>
        <v>0</v>
      </c>
      <c r="Y15" s="765">
        <f t="shared" si="14"/>
        <v>0</v>
      </c>
      <c r="Z15" s="765">
        <f t="shared" si="14"/>
        <v>0</v>
      </c>
      <c r="AA15" s="765">
        <f t="shared" si="14"/>
        <v>0</v>
      </c>
      <c r="AB15" s="765">
        <f t="shared" si="14"/>
        <v>0</v>
      </c>
      <c r="AC15" s="765">
        <f t="shared" si="14"/>
        <v>0</v>
      </c>
      <c r="AD15" s="1054">
        <f t="shared" si="14"/>
        <v>1396510000</v>
      </c>
      <c r="AE15" s="67"/>
      <c r="AF15" s="67"/>
      <c r="AG15" s="67"/>
      <c r="AH15" s="67"/>
      <c r="AI15" s="67"/>
    </row>
    <row r="16" spans="1:35" ht="14.45" x14ac:dyDescent="0.3">
      <c r="A16" s="43" t="s">
        <v>371</v>
      </c>
      <c r="B16" s="21" t="s">
        <v>14</v>
      </c>
      <c r="C16" s="1079"/>
      <c r="D16" s="1079"/>
      <c r="E16" s="36"/>
      <c r="G16" s="36"/>
      <c r="H16" s="36"/>
      <c r="I16" s="36"/>
      <c r="J16" s="36"/>
      <c r="K16" s="103"/>
      <c r="L16" s="103"/>
      <c r="M16" s="103"/>
      <c r="N16" s="103"/>
      <c r="O16" s="36"/>
      <c r="P16" s="103"/>
      <c r="Q16" s="103"/>
      <c r="R16" s="103"/>
      <c r="S16" s="103"/>
      <c r="T16" s="103"/>
      <c r="U16" s="103"/>
      <c r="V16" s="103"/>
      <c r="W16" s="103"/>
      <c r="X16" s="103"/>
      <c r="Y16" s="103"/>
      <c r="Z16" s="103"/>
      <c r="AA16" s="103"/>
      <c r="AB16" s="103"/>
      <c r="AC16" s="103"/>
      <c r="AD16" s="27"/>
      <c r="AE16" s="27"/>
      <c r="AF16" s="27"/>
      <c r="AG16" s="27"/>
      <c r="AH16" s="27"/>
      <c r="AI16" s="27"/>
    </row>
    <row r="17" spans="1:35" ht="14.45" collapsed="1" x14ac:dyDescent="0.3">
      <c r="A17" s="43" t="s">
        <v>371</v>
      </c>
      <c r="B17" s="21" t="s">
        <v>15</v>
      </c>
      <c r="C17" s="1078" t="str">
        <f t="shared" ref="C17:C25" si="17">"E"&amp;LEFT(TRIM($B17),4)</f>
        <v xml:space="preserve">E330 </v>
      </c>
      <c r="D17" s="1078" t="str">
        <f t="shared" ref="D17:D25" si="18">"C"&amp;LEFT(TRIM($B17),4)</f>
        <v xml:space="preserve">C330 </v>
      </c>
      <c r="E17" s="103">
        <v>6993524</v>
      </c>
      <c r="G17" s="36">
        <f t="shared" ref="G17:G25" si="19">SUM(E17:F17)</f>
        <v>6993524</v>
      </c>
      <c r="H17" s="36"/>
      <c r="I17" s="45">
        <f>SUM(G17:H17)</f>
        <v>6993524</v>
      </c>
      <c r="J17" s="99">
        <v>7112000</v>
      </c>
      <c r="K17" s="1035"/>
      <c r="L17" s="1035"/>
      <c r="M17" s="99"/>
      <c r="N17" s="45"/>
      <c r="O17" s="1051">
        <f t="shared" ref="O17:O25" si="20">J17-I17</f>
        <v>118476</v>
      </c>
      <c r="P17" s="45"/>
      <c r="Q17" s="1035">
        <f t="shared" ref="Q17:Q25" si="21">SUM(M17:P17)</f>
        <v>118476</v>
      </c>
      <c r="R17" s="791">
        <f t="shared" ref="R17:R25" si="22">G17+Q17</f>
        <v>7112000</v>
      </c>
      <c r="S17" s="791"/>
      <c r="T17" s="1035"/>
      <c r="U17" s="791"/>
      <c r="V17" s="791"/>
      <c r="W17" s="791"/>
      <c r="X17" s="791"/>
      <c r="Y17" s="1035"/>
      <c r="Z17" s="1035"/>
      <c r="AA17" s="1035"/>
      <c r="AB17" s="1035"/>
      <c r="AC17" s="1051">
        <f t="shared" ref="AC17:AC25" si="23">SUM(S17:AB17)</f>
        <v>0</v>
      </c>
      <c r="AD17" s="1053">
        <f t="shared" ref="AD17:AD25" si="24">AC17+R17</f>
        <v>7112000</v>
      </c>
      <c r="AE17" s="27"/>
      <c r="AF17" s="27"/>
      <c r="AG17" s="27"/>
      <c r="AH17" s="27"/>
      <c r="AI17" s="27"/>
    </row>
    <row r="18" spans="1:35" ht="14.45" collapsed="1" x14ac:dyDescent="0.3">
      <c r="A18" s="43" t="s">
        <v>371</v>
      </c>
      <c r="B18" s="21" t="s">
        <v>16</v>
      </c>
      <c r="C18" s="1078" t="str">
        <f t="shared" si="17"/>
        <v xml:space="preserve">E331 </v>
      </c>
      <c r="D18" s="1078" t="str">
        <f t="shared" si="18"/>
        <v xml:space="preserve">C331 </v>
      </c>
      <c r="E18" s="103">
        <v>167061476</v>
      </c>
      <c r="G18" s="36">
        <f t="shared" si="19"/>
        <v>167061476</v>
      </c>
      <c r="H18" s="36"/>
      <c r="I18" s="82">
        <f t="shared" ref="I18:I25" si="25">SUM(G18:H18)</f>
        <v>167061476</v>
      </c>
      <c r="J18" s="791">
        <v>166253000</v>
      </c>
      <c r="K18" s="1035"/>
      <c r="L18" s="1035"/>
      <c r="M18" s="99"/>
      <c r="N18" s="1035"/>
      <c r="O18" s="1051">
        <f t="shared" si="20"/>
        <v>-808476</v>
      </c>
      <c r="P18" s="1035"/>
      <c r="Q18" s="1035">
        <f t="shared" si="21"/>
        <v>-808476</v>
      </c>
      <c r="R18" s="791">
        <f t="shared" si="22"/>
        <v>166253000</v>
      </c>
      <c r="S18" s="791"/>
      <c r="T18" s="1035"/>
      <c r="U18" s="791"/>
      <c r="V18" s="791"/>
      <c r="W18" s="791"/>
      <c r="X18" s="791"/>
      <c r="Y18" s="1035"/>
      <c r="Z18" s="1035"/>
      <c r="AA18" s="1035"/>
      <c r="AB18" s="1035"/>
      <c r="AC18" s="1051">
        <f t="shared" si="23"/>
        <v>0</v>
      </c>
      <c r="AD18" s="1053">
        <f t="shared" si="24"/>
        <v>166253000</v>
      </c>
      <c r="AE18" s="27"/>
      <c r="AF18" s="27"/>
      <c r="AG18" s="27"/>
      <c r="AH18" s="27"/>
      <c r="AI18" s="27"/>
    </row>
    <row r="19" spans="1:35" ht="14.45" collapsed="1" x14ac:dyDescent="0.3">
      <c r="A19" s="43" t="s">
        <v>371</v>
      </c>
      <c r="B19" s="21" t="s">
        <v>17</v>
      </c>
      <c r="C19" s="1078" t="str">
        <f t="shared" si="17"/>
        <v xml:space="preserve">E332 </v>
      </c>
      <c r="D19" s="1078" t="str">
        <f t="shared" si="18"/>
        <v xml:space="preserve">C332 </v>
      </c>
      <c r="E19" s="103">
        <v>351850241</v>
      </c>
      <c r="G19" s="36">
        <f t="shared" si="19"/>
        <v>351850241</v>
      </c>
      <c r="H19" s="36"/>
      <c r="I19" s="82">
        <f t="shared" si="25"/>
        <v>351850241</v>
      </c>
      <c r="J19" s="791">
        <v>358985000</v>
      </c>
      <c r="K19" s="1035"/>
      <c r="L19" s="1035"/>
      <c r="M19" s="99"/>
      <c r="N19" s="1035"/>
      <c r="O19" s="1051">
        <f t="shared" si="20"/>
        <v>7134759</v>
      </c>
      <c r="P19" s="1035"/>
      <c r="Q19" s="1035">
        <f t="shared" si="21"/>
        <v>7134759</v>
      </c>
      <c r="R19" s="791">
        <f t="shared" si="22"/>
        <v>358985000</v>
      </c>
      <c r="S19" s="791"/>
      <c r="T19" s="1035"/>
      <c r="U19" s="791"/>
      <c r="V19" s="791"/>
      <c r="W19" s="791"/>
      <c r="X19" s="791"/>
      <c r="Y19" s="1035"/>
      <c r="Z19" s="1035"/>
      <c r="AA19" s="1035"/>
      <c r="AB19" s="1035"/>
      <c r="AC19" s="1051">
        <f t="shared" si="23"/>
        <v>0</v>
      </c>
      <c r="AD19" s="1053">
        <f t="shared" si="24"/>
        <v>358985000</v>
      </c>
      <c r="AE19" s="27"/>
      <c r="AF19" s="27"/>
      <c r="AG19" s="27"/>
      <c r="AH19" s="27"/>
      <c r="AI19" s="27"/>
    </row>
    <row r="20" spans="1:35" ht="14.45" collapsed="1" x14ac:dyDescent="0.3">
      <c r="A20" s="43" t="s">
        <v>371</v>
      </c>
      <c r="B20" s="21" t="s">
        <v>18</v>
      </c>
      <c r="C20" s="1078" t="str">
        <f t="shared" si="17"/>
        <v xml:space="preserve">E333 </v>
      </c>
      <c r="D20" s="1078" t="str">
        <f t="shared" si="18"/>
        <v xml:space="preserve">C333 </v>
      </c>
      <c r="E20" s="103">
        <v>128339882</v>
      </c>
      <c r="G20" s="36">
        <f t="shared" si="19"/>
        <v>128339882</v>
      </c>
      <c r="H20" s="36"/>
      <c r="I20" s="82">
        <f t="shared" si="25"/>
        <v>128339882</v>
      </c>
      <c r="J20" s="791">
        <v>130240000</v>
      </c>
      <c r="K20" s="1035"/>
      <c r="L20" s="1035"/>
      <c r="M20" s="99"/>
      <c r="N20" s="1035"/>
      <c r="O20" s="1051">
        <f t="shared" si="20"/>
        <v>1900118</v>
      </c>
      <c r="P20" s="1035"/>
      <c r="Q20" s="1035">
        <f t="shared" si="21"/>
        <v>1900118</v>
      </c>
      <c r="R20" s="791">
        <f t="shared" si="22"/>
        <v>130240000</v>
      </c>
      <c r="S20" s="791"/>
      <c r="T20" s="1035"/>
      <c r="U20" s="791"/>
      <c r="V20" s="791"/>
      <c r="W20" s="791"/>
      <c r="X20" s="791"/>
      <c r="Y20" s="1035"/>
      <c r="Z20" s="1035"/>
      <c r="AA20" s="1035"/>
      <c r="AB20" s="1035"/>
      <c r="AC20" s="1051">
        <f t="shared" si="23"/>
        <v>0</v>
      </c>
      <c r="AD20" s="1053">
        <f t="shared" si="24"/>
        <v>130240000</v>
      </c>
      <c r="AE20" s="27"/>
      <c r="AF20" s="27"/>
      <c r="AG20" s="27"/>
      <c r="AH20" s="27"/>
      <c r="AI20" s="27"/>
    </row>
    <row r="21" spans="1:35" ht="14.45" collapsed="1" x14ac:dyDescent="0.3">
      <c r="A21" s="43" t="s">
        <v>371</v>
      </c>
      <c r="B21" s="21" t="s">
        <v>19</v>
      </c>
      <c r="C21" s="1078" t="str">
        <f t="shared" si="17"/>
        <v xml:space="preserve">E334 </v>
      </c>
      <c r="D21" s="1078" t="str">
        <f t="shared" si="18"/>
        <v xml:space="preserve">C334 </v>
      </c>
      <c r="E21" s="103">
        <v>45906707</v>
      </c>
      <c r="G21" s="36">
        <f t="shared" si="19"/>
        <v>45906707</v>
      </c>
      <c r="H21" s="36"/>
      <c r="I21" s="82">
        <f t="shared" si="25"/>
        <v>45906707</v>
      </c>
      <c r="J21" s="791">
        <v>45907000</v>
      </c>
      <c r="K21" s="1035"/>
      <c r="L21" s="1035"/>
      <c r="M21" s="99"/>
      <c r="N21" s="1035"/>
      <c r="O21" s="1051">
        <f t="shared" si="20"/>
        <v>293</v>
      </c>
      <c r="P21" s="1035"/>
      <c r="Q21" s="1035">
        <f t="shared" si="21"/>
        <v>293</v>
      </c>
      <c r="R21" s="791">
        <f t="shared" si="22"/>
        <v>45907000</v>
      </c>
      <c r="S21" s="791"/>
      <c r="T21" s="1035"/>
      <c r="U21" s="791"/>
      <c r="V21" s="791"/>
      <c r="W21" s="791"/>
      <c r="X21" s="791"/>
      <c r="Y21" s="1035"/>
      <c r="Z21" s="1035"/>
      <c r="AA21" s="1035"/>
      <c r="AB21" s="1035"/>
      <c r="AC21" s="1051">
        <f t="shared" si="23"/>
        <v>0</v>
      </c>
      <c r="AD21" s="1053">
        <f t="shared" si="24"/>
        <v>45907000</v>
      </c>
      <c r="AE21" s="27"/>
      <c r="AF21" s="27"/>
      <c r="AG21" s="27"/>
      <c r="AH21" s="27"/>
      <c r="AI21" s="27"/>
    </row>
    <row r="22" spans="1:35" ht="14.45" collapsed="1" x14ac:dyDescent="0.3">
      <c r="A22" s="43" t="s">
        <v>371</v>
      </c>
      <c r="B22" s="21" t="s">
        <v>20</v>
      </c>
      <c r="C22" s="1078" t="str">
        <f t="shared" si="17"/>
        <v xml:space="preserve">E335 </v>
      </c>
      <c r="D22" s="1078" t="str">
        <f t="shared" si="18"/>
        <v xml:space="preserve">C335 </v>
      </c>
      <c r="E22" s="103">
        <v>15855290</v>
      </c>
      <c r="G22" s="36">
        <f t="shared" si="19"/>
        <v>15855290</v>
      </c>
      <c r="H22" s="36"/>
      <c r="I22" s="82">
        <f t="shared" si="25"/>
        <v>15855290</v>
      </c>
      <c r="J22" s="791">
        <v>16076000</v>
      </c>
      <c r="K22" s="1035"/>
      <c r="L22" s="1035"/>
      <c r="M22" s="99"/>
      <c r="N22" s="1035"/>
      <c r="O22" s="1051">
        <f t="shared" si="20"/>
        <v>220710</v>
      </c>
      <c r="P22" s="1035"/>
      <c r="Q22" s="1035">
        <f t="shared" si="21"/>
        <v>220710</v>
      </c>
      <c r="R22" s="791">
        <f t="shared" si="22"/>
        <v>16076000</v>
      </c>
      <c r="S22" s="791"/>
      <c r="T22" s="1035"/>
      <c r="U22" s="791"/>
      <c r="V22" s="791"/>
      <c r="W22" s="791"/>
      <c r="X22" s="791"/>
      <c r="Y22" s="1035"/>
      <c r="Z22" s="1035"/>
      <c r="AA22" s="1035"/>
      <c r="AB22" s="1035"/>
      <c r="AC22" s="1051">
        <f t="shared" si="23"/>
        <v>0</v>
      </c>
      <c r="AD22" s="1053">
        <f t="shared" si="24"/>
        <v>16076000</v>
      </c>
      <c r="AE22" s="27"/>
      <c r="AF22" s="27"/>
      <c r="AG22" s="27"/>
      <c r="AH22" s="27"/>
      <c r="AI22" s="27"/>
    </row>
    <row r="23" spans="1:35" ht="14.45" collapsed="1" x14ac:dyDescent="0.3">
      <c r="A23" s="43" t="s">
        <v>371</v>
      </c>
      <c r="B23" s="21" t="s">
        <v>21</v>
      </c>
      <c r="C23" s="1078" t="str">
        <f t="shared" si="17"/>
        <v xml:space="preserve">E336 </v>
      </c>
      <c r="D23" s="1078" t="str">
        <f t="shared" si="18"/>
        <v xml:space="preserve">C336 </v>
      </c>
      <c r="E23" s="103">
        <v>5045059</v>
      </c>
      <c r="G23" s="36">
        <f t="shared" si="19"/>
        <v>5045059</v>
      </c>
      <c r="H23" s="36"/>
      <c r="I23" s="82">
        <f t="shared" si="25"/>
        <v>5045059</v>
      </c>
      <c r="J23" s="791">
        <v>5045000</v>
      </c>
      <c r="K23" s="1035"/>
      <c r="L23" s="1035"/>
      <c r="M23" s="99"/>
      <c r="N23" s="1035"/>
      <c r="O23" s="1051">
        <f t="shared" si="20"/>
        <v>-59</v>
      </c>
      <c r="P23" s="1035"/>
      <c r="Q23" s="1035">
        <f t="shared" si="21"/>
        <v>-59</v>
      </c>
      <c r="R23" s="791">
        <f t="shared" si="22"/>
        <v>5045000</v>
      </c>
      <c r="S23" s="791"/>
      <c r="T23" s="1035"/>
      <c r="U23" s="791"/>
      <c r="V23" s="791"/>
      <c r="W23" s="791"/>
      <c r="X23" s="791"/>
      <c r="Y23" s="1035"/>
      <c r="Z23" s="1035"/>
      <c r="AA23" s="1035"/>
      <c r="AB23" s="1035"/>
      <c r="AC23" s="1051">
        <f t="shared" si="23"/>
        <v>0</v>
      </c>
      <c r="AD23" s="1053">
        <f t="shared" si="24"/>
        <v>5045000</v>
      </c>
      <c r="AE23" s="27"/>
      <c r="AF23" s="27"/>
      <c r="AG23" s="27"/>
      <c r="AH23" s="27"/>
      <c r="AI23" s="27"/>
    </row>
    <row r="24" spans="1:35" ht="14.45" x14ac:dyDescent="0.3">
      <c r="A24" s="43" t="s">
        <v>371</v>
      </c>
      <c r="B24" s="21" t="s">
        <v>22</v>
      </c>
      <c r="C24" s="1078" t="str">
        <f t="shared" si="17"/>
        <v xml:space="preserve">E337 </v>
      </c>
      <c r="D24" s="1078" t="str">
        <f t="shared" si="18"/>
        <v xml:space="preserve">C337 </v>
      </c>
      <c r="E24" s="103">
        <v>0</v>
      </c>
      <c r="G24" s="36">
        <f t="shared" si="19"/>
        <v>0</v>
      </c>
      <c r="H24" s="36"/>
      <c r="I24" s="82">
        <f t="shared" si="25"/>
        <v>0</v>
      </c>
      <c r="J24" s="791">
        <v>0</v>
      </c>
      <c r="K24" s="1035"/>
      <c r="L24" s="1035"/>
      <c r="M24" s="99"/>
      <c r="N24" s="1035"/>
      <c r="O24" s="1051">
        <f t="shared" si="20"/>
        <v>0</v>
      </c>
      <c r="P24" s="1035"/>
      <c r="Q24" s="1035">
        <f t="shared" si="21"/>
        <v>0</v>
      </c>
      <c r="R24" s="791">
        <f t="shared" si="22"/>
        <v>0</v>
      </c>
      <c r="S24" s="791"/>
      <c r="T24" s="1035"/>
      <c r="U24" s="791"/>
      <c r="V24" s="791"/>
      <c r="W24" s="791"/>
      <c r="X24" s="791"/>
      <c r="Y24" s="1035"/>
      <c r="Z24" s="1035"/>
      <c r="AA24" s="1035"/>
      <c r="AB24" s="1035"/>
      <c r="AC24" s="1051">
        <f t="shared" si="23"/>
        <v>0</v>
      </c>
      <c r="AD24" s="1053">
        <f t="shared" si="24"/>
        <v>0</v>
      </c>
      <c r="AE24" s="27"/>
      <c r="AF24" s="27"/>
      <c r="AG24" s="27"/>
      <c r="AH24" s="27"/>
      <c r="AI24" s="27"/>
    </row>
    <row r="25" spans="1:35" ht="14.45" x14ac:dyDescent="0.3">
      <c r="A25" s="43" t="s">
        <v>371</v>
      </c>
      <c r="B25" s="21" t="s">
        <v>23</v>
      </c>
      <c r="C25" s="1078" t="str">
        <f t="shared" si="17"/>
        <v xml:space="preserve">E338 </v>
      </c>
      <c r="D25" s="1078" t="str">
        <f t="shared" si="18"/>
        <v xml:space="preserve">C338 </v>
      </c>
      <c r="E25" s="96">
        <v>0</v>
      </c>
      <c r="G25" s="46">
        <f t="shared" si="19"/>
        <v>0</v>
      </c>
      <c r="H25" s="46"/>
      <c r="I25" s="83">
        <f t="shared" si="25"/>
        <v>0</v>
      </c>
      <c r="J25" s="792">
        <v>0</v>
      </c>
      <c r="K25" s="1036"/>
      <c r="L25" s="1036"/>
      <c r="M25" s="100"/>
      <c r="N25" s="1036"/>
      <c r="O25" s="1052">
        <f t="shared" si="20"/>
        <v>0</v>
      </c>
      <c r="P25" s="1036"/>
      <c r="Q25" s="1036">
        <f t="shared" si="21"/>
        <v>0</v>
      </c>
      <c r="R25" s="792">
        <f t="shared" si="22"/>
        <v>0</v>
      </c>
      <c r="S25" s="792"/>
      <c r="T25" s="1036"/>
      <c r="U25" s="792"/>
      <c r="V25" s="792"/>
      <c r="W25" s="792"/>
      <c r="X25" s="792"/>
      <c r="Y25" s="1036"/>
      <c r="Z25" s="1036"/>
      <c r="AA25" s="1036"/>
      <c r="AB25" s="1036"/>
      <c r="AC25" s="1052">
        <f t="shared" si="23"/>
        <v>0</v>
      </c>
      <c r="AD25" s="1052">
        <f t="shared" si="24"/>
        <v>0</v>
      </c>
      <c r="AE25" s="27"/>
      <c r="AF25" s="27"/>
      <c r="AG25" s="27"/>
      <c r="AH25" s="27"/>
      <c r="AI25" s="27"/>
    </row>
    <row r="26" spans="1:35" ht="14.45" x14ac:dyDescent="0.3">
      <c r="A26" s="43"/>
      <c r="B26" s="22" t="s">
        <v>378</v>
      </c>
      <c r="E26" s="47">
        <f t="shared" ref="E26:I26" si="26">SUM(E17:E25)</f>
        <v>721052179</v>
      </c>
      <c r="F26" s="48">
        <f t="shared" si="26"/>
        <v>0</v>
      </c>
      <c r="G26" s="48">
        <f t="shared" si="26"/>
        <v>721052179</v>
      </c>
      <c r="H26" s="47"/>
      <c r="I26" s="47">
        <f t="shared" si="26"/>
        <v>721052179</v>
      </c>
      <c r="J26" s="47">
        <f>SUM(J17:J25)</f>
        <v>729618000</v>
      </c>
      <c r="K26" s="765"/>
      <c r="L26" s="765"/>
      <c r="M26" s="47">
        <f t="shared" ref="M26:Q26" si="27">SUM(M17:M25)</f>
        <v>0</v>
      </c>
      <c r="N26" s="765">
        <f>SUM(N17:N25)</f>
        <v>0</v>
      </c>
      <c r="O26" s="47">
        <f>SUM(O17:O25)</f>
        <v>8565821</v>
      </c>
      <c r="P26" s="765">
        <f>SUM(P17:P25)</f>
        <v>0</v>
      </c>
      <c r="Q26" s="765">
        <f t="shared" si="27"/>
        <v>8565821</v>
      </c>
      <c r="R26" s="47">
        <f t="shared" ref="R26:AD26" si="28">SUM(R17:R25)</f>
        <v>729618000</v>
      </c>
      <c r="S26" s="765">
        <f t="shared" si="28"/>
        <v>0</v>
      </c>
      <c r="T26" s="765">
        <f t="shared" ref="T26" si="29">SUM(T17:T25)</f>
        <v>0</v>
      </c>
      <c r="U26" s="765">
        <f t="shared" si="28"/>
        <v>0</v>
      </c>
      <c r="V26" s="765">
        <f t="shared" si="28"/>
        <v>0</v>
      </c>
      <c r="W26" s="765">
        <f t="shared" si="28"/>
        <v>0</v>
      </c>
      <c r="X26" s="765">
        <f t="shared" si="28"/>
        <v>0</v>
      </c>
      <c r="Y26" s="765">
        <f t="shared" si="28"/>
        <v>0</v>
      </c>
      <c r="Z26" s="765">
        <f t="shared" si="28"/>
        <v>0</v>
      </c>
      <c r="AA26" s="765">
        <f t="shared" si="28"/>
        <v>0</v>
      </c>
      <c r="AB26" s="765">
        <f t="shared" si="28"/>
        <v>0</v>
      </c>
      <c r="AC26" s="765">
        <f t="shared" si="28"/>
        <v>0</v>
      </c>
      <c r="AD26" s="765">
        <f t="shared" si="28"/>
        <v>729618000</v>
      </c>
      <c r="AE26" s="67"/>
      <c r="AF26" s="67"/>
      <c r="AG26" s="67"/>
      <c r="AH26" s="67"/>
      <c r="AI26" s="67"/>
    </row>
    <row r="27" spans="1:35" ht="14.45" x14ac:dyDescent="0.3">
      <c r="A27" s="43" t="s">
        <v>371</v>
      </c>
      <c r="B27" s="21" t="s">
        <v>24</v>
      </c>
      <c r="E27" s="103"/>
      <c r="G27" s="36"/>
      <c r="H27" s="36"/>
      <c r="I27" s="36"/>
      <c r="J27" s="36"/>
      <c r="K27" s="103"/>
      <c r="L27" s="103"/>
      <c r="M27" s="103"/>
      <c r="N27" s="103"/>
      <c r="O27" s="36"/>
      <c r="P27" s="103"/>
      <c r="Q27" s="103"/>
      <c r="R27" s="103"/>
      <c r="S27" s="103"/>
      <c r="T27" s="103"/>
      <c r="U27" s="103"/>
      <c r="V27" s="103"/>
      <c r="W27" s="103"/>
      <c r="X27" s="103"/>
      <c r="Y27" s="103"/>
      <c r="Z27" s="103"/>
      <c r="AA27" s="103"/>
      <c r="AB27" s="103"/>
      <c r="AC27" s="103"/>
      <c r="AD27" s="27"/>
      <c r="AE27" s="27"/>
      <c r="AF27" s="27"/>
      <c r="AG27" s="27"/>
      <c r="AH27" s="27"/>
      <c r="AI27" s="27"/>
    </row>
    <row r="28" spans="1:35" ht="14.45" collapsed="1" x14ac:dyDescent="0.3">
      <c r="A28" s="43" t="s">
        <v>371</v>
      </c>
      <c r="B28" s="21" t="s">
        <v>25</v>
      </c>
      <c r="C28" s="1078" t="str">
        <f t="shared" ref="C28:C35" si="30">"E"&amp;LEFT(TRIM($B28),4)</f>
        <v xml:space="preserve">E340 </v>
      </c>
      <c r="D28" s="1078" t="str">
        <f t="shared" ref="D28:D35" si="31">"C"&amp;LEFT(TRIM($B28),4)</f>
        <v xml:space="preserve">C340 </v>
      </c>
      <c r="E28" s="103">
        <v>16016761</v>
      </c>
      <c r="G28" s="36">
        <f t="shared" ref="G28:G35" si="32">SUM(E28:F28)</f>
        <v>16016761</v>
      </c>
      <c r="H28" s="36"/>
      <c r="I28" s="36">
        <f>SUM(G28:H28)</f>
        <v>16016761</v>
      </c>
      <c r="J28" s="99">
        <v>16018000</v>
      </c>
      <c r="K28" s="1035"/>
      <c r="L28" s="1035"/>
      <c r="M28" s="99"/>
      <c r="N28" s="103"/>
      <c r="O28" s="1051">
        <f t="shared" ref="O28:O35" si="33">J28-I28</f>
        <v>1239</v>
      </c>
      <c r="P28" s="103"/>
      <c r="Q28" s="1035">
        <f t="shared" ref="Q28:Q35" si="34">SUM(M28:P28)</f>
        <v>1239</v>
      </c>
      <c r="R28" s="791">
        <f t="shared" ref="R28:R35" si="35">G28+Q28</f>
        <v>16018000</v>
      </c>
      <c r="S28" s="791"/>
      <c r="T28" s="1035"/>
      <c r="U28" s="791"/>
      <c r="V28" s="791"/>
      <c r="W28" s="791"/>
      <c r="X28" s="791"/>
      <c r="Y28" s="1035"/>
      <c r="Z28" s="1035"/>
      <c r="AA28" s="1035"/>
      <c r="AB28" s="1035"/>
      <c r="AC28" s="1051">
        <f t="shared" ref="AC28:AC35" si="36">SUM(S28:AB28)</f>
        <v>0</v>
      </c>
      <c r="AD28" s="1053">
        <f t="shared" ref="AD28:AD35" si="37">AC28+R28</f>
        <v>16018000</v>
      </c>
      <c r="AE28" s="27"/>
      <c r="AF28" s="27"/>
      <c r="AG28" s="27"/>
      <c r="AH28" s="27"/>
      <c r="AI28" s="27"/>
    </row>
    <row r="29" spans="1:35" ht="14.45" collapsed="1" x14ac:dyDescent="0.3">
      <c r="A29" s="43" t="s">
        <v>371</v>
      </c>
      <c r="B29" s="21" t="s">
        <v>26</v>
      </c>
      <c r="C29" s="1078" t="str">
        <f t="shared" si="30"/>
        <v xml:space="preserve">E341 </v>
      </c>
      <c r="D29" s="1078" t="str">
        <f t="shared" si="31"/>
        <v xml:space="preserve">C341 </v>
      </c>
      <c r="E29" s="103">
        <v>130762674</v>
      </c>
      <c r="G29" s="36">
        <f t="shared" si="32"/>
        <v>130762674</v>
      </c>
      <c r="H29" s="36"/>
      <c r="I29" s="103">
        <f t="shared" ref="I29:I35" si="38">SUM(G29:H29)</f>
        <v>130762674</v>
      </c>
      <c r="J29" s="791">
        <v>131545000</v>
      </c>
      <c r="K29" s="1035"/>
      <c r="L29" s="1035"/>
      <c r="M29" s="99"/>
      <c r="N29" s="103"/>
      <c r="O29" s="1051">
        <f t="shared" si="33"/>
        <v>782326</v>
      </c>
      <c r="P29" s="103"/>
      <c r="Q29" s="1035">
        <f t="shared" si="34"/>
        <v>782326</v>
      </c>
      <c r="R29" s="791">
        <f t="shared" si="35"/>
        <v>131545000</v>
      </c>
      <c r="S29" s="791"/>
      <c r="T29" s="1035"/>
      <c r="U29" s="791"/>
      <c r="V29" s="791"/>
      <c r="W29" s="791"/>
      <c r="X29" s="791"/>
      <c r="Y29" s="1035"/>
      <c r="Z29" s="1035"/>
      <c r="AA29" s="1035"/>
      <c r="AB29" s="1035"/>
      <c r="AC29" s="1051">
        <f t="shared" si="36"/>
        <v>0</v>
      </c>
      <c r="AD29" s="1053">
        <f t="shared" si="37"/>
        <v>131545000</v>
      </c>
      <c r="AE29" s="27"/>
      <c r="AF29" s="27"/>
      <c r="AG29" s="27"/>
      <c r="AH29" s="27"/>
      <c r="AI29" s="27"/>
    </row>
    <row r="30" spans="1:35" ht="14.45" collapsed="1" x14ac:dyDescent="0.3">
      <c r="A30" s="43" t="s">
        <v>371</v>
      </c>
      <c r="B30" s="21" t="s">
        <v>27</v>
      </c>
      <c r="C30" s="1078" t="str">
        <f t="shared" si="30"/>
        <v xml:space="preserve">E342 </v>
      </c>
      <c r="D30" s="1078" t="str">
        <f t="shared" si="31"/>
        <v xml:space="preserve">C342 </v>
      </c>
      <c r="E30" s="103">
        <v>25642467</v>
      </c>
      <c r="G30" s="36">
        <f t="shared" si="32"/>
        <v>25642467</v>
      </c>
      <c r="H30" s="36"/>
      <c r="I30" s="103">
        <f t="shared" si="38"/>
        <v>25642467</v>
      </c>
      <c r="J30" s="791">
        <v>25859000</v>
      </c>
      <c r="K30" s="1035"/>
      <c r="L30" s="1035"/>
      <c r="M30" s="99"/>
      <c r="N30" s="103"/>
      <c r="O30" s="1051">
        <f t="shared" si="33"/>
        <v>216533</v>
      </c>
      <c r="P30" s="103"/>
      <c r="Q30" s="1035">
        <f t="shared" si="34"/>
        <v>216533</v>
      </c>
      <c r="R30" s="791">
        <f t="shared" si="35"/>
        <v>25859000</v>
      </c>
      <c r="S30" s="791"/>
      <c r="T30" s="1035"/>
      <c r="U30" s="791"/>
      <c r="V30" s="791"/>
      <c r="W30" s="791"/>
      <c r="X30" s="791"/>
      <c r="Y30" s="1035"/>
      <c r="Z30" s="1035"/>
      <c r="AA30" s="1035"/>
      <c r="AB30" s="1035"/>
      <c r="AC30" s="1051">
        <f t="shared" si="36"/>
        <v>0</v>
      </c>
      <c r="AD30" s="1053">
        <f t="shared" si="37"/>
        <v>25859000</v>
      </c>
      <c r="AE30" s="27"/>
      <c r="AF30" s="27"/>
      <c r="AG30" s="27"/>
      <c r="AH30" s="27"/>
      <c r="AI30" s="27"/>
    </row>
    <row r="31" spans="1:35" ht="14.45" collapsed="1" x14ac:dyDescent="0.3">
      <c r="A31" s="43" t="s">
        <v>371</v>
      </c>
      <c r="B31" s="21" t="s">
        <v>28</v>
      </c>
      <c r="C31" s="1078" t="str">
        <f t="shared" si="30"/>
        <v xml:space="preserve">E344 </v>
      </c>
      <c r="D31" s="1078" t="str">
        <f t="shared" si="31"/>
        <v xml:space="preserve">C344 </v>
      </c>
      <c r="E31" s="103">
        <v>1567187135</v>
      </c>
      <c r="G31" s="36">
        <f t="shared" si="32"/>
        <v>1567187135</v>
      </c>
      <c r="H31" s="36"/>
      <c r="I31" s="103">
        <f t="shared" si="38"/>
        <v>1567187135</v>
      </c>
      <c r="J31" s="791">
        <v>1575108000</v>
      </c>
      <c r="K31" s="1035"/>
      <c r="L31" s="1035"/>
      <c r="M31" s="99"/>
      <c r="N31" s="103">
        <f>-'[1]WH Dec 18 PP Report'!$O$15*1000</f>
        <v>-3131000</v>
      </c>
      <c r="O31" s="1051">
        <f t="shared" si="33"/>
        <v>7920865</v>
      </c>
      <c r="P31" s="103"/>
      <c r="Q31" s="1035">
        <f t="shared" si="34"/>
        <v>4789865</v>
      </c>
      <c r="R31" s="791">
        <f t="shared" si="35"/>
        <v>1571977000</v>
      </c>
      <c r="S31" s="791"/>
      <c r="T31" s="1035"/>
      <c r="U31" s="791"/>
      <c r="V31" s="791"/>
      <c r="W31" s="791"/>
      <c r="X31" s="791"/>
      <c r="Y31" s="1035"/>
      <c r="Z31" s="1035"/>
      <c r="AA31" s="1035"/>
      <c r="AB31" s="1035"/>
      <c r="AC31" s="1051">
        <f t="shared" si="36"/>
        <v>0</v>
      </c>
      <c r="AD31" s="1053">
        <f t="shared" si="37"/>
        <v>1571977000</v>
      </c>
      <c r="AE31" s="27"/>
      <c r="AF31" s="27"/>
      <c r="AG31" s="27"/>
      <c r="AH31" s="27"/>
      <c r="AI31" s="27"/>
    </row>
    <row r="32" spans="1:35" ht="14.45" collapsed="1" x14ac:dyDescent="0.3">
      <c r="A32" s="43" t="s">
        <v>371</v>
      </c>
      <c r="B32" s="21" t="s">
        <v>29</v>
      </c>
      <c r="C32" s="1078" t="str">
        <f t="shared" si="30"/>
        <v xml:space="preserve">E345 </v>
      </c>
      <c r="D32" s="1078" t="str">
        <f t="shared" si="31"/>
        <v xml:space="preserve">C345 </v>
      </c>
      <c r="E32" s="103">
        <v>152650489</v>
      </c>
      <c r="G32" s="36">
        <f t="shared" si="32"/>
        <v>152650489</v>
      </c>
      <c r="H32" s="36"/>
      <c r="I32" s="103">
        <f t="shared" si="38"/>
        <v>152650489</v>
      </c>
      <c r="J32" s="791">
        <v>153219000</v>
      </c>
      <c r="K32" s="1035"/>
      <c r="L32" s="1035"/>
      <c r="M32" s="99"/>
      <c r="N32" s="103">
        <f>-'[1]WH Dec 18 PP Report'!$O$16*1000</f>
        <v>-1081000</v>
      </c>
      <c r="O32" s="1051">
        <f t="shared" si="33"/>
        <v>568511</v>
      </c>
      <c r="P32" s="103"/>
      <c r="Q32" s="1035">
        <f t="shared" si="34"/>
        <v>-512489</v>
      </c>
      <c r="R32" s="791">
        <f t="shared" si="35"/>
        <v>152138000</v>
      </c>
      <c r="S32" s="791"/>
      <c r="T32" s="1035"/>
      <c r="U32" s="791"/>
      <c r="V32" s="791"/>
      <c r="W32" s="791"/>
      <c r="X32" s="791"/>
      <c r="Y32" s="1035"/>
      <c r="Z32" s="1035"/>
      <c r="AA32" s="1035"/>
      <c r="AB32" s="1035"/>
      <c r="AC32" s="1051">
        <f t="shared" si="36"/>
        <v>0</v>
      </c>
      <c r="AD32" s="1053">
        <f t="shared" si="37"/>
        <v>152138000</v>
      </c>
      <c r="AE32" s="27"/>
      <c r="AF32" s="27"/>
      <c r="AG32" s="27"/>
      <c r="AH32" s="27"/>
      <c r="AI32" s="27"/>
    </row>
    <row r="33" spans="1:35" ht="14.45" collapsed="1" x14ac:dyDescent="0.3">
      <c r="A33" s="43" t="s">
        <v>371</v>
      </c>
      <c r="B33" s="21" t="s">
        <v>30</v>
      </c>
      <c r="C33" s="1078" t="str">
        <f t="shared" si="30"/>
        <v xml:space="preserve">E346 </v>
      </c>
      <c r="D33" s="1078" t="str">
        <f t="shared" si="31"/>
        <v xml:space="preserve">C346 </v>
      </c>
      <c r="E33" s="103">
        <v>15075434</v>
      </c>
      <c r="G33" s="36">
        <f t="shared" si="32"/>
        <v>15075434</v>
      </c>
      <c r="H33" s="36"/>
      <c r="I33" s="103">
        <f t="shared" si="38"/>
        <v>15075434</v>
      </c>
      <c r="J33" s="791">
        <v>15568000</v>
      </c>
      <c r="K33" s="1035"/>
      <c r="L33" s="1035"/>
      <c r="M33" s="99"/>
      <c r="N33" s="103"/>
      <c r="O33" s="1051">
        <f t="shared" si="33"/>
        <v>492566</v>
      </c>
      <c r="P33" s="103"/>
      <c r="Q33" s="1035">
        <f t="shared" si="34"/>
        <v>492566</v>
      </c>
      <c r="R33" s="791">
        <f t="shared" si="35"/>
        <v>15568000</v>
      </c>
      <c r="S33" s="791"/>
      <c r="T33" s="1035"/>
      <c r="U33" s="791"/>
      <c r="V33" s="791"/>
      <c r="W33" s="791"/>
      <c r="X33" s="791"/>
      <c r="Y33" s="1035"/>
      <c r="Z33" s="1035"/>
      <c r="AA33" s="1035"/>
      <c r="AB33" s="1035"/>
      <c r="AC33" s="1051">
        <f t="shared" si="36"/>
        <v>0</v>
      </c>
      <c r="AD33" s="1053">
        <f t="shared" si="37"/>
        <v>15568000</v>
      </c>
      <c r="AE33" s="27"/>
      <c r="AF33" s="27"/>
      <c r="AG33" s="27"/>
      <c r="AH33" s="27"/>
      <c r="AI33" s="27"/>
    </row>
    <row r="34" spans="1:35" ht="14.45" collapsed="1" x14ac:dyDescent="0.3">
      <c r="A34" s="43" t="s">
        <v>371</v>
      </c>
      <c r="B34" s="21" t="s">
        <v>31</v>
      </c>
      <c r="C34" s="1078" t="str">
        <f t="shared" si="30"/>
        <v xml:space="preserve">E347 </v>
      </c>
      <c r="D34" s="1078" t="str">
        <f t="shared" si="31"/>
        <v xml:space="preserve">C347 </v>
      </c>
      <c r="E34" s="103">
        <v>53674342</v>
      </c>
      <c r="G34" s="36">
        <f t="shared" si="32"/>
        <v>53674342</v>
      </c>
      <c r="H34" s="36"/>
      <c r="I34" s="103">
        <f t="shared" si="38"/>
        <v>53674342</v>
      </c>
      <c r="J34" s="791">
        <v>53576000</v>
      </c>
      <c r="K34" s="1035"/>
      <c r="L34" s="1035"/>
      <c r="M34" s="99"/>
      <c r="N34" s="103"/>
      <c r="O34" s="1051">
        <f t="shared" si="33"/>
        <v>-98342</v>
      </c>
      <c r="P34" s="103"/>
      <c r="Q34" s="1035">
        <f t="shared" si="34"/>
        <v>-98342</v>
      </c>
      <c r="R34" s="791">
        <f t="shared" si="35"/>
        <v>53576000</v>
      </c>
      <c r="S34" s="791"/>
      <c r="T34" s="1035"/>
      <c r="U34" s="791"/>
      <c r="V34" s="791"/>
      <c r="W34" s="791"/>
      <c r="X34" s="791"/>
      <c r="Y34" s="1035"/>
      <c r="Z34" s="1035"/>
      <c r="AA34" s="1035"/>
      <c r="AB34" s="1035"/>
      <c r="AC34" s="1051">
        <f t="shared" si="36"/>
        <v>0</v>
      </c>
      <c r="AD34" s="1053">
        <f t="shared" si="37"/>
        <v>53576000</v>
      </c>
      <c r="AE34" s="27"/>
      <c r="AF34" s="27"/>
      <c r="AG34" s="27"/>
      <c r="AH34" s="27"/>
      <c r="AI34" s="27"/>
    </row>
    <row r="35" spans="1:35" ht="14.45" collapsed="1" x14ac:dyDescent="0.3">
      <c r="A35" s="43" t="s">
        <v>371</v>
      </c>
      <c r="B35" s="21" t="s">
        <v>389</v>
      </c>
      <c r="C35" s="1078" t="str">
        <f t="shared" si="30"/>
        <v xml:space="preserve">E348 </v>
      </c>
      <c r="D35" s="1078" t="str">
        <f t="shared" si="31"/>
        <v xml:space="preserve">C348 </v>
      </c>
      <c r="E35" s="96">
        <v>4993664</v>
      </c>
      <c r="G35" s="46">
        <f t="shared" si="32"/>
        <v>4993664</v>
      </c>
      <c r="H35" s="46"/>
      <c r="I35" s="96">
        <f t="shared" si="38"/>
        <v>4993664</v>
      </c>
      <c r="J35" s="792">
        <v>5026000</v>
      </c>
      <c r="K35" s="1036"/>
      <c r="L35" s="1036"/>
      <c r="M35" s="100"/>
      <c r="N35" s="96"/>
      <c r="O35" s="1052">
        <f t="shared" si="33"/>
        <v>32336</v>
      </c>
      <c r="P35" s="96"/>
      <c r="Q35" s="1036">
        <f t="shared" si="34"/>
        <v>32336</v>
      </c>
      <c r="R35" s="792">
        <f t="shared" si="35"/>
        <v>5026000</v>
      </c>
      <c r="S35" s="792"/>
      <c r="T35" s="1036"/>
      <c r="U35" s="792"/>
      <c r="V35" s="792"/>
      <c r="W35" s="792"/>
      <c r="X35" s="792"/>
      <c r="Y35" s="1036"/>
      <c r="Z35" s="1036"/>
      <c r="AA35" s="1036"/>
      <c r="AB35" s="1036"/>
      <c r="AC35" s="1052">
        <f t="shared" si="36"/>
        <v>0</v>
      </c>
      <c r="AD35" s="1052">
        <f t="shared" si="37"/>
        <v>5026000</v>
      </c>
      <c r="AE35" s="27"/>
      <c r="AF35" s="27"/>
      <c r="AG35" s="27"/>
      <c r="AH35" s="27"/>
      <c r="AI35" s="27"/>
    </row>
    <row r="36" spans="1:35" ht="14.45" x14ac:dyDescent="0.3">
      <c r="A36" s="43"/>
      <c r="B36" s="22" t="s">
        <v>379</v>
      </c>
      <c r="E36" s="47">
        <f t="shared" ref="E36:I36" si="39">SUM(E28:E35)</f>
        <v>1966002966</v>
      </c>
      <c r="F36" s="48">
        <f t="shared" si="39"/>
        <v>0</v>
      </c>
      <c r="G36" s="48">
        <f t="shared" si="39"/>
        <v>1966002966</v>
      </c>
      <c r="H36" s="47"/>
      <c r="I36" s="47">
        <f t="shared" si="39"/>
        <v>1966002966</v>
      </c>
      <c r="J36" s="47">
        <f>SUM(J28:J35)</f>
        <v>1975919000</v>
      </c>
      <c r="K36" s="765"/>
      <c r="L36" s="765"/>
      <c r="M36" s="47">
        <f t="shared" ref="M36:Q36" si="40">SUM(M28:M35)</f>
        <v>0</v>
      </c>
      <c r="N36" s="765">
        <f>SUM(N31:N35)</f>
        <v>-4212000</v>
      </c>
      <c r="O36" s="47">
        <f>SUM(O28:O35)</f>
        <v>9916034</v>
      </c>
      <c r="P36" s="765">
        <f>SUM(P31:P35)</f>
        <v>0</v>
      </c>
      <c r="Q36" s="765">
        <f t="shared" si="40"/>
        <v>5704034</v>
      </c>
      <c r="R36" s="47">
        <f t="shared" ref="R36:AD36" si="41">SUM(R28:R35)</f>
        <v>1971707000</v>
      </c>
      <c r="S36" s="765">
        <f t="shared" si="41"/>
        <v>0</v>
      </c>
      <c r="T36" s="765">
        <f t="shared" ref="T36" si="42">SUM(T28:T35)</f>
        <v>0</v>
      </c>
      <c r="U36" s="765">
        <f t="shared" si="41"/>
        <v>0</v>
      </c>
      <c r="V36" s="765">
        <f t="shared" si="41"/>
        <v>0</v>
      </c>
      <c r="W36" s="765">
        <f t="shared" si="41"/>
        <v>0</v>
      </c>
      <c r="X36" s="765">
        <f t="shared" si="41"/>
        <v>0</v>
      </c>
      <c r="Y36" s="765">
        <f t="shared" si="41"/>
        <v>0</v>
      </c>
      <c r="Z36" s="765">
        <f t="shared" si="41"/>
        <v>0</v>
      </c>
      <c r="AA36" s="765">
        <f t="shared" si="41"/>
        <v>0</v>
      </c>
      <c r="AB36" s="765">
        <f t="shared" si="41"/>
        <v>0</v>
      </c>
      <c r="AC36" s="765">
        <f t="shared" si="41"/>
        <v>0</v>
      </c>
      <c r="AD36" s="765">
        <f t="shared" si="41"/>
        <v>1971707000</v>
      </c>
      <c r="AE36" s="67"/>
      <c r="AF36" s="67"/>
      <c r="AG36" s="67"/>
      <c r="AH36" s="67"/>
      <c r="AI36" s="67"/>
    </row>
    <row r="37" spans="1:35" ht="14.45" x14ac:dyDescent="0.3">
      <c r="A37" s="43"/>
      <c r="E37" s="96"/>
      <c r="G37" s="46"/>
      <c r="H37" s="46"/>
      <c r="I37" s="46"/>
      <c r="J37" s="46"/>
      <c r="K37" s="96"/>
      <c r="L37" s="96"/>
      <c r="M37" s="96"/>
      <c r="N37" s="96"/>
      <c r="O37" s="96"/>
      <c r="P37" s="96"/>
      <c r="Q37" s="96"/>
      <c r="R37" s="96"/>
      <c r="S37" s="96"/>
      <c r="T37" s="96"/>
      <c r="U37" s="96"/>
      <c r="V37" s="96"/>
      <c r="W37" s="96"/>
      <c r="X37" s="96"/>
      <c r="Y37" s="96"/>
      <c r="Z37" s="96"/>
      <c r="AA37" s="96"/>
      <c r="AB37" s="96"/>
      <c r="AC37" s="96"/>
      <c r="AD37" s="27"/>
      <c r="AE37" s="27"/>
      <c r="AF37" s="27"/>
      <c r="AG37" s="27"/>
      <c r="AH37" s="27"/>
      <c r="AI37" s="27"/>
    </row>
    <row r="38" spans="1:35" thickBot="1" x14ac:dyDescent="0.35">
      <c r="A38" s="43" t="s">
        <v>371</v>
      </c>
      <c r="B38" s="58" t="s">
        <v>32</v>
      </c>
      <c r="E38" s="59">
        <f>E15+E26+E36</f>
        <v>4087358566</v>
      </c>
      <c r="F38" s="59">
        <f>F15+F26+F36</f>
        <v>0</v>
      </c>
      <c r="G38" s="59">
        <f>G15+G26+G36</f>
        <v>4087358566</v>
      </c>
      <c r="H38" s="59"/>
      <c r="I38" s="59">
        <f t="shared" ref="I38" si="43">I15+I26+I36</f>
        <v>4087358566</v>
      </c>
      <c r="J38" s="59">
        <f>J15+J26+J36</f>
        <v>4102047000</v>
      </c>
      <c r="K38" s="1064"/>
      <c r="L38" s="1064"/>
      <c r="M38" s="59">
        <f t="shared" ref="M38:AD38" si="44">M15+M26+M36</f>
        <v>0</v>
      </c>
      <c r="N38" s="59">
        <f>N15+N26+N36</f>
        <v>-4212000</v>
      </c>
      <c r="O38" s="59">
        <f>O15+O26+O36</f>
        <v>14688434</v>
      </c>
      <c r="P38" s="59">
        <f>P15+P26+P36</f>
        <v>0</v>
      </c>
      <c r="Q38" s="59">
        <f t="shared" ref="Q38" si="45">Q15+Q26+Q36</f>
        <v>10476434</v>
      </c>
      <c r="R38" s="59">
        <f t="shared" si="44"/>
        <v>4097835000</v>
      </c>
      <c r="S38" s="59">
        <f t="shared" si="44"/>
        <v>0</v>
      </c>
      <c r="T38" s="59">
        <f t="shared" ref="T38" si="46">T15+T26+T36</f>
        <v>0</v>
      </c>
      <c r="U38" s="59">
        <f t="shared" si="44"/>
        <v>0</v>
      </c>
      <c r="V38" s="59">
        <f t="shared" si="44"/>
        <v>0</v>
      </c>
      <c r="W38" s="59">
        <f t="shared" si="44"/>
        <v>0</v>
      </c>
      <c r="X38" s="59">
        <f t="shared" si="44"/>
        <v>0</v>
      </c>
      <c r="Y38" s="59">
        <f t="shared" si="44"/>
        <v>0</v>
      </c>
      <c r="Z38" s="59">
        <f t="shared" si="44"/>
        <v>0</v>
      </c>
      <c r="AA38" s="59">
        <f t="shared" si="44"/>
        <v>0</v>
      </c>
      <c r="AB38" s="59">
        <f t="shared" si="44"/>
        <v>0</v>
      </c>
      <c r="AC38" s="59">
        <f t="shared" si="44"/>
        <v>0</v>
      </c>
      <c r="AD38" s="59">
        <f t="shared" si="44"/>
        <v>4097835000</v>
      </c>
      <c r="AE38" s="67"/>
      <c r="AF38" s="67"/>
      <c r="AG38" s="67"/>
      <c r="AH38" s="67"/>
      <c r="AI38" s="67"/>
    </row>
    <row r="39" spans="1:35" thickTop="1" x14ac:dyDescent="0.3">
      <c r="A39" s="75"/>
      <c r="B39" s="684"/>
      <c r="E39" s="685"/>
      <c r="F39" s="76"/>
      <c r="G39" s="685"/>
      <c r="H39" s="76"/>
      <c r="I39" s="76"/>
      <c r="J39" s="74"/>
      <c r="K39" s="74"/>
      <c r="L39" s="74"/>
      <c r="M39" s="74"/>
      <c r="N39" s="76"/>
      <c r="O39" s="74"/>
      <c r="P39" s="76"/>
      <c r="Q39" s="74"/>
      <c r="R39" s="74"/>
      <c r="S39" s="74"/>
      <c r="T39" s="74"/>
      <c r="U39" s="74"/>
      <c r="V39" s="74"/>
      <c r="W39" s="74"/>
      <c r="X39" s="74"/>
      <c r="Y39" s="74"/>
      <c r="Z39" s="74"/>
      <c r="AA39" s="74"/>
      <c r="AB39" s="74"/>
      <c r="AC39" s="74"/>
      <c r="AD39" s="76"/>
      <c r="AE39" s="76"/>
      <c r="AF39" s="76"/>
      <c r="AG39" s="76"/>
      <c r="AH39" s="76"/>
      <c r="AI39" s="76"/>
    </row>
    <row r="40" spans="1:35" ht="14.45" x14ac:dyDescent="0.3">
      <c r="A40" s="43" t="s">
        <v>371</v>
      </c>
      <c r="B40" s="21" t="s">
        <v>33</v>
      </c>
      <c r="E40" s="103"/>
      <c r="G40" s="36"/>
      <c r="H40" s="36"/>
      <c r="I40" s="36"/>
      <c r="J40" s="36"/>
      <c r="K40" s="103"/>
      <c r="L40" s="103"/>
      <c r="M40" s="103"/>
      <c r="N40" s="103"/>
      <c r="O40" s="36"/>
      <c r="P40" s="103"/>
      <c r="Q40" s="103"/>
      <c r="R40" s="103"/>
      <c r="S40" s="103"/>
      <c r="T40" s="103"/>
      <c r="U40" s="103"/>
      <c r="V40" s="103"/>
      <c r="W40" s="103"/>
      <c r="X40" s="103"/>
      <c r="Y40" s="103"/>
      <c r="Z40" s="103"/>
      <c r="AA40" s="103"/>
      <c r="AB40" s="103"/>
      <c r="AC40" s="103"/>
      <c r="AD40" s="27"/>
      <c r="AE40" s="27"/>
      <c r="AF40" s="27"/>
      <c r="AG40" s="27"/>
      <c r="AH40" s="27"/>
      <c r="AI40" s="27"/>
    </row>
    <row r="41" spans="1:35" ht="14.45" collapsed="1" x14ac:dyDescent="0.3">
      <c r="A41" s="43" t="s">
        <v>371</v>
      </c>
      <c r="B41" s="21" t="s">
        <v>34</v>
      </c>
      <c r="C41" s="1078" t="str">
        <f t="shared" ref="C41:C50" si="47">"E"&amp;LEFT(TRIM($B41),4)</f>
        <v xml:space="preserve">E350 </v>
      </c>
      <c r="D41" s="1078" t="str">
        <f t="shared" ref="D41:D50" si="48">"C"&amp;LEFT(TRIM($B41),4)</f>
        <v xml:space="preserve">C350 </v>
      </c>
      <c r="E41" s="103">
        <v>70365968</v>
      </c>
      <c r="G41" s="36">
        <f t="shared" ref="G41:G50" si="49">SUM(E41:F41)</f>
        <v>70365968</v>
      </c>
      <c r="H41" s="36"/>
      <c r="I41" s="36">
        <f>SUM(G41:H41)</f>
        <v>70365968</v>
      </c>
      <c r="J41" s="99">
        <v>70460000</v>
      </c>
      <c r="K41" s="1035"/>
      <c r="L41" s="1035"/>
      <c r="M41" s="99"/>
      <c r="N41" s="103"/>
      <c r="O41" s="1051">
        <f t="shared" ref="O41:O50" si="50">J41-I41</f>
        <v>94032</v>
      </c>
      <c r="P41" s="103"/>
      <c r="Q41" s="1035">
        <f t="shared" ref="Q41:Q50" si="51">SUM(M41:P41)</f>
        <v>94032</v>
      </c>
      <c r="R41" s="791">
        <f t="shared" ref="R41:R50" si="52">G41+Q41</f>
        <v>70460000</v>
      </c>
      <c r="S41" s="791"/>
      <c r="T41" s="1035"/>
      <c r="U41" s="791"/>
      <c r="V41" s="791"/>
      <c r="W41" s="791"/>
      <c r="X41" s="791"/>
      <c r="Y41" s="1035"/>
      <c r="Z41" s="1035"/>
      <c r="AA41" s="1035"/>
      <c r="AB41" s="1035"/>
      <c r="AC41" s="1051">
        <f t="shared" ref="AC41:AC50" si="53">SUM(S41:AB41)</f>
        <v>0</v>
      </c>
      <c r="AD41" s="1053">
        <f t="shared" ref="AD41:AD50" si="54">AC41+R41</f>
        <v>70460000</v>
      </c>
      <c r="AE41" s="27"/>
      <c r="AF41" s="27"/>
      <c r="AG41" s="27"/>
      <c r="AH41" s="27"/>
      <c r="AI41" s="27"/>
    </row>
    <row r="42" spans="1:35" ht="14.45" x14ac:dyDescent="0.3">
      <c r="A42" s="43" t="s">
        <v>371</v>
      </c>
      <c r="B42" s="21" t="s">
        <v>35</v>
      </c>
      <c r="C42" s="1078" t="str">
        <f t="shared" si="47"/>
        <v xml:space="preserve">E351 </v>
      </c>
      <c r="D42" s="1078" t="str">
        <f t="shared" si="48"/>
        <v xml:space="preserve">C351 </v>
      </c>
      <c r="E42" s="103">
        <v>0</v>
      </c>
      <c r="G42" s="36">
        <f t="shared" si="49"/>
        <v>0</v>
      </c>
      <c r="H42" s="36"/>
      <c r="I42" s="36">
        <f t="shared" ref="I42:I50" si="55">SUM(G42:H42)</f>
        <v>0</v>
      </c>
      <c r="J42" s="791">
        <v>0</v>
      </c>
      <c r="K42" s="1035"/>
      <c r="L42" s="1035"/>
      <c r="M42" s="99"/>
      <c r="N42" s="103"/>
      <c r="O42" s="1051">
        <f t="shared" si="50"/>
        <v>0</v>
      </c>
      <c r="P42" s="103"/>
      <c r="Q42" s="1035">
        <f t="shared" si="51"/>
        <v>0</v>
      </c>
      <c r="R42" s="791">
        <f t="shared" si="52"/>
        <v>0</v>
      </c>
      <c r="S42" s="791"/>
      <c r="T42" s="1035"/>
      <c r="U42" s="791"/>
      <c r="V42" s="791"/>
      <c r="W42" s="791"/>
      <c r="X42" s="791"/>
      <c r="Y42" s="1035"/>
      <c r="Z42" s="1035"/>
      <c r="AA42" s="1035"/>
      <c r="AB42" s="1035"/>
      <c r="AC42" s="1051">
        <f t="shared" si="53"/>
        <v>0</v>
      </c>
      <c r="AD42" s="1053">
        <f t="shared" si="54"/>
        <v>0</v>
      </c>
      <c r="AE42" s="27"/>
      <c r="AF42" s="27"/>
      <c r="AG42" s="27"/>
      <c r="AH42" s="27"/>
      <c r="AI42" s="27"/>
    </row>
    <row r="43" spans="1:35" ht="14.45" collapsed="1" x14ac:dyDescent="0.3">
      <c r="A43" s="43" t="s">
        <v>371</v>
      </c>
      <c r="B43" s="21" t="s">
        <v>36</v>
      </c>
      <c r="C43" s="1078" t="str">
        <f t="shared" si="47"/>
        <v xml:space="preserve">E352 </v>
      </c>
      <c r="D43" s="1078" t="str">
        <f t="shared" si="48"/>
        <v xml:space="preserve">C352 </v>
      </c>
      <c r="E43" s="103">
        <v>14139314</v>
      </c>
      <c r="G43" s="36">
        <f t="shared" si="49"/>
        <v>14139314</v>
      </c>
      <c r="H43" s="36"/>
      <c r="I43" s="36">
        <f t="shared" si="55"/>
        <v>14139314</v>
      </c>
      <c r="J43" s="791">
        <v>14079000</v>
      </c>
      <c r="K43" s="1035"/>
      <c r="L43" s="1035"/>
      <c r="M43" s="99"/>
      <c r="N43" s="103"/>
      <c r="O43" s="1051">
        <f t="shared" si="50"/>
        <v>-60314</v>
      </c>
      <c r="P43" s="103"/>
      <c r="Q43" s="1035">
        <f t="shared" si="51"/>
        <v>-60314</v>
      </c>
      <c r="R43" s="791">
        <f t="shared" si="52"/>
        <v>14079000</v>
      </c>
      <c r="S43" s="791"/>
      <c r="T43" s="1035"/>
      <c r="U43" s="791"/>
      <c r="V43" s="791"/>
      <c r="W43" s="791"/>
      <c r="X43" s="791"/>
      <c r="Y43" s="1035"/>
      <c r="Z43" s="1035"/>
      <c r="AA43" s="1035"/>
      <c r="AB43" s="1035"/>
      <c r="AC43" s="1051">
        <f t="shared" si="53"/>
        <v>0</v>
      </c>
      <c r="AD43" s="1053">
        <f t="shared" si="54"/>
        <v>14079000</v>
      </c>
      <c r="AE43" s="27"/>
      <c r="AF43" s="27"/>
      <c r="AG43" s="27"/>
      <c r="AH43" s="27"/>
      <c r="AI43" s="27"/>
    </row>
    <row r="44" spans="1:35" ht="14.45" collapsed="1" x14ac:dyDescent="0.3">
      <c r="A44" s="43" t="s">
        <v>371</v>
      </c>
      <c r="B44" s="21" t="s">
        <v>37</v>
      </c>
      <c r="C44" s="1078" t="str">
        <f t="shared" si="47"/>
        <v xml:space="preserve">E353 </v>
      </c>
      <c r="D44" s="1078" t="str">
        <f t="shared" si="48"/>
        <v xml:space="preserve">C353 </v>
      </c>
      <c r="E44" s="103">
        <v>649919269</v>
      </c>
      <c r="G44" s="36">
        <f t="shared" si="49"/>
        <v>649919269</v>
      </c>
      <c r="H44" s="36"/>
      <c r="I44" s="36">
        <f t="shared" si="55"/>
        <v>649919269</v>
      </c>
      <c r="J44" s="791">
        <v>659827000</v>
      </c>
      <c r="K44" s="1035"/>
      <c r="L44" s="1035"/>
      <c r="M44" s="99"/>
      <c r="N44" s="103"/>
      <c r="O44" s="1051">
        <f t="shared" si="50"/>
        <v>9907731</v>
      </c>
      <c r="P44" s="103"/>
      <c r="Q44" s="1035">
        <f t="shared" si="51"/>
        <v>9907731</v>
      </c>
      <c r="R44" s="791">
        <f t="shared" si="52"/>
        <v>659827000</v>
      </c>
      <c r="S44" s="791"/>
      <c r="T44" s="1035"/>
      <c r="U44" s="791"/>
      <c r="V44" s="791"/>
      <c r="W44" s="791"/>
      <c r="X44" s="791"/>
      <c r="Y44" s="1035"/>
      <c r="Z44" s="1035"/>
      <c r="AA44" s="1035"/>
      <c r="AB44" s="1035"/>
      <c r="AC44" s="1051">
        <f t="shared" si="53"/>
        <v>0</v>
      </c>
      <c r="AD44" s="1053">
        <f t="shared" si="54"/>
        <v>659827000</v>
      </c>
      <c r="AE44" s="27"/>
      <c r="AF44" s="27"/>
      <c r="AG44" s="27"/>
      <c r="AH44" s="27"/>
      <c r="AI44" s="27"/>
    </row>
    <row r="45" spans="1:35" ht="14.45" collapsed="1" x14ac:dyDescent="0.3">
      <c r="A45" s="43" t="s">
        <v>371</v>
      </c>
      <c r="B45" s="21" t="s">
        <v>38</v>
      </c>
      <c r="C45" s="1078" t="str">
        <f t="shared" si="47"/>
        <v xml:space="preserve">E354 </v>
      </c>
      <c r="D45" s="1078" t="str">
        <f t="shared" si="48"/>
        <v xml:space="preserve">C354 </v>
      </c>
      <c r="E45" s="103">
        <v>92200823</v>
      </c>
      <c r="G45" s="36">
        <f t="shared" si="49"/>
        <v>92200823</v>
      </c>
      <c r="H45" s="36"/>
      <c r="I45" s="36">
        <f t="shared" si="55"/>
        <v>92200823</v>
      </c>
      <c r="J45" s="791">
        <v>92200000</v>
      </c>
      <c r="K45" s="1035"/>
      <c r="L45" s="1035"/>
      <c r="M45" s="99"/>
      <c r="N45" s="103"/>
      <c r="O45" s="1051">
        <f t="shared" si="50"/>
        <v>-823</v>
      </c>
      <c r="P45" s="103"/>
      <c r="Q45" s="1035">
        <f t="shared" si="51"/>
        <v>-823</v>
      </c>
      <c r="R45" s="791">
        <f t="shared" si="52"/>
        <v>92200000</v>
      </c>
      <c r="S45" s="791"/>
      <c r="T45" s="1035"/>
      <c r="U45" s="791"/>
      <c r="V45" s="791"/>
      <c r="W45" s="791"/>
      <c r="X45" s="791"/>
      <c r="Y45" s="1035"/>
      <c r="Z45" s="1035"/>
      <c r="AA45" s="1035"/>
      <c r="AB45" s="1035"/>
      <c r="AC45" s="1051">
        <f t="shared" si="53"/>
        <v>0</v>
      </c>
      <c r="AD45" s="1053">
        <f t="shared" si="54"/>
        <v>92200000</v>
      </c>
      <c r="AE45" s="27"/>
      <c r="AF45" s="27"/>
      <c r="AG45" s="27"/>
      <c r="AH45" s="27"/>
      <c r="AI45" s="27"/>
    </row>
    <row r="46" spans="1:35" ht="14.45" collapsed="1" x14ac:dyDescent="0.3">
      <c r="A46" s="43" t="s">
        <v>371</v>
      </c>
      <c r="B46" s="21" t="s">
        <v>39</v>
      </c>
      <c r="C46" s="1078" t="str">
        <f t="shared" si="47"/>
        <v xml:space="preserve">E355 </v>
      </c>
      <c r="D46" s="1078" t="str">
        <f t="shared" si="48"/>
        <v xml:space="preserve">C355 </v>
      </c>
      <c r="E46" s="103">
        <v>379318202</v>
      </c>
      <c r="G46" s="36">
        <f t="shared" si="49"/>
        <v>379318202</v>
      </c>
      <c r="H46" s="36"/>
      <c r="I46" s="36">
        <f t="shared" si="55"/>
        <v>379318202</v>
      </c>
      <c r="J46" s="791">
        <v>394308000</v>
      </c>
      <c r="K46" s="1035"/>
      <c r="L46" s="1035"/>
      <c r="M46" s="99"/>
      <c r="N46" s="103"/>
      <c r="O46" s="1051">
        <f t="shared" si="50"/>
        <v>14989798</v>
      </c>
      <c r="P46" s="103"/>
      <c r="Q46" s="1035">
        <f t="shared" si="51"/>
        <v>14989798</v>
      </c>
      <c r="R46" s="791">
        <f t="shared" si="52"/>
        <v>394308000</v>
      </c>
      <c r="S46" s="791"/>
      <c r="T46" s="1035"/>
      <c r="U46" s="791"/>
      <c r="V46" s="791"/>
      <c r="W46" s="791"/>
      <c r="X46" s="791"/>
      <c r="Y46" s="1035"/>
      <c r="Z46" s="1035">
        <f>'[2]Lead E'!$G$14*'Pub Imp'!E7</f>
        <v>922122.54313330096</v>
      </c>
      <c r="AA46" s="1035"/>
      <c r="AB46" s="1035"/>
      <c r="AC46" s="1051">
        <f t="shared" si="53"/>
        <v>922122.54313330096</v>
      </c>
      <c r="AD46" s="1053">
        <f t="shared" si="54"/>
        <v>395230122.54313332</v>
      </c>
      <c r="AE46" s="27"/>
      <c r="AF46" s="27"/>
      <c r="AG46" s="27"/>
      <c r="AH46" s="27"/>
      <c r="AI46" s="27"/>
    </row>
    <row r="47" spans="1:35" ht="14.45" collapsed="1" x14ac:dyDescent="0.3">
      <c r="A47" s="43" t="s">
        <v>371</v>
      </c>
      <c r="B47" s="21" t="s">
        <v>40</v>
      </c>
      <c r="C47" s="1078" t="str">
        <f t="shared" si="47"/>
        <v xml:space="preserve">E356 </v>
      </c>
      <c r="D47" s="1078" t="str">
        <f t="shared" si="48"/>
        <v xml:space="preserve">C356 </v>
      </c>
      <c r="E47" s="103">
        <v>315258253</v>
      </c>
      <c r="G47" s="36">
        <f t="shared" si="49"/>
        <v>315258253</v>
      </c>
      <c r="H47" s="36"/>
      <c r="I47" s="36">
        <f t="shared" si="55"/>
        <v>315258253</v>
      </c>
      <c r="J47" s="791">
        <v>317656000</v>
      </c>
      <c r="K47" s="1035"/>
      <c r="L47" s="1035"/>
      <c r="M47" s="99"/>
      <c r="N47" s="103"/>
      <c r="O47" s="1051">
        <f t="shared" si="50"/>
        <v>2397747</v>
      </c>
      <c r="P47" s="103"/>
      <c r="Q47" s="1035">
        <f t="shared" si="51"/>
        <v>2397747</v>
      </c>
      <c r="R47" s="791">
        <f t="shared" si="52"/>
        <v>317656000</v>
      </c>
      <c r="S47" s="791"/>
      <c r="T47" s="1035"/>
      <c r="U47" s="791"/>
      <c r="V47" s="791"/>
      <c r="W47" s="791"/>
      <c r="X47" s="791"/>
      <c r="Y47" s="1035"/>
      <c r="Z47" s="1035">
        <f>'[2]Lead E'!$G$14*'Pub Imp'!E8</f>
        <v>729003.97696380178</v>
      </c>
      <c r="AA47" s="1035"/>
      <c r="AB47" s="1035"/>
      <c r="AC47" s="1051">
        <f t="shared" si="53"/>
        <v>729003.97696380178</v>
      </c>
      <c r="AD47" s="1053">
        <f t="shared" si="54"/>
        <v>318385003.97696382</v>
      </c>
      <c r="AE47" s="27"/>
      <c r="AF47" s="27"/>
      <c r="AG47" s="27"/>
      <c r="AH47" s="27"/>
      <c r="AI47" s="27"/>
    </row>
    <row r="48" spans="1:35" ht="14.45" collapsed="1" x14ac:dyDescent="0.3">
      <c r="A48" s="43" t="s">
        <v>371</v>
      </c>
      <c r="B48" s="21" t="s">
        <v>41</v>
      </c>
      <c r="C48" s="1078" t="str">
        <f t="shared" si="47"/>
        <v xml:space="preserve">E357 </v>
      </c>
      <c r="D48" s="1078" t="str">
        <f t="shared" si="48"/>
        <v xml:space="preserve">C357 </v>
      </c>
      <c r="E48" s="103">
        <v>1210859</v>
      </c>
      <c r="G48" s="36">
        <f t="shared" si="49"/>
        <v>1210859</v>
      </c>
      <c r="H48" s="36"/>
      <c r="I48" s="36">
        <f t="shared" si="55"/>
        <v>1210859</v>
      </c>
      <c r="J48" s="791">
        <v>1211000</v>
      </c>
      <c r="K48" s="1035"/>
      <c r="L48" s="1035"/>
      <c r="M48" s="99"/>
      <c r="N48" s="103"/>
      <c r="O48" s="1051">
        <f t="shared" si="50"/>
        <v>141</v>
      </c>
      <c r="P48" s="103"/>
      <c r="Q48" s="1035">
        <f t="shared" si="51"/>
        <v>141</v>
      </c>
      <c r="R48" s="791">
        <f t="shared" si="52"/>
        <v>1211000</v>
      </c>
      <c r="S48" s="791"/>
      <c r="T48" s="1035"/>
      <c r="U48" s="791"/>
      <c r="V48" s="791"/>
      <c r="W48" s="791"/>
      <c r="X48" s="791"/>
      <c r="Y48" s="1035"/>
      <c r="Z48" s="1035"/>
      <c r="AA48" s="1035"/>
      <c r="AB48" s="1035"/>
      <c r="AC48" s="1051">
        <f t="shared" si="53"/>
        <v>0</v>
      </c>
      <c r="AD48" s="1053">
        <f t="shared" si="54"/>
        <v>1211000</v>
      </c>
      <c r="AE48" s="27"/>
      <c r="AF48" s="27"/>
      <c r="AG48" s="27"/>
      <c r="AH48" s="27"/>
      <c r="AI48" s="27"/>
    </row>
    <row r="49" spans="1:35" ht="14.45" collapsed="1" x14ac:dyDescent="0.3">
      <c r="A49" s="43" t="s">
        <v>371</v>
      </c>
      <c r="B49" s="21" t="s">
        <v>42</v>
      </c>
      <c r="C49" s="1078" t="str">
        <f t="shared" si="47"/>
        <v xml:space="preserve">E358 </v>
      </c>
      <c r="D49" s="1078" t="str">
        <f t="shared" si="48"/>
        <v xml:space="preserve">C358 </v>
      </c>
      <c r="E49" s="103">
        <v>36956731</v>
      </c>
      <c r="G49" s="36">
        <f t="shared" si="49"/>
        <v>36956731</v>
      </c>
      <c r="H49" s="36"/>
      <c r="I49" s="36">
        <f t="shared" si="55"/>
        <v>36956731</v>
      </c>
      <c r="J49" s="791">
        <v>36957000</v>
      </c>
      <c r="K49" s="1035"/>
      <c r="L49" s="1035"/>
      <c r="M49" s="99"/>
      <c r="N49" s="103"/>
      <c r="O49" s="1051">
        <f t="shared" si="50"/>
        <v>269</v>
      </c>
      <c r="P49" s="103"/>
      <c r="Q49" s="1035">
        <f t="shared" si="51"/>
        <v>269</v>
      </c>
      <c r="R49" s="791">
        <f t="shared" si="52"/>
        <v>36957000</v>
      </c>
      <c r="S49" s="791"/>
      <c r="T49" s="1035"/>
      <c r="U49" s="791"/>
      <c r="V49" s="791"/>
      <c r="W49" s="791"/>
      <c r="X49" s="791"/>
      <c r="Y49" s="1035"/>
      <c r="Z49" s="1035"/>
      <c r="AA49" s="1035"/>
      <c r="AB49" s="1035"/>
      <c r="AC49" s="1051">
        <f t="shared" si="53"/>
        <v>0</v>
      </c>
      <c r="AD49" s="1053">
        <f t="shared" si="54"/>
        <v>36957000</v>
      </c>
      <c r="AE49" s="27"/>
      <c r="AF49" s="27"/>
      <c r="AG49" s="27"/>
      <c r="AH49" s="27"/>
      <c r="AI49" s="27"/>
    </row>
    <row r="50" spans="1:35" ht="14.45" collapsed="1" x14ac:dyDescent="0.3">
      <c r="A50" s="43" t="s">
        <v>371</v>
      </c>
      <c r="B50" s="21" t="s">
        <v>43</v>
      </c>
      <c r="C50" s="1078" t="str">
        <f t="shared" si="47"/>
        <v xml:space="preserve">E359 </v>
      </c>
      <c r="D50" s="1078" t="str">
        <f t="shared" si="48"/>
        <v xml:space="preserve">C359 </v>
      </c>
      <c r="E50" s="96">
        <v>5731786</v>
      </c>
      <c r="G50" s="46">
        <f t="shared" si="49"/>
        <v>5731786</v>
      </c>
      <c r="H50" s="46"/>
      <c r="I50" s="46">
        <f t="shared" si="55"/>
        <v>5731786</v>
      </c>
      <c r="J50" s="792">
        <v>6388000</v>
      </c>
      <c r="K50" s="1036"/>
      <c r="L50" s="1036"/>
      <c r="M50" s="100"/>
      <c r="N50" s="96"/>
      <c r="O50" s="1052">
        <f t="shared" si="50"/>
        <v>656214</v>
      </c>
      <c r="P50" s="96"/>
      <c r="Q50" s="1036">
        <f t="shared" si="51"/>
        <v>656214</v>
      </c>
      <c r="R50" s="792">
        <f t="shared" si="52"/>
        <v>6388000</v>
      </c>
      <c r="S50" s="792"/>
      <c r="T50" s="1036"/>
      <c r="U50" s="792"/>
      <c r="V50" s="792"/>
      <c r="W50" s="792"/>
      <c r="X50" s="792"/>
      <c r="Y50" s="1036"/>
      <c r="Z50" s="1036"/>
      <c r="AA50" s="1036"/>
      <c r="AB50" s="1036"/>
      <c r="AC50" s="1052">
        <f t="shared" si="53"/>
        <v>0</v>
      </c>
      <c r="AD50" s="1052">
        <f t="shared" si="54"/>
        <v>6388000</v>
      </c>
      <c r="AE50" s="27"/>
      <c r="AF50" s="27"/>
      <c r="AG50" s="27"/>
      <c r="AH50" s="27"/>
      <c r="AI50" s="27"/>
    </row>
    <row r="51" spans="1:35" ht="14.45" x14ac:dyDescent="0.3">
      <c r="A51" s="43" t="s">
        <v>371</v>
      </c>
      <c r="B51" s="22" t="s">
        <v>44</v>
      </c>
      <c r="C51" s="1079"/>
      <c r="D51" s="1079"/>
      <c r="E51" s="47">
        <f t="shared" ref="E51:I51" si="56">SUM(E41:E50)</f>
        <v>1565101205</v>
      </c>
      <c r="F51" s="48">
        <f t="shared" si="56"/>
        <v>0</v>
      </c>
      <c r="G51" s="47">
        <f t="shared" si="56"/>
        <v>1565101205</v>
      </c>
      <c r="H51" s="47"/>
      <c r="I51" s="47">
        <f t="shared" si="56"/>
        <v>1565101205</v>
      </c>
      <c r="J51" s="47">
        <f>SUM(J41:J50)</f>
        <v>1593086000</v>
      </c>
      <c r="K51" s="765"/>
      <c r="L51" s="765"/>
      <c r="M51" s="47">
        <f t="shared" ref="M51:Q51" si="57">SUM(M41:M50)</f>
        <v>0</v>
      </c>
      <c r="N51" s="765">
        <f>SUM(N41:N50)</f>
        <v>0</v>
      </c>
      <c r="O51" s="47">
        <f>SUM(O41:O50)</f>
        <v>27984795</v>
      </c>
      <c r="P51" s="765">
        <f>SUM(P41:P50)</f>
        <v>0</v>
      </c>
      <c r="Q51" s="765">
        <f t="shared" si="57"/>
        <v>27984795</v>
      </c>
      <c r="R51" s="47">
        <f t="shared" ref="R51:AD51" si="58">SUM(R41:R50)</f>
        <v>1593086000</v>
      </c>
      <c r="S51" s="765">
        <f t="shared" si="58"/>
        <v>0</v>
      </c>
      <c r="T51" s="765">
        <f t="shared" ref="T51" si="59">SUM(T41:T50)</f>
        <v>0</v>
      </c>
      <c r="U51" s="765">
        <f t="shared" si="58"/>
        <v>0</v>
      </c>
      <c r="V51" s="765">
        <f t="shared" si="58"/>
        <v>0</v>
      </c>
      <c r="W51" s="765">
        <f t="shared" si="58"/>
        <v>0</v>
      </c>
      <c r="X51" s="765">
        <f t="shared" si="58"/>
        <v>0</v>
      </c>
      <c r="Y51" s="765">
        <f t="shared" si="58"/>
        <v>0</v>
      </c>
      <c r="Z51" s="765">
        <f t="shared" si="58"/>
        <v>1651126.5200971027</v>
      </c>
      <c r="AA51" s="765">
        <f t="shared" si="58"/>
        <v>0</v>
      </c>
      <c r="AB51" s="765">
        <f t="shared" si="58"/>
        <v>0</v>
      </c>
      <c r="AC51" s="765">
        <f t="shared" si="58"/>
        <v>1651126.5200971027</v>
      </c>
      <c r="AD51" s="765">
        <f t="shared" si="58"/>
        <v>1594737126.520097</v>
      </c>
      <c r="AE51" s="67"/>
      <c r="AF51" s="67"/>
      <c r="AG51" s="67"/>
      <c r="AH51" s="67"/>
      <c r="AI51" s="67"/>
    </row>
    <row r="52" spans="1:35" ht="14.45" x14ac:dyDescent="0.3">
      <c r="A52" s="43" t="s">
        <v>371</v>
      </c>
      <c r="B52" s="21" t="s">
        <v>45</v>
      </c>
      <c r="E52" s="103"/>
      <c r="G52" s="682"/>
      <c r="H52" s="36"/>
      <c r="I52" s="36"/>
      <c r="J52" s="44"/>
      <c r="K52" s="44"/>
      <c r="L52" s="44"/>
      <c r="M52" s="44"/>
      <c r="N52" s="103"/>
      <c r="O52" s="44"/>
      <c r="P52" s="103"/>
      <c r="Q52" s="44"/>
      <c r="R52" s="44"/>
      <c r="S52" s="44"/>
      <c r="T52" s="44"/>
      <c r="U52" s="44"/>
      <c r="V52" s="44"/>
      <c r="W52" s="44"/>
      <c r="X52" s="44"/>
      <c r="Y52" s="44"/>
      <c r="Z52" s="44"/>
      <c r="AA52" s="44"/>
      <c r="AB52" s="44"/>
      <c r="AC52" s="44"/>
      <c r="AD52" s="27"/>
      <c r="AE52" s="27"/>
      <c r="AF52" s="27"/>
      <c r="AG52" s="27"/>
      <c r="AH52" s="27"/>
      <c r="AI52" s="27"/>
    </row>
    <row r="53" spans="1:35" ht="14.45" collapsed="1" x14ac:dyDescent="0.3">
      <c r="A53" s="43" t="s">
        <v>371</v>
      </c>
      <c r="B53" s="21" t="s">
        <v>46</v>
      </c>
      <c r="C53" s="1078" t="str">
        <f t="shared" ref="C53:C68" si="60">"E"&amp;LEFT(TRIM($B53),4)</f>
        <v xml:space="preserve">E360 </v>
      </c>
      <c r="D53" s="1078" t="str">
        <f t="shared" ref="D53:D68" si="61">"C"&amp;LEFT(TRIM($B53),4)</f>
        <v xml:space="preserve">C360 </v>
      </c>
      <c r="E53" s="103">
        <v>49471058</v>
      </c>
      <c r="G53" s="36">
        <f t="shared" ref="G53:G67" si="62">SUM(E53:F53)</f>
        <v>49471058</v>
      </c>
      <c r="H53" s="36"/>
      <c r="I53" s="36">
        <f>SUM(G53:H53)</f>
        <v>49471058</v>
      </c>
      <c r="J53" s="99">
        <v>51488000</v>
      </c>
      <c r="K53" s="1035"/>
      <c r="L53" s="1035"/>
      <c r="M53" s="99"/>
      <c r="N53" s="103"/>
      <c r="O53" s="1051">
        <f t="shared" ref="O53:O68" si="63">J53-I53</f>
        <v>2016942</v>
      </c>
      <c r="P53" s="103"/>
      <c r="Q53" s="1035">
        <f t="shared" ref="Q53:Q68" si="64">SUM(M53:P53)</f>
        <v>2016942</v>
      </c>
      <c r="R53" s="791">
        <f t="shared" ref="R53:R68" si="65">G53+Q53</f>
        <v>51488000</v>
      </c>
      <c r="S53" s="791"/>
      <c r="T53" s="1035"/>
      <c r="U53" s="791"/>
      <c r="V53" s="791"/>
      <c r="W53" s="791"/>
      <c r="X53" s="791"/>
      <c r="Y53" s="1035"/>
      <c r="Z53" s="1035"/>
      <c r="AA53" s="1035"/>
      <c r="AB53" s="1035"/>
      <c r="AC53" s="1051">
        <f t="shared" ref="AC53:AC68" si="66">SUM(S53:AB53)</f>
        <v>0</v>
      </c>
      <c r="AD53" s="1053">
        <f t="shared" ref="AD53:AD68" si="67">AC53+R53</f>
        <v>51488000</v>
      </c>
      <c r="AE53" s="27"/>
      <c r="AF53" s="27"/>
      <c r="AG53" s="27"/>
      <c r="AH53" s="27"/>
      <c r="AI53" s="27"/>
    </row>
    <row r="54" spans="1:35" ht="14.45" collapsed="1" x14ac:dyDescent="0.3">
      <c r="A54" s="43" t="s">
        <v>371</v>
      </c>
      <c r="B54" s="21" t="s">
        <v>47</v>
      </c>
      <c r="C54" s="1078" t="str">
        <f t="shared" si="60"/>
        <v xml:space="preserve">E361 </v>
      </c>
      <c r="D54" s="1078" t="str">
        <f t="shared" si="61"/>
        <v xml:space="preserve">C361 </v>
      </c>
      <c r="E54" s="103">
        <v>8085159</v>
      </c>
      <c r="G54" s="36">
        <f t="shared" si="62"/>
        <v>8085159</v>
      </c>
      <c r="H54" s="36"/>
      <c r="I54" s="103">
        <f t="shared" ref="I54:I67" si="68">SUM(G54:H54)</f>
        <v>8085159</v>
      </c>
      <c r="J54" s="791">
        <v>8103000</v>
      </c>
      <c r="K54" s="1035"/>
      <c r="L54" s="1035"/>
      <c r="M54" s="99"/>
      <c r="N54" s="103"/>
      <c r="O54" s="1051">
        <f t="shared" si="63"/>
        <v>17841</v>
      </c>
      <c r="P54" s="103"/>
      <c r="Q54" s="1035">
        <f t="shared" si="64"/>
        <v>17841</v>
      </c>
      <c r="R54" s="791">
        <f t="shared" si="65"/>
        <v>8103000</v>
      </c>
      <c r="S54" s="791"/>
      <c r="T54" s="1035"/>
      <c r="U54" s="791"/>
      <c r="V54" s="791"/>
      <c r="W54" s="791"/>
      <c r="X54" s="791"/>
      <c r="Y54" s="1035"/>
      <c r="Z54" s="1035"/>
      <c r="AA54" s="1035"/>
      <c r="AB54" s="1035"/>
      <c r="AC54" s="1051">
        <f t="shared" si="66"/>
        <v>0</v>
      </c>
      <c r="AD54" s="1053">
        <f t="shared" si="67"/>
        <v>8103000</v>
      </c>
      <c r="AE54" s="27"/>
      <c r="AF54" s="27"/>
      <c r="AG54" s="27"/>
      <c r="AH54" s="27"/>
      <c r="AI54" s="27"/>
    </row>
    <row r="55" spans="1:35" ht="14.45" collapsed="1" x14ac:dyDescent="0.3">
      <c r="A55" s="43" t="s">
        <v>371</v>
      </c>
      <c r="B55" s="21" t="s">
        <v>48</v>
      </c>
      <c r="C55" s="1078" t="str">
        <f t="shared" si="60"/>
        <v xml:space="preserve">E362 </v>
      </c>
      <c r="D55" s="1078" t="str">
        <f t="shared" si="61"/>
        <v xml:space="preserve">C362 </v>
      </c>
      <c r="E55" s="103">
        <v>457465323</v>
      </c>
      <c r="G55" s="36">
        <f t="shared" si="62"/>
        <v>457465323</v>
      </c>
      <c r="H55" s="36"/>
      <c r="I55" s="103">
        <f t="shared" si="68"/>
        <v>457465323</v>
      </c>
      <c r="J55" s="791">
        <v>471367000</v>
      </c>
      <c r="K55" s="1035"/>
      <c r="L55" s="1035"/>
      <c r="M55" s="99"/>
      <c r="N55" s="103">
        <f>-'[1]WH Dec 18 PP Report'!$O$17*1000</f>
        <v>-181000</v>
      </c>
      <c r="O55" s="1051">
        <f t="shared" si="63"/>
        <v>13901677</v>
      </c>
      <c r="P55" s="103"/>
      <c r="Q55" s="1035">
        <f t="shared" si="64"/>
        <v>13720677</v>
      </c>
      <c r="R55" s="791">
        <f t="shared" si="65"/>
        <v>471186000</v>
      </c>
      <c r="S55" s="791"/>
      <c r="T55" s="1035"/>
      <c r="U55" s="791"/>
      <c r="V55" s="791"/>
      <c r="W55" s="791"/>
      <c r="X55" s="791"/>
      <c r="Y55" s="1035"/>
      <c r="Z55" s="1035"/>
      <c r="AA55" s="1035"/>
      <c r="AB55" s="1035"/>
      <c r="AC55" s="1051">
        <f t="shared" si="66"/>
        <v>0</v>
      </c>
      <c r="AD55" s="1053">
        <f t="shared" si="67"/>
        <v>471186000</v>
      </c>
      <c r="AE55" s="27"/>
      <c r="AF55" s="27"/>
      <c r="AG55" s="27"/>
      <c r="AH55" s="27"/>
      <c r="AI55" s="27"/>
    </row>
    <row r="56" spans="1:35" ht="14.45" x14ac:dyDescent="0.3">
      <c r="A56" s="43" t="s">
        <v>371</v>
      </c>
      <c r="B56" s="21" t="s">
        <v>11600</v>
      </c>
      <c r="C56" s="1078" t="str">
        <f t="shared" si="60"/>
        <v xml:space="preserve">E363 </v>
      </c>
      <c r="D56" s="1078" t="str">
        <f t="shared" si="61"/>
        <v xml:space="preserve">C363 </v>
      </c>
      <c r="E56" s="103">
        <v>1090190</v>
      </c>
      <c r="G56" s="36">
        <f t="shared" si="62"/>
        <v>1090190</v>
      </c>
      <c r="H56" s="36"/>
      <c r="I56" s="103">
        <f t="shared" si="68"/>
        <v>1090190</v>
      </c>
      <c r="J56" s="791">
        <v>1101000</v>
      </c>
      <c r="K56" s="1035"/>
      <c r="L56" s="1035"/>
      <c r="M56" s="99"/>
      <c r="N56" s="103"/>
      <c r="O56" s="1051">
        <f t="shared" si="63"/>
        <v>10810</v>
      </c>
      <c r="P56" s="103"/>
      <c r="Q56" s="1035">
        <f t="shared" si="64"/>
        <v>10810</v>
      </c>
      <c r="R56" s="791">
        <f t="shared" si="65"/>
        <v>1101000</v>
      </c>
      <c r="S56" s="791"/>
      <c r="T56" s="1035"/>
      <c r="U56" s="791"/>
      <c r="V56" s="791"/>
      <c r="W56" s="791"/>
      <c r="X56" s="791"/>
      <c r="Y56" s="1035"/>
      <c r="Z56" s="1035"/>
      <c r="AA56" s="1035"/>
      <c r="AB56" s="1035"/>
      <c r="AC56" s="1051">
        <f t="shared" si="66"/>
        <v>0</v>
      </c>
      <c r="AD56" s="1053">
        <f t="shared" si="67"/>
        <v>1101000</v>
      </c>
      <c r="AE56" s="27"/>
      <c r="AF56" s="27"/>
      <c r="AG56" s="27"/>
      <c r="AH56" s="27"/>
      <c r="AI56" s="27"/>
    </row>
    <row r="57" spans="1:35" ht="14.45" collapsed="1" x14ac:dyDescent="0.3">
      <c r="A57" s="43" t="s">
        <v>371</v>
      </c>
      <c r="B57" s="21" t="s">
        <v>49</v>
      </c>
      <c r="C57" s="1078" t="str">
        <f t="shared" si="60"/>
        <v xml:space="preserve">E364 </v>
      </c>
      <c r="D57" s="1078" t="str">
        <f t="shared" si="61"/>
        <v xml:space="preserve">C364 </v>
      </c>
      <c r="E57" s="103">
        <v>372845123</v>
      </c>
      <c r="G57" s="36">
        <f t="shared" si="62"/>
        <v>372845123</v>
      </c>
      <c r="H57" s="36"/>
      <c r="I57" s="103">
        <f t="shared" si="68"/>
        <v>372845123</v>
      </c>
      <c r="J57" s="791">
        <v>387248000</v>
      </c>
      <c r="K57" s="1035"/>
      <c r="L57" s="1035"/>
      <c r="M57" s="99"/>
      <c r="N57" s="103">
        <f>-'[1]WH Dec 18 PP Report'!$O$18*1000</f>
        <v>-71000</v>
      </c>
      <c r="O57" s="1051">
        <f t="shared" si="63"/>
        <v>14402877</v>
      </c>
      <c r="P57" s="103"/>
      <c r="Q57" s="1035">
        <f t="shared" si="64"/>
        <v>14331877</v>
      </c>
      <c r="R57" s="791">
        <f t="shared" si="65"/>
        <v>387177000</v>
      </c>
      <c r="S57" s="791">
        <f>'[3]Detailed Summary'!$BE$53</f>
        <v>-16990239.199999999</v>
      </c>
      <c r="T57" s="1035"/>
      <c r="U57" s="791"/>
      <c r="V57" s="791"/>
      <c r="W57" s="791"/>
      <c r="X57" s="791"/>
      <c r="Y57" s="1035"/>
      <c r="Z57" s="1035">
        <f>'[2]Lead E'!$G$14*'Pub Imp'!E9</f>
        <v>2173710.1321462719</v>
      </c>
      <c r="AA57" s="1035"/>
      <c r="AB57" s="1035"/>
      <c r="AC57" s="1051">
        <f t="shared" si="66"/>
        <v>-14816529.067853726</v>
      </c>
      <c r="AD57" s="1053">
        <f t="shared" si="67"/>
        <v>372360470.93214625</v>
      </c>
      <c r="AE57" s="27"/>
      <c r="AF57" s="27"/>
      <c r="AG57" s="27"/>
      <c r="AH57" s="27"/>
      <c r="AI57" s="27"/>
    </row>
    <row r="58" spans="1:35" ht="14.45" collapsed="1" x14ac:dyDescent="0.3">
      <c r="A58" s="43" t="s">
        <v>371</v>
      </c>
      <c r="B58" s="21" t="s">
        <v>50</v>
      </c>
      <c r="C58" s="1078" t="str">
        <f t="shared" si="60"/>
        <v xml:space="preserve">E365 </v>
      </c>
      <c r="D58" s="1078" t="str">
        <f t="shared" si="61"/>
        <v xml:space="preserve">C365 </v>
      </c>
      <c r="E58" s="103">
        <v>454083312</v>
      </c>
      <c r="G58" s="36">
        <f t="shared" si="62"/>
        <v>454083312</v>
      </c>
      <c r="H58" s="36"/>
      <c r="I58" s="103">
        <f t="shared" si="68"/>
        <v>454083312</v>
      </c>
      <c r="J58" s="791">
        <v>470354000</v>
      </c>
      <c r="K58" s="1035"/>
      <c r="L58" s="1035"/>
      <c r="M58" s="99"/>
      <c r="N58" s="103">
        <f>-'[1]WH Dec 18 PP Report'!$O$19*1000</f>
        <v>-75000</v>
      </c>
      <c r="O58" s="1051">
        <f t="shared" si="63"/>
        <v>16270688</v>
      </c>
      <c r="P58" s="103"/>
      <c r="Q58" s="1035">
        <f t="shared" si="64"/>
        <v>16195688</v>
      </c>
      <c r="R58" s="791">
        <f t="shared" si="65"/>
        <v>470279000</v>
      </c>
      <c r="S58" s="791"/>
      <c r="T58" s="1035"/>
      <c r="U58" s="791"/>
      <c r="V58" s="791"/>
      <c r="W58" s="791"/>
      <c r="X58" s="791"/>
      <c r="Y58" s="1035"/>
      <c r="Z58" s="1035">
        <f>'[2]Lead E'!$G$14*'Pub Imp'!E10</f>
        <v>1783349.2055416121</v>
      </c>
      <c r="AA58" s="1035"/>
      <c r="AB58" s="1035"/>
      <c r="AC58" s="1051">
        <f t="shared" si="66"/>
        <v>1783349.2055416121</v>
      </c>
      <c r="AD58" s="1053">
        <f t="shared" si="67"/>
        <v>472062349.20554161</v>
      </c>
      <c r="AE58" s="27"/>
      <c r="AF58" s="27"/>
      <c r="AG58" s="27"/>
      <c r="AH58" s="27"/>
      <c r="AI58" s="27"/>
    </row>
    <row r="59" spans="1:35" ht="14.45" collapsed="1" x14ac:dyDescent="0.3">
      <c r="A59" s="43" t="s">
        <v>371</v>
      </c>
      <c r="B59" s="21" t="s">
        <v>51</v>
      </c>
      <c r="C59" s="1078" t="str">
        <f t="shared" si="60"/>
        <v xml:space="preserve">E366 </v>
      </c>
      <c r="D59" s="1078" t="str">
        <f t="shared" si="61"/>
        <v xml:space="preserve">C366 </v>
      </c>
      <c r="E59" s="103">
        <v>720419940</v>
      </c>
      <c r="G59" s="36">
        <f t="shared" si="62"/>
        <v>720419940</v>
      </c>
      <c r="H59" s="36"/>
      <c r="I59" s="103">
        <f t="shared" si="68"/>
        <v>720419940</v>
      </c>
      <c r="J59" s="791">
        <v>742386000</v>
      </c>
      <c r="K59" s="1035"/>
      <c r="L59" s="1035"/>
      <c r="M59" s="99"/>
      <c r="N59" s="103"/>
      <c r="O59" s="1051">
        <f t="shared" si="63"/>
        <v>21966060</v>
      </c>
      <c r="P59" s="103"/>
      <c r="Q59" s="1035">
        <f t="shared" si="64"/>
        <v>21966060</v>
      </c>
      <c r="R59" s="791">
        <f t="shared" si="65"/>
        <v>742386000</v>
      </c>
      <c r="S59" s="791"/>
      <c r="T59" s="1035"/>
      <c r="U59" s="791"/>
      <c r="V59" s="791"/>
      <c r="W59" s="791"/>
      <c r="X59" s="791"/>
      <c r="Y59" s="1035"/>
      <c r="Z59" s="1035">
        <f>'[2]Lead E'!$G$14*'Pub Imp'!E11</f>
        <v>4382290.8278976092</v>
      </c>
      <c r="AA59" s="1035"/>
      <c r="AB59" s="1035"/>
      <c r="AC59" s="1051">
        <f t="shared" si="66"/>
        <v>4382290.8278976092</v>
      </c>
      <c r="AD59" s="1053">
        <f t="shared" si="67"/>
        <v>746768290.82789767</v>
      </c>
      <c r="AE59" s="27"/>
      <c r="AF59" s="27"/>
      <c r="AG59" s="27"/>
      <c r="AH59" s="27"/>
      <c r="AI59" s="27"/>
    </row>
    <row r="60" spans="1:35" ht="14.45" collapsed="1" x14ac:dyDescent="0.3">
      <c r="A60" s="43" t="s">
        <v>371</v>
      </c>
      <c r="B60" s="21" t="s">
        <v>52</v>
      </c>
      <c r="C60" s="1078" t="str">
        <f t="shared" si="60"/>
        <v xml:space="preserve">E367 </v>
      </c>
      <c r="D60" s="1078" t="str">
        <f t="shared" si="61"/>
        <v xml:space="preserve">C367 </v>
      </c>
      <c r="E60" s="103">
        <v>946066160</v>
      </c>
      <c r="G60" s="36">
        <f t="shared" si="62"/>
        <v>946066160</v>
      </c>
      <c r="H60" s="36"/>
      <c r="I60" s="103">
        <f t="shared" si="68"/>
        <v>946066160</v>
      </c>
      <c r="J60" s="791">
        <v>982990000</v>
      </c>
      <c r="K60" s="1035"/>
      <c r="L60" s="1035"/>
      <c r="M60" s="99"/>
      <c r="N60" s="103"/>
      <c r="O60" s="1051">
        <f t="shared" si="63"/>
        <v>36923840</v>
      </c>
      <c r="P60" s="103"/>
      <c r="Q60" s="1035">
        <f t="shared" si="64"/>
        <v>36923840</v>
      </c>
      <c r="R60" s="791">
        <f t="shared" si="65"/>
        <v>982990000</v>
      </c>
      <c r="S60" s="791"/>
      <c r="T60" s="1035"/>
      <c r="U60" s="791"/>
      <c r="V60" s="791"/>
      <c r="W60" s="791"/>
      <c r="X60" s="791"/>
      <c r="Y60" s="1035"/>
      <c r="Z60" s="1035">
        <f>'[2]Lead E'!$G$14*'Pub Imp'!E12</f>
        <v>3588386.561563435</v>
      </c>
      <c r="AA60" s="1035"/>
      <c r="AB60" s="1035">
        <f>'[3]Detailed Summary'!$BH$53</f>
        <v>0</v>
      </c>
      <c r="AC60" s="1051">
        <f t="shared" si="66"/>
        <v>3588386.561563435</v>
      </c>
      <c r="AD60" s="1053">
        <f t="shared" si="67"/>
        <v>986578386.56156349</v>
      </c>
      <c r="AE60" s="27"/>
      <c r="AF60" s="27"/>
      <c r="AG60" s="27"/>
      <c r="AH60" s="27"/>
      <c r="AI60" s="27"/>
    </row>
    <row r="61" spans="1:35" ht="14.45" collapsed="1" x14ac:dyDescent="0.3">
      <c r="A61" s="43" t="s">
        <v>371</v>
      </c>
      <c r="B61" s="21" t="s">
        <v>53</v>
      </c>
      <c r="C61" s="1078" t="str">
        <f t="shared" si="60"/>
        <v xml:space="preserve">E368 </v>
      </c>
      <c r="D61" s="1078" t="str">
        <f t="shared" si="61"/>
        <v xml:space="preserve">C368 </v>
      </c>
      <c r="E61" s="103">
        <v>491344638</v>
      </c>
      <c r="G61" s="36">
        <f t="shared" si="62"/>
        <v>491344638</v>
      </c>
      <c r="H61" s="36"/>
      <c r="I61" s="103">
        <f t="shared" si="68"/>
        <v>491344638</v>
      </c>
      <c r="J61" s="791">
        <v>499517000</v>
      </c>
      <c r="K61" s="1035"/>
      <c r="L61" s="1035"/>
      <c r="M61" s="99"/>
      <c r="N61" s="103"/>
      <c r="O61" s="1051">
        <f t="shared" si="63"/>
        <v>8172362</v>
      </c>
      <c r="P61" s="103"/>
      <c r="Q61" s="1035">
        <f t="shared" si="64"/>
        <v>8172362</v>
      </c>
      <c r="R61" s="791">
        <f t="shared" si="65"/>
        <v>499517000</v>
      </c>
      <c r="S61" s="791"/>
      <c r="T61" s="1035"/>
      <c r="U61" s="791"/>
      <c r="V61" s="791"/>
      <c r="W61" s="791"/>
      <c r="X61" s="791"/>
      <c r="Y61" s="1035"/>
      <c r="Z61" s="1035">
        <f>'[2]Lead E'!$G$14*'Pub Imp'!E13</f>
        <v>16456.549619859295</v>
      </c>
      <c r="AA61" s="1035"/>
      <c r="AB61" s="1035"/>
      <c r="AC61" s="1051">
        <f t="shared" si="66"/>
        <v>16456.549619859295</v>
      </c>
      <c r="AD61" s="1053">
        <f t="shared" si="67"/>
        <v>499533456.54961985</v>
      </c>
      <c r="AE61" s="27"/>
      <c r="AF61" s="27"/>
      <c r="AG61" s="27"/>
      <c r="AH61" s="27"/>
      <c r="AI61" s="27"/>
    </row>
    <row r="62" spans="1:35" ht="14.45" collapsed="1" x14ac:dyDescent="0.3">
      <c r="A62" s="43" t="s">
        <v>371</v>
      </c>
      <c r="B62" s="21" t="s">
        <v>54</v>
      </c>
      <c r="C62" s="1078" t="str">
        <f t="shared" si="60"/>
        <v xml:space="preserve">E369 </v>
      </c>
      <c r="D62" s="1078" t="str">
        <f t="shared" si="61"/>
        <v xml:space="preserve">C369 </v>
      </c>
      <c r="E62" s="103">
        <v>187057274</v>
      </c>
      <c r="G62" s="36">
        <f t="shared" si="62"/>
        <v>187057274</v>
      </c>
      <c r="H62" s="36"/>
      <c r="I62" s="103">
        <f t="shared" si="68"/>
        <v>187057274</v>
      </c>
      <c r="J62" s="791">
        <v>189026000</v>
      </c>
      <c r="K62" s="1035"/>
      <c r="L62" s="1035"/>
      <c r="M62" s="99"/>
      <c r="N62" s="103"/>
      <c r="O62" s="1051">
        <f t="shared" si="63"/>
        <v>1968726</v>
      </c>
      <c r="P62" s="103"/>
      <c r="Q62" s="1035">
        <f t="shared" si="64"/>
        <v>1968726</v>
      </c>
      <c r="R62" s="791">
        <f t="shared" si="65"/>
        <v>189026000</v>
      </c>
      <c r="S62" s="791"/>
      <c r="T62" s="1035"/>
      <c r="U62" s="791"/>
      <c r="V62" s="791"/>
      <c r="W62" s="791"/>
      <c r="X62" s="791"/>
      <c r="Y62" s="1035"/>
      <c r="Z62" s="1035">
        <f>'[2]Lead E'!$G$14*'Pub Imp'!E14</f>
        <v>5794.2623875119361</v>
      </c>
      <c r="AA62" s="1035"/>
      <c r="AB62" s="1035"/>
      <c r="AC62" s="1051">
        <f t="shared" si="66"/>
        <v>5794.2623875119361</v>
      </c>
      <c r="AD62" s="1053">
        <f t="shared" si="67"/>
        <v>189031794.26238751</v>
      </c>
      <c r="AE62" s="27"/>
      <c r="AF62" s="27"/>
      <c r="AG62" s="27"/>
      <c r="AH62" s="27"/>
      <c r="AI62" s="27"/>
    </row>
    <row r="63" spans="1:35" ht="14.45" collapsed="1" x14ac:dyDescent="0.3">
      <c r="A63" s="43" t="s">
        <v>371</v>
      </c>
      <c r="B63" s="21" t="s">
        <v>55</v>
      </c>
      <c r="C63" s="1078" t="str">
        <f t="shared" si="60"/>
        <v xml:space="preserve">E370 </v>
      </c>
      <c r="D63" s="1078" t="str">
        <f t="shared" si="61"/>
        <v xml:space="preserve">C370 </v>
      </c>
      <c r="E63" s="103">
        <v>169585859</v>
      </c>
      <c r="G63" s="36">
        <f t="shared" si="62"/>
        <v>169585859</v>
      </c>
      <c r="H63" s="36"/>
      <c r="I63" s="103">
        <f t="shared" si="68"/>
        <v>169585859</v>
      </c>
      <c r="J63" s="791">
        <v>181360000</v>
      </c>
      <c r="K63" s="1035"/>
      <c r="L63" s="1035"/>
      <c r="M63" s="99"/>
      <c r="N63" s="103"/>
      <c r="O63" s="1051">
        <f t="shared" si="63"/>
        <v>11774141</v>
      </c>
      <c r="P63" s="103"/>
      <c r="Q63" s="1035">
        <f t="shared" si="64"/>
        <v>11774141</v>
      </c>
      <c r="R63" s="791">
        <f t="shared" si="65"/>
        <v>181360000</v>
      </c>
      <c r="S63" s="791"/>
      <c r="T63" s="1035"/>
      <c r="U63" s="791">
        <f>'[3]Detailed Summary'!$AS$53</f>
        <v>24644867.610000003</v>
      </c>
      <c r="V63" s="791"/>
      <c r="W63" s="791"/>
      <c r="X63" s="791"/>
      <c r="Y63" s="1035"/>
      <c r="Z63" s="1035"/>
      <c r="AA63" s="1035"/>
      <c r="AB63" s="1035"/>
      <c r="AC63" s="1051">
        <f t="shared" si="66"/>
        <v>24644867.610000003</v>
      </c>
      <c r="AD63" s="1053">
        <f t="shared" si="67"/>
        <v>206004867.61000001</v>
      </c>
      <c r="AE63" s="27"/>
      <c r="AF63" s="27"/>
      <c r="AG63" s="27"/>
      <c r="AH63" s="27"/>
      <c r="AI63" s="27"/>
    </row>
    <row r="64" spans="1:35" ht="14.45" x14ac:dyDescent="0.3">
      <c r="A64" s="43" t="s">
        <v>371</v>
      </c>
      <c r="B64" s="21" t="s">
        <v>56</v>
      </c>
      <c r="C64" s="1078" t="str">
        <f t="shared" si="60"/>
        <v xml:space="preserve">E371 </v>
      </c>
      <c r="D64" s="1078" t="str">
        <f t="shared" si="61"/>
        <v xml:space="preserve">C371 </v>
      </c>
      <c r="E64" s="103">
        <v>0</v>
      </c>
      <c r="G64" s="36">
        <f t="shared" si="62"/>
        <v>0</v>
      </c>
      <c r="H64" s="36"/>
      <c r="I64" s="103">
        <f t="shared" si="68"/>
        <v>0</v>
      </c>
      <c r="J64" s="791">
        <v>0</v>
      </c>
      <c r="K64" s="1035"/>
      <c r="L64" s="1035"/>
      <c r="M64" s="99"/>
      <c r="N64" s="103"/>
      <c r="O64" s="1051">
        <f t="shared" si="63"/>
        <v>0</v>
      </c>
      <c r="P64" s="103"/>
      <c r="Q64" s="1035">
        <f t="shared" si="64"/>
        <v>0</v>
      </c>
      <c r="R64" s="791">
        <f t="shared" si="65"/>
        <v>0</v>
      </c>
      <c r="S64" s="791"/>
      <c r="T64" s="1035"/>
      <c r="U64" s="791"/>
      <c r="V64" s="791"/>
      <c r="W64" s="791"/>
      <c r="X64" s="791"/>
      <c r="Y64" s="1035"/>
      <c r="Z64" s="1035"/>
      <c r="AA64" s="1035"/>
      <c r="AB64" s="1035"/>
      <c r="AC64" s="1051">
        <f t="shared" si="66"/>
        <v>0</v>
      </c>
      <c r="AD64" s="1053">
        <f t="shared" si="67"/>
        <v>0</v>
      </c>
      <c r="AE64" s="27"/>
      <c r="AF64" s="27"/>
      <c r="AG64" s="27"/>
      <c r="AH64" s="27"/>
      <c r="AI64" s="27"/>
    </row>
    <row r="65" spans="1:35" ht="14.45" x14ac:dyDescent="0.3">
      <c r="A65" s="43" t="s">
        <v>371</v>
      </c>
      <c r="B65" s="21" t="s">
        <v>57</v>
      </c>
      <c r="C65" s="1078" t="str">
        <f t="shared" si="60"/>
        <v xml:space="preserve">E372 </v>
      </c>
      <c r="D65" s="1078" t="str">
        <f t="shared" si="61"/>
        <v xml:space="preserve">C372 </v>
      </c>
      <c r="E65" s="103">
        <v>0</v>
      </c>
      <c r="G65" s="36">
        <f t="shared" si="62"/>
        <v>0</v>
      </c>
      <c r="H65" s="36"/>
      <c r="I65" s="103">
        <f t="shared" si="68"/>
        <v>0</v>
      </c>
      <c r="J65" s="791">
        <v>0</v>
      </c>
      <c r="K65" s="1035"/>
      <c r="L65" s="1035"/>
      <c r="M65" s="99"/>
      <c r="N65" s="103"/>
      <c r="O65" s="1051">
        <f t="shared" si="63"/>
        <v>0</v>
      </c>
      <c r="P65" s="103"/>
      <c r="Q65" s="1035">
        <f t="shared" si="64"/>
        <v>0</v>
      </c>
      <c r="R65" s="791">
        <f t="shared" si="65"/>
        <v>0</v>
      </c>
      <c r="S65" s="791"/>
      <c r="T65" s="1035"/>
      <c r="U65" s="791"/>
      <c r="V65" s="791"/>
      <c r="W65" s="791"/>
      <c r="X65" s="791"/>
      <c r="Y65" s="1035"/>
      <c r="Z65" s="1035"/>
      <c r="AA65" s="1035"/>
      <c r="AB65" s="1035"/>
      <c r="AC65" s="1051">
        <f t="shared" si="66"/>
        <v>0</v>
      </c>
      <c r="AD65" s="1053">
        <f t="shared" si="67"/>
        <v>0</v>
      </c>
      <c r="AE65" s="27"/>
      <c r="AF65" s="27"/>
      <c r="AG65" s="27"/>
      <c r="AH65" s="27"/>
      <c r="AI65" s="27"/>
    </row>
    <row r="66" spans="1:35" ht="14.45" collapsed="1" x14ac:dyDescent="0.3">
      <c r="A66" s="43" t="s">
        <v>371</v>
      </c>
      <c r="B66" s="21" t="s">
        <v>58</v>
      </c>
      <c r="C66" s="1078" t="str">
        <f t="shared" si="60"/>
        <v xml:space="preserve">E373 </v>
      </c>
      <c r="D66" s="1078" t="str">
        <f t="shared" si="61"/>
        <v xml:space="preserve">C373 </v>
      </c>
      <c r="E66" s="103">
        <v>55388796</v>
      </c>
      <c r="G66" s="36">
        <f t="shared" si="62"/>
        <v>55388796</v>
      </c>
      <c r="H66" s="36"/>
      <c r="I66" s="103">
        <f t="shared" si="68"/>
        <v>55388796</v>
      </c>
      <c r="J66" s="791">
        <v>57241000</v>
      </c>
      <c r="K66" s="1035"/>
      <c r="L66" s="1035"/>
      <c r="M66" s="99"/>
      <c r="N66" s="103"/>
      <c r="O66" s="1051">
        <f t="shared" si="63"/>
        <v>1852204</v>
      </c>
      <c r="P66" s="103"/>
      <c r="Q66" s="1035">
        <f t="shared" si="64"/>
        <v>1852204</v>
      </c>
      <c r="R66" s="791">
        <f t="shared" si="65"/>
        <v>57241000</v>
      </c>
      <c r="S66" s="791"/>
      <c r="T66" s="1035"/>
      <c r="U66" s="791"/>
      <c r="V66" s="791"/>
      <c r="W66" s="791"/>
      <c r="X66" s="791"/>
      <c r="Y66" s="1035"/>
      <c r="Z66" s="1035">
        <f>'[2]Lead E'!$G$14*'Pub Imp'!E15</f>
        <v>38322.090746596725</v>
      </c>
      <c r="AA66" s="1035"/>
      <c r="AB66" s="1035"/>
      <c r="AC66" s="1051">
        <f t="shared" si="66"/>
        <v>38322.090746596725</v>
      </c>
      <c r="AD66" s="1053">
        <f t="shared" si="67"/>
        <v>57279322.090746596</v>
      </c>
      <c r="AE66" s="27"/>
      <c r="AF66" s="27"/>
      <c r="AG66" s="27"/>
      <c r="AH66" s="27"/>
      <c r="AI66" s="27"/>
    </row>
    <row r="67" spans="1:35" ht="14.45" collapsed="1" x14ac:dyDescent="0.3">
      <c r="A67" s="43" t="s">
        <v>371</v>
      </c>
      <c r="B67" s="21" t="s">
        <v>59</v>
      </c>
      <c r="C67" s="1078" t="str">
        <f t="shared" si="60"/>
        <v xml:space="preserve">E374 </v>
      </c>
      <c r="D67" s="1078" t="str">
        <f t="shared" si="61"/>
        <v xml:space="preserve">C374 </v>
      </c>
      <c r="E67" s="103">
        <v>3367727</v>
      </c>
      <c r="G67" s="36">
        <f t="shared" si="62"/>
        <v>3367727</v>
      </c>
      <c r="H67" s="36"/>
      <c r="I67" s="103">
        <f t="shared" si="68"/>
        <v>3367727</v>
      </c>
      <c r="J67" s="791">
        <v>2343000</v>
      </c>
      <c r="K67" s="1035"/>
      <c r="L67" s="1035"/>
      <c r="M67" s="99"/>
      <c r="N67" s="103"/>
      <c r="O67" s="1051">
        <f t="shared" si="63"/>
        <v>-1024727</v>
      </c>
      <c r="P67" s="103"/>
      <c r="Q67" s="1035">
        <f t="shared" si="64"/>
        <v>-1024727</v>
      </c>
      <c r="R67" s="791">
        <f t="shared" si="65"/>
        <v>2343000</v>
      </c>
      <c r="S67" s="791"/>
      <c r="T67" s="1035"/>
      <c r="U67" s="791"/>
      <c r="V67" s="791"/>
      <c r="W67" s="791"/>
      <c r="X67" s="791"/>
      <c r="Y67" s="1035"/>
      <c r="Z67" s="1035"/>
      <c r="AA67" s="1035"/>
      <c r="AB67" s="1035"/>
      <c r="AC67" s="1051">
        <f t="shared" si="66"/>
        <v>0</v>
      </c>
      <c r="AD67" s="1053">
        <f t="shared" si="67"/>
        <v>2343000</v>
      </c>
      <c r="AE67" s="27"/>
      <c r="AF67" s="27"/>
      <c r="AG67" s="27"/>
      <c r="AH67" s="27"/>
      <c r="AI67" s="27"/>
    </row>
    <row r="68" spans="1:35" ht="14.45" x14ac:dyDescent="0.3">
      <c r="A68" s="43" t="s">
        <v>371</v>
      </c>
      <c r="B68" s="21" t="s">
        <v>60</v>
      </c>
      <c r="C68" s="1078" t="str">
        <f t="shared" si="60"/>
        <v xml:space="preserve">E375 </v>
      </c>
      <c r="D68" s="1078" t="str">
        <f t="shared" si="61"/>
        <v xml:space="preserve">C375 </v>
      </c>
      <c r="E68" s="96">
        <v>0</v>
      </c>
      <c r="F68" s="46">
        <v>0</v>
      </c>
      <c r="G68" s="46">
        <v>0</v>
      </c>
      <c r="H68" s="46"/>
      <c r="I68" s="96">
        <f>SUM(G68:H68)</f>
        <v>0</v>
      </c>
      <c r="J68" s="792">
        <v>0</v>
      </c>
      <c r="K68" s="1036"/>
      <c r="L68" s="1036"/>
      <c r="M68" s="100"/>
      <c r="N68" s="96"/>
      <c r="O68" s="1052">
        <f t="shared" si="63"/>
        <v>0</v>
      </c>
      <c r="P68" s="96"/>
      <c r="Q68" s="1036">
        <f t="shared" si="64"/>
        <v>0</v>
      </c>
      <c r="R68" s="792">
        <f t="shared" si="65"/>
        <v>0</v>
      </c>
      <c r="S68" s="792"/>
      <c r="T68" s="1036"/>
      <c r="U68" s="792"/>
      <c r="V68" s="792"/>
      <c r="W68" s="792"/>
      <c r="X68" s="792"/>
      <c r="Y68" s="1036"/>
      <c r="Z68" s="1036"/>
      <c r="AA68" s="1036"/>
      <c r="AB68" s="1036"/>
      <c r="AC68" s="1052">
        <f t="shared" si="66"/>
        <v>0</v>
      </c>
      <c r="AD68" s="1052">
        <f t="shared" si="67"/>
        <v>0</v>
      </c>
      <c r="AE68" s="27"/>
      <c r="AF68" s="27"/>
      <c r="AG68" s="27"/>
      <c r="AH68" s="27"/>
      <c r="AI68" s="27"/>
    </row>
    <row r="69" spans="1:35" ht="14.45" x14ac:dyDescent="0.3">
      <c r="A69" s="43" t="s">
        <v>371</v>
      </c>
      <c r="B69" s="22" t="s">
        <v>61</v>
      </c>
      <c r="E69" s="47">
        <f t="shared" ref="E69:I69" si="69">SUM(E53:E68)</f>
        <v>3916270559</v>
      </c>
      <c r="F69" s="47">
        <f t="shared" si="69"/>
        <v>0</v>
      </c>
      <c r="G69" s="47">
        <f t="shared" si="69"/>
        <v>3916270559</v>
      </c>
      <c r="H69" s="47"/>
      <c r="I69" s="47">
        <f t="shared" si="69"/>
        <v>3916270559</v>
      </c>
      <c r="J69" s="47">
        <f>SUM(J53:J68)</f>
        <v>4044524000</v>
      </c>
      <c r="K69" s="765"/>
      <c r="L69" s="765"/>
      <c r="M69" s="47">
        <f t="shared" ref="M69:Q69" si="70">SUM(M53:M68)</f>
        <v>0</v>
      </c>
      <c r="N69" s="765">
        <f>SUM(N53:N68)</f>
        <v>-327000</v>
      </c>
      <c r="O69" s="47">
        <f>SUM(O53:O68)</f>
        <v>128253441</v>
      </c>
      <c r="P69" s="765">
        <f>SUM(P53:P68)</f>
        <v>0</v>
      </c>
      <c r="Q69" s="765">
        <f t="shared" si="70"/>
        <v>127926441</v>
      </c>
      <c r="R69" s="47">
        <f t="shared" ref="R69:AD69" si="71">SUM(R53:R68)</f>
        <v>4044197000</v>
      </c>
      <c r="S69" s="765">
        <f t="shared" si="71"/>
        <v>-16990239.199999999</v>
      </c>
      <c r="T69" s="765">
        <f t="shared" ref="T69" si="72">SUM(T53:T68)</f>
        <v>0</v>
      </c>
      <c r="U69" s="765">
        <f t="shared" si="71"/>
        <v>24644867.610000003</v>
      </c>
      <c r="V69" s="765">
        <f t="shared" si="71"/>
        <v>0</v>
      </c>
      <c r="W69" s="765">
        <f t="shared" si="71"/>
        <v>0</v>
      </c>
      <c r="X69" s="765">
        <f t="shared" si="71"/>
        <v>0</v>
      </c>
      <c r="Y69" s="765">
        <f t="shared" si="71"/>
        <v>0</v>
      </c>
      <c r="Z69" s="765">
        <f t="shared" si="71"/>
        <v>11988309.629902896</v>
      </c>
      <c r="AA69" s="765">
        <f t="shared" si="71"/>
        <v>0</v>
      </c>
      <c r="AB69" s="765">
        <f t="shared" si="71"/>
        <v>0</v>
      </c>
      <c r="AC69" s="765">
        <f t="shared" si="71"/>
        <v>19642938.039902903</v>
      </c>
      <c r="AD69" s="765">
        <f t="shared" si="71"/>
        <v>4063839938.0399027</v>
      </c>
      <c r="AE69" s="67"/>
      <c r="AF69" s="67"/>
      <c r="AG69" s="67"/>
      <c r="AH69" s="67"/>
      <c r="AI69" s="67"/>
    </row>
    <row r="70" spans="1:35" ht="14.45" x14ac:dyDescent="0.3">
      <c r="A70" s="43" t="s">
        <v>371</v>
      </c>
      <c r="B70" s="21" t="s">
        <v>62</v>
      </c>
      <c r="C70" s="1079"/>
      <c r="D70" s="1079"/>
      <c r="E70" s="36"/>
      <c r="G70" s="682"/>
      <c r="H70" s="36"/>
      <c r="I70" s="36"/>
      <c r="J70" s="44"/>
      <c r="K70" s="44"/>
      <c r="L70" s="44"/>
      <c r="M70" s="44"/>
      <c r="N70" s="103"/>
      <c r="O70" s="44"/>
      <c r="P70" s="103"/>
      <c r="Q70" s="44"/>
      <c r="R70" s="44"/>
      <c r="S70" s="44"/>
      <c r="T70" s="44"/>
      <c r="U70" s="44"/>
      <c r="V70" s="44"/>
      <c r="W70" s="44"/>
      <c r="X70" s="44"/>
      <c r="Y70" s="44"/>
      <c r="Z70" s="44"/>
      <c r="AA70" s="44"/>
      <c r="AB70" s="44"/>
      <c r="AC70" s="44"/>
      <c r="AD70" s="27"/>
      <c r="AE70" s="27"/>
      <c r="AF70" s="27"/>
      <c r="AG70" s="27"/>
      <c r="AH70" s="27"/>
      <c r="AI70" s="27"/>
    </row>
    <row r="71" spans="1:35" ht="14.45" collapsed="1" x14ac:dyDescent="0.3">
      <c r="A71" s="43" t="s">
        <v>371</v>
      </c>
      <c r="B71" s="21" t="s">
        <v>63</v>
      </c>
      <c r="C71" s="1078" t="str">
        <f t="shared" ref="C71:C82" si="73">"E"&amp;LEFT(TRIM($B71),4)</f>
        <v xml:space="preserve">E389 </v>
      </c>
      <c r="D71" s="1078" t="str">
        <f t="shared" ref="D71:D82" si="74">"C"&amp;LEFT(TRIM($B71),4)</f>
        <v xml:space="preserve">C389 </v>
      </c>
      <c r="E71" s="103">
        <v>35990819.462099999</v>
      </c>
      <c r="G71" s="36">
        <f t="shared" ref="G71:G84" si="75">SUM(E71:F71)</f>
        <v>35990819.462099999</v>
      </c>
      <c r="H71" s="36"/>
      <c r="I71" s="36">
        <f>SUM(G71:H71)</f>
        <v>35990819.462099999</v>
      </c>
      <c r="J71" s="99">
        <v>36039223.299999997</v>
      </c>
      <c r="K71" s="1035"/>
      <c r="L71" s="1035"/>
      <c r="M71" s="99"/>
      <c r="N71" s="103"/>
      <c r="O71" s="1051">
        <f t="shared" ref="O71:O84" si="76">J71-I71</f>
        <v>48403.83789999783</v>
      </c>
      <c r="P71" s="103"/>
      <c r="Q71" s="1035">
        <f t="shared" ref="Q71:Q84" si="77">SUM(M71:P71)</f>
        <v>48403.83789999783</v>
      </c>
      <c r="R71" s="791">
        <f t="shared" ref="R71:R84" si="78">G71+Q71</f>
        <v>36039223.299999997</v>
      </c>
      <c r="S71" s="791"/>
      <c r="T71" s="1035"/>
      <c r="U71" s="791"/>
      <c r="V71" s="791">
        <f>'[4]Lead E'!$E$4*'[4]Lead E'!$C$34</f>
        <v>0</v>
      </c>
      <c r="W71" s="791"/>
      <c r="X71" s="791"/>
      <c r="Y71" s="1035"/>
      <c r="Z71" s="1035"/>
      <c r="AA71" s="1035"/>
      <c r="AB71" s="1035"/>
      <c r="AC71" s="1051">
        <f t="shared" ref="AC71:AC84" si="79">SUM(S71:AB71)</f>
        <v>0</v>
      </c>
      <c r="AD71" s="1053">
        <f t="shared" ref="AD71:AD84" si="80">AC71+R71</f>
        <v>36039223.299999997</v>
      </c>
      <c r="AE71" s="27"/>
      <c r="AF71" s="27"/>
      <c r="AG71" s="27"/>
      <c r="AH71" s="27"/>
      <c r="AI71" s="27"/>
    </row>
    <row r="72" spans="1:35" ht="14.45" collapsed="1" x14ac:dyDescent="0.3">
      <c r="A72" s="43" t="s">
        <v>371</v>
      </c>
      <c r="B72" s="21" t="s">
        <v>64</v>
      </c>
      <c r="C72" s="1078" t="str">
        <f t="shared" si="73"/>
        <v xml:space="preserve">E390 </v>
      </c>
      <c r="D72" s="1078" t="str">
        <f t="shared" si="74"/>
        <v xml:space="preserve">C390 </v>
      </c>
      <c r="E72" s="103">
        <v>196285771.49300003</v>
      </c>
      <c r="G72" s="36">
        <f t="shared" si="75"/>
        <v>196285771.49300003</v>
      </c>
      <c r="H72" s="36"/>
      <c r="I72" s="103">
        <f t="shared" ref="I72:I84" si="81">SUM(G72:H72)</f>
        <v>196285771.49300003</v>
      </c>
      <c r="J72" s="791">
        <v>177873873.59999999</v>
      </c>
      <c r="K72" s="1035"/>
      <c r="L72" s="1035"/>
      <c r="M72" s="99"/>
      <c r="N72" s="103"/>
      <c r="O72" s="1051">
        <f t="shared" si="76"/>
        <v>-18411897.893000036</v>
      </c>
      <c r="P72" s="103"/>
      <c r="Q72" s="1035">
        <f t="shared" si="77"/>
        <v>-18411897.893000036</v>
      </c>
      <c r="R72" s="791">
        <f t="shared" si="78"/>
        <v>177873873.59999999</v>
      </c>
      <c r="S72" s="791"/>
      <c r="T72" s="1035"/>
      <c r="U72" s="791"/>
      <c r="V72" s="791">
        <f>('[4]Lead E'!$E$3+'[4]Lead E'!$E$5)*'[4]Lead E'!$C$34</f>
        <v>0</v>
      </c>
      <c r="W72" s="791"/>
      <c r="X72" s="791"/>
      <c r="Y72" s="1035"/>
      <c r="Z72" s="1035"/>
      <c r="AA72" s="1035"/>
      <c r="AB72" s="1035"/>
      <c r="AC72" s="1051">
        <f t="shared" si="79"/>
        <v>0</v>
      </c>
      <c r="AD72" s="1053">
        <f t="shared" si="80"/>
        <v>177873873.59999999</v>
      </c>
      <c r="AE72" s="27"/>
      <c r="AF72" s="27"/>
      <c r="AG72" s="27"/>
      <c r="AH72" s="27"/>
      <c r="AI72" s="27"/>
    </row>
    <row r="73" spans="1:35" ht="14.45" x14ac:dyDescent="0.3">
      <c r="A73" s="43"/>
      <c r="B73" s="70" t="s">
        <v>386</v>
      </c>
      <c r="C73" s="1078" t="str">
        <f t="shared" si="73"/>
        <v>E390.</v>
      </c>
      <c r="D73" s="1078" t="str">
        <f t="shared" si="74"/>
        <v>C390.</v>
      </c>
      <c r="E73" s="103">
        <v>184776</v>
      </c>
      <c r="G73" s="36">
        <f t="shared" si="75"/>
        <v>184776</v>
      </c>
      <c r="H73" s="36"/>
      <c r="I73" s="103">
        <f t="shared" si="81"/>
        <v>184776</v>
      </c>
      <c r="J73" s="791">
        <v>24580310.199999999</v>
      </c>
      <c r="K73" s="1035"/>
      <c r="L73" s="1035"/>
      <c r="M73" s="99"/>
      <c r="N73" s="103"/>
      <c r="O73" s="1051">
        <f t="shared" si="76"/>
        <v>24395534.199999999</v>
      </c>
      <c r="P73" s="103"/>
      <c r="Q73" s="1035">
        <f t="shared" si="77"/>
        <v>24395534.199999999</v>
      </c>
      <c r="R73" s="791">
        <f t="shared" si="78"/>
        <v>24580310.199999999</v>
      </c>
      <c r="S73" s="791"/>
      <c r="T73" s="1035"/>
      <c r="U73" s="791"/>
      <c r="V73" s="791"/>
      <c r="W73" s="791"/>
      <c r="X73" s="791"/>
      <c r="Y73" s="1035"/>
      <c r="Z73" s="1035"/>
      <c r="AA73" s="1035"/>
      <c r="AB73" s="1035"/>
      <c r="AC73" s="1051">
        <f t="shared" si="79"/>
        <v>0</v>
      </c>
      <c r="AD73" s="1053">
        <f t="shared" si="80"/>
        <v>24580310.199999999</v>
      </c>
      <c r="AE73" s="27"/>
      <c r="AF73" s="27"/>
      <c r="AG73" s="27"/>
      <c r="AH73" s="27"/>
      <c r="AI73" s="27"/>
    </row>
    <row r="74" spans="1:35" ht="14.45" collapsed="1" x14ac:dyDescent="0.3">
      <c r="A74" s="43" t="s">
        <v>371</v>
      </c>
      <c r="B74" s="21" t="s">
        <v>65</v>
      </c>
      <c r="C74" s="1078" t="str">
        <f t="shared" si="73"/>
        <v xml:space="preserve">E391 </v>
      </c>
      <c r="D74" s="1078" t="str">
        <f t="shared" si="74"/>
        <v xml:space="preserve">C391 </v>
      </c>
      <c r="E74" s="103">
        <v>99533226.724900007</v>
      </c>
      <c r="G74" s="36">
        <f t="shared" si="75"/>
        <v>99533226.724900007</v>
      </c>
      <c r="H74" s="36"/>
      <c r="I74" s="103">
        <f t="shared" si="81"/>
        <v>99533226.724900007</v>
      </c>
      <c r="J74" s="791">
        <v>109384337.50000001</v>
      </c>
      <c r="K74" s="1035"/>
      <c r="L74" s="1035"/>
      <c r="M74" s="99"/>
      <c r="N74" s="103"/>
      <c r="O74" s="1051">
        <f t="shared" si="76"/>
        <v>9851110.7751000077</v>
      </c>
      <c r="P74" s="103"/>
      <c r="Q74" s="1035">
        <f t="shared" si="77"/>
        <v>9851110.7751000077</v>
      </c>
      <c r="R74" s="791">
        <f t="shared" si="78"/>
        <v>109384337.50000001</v>
      </c>
      <c r="S74" s="791"/>
      <c r="T74" s="1035"/>
      <c r="U74" s="791"/>
      <c r="V74" s="791"/>
      <c r="W74" s="791"/>
      <c r="X74" s="791"/>
      <c r="Y74" s="1035"/>
      <c r="Z74" s="1035"/>
      <c r="AA74" s="1035"/>
      <c r="AB74" s="1035"/>
      <c r="AC74" s="1051">
        <f t="shared" si="79"/>
        <v>0</v>
      </c>
      <c r="AD74" s="1053">
        <f t="shared" si="80"/>
        <v>109384337.50000001</v>
      </c>
      <c r="AE74" s="27"/>
      <c r="AF74" s="27"/>
      <c r="AG74" s="27"/>
      <c r="AH74" s="27"/>
      <c r="AI74" s="27"/>
    </row>
    <row r="75" spans="1:35" ht="14.45" collapsed="1" x14ac:dyDescent="0.3">
      <c r="A75" s="43" t="s">
        <v>371</v>
      </c>
      <c r="B75" s="21" t="s">
        <v>66</v>
      </c>
      <c r="C75" s="1078" t="str">
        <f t="shared" si="73"/>
        <v xml:space="preserve">E392 </v>
      </c>
      <c r="D75" s="1078" t="str">
        <f t="shared" si="74"/>
        <v xml:space="preserve">C392 </v>
      </c>
      <c r="E75" s="103">
        <v>14870408.705</v>
      </c>
      <c r="G75" s="36">
        <f t="shared" si="75"/>
        <v>14870408.705</v>
      </c>
      <c r="H75" s="36"/>
      <c r="I75" s="103">
        <f t="shared" si="81"/>
        <v>14870408.705</v>
      </c>
      <c r="J75" s="791">
        <v>15439498.100000001</v>
      </c>
      <c r="K75" s="1035"/>
      <c r="L75" s="1035"/>
      <c r="M75" s="99"/>
      <c r="N75" s="103"/>
      <c r="O75" s="1051">
        <f t="shared" si="76"/>
        <v>569089.39500000142</v>
      </c>
      <c r="P75" s="103"/>
      <c r="Q75" s="1035">
        <f t="shared" si="77"/>
        <v>569089.39500000142</v>
      </c>
      <c r="R75" s="791">
        <f t="shared" si="78"/>
        <v>15439498.100000001</v>
      </c>
      <c r="S75" s="791"/>
      <c r="T75" s="1035"/>
      <c r="U75" s="791"/>
      <c r="V75" s="791"/>
      <c r="W75" s="791"/>
      <c r="X75" s="791"/>
      <c r="Y75" s="1035"/>
      <c r="Z75" s="1035"/>
      <c r="AA75" s="1035"/>
      <c r="AB75" s="1035"/>
      <c r="AC75" s="1051">
        <f t="shared" si="79"/>
        <v>0</v>
      </c>
      <c r="AD75" s="1053">
        <f t="shared" si="80"/>
        <v>15439498.100000001</v>
      </c>
      <c r="AE75" s="27"/>
      <c r="AF75" s="27"/>
      <c r="AG75" s="27"/>
      <c r="AH75" s="27"/>
      <c r="AI75" s="27"/>
    </row>
    <row r="76" spans="1:35" ht="14.45" collapsed="1" x14ac:dyDescent="0.3">
      <c r="A76" s="43" t="s">
        <v>371</v>
      </c>
      <c r="B76" s="21" t="s">
        <v>67</v>
      </c>
      <c r="C76" s="1078" t="str">
        <f t="shared" si="73"/>
        <v xml:space="preserve">E393 </v>
      </c>
      <c r="D76" s="1078" t="str">
        <f t="shared" si="74"/>
        <v xml:space="preserve">C393 </v>
      </c>
      <c r="E76" s="103">
        <v>231872.05439999999</v>
      </c>
      <c r="G76" s="36">
        <f t="shared" si="75"/>
        <v>231872.05439999999</v>
      </c>
      <c r="H76" s="36"/>
      <c r="I76" s="103">
        <f t="shared" si="81"/>
        <v>231872.05439999999</v>
      </c>
      <c r="J76" s="791">
        <v>232556.7</v>
      </c>
      <c r="K76" s="1035"/>
      <c r="L76" s="1035"/>
      <c r="M76" s="99"/>
      <c r="N76" s="103"/>
      <c r="O76" s="1051">
        <f t="shared" si="76"/>
        <v>684.64560000001802</v>
      </c>
      <c r="P76" s="103"/>
      <c r="Q76" s="1035">
        <f t="shared" si="77"/>
        <v>684.64560000001802</v>
      </c>
      <c r="R76" s="791">
        <f t="shared" si="78"/>
        <v>232556.7</v>
      </c>
      <c r="S76" s="791"/>
      <c r="T76" s="1035"/>
      <c r="U76" s="791"/>
      <c r="V76" s="791"/>
      <c r="W76" s="791"/>
      <c r="X76" s="791"/>
      <c r="Y76" s="1035"/>
      <c r="Z76" s="1035"/>
      <c r="AA76" s="1035"/>
      <c r="AB76" s="1035"/>
      <c r="AC76" s="1051">
        <f t="shared" si="79"/>
        <v>0</v>
      </c>
      <c r="AD76" s="1053">
        <f t="shared" si="80"/>
        <v>232556.7</v>
      </c>
      <c r="AE76" s="27"/>
      <c r="AF76" s="27"/>
      <c r="AG76" s="27"/>
      <c r="AH76" s="27"/>
      <c r="AI76" s="27"/>
    </row>
    <row r="77" spans="1:35" ht="14.45" collapsed="1" x14ac:dyDescent="0.3">
      <c r="A77" s="43" t="s">
        <v>371</v>
      </c>
      <c r="B77" s="21" t="s">
        <v>68</v>
      </c>
      <c r="C77" s="1078" t="str">
        <f t="shared" si="73"/>
        <v xml:space="preserve">E394 </v>
      </c>
      <c r="D77" s="1078" t="str">
        <f t="shared" si="74"/>
        <v xml:space="preserve">C394 </v>
      </c>
      <c r="E77" s="103">
        <v>12300958.8664</v>
      </c>
      <c r="G77" s="36">
        <f t="shared" si="75"/>
        <v>12300958.8664</v>
      </c>
      <c r="H77" s="36"/>
      <c r="I77" s="103">
        <f t="shared" si="81"/>
        <v>12300958.8664</v>
      </c>
      <c r="J77" s="791">
        <v>14232778.5</v>
      </c>
      <c r="K77" s="1035"/>
      <c r="L77" s="1035"/>
      <c r="M77" s="99"/>
      <c r="N77" s="103"/>
      <c r="O77" s="1051">
        <f t="shared" si="76"/>
        <v>1931819.6336000003</v>
      </c>
      <c r="P77" s="103"/>
      <c r="Q77" s="1035">
        <f t="shared" si="77"/>
        <v>1931819.6336000003</v>
      </c>
      <c r="R77" s="791">
        <f t="shared" si="78"/>
        <v>14232778.5</v>
      </c>
      <c r="S77" s="791"/>
      <c r="T77" s="1035"/>
      <c r="U77" s="791"/>
      <c r="V77" s="791"/>
      <c r="W77" s="791"/>
      <c r="X77" s="791"/>
      <c r="Y77" s="1035"/>
      <c r="Z77" s="1035"/>
      <c r="AA77" s="1035"/>
      <c r="AB77" s="1035"/>
      <c r="AC77" s="1051">
        <f t="shared" si="79"/>
        <v>0</v>
      </c>
      <c r="AD77" s="1053">
        <f t="shared" si="80"/>
        <v>14232778.5</v>
      </c>
      <c r="AE77" s="27"/>
      <c r="AF77" s="27"/>
      <c r="AG77" s="27"/>
      <c r="AH77" s="27"/>
      <c r="AI77" s="27"/>
    </row>
    <row r="78" spans="1:35" ht="14.45" collapsed="1" x14ac:dyDescent="0.3">
      <c r="A78" s="43" t="s">
        <v>371</v>
      </c>
      <c r="B78" s="21" t="s">
        <v>69</v>
      </c>
      <c r="C78" s="1078" t="str">
        <f t="shared" si="73"/>
        <v xml:space="preserve">E395 </v>
      </c>
      <c r="D78" s="1078" t="str">
        <f t="shared" si="74"/>
        <v xml:space="preserve">C395 </v>
      </c>
      <c r="E78" s="103">
        <v>7953818</v>
      </c>
      <c r="G78" s="36">
        <f t="shared" si="75"/>
        <v>7953818</v>
      </c>
      <c r="H78" s="36"/>
      <c r="I78" s="103">
        <f t="shared" si="81"/>
        <v>7953818</v>
      </c>
      <c r="J78" s="791">
        <v>7820000</v>
      </c>
      <c r="K78" s="1035"/>
      <c r="L78" s="1035"/>
      <c r="M78" s="99"/>
      <c r="N78" s="103"/>
      <c r="O78" s="1051">
        <f t="shared" si="76"/>
        <v>-133818</v>
      </c>
      <c r="P78" s="103"/>
      <c r="Q78" s="1035">
        <f t="shared" si="77"/>
        <v>-133818</v>
      </c>
      <c r="R78" s="791">
        <f t="shared" si="78"/>
        <v>7820000</v>
      </c>
      <c r="S78" s="791"/>
      <c r="T78" s="1035"/>
      <c r="U78" s="791"/>
      <c r="V78" s="791"/>
      <c r="W78" s="791"/>
      <c r="X78" s="791"/>
      <c r="Y78" s="1035"/>
      <c r="Z78" s="1035"/>
      <c r="AA78" s="1035"/>
      <c r="AB78" s="1035"/>
      <c r="AC78" s="1051">
        <f t="shared" si="79"/>
        <v>0</v>
      </c>
      <c r="AD78" s="1053">
        <f t="shared" si="80"/>
        <v>7820000</v>
      </c>
      <c r="AE78" s="27"/>
      <c r="AF78" s="27"/>
      <c r="AG78" s="27"/>
      <c r="AH78" s="27"/>
      <c r="AI78" s="27"/>
    </row>
    <row r="79" spans="1:35" ht="14.45" collapsed="1" x14ac:dyDescent="0.3">
      <c r="A79" s="43" t="s">
        <v>371</v>
      </c>
      <c r="B79" s="21" t="s">
        <v>70</v>
      </c>
      <c r="C79" s="1078" t="str">
        <f t="shared" si="73"/>
        <v xml:space="preserve">E396 </v>
      </c>
      <c r="D79" s="1078" t="str">
        <f t="shared" si="74"/>
        <v xml:space="preserve">C396 </v>
      </c>
      <c r="E79" s="103">
        <v>5465886.7916000001</v>
      </c>
      <c r="G79" s="36">
        <f t="shared" si="75"/>
        <v>5465886.7916000001</v>
      </c>
      <c r="H79" s="36"/>
      <c r="I79" s="103">
        <f t="shared" si="81"/>
        <v>5465886.7916000001</v>
      </c>
      <c r="J79" s="791">
        <v>5307201.3</v>
      </c>
      <c r="K79" s="1035"/>
      <c r="L79" s="1035"/>
      <c r="M79" s="99"/>
      <c r="N79" s="103"/>
      <c r="O79" s="1051">
        <f t="shared" si="76"/>
        <v>-158685.4916000003</v>
      </c>
      <c r="P79" s="103"/>
      <c r="Q79" s="1035">
        <f t="shared" si="77"/>
        <v>-158685.4916000003</v>
      </c>
      <c r="R79" s="791">
        <f t="shared" si="78"/>
        <v>5307201.3</v>
      </c>
      <c r="S79" s="791"/>
      <c r="T79" s="1035"/>
      <c r="U79" s="791"/>
      <c r="V79" s="791"/>
      <c r="W79" s="791"/>
      <c r="X79" s="791"/>
      <c r="Y79" s="1035"/>
      <c r="Z79" s="1035"/>
      <c r="AA79" s="1035"/>
      <c r="AB79" s="1035"/>
      <c r="AC79" s="1051">
        <f t="shared" si="79"/>
        <v>0</v>
      </c>
      <c r="AD79" s="1053">
        <f t="shared" si="80"/>
        <v>5307201.3</v>
      </c>
      <c r="AE79" s="27"/>
      <c r="AF79" s="27"/>
      <c r="AG79" s="27"/>
      <c r="AH79" s="27"/>
      <c r="AI79" s="27"/>
    </row>
    <row r="80" spans="1:35" ht="14.45" collapsed="1" x14ac:dyDescent="0.3">
      <c r="A80" s="43" t="s">
        <v>371</v>
      </c>
      <c r="B80" s="21" t="s">
        <v>71</v>
      </c>
      <c r="C80" s="1078" t="str">
        <f t="shared" si="73"/>
        <v xml:space="preserve">E397 </v>
      </c>
      <c r="D80" s="1078" t="str">
        <f t="shared" si="74"/>
        <v xml:space="preserve">C397 </v>
      </c>
      <c r="E80" s="103">
        <v>144770570.80239999</v>
      </c>
      <c r="G80" s="103">
        <f t="shared" si="75"/>
        <v>144770570.80239999</v>
      </c>
      <c r="H80" s="36"/>
      <c r="I80" s="103">
        <f t="shared" si="81"/>
        <v>144770570.80239999</v>
      </c>
      <c r="J80" s="791">
        <v>146940395.59999999</v>
      </c>
      <c r="K80" s="1035"/>
      <c r="L80" s="1035"/>
      <c r="M80" s="99"/>
      <c r="N80" s="103"/>
      <c r="O80" s="1051">
        <f t="shared" si="76"/>
        <v>2169824.7976000011</v>
      </c>
      <c r="P80" s="103"/>
      <c r="Q80" s="1035">
        <f t="shared" si="77"/>
        <v>2169824.7976000011</v>
      </c>
      <c r="R80" s="791">
        <f t="shared" si="78"/>
        <v>146940395.59999999</v>
      </c>
      <c r="S80" s="791"/>
      <c r="T80" s="1035"/>
      <c r="U80" s="791"/>
      <c r="V80" s="791"/>
      <c r="W80" s="791"/>
      <c r="X80" s="791"/>
      <c r="Y80" s="1035"/>
      <c r="Z80" s="1035"/>
      <c r="AA80" s="1035"/>
      <c r="AB80" s="1035"/>
      <c r="AC80" s="1051">
        <f t="shared" si="79"/>
        <v>0</v>
      </c>
      <c r="AD80" s="1053">
        <f t="shared" si="80"/>
        <v>146940395.59999999</v>
      </c>
      <c r="AE80" s="27"/>
      <c r="AF80" s="27"/>
      <c r="AG80" s="27"/>
      <c r="AH80" s="27"/>
      <c r="AI80" s="27"/>
    </row>
    <row r="81" spans="1:35" ht="14.45" collapsed="1" x14ac:dyDescent="0.3">
      <c r="A81" s="43" t="s">
        <v>371</v>
      </c>
      <c r="B81" s="21" t="s">
        <v>72</v>
      </c>
      <c r="C81" s="1078" t="str">
        <f t="shared" si="73"/>
        <v xml:space="preserve">E398 </v>
      </c>
      <c r="D81" s="1078" t="str">
        <f t="shared" si="74"/>
        <v xml:space="preserve">C398 </v>
      </c>
      <c r="E81" s="103">
        <v>977655.72400000005</v>
      </c>
      <c r="F81" s="102"/>
      <c r="G81" s="103">
        <f t="shared" si="75"/>
        <v>977655.72400000005</v>
      </c>
      <c r="H81" s="36"/>
      <c r="I81" s="103">
        <f t="shared" si="81"/>
        <v>977655.72400000005</v>
      </c>
      <c r="J81" s="791">
        <v>977290.20000000007</v>
      </c>
      <c r="K81" s="1035"/>
      <c r="L81" s="1035"/>
      <c r="M81" s="99"/>
      <c r="N81" s="103"/>
      <c r="O81" s="1051">
        <f t="shared" si="76"/>
        <v>-365.52399999997579</v>
      </c>
      <c r="P81" s="103"/>
      <c r="Q81" s="1035">
        <f t="shared" si="77"/>
        <v>-365.52399999997579</v>
      </c>
      <c r="R81" s="791">
        <f t="shared" si="78"/>
        <v>977290.20000000007</v>
      </c>
      <c r="S81" s="791"/>
      <c r="T81" s="1035"/>
      <c r="U81" s="791"/>
      <c r="V81" s="791"/>
      <c r="W81" s="791"/>
      <c r="X81" s="791"/>
      <c r="Y81" s="1035"/>
      <c r="Z81" s="1035"/>
      <c r="AA81" s="1035"/>
      <c r="AB81" s="1035"/>
      <c r="AC81" s="1051">
        <f t="shared" si="79"/>
        <v>0</v>
      </c>
      <c r="AD81" s="1053">
        <f t="shared" si="80"/>
        <v>977290.20000000007</v>
      </c>
      <c r="AE81" s="27"/>
      <c r="AF81" s="27"/>
      <c r="AG81" s="27"/>
      <c r="AH81" s="27"/>
      <c r="AI81" s="27"/>
    </row>
    <row r="82" spans="1:35" ht="14.45" collapsed="1" x14ac:dyDescent="0.3">
      <c r="A82" s="43" t="s">
        <v>371</v>
      </c>
      <c r="B82" s="21" t="s">
        <v>73</v>
      </c>
      <c r="C82" s="1078" t="str">
        <f t="shared" si="73"/>
        <v xml:space="preserve">E399 </v>
      </c>
      <c r="D82" s="1078" t="str">
        <f t="shared" si="74"/>
        <v xml:space="preserve">C399 </v>
      </c>
      <c r="E82" s="27">
        <v>13821.795800000002</v>
      </c>
      <c r="F82" s="102"/>
      <c r="G82" s="103">
        <f t="shared" si="75"/>
        <v>13821.795800000002</v>
      </c>
      <c r="H82" s="26"/>
      <c r="I82" s="103">
        <f t="shared" si="81"/>
        <v>13821.795800000002</v>
      </c>
      <c r="J82" s="791">
        <v>331611.90000000002</v>
      </c>
      <c r="K82" s="1035"/>
      <c r="L82" s="1035"/>
      <c r="M82" s="99"/>
      <c r="N82" s="103"/>
      <c r="O82" s="1051">
        <f t="shared" si="76"/>
        <v>317790.1042</v>
      </c>
      <c r="P82" s="103"/>
      <c r="Q82" s="1035">
        <f t="shared" si="77"/>
        <v>317790.1042</v>
      </c>
      <c r="R82" s="791">
        <f t="shared" si="78"/>
        <v>331611.90000000002</v>
      </c>
      <c r="S82" s="791"/>
      <c r="T82" s="1035"/>
      <c r="U82" s="791"/>
      <c r="V82" s="791"/>
      <c r="W82" s="791"/>
      <c r="X82" s="791"/>
      <c r="Y82" s="1035"/>
      <c r="Z82" s="1035"/>
      <c r="AA82" s="1035"/>
      <c r="AB82" s="1035"/>
      <c r="AC82" s="1051">
        <f t="shared" si="79"/>
        <v>0</v>
      </c>
      <c r="AD82" s="1053">
        <f t="shared" si="80"/>
        <v>331611.90000000002</v>
      </c>
      <c r="AE82" s="27"/>
      <c r="AF82" s="27"/>
      <c r="AG82" s="27"/>
      <c r="AH82" s="27"/>
      <c r="AI82" s="27"/>
    </row>
    <row r="83" spans="1:35" ht="14.45" x14ac:dyDescent="0.3">
      <c r="A83" s="43"/>
      <c r="B83" s="21" t="s">
        <v>382</v>
      </c>
      <c r="C83" s="1080"/>
      <c r="D83" s="1080"/>
      <c r="E83" s="27">
        <v>0</v>
      </c>
      <c r="F83" s="103">
        <f>'E Recon PWR Plt'!I30</f>
        <v>-530609.02619999647</v>
      </c>
      <c r="G83" s="103">
        <f t="shared" si="75"/>
        <v>-530609.02619999647</v>
      </c>
      <c r="H83" s="26"/>
      <c r="I83" s="103">
        <f t="shared" si="81"/>
        <v>-530609.02619999647</v>
      </c>
      <c r="J83" s="791">
        <v>26355445.317799926</v>
      </c>
      <c r="K83" s="1035"/>
      <c r="L83" s="1035"/>
      <c r="M83" s="99"/>
      <c r="N83" s="103"/>
      <c r="O83" s="1051">
        <f t="shared" si="76"/>
        <v>26886054.343999922</v>
      </c>
      <c r="P83" s="103"/>
      <c r="Q83" s="1035">
        <f t="shared" si="77"/>
        <v>26886054.343999922</v>
      </c>
      <c r="R83" s="791">
        <f t="shared" si="78"/>
        <v>26355445.317799926</v>
      </c>
      <c r="S83" s="791"/>
      <c r="T83" s="1035"/>
      <c r="U83" s="791"/>
      <c r="V83" s="791"/>
      <c r="W83" s="791"/>
      <c r="X83" s="791"/>
      <c r="Y83" s="1035"/>
      <c r="Z83" s="1035"/>
      <c r="AA83" s="1035"/>
      <c r="AB83" s="1035"/>
      <c r="AC83" s="1051">
        <f t="shared" si="79"/>
        <v>0</v>
      </c>
      <c r="AD83" s="1053">
        <f t="shared" si="80"/>
        <v>26355445.317799926</v>
      </c>
      <c r="AE83" s="27"/>
      <c r="AF83" s="27"/>
      <c r="AG83" s="27"/>
      <c r="AH83" s="27"/>
      <c r="AI83" s="27"/>
    </row>
    <row r="84" spans="1:35" ht="14.45" x14ac:dyDescent="0.3">
      <c r="A84" s="25" t="s">
        <v>373</v>
      </c>
      <c r="B84" s="21" t="s">
        <v>80</v>
      </c>
      <c r="C84" s="1080"/>
      <c r="D84" s="1080"/>
      <c r="E84" s="27">
        <v>1449388.49</v>
      </c>
      <c r="F84" s="33"/>
      <c r="G84" s="103">
        <f t="shared" si="75"/>
        <v>1449388.49</v>
      </c>
      <c r="H84" s="26"/>
      <c r="I84" s="103">
        <f t="shared" si="81"/>
        <v>1449388.49</v>
      </c>
      <c r="J84" s="791">
        <v>0</v>
      </c>
      <c r="K84" s="1035"/>
      <c r="L84" s="1035"/>
      <c r="M84" s="99"/>
      <c r="N84" s="103"/>
      <c r="O84" s="1051">
        <f t="shared" si="76"/>
        <v>-1449388.49</v>
      </c>
      <c r="P84" s="103"/>
      <c r="Q84" s="1035">
        <f t="shared" si="77"/>
        <v>-1449388.49</v>
      </c>
      <c r="R84" s="791">
        <f t="shared" si="78"/>
        <v>0</v>
      </c>
      <c r="S84" s="791"/>
      <c r="T84" s="1035"/>
      <c r="U84" s="791"/>
      <c r="V84" s="791"/>
      <c r="W84" s="791"/>
      <c r="X84" s="791"/>
      <c r="Y84" s="1035"/>
      <c r="Z84" s="1035"/>
      <c r="AA84" s="1035"/>
      <c r="AB84" s="1035"/>
      <c r="AC84" s="1052">
        <f t="shared" si="79"/>
        <v>0</v>
      </c>
      <c r="AD84" s="1052">
        <f t="shared" si="80"/>
        <v>0</v>
      </c>
      <c r="AE84" s="27"/>
      <c r="AF84" s="27"/>
      <c r="AG84" s="27"/>
      <c r="AH84" s="27"/>
      <c r="AI84" s="27"/>
    </row>
    <row r="85" spans="1:35" ht="14.45" x14ac:dyDescent="0.3">
      <c r="A85" s="43" t="s">
        <v>371</v>
      </c>
      <c r="B85" s="22" t="s">
        <v>74</v>
      </c>
      <c r="C85" s="1080"/>
      <c r="D85" s="1081"/>
      <c r="E85" s="48">
        <f>SUM(E71:E84)</f>
        <v>520028974.90960002</v>
      </c>
      <c r="F85" s="48">
        <f t="shared" ref="F85" si="82">SUM(F71:F83)</f>
        <v>-530609.02619999647</v>
      </c>
      <c r="G85" s="48">
        <f>SUM(G71:G84)</f>
        <v>519498365.88340002</v>
      </c>
      <c r="H85" s="48"/>
      <c r="I85" s="63">
        <f>SUM(I71:I84)</f>
        <v>519498365.88340002</v>
      </c>
      <c r="J85" s="63">
        <f t="shared" ref="J85:AD85" si="83">SUM(J71:J84)</f>
        <v>565514522.2177999</v>
      </c>
      <c r="K85" s="1065"/>
      <c r="L85" s="1065"/>
      <c r="M85" s="63">
        <f t="shared" si="83"/>
        <v>0</v>
      </c>
      <c r="N85" s="63">
        <f t="shared" si="83"/>
        <v>0</v>
      </c>
      <c r="O85" s="63">
        <f>SUM(O71:O84)</f>
        <v>46016156.334399894</v>
      </c>
      <c r="P85" s="63">
        <f t="shared" ref="P85" si="84">SUM(P71:P84)</f>
        <v>0</v>
      </c>
      <c r="Q85" s="63">
        <f t="shared" ref="Q85" si="85">SUM(Q71:Q84)</f>
        <v>46016156.334399894</v>
      </c>
      <c r="R85" s="63">
        <f t="shared" si="83"/>
        <v>565514522.2177999</v>
      </c>
      <c r="S85" s="63">
        <f t="shared" si="83"/>
        <v>0</v>
      </c>
      <c r="T85" s="63">
        <f t="shared" ref="T85" si="86">SUM(T71:T84)</f>
        <v>0</v>
      </c>
      <c r="U85" s="63">
        <f t="shared" si="83"/>
        <v>0</v>
      </c>
      <c r="V85" s="63">
        <f t="shared" si="83"/>
        <v>0</v>
      </c>
      <c r="W85" s="63">
        <f t="shared" si="83"/>
        <v>0</v>
      </c>
      <c r="X85" s="63">
        <f t="shared" si="83"/>
        <v>0</v>
      </c>
      <c r="Y85" s="63">
        <f t="shared" si="83"/>
        <v>0</v>
      </c>
      <c r="Z85" s="63">
        <f t="shared" si="83"/>
        <v>0</v>
      </c>
      <c r="AA85" s="63">
        <f t="shared" si="83"/>
        <v>0</v>
      </c>
      <c r="AB85" s="63">
        <f t="shared" si="83"/>
        <v>0</v>
      </c>
      <c r="AC85" s="63">
        <f t="shared" si="83"/>
        <v>0</v>
      </c>
      <c r="AD85" s="63">
        <f t="shared" si="83"/>
        <v>565514522.2177999</v>
      </c>
      <c r="AE85" s="67"/>
      <c r="AF85" s="67"/>
      <c r="AG85" s="67"/>
      <c r="AH85" s="67"/>
      <c r="AI85" s="67"/>
    </row>
    <row r="86" spans="1:35" ht="14.45" x14ac:dyDescent="0.3">
      <c r="A86" s="43" t="s">
        <v>371</v>
      </c>
      <c r="B86" s="21" t="s">
        <v>75</v>
      </c>
      <c r="C86" s="1082"/>
      <c r="D86" s="1081"/>
      <c r="E86" s="103"/>
      <c r="G86" s="682"/>
      <c r="H86" s="36"/>
      <c r="I86" s="36"/>
      <c r="J86" s="44"/>
      <c r="K86" s="44"/>
      <c r="L86" s="44"/>
      <c r="M86" s="44"/>
      <c r="N86" s="103"/>
      <c r="O86" s="44"/>
      <c r="P86" s="103"/>
      <c r="Q86" s="44"/>
      <c r="R86" s="44"/>
      <c r="S86" s="44"/>
      <c r="T86" s="44"/>
      <c r="U86" s="44"/>
      <c r="V86" s="44"/>
      <c r="W86" s="44"/>
      <c r="X86" s="44"/>
      <c r="Y86" s="44"/>
      <c r="Z86" s="44"/>
      <c r="AA86" s="44"/>
      <c r="AB86" s="44"/>
      <c r="AC86" s="44"/>
      <c r="AD86" s="27"/>
      <c r="AE86" s="27"/>
      <c r="AF86" s="27"/>
      <c r="AG86" s="27"/>
      <c r="AH86" s="27"/>
      <c r="AI86" s="27"/>
    </row>
    <row r="87" spans="1:35" ht="14.45" collapsed="1" x14ac:dyDescent="0.3">
      <c r="A87" s="43" t="s">
        <v>371</v>
      </c>
      <c r="B87" s="21" t="s">
        <v>76</v>
      </c>
      <c r="C87" s="1078" t="str">
        <f t="shared" ref="C87:C89" si="87">"E"&amp;LEFT(TRIM($B87),4)</f>
        <v xml:space="preserve">E301 </v>
      </c>
      <c r="D87" s="1078" t="str">
        <f t="shared" ref="D87:D89" si="88">"C"&amp;LEFT(TRIM($B87),4)</f>
        <v xml:space="preserve">C301 </v>
      </c>
      <c r="E87" s="103">
        <v>114202</v>
      </c>
      <c r="G87" s="36">
        <f>SUM(E87:F87)</f>
        <v>114202</v>
      </c>
      <c r="H87" s="36"/>
      <c r="I87" s="36">
        <f>SUM(G87:H87)</f>
        <v>114202</v>
      </c>
      <c r="J87" s="99">
        <v>114000</v>
      </c>
      <c r="K87" s="1035"/>
      <c r="L87" s="1035"/>
      <c r="M87" s="99"/>
      <c r="N87" s="103"/>
      <c r="O87" s="1051">
        <f>J87-I87</f>
        <v>-202</v>
      </c>
      <c r="P87" s="103"/>
      <c r="Q87" s="1035">
        <f t="shared" ref="Q87:Q89" si="89">SUM(M87:P87)</f>
        <v>-202</v>
      </c>
      <c r="R87" s="791">
        <f>G87+Q87</f>
        <v>114000</v>
      </c>
      <c r="S87" s="791"/>
      <c r="T87" s="1035"/>
      <c r="U87" s="791"/>
      <c r="V87" s="791"/>
      <c r="W87" s="791"/>
      <c r="X87" s="791"/>
      <c r="Y87" s="1035"/>
      <c r="Z87" s="1035"/>
      <c r="AA87" s="1035"/>
      <c r="AB87" s="1035"/>
      <c r="AC87" s="1051">
        <f>SUM(S87:AB87)</f>
        <v>0</v>
      </c>
      <c r="AD87" s="1053">
        <f>AC87+R87</f>
        <v>114000</v>
      </c>
      <c r="AE87" s="27"/>
      <c r="AF87" s="27"/>
      <c r="AG87" s="27"/>
      <c r="AH87" s="27"/>
      <c r="AI87" s="27"/>
    </row>
    <row r="88" spans="1:35" ht="14.45" collapsed="1" x14ac:dyDescent="0.3">
      <c r="A88" s="43" t="s">
        <v>371</v>
      </c>
      <c r="B88" s="21" t="s">
        <v>77</v>
      </c>
      <c r="C88" s="1078" t="str">
        <f t="shared" si="87"/>
        <v xml:space="preserve">E302 </v>
      </c>
      <c r="D88" s="1078" t="str">
        <f t="shared" si="88"/>
        <v xml:space="preserve">C302 </v>
      </c>
      <c r="E88" s="103">
        <v>57099834.411600001</v>
      </c>
      <c r="G88" s="36">
        <f>SUM(E88:F88)</f>
        <v>57099834.411600001</v>
      </c>
      <c r="H88" s="36"/>
      <c r="I88" s="103">
        <f t="shared" ref="I88:I89" si="90">SUM(G88:H88)</f>
        <v>57099834.411600001</v>
      </c>
      <c r="J88" s="791">
        <v>57248618</v>
      </c>
      <c r="K88" s="1035"/>
      <c r="L88" s="1035"/>
      <c r="M88" s="99"/>
      <c r="N88" s="103"/>
      <c r="O88" s="1051">
        <f>J88-I88</f>
        <v>148783.58839999884</v>
      </c>
      <c r="P88" s="103"/>
      <c r="Q88" s="1035">
        <f t="shared" si="89"/>
        <v>148783.58839999884</v>
      </c>
      <c r="R88" s="791">
        <f>G88+Q88</f>
        <v>57248618</v>
      </c>
      <c r="S88" s="791"/>
      <c r="T88" s="1035"/>
      <c r="U88" s="791"/>
      <c r="V88" s="791"/>
      <c r="W88" s="791"/>
      <c r="X88" s="791"/>
      <c r="Y88" s="1035"/>
      <c r="Z88" s="1035"/>
      <c r="AA88" s="1035"/>
      <c r="AB88" s="1035"/>
      <c r="AC88" s="1051">
        <f>SUM(S88:AB88)</f>
        <v>0</v>
      </c>
      <c r="AD88" s="1053">
        <f>AC88+R88</f>
        <v>57248618</v>
      </c>
      <c r="AE88" s="27"/>
      <c r="AF88" s="27"/>
      <c r="AG88" s="27"/>
      <c r="AH88" s="27"/>
      <c r="AI88" s="27"/>
    </row>
    <row r="89" spans="1:35" ht="14.45" collapsed="1" x14ac:dyDescent="0.3">
      <c r="A89" s="43" t="s">
        <v>371</v>
      </c>
      <c r="B89" s="21" t="s">
        <v>78</v>
      </c>
      <c r="C89" s="1078" t="str">
        <f t="shared" si="87"/>
        <v xml:space="preserve">E303 </v>
      </c>
      <c r="D89" s="1078" t="str">
        <f t="shared" si="88"/>
        <v xml:space="preserve">C303 </v>
      </c>
      <c r="E89" s="96">
        <v>324695639.86010003</v>
      </c>
      <c r="G89" s="46">
        <f>SUM(E89:F89)</f>
        <v>324695639.86010003</v>
      </c>
      <c r="H89" s="46"/>
      <c r="I89" s="96">
        <f t="shared" si="90"/>
        <v>324695639.86010003</v>
      </c>
      <c r="J89" s="792">
        <v>423945870.5</v>
      </c>
      <c r="K89" s="1036"/>
      <c r="L89" s="1036"/>
      <c r="M89" s="100"/>
      <c r="N89" s="96"/>
      <c r="O89" s="1052">
        <f>J89-I89</f>
        <v>99250230.639899969</v>
      </c>
      <c r="P89" s="96"/>
      <c r="Q89" s="1036">
        <f t="shared" si="89"/>
        <v>99250230.639899969</v>
      </c>
      <c r="R89" s="792">
        <f>G89+Q89</f>
        <v>423945870.5</v>
      </c>
      <c r="S89" s="792"/>
      <c r="T89" s="1036"/>
      <c r="U89" s="792"/>
      <c r="V89" s="792"/>
      <c r="W89" s="792"/>
      <c r="X89" s="792">
        <f>'[3]Detailed Summary'!$AU$53</f>
        <v>21484686.755701002</v>
      </c>
      <c r="Y89" s="1036">
        <f>'[3]Detailed Summary'!$BG$53</f>
        <v>9659116.8499999996</v>
      </c>
      <c r="Z89" s="1036"/>
      <c r="AA89" s="1036">
        <f>'[3]Detailed Summary'!$AZ$53</f>
        <v>6817570</v>
      </c>
      <c r="AB89" s="1036">
        <f>'[3]Detailed Summary'!$BF$53</f>
        <v>12619474.160000008</v>
      </c>
      <c r="AC89" s="1052">
        <f>SUM(S89:AB89)</f>
        <v>50580847.765701011</v>
      </c>
      <c r="AD89" s="1052">
        <f>AC89+R89</f>
        <v>474526718.265701</v>
      </c>
      <c r="AE89" s="27"/>
      <c r="AF89" s="27"/>
      <c r="AG89" s="27"/>
      <c r="AH89" s="27"/>
      <c r="AI89" s="27"/>
    </row>
    <row r="90" spans="1:35" ht="14.45" x14ac:dyDescent="0.3">
      <c r="A90" s="43" t="s">
        <v>371</v>
      </c>
      <c r="B90" s="764" t="s">
        <v>79</v>
      </c>
      <c r="C90" s="1081"/>
      <c r="D90" s="1081"/>
      <c r="E90" s="47">
        <f>SUM(E87,E88,E89)</f>
        <v>381909676.27170002</v>
      </c>
      <c r="F90" s="48">
        <f>SUM(F87,F88,F89)</f>
        <v>0</v>
      </c>
      <c r="G90" s="47">
        <f>SUM(G87:G89)</f>
        <v>381909676.27170002</v>
      </c>
      <c r="H90" s="47"/>
      <c r="I90" s="47">
        <f>SUM(I87:I89)</f>
        <v>381909676.27170002</v>
      </c>
      <c r="J90" s="47">
        <f>SUM(J87:J89)</f>
        <v>481308488.5</v>
      </c>
      <c r="K90" s="765"/>
      <c r="L90" s="765"/>
      <c r="M90" s="47">
        <f t="shared" ref="M90:AD90" si="91">SUM(M87:M89)</f>
        <v>0</v>
      </c>
      <c r="N90" s="765">
        <f t="shared" si="91"/>
        <v>0</v>
      </c>
      <c r="O90" s="47">
        <f>SUM(O87:O89)</f>
        <v>99398812.228299975</v>
      </c>
      <c r="P90" s="765">
        <f t="shared" ref="P90" si="92">SUM(P87:P89)</f>
        <v>0</v>
      </c>
      <c r="Q90" s="765">
        <f t="shared" ref="Q90" si="93">SUM(Q87:Q89)</f>
        <v>99398812.228299975</v>
      </c>
      <c r="R90" s="47">
        <f t="shared" si="91"/>
        <v>481308488.5</v>
      </c>
      <c r="S90" s="765">
        <f t="shared" si="91"/>
        <v>0</v>
      </c>
      <c r="T90" s="765">
        <f t="shared" ref="T90" si="94">SUM(T87:T89)</f>
        <v>0</v>
      </c>
      <c r="U90" s="765">
        <f t="shared" si="91"/>
        <v>0</v>
      </c>
      <c r="V90" s="765">
        <f t="shared" si="91"/>
        <v>0</v>
      </c>
      <c r="W90" s="765">
        <f t="shared" si="91"/>
        <v>0</v>
      </c>
      <c r="X90" s="765">
        <f t="shared" si="91"/>
        <v>21484686.755701002</v>
      </c>
      <c r="Y90" s="765">
        <f t="shared" si="91"/>
        <v>9659116.8499999996</v>
      </c>
      <c r="Z90" s="765">
        <f t="shared" si="91"/>
        <v>0</v>
      </c>
      <c r="AA90" s="765">
        <f t="shared" si="91"/>
        <v>6817570</v>
      </c>
      <c r="AB90" s="765">
        <f t="shared" si="91"/>
        <v>12619474.160000008</v>
      </c>
      <c r="AC90" s="765">
        <f t="shared" si="91"/>
        <v>50580847.765701011</v>
      </c>
      <c r="AD90" s="765">
        <f t="shared" si="91"/>
        <v>531889336.265701</v>
      </c>
      <c r="AE90" s="67"/>
      <c r="AF90" s="67"/>
      <c r="AG90" s="67"/>
      <c r="AH90" s="67"/>
      <c r="AI90" s="67"/>
    </row>
    <row r="91" spans="1:35" ht="14.45" x14ac:dyDescent="0.3">
      <c r="A91" s="25" t="s">
        <v>373</v>
      </c>
      <c r="B91" s="73" t="s">
        <v>99</v>
      </c>
      <c r="C91" s="1081"/>
      <c r="D91" s="1081"/>
      <c r="E91" s="27"/>
      <c r="F91" s="19"/>
      <c r="G91" s="685"/>
      <c r="H91" s="36"/>
      <c r="I91" s="36"/>
      <c r="J91" s="44"/>
      <c r="K91" s="44"/>
      <c r="L91" s="44"/>
      <c r="M91" s="44"/>
      <c r="N91" s="103"/>
      <c r="O91" s="44"/>
      <c r="P91" s="103"/>
      <c r="Q91" s="44"/>
      <c r="R91" s="44"/>
      <c r="S91" s="44"/>
      <c r="T91" s="44"/>
      <c r="U91" s="44"/>
      <c r="V91" s="44"/>
      <c r="W91" s="44"/>
      <c r="X91" s="44"/>
      <c r="Y91" s="44"/>
      <c r="Z91" s="44"/>
      <c r="AA91" s="44"/>
      <c r="AB91" s="44"/>
      <c r="AC91" s="44"/>
      <c r="AD91" s="27"/>
      <c r="AE91" s="27"/>
      <c r="AF91" s="27"/>
      <c r="AG91" s="27"/>
      <c r="AH91" s="27"/>
      <c r="AI91" s="27"/>
    </row>
    <row r="92" spans="1:35" ht="14.45" x14ac:dyDescent="0.3">
      <c r="A92" s="25" t="s">
        <v>373</v>
      </c>
      <c r="B92" s="68" t="s">
        <v>100</v>
      </c>
      <c r="C92" s="1081"/>
      <c r="D92" s="1081"/>
      <c r="E92" s="27">
        <v>946172.25</v>
      </c>
      <c r="G92" s="26">
        <f t="shared" ref="G92:G97" si="95">SUM(E92:F92)</f>
        <v>946172.25</v>
      </c>
      <c r="H92" s="36"/>
      <c r="I92" s="36">
        <f>SUM(G92:H92)</f>
        <v>946172.25</v>
      </c>
      <c r="J92" s="99">
        <v>946172.25</v>
      </c>
      <c r="K92" s="1035"/>
      <c r="L92" s="1035"/>
      <c r="M92" s="99"/>
      <c r="N92" s="103"/>
      <c r="O92" s="1051">
        <f t="shared" ref="O92:O97" si="96">J92-I92</f>
        <v>0</v>
      </c>
      <c r="P92" s="103"/>
      <c r="Q92" s="1035">
        <f t="shared" ref="Q92:Q97" si="97">SUM(M92:P92)</f>
        <v>0</v>
      </c>
      <c r="R92" s="791">
        <f t="shared" ref="R92:R97" si="98">G92+Q92</f>
        <v>946172.25</v>
      </c>
      <c r="S92" s="791"/>
      <c r="T92" s="1035"/>
      <c r="U92" s="791"/>
      <c r="V92" s="791"/>
      <c r="W92" s="791"/>
      <c r="X92" s="791"/>
      <c r="Y92" s="1035"/>
      <c r="Z92" s="1035"/>
      <c r="AA92" s="1035"/>
      <c r="AB92" s="1035"/>
      <c r="AC92" s="1051">
        <f t="shared" ref="AC92:AC97" si="99">SUM(S92:AB92)</f>
        <v>0</v>
      </c>
      <c r="AD92" s="1053">
        <f t="shared" ref="AD92:AD97" si="100">AC92+R92</f>
        <v>946172.25</v>
      </c>
      <c r="AE92" s="27"/>
      <c r="AF92" s="27"/>
      <c r="AG92" s="27"/>
      <c r="AH92" s="27"/>
      <c r="AI92" s="27"/>
    </row>
    <row r="93" spans="1:35" ht="14.45" x14ac:dyDescent="0.3">
      <c r="A93" s="25" t="s">
        <v>373</v>
      </c>
      <c r="B93" s="68" t="s">
        <v>101</v>
      </c>
      <c r="C93" s="1081"/>
      <c r="D93" s="1081"/>
      <c r="E93" s="27">
        <v>302358.00999999995</v>
      </c>
      <c r="G93" s="26">
        <f t="shared" si="95"/>
        <v>302358.00999999995</v>
      </c>
      <c r="H93" s="36"/>
      <c r="I93" s="103">
        <f t="shared" ref="I93:I97" si="101">SUM(G93:H93)</f>
        <v>302358.00999999995</v>
      </c>
      <c r="J93" s="791">
        <v>302358.01</v>
      </c>
      <c r="K93" s="1035"/>
      <c r="L93" s="1035"/>
      <c r="M93" s="99"/>
      <c r="N93" s="103"/>
      <c r="O93" s="1051">
        <f t="shared" si="96"/>
        <v>0</v>
      </c>
      <c r="P93" s="103"/>
      <c r="Q93" s="1035">
        <f t="shared" si="97"/>
        <v>0</v>
      </c>
      <c r="R93" s="791">
        <f t="shared" si="98"/>
        <v>302358.00999999995</v>
      </c>
      <c r="S93" s="791"/>
      <c r="T93" s="1035"/>
      <c r="U93" s="791"/>
      <c r="V93" s="791"/>
      <c r="W93" s="791"/>
      <c r="X93" s="791"/>
      <c r="Y93" s="1035"/>
      <c r="Z93" s="1035"/>
      <c r="AA93" s="1035"/>
      <c r="AB93" s="1035"/>
      <c r="AC93" s="1051">
        <f t="shared" si="99"/>
        <v>0</v>
      </c>
      <c r="AD93" s="1053">
        <f t="shared" si="100"/>
        <v>302358.00999999995</v>
      </c>
      <c r="AE93" s="27"/>
      <c r="AF93" s="27"/>
      <c r="AG93" s="27"/>
      <c r="AH93" s="27"/>
      <c r="AI93" s="27"/>
    </row>
    <row r="94" spans="1:35" ht="14.45" x14ac:dyDescent="0.3">
      <c r="A94" s="25" t="s">
        <v>373</v>
      </c>
      <c r="B94" s="68" t="s">
        <v>102</v>
      </c>
      <c r="C94" s="1081"/>
      <c r="D94" s="1081"/>
      <c r="E94" s="27">
        <v>76622596.840000018</v>
      </c>
      <c r="G94" s="26">
        <f t="shared" si="95"/>
        <v>76622596.840000018</v>
      </c>
      <c r="H94" s="36"/>
      <c r="I94" s="103">
        <f t="shared" si="101"/>
        <v>76622596.840000018</v>
      </c>
      <c r="J94" s="791">
        <v>76622596.840000004</v>
      </c>
      <c r="K94" s="1035"/>
      <c r="L94" s="1035"/>
      <c r="M94" s="99"/>
      <c r="N94" s="103"/>
      <c r="O94" s="1051">
        <f t="shared" si="96"/>
        <v>0</v>
      </c>
      <c r="P94" s="103"/>
      <c r="Q94" s="1035">
        <f t="shared" si="97"/>
        <v>0</v>
      </c>
      <c r="R94" s="791">
        <f t="shared" si="98"/>
        <v>76622596.840000018</v>
      </c>
      <c r="S94" s="791"/>
      <c r="T94" s="1035"/>
      <c r="U94" s="791"/>
      <c r="V94" s="791"/>
      <c r="W94" s="791"/>
      <c r="X94" s="791"/>
      <c r="Y94" s="1035"/>
      <c r="Z94" s="1035"/>
      <c r="AA94" s="1035"/>
      <c r="AB94" s="1035"/>
      <c r="AC94" s="1051">
        <f t="shared" si="99"/>
        <v>0</v>
      </c>
      <c r="AD94" s="1053">
        <f t="shared" si="100"/>
        <v>76622596.840000018</v>
      </c>
      <c r="AE94" s="27"/>
      <c r="AF94" s="27"/>
      <c r="AG94" s="27"/>
      <c r="AH94" s="27"/>
      <c r="AI94" s="27"/>
    </row>
    <row r="95" spans="1:35" ht="14.45" x14ac:dyDescent="0.3">
      <c r="A95" s="25" t="s">
        <v>373</v>
      </c>
      <c r="B95" s="68" t="s">
        <v>103</v>
      </c>
      <c r="C95" s="1080"/>
      <c r="D95" s="1080"/>
      <c r="E95" s="27">
        <v>156960790.83999997</v>
      </c>
      <c r="G95" s="26">
        <f t="shared" si="95"/>
        <v>156960790.83999997</v>
      </c>
      <c r="H95" s="36"/>
      <c r="I95" s="103">
        <f t="shared" si="101"/>
        <v>156960790.83999997</v>
      </c>
      <c r="J95" s="791">
        <v>156960790.84</v>
      </c>
      <c r="K95" s="1035"/>
      <c r="L95" s="1035"/>
      <c r="M95" s="99"/>
      <c r="N95" s="103"/>
      <c r="O95" s="1051">
        <f t="shared" si="96"/>
        <v>0</v>
      </c>
      <c r="P95" s="103"/>
      <c r="Q95" s="1035">
        <f t="shared" si="97"/>
        <v>0</v>
      </c>
      <c r="R95" s="791">
        <f t="shared" si="98"/>
        <v>156960790.83999997</v>
      </c>
      <c r="S95" s="791"/>
      <c r="T95" s="1035"/>
      <c r="U95" s="791"/>
      <c r="V95" s="791"/>
      <c r="W95" s="791"/>
      <c r="X95" s="791"/>
      <c r="Y95" s="1035"/>
      <c r="Z95" s="1035"/>
      <c r="AA95" s="1035"/>
      <c r="AB95" s="1035"/>
      <c r="AC95" s="1051">
        <f t="shared" si="99"/>
        <v>0</v>
      </c>
      <c r="AD95" s="1053">
        <f t="shared" si="100"/>
        <v>156960790.83999997</v>
      </c>
      <c r="AE95" s="27"/>
      <c r="AF95" s="27"/>
      <c r="AG95" s="27"/>
      <c r="AH95" s="27"/>
      <c r="AI95" s="27"/>
    </row>
    <row r="96" spans="1:35" ht="14.45" x14ac:dyDescent="0.3">
      <c r="A96" s="25" t="s">
        <v>373</v>
      </c>
      <c r="B96" s="71" t="s">
        <v>104</v>
      </c>
      <c r="C96" s="1079"/>
      <c r="D96" s="1079"/>
      <c r="E96" s="27">
        <v>16950332.900000002</v>
      </c>
      <c r="G96" s="26">
        <f t="shared" si="95"/>
        <v>16950332.900000002</v>
      </c>
      <c r="H96" s="36"/>
      <c r="I96" s="103">
        <f t="shared" si="101"/>
        <v>16950332.900000002</v>
      </c>
      <c r="J96" s="791">
        <v>16950332.899999999</v>
      </c>
      <c r="K96" s="1035"/>
      <c r="L96" s="1035"/>
      <c r="M96" s="99"/>
      <c r="N96" s="103"/>
      <c r="O96" s="1051">
        <f t="shared" si="96"/>
        <v>0</v>
      </c>
      <c r="P96" s="103"/>
      <c r="Q96" s="1035">
        <f t="shared" si="97"/>
        <v>0</v>
      </c>
      <c r="R96" s="791">
        <f t="shared" si="98"/>
        <v>16950332.900000002</v>
      </c>
      <c r="S96" s="791"/>
      <c r="T96" s="1035"/>
      <c r="U96" s="791"/>
      <c r="V96" s="791"/>
      <c r="W96" s="791"/>
      <c r="X96" s="791"/>
      <c r="Y96" s="1035"/>
      <c r="Z96" s="1035"/>
      <c r="AA96" s="1035"/>
      <c r="AB96" s="1035"/>
      <c r="AC96" s="1051">
        <f t="shared" si="99"/>
        <v>0</v>
      </c>
      <c r="AD96" s="1053">
        <f t="shared" si="100"/>
        <v>16950332.900000002</v>
      </c>
      <c r="AE96" s="27"/>
      <c r="AF96" s="27"/>
      <c r="AG96" s="27"/>
      <c r="AH96" s="27"/>
      <c r="AI96" s="27"/>
    </row>
    <row r="97" spans="1:35" ht="14.45" x14ac:dyDescent="0.3">
      <c r="A97" s="25" t="s">
        <v>373</v>
      </c>
      <c r="B97" s="71" t="s">
        <v>105</v>
      </c>
      <c r="C97" s="1079"/>
      <c r="D97" s="1079"/>
      <c r="E97" s="96">
        <v>31009424.02999999</v>
      </c>
      <c r="F97" s="49"/>
      <c r="G97" s="46">
        <f t="shared" si="95"/>
        <v>31009424.02999999</v>
      </c>
      <c r="H97" s="46"/>
      <c r="I97" s="96">
        <f t="shared" si="101"/>
        <v>31009424.02999999</v>
      </c>
      <c r="J97" s="792">
        <v>31009424.030000001</v>
      </c>
      <c r="K97" s="1036"/>
      <c r="L97" s="1036"/>
      <c r="M97" s="100"/>
      <c r="N97" s="96"/>
      <c r="O97" s="1052">
        <f t="shared" si="96"/>
        <v>0</v>
      </c>
      <c r="P97" s="96"/>
      <c r="Q97" s="1036">
        <f t="shared" si="97"/>
        <v>0</v>
      </c>
      <c r="R97" s="792">
        <f t="shared" si="98"/>
        <v>31009424.02999999</v>
      </c>
      <c r="S97" s="792"/>
      <c r="T97" s="1036"/>
      <c r="U97" s="792"/>
      <c r="V97" s="792"/>
      <c r="W97" s="792"/>
      <c r="X97" s="792"/>
      <c r="Y97" s="1036"/>
      <c r="Z97" s="1036"/>
      <c r="AA97" s="1036"/>
      <c r="AB97" s="1036"/>
      <c r="AC97" s="1052">
        <f t="shared" si="99"/>
        <v>0</v>
      </c>
      <c r="AD97" s="1052">
        <f t="shared" si="100"/>
        <v>31009424.02999999</v>
      </c>
      <c r="AE97" s="27"/>
      <c r="AF97" s="27"/>
      <c r="AG97" s="27"/>
      <c r="AH97" s="27"/>
      <c r="AI97" s="27"/>
    </row>
    <row r="98" spans="1:35" ht="14.45" x14ac:dyDescent="0.3">
      <c r="A98" s="25"/>
      <c r="B98" s="71"/>
      <c r="C98" s="1079"/>
      <c r="D98" s="1079"/>
      <c r="E98" s="67">
        <f>SUM(E92:E97)</f>
        <v>282791674.87</v>
      </c>
      <c r="F98" s="67">
        <f>SUM(F92:F97)</f>
        <v>0</v>
      </c>
      <c r="G98" s="67">
        <f>SUM(G92:G97)</f>
        <v>282791674.87</v>
      </c>
      <c r="H98" s="36"/>
      <c r="I98" s="47">
        <f>SUM(I92:I97)</f>
        <v>282791674.87</v>
      </c>
      <c r="J98" s="47">
        <f>SUM(J92:J97)</f>
        <v>282791674.87</v>
      </c>
      <c r="K98" s="765"/>
      <c r="L98" s="765"/>
      <c r="M98" s="47">
        <f t="shared" ref="M98:AD98" si="102">SUM(M92:M97)</f>
        <v>0</v>
      </c>
      <c r="N98" s="765">
        <f t="shared" si="102"/>
        <v>0</v>
      </c>
      <c r="O98" s="47">
        <f>SUM(O92:O97)</f>
        <v>0</v>
      </c>
      <c r="P98" s="765">
        <f t="shared" ref="P98" si="103">SUM(P92:P97)</f>
        <v>0</v>
      </c>
      <c r="Q98" s="765">
        <f t="shared" ref="Q98" si="104">SUM(Q92:Q97)</f>
        <v>0</v>
      </c>
      <c r="R98" s="47">
        <f t="shared" si="102"/>
        <v>282791674.87</v>
      </c>
      <c r="S98" s="765">
        <f t="shared" si="102"/>
        <v>0</v>
      </c>
      <c r="T98" s="765">
        <f t="shared" ref="T98" si="105">SUM(T92:T97)</f>
        <v>0</v>
      </c>
      <c r="U98" s="765">
        <f t="shared" si="102"/>
        <v>0</v>
      </c>
      <c r="V98" s="765">
        <f t="shared" si="102"/>
        <v>0</v>
      </c>
      <c r="W98" s="765">
        <f t="shared" si="102"/>
        <v>0</v>
      </c>
      <c r="X98" s="765">
        <f t="shared" si="102"/>
        <v>0</v>
      </c>
      <c r="Y98" s="765">
        <f t="shared" si="102"/>
        <v>0</v>
      </c>
      <c r="Z98" s="765">
        <f t="shared" si="102"/>
        <v>0</v>
      </c>
      <c r="AA98" s="765">
        <f t="shared" si="102"/>
        <v>0</v>
      </c>
      <c r="AB98" s="765">
        <f t="shared" si="102"/>
        <v>0</v>
      </c>
      <c r="AC98" s="765">
        <f t="shared" si="102"/>
        <v>0</v>
      </c>
      <c r="AD98" s="765">
        <f t="shared" si="102"/>
        <v>282791674.87</v>
      </c>
      <c r="AE98" s="27"/>
      <c r="AF98" s="27"/>
      <c r="AG98" s="27"/>
      <c r="AH98" s="27"/>
      <c r="AI98" s="27"/>
    </row>
    <row r="99" spans="1:35" ht="14.45" x14ac:dyDescent="0.3">
      <c r="A99" s="25"/>
      <c r="B99" s="73" t="s">
        <v>383</v>
      </c>
      <c r="C99" s="1079"/>
      <c r="D99" s="1079"/>
      <c r="E99" s="27"/>
      <c r="G99" s="685"/>
      <c r="H99" s="36"/>
      <c r="I99" s="74"/>
      <c r="J99" s="44"/>
      <c r="K99" s="44"/>
      <c r="L99" s="44"/>
      <c r="M99" s="44"/>
      <c r="N99" s="103"/>
      <c r="O99" s="44"/>
      <c r="P99" s="103"/>
      <c r="Q99" s="44"/>
      <c r="R99" s="44"/>
      <c r="S99" s="44"/>
      <c r="T99" s="44"/>
      <c r="U99" s="44"/>
      <c r="V99" s="44"/>
      <c r="W99" s="44"/>
      <c r="X99" s="44"/>
      <c r="Y99" s="44"/>
      <c r="Z99" s="44"/>
      <c r="AA99" s="44"/>
      <c r="AB99" s="44"/>
      <c r="AC99" s="44"/>
      <c r="AD99" s="27"/>
      <c r="AE99" s="27"/>
      <c r="AF99" s="27"/>
      <c r="AG99" s="27"/>
      <c r="AH99" s="27"/>
      <c r="AI99" s="27"/>
    </row>
    <row r="100" spans="1:35" ht="14.45" x14ac:dyDescent="0.3">
      <c r="A100" s="25" t="s">
        <v>373</v>
      </c>
      <c r="B100" s="68" t="s">
        <v>81</v>
      </c>
      <c r="C100" s="1079"/>
      <c r="D100" s="1079"/>
      <c r="E100" s="103">
        <v>-62094237.268333316</v>
      </c>
      <c r="G100" s="36">
        <f t="shared" ref="G100:G119" si="106">SUM(E100:F100)</f>
        <v>-62094237.268333316</v>
      </c>
      <c r="H100" s="36"/>
      <c r="I100" s="36">
        <f>SUM(G100:H100)</f>
        <v>-62094237.268333316</v>
      </c>
      <c r="J100" s="99">
        <v>-52488362.479999997</v>
      </c>
      <c r="K100" s="1035"/>
      <c r="L100" s="1035"/>
      <c r="M100" s="99"/>
      <c r="N100" s="103"/>
      <c r="O100" s="1051">
        <f t="shared" ref="O100:O119" si="107">J100-I100</f>
        <v>9605874.7883333191</v>
      </c>
      <c r="P100" s="103"/>
      <c r="Q100" s="1035">
        <f t="shared" ref="Q100:Q119" si="108">SUM(M100:P100)</f>
        <v>9605874.7883333191</v>
      </c>
      <c r="R100" s="791">
        <f t="shared" ref="R100:R119" si="109">G100+Q100</f>
        <v>-52488362.479999997</v>
      </c>
      <c r="S100" s="791"/>
      <c r="T100" s="1035"/>
      <c r="U100" s="791"/>
      <c r="V100" s="791"/>
      <c r="W100" s="791"/>
      <c r="X100" s="791"/>
      <c r="Y100" s="1035"/>
      <c r="Z100" s="1035"/>
      <c r="AA100" s="1035"/>
      <c r="AB100" s="1035"/>
      <c r="AC100" s="1051">
        <f t="shared" ref="AC100:AC119" si="110">SUM(S100:AB100)</f>
        <v>0</v>
      </c>
      <c r="AD100" s="1053">
        <f t="shared" ref="AD100:AD119" si="111">AC100+R100</f>
        <v>-52488362.479999997</v>
      </c>
      <c r="AE100" s="27"/>
      <c r="AF100" s="27"/>
      <c r="AG100" s="27"/>
      <c r="AH100" s="27"/>
      <c r="AI100" s="27"/>
    </row>
    <row r="101" spans="1:35" ht="14.45" x14ac:dyDescent="0.3">
      <c r="A101" s="25" t="s">
        <v>373</v>
      </c>
      <c r="B101" s="68" t="s">
        <v>82</v>
      </c>
      <c r="E101" s="103">
        <v>-40818948.189583339</v>
      </c>
      <c r="G101" s="36">
        <f t="shared" si="106"/>
        <v>-40818948.189583339</v>
      </c>
      <c r="H101" s="36"/>
      <c r="I101" s="103">
        <f t="shared" ref="I101:I119" si="112">SUM(G101:H101)</f>
        <v>-40818948.189583339</v>
      </c>
      <c r="J101" s="791">
        <v>-40212666.649999999</v>
      </c>
      <c r="K101" s="1035"/>
      <c r="L101" s="1035"/>
      <c r="M101" s="99"/>
      <c r="N101" s="103"/>
      <c r="O101" s="1051">
        <f t="shared" si="107"/>
        <v>606281.53958334029</v>
      </c>
      <c r="P101" s="103"/>
      <c r="Q101" s="1035">
        <f t="shared" si="108"/>
        <v>606281.53958334029</v>
      </c>
      <c r="R101" s="791">
        <f t="shared" si="109"/>
        <v>-40212666.649999999</v>
      </c>
      <c r="S101" s="791"/>
      <c r="T101" s="1035"/>
      <c r="U101" s="791"/>
      <c r="V101" s="791"/>
      <c r="W101" s="791"/>
      <c r="X101" s="791"/>
      <c r="Y101" s="1035"/>
      <c r="Z101" s="1035"/>
      <c r="AA101" s="1035"/>
      <c r="AB101" s="1035"/>
      <c r="AC101" s="1051">
        <f t="shared" si="110"/>
        <v>0</v>
      </c>
      <c r="AD101" s="1053">
        <f t="shared" si="111"/>
        <v>-40212666.649999999</v>
      </c>
      <c r="AE101" s="27"/>
      <c r="AF101" s="27"/>
      <c r="AG101" s="27"/>
      <c r="AH101" s="27"/>
      <c r="AI101" s="27"/>
    </row>
    <row r="102" spans="1:35" ht="14.45" x14ac:dyDescent="0.3">
      <c r="A102" s="25" t="s">
        <v>373</v>
      </c>
      <c r="B102" s="68" t="s">
        <v>83</v>
      </c>
      <c r="C102" s="1079"/>
      <c r="D102" s="1079"/>
      <c r="E102" s="103">
        <v>-14170396.95125</v>
      </c>
      <c r="G102" s="36">
        <f t="shared" si="106"/>
        <v>-14170396.95125</v>
      </c>
      <c r="H102" s="36"/>
      <c r="I102" s="103">
        <f t="shared" si="112"/>
        <v>-14170396.95125</v>
      </c>
      <c r="J102" s="791">
        <v>-14410177.189999999</v>
      </c>
      <c r="K102" s="1035"/>
      <c r="L102" s="1035"/>
      <c r="M102" s="99"/>
      <c r="N102" s="103"/>
      <c r="O102" s="1051">
        <f t="shared" si="107"/>
        <v>-239780.23874999955</v>
      </c>
      <c r="P102" s="103"/>
      <c r="Q102" s="1035">
        <f t="shared" si="108"/>
        <v>-239780.23874999955</v>
      </c>
      <c r="R102" s="791">
        <f t="shared" si="109"/>
        <v>-14410177.189999999</v>
      </c>
      <c r="S102" s="791"/>
      <c r="T102" s="1035"/>
      <c r="U102" s="791"/>
      <c r="V102" s="791"/>
      <c r="W102" s="791"/>
      <c r="X102" s="791"/>
      <c r="Y102" s="1035"/>
      <c r="Z102" s="1035"/>
      <c r="AA102" s="1035"/>
      <c r="AB102" s="1035"/>
      <c r="AC102" s="1051">
        <f t="shared" si="110"/>
        <v>0</v>
      </c>
      <c r="AD102" s="1053">
        <f t="shared" si="111"/>
        <v>-14410177.189999999</v>
      </c>
      <c r="AE102" s="27"/>
      <c r="AF102" s="27"/>
      <c r="AG102" s="27"/>
      <c r="AH102" s="27"/>
      <c r="AI102" s="27"/>
    </row>
    <row r="103" spans="1:35" ht="14.45" x14ac:dyDescent="0.3">
      <c r="A103" s="25" t="s">
        <v>373</v>
      </c>
      <c r="B103" s="68" t="s">
        <v>84</v>
      </c>
      <c r="C103" s="1079"/>
      <c r="D103" s="1079"/>
      <c r="E103" s="103">
        <v>-3867896.4391666669</v>
      </c>
      <c r="G103" s="36">
        <f t="shared" si="106"/>
        <v>-3867896.4391666669</v>
      </c>
      <c r="H103" s="36"/>
      <c r="I103" s="103">
        <f t="shared" si="112"/>
        <v>-3867896.4391666669</v>
      </c>
      <c r="J103" s="791">
        <v>-4532108.43</v>
      </c>
      <c r="K103" s="1035"/>
      <c r="L103" s="1035"/>
      <c r="M103" s="99"/>
      <c r="N103" s="103"/>
      <c r="O103" s="1051">
        <f t="shared" si="107"/>
        <v>-664211.99083333276</v>
      </c>
      <c r="P103" s="103"/>
      <c r="Q103" s="1035">
        <f t="shared" si="108"/>
        <v>-664211.99083333276</v>
      </c>
      <c r="R103" s="791">
        <f t="shared" si="109"/>
        <v>-4532108.43</v>
      </c>
      <c r="S103" s="791"/>
      <c r="T103" s="1035"/>
      <c r="U103" s="791"/>
      <c r="V103" s="791"/>
      <c r="W103" s="791"/>
      <c r="X103" s="791"/>
      <c r="Y103" s="1035"/>
      <c r="Z103" s="1035"/>
      <c r="AA103" s="1035"/>
      <c r="AB103" s="1035"/>
      <c r="AC103" s="1051">
        <f t="shared" si="110"/>
        <v>0</v>
      </c>
      <c r="AD103" s="1053">
        <f t="shared" si="111"/>
        <v>-4532108.43</v>
      </c>
      <c r="AE103" s="27"/>
      <c r="AF103" s="27"/>
      <c r="AG103" s="27"/>
      <c r="AH103" s="27"/>
      <c r="AI103" s="27"/>
    </row>
    <row r="104" spans="1:35" ht="14.45" x14ac:dyDescent="0.3">
      <c r="A104" s="25" t="s">
        <v>373</v>
      </c>
      <c r="B104" s="68" t="s">
        <v>85</v>
      </c>
      <c r="E104" s="103">
        <v>-9860880.4212499987</v>
      </c>
      <c r="G104" s="36">
        <f t="shared" si="106"/>
        <v>-9860880.4212499987</v>
      </c>
      <c r="H104" s="36"/>
      <c r="I104" s="103">
        <f t="shared" si="112"/>
        <v>-9860880.4212499987</v>
      </c>
      <c r="J104" s="791">
        <v>-8852463.3499999996</v>
      </c>
      <c r="K104" s="1035"/>
      <c r="L104" s="1035"/>
      <c r="M104" s="99"/>
      <c r="N104" s="103"/>
      <c r="O104" s="1051">
        <f t="shared" si="107"/>
        <v>1008417.0712499991</v>
      </c>
      <c r="P104" s="103"/>
      <c r="Q104" s="1035">
        <f t="shared" si="108"/>
        <v>1008417.0712499991</v>
      </c>
      <c r="R104" s="791">
        <f t="shared" si="109"/>
        <v>-8852463.3499999996</v>
      </c>
      <c r="S104" s="791"/>
      <c r="T104" s="1035"/>
      <c r="U104" s="791"/>
      <c r="V104" s="791"/>
      <c r="W104" s="791"/>
      <c r="X104" s="791"/>
      <c r="Y104" s="1035"/>
      <c r="Z104" s="1035"/>
      <c r="AA104" s="1035"/>
      <c r="AB104" s="1035"/>
      <c r="AC104" s="1051">
        <f t="shared" si="110"/>
        <v>0</v>
      </c>
      <c r="AD104" s="1053">
        <f t="shared" si="111"/>
        <v>-8852463.3499999996</v>
      </c>
      <c r="AE104" s="27"/>
      <c r="AF104" s="27"/>
      <c r="AG104" s="27"/>
      <c r="AH104" s="27"/>
      <c r="AI104" s="27"/>
    </row>
    <row r="105" spans="1:35" ht="14.45" x14ac:dyDescent="0.3">
      <c r="A105" s="25" t="s">
        <v>373</v>
      </c>
      <c r="B105" s="68" t="s">
        <v>86</v>
      </c>
      <c r="E105" s="103">
        <v>-19739290.263333336</v>
      </c>
      <c r="G105" s="36">
        <f t="shared" si="106"/>
        <v>-19739290.263333336</v>
      </c>
      <c r="H105" s="36"/>
      <c r="I105" s="103">
        <f t="shared" si="112"/>
        <v>-19739290.263333336</v>
      </c>
      <c r="J105" s="791">
        <v>-20126114.899999999</v>
      </c>
      <c r="K105" s="1035"/>
      <c r="L105" s="1035"/>
      <c r="M105" s="99"/>
      <c r="N105" s="103"/>
      <c r="O105" s="1051">
        <f t="shared" si="107"/>
        <v>-386824.63666666299</v>
      </c>
      <c r="P105" s="103"/>
      <c r="Q105" s="1035">
        <f t="shared" si="108"/>
        <v>-386824.63666666299</v>
      </c>
      <c r="R105" s="791">
        <f t="shared" si="109"/>
        <v>-20126114.899999999</v>
      </c>
      <c r="S105" s="791"/>
      <c r="T105" s="1035"/>
      <c r="U105" s="791"/>
      <c r="V105" s="791"/>
      <c r="W105" s="791"/>
      <c r="X105" s="791"/>
      <c r="Y105" s="1035"/>
      <c r="Z105" s="1035"/>
      <c r="AA105" s="1035"/>
      <c r="AB105" s="1035"/>
      <c r="AC105" s="1051">
        <f t="shared" si="110"/>
        <v>0</v>
      </c>
      <c r="AD105" s="1053">
        <f t="shared" si="111"/>
        <v>-20126114.899999999</v>
      </c>
      <c r="AE105" s="27"/>
      <c r="AF105" s="27"/>
      <c r="AG105" s="27"/>
      <c r="AH105" s="27"/>
      <c r="AI105" s="27"/>
    </row>
    <row r="106" spans="1:35" ht="14.45" x14ac:dyDescent="0.3">
      <c r="A106" s="25" t="s">
        <v>373</v>
      </c>
      <c r="B106" s="68" t="s">
        <v>87</v>
      </c>
      <c r="E106" s="103">
        <v>-583149.64</v>
      </c>
      <c r="G106" s="36">
        <f t="shared" si="106"/>
        <v>-583149.64</v>
      </c>
      <c r="H106" s="36"/>
      <c r="I106" s="103">
        <f t="shared" si="112"/>
        <v>-583149.64</v>
      </c>
      <c r="J106" s="791">
        <v>-588904.72</v>
      </c>
      <c r="K106" s="1035"/>
      <c r="L106" s="1035"/>
      <c r="M106" s="99"/>
      <c r="N106" s="103"/>
      <c r="O106" s="1051">
        <f t="shared" si="107"/>
        <v>-5755.0799999999581</v>
      </c>
      <c r="P106" s="103"/>
      <c r="Q106" s="1035">
        <f t="shared" si="108"/>
        <v>-5755.0799999999581</v>
      </c>
      <c r="R106" s="791">
        <f t="shared" si="109"/>
        <v>-588904.72</v>
      </c>
      <c r="S106" s="791"/>
      <c r="T106" s="1035"/>
      <c r="U106" s="791"/>
      <c r="V106" s="791"/>
      <c r="W106" s="791"/>
      <c r="X106" s="791"/>
      <c r="Y106" s="1035"/>
      <c r="Z106" s="1035"/>
      <c r="AA106" s="1035"/>
      <c r="AB106" s="1035"/>
      <c r="AC106" s="1051">
        <f t="shared" si="110"/>
        <v>0</v>
      </c>
      <c r="AD106" s="1053">
        <f t="shared" si="111"/>
        <v>-588904.72</v>
      </c>
      <c r="AE106" s="27"/>
      <c r="AF106" s="27"/>
      <c r="AG106" s="27"/>
      <c r="AH106" s="27"/>
      <c r="AI106" s="27"/>
    </row>
    <row r="107" spans="1:35" ht="14.45" x14ac:dyDescent="0.3">
      <c r="A107" s="25" t="s">
        <v>373</v>
      </c>
      <c r="B107" s="68" t="s">
        <v>88</v>
      </c>
      <c r="C107" s="1079"/>
      <c r="D107" s="1079"/>
      <c r="E107" s="103">
        <v>-122932.47500000002</v>
      </c>
      <c r="G107" s="36">
        <f t="shared" si="106"/>
        <v>-122932.47500000002</v>
      </c>
      <c r="H107" s="36"/>
      <c r="I107" s="103">
        <f t="shared" si="112"/>
        <v>-122932.47500000002</v>
      </c>
      <c r="J107" s="791">
        <v>-124113.58</v>
      </c>
      <c r="K107" s="1035"/>
      <c r="L107" s="1035"/>
      <c r="M107" s="99"/>
      <c r="N107" s="103"/>
      <c r="O107" s="1051">
        <f t="shared" si="107"/>
        <v>-1181.1049999999814</v>
      </c>
      <c r="P107" s="103"/>
      <c r="Q107" s="1035">
        <f t="shared" si="108"/>
        <v>-1181.1049999999814</v>
      </c>
      <c r="R107" s="791">
        <f t="shared" si="109"/>
        <v>-124113.58</v>
      </c>
      <c r="S107" s="791"/>
      <c r="T107" s="1035"/>
      <c r="U107" s="791"/>
      <c r="V107" s="791"/>
      <c r="W107" s="791"/>
      <c r="X107" s="791"/>
      <c r="Y107" s="1035"/>
      <c r="Z107" s="1035"/>
      <c r="AA107" s="1035"/>
      <c r="AB107" s="1035"/>
      <c r="AC107" s="1051">
        <f t="shared" si="110"/>
        <v>0</v>
      </c>
      <c r="AD107" s="1053">
        <f t="shared" si="111"/>
        <v>-124113.58</v>
      </c>
      <c r="AE107" s="27"/>
      <c r="AF107" s="27"/>
      <c r="AG107" s="27"/>
      <c r="AH107" s="27"/>
      <c r="AI107" s="27"/>
    </row>
    <row r="108" spans="1:35" ht="14.45" x14ac:dyDescent="0.3">
      <c r="A108" s="25" t="s">
        <v>373</v>
      </c>
      <c r="B108" s="68" t="s">
        <v>89</v>
      </c>
      <c r="C108" s="1079"/>
      <c r="D108" s="1079"/>
      <c r="E108" s="103">
        <v>-1271877.3041666665</v>
      </c>
      <c r="G108" s="36">
        <f t="shared" si="106"/>
        <v>-1271877.3041666665</v>
      </c>
      <c r="H108" s="36"/>
      <c r="I108" s="103">
        <f t="shared" si="112"/>
        <v>-1271877.3041666665</v>
      </c>
      <c r="J108" s="791">
        <v>-1296413.04</v>
      </c>
      <c r="K108" s="1035"/>
      <c r="L108" s="1035"/>
      <c r="M108" s="99"/>
      <c r="N108" s="103"/>
      <c r="O108" s="1051">
        <f t="shared" si="107"/>
        <v>-24535.735833333572</v>
      </c>
      <c r="P108" s="103"/>
      <c r="Q108" s="1035">
        <f t="shared" si="108"/>
        <v>-24535.735833333572</v>
      </c>
      <c r="R108" s="791">
        <f t="shared" si="109"/>
        <v>-1296413.04</v>
      </c>
      <c r="S108" s="791"/>
      <c r="T108" s="1035"/>
      <c r="U108" s="791"/>
      <c r="V108" s="791"/>
      <c r="W108" s="791"/>
      <c r="X108" s="791"/>
      <c r="Y108" s="1035"/>
      <c r="Z108" s="1035"/>
      <c r="AA108" s="1035"/>
      <c r="AB108" s="1035"/>
      <c r="AC108" s="1051">
        <f t="shared" si="110"/>
        <v>0</v>
      </c>
      <c r="AD108" s="1053">
        <f t="shared" si="111"/>
        <v>-1296413.04</v>
      </c>
      <c r="AE108" s="27"/>
      <c r="AF108" s="27"/>
      <c r="AG108" s="27"/>
      <c r="AH108" s="27"/>
      <c r="AI108" s="27"/>
    </row>
    <row r="109" spans="1:35" ht="14.45" x14ac:dyDescent="0.3">
      <c r="A109" s="25" t="s">
        <v>373</v>
      </c>
      <c r="B109" s="68" t="s">
        <v>90</v>
      </c>
      <c r="C109" s="1079"/>
      <c r="D109" s="1079"/>
      <c r="E109" s="103">
        <v>-1042700.8775000001</v>
      </c>
      <c r="G109" s="36">
        <f t="shared" si="106"/>
        <v>-1042700.8775000001</v>
      </c>
      <c r="H109" s="36"/>
      <c r="I109" s="103">
        <f t="shared" si="112"/>
        <v>-1042700.8775000001</v>
      </c>
      <c r="J109" s="791">
        <v>-1074725.69</v>
      </c>
      <c r="K109" s="1035"/>
      <c r="L109" s="1035"/>
      <c r="M109" s="99"/>
      <c r="N109" s="103"/>
      <c r="O109" s="1051">
        <f t="shared" si="107"/>
        <v>-32024.812499999884</v>
      </c>
      <c r="P109" s="103"/>
      <c r="Q109" s="1035">
        <f t="shared" si="108"/>
        <v>-32024.812499999884</v>
      </c>
      <c r="R109" s="791">
        <f t="shared" si="109"/>
        <v>-1074725.69</v>
      </c>
      <c r="S109" s="791"/>
      <c r="T109" s="1035"/>
      <c r="U109" s="791"/>
      <c r="V109" s="791"/>
      <c r="W109" s="791"/>
      <c r="X109" s="791"/>
      <c r="Y109" s="1035"/>
      <c r="Z109" s="1035"/>
      <c r="AA109" s="1035"/>
      <c r="AB109" s="1035"/>
      <c r="AC109" s="1051">
        <f t="shared" si="110"/>
        <v>0</v>
      </c>
      <c r="AD109" s="1053">
        <f t="shared" si="111"/>
        <v>-1074725.69</v>
      </c>
      <c r="AE109" s="27"/>
      <c r="AF109" s="27"/>
      <c r="AG109" s="27"/>
      <c r="AH109" s="27"/>
      <c r="AI109" s="27"/>
    </row>
    <row r="110" spans="1:35" ht="14.45" x14ac:dyDescent="0.3">
      <c r="A110" s="25" t="s">
        <v>373</v>
      </c>
      <c r="B110" s="72" t="s">
        <v>91</v>
      </c>
      <c r="C110" s="1079"/>
      <c r="D110" s="1079"/>
      <c r="E110" s="103">
        <v>-24143656.421250004</v>
      </c>
      <c r="G110" s="36">
        <f t="shared" si="106"/>
        <v>-24143656.421250004</v>
      </c>
      <c r="H110" s="36"/>
      <c r="I110" s="103">
        <f t="shared" si="112"/>
        <v>-24143656.421250004</v>
      </c>
      <c r="J110" s="791">
        <v>-24555618.670000002</v>
      </c>
      <c r="K110" s="1035"/>
      <c r="L110" s="1035"/>
      <c r="M110" s="99"/>
      <c r="N110" s="103"/>
      <c r="O110" s="1051">
        <f t="shared" si="107"/>
        <v>-411962.24874999747</v>
      </c>
      <c r="P110" s="103"/>
      <c r="Q110" s="1035">
        <f t="shared" si="108"/>
        <v>-411962.24874999747</v>
      </c>
      <c r="R110" s="791">
        <f t="shared" si="109"/>
        <v>-24555618.670000002</v>
      </c>
      <c r="S110" s="791"/>
      <c r="T110" s="1035"/>
      <c r="U110" s="791"/>
      <c r="V110" s="791"/>
      <c r="W110" s="791"/>
      <c r="X110" s="791"/>
      <c r="Y110" s="1035"/>
      <c r="Z110" s="1035"/>
      <c r="AA110" s="1035"/>
      <c r="AB110" s="1035"/>
      <c r="AC110" s="1051">
        <f t="shared" si="110"/>
        <v>0</v>
      </c>
      <c r="AD110" s="1053">
        <f t="shared" si="111"/>
        <v>-24555618.670000002</v>
      </c>
      <c r="AE110" s="27"/>
      <c r="AF110" s="27"/>
      <c r="AG110" s="27"/>
      <c r="AH110" s="27"/>
      <c r="AI110" s="27"/>
    </row>
    <row r="111" spans="1:35" ht="14.45" x14ac:dyDescent="0.3">
      <c r="A111" s="25" t="s">
        <v>373</v>
      </c>
      <c r="B111" s="72" t="s">
        <v>4983</v>
      </c>
      <c r="C111" s="1079"/>
      <c r="D111" s="1079"/>
      <c r="E111" s="103">
        <v>-13822.036841916668</v>
      </c>
      <c r="F111" s="102"/>
      <c r="G111" s="103">
        <f t="shared" si="106"/>
        <v>-13822.036841916668</v>
      </c>
      <c r="H111" s="103"/>
      <c r="I111" s="103">
        <f t="shared" si="112"/>
        <v>-13822.036841916668</v>
      </c>
      <c r="J111" s="791">
        <v>-331728.88420600002</v>
      </c>
      <c r="K111" s="1035"/>
      <c r="L111" s="1035"/>
      <c r="M111" s="99"/>
      <c r="N111" s="103"/>
      <c r="O111" s="1051">
        <f t="shared" si="107"/>
        <v>-317906.84736408334</v>
      </c>
      <c r="P111" s="103"/>
      <c r="Q111" s="1035">
        <f t="shared" si="108"/>
        <v>-317906.84736408334</v>
      </c>
      <c r="R111" s="791">
        <f t="shared" si="109"/>
        <v>-331728.88420600002</v>
      </c>
      <c r="S111" s="791"/>
      <c r="T111" s="1035"/>
      <c r="U111" s="791"/>
      <c r="V111" s="791"/>
      <c r="W111" s="791"/>
      <c r="X111" s="791"/>
      <c r="Y111" s="1035"/>
      <c r="Z111" s="1035"/>
      <c r="AA111" s="1035"/>
      <c r="AB111" s="1035"/>
      <c r="AC111" s="1051">
        <f t="shared" si="110"/>
        <v>0</v>
      </c>
      <c r="AD111" s="1053">
        <f t="shared" si="111"/>
        <v>-331728.88420600002</v>
      </c>
      <c r="AE111" s="27"/>
      <c r="AF111" s="27"/>
      <c r="AG111" s="27"/>
      <c r="AH111" s="27"/>
      <c r="AI111" s="27"/>
    </row>
    <row r="112" spans="1:35" ht="14.45" x14ac:dyDescent="0.3">
      <c r="A112" s="25" t="s">
        <v>373</v>
      </c>
      <c r="B112" s="68" t="s">
        <v>92</v>
      </c>
      <c r="E112" s="103">
        <v>-1942729.1872400001</v>
      </c>
      <c r="G112" s="36">
        <f t="shared" si="106"/>
        <v>-1942729.1872400001</v>
      </c>
      <c r="H112" s="36"/>
      <c r="I112" s="103">
        <f t="shared" si="112"/>
        <v>-1942729.1872400001</v>
      </c>
      <c r="J112" s="791">
        <v>-1526444.25926</v>
      </c>
      <c r="K112" s="1035"/>
      <c r="L112" s="1035"/>
      <c r="M112" s="99"/>
      <c r="N112" s="103"/>
      <c r="O112" s="1051">
        <f t="shared" si="107"/>
        <v>416284.92798000015</v>
      </c>
      <c r="P112" s="103"/>
      <c r="Q112" s="1035">
        <f t="shared" si="108"/>
        <v>416284.92798000015</v>
      </c>
      <c r="R112" s="791">
        <f t="shared" si="109"/>
        <v>-1526444.25926</v>
      </c>
      <c r="S112" s="791"/>
      <c r="T112" s="1035"/>
      <c r="U112" s="791"/>
      <c r="V112" s="791"/>
      <c r="W112" s="791"/>
      <c r="X112" s="791"/>
      <c r="Y112" s="1035"/>
      <c r="Z112" s="1035"/>
      <c r="AA112" s="1035"/>
      <c r="AB112" s="1035"/>
      <c r="AC112" s="1051">
        <f t="shared" si="110"/>
        <v>0</v>
      </c>
      <c r="AD112" s="1053">
        <f t="shared" si="111"/>
        <v>-1526444.25926</v>
      </c>
      <c r="AE112" s="27"/>
      <c r="AF112" s="27"/>
      <c r="AG112" s="27"/>
      <c r="AH112" s="27"/>
      <c r="AI112" s="27"/>
    </row>
    <row r="113" spans="1:35" ht="14.45" x14ac:dyDescent="0.3">
      <c r="A113" s="25" t="s">
        <v>373</v>
      </c>
      <c r="B113" s="68" t="s">
        <v>93</v>
      </c>
      <c r="E113" s="103">
        <v>-73207.601971625001</v>
      </c>
      <c r="G113" s="36">
        <f t="shared" si="106"/>
        <v>-73207.601971625001</v>
      </c>
      <c r="H113" s="36"/>
      <c r="I113" s="103">
        <f t="shared" si="112"/>
        <v>-73207.601971625001</v>
      </c>
      <c r="J113" s="791">
        <v>0</v>
      </c>
      <c r="K113" s="1035"/>
      <c r="L113" s="1035"/>
      <c r="M113" s="99"/>
      <c r="N113" s="103"/>
      <c r="O113" s="1051">
        <f t="shared" si="107"/>
        <v>73207.601971625001</v>
      </c>
      <c r="P113" s="103"/>
      <c r="Q113" s="1035">
        <f t="shared" si="108"/>
        <v>73207.601971625001</v>
      </c>
      <c r="R113" s="791">
        <f t="shared" si="109"/>
        <v>0</v>
      </c>
      <c r="S113" s="791"/>
      <c r="T113" s="1035"/>
      <c r="U113" s="791"/>
      <c r="V113" s="791"/>
      <c r="W113" s="791"/>
      <c r="X113" s="791"/>
      <c r="Y113" s="1035"/>
      <c r="Z113" s="1035"/>
      <c r="AA113" s="1035"/>
      <c r="AB113" s="1035"/>
      <c r="AC113" s="1051">
        <f t="shared" si="110"/>
        <v>0</v>
      </c>
      <c r="AD113" s="1053">
        <f t="shared" si="111"/>
        <v>0</v>
      </c>
      <c r="AE113" s="27"/>
      <c r="AF113" s="27"/>
      <c r="AG113" s="27"/>
      <c r="AH113" s="27"/>
      <c r="AI113" s="27"/>
    </row>
    <row r="114" spans="1:35" ht="14.45" x14ac:dyDescent="0.3">
      <c r="A114" s="25" t="s">
        <v>373</v>
      </c>
      <c r="B114" s="68" t="s">
        <v>94</v>
      </c>
      <c r="E114" s="103">
        <v>-27384.446718333333</v>
      </c>
      <c r="G114" s="36">
        <f t="shared" si="106"/>
        <v>-27384.446718333333</v>
      </c>
      <c r="H114" s="36"/>
      <c r="I114" s="103">
        <f t="shared" si="112"/>
        <v>-27384.446718333333</v>
      </c>
      <c r="J114" s="791">
        <v>0</v>
      </c>
      <c r="K114" s="1035"/>
      <c r="L114" s="1035"/>
      <c r="M114" s="99"/>
      <c r="N114" s="103"/>
      <c r="O114" s="1051">
        <f t="shared" si="107"/>
        <v>27384.446718333333</v>
      </c>
      <c r="P114" s="103"/>
      <c r="Q114" s="1035">
        <f t="shared" si="108"/>
        <v>27384.446718333333</v>
      </c>
      <c r="R114" s="791">
        <f t="shared" si="109"/>
        <v>0</v>
      </c>
      <c r="S114" s="791"/>
      <c r="T114" s="1035"/>
      <c r="U114" s="791"/>
      <c r="V114" s="791"/>
      <c r="W114" s="791"/>
      <c r="X114" s="791"/>
      <c r="Y114" s="1035"/>
      <c r="Z114" s="1035"/>
      <c r="AA114" s="1035"/>
      <c r="AB114" s="1035"/>
      <c r="AC114" s="1051">
        <f t="shared" si="110"/>
        <v>0</v>
      </c>
      <c r="AD114" s="1053">
        <f t="shared" si="111"/>
        <v>0</v>
      </c>
      <c r="AE114" s="27"/>
      <c r="AF114" s="27"/>
      <c r="AG114" s="27"/>
      <c r="AH114" s="27"/>
      <c r="AI114" s="27"/>
    </row>
    <row r="115" spans="1:35" ht="14.45" x14ac:dyDescent="0.3">
      <c r="A115" s="25" t="s">
        <v>373</v>
      </c>
      <c r="B115" s="68" t="s">
        <v>3168</v>
      </c>
      <c r="E115" s="103">
        <v>-273502.25605800003</v>
      </c>
      <c r="G115" s="36">
        <f t="shared" si="106"/>
        <v>-273502.25605800003</v>
      </c>
      <c r="H115" s="36"/>
      <c r="I115" s="103">
        <f t="shared" si="112"/>
        <v>-273502.25605800003</v>
      </c>
      <c r="J115" s="791">
        <v>-63904.115111999999</v>
      </c>
      <c r="K115" s="1035"/>
      <c r="L115" s="1035"/>
      <c r="M115" s="99"/>
      <c r="N115" s="103"/>
      <c r="O115" s="1051">
        <f t="shared" si="107"/>
        <v>209598.14094600003</v>
      </c>
      <c r="P115" s="103"/>
      <c r="Q115" s="1035">
        <f t="shared" si="108"/>
        <v>209598.14094600003</v>
      </c>
      <c r="R115" s="791">
        <f t="shared" si="109"/>
        <v>-63904.115111999999</v>
      </c>
      <c r="S115" s="791"/>
      <c r="T115" s="1035"/>
      <c r="U115" s="791"/>
      <c r="V115" s="791"/>
      <c r="W115" s="791"/>
      <c r="X115" s="791"/>
      <c r="Y115" s="1035"/>
      <c r="Z115" s="1035"/>
      <c r="AA115" s="1035"/>
      <c r="AB115" s="1035"/>
      <c r="AC115" s="1051">
        <f t="shared" si="110"/>
        <v>0</v>
      </c>
      <c r="AD115" s="1053">
        <f t="shared" si="111"/>
        <v>-63904.115111999999</v>
      </c>
      <c r="AE115" s="27"/>
      <c r="AF115" s="27"/>
      <c r="AG115" s="27"/>
      <c r="AH115" s="27"/>
      <c r="AI115" s="27"/>
    </row>
    <row r="116" spans="1:35" ht="14.45" x14ac:dyDescent="0.3">
      <c r="A116" s="25" t="s">
        <v>373</v>
      </c>
      <c r="B116" s="68" t="s">
        <v>95</v>
      </c>
      <c r="E116" s="103">
        <v>-39940.071945000003</v>
      </c>
      <c r="G116" s="36">
        <f t="shared" si="106"/>
        <v>-39940.071945000003</v>
      </c>
      <c r="H116" s="36"/>
      <c r="I116" s="103">
        <f t="shared" si="112"/>
        <v>-39940.071945000003</v>
      </c>
      <c r="J116" s="791">
        <v>-227918.60628600002</v>
      </c>
      <c r="K116" s="1035"/>
      <c r="L116" s="1035"/>
      <c r="M116" s="99"/>
      <c r="N116" s="103"/>
      <c r="O116" s="1051">
        <f t="shared" si="107"/>
        <v>-187978.53434100002</v>
      </c>
      <c r="P116" s="103"/>
      <c r="Q116" s="1035">
        <f t="shared" si="108"/>
        <v>-187978.53434100002</v>
      </c>
      <c r="R116" s="791">
        <f t="shared" si="109"/>
        <v>-227918.60628600002</v>
      </c>
      <c r="S116" s="791"/>
      <c r="T116" s="1035"/>
      <c r="U116" s="791"/>
      <c r="V116" s="791"/>
      <c r="W116" s="791"/>
      <c r="X116" s="791"/>
      <c r="Y116" s="1035"/>
      <c r="Z116" s="1035"/>
      <c r="AA116" s="1035"/>
      <c r="AB116" s="1035"/>
      <c r="AC116" s="1051">
        <f t="shared" si="110"/>
        <v>0</v>
      </c>
      <c r="AD116" s="1053">
        <f t="shared" si="111"/>
        <v>-227918.60628600002</v>
      </c>
      <c r="AE116" s="27"/>
      <c r="AF116" s="27"/>
      <c r="AG116" s="27"/>
      <c r="AH116" s="27"/>
      <c r="AI116" s="27"/>
    </row>
    <row r="117" spans="1:35" ht="14.45" x14ac:dyDescent="0.3">
      <c r="A117" s="25" t="s">
        <v>373</v>
      </c>
      <c r="B117" s="68" t="s">
        <v>96</v>
      </c>
      <c r="E117" s="103">
        <v>0</v>
      </c>
      <c r="G117" s="36">
        <f t="shared" si="106"/>
        <v>0</v>
      </c>
      <c r="H117" s="36"/>
      <c r="I117" s="103">
        <f t="shared" si="112"/>
        <v>0</v>
      </c>
      <c r="J117" s="791">
        <v>0</v>
      </c>
      <c r="K117" s="1035"/>
      <c r="L117" s="1035"/>
      <c r="M117" s="99"/>
      <c r="N117" s="103"/>
      <c r="O117" s="1051">
        <f t="shared" si="107"/>
        <v>0</v>
      </c>
      <c r="P117" s="103"/>
      <c r="Q117" s="1035">
        <f t="shared" si="108"/>
        <v>0</v>
      </c>
      <c r="R117" s="791">
        <f t="shared" si="109"/>
        <v>0</v>
      </c>
      <c r="S117" s="791"/>
      <c r="T117" s="1035"/>
      <c r="U117" s="791"/>
      <c r="V117" s="791"/>
      <c r="W117" s="791"/>
      <c r="X117" s="791"/>
      <c r="Y117" s="1035"/>
      <c r="Z117" s="1035"/>
      <c r="AA117" s="1035"/>
      <c r="AB117" s="1035"/>
      <c r="AC117" s="1051">
        <f t="shared" si="110"/>
        <v>0</v>
      </c>
      <c r="AD117" s="1053">
        <f t="shared" si="111"/>
        <v>0</v>
      </c>
      <c r="AE117" s="27"/>
      <c r="AF117" s="27"/>
      <c r="AG117" s="27"/>
      <c r="AH117" s="27"/>
      <c r="AI117" s="27"/>
    </row>
    <row r="118" spans="1:35" ht="14.45" x14ac:dyDescent="0.3">
      <c r="A118" s="25" t="s">
        <v>373</v>
      </c>
      <c r="B118" s="68" t="s">
        <v>97</v>
      </c>
      <c r="E118" s="103">
        <v>0</v>
      </c>
      <c r="G118" s="36">
        <f t="shared" si="106"/>
        <v>0</v>
      </c>
      <c r="H118" s="36"/>
      <c r="I118" s="103">
        <f t="shared" si="112"/>
        <v>0</v>
      </c>
      <c r="J118" s="791">
        <v>0</v>
      </c>
      <c r="K118" s="1035"/>
      <c r="L118" s="1035"/>
      <c r="M118" s="99"/>
      <c r="N118" s="103"/>
      <c r="O118" s="1051">
        <f t="shared" si="107"/>
        <v>0</v>
      </c>
      <c r="P118" s="103"/>
      <c r="Q118" s="1035">
        <f t="shared" si="108"/>
        <v>0</v>
      </c>
      <c r="R118" s="791">
        <f t="shared" si="109"/>
        <v>0</v>
      </c>
      <c r="S118" s="791"/>
      <c r="T118" s="1035"/>
      <c r="U118" s="791"/>
      <c r="V118" s="791"/>
      <c r="W118" s="791"/>
      <c r="X118" s="791"/>
      <c r="Y118" s="1035"/>
      <c r="Z118" s="1035"/>
      <c r="AA118" s="1035"/>
      <c r="AB118" s="1035"/>
      <c r="AC118" s="1051">
        <f t="shared" si="110"/>
        <v>0</v>
      </c>
      <c r="AD118" s="1053">
        <f t="shared" si="111"/>
        <v>0</v>
      </c>
      <c r="AE118" s="27"/>
      <c r="AF118" s="27"/>
      <c r="AG118" s="27"/>
      <c r="AH118" s="27"/>
      <c r="AI118" s="27"/>
    </row>
    <row r="119" spans="1:35" ht="14.45" x14ac:dyDescent="0.3">
      <c r="A119" s="69" t="s">
        <v>373</v>
      </c>
      <c r="B119" s="681" t="s">
        <v>98</v>
      </c>
      <c r="E119" s="96">
        <v>-376545.88444191677</v>
      </c>
      <c r="F119" s="49"/>
      <c r="G119" s="46">
        <f t="shared" si="106"/>
        <v>-376545.88444191677</v>
      </c>
      <c r="H119" s="46"/>
      <c r="I119" s="787">
        <f t="shared" si="112"/>
        <v>-376545.88444191677</v>
      </c>
      <c r="J119" s="792">
        <v>-314194.99434999999</v>
      </c>
      <c r="K119" s="1036"/>
      <c r="L119" s="1036"/>
      <c r="M119" s="100"/>
      <c r="N119" s="96"/>
      <c r="O119" s="1052">
        <f t="shared" si="107"/>
        <v>62350.890091916779</v>
      </c>
      <c r="P119" s="96"/>
      <c r="Q119" s="1036">
        <f t="shared" si="108"/>
        <v>62350.890091916779</v>
      </c>
      <c r="R119" s="792">
        <f t="shared" si="109"/>
        <v>-314194.99434999999</v>
      </c>
      <c r="S119" s="792"/>
      <c r="T119" s="1036"/>
      <c r="U119" s="792"/>
      <c r="V119" s="792"/>
      <c r="W119" s="792"/>
      <c r="X119" s="792"/>
      <c r="Y119" s="1036"/>
      <c r="Z119" s="1036"/>
      <c r="AA119" s="1036"/>
      <c r="AB119" s="1036"/>
      <c r="AC119" s="1052">
        <f t="shared" si="110"/>
        <v>0</v>
      </c>
      <c r="AD119" s="1052">
        <f t="shared" si="111"/>
        <v>-314194.99434999999</v>
      </c>
      <c r="AE119" s="27"/>
      <c r="AF119" s="27"/>
      <c r="AG119" s="27"/>
      <c r="AH119" s="27"/>
      <c r="AI119" s="27"/>
    </row>
    <row r="120" spans="1:35" ht="14.45" x14ac:dyDescent="0.3">
      <c r="A120" s="43"/>
      <c r="B120" s="68"/>
      <c r="E120" s="47">
        <f t="shared" ref="E120:AD120" si="113">SUM(E100:E119)</f>
        <v>-180463097.73605016</v>
      </c>
      <c r="F120" s="47">
        <f t="shared" si="113"/>
        <v>0</v>
      </c>
      <c r="G120" s="47">
        <f t="shared" si="113"/>
        <v>-180463097.73605016</v>
      </c>
      <c r="H120" s="47"/>
      <c r="I120" s="47">
        <f t="shared" si="113"/>
        <v>-180463097.73605016</v>
      </c>
      <c r="J120" s="765">
        <f t="shared" si="113"/>
        <v>-170725859.55921397</v>
      </c>
      <c r="K120" s="765"/>
      <c r="L120" s="765"/>
      <c r="M120" s="103">
        <f t="shared" si="113"/>
        <v>0</v>
      </c>
      <c r="N120" s="765">
        <f t="shared" ref="N120:P120" si="114">SUM(N100:N119)</f>
        <v>0</v>
      </c>
      <c r="O120" s="103">
        <f>SUM(O100:O119)</f>
        <v>9737238.1768361237</v>
      </c>
      <c r="P120" s="765">
        <f t="shared" si="114"/>
        <v>0</v>
      </c>
      <c r="Q120" s="103">
        <f t="shared" ref="Q120" si="115">SUM(Q100:Q119)</f>
        <v>9737238.1768361237</v>
      </c>
      <c r="R120" s="103">
        <f t="shared" si="113"/>
        <v>-170725859.55921397</v>
      </c>
      <c r="S120" s="103">
        <f t="shared" si="113"/>
        <v>0</v>
      </c>
      <c r="T120" s="103">
        <f t="shared" ref="T120" si="116">SUM(T100:T119)</f>
        <v>0</v>
      </c>
      <c r="U120" s="103">
        <f t="shared" si="113"/>
        <v>0</v>
      </c>
      <c r="V120" s="103">
        <f t="shared" si="113"/>
        <v>0</v>
      </c>
      <c r="W120" s="103">
        <f t="shared" si="113"/>
        <v>0</v>
      </c>
      <c r="X120" s="103">
        <f t="shared" si="113"/>
        <v>0</v>
      </c>
      <c r="Y120" s="103">
        <f t="shared" si="113"/>
        <v>0</v>
      </c>
      <c r="Z120" s="103">
        <f t="shared" si="113"/>
        <v>0</v>
      </c>
      <c r="AA120" s="103">
        <f t="shared" si="113"/>
        <v>0</v>
      </c>
      <c r="AB120" s="103">
        <f t="shared" si="113"/>
        <v>0</v>
      </c>
      <c r="AC120" s="103">
        <f t="shared" si="113"/>
        <v>0</v>
      </c>
      <c r="AD120" s="103">
        <f t="shared" si="113"/>
        <v>-170725859.55921397</v>
      </c>
      <c r="AE120" s="27"/>
      <c r="AF120" s="27"/>
      <c r="AG120" s="27"/>
      <c r="AH120" s="27"/>
      <c r="AI120" s="27"/>
    </row>
    <row r="121" spans="1:35" thickBot="1" x14ac:dyDescent="0.35">
      <c r="A121" s="43" t="s">
        <v>371</v>
      </c>
      <c r="B121" s="58" t="s">
        <v>3</v>
      </c>
      <c r="E121" s="59">
        <f t="shared" ref="E121:AD121" si="117">E120+E98+E90+E85+E69+E51+E38</f>
        <v>10572997558.31525</v>
      </c>
      <c r="F121" s="59">
        <f t="shared" si="117"/>
        <v>-530609.02619999647</v>
      </c>
      <c r="G121" s="59">
        <f t="shared" si="117"/>
        <v>10572466949.289051</v>
      </c>
      <c r="H121" s="59"/>
      <c r="I121" s="59">
        <f t="shared" si="117"/>
        <v>10572466949.289051</v>
      </c>
      <c r="J121" s="59">
        <f t="shared" si="117"/>
        <v>10898545826.028585</v>
      </c>
      <c r="K121" s="59">
        <f t="shared" si="117"/>
        <v>0</v>
      </c>
      <c r="L121" s="59">
        <f t="shared" si="117"/>
        <v>0</v>
      </c>
      <c r="M121" s="59">
        <f t="shared" si="117"/>
        <v>0</v>
      </c>
      <c r="N121" s="59">
        <f t="shared" ref="N121:P121" si="118">N120+N98+N90+N85+N69+N51+N38</f>
        <v>-4539000</v>
      </c>
      <c r="O121" s="59">
        <f>O120+O98+O90+O85+O69+O51+O38</f>
        <v>326078876.73953599</v>
      </c>
      <c r="P121" s="59">
        <f t="shared" si="118"/>
        <v>0</v>
      </c>
      <c r="Q121" s="59">
        <f t="shared" ref="Q121" si="119">Q120+Q98+Q90+Q85+Q69+Q51+Q38</f>
        <v>321539876.73953599</v>
      </c>
      <c r="R121" s="59">
        <f t="shared" si="117"/>
        <v>10894006826.028585</v>
      </c>
      <c r="S121" s="59">
        <f t="shared" si="117"/>
        <v>-16990239.199999999</v>
      </c>
      <c r="T121" s="59">
        <f t="shared" ref="T121" si="120">T120+T98+T90+T85+T69+T51+T38</f>
        <v>0</v>
      </c>
      <c r="U121" s="59">
        <f t="shared" si="117"/>
        <v>24644867.610000003</v>
      </c>
      <c r="V121" s="59">
        <f t="shared" si="117"/>
        <v>0</v>
      </c>
      <c r="W121" s="59">
        <f t="shared" si="117"/>
        <v>0</v>
      </c>
      <c r="X121" s="59">
        <f t="shared" si="117"/>
        <v>21484686.755701002</v>
      </c>
      <c r="Y121" s="59">
        <f t="shared" si="117"/>
        <v>9659116.8499999996</v>
      </c>
      <c r="Z121" s="59">
        <f t="shared" si="117"/>
        <v>13639436.149999999</v>
      </c>
      <c r="AA121" s="59">
        <f t="shared" si="117"/>
        <v>6817570</v>
      </c>
      <c r="AB121" s="59">
        <f t="shared" si="117"/>
        <v>12619474.160000008</v>
      </c>
      <c r="AC121" s="59">
        <f t="shared" si="117"/>
        <v>71874912.325701028</v>
      </c>
      <c r="AD121" s="59">
        <f t="shared" si="117"/>
        <v>10965881738.354286</v>
      </c>
      <c r="AE121" s="67"/>
      <c r="AF121" s="67"/>
      <c r="AG121" s="67"/>
      <c r="AH121" s="67"/>
      <c r="AI121" s="67"/>
    </row>
    <row r="122" spans="1:35" thickTop="1" x14ac:dyDescent="0.3">
      <c r="B122" s="684"/>
      <c r="E122" s="36"/>
      <c r="G122" s="682"/>
      <c r="H122" s="682"/>
      <c r="I122" s="682"/>
      <c r="J122" s="682"/>
      <c r="K122" s="682"/>
      <c r="L122" s="682"/>
      <c r="M122" s="682"/>
      <c r="N122" s="682"/>
      <c r="O122" s="682"/>
      <c r="P122" s="682"/>
      <c r="Q122" s="682"/>
      <c r="R122" s="682"/>
      <c r="S122" s="682"/>
      <c r="T122" s="682"/>
      <c r="U122" s="682"/>
      <c r="V122" s="682"/>
      <c r="W122" s="682"/>
      <c r="X122" s="682"/>
      <c r="Y122" s="682"/>
      <c r="Z122" s="682"/>
      <c r="AA122" s="682"/>
      <c r="AB122" s="682"/>
      <c r="AC122" s="44">
        <v>0</v>
      </c>
      <c r="AD122" s="27"/>
      <c r="AE122" s="27"/>
      <c r="AF122" s="27"/>
      <c r="AG122" s="27"/>
      <c r="AH122" s="27"/>
      <c r="AI122" s="114"/>
    </row>
    <row r="123" spans="1:35" ht="14.45" x14ac:dyDescent="0.3">
      <c r="A123" s="43" t="s">
        <v>371</v>
      </c>
      <c r="B123" s="22" t="s">
        <v>2</v>
      </c>
      <c r="E123" s="36"/>
      <c r="G123" s="36"/>
      <c r="H123" s="36"/>
      <c r="I123" s="36"/>
      <c r="J123" s="36"/>
      <c r="K123" s="103"/>
      <c r="L123" s="103"/>
      <c r="M123" s="103"/>
      <c r="N123" s="103"/>
      <c r="O123" s="36"/>
      <c r="P123" s="103"/>
      <c r="Q123" s="103"/>
      <c r="R123" s="103"/>
      <c r="S123" s="103"/>
      <c r="T123" s="103"/>
      <c r="U123" s="103"/>
      <c r="V123" s="103"/>
      <c r="W123" s="103"/>
      <c r="X123" s="103"/>
      <c r="Y123" s="103"/>
      <c r="Z123" s="103"/>
      <c r="AA123" s="103"/>
      <c r="AB123" s="103"/>
      <c r="AC123" s="103"/>
      <c r="AD123" s="27"/>
      <c r="AE123" s="27"/>
      <c r="AF123" s="27"/>
      <c r="AG123" s="27"/>
      <c r="AH123" s="27"/>
      <c r="AI123" s="27"/>
    </row>
    <row r="124" spans="1:35" ht="14.45" x14ac:dyDescent="0.3">
      <c r="A124" s="43" t="s">
        <v>371</v>
      </c>
      <c r="B124" s="21" t="s">
        <v>5</v>
      </c>
      <c r="E124" s="36"/>
      <c r="G124" s="36"/>
      <c r="H124" s="36"/>
      <c r="I124" s="36"/>
      <c r="J124" s="36"/>
      <c r="K124" s="103"/>
      <c r="L124" s="103"/>
      <c r="M124" s="103"/>
      <c r="N124" s="103"/>
      <c r="O124" s="36"/>
      <c r="P124" s="103"/>
      <c r="Q124" s="103"/>
      <c r="R124" s="103"/>
      <c r="S124" s="103"/>
      <c r="T124" s="103"/>
      <c r="U124" s="103"/>
      <c r="V124" s="103"/>
      <c r="W124" s="103"/>
      <c r="X124" s="103"/>
      <c r="Y124" s="103"/>
      <c r="Z124" s="103"/>
      <c r="AA124" s="103"/>
      <c r="AB124" s="103"/>
      <c r="AC124" s="103"/>
      <c r="AD124" s="27"/>
      <c r="AE124" s="27"/>
      <c r="AF124" s="27"/>
      <c r="AG124" s="27"/>
      <c r="AH124" s="27"/>
      <c r="AI124" s="27"/>
    </row>
    <row r="125" spans="1:35" ht="14.45" collapsed="1" x14ac:dyDescent="0.3">
      <c r="A125" s="43" t="s">
        <v>371</v>
      </c>
      <c r="B125" s="21" t="s">
        <v>7</v>
      </c>
      <c r="C125" s="1078" t="str">
        <f t="shared" ref="C125:C131" si="121">"E"&amp;LEFT(TRIM($B125),3)</f>
        <v>E310</v>
      </c>
      <c r="D125" s="1078" t="str">
        <f t="shared" ref="D125:D131" si="122">"C"&amp;LEFT(TRIM($B125),3)</f>
        <v>C310</v>
      </c>
      <c r="E125" s="103">
        <v>0</v>
      </c>
      <c r="G125" s="36">
        <f t="shared" ref="G125:G134" si="123">SUM(E125:F125)</f>
        <v>0</v>
      </c>
      <c r="H125" s="36"/>
      <c r="I125" s="36">
        <f>SUM(G125:H125)</f>
        <v>0</v>
      </c>
      <c r="J125" s="36">
        <v>0</v>
      </c>
      <c r="K125" s="1073">
        <f>-SUMPRODUCT(('[5]4 RB by FERC'!$I$1:$I$200=LEFT(C125,4))+('[5]4 RB by FERC'!$I$1:$I$200=LEFT(D125,4)),'[5]4 RB by FERC'!$L$1:$L$200,--('[5]4 RB by FERC'!$H$1:$H$200=403))</f>
        <v>0</v>
      </c>
      <c r="L125" s="1073">
        <f>-SUMPRODUCT(('[5]4 RB by FERC'!$I$1:$I$200=LEFT(C125,4))+('[5]4 RB by FERC'!$I$1:$I$200=LEFT(D125,4)),'[5]4 RB by FERC'!$L$1:$L$200,--('[5]4 RB by FERC'!$H$1:$H$200=404))</f>
        <v>0</v>
      </c>
      <c r="M125" s="103"/>
      <c r="N125" s="103"/>
      <c r="O125" s="1051">
        <f t="shared" ref="O125:O134" si="124">J125-I125</f>
        <v>0</v>
      </c>
      <c r="P125" s="103"/>
      <c r="Q125" s="1035">
        <f t="shared" ref="Q125:Q134" si="125">SUM(M125:P125)</f>
        <v>0</v>
      </c>
      <c r="R125" s="791">
        <f t="shared" ref="R125:R134" si="126">G125+Q125</f>
        <v>0</v>
      </c>
      <c r="S125" s="791"/>
      <c r="T125" s="1035"/>
      <c r="U125" s="791"/>
      <c r="V125" s="791"/>
      <c r="W125" s="791"/>
      <c r="X125" s="791"/>
      <c r="Y125" s="1035"/>
      <c r="Z125" s="1035"/>
      <c r="AA125" s="1035"/>
      <c r="AB125" s="1035"/>
      <c r="AC125" s="1051">
        <f t="shared" ref="AC125:AC134" si="127">SUM(S125:AB125)</f>
        <v>0</v>
      </c>
      <c r="AD125" s="1053">
        <f t="shared" ref="AD125:AD134" si="128">AC125+R125</f>
        <v>0</v>
      </c>
      <c r="AE125" s="27"/>
      <c r="AF125" s="27"/>
      <c r="AG125" s="27"/>
      <c r="AH125" s="27"/>
      <c r="AI125" s="27"/>
    </row>
    <row r="126" spans="1:35" ht="14.45" collapsed="1" x14ac:dyDescent="0.3">
      <c r="A126" s="43" t="s">
        <v>371</v>
      </c>
      <c r="B126" s="21" t="s">
        <v>8</v>
      </c>
      <c r="C126" s="1078" t="str">
        <f t="shared" si="121"/>
        <v>E311</v>
      </c>
      <c r="D126" s="1078" t="str">
        <f t="shared" si="122"/>
        <v>C311</v>
      </c>
      <c r="E126" s="103">
        <v>-134719547</v>
      </c>
      <c r="G126" s="36">
        <f t="shared" si="123"/>
        <v>-134719547</v>
      </c>
      <c r="H126" s="36"/>
      <c r="I126" s="36">
        <f t="shared" ref="I126:I134" si="129">SUM(G126:H126)</f>
        <v>-134719547</v>
      </c>
      <c r="J126" s="99">
        <v>-133993000</v>
      </c>
      <c r="K126" s="1073">
        <f>-SUMPRODUCT(('[5]4 RB by FERC'!$I$1:$I$200=LEFT(C126,4))+('[5]4 RB by FERC'!$I$1:$I$200=LEFT(D126,4)),'[5]4 RB by FERC'!$L$1:$L$200,--('[5]4 RB by FERC'!$H$1:$H$200=403))</f>
        <v>12706.74</v>
      </c>
      <c r="L126" s="1073">
        <f>-SUMPRODUCT(('[5]4 RB by FERC'!$I$1:$I$200=LEFT(C126,4))+('[5]4 RB by FERC'!$I$1:$I$200=LEFT(D126,4)),'[5]4 RB by FERC'!$L$1:$L$200,--('[5]4 RB by FERC'!$H$1:$H$200=404))</f>
        <v>0</v>
      </c>
      <c r="M126" s="99">
        <f>K126+L126</f>
        <v>12706.74</v>
      </c>
      <c r="N126" s="103"/>
      <c r="O126" s="1051">
        <f t="shared" si="124"/>
        <v>726547</v>
      </c>
      <c r="P126" s="103">
        <f>-SUMPRODUCT(--('[6]Depr Exp 2019 GRC Annual'!$A$4:$A$18=LEFT(C126,4)),'[6]Depr Exp 2019 GRC Annual'!$I$4:$I$18)</f>
        <v>-2866625.1795034162</v>
      </c>
      <c r="Q126" s="1035">
        <f t="shared" si="125"/>
        <v>-2127371.4395034164</v>
      </c>
      <c r="R126" s="791">
        <f t="shared" si="126"/>
        <v>-136846918.43950343</v>
      </c>
      <c r="S126" s="791"/>
      <c r="T126" s="1035"/>
      <c r="U126" s="791"/>
      <c r="V126" s="791"/>
      <c r="W126" s="791"/>
      <c r="X126" s="791"/>
      <c r="Y126" s="1035"/>
      <c r="Z126" s="1035"/>
      <c r="AA126" s="1035"/>
      <c r="AB126" s="1035"/>
      <c r="AC126" s="1051">
        <f t="shared" si="127"/>
        <v>0</v>
      </c>
      <c r="AD126" s="1053">
        <f t="shared" si="128"/>
        <v>-136846918.43950343</v>
      </c>
      <c r="AE126" s="27"/>
      <c r="AF126" s="27"/>
      <c r="AG126" s="27"/>
      <c r="AH126" s="27"/>
      <c r="AI126" s="27"/>
    </row>
    <row r="127" spans="1:35" ht="14.45" collapsed="1" x14ac:dyDescent="0.3">
      <c r="A127" s="43" t="s">
        <v>371</v>
      </c>
      <c r="B127" s="21" t="s">
        <v>9</v>
      </c>
      <c r="C127" s="1078" t="str">
        <f t="shared" si="121"/>
        <v>E312</v>
      </c>
      <c r="D127" s="1078" t="str">
        <f t="shared" si="122"/>
        <v>C312</v>
      </c>
      <c r="E127" s="103">
        <v>-433974288</v>
      </c>
      <c r="G127" s="36">
        <f t="shared" si="123"/>
        <v>-433974288</v>
      </c>
      <c r="H127" s="36"/>
      <c r="I127" s="36">
        <f t="shared" si="129"/>
        <v>-433974288</v>
      </c>
      <c r="J127" s="99">
        <v>-444772000</v>
      </c>
      <c r="K127" s="1073">
        <f>-SUMPRODUCT(('[5]4 RB by FERC'!$I$1:$I$200=LEFT(C127,4))+('[5]4 RB by FERC'!$I$1:$I$200=LEFT(D127,4)),'[5]4 RB by FERC'!$L$1:$L$200,--('[5]4 RB by FERC'!$H$1:$H$200=403))</f>
        <v>-27599.24</v>
      </c>
      <c r="L127" s="1073">
        <f>-SUMPRODUCT(('[5]4 RB by FERC'!$I$1:$I$200=LEFT(C127,4))+('[5]4 RB by FERC'!$I$1:$I$200=LEFT(D127,4)),'[5]4 RB by FERC'!$L$1:$L$200,--('[5]4 RB by FERC'!$H$1:$H$200=404))</f>
        <v>0</v>
      </c>
      <c r="M127" s="1035">
        <f t="shared" ref="M127:M134" si="130">K127+L127</f>
        <v>-27599.24</v>
      </c>
      <c r="N127" s="103"/>
      <c r="O127" s="1051">
        <f t="shared" si="124"/>
        <v>-10797712</v>
      </c>
      <c r="P127" s="103">
        <f>-SUMPRODUCT(--('[6]Depr Exp 2019 GRC Annual'!$A$4:$A$18=LEFT(C127,4)),'[6]Depr Exp 2019 GRC Annual'!$I$4:$I$18)</f>
        <v>-9573646.3208770007</v>
      </c>
      <c r="Q127" s="1035">
        <f t="shared" si="125"/>
        <v>-20398957.560877003</v>
      </c>
      <c r="R127" s="791">
        <f t="shared" si="126"/>
        <v>-454373245.56087703</v>
      </c>
      <c r="S127" s="791"/>
      <c r="T127" s="1035"/>
      <c r="U127" s="791"/>
      <c r="V127" s="791"/>
      <c r="W127" s="791"/>
      <c r="X127" s="791"/>
      <c r="Y127" s="1035"/>
      <c r="Z127" s="1035"/>
      <c r="AA127" s="1035"/>
      <c r="AB127" s="1035"/>
      <c r="AC127" s="1051">
        <f t="shared" si="127"/>
        <v>0</v>
      </c>
      <c r="AD127" s="1053">
        <f t="shared" si="128"/>
        <v>-454373245.56087703</v>
      </c>
      <c r="AE127" s="27"/>
      <c r="AF127" s="27"/>
      <c r="AG127" s="27"/>
      <c r="AH127" s="27"/>
      <c r="AI127" s="27"/>
    </row>
    <row r="128" spans="1:35" ht="14.45" collapsed="1" x14ac:dyDescent="0.3">
      <c r="A128" s="43" t="s">
        <v>371</v>
      </c>
      <c r="B128" s="21" t="s">
        <v>10</v>
      </c>
      <c r="C128" s="1078" t="str">
        <f t="shared" si="121"/>
        <v>E314</v>
      </c>
      <c r="D128" s="1078" t="str">
        <f t="shared" si="122"/>
        <v>C314</v>
      </c>
      <c r="E128" s="103">
        <v>-195384650</v>
      </c>
      <c r="G128" s="36">
        <f t="shared" si="123"/>
        <v>-195384650</v>
      </c>
      <c r="H128" s="36"/>
      <c r="I128" s="36">
        <f t="shared" si="129"/>
        <v>-195384650</v>
      </c>
      <c r="J128" s="99">
        <v>-200848000</v>
      </c>
      <c r="K128" s="1073">
        <f>-SUMPRODUCT(('[5]4 RB by FERC'!$I$1:$I$200=LEFT(C128,4))+('[5]4 RB by FERC'!$I$1:$I$200=LEFT(D128,4)),'[5]4 RB by FERC'!$L$1:$L$200,--('[5]4 RB by FERC'!$H$1:$H$200=403))</f>
        <v>-51124.15</v>
      </c>
      <c r="L128" s="1073">
        <f>-SUMPRODUCT(('[5]4 RB by FERC'!$I$1:$I$200=LEFT(C128,4))+('[5]4 RB by FERC'!$I$1:$I$200=LEFT(D128,4)),'[5]4 RB by FERC'!$L$1:$L$200,--('[5]4 RB by FERC'!$H$1:$H$200=404))</f>
        <v>0</v>
      </c>
      <c r="M128" s="1035">
        <f t="shared" si="130"/>
        <v>-51124.15</v>
      </c>
      <c r="N128" s="103"/>
      <c r="O128" s="1051">
        <f t="shared" si="124"/>
        <v>-5463350</v>
      </c>
      <c r="P128" s="103">
        <f>-SUMPRODUCT(--('[6]Depr Exp 2019 GRC Annual'!$A$4:$A$18=LEFT(C128,4)),'[6]Depr Exp 2019 GRC Annual'!$I$4:$I$18)</f>
        <v>-3124135.8488790002</v>
      </c>
      <c r="Q128" s="1035">
        <f t="shared" si="125"/>
        <v>-8638609.9988790005</v>
      </c>
      <c r="R128" s="791">
        <f t="shared" si="126"/>
        <v>-204023259.99887902</v>
      </c>
      <c r="S128" s="791"/>
      <c r="T128" s="1035"/>
      <c r="U128" s="791"/>
      <c r="V128" s="791"/>
      <c r="W128" s="791"/>
      <c r="X128" s="791"/>
      <c r="Y128" s="1035"/>
      <c r="Z128" s="1035"/>
      <c r="AA128" s="1035"/>
      <c r="AB128" s="1035"/>
      <c r="AC128" s="1051">
        <f t="shared" si="127"/>
        <v>0</v>
      </c>
      <c r="AD128" s="1053">
        <f t="shared" si="128"/>
        <v>-204023259.99887902</v>
      </c>
      <c r="AE128" s="27"/>
      <c r="AF128" s="27"/>
      <c r="AG128" s="27"/>
      <c r="AH128" s="27"/>
      <c r="AI128" s="27"/>
    </row>
    <row r="129" spans="1:35" ht="14.45" collapsed="1" x14ac:dyDescent="0.3">
      <c r="A129" s="43" t="s">
        <v>371</v>
      </c>
      <c r="B129" s="21" t="s">
        <v>11</v>
      </c>
      <c r="C129" s="1078" t="str">
        <f t="shared" si="121"/>
        <v>E315</v>
      </c>
      <c r="D129" s="1078" t="str">
        <f t="shared" si="122"/>
        <v>C315</v>
      </c>
      <c r="E129" s="103">
        <v>-31520708</v>
      </c>
      <c r="G129" s="36">
        <f t="shared" si="123"/>
        <v>-31520708</v>
      </c>
      <c r="H129" s="36"/>
      <c r="I129" s="36">
        <f t="shared" si="129"/>
        <v>-31520708</v>
      </c>
      <c r="J129" s="99">
        <v>-32239000</v>
      </c>
      <c r="K129" s="1073">
        <f>-SUMPRODUCT(('[5]4 RB by FERC'!$I$1:$I$200=LEFT(C129,4))+('[5]4 RB by FERC'!$I$1:$I$200=LEFT(D129,4)),'[5]4 RB by FERC'!$L$1:$L$200,--('[5]4 RB by FERC'!$H$1:$H$200=403))</f>
        <v>-1648.7199999999998</v>
      </c>
      <c r="L129" s="1073">
        <f>-SUMPRODUCT(('[5]4 RB by FERC'!$I$1:$I$200=LEFT(C129,4))+('[5]4 RB by FERC'!$I$1:$I$200=LEFT(D129,4)),'[5]4 RB by FERC'!$L$1:$L$200,--('[5]4 RB by FERC'!$H$1:$H$200=404))</f>
        <v>0</v>
      </c>
      <c r="M129" s="1035">
        <f t="shared" si="130"/>
        <v>-1648.7199999999998</v>
      </c>
      <c r="N129" s="103"/>
      <c r="O129" s="1051">
        <f t="shared" si="124"/>
        <v>-718292</v>
      </c>
      <c r="P129" s="103">
        <f>-SUMPRODUCT(--('[6]Depr Exp 2019 GRC Annual'!$A$4:$A$18=LEFT(C129,4)),'[6]Depr Exp 2019 GRC Annual'!$I$4:$I$18)</f>
        <v>-707384.20425400021</v>
      </c>
      <c r="Q129" s="1035">
        <f t="shared" si="125"/>
        <v>-1427324.9242540002</v>
      </c>
      <c r="R129" s="791">
        <f t="shared" si="126"/>
        <v>-32948032.924254</v>
      </c>
      <c r="S129" s="791"/>
      <c r="T129" s="1035"/>
      <c r="U129" s="791"/>
      <c r="V129" s="791"/>
      <c r="W129" s="791"/>
      <c r="X129" s="791"/>
      <c r="Y129" s="1035"/>
      <c r="Z129" s="1035"/>
      <c r="AA129" s="1035"/>
      <c r="AB129" s="1035"/>
      <c r="AC129" s="1051">
        <f t="shared" si="127"/>
        <v>0</v>
      </c>
      <c r="AD129" s="1053">
        <f t="shared" si="128"/>
        <v>-32948032.924254</v>
      </c>
      <c r="AE129" s="27"/>
      <c r="AF129" s="27"/>
      <c r="AG129" s="27"/>
      <c r="AH129" s="27"/>
      <c r="AI129" s="27"/>
    </row>
    <row r="130" spans="1:35" ht="14.45" collapsed="1" x14ac:dyDescent="0.3">
      <c r="A130" s="43" t="s">
        <v>371</v>
      </c>
      <c r="B130" s="21" t="s">
        <v>12</v>
      </c>
      <c r="C130" s="1078" t="str">
        <f t="shared" si="121"/>
        <v>E316</v>
      </c>
      <c r="D130" s="1078" t="str">
        <f t="shared" si="122"/>
        <v>C316</v>
      </c>
      <c r="E130" s="103">
        <v>-10953867</v>
      </c>
      <c r="G130" s="36">
        <f t="shared" si="123"/>
        <v>-10953867</v>
      </c>
      <c r="H130" s="36"/>
      <c r="I130" s="36">
        <f t="shared" si="129"/>
        <v>-10953867</v>
      </c>
      <c r="J130" s="99">
        <v>-11293000</v>
      </c>
      <c r="K130" s="1073">
        <f>-SUMPRODUCT(('[5]4 RB by FERC'!$I$1:$I$200=LEFT(C130,4))+('[5]4 RB by FERC'!$I$1:$I$200=LEFT(D130,4)),'[5]4 RB by FERC'!$L$1:$L$200,--('[5]4 RB by FERC'!$H$1:$H$200=403))</f>
        <v>80.400000000000006</v>
      </c>
      <c r="L130" s="1073">
        <f>-SUMPRODUCT(('[5]4 RB by FERC'!$I$1:$I$200=LEFT(C130,4))+('[5]4 RB by FERC'!$I$1:$I$200=LEFT(D130,4)),'[5]4 RB by FERC'!$L$1:$L$200,--('[5]4 RB by FERC'!$H$1:$H$200=404))</f>
        <v>0</v>
      </c>
      <c r="M130" s="1035">
        <f t="shared" si="130"/>
        <v>80.400000000000006</v>
      </c>
      <c r="N130" s="103"/>
      <c r="O130" s="1051">
        <f t="shared" si="124"/>
        <v>-339133</v>
      </c>
      <c r="P130" s="103">
        <f>-SUMPRODUCT(--('[6]Depr Exp 2019 GRC Annual'!$A$4:$A$18=LEFT(C130,4)),'[6]Depr Exp 2019 GRC Annual'!$I$4:$I$18)</f>
        <v>-173591.56414000003</v>
      </c>
      <c r="Q130" s="1035">
        <f t="shared" si="125"/>
        <v>-512644.16414000001</v>
      </c>
      <c r="R130" s="791">
        <f t="shared" si="126"/>
        <v>-11466511.164140001</v>
      </c>
      <c r="S130" s="791"/>
      <c r="T130" s="1035"/>
      <c r="U130" s="791"/>
      <c r="V130" s="791"/>
      <c r="W130" s="791"/>
      <c r="X130" s="791"/>
      <c r="Y130" s="1035"/>
      <c r="Z130" s="1035"/>
      <c r="AA130" s="1035"/>
      <c r="AB130" s="1035"/>
      <c r="AC130" s="1051">
        <f t="shared" si="127"/>
        <v>0</v>
      </c>
      <c r="AD130" s="1053">
        <f t="shared" si="128"/>
        <v>-11466511.164140001</v>
      </c>
      <c r="AE130" s="27"/>
      <c r="AF130" s="27"/>
      <c r="AG130" s="27"/>
      <c r="AH130" s="27"/>
      <c r="AI130" s="27"/>
    </row>
    <row r="131" spans="1:35" ht="14.45" collapsed="1" x14ac:dyDescent="0.3">
      <c r="A131" s="43" t="s">
        <v>371</v>
      </c>
      <c r="B131" s="21" t="s">
        <v>13</v>
      </c>
      <c r="C131" s="1078" t="str">
        <f t="shared" si="121"/>
        <v>E317</v>
      </c>
      <c r="D131" s="1078" t="str">
        <f t="shared" si="122"/>
        <v>C317</v>
      </c>
      <c r="E131" s="27">
        <v>-16023159</v>
      </c>
      <c r="F131" s="65"/>
      <c r="G131" s="27">
        <f t="shared" si="123"/>
        <v>-16023159</v>
      </c>
      <c r="H131" s="27"/>
      <c r="I131" s="27">
        <f t="shared" si="129"/>
        <v>-16023159</v>
      </c>
      <c r="J131" s="119">
        <v>-23714000</v>
      </c>
      <c r="K131" s="1073">
        <f>-SUMPRODUCT(('[5]4 RB by FERC'!$I$1:$I$200=LEFT(C131,4))+('[5]4 RB by FERC'!$I$1:$I$200=LEFT(D131,4)),'[5]4 RB by FERC'!$L$1:$L$200,--('[5]4 RB by FERC'!$H$1:$H$200=403))</f>
        <v>0</v>
      </c>
      <c r="L131" s="1073">
        <f>-SUMPRODUCT(('[5]4 RB by FERC'!$I$1:$I$200=LEFT(C131,4))+('[5]4 RB by FERC'!$I$1:$I$200=LEFT(D131,4)),'[5]4 RB by FERC'!$L$1:$L$200,--('[5]4 RB by FERC'!$H$1:$H$200=404))</f>
        <v>0</v>
      </c>
      <c r="M131" s="1035">
        <v>-98652</v>
      </c>
      <c r="N131" s="27"/>
      <c r="O131" s="1051">
        <f t="shared" si="124"/>
        <v>-7690841</v>
      </c>
      <c r="P131" s="103">
        <f>-SUMPRODUCT(--('[6]Depr Exp 2019 GRC Annual'!$A$4:$A$18=LEFT(C131,4)),'[6]Depr Exp 2019 GRC Annual'!$I$4:$I$18)</f>
        <v>0</v>
      </c>
      <c r="Q131" s="1035">
        <f t="shared" si="125"/>
        <v>-7789493</v>
      </c>
      <c r="R131" s="791">
        <f t="shared" si="126"/>
        <v>-23812652</v>
      </c>
      <c r="S131" s="791"/>
      <c r="T131" s="1035"/>
      <c r="U131" s="791"/>
      <c r="V131" s="791"/>
      <c r="W131" s="791"/>
      <c r="X131" s="791"/>
      <c r="Y131" s="1035"/>
      <c r="Z131" s="1035"/>
      <c r="AA131" s="1035"/>
      <c r="AB131" s="1035"/>
      <c r="AC131" s="1051">
        <f t="shared" si="127"/>
        <v>0</v>
      </c>
      <c r="AD131" s="1053">
        <f t="shared" si="128"/>
        <v>-23812652</v>
      </c>
      <c r="AE131" s="27"/>
      <c r="AF131" s="27"/>
      <c r="AG131" s="27"/>
      <c r="AH131" s="27"/>
      <c r="AI131" s="27"/>
    </row>
    <row r="132" spans="1:35" ht="14.45" x14ac:dyDescent="0.3">
      <c r="A132" s="25" t="s">
        <v>373</v>
      </c>
      <c r="B132" s="68" t="s">
        <v>4996</v>
      </c>
      <c r="E132" s="27">
        <v>-95934500</v>
      </c>
      <c r="F132" s="102"/>
      <c r="G132" s="27">
        <f t="shared" si="123"/>
        <v>-95934500</v>
      </c>
      <c r="H132" s="27"/>
      <c r="I132" s="27">
        <f t="shared" si="129"/>
        <v>-95934500</v>
      </c>
      <c r="J132" s="119">
        <v>-95934500</v>
      </c>
      <c r="K132" s="1073">
        <f>-SUMPRODUCT(('[5]4 RB by FERC'!$I$1:$I$200=LEFT(C132,4))+('[5]4 RB by FERC'!$I$1:$I$200=LEFT(D132,4)),'[5]4 RB by FERC'!$L$1:$L$200,--('[5]4 RB by FERC'!$H$1:$H$200=403))</f>
        <v>0</v>
      </c>
      <c r="L132" s="1073">
        <f>-SUMPRODUCT(('[5]4 RB by FERC'!$I$1:$I$200=LEFT(C132,4))+('[5]4 RB by FERC'!$I$1:$I$200=LEFT(D132,4)),'[5]4 RB by FERC'!$L$1:$L$200,--('[5]4 RB by FERC'!$H$1:$H$200=404))</f>
        <v>0</v>
      </c>
      <c r="M132" s="1035">
        <f t="shared" si="130"/>
        <v>0</v>
      </c>
      <c r="N132" s="27"/>
      <c r="O132" s="1051">
        <f t="shared" si="124"/>
        <v>0</v>
      </c>
      <c r="P132" s="103"/>
      <c r="Q132" s="1035">
        <f t="shared" si="125"/>
        <v>0</v>
      </c>
      <c r="R132" s="791">
        <f t="shared" si="126"/>
        <v>-95934500</v>
      </c>
      <c r="S132" s="791"/>
      <c r="T132" s="1035"/>
      <c r="U132" s="791"/>
      <c r="V132" s="791"/>
      <c r="W132" s="791"/>
      <c r="X132" s="791"/>
      <c r="Y132" s="1035"/>
      <c r="Z132" s="1035"/>
      <c r="AA132" s="1035"/>
      <c r="AB132" s="1035"/>
      <c r="AC132" s="1051">
        <f t="shared" si="127"/>
        <v>0</v>
      </c>
      <c r="AD132" s="1053">
        <f t="shared" si="128"/>
        <v>-95934500</v>
      </c>
      <c r="AE132" s="27"/>
      <c r="AF132" s="27"/>
      <c r="AG132" s="27"/>
      <c r="AH132" s="27"/>
      <c r="AI132" s="27"/>
    </row>
    <row r="133" spans="1:35" ht="14.45" x14ac:dyDescent="0.3">
      <c r="A133" s="25" t="s">
        <v>373</v>
      </c>
      <c r="B133" s="68" t="s">
        <v>4997</v>
      </c>
      <c r="E133" s="27">
        <v>6234336.2300000004</v>
      </c>
      <c r="F133" s="102"/>
      <c r="G133" s="27">
        <f t="shared" si="123"/>
        <v>6234336.2300000004</v>
      </c>
      <c r="H133" s="27"/>
      <c r="I133" s="27">
        <f t="shared" si="129"/>
        <v>6234336.2300000004</v>
      </c>
      <c r="J133" s="119">
        <v>11940746.970000001</v>
      </c>
      <c r="K133" s="1073">
        <f>-SUMPRODUCT(('[5]4 RB by FERC'!$I$1:$I$200=LEFT(C133,4))+('[5]4 RB by FERC'!$I$1:$I$200=LEFT(D133,4)),'[5]4 RB by FERC'!$L$1:$L$200,--('[5]4 RB by FERC'!$H$1:$H$200=403))</f>
        <v>0</v>
      </c>
      <c r="L133" s="1073">
        <f>-SUMPRODUCT(('[5]4 RB by FERC'!$I$1:$I$200=LEFT(C133,4))+('[5]4 RB by FERC'!$I$1:$I$200=LEFT(D133,4)),'[5]4 RB by FERC'!$L$1:$L$200,--('[5]4 RB by FERC'!$H$1:$H$200=404))</f>
        <v>0</v>
      </c>
      <c r="M133" s="1035">
        <f t="shared" si="130"/>
        <v>0</v>
      </c>
      <c r="N133" s="27"/>
      <c r="O133" s="1051">
        <f t="shared" si="124"/>
        <v>5706410.7400000002</v>
      </c>
      <c r="P133" s="27"/>
      <c r="Q133" s="1035">
        <f t="shared" si="125"/>
        <v>5706410.7400000002</v>
      </c>
      <c r="R133" s="791">
        <f t="shared" si="126"/>
        <v>11940746.970000001</v>
      </c>
      <c r="S133" s="791"/>
      <c r="T133" s="1035"/>
      <c r="U133" s="791"/>
      <c r="V133" s="791"/>
      <c r="W133" s="791"/>
      <c r="X133" s="791"/>
      <c r="Y133" s="1035"/>
      <c r="Z133" s="1035"/>
      <c r="AA133" s="1035"/>
      <c r="AB133" s="1035"/>
      <c r="AC133" s="1051">
        <f t="shared" si="127"/>
        <v>0</v>
      </c>
      <c r="AD133" s="1053">
        <f t="shared" si="128"/>
        <v>11940746.970000001</v>
      </c>
      <c r="AE133" s="27"/>
      <c r="AF133" s="27"/>
      <c r="AG133" s="27"/>
      <c r="AH133" s="27"/>
      <c r="AI133" s="27"/>
    </row>
    <row r="134" spans="1:35" ht="14.45" x14ac:dyDescent="0.3">
      <c r="A134" s="25" t="s">
        <v>373</v>
      </c>
      <c r="B134" s="68" t="s">
        <v>4998</v>
      </c>
      <c r="E134" s="96">
        <v>1044045.1358333334</v>
      </c>
      <c r="F134" s="49"/>
      <c r="G134" s="96">
        <f t="shared" si="123"/>
        <v>1044045.1358333334</v>
      </c>
      <c r="H134" s="96"/>
      <c r="I134" s="96">
        <f t="shared" si="129"/>
        <v>1044045.1358333334</v>
      </c>
      <c r="J134" s="792">
        <v>2030752.94</v>
      </c>
      <c r="K134" s="1074">
        <f>-SUMPRODUCT(('[5]4 RB by FERC'!$I$1:$I$200=LEFT(C134,4))+('[5]4 RB by FERC'!$I$1:$I$200=LEFT(D134,4)),'[5]4 RB by FERC'!$L$1:$L$200,--('[5]4 RB by FERC'!$H$1:$H$200=403))</f>
        <v>0</v>
      </c>
      <c r="L134" s="1074">
        <f>-SUMPRODUCT(('[5]4 RB by FERC'!$I$1:$I$200=LEFT(C134,4))+('[5]4 RB by FERC'!$I$1:$I$200=LEFT(D134,4)),'[5]4 RB by FERC'!$L$1:$L$200,--('[5]4 RB by FERC'!$H$1:$H$200=404))</f>
        <v>0</v>
      </c>
      <c r="M134" s="1036">
        <f t="shared" si="130"/>
        <v>0</v>
      </c>
      <c r="N134" s="96"/>
      <c r="O134" s="1052">
        <f t="shared" si="124"/>
        <v>986707.80416666658</v>
      </c>
      <c r="P134" s="96"/>
      <c r="Q134" s="1036">
        <f t="shared" si="125"/>
        <v>986707.80416666658</v>
      </c>
      <c r="R134" s="792">
        <f t="shared" si="126"/>
        <v>2030752.94</v>
      </c>
      <c r="S134" s="792"/>
      <c r="T134" s="1036"/>
      <c r="U134" s="792"/>
      <c r="V134" s="792"/>
      <c r="W134" s="792"/>
      <c r="X134" s="792"/>
      <c r="Y134" s="1036"/>
      <c r="Z134" s="1036"/>
      <c r="AA134" s="1036"/>
      <c r="AB134" s="1036"/>
      <c r="AC134" s="1052">
        <f t="shared" si="127"/>
        <v>0</v>
      </c>
      <c r="AD134" s="1052">
        <f t="shared" si="128"/>
        <v>2030752.94</v>
      </c>
      <c r="AE134" s="27"/>
      <c r="AF134" s="27"/>
      <c r="AG134" s="27"/>
      <c r="AH134" s="27"/>
      <c r="AI134" s="27"/>
    </row>
    <row r="135" spans="1:35" ht="14.45" x14ac:dyDescent="0.3">
      <c r="A135" s="43"/>
      <c r="B135" s="22" t="s">
        <v>380</v>
      </c>
      <c r="E135" s="47">
        <f>SUM(E125:E134)</f>
        <v>-911232337.6341666</v>
      </c>
      <c r="F135" s="765">
        <f t="shared" ref="F135:M135" si="131">SUM(F125:F134)</f>
        <v>0</v>
      </c>
      <c r="G135" s="765">
        <f t="shared" si="131"/>
        <v>-911232337.6341666</v>
      </c>
      <c r="H135" s="765"/>
      <c r="I135" s="765">
        <f t="shared" si="131"/>
        <v>-911232337.6341666</v>
      </c>
      <c r="J135" s="765">
        <f t="shared" si="131"/>
        <v>-928822000.08999991</v>
      </c>
      <c r="K135" s="765">
        <f t="shared" si="131"/>
        <v>-67584.970000000016</v>
      </c>
      <c r="L135" s="765">
        <f t="shared" si="131"/>
        <v>0</v>
      </c>
      <c r="M135" s="765">
        <f t="shared" si="131"/>
        <v>-166236.97000000003</v>
      </c>
      <c r="N135" s="765">
        <f t="shared" ref="N135:P135" si="132">SUM(N125:N134)</f>
        <v>0</v>
      </c>
      <c r="O135" s="765">
        <f t="shared" ref="O135" si="133">SUM(O125:O134)</f>
        <v>-17589662.455833331</v>
      </c>
      <c r="P135" s="765">
        <f t="shared" si="132"/>
        <v>-16445383.117653416</v>
      </c>
      <c r="Q135" s="765">
        <f t="shared" ref="Q135" si="134">SUM(Q125:Q134)</f>
        <v>-34201282.543486752</v>
      </c>
      <c r="R135" s="765">
        <f t="shared" ref="R135:AD135" si="135">SUM(R125:R134)</f>
        <v>-945433620.17765331</v>
      </c>
      <c r="S135" s="765">
        <f t="shared" si="135"/>
        <v>0</v>
      </c>
      <c r="T135" s="765">
        <f t="shared" ref="T135" si="136">SUM(T125:T134)</f>
        <v>0</v>
      </c>
      <c r="U135" s="765">
        <f t="shared" si="135"/>
        <v>0</v>
      </c>
      <c r="V135" s="765">
        <f t="shared" si="135"/>
        <v>0</v>
      </c>
      <c r="W135" s="765">
        <f t="shared" si="135"/>
        <v>0</v>
      </c>
      <c r="X135" s="765">
        <f t="shared" si="135"/>
        <v>0</v>
      </c>
      <c r="Y135" s="765">
        <f t="shared" si="135"/>
        <v>0</v>
      </c>
      <c r="Z135" s="765">
        <f t="shared" si="135"/>
        <v>0</v>
      </c>
      <c r="AA135" s="765">
        <f t="shared" si="135"/>
        <v>0</v>
      </c>
      <c r="AB135" s="765">
        <f t="shared" si="135"/>
        <v>0</v>
      </c>
      <c r="AC135" s="765">
        <f t="shared" si="135"/>
        <v>0</v>
      </c>
      <c r="AD135" s="765">
        <f t="shared" si="135"/>
        <v>-945433620.17765331</v>
      </c>
      <c r="AE135" s="67"/>
      <c r="AF135" s="67"/>
      <c r="AG135" s="67"/>
      <c r="AH135" s="67"/>
      <c r="AI135" s="67"/>
    </row>
    <row r="136" spans="1:35" ht="14.45" x14ac:dyDescent="0.3">
      <c r="A136" s="43" t="s">
        <v>371</v>
      </c>
      <c r="B136" s="21" t="s">
        <v>14</v>
      </c>
      <c r="E136" s="103"/>
      <c r="G136" s="682"/>
      <c r="H136" s="36"/>
      <c r="I136" s="36"/>
      <c r="J136" s="36"/>
      <c r="K136" s="103"/>
      <c r="L136" s="103"/>
      <c r="M136" s="103"/>
      <c r="N136" s="103"/>
      <c r="O136" s="36"/>
      <c r="P136" s="103"/>
      <c r="Q136" s="103"/>
      <c r="R136" s="103"/>
      <c r="S136" s="103"/>
      <c r="T136" s="103"/>
      <c r="U136" s="103"/>
      <c r="V136" s="103"/>
      <c r="W136" s="103"/>
      <c r="X136" s="103"/>
      <c r="Y136" s="103"/>
      <c r="Z136" s="103"/>
      <c r="AA136" s="103"/>
      <c r="AB136" s="103"/>
      <c r="AC136" s="103"/>
      <c r="AD136" s="27"/>
      <c r="AE136" s="27"/>
      <c r="AF136" s="27"/>
      <c r="AG136" s="27"/>
      <c r="AH136" s="27"/>
      <c r="AI136" s="27"/>
    </row>
    <row r="137" spans="1:35" ht="14.45" collapsed="1" x14ac:dyDescent="0.3">
      <c r="A137" s="43" t="s">
        <v>371</v>
      </c>
      <c r="B137" s="21" t="s">
        <v>15</v>
      </c>
      <c r="C137" s="1078" t="str">
        <f t="shared" ref="C137:C145" si="137">"E"&amp;LEFT(TRIM($B137),3)</f>
        <v>E330</v>
      </c>
      <c r="D137" s="1078" t="str">
        <f t="shared" ref="D137:D145" si="138">"C"&amp;LEFT(TRIM($B137),3)</f>
        <v>C330</v>
      </c>
      <c r="E137" s="103">
        <v>-12713</v>
      </c>
      <c r="G137" s="36">
        <f t="shared" ref="G137:G144" si="139">SUM(E137:F137)</f>
        <v>-12713</v>
      </c>
      <c r="H137" s="36"/>
      <c r="I137" s="36">
        <f>SUM(G137:H137)</f>
        <v>-12713</v>
      </c>
      <c r="J137" s="99">
        <v>-13000</v>
      </c>
      <c r="K137" s="1073">
        <f>-SUMPRODUCT(('[5]4 RB by FERC'!$I$1:$I$200=LEFT(C137,4))+('[5]4 RB by FERC'!$I$1:$I$200=LEFT(D137,4)),'[5]4 RB by FERC'!$L$1:$L$200,--('[5]4 RB by FERC'!$H$1:$H$200=403))</f>
        <v>-0.01</v>
      </c>
      <c r="L137" s="1073">
        <f>-SUMPRODUCT(('[5]4 RB by FERC'!$I$1:$I$200=LEFT(C137,4))+('[5]4 RB by FERC'!$I$1:$I$200=LEFT(D137,4)),'[5]4 RB by FERC'!$L$1:$L$200,--('[5]4 RB by FERC'!$H$1:$H$200=404))</f>
        <v>0</v>
      </c>
      <c r="M137" s="1035"/>
      <c r="N137" s="103"/>
      <c r="O137" s="1051">
        <f t="shared" ref="O137:O145" si="140">J137-I137</f>
        <v>-287</v>
      </c>
      <c r="P137" s="103"/>
      <c r="Q137" s="1035">
        <f t="shared" ref="Q137:Q145" si="141">SUM(M137:P137)</f>
        <v>-287</v>
      </c>
      <c r="R137" s="791">
        <f t="shared" ref="R137:R145" si="142">G137+Q137</f>
        <v>-13000</v>
      </c>
      <c r="S137" s="791"/>
      <c r="T137" s="1035"/>
      <c r="U137" s="791"/>
      <c r="V137" s="791"/>
      <c r="W137" s="791"/>
      <c r="X137" s="791"/>
      <c r="Y137" s="1035"/>
      <c r="Z137" s="1035"/>
      <c r="AA137" s="1035"/>
      <c r="AB137" s="1035"/>
      <c r="AC137" s="1051">
        <f t="shared" ref="AC137:AC145" si="143">SUM(S137:AB137)</f>
        <v>0</v>
      </c>
      <c r="AD137" s="1053">
        <f t="shared" ref="AD137:AD145" si="144">AC137+R137</f>
        <v>-13000</v>
      </c>
      <c r="AE137" s="27"/>
      <c r="AF137" s="27"/>
      <c r="AG137" s="27"/>
      <c r="AH137" s="27"/>
      <c r="AI137" s="27"/>
    </row>
    <row r="138" spans="1:35" ht="14.45" collapsed="1" x14ac:dyDescent="0.3">
      <c r="A138" s="43" t="s">
        <v>371</v>
      </c>
      <c r="B138" s="21" t="s">
        <v>16</v>
      </c>
      <c r="C138" s="1078" t="str">
        <f t="shared" si="137"/>
        <v>E331</v>
      </c>
      <c r="D138" s="1078" t="str">
        <f t="shared" si="138"/>
        <v>C331</v>
      </c>
      <c r="E138" s="103">
        <v>-32191669</v>
      </c>
      <c r="G138" s="36">
        <f t="shared" si="139"/>
        <v>-32191669</v>
      </c>
      <c r="H138" s="36"/>
      <c r="I138" s="36">
        <f t="shared" ref="I138:I144" si="145">SUM(G138:H138)</f>
        <v>-32191669</v>
      </c>
      <c r="J138" s="99">
        <v>-34668000</v>
      </c>
      <c r="K138" s="1073">
        <f>-SUMPRODUCT(('[5]4 RB by FERC'!$I$1:$I$200=LEFT(C138,4))+('[5]4 RB by FERC'!$I$1:$I$200=LEFT(D138,4)),'[5]4 RB by FERC'!$L$1:$L$200,--('[5]4 RB by FERC'!$H$1:$H$200=403))</f>
        <v>17995.45</v>
      </c>
      <c r="L138" s="1073">
        <f>-SUMPRODUCT(('[5]4 RB by FERC'!$I$1:$I$200=LEFT(C138,4))+('[5]4 RB by FERC'!$I$1:$I$200=LEFT(D138,4)),'[5]4 RB by FERC'!$L$1:$L$200,--('[5]4 RB by FERC'!$H$1:$H$200=404))</f>
        <v>0</v>
      </c>
      <c r="M138" s="1035">
        <f t="shared" ref="M138:M145" si="146">K138+L138</f>
        <v>17995.45</v>
      </c>
      <c r="N138" s="103"/>
      <c r="O138" s="1051">
        <f t="shared" si="140"/>
        <v>-2476331</v>
      </c>
      <c r="P138" s="103"/>
      <c r="Q138" s="1035">
        <f t="shared" si="141"/>
        <v>-2458335.5499999998</v>
      </c>
      <c r="R138" s="791">
        <f t="shared" si="142"/>
        <v>-34650004.549999997</v>
      </c>
      <c r="S138" s="791"/>
      <c r="T138" s="1035"/>
      <c r="U138" s="791"/>
      <c r="V138" s="791"/>
      <c r="W138" s="791"/>
      <c r="X138" s="791"/>
      <c r="Y138" s="1035"/>
      <c r="Z138" s="1035"/>
      <c r="AA138" s="1035"/>
      <c r="AB138" s="1035"/>
      <c r="AC138" s="1051">
        <f t="shared" si="143"/>
        <v>0</v>
      </c>
      <c r="AD138" s="1053">
        <f t="shared" si="144"/>
        <v>-34650004.549999997</v>
      </c>
      <c r="AE138" s="27"/>
      <c r="AF138" s="27"/>
      <c r="AG138" s="27"/>
      <c r="AH138" s="27"/>
      <c r="AI138" s="27"/>
    </row>
    <row r="139" spans="1:35" ht="14.45" collapsed="1" x14ac:dyDescent="0.3">
      <c r="A139" s="43" t="s">
        <v>371</v>
      </c>
      <c r="B139" s="21" t="s">
        <v>17</v>
      </c>
      <c r="C139" s="1078" t="str">
        <f t="shared" si="137"/>
        <v>E332</v>
      </c>
      <c r="D139" s="1078" t="str">
        <f t="shared" si="138"/>
        <v>C332</v>
      </c>
      <c r="E139" s="103">
        <v>-103006360</v>
      </c>
      <c r="G139" s="36">
        <f t="shared" si="139"/>
        <v>-103006360</v>
      </c>
      <c r="H139" s="36"/>
      <c r="I139" s="36">
        <f t="shared" si="145"/>
        <v>-103006360</v>
      </c>
      <c r="J139" s="99">
        <v>-107334000</v>
      </c>
      <c r="K139" s="1073">
        <f>-SUMPRODUCT(('[5]4 RB by FERC'!$I$1:$I$200=LEFT(C139,4))+('[5]4 RB by FERC'!$I$1:$I$200=LEFT(D139,4)),'[5]4 RB by FERC'!$L$1:$L$200,--('[5]4 RB by FERC'!$H$1:$H$200=403))</f>
        <v>-70860.83</v>
      </c>
      <c r="L139" s="1073">
        <f>-SUMPRODUCT(('[5]4 RB by FERC'!$I$1:$I$200=LEFT(C139,4))+('[5]4 RB by FERC'!$I$1:$I$200=LEFT(D139,4)),'[5]4 RB by FERC'!$L$1:$L$200,--('[5]4 RB by FERC'!$H$1:$H$200=404))</f>
        <v>0</v>
      </c>
      <c r="M139" s="1035">
        <f t="shared" si="146"/>
        <v>-70860.83</v>
      </c>
      <c r="N139" s="103"/>
      <c r="O139" s="1051">
        <f t="shared" si="140"/>
        <v>-4327640</v>
      </c>
      <c r="P139" s="103"/>
      <c r="Q139" s="1035">
        <f t="shared" si="141"/>
        <v>-4398500.83</v>
      </c>
      <c r="R139" s="791">
        <f t="shared" si="142"/>
        <v>-107404860.83</v>
      </c>
      <c r="S139" s="791"/>
      <c r="T139" s="1035"/>
      <c r="U139" s="791"/>
      <c r="V139" s="791"/>
      <c r="W139" s="791"/>
      <c r="X139" s="791"/>
      <c r="Y139" s="1035"/>
      <c r="Z139" s="1035"/>
      <c r="AA139" s="1035"/>
      <c r="AB139" s="1035"/>
      <c r="AC139" s="1051">
        <f t="shared" si="143"/>
        <v>0</v>
      </c>
      <c r="AD139" s="1053">
        <f t="shared" si="144"/>
        <v>-107404860.83</v>
      </c>
      <c r="AE139" s="27"/>
      <c r="AF139" s="27"/>
      <c r="AG139" s="27"/>
      <c r="AH139" s="27"/>
      <c r="AI139" s="27"/>
    </row>
    <row r="140" spans="1:35" ht="14.45" collapsed="1" x14ac:dyDescent="0.3">
      <c r="A140" s="43" t="s">
        <v>371</v>
      </c>
      <c r="B140" s="21" t="s">
        <v>18</v>
      </c>
      <c r="C140" s="1078" t="str">
        <f t="shared" si="137"/>
        <v>E333</v>
      </c>
      <c r="D140" s="1078" t="str">
        <f t="shared" si="138"/>
        <v>C333</v>
      </c>
      <c r="E140" s="103">
        <v>-26185568</v>
      </c>
      <c r="G140" s="36">
        <f t="shared" si="139"/>
        <v>-26185568</v>
      </c>
      <c r="H140" s="36"/>
      <c r="I140" s="36">
        <f t="shared" si="145"/>
        <v>-26185568</v>
      </c>
      <c r="J140" s="99">
        <v>-27731000</v>
      </c>
      <c r="K140" s="1073">
        <f>-SUMPRODUCT(('[5]4 RB by FERC'!$I$1:$I$200=LEFT(C140,4))+('[5]4 RB by FERC'!$I$1:$I$200=LEFT(D140,4)),'[5]4 RB by FERC'!$L$1:$L$200,--('[5]4 RB by FERC'!$H$1:$H$200=403))</f>
        <v>-31847.25</v>
      </c>
      <c r="L140" s="1073">
        <f>-SUMPRODUCT(('[5]4 RB by FERC'!$I$1:$I$200=LEFT(C140,4))+('[5]4 RB by FERC'!$I$1:$I$200=LEFT(D140,4)),'[5]4 RB by FERC'!$L$1:$L$200,--('[5]4 RB by FERC'!$H$1:$H$200=404))</f>
        <v>0</v>
      </c>
      <c r="M140" s="1035">
        <f t="shared" si="146"/>
        <v>-31847.25</v>
      </c>
      <c r="N140" s="103"/>
      <c r="O140" s="1051">
        <f t="shared" si="140"/>
        <v>-1545432</v>
      </c>
      <c r="P140" s="103"/>
      <c r="Q140" s="1035">
        <f t="shared" si="141"/>
        <v>-1577279.25</v>
      </c>
      <c r="R140" s="791">
        <f t="shared" si="142"/>
        <v>-27762847.25</v>
      </c>
      <c r="S140" s="791"/>
      <c r="T140" s="1035"/>
      <c r="U140" s="791"/>
      <c r="V140" s="791"/>
      <c r="W140" s="791"/>
      <c r="X140" s="791"/>
      <c r="Y140" s="1035"/>
      <c r="Z140" s="1035"/>
      <c r="AA140" s="1035"/>
      <c r="AB140" s="1035"/>
      <c r="AC140" s="1051">
        <f t="shared" si="143"/>
        <v>0</v>
      </c>
      <c r="AD140" s="1053">
        <f t="shared" si="144"/>
        <v>-27762847.25</v>
      </c>
      <c r="AE140" s="27"/>
      <c r="AF140" s="27"/>
      <c r="AG140" s="27"/>
      <c r="AH140" s="27"/>
      <c r="AI140" s="27"/>
    </row>
    <row r="141" spans="1:35" ht="14.45" collapsed="1" x14ac:dyDescent="0.3">
      <c r="A141" s="43" t="s">
        <v>371</v>
      </c>
      <c r="B141" s="21" t="s">
        <v>19</v>
      </c>
      <c r="C141" s="1078" t="str">
        <f t="shared" si="137"/>
        <v>E334</v>
      </c>
      <c r="D141" s="1078" t="str">
        <f t="shared" si="138"/>
        <v>C334</v>
      </c>
      <c r="E141" s="103">
        <v>-8156351</v>
      </c>
      <c r="G141" s="36">
        <f t="shared" si="139"/>
        <v>-8156351</v>
      </c>
      <c r="H141" s="36"/>
      <c r="I141" s="36">
        <f t="shared" si="145"/>
        <v>-8156351</v>
      </c>
      <c r="J141" s="99">
        <v>-8829000</v>
      </c>
      <c r="K141" s="1073">
        <f>-SUMPRODUCT(('[5]4 RB by FERC'!$I$1:$I$200=LEFT(C141,4))+('[5]4 RB by FERC'!$I$1:$I$200=LEFT(D141,4)),'[5]4 RB by FERC'!$L$1:$L$200,--('[5]4 RB by FERC'!$H$1:$H$200=403))</f>
        <v>-9.11</v>
      </c>
      <c r="L141" s="1073">
        <f>-SUMPRODUCT(('[5]4 RB by FERC'!$I$1:$I$200=LEFT(C141,4))+('[5]4 RB by FERC'!$I$1:$I$200=LEFT(D141,4)),'[5]4 RB by FERC'!$L$1:$L$200,--('[5]4 RB by FERC'!$H$1:$H$200=404))</f>
        <v>0</v>
      </c>
      <c r="M141" s="1035">
        <f t="shared" si="146"/>
        <v>-9.11</v>
      </c>
      <c r="N141" s="103"/>
      <c r="O141" s="1051">
        <f t="shared" si="140"/>
        <v>-672649</v>
      </c>
      <c r="P141" s="103"/>
      <c r="Q141" s="1035">
        <f t="shared" si="141"/>
        <v>-672658.11</v>
      </c>
      <c r="R141" s="791">
        <f t="shared" si="142"/>
        <v>-8829009.1099999994</v>
      </c>
      <c r="S141" s="791"/>
      <c r="T141" s="1035"/>
      <c r="U141" s="791"/>
      <c r="V141" s="791"/>
      <c r="W141" s="791"/>
      <c r="X141" s="791"/>
      <c r="Y141" s="1035"/>
      <c r="Z141" s="1035"/>
      <c r="AA141" s="1035"/>
      <c r="AB141" s="1035"/>
      <c r="AC141" s="1051">
        <f t="shared" si="143"/>
        <v>0</v>
      </c>
      <c r="AD141" s="1053">
        <f t="shared" si="144"/>
        <v>-8829009.1099999994</v>
      </c>
      <c r="AE141" s="27"/>
      <c r="AF141" s="27"/>
      <c r="AG141" s="27"/>
      <c r="AH141" s="27"/>
      <c r="AI141" s="27"/>
    </row>
    <row r="142" spans="1:35" ht="14.45" collapsed="1" x14ac:dyDescent="0.3">
      <c r="A142" s="43" t="s">
        <v>371</v>
      </c>
      <c r="B142" s="21" t="s">
        <v>20</v>
      </c>
      <c r="C142" s="1078" t="str">
        <f t="shared" si="137"/>
        <v>E335</v>
      </c>
      <c r="D142" s="1078" t="str">
        <f t="shared" si="138"/>
        <v>C335</v>
      </c>
      <c r="E142" s="103">
        <v>-3921179</v>
      </c>
      <c r="G142" s="36">
        <f t="shared" si="139"/>
        <v>-3921179</v>
      </c>
      <c r="H142" s="36"/>
      <c r="I142" s="36">
        <f t="shared" si="145"/>
        <v>-3921179</v>
      </c>
      <c r="J142" s="99">
        <v>-4161000</v>
      </c>
      <c r="K142" s="1073">
        <f>-SUMPRODUCT(('[5]4 RB by FERC'!$I$1:$I$200=LEFT(C142,4))+('[5]4 RB by FERC'!$I$1:$I$200=LEFT(D142,4)),'[5]4 RB by FERC'!$L$1:$L$200,--('[5]4 RB by FERC'!$H$1:$H$200=403))</f>
        <v>-5885.0999999999995</v>
      </c>
      <c r="L142" s="1073">
        <f>-SUMPRODUCT(('[5]4 RB by FERC'!$I$1:$I$200=LEFT(C142,4))+('[5]4 RB by FERC'!$I$1:$I$200=LEFT(D142,4)),'[5]4 RB by FERC'!$L$1:$L$200,--('[5]4 RB by FERC'!$H$1:$H$200=404))</f>
        <v>0</v>
      </c>
      <c r="M142" s="1035">
        <f t="shared" si="146"/>
        <v>-5885.0999999999995</v>
      </c>
      <c r="N142" s="103"/>
      <c r="O142" s="1051">
        <f t="shared" si="140"/>
        <v>-239821</v>
      </c>
      <c r="P142" s="103"/>
      <c r="Q142" s="1035">
        <f t="shared" si="141"/>
        <v>-245706.1</v>
      </c>
      <c r="R142" s="791">
        <f t="shared" si="142"/>
        <v>-4166885.1</v>
      </c>
      <c r="S142" s="791"/>
      <c r="T142" s="1035"/>
      <c r="U142" s="791"/>
      <c r="V142" s="791"/>
      <c r="W142" s="791"/>
      <c r="X142" s="791"/>
      <c r="Y142" s="1035"/>
      <c r="Z142" s="1035"/>
      <c r="AA142" s="1035"/>
      <c r="AB142" s="1035"/>
      <c r="AC142" s="1051">
        <f t="shared" si="143"/>
        <v>0</v>
      </c>
      <c r="AD142" s="1053">
        <f t="shared" si="144"/>
        <v>-4166885.1</v>
      </c>
      <c r="AE142" s="27"/>
      <c r="AF142" s="27"/>
      <c r="AG142" s="27"/>
      <c r="AH142" s="27"/>
      <c r="AI142" s="27"/>
    </row>
    <row r="143" spans="1:35" ht="14.45" collapsed="1" x14ac:dyDescent="0.3">
      <c r="A143" s="43" t="s">
        <v>371</v>
      </c>
      <c r="B143" s="21" t="s">
        <v>21</v>
      </c>
      <c r="C143" s="1078" t="str">
        <f t="shared" si="137"/>
        <v>E336</v>
      </c>
      <c r="D143" s="1078" t="str">
        <f t="shared" si="138"/>
        <v>C336</v>
      </c>
      <c r="E143" s="103">
        <v>-651050</v>
      </c>
      <c r="G143" s="36">
        <f t="shared" si="139"/>
        <v>-651050</v>
      </c>
      <c r="H143" s="36"/>
      <c r="I143" s="36">
        <f t="shared" si="145"/>
        <v>-651050</v>
      </c>
      <c r="J143" s="99">
        <v>-716000</v>
      </c>
      <c r="K143" s="1073">
        <f>-SUMPRODUCT(('[5]4 RB by FERC'!$I$1:$I$200=LEFT(C143,4))+('[5]4 RB by FERC'!$I$1:$I$200=LEFT(D143,4)),'[5]4 RB by FERC'!$L$1:$L$200,--('[5]4 RB by FERC'!$H$1:$H$200=403))</f>
        <v>-0.10999999999999999</v>
      </c>
      <c r="L143" s="1073">
        <f>-SUMPRODUCT(('[5]4 RB by FERC'!$I$1:$I$200=LEFT(C143,4))+('[5]4 RB by FERC'!$I$1:$I$200=LEFT(D143,4)),'[5]4 RB by FERC'!$L$1:$L$200,--('[5]4 RB by FERC'!$H$1:$H$200=404))</f>
        <v>0</v>
      </c>
      <c r="M143" s="1035">
        <f t="shared" si="146"/>
        <v>-0.10999999999999999</v>
      </c>
      <c r="N143" s="103"/>
      <c r="O143" s="1051">
        <f t="shared" si="140"/>
        <v>-64950</v>
      </c>
      <c r="P143" s="103"/>
      <c r="Q143" s="1035">
        <f t="shared" si="141"/>
        <v>-64950.11</v>
      </c>
      <c r="R143" s="791">
        <f t="shared" si="142"/>
        <v>-716000.11</v>
      </c>
      <c r="S143" s="791"/>
      <c r="T143" s="1035"/>
      <c r="U143" s="791"/>
      <c r="V143" s="791"/>
      <c r="W143" s="791"/>
      <c r="X143" s="791"/>
      <c r="Y143" s="1035"/>
      <c r="Z143" s="1035"/>
      <c r="AA143" s="1035"/>
      <c r="AB143" s="1035"/>
      <c r="AC143" s="1051">
        <f t="shared" si="143"/>
        <v>0</v>
      </c>
      <c r="AD143" s="1053">
        <f t="shared" si="144"/>
        <v>-716000.11</v>
      </c>
      <c r="AE143" s="27"/>
      <c r="AF143" s="27"/>
      <c r="AG143" s="27"/>
      <c r="AH143" s="27"/>
      <c r="AI143" s="27"/>
    </row>
    <row r="144" spans="1:35" ht="14.45" x14ac:dyDescent="0.3">
      <c r="A144" s="43" t="s">
        <v>371</v>
      </c>
      <c r="B144" s="21" t="s">
        <v>22</v>
      </c>
      <c r="C144" s="1078" t="str">
        <f t="shared" si="137"/>
        <v>E337</v>
      </c>
      <c r="D144" s="1078" t="str">
        <f t="shared" si="138"/>
        <v>C337</v>
      </c>
      <c r="E144" s="103">
        <v>0</v>
      </c>
      <c r="G144" s="36">
        <f t="shared" si="139"/>
        <v>0</v>
      </c>
      <c r="H144" s="36"/>
      <c r="I144" s="36">
        <f t="shared" si="145"/>
        <v>0</v>
      </c>
      <c r="J144" s="99">
        <v>0</v>
      </c>
      <c r="K144" s="1073">
        <f>-SUMPRODUCT(('[5]4 RB by FERC'!$I$1:$I$200=LEFT(C144,4))+('[5]4 RB by FERC'!$I$1:$I$200=LEFT(D144,4)),'[5]4 RB by FERC'!$L$1:$L$200,--('[5]4 RB by FERC'!$H$1:$H$200=403))</f>
        <v>0</v>
      </c>
      <c r="L144" s="1073">
        <f>-SUMPRODUCT(('[5]4 RB by FERC'!$I$1:$I$200=LEFT(C144,4))+('[5]4 RB by FERC'!$I$1:$I$200=LEFT(D144,4)),'[5]4 RB by FERC'!$L$1:$L$200,--('[5]4 RB by FERC'!$H$1:$H$200=404))</f>
        <v>0</v>
      </c>
      <c r="M144" s="1035">
        <v>19985</v>
      </c>
      <c r="N144" s="103"/>
      <c r="O144" s="1051">
        <f t="shared" si="140"/>
        <v>0</v>
      </c>
      <c r="P144" s="103"/>
      <c r="Q144" s="1035">
        <f t="shared" si="141"/>
        <v>19985</v>
      </c>
      <c r="R144" s="791">
        <f t="shared" si="142"/>
        <v>19985</v>
      </c>
      <c r="S144" s="791"/>
      <c r="T144" s="1035"/>
      <c r="U144" s="791"/>
      <c r="V144" s="791"/>
      <c r="W144" s="791"/>
      <c r="X144" s="791"/>
      <c r="Y144" s="1035"/>
      <c r="Z144" s="1035"/>
      <c r="AA144" s="1035"/>
      <c r="AB144" s="1035"/>
      <c r="AC144" s="1051">
        <f t="shared" si="143"/>
        <v>0</v>
      </c>
      <c r="AD144" s="1053">
        <f t="shared" si="144"/>
        <v>19985</v>
      </c>
      <c r="AE144" s="27"/>
      <c r="AF144" s="27"/>
      <c r="AG144" s="27"/>
      <c r="AH144" s="27"/>
      <c r="AI144" s="27"/>
    </row>
    <row r="145" spans="1:35" ht="14.45" x14ac:dyDescent="0.3">
      <c r="A145" s="43" t="s">
        <v>371</v>
      </c>
      <c r="B145" s="21" t="s">
        <v>23</v>
      </c>
      <c r="C145" s="1078" t="str">
        <f t="shared" si="137"/>
        <v>E338</v>
      </c>
      <c r="D145" s="1078" t="str">
        <f t="shared" si="138"/>
        <v>C338</v>
      </c>
      <c r="E145" s="96">
        <v>0</v>
      </c>
      <c r="F145" s="46">
        <v>0</v>
      </c>
      <c r="G145" s="46">
        <v>0</v>
      </c>
      <c r="H145" s="46"/>
      <c r="I145" s="46">
        <f>SUM(E145:H145)</f>
        <v>0</v>
      </c>
      <c r="J145" s="100">
        <v>0</v>
      </c>
      <c r="K145" s="1074">
        <f>-SUMPRODUCT(('[5]4 RB by FERC'!$I$1:$I$200=LEFT(C145,4))+('[5]4 RB by FERC'!$I$1:$I$200=LEFT(D145,4)),'[5]4 RB by FERC'!$L$1:$L$200,--('[5]4 RB by FERC'!$H$1:$H$200=403))</f>
        <v>0</v>
      </c>
      <c r="L145" s="1074">
        <f>-SUMPRODUCT(('[5]4 RB by FERC'!$I$1:$I$200=LEFT(C145,4))+('[5]4 RB by FERC'!$I$1:$I$200=LEFT(D145,4)),'[5]4 RB by FERC'!$L$1:$L$200,--('[5]4 RB by FERC'!$H$1:$H$200=404))</f>
        <v>0</v>
      </c>
      <c r="M145" s="1036">
        <f t="shared" si="146"/>
        <v>0</v>
      </c>
      <c r="N145" s="96"/>
      <c r="O145" s="1052">
        <f t="shared" si="140"/>
        <v>0</v>
      </c>
      <c r="P145" s="96"/>
      <c r="Q145" s="1036">
        <f t="shared" si="141"/>
        <v>0</v>
      </c>
      <c r="R145" s="792">
        <f t="shared" si="142"/>
        <v>0</v>
      </c>
      <c r="S145" s="792"/>
      <c r="T145" s="1036"/>
      <c r="U145" s="792"/>
      <c r="V145" s="792"/>
      <c r="W145" s="792"/>
      <c r="X145" s="792"/>
      <c r="Y145" s="1036"/>
      <c r="Z145" s="1036"/>
      <c r="AA145" s="1036"/>
      <c r="AB145" s="1036"/>
      <c r="AC145" s="1052">
        <f t="shared" si="143"/>
        <v>0</v>
      </c>
      <c r="AD145" s="1052">
        <f t="shared" si="144"/>
        <v>0</v>
      </c>
      <c r="AE145" s="27"/>
      <c r="AF145" s="27"/>
      <c r="AG145" s="27"/>
      <c r="AH145" s="27"/>
      <c r="AI145" s="27"/>
    </row>
    <row r="146" spans="1:35" ht="14.45" x14ac:dyDescent="0.3">
      <c r="A146" s="43"/>
      <c r="B146" s="22" t="s">
        <v>381</v>
      </c>
      <c r="E146" s="47">
        <f>SUM(E137:E145)</f>
        <v>-174124890</v>
      </c>
      <c r="F146" s="47">
        <f t="shared" ref="F146:G146" si="147">SUM(F137:F145)</f>
        <v>0</v>
      </c>
      <c r="G146" s="47">
        <f t="shared" si="147"/>
        <v>-174124890</v>
      </c>
      <c r="H146" s="47"/>
      <c r="I146" s="47">
        <f>SUM(I137:I145)</f>
        <v>-174124890</v>
      </c>
      <c r="J146" s="47">
        <f>SUM(J137:J145)</f>
        <v>-183452000</v>
      </c>
      <c r="K146" s="765">
        <f t="shared" ref="K146" si="148">SUM(K137:K145)</f>
        <v>-90606.96</v>
      </c>
      <c r="L146" s="765">
        <f t="shared" ref="L146" si="149">SUM(L137:L145)</f>
        <v>0</v>
      </c>
      <c r="M146" s="765">
        <f t="shared" ref="M146:N146" si="150">SUM(M137:M145)</f>
        <v>-70621.950000000012</v>
      </c>
      <c r="N146" s="765">
        <f t="shared" si="150"/>
        <v>0</v>
      </c>
      <c r="O146" s="47">
        <f t="shared" ref="O146:P146" si="151">SUM(O137:O145)</f>
        <v>-9327110</v>
      </c>
      <c r="P146" s="765">
        <f t="shared" si="151"/>
        <v>0</v>
      </c>
      <c r="Q146" s="765">
        <f>SUM(Q137:Q145)</f>
        <v>-9397731.9499999974</v>
      </c>
      <c r="R146" s="47">
        <f>SUM(R137:R145)</f>
        <v>-183522621.95000002</v>
      </c>
      <c r="S146" s="765">
        <f t="shared" ref="S146" si="152">SUM(S137:S145)</f>
        <v>0</v>
      </c>
      <c r="T146" s="765">
        <f t="shared" ref="T146" si="153">SUM(T137:T145)</f>
        <v>0</v>
      </c>
      <c r="U146" s="765">
        <f t="shared" ref="U146" si="154">SUM(U137:U145)</f>
        <v>0</v>
      </c>
      <c r="V146" s="765">
        <f t="shared" ref="V146:AD146" si="155">SUM(V137:V145)</f>
        <v>0</v>
      </c>
      <c r="W146" s="765">
        <f t="shared" si="155"/>
        <v>0</v>
      </c>
      <c r="X146" s="765">
        <f t="shared" si="155"/>
        <v>0</v>
      </c>
      <c r="Y146" s="765">
        <f t="shared" si="155"/>
        <v>0</v>
      </c>
      <c r="Z146" s="765">
        <f t="shared" si="155"/>
        <v>0</v>
      </c>
      <c r="AA146" s="765">
        <f t="shared" si="155"/>
        <v>0</v>
      </c>
      <c r="AB146" s="765">
        <f t="shared" si="155"/>
        <v>0</v>
      </c>
      <c r="AC146" s="765">
        <f t="shared" si="155"/>
        <v>0</v>
      </c>
      <c r="AD146" s="765">
        <f t="shared" si="155"/>
        <v>-183522621.95000002</v>
      </c>
      <c r="AE146" s="765"/>
      <c r="AF146" s="67"/>
      <c r="AG146" s="67"/>
      <c r="AH146" s="67"/>
      <c r="AI146" s="67"/>
    </row>
    <row r="147" spans="1:35" ht="14.45" x14ac:dyDescent="0.3">
      <c r="A147" s="43" t="s">
        <v>371</v>
      </c>
      <c r="B147" s="21" t="s">
        <v>24</v>
      </c>
      <c r="E147" s="103"/>
      <c r="G147" s="682"/>
      <c r="H147" s="36"/>
      <c r="I147" s="36"/>
      <c r="J147" s="36"/>
      <c r="K147" s="103"/>
      <c r="L147" s="103"/>
      <c r="M147" s="103"/>
      <c r="N147" s="103"/>
      <c r="O147" s="36"/>
      <c r="P147" s="103"/>
      <c r="Q147" s="103"/>
      <c r="R147" s="103"/>
      <c r="S147" s="103"/>
      <c r="T147" s="103"/>
      <c r="U147" s="103"/>
      <c r="V147" s="103"/>
      <c r="W147" s="103"/>
      <c r="X147" s="103"/>
      <c r="Y147" s="103"/>
      <c r="Z147" s="103"/>
      <c r="AA147" s="103"/>
      <c r="AB147" s="103"/>
      <c r="AC147" s="103"/>
      <c r="AD147" s="27"/>
      <c r="AE147" s="27"/>
      <c r="AF147" s="27"/>
      <c r="AG147" s="27"/>
      <c r="AH147" s="27"/>
      <c r="AI147" s="27"/>
    </row>
    <row r="148" spans="1:35" ht="14.45" collapsed="1" x14ac:dyDescent="0.3">
      <c r="A148" s="43" t="s">
        <v>371</v>
      </c>
      <c r="B148" s="21" t="s">
        <v>25</v>
      </c>
      <c r="C148" s="1078" t="str">
        <f t="shared" ref="C148" si="156">"E"&amp;LEFT(TRIM($B148),3)</f>
        <v>E340</v>
      </c>
      <c r="D148" s="1078" t="str">
        <f t="shared" ref="D148" si="157">"C"&amp;LEFT(TRIM($B148),3)</f>
        <v>C340</v>
      </c>
      <c r="E148" s="103">
        <v>-209115</v>
      </c>
      <c r="G148" s="36">
        <f t="shared" ref="G148:G155" si="158">SUM(E148:F148)</f>
        <v>-209115</v>
      </c>
      <c r="H148" s="36"/>
      <c r="I148" s="36">
        <f>SUM(G148:H148)</f>
        <v>-209115</v>
      </c>
      <c r="J148" s="82">
        <v>-210000</v>
      </c>
      <c r="K148" s="1035">
        <f>-SUMPRODUCT(('[5]4 RB by FERC'!$I$1:$I$200=LEFT(C148,4))+('[5]4 RB by FERC'!$I$1:$I$200=LEFT(D148,4)),'[5]4 RB by FERC'!$L$1:$L$200,--('[5]4 RB by FERC'!$H$1:$H$200=403))</f>
        <v>-0.01</v>
      </c>
      <c r="L148" s="1035">
        <f>-SUMPRODUCT(('[5]4 RB by FERC'!$I$1:$I$200=LEFT(C148,4))+('[5]4 RB by FERC'!$I$1:$I$200=LEFT(D148,4)),'[5]4 RB by FERC'!$L$1:$L$200,--('[5]4 RB by FERC'!$H$1:$H$200=404))</f>
        <v>0</v>
      </c>
      <c r="M148" s="1035">
        <f t="shared" ref="M148:M155" si="159">K148+L148</f>
        <v>-0.01</v>
      </c>
      <c r="N148" s="103"/>
      <c r="O148" s="1051">
        <f t="shared" ref="O148:O155" si="160">J148-I148</f>
        <v>-885</v>
      </c>
      <c r="P148" s="103"/>
      <c r="Q148" s="1035">
        <f t="shared" ref="Q148:Q155" si="161">SUM(M148:P148)</f>
        <v>-885.01</v>
      </c>
      <c r="R148" s="791">
        <f t="shared" ref="R148:R155" si="162">G148+Q148</f>
        <v>-210000.01</v>
      </c>
      <c r="S148" s="791"/>
      <c r="T148" s="1035"/>
      <c r="U148" s="791"/>
      <c r="V148" s="791"/>
      <c r="W148" s="791"/>
      <c r="X148" s="791"/>
      <c r="Y148" s="1035"/>
      <c r="Z148" s="1035"/>
      <c r="AA148" s="1035"/>
      <c r="AB148" s="1035"/>
      <c r="AC148" s="1051">
        <f t="shared" ref="AC148:AC155" si="163">SUM(S148:AB148)</f>
        <v>0</v>
      </c>
      <c r="AD148" s="1053">
        <f t="shared" ref="AD148:AD155" si="164">AC148+R148</f>
        <v>-210000.01</v>
      </c>
      <c r="AE148" s="27"/>
      <c r="AF148" s="27"/>
      <c r="AG148" s="27"/>
      <c r="AH148" s="27"/>
      <c r="AI148" s="27"/>
    </row>
    <row r="149" spans="1:35" ht="14.45" collapsed="1" x14ac:dyDescent="0.3">
      <c r="A149" s="43" t="s">
        <v>371</v>
      </c>
      <c r="B149" s="21" t="s">
        <v>26</v>
      </c>
      <c r="C149" s="1078" t="str">
        <f t="shared" ref="C149:C155" si="165">"E"&amp;LEFT(TRIM($B149),3)</f>
        <v>E341</v>
      </c>
      <c r="D149" s="1078" t="str">
        <f t="shared" ref="D149:D155" si="166">"C"&amp;LEFT(TRIM($B149),3)</f>
        <v>C341</v>
      </c>
      <c r="E149" s="103">
        <v>-65184828</v>
      </c>
      <c r="G149" s="36">
        <f t="shared" si="158"/>
        <v>-65184828</v>
      </c>
      <c r="H149" s="36"/>
      <c r="I149" s="36">
        <f t="shared" ref="I149:I155" si="167">SUM(G149:H149)</f>
        <v>-65184828</v>
      </c>
      <c r="J149" s="99">
        <v>-67045000</v>
      </c>
      <c r="K149" s="1073">
        <f>-SUMPRODUCT(('[5]4 RB by FERC'!$I$1:$I$200=LEFT(C149,4))+('[5]4 RB by FERC'!$I$1:$I$200=LEFT(D149,4)),'[5]4 RB by FERC'!$L$1:$L$200,--('[5]4 RB by FERC'!$H$1:$H$200=403))</f>
        <v>-11076.220000000001</v>
      </c>
      <c r="L149" s="1073">
        <f>-SUMPRODUCT(('[5]4 RB by FERC'!$I$1:$I$200=LEFT(C149,4))+('[5]4 RB by FERC'!$I$1:$I$200=LEFT(D149,4)),'[5]4 RB by FERC'!$L$1:$L$200,--('[5]4 RB by FERC'!$H$1:$H$200=404))</f>
        <v>0</v>
      </c>
      <c r="M149" s="1035">
        <f t="shared" si="159"/>
        <v>-11076.220000000001</v>
      </c>
      <c r="N149" s="103"/>
      <c r="O149" s="1051">
        <f t="shared" si="160"/>
        <v>-1860172</v>
      </c>
      <c r="P149" s="103"/>
      <c r="Q149" s="1035">
        <f t="shared" si="161"/>
        <v>-1871248.22</v>
      </c>
      <c r="R149" s="791">
        <f t="shared" si="162"/>
        <v>-67056076.219999999</v>
      </c>
      <c r="S149" s="791"/>
      <c r="T149" s="1035"/>
      <c r="U149" s="791"/>
      <c r="V149" s="791"/>
      <c r="W149" s="791"/>
      <c r="X149" s="791"/>
      <c r="Y149" s="1035"/>
      <c r="Z149" s="1035"/>
      <c r="AA149" s="1035"/>
      <c r="AB149" s="1035"/>
      <c r="AC149" s="1051">
        <f t="shared" si="163"/>
        <v>0</v>
      </c>
      <c r="AD149" s="1053">
        <f t="shared" si="164"/>
        <v>-67056076.219999999</v>
      </c>
      <c r="AE149" s="27"/>
      <c r="AF149" s="27"/>
      <c r="AG149" s="27"/>
      <c r="AH149" s="27"/>
      <c r="AI149" s="27"/>
    </row>
    <row r="150" spans="1:35" ht="14.45" collapsed="1" x14ac:dyDescent="0.3">
      <c r="A150" s="43" t="s">
        <v>371</v>
      </c>
      <c r="B150" s="21" t="s">
        <v>27</v>
      </c>
      <c r="C150" s="1078" t="str">
        <f t="shared" si="165"/>
        <v>E342</v>
      </c>
      <c r="D150" s="1078" t="str">
        <f t="shared" si="166"/>
        <v>C342</v>
      </c>
      <c r="E150" s="103">
        <v>-20415324</v>
      </c>
      <c r="G150" s="36">
        <f t="shared" si="158"/>
        <v>-20415324</v>
      </c>
      <c r="H150" s="36"/>
      <c r="I150" s="36">
        <f t="shared" si="167"/>
        <v>-20415324</v>
      </c>
      <c r="J150" s="99">
        <v>-20647000</v>
      </c>
      <c r="K150" s="1073">
        <f>-SUMPRODUCT(('[5]4 RB by FERC'!$I$1:$I$200=LEFT(C150,4))+('[5]4 RB by FERC'!$I$1:$I$200=LEFT(D150,4)),'[5]4 RB by FERC'!$L$1:$L$200,--('[5]4 RB by FERC'!$H$1:$H$200=403))</f>
        <v>-1598.67</v>
      </c>
      <c r="L150" s="1073">
        <f>-SUMPRODUCT(('[5]4 RB by FERC'!$I$1:$I$200=LEFT(C150,4))+('[5]4 RB by FERC'!$I$1:$I$200=LEFT(D150,4)),'[5]4 RB by FERC'!$L$1:$L$200,--('[5]4 RB by FERC'!$H$1:$H$200=404))</f>
        <v>0</v>
      </c>
      <c r="M150" s="1035">
        <f t="shared" si="159"/>
        <v>-1598.67</v>
      </c>
      <c r="N150" s="103"/>
      <c r="O150" s="1051">
        <f t="shared" si="160"/>
        <v>-231676</v>
      </c>
      <c r="P150" s="103"/>
      <c r="Q150" s="1035">
        <f t="shared" si="161"/>
        <v>-233274.67</v>
      </c>
      <c r="R150" s="791">
        <f t="shared" si="162"/>
        <v>-20648598.670000002</v>
      </c>
      <c r="S150" s="791"/>
      <c r="T150" s="1035"/>
      <c r="U150" s="791"/>
      <c r="V150" s="791"/>
      <c r="W150" s="791"/>
      <c r="X150" s="791"/>
      <c r="Y150" s="1035"/>
      <c r="Z150" s="1035"/>
      <c r="AA150" s="1035"/>
      <c r="AB150" s="1035"/>
      <c r="AC150" s="1051">
        <f t="shared" si="163"/>
        <v>0</v>
      </c>
      <c r="AD150" s="1053">
        <f t="shared" si="164"/>
        <v>-20648598.670000002</v>
      </c>
      <c r="AE150" s="27"/>
      <c r="AF150" s="27"/>
      <c r="AG150" s="27"/>
      <c r="AH150" s="27"/>
      <c r="AI150" s="27"/>
    </row>
    <row r="151" spans="1:35" ht="14.45" collapsed="1" x14ac:dyDescent="0.3">
      <c r="A151" s="43" t="s">
        <v>371</v>
      </c>
      <c r="B151" s="21" t="s">
        <v>28</v>
      </c>
      <c r="C151" s="1078" t="str">
        <f t="shared" si="165"/>
        <v>E344</v>
      </c>
      <c r="D151" s="1078" t="str">
        <f t="shared" si="166"/>
        <v>C344</v>
      </c>
      <c r="E151" s="103">
        <v>-592102779</v>
      </c>
      <c r="G151" s="36">
        <f t="shared" si="158"/>
        <v>-592102779</v>
      </c>
      <c r="H151" s="36"/>
      <c r="I151" s="36">
        <f t="shared" si="167"/>
        <v>-592102779</v>
      </c>
      <c r="J151" s="99">
        <v>-619253000</v>
      </c>
      <c r="K151" s="1073">
        <f>-SUMPRODUCT(('[5]4 RB by FERC'!$I$1:$I$200=LEFT(C151,4))+('[5]4 RB by FERC'!$I$1:$I$200=LEFT(D151,4)),'[5]4 RB by FERC'!$L$1:$L$200,--('[5]4 RB by FERC'!$H$1:$H$200=403))</f>
        <v>-73284.950000000012</v>
      </c>
      <c r="L151" s="1073">
        <f>-SUMPRODUCT(('[5]4 RB by FERC'!$I$1:$I$200=LEFT(C151,4))+('[5]4 RB by FERC'!$I$1:$I$200=LEFT(D151,4)),'[5]4 RB by FERC'!$L$1:$L$200,--('[5]4 RB by FERC'!$H$1:$H$200=404))</f>
        <v>0</v>
      </c>
      <c r="M151" s="1035">
        <f t="shared" si="159"/>
        <v>-73284.950000000012</v>
      </c>
      <c r="N151" s="103">
        <f>-'[1]WH Dec 18 PP Report'!$O$25*1000</f>
        <v>1463000</v>
      </c>
      <c r="O151" s="1051">
        <f t="shared" si="160"/>
        <v>-27150221</v>
      </c>
      <c r="P151" s="103"/>
      <c r="Q151" s="1035">
        <f t="shared" si="161"/>
        <v>-25760505.949999999</v>
      </c>
      <c r="R151" s="791">
        <f t="shared" si="162"/>
        <v>-617863284.95000005</v>
      </c>
      <c r="S151" s="791"/>
      <c r="T151" s="1035"/>
      <c r="U151" s="791"/>
      <c r="V151" s="791"/>
      <c r="W151" s="791"/>
      <c r="X151" s="791"/>
      <c r="Y151" s="1035"/>
      <c r="Z151" s="1035"/>
      <c r="AA151" s="1035"/>
      <c r="AB151" s="1035"/>
      <c r="AC151" s="1051">
        <f t="shared" si="163"/>
        <v>0</v>
      </c>
      <c r="AD151" s="1053">
        <f t="shared" si="164"/>
        <v>-617863284.95000005</v>
      </c>
      <c r="AE151" s="27"/>
      <c r="AF151" s="27"/>
      <c r="AG151" s="27"/>
      <c r="AH151" s="27"/>
      <c r="AI151" s="27"/>
    </row>
    <row r="152" spans="1:35" ht="14.45" collapsed="1" x14ac:dyDescent="0.3">
      <c r="A152" s="43" t="s">
        <v>371</v>
      </c>
      <c r="B152" s="21" t="s">
        <v>29</v>
      </c>
      <c r="C152" s="1078" t="str">
        <f t="shared" si="165"/>
        <v>E345</v>
      </c>
      <c r="D152" s="1078" t="str">
        <f t="shared" si="166"/>
        <v>C345</v>
      </c>
      <c r="E152" s="103">
        <v>-63189199</v>
      </c>
      <c r="G152" s="36">
        <f t="shared" si="158"/>
        <v>-63189199</v>
      </c>
      <c r="H152" s="36"/>
      <c r="I152" s="36">
        <f t="shared" si="167"/>
        <v>-63189199</v>
      </c>
      <c r="J152" s="99">
        <v>-65738000</v>
      </c>
      <c r="K152" s="1073">
        <f>-SUMPRODUCT(('[5]4 RB by FERC'!$I$1:$I$200=LEFT(C152,4))+('[5]4 RB by FERC'!$I$1:$I$200=LEFT(D152,4)),'[5]4 RB by FERC'!$L$1:$L$200,--('[5]4 RB by FERC'!$H$1:$H$200=403))</f>
        <v>-17000.909999999996</v>
      </c>
      <c r="L152" s="1073">
        <f>-SUMPRODUCT(('[5]4 RB by FERC'!$I$1:$I$200=LEFT(C152,4))+('[5]4 RB by FERC'!$I$1:$I$200=LEFT(D152,4)),'[5]4 RB by FERC'!$L$1:$L$200,--('[5]4 RB by FERC'!$H$1:$H$200=404))</f>
        <v>0</v>
      </c>
      <c r="M152" s="1035">
        <f t="shared" si="159"/>
        <v>-17000.909999999996</v>
      </c>
      <c r="N152" s="103">
        <f>-'[1]WH Dec 18 PP Report'!$O$26*1000</f>
        <v>576000</v>
      </c>
      <c r="O152" s="1051">
        <f t="shared" si="160"/>
        <v>-2548801</v>
      </c>
      <c r="P152" s="103"/>
      <c r="Q152" s="1035">
        <f t="shared" si="161"/>
        <v>-1989801.9100000001</v>
      </c>
      <c r="R152" s="791">
        <f t="shared" si="162"/>
        <v>-65179000.909999996</v>
      </c>
      <c r="S152" s="791"/>
      <c r="T152" s="1035"/>
      <c r="U152" s="791"/>
      <c r="V152" s="791"/>
      <c r="W152" s="791"/>
      <c r="X152" s="791"/>
      <c r="Y152" s="1035"/>
      <c r="Z152" s="1035"/>
      <c r="AA152" s="1035"/>
      <c r="AB152" s="1035"/>
      <c r="AC152" s="1051">
        <f t="shared" si="163"/>
        <v>0</v>
      </c>
      <c r="AD152" s="1053">
        <f t="shared" si="164"/>
        <v>-65179000.909999996</v>
      </c>
      <c r="AE152" s="27"/>
      <c r="AF152" s="27"/>
      <c r="AG152" s="27"/>
      <c r="AH152" s="27"/>
      <c r="AI152" s="27"/>
    </row>
    <row r="153" spans="1:35" ht="14.45" collapsed="1" x14ac:dyDescent="0.3">
      <c r="A153" s="43" t="s">
        <v>371</v>
      </c>
      <c r="B153" s="21" t="s">
        <v>30</v>
      </c>
      <c r="C153" s="1078" t="str">
        <f t="shared" si="165"/>
        <v>E346</v>
      </c>
      <c r="D153" s="1078" t="str">
        <f t="shared" si="166"/>
        <v>C346</v>
      </c>
      <c r="E153" s="103">
        <v>-7134059</v>
      </c>
      <c r="G153" s="36">
        <f t="shared" si="158"/>
        <v>-7134059</v>
      </c>
      <c r="H153" s="36"/>
      <c r="I153" s="36">
        <f t="shared" si="167"/>
        <v>-7134059</v>
      </c>
      <c r="J153" s="99">
        <v>-7507000</v>
      </c>
      <c r="K153" s="1073">
        <f>-SUMPRODUCT(('[5]4 RB by FERC'!$I$1:$I$200=LEFT(C153,4))+('[5]4 RB by FERC'!$I$1:$I$200=LEFT(D153,4)),'[5]4 RB by FERC'!$L$1:$L$200,--('[5]4 RB by FERC'!$H$1:$H$200=403))</f>
        <v>-40737.69</v>
      </c>
      <c r="L153" s="1073">
        <f>-SUMPRODUCT(('[5]4 RB by FERC'!$I$1:$I$200=LEFT(C153,4))+('[5]4 RB by FERC'!$I$1:$I$200=LEFT(D153,4)),'[5]4 RB by FERC'!$L$1:$L$200,--('[5]4 RB by FERC'!$H$1:$H$200=404))</f>
        <v>0</v>
      </c>
      <c r="M153" s="1035">
        <f t="shared" si="159"/>
        <v>-40737.69</v>
      </c>
      <c r="N153" s="103"/>
      <c r="O153" s="1051">
        <f t="shared" si="160"/>
        <v>-372941</v>
      </c>
      <c r="P153" s="103"/>
      <c r="Q153" s="1035">
        <f t="shared" si="161"/>
        <v>-413678.69</v>
      </c>
      <c r="R153" s="791">
        <f t="shared" si="162"/>
        <v>-7547737.6900000004</v>
      </c>
      <c r="S153" s="791"/>
      <c r="T153" s="1035"/>
      <c r="U153" s="791"/>
      <c r="V153" s="791"/>
      <c r="W153" s="791"/>
      <c r="X153" s="791"/>
      <c r="Y153" s="1035"/>
      <c r="Z153" s="1035"/>
      <c r="AA153" s="1035"/>
      <c r="AB153" s="1035"/>
      <c r="AC153" s="1051">
        <f t="shared" si="163"/>
        <v>0</v>
      </c>
      <c r="AD153" s="1053">
        <f t="shared" si="164"/>
        <v>-7547737.6900000004</v>
      </c>
      <c r="AE153" s="27"/>
      <c r="AF153" s="27"/>
      <c r="AG153" s="27"/>
      <c r="AH153" s="27"/>
      <c r="AI153" s="27"/>
    </row>
    <row r="154" spans="1:35" ht="14.45" collapsed="1" x14ac:dyDescent="0.3">
      <c r="A154" s="43" t="s">
        <v>371</v>
      </c>
      <c r="B154" s="21" t="s">
        <v>31</v>
      </c>
      <c r="C154" s="1078" t="str">
        <f t="shared" si="165"/>
        <v>E347</v>
      </c>
      <c r="D154" s="1078" t="str">
        <f t="shared" si="166"/>
        <v>C347</v>
      </c>
      <c r="E154" s="103">
        <v>-8406328</v>
      </c>
      <c r="G154" s="36">
        <f t="shared" si="158"/>
        <v>-8406328</v>
      </c>
      <c r="H154" s="36"/>
      <c r="I154" s="36">
        <f t="shared" si="167"/>
        <v>-8406328</v>
      </c>
      <c r="J154" s="99">
        <v>-10016000</v>
      </c>
      <c r="K154" s="1073">
        <f>-SUMPRODUCT(('[5]4 RB by FERC'!$I$1:$I$200=LEFT(C154,4))+('[5]4 RB by FERC'!$I$1:$I$200=LEFT(D154,4)),'[5]4 RB by FERC'!$L$1:$L$200,--('[5]4 RB by FERC'!$H$1:$H$200=403))</f>
        <v>0</v>
      </c>
      <c r="L154" s="1073">
        <f>-SUMPRODUCT(('[5]4 RB by FERC'!$I$1:$I$200=LEFT(C154,4))+('[5]4 RB by FERC'!$I$1:$I$200=LEFT(D154,4)),'[5]4 RB by FERC'!$L$1:$L$200,--('[5]4 RB by FERC'!$H$1:$H$200=404))</f>
        <v>0</v>
      </c>
      <c r="M154" s="1035">
        <v>6368</v>
      </c>
      <c r="N154" s="103"/>
      <c r="O154" s="1051">
        <f t="shared" si="160"/>
        <v>-1609672</v>
      </c>
      <c r="P154" s="103"/>
      <c r="Q154" s="1035">
        <f t="shared" si="161"/>
        <v>-1603304</v>
      </c>
      <c r="R154" s="791">
        <f t="shared" si="162"/>
        <v>-10009632</v>
      </c>
      <c r="S154" s="791"/>
      <c r="T154" s="1035"/>
      <c r="U154" s="791"/>
      <c r="V154" s="791"/>
      <c r="W154" s="791"/>
      <c r="X154" s="791"/>
      <c r="Y154" s="1035"/>
      <c r="Z154" s="1035"/>
      <c r="AA154" s="1035"/>
      <c r="AB154" s="1035"/>
      <c r="AC154" s="1051">
        <f t="shared" si="163"/>
        <v>0</v>
      </c>
      <c r="AD154" s="1053">
        <f t="shared" si="164"/>
        <v>-10009632</v>
      </c>
      <c r="AE154" s="27"/>
      <c r="AF154" s="27"/>
      <c r="AG154" s="27"/>
      <c r="AH154" s="27"/>
      <c r="AI154" s="27"/>
    </row>
    <row r="155" spans="1:35" ht="14.45" collapsed="1" x14ac:dyDescent="0.3">
      <c r="A155" s="43" t="s">
        <v>371</v>
      </c>
      <c r="B155" s="21" t="s">
        <v>389</v>
      </c>
      <c r="C155" s="1078" t="str">
        <f t="shared" si="165"/>
        <v>E348</v>
      </c>
      <c r="D155" s="1078" t="str">
        <f t="shared" si="166"/>
        <v>C348</v>
      </c>
      <c r="E155" s="96">
        <v>-520885</v>
      </c>
      <c r="G155" s="36">
        <f t="shared" si="158"/>
        <v>-520885</v>
      </c>
      <c r="H155" s="36"/>
      <c r="I155" s="36">
        <f t="shared" si="167"/>
        <v>-520885</v>
      </c>
      <c r="J155" s="99">
        <v>-646000</v>
      </c>
      <c r="K155" s="1073">
        <f>-SUMPRODUCT(('[5]4 RB by FERC'!$I$1:$I$200=LEFT(C155,4))+('[5]4 RB by FERC'!$I$1:$I$200=LEFT(D155,4)),'[5]4 RB by FERC'!$L$1:$L$200,--('[5]4 RB by FERC'!$H$1:$H$200=403))</f>
        <v>-1337.39</v>
      </c>
      <c r="L155" s="1073">
        <f>-SUMPRODUCT(('[5]4 RB by FERC'!$I$1:$I$200=LEFT(C155,4))+('[5]4 RB by FERC'!$I$1:$I$200=LEFT(D155,4)),'[5]4 RB by FERC'!$L$1:$L$200,--('[5]4 RB by FERC'!$H$1:$H$200=404))</f>
        <v>0</v>
      </c>
      <c r="M155" s="1035">
        <f t="shared" si="159"/>
        <v>-1337.39</v>
      </c>
      <c r="N155" s="103"/>
      <c r="O155" s="1051">
        <f t="shared" si="160"/>
        <v>-125115</v>
      </c>
      <c r="P155" s="103"/>
      <c r="Q155" s="1035">
        <f t="shared" si="161"/>
        <v>-126452.39</v>
      </c>
      <c r="R155" s="791">
        <f t="shared" si="162"/>
        <v>-647337.39</v>
      </c>
      <c r="S155" s="791"/>
      <c r="T155" s="1035"/>
      <c r="U155" s="791"/>
      <c r="V155" s="791"/>
      <c r="W155" s="791"/>
      <c r="X155" s="791"/>
      <c r="Y155" s="1035"/>
      <c r="Z155" s="1035"/>
      <c r="AA155" s="1035"/>
      <c r="AB155" s="1035"/>
      <c r="AC155" s="1051">
        <f t="shared" si="163"/>
        <v>0</v>
      </c>
      <c r="AD155" s="1053">
        <f t="shared" si="164"/>
        <v>-647337.39</v>
      </c>
      <c r="AE155" s="27"/>
      <c r="AF155" s="27"/>
      <c r="AG155" s="27"/>
      <c r="AH155" s="27"/>
      <c r="AI155" s="27"/>
    </row>
    <row r="156" spans="1:35" ht="14.45" x14ac:dyDescent="0.3">
      <c r="A156" s="43"/>
      <c r="B156" s="22" t="s">
        <v>379</v>
      </c>
      <c r="E156" s="50">
        <f>SUM(E148:E155)</f>
        <v>-757162517</v>
      </c>
      <c r="F156" s="50">
        <f>SUM(F148:F155)</f>
        <v>0</v>
      </c>
      <c r="G156" s="50">
        <f>SUM(G148:G155)</f>
        <v>-757162517</v>
      </c>
      <c r="H156" s="50"/>
      <c r="I156" s="77">
        <f t="shared" ref="I156:M156" si="168">SUM(I148:I155)</f>
        <v>-757162517</v>
      </c>
      <c r="J156" s="77">
        <f t="shared" si="168"/>
        <v>-791062000</v>
      </c>
      <c r="K156" s="77">
        <f t="shared" si="168"/>
        <v>-145035.84000000003</v>
      </c>
      <c r="L156" s="77">
        <f t="shared" si="168"/>
        <v>0</v>
      </c>
      <c r="M156" s="77">
        <f t="shared" si="168"/>
        <v>-138667.84000000003</v>
      </c>
      <c r="N156" s="98">
        <f t="shared" ref="N156:P156" si="169">SUM(N148:N155)</f>
        <v>2039000</v>
      </c>
      <c r="O156" s="77">
        <f t="shared" ref="O156" si="170">SUM(O148:O155)</f>
        <v>-33899483</v>
      </c>
      <c r="P156" s="98">
        <f t="shared" si="169"/>
        <v>0</v>
      </c>
      <c r="Q156" s="77">
        <f>SUM(Q148:Q155)</f>
        <v>-31999150.84</v>
      </c>
      <c r="R156" s="77">
        <f>SUM(R148:R155)</f>
        <v>-789161667.84000003</v>
      </c>
      <c r="S156" s="77">
        <f t="shared" ref="S156" si="171">SUM(S148:S155)</f>
        <v>0</v>
      </c>
      <c r="T156" s="77">
        <f t="shared" ref="T156" si="172">SUM(T148:T155)</f>
        <v>0</v>
      </c>
      <c r="U156" s="77">
        <f t="shared" ref="U156" si="173">SUM(U148:U155)</f>
        <v>0</v>
      </c>
      <c r="V156" s="77">
        <f t="shared" ref="V156:AD156" si="174">SUM(V148:V155)</f>
        <v>0</v>
      </c>
      <c r="W156" s="77">
        <f t="shared" si="174"/>
        <v>0</v>
      </c>
      <c r="X156" s="77">
        <f t="shared" si="174"/>
        <v>0</v>
      </c>
      <c r="Y156" s="77">
        <f t="shared" si="174"/>
        <v>0</v>
      </c>
      <c r="Z156" s="77">
        <f t="shared" si="174"/>
        <v>0</v>
      </c>
      <c r="AA156" s="77">
        <f t="shared" si="174"/>
        <v>0</v>
      </c>
      <c r="AB156" s="77">
        <f t="shared" si="174"/>
        <v>0</v>
      </c>
      <c r="AC156" s="77">
        <f t="shared" si="174"/>
        <v>0</v>
      </c>
      <c r="AD156" s="77">
        <f t="shared" si="174"/>
        <v>-789161667.84000003</v>
      </c>
      <c r="AE156" s="67"/>
      <c r="AF156" s="67"/>
      <c r="AG156" s="67"/>
      <c r="AH156" s="67"/>
      <c r="AI156" s="67"/>
    </row>
    <row r="157" spans="1:35" thickBot="1" x14ac:dyDescent="0.35">
      <c r="A157" s="43" t="s">
        <v>371</v>
      </c>
      <c r="B157" s="58" t="s">
        <v>32</v>
      </c>
      <c r="E157" s="59">
        <f>E135+E146+E156</f>
        <v>-1842519744.6341667</v>
      </c>
      <c r="F157" s="59">
        <f>F135+F146+F156</f>
        <v>0</v>
      </c>
      <c r="G157" s="59">
        <f>G135+G146+G156</f>
        <v>-1842519744.6341667</v>
      </c>
      <c r="H157" s="59"/>
      <c r="I157" s="59">
        <f t="shared" ref="I157" si="175">I135+I146+I156</f>
        <v>-1842519744.6341667</v>
      </c>
      <c r="J157" s="59">
        <f t="shared" ref="J157:AD157" si="176">J135+J146+J156</f>
        <v>-1903336000.0899999</v>
      </c>
      <c r="K157" s="59">
        <f t="shared" si="176"/>
        <v>-303227.77</v>
      </c>
      <c r="L157" s="59">
        <f t="shared" si="176"/>
        <v>0</v>
      </c>
      <c r="M157" s="59">
        <f t="shared" si="176"/>
        <v>-375526.76000000007</v>
      </c>
      <c r="N157" s="59">
        <f t="shared" ref="N157:P157" si="177">N135+N146+N156</f>
        <v>2039000</v>
      </c>
      <c r="O157" s="59">
        <f>O135+O146+O156</f>
        <v>-60816255.455833331</v>
      </c>
      <c r="P157" s="59">
        <f t="shared" si="177"/>
        <v>-16445383.117653416</v>
      </c>
      <c r="Q157" s="59">
        <f t="shared" ref="Q157" si="178">Q135+Q146+Q156</f>
        <v>-75598165.333486751</v>
      </c>
      <c r="R157" s="59">
        <f t="shared" si="176"/>
        <v>-1918117909.9676533</v>
      </c>
      <c r="S157" s="59">
        <f t="shared" si="176"/>
        <v>0</v>
      </c>
      <c r="T157" s="59">
        <f t="shared" ref="T157" si="179">T135+T146+T156</f>
        <v>0</v>
      </c>
      <c r="U157" s="59">
        <f t="shared" si="176"/>
        <v>0</v>
      </c>
      <c r="V157" s="59">
        <f t="shared" si="176"/>
        <v>0</v>
      </c>
      <c r="W157" s="59">
        <f t="shared" si="176"/>
        <v>0</v>
      </c>
      <c r="X157" s="59">
        <f t="shared" si="176"/>
        <v>0</v>
      </c>
      <c r="Y157" s="59">
        <f t="shared" si="176"/>
        <v>0</v>
      </c>
      <c r="Z157" s="59">
        <f t="shared" si="176"/>
        <v>0</v>
      </c>
      <c r="AA157" s="59">
        <f t="shared" si="176"/>
        <v>0</v>
      </c>
      <c r="AB157" s="59">
        <f t="shared" si="176"/>
        <v>0</v>
      </c>
      <c r="AC157" s="59">
        <f t="shared" si="176"/>
        <v>0</v>
      </c>
      <c r="AD157" s="59">
        <f t="shared" si="176"/>
        <v>-1918117909.9676533</v>
      </c>
      <c r="AE157" s="67"/>
      <c r="AF157" s="67"/>
      <c r="AG157" s="67"/>
      <c r="AH157" s="67"/>
      <c r="AI157" s="67"/>
    </row>
    <row r="158" spans="1:35" thickTop="1" x14ac:dyDescent="0.3">
      <c r="A158" s="43" t="s">
        <v>371</v>
      </c>
      <c r="B158" s="21" t="s">
        <v>33</v>
      </c>
      <c r="E158" s="36"/>
      <c r="G158" s="682"/>
      <c r="H158" s="36"/>
      <c r="I158" s="36"/>
      <c r="J158" s="44"/>
      <c r="K158" s="44"/>
      <c r="L158" s="44"/>
      <c r="M158" s="44"/>
      <c r="N158" s="103"/>
      <c r="O158" s="44"/>
      <c r="P158" s="103"/>
      <c r="Q158" s="104"/>
      <c r="R158" s="104"/>
      <c r="S158" s="104"/>
      <c r="T158" s="104"/>
      <c r="U158" s="104"/>
      <c r="V158" s="104"/>
      <c r="W158" s="104"/>
      <c r="X158" s="104"/>
      <c r="Y158" s="104"/>
      <c r="Z158" s="104"/>
      <c r="AA158" s="104"/>
      <c r="AB158" s="104"/>
      <c r="AC158" s="104"/>
      <c r="AD158" s="27"/>
      <c r="AE158" s="27"/>
      <c r="AF158" s="27"/>
      <c r="AG158" s="27"/>
      <c r="AH158" s="27"/>
      <c r="AI158" s="27"/>
    </row>
    <row r="159" spans="1:35" ht="14.45" collapsed="1" x14ac:dyDescent="0.3">
      <c r="A159" s="43" t="s">
        <v>371</v>
      </c>
      <c r="B159" s="21" t="s">
        <v>34</v>
      </c>
      <c r="C159" s="1078" t="str">
        <f t="shared" ref="C159:C168" si="180">"E"&amp;LEFT(TRIM($B159),3)</f>
        <v>E350</v>
      </c>
      <c r="D159" s="1078" t="str">
        <f t="shared" ref="D159:D168" si="181">"C"&amp;LEFT(TRIM($B159),3)</f>
        <v>C350</v>
      </c>
      <c r="E159" s="103">
        <v>-13799627</v>
      </c>
      <c r="G159" s="36">
        <f t="shared" ref="G159:G168" si="182">SUM(E159:F159)</f>
        <v>-13799627</v>
      </c>
      <c r="H159" s="36"/>
      <c r="I159" s="36">
        <f>SUM(G159:H159)</f>
        <v>-13799627</v>
      </c>
      <c r="J159" s="82">
        <v>-14030000</v>
      </c>
      <c r="K159" s="1073">
        <f>-SUMPRODUCT(('[5]4 RB by FERC'!$I$1:$I$200=LEFT(C159,4))+('[5]4 RB by FERC'!$I$1:$I$200=LEFT(D159,4)),'[5]4 RB by FERC'!$L$1:$L$200,--('[5]4 RB by FERC'!$H$1:$H$200=403))</f>
        <v>-1327.6299999999999</v>
      </c>
      <c r="L159" s="1073">
        <f>-SUMPRODUCT(('[5]4 RB by FERC'!$I$1:$I$200=LEFT(C159,4))+('[5]4 RB by FERC'!$I$1:$I$200=LEFT(D159,4)),'[5]4 RB by FERC'!$L$1:$L$200,--('[5]4 RB by FERC'!$H$1:$H$200=404))</f>
        <v>0</v>
      </c>
      <c r="M159" s="1035">
        <f t="shared" ref="M159:M167" si="183">K159+L159</f>
        <v>-1327.6299999999999</v>
      </c>
      <c r="N159" s="103"/>
      <c r="O159" s="1051">
        <f t="shared" ref="O159:O168" si="184">J159-I159</f>
        <v>-230373</v>
      </c>
      <c r="P159" s="103"/>
      <c r="Q159" s="1035">
        <f t="shared" ref="Q159:Q168" si="185">SUM(M159:P159)</f>
        <v>-231700.63</v>
      </c>
      <c r="R159" s="791">
        <f t="shared" ref="R159:R168" si="186">G159+Q159</f>
        <v>-14031327.630000001</v>
      </c>
      <c r="S159" s="791"/>
      <c r="T159" s="1035"/>
      <c r="U159" s="791"/>
      <c r="V159" s="791"/>
      <c r="W159" s="791"/>
      <c r="X159" s="791"/>
      <c r="Y159" s="1035"/>
      <c r="Z159" s="1035"/>
      <c r="AA159" s="1035"/>
      <c r="AB159" s="1035"/>
      <c r="AC159" s="1051">
        <f t="shared" ref="AC159:AC168" si="187">SUM(S159:AB159)</f>
        <v>0</v>
      </c>
      <c r="AD159" s="1053">
        <f t="shared" ref="AD159:AD168" si="188">AC159+R159</f>
        <v>-14031327.630000001</v>
      </c>
      <c r="AE159" s="27"/>
      <c r="AF159" s="27"/>
      <c r="AG159" s="27"/>
      <c r="AH159" s="27"/>
      <c r="AI159" s="27"/>
    </row>
    <row r="160" spans="1:35" ht="14.45" x14ac:dyDescent="0.3">
      <c r="A160" s="43" t="s">
        <v>371</v>
      </c>
      <c r="B160" s="21" t="s">
        <v>35</v>
      </c>
      <c r="C160" s="1078" t="str">
        <f t="shared" si="180"/>
        <v>E351</v>
      </c>
      <c r="D160" s="1078" t="str">
        <f t="shared" si="181"/>
        <v>C351</v>
      </c>
      <c r="E160" s="103">
        <v>0</v>
      </c>
      <c r="G160" s="36">
        <f t="shared" si="182"/>
        <v>0</v>
      </c>
      <c r="H160" s="36"/>
      <c r="I160" s="36">
        <f t="shared" ref="I160:I168" si="189">SUM(G160:H160)</f>
        <v>0</v>
      </c>
      <c r="J160" s="99">
        <v>0</v>
      </c>
      <c r="K160" s="1073">
        <f>-SUMPRODUCT(('[5]4 RB by FERC'!$I$1:$I$200=LEFT(C160,4))+('[5]4 RB by FERC'!$I$1:$I$200=LEFT(D160,4)),'[5]4 RB by FERC'!$L$1:$L$200,--('[5]4 RB by FERC'!$H$1:$H$200=403))</f>
        <v>0</v>
      </c>
      <c r="L160" s="1073">
        <f>-SUMPRODUCT(('[5]4 RB by FERC'!$I$1:$I$200=LEFT(C160,4))+('[5]4 RB by FERC'!$I$1:$I$200=LEFT(D160,4)),'[5]4 RB by FERC'!$L$1:$L$200,--('[5]4 RB by FERC'!$H$1:$H$200=404))</f>
        <v>0</v>
      </c>
      <c r="M160" s="1035">
        <f t="shared" si="183"/>
        <v>0</v>
      </c>
      <c r="N160" s="103"/>
      <c r="O160" s="1051">
        <f t="shared" si="184"/>
        <v>0</v>
      </c>
      <c r="P160" s="103"/>
      <c r="Q160" s="1035">
        <f t="shared" si="185"/>
        <v>0</v>
      </c>
      <c r="R160" s="791">
        <f t="shared" si="186"/>
        <v>0</v>
      </c>
      <c r="S160" s="791"/>
      <c r="T160" s="1035"/>
      <c r="U160" s="791"/>
      <c r="V160" s="791"/>
      <c r="W160" s="791"/>
      <c r="X160" s="791"/>
      <c r="Y160" s="1035"/>
      <c r="Z160" s="1035"/>
      <c r="AA160" s="1035"/>
      <c r="AB160" s="1035"/>
      <c r="AC160" s="1051">
        <f t="shared" si="187"/>
        <v>0</v>
      </c>
      <c r="AD160" s="1053">
        <f t="shared" si="188"/>
        <v>0</v>
      </c>
      <c r="AE160" s="27"/>
      <c r="AF160" s="27"/>
      <c r="AG160" s="27"/>
      <c r="AH160" s="27"/>
      <c r="AI160" s="27"/>
    </row>
    <row r="161" spans="1:35" ht="14.45" collapsed="1" x14ac:dyDescent="0.3">
      <c r="A161" s="43" t="s">
        <v>371</v>
      </c>
      <c r="B161" s="21" t="s">
        <v>36</v>
      </c>
      <c r="C161" s="1078" t="str">
        <f t="shared" si="180"/>
        <v>E352</v>
      </c>
      <c r="D161" s="1078" t="str">
        <f t="shared" si="181"/>
        <v>C352</v>
      </c>
      <c r="E161" s="103">
        <v>-3252317</v>
      </c>
      <c r="G161" s="36">
        <f t="shared" si="182"/>
        <v>-3252317</v>
      </c>
      <c r="H161" s="36"/>
      <c r="I161" s="36">
        <f t="shared" si="189"/>
        <v>-3252317</v>
      </c>
      <c r="J161" s="99">
        <v>-3283000</v>
      </c>
      <c r="K161" s="1073">
        <f>-SUMPRODUCT(('[5]4 RB by FERC'!$I$1:$I$200=LEFT(C161,4))+('[5]4 RB by FERC'!$I$1:$I$200=LEFT(D161,4)),'[5]4 RB by FERC'!$L$1:$L$200,--('[5]4 RB by FERC'!$H$1:$H$200=403))</f>
        <v>442.91</v>
      </c>
      <c r="L161" s="1073">
        <f>-SUMPRODUCT(('[5]4 RB by FERC'!$I$1:$I$200=LEFT(C161,4))+('[5]4 RB by FERC'!$I$1:$I$200=LEFT(D161,4)),'[5]4 RB by FERC'!$L$1:$L$200,--('[5]4 RB by FERC'!$H$1:$H$200=404))</f>
        <v>0</v>
      </c>
      <c r="M161" s="1035">
        <f t="shared" si="183"/>
        <v>442.91</v>
      </c>
      <c r="N161" s="103"/>
      <c r="O161" s="1051">
        <f t="shared" si="184"/>
        <v>-30683</v>
      </c>
      <c r="P161" s="103"/>
      <c r="Q161" s="1035">
        <f t="shared" si="185"/>
        <v>-30240.09</v>
      </c>
      <c r="R161" s="791">
        <f t="shared" si="186"/>
        <v>-3282557.09</v>
      </c>
      <c r="S161" s="791"/>
      <c r="T161" s="1035"/>
      <c r="U161" s="791"/>
      <c r="V161" s="791"/>
      <c r="W161" s="791"/>
      <c r="X161" s="791"/>
      <c r="Y161" s="1035"/>
      <c r="Z161" s="1035"/>
      <c r="AA161" s="1035"/>
      <c r="AB161" s="1035"/>
      <c r="AC161" s="1051">
        <f t="shared" si="187"/>
        <v>0</v>
      </c>
      <c r="AD161" s="1053">
        <f t="shared" si="188"/>
        <v>-3282557.09</v>
      </c>
      <c r="AE161" s="27"/>
      <c r="AF161" s="27"/>
      <c r="AG161" s="27"/>
      <c r="AH161" s="27"/>
      <c r="AI161" s="27"/>
    </row>
    <row r="162" spans="1:35" ht="14.45" collapsed="1" x14ac:dyDescent="0.3">
      <c r="A162" s="43" t="s">
        <v>371</v>
      </c>
      <c r="B162" s="21" t="s">
        <v>37</v>
      </c>
      <c r="C162" s="1078" t="str">
        <f t="shared" si="180"/>
        <v>E353</v>
      </c>
      <c r="D162" s="1078" t="str">
        <f t="shared" si="181"/>
        <v>C353</v>
      </c>
      <c r="E162" s="103">
        <v>-174096423</v>
      </c>
      <c r="G162" s="36">
        <f t="shared" si="182"/>
        <v>-174096423</v>
      </c>
      <c r="H162" s="36"/>
      <c r="I162" s="36">
        <f t="shared" si="189"/>
        <v>-174096423</v>
      </c>
      <c r="J162" s="99">
        <v>-179424000</v>
      </c>
      <c r="K162" s="1073">
        <f>-SUMPRODUCT(('[5]4 RB by FERC'!$I$1:$I$200=LEFT(C162,4))+('[5]4 RB by FERC'!$I$1:$I$200=LEFT(D162,4)),'[5]4 RB by FERC'!$L$1:$L$200,--('[5]4 RB by FERC'!$H$1:$H$200=403))</f>
        <v>-262436.17000000004</v>
      </c>
      <c r="L162" s="1073">
        <f>-SUMPRODUCT(('[5]4 RB by FERC'!$I$1:$I$200=LEFT(C162,4))+('[5]4 RB by FERC'!$I$1:$I$200=LEFT(D162,4)),'[5]4 RB by FERC'!$L$1:$L$200,--('[5]4 RB by FERC'!$H$1:$H$200=404))</f>
        <v>0</v>
      </c>
      <c r="M162" s="1035">
        <f t="shared" si="183"/>
        <v>-262436.17000000004</v>
      </c>
      <c r="N162" s="103"/>
      <c r="O162" s="1051">
        <f t="shared" si="184"/>
        <v>-5327577</v>
      </c>
      <c r="P162" s="103"/>
      <c r="Q162" s="1035">
        <f t="shared" si="185"/>
        <v>-5590013.1699999999</v>
      </c>
      <c r="R162" s="791">
        <f t="shared" si="186"/>
        <v>-179686436.16999999</v>
      </c>
      <c r="S162" s="791"/>
      <c r="T162" s="1035"/>
      <c r="U162" s="791"/>
      <c r="V162" s="791"/>
      <c r="W162" s="791"/>
      <c r="X162" s="791"/>
      <c r="Y162" s="1035"/>
      <c r="Z162" s="1035"/>
      <c r="AA162" s="1035"/>
      <c r="AB162" s="1035"/>
      <c r="AC162" s="1051">
        <f t="shared" si="187"/>
        <v>0</v>
      </c>
      <c r="AD162" s="1053">
        <f t="shared" si="188"/>
        <v>-179686436.16999999</v>
      </c>
      <c r="AE162" s="27"/>
      <c r="AF162" s="27"/>
      <c r="AG162" s="27"/>
      <c r="AH162" s="27"/>
      <c r="AI162" s="27"/>
    </row>
    <row r="163" spans="1:35" ht="14.45" collapsed="1" x14ac:dyDescent="0.3">
      <c r="A163" s="43" t="s">
        <v>371</v>
      </c>
      <c r="B163" s="21" t="s">
        <v>38</v>
      </c>
      <c r="C163" s="1078" t="str">
        <f t="shared" si="180"/>
        <v>E354</v>
      </c>
      <c r="D163" s="1078" t="str">
        <f t="shared" si="181"/>
        <v>C354</v>
      </c>
      <c r="E163" s="103">
        <v>-47030221</v>
      </c>
      <c r="G163" s="36">
        <f t="shared" si="182"/>
        <v>-47030221</v>
      </c>
      <c r="H163" s="36"/>
      <c r="I163" s="36">
        <f t="shared" si="189"/>
        <v>-47030221</v>
      </c>
      <c r="J163" s="99">
        <v>-47605000</v>
      </c>
      <c r="K163" s="1073">
        <f>-SUMPRODUCT(('[5]4 RB by FERC'!$I$1:$I$200=LEFT(C163,4))+('[5]4 RB by FERC'!$I$1:$I$200=LEFT(D163,4)),'[5]4 RB by FERC'!$L$1:$L$200,--('[5]4 RB by FERC'!$H$1:$H$200=403))</f>
        <v>9.0200000000000014</v>
      </c>
      <c r="L163" s="1073">
        <f>-SUMPRODUCT(('[5]4 RB by FERC'!$I$1:$I$200=LEFT(C163,4))+('[5]4 RB by FERC'!$I$1:$I$200=LEFT(D163,4)),'[5]4 RB by FERC'!$L$1:$L$200,--('[5]4 RB by FERC'!$H$1:$H$200=404))</f>
        <v>0</v>
      </c>
      <c r="M163" s="1035">
        <f t="shared" si="183"/>
        <v>9.0200000000000014</v>
      </c>
      <c r="N163" s="103"/>
      <c r="O163" s="1051">
        <f t="shared" si="184"/>
        <v>-574779</v>
      </c>
      <c r="P163" s="103"/>
      <c r="Q163" s="1035">
        <f t="shared" si="185"/>
        <v>-574769.98</v>
      </c>
      <c r="R163" s="791">
        <f t="shared" si="186"/>
        <v>-47604990.979999997</v>
      </c>
      <c r="S163" s="791"/>
      <c r="T163" s="1035"/>
      <c r="U163" s="791"/>
      <c r="V163" s="791"/>
      <c r="W163" s="791"/>
      <c r="X163" s="791"/>
      <c r="Y163" s="1035"/>
      <c r="Z163" s="1035"/>
      <c r="AA163" s="1035"/>
      <c r="AB163" s="1035"/>
      <c r="AC163" s="1051">
        <f t="shared" si="187"/>
        <v>0</v>
      </c>
      <c r="AD163" s="1053">
        <f t="shared" si="188"/>
        <v>-47604990.979999997</v>
      </c>
      <c r="AE163" s="27"/>
      <c r="AF163" s="27"/>
      <c r="AG163" s="27"/>
      <c r="AH163" s="27"/>
      <c r="AI163" s="27"/>
    </row>
    <row r="164" spans="1:35" ht="14.45" collapsed="1" x14ac:dyDescent="0.3">
      <c r="A164" s="43" t="s">
        <v>371</v>
      </c>
      <c r="B164" s="21" t="s">
        <v>39</v>
      </c>
      <c r="C164" s="1078" t="str">
        <f t="shared" si="180"/>
        <v>E355</v>
      </c>
      <c r="D164" s="1078" t="str">
        <f t="shared" si="181"/>
        <v>C355</v>
      </c>
      <c r="E164" s="103">
        <v>-98841501</v>
      </c>
      <c r="G164" s="36">
        <f t="shared" si="182"/>
        <v>-98841501</v>
      </c>
      <c r="H164" s="36"/>
      <c r="I164" s="36">
        <f t="shared" si="189"/>
        <v>-98841501</v>
      </c>
      <c r="J164" s="99">
        <v>-104995000</v>
      </c>
      <c r="K164" s="1073">
        <f>-SUMPRODUCT(('[5]4 RB by FERC'!$I$1:$I$200=LEFT(C164,4))+('[5]4 RB by FERC'!$I$1:$I$200=LEFT(D164,4)),'[5]4 RB by FERC'!$L$1:$L$200,--('[5]4 RB by FERC'!$H$1:$H$200=403))</f>
        <v>-429897.95</v>
      </c>
      <c r="L164" s="1073">
        <f>-SUMPRODUCT(('[5]4 RB by FERC'!$I$1:$I$200=LEFT(C164,4))+('[5]4 RB by FERC'!$I$1:$I$200=LEFT(D164,4)),'[5]4 RB by FERC'!$L$1:$L$200,--('[5]4 RB by FERC'!$H$1:$H$200=404))</f>
        <v>0</v>
      </c>
      <c r="M164" s="1035">
        <f t="shared" si="183"/>
        <v>-429897.95</v>
      </c>
      <c r="N164" s="103"/>
      <c r="O164" s="1051">
        <f t="shared" si="184"/>
        <v>-6153499</v>
      </c>
      <c r="P164" s="103"/>
      <c r="Q164" s="1035">
        <f t="shared" si="185"/>
        <v>-6583396.9500000002</v>
      </c>
      <c r="R164" s="791">
        <f t="shared" si="186"/>
        <v>-105424897.95</v>
      </c>
      <c r="S164" s="791"/>
      <c r="T164" s="1035"/>
      <c r="U164" s="791"/>
      <c r="V164" s="791"/>
      <c r="W164" s="791"/>
      <c r="X164" s="791"/>
      <c r="Y164" s="1035"/>
      <c r="Z164" s="1035">
        <f>'[2]Lead E'!$G$15*'Pub Imp'!E7</f>
        <v>-45401.783077250104</v>
      </c>
      <c r="AA164" s="1035"/>
      <c r="AB164" s="1035"/>
      <c r="AC164" s="1051">
        <f t="shared" si="187"/>
        <v>-45401.783077250104</v>
      </c>
      <c r="AD164" s="1053">
        <f t="shared" si="188"/>
        <v>-105470299.73307726</v>
      </c>
      <c r="AE164" s="27"/>
      <c r="AF164" s="27"/>
      <c r="AG164" s="27"/>
      <c r="AH164" s="27"/>
      <c r="AI164" s="27"/>
    </row>
    <row r="165" spans="1:35" ht="14.45" collapsed="1" x14ac:dyDescent="0.3">
      <c r="A165" s="43" t="s">
        <v>371</v>
      </c>
      <c r="B165" s="21" t="s">
        <v>40</v>
      </c>
      <c r="C165" s="1078" t="str">
        <f t="shared" si="180"/>
        <v>E356</v>
      </c>
      <c r="D165" s="1078" t="str">
        <f t="shared" si="181"/>
        <v>C356</v>
      </c>
      <c r="E165" s="103">
        <v>-152889607</v>
      </c>
      <c r="G165" s="36">
        <f t="shared" si="182"/>
        <v>-152889607</v>
      </c>
      <c r="H165" s="36"/>
      <c r="I165" s="36">
        <f t="shared" si="189"/>
        <v>-152889607</v>
      </c>
      <c r="J165" s="99">
        <v>-154980000</v>
      </c>
      <c r="K165" s="1073">
        <f>-SUMPRODUCT(('[5]4 RB by FERC'!$I$1:$I$200=LEFT(C165,4))+('[5]4 RB by FERC'!$I$1:$I$200=LEFT(D165,4)),'[5]4 RB by FERC'!$L$1:$L$200,--('[5]4 RB by FERC'!$H$1:$H$200=403))</f>
        <v>-13158.250000000002</v>
      </c>
      <c r="L165" s="1073">
        <f>-SUMPRODUCT(('[5]4 RB by FERC'!$I$1:$I$200=LEFT(C165,4))+('[5]4 RB by FERC'!$I$1:$I$200=LEFT(D165,4)),'[5]4 RB by FERC'!$L$1:$L$200,--('[5]4 RB by FERC'!$H$1:$H$200=404))</f>
        <v>0</v>
      </c>
      <c r="M165" s="1035">
        <f t="shared" si="183"/>
        <v>-13158.250000000002</v>
      </c>
      <c r="N165" s="103"/>
      <c r="O165" s="1051">
        <f t="shared" si="184"/>
        <v>-2090393</v>
      </c>
      <c r="P165" s="103"/>
      <c r="Q165" s="1035">
        <f t="shared" si="185"/>
        <v>-2103551.25</v>
      </c>
      <c r="R165" s="791">
        <f t="shared" si="186"/>
        <v>-154993158.25</v>
      </c>
      <c r="S165" s="791"/>
      <c r="T165" s="1035"/>
      <c r="U165" s="791"/>
      <c r="V165" s="791"/>
      <c r="W165" s="791"/>
      <c r="X165" s="791"/>
      <c r="Y165" s="1035"/>
      <c r="Z165" s="1035">
        <f>'[2]Lead E'!$G$15*'Pub Imp'!E8</f>
        <v>-35893.364359251478</v>
      </c>
      <c r="AA165" s="1035"/>
      <c r="AB165" s="1035"/>
      <c r="AC165" s="1051">
        <f t="shared" si="187"/>
        <v>-35893.364359251478</v>
      </c>
      <c r="AD165" s="1053">
        <f t="shared" si="188"/>
        <v>-155029051.61435926</v>
      </c>
      <c r="AE165" s="27"/>
      <c r="AF165" s="27"/>
      <c r="AG165" s="27"/>
      <c r="AH165" s="27"/>
      <c r="AI165" s="27"/>
    </row>
    <row r="166" spans="1:35" ht="14.45" collapsed="1" x14ac:dyDescent="0.3">
      <c r="A166" s="43" t="s">
        <v>371</v>
      </c>
      <c r="B166" s="21" t="s">
        <v>41</v>
      </c>
      <c r="C166" s="1078" t="str">
        <f t="shared" si="180"/>
        <v>E357</v>
      </c>
      <c r="D166" s="1078" t="str">
        <f t="shared" si="181"/>
        <v>C357</v>
      </c>
      <c r="E166" s="103">
        <v>-537482</v>
      </c>
      <c r="G166" s="36">
        <f t="shared" si="182"/>
        <v>-537482</v>
      </c>
      <c r="H166" s="36"/>
      <c r="I166" s="36">
        <f t="shared" si="189"/>
        <v>-537482</v>
      </c>
      <c r="J166" s="99">
        <v>-551000</v>
      </c>
      <c r="K166" s="1073">
        <f>-SUMPRODUCT(('[5]4 RB by FERC'!$I$1:$I$200=LEFT(C166,4))+('[5]4 RB by FERC'!$I$1:$I$200=LEFT(D166,4)),'[5]4 RB by FERC'!$L$1:$L$200,--('[5]4 RB by FERC'!$H$1:$H$200=403))</f>
        <v>-0.02</v>
      </c>
      <c r="L166" s="1073">
        <f>-SUMPRODUCT(('[5]4 RB by FERC'!$I$1:$I$200=LEFT(C166,4))+('[5]4 RB by FERC'!$I$1:$I$200=LEFT(D166,4)),'[5]4 RB by FERC'!$L$1:$L$200,--('[5]4 RB by FERC'!$H$1:$H$200=404))</f>
        <v>0</v>
      </c>
      <c r="M166" s="1035">
        <f t="shared" si="183"/>
        <v>-0.02</v>
      </c>
      <c r="N166" s="103"/>
      <c r="O166" s="1051">
        <f t="shared" si="184"/>
        <v>-13518</v>
      </c>
      <c r="P166" s="103"/>
      <c r="Q166" s="1035">
        <f t="shared" si="185"/>
        <v>-13518.02</v>
      </c>
      <c r="R166" s="791">
        <f t="shared" si="186"/>
        <v>-551000.02</v>
      </c>
      <c r="S166" s="791"/>
      <c r="T166" s="1035"/>
      <c r="U166" s="791"/>
      <c r="V166" s="791"/>
      <c r="W166" s="791"/>
      <c r="X166" s="791"/>
      <c r="Y166" s="1035"/>
      <c r="Z166" s="1035"/>
      <c r="AA166" s="1035"/>
      <c r="AB166" s="1035"/>
      <c r="AC166" s="1051">
        <f t="shared" si="187"/>
        <v>0</v>
      </c>
      <c r="AD166" s="1053">
        <f t="shared" si="188"/>
        <v>-551000.02</v>
      </c>
      <c r="AE166" s="27"/>
      <c r="AF166" s="27"/>
      <c r="AG166" s="27"/>
      <c r="AH166" s="27"/>
      <c r="AI166" s="27"/>
    </row>
    <row r="167" spans="1:35" ht="14.45" collapsed="1" x14ac:dyDescent="0.3">
      <c r="A167" s="43" t="s">
        <v>371</v>
      </c>
      <c r="B167" s="21" t="s">
        <v>42</v>
      </c>
      <c r="C167" s="1078" t="str">
        <f t="shared" si="180"/>
        <v>E358</v>
      </c>
      <c r="D167" s="1078" t="str">
        <f t="shared" si="181"/>
        <v>C358</v>
      </c>
      <c r="E167" s="103">
        <v>-12698634</v>
      </c>
      <c r="G167" s="36">
        <f t="shared" si="182"/>
        <v>-12698634</v>
      </c>
      <c r="H167" s="36"/>
      <c r="I167" s="36">
        <f t="shared" si="189"/>
        <v>-12698634</v>
      </c>
      <c r="J167" s="99">
        <v>-12972000</v>
      </c>
      <c r="K167" s="1073">
        <f>-SUMPRODUCT(('[5]4 RB by FERC'!$I$1:$I$200=LEFT(C167,4))+('[5]4 RB by FERC'!$I$1:$I$200=LEFT(D167,4)),'[5]4 RB by FERC'!$L$1:$L$200,--('[5]4 RB by FERC'!$H$1:$H$200=403))</f>
        <v>0.17</v>
      </c>
      <c r="L167" s="1073">
        <f>-SUMPRODUCT(('[5]4 RB by FERC'!$I$1:$I$200=LEFT(C167,4))+('[5]4 RB by FERC'!$I$1:$I$200=LEFT(D167,4)),'[5]4 RB by FERC'!$L$1:$L$200,--('[5]4 RB by FERC'!$H$1:$H$200=404))</f>
        <v>0</v>
      </c>
      <c r="M167" s="1035">
        <f t="shared" si="183"/>
        <v>0.17</v>
      </c>
      <c r="N167" s="103"/>
      <c r="O167" s="1051">
        <f t="shared" si="184"/>
        <v>-273366</v>
      </c>
      <c r="P167" s="103"/>
      <c r="Q167" s="1035">
        <f t="shared" si="185"/>
        <v>-273365.83</v>
      </c>
      <c r="R167" s="791">
        <f t="shared" si="186"/>
        <v>-12971999.83</v>
      </c>
      <c r="S167" s="791"/>
      <c r="T167" s="1035"/>
      <c r="U167" s="791"/>
      <c r="V167" s="791"/>
      <c r="W167" s="791"/>
      <c r="X167" s="791"/>
      <c r="Y167" s="1035"/>
      <c r="Z167" s="1035"/>
      <c r="AA167" s="1035"/>
      <c r="AB167" s="1035"/>
      <c r="AC167" s="1051">
        <f t="shared" si="187"/>
        <v>0</v>
      </c>
      <c r="AD167" s="1053">
        <f t="shared" si="188"/>
        <v>-12971999.83</v>
      </c>
      <c r="AE167" s="27"/>
      <c r="AF167" s="27"/>
      <c r="AG167" s="27"/>
      <c r="AH167" s="27"/>
      <c r="AI167" s="27"/>
    </row>
    <row r="168" spans="1:35" ht="14.45" collapsed="1" x14ac:dyDescent="0.3">
      <c r="A168" s="43" t="s">
        <v>371</v>
      </c>
      <c r="B168" s="21" t="s">
        <v>43</v>
      </c>
      <c r="C168" s="1078" t="str">
        <f t="shared" si="180"/>
        <v>E359</v>
      </c>
      <c r="D168" s="1078" t="str">
        <f t="shared" si="181"/>
        <v>C359</v>
      </c>
      <c r="E168" s="96">
        <v>-1013058</v>
      </c>
      <c r="G168" s="36">
        <f t="shared" si="182"/>
        <v>-1013058</v>
      </c>
      <c r="H168" s="36"/>
      <c r="I168" s="36">
        <f t="shared" si="189"/>
        <v>-1013058</v>
      </c>
      <c r="J168" s="99">
        <v>-1069000</v>
      </c>
      <c r="K168" s="1073">
        <f>-SUMPRODUCT(('[5]4 RB by FERC'!$I$1:$I$200=LEFT(C168,4))+('[5]4 RB by FERC'!$I$1:$I$200=LEFT(D168,4)),'[5]4 RB by FERC'!$L$1:$L$200,--('[5]4 RB by FERC'!$H$1:$H$200=403))</f>
        <v>9.999999999999995E-3</v>
      </c>
      <c r="L168" s="1073">
        <f>-SUMPRODUCT(('[5]4 RB by FERC'!$I$1:$I$200=LEFT(C168,4))+('[5]4 RB by FERC'!$I$1:$I$200=LEFT(D168,4)),'[5]4 RB by FERC'!$L$1:$L$200,--('[5]4 RB by FERC'!$H$1:$H$200=404))</f>
        <v>0</v>
      </c>
      <c r="M168" s="1035">
        <v>-5529</v>
      </c>
      <c r="N168" s="103"/>
      <c r="O168" s="1051">
        <f t="shared" si="184"/>
        <v>-55942</v>
      </c>
      <c r="P168" s="103"/>
      <c r="Q168" s="1035">
        <f t="shared" si="185"/>
        <v>-61471</v>
      </c>
      <c r="R168" s="791">
        <f t="shared" si="186"/>
        <v>-1074529</v>
      </c>
      <c r="S168" s="791"/>
      <c r="T168" s="1035"/>
      <c r="U168" s="791"/>
      <c r="V168" s="791"/>
      <c r="W168" s="791"/>
      <c r="X168" s="791"/>
      <c r="Y168" s="1035"/>
      <c r="Z168" s="1035"/>
      <c r="AA168" s="1035"/>
      <c r="AB168" s="1035"/>
      <c r="AC168" s="1052">
        <f t="shared" si="187"/>
        <v>0</v>
      </c>
      <c r="AD168" s="1052">
        <f t="shared" si="188"/>
        <v>-1074529</v>
      </c>
      <c r="AE168" s="27"/>
      <c r="AF168" s="27"/>
      <c r="AG168" s="27"/>
      <c r="AH168" s="27"/>
      <c r="AI168" s="27"/>
    </row>
    <row r="169" spans="1:35" ht="14.45" x14ac:dyDescent="0.3">
      <c r="A169" s="43" t="s">
        <v>371</v>
      </c>
      <c r="B169" s="22" t="s">
        <v>44</v>
      </c>
      <c r="E169" s="47">
        <f>SUM(E159:E168)</f>
        <v>-504158870</v>
      </c>
      <c r="F169" s="48">
        <f>SUM(F159:F168)</f>
        <v>0</v>
      </c>
      <c r="G169" s="48">
        <f>SUM(G159:G168)</f>
        <v>-504158870</v>
      </c>
      <c r="H169" s="48"/>
      <c r="I169" s="48">
        <f t="shared" ref="I169" si="190">SUM(I159:I168)</f>
        <v>-504158870</v>
      </c>
      <c r="J169" s="48">
        <f>SUM(J159:J168)</f>
        <v>-518909000</v>
      </c>
      <c r="K169" s="48">
        <f t="shared" ref="K169:L169" si="191">SUM(K159:K168)</f>
        <v>-706367.91</v>
      </c>
      <c r="L169" s="48">
        <f t="shared" si="191"/>
        <v>0</v>
      </c>
      <c r="M169" s="48">
        <f>SUM(M159:M168)</f>
        <v>-711896.92</v>
      </c>
      <c r="N169" s="48">
        <f>SUM(N159:N168)</f>
        <v>0</v>
      </c>
      <c r="O169" s="48">
        <f>SUM(O159:O168)</f>
        <v>-14750130</v>
      </c>
      <c r="P169" s="48">
        <f>SUM(P159:P168)</f>
        <v>0</v>
      </c>
      <c r="Q169" s="48">
        <f t="shared" ref="Q169" si="192">SUM(Q159:Q168)</f>
        <v>-15462026.92</v>
      </c>
      <c r="R169" s="48">
        <f t="shared" ref="R169:AD169" si="193">SUM(R159:R168)</f>
        <v>-519620896.91999996</v>
      </c>
      <c r="S169" s="48">
        <f t="shared" si="193"/>
        <v>0</v>
      </c>
      <c r="T169" s="48">
        <f t="shared" ref="T169" si="194">SUM(T159:T168)</f>
        <v>0</v>
      </c>
      <c r="U169" s="48">
        <f t="shared" si="193"/>
        <v>0</v>
      </c>
      <c r="V169" s="48">
        <f t="shared" si="193"/>
        <v>0</v>
      </c>
      <c r="W169" s="48">
        <f t="shared" si="193"/>
        <v>0</v>
      </c>
      <c r="X169" s="48">
        <f t="shared" si="193"/>
        <v>0</v>
      </c>
      <c r="Y169" s="48">
        <f t="shared" si="193"/>
        <v>0</v>
      </c>
      <c r="Z169" s="48">
        <f t="shared" si="193"/>
        <v>-81295.147436501575</v>
      </c>
      <c r="AA169" s="48">
        <f t="shared" si="193"/>
        <v>0</v>
      </c>
      <c r="AB169" s="48">
        <f t="shared" si="193"/>
        <v>0</v>
      </c>
      <c r="AC169" s="48">
        <f t="shared" si="193"/>
        <v>-81295.147436501575</v>
      </c>
      <c r="AD169" s="48">
        <f t="shared" si="193"/>
        <v>-519702192.06743646</v>
      </c>
      <c r="AE169" s="67"/>
      <c r="AF169" s="67"/>
      <c r="AG169" s="67"/>
      <c r="AH169" s="67"/>
      <c r="AI169" s="67"/>
    </row>
    <row r="170" spans="1:35" ht="14.45" x14ac:dyDescent="0.3">
      <c r="A170" s="43" t="s">
        <v>371</v>
      </c>
      <c r="B170" s="21" t="s">
        <v>45</v>
      </c>
      <c r="E170" s="103"/>
      <c r="G170" s="36"/>
      <c r="H170" s="36"/>
      <c r="I170" s="36"/>
      <c r="J170" s="44"/>
      <c r="K170" s="44"/>
      <c r="L170" s="44"/>
      <c r="M170" s="44"/>
      <c r="N170" s="103"/>
      <c r="O170" s="44"/>
      <c r="P170" s="103"/>
      <c r="Q170" s="104"/>
      <c r="R170" s="104"/>
      <c r="S170" s="104"/>
      <c r="T170" s="104"/>
      <c r="U170" s="104"/>
      <c r="V170" s="104"/>
      <c r="W170" s="104"/>
      <c r="X170" s="104"/>
      <c r="Y170" s="104"/>
      <c r="Z170" s="104"/>
      <c r="AA170" s="104"/>
      <c r="AB170" s="104"/>
      <c r="AC170" s="104"/>
      <c r="AD170" s="27"/>
      <c r="AE170" s="27"/>
      <c r="AF170" s="27"/>
      <c r="AG170" s="27"/>
      <c r="AH170" s="27"/>
      <c r="AI170" s="27"/>
    </row>
    <row r="171" spans="1:35" ht="14.45" collapsed="1" x14ac:dyDescent="0.3">
      <c r="A171" s="43" t="s">
        <v>371</v>
      </c>
      <c r="B171" s="21" t="s">
        <v>46</v>
      </c>
      <c r="C171" s="1078" t="str">
        <f t="shared" ref="C171:C186" si="195">"E"&amp;LEFT(TRIM($B171),3)</f>
        <v>E360</v>
      </c>
      <c r="D171" s="1078" t="str">
        <f t="shared" ref="D171:D186" si="196">"C"&amp;LEFT(TRIM($B171),3)</f>
        <v>C360</v>
      </c>
      <c r="E171" s="103">
        <v>-3362219</v>
      </c>
      <c r="G171" s="36">
        <f>SUM(E171:F171)</f>
        <v>-3362219</v>
      </c>
      <c r="H171" s="36"/>
      <c r="I171" s="36">
        <f>SUM(G171:H171)</f>
        <v>-3362219</v>
      </c>
      <c r="J171" s="82">
        <v>-3398000</v>
      </c>
      <c r="K171" s="1073">
        <f>-SUMPRODUCT(('[5]4 RB by FERC'!$I$1:$I$200=LEFT(C171,4))+('[5]4 RB by FERC'!$I$1:$I$200=LEFT(D171,4)),'[5]4 RB by FERC'!$L$1:$L$200,--('[5]4 RB by FERC'!$H$1:$H$200=403))</f>
        <v>0.36</v>
      </c>
      <c r="L171" s="1073">
        <f>-SUMPRODUCT(('[5]4 RB by FERC'!$I$1:$I$200=LEFT(C171,4))+('[5]4 RB by FERC'!$I$1:$I$200=LEFT(D171,4)),'[5]4 RB by FERC'!$L$1:$L$200,--('[5]4 RB by FERC'!$H$1:$H$200=404))</f>
        <v>0</v>
      </c>
      <c r="M171" s="99"/>
      <c r="N171" s="103"/>
      <c r="O171" s="1051">
        <f t="shared" ref="O171:O186" si="197">J171-I171</f>
        <v>-35781</v>
      </c>
      <c r="P171" s="103"/>
      <c r="Q171" s="1035">
        <f t="shared" ref="Q171:Q186" si="198">SUM(M171:P171)</f>
        <v>-35781</v>
      </c>
      <c r="R171" s="791">
        <f t="shared" ref="R171:R186" si="199">G171+Q171</f>
        <v>-3398000</v>
      </c>
      <c r="S171" s="791"/>
      <c r="T171" s="1035"/>
      <c r="U171" s="791"/>
      <c r="V171" s="791"/>
      <c r="W171" s="791"/>
      <c r="X171" s="791"/>
      <c r="Y171" s="1035"/>
      <c r="Z171" s="1035"/>
      <c r="AA171" s="1035"/>
      <c r="AB171" s="1035"/>
      <c r="AC171" s="1051">
        <f t="shared" ref="AC171:AC186" si="200">SUM(S171:AB171)</f>
        <v>0</v>
      </c>
      <c r="AD171" s="1053">
        <f t="shared" ref="AD171:AD186" si="201">AC171+R171</f>
        <v>-3398000</v>
      </c>
      <c r="AE171" s="27"/>
      <c r="AF171" s="27"/>
      <c r="AG171" s="27"/>
      <c r="AH171" s="27"/>
      <c r="AI171" s="27"/>
    </row>
    <row r="172" spans="1:35" ht="14.45" collapsed="1" x14ac:dyDescent="0.3">
      <c r="A172" s="43" t="s">
        <v>371</v>
      </c>
      <c r="B172" s="21" t="s">
        <v>47</v>
      </c>
      <c r="C172" s="1078" t="str">
        <f t="shared" si="195"/>
        <v>E361</v>
      </c>
      <c r="D172" s="1078" t="str">
        <f t="shared" si="196"/>
        <v>C361</v>
      </c>
      <c r="E172" s="103">
        <v>-2513116</v>
      </c>
      <c r="G172" s="36">
        <f t="shared" ref="G172:G186" si="202">SUM(E172:F172)</f>
        <v>-2513116</v>
      </c>
      <c r="H172" s="36"/>
      <c r="I172" s="36">
        <f t="shared" ref="I172:I186" si="203">SUM(G172:H172)</f>
        <v>-2513116</v>
      </c>
      <c r="J172" s="99">
        <v>-2584000</v>
      </c>
      <c r="K172" s="1073">
        <f>-SUMPRODUCT(('[5]4 RB by FERC'!$I$1:$I$200=LEFT(C172,4))+('[5]4 RB by FERC'!$I$1:$I$200=LEFT(D172,4)),'[5]4 RB by FERC'!$L$1:$L$200,--('[5]4 RB by FERC'!$H$1:$H$200=403))</f>
        <v>-308.33999999999997</v>
      </c>
      <c r="L172" s="1073">
        <f>-SUMPRODUCT(('[5]4 RB by FERC'!$I$1:$I$200=LEFT(C172,4))+('[5]4 RB by FERC'!$I$1:$I$200=LEFT(D172,4)),'[5]4 RB by FERC'!$L$1:$L$200,--('[5]4 RB by FERC'!$H$1:$H$200=404))</f>
        <v>0</v>
      </c>
      <c r="M172" s="1035">
        <f t="shared" ref="M172:M186" si="204">K172+L172</f>
        <v>-308.33999999999997</v>
      </c>
      <c r="N172" s="103"/>
      <c r="O172" s="1051">
        <f t="shared" si="197"/>
        <v>-70884</v>
      </c>
      <c r="P172" s="103"/>
      <c r="Q172" s="1035">
        <f t="shared" si="198"/>
        <v>-71192.34</v>
      </c>
      <c r="R172" s="791">
        <f t="shared" si="199"/>
        <v>-2584308.34</v>
      </c>
      <c r="S172" s="791"/>
      <c r="T172" s="1035"/>
      <c r="U172" s="791"/>
      <c r="V172" s="791"/>
      <c r="W172" s="791"/>
      <c r="X172" s="791"/>
      <c r="Y172" s="1035"/>
      <c r="Z172" s="1035"/>
      <c r="AA172" s="1035"/>
      <c r="AB172" s="1035"/>
      <c r="AC172" s="1051">
        <f t="shared" si="200"/>
        <v>0</v>
      </c>
      <c r="AD172" s="1053">
        <f t="shared" si="201"/>
        <v>-2584308.34</v>
      </c>
      <c r="AE172" s="27"/>
      <c r="AF172" s="27"/>
      <c r="AG172" s="27"/>
      <c r="AH172" s="27"/>
      <c r="AI172" s="27"/>
    </row>
    <row r="173" spans="1:35" ht="14.45" collapsed="1" x14ac:dyDescent="0.3">
      <c r="A173" s="43" t="s">
        <v>371</v>
      </c>
      <c r="B173" s="21" t="s">
        <v>48</v>
      </c>
      <c r="C173" s="1078" t="str">
        <f t="shared" si="195"/>
        <v>E362</v>
      </c>
      <c r="D173" s="1078" t="str">
        <f t="shared" si="196"/>
        <v>C362</v>
      </c>
      <c r="E173" s="103">
        <v>-134808148</v>
      </c>
      <c r="G173" s="36">
        <f t="shared" si="202"/>
        <v>-134808148</v>
      </c>
      <c r="H173" s="36"/>
      <c r="I173" s="36">
        <f t="shared" si="203"/>
        <v>-134808148</v>
      </c>
      <c r="J173" s="99">
        <v>-136910000</v>
      </c>
      <c r="K173" s="1073">
        <f>-SUMPRODUCT(('[5]4 RB by FERC'!$I$1:$I$200=LEFT(C173,4))+('[5]4 RB by FERC'!$I$1:$I$200=LEFT(D173,4)),'[5]4 RB by FERC'!$L$1:$L$200,--('[5]4 RB by FERC'!$H$1:$H$200=403))</f>
        <v>-219981.44</v>
      </c>
      <c r="L173" s="1073">
        <f>-SUMPRODUCT(('[5]4 RB by FERC'!$I$1:$I$200=LEFT(C173,4))+('[5]4 RB by FERC'!$I$1:$I$200=LEFT(D173,4)),'[5]4 RB by FERC'!$L$1:$L$200,--('[5]4 RB by FERC'!$H$1:$H$200=404))</f>
        <v>0</v>
      </c>
      <c r="M173" s="1035">
        <f t="shared" si="204"/>
        <v>-219981.44</v>
      </c>
      <c r="N173" s="103">
        <f>-'[1]WH Dec 18 PP Report'!$O$27*1000</f>
        <v>42000</v>
      </c>
      <c r="O173" s="1051">
        <f t="shared" si="197"/>
        <v>-2101852</v>
      </c>
      <c r="P173" s="103"/>
      <c r="Q173" s="1035">
        <f t="shared" si="198"/>
        <v>-2279833.44</v>
      </c>
      <c r="R173" s="791">
        <f t="shared" si="199"/>
        <v>-137087981.44</v>
      </c>
      <c r="S173" s="791"/>
      <c r="T173" s="1035"/>
      <c r="U173" s="791"/>
      <c r="V173" s="791"/>
      <c r="W173" s="791"/>
      <c r="X173" s="791"/>
      <c r="Y173" s="1035"/>
      <c r="Z173" s="1035"/>
      <c r="AA173" s="1035"/>
      <c r="AB173" s="1035"/>
      <c r="AC173" s="1051">
        <f t="shared" si="200"/>
        <v>0</v>
      </c>
      <c r="AD173" s="1053">
        <f t="shared" si="201"/>
        <v>-137087981.44</v>
      </c>
      <c r="AE173" s="27"/>
      <c r="AF173" s="27"/>
      <c r="AG173" s="27"/>
      <c r="AH173" s="27"/>
      <c r="AI173" s="27"/>
    </row>
    <row r="174" spans="1:35" ht="14.45" x14ac:dyDescent="0.3">
      <c r="A174" s="43"/>
      <c r="B174" s="21" t="s">
        <v>11600</v>
      </c>
      <c r="C174" s="1078" t="str">
        <f t="shared" si="195"/>
        <v>E363</v>
      </c>
      <c r="D174" s="1078" t="str">
        <f t="shared" si="196"/>
        <v>C363</v>
      </c>
      <c r="E174" s="103">
        <v>-96168</v>
      </c>
      <c r="G174" s="36">
        <f t="shared" si="202"/>
        <v>-96168</v>
      </c>
      <c r="H174" s="36"/>
      <c r="I174" s="36">
        <f t="shared" si="203"/>
        <v>-96168</v>
      </c>
      <c r="J174" s="99">
        <v>-124000</v>
      </c>
      <c r="K174" s="1073">
        <f>-SUMPRODUCT(('[5]4 RB by FERC'!$I$1:$I$200=LEFT(C174,4))+('[5]4 RB by FERC'!$I$1:$I$200=LEFT(D174,4)),'[5]4 RB by FERC'!$L$1:$L$200,--('[5]4 RB by FERC'!$H$1:$H$200=403))</f>
        <v>-550.5</v>
      </c>
      <c r="L174" s="1073">
        <f>-SUMPRODUCT(('[5]4 RB by FERC'!$I$1:$I$200=LEFT(C174,4))+('[5]4 RB by FERC'!$I$1:$I$200=LEFT(D174,4)),'[5]4 RB by FERC'!$L$1:$L$200,--('[5]4 RB by FERC'!$H$1:$H$200=404))</f>
        <v>0</v>
      </c>
      <c r="M174" s="1035">
        <f t="shared" si="204"/>
        <v>-550.5</v>
      </c>
      <c r="N174" s="103"/>
      <c r="O174" s="1051">
        <f t="shared" si="197"/>
        <v>-27832</v>
      </c>
      <c r="P174" s="103"/>
      <c r="Q174" s="1035">
        <f t="shared" si="198"/>
        <v>-28382.5</v>
      </c>
      <c r="R174" s="791">
        <f t="shared" si="199"/>
        <v>-124550.5</v>
      </c>
      <c r="S174" s="791"/>
      <c r="T174" s="1035"/>
      <c r="U174" s="791"/>
      <c r="V174" s="791"/>
      <c r="W174" s="791"/>
      <c r="X174" s="791"/>
      <c r="Y174" s="1035"/>
      <c r="Z174" s="1035"/>
      <c r="AA174" s="1035"/>
      <c r="AB174" s="1035"/>
      <c r="AC174" s="1051">
        <f t="shared" si="200"/>
        <v>0</v>
      </c>
      <c r="AD174" s="1053">
        <f t="shared" si="201"/>
        <v>-124550.5</v>
      </c>
      <c r="AE174" s="27"/>
      <c r="AF174" s="27"/>
      <c r="AG174" s="27"/>
      <c r="AH174" s="27"/>
      <c r="AI174" s="27"/>
    </row>
    <row r="175" spans="1:35" ht="14.45" collapsed="1" x14ac:dyDescent="0.3">
      <c r="A175" s="43" t="s">
        <v>371</v>
      </c>
      <c r="B175" s="21" t="s">
        <v>49</v>
      </c>
      <c r="C175" s="1078" t="str">
        <f t="shared" si="195"/>
        <v>E364</v>
      </c>
      <c r="D175" s="1078" t="str">
        <f t="shared" si="196"/>
        <v>C364</v>
      </c>
      <c r="E175" s="103">
        <v>-158022186</v>
      </c>
      <c r="G175" s="36">
        <f t="shared" si="202"/>
        <v>-158022186</v>
      </c>
      <c r="H175" s="36"/>
      <c r="I175" s="36">
        <f t="shared" si="203"/>
        <v>-158022186</v>
      </c>
      <c r="J175" s="99">
        <v>-161590000</v>
      </c>
      <c r="K175" s="1073">
        <f>-SUMPRODUCT(('[5]4 RB by FERC'!$I$1:$I$200=LEFT(C175,4))+('[5]4 RB by FERC'!$I$1:$I$200=LEFT(D175,4)),'[5]4 RB by FERC'!$L$1:$L$200,--('[5]4 RB by FERC'!$H$1:$H$200=403))</f>
        <v>-358615.1</v>
      </c>
      <c r="L175" s="1073">
        <f>-SUMPRODUCT(('[5]4 RB by FERC'!$I$1:$I$200=LEFT(C175,4))+('[5]4 RB by FERC'!$I$1:$I$200=LEFT(D175,4)),'[5]4 RB by FERC'!$L$1:$L$200,--('[5]4 RB by FERC'!$H$1:$H$200=404))</f>
        <v>0</v>
      </c>
      <c r="M175" s="1035">
        <f t="shared" si="204"/>
        <v>-358615.1</v>
      </c>
      <c r="N175" s="103">
        <f>-'[1]WH Dec 18 PP Report'!$O$28*1000</f>
        <v>21000</v>
      </c>
      <c r="O175" s="1051">
        <f t="shared" si="197"/>
        <v>-3567814</v>
      </c>
      <c r="P175" s="103"/>
      <c r="Q175" s="1035">
        <f t="shared" si="198"/>
        <v>-3905429.1</v>
      </c>
      <c r="R175" s="791">
        <f t="shared" si="199"/>
        <v>-161927615.09999999</v>
      </c>
      <c r="S175" s="791">
        <f>'[3]Detailed Summary'!$BE$54</f>
        <v>12688074.934416663</v>
      </c>
      <c r="T175" s="1035"/>
      <c r="U175" s="791"/>
      <c r="V175" s="791"/>
      <c r="W175" s="791"/>
      <c r="X175" s="791"/>
      <c r="Y175" s="1035"/>
      <c r="Z175" s="1035">
        <f>'[2]Lead E'!$G$15*'Pub Imp'!E9</f>
        <v>-107025.16344214257</v>
      </c>
      <c r="AA175" s="1035"/>
      <c r="AB175" s="1035"/>
      <c r="AC175" s="1051">
        <f t="shared" si="200"/>
        <v>12581049.770974521</v>
      </c>
      <c r="AD175" s="1053">
        <f t="shared" si="201"/>
        <v>-149346565.32902548</v>
      </c>
      <c r="AE175" s="27"/>
      <c r="AF175" s="27"/>
      <c r="AG175" s="27"/>
      <c r="AH175" s="27"/>
      <c r="AI175" s="27"/>
    </row>
    <row r="176" spans="1:35" ht="14.45" collapsed="1" x14ac:dyDescent="0.3">
      <c r="A176" s="43" t="s">
        <v>371</v>
      </c>
      <c r="B176" s="21" t="s">
        <v>50</v>
      </c>
      <c r="C176" s="1078" t="str">
        <f t="shared" si="195"/>
        <v>E365</v>
      </c>
      <c r="D176" s="1078" t="str">
        <f t="shared" si="196"/>
        <v>C365</v>
      </c>
      <c r="E176" s="103">
        <v>-127738846</v>
      </c>
      <c r="G176" s="36">
        <f t="shared" si="202"/>
        <v>-127738846</v>
      </c>
      <c r="H176" s="36"/>
      <c r="I176" s="36">
        <f t="shared" si="203"/>
        <v>-127738846</v>
      </c>
      <c r="J176" s="99">
        <v>-132117000</v>
      </c>
      <c r="K176" s="1073">
        <f>-SUMPRODUCT(('[5]4 RB by FERC'!$I$1:$I$200=LEFT(C176,4))+('[5]4 RB by FERC'!$I$1:$I$200=LEFT(D176,4)),'[5]4 RB by FERC'!$L$1:$L$200,--('[5]4 RB by FERC'!$H$1:$H$200=403))</f>
        <v>-460520.15</v>
      </c>
      <c r="L176" s="1073">
        <f>-SUMPRODUCT(('[5]4 RB by FERC'!$I$1:$I$200=LEFT(C176,4))+('[5]4 RB by FERC'!$I$1:$I$200=LEFT(D176,4)),'[5]4 RB by FERC'!$L$1:$L$200,--('[5]4 RB by FERC'!$H$1:$H$200=404))</f>
        <v>0</v>
      </c>
      <c r="M176" s="1035">
        <f t="shared" si="204"/>
        <v>-460520.15</v>
      </c>
      <c r="N176" s="103">
        <f>-'[1]WH Dec 18 PP Report'!$O$29*1000</f>
        <v>18000</v>
      </c>
      <c r="O176" s="1051">
        <f t="shared" si="197"/>
        <v>-4378154</v>
      </c>
      <c r="P176" s="103"/>
      <c r="Q176" s="1035">
        <f t="shared" si="198"/>
        <v>-4820674.1500000004</v>
      </c>
      <c r="R176" s="791">
        <f t="shared" si="199"/>
        <v>-132559520.15000001</v>
      </c>
      <c r="S176" s="791"/>
      <c r="T176" s="1035"/>
      <c r="U176" s="791"/>
      <c r="V176" s="791"/>
      <c r="W176" s="791"/>
      <c r="X176" s="791"/>
      <c r="Y176" s="1035"/>
      <c r="Z176" s="1035">
        <f>'[2]Lead E'!$G$15*'Pub Imp'!E10</f>
        <v>-87805.28616713587</v>
      </c>
      <c r="AA176" s="1035"/>
      <c r="AB176" s="1035">
        <f>'[3]Detailed Summary'!$BF$54*HMW!J5</f>
        <v>-5499.429750016021</v>
      </c>
      <c r="AC176" s="1051">
        <f t="shared" si="200"/>
        <v>-93304.715917151887</v>
      </c>
      <c r="AD176" s="1053">
        <f t="shared" si="201"/>
        <v>-132652824.86591716</v>
      </c>
      <c r="AE176" s="27"/>
      <c r="AF176" s="27"/>
      <c r="AG176" s="27"/>
      <c r="AH176" s="27"/>
      <c r="AI176" s="27"/>
    </row>
    <row r="177" spans="1:35" ht="14.45" collapsed="1" x14ac:dyDescent="0.3">
      <c r="A177" s="43" t="s">
        <v>371</v>
      </c>
      <c r="B177" s="21" t="s">
        <v>51</v>
      </c>
      <c r="C177" s="1078" t="str">
        <f t="shared" si="195"/>
        <v>E366</v>
      </c>
      <c r="D177" s="1078" t="str">
        <f t="shared" si="196"/>
        <v>C366</v>
      </c>
      <c r="E177" s="103">
        <v>-284529934</v>
      </c>
      <c r="G177" s="36">
        <f t="shared" si="202"/>
        <v>-284529934</v>
      </c>
      <c r="H177" s="36"/>
      <c r="I177" s="36">
        <f t="shared" si="203"/>
        <v>-284529934</v>
      </c>
      <c r="J177" s="99">
        <v>-290127000</v>
      </c>
      <c r="K177" s="1073">
        <f>-SUMPRODUCT(('[5]4 RB by FERC'!$I$1:$I$200=LEFT(C177,4))+('[5]4 RB by FERC'!$I$1:$I$200=LEFT(D177,4)),'[5]4 RB by FERC'!$L$1:$L$200,--('[5]4 RB by FERC'!$H$1:$H$200=403))</f>
        <v>-329275.49</v>
      </c>
      <c r="L177" s="1073">
        <f>-SUMPRODUCT(('[5]4 RB by FERC'!$I$1:$I$200=LEFT(C177,4))+('[5]4 RB by FERC'!$I$1:$I$200=LEFT(D177,4)),'[5]4 RB by FERC'!$L$1:$L$200,--('[5]4 RB by FERC'!$H$1:$H$200=404))</f>
        <v>0</v>
      </c>
      <c r="M177" s="1035">
        <f t="shared" si="204"/>
        <v>-329275.49</v>
      </c>
      <c r="N177" s="103"/>
      <c r="O177" s="1051">
        <f t="shared" si="197"/>
        <v>-5597066</v>
      </c>
      <c r="P177" s="103"/>
      <c r="Q177" s="1035">
        <f t="shared" si="198"/>
        <v>-5926341.4900000002</v>
      </c>
      <c r="R177" s="791">
        <f t="shared" si="199"/>
        <v>-290456275.49000001</v>
      </c>
      <c r="S177" s="791"/>
      <c r="T177" s="1035"/>
      <c r="U177" s="791"/>
      <c r="V177" s="791"/>
      <c r="W177" s="791"/>
      <c r="X177" s="791"/>
      <c r="Y177" s="1035"/>
      <c r="Z177" s="1035">
        <f>'[2]Lead E'!$G$15*'Pub Imp'!E11</f>
        <v>-215767.21991153844</v>
      </c>
      <c r="AA177" s="1035"/>
      <c r="AB177" s="1035">
        <f>'[3]Detailed Summary'!$BF$54*HMW!J4</f>
        <v>-140771.95315722929</v>
      </c>
      <c r="AC177" s="1051">
        <f t="shared" si="200"/>
        <v>-356539.17306876776</v>
      </c>
      <c r="AD177" s="1053">
        <f t="shared" si="201"/>
        <v>-290812814.66306877</v>
      </c>
      <c r="AE177" s="27"/>
      <c r="AF177" s="27"/>
      <c r="AG177" s="27"/>
      <c r="AH177" s="27"/>
      <c r="AI177" s="27"/>
    </row>
    <row r="178" spans="1:35" ht="14.45" collapsed="1" x14ac:dyDescent="0.3">
      <c r="A178" s="43" t="s">
        <v>371</v>
      </c>
      <c r="B178" s="21" t="s">
        <v>52</v>
      </c>
      <c r="C178" s="1078" t="str">
        <f t="shared" si="195"/>
        <v>E367</v>
      </c>
      <c r="D178" s="1078" t="str">
        <f t="shared" si="196"/>
        <v>C367</v>
      </c>
      <c r="E178" s="103">
        <v>-374757888</v>
      </c>
      <c r="G178" s="36">
        <f t="shared" si="202"/>
        <v>-374757888</v>
      </c>
      <c r="H178" s="36"/>
      <c r="I178" s="36">
        <f t="shared" si="203"/>
        <v>-374757888</v>
      </c>
      <c r="J178" s="99">
        <v>-385223000</v>
      </c>
      <c r="K178" s="1073">
        <f>-SUMPRODUCT(('[5]4 RB by FERC'!$I$1:$I$200=LEFT(C178,4))+('[5]4 RB by FERC'!$I$1:$I$200=LEFT(D178,4)),'[5]4 RB by FERC'!$L$1:$L$200,--('[5]4 RB by FERC'!$H$1:$H$200=403))</f>
        <v>-1285759.5</v>
      </c>
      <c r="L178" s="1073">
        <f>-SUMPRODUCT(('[5]4 RB by FERC'!$I$1:$I$200=LEFT(C178,4))+('[5]4 RB by FERC'!$I$1:$I$200=LEFT(D178,4)),'[5]4 RB by FERC'!$L$1:$L$200,--('[5]4 RB by FERC'!$H$1:$H$200=404))</f>
        <v>0</v>
      </c>
      <c r="M178" s="1035">
        <f t="shared" si="204"/>
        <v>-1285759.5</v>
      </c>
      <c r="N178" s="103"/>
      <c r="O178" s="1051">
        <f t="shared" si="197"/>
        <v>-10465112</v>
      </c>
      <c r="P178" s="103"/>
      <c r="Q178" s="1035">
        <f t="shared" si="198"/>
        <v>-11750871.5</v>
      </c>
      <c r="R178" s="791">
        <f t="shared" si="199"/>
        <v>-386508759.5</v>
      </c>
      <c r="S178" s="791"/>
      <c r="T178" s="1035"/>
      <c r="U178" s="791"/>
      <c r="V178" s="791"/>
      <c r="W178" s="791"/>
      <c r="X178" s="791"/>
      <c r="Y178" s="1035"/>
      <c r="Z178" s="1035">
        <f>'[2]Lead E'!$G$15*'Pub Imp'!E12</f>
        <v>-176678.41381671009</v>
      </c>
      <c r="AA178" s="1035"/>
      <c r="AB178" s="1035">
        <f>'[3]Detailed Summary'!$BF$54*HMW!J3</f>
        <v>-485378.68836353323</v>
      </c>
      <c r="AC178" s="1051">
        <f t="shared" si="200"/>
        <v>-662057.10218024335</v>
      </c>
      <c r="AD178" s="1053">
        <f t="shared" si="201"/>
        <v>-387170816.60218024</v>
      </c>
      <c r="AE178" s="27"/>
      <c r="AF178" s="27"/>
      <c r="AG178" s="27"/>
      <c r="AH178" s="27"/>
      <c r="AI178" s="27"/>
    </row>
    <row r="179" spans="1:35" ht="14.45" collapsed="1" x14ac:dyDescent="0.3">
      <c r="A179" s="43" t="s">
        <v>371</v>
      </c>
      <c r="B179" s="21" t="s">
        <v>53</v>
      </c>
      <c r="C179" s="1078" t="str">
        <f t="shared" si="195"/>
        <v>E368</v>
      </c>
      <c r="D179" s="1078" t="str">
        <f t="shared" si="196"/>
        <v>C368</v>
      </c>
      <c r="E179" s="103">
        <v>-200727008</v>
      </c>
      <c r="G179" s="36">
        <f t="shared" si="202"/>
        <v>-200727008</v>
      </c>
      <c r="H179" s="36"/>
      <c r="I179" s="36">
        <f t="shared" si="203"/>
        <v>-200727008</v>
      </c>
      <c r="J179" s="99">
        <v>-208866000</v>
      </c>
      <c r="K179" s="1073">
        <f>-SUMPRODUCT(('[5]4 RB by FERC'!$I$1:$I$200=LEFT(C179,4))+('[5]4 RB by FERC'!$I$1:$I$200=LEFT(D179,4)),'[5]4 RB by FERC'!$L$1:$L$200,--('[5]4 RB by FERC'!$H$1:$H$200=403))</f>
        <v>-294287.08</v>
      </c>
      <c r="L179" s="1073">
        <f>-SUMPRODUCT(('[5]4 RB by FERC'!$I$1:$I$200=LEFT(C179,4))+('[5]4 RB by FERC'!$I$1:$I$200=LEFT(D179,4)),'[5]4 RB by FERC'!$L$1:$L$200,--('[5]4 RB by FERC'!$H$1:$H$200=404))</f>
        <v>0</v>
      </c>
      <c r="M179" s="1035">
        <f t="shared" si="204"/>
        <v>-294287.08</v>
      </c>
      <c r="N179" s="103"/>
      <c r="O179" s="1051">
        <f t="shared" si="197"/>
        <v>-8138992</v>
      </c>
      <c r="P179" s="103"/>
      <c r="Q179" s="1035">
        <f t="shared" si="198"/>
        <v>-8433279.0800000001</v>
      </c>
      <c r="R179" s="791">
        <f t="shared" si="199"/>
        <v>-209160287.08000001</v>
      </c>
      <c r="S179" s="791"/>
      <c r="T179" s="1035"/>
      <c r="U179" s="791"/>
      <c r="V179" s="791"/>
      <c r="W179" s="791"/>
      <c r="X179" s="791"/>
      <c r="Y179" s="1035"/>
      <c r="Z179" s="1035">
        <f>'[2]Lead E'!$G$15*'Pub Imp'!E13</f>
        <v>-810.25748866530671</v>
      </c>
      <c r="AA179" s="1035"/>
      <c r="AB179" s="1035"/>
      <c r="AC179" s="1051">
        <f t="shared" si="200"/>
        <v>-810.25748866530671</v>
      </c>
      <c r="AD179" s="1053">
        <f t="shared" si="201"/>
        <v>-209161097.33748868</v>
      </c>
      <c r="AE179" s="27"/>
      <c r="AF179" s="27"/>
      <c r="AG179" s="27"/>
      <c r="AH179" s="27"/>
      <c r="AI179" s="27"/>
    </row>
    <row r="180" spans="1:35" ht="14.45" collapsed="1" x14ac:dyDescent="0.3">
      <c r="A180" s="43" t="s">
        <v>371</v>
      </c>
      <c r="B180" s="21" t="s">
        <v>54</v>
      </c>
      <c r="C180" s="1078" t="str">
        <f t="shared" si="195"/>
        <v>E369</v>
      </c>
      <c r="D180" s="1078" t="str">
        <f t="shared" si="196"/>
        <v>C369</v>
      </c>
      <c r="E180" s="103">
        <v>-124009233</v>
      </c>
      <c r="G180" s="36">
        <f t="shared" si="202"/>
        <v>-124009233</v>
      </c>
      <c r="H180" s="36"/>
      <c r="I180" s="36">
        <f t="shared" si="203"/>
        <v>-124009233</v>
      </c>
      <c r="J180" s="99">
        <v>-126694000</v>
      </c>
      <c r="K180" s="1073">
        <f>-SUMPRODUCT(('[5]4 RB by FERC'!$I$1:$I$200=LEFT(C180,4))+('[5]4 RB by FERC'!$I$1:$I$200=LEFT(D180,4)),'[5]4 RB by FERC'!$L$1:$L$200,--('[5]4 RB by FERC'!$H$1:$H$200=403))</f>
        <v>-53842.05</v>
      </c>
      <c r="L180" s="1073">
        <f>-SUMPRODUCT(('[5]4 RB by FERC'!$I$1:$I$200=LEFT(C180,4))+('[5]4 RB by FERC'!$I$1:$I$200=LEFT(D180,4)),'[5]4 RB by FERC'!$L$1:$L$200,--('[5]4 RB by FERC'!$H$1:$H$200=404))</f>
        <v>0</v>
      </c>
      <c r="M180" s="1035">
        <f t="shared" si="204"/>
        <v>-53842.05</v>
      </c>
      <c r="N180" s="103"/>
      <c r="O180" s="1051">
        <f t="shared" si="197"/>
        <v>-2684767</v>
      </c>
      <c r="P180" s="103"/>
      <c r="Q180" s="1035">
        <f t="shared" si="198"/>
        <v>-2738609.05</v>
      </c>
      <c r="R180" s="791">
        <f t="shared" si="199"/>
        <v>-126747842.05</v>
      </c>
      <c r="S180" s="791"/>
      <c r="T180" s="1035"/>
      <c r="U180" s="791"/>
      <c r="V180" s="791"/>
      <c r="W180" s="791"/>
      <c r="X180" s="791"/>
      <c r="Y180" s="1035"/>
      <c r="Z180" s="1035">
        <f>'[2]Lead E'!$G$15*'Pub Imp'!E14</f>
        <v>-285.28729285436975</v>
      </c>
      <c r="AA180" s="1035"/>
      <c r="AB180" s="1035"/>
      <c r="AC180" s="1051">
        <f t="shared" si="200"/>
        <v>-285.28729285436975</v>
      </c>
      <c r="AD180" s="1053">
        <f t="shared" si="201"/>
        <v>-126748127.33729285</v>
      </c>
      <c r="AE180" s="27"/>
      <c r="AF180" s="27"/>
      <c r="AG180" s="27"/>
      <c r="AH180" s="27"/>
      <c r="AI180" s="27"/>
    </row>
    <row r="181" spans="1:35" ht="14.45" collapsed="1" x14ac:dyDescent="0.3">
      <c r="A181" s="43" t="s">
        <v>371</v>
      </c>
      <c r="B181" s="21" t="s">
        <v>55</v>
      </c>
      <c r="C181" s="1078" t="str">
        <f t="shared" si="195"/>
        <v>E370</v>
      </c>
      <c r="D181" s="1078" t="str">
        <f t="shared" si="196"/>
        <v>C370</v>
      </c>
      <c r="E181" s="103">
        <v>-35946497</v>
      </c>
      <c r="G181" s="36">
        <f t="shared" si="202"/>
        <v>-35946497</v>
      </c>
      <c r="H181" s="36"/>
      <c r="I181" s="36">
        <f t="shared" si="203"/>
        <v>-35946497</v>
      </c>
      <c r="J181" s="99">
        <v>-36536000</v>
      </c>
      <c r="K181" s="1073">
        <f>-SUMPRODUCT(('[5]4 RB by FERC'!$I$1:$I$200=LEFT(C181,4))+('[5]4 RB by FERC'!$I$1:$I$200=LEFT(D181,4)),'[5]4 RB by FERC'!$L$1:$L$200,--('[5]4 RB by FERC'!$H$1:$H$200=403))</f>
        <v>-537515.54999999993</v>
      </c>
      <c r="L181" s="1073">
        <f>-SUMPRODUCT(('[5]4 RB by FERC'!$I$1:$I$200=LEFT(C181,4))+('[5]4 RB by FERC'!$I$1:$I$200=LEFT(D181,4)),'[5]4 RB by FERC'!$L$1:$L$200,--('[5]4 RB by FERC'!$H$1:$H$200=404))</f>
        <v>0</v>
      </c>
      <c r="M181" s="1035">
        <f t="shared" si="204"/>
        <v>-537515.54999999993</v>
      </c>
      <c r="N181" s="103"/>
      <c r="O181" s="1051">
        <f t="shared" si="197"/>
        <v>-589503</v>
      </c>
      <c r="P181" s="103"/>
      <c r="Q181" s="1035">
        <f t="shared" si="198"/>
        <v>-1127018.5499999998</v>
      </c>
      <c r="R181" s="791">
        <f t="shared" si="199"/>
        <v>-37073515.549999997</v>
      </c>
      <c r="S181" s="791"/>
      <c r="T181" s="1035"/>
      <c r="U181" s="791">
        <f>'[3]Detailed Summary'!$AS$54</f>
        <v>-2140347.6892875</v>
      </c>
      <c r="V181" s="791"/>
      <c r="W181" s="791"/>
      <c r="X181" s="791"/>
      <c r="Y181" s="1035"/>
      <c r="Z181" s="1035"/>
      <c r="AA181" s="1035"/>
      <c r="AB181" s="1035"/>
      <c r="AC181" s="1051">
        <f t="shared" si="200"/>
        <v>-2140347.6892875</v>
      </c>
      <c r="AD181" s="1053">
        <f t="shared" si="201"/>
        <v>-39213863.239287496</v>
      </c>
      <c r="AE181" s="27"/>
      <c r="AF181" s="27"/>
      <c r="AG181" s="27"/>
      <c r="AH181" s="27"/>
      <c r="AI181" s="27"/>
    </row>
    <row r="182" spans="1:35" ht="14.45" x14ac:dyDescent="0.3">
      <c r="A182" s="43" t="s">
        <v>371</v>
      </c>
      <c r="B182" s="21" t="s">
        <v>56</v>
      </c>
      <c r="C182" s="1078" t="str">
        <f t="shared" si="195"/>
        <v>E371</v>
      </c>
      <c r="D182" s="1078" t="str">
        <f t="shared" si="196"/>
        <v>C371</v>
      </c>
      <c r="E182" s="103">
        <v>0</v>
      </c>
      <c r="G182" s="36">
        <f t="shared" si="202"/>
        <v>0</v>
      </c>
      <c r="H182" s="36"/>
      <c r="I182" s="36">
        <f t="shared" si="203"/>
        <v>0</v>
      </c>
      <c r="J182" s="99">
        <v>0</v>
      </c>
      <c r="K182" s="1073">
        <f>-SUMPRODUCT(('[5]4 RB by FERC'!$I$1:$I$200=LEFT(C182,4))+('[5]4 RB by FERC'!$I$1:$I$200=LEFT(D182,4)),'[5]4 RB by FERC'!$L$1:$L$200,--('[5]4 RB by FERC'!$H$1:$H$200=403))</f>
        <v>0</v>
      </c>
      <c r="L182" s="1073">
        <f>-SUMPRODUCT(('[5]4 RB by FERC'!$I$1:$I$200=LEFT(C182,4))+('[5]4 RB by FERC'!$I$1:$I$200=LEFT(D182,4)),'[5]4 RB by FERC'!$L$1:$L$200,--('[5]4 RB by FERC'!$H$1:$H$200=404))</f>
        <v>0</v>
      </c>
      <c r="M182" s="1035">
        <f t="shared" si="204"/>
        <v>0</v>
      </c>
      <c r="N182" s="103"/>
      <c r="O182" s="1051">
        <f t="shared" si="197"/>
        <v>0</v>
      </c>
      <c r="P182" s="103"/>
      <c r="Q182" s="1035">
        <f t="shared" si="198"/>
        <v>0</v>
      </c>
      <c r="R182" s="791">
        <f t="shared" si="199"/>
        <v>0</v>
      </c>
      <c r="S182" s="791"/>
      <c r="T182" s="1035"/>
      <c r="U182" s="791"/>
      <c r="V182" s="791"/>
      <c r="W182" s="791"/>
      <c r="X182" s="791"/>
      <c r="Y182" s="1035"/>
      <c r="Z182" s="1035"/>
      <c r="AA182" s="1035"/>
      <c r="AB182" s="1035"/>
      <c r="AC182" s="1051">
        <f t="shared" si="200"/>
        <v>0</v>
      </c>
      <c r="AD182" s="1053">
        <f t="shared" si="201"/>
        <v>0</v>
      </c>
      <c r="AE182" s="27"/>
      <c r="AF182" s="27"/>
      <c r="AG182" s="27"/>
      <c r="AH182" s="27"/>
      <c r="AI182" s="27"/>
    </row>
    <row r="183" spans="1:35" ht="14.45" collapsed="1" x14ac:dyDescent="0.3">
      <c r="A183" s="43" t="s">
        <v>371</v>
      </c>
      <c r="B183" s="21" t="s">
        <v>57</v>
      </c>
      <c r="C183" s="1078" t="str">
        <f t="shared" si="195"/>
        <v>E372</v>
      </c>
      <c r="D183" s="1078" t="str">
        <f t="shared" si="196"/>
        <v>C372</v>
      </c>
      <c r="E183" s="103">
        <v>0</v>
      </c>
      <c r="G183" s="36">
        <f t="shared" si="202"/>
        <v>0</v>
      </c>
      <c r="H183" s="36"/>
      <c r="I183" s="36">
        <f t="shared" si="203"/>
        <v>0</v>
      </c>
      <c r="J183" s="99">
        <v>0</v>
      </c>
      <c r="K183" s="1073">
        <f>-SUMPRODUCT(('[5]4 RB by FERC'!$I$1:$I$200=LEFT(C183,4))+('[5]4 RB by FERC'!$I$1:$I$200=LEFT(D183,4)),'[5]4 RB by FERC'!$L$1:$L$200,--('[5]4 RB by FERC'!$H$1:$H$200=403))</f>
        <v>0</v>
      </c>
      <c r="L183" s="1073">
        <f>-SUMPRODUCT(('[5]4 RB by FERC'!$I$1:$I$200=LEFT(C183,4))+('[5]4 RB by FERC'!$I$1:$I$200=LEFT(D183,4)),'[5]4 RB by FERC'!$L$1:$L$200,--('[5]4 RB by FERC'!$H$1:$H$200=404))</f>
        <v>0</v>
      </c>
      <c r="M183" s="1035">
        <f t="shared" si="204"/>
        <v>0</v>
      </c>
      <c r="N183" s="103"/>
      <c r="O183" s="1051">
        <f t="shared" si="197"/>
        <v>0</v>
      </c>
      <c r="P183" s="103"/>
      <c r="Q183" s="1035">
        <f t="shared" si="198"/>
        <v>0</v>
      </c>
      <c r="R183" s="791">
        <f t="shared" si="199"/>
        <v>0</v>
      </c>
      <c r="S183" s="791"/>
      <c r="T183" s="1035"/>
      <c r="U183" s="791"/>
      <c r="V183" s="791"/>
      <c r="W183" s="791"/>
      <c r="X183" s="791"/>
      <c r="Y183" s="1035"/>
      <c r="Z183" s="1035"/>
      <c r="AA183" s="1035"/>
      <c r="AB183" s="1035"/>
      <c r="AC183" s="1051">
        <f t="shared" si="200"/>
        <v>0</v>
      </c>
      <c r="AD183" s="1053">
        <f t="shared" si="201"/>
        <v>0</v>
      </c>
      <c r="AE183" s="27"/>
      <c r="AF183" s="27"/>
      <c r="AG183" s="27"/>
      <c r="AH183" s="27"/>
      <c r="AI183" s="27"/>
    </row>
    <row r="184" spans="1:35" ht="14.45" collapsed="1" x14ac:dyDescent="0.3">
      <c r="A184" s="43" t="s">
        <v>371</v>
      </c>
      <c r="B184" s="21" t="s">
        <v>58</v>
      </c>
      <c r="C184" s="1078" t="str">
        <f t="shared" si="195"/>
        <v>E373</v>
      </c>
      <c r="D184" s="1078" t="str">
        <f t="shared" si="196"/>
        <v>C373</v>
      </c>
      <c r="E184" s="103">
        <v>-18852826</v>
      </c>
      <c r="G184" s="36">
        <f t="shared" si="202"/>
        <v>-18852826</v>
      </c>
      <c r="H184" s="36"/>
      <c r="I184" s="36">
        <f t="shared" si="203"/>
        <v>-18852826</v>
      </c>
      <c r="J184" s="99">
        <v>-19966000</v>
      </c>
      <c r="K184" s="1073">
        <f>-SUMPRODUCT(('[5]4 RB by FERC'!$I$1:$I$200=LEFT(C184,4))+('[5]4 RB by FERC'!$I$1:$I$200=LEFT(D184,4)),'[5]4 RB by FERC'!$L$1:$L$200,--('[5]4 RB by FERC'!$H$1:$H$200=403))</f>
        <v>-39076.31</v>
      </c>
      <c r="L184" s="1073">
        <f>-SUMPRODUCT(('[5]4 RB by FERC'!$I$1:$I$200=LEFT(C184,4))+('[5]4 RB by FERC'!$I$1:$I$200=LEFT(D184,4)),'[5]4 RB by FERC'!$L$1:$L$200,--('[5]4 RB by FERC'!$H$1:$H$200=404))</f>
        <v>0</v>
      </c>
      <c r="M184" s="1035">
        <f t="shared" si="204"/>
        <v>-39076.31</v>
      </c>
      <c r="N184" s="103"/>
      <c r="O184" s="1051">
        <f t="shared" si="197"/>
        <v>-1113174</v>
      </c>
      <c r="P184" s="103"/>
      <c r="Q184" s="1035">
        <f t="shared" si="198"/>
        <v>-1152250.31</v>
      </c>
      <c r="R184" s="791">
        <f t="shared" si="199"/>
        <v>-20005076.309999999</v>
      </c>
      <c r="S184" s="791"/>
      <c r="T184" s="1035"/>
      <c r="U184" s="791"/>
      <c r="V184" s="791"/>
      <c r="W184" s="791"/>
      <c r="X184" s="791"/>
      <c r="Y184" s="1035"/>
      <c r="Z184" s="1035">
        <f>'[2]Lead E'!$G$15*'Pub Imp'!E15</f>
        <v>-1886.8330072830256</v>
      </c>
      <c r="AA184" s="1035"/>
      <c r="AB184" s="1035"/>
      <c r="AC184" s="1051">
        <f t="shared" si="200"/>
        <v>-1886.8330072830256</v>
      </c>
      <c r="AD184" s="1053">
        <f t="shared" si="201"/>
        <v>-20006963.143007282</v>
      </c>
      <c r="AE184" s="27"/>
      <c r="AF184" s="27"/>
      <c r="AG184" s="27"/>
      <c r="AH184" s="27"/>
      <c r="AI184" s="27"/>
    </row>
    <row r="185" spans="1:35" ht="14.45" collapsed="1" x14ac:dyDescent="0.3">
      <c r="A185" s="43" t="s">
        <v>371</v>
      </c>
      <c r="B185" s="21" t="s">
        <v>59</v>
      </c>
      <c r="C185" s="1078" t="str">
        <f t="shared" si="195"/>
        <v>E374</v>
      </c>
      <c r="D185" s="1078" t="str">
        <f t="shared" si="196"/>
        <v>C374</v>
      </c>
      <c r="E185" s="103">
        <v>-423722</v>
      </c>
      <c r="G185" s="36">
        <f t="shared" si="202"/>
        <v>-423722</v>
      </c>
      <c r="H185" s="36"/>
      <c r="I185" s="36">
        <f t="shared" si="203"/>
        <v>-423722</v>
      </c>
      <c r="J185" s="99">
        <v>-456000</v>
      </c>
      <c r="K185" s="1073">
        <f>-SUMPRODUCT(('[5]4 RB by FERC'!$I$1:$I$200=LEFT(C185,4))+('[5]4 RB by FERC'!$I$1:$I$200=LEFT(D185,4)),'[5]4 RB by FERC'!$L$1:$L$200,--('[5]4 RB by FERC'!$H$1:$H$200=403))</f>
        <v>0</v>
      </c>
      <c r="L185" s="1073">
        <f>-SUMPRODUCT(('[5]4 RB by FERC'!$I$1:$I$200=LEFT(C185,4))+('[5]4 RB by FERC'!$I$1:$I$200=LEFT(D185,4)),'[5]4 RB by FERC'!$L$1:$L$200,--('[5]4 RB by FERC'!$H$1:$H$200=404))</f>
        <v>0</v>
      </c>
      <c r="M185" s="1035">
        <v>11970</v>
      </c>
      <c r="N185" s="103"/>
      <c r="O185" s="1051">
        <f t="shared" si="197"/>
        <v>-32278</v>
      </c>
      <c r="P185" s="103"/>
      <c r="Q185" s="1035">
        <f t="shared" si="198"/>
        <v>-20308</v>
      </c>
      <c r="R185" s="791">
        <f t="shared" si="199"/>
        <v>-444030</v>
      </c>
      <c r="S185" s="791"/>
      <c r="T185" s="1035"/>
      <c r="U185" s="791"/>
      <c r="V185" s="791"/>
      <c r="W185" s="791"/>
      <c r="X185" s="791"/>
      <c r="Y185" s="1035"/>
      <c r="Z185" s="1035"/>
      <c r="AA185" s="1035"/>
      <c r="AB185" s="1035"/>
      <c r="AC185" s="1051">
        <f t="shared" si="200"/>
        <v>0</v>
      </c>
      <c r="AD185" s="1053">
        <f t="shared" si="201"/>
        <v>-444030</v>
      </c>
      <c r="AE185" s="27"/>
      <c r="AF185" s="27"/>
      <c r="AG185" s="27"/>
      <c r="AH185" s="27"/>
      <c r="AI185" s="27"/>
    </row>
    <row r="186" spans="1:35" ht="14.45" x14ac:dyDescent="0.3">
      <c r="A186" s="43" t="s">
        <v>371</v>
      </c>
      <c r="B186" s="21" t="s">
        <v>60</v>
      </c>
      <c r="C186" s="1078" t="str">
        <f t="shared" si="195"/>
        <v>E375</v>
      </c>
      <c r="D186" s="1078" t="str">
        <f t="shared" si="196"/>
        <v>C375</v>
      </c>
      <c r="E186" s="96">
        <v>0</v>
      </c>
      <c r="G186" s="36">
        <f t="shared" si="202"/>
        <v>0</v>
      </c>
      <c r="H186" s="36"/>
      <c r="I186" s="36">
        <f t="shared" si="203"/>
        <v>0</v>
      </c>
      <c r="J186" s="99">
        <v>0</v>
      </c>
      <c r="K186" s="1073">
        <f>-SUMPRODUCT(('[5]4 RB by FERC'!$I$1:$I$200=LEFT(C186,4))+('[5]4 RB by FERC'!$I$1:$I$200=LEFT(D186,4)),'[5]4 RB by FERC'!$L$1:$L$200,--('[5]4 RB by FERC'!$H$1:$H$200=403))</f>
        <v>0</v>
      </c>
      <c r="L186" s="1073">
        <f>-SUMPRODUCT(('[5]4 RB by FERC'!$I$1:$I$200=LEFT(C186,4))+('[5]4 RB by FERC'!$I$1:$I$200=LEFT(D186,4)),'[5]4 RB by FERC'!$L$1:$L$200,--('[5]4 RB by FERC'!$H$1:$H$200=404))</f>
        <v>0</v>
      </c>
      <c r="M186" s="1035">
        <f t="shared" si="204"/>
        <v>0</v>
      </c>
      <c r="N186" s="103"/>
      <c r="O186" s="1051">
        <f t="shared" si="197"/>
        <v>0</v>
      </c>
      <c r="P186" s="103"/>
      <c r="Q186" s="1035">
        <f t="shared" si="198"/>
        <v>0</v>
      </c>
      <c r="R186" s="791">
        <f t="shared" si="199"/>
        <v>0</v>
      </c>
      <c r="S186" s="791"/>
      <c r="T186" s="1035"/>
      <c r="U186" s="791"/>
      <c r="V186" s="791"/>
      <c r="W186" s="791"/>
      <c r="X186" s="791"/>
      <c r="Y186" s="1035"/>
      <c r="Z186" s="1035"/>
      <c r="AA186" s="1035"/>
      <c r="AB186" s="1035"/>
      <c r="AC186" s="1052">
        <f t="shared" si="200"/>
        <v>0</v>
      </c>
      <c r="AD186" s="1052">
        <f t="shared" si="201"/>
        <v>0</v>
      </c>
      <c r="AE186" s="27"/>
      <c r="AF186" s="27"/>
      <c r="AG186" s="27"/>
      <c r="AH186" s="27"/>
      <c r="AI186" s="27"/>
    </row>
    <row r="187" spans="1:35" ht="14.45" x14ac:dyDescent="0.3">
      <c r="A187" s="43" t="s">
        <v>371</v>
      </c>
      <c r="B187" s="22" t="s">
        <v>61</v>
      </c>
      <c r="E187" s="47">
        <f>SUM(E171:E186)</f>
        <v>-1465787791</v>
      </c>
      <c r="F187" s="48">
        <f>SUM(F171:F186)</f>
        <v>0</v>
      </c>
      <c r="G187" s="48">
        <f>SUM(G171:G186)</f>
        <v>-1465787791</v>
      </c>
      <c r="H187" s="48"/>
      <c r="I187" s="48">
        <f t="shared" ref="I187" si="205">SUM(I171:I186)</f>
        <v>-1465787791</v>
      </c>
      <c r="J187" s="48">
        <f t="shared" ref="J187:R187" si="206">SUM(J171:J186)</f>
        <v>-1504591000</v>
      </c>
      <c r="K187" s="48">
        <f t="shared" si="206"/>
        <v>-3579731.15</v>
      </c>
      <c r="L187" s="48">
        <f t="shared" si="206"/>
        <v>0</v>
      </c>
      <c r="M187" s="48">
        <f t="shared" si="206"/>
        <v>-3567761.51</v>
      </c>
      <c r="N187" s="97">
        <f t="shared" ref="N187:P187" si="207">SUM(N171:N186)</f>
        <v>81000</v>
      </c>
      <c r="O187" s="48">
        <f t="shared" si="206"/>
        <v>-38803209</v>
      </c>
      <c r="P187" s="97">
        <f t="shared" si="207"/>
        <v>0</v>
      </c>
      <c r="Q187" s="48">
        <f t="shared" si="206"/>
        <v>-42289970.509999998</v>
      </c>
      <c r="R187" s="48">
        <f t="shared" si="206"/>
        <v>-1508077761.5099998</v>
      </c>
      <c r="S187" s="48">
        <f t="shared" ref="S187" si="208">SUM(S171:S186)</f>
        <v>12688074.934416663</v>
      </c>
      <c r="T187" s="48">
        <f t="shared" ref="T187" si="209">SUM(T171:T186)</f>
        <v>0</v>
      </c>
      <c r="U187" s="48">
        <f t="shared" ref="U187" si="210">SUM(U171:U186)</f>
        <v>-2140347.6892875</v>
      </c>
      <c r="V187" s="48">
        <f t="shared" ref="V187:AD187" si="211">SUM(V171:V186)</f>
        <v>0</v>
      </c>
      <c r="W187" s="48">
        <f t="shared" si="211"/>
        <v>0</v>
      </c>
      <c r="X187" s="48">
        <f t="shared" si="211"/>
        <v>0</v>
      </c>
      <c r="Y187" s="48">
        <f t="shared" si="211"/>
        <v>0</v>
      </c>
      <c r="Z187" s="48">
        <f t="shared" si="211"/>
        <v>-590258.46112632973</v>
      </c>
      <c r="AA187" s="48">
        <f t="shared" si="211"/>
        <v>0</v>
      </c>
      <c r="AB187" s="48">
        <f t="shared" si="211"/>
        <v>-631650.07127077854</v>
      </c>
      <c r="AC187" s="48">
        <f t="shared" si="211"/>
        <v>9325818.7127320543</v>
      </c>
      <c r="AD187" s="48">
        <f t="shared" si="211"/>
        <v>-1498751942.7972679</v>
      </c>
      <c r="AE187" s="67"/>
      <c r="AF187" s="67"/>
      <c r="AG187" s="67"/>
      <c r="AH187" s="67"/>
      <c r="AI187" s="67"/>
    </row>
    <row r="188" spans="1:35" ht="14.45" x14ac:dyDescent="0.3">
      <c r="A188" s="43" t="s">
        <v>371</v>
      </c>
      <c r="B188" s="21" t="s">
        <v>62</v>
      </c>
      <c r="E188" s="103"/>
      <c r="G188" s="36"/>
      <c r="H188" s="36"/>
      <c r="I188" s="36"/>
      <c r="J188" s="44"/>
      <c r="K188" s="44"/>
      <c r="L188" s="44"/>
      <c r="M188" s="44"/>
      <c r="N188" s="103"/>
      <c r="O188" s="44"/>
      <c r="P188" s="103"/>
      <c r="Q188" s="44"/>
      <c r="R188" s="44"/>
      <c r="S188" s="44"/>
      <c r="T188" s="44"/>
      <c r="U188" s="44"/>
      <c r="V188" s="44"/>
      <c r="W188" s="44"/>
      <c r="X188" s="44"/>
      <c r="Y188" s="44"/>
      <c r="Z188" s="44"/>
      <c r="AA188" s="44"/>
      <c r="AB188" s="44"/>
      <c r="AC188" s="44"/>
      <c r="AD188" s="27"/>
      <c r="AE188" s="27"/>
      <c r="AF188" s="27"/>
      <c r="AG188" s="27"/>
      <c r="AH188" s="27"/>
      <c r="AI188" s="27"/>
    </row>
    <row r="189" spans="1:35" ht="14.45" collapsed="1" x14ac:dyDescent="0.3">
      <c r="A189" s="43" t="s">
        <v>371</v>
      </c>
      <c r="B189" s="21" t="s">
        <v>3056</v>
      </c>
      <c r="C189" s="1078" t="str">
        <f t="shared" ref="C189:C190" si="212">"E"&amp;LEFT(TRIM($B189),3)</f>
        <v>E389</v>
      </c>
      <c r="D189" s="1078" t="str">
        <f t="shared" ref="D189:D190" si="213">"C"&amp;LEFT(TRIM($B189),3)</f>
        <v>C389</v>
      </c>
      <c r="E189" s="103">
        <v>-1385956.3814000001</v>
      </c>
      <c r="G189" s="36">
        <f t="shared" ref="G189:G200" si="214">SUM(E189:F189)</f>
        <v>-1385956.3814000001</v>
      </c>
      <c r="H189" s="36"/>
      <c r="I189" s="36">
        <f>SUM(G189:H189)</f>
        <v>-1385956.3814000001</v>
      </c>
      <c r="J189" s="82">
        <v>-1462799.0000000002</v>
      </c>
      <c r="K189" s="1073">
        <f>-SUMPRODUCT(('[5]4 RB by FERC'!$I$1:$I$200=LEFT(C189,4))+('[5]4 RB by FERC'!$I$1:$I$200=LEFT(D189,4)),'[5]4 RB by FERC'!$L$1:$L$200,--('[5]4 RB by FERC'!$H$1:$H$200=403))</f>
        <v>-6.6190000000000008E-3</v>
      </c>
      <c r="L189" s="1073">
        <f>-SUMPRODUCT(('[5]4 RB by FERC'!$I$1:$I$200=LEFT(C189,4))+('[5]4 RB by FERC'!$I$1:$I$200=LEFT(D189,4)),'[5]4 RB by FERC'!$L$1:$L$200,--('[5]4 RB by FERC'!$H$1:$H$200=404))</f>
        <v>0</v>
      </c>
      <c r="M189" s="99"/>
      <c r="N189" s="103"/>
      <c r="O189" s="1051">
        <f t="shared" ref="O189:O200" si="215">J189-I189</f>
        <v>-76842.618600000162</v>
      </c>
      <c r="P189" s="103"/>
      <c r="Q189" s="1035">
        <f t="shared" ref="Q189:Q200" si="216">SUM(M189:P189)</f>
        <v>-76842.618600000162</v>
      </c>
      <c r="R189" s="791">
        <f t="shared" ref="R189:R200" si="217">G189+Q189</f>
        <v>-1462799.0000000002</v>
      </c>
      <c r="S189" s="791"/>
      <c r="T189" s="1035"/>
      <c r="U189" s="791"/>
      <c r="V189" s="791"/>
      <c r="W189" s="791"/>
      <c r="X189" s="791"/>
      <c r="Y189" s="1035"/>
      <c r="Z189" s="1035"/>
      <c r="AA189" s="1035"/>
      <c r="AB189" s="1035"/>
      <c r="AC189" s="1051">
        <f t="shared" ref="AC189:AC200" si="218">SUM(S189:AB189)</f>
        <v>0</v>
      </c>
      <c r="AD189" s="1053">
        <f t="shared" ref="AD189:AD200" si="219">AC189+R189</f>
        <v>-1462799.0000000002</v>
      </c>
      <c r="AE189" s="27"/>
      <c r="AF189" s="27"/>
      <c r="AG189" s="27"/>
      <c r="AH189" s="27"/>
      <c r="AI189" s="27"/>
    </row>
    <row r="190" spans="1:35" ht="14.45" collapsed="1" x14ac:dyDescent="0.3">
      <c r="A190" s="43" t="s">
        <v>371</v>
      </c>
      <c r="B190" s="21" t="s">
        <v>64</v>
      </c>
      <c r="C190" s="1078" t="str">
        <f t="shared" si="212"/>
        <v>E390</v>
      </c>
      <c r="D190" s="1078" t="str">
        <f t="shared" si="213"/>
        <v>C390</v>
      </c>
      <c r="E190" s="103">
        <v>-84906135.681600004</v>
      </c>
      <c r="G190" s="36">
        <f t="shared" si="214"/>
        <v>-84906135.681600004</v>
      </c>
      <c r="H190" s="36"/>
      <c r="I190" s="36">
        <f t="shared" ref="I190:I200" si="220">SUM(G190:H190)</f>
        <v>-84906135.681600004</v>
      </c>
      <c r="J190" s="99">
        <v>-63055911.800000004</v>
      </c>
      <c r="K190" s="1073">
        <f>-SUMPRODUCT(('[5]4 RB by FERC'!$I$1:$I$200=LEFT(C190,4))+('[5]4 RB by FERC'!$I$1:$I$200=LEFT(D190,4)),'[5]4 RB by FERC'!$L$1:$L$200,--('[5]4 RB by FERC'!$H$1:$H$200=403))</f>
        <v>-90065.157569000003</v>
      </c>
      <c r="L190" s="1073">
        <f>-SUMPRODUCT(('[5]4 RB by FERC'!$I$1:$I$200=LEFT(C190,4))+('[5]4 RB by FERC'!$I$1:$I$200=LEFT(D190,4)),'[5]4 RB by FERC'!$L$1:$L$200,--('[5]4 RB by FERC'!$H$1:$H$200=404))</f>
        <v>0</v>
      </c>
      <c r="M190" s="1035">
        <f t="shared" ref="M190:M199" si="221">K190+L190</f>
        <v>-90065.157569000003</v>
      </c>
      <c r="N190" s="103"/>
      <c r="O190" s="1051">
        <f t="shared" si="215"/>
        <v>21850223.8816</v>
      </c>
      <c r="P190" s="103"/>
      <c r="Q190" s="1035">
        <f t="shared" si="216"/>
        <v>21760158.724031001</v>
      </c>
      <c r="R190" s="791">
        <f t="shared" si="217"/>
        <v>-63145976.957569003</v>
      </c>
      <c r="S190" s="791"/>
      <c r="T190" s="1035"/>
      <c r="U190" s="791"/>
      <c r="V190" s="791"/>
      <c r="W190" s="791"/>
      <c r="X190" s="791"/>
      <c r="Y190" s="1035"/>
      <c r="Z190" s="1035"/>
      <c r="AA190" s="1035"/>
      <c r="AB190" s="1035"/>
      <c r="AC190" s="1051">
        <f t="shared" si="218"/>
        <v>0</v>
      </c>
      <c r="AD190" s="1053">
        <f t="shared" si="219"/>
        <v>-63145976.957569003</v>
      </c>
      <c r="AE190" s="27"/>
      <c r="AF190" s="27"/>
      <c r="AG190" s="27"/>
      <c r="AH190" s="27"/>
      <c r="AI190" s="27"/>
    </row>
    <row r="191" spans="1:35" ht="14.45" x14ac:dyDescent="0.3">
      <c r="A191" s="43"/>
      <c r="B191" s="70" t="s">
        <v>386</v>
      </c>
      <c r="C191" s="1078" t="str">
        <f>"E"&amp;LEFT(TRIM($B191),5)</f>
        <v>E390.1</v>
      </c>
      <c r="D191" s="1078" t="str">
        <f>"C"&amp;LEFT(TRIM($B191),5)</f>
        <v>C390.1</v>
      </c>
      <c r="E191" s="103">
        <v>-182192</v>
      </c>
      <c r="G191" s="36">
        <f t="shared" si="214"/>
        <v>-182192</v>
      </c>
      <c r="H191" s="36"/>
      <c r="I191" s="36">
        <f t="shared" si="220"/>
        <v>-182192</v>
      </c>
      <c r="J191" s="99">
        <v>-20639357.600000001</v>
      </c>
      <c r="K191" s="1073">
        <f>-SUMPRODUCT(('[5]4 RB by FERC'!$I$1:$I$200=LEFT(C191,6))+('[5]4 RB by FERC'!$I$1:$I$200=LEFT(D191,6)),'[5]4 RB by FERC'!$L$1:$L$200,--('[5]4 RB by FERC'!$H$1:$H$200=403))</f>
        <v>0</v>
      </c>
      <c r="L191" s="1073">
        <f>-SUMPRODUCT(('[5]4 RB by FERC'!$I$1:$I$200=LEFT(C191,6))+('[5]4 RB by FERC'!$I$1:$I$200=LEFT(D191,6)),'[5]4 RB by FERC'!$L$1:$L$200,--('[5]4 RB by FERC'!$H$1:$H$200=404))</f>
        <v>100652.53173300001</v>
      </c>
      <c r="M191" s="1035">
        <f t="shared" si="221"/>
        <v>100652.53173300001</v>
      </c>
      <c r="N191" s="103"/>
      <c r="O191" s="1051">
        <f t="shared" si="215"/>
        <v>-20457165.600000001</v>
      </c>
      <c r="P191" s="103"/>
      <c r="Q191" s="1035">
        <f t="shared" si="216"/>
        <v>-20356513.068267003</v>
      </c>
      <c r="R191" s="791">
        <f t="shared" si="217"/>
        <v>-20538705.068267003</v>
      </c>
      <c r="S191" s="791"/>
      <c r="T191" s="1035"/>
      <c r="U191" s="791"/>
      <c r="V191" s="791"/>
      <c r="W191" s="791"/>
      <c r="X191" s="791"/>
      <c r="Y191" s="1035"/>
      <c r="Z191" s="1035"/>
      <c r="AA191" s="1035"/>
      <c r="AB191" s="1035"/>
      <c r="AC191" s="1051">
        <f t="shared" si="218"/>
        <v>0</v>
      </c>
      <c r="AD191" s="1053">
        <f t="shared" si="219"/>
        <v>-20538705.068267003</v>
      </c>
      <c r="AE191" s="27"/>
      <c r="AF191" s="27"/>
      <c r="AG191" s="27"/>
      <c r="AH191" s="27"/>
      <c r="AI191" s="27"/>
    </row>
    <row r="192" spans="1:35" ht="14.45" collapsed="1" x14ac:dyDescent="0.3">
      <c r="A192" s="43" t="s">
        <v>371</v>
      </c>
      <c r="B192" s="21" t="s">
        <v>65</v>
      </c>
      <c r="C192" s="1078" t="str">
        <f t="shared" ref="C192:C200" si="222">"E"&amp;LEFT(TRIM($B192),3)</f>
        <v>E391</v>
      </c>
      <c r="D192" s="1078" t="str">
        <f t="shared" ref="D192:D200" si="223">"C"&amp;LEFT(TRIM($B192),3)</f>
        <v>C391</v>
      </c>
      <c r="E192" s="103">
        <v>-35190606.364200003</v>
      </c>
      <c r="G192" s="36">
        <f t="shared" si="214"/>
        <v>-35190606.364200003</v>
      </c>
      <c r="H192" s="36"/>
      <c r="I192" s="36">
        <f t="shared" si="220"/>
        <v>-35190606.364200003</v>
      </c>
      <c r="J192" s="99">
        <v>-33005923.600000001</v>
      </c>
      <c r="K192" s="1073">
        <f>-SUMPRODUCT(('[5]4 RB by FERC'!$I$1:$I$200=LEFT(C192,4))+('[5]4 RB by FERC'!$I$1:$I$200=LEFT(D192,4)),'[5]4 RB by FERC'!$L$1:$L$200,--('[5]4 RB by FERC'!$H$1:$H$200=403))</f>
        <v>-691758.41014300007</v>
      </c>
      <c r="L192" s="1073">
        <f>-SUMPRODUCT(('[5]4 RB by FERC'!$I$1:$I$200=LEFT(C192,4))+('[5]4 RB by FERC'!$I$1:$I$200=LEFT(D192,4)),'[5]4 RB by FERC'!$L$1:$L$200,--('[5]4 RB by FERC'!$H$1:$H$200=404))</f>
        <v>0</v>
      </c>
      <c r="M192" s="1035">
        <f t="shared" si="221"/>
        <v>-691758.41014300007</v>
      </c>
      <c r="N192" s="103"/>
      <c r="O192" s="1051">
        <f t="shared" si="215"/>
        <v>2184682.764200002</v>
      </c>
      <c r="P192" s="103"/>
      <c r="Q192" s="1035">
        <f t="shared" si="216"/>
        <v>1492924.3540570019</v>
      </c>
      <c r="R192" s="791">
        <f t="shared" si="217"/>
        <v>-33697682.010143004</v>
      </c>
      <c r="S192" s="791"/>
      <c r="T192" s="1035"/>
      <c r="U192" s="791"/>
      <c r="V192" s="791"/>
      <c r="W192" s="791"/>
      <c r="X192" s="791"/>
      <c r="Y192" s="1035"/>
      <c r="Z192" s="1035"/>
      <c r="AA192" s="1035"/>
      <c r="AB192" s="1035"/>
      <c r="AC192" s="1051">
        <f t="shared" si="218"/>
        <v>0</v>
      </c>
      <c r="AD192" s="1053">
        <f t="shared" si="219"/>
        <v>-33697682.010143004</v>
      </c>
      <c r="AE192" s="27"/>
      <c r="AF192" s="27"/>
      <c r="AG192" s="27"/>
      <c r="AH192" s="27"/>
      <c r="AI192" s="27"/>
    </row>
    <row r="193" spans="1:35" ht="14.45" collapsed="1" x14ac:dyDescent="0.3">
      <c r="A193" s="43" t="s">
        <v>371</v>
      </c>
      <c r="B193" s="21" t="s">
        <v>66</v>
      </c>
      <c r="C193" s="1078" t="str">
        <f t="shared" si="222"/>
        <v>E392</v>
      </c>
      <c r="D193" s="1078" t="str">
        <f t="shared" si="223"/>
        <v>C392</v>
      </c>
      <c r="E193" s="103">
        <v>-10463017.595899999</v>
      </c>
      <c r="G193" s="36">
        <f t="shared" si="214"/>
        <v>-10463017.595899999</v>
      </c>
      <c r="H193" s="36"/>
      <c r="I193" s="36">
        <f t="shared" si="220"/>
        <v>-10463017.595899999</v>
      </c>
      <c r="J193" s="99">
        <v>-10917200.700000001</v>
      </c>
      <c r="K193" s="1073">
        <f>-SUMPRODUCT(('[5]4 RB by FERC'!$I$1:$I$200=LEFT(C193,4))+('[5]4 RB by FERC'!$I$1:$I$200=LEFT(D193,4)),'[5]4 RB by FERC'!$L$1:$L$200,--('[5]4 RB by FERC'!$H$1:$H$200=403))</f>
        <v>-23234.310882999998</v>
      </c>
      <c r="L193" s="1073">
        <f>-SUMPRODUCT(('[5]4 RB by FERC'!$I$1:$I$200=LEFT(C193,4))+('[5]4 RB by FERC'!$I$1:$I$200=LEFT(D193,4)),'[5]4 RB by FERC'!$L$1:$L$200,--('[5]4 RB by FERC'!$H$1:$H$200=404))</f>
        <v>0</v>
      </c>
      <c r="M193" s="1035">
        <f t="shared" si="221"/>
        <v>-23234.310882999998</v>
      </c>
      <c r="N193" s="103"/>
      <c r="O193" s="1051">
        <f t="shared" si="215"/>
        <v>-454183.10410000198</v>
      </c>
      <c r="P193" s="103"/>
      <c r="Q193" s="1035">
        <f t="shared" si="216"/>
        <v>-477417.414983002</v>
      </c>
      <c r="R193" s="791">
        <f t="shared" si="217"/>
        <v>-10940435.010883002</v>
      </c>
      <c r="S193" s="791"/>
      <c r="T193" s="1035"/>
      <c r="U193" s="791"/>
      <c r="V193" s="791"/>
      <c r="W193" s="791"/>
      <c r="X193" s="791"/>
      <c r="Y193" s="1035"/>
      <c r="Z193" s="1035"/>
      <c r="AA193" s="1035"/>
      <c r="AB193" s="1035"/>
      <c r="AC193" s="1051">
        <f t="shared" si="218"/>
        <v>0</v>
      </c>
      <c r="AD193" s="1053">
        <f t="shared" si="219"/>
        <v>-10940435.010883002</v>
      </c>
      <c r="AE193" s="27"/>
      <c r="AF193" s="27"/>
      <c r="AG193" s="27"/>
      <c r="AH193" s="27"/>
      <c r="AI193" s="27"/>
    </row>
    <row r="194" spans="1:35" ht="14.45" collapsed="1" x14ac:dyDescent="0.3">
      <c r="A194" s="43" t="s">
        <v>371</v>
      </c>
      <c r="B194" s="21" t="s">
        <v>67</v>
      </c>
      <c r="C194" s="1078" t="str">
        <f t="shared" si="222"/>
        <v>E393</v>
      </c>
      <c r="D194" s="1078" t="str">
        <f t="shared" si="223"/>
        <v>C393</v>
      </c>
      <c r="E194" s="103">
        <v>232727.83110000001</v>
      </c>
      <c r="G194" s="36">
        <f t="shared" si="214"/>
        <v>232727.83110000001</v>
      </c>
      <c r="H194" s="36"/>
      <c r="I194" s="36">
        <f t="shared" si="220"/>
        <v>232727.83110000001</v>
      </c>
      <c r="J194" s="99">
        <v>195876.4</v>
      </c>
      <c r="K194" s="1073">
        <f>-SUMPRODUCT(('[5]4 RB by FERC'!$I$1:$I$200=LEFT(C194,4))+('[5]4 RB by FERC'!$I$1:$I$200=LEFT(D194,4)),'[5]4 RB by FERC'!$L$1:$L$200,--('[5]4 RB by FERC'!$H$1:$H$200=403))</f>
        <v>-3885.557272</v>
      </c>
      <c r="L194" s="1073">
        <f>-SUMPRODUCT(('[5]4 RB by FERC'!$I$1:$I$200=LEFT(C194,4))+('[5]4 RB by FERC'!$I$1:$I$200=LEFT(D194,4)),'[5]4 RB by FERC'!$L$1:$L$200,--('[5]4 RB by FERC'!$H$1:$H$200=404))</f>
        <v>0</v>
      </c>
      <c r="M194" s="1035">
        <f t="shared" si="221"/>
        <v>-3885.557272</v>
      </c>
      <c r="N194" s="103"/>
      <c r="O194" s="1051">
        <f t="shared" si="215"/>
        <v>-36851.431100000016</v>
      </c>
      <c r="P194" s="103"/>
      <c r="Q194" s="1035">
        <f t="shared" si="216"/>
        <v>-40736.988372000014</v>
      </c>
      <c r="R194" s="791">
        <f t="shared" si="217"/>
        <v>191990.84272799999</v>
      </c>
      <c r="S194" s="791"/>
      <c r="T194" s="1035"/>
      <c r="U194" s="791"/>
      <c r="V194" s="791"/>
      <c r="W194" s="791"/>
      <c r="X194" s="791"/>
      <c r="Y194" s="1035"/>
      <c r="Z194" s="1035"/>
      <c r="AA194" s="1035"/>
      <c r="AB194" s="1035"/>
      <c r="AC194" s="1051">
        <f t="shared" si="218"/>
        <v>0</v>
      </c>
      <c r="AD194" s="1053">
        <f t="shared" si="219"/>
        <v>191990.84272799999</v>
      </c>
      <c r="AE194" s="27"/>
      <c r="AF194" s="27"/>
      <c r="AG194" s="27"/>
      <c r="AH194" s="27"/>
      <c r="AI194" s="27"/>
    </row>
    <row r="195" spans="1:35" ht="14.45" collapsed="1" x14ac:dyDescent="0.3">
      <c r="A195" s="43" t="s">
        <v>371</v>
      </c>
      <c r="B195" s="21" t="s">
        <v>68</v>
      </c>
      <c r="C195" s="1078" t="str">
        <f t="shared" si="222"/>
        <v>E394</v>
      </c>
      <c r="D195" s="1078" t="str">
        <f t="shared" si="223"/>
        <v>C394</v>
      </c>
      <c r="E195" s="103">
        <v>-2727876.8484999998</v>
      </c>
      <c r="G195" s="36">
        <f t="shared" si="214"/>
        <v>-2727876.8484999998</v>
      </c>
      <c r="H195" s="36"/>
      <c r="I195" s="36">
        <f t="shared" si="220"/>
        <v>-2727876.8484999998</v>
      </c>
      <c r="J195" s="99">
        <v>-3336437.3000000003</v>
      </c>
      <c r="K195" s="1073">
        <f>-SUMPRODUCT(('[5]4 RB by FERC'!$I$1:$I$200=LEFT(C195,4))+('[5]4 RB by FERC'!$I$1:$I$200=LEFT(D195,4)),'[5]4 RB by FERC'!$L$1:$L$200,--('[5]4 RB by FERC'!$H$1:$H$200=403))</f>
        <v>-76345.718067000009</v>
      </c>
      <c r="L195" s="1073">
        <f>-SUMPRODUCT(('[5]4 RB by FERC'!$I$1:$I$200=LEFT(C195,4))+('[5]4 RB by FERC'!$I$1:$I$200=LEFT(D195,4)),'[5]4 RB by FERC'!$L$1:$L$200,--('[5]4 RB by FERC'!$H$1:$H$200=404))</f>
        <v>0</v>
      </c>
      <c r="M195" s="1035">
        <f t="shared" si="221"/>
        <v>-76345.718067000009</v>
      </c>
      <c r="N195" s="103"/>
      <c r="O195" s="1051">
        <f t="shared" si="215"/>
        <v>-608560.45150000043</v>
      </c>
      <c r="P195" s="103"/>
      <c r="Q195" s="1035">
        <f t="shared" si="216"/>
        <v>-684906.16956700047</v>
      </c>
      <c r="R195" s="791">
        <f t="shared" si="217"/>
        <v>-3412783.0180670004</v>
      </c>
      <c r="S195" s="791"/>
      <c r="T195" s="1035"/>
      <c r="U195" s="791"/>
      <c r="V195" s="791"/>
      <c r="W195" s="791"/>
      <c r="X195" s="791"/>
      <c r="Y195" s="1035"/>
      <c r="Z195" s="1035"/>
      <c r="AA195" s="1035"/>
      <c r="AB195" s="1035"/>
      <c r="AC195" s="1051">
        <f t="shared" si="218"/>
        <v>0</v>
      </c>
      <c r="AD195" s="1053">
        <f t="shared" si="219"/>
        <v>-3412783.0180670004</v>
      </c>
      <c r="AE195" s="27"/>
      <c r="AF195" s="27"/>
      <c r="AG195" s="27"/>
      <c r="AH195" s="27"/>
      <c r="AI195" s="27"/>
    </row>
    <row r="196" spans="1:35" ht="14.45" collapsed="1" x14ac:dyDescent="0.3">
      <c r="A196" s="43" t="s">
        <v>371</v>
      </c>
      <c r="B196" s="21" t="s">
        <v>69</v>
      </c>
      <c r="C196" s="1078" t="str">
        <f t="shared" si="222"/>
        <v>E395</v>
      </c>
      <c r="D196" s="1078" t="str">
        <f t="shared" si="223"/>
        <v>C395</v>
      </c>
      <c r="E196" s="103">
        <v>-1418989</v>
      </c>
      <c r="G196" s="36">
        <f t="shared" si="214"/>
        <v>-1418989</v>
      </c>
      <c r="H196" s="36"/>
      <c r="I196" s="36">
        <f t="shared" si="220"/>
        <v>-1418989</v>
      </c>
      <c r="J196" s="99">
        <v>-1326000</v>
      </c>
      <c r="K196" s="1073">
        <f>-SUMPRODUCT(('[5]4 RB by FERC'!$I$1:$I$200=LEFT(C196,4))+('[5]4 RB by FERC'!$I$1:$I$200=LEFT(D196,4)),'[5]4 RB by FERC'!$L$1:$L$200,--('[5]4 RB by FERC'!$H$1:$H$200=403))</f>
        <v>10968.790000000037</v>
      </c>
      <c r="L196" s="1073">
        <f>-SUMPRODUCT(('[5]4 RB by FERC'!$I$1:$I$200=LEFT(C196,4))+('[5]4 RB by FERC'!$I$1:$I$200=LEFT(D196,4)),'[5]4 RB by FERC'!$L$1:$L$200,--('[5]4 RB by FERC'!$H$1:$H$200=404))</f>
        <v>0</v>
      </c>
      <c r="M196" s="1035">
        <f t="shared" si="221"/>
        <v>10968.790000000037</v>
      </c>
      <c r="N196" s="103"/>
      <c r="O196" s="1051">
        <f t="shared" si="215"/>
        <v>92989</v>
      </c>
      <c r="P196" s="103"/>
      <c r="Q196" s="1035">
        <f t="shared" si="216"/>
        <v>103957.79000000004</v>
      </c>
      <c r="R196" s="791">
        <f t="shared" si="217"/>
        <v>-1315031.21</v>
      </c>
      <c r="S196" s="791"/>
      <c r="T196" s="1035"/>
      <c r="U196" s="791"/>
      <c r="V196" s="791"/>
      <c r="W196" s="791"/>
      <c r="X196" s="791"/>
      <c r="Y196" s="1035"/>
      <c r="Z196" s="1035"/>
      <c r="AA196" s="1035"/>
      <c r="AB196" s="1035"/>
      <c r="AC196" s="1051">
        <f t="shared" si="218"/>
        <v>0</v>
      </c>
      <c r="AD196" s="1053">
        <f t="shared" si="219"/>
        <v>-1315031.21</v>
      </c>
      <c r="AE196" s="27"/>
      <c r="AF196" s="27"/>
      <c r="AG196" s="27"/>
      <c r="AH196" s="27"/>
      <c r="AI196" s="27"/>
    </row>
    <row r="197" spans="1:35" ht="14.45" collapsed="1" x14ac:dyDescent="0.3">
      <c r="A197" s="43" t="s">
        <v>371</v>
      </c>
      <c r="B197" s="21" t="s">
        <v>70</v>
      </c>
      <c r="C197" s="1078" t="str">
        <f t="shared" si="222"/>
        <v>E396</v>
      </c>
      <c r="D197" s="1078" t="str">
        <f t="shared" si="223"/>
        <v>C396</v>
      </c>
      <c r="E197" s="103">
        <v>-3134153.3193000001</v>
      </c>
      <c r="G197" s="36">
        <f t="shared" si="214"/>
        <v>-3134153.3193000001</v>
      </c>
      <c r="H197" s="36"/>
      <c r="I197" s="36">
        <f t="shared" si="220"/>
        <v>-3134153.3193000001</v>
      </c>
      <c r="J197" s="99">
        <v>-3085837.7</v>
      </c>
      <c r="K197" s="1073">
        <f>-SUMPRODUCT(('[5]4 RB by FERC'!$I$1:$I$200=LEFT(C197,4))+('[5]4 RB by FERC'!$I$1:$I$200=LEFT(D197,4)),'[5]4 RB by FERC'!$L$1:$L$200,--('[5]4 RB by FERC'!$H$1:$H$200=403))</f>
        <v>92870.39667300001</v>
      </c>
      <c r="L197" s="1073">
        <f>-SUMPRODUCT(('[5]4 RB by FERC'!$I$1:$I$200=LEFT(C197,4))+('[5]4 RB by FERC'!$I$1:$I$200=LEFT(D197,4)),'[5]4 RB by FERC'!$L$1:$L$200,--('[5]4 RB by FERC'!$H$1:$H$200=404))</f>
        <v>0</v>
      </c>
      <c r="M197" s="1035">
        <f t="shared" si="221"/>
        <v>92870.39667300001</v>
      </c>
      <c r="N197" s="103"/>
      <c r="O197" s="1051">
        <f t="shared" si="215"/>
        <v>48315.619299999904</v>
      </c>
      <c r="P197" s="103"/>
      <c r="Q197" s="1035">
        <f t="shared" si="216"/>
        <v>141186.01597299991</v>
      </c>
      <c r="R197" s="791">
        <f t="shared" si="217"/>
        <v>-2992967.3033270002</v>
      </c>
      <c r="S197" s="791"/>
      <c r="T197" s="1035"/>
      <c r="U197" s="791"/>
      <c r="V197" s="791"/>
      <c r="W197" s="791"/>
      <c r="X197" s="791"/>
      <c r="Y197" s="1035"/>
      <c r="Z197" s="1035"/>
      <c r="AA197" s="1035"/>
      <c r="AB197" s="1035"/>
      <c r="AC197" s="1051">
        <f t="shared" si="218"/>
        <v>0</v>
      </c>
      <c r="AD197" s="1053">
        <f t="shared" si="219"/>
        <v>-2992967.3033270002</v>
      </c>
      <c r="AE197" s="27"/>
      <c r="AF197" s="27"/>
      <c r="AG197" s="27"/>
      <c r="AH197" s="27"/>
      <c r="AI197" s="27"/>
    </row>
    <row r="198" spans="1:35" ht="14.45" collapsed="1" x14ac:dyDescent="0.3">
      <c r="A198" s="43" t="s">
        <v>371</v>
      </c>
      <c r="B198" s="21" t="s">
        <v>71</v>
      </c>
      <c r="C198" s="1078" t="str">
        <f t="shared" si="222"/>
        <v>E397</v>
      </c>
      <c r="D198" s="1078" t="str">
        <f t="shared" si="223"/>
        <v>C397</v>
      </c>
      <c r="E198" s="103">
        <v>-42776450.265000001</v>
      </c>
      <c r="G198" s="36">
        <f t="shared" si="214"/>
        <v>-42776450.265000001</v>
      </c>
      <c r="H198" s="36"/>
      <c r="I198" s="36">
        <f t="shared" si="220"/>
        <v>-42776450.265000001</v>
      </c>
      <c r="J198" s="99">
        <v>-46454021.399999999</v>
      </c>
      <c r="K198" s="1073">
        <f>-SUMPRODUCT(('[5]4 RB by FERC'!$I$1:$I$200=LEFT(C198,4))+('[5]4 RB by FERC'!$I$1:$I$200=LEFT(D198,4)),'[5]4 RB by FERC'!$L$1:$L$200,--('[5]4 RB by FERC'!$H$1:$H$200=403))</f>
        <v>-324043.02136400028</v>
      </c>
      <c r="L198" s="1073">
        <f>-SUMPRODUCT(('[5]4 RB by FERC'!$I$1:$I$200=LEFT(C198,4))+('[5]4 RB by FERC'!$I$1:$I$200=LEFT(D198,4)),'[5]4 RB by FERC'!$L$1:$L$200,--('[5]4 RB by FERC'!$H$1:$H$200=404))</f>
        <v>0</v>
      </c>
      <c r="M198" s="1035">
        <f t="shared" si="221"/>
        <v>-324043.02136400028</v>
      </c>
      <c r="N198" s="103"/>
      <c r="O198" s="1051">
        <f t="shared" si="215"/>
        <v>-3677571.1349999979</v>
      </c>
      <c r="P198" s="103"/>
      <c r="Q198" s="1035">
        <f t="shared" si="216"/>
        <v>-4001614.1563639981</v>
      </c>
      <c r="R198" s="791">
        <f t="shared" si="217"/>
        <v>-46778064.421364002</v>
      </c>
      <c r="S198" s="791"/>
      <c r="T198" s="1035"/>
      <c r="U198" s="791"/>
      <c r="V198" s="791"/>
      <c r="W198" s="791"/>
      <c r="X198" s="791"/>
      <c r="Y198" s="1035"/>
      <c r="Z198" s="1035"/>
      <c r="AA198" s="1035"/>
      <c r="AB198" s="1035"/>
      <c r="AC198" s="1051">
        <f t="shared" si="218"/>
        <v>0</v>
      </c>
      <c r="AD198" s="1053">
        <f t="shared" si="219"/>
        <v>-46778064.421364002</v>
      </c>
      <c r="AE198" s="27"/>
      <c r="AF198" s="27"/>
      <c r="AG198" s="27"/>
      <c r="AH198" s="27"/>
      <c r="AI198" s="27"/>
    </row>
    <row r="199" spans="1:35" ht="14.45" collapsed="1" x14ac:dyDescent="0.3">
      <c r="A199" s="43" t="s">
        <v>371</v>
      </c>
      <c r="B199" s="21" t="s">
        <v>72</v>
      </c>
      <c r="C199" s="1078" t="str">
        <f t="shared" si="222"/>
        <v>E398</v>
      </c>
      <c r="D199" s="1078" t="str">
        <f t="shared" si="223"/>
        <v>C398</v>
      </c>
      <c r="E199" s="103">
        <v>-1075923.0660999999</v>
      </c>
      <c r="G199" s="36">
        <f t="shared" si="214"/>
        <v>-1075923.0660999999</v>
      </c>
      <c r="H199" s="36"/>
      <c r="I199" s="36">
        <f t="shared" si="220"/>
        <v>-1075923.0660999999</v>
      </c>
      <c r="J199" s="99">
        <v>-1086959.3</v>
      </c>
      <c r="K199" s="1073">
        <f>-SUMPRODUCT(('[5]4 RB by FERC'!$I$1:$I$200=LEFT(C199,4))+('[5]4 RB by FERC'!$I$1:$I$200=LEFT(D199,4)),'[5]4 RB by FERC'!$L$1:$L$200,--('[5]4 RB by FERC'!$H$1:$H$200=403))</f>
        <v>96576.697194000022</v>
      </c>
      <c r="L199" s="1073">
        <f>-SUMPRODUCT(('[5]4 RB by FERC'!$I$1:$I$200=LEFT(C199,4))+('[5]4 RB by FERC'!$I$1:$I$200=LEFT(D199,4)),'[5]4 RB by FERC'!$L$1:$L$200,--('[5]4 RB by FERC'!$H$1:$H$200=404))</f>
        <v>0</v>
      </c>
      <c r="M199" s="1035">
        <f t="shared" si="221"/>
        <v>96576.697194000022</v>
      </c>
      <c r="N199" s="103"/>
      <c r="O199" s="1051">
        <f t="shared" si="215"/>
        <v>-11036.233900000108</v>
      </c>
      <c r="P199" s="103"/>
      <c r="Q199" s="1035">
        <f t="shared" si="216"/>
        <v>85540.463293999914</v>
      </c>
      <c r="R199" s="791">
        <f t="shared" si="217"/>
        <v>-990382.60280600004</v>
      </c>
      <c r="S199" s="791"/>
      <c r="T199" s="1035"/>
      <c r="U199" s="791"/>
      <c r="V199" s="791"/>
      <c r="W199" s="791"/>
      <c r="X199" s="791"/>
      <c r="Y199" s="1035"/>
      <c r="Z199" s="1035"/>
      <c r="AA199" s="1035"/>
      <c r="AB199" s="1035"/>
      <c r="AC199" s="1051">
        <f t="shared" si="218"/>
        <v>0</v>
      </c>
      <c r="AD199" s="1053">
        <f t="shared" si="219"/>
        <v>-990382.60280600004</v>
      </c>
      <c r="AE199" s="27"/>
      <c r="AF199" s="27"/>
      <c r="AG199" s="27"/>
      <c r="AH199" s="27"/>
      <c r="AI199" s="27"/>
    </row>
    <row r="200" spans="1:35" ht="14.45" collapsed="1" x14ac:dyDescent="0.3">
      <c r="A200" s="43" t="s">
        <v>371</v>
      </c>
      <c r="B200" s="21" t="s">
        <v>73</v>
      </c>
      <c r="C200" s="1078" t="str">
        <f t="shared" si="222"/>
        <v>E399</v>
      </c>
      <c r="D200" s="1078" t="str">
        <f t="shared" si="223"/>
        <v>C399</v>
      </c>
      <c r="E200" s="96">
        <v>-58.247200000000007</v>
      </c>
      <c r="G200" s="36">
        <f t="shared" si="214"/>
        <v>-58.247200000000007</v>
      </c>
      <c r="H200" s="36"/>
      <c r="I200" s="36">
        <f t="shared" si="220"/>
        <v>-58.247200000000007</v>
      </c>
      <c r="J200" s="99">
        <v>-1323.8000000000002</v>
      </c>
      <c r="K200" s="1073">
        <f>-SUMPRODUCT(('[5]4 RB by FERC'!$I$1:$I$200=LEFT(C200,4))+('[5]4 RB by FERC'!$I$1:$I$200=LEFT(D200,4)),'[5]4 RB by FERC'!$L$1:$L$200,--('[5]4 RB by FERC'!$H$1:$H$200=403))</f>
        <v>0</v>
      </c>
      <c r="L200" s="1073">
        <f>-SUMPRODUCT(('[5]4 RB by FERC'!$I$1:$I$200=LEFT(C200,4))+('[5]4 RB by FERC'!$I$1:$I$200=LEFT(D200,4)),'[5]4 RB by FERC'!$L$1:$L$200,--('[5]4 RB by FERC'!$H$1:$H$200=404))</f>
        <v>0</v>
      </c>
      <c r="M200" s="1035">
        <v>-15332</v>
      </c>
      <c r="N200" s="103"/>
      <c r="O200" s="1051">
        <f t="shared" si="215"/>
        <v>-1265.5528000000002</v>
      </c>
      <c r="P200" s="103"/>
      <c r="Q200" s="1035">
        <f t="shared" si="216"/>
        <v>-16597.552800000001</v>
      </c>
      <c r="R200" s="791">
        <f t="shared" si="217"/>
        <v>-16655.800000000003</v>
      </c>
      <c r="S200" s="791"/>
      <c r="T200" s="1035"/>
      <c r="U200" s="791"/>
      <c r="V200" s="791"/>
      <c r="W200" s="791"/>
      <c r="X200" s="791"/>
      <c r="Y200" s="1035"/>
      <c r="Z200" s="1035"/>
      <c r="AA200" s="1035"/>
      <c r="AB200" s="1035"/>
      <c r="AC200" s="1052">
        <f t="shared" si="218"/>
        <v>0</v>
      </c>
      <c r="AD200" s="1052">
        <f t="shared" si="219"/>
        <v>-16655.800000000003</v>
      </c>
      <c r="AE200" s="27"/>
      <c r="AF200" s="27"/>
      <c r="AG200" s="27"/>
      <c r="AH200" s="27"/>
      <c r="AI200" s="27"/>
    </row>
    <row r="201" spans="1:35" ht="14.45" x14ac:dyDescent="0.3">
      <c r="A201" s="43" t="s">
        <v>371</v>
      </c>
      <c r="B201" s="22" t="s">
        <v>74</v>
      </c>
      <c r="E201" s="48">
        <f>SUM(E189:E200)</f>
        <v>-183028630.93810004</v>
      </c>
      <c r="F201" s="48">
        <f>SUM(F189:F200)</f>
        <v>0</v>
      </c>
      <c r="G201" s="48">
        <f>SUM(G189:G200)</f>
        <v>-183028630.93810004</v>
      </c>
      <c r="H201" s="48"/>
      <c r="I201" s="48">
        <f t="shared" ref="I201" si="224">SUM(I189:I200)</f>
        <v>-183028630.93810004</v>
      </c>
      <c r="J201" s="48">
        <f>SUM(J189:J200)</f>
        <v>-184175895.80000001</v>
      </c>
      <c r="K201" s="48">
        <f t="shared" ref="K201:M201" si="225">SUM(K189:K200)</f>
        <v>-1008916.2980500006</v>
      </c>
      <c r="L201" s="48">
        <f t="shared" si="225"/>
        <v>100652.53173300001</v>
      </c>
      <c r="M201" s="48">
        <f t="shared" si="225"/>
        <v>-923595.75969800039</v>
      </c>
      <c r="N201" s="48">
        <f>SUM(N189:N200)</f>
        <v>0</v>
      </c>
      <c r="O201" s="48">
        <f>SUM(O189:O200)</f>
        <v>-1147264.8618999999</v>
      </c>
      <c r="P201" s="48">
        <f>SUM(P189:P200)</f>
        <v>0</v>
      </c>
      <c r="Q201" s="48">
        <f t="shared" ref="Q201" si="226">SUM(Q189:Q200)</f>
        <v>-2070860.6215979999</v>
      </c>
      <c r="R201" s="48">
        <f t="shared" ref="R201:AD201" si="227">SUM(R189:R200)</f>
        <v>-185099491.55969802</v>
      </c>
      <c r="S201" s="48">
        <f t="shared" si="227"/>
        <v>0</v>
      </c>
      <c r="T201" s="48">
        <f t="shared" ref="T201" si="228">SUM(T189:T200)</f>
        <v>0</v>
      </c>
      <c r="U201" s="48">
        <f t="shared" si="227"/>
        <v>0</v>
      </c>
      <c r="V201" s="48">
        <f t="shared" si="227"/>
        <v>0</v>
      </c>
      <c r="W201" s="48">
        <f t="shared" si="227"/>
        <v>0</v>
      </c>
      <c r="X201" s="48">
        <f t="shared" si="227"/>
        <v>0</v>
      </c>
      <c r="Y201" s="48">
        <f t="shared" si="227"/>
        <v>0</v>
      </c>
      <c r="Z201" s="48">
        <f t="shared" si="227"/>
        <v>0</v>
      </c>
      <c r="AA201" s="48">
        <f t="shared" si="227"/>
        <v>0</v>
      </c>
      <c r="AB201" s="48">
        <f t="shared" si="227"/>
        <v>0</v>
      </c>
      <c r="AC201" s="48">
        <f t="shared" si="227"/>
        <v>0</v>
      </c>
      <c r="AD201" s="48">
        <f t="shared" si="227"/>
        <v>-185099491.55969802</v>
      </c>
      <c r="AE201" s="67"/>
      <c r="AF201" s="67"/>
      <c r="AG201" s="67"/>
      <c r="AH201" s="67"/>
      <c r="AI201" s="67"/>
    </row>
    <row r="202" spans="1:35" ht="14.45" x14ac:dyDescent="0.3">
      <c r="A202" s="43" t="s">
        <v>371</v>
      </c>
      <c r="B202" s="21" t="s">
        <v>75</v>
      </c>
      <c r="E202" s="36"/>
      <c r="G202" s="36"/>
      <c r="H202" s="36"/>
      <c r="I202" s="36"/>
      <c r="J202" s="44"/>
      <c r="K202" s="44"/>
      <c r="L202" s="44"/>
      <c r="M202" s="44"/>
      <c r="N202" s="103"/>
      <c r="O202" s="44"/>
      <c r="P202" s="103"/>
      <c r="Q202" s="44"/>
      <c r="R202" s="44"/>
      <c r="S202" s="44"/>
      <c r="T202" s="44"/>
      <c r="U202" s="44"/>
      <c r="V202" s="44"/>
      <c r="W202" s="44"/>
      <c r="X202" s="44"/>
      <c r="Y202" s="44"/>
      <c r="Z202" s="44"/>
      <c r="AA202" s="44"/>
      <c r="AB202" s="44"/>
      <c r="AC202" s="44"/>
      <c r="AD202" s="27"/>
      <c r="AE202" s="27"/>
      <c r="AF202" s="27"/>
      <c r="AG202" s="27"/>
      <c r="AH202" s="27"/>
      <c r="AI202" s="27"/>
    </row>
    <row r="203" spans="1:35" ht="14.45" x14ac:dyDescent="0.3">
      <c r="A203" s="43" t="s">
        <v>371</v>
      </c>
      <c r="B203" s="21" t="s">
        <v>76</v>
      </c>
      <c r="C203" s="1078" t="str">
        <f>"E"&amp;LEFT(TRIM($B203),3)</f>
        <v>E301</v>
      </c>
      <c r="D203" s="1078" t="str">
        <f>"C"&amp;LEFT(TRIM($B203),3)</f>
        <v>C301</v>
      </c>
      <c r="E203" s="103">
        <f>-'Pivot 1302FC Dec 2018'!$E$18</f>
        <v>0</v>
      </c>
      <c r="F203" s="102"/>
      <c r="G203" s="36"/>
      <c r="H203" s="36"/>
      <c r="I203" s="36"/>
      <c r="J203" s="82"/>
      <c r="K203" s="1035"/>
      <c r="L203" s="1035"/>
      <c r="M203" s="103"/>
      <c r="N203" s="103"/>
      <c r="O203" s="1051"/>
      <c r="P203" s="103"/>
      <c r="Q203" s="791"/>
      <c r="R203" s="103"/>
      <c r="S203" s="103"/>
      <c r="T203" s="103"/>
      <c r="U203" s="103"/>
      <c r="V203" s="103"/>
      <c r="W203" s="103"/>
      <c r="X203" s="103"/>
      <c r="Y203" s="103"/>
      <c r="Z203" s="103"/>
      <c r="AA203" s="103"/>
      <c r="AB203" s="103"/>
      <c r="AC203" s="1051">
        <f>SUM(S203:AB203)</f>
        <v>0</v>
      </c>
      <c r="AD203" s="1053">
        <f>AC203+R203</f>
        <v>0</v>
      </c>
      <c r="AE203" s="27"/>
      <c r="AF203" s="27"/>
      <c r="AG203" s="27"/>
      <c r="AH203" s="27"/>
      <c r="AI203" s="27"/>
    </row>
    <row r="204" spans="1:35" ht="14.45" collapsed="1" x14ac:dyDescent="0.3">
      <c r="A204" s="43" t="s">
        <v>371</v>
      </c>
      <c r="B204" s="21" t="s">
        <v>77</v>
      </c>
      <c r="C204" s="1078" t="str">
        <f t="shared" ref="C204:C205" si="229">"E"&amp;LEFT(TRIM($B204),3)</f>
        <v>E302</v>
      </c>
      <c r="D204" s="1078" t="str">
        <f t="shared" ref="D204:D205" si="230">"C"&amp;LEFT(TRIM($B204),3)</f>
        <v>C302</v>
      </c>
      <c r="E204" s="103">
        <v>-13661731.099300001</v>
      </c>
      <c r="F204" s="102"/>
      <c r="G204" s="36">
        <f>SUM(E204:F204)</f>
        <v>-13661731.099300001</v>
      </c>
      <c r="H204" s="36"/>
      <c r="I204" s="36">
        <f>SUM(G204:H204)</f>
        <v>-13661731.099300001</v>
      </c>
      <c r="J204" s="82">
        <v>-14569137.9</v>
      </c>
      <c r="K204" s="1073">
        <f>-SUMPRODUCT(('[5]4 RB by FERC'!$I$1:$I$200=LEFT(C204,4))+('[5]4 RB by FERC'!$I$1:$I$200=LEFT(D204,4)),'[5]4 RB by FERC'!$L$1:$L$200,--('[5]4 RB by FERC'!$H$1:$H$200=403))</f>
        <v>0</v>
      </c>
      <c r="L204" s="1073">
        <f>-SUMPRODUCT(('[5]4 RB by FERC'!$I$1:$I$200=LEFT(C204,4))+('[5]4 RB by FERC'!$I$1:$I$200=LEFT(D204,4)),'[5]4 RB by FERC'!$L$1:$L$200,--('[5]4 RB by FERC'!$H$1:$H$200=404))</f>
        <v>15450.486109999998</v>
      </c>
      <c r="M204" s="1035">
        <f t="shared" ref="M204:M207" si="231">K204+L204</f>
        <v>15450.486109999998</v>
      </c>
      <c r="N204" s="103"/>
      <c r="O204" s="1051">
        <f>J204-I204</f>
        <v>-907406.80069999956</v>
      </c>
      <c r="P204" s="103"/>
      <c r="Q204" s="1035">
        <f t="shared" ref="Q204:Q207" si="232">SUM(M204:P204)</f>
        <v>-891956.31458999962</v>
      </c>
      <c r="R204" s="791">
        <f>G204+Q204</f>
        <v>-14553687.41389</v>
      </c>
      <c r="S204" s="791"/>
      <c r="T204" s="1035"/>
      <c r="U204" s="791"/>
      <c r="V204" s="791"/>
      <c r="W204" s="791"/>
      <c r="X204" s="791"/>
      <c r="Y204" s="1035"/>
      <c r="Z204" s="1035"/>
      <c r="AA204" s="1035"/>
      <c r="AB204" s="1035"/>
      <c r="AC204" s="1051">
        <f>SUM(S204:AB204)</f>
        <v>0</v>
      </c>
      <c r="AD204" s="1053">
        <f>AC204+R204</f>
        <v>-14553687.41389</v>
      </c>
      <c r="AE204" s="27"/>
      <c r="AF204" s="27"/>
      <c r="AG204" s="27"/>
      <c r="AH204" s="27"/>
      <c r="AI204" s="27"/>
    </row>
    <row r="205" spans="1:35" ht="14.45" collapsed="1" x14ac:dyDescent="0.3">
      <c r="A205" s="43" t="s">
        <v>371</v>
      </c>
      <c r="B205" s="21" t="s">
        <v>78</v>
      </c>
      <c r="C205" s="1078" t="str">
        <f t="shared" si="229"/>
        <v>E303</v>
      </c>
      <c r="D205" s="1078" t="str">
        <f t="shared" si="230"/>
        <v>C303</v>
      </c>
      <c r="E205" s="103">
        <v>-115191433.37090001</v>
      </c>
      <c r="F205" s="102"/>
      <c r="G205" s="36">
        <f t="shared" ref="G205:G207" si="233">SUM(E205:F205)</f>
        <v>-115191433.37090001</v>
      </c>
      <c r="H205" s="36"/>
      <c r="I205" s="103">
        <f t="shared" ref="I205:I207" si="234">SUM(G205:H205)</f>
        <v>-115191433.37090001</v>
      </c>
      <c r="J205" s="99">
        <v>-139812459.09999999</v>
      </c>
      <c r="K205" s="1073">
        <f>-SUMPRODUCT(('[5]4 RB by FERC'!$I$1:$I$200=LEFT(C205,4))+('[5]4 RB by FERC'!$I$1:$I$200=LEFT(D205,4)),'[5]4 RB by FERC'!$L$1:$L$200,--('[5]4 RB by FERC'!$H$1:$H$200=403))</f>
        <v>0</v>
      </c>
      <c r="L205" s="1073">
        <f>-SUMPRODUCT(('[5]4 RB by FERC'!$I$1:$I$200=LEFT(C205,4))+('[5]4 RB by FERC'!$I$1:$I$200=LEFT(D205,4)),'[5]4 RB by FERC'!$L$1:$L$200,--('[5]4 RB by FERC'!$H$1:$H$200=404))</f>
        <v>-15835345.735681001</v>
      </c>
      <c r="M205" s="1035">
        <f t="shared" si="231"/>
        <v>-15835345.735681001</v>
      </c>
      <c r="N205" s="103"/>
      <c r="O205" s="1051">
        <f>J205-I205</f>
        <v>-24621025.729099989</v>
      </c>
      <c r="P205" s="103"/>
      <c r="Q205" s="1035">
        <f t="shared" si="232"/>
        <v>-40456371.464780986</v>
      </c>
      <c r="R205" s="791">
        <f>G205+Q205</f>
        <v>-155647804.83568099</v>
      </c>
      <c r="S205" s="791"/>
      <c r="T205" s="1035"/>
      <c r="U205" s="791"/>
      <c r="V205" s="791"/>
      <c r="W205" s="791"/>
      <c r="X205" s="791">
        <f>'[3]Detailed Summary'!$AU$54</f>
        <v>-8848582.893215416</v>
      </c>
      <c r="Y205" s="1035">
        <f>'[3]Detailed Summary'!$BG$54</f>
        <v>-5277574.0231666667</v>
      </c>
      <c r="Z205" s="1035"/>
      <c r="AA205" s="1035">
        <f>'[3]Detailed Summary'!$AZ$54</f>
        <v>-965822.41666666651</v>
      </c>
      <c r="AB205" s="1035"/>
      <c r="AC205" s="1051">
        <f>SUM(S205:AB205)</f>
        <v>-15091979.333048748</v>
      </c>
      <c r="AD205" s="1053">
        <f>AC205+R205</f>
        <v>-170739784.16872975</v>
      </c>
      <c r="AE205" s="27"/>
      <c r="AF205" s="27"/>
      <c r="AG205" s="27"/>
      <c r="AH205" s="27"/>
      <c r="AI205" s="27"/>
    </row>
    <row r="206" spans="1:35" ht="14.45" x14ac:dyDescent="0.3">
      <c r="A206" s="43"/>
      <c r="B206" s="21" t="s">
        <v>382</v>
      </c>
      <c r="E206" s="103"/>
      <c r="F206" s="103">
        <f>'E Recon PWR Plt'!I55</f>
        <v>364836.95210000873</v>
      </c>
      <c r="G206" s="36">
        <f t="shared" si="233"/>
        <v>364836.95210000873</v>
      </c>
      <c r="H206" s="36"/>
      <c r="I206" s="103">
        <f t="shared" si="234"/>
        <v>364836.95210000873</v>
      </c>
      <c r="J206" s="99">
        <v>609.23149999976158</v>
      </c>
      <c r="K206" s="1035">
        <f>-SUMPRODUCT(('[5]4 RB by FERC'!$I$1:$I$200=LEFT(C206,4))+('[5]4 RB by FERC'!$I$1:$I$200=LEFT(D206,4)),'[5]4 RB by FERC'!$L$1:$L$200,--('[5]4 RB by FERC'!$H$1:$H$200=403))</f>
        <v>0</v>
      </c>
      <c r="L206" s="1035">
        <f>-SUMPRODUCT(('[5]4 RB by FERC'!$I$1:$I$200=LEFT(C206,4))+('[5]4 RB by FERC'!$I$1:$I$200=LEFT(D206,4)),'[5]4 RB by FERC'!$L$1:$L$200,--('[5]4 RB by FERC'!$H$1:$H$200=404))</f>
        <v>0</v>
      </c>
      <c r="M206" s="1035">
        <f t="shared" si="231"/>
        <v>0</v>
      </c>
      <c r="N206" s="103"/>
      <c r="O206" s="1051">
        <f>J206-I206</f>
        <v>-364227.72060000896</v>
      </c>
      <c r="P206" s="103"/>
      <c r="Q206" s="1035">
        <f t="shared" si="232"/>
        <v>-364227.72060000896</v>
      </c>
      <c r="R206" s="791">
        <f>G206+Q206</f>
        <v>609.23149999976158</v>
      </c>
      <c r="S206" s="791"/>
      <c r="T206" s="1035"/>
      <c r="U206" s="791"/>
      <c r="V206" s="791"/>
      <c r="W206" s="791"/>
      <c r="X206" s="791"/>
      <c r="Y206" s="1035"/>
      <c r="Z206" s="1035"/>
      <c r="AA206" s="1035"/>
      <c r="AB206" s="1035"/>
      <c r="AC206" s="1051">
        <f>SUM(S206:AB206)</f>
        <v>0</v>
      </c>
      <c r="AD206" s="1053">
        <f>AC206+R206</f>
        <v>609.23149999976158</v>
      </c>
      <c r="AE206" s="27"/>
      <c r="AF206" s="27"/>
      <c r="AG206" s="27"/>
      <c r="AH206" s="27"/>
      <c r="AI206" s="27"/>
    </row>
    <row r="207" spans="1:35" ht="14.45" x14ac:dyDescent="0.3">
      <c r="A207" s="25" t="s">
        <v>373</v>
      </c>
      <c r="B207" s="51" t="s">
        <v>4984</v>
      </c>
      <c r="E207" s="103">
        <v>-3594.4216666666666</v>
      </c>
      <c r="F207" s="35"/>
      <c r="G207" s="103">
        <f t="shared" si="233"/>
        <v>-3594.4216666666666</v>
      </c>
      <c r="H207" s="103"/>
      <c r="I207" s="103">
        <f t="shared" si="234"/>
        <v>-3594.4216666666666</v>
      </c>
      <c r="J207" s="99">
        <v>-47351.1</v>
      </c>
      <c r="K207" s="1035">
        <f>-SUMPRODUCT(('[5]4 RB by FERC'!$I$1:$I$200=LEFT(C207,4))+('[5]4 RB by FERC'!$I$1:$I$200=LEFT(D207,4)),'[5]4 RB by FERC'!$L$1:$L$200,--('[5]4 RB by FERC'!$H$1:$H$200=403))</f>
        <v>0</v>
      </c>
      <c r="L207" s="1035">
        <f>-SUMPRODUCT(('[5]4 RB by FERC'!$I$1:$I$200=LEFT(C207,4))+('[5]4 RB by FERC'!$I$1:$I$200=LEFT(D207,4)),'[5]4 RB by FERC'!$L$1:$L$200,--('[5]4 RB by FERC'!$H$1:$H$200=404))</f>
        <v>0</v>
      </c>
      <c r="M207" s="1035">
        <f t="shared" si="231"/>
        <v>0</v>
      </c>
      <c r="N207" s="103"/>
      <c r="O207" s="1051">
        <f>J207-I207</f>
        <v>-43756.67833333333</v>
      </c>
      <c r="P207" s="103"/>
      <c r="Q207" s="1035">
        <f t="shared" si="232"/>
        <v>-43756.67833333333</v>
      </c>
      <c r="R207" s="791">
        <f>G207+Q207</f>
        <v>-47351.1</v>
      </c>
      <c r="S207" s="791"/>
      <c r="T207" s="1035"/>
      <c r="U207" s="791"/>
      <c r="V207" s="791"/>
      <c r="W207" s="791"/>
      <c r="X207" s="791"/>
      <c r="Y207" s="1035"/>
      <c r="Z207" s="1035"/>
      <c r="AA207" s="1035"/>
      <c r="AB207" s="1035"/>
      <c r="AC207" s="1051">
        <f>SUM(S207:AB207)</f>
        <v>0</v>
      </c>
      <c r="AD207" s="1053">
        <f>AC207+R207</f>
        <v>-47351.1</v>
      </c>
      <c r="AE207" s="27"/>
      <c r="AF207" s="27"/>
      <c r="AG207" s="27"/>
      <c r="AH207" s="27"/>
      <c r="AI207" s="27"/>
    </row>
    <row r="208" spans="1:35" ht="14.45" x14ac:dyDescent="0.3">
      <c r="A208" s="43" t="s">
        <v>371</v>
      </c>
      <c r="B208" s="22" t="s">
        <v>79</v>
      </c>
      <c r="E208" s="48">
        <f>SUM(E204,E205,E207)</f>
        <v>-128856758.89186667</v>
      </c>
      <c r="F208" s="48">
        <f>SUM(F206)</f>
        <v>364836.95210000873</v>
      </c>
      <c r="G208" s="48">
        <f>SUM(G204:G206,G207)</f>
        <v>-128491921.93976666</v>
      </c>
      <c r="H208" s="48"/>
      <c r="I208" s="48">
        <f>SUM(I204:I207)</f>
        <v>-128491921.93976666</v>
      </c>
      <c r="J208" s="48">
        <f t="shared" ref="J208:L208" si="235">SUM(J203:J207)</f>
        <v>-154428338.86849999</v>
      </c>
      <c r="K208" s="48">
        <f t="shared" si="235"/>
        <v>0</v>
      </c>
      <c r="L208" s="48">
        <f t="shared" si="235"/>
        <v>-15819895.249571001</v>
      </c>
      <c r="M208" s="48">
        <f>SUM(M203:M207)</f>
        <v>-15819895.249571001</v>
      </c>
      <c r="N208" s="48">
        <f t="shared" ref="N208:P208" si="236">SUM(N203:N207)</f>
        <v>0</v>
      </c>
      <c r="O208" s="48">
        <f>SUM(O203:O207)</f>
        <v>-25936416.928733334</v>
      </c>
      <c r="P208" s="48">
        <f t="shared" si="236"/>
        <v>0</v>
      </c>
      <c r="Q208" s="48">
        <f>SUM(Q203:Q207)</f>
        <v>-41756312.17830433</v>
      </c>
      <c r="R208" s="48">
        <f>SUM(R203:R207)</f>
        <v>-170248234.11807099</v>
      </c>
      <c r="S208" s="48">
        <f t="shared" ref="S208" si="237">SUM(S203:S207)</f>
        <v>0</v>
      </c>
      <c r="T208" s="48">
        <f t="shared" ref="T208" si="238">SUM(T203:T207)</f>
        <v>0</v>
      </c>
      <c r="U208" s="48">
        <f t="shared" ref="U208" si="239">SUM(U203:U207)</f>
        <v>0</v>
      </c>
      <c r="V208" s="48">
        <f t="shared" ref="V208:AD208" si="240">SUM(V203:V207)</f>
        <v>0</v>
      </c>
      <c r="W208" s="48">
        <f t="shared" si="240"/>
        <v>0</v>
      </c>
      <c r="X208" s="48">
        <f t="shared" si="240"/>
        <v>-8848582.893215416</v>
      </c>
      <c r="Y208" s="48">
        <f t="shared" si="240"/>
        <v>-5277574.0231666667</v>
      </c>
      <c r="Z208" s="48">
        <f t="shared" si="240"/>
        <v>0</v>
      </c>
      <c r="AA208" s="48">
        <f t="shared" si="240"/>
        <v>-965822.41666666651</v>
      </c>
      <c r="AB208" s="48">
        <f t="shared" si="240"/>
        <v>0</v>
      </c>
      <c r="AC208" s="48">
        <f t="shared" si="240"/>
        <v>-15091979.333048748</v>
      </c>
      <c r="AD208" s="48">
        <f t="shared" si="240"/>
        <v>-185340213.45111975</v>
      </c>
      <c r="AE208" s="67"/>
      <c r="AF208" s="67"/>
      <c r="AG208" s="67"/>
      <c r="AH208" s="67"/>
      <c r="AI208" s="67"/>
    </row>
    <row r="209" spans="1:35" thickBot="1" x14ac:dyDescent="0.35">
      <c r="A209" s="43" t="s">
        <v>371</v>
      </c>
      <c r="B209" s="58" t="s">
        <v>1</v>
      </c>
      <c r="E209" s="59">
        <f t="shared" ref="E209:AD209" si="241">+E157+E169+E187+E201+E208</f>
        <v>-4124351795.4641333</v>
      </c>
      <c r="F209" s="59">
        <f t="shared" si="241"/>
        <v>364836.95210000873</v>
      </c>
      <c r="G209" s="59">
        <f t="shared" si="241"/>
        <v>-4123986958.5120335</v>
      </c>
      <c r="H209" s="59"/>
      <c r="I209" s="59">
        <f t="shared" si="241"/>
        <v>-4123986958.5120335</v>
      </c>
      <c r="J209" s="59">
        <f t="shared" si="241"/>
        <v>-4265440234.7585001</v>
      </c>
      <c r="K209" s="59">
        <f t="shared" si="241"/>
        <v>-5598243.1280500004</v>
      </c>
      <c r="L209" s="59">
        <f t="shared" si="241"/>
        <v>-15719242.717838001</v>
      </c>
      <c r="M209" s="59">
        <f t="shared" si="241"/>
        <v>-21398676.199269</v>
      </c>
      <c r="N209" s="59">
        <f t="shared" ref="N209:P209" si="242">+N157+N169+N187+N201+N208</f>
        <v>2120000</v>
      </c>
      <c r="O209" s="59">
        <f>+O157+O169+O187+O201+O208</f>
        <v>-141453276.24646667</v>
      </c>
      <c r="P209" s="59">
        <f t="shared" si="242"/>
        <v>-16445383.117653416</v>
      </c>
      <c r="Q209" s="59">
        <f>+Q157+Q169+Q187+Q201+Q208</f>
        <v>-177177335.56338906</v>
      </c>
      <c r="R209" s="59">
        <f t="shared" si="241"/>
        <v>-4301164294.0754223</v>
      </c>
      <c r="S209" s="59">
        <f t="shared" si="241"/>
        <v>12688074.934416663</v>
      </c>
      <c r="T209" s="59">
        <f t="shared" ref="T209" si="243">+T157+T169+T187+T201+T208</f>
        <v>0</v>
      </c>
      <c r="U209" s="59">
        <f t="shared" si="241"/>
        <v>-2140347.6892875</v>
      </c>
      <c r="V209" s="59">
        <f t="shared" si="241"/>
        <v>0</v>
      </c>
      <c r="W209" s="59">
        <f t="shared" si="241"/>
        <v>0</v>
      </c>
      <c r="X209" s="59">
        <f t="shared" si="241"/>
        <v>-8848582.893215416</v>
      </c>
      <c r="Y209" s="59">
        <f t="shared" si="241"/>
        <v>-5277574.0231666667</v>
      </c>
      <c r="Z209" s="59">
        <f t="shared" si="241"/>
        <v>-671553.6085628313</v>
      </c>
      <c r="AA209" s="59">
        <f t="shared" si="241"/>
        <v>-965822.41666666651</v>
      </c>
      <c r="AB209" s="59">
        <f t="shared" si="241"/>
        <v>-631650.07127077854</v>
      </c>
      <c r="AC209" s="59">
        <f t="shared" si="241"/>
        <v>-5847455.767753195</v>
      </c>
      <c r="AD209" s="59">
        <f t="shared" si="241"/>
        <v>-4307011749.8431749</v>
      </c>
      <c r="AE209" s="67"/>
      <c r="AF209" s="67"/>
      <c r="AG209" s="67"/>
      <c r="AH209" s="67"/>
      <c r="AI209" s="67"/>
    </row>
    <row r="210" spans="1:35" thickTop="1" x14ac:dyDescent="0.3">
      <c r="B210" s="684"/>
      <c r="E210" s="682"/>
      <c r="F210" s="684"/>
      <c r="G210" s="682"/>
      <c r="H210" s="682"/>
      <c r="I210" s="36"/>
      <c r="J210" s="44"/>
      <c r="K210" s="44"/>
      <c r="L210" s="44"/>
      <c r="M210" s="103"/>
      <c r="N210" s="682"/>
      <c r="O210" s="44"/>
      <c r="P210" s="682"/>
      <c r="Q210" s="44"/>
      <c r="R210" s="44"/>
      <c r="S210" s="44"/>
      <c r="T210" s="44"/>
      <c r="U210" s="44"/>
      <c r="V210" s="44"/>
      <c r="W210" s="44"/>
      <c r="X210" s="44"/>
      <c r="Y210" s="44"/>
      <c r="Z210" s="44"/>
      <c r="AA210" s="44"/>
      <c r="AB210" s="44"/>
      <c r="AC210" s="44"/>
      <c r="AD210" s="27"/>
      <c r="AE210" s="27"/>
      <c r="AF210" s="27"/>
      <c r="AG210" s="27"/>
      <c r="AH210" s="27"/>
      <c r="AI210" s="74"/>
    </row>
    <row r="211" spans="1:35" ht="14.45" x14ac:dyDescent="0.3">
      <c r="A211" s="25" t="s">
        <v>373</v>
      </c>
      <c r="B211" s="53" t="s">
        <v>272</v>
      </c>
      <c r="E211" s="27"/>
      <c r="F211" s="19"/>
      <c r="G211" s="27"/>
      <c r="H211" s="36"/>
      <c r="I211" s="36"/>
      <c r="J211" s="36"/>
      <c r="K211" s="103"/>
      <c r="L211" s="103"/>
      <c r="N211" s="103"/>
      <c r="O211" s="36"/>
      <c r="P211" s="103"/>
      <c r="Q211" s="103"/>
      <c r="R211" s="103"/>
      <c r="S211" s="103"/>
      <c r="T211" s="103"/>
      <c r="U211" s="103"/>
      <c r="V211" s="103"/>
      <c r="W211" s="103"/>
      <c r="X211" s="103"/>
      <c r="Y211" s="103"/>
      <c r="Z211" s="103"/>
      <c r="AA211" s="103"/>
      <c r="AB211" s="103"/>
      <c r="AC211" s="103"/>
      <c r="AD211" s="27"/>
      <c r="AE211" s="27"/>
      <c r="AF211" s="27"/>
      <c r="AG211" s="27"/>
      <c r="AH211" s="27"/>
      <c r="AI211" s="74"/>
    </row>
    <row r="212" spans="1:35" ht="14.45" x14ac:dyDescent="0.3">
      <c r="A212" s="25" t="s">
        <v>373</v>
      </c>
      <c r="B212" s="51" t="s">
        <v>273</v>
      </c>
      <c r="E212" s="27">
        <v>12887378.188333334</v>
      </c>
      <c r="G212" s="103">
        <f>SUM(E212:F212)</f>
        <v>12887378.188333334</v>
      </c>
      <c r="H212" s="36"/>
      <c r="I212" s="36">
        <f>SUM(G212:H212)</f>
        <v>12887378.188333334</v>
      </c>
      <c r="J212" s="82">
        <v>14725291.6</v>
      </c>
      <c r="K212" s="1035"/>
      <c r="L212" s="1035"/>
      <c r="M212" s="103"/>
      <c r="N212" s="103"/>
      <c r="O212" s="1051">
        <f t="shared" ref="O212:O223" si="244">J212-I212</f>
        <v>1837913.4116666652</v>
      </c>
      <c r="P212" s="103"/>
      <c r="Q212" s="1035">
        <f t="shared" ref="Q212:Q223" si="245">SUM(M212:P212)</f>
        <v>1837913.4116666652</v>
      </c>
      <c r="R212" s="791">
        <f t="shared" ref="R212:R223" si="246">G212+Q212</f>
        <v>14725291.6</v>
      </c>
      <c r="S212" s="791"/>
      <c r="T212" s="1035"/>
      <c r="U212" s="791"/>
      <c r="V212" s="791"/>
      <c r="W212" s="791"/>
      <c r="X212" s="791"/>
      <c r="Y212" s="1035"/>
      <c r="Z212" s="1035"/>
      <c r="AA212" s="1035"/>
      <c r="AB212" s="1035"/>
      <c r="AC212" s="1051">
        <f t="shared" ref="AC212:AC223" si="247">SUM(S212:AB212)</f>
        <v>0</v>
      </c>
      <c r="AD212" s="1053">
        <f t="shared" ref="AD212:AD223" si="248">AC212+R212</f>
        <v>14725291.6</v>
      </c>
      <c r="AE212" s="27"/>
      <c r="AF212" s="27"/>
      <c r="AG212" s="27"/>
      <c r="AH212" s="27"/>
      <c r="AI212" s="74"/>
    </row>
    <row r="213" spans="1:35" ht="14.45" x14ac:dyDescent="0.3">
      <c r="A213" s="25" t="s">
        <v>373</v>
      </c>
      <c r="B213" s="51" t="s">
        <v>274</v>
      </c>
      <c r="E213" s="27">
        <v>40144.93909612501</v>
      </c>
      <c r="G213" s="103">
        <f>SUM(E213:F213)</f>
        <v>40144.93909612501</v>
      </c>
      <c r="H213" s="630"/>
      <c r="I213" s="103">
        <f t="shared" ref="I213:I223" si="249">SUM(G213:H213)</f>
        <v>40144.93909612501</v>
      </c>
      <c r="J213" s="99">
        <v>133326.49052399999</v>
      </c>
      <c r="K213" s="1035"/>
      <c r="L213" s="1035"/>
      <c r="M213" s="103"/>
      <c r="N213" s="103"/>
      <c r="O213" s="1051">
        <f t="shared" si="244"/>
        <v>93181.551427874976</v>
      </c>
      <c r="P213" s="103"/>
      <c r="Q213" s="1035">
        <f t="shared" si="245"/>
        <v>93181.551427874976</v>
      </c>
      <c r="R213" s="791">
        <f t="shared" si="246"/>
        <v>133326.49052399999</v>
      </c>
      <c r="S213" s="791"/>
      <c r="T213" s="1035"/>
      <c r="U213" s="791"/>
      <c r="V213" s="791"/>
      <c r="W213" s="791"/>
      <c r="X213" s="791"/>
      <c r="Y213" s="1035"/>
      <c r="Z213" s="1035"/>
      <c r="AA213" s="1035"/>
      <c r="AB213" s="1035"/>
      <c r="AC213" s="1051">
        <f t="shared" si="247"/>
        <v>0</v>
      </c>
      <c r="AD213" s="1053">
        <f t="shared" si="248"/>
        <v>133326.49052399999</v>
      </c>
      <c r="AE213" s="27"/>
      <c r="AF213" s="27"/>
      <c r="AG213" s="27"/>
      <c r="AH213" s="27"/>
      <c r="AI213" s="74"/>
    </row>
    <row r="214" spans="1:35" ht="14.45" x14ac:dyDescent="0.3">
      <c r="A214" s="25" t="s">
        <v>373</v>
      </c>
      <c r="B214" s="51" t="s">
        <v>4996</v>
      </c>
      <c r="E214" s="102">
        <v>0</v>
      </c>
      <c r="F214" s="102"/>
      <c r="G214" s="103"/>
      <c r="H214" s="630"/>
      <c r="I214" s="103"/>
      <c r="J214" s="99">
        <v>0</v>
      </c>
      <c r="K214" s="1035"/>
      <c r="L214" s="1035"/>
      <c r="M214" s="103"/>
      <c r="N214" s="103"/>
      <c r="O214" s="1051">
        <f t="shared" si="244"/>
        <v>0</v>
      </c>
      <c r="P214" s="103"/>
      <c r="Q214" s="1035">
        <f t="shared" si="245"/>
        <v>0</v>
      </c>
      <c r="R214" s="791">
        <f t="shared" si="246"/>
        <v>0</v>
      </c>
      <c r="S214" s="791"/>
      <c r="T214" s="1035"/>
      <c r="U214" s="791"/>
      <c r="V214" s="791"/>
      <c r="W214" s="791"/>
      <c r="X214" s="791"/>
      <c r="Y214" s="1035"/>
      <c r="Z214" s="1035"/>
      <c r="AA214" s="1035"/>
      <c r="AB214" s="1035"/>
      <c r="AC214" s="1051">
        <f t="shared" si="247"/>
        <v>0</v>
      </c>
      <c r="AD214" s="1053">
        <f t="shared" si="248"/>
        <v>0</v>
      </c>
      <c r="AE214" s="27"/>
      <c r="AF214" s="27"/>
      <c r="AG214" s="27"/>
      <c r="AH214" s="27"/>
      <c r="AI214" s="74"/>
    </row>
    <row r="215" spans="1:35" ht="14.45" x14ac:dyDescent="0.3">
      <c r="A215" s="25" t="s">
        <v>373</v>
      </c>
      <c r="B215" s="51" t="s">
        <v>4997</v>
      </c>
      <c r="E215" s="102">
        <v>0</v>
      </c>
      <c r="F215" s="102"/>
      <c r="G215" s="103"/>
      <c r="H215" s="630"/>
      <c r="I215" s="103"/>
      <c r="J215" s="99">
        <v>0</v>
      </c>
      <c r="K215" s="1035"/>
      <c r="L215" s="1035"/>
      <c r="M215" s="103"/>
      <c r="N215" s="103"/>
      <c r="O215" s="1051">
        <f t="shared" si="244"/>
        <v>0</v>
      </c>
      <c r="P215" s="103"/>
      <c r="Q215" s="1035">
        <f t="shared" si="245"/>
        <v>0</v>
      </c>
      <c r="R215" s="791">
        <f t="shared" si="246"/>
        <v>0</v>
      </c>
      <c r="S215" s="791"/>
      <c r="T215" s="1035"/>
      <c r="U215" s="791"/>
      <c r="V215" s="791"/>
      <c r="W215" s="791"/>
      <c r="X215" s="791"/>
      <c r="Y215" s="1035"/>
      <c r="Z215" s="1035"/>
      <c r="AA215" s="1035"/>
      <c r="AB215" s="1035"/>
      <c r="AC215" s="1051">
        <f t="shared" si="247"/>
        <v>0</v>
      </c>
      <c r="AD215" s="1053">
        <f t="shared" si="248"/>
        <v>0</v>
      </c>
      <c r="AE215" s="27"/>
      <c r="AF215" s="27"/>
      <c r="AG215" s="27"/>
      <c r="AH215" s="27"/>
      <c r="AI215" s="74"/>
    </row>
    <row r="216" spans="1:35" ht="14.45" x14ac:dyDescent="0.3">
      <c r="A216" s="25" t="s">
        <v>373</v>
      </c>
      <c r="B216" s="51" t="s">
        <v>4998</v>
      </c>
      <c r="E216" s="102">
        <v>0</v>
      </c>
      <c r="F216" s="102"/>
      <c r="G216" s="103"/>
      <c r="H216" s="630"/>
      <c r="I216" s="103"/>
      <c r="J216" s="99">
        <v>0</v>
      </c>
      <c r="K216" s="1035"/>
      <c r="L216" s="1035"/>
      <c r="M216" s="103"/>
      <c r="N216" s="103"/>
      <c r="O216" s="1051">
        <f t="shared" si="244"/>
        <v>0</v>
      </c>
      <c r="P216" s="103"/>
      <c r="Q216" s="1035">
        <f t="shared" si="245"/>
        <v>0</v>
      </c>
      <c r="R216" s="791">
        <f t="shared" si="246"/>
        <v>0</v>
      </c>
      <c r="S216" s="791"/>
      <c r="T216" s="1035"/>
      <c r="U216" s="791"/>
      <c r="V216" s="791"/>
      <c r="W216" s="791"/>
      <c r="X216" s="791"/>
      <c r="Y216" s="1035"/>
      <c r="Z216" s="1035"/>
      <c r="AA216" s="1035"/>
      <c r="AB216" s="1035"/>
      <c r="AC216" s="1051">
        <f t="shared" si="247"/>
        <v>0</v>
      </c>
      <c r="AD216" s="1053">
        <f t="shared" si="248"/>
        <v>0</v>
      </c>
      <c r="AE216" s="27"/>
      <c r="AF216" s="27"/>
      <c r="AG216" s="27"/>
      <c r="AH216" s="27"/>
      <c r="AI216" s="74"/>
    </row>
    <row r="217" spans="1:35" ht="14.45" x14ac:dyDescent="0.3">
      <c r="A217" s="25"/>
      <c r="B217" s="53" t="s">
        <v>275</v>
      </c>
      <c r="E217" s="27"/>
      <c r="G217" s="27"/>
      <c r="H217" s="36"/>
      <c r="I217" s="103">
        <f t="shared" si="249"/>
        <v>0</v>
      </c>
      <c r="J217" s="99">
        <v>0</v>
      </c>
      <c r="K217" s="1035"/>
      <c r="L217" s="1035"/>
      <c r="M217" s="103"/>
      <c r="N217" s="103"/>
      <c r="O217" s="1051">
        <f t="shared" si="244"/>
        <v>0</v>
      </c>
      <c r="P217" s="103"/>
      <c r="Q217" s="1035">
        <f t="shared" si="245"/>
        <v>0</v>
      </c>
      <c r="R217" s="791">
        <f t="shared" si="246"/>
        <v>0</v>
      </c>
      <c r="S217" s="791"/>
      <c r="T217" s="1035"/>
      <c r="U217" s="791"/>
      <c r="V217" s="791"/>
      <c r="W217" s="791"/>
      <c r="X217" s="791"/>
      <c r="Y217" s="1035"/>
      <c r="Z217" s="1035"/>
      <c r="AA217" s="1035"/>
      <c r="AB217" s="1035"/>
      <c r="AC217" s="1051">
        <f t="shared" si="247"/>
        <v>0</v>
      </c>
      <c r="AD217" s="1053">
        <f t="shared" si="248"/>
        <v>0</v>
      </c>
      <c r="AE217" s="27"/>
      <c r="AF217" s="27"/>
      <c r="AG217" s="27"/>
      <c r="AH217" s="27"/>
      <c r="AI217" s="74"/>
    </row>
    <row r="218" spans="1:35" ht="14.45" x14ac:dyDescent="0.3">
      <c r="A218" s="25" t="s">
        <v>373</v>
      </c>
      <c r="B218" s="68" t="s">
        <v>276</v>
      </c>
      <c r="E218" s="27">
        <v>-938289</v>
      </c>
      <c r="G218" s="27">
        <f t="shared" ref="G218:G223" si="250">SUM(E218:F218)</f>
        <v>-938289</v>
      </c>
      <c r="H218" s="36"/>
      <c r="I218" s="103">
        <f t="shared" si="249"/>
        <v>-938289</v>
      </c>
      <c r="J218" s="99">
        <v>-951189</v>
      </c>
      <c r="K218" s="1035"/>
      <c r="L218" s="1035"/>
      <c r="M218" s="103"/>
      <c r="N218" s="103"/>
      <c r="O218" s="1051">
        <f t="shared" si="244"/>
        <v>-12900</v>
      </c>
      <c r="P218" s="103"/>
      <c r="Q218" s="1035">
        <f t="shared" si="245"/>
        <v>-12900</v>
      </c>
      <c r="R218" s="791">
        <f t="shared" si="246"/>
        <v>-951189</v>
      </c>
      <c r="S218" s="791"/>
      <c r="T218" s="1035"/>
      <c r="U218" s="791"/>
      <c r="V218" s="791"/>
      <c r="W218" s="791"/>
      <c r="X218" s="791"/>
      <c r="Y218" s="1035"/>
      <c r="Z218" s="1035"/>
      <c r="AA218" s="1035"/>
      <c r="AB218" s="1035"/>
      <c r="AC218" s="1051">
        <f t="shared" si="247"/>
        <v>0</v>
      </c>
      <c r="AD218" s="1053">
        <f t="shared" si="248"/>
        <v>-951189</v>
      </c>
      <c r="AE218" s="27"/>
      <c r="AF218" s="27"/>
      <c r="AG218" s="27"/>
      <c r="AH218" s="27"/>
      <c r="AI218" s="74"/>
    </row>
    <row r="219" spans="1:35" ht="14.45" x14ac:dyDescent="0.3">
      <c r="A219" s="25" t="s">
        <v>373</v>
      </c>
      <c r="B219" s="68" t="s">
        <v>277</v>
      </c>
      <c r="E219" s="27">
        <v>-302358.00999999995</v>
      </c>
      <c r="G219" s="27">
        <f t="shared" si="250"/>
        <v>-302358.00999999995</v>
      </c>
      <c r="H219" s="36"/>
      <c r="I219" s="103">
        <f t="shared" si="249"/>
        <v>-302358.00999999995</v>
      </c>
      <c r="J219" s="99">
        <v>-302358.01</v>
      </c>
      <c r="K219" s="1035"/>
      <c r="L219" s="1035"/>
      <c r="M219" s="103"/>
      <c r="N219" s="103"/>
      <c r="O219" s="1051">
        <f t="shared" si="244"/>
        <v>0</v>
      </c>
      <c r="P219" s="103"/>
      <c r="Q219" s="1035">
        <f t="shared" si="245"/>
        <v>0</v>
      </c>
      <c r="R219" s="791">
        <f t="shared" si="246"/>
        <v>-302358.00999999995</v>
      </c>
      <c r="S219" s="791"/>
      <c r="T219" s="1035"/>
      <c r="U219" s="791"/>
      <c r="V219" s="791"/>
      <c r="W219" s="791"/>
      <c r="X219" s="791"/>
      <c r="Y219" s="1035"/>
      <c r="Z219" s="1035"/>
      <c r="AA219" s="1035"/>
      <c r="AB219" s="1035"/>
      <c r="AC219" s="1051">
        <f t="shared" si="247"/>
        <v>0</v>
      </c>
      <c r="AD219" s="1053">
        <f t="shared" si="248"/>
        <v>-302358.00999999995</v>
      </c>
      <c r="AE219" s="27"/>
      <c r="AF219" s="27"/>
      <c r="AG219" s="27"/>
      <c r="AH219" s="27"/>
      <c r="AI219" s="74"/>
    </row>
    <row r="220" spans="1:35" ht="14.45" x14ac:dyDescent="0.3">
      <c r="A220" s="25" t="s">
        <v>373</v>
      </c>
      <c r="B220" s="68" t="s">
        <v>278</v>
      </c>
      <c r="E220" s="27">
        <v>-65126688.659999974</v>
      </c>
      <c r="G220" s="27">
        <f t="shared" si="250"/>
        <v>-65126688.659999974</v>
      </c>
      <c r="H220" s="36"/>
      <c r="I220" s="103">
        <f t="shared" si="249"/>
        <v>-65126688.659999974</v>
      </c>
      <c r="J220" s="99">
        <v>-66453138.659999996</v>
      </c>
      <c r="K220" s="1035"/>
      <c r="L220" s="1035"/>
      <c r="M220" s="103"/>
      <c r="N220" s="103"/>
      <c r="O220" s="1051">
        <f t="shared" si="244"/>
        <v>-1326450.0000000224</v>
      </c>
      <c r="P220" s="103"/>
      <c r="Q220" s="1035">
        <f t="shared" si="245"/>
        <v>-1326450.0000000224</v>
      </c>
      <c r="R220" s="791">
        <f t="shared" si="246"/>
        <v>-66453138.659999996</v>
      </c>
      <c r="S220" s="791"/>
      <c r="T220" s="1035"/>
      <c r="U220" s="791"/>
      <c r="V220" s="791"/>
      <c r="W220" s="791"/>
      <c r="X220" s="791"/>
      <c r="Y220" s="1035"/>
      <c r="Z220" s="1035"/>
      <c r="AA220" s="1035"/>
      <c r="AB220" s="1035"/>
      <c r="AC220" s="1051">
        <f t="shared" si="247"/>
        <v>0</v>
      </c>
      <c r="AD220" s="1053">
        <f t="shared" si="248"/>
        <v>-66453138.659999996</v>
      </c>
      <c r="AE220" s="27"/>
      <c r="AF220" s="27"/>
      <c r="AG220" s="27"/>
      <c r="AH220" s="27"/>
      <c r="AI220" s="74"/>
    </row>
    <row r="221" spans="1:35" ht="14.45" x14ac:dyDescent="0.3">
      <c r="A221" s="25" t="s">
        <v>373</v>
      </c>
      <c r="B221" s="68" t="s">
        <v>279</v>
      </c>
      <c r="E221" s="27">
        <v>-44108388.200000003</v>
      </c>
      <c r="G221" s="27">
        <f t="shared" si="250"/>
        <v>-44108388.200000003</v>
      </c>
      <c r="H221" s="36"/>
      <c r="I221" s="103">
        <f t="shared" si="249"/>
        <v>-44108388.200000003</v>
      </c>
      <c r="J221" s="99">
        <v>-46416637.880000003</v>
      </c>
      <c r="K221" s="1035"/>
      <c r="L221" s="1035"/>
      <c r="M221" s="103"/>
      <c r="N221" s="103"/>
      <c r="O221" s="1051">
        <f t="shared" si="244"/>
        <v>-2308249.6799999997</v>
      </c>
      <c r="P221" s="103"/>
      <c r="Q221" s="1035">
        <f t="shared" si="245"/>
        <v>-2308249.6799999997</v>
      </c>
      <c r="R221" s="791">
        <f t="shared" si="246"/>
        <v>-46416637.880000003</v>
      </c>
      <c r="S221" s="791"/>
      <c r="T221" s="1035"/>
      <c r="U221" s="791"/>
      <c r="V221" s="791"/>
      <c r="W221" s="791"/>
      <c r="X221" s="791"/>
      <c r="Y221" s="1035"/>
      <c r="Z221" s="1035"/>
      <c r="AA221" s="1035"/>
      <c r="AB221" s="1035"/>
      <c r="AC221" s="1051">
        <f t="shared" si="247"/>
        <v>0</v>
      </c>
      <c r="AD221" s="1053">
        <f t="shared" si="248"/>
        <v>-46416637.880000003</v>
      </c>
      <c r="AE221" s="27"/>
      <c r="AF221" s="27"/>
      <c r="AG221" s="27"/>
      <c r="AH221" s="27"/>
      <c r="AI221" s="74"/>
    </row>
    <row r="222" spans="1:35" ht="14.45" x14ac:dyDescent="0.3">
      <c r="A222" s="25" t="s">
        <v>373</v>
      </c>
      <c r="B222" s="71" t="s">
        <v>280</v>
      </c>
      <c r="E222" s="27">
        <v>-16950332.900000002</v>
      </c>
      <c r="G222" s="27">
        <f t="shared" si="250"/>
        <v>-16950332.900000002</v>
      </c>
      <c r="H222" s="36"/>
      <c r="I222" s="103">
        <f t="shared" si="249"/>
        <v>-16950332.900000002</v>
      </c>
      <c r="J222" s="99">
        <v>-16950332.899999999</v>
      </c>
      <c r="K222" s="1035"/>
      <c r="L222" s="1035"/>
      <c r="M222" s="103"/>
      <c r="N222" s="103"/>
      <c r="O222" s="1051">
        <f t="shared" si="244"/>
        <v>0</v>
      </c>
      <c r="P222" s="103"/>
      <c r="Q222" s="1035">
        <f t="shared" si="245"/>
        <v>0</v>
      </c>
      <c r="R222" s="791">
        <f t="shared" si="246"/>
        <v>-16950332.900000002</v>
      </c>
      <c r="S222" s="791"/>
      <c r="T222" s="1035"/>
      <c r="U222" s="791"/>
      <c r="V222" s="791"/>
      <c r="W222" s="791"/>
      <c r="X222" s="791"/>
      <c r="Y222" s="1035"/>
      <c r="Z222" s="1035"/>
      <c r="AA222" s="1035"/>
      <c r="AB222" s="1035"/>
      <c r="AC222" s="1051">
        <f t="shared" si="247"/>
        <v>0</v>
      </c>
      <c r="AD222" s="1053">
        <f t="shared" si="248"/>
        <v>-16950332.900000002</v>
      </c>
      <c r="AE222" s="27"/>
      <c r="AF222" s="27"/>
      <c r="AG222" s="27"/>
      <c r="AH222" s="27"/>
      <c r="AI222" s="74"/>
    </row>
    <row r="223" spans="1:35" ht="14.45" x14ac:dyDescent="0.3">
      <c r="A223" s="25" t="s">
        <v>373</v>
      </c>
      <c r="B223" s="71" t="s">
        <v>281</v>
      </c>
      <c r="E223" s="96">
        <v>-6439765.0700000003</v>
      </c>
      <c r="F223" s="49"/>
      <c r="G223" s="96">
        <f t="shared" si="250"/>
        <v>-6439765.0700000003</v>
      </c>
      <c r="H223" s="46"/>
      <c r="I223" s="96">
        <f t="shared" si="249"/>
        <v>-6439765.0700000003</v>
      </c>
      <c r="J223" s="100">
        <v>-7012261.9699999997</v>
      </c>
      <c r="K223" s="1036"/>
      <c r="L223" s="1036"/>
      <c r="M223" s="100"/>
      <c r="N223" s="96"/>
      <c r="O223" s="1052">
        <f t="shared" si="244"/>
        <v>-572496.89999999944</v>
      </c>
      <c r="P223" s="96"/>
      <c r="Q223" s="1036">
        <f t="shared" si="245"/>
        <v>-572496.89999999944</v>
      </c>
      <c r="R223" s="792">
        <f t="shared" si="246"/>
        <v>-7012261.9699999997</v>
      </c>
      <c r="S223" s="792"/>
      <c r="T223" s="1036"/>
      <c r="U223" s="792"/>
      <c r="V223" s="792"/>
      <c r="W223" s="792"/>
      <c r="X223" s="792"/>
      <c r="Y223" s="1036"/>
      <c r="Z223" s="1036"/>
      <c r="AA223" s="1036"/>
      <c r="AB223" s="1036"/>
      <c r="AC223" s="1052">
        <f t="shared" si="247"/>
        <v>0</v>
      </c>
      <c r="AD223" s="1052">
        <f t="shared" si="248"/>
        <v>-7012261.9699999997</v>
      </c>
      <c r="AE223" s="27"/>
      <c r="AF223" s="27"/>
      <c r="AG223" s="27"/>
      <c r="AH223" s="27"/>
      <c r="AI223" s="74"/>
    </row>
    <row r="224" spans="1:35" ht="14.45" x14ac:dyDescent="0.3">
      <c r="A224" s="25"/>
      <c r="B224" s="51" t="s">
        <v>282</v>
      </c>
      <c r="E224" s="27">
        <f>SUM(E212:E223)</f>
        <v>-120938298.71257052</v>
      </c>
      <c r="F224" s="27">
        <f>SUM(F211:F223)</f>
        <v>0</v>
      </c>
      <c r="G224" s="27">
        <f>SUM(G212:G223)</f>
        <v>-120938298.71257052</v>
      </c>
      <c r="H224" s="27"/>
      <c r="I224" s="27">
        <f>SUM(I211:I223)</f>
        <v>-120938298.71257052</v>
      </c>
      <c r="J224" s="27">
        <f t="shared" ref="J224:AD224" si="251">SUM(J212:J223)</f>
        <v>-123227300.329476</v>
      </c>
      <c r="K224" s="27">
        <f t="shared" si="251"/>
        <v>0</v>
      </c>
      <c r="L224" s="27">
        <f t="shared" si="251"/>
        <v>0</v>
      </c>
      <c r="M224" s="27">
        <f t="shared" si="251"/>
        <v>0</v>
      </c>
      <c r="N224" s="27">
        <f t="shared" ref="N224:P224" si="252">SUM(N212:N223)</f>
        <v>0</v>
      </c>
      <c r="O224" s="27">
        <f>SUM(O212:O223)</f>
        <v>-2289001.6169054816</v>
      </c>
      <c r="P224" s="27">
        <f t="shared" si="252"/>
        <v>0</v>
      </c>
      <c r="Q224" s="27">
        <f t="shared" ref="Q224" si="253">SUM(Q212:Q223)</f>
        <v>-2289001.6169054816</v>
      </c>
      <c r="R224" s="27">
        <f t="shared" si="251"/>
        <v>-123227300.329476</v>
      </c>
      <c r="S224" s="27">
        <f t="shared" si="251"/>
        <v>0</v>
      </c>
      <c r="T224" s="27">
        <f t="shared" ref="T224" si="254">SUM(T212:T223)</f>
        <v>0</v>
      </c>
      <c r="U224" s="27">
        <f t="shared" si="251"/>
        <v>0</v>
      </c>
      <c r="V224" s="27">
        <f t="shared" si="251"/>
        <v>0</v>
      </c>
      <c r="W224" s="27">
        <f t="shared" si="251"/>
        <v>0</v>
      </c>
      <c r="X224" s="27">
        <f t="shared" si="251"/>
        <v>0</v>
      </c>
      <c r="Y224" s="27">
        <f t="shared" si="251"/>
        <v>0</v>
      </c>
      <c r="Z224" s="27">
        <f t="shared" si="251"/>
        <v>0</v>
      </c>
      <c r="AA224" s="27">
        <f t="shared" si="251"/>
        <v>0</v>
      </c>
      <c r="AB224" s="27">
        <f t="shared" si="251"/>
        <v>0</v>
      </c>
      <c r="AC224" s="27">
        <f t="shared" si="251"/>
        <v>0</v>
      </c>
      <c r="AD224" s="27">
        <f t="shared" si="251"/>
        <v>-123227300.329476</v>
      </c>
      <c r="AE224" s="27"/>
      <c r="AF224" s="27"/>
      <c r="AG224" s="27"/>
      <c r="AH224" s="27"/>
      <c r="AI224" s="74"/>
    </row>
    <row r="225" spans="1:35" ht="14.45" x14ac:dyDescent="0.3">
      <c r="A225" s="43"/>
      <c r="B225" s="51" t="s">
        <v>283</v>
      </c>
      <c r="E225" s="27"/>
      <c r="F225" s="65"/>
      <c r="G225" s="27">
        <f>SUM(E225:F225)</f>
        <v>0</v>
      </c>
      <c r="H225" s="27"/>
      <c r="I225" s="27"/>
      <c r="J225" s="27"/>
      <c r="K225" s="27"/>
      <c r="L225" s="27"/>
      <c r="M225" s="27">
        <f>SUM(F225:G225)</f>
        <v>0</v>
      </c>
      <c r="N225" s="27"/>
      <c r="O225" s="27"/>
      <c r="P225" s="27"/>
      <c r="Q225" s="27"/>
      <c r="R225" s="27"/>
      <c r="S225" s="27"/>
      <c r="T225" s="27"/>
      <c r="U225" s="27"/>
      <c r="V225" s="27"/>
      <c r="W225" s="27"/>
      <c r="X225" s="27"/>
      <c r="Y225" s="27"/>
      <c r="Z225" s="27"/>
      <c r="AA225" s="27"/>
      <c r="AB225" s="27"/>
      <c r="AC225" s="27"/>
      <c r="AD225" s="27"/>
      <c r="AE225" s="27"/>
      <c r="AF225" s="27"/>
      <c r="AG225" s="27"/>
      <c r="AH225" s="27"/>
      <c r="AI225" s="27"/>
    </row>
    <row r="226" spans="1:35" thickBot="1" x14ac:dyDescent="0.35">
      <c r="A226" s="43"/>
      <c r="B226" s="21" t="s">
        <v>368</v>
      </c>
      <c r="E226" s="54">
        <f t="shared" ref="E226:AD226" si="255">+E224+E209</f>
        <v>-4245290094.1767039</v>
      </c>
      <c r="F226" s="54">
        <f t="shared" si="255"/>
        <v>364836.95210000873</v>
      </c>
      <c r="G226" s="54">
        <f t="shared" si="255"/>
        <v>-4244925257.2246041</v>
      </c>
      <c r="H226" s="54"/>
      <c r="I226" s="54">
        <f t="shared" si="255"/>
        <v>-4244925257.2246041</v>
      </c>
      <c r="J226" s="54">
        <f t="shared" si="255"/>
        <v>-4388667535.0879765</v>
      </c>
      <c r="K226" s="54">
        <f t="shared" si="255"/>
        <v>-5598243.1280500004</v>
      </c>
      <c r="L226" s="54">
        <f t="shared" si="255"/>
        <v>-15719242.717838001</v>
      </c>
      <c r="M226" s="54">
        <f t="shared" si="255"/>
        <v>-21398676.199269</v>
      </c>
      <c r="N226" s="54">
        <f t="shared" ref="N226:P226" si="256">+N224+N209</f>
        <v>2120000</v>
      </c>
      <c r="O226" s="54">
        <f>+O224+O209</f>
        <v>-143742277.86337215</v>
      </c>
      <c r="P226" s="54">
        <f t="shared" si="256"/>
        <v>-16445383.117653416</v>
      </c>
      <c r="Q226" s="54">
        <f>+Q224+Q209</f>
        <v>-179466337.18029454</v>
      </c>
      <c r="R226" s="54">
        <f t="shared" si="255"/>
        <v>-4424391594.4048986</v>
      </c>
      <c r="S226" s="54">
        <f t="shared" si="255"/>
        <v>12688074.934416663</v>
      </c>
      <c r="T226" s="54">
        <f t="shared" ref="T226" si="257">+T224+T209</f>
        <v>0</v>
      </c>
      <c r="U226" s="54">
        <f t="shared" si="255"/>
        <v>-2140347.6892875</v>
      </c>
      <c r="V226" s="54">
        <f t="shared" si="255"/>
        <v>0</v>
      </c>
      <c r="W226" s="54">
        <f t="shared" si="255"/>
        <v>0</v>
      </c>
      <c r="X226" s="54">
        <f t="shared" si="255"/>
        <v>-8848582.893215416</v>
      </c>
      <c r="Y226" s="54">
        <f t="shared" si="255"/>
        <v>-5277574.0231666667</v>
      </c>
      <c r="Z226" s="54">
        <f t="shared" si="255"/>
        <v>-671553.6085628313</v>
      </c>
      <c r="AA226" s="54">
        <f t="shared" si="255"/>
        <v>-965822.41666666651</v>
      </c>
      <c r="AB226" s="54">
        <f t="shared" si="255"/>
        <v>-631650.07127077854</v>
      </c>
      <c r="AC226" s="54">
        <f t="shared" si="255"/>
        <v>-5847455.767753195</v>
      </c>
      <c r="AD226" s="54">
        <f t="shared" si="255"/>
        <v>-4430239050.1726513</v>
      </c>
      <c r="AE226" s="27"/>
      <c r="AF226" s="27"/>
      <c r="AG226" s="27"/>
      <c r="AH226" s="27"/>
      <c r="AI226" s="27"/>
    </row>
    <row r="227" spans="1:35" thickTop="1" x14ac:dyDescent="0.3">
      <c r="A227" s="43"/>
      <c r="B227" s="684"/>
      <c r="E227" s="682"/>
      <c r="F227" s="684"/>
      <c r="G227" s="682"/>
      <c r="H227" s="682"/>
      <c r="I227" s="682"/>
      <c r="J227" s="682"/>
      <c r="K227" s="682"/>
      <c r="L227" s="682"/>
      <c r="M227" s="682"/>
      <c r="N227" s="682"/>
      <c r="O227" s="682"/>
      <c r="P227" s="682"/>
      <c r="Q227" s="682"/>
      <c r="R227" s="682"/>
      <c r="S227" s="682"/>
      <c r="T227" s="682"/>
      <c r="U227" s="682"/>
      <c r="V227" s="682"/>
      <c r="W227" s="682"/>
      <c r="X227" s="682"/>
      <c r="Y227" s="682"/>
      <c r="Z227" s="682"/>
      <c r="AA227" s="682"/>
      <c r="AB227" s="682"/>
      <c r="AC227" s="44"/>
      <c r="AD227" s="27"/>
      <c r="AE227" s="27"/>
      <c r="AF227" s="27"/>
      <c r="AG227" s="27"/>
      <c r="AH227" s="27"/>
      <c r="AI227" s="27"/>
    </row>
    <row r="228" spans="1:35" thickBot="1" x14ac:dyDescent="0.35">
      <c r="A228" s="43"/>
      <c r="B228" s="58" t="s">
        <v>369</v>
      </c>
      <c r="E228" s="59">
        <f>+E226+E121</f>
        <v>6327707464.138546</v>
      </c>
      <c r="F228" s="59">
        <f t="shared" ref="F228" si="258">+F226+F121</f>
        <v>-165772.07409998775</v>
      </c>
      <c r="G228" s="59">
        <f t="shared" ref="G228:AD228" si="259">+G226+G121</f>
        <v>6327541692.0644474</v>
      </c>
      <c r="H228" s="59"/>
      <c r="I228" s="59">
        <f t="shared" si="259"/>
        <v>6327541692.0644474</v>
      </c>
      <c r="J228" s="59">
        <f t="shared" si="259"/>
        <v>6509878290.940609</v>
      </c>
      <c r="K228" s="59">
        <f t="shared" si="259"/>
        <v>-5598243.1280500004</v>
      </c>
      <c r="L228" s="59">
        <f t="shared" si="259"/>
        <v>-15719242.717838001</v>
      </c>
      <c r="M228" s="59">
        <f t="shared" si="259"/>
        <v>-21398676.199269</v>
      </c>
      <c r="N228" s="59">
        <f t="shared" ref="N228:P228" si="260">+N226+N121</f>
        <v>-2419000</v>
      </c>
      <c r="O228" s="59">
        <f>+O226+O121</f>
        <v>182336598.87616384</v>
      </c>
      <c r="P228" s="59">
        <f t="shared" si="260"/>
        <v>-16445383.117653416</v>
      </c>
      <c r="Q228" s="59">
        <f t="shared" ref="Q228" si="261">+Q226+Q121</f>
        <v>142073539.55924144</v>
      </c>
      <c r="R228" s="59">
        <f t="shared" si="259"/>
        <v>6469615231.6236868</v>
      </c>
      <c r="S228" s="59">
        <f t="shared" si="259"/>
        <v>-4302164.2655833364</v>
      </c>
      <c r="T228" s="59">
        <f t="shared" ref="T228" si="262">+T226+T121</f>
        <v>0</v>
      </c>
      <c r="U228" s="59">
        <f t="shared" si="259"/>
        <v>22504519.920712505</v>
      </c>
      <c r="V228" s="59">
        <f t="shared" si="259"/>
        <v>0</v>
      </c>
      <c r="W228" s="59">
        <f t="shared" si="259"/>
        <v>0</v>
      </c>
      <c r="X228" s="59">
        <f t="shared" si="259"/>
        <v>12636103.862485586</v>
      </c>
      <c r="Y228" s="59">
        <f t="shared" si="259"/>
        <v>4381542.8268333329</v>
      </c>
      <c r="Z228" s="59">
        <f t="shared" si="259"/>
        <v>12967882.541437168</v>
      </c>
      <c r="AA228" s="59">
        <f t="shared" si="259"/>
        <v>5851747.583333334</v>
      </c>
      <c r="AB228" s="59">
        <f t="shared" si="259"/>
        <v>11987824.088729229</v>
      </c>
      <c r="AC228" s="59">
        <f t="shared" si="259"/>
        <v>66027456.557947829</v>
      </c>
      <c r="AD228" s="59">
        <f t="shared" si="259"/>
        <v>6535642688.1816349</v>
      </c>
      <c r="AE228" s="67"/>
      <c r="AF228" s="67"/>
      <c r="AG228" s="67"/>
      <c r="AH228" s="67"/>
      <c r="AI228" s="67"/>
    </row>
    <row r="229" spans="1:35" thickTop="1" x14ac:dyDescent="0.3">
      <c r="A229" s="43"/>
      <c r="B229" s="684"/>
      <c r="E229" s="682"/>
      <c r="F229" s="684"/>
      <c r="G229" s="682"/>
      <c r="H229" s="36"/>
      <c r="I229" s="36"/>
      <c r="J229" s="44"/>
      <c r="K229" s="44"/>
      <c r="L229" s="44"/>
      <c r="M229" s="103"/>
      <c r="N229" s="103"/>
      <c r="O229" s="44"/>
      <c r="P229" s="103"/>
      <c r="Q229" s="44"/>
      <c r="R229" s="44"/>
      <c r="S229" s="44"/>
      <c r="T229" s="44"/>
      <c r="U229" s="44"/>
      <c r="V229" s="44"/>
      <c r="W229" s="44"/>
      <c r="X229" s="44"/>
      <c r="Y229" s="44"/>
      <c r="Z229" s="44"/>
      <c r="AA229" s="44"/>
      <c r="AB229" s="44"/>
      <c r="AC229" s="44"/>
      <c r="AD229" s="27"/>
      <c r="AE229" s="27"/>
      <c r="AF229" s="27"/>
      <c r="AG229" s="27"/>
      <c r="AH229" s="27"/>
      <c r="AI229" s="27"/>
    </row>
    <row r="230" spans="1:35" ht="14.45" x14ac:dyDescent="0.3">
      <c r="A230" s="43"/>
      <c r="B230" s="51" t="s">
        <v>284</v>
      </c>
      <c r="E230" s="28"/>
      <c r="G230" s="28"/>
      <c r="H230" s="28"/>
      <c r="I230" s="28"/>
      <c r="J230" s="28"/>
      <c r="K230" s="103"/>
      <c r="L230" s="103"/>
      <c r="M230" s="103"/>
      <c r="N230" s="103"/>
      <c r="O230" s="103"/>
      <c r="P230" s="103"/>
      <c r="Q230" s="103"/>
      <c r="R230" s="103"/>
      <c r="S230" s="103"/>
      <c r="T230" s="103"/>
      <c r="U230" s="103"/>
      <c r="V230" s="103"/>
      <c r="W230" s="103"/>
      <c r="X230" s="103"/>
      <c r="Y230" s="103"/>
      <c r="Z230" s="103"/>
      <c r="AA230" s="103"/>
      <c r="AB230" s="103"/>
      <c r="AC230" s="103"/>
      <c r="AD230" s="27"/>
      <c r="AE230" s="27"/>
      <c r="AF230" s="27"/>
      <c r="AG230" s="27"/>
      <c r="AH230" s="27"/>
      <c r="AI230" s="27"/>
    </row>
    <row r="231" spans="1:35" ht="14.45" x14ac:dyDescent="0.3">
      <c r="A231" s="43"/>
      <c r="B231" s="53" t="s">
        <v>285</v>
      </c>
      <c r="E231" s="28"/>
      <c r="G231" s="28"/>
      <c r="H231" s="28"/>
      <c r="I231" s="28"/>
      <c r="J231" s="28"/>
      <c r="K231" s="103"/>
      <c r="L231" s="103"/>
      <c r="M231" s="103"/>
      <c r="N231" s="103"/>
      <c r="O231" s="103"/>
      <c r="P231" s="103"/>
      <c r="Q231" s="103"/>
      <c r="R231" s="103"/>
      <c r="S231" s="103"/>
      <c r="T231" s="103"/>
      <c r="U231" s="103"/>
      <c r="V231" s="103"/>
      <c r="W231" s="103"/>
      <c r="X231" s="103"/>
      <c r="Y231" s="103"/>
      <c r="Z231" s="103"/>
      <c r="AA231" s="103"/>
      <c r="AB231" s="103"/>
      <c r="AC231" s="103"/>
      <c r="AD231" s="27"/>
      <c r="AE231" s="27"/>
      <c r="AF231" s="27"/>
      <c r="AG231" s="27"/>
      <c r="AH231" s="27"/>
      <c r="AI231" s="27"/>
    </row>
    <row r="232" spans="1:35" ht="14.45" x14ac:dyDescent="0.3">
      <c r="A232" s="43" t="s">
        <v>373</v>
      </c>
      <c r="B232" s="68" t="s">
        <v>286</v>
      </c>
      <c r="E232" s="103">
        <v>918085.52833333344</v>
      </c>
      <c r="F232" s="102"/>
      <c r="G232" s="103">
        <f t="shared" ref="G232:G251" si="263">SUM(E232:F232)</f>
        <v>918085.52833333344</v>
      </c>
      <c r="H232" s="28"/>
      <c r="I232" s="28">
        <f>SUM(G232:H232)</f>
        <v>918085.52833333344</v>
      </c>
      <c r="J232" s="82">
        <v>0</v>
      </c>
      <c r="K232" s="1035"/>
      <c r="L232" s="1035"/>
      <c r="M232" s="103"/>
      <c r="N232" s="103"/>
      <c r="O232" s="1051">
        <f t="shared" ref="O232:O263" si="264">J232-I232</f>
        <v>-918085.52833333344</v>
      </c>
      <c r="P232" s="103"/>
      <c r="Q232" s="1035">
        <f t="shared" ref="Q232:Q295" si="265">SUM(M232:P232)</f>
        <v>-918085.52833333344</v>
      </c>
      <c r="R232" s="791">
        <f t="shared" ref="R232:R263" si="266">G232+Q232</f>
        <v>0</v>
      </c>
      <c r="S232" s="791"/>
      <c r="T232" s="1035"/>
      <c r="U232" s="791"/>
      <c r="V232" s="791"/>
      <c r="W232" s="791"/>
      <c r="X232" s="791"/>
      <c r="Y232" s="1035"/>
      <c r="Z232" s="1035"/>
      <c r="AA232" s="1035"/>
      <c r="AB232" s="1035"/>
      <c r="AC232" s="1051">
        <f t="shared" ref="AC232:AC263" si="267">SUM(S232:AB232)</f>
        <v>0</v>
      </c>
      <c r="AD232" s="1053">
        <f t="shared" ref="AD232:AD263" si="268">AC232+R232</f>
        <v>0</v>
      </c>
      <c r="AE232" s="27"/>
      <c r="AF232" s="27"/>
      <c r="AG232" s="27"/>
      <c r="AH232" s="27"/>
      <c r="AI232" s="27"/>
    </row>
    <row r="233" spans="1:35" ht="14.45" x14ac:dyDescent="0.3">
      <c r="A233" s="43" t="s">
        <v>373</v>
      </c>
      <c r="B233" s="68" t="s">
        <v>287</v>
      </c>
      <c r="E233" s="103">
        <v>233790.62916666665</v>
      </c>
      <c r="F233" s="102"/>
      <c r="G233" s="103">
        <f t="shared" si="263"/>
        <v>233790.62916666665</v>
      </c>
      <c r="H233" s="28"/>
      <c r="I233" s="103">
        <f t="shared" ref="I233:I296" si="269">SUM(G233:H233)</f>
        <v>233790.62916666665</v>
      </c>
      <c r="J233" s="99">
        <v>0</v>
      </c>
      <c r="K233" s="1035"/>
      <c r="L233" s="1035"/>
      <c r="M233" s="103"/>
      <c r="N233" s="103"/>
      <c r="O233" s="1051">
        <f t="shared" si="264"/>
        <v>-233790.62916666665</v>
      </c>
      <c r="P233" s="103"/>
      <c r="Q233" s="1035">
        <f t="shared" si="265"/>
        <v>-233790.62916666665</v>
      </c>
      <c r="R233" s="791">
        <f t="shared" si="266"/>
        <v>0</v>
      </c>
      <c r="S233" s="791"/>
      <c r="T233" s="1035"/>
      <c r="U233" s="791"/>
      <c r="V233" s="791"/>
      <c r="W233" s="791"/>
      <c r="X233" s="791"/>
      <c r="Y233" s="1035"/>
      <c r="Z233" s="1035"/>
      <c r="AA233" s="1035"/>
      <c r="AB233" s="1035"/>
      <c r="AC233" s="1051">
        <f t="shared" si="267"/>
        <v>0</v>
      </c>
      <c r="AD233" s="1053">
        <f t="shared" si="268"/>
        <v>0</v>
      </c>
      <c r="AE233" s="27"/>
      <c r="AF233" s="27"/>
      <c r="AG233" s="27"/>
      <c r="AH233" s="27"/>
      <c r="AI233" s="27"/>
    </row>
    <row r="234" spans="1:35" ht="14.45" x14ac:dyDescent="0.3">
      <c r="A234" s="43" t="s">
        <v>373</v>
      </c>
      <c r="B234" s="68" t="s">
        <v>288</v>
      </c>
      <c r="E234" s="103">
        <v>0</v>
      </c>
      <c r="F234" s="102"/>
      <c r="G234" s="103">
        <f t="shared" si="263"/>
        <v>0</v>
      </c>
      <c r="H234" s="28"/>
      <c r="I234" s="103">
        <f t="shared" si="269"/>
        <v>0</v>
      </c>
      <c r="J234" s="99">
        <v>0</v>
      </c>
      <c r="K234" s="1035"/>
      <c r="L234" s="1035"/>
      <c r="M234" s="103"/>
      <c r="N234" s="103"/>
      <c r="O234" s="1051">
        <f t="shared" si="264"/>
        <v>0</v>
      </c>
      <c r="P234" s="103"/>
      <c r="Q234" s="1035">
        <f t="shared" si="265"/>
        <v>0</v>
      </c>
      <c r="R234" s="791">
        <f t="shared" si="266"/>
        <v>0</v>
      </c>
      <c r="S234" s="791"/>
      <c r="T234" s="1035"/>
      <c r="U234" s="791"/>
      <c r="V234" s="791"/>
      <c r="W234" s="791"/>
      <c r="X234" s="791"/>
      <c r="Y234" s="1035"/>
      <c r="Z234" s="1035"/>
      <c r="AA234" s="1035"/>
      <c r="AB234" s="1035"/>
      <c r="AC234" s="1051">
        <f t="shared" si="267"/>
        <v>0</v>
      </c>
      <c r="AD234" s="1053">
        <f t="shared" si="268"/>
        <v>0</v>
      </c>
      <c r="AE234" s="27"/>
      <c r="AF234" s="27"/>
      <c r="AG234" s="27"/>
      <c r="AH234" s="27"/>
      <c r="AI234" s="27"/>
    </row>
    <row r="235" spans="1:35" ht="14.45" x14ac:dyDescent="0.3">
      <c r="A235" s="43" t="s">
        <v>373</v>
      </c>
      <c r="B235" s="68" t="s">
        <v>289</v>
      </c>
      <c r="E235" s="103">
        <v>0</v>
      </c>
      <c r="F235" s="102"/>
      <c r="G235" s="103">
        <f t="shared" si="263"/>
        <v>0</v>
      </c>
      <c r="H235" s="28"/>
      <c r="I235" s="103">
        <f t="shared" si="269"/>
        <v>0</v>
      </c>
      <c r="J235" s="99">
        <v>0</v>
      </c>
      <c r="K235" s="1035"/>
      <c r="L235" s="1035"/>
      <c r="M235" s="103"/>
      <c r="N235" s="103"/>
      <c r="O235" s="1051">
        <f t="shared" si="264"/>
        <v>0</v>
      </c>
      <c r="P235" s="103"/>
      <c r="Q235" s="1035">
        <f t="shared" si="265"/>
        <v>0</v>
      </c>
      <c r="R235" s="791">
        <f t="shared" si="266"/>
        <v>0</v>
      </c>
      <c r="S235" s="791"/>
      <c r="T235" s="1035"/>
      <c r="U235" s="791"/>
      <c r="V235" s="791"/>
      <c r="W235" s="791"/>
      <c r="X235" s="791"/>
      <c r="Y235" s="1035"/>
      <c r="Z235" s="1035"/>
      <c r="AA235" s="1035"/>
      <c r="AB235" s="1035"/>
      <c r="AC235" s="1051">
        <f t="shared" si="267"/>
        <v>0</v>
      </c>
      <c r="AD235" s="1053">
        <f t="shared" si="268"/>
        <v>0</v>
      </c>
      <c r="AE235" s="27"/>
      <c r="AF235" s="27"/>
      <c r="AG235" s="27"/>
      <c r="AH235" s="27"/>
      <c r="AI235" s="27"/>
    </row>
    <row r="236" spans="1:35" ht="14.45" x14ac:dyDescent="0.3">
      <c r="A236" s="43" t="s">
        <v>373</v>
      </c>
      <c r="B236" s="68" t="s">
        <v>290</v>
      </c>
      <c r="E236" s="103">
        <v>0</v>
      </c>
      <c r="F236" s="102"/>
      <c r="G236" s="103">
        <f t="shared" si="263"/>
        <v>0</v>
      </c>
      <c r="H236" s="28"/>
      <c r="I236" s="103">
        <f t="shared" si="269"/>
        <v>0</v>
      </c>
      <c r="J236" s="99">
        <v>0</v>
      </c>
      <c r="K236" s="1035"/>
      <c r="L236" s="1035"/>
      <c r="M236" s="103"/>
      <c r="N236" s="103"/>
      <c r="O236" s="1051">
        <f t="shared" si="264"/>
        <v>0</v>
      </c>
      <c r="P236" s="103"/>
      <c r="Q236" s="1035">
        <f t="shared" si="265"/>
        <v>0</v>
      </c>
      <c r="R236" s="791">
        <f t="shared" si="266"/>
        <v>0</v>
      </c>
      <c r="S236" s="791"/>
      <c r="T236" s="1035"/>
      <c r="U236" s="791"/>
      <c r="V236" s="791"/>
      <c r="W236" s="791"/>
      <c r="X236" s="791"/>
      <c r="Y236" s="1035"/>
      <c r="Z236" s="1035"/>
      <c r="AA236" s="1035"/>
      <c r="AB236" s="1035"/>
      <c r="AC236" s="1051">
        <f t="shared" si="267"/>
        <v>0</v>
      </c>
      <c r="AD236" s="1053">
        <f t="shared" si="268"/>
        <v>0</v>
      </c>
      <c r="AE236" s="27"/>
      <c r="AF236" s="27"/>
      <c r="AG236" s="27"/>
      <c r="AH236" s="27"/>
      <c r="AI236" s="27"/>
    </row>
    <row r="237" spans="1:35" ht="14.45" x14ac:dyDescent="0.3">
      <c r="A237" s="43" t="s">
        <v>373</v>
      </c>
      <c r="B237" s="68" t="s">
        <v>291</v>
      </c>
      <c r="E237" s="103">
        <v>0</v>
      </c>
      <c r="F237" s="102"/>
      <c r="G237" s="103">
        <f t="shared" si="263"/>
        <v>0</v>
      </c>
      <c r="H237" s="28"/>
      <c r="I237" s="103">
        <f t="shared" si="269"/>
        <v>0</v>
      </c>
      <c r="J237" s="99">
        <v>0</v>
      </c>
      <c r="K237" s="1035"/>
      <c r="L237" s="1035"/>
      <c r="M237" s="103"/>
      <c r="N237" s="103"/>
      <c r="O237" s="1051">
        <f t="shared" si="264"/>
        <v>0</v>
      </c>
      <c r="P237" s="103"/>
      <c r="Q237" s="1035">
        <f t="shared" si="265"/>
        <v>0</v>
      </c>
      <c r="R237" s="791">
        <f t="shared" si="266"/>
        <v>0</v>
      </c>
      <c r="S237" s="791"/>
      <c r="T237" s="1035"/>
      <c r="U237" s="791"/>
      <c r="V237" s="791"/>
      <c r="W237" s="791"/>
      <c r="X237" s="791"/>
      <c r="Y237" s="1035"/>
      <c r="Z237" s="1035"/>
      <c r="AA237" s="1035"/>
      <c r="AB237" s="1035"/>
      <c r="AC237" s="1051">
        <f t="shared" si="267"/>
        <v>0</v>
      </c>
      <c r="AD237" s="1053">
        <f t="shared" si="268"/>
        <v>0</v>
      </c>
      <c r="AE237" s="27"/>
      <c r="AF237" s="27"/>
      <c r="AG237" s="27"/>
      <c r="AH237" s="27"/>
      <c r="AI237" s="27"/>
    </row>
    <row r="238" spans="1:35" ht="14.45" x14ac:dyDescent="0.3">
      <c r="A238" s="43" t="s">
        <v>373</v>
      </c>
      <c r="B238" s="68" t="s">
        <v>292</v>
      </c>
      <c r="E238" s="103">
        <v>0</v>
      </c>
      <c r="F238" s="102"/>
      <c r="G238" s="103">
        <f t="shared" si="263"/>
        <v>0</v>
      </c>
      <c r="H238" s="28"/>
      <c r="I238" s="103">
        <f t="shared" si="269"/>
        <v>0</v>
      </c>
      <c r="J238" s="99">
        <v>0</v>
      </c>
      <c r="K238" s="1035"/>
      <c r="L238" s="1035"/>
      <c r="M238" s="103"/>
      <c r="N238" s="103"/>
      <c r="O238" s="1051">
        <f t="shared" si="264"/>
        <v>0</v>
      </c>
      <c r="P238" s="103"/>
      <c r="Q238" s="1035">
        <f t="shared" si="265"/>
        <v>0</v>
      </c>
      <c r="R238" s="791">
        <f t="shared" si="266"/>
        <v>0</v>
      </c>
      <c r="S238" s="791"/>
      <c r="T238" s="1035"/>
      <c r="U238" s="791"/>
      <c r="V238" s="791"/>
      <c r="W238" s="791"/>
      <c r="X238" s="791"/>
      <c r="Y238" s="1035"/>
      <c r="Z238" s="1035"/>
      <c r="AA238" s="1035"/>
      <c r="AB238" s="1035"/>
      <c r="AC238" s="1051">
        <f t="shared" si="267"/>
        <v>0</v>
      </c>
      <c r="AD238" s="1053">
        <f t="shared" si="268"/>
        <v>0</v>
      </c>
      <c r="AE238" s="27"/>
      <c r="AF238" s="27"/>
      <c r="AG238" s="27"/>
      <c r="AH238" s="27"/>
      <c r="AI238" s="27"/>
    </row>
    <row r="239" spans="1:35" ht="14.45" x14ac:dyDescent="0.3">
      <c r="A239" s="43" t="s">
        <v>373</v>
      </c>
      <c r="B239" s="68" t="s">
        <v>293</v>
      </c>
      <c r="E239" s="103">
        <v>0</v>
      </c>
      <c r="F239" s="102"/>
      <c r="G239" s="103">
        <f t="shared" si="263"/>
        <v>0</v>
      </c>
      <c r="H239" s="28"/>
      <c r="I239" s="103">
        <f t="shared" si="269"/>
        <v>0</v>
      </c>
      <c r="J239" s="99">
        <v>0</v>
      </c>
      <c r="K239" s="1035"/>
      <c r="L239" s="1035"/>
      <c r="M239" s="103"/>
      <c r="N239" s="103"/>
      <c r="O239" s="1051">
        <f t="shared" si="264"/>
        <v>0</v>
      </c>
      <c r="P239" s="103"/>
      <c r="Q239" s="1035">
        <f t="shared" si="265"/>
        <v>0</v>
      </c>
      <c r="R239" s="791">
        <f t="shared" si="266"/>
        <v>0</v>
      </c>
      <c r="S239" s="791"/>
      <c r="T239" s="1035"/>
      <c r="U239" s="791"/>
      <c r="V239" s="791"/>
      <c r="W239" s="791"/>
      <c r="X239" s="791"/>
      <c r="Y239" s="1035"/>
      <c r="Z239" s="1035"/>
      <c r="AA239" s="1035"/>
      <c r="AB239" s="1035"/>
      <c r="AC239" s="1051">
        <f t="shared" si="267"/>
        <v>0</v>
      </c>
      <c r="AD239" s="1053">
        <f t="shared" si="268"/>
        <v>0</v>
      </c>
      <c r="AE239" s="27"/>
      <c r="AF239" s="27"/>
      <c r="AG239" s="27"/>
      <c r="AH239" s="27"/>
      <c r="AI239" s="27"/>
    </row>
    <row r="240" spans="1:35" ht="14.45" x14ac:dyDescent="0.3">
      <c r="A240" s="43" t="s">
        <v>373</v>
      </c>
      <c r="B240" s="68" t="s">
        <v>294</v>
      </c>
      <c r="E240" s="103">
        <v>0</v>
      </c>
      <c r="F240" s="102"/>
      <c r="G240" s="103">
        <f t="shared" si="263"/>
        <v>0</v>
      </c>
      <c r="H240" s="28"/>
      <c r="I240" s="103">
        <f t="shared" si="269"/>
        <v>0</v>
      </c>
      <c r="J240" s="99">
        <v>0</v>
      </c>
      <c r="K240" s="1035"/>
      <c r="L240" s="1035"/>
      <c r="M240" s="103"/>
      <c r="N240" s="103"/>
      <c r="O240" s="1051">
        <f t="shared" si="264"/>
        <v>0</v>
      </c>
      <c r="P240" s="103"/>
      <c r="Q240" s="1035">
        <f t="shared" si="265"/>
        <v>0</v>
      </c>
      <c r="R240" s="791">
        <f t="shared" si="266"/>
        <v>0</v>
      </c>
      <c r="S240" s="791"/>
      <c r="T240" s="1035"/>
      <c r="U240" s="791"/>
      <c r="V240" s="791"/>
      <c r="W240" s="791"/>
      <c r="X240" s="791"/>
      <c r="Y240" s="1035"/>
      <c r="Z240" s="1035"/>
      <c r="AA240" s="1035"/>
      <c r="AB240" s="1035"/>
      <c r="AC240" s="1051">
        <f t="shared" si="267"/>
        <v>0</v>
      </c>
      <c r="AD240" s="1053">
        <f t="shared" si="268"/>
        <v>0</v>
      </c>
      <c r="AE240" s="27"/>
      <c r="AF240" s="27"/>
      <c r="AG240" s="27"/>
      <c r="AH240" s="27"/>
      <c r="AI240" s="27"/>
    </row>
    <row r="241" spans="1:35" ht="14.45" x14ac:dyDescent="0.3">
      <c r="A241" s="43" t="s">
        <v>373</v>
      </c>
      <c r="B241" s="68" t="s">
        <v>295</v>
      </c>
      <c r="E241" s="103">
        <v>0</v>
      </c>
      <c r="F241" s="102"/>
      <c r="G241" s="103">
        <f t="shared" si="263"/>
        <v>0</v>
      </c>
      <c r="H241" s="28"/>
      <c r="I241" s="103">
        <f t="shared" si="269"/>
        <v>0</v>
      </c>
      <c r="J241" s="99">
        <v>0</v>
      </c>
      <c r="K241" s="1035"/>
      <c r="L241" s="1035"/>
      <c r="M241" s="103"/>
      <c r="N241" s="103"/>
      <c r="O241" s="1051">
        <f t="shared" si="264"/>
        <v>0</v>
      </c>
      <c r="P241" s="103"/>
      <c r="Q241" s="1035">
        <f t="shared" si="265"/>
        <v>0</v>
      </c>
      <c r="R241" s="791">
        <f t="shared" si="266"/>
        <v>0</v>
      </c>
      <c r="S241" s="791"/>
      <c r="T241" s="1035"/>
      <c r="U241" s="791"/>
      <c r="V241" s="791"/>
      <c r="W241" s="791"/>
      <c r="X241" s="791"/>
      <c r="Y241" s="1035"/>
      <c r="Z241" s="1035"/>
      <c r="AA241" s="1035"/>
      <c r="AB241" s="1035"/>
      <c r="AC241" s="1051">
        <f t="shared" si="267"/>
        <v>0</v>
      </c>
      <c r="AD241" s="1053">
        <f t="shared" si="268"/>
        <v>0</v>
      </c>
      <c r="AE241" s="27"/>
      <c r="AF241" s="27"/>
      <c r="AG241" s="27"/>
      <c r="AH241" s="27"/>
      <c r="AI241" s="27"/>
    </row>
    <row r="242" spans="1:35" ht="14.45" x14ac:dyDescent="0.3">
      <c r="A242" s="43" t="s">
        <v>373</v>
      </c>
      <c r="B242" s="68" t="s">
        <v>296</v>
      </c>
      <c r="E242" s="103">
        <v>0</v>
      </c>
      <c r="F242" s="102"/>
      <c r="G242" s="103">
        <f t="shared" si="263"/>
        <v>0</v>
      </c>
      <c r="H242" s="28"/>
      <c r="I242" s="103">
        <f t="shared" si="269"/>
        <v>0</v>
      </c>
      <c r="J242" s="99">
        <v>0</v>
      </c>
      <c r="K242" s="1035"/>
      <c r="L242" s="1035"/>
      <c r="M242" s="103"/>
      <c r="N242" s="103"/>
      <c r="O242" s="1051">
        <f t="shared" si="264"/>
        <v>0</v>
      </c>
      <c r="P242" s="103"/>
      <c r="Q242" s="1035">
        <f t="shared" si="265"/>
        <v>0</v>
      </c>
      <c r="R242" s="791">
        <f t="shared" si="266"/>
        <v>0</v>
      </c>
      <c r="S242" s="791"/>
      <c r="T242" s="1035"/>
      <c r="U242" s="791"/>
      <c r="V242" s="791"/>
      <c r="W242" s="791"/>
      <c r="X242" s="791"/>
      <c r="Y242" s="1035"/>
      <c r="Z242" s="1035"/>
      <c r="AA242" s="1035"/>
      <c r="AB242" s="1035"/>
      <c r="AC242" s="1051">
        <f t="shared" si="267"/>
        <v>0</v>
      </c>
      <c r="AD242" s="1053">
        <f t="shared" si="268"/>
        <v>0</v>
      </c>
      <c r="AE242" s="27"/>
      <c r="AF242" s="27"/>
      <c r="AG242" s="27"/>
      <c r="AH242" s="27"/>
      <c r="AI242" s="27"/>
    </row>
    <row r="243" spans="1:35" ht="14.45" x14ac:dyDescent="0.3">
      <c r="A243" s="43" t="s">
        <v>373</v>
      </c>
      <c r="B243" s="68" t="s">
        <v>297</v>
      </c>
      <c r="E243" s="103">
        <v>0</v>
      </c>
      <c r="F243" s="102"/>
      <c r="G243" s="103">
        <f t="shared" si="263"/>
        <v>0</v>
      </c>
      <c r="H243" s="28"/>
      <c r="I243" s="103">
        <f t="shared" si="269"/>
        <v>0</v>
      </c>
      <c r="J243" s="99">
        <v>0</v>
      </c>
      <c r="K243" s="1035"/>
      <c r="L243" s="1035"/>
      <c r="M243" s="103"/>
      <c r="N243" s="103"/>
      <c r="O243" s="1051">
        <f t="shared" si="264"/>
        <v>0</v>
      </c>
      <c r="P243" s="103"/>
      <c r="Q243" s="1035">
        <f t="shared" si="265"/>
        <v>0</v>
      </c>
      <c r="R243" s="791">
        <f t="shared" si="266"/>
        <v>0</v>
      </c>
      <c r="S243" s="791"/>
      <c r="T243" s="1035"/>
      <c r="U243" s="791"/>
      <c r="V243" s="791"/>
      <c r="W243" s="791"/>
      <c r="X243" s="791"/>
      <c r="Y243" s="1035"/>
      <c r="Z243" s="1035"/>
      <c r="AA243" s="1035"/>
      <c r="AB243" s="1035"/>
      <c r="AC243" s="1051">
        <f t="shared" si="267"/>
        <v>0</v>
      </c>
      <c r="AD243" s="1053">
        <f t="shared" si="268"/>
        <v>0</v>
      </c>
      <c r="AE243" s="27"/>
      <c r="AF243" s="27"/>
      <c r="AG243" s="27"/>
      <c r="AH243" s="27"/>
      <c r="AI243" s="27"/>
    </row>
    <row r="244" spans="1:35" ht="14.45" x14ac:dyDescent="0.3">
      <c r="A244" s="43" t="s">
        <v>373</v>
      </c>
      <c r="B244" s="68" t="s">
        <v>298</v>
      </c>
      <c r="E244" s="103">
        <v>0</v>
      </c>
      <c r="F244" s="102"/>
      <c r="G244" s="103">
        <f t="shared" si="263"/>
        <v>0</v>
      </c>
      <c r="H244" s="28"/>
      <c r="I244" s="103">
        <f t="shared" si="269"/>
        <v>0</v>
      </c>
      <c r="J244" s="99">
        <v>0</v>
      </c>
      <c r="K244" s="1035"/>
      <c r="L244" s="1035"/>
      <c r="M244" s="103"/>
      <c r="N244" s="103"/>
      <c r="O244" s="1051">
        <f t="shared" si="264"/>
        <v>0</v>
      </c>
      <c r="P244" s="103"/>
      <c r="Q244" s="1035">
        <f t="shared" si="265"/>
        <v>0</v>
      </c>
      <c r="R244" s="791">
        <f t="shared" si="266"/>
        <v>0</v>
      </c>
      <c r="S244" s="791"/>
      <c r="T244" s="1035"/>
      <c r="U244" s="791"/>
      <c r="V244" s="791"/>
      <c r="W244" s="791"/>
      <c r="X244" s="791"/>
      <c r="Y244" s="1035"/>
      <c r="Z244" s="1035"/>
      <c r="AA244" s="1035"/>
      <c r="AB244" s="1035"/>
      <c r="AC244" s="1051">
        <f t="shared" si="267"/>
        <v>0</v>
      </c>
      <c r="AD244" s="1053">
        <f t="shared" si="268"/>
        <v>0</v>
      </c>
      <c r="AE244" s="27"/>
      <c r="AF244" s="27"/>
      <c r="AG244" s="27"/>
      <c r="AH244" s="27"/>
      <c r="AI244" s="27"/>
    </row>
    <row r="245" spans="1:35" ht="14.45" x14ac:dyDescent="0.3">
      <c r="A245" s="43" t="s">
        <v>373</v>
      </c>
      <c r="B245" s="68" t="s">
        <v>299</v>
      </c>
      <c r="E245" s="103">
        <v>0</v>
      </c>
      <c r="F245" s="102"/>
      <c r="G245" s="103">
        <f t="shared" si="263"/>
        <v>0</v>
      </c>
      <c r="H245" s="28"/>
      <c r="I245" s="103">
        <f t="shared" si="269"/>
        <v>0</v>
      </c>
      <c r="J245" s="99">
        <v>0</v>
      </c>
      <c r="K245" s="1035"/>
      <c r="L245" s="1035"/>
      <c r="M245" s="103"/>
      <c r="N245" s="103"/>
      <c r="O245" s="1051">
        <f t="shared" si="264"/>
        <v>0</v>
      </c>
      <c r="P245" s="103"/>
      <c r="Q245" s="1035">
        <f t="shared" si="265"/>
        <v>0</v>
      </c>
      <c r="R245" s="791">
        <f t="shared" si="266"/>
        <v>0</v>
      </c>
      <c r="S245" s="791"/>
      <c r="T245" s="1035"/>
      <c r="U245" s="791"/>
      <c r="V245" s="791"/>
      <c r="W245" s="791"/>
      <c r="X245" s="791"/>
      <c r="Y245" s="1035"/>
      <c r="Z245" s="1035"/>
      <c r="AA245" s="1035"/>
      <c r="AB245" s="1035"/>
      <c r="AC245" s="1051">
        <f t="shared" si="267"/>
        <v>0</v>
      </c>
      <c r="AD245" s="1053">
        <f t="shared" si="268"/>
        <v>0</v>
      </c>
      <c r="AE245" s="27"/>
      <c r="AF245" s="27"/>
      <c r="AG245" s="27"/>
      <c r="AH245" s="27"/>
      <c r="AI245" s="27"/>
    </row>
    <row r="246" spans="1:35" ht="14.45" x14ac:dyDescent="0.3">
      <c r="A246" s="43" t="s">
        <v>373</v>
      </c>
      <c r="B246" s="68" t="s">
        <v>300</v>
      </c>
      <c r="E246" s="103">
        <v>0</v>
      </c>
      <c r="F246" s="102"/>
      <c r="G246" s="103">
        <f t="shared" si="263"/>
        <v>0</v>
      </c>
      <c r="H246" s="28"/>
      <c r="I246" s="103">
        <f t="shared" si="269"/>
        <v>0</v>
      </c>
      <c r="J246" s="99">
        <v>0</v>
      </c>
      <c r="K246" s="1035"/>
      <c r="L246" s="1035"/>
      <c r="M246" s="103"/>
      <c r="N246" s="103"/>
      <c r="O246" s="1051">
        <f t="shared" si="264"/>
        <v>0</v>
      </c>
      <c r="P246" s="103"/>
      <c r="Q246" s="1035">
        <f t="shared" si="265"/>
        <v>0</v>
      </c>
      <c r="R246" s="791">
        <f t="shared" si="266"/>
        <v>0</v>
      </c>
      <c r="S246" s="791"/>
      <c r="T246" s="1035"/>
      <c r="U246" s="791"/>
      <c r="V246" s="791"/>
      <c r="W246" s="791"/>
      <c r="X246" s="791"/>
      <c r="Y246" s="1035"/>
      <c r="Z246" s="1035"/>
      <c r="AA246" s="1035"/>
      <c r="AB246" s="1035"/>
      <c r="AC246" s="1051">
        <f t="shared" si="267"/>
        <v>0</v>
      </c>
      <c r="AD246" s="1053">
        <f t="shared" si="268"/>
        <v>0</v>
      </c>
      <c r="AE246" s="27"/>
      <c r="AF246" s="27"/>
      <c r="AG246" s="27"/>
      <c r="AH246" s="27"/>
      <c r="AI246" s="27"/>
    </row>
    <row r="247" spans="1:35" ht="14.45" x14ac:dyDescent="0.3">
      <c r="A247" s="43" t="s">
        <v>373</v>
      </c>
      <c r="B247" s="68" t="s">
        <v>301</v>
      </c>
      <c r="E247" s="103">
        <v>0</v>
      </c>
      <c r="F247" s="102"/>
      <c r="G247" s="103">
        <f t="shared" si="263"/>
        <v>0</v>
      </c>
      <c r="H247" s="28"/>
      <c r="I247" s="103">
        <f t="shared" si="269"/>
        <v>0</v>
      </c>
      <c r="J247" s="99">
        <v>0</v>
      </c>
      <c r="K247" s="1035"/>
      <c r="L247" s="1035"/>
      <c r="M247" s="103"/>
      <c r="N247" s="103"/>
      <c r="O247" s="1051">
        <f t="shared" si="264"/>
        <v>0</v>
      </c>
      <c r="P247" s="103"/>
      <c r="Q247" s="1035">
        <f t="shared" si="265"/>
        <v>0</v>
      </c>
      <c r="R247" s="791">
        <f t="shared" si="266"/>
        <v>0</v>
      </c>
      <c r="S247" s="791"/>
      <c r="T247" s="1035"/>
      <c r="U247" s="791"/>
      <c r="V247" s="791"/>
      <c r="W247" s="791"/>
      <c r="X247" s="791"/>
      <c r="Y247" s="1035"/>
      <c r="Z247" s="1035"/>
      <c r="AA247" s="1035"/>
      <c r="AB247" s="1035"/>
      <c r="AC247" s="1051">
        <f t="shared" si="267"/>
        <v>0</v>
      </c>
      <c r="AD247" s="1053">
        <f t="shared" si="268"/>
        <v>0</v>
      </c>
      <c r="AE247" s="27"/>
      <c r="AF247" s="27"/>
      <c r="AG247" s="27"/>
      <c r="AH247" s="27"/>
      <c r="AI247" s="27"/>
    </row>
    <row r="248" spans="1:35" ht="14.45" x14ac:dyDescent="0.3">
      <c r="A248" s="43" t="s">
        <v>373</v>
      </c>
      <c r="B248" s="68" t="s">
        <v>302</v>
      </c>
      <c r="E248" s="103">
        <v>0</v>
      </c>
      <c r="F248" s="102"/>
      <c r="G248" s="103">
        <f t="shared" si="263"/>
        <v>0</v>
      </c>
      <c r="H248" s="28"/>
      <c r="I248" s="103">
        <f t="shared" si="269"/>
        <v>0</v>
      </c>
      <c r="J248" s="99">
        <v>0</v>
      </c>
      <c r="K248" s="1035"/>
      <c r="L248" s="1035"/>
      <c r="M248" s="103"/>
      <c r="N248" s="103"/>
      <c r="O248" s="1051">
        <f t="shared" si="264"/>
        <v>0</v>
      </c>
      <c r="P248" s="103"/>
      <c r="Q248" s="1035">
        <f t="shared" si="265"/>
        <v>0</v>
      </c>
      <c r="R248" s="791">
        <f t="shared" si="266"/>
        <v>0</v>
      </c>
      <c r="S248" s="791"/>
      <c r="T248" s="1035"/>
      <c r="U248" s="791"/>
      <c r="V248" s="791"/>
      <c r="W248" s="791"/>
      <c r="X248" s="791"/>
      <c r="Y248" s="1035"/>
      <c r="Z248" s="1035"/>
      <c r="AA248" s="1035"/>
      <c r="AB248" s="1035"/>
      <c r="AC248" s="1051">
        <f t="shared" si="267"/>
        <v>0</v>
      </c>
      <c r="AD248" s="1053">
        <f t="shared" si="268"/>
        <v>0</v>
      </c>
      <c r="AE248" s="27"/>
      <c r="AF248" s="27"/>
      <c r="AG248" s="27"/>
      <c r="AH248" s="27"/>
      <c r="AI248" s="27"/>
    </row>
    <row r="249" spans="1:35" ht="14.45" x14ac:dyDescent="0.3">
      <c r="A249" s="43" t="s">
        <v>373</v>
      </c>
      <c r="B249" s="68" t="s">
        <v>303</v>
      </c>
      <c r="E249" s="103">
        <v>0</v>
      </c>
      <c r="F249" s="102"/>
      <c r="G249" s="103">
        <f t="shared" si="263"/>
        <v>0</v>
      </c>
      <c r="H249" s="28"/>
      <c r="I249" s="103">
        <f t="shared" si="269"/>
        <v>0</v>
      </c>
      <c r="J249" s="99">
        <v>0</v>
      </c>
      <c r="K249" s="1035"/>
      <c r="L249" s="1035"/>
      <c r="M249" s="103"/>
      <c r="N249" s="103"/>
      <c r="O249" s="1051">
        <f t="shared" si="264"/>
        <v>0</v>
      </c>
      <c r="P249" s="103"/>
      <c r="Q249" s="1035">
        <f t="shared" si="265"/>
        <v>0</v>
      </c>
      <c r="R249" s="791">
        <f t="shared" si="266"/>
        <v>0</v>
      </c>
      <c r="S249" s="791"/>
      <c r="T249" s="1035"/>
      <c r="U249" s="791"/>
      <c r="V249" s="791"/>
      <c r="W249" s="791"/>
      <c r="X249" s="791"/>
      <c r="Y249" s="1035"/>
      <c r="Z249" s="1035"/>
      <c r="AA249" s="1035"/>
      <c r="AB249" s="1035"/>
      <c r="AC249" s="1051">
        <f t="shared" si="267"/>
        <v>0</v>
      </c>
      <c r="AD249" s="1053">
        <f t="shared" si="268"/>
        <v>0</v>
      </c>
      <c r="AE249" s="27"/>
      <c r="AF249" s="27"/>
      <c r="AG249" s="27"/>
      <c r="AH249" s="27"/>
      <c r="AI249" s="27"/>
    </row>
    <row r="250" spans="1:35" ht="14.45" x14ac:dyDescent="0.3">
      <c r="A250" s="43" t="s">
        <v>373</v>
      </c>
      <c r="B250" s="68" t="s">
        <v>304</v>
      </c>
      <c r="E250" s="103">
        <v>0</v>
      </c>
      <c r="F250" s="102"/>
      <c r="G250" s="103">
        <f t="shared" si="263"/>
        <v>0</v>
      </c>
      <c r="H250" s="28"/>
      <c r="I250" s="103">
        <f t="shared" si="269"/>
        <v>0</v>
      </c>
      <c r="J250" s="99">
        <v>0</v>
      </c>
      <c r="K250" s="1035"/>
      <c r="L250" s="1035"/>
      <c r="M250" s="103"/>
      <c r="N250" s="103"/>
      <c r="O250" s="1051">
        <f t="shared" si="264"/>
        <v>0</v>
      </c>
      <c r="P250" s="103"/>
      <c r="Q250" s="1035">
        <f t="shared" si="265"/>
        <v>0</v>
      </c>
      <c r="R250" s="791">
        <f t="shared" si="266"/>
        <v>0</v>
      </c>
      <c r="S250" s="791"/>
      <c r="T250" s="1035"/>
      <c r="U250" s="791"/>
      <c r="V250" s="791"/>
      <c r="W250" s="791"/>
      <c r="X250" s="791"/>
      <c r="Y250" s="1035"/>
      <c r="Z250" s="1035"/>
      <c r="AA250" s="1035"/>
      <c r="AB250" s="1035"/>
      <c r="AC250" s="1051">
        <f t="shared" si="267"/>
        <v>0</v>
      </c>
      <c r="AD250" s="1053">
        <f t="shared" si="268"/>
        <v>0</v>
      </c>
      <c r="AE250" s="27"/>
      <c r="AF250" s="27"/>
      <c r="AG250" s="27"/>
      <c r="AH250" s="27"/>
      <c r="AI250" s="27"/>
    </row>
    <row r="251" spans="1:35" ht="14.45" x14ac:dyDescent="0.3">
      <c r="A251" s="43" t="s">
        <v>373</v>
      </c>
      <c r="B251" s="68" t="s">
        <v>3003</v>
      </c>
      <c r="E251" s="103">
        <v>16239524.336666664</v>
      </c>
      <c r="F251" s="102"/>
      <c r="G251" s="103">
        <f t="shared" si="263"/>
        <v>16239524.336666664</v>
      </c>
      <c r="H251" s="28"/>
      <c r="I251" s="103">
        <f t="shared" si="269"/>
        <v>16239524.336666664</v>
      </c>
      <c r="J251" s="99">
        <v>12965654.630000001</v>
      </c>
      <c r="K251" s="1035"/>
      <c r="L251" s="1035"/>
      <c r="M251" s="103"/>
      <c r="N251" s="103"/>
      <c r="O251" s="1051">
        <f t="shared" si="264"/>
        <v>-3273869.7066666633</v>
      </c>
      <c r="P251" s="103"/>
      <c r="Q251" s="1035">
        <f t="shared" si="265"/>
        <v>-3273869.7066666633</v>
      </c>
      <c r="R251" s="791">
        <f t="shared" si="266"/>
        <v>12965654.630000001</v>
      </c>
      <c r="S251" s="791"/>
      <c r="T251" s="1035"/>
      <c r="U251" s="791"/>
      <c r="V251" s="791"/>
      <c r="W251" s="791"/>
      <c r="X251" s="791"/>
      <c r="Y251" s="1035"/>
      <c r="Z251" s="1035"/>
      <c r="AA251" s="1035"/>
      <c r="AB251" s="1035"/>
      <c r="AC251" s="1051">
        <f t="shared" si="267"/>
        <v>0</v>
      </c>
      <c r="AD251" s="1053">
        <f t="shared" si="268"/>
        <v>12965654.630000001</v>
      </c>
      <c r="AE251" s="27"/>
      <c r="AF251" s="27"/>
      <c r="AG251" s="27"/>
      <c r="AH251" s="27"/>
      <c r="AI251" s="27"/>
    </row>
    <row r="252" spans="1:35" ht="14.45" x14ac:dyDescent="0.3">
      <c r="A252" s="43"/>
      <c r="B252" s="68" t="s">
        <v>11496</v>
      </c>
      <c r="E252" s="103"/>
      <c r="F252" s="102"/>
      <c r="G252" s="103"/>
      <c r="H252" s="28"/>
      <c r="I252" s="103">
        <f t="shared" si="269"/>
        <v>0</v>
      </c>
      <c r="J252" s="99">
        <v>0</v>
      </c>
      <c r="K252" s="1035"/>
      <c r="L252" s="1035"/>
      <c r="M252" s="103"/>
      <c r="N252" s="103"/>
      <c r="O252" s="1051">
        <f t="shared" si="264"/>
        <v>0</v>
      </c>
      <c r="P252" s="103"/>
      <c r="Q252" s="1035">
        <f t="shared" si="265"/>
        <v>0</v>
      </c>
      <c r="R252" s="791">
        <f t="shared" si="266"/>
        <v>0</v>
      </c>
      <c r="S252" s="791"/>
      <c r="T252" s="1035"/>
      <c r="U252" s="791">
        <f>'[3]Detailed Summary'!$AS$55</f>
        <v>-3679667.3302051304</v>
      </c>
      <c r="V252" s="791"/>
      <c r="W252" s="791"/>
      <c r="X252" s="791">
        <f>'[3]Detailed Summary'!$AU$55</f>
        <v>16851957.74198458</v>
      </c>
      <c r="Y252" s="1035"/>
      <c r="Z252" s="1035"/>
      <c r="AA252" s="1035">
        <f>'[3]Detailed Summary'!$AZ$55</f>
        <v>-370698.04012167035</v>
      </c>
      <c r="AB252" s="1035"/>
      <c r="AC252" s="1051">
        <f t="shared" si="267"/>
        <v>12801592.371657778</v>
      </c>
      <c r="AD252" s="1053">
        <f t="shared" si="268"/>
        <v>12801592.371657778</v>
      </c>
      <c r="AE252" s="27"/>
      <c r="AF252" s="27"/>
      <c r="AG252" s="27"/>
      <c r="AH252" s="27"/>
      <c r="AI252" s="27"/>
    </row>
    <row r="253" spans="1:35" ht="14.45" x14ac:dyDescent="0.3">
      <c r="A253" s="43" t="s">
        <v>373</v>
      </c>
      <c r="B253" s="68" t="s">
        <v>305</v>
      </c>
      <c r="E253" s="103">
        <v>749999.69</v>
      </c>
      <c r="F253" s="102"/>
      <c r="G253" s="103">
        <f t="shared" ref="G253:G258" si="270">SUM(E253:F253)</f>
        <v>749999.69</v>
      </c>
      <c r="H253" s="103"/>
      <c r="I253" s="103">
        <f t="shared" si="269"/>
        <v>749999.69</v>
      </c>
      <c r="J253" s="791">
        <v>499999.67</v>
      </c>
      <c r="K253" s="1035"/>
      <c r="L253" s="1035"/>
      <c r="M253" s="103"/>
      <c r="N253" s="103"/>
      <c r="O253" s="1051">
        <f t="shared" si="264"/>
        <v>-250000.01999999996</v>
      </c>
      <c r="P253" s="103"/>
      <c r="Q253" s="1035">
        <f t="shared" si="265"/>
        <v>-250000.01999999996</v>
      </c>
      <c r="R253" s="791">
        <f t="shared" si="266"/>
        <v>499999.67</v>
      </c>
      <c r="S253" s="791"/>
      <c r="T253" s="1035">
        <f>'[7]RB-IS by FERC'!$E$31</f>
        <v>-499999.67</v>
      </c>
      <c r="U253" s="791"/>
      <c r="V253" s="791"/>
      <c r="W253" s="791"/>
      <c r="X253" s="791"/>
      <c r="Y253" s="1035"/>
      <c r="Z253" s="1035"/>
      <c r="AA253" s="1035"/>
      <c r="AB253" s="1035"/>
      <c r="AC253" s="1051">
        <f t="shared" si="267"/>
        <v>-499999.67</v>
      </c>
      <c r="AD253" s="1053">
        <f t="shared" si="268"/>
        <v>0</v>
      </c>
      <c r="AE253" s="27"/>
      <c r="AF253" s="27"/>
      <c r="AG253" s="27"/>
      <c r="AH253" s="27"/>
      <c r="AI253" s="27"/>
    </row>
    <row r="254" spans="1:35" ht="14.45" x14ac:dyDescent="0.3">
      <c r="A254" s="43" t="s">
        <v>373</v>
      </c>
      <c r="B254" s="68" t="s">
        <v>306</v>
      </c>
      <c r="E254" s="103">
        <v>6027225.7599999988</v>
      </c>
      <c r="F254" s="102"/>
      <c r="G254" s="103">
        <f t="shared" si="270"/>
        <v>6027225.7599999988</v>
      </c>
      <c r="H254" s="103"/>
      <c r="I254" s="103">
        <f t="shared" si="269"/>
        <v>6027225.7599999988</v>
      </c>
      <c r="J254" s="791">
        <v>3767013.76</v>
      </c>
      <c r="K254" s="1035"/>
      <c r="L254" s="1035"/>
      <c r="M254" s="103"/>
      <c r="N254" s="103"/>
      <c r="O254" s="1051">
        <f t="shared" si="264"/>
        <v>-2260211.9999999991</v>
      </c>
      <c r="P254" s="103"/>
      <c r="Q254" s="1035">
        <f t="shared" si="265"/>
        <v>-2260211.9999999991</v>
      </c>
      <c r="R254" s="791">
        <f t="shared" si="266"/>
        <v>3767013.76</v>
      </c>
      <c r="S254" s="791"/>
      <c r="T254" s="1035">
        <f>'[7]RB-IS by FERC'!$E$60</f>
        <v>-3767013.76</v>
      </c>
      <c r="U254" s="791"/>
      <c r="V254" s="791"/>
      <c r="W254" s="791"/>
      <c r="X254" s="791"/>
      <c r="Y254" s="1035"/>
      <c r="Z254" s="1035"/>
      <c r="AA254" s="1035"/>
      <c r="AB254" s="1035"/>
      <c r="AC254" s="1051">
        <f t="shared" si="267"/>
        <v>-3767013.76</v>
      </c>
      <c r="AD254" s="1053">
        <f t="shared" si="268"/>
        <v>0</v>
      </c>
      <c r="AE254" s="27"/>
      <c r="AF254" s="27"/>
      <c r="AG254" s="27"/>
      <c r="AH254" s="27"/>
      <c r="AI254" s="27"/>
    </row>
    <row r="255" spans="1:35" ht="14.45" x14ac:dyDescent="0.3">
      <c r="A255" s="43" t="s">
        <v>373</v>
      </c>
      <c r="B255" s="84" t="s">
        <v>307</v>
      </c>
      <c r="E255" s="103">
        <v>19307860.879999999</v>
      </c>
      <c r="F255" s="102"/>
      <c r="G255" s="103">
        <f t="shared" si="270"/>
        <v>19307860.879999999</v>
      </c>
      <c r="H255" s="103"/>
      <c r="I255" s="103">
        <f t="shared" si="269"/>
        <v>19307860.879999999</v>
      </c>
      <c r="J255" s="791">
        <v>17865334.879999999</v>
      </c>
      <c r="K255" s="1035"/>
      <c r="L255" s="1035"/>
      <c r="M255" s="103"/>
      <c r="N255" s="103"/>
      <c r="O255" s="1051">
        <f t="shared" si="264"/>
        <v>-1442526</v>
      </c>
      <c r="P255" s="103"/>
      <c r="Q255" s="1035">
        <f t="shared" si="265"/>
        <v>-1442526</v>
      </c>
      <c r="R255" s="791">
        <f t="shared" si="266"/>
        <v>17865334.879999999</v>
      </c>
      <c r="S255" s="791"/>
      <c r="T255" s="1035">
        <f>'[7]RB-IS by FERC'!$E$17</f>
        <v>-5289261.5049776919</v>
      </c>
      <c r="U255" s="791"/>
      <c r="V255" s="791"/>
      <c r="W255" s="791"/>
      <c r="X255" s="791"/>
      <c r="Y255" s="1035"/>
      <c r="Z255" s="1035"/>
      <c r="AA255" s="1035"/>
      <c r="AB255" s="1035"/>
      <c r="AC255" s="1051">
        <f t="shared" si="267"/>
        <v>-5289261.5049776919</v>
      </c>
      <c r="AD255" s="1053">
        <f t="shared" si="268"/>
        <v>12576073.375022307</v>
      </c>
      <c r="AE255" s="27"/>
      <c r="AF255" s="27"/>
      <c r="AG255" s="27"/>
      <c r="AH255" s="27"/>
      <c r="AI255" s="27"/>
    </row>
    <row r="256" spans="1:35" ht="14.45" x14ac:dyDescent="0.3">
      <c r="A256" s="43" t="s">
        <v>373</v>
      </c>
      <c r="B256" s="68" t="s">
        <v>308</v>
      </c>
      <c r="E256" s="103">
        <v>13093873.765000001</v>
      </c>
      <c r="F256" s="102"/>
      <c r="G256" s="103">
        <f t="shared" si="270"/>
        <v>13093873.765000001</v>
      </c>
      <c r="H256" s="103"/>
      <c r="I256" s="103">
        <f t="shared" si="269"/>
        <v>13093873.765000001</v>
      </c>
      <c r="J256" s="791">
        <v>14308675.119999999</v>
      </c>
      <c r="K256" s="1035"/>
      <c r="L256" s="1035"/>
      <c r="M256" s="103"/>
      <c r="N256" s="103"/>
      <c r="O256" s="1051">
        <f t="shared" si="264"/>
        <v>1214801.3549999986</v>
      </c>
      <c r="P256" s="103"/>
      <c r="Q256" s="1035">
        <f t="shared" si="265"/>
        <v>1214801.3549999986</v>
      </c>
      <c r="R256" s="791">
        <f t="shared" si="266"/>
        <v>14308675.119999999</v>
      </c>
      <c r="S256" s="791"/>
      <c r="T256" s="1035"/>
      <c r="U256" s="791"/>
      <c r="V256" s="791"/>
      <c r="W256" s="791"/>
      <c r="X256" s="791"/>
      <c r="Y256" s="1035"/>
      <c r="Z256" s="1035"/>
      <c r="AA256" s="1035"/>
      <c r="AB256" s="1035"/>
      <c r="AC256" s="1051">
        <f t="shared" si="267"/>
        <v>0</v>
      </c>
      <c r="AD256" s="1053">
        <f t="shared" si="268"/>
        <v>14308675.119999999</v>
      </c>
      <c r="AE256" s="27"/>
      <c r="AF256" s="27"/>
      <c r="AG256" s="27"/>
      <c r="AH256" s="27"/>
      <c r="AI256" s="27"/>
    </row>
    <row r="257" spans="1:35" ht="14.45" x14ac:dyDescent="0.3">
      <c r="A257" s="43" t="s">
        <v>373</v>
      </c>
      <c r="B257" s="68" t="s">
        <v>309</v>
      </c>
      <c r="E257" s="103">
        <v>-13093873.765000001</v>
      </c>
      <c r="F257" s="102"/>
      <c r="G257" s="103">
        <f t="shared" si="270"/>
        <v>-13093873.765000001</v>
      </c>
      <c r="H257" s="103"/>
      <c r="I257" s="103">
        <f t="shared" si="269"/>
        <v>-13093873.765000001</v>
      </c>
      <c r="J257" s="791">
        <v>-14308675.119999999</v>
      </c>
      <c r="K257" s="1035"/>
      <c r="L257" s="1035"/>
      <c r="M257" s="103"/>
      <c r="N257" s="103"/>
      <c r="O257" s="1051">
        <f t="shared" si="264"/>
        <v>-1214801.3549999986</v>
      </c>
      <c r="P257" s="103"/>
      <c r="Q257" s="1035">
        <f t="shared" si="265"/>
        <v>-1214801.3549999986</v>
      </c>
      <c r="R257" s="791">
        <f t="shared" si="266"/>
        <v>-14308675.119999999</v>
      </c>
      <c r="S257" s="791"/>
      <c r="T257" s="1035"/>
      <c r="U257" s="791"/>
      <c r="V257" s="791"/>
      <c r="W257" s="791"/>
      <c r="X257" s="791"/>
      <c r="Y257" s="1035"/>
      <c r="Z257" s="1035"/>
      <c r="AA257" s="1035"/>
      <c r="AB257" s="1035"/>
      <c r="AC257" s="1051">
        <f t="shared" si="267"/>
        <v>0</v>
      </c>
      <c r="AD257" s="1053">
        <f t="shared" si="268"/>
        <v>-14308675.119999999</v>
      </c>
      <c r="AE257" s="27"/>
      <c r="AF257" s="27"/>
      <c r="AG257" s="27"/>
      <c r="AH257" s="27"/>
      <c r="AI257" s="27"/>
    </row>
    <row r="258" spans="1:35" ht="14.45" x14ac:dyDescent="0.3">
      <c r="A258" s="43" t="s">
        <v>373</v>
      </c>
      <c r="B258" s="68" t="s">
        <v>310</v>
      </c>
      <c r="E258" s="103">
        <v>25000</v>
      </c>
      <c r="F258" s="102"/>
      <c r="G258" s="103">
        <f t="shared" si="270"/>
        <v>25000</v>
      </c>
      <c r="H258" s="103"/>
      <c r="I258" s="103">
        <f t="shared" si="269"/>
        <v>25000</v>
      </c>
      <c r="J258" s="791">
        <v>25000</v>
      </c>
      <c r="K258" s="1035"/>
      <c r="L258" s="1035"/>
      <c r="M258" s="103"/>
      <c r="N258" s="103"/>
      <c r="O258" s="1051">
        <f t="shared" si="264"/>
        <v>0</v>
      </c>
      <c r="P258" s="103"/>
      <c r="Q258" s="1035">
        <f t="shared" si="265"/>
        <v>0</v>
      </c>
      <c r="R258" s="791">
        <f t="shared" si="266"/>
        <v>25000</v>
      </c>
      <c r="S258" s="791"/>
      <c r="T258" s="1035"/>
      <c r="U258" s="791"/>
      <c r="V258" s="791"/>
      <c r="W258" s="791"/>
      <c r="X258" s="791"/>
      <c r="Y258" s="1035"/>
      <c r="Z258" s="1035"/>
      <c r="AA258" s="1035"/>
      <c r="AB258" s="1035"/>
      <c r="AC258" s="1051">
        <f t="shared" si="267"/>
        <v>0</v>
      </c>
      <c r="AD258" s="1053">
        <f t="shared" si="268"/>
        <v>25000</v>
      </c>
      <c r="AE258" s="27"/>
      <c r="AF258" s="27"/>
      <c r="AG258" s="27"/>
      <c r="AH258" s="27"/>
      <c r="AI258" s="27"/>
    </row>
    <row r="259" spans="1:35" ht="14.45" x14ac:dyDescent="0.3">
      <c r="A259" s="43" t="s">
        <v>373</v>
      </c>
      <c r="B259" s="85" t="s">
        <v>311</v>
      </c>
      <c r="E259" s="103"/>
      <c r="F259" s="102"/>
      <c r="G259" s="103"/>
      <c r="H259" s="103"/>
      <c r="I259" s="103">
        <f t="shared" si="269"/>
        <v>0</v>
      </c>
      <c r="J259" s="791">
        <v>0</v>
      </c>
      <c r="K259" s="1035"/>
      <c r="L259" s="1035"/>
      <c r="M259" s="103"/>
      <c r="N259" s="103"/>
      <c r="O259" s="1051">
        <f t="shared" si="264"/>
        <v>0</v>
      </c>
      <c r="P259" s="103"/>
      <c r="Q259" s="1035">
        <f t="shared" si="265"/>
        <v>0</v>
      </c>
      <c r="R259" s="791">
        <f t="shared" si="266"/>
        <v>0</v>
      </c>
      <c r="S259" s="791"/>
      <c r="T259" s="1035"/>
      <c r="U259" s="791"/>
      <c r="V259" s="791"/>
      <c r="W259" s="791"/>
      <c r="X259" s="791"/>
      <c r="Y259" s="1035"/>
      <c r="Z259" s="1035"/>
      <c r="AA259" s="1035"/>
      <c r="AB259" s="1035"/>
      <c r="AC259" s="1051">
        <f t="shared" si="267"/>
        <v>0</v>
      </c>
      <c r="AD259" s="1053">
        <f t="shared" si="268"/>
        <v>0</v>
      </c>
      <c r="AE259" s="27"/>
      <c r="AF259" s="27"/>
      <c r="AG259" s="27"/>
      <c r="AH259" s="27"/>
      <c r="AI259" s="27"/>
    </row>
    <row r="260" spans="1:35" ht="14.45" x14ac:dyDescent="0.3">
      <c r="A260" s="43" t="s">
        <v>373</v>
      </c>
      <c r="B260" s="85" t="s">
        <v>312</v>
      </c>
      <c r="E260" s="103">
        <v>0</v>
      </c>
      <c r="F260" s="102"/>
      <c r="G260" s="103">
        <f t="shared" ref="G260:G290" si="271">SUM(E260:F260)</f>
        <v>0</v>
      </c>
      <c r="H260" s="103"/>
      <c r="I260" s="103">
        <f t="shared" si="269"/>
        <v>0</v>
      </c>
      <c r="J260" s="791">
        <v>0</v>
      </c>
      <c r="K260" s="1035"/>
      <c r="L260" s="1035"/>
      <c r="M260" s="103"/>
      <c r="N260" s="103"/>
      <c r="O260" s="1051">
        <f t="shared" si="264"/>
        <v>0</v>
      </c>
      <c r="P260" s="103"/>
      <c r="Q260" s="1035">
        <f t="shared" si="265"/>
        <v>0</v>
      </c>
      <c r="R260" s="791">
        <f t="shared" si="266"/>
        <v>0</v>
      </c>
      <c r="S260" s="791"/>
      <c r="T260" s="1035"/>
      <c r="U260" s="791"/>
      <c r="V260" s="791"/>
      <c r="W260" s="791"/>
      <c r="X260" s="791"/>
      <c r="Y260" s="1035"/>
      <c r="Z260" s="1035"/>
      <c r="AA260" s="1035"/>
      <c r="AB260" s="1035"/>
      <c r="AC260" s="1051">
        <f t="shared" si="267"/>
        <v>0</v>
      </c>
      <c r="AD260" s="1053">
        <f t="shared" si="268"/>
        <v>0</v>
      </c>
      <c r="AE260" s="27"/>
      <c r="AF260" s="27"/>
      <c r="AG260" s="27"/>
      <c r="AH260" s="27"/>
      <c r="AI260" s="27"/>
    </row>
    <row r="261" spans="1:35" ht="14.45" x14ac:dyDescent="0.3">
      <c r="A261" s="43" t="s">
        <v>373</v>
      </c>
      <c r="B261" s="85" t="s">
        <v>313</v>
      </c>
      <c r="E261" s="103">
        <v>379432.95833333331</v>
      </c>
      <c r="F261" s="102"/>
      <c r="G261" s="103">
        <f t="shared" si="271"/>
        <v>379432.95833333331</v>
      </c>
      <c r="H261" s="103"/>
      <c r="I261" s="103">
        <f t="shared" si="269"/>
        <v>379432.95833333331</v>
      </c>
      <c r="J261" s="791">
        <v>252930</v>
      </c>
      <c r="K261" s="1035"/>
      <c r="L261" s="1035"/>
      <c r="M261" s="103"/>
      <c r="N261" s="103"/>
      <c r="O261" s="1051">
        <f t="shared" si="264"/>
        <v>-126502.95833333331</v>
      </c>
      <c r="P261" s="103"/>
      <c r="Q261" s="1035">
        <f t="shared" si="265"/>
        <v>-126502.95833333331</v>
      </c>
      <c r="R261" s="791">
        <f t="shared" si="266"/>
        <v>252930</v>
      </c>
      <c r="S261" s="791"/>
      <c r="T261" s="1035"/>
      <c r="U261" s="791"/>
      <c r="V261" s="791"/>
      <c r="W261" s="791"/>
      <c r="X261" s="791"/>
      <c r="Y261" s="1035"/>
      <c r="Z261" s="1035"/>
      <c r="AA261" s="1035"/>
      <c r="AB261" s="1035"/>
      <c r="AC261" s="1051">
        <f t="shared" si="267"/>
        <v>0</v>
      </c>
      <c r="AD261" s="1053">
        <f t="shared" si="268"/>
        <v>252930</v>
      </c>
      <c r="AE261" s="27"/>
      <c r="AF261" s="27"/>
      <c r="AG261" s="27"/>
      <c r="AH261" s="27"/>
      <c r="AI261" s="27"/>
    </row>
    <row r="262" spans="1:35" ht="14.45" x14ac:dyDescent="0.3">
      <c r="A262" s="43" t="s">
        <v>373</v>
      </c>
      <c r="B262" s="85" t="s">
        <v>314</v>
      </c>
      <c r="E262" s="103">
        <v>36619.5</v>
      </c>
      <c r="F262" s="102"/>
      <c r="G262" s="103">
        <f t="shared" si="271"/>
        <v>36619.5</v>
      </c>
      <c r="H262" s="103"/>
      <c r="I262" s="103">
        <f t="shared" si="269"/>
        <v>36619.5</v>
      </c>
      <c r="J262" s="791">
        <v>30000</v>
      </c>
      <c r="K262" s="1035"/>
      <c r="L262" s="1035"/>
      <c r="M262" s="103"/>
      <c r="N262" s="103"/>
      <c r="O262" s="1051">
        <f t="shared" si="264"/>
        <v>-6619.5</v>
      </c>
      <c r="P262" s="103"/>
      <c r="Q262" s="1035">
        <f t="shared" si="265"/>
        <v>-6619.5</v>
      </c>
      <c r="R262" s="791">
        <f t="shared" si="266"/>
        <v>30000</v>
      </c>
      <c r="S262" s="791"/>
      <c r="T262" s="1035"/>
      <c r="U262" s="791"/>
      <c r="V262" s="791"/>
      <c r="W262" s="791"/>
      <c r="X262" s="791"/>
      <c r="Y262" s="1035"/>
      <c r="Z262" s="1035"/>
      <c r="AA262" s="1035"/>
      <c r="AB262" s="1035"/>
      <c r="AC262" s="1051">
        <f t="shared" si="267"/>
        <v>0</v>
      </c>
      <c r="AD262" s="1053">
        <f t="shared" si="268"/>
        <v>30000</v>
      </c>
      <c r="AE262" s="27"/>
      <c r="AF262" s="27"/>
      <c r="AG262" s="27"/>
      <c r="AH262" s="27"/>
      <c r="AI262" s="27"/>
    </row>
    <row r="263" spans="1:35" ht="14.45" x14ac:dyDescent="0.3">
      <c r="A263" s="43" t="s">
        <v>373</v>
      </c>
      <c r="B263" s="68" t="s">
        <v>315</v>
      </c>
      <c r="E263" s="103">
        <v>18500000</v>
      </c>
      <c r="F263" s="102"/>
      <c r="G263" s="103">
        <f t="shared" si="271"/>
        <v>18500000</v>
      </c>
      <c r="H263" s="103"/>
      <c r="I263" s="103">
        <f t="shared" si="269"/>
        <v>18500000</v>
      </c>
      <c r="J263" s="791">
        <v>18500000</v>
      </c>
      <c r="K263" s="1035"/>
      <c r="L263" s="1035"/>
      <c r="M263" s="103"/>
      <c r="N263" s="103"/>
      <c r="O263" s="1051">
        <f t="shared" si="264"/>
        <v>0</v>
      </c>
      <c r="P263" s="103"/>
      <c r="Q263" s="1035">
        <f t="shared" si="265"/>
        <v>0</v>
      </c>
      <c r="R263" s="791">
        <f t="shared" si="266"/>
        <v>18500000</v>
      </c>
      <c r="S263" s="791"/>
      <c r="T263" s="1035"/>
      <c r="U263" s="791"/>
      <c r="V263" s="791"/>
      <c r="W263" s="791"/>
      <c r="X263" s="791"/>
      <c r="Y263" s="1035"/>
      <c r="Z263" s="1035"/>
      <c r="AA263" s="1035"/>
      <c r="AB263" s="1035"/>
      <c r="AC263" s="1051">
        <f t="shared" si="267"/>
        <v>0</v>
      </c>
      <c r="AD263" s="1053">
        <f t="shared" si="268"/>
        <v>18500000</v>
      </c>
      <c r="AE263" s="27"/>
      <c r="AF263" s="27"/>
      <c r="AG263" s="27"/>
      <c r="AH263" s="27"/>
      <c r="AI263" s="27"/>
    </row>
    <row r="264" spans="1:35" ht="14.45" x14ac:dyDescent="0.3">
      <c r="A264" s="43" t="s">
        <v>373</v>
      </c>
      <c r="B264" s="68" t="s">
        <v>316</v>
      </c>
      <c r="E264" s="103">
        <v>94507541.950000003</v>
      </c>
      <c r="F264" s="102"/>
      <c r="G264" s="103">
        <f t="shared" si="271"/>
        <v>94507541.950000003</v>
      </c>
      <c r="H264" s="103"/>
      <c r="I264" s="103">
        <f t="shared" si="269"/>
        <v>94507541.950000003</v>
      </c>
      <c r="J264" s="791">
        <v>90963509.170000002</v>
      </c>
      <c r="K264" s="1035"/>
      <c r="L264" s="1035"/>
      <c r="M264" s="103"/>
      <c r="N264" s="103"/>
      <c r="O264" s="1051">
        <f t="shared" ref="O264:O295" si="272">J264-I264</f>
        <v>-3544032.7800000012</v>
      </c>
      <c r="P264" s="103"/>
      <c r="Q264" s="1035">
        <f t="shared" si="265"/>
        <v>-3544032.7800000012</v>
      </c>
      <c r="R264" s="791">
        <f t="shared" ref="R264:R295" si="273">G264+Q264</f>
        <v>90963509.170000002</v>
      </c>
      <c r="S264" s="791"/>
      <c r="T264" s="1035">
        <f>'[7]RB-IS by FERC'!$E$23</f>
        <v>-12994787.685499892</v>
      </c>
      <c r="U264" s="791"/>
      <c r="V264" s="791"/>
      <c r="W264" s="791"/>
      <c r="X264" s="791"/>
      <c r="Y264" s="1035"/>
      <c r="Z264" s="1035"/>
      <c r="AA264" s="1035"/>
      <c r="AB264" s="1035"/>
      <c r="AC264" s="1051">
        <f t="shared" ref="AC264:AC283" si="274">SUM(S264:AB264)</f>
        <v>-12994787.685499892</v>
      </c>
      <c r="AD264" s="1053">
        <f t="shared" ref="AD264:AD295" si="275">AC264+R264</f>
        <v>77968721.48450011</v>
      </c>
      <c r="AE264" s="27"/>
      <c r="AF264" s="27"/>
      <c r="AG264" s="27"/>
      <c r="AH264" s="27"/>
      <c r="AI264" s="27"/>
    </row>
    <row r="265" spans="1:35" ht="14.45" x14ac:dyDescent="0.3">
      <c r="A265" s="43" t="s">
        <v>373</v>
      </c>
      <c r="B265" s="68" t="s">
        <v>317</v>
      </c>
      <c r="E265" s="103">
        <v>0</v>
      </c>
      <c r="F265" s="102"/>
      <c r="G265" s="103">
        <f t="shared" si="271"/>
        <v>0</v>
      </c>
      <c r="H265" s="103"/>
      <c r="I265" s="103">
        <f t="shared" si="269"/>
        <v>0</v>
      </c>
      <c r="J265" s="791">
        <v>0</v>
      </c>
      <c r="K265" s="1035"/>
      <c r="L265" s="1035"/>
      <c r="M265" s="103"/>
      <c r="N265" s="103"/>
      <c r="O265" s="1051">
        <f t="shared" si="272"/>
        <v>0</v>
      </c>
      <c r="P265" s="103"/>
      <c r="Q265" s="1035">
        <f t="shared" si="265"/>
        <v>0</v>
      </c>
      <c r="R265" s="791">
        <f t="shared" si="273"/>
        <v>0</v>
      </c>
      <c r="S265" s="791"/>
      <c r="T265" s="1035"/>
      <c r="U265" s="791"/>
      <c r="V265" s="791"/>
      <c r="W265" s="791"/>
      <c r="X265" s="791"/>
      <c r="Y265" s="1035"/>
      <c r="Z265" s="1035"/>
      <c r="AA265" s="1035"/>
      <c r="AB265" s="1035"/>
      <c r="AC265" s="1051">
        <f t="shared" si="274"/>
        <v>0</v>
      </c>
      <c r="AD265" s="1053">
        <f t="shared" si="275"/>
        <v>0</v>
      </c>
      <c r="AE265" s="27"/>
      <c r="AF265" s="27"/>
      <c r="AG265" s="27"/>
      <c r="AH265" s="27"/>
      <c r="AI265" s="27"/>
    </row>
    <row r="266" spans="1:35" ht="14.45" x14ac:dyDescent="0.3">
      <c r="A266" s="43" t="s">
        <v>373</v>
      </c>
      <c r="B266" s="68" t="s">
        <v>318</v>
      </c>
      <c r="E266" s="103">
        <v>61188732.369999997</v>
      </c>
      <c r="F266" s="102"/>
      <c r="G266" s="103">
        <f t="shared" si="271"/>
        <v>61188732.369999997</v>
      </c>
      <c r="H266" s="103"/>
      <c r="I266" s="103">
        <f t="shared" si="269"/>
        <v>61188732.369999997</v>
      </c>
      <c r="J266" s="791">
        <v>59411377.369999997</v>
      </c>
      <c r="K266" s="1035"/>
      <c r="L266" s="1035"/>
      <c r="M266" s="103"/>
      <c r="N266" s="103"/>
      <c r="O266" s="1051">
        <f t="shared" si="272"/>
        <v>-1777355</v>
      </c>
      <c r="P266" s="103"/>
      <c r="Q266" s="1035">
        <f t="shared" si="265"/>
        <v>-1777355</v>
      </c>
      <c r="R266" s="791">
        <f t="shared" si="273"/>
        <v>59411377.369999997</v>
      </c>
      <c r="S266" s="791"/>
      <c r="T266" s="1035">
        <f>'[7]RB-IS by FERC'!$E$35</f>
        <v>-7228514.3469158411</v>
      </c>
      <c r="U266" s="791"/>
      <c r="V266" s="791"/>
      <c r="W266" s="791"/>
      <c r="X266" s="791"/>
      <c r="Y266" s="1035"/>
      <c r="Z266" s="1035"/>
      <c r="AA266" s="1035"/>
      <c r="AB266" s="1035"/>
      <c r="AC266" s="1051">
        <f t="shared" si="274"/>
        <v>-7228514.3469158411</v>
      </c>
      <c r="AD266" s="1053">
        <f t="shared" si="275"/>
        <v>52182863.023084156</v>
      </c>
      <c r="AE266" s="27"/>
      <c r="AF266" s="27"/>
      <c r="AG266" s="27"/>
      <c r="AH266" s="27"/>
      <c r="AI266" s="27"/>
    </row>
    <row r="267" spans="1:35" ht="14.45" x14ac:dyDescent="0.3">
      <c r="A267" s="43" t="s">
        <v>373</v>
      </c>
      <c r="B267" s="68" t="s">
        <v>319</v>
      </c>
      <c r="E267" s="103">
        <v>13025694</v>
      </c>
      <c r="F267" s="102"/>
      <c r="G267" s="103">
        <f t="shared" si="271"/>
        <v>13025694</v>
      </c>
      <c r="H267" s="103"/>
      <c r="I267" s="103">
        <f t="shared" si="269"/>
        <v>13025694</v>
      </c>
      <c r="J267" s="791">
        <v>12681984</v>
      </c>
      <c r="K267" s="1035"/>
      <c r="L267" s="1035"/>
      <c r="M267" s="103"/>
      <c r="N267" s="103"/>
      <c r="O267" s="1051">
        <f t="shared" si="272"/>
        <v>-343710</v>
      </c>
      <c r="P267" s="103"/>
      <c r="Q267" s="1035">
        <f t="shared" si="265"/>
        <v>-343710</v>
      </c>
      <c r="R267" s="791">
        <f t="shared" si="273"/>
        <v>12681984</v>
      </c>
      <c r="S267" s="791"/>
      <c r="T267" s="1035">
        <f>'[7]RB-IS by FERC'!$E$39</f>
        <v>-1260269.8507692292</v>
      </c>
      <c r="U267" s="791"/>
      <c r="V267" s="791"/>
      <c r="W267" s="791"/>
      <c r="X267" s="791"/>
      <c r="Y267" s="1035"/>
      <c r="Z267" s="1035"/>
      <c r="AA267" s="1035"/>
      <c r="AB267" s="1035"/>
      <c r="AC267" s="1051">
        <f t="shared" si="274"/>
        <v>-1260269.8507692292</v>
      </c>
      <c r="AD267" s="1053">
        <f t="shared" si="275"/>
        <v>11421714.149230771</v>
      </c>
      <c r="AE267" s="27"/>
      <c r="AF267" s="27"/>
      <c r="AG267" s="27"/>
      <c r="AH267" s="27"/>
      <c r="AI267" s="27"/>
    </row>
    <row r="268" spans="1:35" ht="14.45" x14ac:dyDescent="0.3">
      <c r="A268" s="43" t="s">
        <v>373</v>
      </c>
      <c r="B268" s="68" t="s">
        <v>320</v>
      </c>
      <c r="E268" s="103">
        <v>0</v>
      </c>
      <c r="F268" s="102"/>
      <c r="G268" s="103">
        <f t="shared" si="271"/>
        <v>0</v>
      </c>
      <c r="H268" s="28"/>
      <c r="I268" s="103">
        <f t="shared" si="269"/>
        <v>0</v>
      </c>
      <c r="J268" s="99">
        <v>0</v>
      </c>
      <c r="K268" s="1035"/>
      <c r="L268" s="1035"/>
      <c r="M268" s="103"/>
      <c r="N268" s="103"/>
      <c r="O268" s="1051">
        <f t="shared" si="272"/>
        <v>0</v>
      </c>
      <c r="P268" s="103"/>
      <c r="Q268" s="1035">
        <f t="shared" si="265"/>
        <v>0</v>
      </c>
      <c r="R268" s="791">
        <f t="shared" si="273"/>
        <v>0</v>
      </c>
      <c r="S268" s="791"/>
      <c r="T268" s="1035"/>
      <c r="U268" s="791"/>
      <c r="V268" s="791"/>
      <c r="W268" s="791"/>
      <c r="X268" s="791"/>
      <c r="Y268" s="1035"/>
      <c r="Z268" s="1035"/>
      <c r="AA268" s="1035"/>
      <c r="AB268" s="1035"/>
      <c r="AC268" s="1051">
        <f t="shared" si="274"/>
        <v>0</v>
      </c>
      <c r="AD268" s="1053">
        <f t="shared" si="275"/>
        <v>0</v>
      </c>
      <c r="AE268" s="27"/>
      <c r="AF268" s="27"/>
      <c r="AG268" s="27"/>
      <c r="AH268" s="27"/>
      <c r="AI268" s="27"/>
    </row>
    <row r="269" spans="1:35" ht="14.45" x14ac:dyDescent="0.3">
      <c r="A269" s="43" t="s">
        <v>373</v>
      </c>
      <c r="B269" s="68" t="s">
        <v>321</v>
      </c>
      <c r="E269" s="103">
        <v>1874784.6933333334</v>
      </c>
      <c r="F269" s="102"/>
      <c r="G269" s="103">
        <f t="shared" si="271"/>
        <v>1874784.6933333334</v>
      </c>
      <c r="H269" s="28"/>
      <c r="I269" s="103">
        <f t="shared" si="269"/>
        <v>1874784.6933333334</v>
      </c>
      <c r="J269" s="99">
        <v>0</v>
      </c>
      <c r="K269" s="1035"/>
      <c r="L269" s="1035"/>
      <c r="M269" s="103"/>
      <c r="N269" s="103"/>
      <c r="O269" s="1051">
        <f t="shared" si="272"/>
        <v>-1874784.6933333334</v>
      </c>
      <c r="P269" s="103"/>
      <c r="Q269" s="1035">
        <f t="shared" si="265"/>
        <v>-1874784.6933333334</v>
      </c>
      <c r="R269" s="791">
        <f t="shared" si="273"/>
        <v>0</v>
      </c>
      <c r="S269" s="791"/>
      <c r="T269" s="1035"/>
      <c r="U269" s="791"/>
      <c r="V269" s="791"/>
      <c r="W269" s="791"/>
      <c r="X269" s="791"/>
      <c r="Y269" s="1035"/>
      <c r="Z269" s="1035"/>
      <c r="AA269" s="1035"/>
      <c r="AB269" s="1035"/>
      <c r="AC269" s="1051">
        <f t="shared" si="274"/>
        <v>0</v>
      </c>
      <c r="AD269" s="1053">
        <f t="shared" si="275"/>
        <v>0</v>
      </c>
      <c r="AE269" s="27"/>
      <c r="AF269" s="27"/>
      <c r="AG269" s="27"/>
      <c r="AH269" s="27"/>
      <c r="AI269" s="27"/>
    </row>
    <row r="270" spans="1:35" ht="14.45" x14ac:dyDescent="0.3">
      <c r="A270" s="43" t="s">
        <v>373</v>
      </c>
      <c r="B270" s="68" t="s">
        <v>322</v>
      </c>
      <c r="E270" s="103">
        <v>21589277</v>
      </c>
      <c r="F270" s="102"/>
      <c r="G270" s="103">
        <f t="shared" si="271"/>
        <v>21589277</v>
      </c>
      <c r="H270" s="28"/>
      <c r="I270" s="103">
        <f t="shared" si="269"/>
        <v>21589277</v>
      </c>
      <c r="J270" s="99">
        <v>21589277</v>
      </c>
      <c r="K270" s="1035"/>
      <c r="L270" s="1035"/>
      <c r="M270" s="103"/>
      <c r="N270" s="103"/>
      <c r="O270" s="1051">
        <f t="shared" si="272"/>
        <v>0</v>
      </c>
      <c r="P270" s="103"/>
      <c r="Q270" s="1035">
        <f t="shared" si="265"/>
        <v>0</v>
      </c>
      <c r="R270" s="791">
        <f t="shared" si="273"/>
        <v>21589277</v>
      </c>
      <c r="S270" s="791"/>
      <c r="T270" s="1035"/>
      <c r="U270" s="791"/>
      <c r="V270" s="791"/>
      <c r="W270" s="791"/>
      <c r="X270" s="791"/>
      <c r="Y270" s="1035"/>
      <c r="Z270" s="1035"/>
      <c r="AA270" s="1035"/>
      <c r="AB270" s="1035"/>
      <c r="AC270" s="1051">
        <f t="shared" si="274"/>
        <v>0</v>
      </c>
      <c r="AD270" s="1053">
        <f t="shared" si="275"/>
        <v>21589277</v>
      </c>
      <c r="AE270" s="27"/>
      <c r="AF270" s="27"/>
      <c r="AG270" s="27"/>
      <c r="AH270" s="27"/>
      <c r="AI270" s="27"/>
    </row>
    <row r="271" spans="1:35" ht="14.45" x14ac:dyDescent="0.3">
      <c r="A271" s="43" t="s">
        <v>373</v>
      </c>
      <c r="B271" s="68" t="s">
        <v>323</v>
      </c>
      <c r="E271" s="103">
        <v>-18159227.73</v>
      </c>
      <c r="F271" s="102"/>
      <c r="G271" s="103">
        <f t="shared" si="271"/>
        <v>-18159227.73</v>
      </c>
      <c r="H271" s="28"/>
      <c r="I271" s="103">
        <f t="shared" si="269"/>
        <v>-18159227.73</v>
      </c>
      <c r="J271" s="99">
        <v>-18447467.07</v>
      </c>
      <c r="K271" s="1035"/>
      <c r="L271" s="1035"/>
      <c r="M271" s="103"/>
      <c r="N271" s="103"/>
      <c r="O271" s="1051">
        <f t="shared" si="272"/>
        <v>-288239.33999999985</v>
      </c>
      <c r="P271" s="103"/>
      <c r="Q271" s="1035">
        <f t="shared" si="265"/>
        <v>-288239.33999999985</v>
      </c>
      <c r="R271" s="791">
        <f t="shared" si="273"/>
        <v>-18447467.07</v>
      </c>
      <c r="S271" s="791"/>
      <c r="T271" s="1035"/>
      <c r="U271" s="791"/>
      <c r="V271" s="791"/>
      <c r="W271" s="791"/>
      <c r="X271" s="791"/>
      <c r="Y271" s="1035"/>
      <c r="Z271" s="1035"/>
      <c r="AA271" s="1035"/>
      <c r="AB271" s="1035"/>
      <c r="AC271" s="1051">
        <f t="shared" si="274"/>
        <v>0</v>
      </c>
      <c r="AD271" s="1053">
        <f t="shared" si="275"/>
        <v>-18447467.07</v>
      </c>
      <c r="AE271" s="27"/>
      <c r="AF271" s="27"/>
      <c r="AG271" s="27"/>
      <c r="AH271" s="27"/>
      <c r="AI271" s="27"/>
    </row>
    <row r="272" spans="1:35" ht="14.45" x14ac:dyDescent="0.3">
      <c r="A272" s="43" t="s">
        <v>373</v>
      </c>
      <c r="B272" s="68" t="s">
        <v>324</v>
      </c>
      <c r="E272" s="103">
        <v>830635</v>
      </c>
      <c r="F272" s="102"/>
      <c r="G272" s="103">
        <f t="shared" si="271"/>
        <v>830635</v>
      </c>
      <c r="H272" s="28"/>
      <c r="I272" s="103">
        <f t="shared" si="269"/>
        <v>830635</v>
      </c>
      <c r="J272" s="99">
        <v>761233</v>
      </c>
      <c r="K272" s="1035"/>
      <c r="L272" s="1035"/>
      <c r="M272" s="103"/>
      <c r="N272" s="103"/>
      <c r="O272" s="1051">
        <f t="shared" si="272"/>
        <v>-69402</v>
      </c>
      <c r="P272" s="103"/>
      <c r="Q272" s="1035">
        <f t="shared" si="265"/>
        <v>-69402</v>
      </c>
      <c r="R272" s="791">
        <f t="shared" si="273"/>
        <v>761233</v>
      </c>
      <c r="S272" s="791"/>
      <c r="T272" s="1035"/>
      <c r="U272" s="791"/>
      <c r="V272" s="791"/>
      <c r="W272" s="791"/>
      <c r="X272" s="791"/>
      <c r="Y272" s="1035"/>
      <c r="Z272" s="1035"/>
      <c r="AA272" s="1035"/>
      <c r="AB272" s="1035"/>
      <c r="AC272" s="1051">
        <f t="shared" si="274"/>
        <v>0</v>
      </c>
      <c r="AD272" s="1053">
        <f t="shared" si="275"/>
        <v>761233</v>
      </c>
      <c r="AE272" s="27"/>
      <c r="AF272" s="27"/>
      <c r="AG272" s="27"/>
      <c r="AH272" s="27"/>
      <c r="AI272" s="27"/>
    </row>
    <row r="273" spans="1:35" ht="14.45" x14ac:dyDescent="0.3">
      <c r="A273" s="43" t="s">
        <v>373</v>
      </c>
      <c r="B273" s="68" t="s">
        <v>325</v>
      </c>
      <c r="E273" s="103">
        <v>4734705.041666667</v>
      </c>
      <c r="F273" s="102"/>
      <c r="G273" s="103">
        <f t="shared" si="271"/>
        <v>4734705.041666667</v>
      </c>
      <c r="H273" s="28"/>
      <c r="I273" s="103">
        <f t="shared" si="269"/>
        <v>4734705.041666667</v>
      </c>
      <c r="J273" s="99">
        <v>0</v>
      </c>
      <c r="K273" s="1035"/>
      <c r="L273" s="1035"/>
      <c r="M273" s="103"/>
      <c r="N273" s="103"/>
      <c r="O273" s="1051">
        <f t="shared" si="272"/>
        <v>-4734705.041666667</v>
      </c>
      <c r="P273" s="103"/>
      <c r="Q273" s="1035">
        <f t="shared" si="265"/>
        <v>-4734705.041666667</v>
      </c>
      <c r="R273" s="791">
        <f t="shared" si="273"/>
        <v>0</v>
      </c>
      <c r="S273" s="791"/>
      <c r="T273" s="1035"/>
      <c r="U273" s="791"/>
      <c r="V273" s="791"/>
      <c r="W273" s="791"/>
      <c r="X273" s="791"/>
      <c r="Y273" s="1035"/>
      <c r="Z273" s="1035"/>
      <c r="AA273" s="1035"/>
      <c r="AB273" s="1035"/>
      <c r="AC273" s="1051">
        <f t="shared" si="274"/>
        <v>0</v>
      </c>
      <c r="AD273" s="1053">
        <f t="shared" si="275"/>
        <v>0</v>
      </c>
      <c r="AE273" s="27"/>
      <c r="AF273" s="27"/>
      <c r="AG273" s="27"/>
      <c r="AH273" s="27"/>
      <c r="AI273" s="27"/>
    </row>
    <row r="274" spans="1:35" ht="14.45" x14ac:dyDescent="0.3">
      <c r="A274" s="43" t="s">
        <v>373</v>
      </c>
      <c r="B274" s="68" t="s">
        <v>326</v>
      </c>
      <c r="E274" s="103">
        <v>-4734705.041666667</v>
      </c>
      <c r="F274" s="102"/>
      <c r="G274" s="103">
        <f t="shared" si="271"/>
        <v>-4734705.041666667</v>
      </c>
      <c r="H274" s="28"/>
      <c r="I274" s="103">
        <f t="shared" si="269"/>
        <v>-4734705.041666667</v>
      </c>
      <c r="J274" s="99">
        <v>0</v>
      </c>
      <c r="K274" s="1035"/>
      <c r="L274" s="1035"/>
      <c r="M274" s="103"/>
      <c r="N274" s="103"/>
      <c r="O274" s="1051">
        <f t="shared" si="272"/>
        <v>4734705.041666667</v>
      </c>
      <c r="P274" s="103"/>
      <c r="Q274" s="1035">
        <f t="shared" si="265"/>
        <v>4734705.041666667</v>
      </c>
      <c r="R274" s="791">
        <f t="shared" si="273"/>
        <v>0</v>
      </c>
      <c r="S274" s="791"/>
      <c r="T274" s="1035"/>
      <c r="U274" s="791"/>
      <c r="V274" s="791"/>
      <c r="W274" s="791"/>
      <c r="X274" s="791"/>
      <c r="Y274" s="1035"/>
      <c r="Z274" s="1035"/>
      <c r="AA274" s="1035"/>
      <c r="AB274" s="1035"/>
      <c r="AC274" s="1051">
        <f t="shared" si="274"/>
        <v>0</v>
      </c>
      <c r="AD274" s="1053">
        <f t="shared" si="275"/>
        <v>0</v>
      </c>
      <c r="AE274" s="27"/>
      <c r="AF274" s="27"/>
      <c r="AG274" s="27"/>
      <c r="AH274" s="27"/>
      <c r="AI274" s="27"/>
    </row>
    <row r="275" spans="1:35" ht="14.45" x14ac:dyDescent="0.3">
      <c r="A275" s="43" t="s">
        <v>373</v>
      </c>
      <c r="B275" s="68" t="s">
        <v>327</v>
      </c>
      <c r="E275" s="103">
        <v>49226289.466249995</v>
      </c>
      <c r="F275" s="102"/>
      <c r="G275" s="103">
        <f t="shared" si="271"/>
        <v>49226289.466249995</v>
      </c>
      <c r="H275" s="28"/>
      <c r="I275" s="103">
        <f t="shared" si="269"/>
        <v>49226289.466249995</v>
      </c>
      <c r="J275" s="99">
        <v>52028793.020000003</v>
      </c>
      <c r="K275" s="1035"/>
      <c r="L275" s="1035"/>
      <c r="M275" s="103"/>
      <c r="N275" s="103"/>
      <c r="O275" s="1051">
        <f t="shared" si="272"/>
        <v>2802503.5537500083</v>
      </c>
      <c r="P275" s="103"/>
      <c r="Q275" s="1035">
        <f t="shared" si="265"/>
        <v>2802503.5537500083</v>
      </c>
      <c r="R275" s="791">
        <f t="shared" si="273"/>
        <v>52028793.020000003</v>
      </c>
      <c r="S275" s="791"/>
      <c r="T275" s="1035"/>
      <c r="U275" s="791"/>
      <c r="V275" s="791"/>
      <c r="W275" s="791"/>
      <c r="X275" s="791"/>
      <c r="Y275" s="1035"/>
      <c r="Z275" s="1035"/>
      <c r="AA275" s="1035"/>
      <c r="AB275" s="1035"/>
      <c r="AC275" s="1051">
        <f t="shared" si="274"/>
        <v>0</v>
      </c>
      <c r="AD275" s="1053">
        <f t="shared" si="275"/>
        <v>52028793.020000003</v>
      </c>
      <c r="AE275" s="27"/>
      <c r="AF275" s="27"/>
      <c r="AG275" s="27"/>
      <c r="AH275" s="27"/>
      <c r="AI275" s="27"/>
    </row>
    <row r="276" spans="1:35" ht="14.45" x14ac:dyDescent="0.3">
      <c r="A276" s="43" t="s">
        <v>373</v>
      </c>
      <c r="B276" s="68" t="s">
        <v>328</v>
      </c>
      <c r="E276" s="29">
        <v>314372.71249999997</v>
      </c>
      <c r="F276" s="102"/>
      <c r="G276" s="103">
        <f t="shared" si="271"/>
        <v>314372.71249999997</v>
      </c>
      <c r="H276" s="29"/>
      <c r="I276" s="103">
        <f t="shared" si="269"/>
        <v>314372.71249999997</v>
      </c>
      <c r="J276" s="99">
        <v>193459.84</v>
      </c>
      <c r="K276" s="1035"/>
      <c r="L276" s="1035"/>
      <c r="M276" s="103"/>
      <c r="N276" s="103"/>
      <c r="O276" s="1051">
        <f t="shared" si="272"/>
        <v>-120912.87249999997</v>
      </c>
      <c r="P276" s="103"/>
      <c r="Q276" s="1035">
        <f t="shared" si="265"/>
        <v>-120912.87249999997</v>
      </c>
      <c r="R276" s="791">
        <f t="shared" si="273"/>
        <v>193459.84</v>
      </c>
      <c r="S276" s="791"/>
      <c r="T276" s="1035"/>
      <c r="U276" s="791"/>
      <c r="V276" s="791"/>
      <c r="W276" s="791"/>
      <c r="X276" s="791"/>
      <c r="Y276" s="1035"/>
      <c r="Z276" s="1035"/>
      <c r="AA276" s="1035"/>
      <c r="AB276" s="1035"/>
      <c r="AC276" s="1051">
        <f t="shared" si="274"/>
        <v>0</v>
      </c>
      <c r="AD276" s="1053">
        <f t="shared" si="275"/>
        <v>193459.84</v>
      </c>
      <c r="AE276" s="30"/>
      <c r="AF276" s="30"/>
      <c r="AG276" s="30"/>
      <c r="AH276" s="30"/>
      <c r="AI276" s="30"/>
    </row>
    <row r="277" spans="1:35" ht="14.45" x14ac:dyDescent="0.3">
      <c r="A277" s="43" t="s">
        <v>373</v>
      </c>
      <c r="B277" s="68" t="s">
        <v>329</v>
      </c>
      <c r="E277" s="29">
        <v>91007.306250000009</v>
      </c>
      <c r="F277" s="102"/>
      <c r="G277" s="29">
        <f t="shared" si="271"/>
        <v>91007.306250000009</v>
      </c>
      <c r="H277" s="29"/>
      <c r="I277" s="103">
        <f t="shared" si="269"/>
        <v>91007.306250000009</v>
      </c>
      <c r="J277" s="99">
        <v>56004.06</v>
      </c>
      <c r="K277" s="1035"/>
      <c r="L277" s="1035"/>
      <c r="M277" s="103"/>
      <c r="N277" s="103"/>
      <c r="O277" s="1051">
        <f t="shared" si="272"/>
        <v>-35003.246250000011</v>
      </c>
      <c r="P277" s="103"/>
      <c r="Q277" s="1035">
        <f t="shared" si="265"/>
        <v>-35003.246250000011</v>
      </c>
      <c r="R277" s="791">
        <f t="shared" si="273"/>
        <v>56004.06</v>
      </c>
      <c r="S277" s="791"/>
      <c r="T277" s="1035"/>
      <c r="U277" s="791"/>
      <c r="V277" s="791"/>
      <c r="W277" s="791"/>
      <c r="X277" s="791"/>
      <c r="Y277" s="1035"/>
      <c r="Z277" s="1035"/>
      <c r="AA277" s="1035"/>
      <c r="AB277" s="1035"/>
      <c r="AC277" s="1051">
        <f t="shared" si="274"/>
        <v>0</v>
      </c>
      <c r="AD277" s="1053">
        <f t="shared" si="275"/>
        <v>56004.06</v>
      </c>
      <c r="AE277" s="30"/>
      <c r="AF277" s="30"/>
      <c r="AG277" s="30"/>
      <c r="AH277" s="30"/>
      <c r="AI277" s="30"/>
    </row>
    <row r="278" spans="1:35" ht="14.45" x14ac:dyDescent="0.3">
      <c r="A278" s="43" t="s">
        <v>373</v>
      </c>
      <c r="B278" s="68" t="s">
        <v>330</v>
      </c>
      <c r="E278" s="29">
        <v>0</v>
      </c>
      <c r="F278" s="102"/>
      <c r="G278" s="29">
        <f t="shared" si="271"/>
        <v>0</v>
      </c>
      <c r="H278" s="29"/>
      <c r="I278" s="103">
        <f t="shared" si="269"/>
        <v>0</v>
      </c>
      <c r="J278" s="99">
        <v>0</v>
      </c>
      <c r="K278" s="1035"/>
      <c r="L278" s="1035"/>
      <c r="M278" s="103"/>
      <c r="N278" s="103"/>
      <c r="O278" s="1051">
        <f t="shared" si="272"/>
        <v>0</v>
      </c>
      <c r="P278" s="103"/>
      <c r="Q278" s="1035">
        <f t="shared" si="265"/>
        <v>0</v>
      </c>
      <c r="R278" s="791">
        <f t="shared" si="273"/>
        <v>0</v>
      </c>
      <c r="S278" s="791"/>
      <c r="T278" s="1035"/>
      <c r="U278" s="791"/>
      <c r="V278" s="791"/>
      <c r="W278" s="791"/>
      <c r="X278" s="791"/>
      <c r="Y278" s="1035"/>
      <c r="Z278" s="1035"/>
      <c r="AA278" s="1035"/>
      <c r="AB278" s="1035"/>
      <c r="AC278" s="1051">
        <f t="shared" si="274"/>
        <v>0</v>
      </c>
      <c r="AD278" s="1053">
        <f t="shared" si="275"/>
        <v>0</v>
      </c>
      <c r="AE278" s="30"/>
      <c r="AF278" s="30"/>
      <c r="AG278" s="30"/>
      <c r="AH278" s="30"/>
      <c r="AI278" s="30"/>
    </row>
    <row r="279" spans="1:35" ht="14.45" x14ac:dyDescent="0.3">
      <c r="A279" s="43" t="s">
        <v>373</v>
      </c>
      <c r="B279" s="68" t="s">
        <v>331</v>
      </c>
      <c r="E279" s="29">
        <v>0</v>
      </c>
      <c r="F279" s="102"/>
      <c r="G279" s="29">
        <f t="shared" si="271"/>
        <v>0</v>
      </c>
      <c r="H279" s="29"/>
      <c r="I279" s="103">
        <f t="shared" si="269"/>
        <v>0</v>
      </c>
      <c r="J279" s="99">
        <v>0</v>
      </c>
      <c r="K279" s="1035"/>
      <c r="L279" s="1035"/>
      <c r="M279" s="103"/>
      <c r="N279" s="103"/>
      <c r="O279" s="1051">
        <f t="shared" si="272"/>
        <v>0</v>
      </c>
      <c r="P279" s="103"/>
      <c r="Q279" s="1035">
        <f t="shared" si="265"/>
        <v>0</v>
      </c>
      <c r="R279" s="791">
        <f t="shared" si="273"/>
        <v>0</v>
      </c>
      <c r="S279" s="791"/>
      <c r="T279" s="1035"/>
      <c r="U279" s="791"/>
      <c r="V279" s="791"/>
      <c r="W279" s="791"/>
      <c r="X279" s="791"/>
      <c r="Y279" s="1035"/>
      <c r="Z279" s="1035"/>
      <c r="AA279" s="1035"/>
      <c r="AB279" s="1035"/>
      <c r="AC279" s="1051">
        <f t="shared" si="274"/>
        <v>0</v>
      </c>
      <c r="AD279" s="1053">
        <f t="shared" si="275"/>
        <v>0</v>
      </c>
      <c r="AE279" s="30"/>
      <c r="AF279" s="30"/>
      <c r="AG279" s="30"/>
      <c r="AH279" s="30"/>
      <c r="AI279" s="30"/>
    </row>
    <row r="280" spans="1:35" ht="14.45" x14ac:dyDescent="0.3">
      <c r="A280" s="43" t="s">
        <v>373</v>
      </c>
      <c r="B280" s="68" t="s">
        <v>332</v>
      </c>
      <c r="E280" s="29">
        <v>-575775.58333333337</v>
      </c>
      <c r="F280" s="102"/>
      <c r="G280" s="29">
        <f t="shared" si="271"/>
        <v>-575775.58333333337</v>
      </c>
      <c r="H280" s="29"/>
      <c r="I280" s="103">
        <f t="shared" si="269"/>
        <v>-575775.58333333337</v>
      </c>
      <c r="J280" s="99">
        <v>0</v>
      </c>
      <c r="K280" s="1035"/>
      <c r="L280" s="1035"/>
      <c r="M280" s="103"/>
      <c r="N280" s="103"/>
      <c r="O280" s="1051">
        <f t="shared" si="272"/>
        <v>575775.58333333337</v>
      </c>
      <c r="P280" s="103"/>
      <c r="Q280" s="1035">
        <f t="shared" si="265"/>
        <v>575775.58333333337</v>
      </c>
      <c r="R280" s="791">
        <f t="shared" si="273"/>
        <v>0</v>
      </c>
      <c r="S280" s="791"/>
      <c r="T280" s="1035"/>
      <c r="U280" s="791"/>
      <c r="V280" s="791"/>
      <c r="W280" s="791"/>
      <c r="X280" s="791"/>
      <c r="Y280" s="1035"/>
      <c r="Z280" s="1035"/>
      <c r="AA280" s="1035"/>
      <c r="AB280" s="1035"/>
      <c r="AC280" s="1051">
        <f t="shared" si="274"/>
        <v>0</v>
      </c>
      <c r="AD280" s="1053">
        <f t="shared" si="275"/>
        <v>0</v>
      </c>
      <c r="AE280" s="30"/>
      <c r="AF280" s="30"/>
      <c r="AG280" s="30"/>
      <c r="AH280" s="30"/>
      <c r="AI280" s="30"/>
    </row>
    <row r="281" spans="1:35" ht="14.45" x14ac:dyDescent="0.3">
      <c r="A281" s="43" t="s">
        <v>373</v>
      </c>
      <c r="B281" s="68" t="s">
        <v>333</v>
      </c>
      <c r="E281" s="29">
        <v>-166682.125</v>
      </c>
      <c r="F281" s="102"/>
      <c r="G281" s="29">
        <f t="shared" si="271"/>
        <v>-166682.125</v>
      </c>
      <c r="H281" s="29"/>
      <c r="I281" s="103">
        <f t="shared" si="269"/>
        <v>-166682.125</v>
      </c>
      <c r="J281" s="99">
        <v>0</v>
      </c>
      <c r="K281" s="1035"/>
      <c r="L281" s="1035"/>
      <c r="M281" s="103"/>
      <c r="N281" s="103"/>
      <c r="O281" s="1051">
        <f t="shared" si="272"/>
        <v>166682.125</v>
      </c>
      <c r="P281" s="103"/>
      <c r="Q281" s="1035">
        <f t="shared" si="265"/>
        <v>166682.125</v>
      </c>
      <c r="R281" s="791">
        <f t="shared" si="273"/>
        <v>0</v>
      </c>
      <c r="S281" s="791"/>
      <c r="T281" s="1035"/>
      <c r="U281" s="791"/>
      <c r="V281" s="791"/>
      <c r="W281" s="791"/>
      <c r="X281" s="791"/>
      <c r="Y281" s="1035"/>
      <c r="Z281" s="1035"/>
      <c r="AA281" s="1035"/>
      <c r="AB281" s="1035"/>
      <c r="AC281" s="1051">
        <f t="shared" si="274"/>
        <v>0</v>
      </c>
      <c r="AD281" s="1053">
        <f t="shared" si="275"/>
        <v>0</v>
      </c>
      <c r="AE281" s="30"/>
      <c r="AF281" s="30"/>
      <c r="AG281" s="30"/>
      <c r="AH281" s="30"/>
      <c r="AI281" s="30"/>
    </row>
    <row r="282" spans="1:35" ht="14.45" x14ac:dyDescent="0.3">
      <c r="A282" s="43" t="s">
        <v>373</v>
      </c>
      <c r="B282" s="68" t="s">
        <v>334</v>
      </c>
      <c r="E282" s="29">
        <v>-186676.11416666667</v>
      </c>
      <c r="F282" s="102"/>
      <c r="G282" s="29">
        <f t="shared" si="271"/>
        <v>-186676.11416666667</v>
      </c>
      <c r="H282" s="29"/>
      <c r="I282" s="103">
        <f t="shared" si="269"/>
        <v>-186676.11416666667</v>
      </c>
      <c r="J282" s="99">
        <v>0</v>
      </c>
      <c r="K282" s="1035"/>
      <c r="L282" s="1035"/>
      <c r="M282" s="103"/>
      <c r="N282" s="103"/>
      <c r="O282" s="1051">
        <f t="shared" si="272"/>
        <v>186676.11416666667</v>
      </c>
      <c r="P282" s="103"/>
      <c r="Q282" s="1035">
        <f t="shared" si="265"/>
        <v>186676.11416666667</v>
      </c>
      <c r="R282" s="791">
        <f t="shared" si="273"/>
        <v>0</v>
      </c>
      <c r="S282" s="791"/>
      <c r="T282" s="1035"/>
      <c r="U282" s="791"/>
      <c r="V282" s="791"/>
      <c r="W282" s="791"/>
      <c r="X282" s="791"/>
      <c r="Y282" s="1035"/>
      <c r="Z282" s="1035"/>
      <c r="AA282" s="1035"/>
      <c r="AB282" s="1035"/>
      <c r="AC282" s="1051">
        <f t="shared" si="274"/>
        <v>0</v>
      </c>
      <c r="AD282" s="1053">
        <f t="shared" si="275"/>
        <v>0</v>
      </c>
      <c r="AE282" s="30"/>
      <c r="AF282" s="30"/>
      <c r="AG282" s="30"/>
      <c r="AH282" s="30"/>
      <c r="AI282" s="30"/>
    </row>
    <row r="283" spans="1:35" ht="14.45" x14ac:dyDescent="0.3">
      <c r="A283" s="43" t="s">
        <v>373</v>
      </c>
      <c r="B283" s="68" t="s">
        <v>335</v>
      </c>
      <c r="E283" s="29">
        <v>-136170.19999999998</v>
      </c>
      <c r="F283" s="102"/>
      <c r="G283" s="29">
        <f t="shared" si="271"/>
        <v>-136170.19999999998</v>
      </c>
      <c r="H283" s="29"/>
      <c r="I283" s="103">
        <f t="shared" si="269"/>
        <v>-136170.19999999998</v>
      </c>
      <c r="J283" s="99">
        <v>0</v>
      </c>
      <c r="K283" s="1035"/>
      <c r="L283" s="1035"/>
      <c r="M283" s="103"/>
      <c r="N283" s="103"/>
      <c r="O283" s="1051">
        <f t="shared" si="272"/>
        <v>136170.19999999998</v>
      </c>
      <c r="P283" s="103"/>
      <c r="Q283" s="1035">
        <f t="shared" si="265"/>
        <v>136170.19999999998</v>
      </c>
      <c r="R283" s="791">
        <f t="shared" si="273"/>
        <v>0</v>
      </c>
      <c r="S283" s="791"/>
      <c r="T283" s="1035"/>
      <c r="U283" s="791"/>
      <c r="V283" s="791"/>
      <c r="W283" s="791"/>
      <c r="X283" s="791"/>
      <c r="Y283" s="1035"/>
      <c r="Z283" s="1035"/>
      <c r="AA283" s="1035"/>
      <c r="AB283" s="1035"/>
      <c r="AC283" s="1051">
        <f t="shared" si="274"/>
        <v>0</v>
      </c>
      <c r="AD283" s="1053">
        <f t="shared" si="275"/>
        <v>0</v>
      </c>
      <c r="AE283" s="30"/>
      <c r="AF283" s="30"/>
      <c r="AG283" s="30"/>
      <c r="AH283" s="30"/>
      <c r="AI283" s="30"/>
    </row>
    <row r="284" spans="1:35" ht="14.45" x14ac:dyDescent="0.3">
      <c r="A284" s="43" t="s">
        <v>373</v>
      </c>
      <c r="B284" s="55" t="s">
        <v>336</v>
      </c>
      <c r="E284" s="103"/>
      <c r="F284" s="102"/>
      <c r="G284" s="103"/>
      <c r="H284" s="28"/>
      <c r="I284" s="103">
        <f t="shared" si="269"/>
        <v>0</v>
      </c>
      <c r="J284" s="99">
        <v>0</v>
      </c>
      <c r="K284" s="1035"/>
      <c r="L284" s="1035"/>
      <c r="M284" s="103"/>
      <c r="N284" s="103"/>
      <c r="O284" s="1051">
        <f t="shared" si="272"/>
        <v>0</v>
      </c>
      <c r="P284" s="103"/>
      <c r="Q284" s="1035">
        <f t="shared" si="265"/>
        <v>0</v>
      </c>
      <c r="R284" s="791">
        <f t="shared" si="273"/>
        <v>0</v>
      </c>
      <c r="S284" s="791"/>
      <c r="T284" s="1035"/>
      <c r="U284" s="791"/>
      <c r="V284" s="791"/>
      <c r="W284" s="791"/>
      <c r="X284" s="791"/>
      <c r="Y284" s="1035"/>
      <c r="Z284" s="1035"/>
      <c r="AA284" s="1035"/>
      <c r="AB284" s="1035"/>
      <c r="AC284" s="791"/>
      <c r="AD284" s="1053">
        <f t="shared" si="275"/>
        <v>0</v>
      </c>
      <c r="AE284" s="27"/>
      <c r="AF284" s="30"/>
      <c r="AG284" s="30"/>
      <c r="AH284" s="27"/>
      <c r="AI284" s="27"/>
    </row>
    <row r="285" spans="1:35" ht="14.45" x14ac:dyDescent="0.3">
      <c r="A285" s="43" t="s">
        <v>373</v>
      </c>
      <c r="B285" s="86" t="s">
        <v>337</v>
      </c>
      <c r="E285" s="103">
        <v>-4716690.2983333329</v>
      </c>
      <c r="F285" s="102"/>
      <c r="G285" s="103">
        <f t="shared" si="271"/>
        <v>-4716690.2983333329</v>
      </c>
      <c r="H285" s="28"/>
      <c r="I285" s="103">
        <f t="shared" si="269"/>
        <v>-4716690.2983333329</v>
      </c>
      <c r="J285" s="99">
        <v>-2995643.46</v>
      </c>
      <c r="K285" s="1035"/>
      <c r="L285" s="1035"/>
      <c r="M285" s="103"/>
      <c r="N285" s="103"/>
      <c r="O285" s="1051">
        <f t="shared" si="272"/>
        <v>1721046.8383333329</v>
      </c>
      <c r="P285" s="103"/>
      <c r="Q285" s="1035">
        <f t="shared" si="265"/>
        <v>1721046.8383333329</v>
      </c>
      <c r="R285" s="791">
        <f t="shared" si="273"/>
        <v>-2995643.46</v>
      </c>
      <c r="S285" s="791"/>
      <c r="T285" s="1035"/>
      <c r="U285" s="791"/>
      <c r="V285" s="791"/>
      <c r="W285" s="791"/>
      <c r="X285" s="791"/>
      <c r="Y285" s="1035"/>
      <c r="Z285" s="1035"/>
      <c r="AA285" s="1035"/>
      <c r="AB285" s="1035"/>
      <c r="AC285" s="1051">
        <f t="shared" ref="AC285:AC290" si="276">SUM(S285:AB285)</f>
        <v>0</v>
      </c>
      <c r="AD285" s="1053">
        <f t="shared" si="275"/>
        <v>-2995643.46</v>
      </c>
      <c r="AE285" s="27"/>
      <c r="AF285" s="27"/>
      <c r="AG285" s="27"/>
      <c r="AH285" s="27"/>
      <c r="AI285" s="27"/>
    </row>
    <row r="286" spans="1:35" ht="15.6" x14ac:dyDescent="0.3">
      <c r="A286" s="43" t="s">
        <v>373</v>
      </c>
      <c r="B286" s="39" t="s">
        <v>338</v>
      </c>
      <c r="E286" s="103">
        <v>-25971538.993999917</v>
      </c>
      <c r="F286" s="52"/>
      <c r="G286" s="103">
        <f t="shared" si="271"/>
        <v>-25971538.993999917</v>
      </c>
      <c r="H286" s="28"/>
      <c r="I286" s="103">
        <f t="shared" si="269"/>
        <v>-25971538.993999917</v>
      </c>
      <c r="J286" s="99">
        <v>-25836611.384475</v>
      </c>
      <c r="K286" s="1035"/>
      <c r="L286" s="1035"/>
      <c r="M286" s="103"/>
      <c r="N286" s="103"/>
      <c r="O286" s="1051">
        <f t="shared" si="272"/>
        <v>134927.60952491686</v>
      </c>
      <c r="P286" s="103"/>
      <c r="Q286" s="1035">
        <f t="shared" si="265"/>
        <v>134927.60952491686</v>
      </c>
      <c r="R286" s="791">
        <f t="shared" si="273"/>
        <v>-25836611.384475</v>
      </c>
      <c r="S286" s="791"/>
      <c r="T286" s="1035"/>
      <c r="U286" s="791"/>
      <c r="V286" s="791"/>
      <c r="W286" s="791"/>
      <c r="X286" s="791"/>
      <c r="Y286" s="1035"/>
      <c r="Z286" s="1035"/>
      <c r="AA286" s="1035"/>
      <c r="AB286" s="1035"/>
      <c r="AC286" s="1051">
        <f t="shared" si="276"/>
        <v>0</v>
      </c>
      <c r="AD286" s="1053">
        <f t="shared" si="275"/>
        <v>-25836611.384475</v>
      </c>
      <c r="AE286" s="27"/>
      <c r="AF286" s="27"/>
      <c r="AG286" s="27"/>
      <c r="AH286" s="27"/>
      <c r="AI286" s="27"/>
    </row>
    <row r="287" spans="1:35" ht="14.45" x14ac:dyDescent="0.3">
      <c r="A287" s="43" t="s">
        <v>373</v>
      </c>
      <c r="B287" s="68" t="s">
        <v>339</v>
      </c>
      <c r="E287" s="103">
        <v>0</v>
      </c>
      <c r="F287" s="102"/>
      <c r="G287" s="103">
        <f t="shared" si="271"/>
        <v>0</v>
      </c>
      <c r="H287" s="28"/>
      <c r="I287" s="103">
        <f t="shared" si="269"/>
        <v>0</v>
      </c>
      <c r="J287" s="99">
        <v>0</v>
      </c>
      <c r="K287" s="1035"/>
      <c r="L287" s="1035"/>
      <c r="M287" s="103"/>
      <c r="N287" s="103"/>
      <c r="O287" s="1051">
        <f t="shared" si="272"/>
        <v>0</v>
      </c>
      <c r="P287" s="103"/>
      <c r="Q287" s="1035">
        <f t="shared" si="265"/>
        <v>0</v>
      </c>
      <c r="R287" s="791">
        <f t="shared" si="273"/>
        <v>0</v>
      </c>
      <c r="S287" s="791"/>
      <c r="T287" s="1035"/>
      <c r="U287" s="791"/>
      <c r="V287" s="791"/>
      <c r="W287" s="791"/>
      <c r="X287" s="791"/>
      <c r="Y287" s="1035"/>
      <c r="Z287" s="1035"/>
      <c r="AA287" s="1035"/>
      <c r="AB287" s="1035"/>
      <c r="AC287" s="1051">
        <f t="shared" si="276"/>
        <v>0</v>
      </c>
      <c r="AD287" s="1053">
        <f t="shared" si="275"/>
        <v>0</v>
      </c>
      <c r="AE287" s="27"/>
      <c r="AF287" s="27"/>
      <c r="AG287" s="27"/>
      <c r="AH287" s="27"/>
      <c r="AI287" s="27"/>
    </row>
    <row r="288" spans="1:35" ht="14.45" x14ac:dyDescent="0.3">
      <c r="A288" s="43" t="s">
        <v>373</v>
      </c>
      <c r="B288" s="68" t="s">
        <v>340</v>
      </c>
      <c r="E288" s="103">
        <v>-9476007.1937499996</v>
      </c>
      <c r="F288" s="102"/>
      <c r="G288" s="103">
        <f t="shared" si="271"/>
        <v>-9476007.1937499996</v>
      </c>
      <c r="H288" s="28"/>
      <c r="I288" s="103">
        <f t="shared" si="269"/>
        <v>-9476007.1937499996</v>
      </c>
      <c r="J288" s="99">
        <v>-10377329.65</v>
      </c>
      <c r="K288" s="1035"/>
      <c r="L288" s="1035"/>
      <c r="M288" s="103"/>
      <c r="N288" s="103"/>
      <c r="O288" s="1051">
        <f t="shared" si="272"/>
        <v>-901322.45625000075</v>
      </c>
      <c r="P288" s="103"/>
      <c r="Q288" s="1035">
        <f t="shared" si="265"/>
        <v>-901322.45625000075</v>
      </c>
      <c r="R288" s="791">
        <f t="shared" si="273"/>
        <v>-10377329.65</v>
      </c>
      <c r="S288" s="791"/>
      <c r="T288" s="1035"/>
      <c r="U288" s="791"/>
      <c r="V288" s="791"/>
      <c r="W288" s="791"/>
      <c r="X288" s="791"/>
      <c r="Y288" s="1035"/>
      <c r="Z288" s="1035"/>
      <c r="AA288" s="1035"/>
      <c r="AB288" s="1035"/>
      <c r="AC288" s="1051">
        <f t="shared" si="276"/>
        <v>0</v>
      </c>
      <c r="AD288" s="1053">
        <f t="shared" si="275"/>
        <v>-10377329.65</v>
      </c>
      <c r="AE288" s="27"/>
      <c r="AF288" s="27"/>
      <c r="AG288" s="27"/>
      <c r="AH288" s="27"/>
      <c r="AI288" s="27"/>
    </row>
    <row r="289" spans="1:35" ht="14.45" x14ac:dyDescent="0.3">
      <c r="A289" s="43" t="s">
        <v>373</v>
      </c>
      <c r="B289" s="68" t="s">
        <v>341</v>
      </c>
      <c r="E289" s="103">
        <v>-24570333.877916668</v>
      </c>
      <c r="F289" s="102"/>
      <c r="G289" s="103">
        <f t="shared" si="271"/>
        <v>-24570333.877916668</v>
      </c>
      <c r="H289" s="28"/>
      <c r="I289" s="103">
        <f t="shared" si="269"/>
        <v>-24570333.877916668</v>
      </c>
      <c r="J289" s="99">
        <v>-25007256.010000002</v>
      </c>
      <c r="K289" s="1035"/>
      <c r="L289" s="1035"/>
      <c r="M289" s="103"/>
      <c r="N289" s="103"/>
      <c r="O289" s="1051">
        <f t="shared" si="272"/>
        <v>-436922.13208333403</v>
      </c>
      <c r="P289" s="103"/>
      <c r="Q289" s="1035">
        <f t="shared" si="265"/>
        <v>-436922.13208333403</v>
      </c>
      <c r="R289" s="791">
        <f t="shared" si="273"/>
        <v>-25007256.010000002</v>
      </c>
      <c r="S289" s="791"/>
      <c r="T289" s="1035"/>
      <c r="U289" s="791"/>
      <c r="V289" s="791"/>
      <c r="W289" s="791"/>
      <c r="X289" s="791"/>
      <c r="Y289" s="1035"/>
      <c r="Z289" s="1035"/>
      <c r="AA289" s="1035"/>
      <c r="AB289" s="1035"/>
      <c r="AC289" s="1051">
        <f t="shared" si="276"/>
        <v>0</v>
      </c>
      <c r="AD289" s="1053">
        <f t="shared" si="275"/>
        <v>-25007256.010000002</v>
      </c>
      <c r="AE289" s="27"/>
      <c r="AF289" s="27"/>
      <c r="AG289" s="27"/>
      <c r="AH289" s="27"/>
      <c r="AI289" s="27"/>
    </row>
    <row r="290" spans="1:35" ht="14.45" x14ac:dyDescent="0.3">
      <c r="A290" s="43" t="s">
        <v>373</v>
      </c>
      <c r="B290" s="68" t="s">
        <v>342</v>
      </c>
      <c r="E290" s="103">
        <v>-41488693.166249998</v>
      </c>
      <c r="F290" s="102"/>
      <c r="G290" s="103">
        <f t="shared" si="271"/>
        <v>-41488693.166249998</v>
      </c>
      <c r="H290" s="28"/>
      <c r="I290" s="103">
        <f t="shared" si="269"/>
        <v>-41488693.166249998</v>
      </c>
      <c r="J290" s="99">
        <v>-43873938.990000002</v>
      </c>
      <c r="K290" s="1035"/>
      <c r="L290" s="1035"/>
      <c r="M290" s="103"/>
      <c r="N290" s="103"/>
      <c r="O290" s="1051">
        <f t="shared" si="272"/>
        <v>-2385245.8237500042</v>
      </c>
      <c r="P290" s="103"/>
      <c r="Q290" s="1035">
        <f t="shared" si="265"/>
        <v>-2385245.8237500042</v>
      </c>
      <c r="R290" s="791">
        <f t="shared" si="273"/>
        <v>-43873938.990000002</v>
      </c>
      <c r="S290" s="791"/>
      <c r="T290" s="1035"/>
      <c r="U290" s="791"/>
      <c r="V290" s="791"/>
      <c r="W290" s="791"/>
      <c r="X290" s="791"/>
      <c r="Y290" s="1035"/>
      <c r="Z290" s="1035"/>
      <c r="AA290" s="1035"/>
      <c r="AB290" s="1035"/>
      <c r="AC290" s="1051">
        <f t="shared" si="276"/>
        <v>0</v>
      </c>
      <c r="AD290" s="1053">
        <f t="shared" si="275"/>
        <v>-43873938.990000002</v>
      </c>
      <c r="AE290" s="27"/>
      <c r="AF290" s="27"/>
      <c r="AG290" s="27"/>
      <c r="AH290" s="27"/>
      <c r="AI290" s="27"/>
    </row>
    <row r="291" spans="1:35" ht="14.45" x14ac:dyDescent="0.3">
      <c r="A291" s="43" t="s">
        <v>373</v>
      </c>
      <c r="B291" s="53" t="s">
        <v>343</v>
      </c>
      <c r="E291" s="103"/>
      <c r="F291" s="102"/>
      <c r="G291" s="103"/>
      <c r="H291" s="28"/>
      <c r="I291" s="103">
        <f t="shared" si="269"/>
        <v>0</v>
      </c>
      <c r="J291" s="99">
        <v>0</v>
      </c>
      <c r="K291" s="1035"/>
      <c r="L291" s="1035"/>
      <c r="M291" s="103"/>
      <c r="N291" s="103"/>
      <c r="O291" s="1051">
        <f t="shared" si="272"/>
        <v>0</v>
      </c>
      <c r="P291" s="103"/>
      <c r="Q291" s="1035">
        <f t="shared" si="265"/>
        <v>0</v>
      </c>
      <c r="R291" s="791">
        <f t="shared" si="273"/>
        <v>0</v>
      </c>
      <c r="S291" s="791"/>
      <c r="T291" s="1035"/>
      <c r="U291" s="791"/>
      <c r="V291" s="791"/>
      <c r="W291" s="791"/>
      <c r="X291" s="791"/>
      <c r="Y291" s="1035"/>
      <c r="Z291" s="1035"/>
      <c r="AA291" s="1035"/>
      <c r="AB291" s="1035"/>
      <c r="AC291" s="791"/>
      <c r="AD291" s="1053">
        <f t="shared" si="275"/>
        <v>0</v>
      </c>
      <c r="AE291" s="27"/>
      <c r="AF291" s="27"/>
      <c r="AG291" s="27"/>
      <c r="AH291" s="27"/>
      <c r="AI291" s="27"/>
    </row>
    <row r="292" spans="1:35" ht="14.45" x14ac:dyDescent="0.3">
      <c r="A292" s="43" t="s">
        <v>373</v>
      </c>
      <c r="B292" s="68" t="s">
        <v>3005</v>
      </c>
      <c r="E292" s="87">
        <v>54098.798287291669</v>
      </c>
      <c r="F292" s="102"/>
      <c r="G292" s="103">
        <f>E292+F292</f>
        <v>54098.798287291669</v>
      </c>
      <c r="H292" s="28"/>
      <c r="I292" s="103">
        <f t="shared" si="269"/>
        <v>54098.798287291669</v>
      </c>
      <c r="J292" s="99">
        <v>142026.815217</v>
      </c>
      <c r="K292" s="1035"/>
      <c r="L292" s="1035"/>
      <c r="M292" s="103"/>
      <c r="N292" s="103"/>
      <c r="O292" s="1051">
        <f t="shared" si="272"/>
        <v>87928.016929708334</v>
      </c>
      <c r="P292" s="103"/>
      <c r="Q292" s="1035">
        <f t="shared" si="265"/>
        <v>87928.016929708334</v>
      </c>
      <c r="R292" s="791">
        <f t="shared" si="273"/>
        <v>142026.815217</v>
      </c>
      <c r="S292" s="791"/>
      <c r="T292" s="1035"/>
      <c r="U292" s="791"/>
      <c r="V292" s="791"/>
      <c r="W292" s="791"/>
      <c r="X292" s="791"/>
      <c r="Y292" s="1035"/>
      <c r="Z292" s="1035"/>
      <c r="AA292" s="1035"/>
      <c r="AB292" s="1035"/>
      <c r="AC292" s="1051">
        <f t="shared" ref="AC292:AC316" si="277">SUM(S292:AB292)</f>
        <v>0</v>
      </c>
      <c r="AD292" s="1053">
        <f t="shared" si="275"/>
        <v>142026.815217</v>
      </c>
      <c r="AE292" s="27"/>
      <c r="AF292" s="27"/>
      <c r="AG292" s="27"/>
      <c r="AH292" s="27"/>
      <c r="AI292" s="27"/>
    </row>
    <row r="293" spans="1:35" ht="14.45" x14ac:dyDescent="0.3">
      <c r="A293" s="43" t="s">
        <v>373</v>
      </c>
      <c r="B293" s="72" t="s">
        <v>344</v>
      </c>
      <c r="E293" s="29">
        <v>74348.820000000007</v>
      </c>
      <c r="F293" s="102"/>
      <c r="G293" s="29">
        <f t="shared" ref="G293:G311" si="278">SUM(E293:F293)</f>
        <v>74348.820000000007</v>
      </c>
      <c r="H293" s="29"/>
      <c r="I293" s="103">
        <f t="shared" si="269"/>
        <v>74348.820000000007</v>
      </c>
      <c r="J293" s="99">
        <v>45753.08</v>
      </c>
      <c r="K293" s="1035"/>
      <c r="L293" s="1035"/>
      <c r="M293" s="103"/>
      <c r="N293" s="103"/>
      <c r="O293" s="1051">
        <f t="shared" si="272"/>
        <v>-28595.740000000005</v>
      </c>
      <c r="P293" s="103"/>
      <c r="Q293" s="1035">
        <f t="shared" si="265"/>
        <v>-28595.740000000005</v>
      </c>
      <c r="R293" s="791">
        <f t="shared" si="273"/>
        <v>45753.08</v>
      </c>
      <c r="S293" s="791"/>
      <c r="T293" s="1035"/>
      <c r="U293" s="791"/>
      <c r="V293" s="791"/>
      <c r="W293" s="791"/>
      <c r="X293" s="791"/>
      <c r="Y293" s="1035"/>
      <c r="Z293" s="1035"/>
      <c r="AA293" s="1035"/>
      <c r="AB293" s="1035"/>
      <c r="AC293" s="1051">
        <f t="shared" si="277"/>
        <v>0</v>
      </c>
      <c r="AD293" s="1053">
        <f t="shared" si="275"/>
        <v>45753.08</v>
      </c>
      <c r="AE293" s="30"/>
      <c r="AF293" s="30"/>
      <c r="AG293" s="30"/>
      <c r="AH293" s="30"/>
      <c r="AI293" s="120"/>
    </row>
    <row r="294" spans="1:35" ht="14.45" x14ac:dyDescent="0.3">
      <c r="A294" s="43" t="s">
        <v>373</v>
      </c>
      <c r="B294" s="68" t="s">
        <v>345</v>
      </c>
      <c r="E294" s="29">
        <v>101925.00041666668</v>
      </c>
      <c r="F294" s="102"/>
      <c r="G294" s="29">
        <f t="shared" si="278"/>
        <v>101925.00041666668</v>
      </c>
      <c r="H294" s="29"/>
      <c r="I294" s="103">
        <f t="shared" si="269"/>
        <v>101925.00041666668</v>
      </c>
      <c r="J294" s="99">
        <v>62723.02</v>
      </c>
      <c r="K294" s="1035"/>
      <c r="L294" s="1035"/>
      <c r="M294" s="103"/>
      <c r="N294" s="103"/>
      <c r="O294" s="1051">
        <f t="shared" si="272"/>
        <v>-39201.98041666668</v>
      </c>
      <c r="P294" s="103"/>
      <c r="Q294" s="1035">
        <f t="shared" si="265"/>
        <v>-39201.98041666668</v>
      </c>
      <c r="R294" s="791">
        <f t="shared" si="273"/>
        <v>62723.02</v>
      </c>
      <c r="S294" s="791"/>
      <c r="T294" s="1035"/>
      <c r="U294" s="791"/>
      <c r="V294" s="791"/>
      <c r="W294" s="791"/>
      <c r="X294" s="791"/>
      <c r="Y294" s="1035"/>
      <c r="Z294" s="1035"/>
      <c r="AA294" s="1035"/>
      <c r="AB294" s="1035"/>
      <c r="AC294" s="1051">
        <f t="shared" si="277"/>
        <v>0</v>
      </c>
      <c r="AD294" s="1053">
        <f t="shared" si="275"/>
        <v>62723.02</v>
      </c>
      <c r="AE294" s="30"/>
      <c r="AF294" s="30"/>
      <c r="AG294" s="30"/>
      <c r="AH294" s="30"/>
      <c r="AI294" s="120"/>
    </row>
    <row r="295" spans="1:35" ht="14.45" x14ac:dyDescent="0.3">
      <c r="A295" s="43" t="s">
        <v>373</v>
      </c>
      <c r="B295" s="68" t="s">
        <v>346</v>
      </c>
      <c r="E295" s="29">
        <v>-1372743188.4345834</v>
      </c>
      <c r="F295" s="102"/>
      <c r="G295" s="29">
        <f t="shared" si="278"/>
        <v>-1372743188.4345834</v>
      </c>
      <c r="H295" s="29"/>
      <c r="I295" s="103">
        <f t="shared" si="269"/>
        <v>-1372743188.4345834</v>
      </c>
      <c r="J295" s="99">
        <v>-1353667766.8900001</v>
      </c>
      <c r="K295" s="1035"/>
      <c r="L295" s="1035"/>
      <c r="M295" s="103">
        <f>'[3]Detailed Summary'!$V$56</f>
        <v>4493721.8109590504</v>
      </c>
      <c r="N295" s="103">
        <f>'[1]WH Deferred Tax June 2018'!$Y$2</f>
        <v>803628.57</v>
      </c>
      <c r="O295" s="1051">
        <f t="shared" si="272"/>
        <v>19075421.544583321</v>
      </c>
      <c r="P295" s="103">
        <f>'[3]Detailed Summary'!$AC$56</f>
        <v>5426976.4288256317</v>
      </c>
      <c r="Q295" s="1035">
        <f t="shared" si="265"/>
        <v>29799748.354368001</v>
      </c>
      <c r="R295" s="791">
        <f t="shared" si="273"/>
        <v>-1342943440.0802155</v>
      </c>
      <c r="S295" s="791">
        <f>'[3]Detailed Summary'!$BE$56</f>
        <v>980694.34861275041</v>
      </c>
      <c r="T295" s="1035">
        <f>'[7]RB-IS by FERC'!$E$81</f>
        <v>3893718.9693959327</v>
      </c>
      <c r="U295" s="791">
        <f>'[3]Detailed Summary'!$AS$56</f>
        <v>9420126.0023907125</v>
      </c>
      <c r="V295" s="791"/>
      <c r="W295" s="791"/>
      <c r="X295" s="791">
        <f>'[3]Detailed Summary'!$AU$56</f>
        <v>-3610456.0399853778</v>
      </c>
      <c r="Y295" s="1035"/>
      <c r="Z295" s="1035">
        <f>'[3]Detailed Summary'!$AX$56</f>
        <v>-112579.20210952556</v>
      </c>
      <c r="AA295" s="1035"/>
      <c r="AB295" s="1035">
        <f>'[3]Detailed Summary'!$BF$56</f>
        <v>-88064.535992719757</v>
      </c>
      <c r="AC295" s="1051">
        <f t="shared" si="277"/>
        <v>10483439.542311775</v>
      </c>
      <c r="AD295" s="1053">
        <f t="shared" si="275"/>
        <v>-1332460000.5379038</v>
      </c>
      <c r="AE295" s="30"/>
      <c r="AF295" s="30"/>
      <c r="AG295" s="30"/>
      <c r="AH295" s="30"/>
      <c r="AI295" s="120"/>
    </row>
    <row r="296" spans="1:35" ht="15.6" x14ac:dyDescent="0.3">
      <c r="A296" s="43" t="s">
        <v>373</v>
      </c>
      <c r="B296" s="68" t="s">
        <v>347</v>
      </c>
      <c r="E296" s="29">
        <v>102107.43233545836</v>
      </c>
      <c r="F296" s="52"/>
      <c r="G296" s="29">
        <f t="shared" si="278"/>
        <v>102107.43233545836</v>
      </c>
      <c r="H296" s="29"/>
      <c r="I296" s="103">
        <f t="shared" si="269"/>
        <v>102107.43233545836</v>
      </c>
      <c r="J296" s="99">
        <v>92534.864372000011</v>
      </c>
      <c r="K296" s="1035"/>
      <c r="L296" s="1035"/>
      <c r="M296" s="103"/>
      <c r="N296" s="103"/>
      <c r="O296" s="1051">
        <f t="shared" ref="O296:O318" si="279">J296-I296</f>
        <v>-9572.5679634583503</v>
      </c>
      <c r="P296" s="103"/>
      <c r="Q296" s="1035">
        <f t="shared" ref="Q296:Q319" si="280">SUM(M296:P296)</f>
        <v>-9572.5679634583503</v>
      </c>
      <c r="R296" s="791">
        <f t="shared" ref="R296:R318" si="281">G296+Q296</f>
        <v>92534.864372000011</v>
      </c>
      <c r="S296" s="791"/>
      <c r="T296" s="1035"/>
      <c r="U296" s="791"/>
      <c r="V296" s="791"/>
      <c r="W296" s="791"/>
      <c r="X296" s="791"/>
      <c r="Y296" s="1035"/>
      <c r="Z296" s="1035"/>
      <c r="AA296" s="1035"/>
      <c r="AB296" s="1035"/>
      <c r="AC296" s="1051">
        <f t="shared" si="277"/>
        <v>0</v>
      </c>
      <c r="AD296" s="1053">
        <f t="shared" ref="AD296:AD318" si="282">AC296+R296</f>
        <v>92534.864372000011</v>
      </c>
      <c r="AE296" s="30"/>
      <c r="AF296" s="30"/>
      <c r="AG296" s="30"/>
      <c r="AH296" s="30"/>
      <c r="AI296" s="30"/>
    </row>
    <row r="297" spans="1:35" ht="15.6" x14ac:dyDescent="0.3">
      <c r="A297" s="43" t="s">
        <v>373</v>
      </c>
      <c r="B297" s="38" t="s">
        <v>348</v>
      </c>
      <c r="E297" s="29">
        <v>-45114887.78622812</v>
      </c>
      <c r="F297" s="52"/>
      <c r="G297" s="29">
        <f t="shared" si="278"/>
        <v>-45114887.78622812</v>
      </c>
      <c r="H297" s="29"/>
      <c r="I297" s="103">
        <f t="shared" ref="I297:I318" si="283">SUM(G297:H297)</f>
        <v>-45114887.78622812</v>
      </c>
      <c r="J297" s="99">
        <v>-44190512.781688005</v>
      </c>
      <c r="K297" s="1035"/>
      <c r="L297" s="1035"/>
      <c r="M297" s="103"/>
      <c r="N297" s="103"/>
      <c r="O297" s="1051">
        <f t="shared" si="279"/>
        <v>924375.00454011559</v>
      </c>
      <c r="P297" s="103"/>
      <c r="Q297" s="1035">
        <f t="shared" si="280"/>
        <v>924375.00454011559</v>
      </c>
      <c r="R297" s="791">
        <f t="shared" si="281"/>
        <v>-44190512.781688005</v>
      </c>
      <c r="S297" s="791"/>
      <c r="T297" s="1035"/>
      <c r="U297" s="791"/>
      <c r="V297" s="791"/>
      <c r="W297" s="791"/>
      <c r="X297" s="791"/>
      <c r="Y297" s="1035"/>
      <c r="Z297" s="1035"/>
      <c r="AA297" s="1035"/>
      <c r="AB297" s="1035"/>
      <c r="AC297" s="1051">
        <f t="shared" si="277"/>
        <v>0</v>
      </c>
      <c r="AD297" s="1053">
        <f t="shared" si="282"/>
        <v>-44190512.781688005</v>
      </c>
      <c r="AE297" s="30"/>
      <c r="AF297" s="30"/>
      <c r="AG297" s="30"/>
      <c r="AH297" s="30"/>
      <c r="AI297" s="30"/>
    </row>
    <row r="298" spans="1:35" ht="15.6" x14ac:dyDescent="0.3">
      <c r="A298" s="43" t="s">
        <v>373</v>
      </c>
      <c r="B298" s="38" t="s">
        <v>3004</v>
      </c>
      <c r="E298" s="29">
        <v>-1594943.55</v>
      </c>
      <c r="F298" s="52"/>
      <c r="G298" s="29">
        <f t="shared" si="278"/>
        <v>-1594943.55</v>
      </c>
      <c r="H298" s="29"/>
      <c r="I298" s="103">
        <f t="shared" si="283"/>
        <v>-1594943.55</v>
      </c>
      <c r="J298" s="99">
        <v>-3000498.42</v>
      </c>
      <c r="K298" s="1035"/>
      <c r="L298" s="1035"/>
      <c r="M298" s="103"/>
      <c r="N298" s="103"/>
      <c r="O298" s="1051">
        <f t="shared" si="279"/>
        <v>-1405554.8699999999</v>
      </c>
      <c r="P298" s="103"/>
      <c r="Q298" s="1035">
        <f t="shared" si="280"/>
        <v>-1405554.8699999999</v>
      </c>
      <c r="R298" s="791">
        <f t="shared" si="281"/>
        <v>-3000498.42</v>
      </c>
      <c r="S298" s="791"/>
      <c r="T298" s="1035"/>
      <c r="U298" s="791"/>
      <c r="V298" s="791"/>
      <c r="W298" s="791"/>
      <c r="X298" s="791"/>
      <c r="Y298" s="1035"/>
      <c r="Z298" s="1035"/>
      <c r="AA298" s="1035"/>
      <c r="AB298" s="1035"/>
      <c r="AC298" s="1051">
        <f t="shared" si="277"/>
        <v>0</v>
      </c>
      <c r="AD298" s="1053">
        <f t="shared" si="282"/>
        <v>-3000498.42</v>
      </c>
      <c r="AE298" s="30"/>
      <c r="AF298" s="30"/>
      <c r="AG298" s="30"/>
      <c r="AH298" s="30"/>
      <c r="AI298" s="120"/>
    </row>
    <row r="299" spans="1:35" ht="15.6" x14ac:dyDescent="0.3">
      <c r="A299" s="43" t="s">
        <v>373</v>
      </c>
      <c r="B299" s="68" t="s">
        <v>349</v>
      </c>
      <c r="E299" s="29">
        <v>685437.18165066675</v>
      </c>
      <c r="F299" s="52"/>
      <c r="G299" s="29">
        <f t="shared" si="278"/>
        <v>685437.18165066675</v>
      </c>
      <c r="H299" s="29"/>
      <c r="I299" s="103">
        <f t="shared" si="283"/>
        <v>685437.18165066675</v>
      </c>
      <c r="J299" s="99">
        <v>661984.84896099998</v>
      </c>
      <c r="K299" s="1035"/>
      <c r="L299" s="1035"/>
      <c r="M299" s="103"/>
      <c r="N299" s="103"/>
      <c r="O299" s="1051">
        <f t="shared" si="279"/>
        <v>-23452.332689666771</v>
      </c>
      <c r="P299" s="103"/>
      <c r="Q299" s="1035">
        <f t="shared" si="280"/>
        <v>-23452.332689666771</v>
      </c>
      <c r="R299" s="791">
        <f t="shared" si="281"/>
        <v>661984.84896099998</v>
      </c>
      <c r="S299" s="791"/>
      <c r="T299" s="1035"/>
      <c r="U299" s="791"/>
      <c r="V299" s="791"/>
      <c r="W299" s="791"/>
      <c r="X299" s="791"/>
      <c r="Y299" s="1035"/>
      <c r="Z299" s="1035"/>
      <c r="AA299" s="1035"/>
      <c r="AB299" s="1035"/>
      <c r="AC299" s="1051">
        <f t="shared" si="277"/>
        <v>0</v>
      </c>
      <c r="AD299" s="1053">
        <f t="shared" si="282"/>
        <v>661984.84896099998</v>
      </c>
      <c r="AE299" s="30"/>
      <c r="AF299" s="30"/>
      <c r="AG299" s="30"/>
      <c r="AH299" s="30"/>
      <c r="AI299" s="30"/>
    </row>
    <row r="300" spans="1:35" ht="14.45" x14ac:dyDescent="0.3">
      <c r="A300" s="43" t="s">
        <v>373</v>
      </c>
      <c r="B300" s="68" t="s">
        <v>350</v>
      </c>
      <c r="E300" s="29">
        <v>-1029888.5287499996</v>
      </c>
      <c r="F300" s="102"/>
      <c r="G300" s="29">
        <f t="shared" si="278"/>
        <v>-1029888.5287499996</v>
      </c>
      <c r="H300" s="29"/>
      <c r="I300" s="103">
        <f t="shared" si="283"/>
        <v>-1029888.5287499996</v>
      </c>
      <c r="J300" s="99">
        <v>-308479.03999999998</v>
      </c>
      <c r="K300" s="1035"/>
      <c r="L300" s="1035"/>
      <c r="M300" s="103"/>
      <c r="N300" s="103"/>
      <c r="O300" s="1051">
        <f t="shared" si="279"/>
        <v>721409.48874999955</v>
      </c>
      <c r="P300" s="103"/>
      <c r="Q300" s="1035">
        <f t="shared" si="280"/>
        <v>721409.48874999955</v>
      </c>
      <c r="R300" s="791">
        <f t="shared" si="281"/>
        <v>-308479.04000000004</v>
      </c>
      <c r="S300" s="791"/>
      <c r="T300" s="1035"/>
      <c r="U300" s="791"/>
      <c r="V300" s="791"/>
      <c r="W300" s="791"/>
      <c r="X300" s="791"/>
      <c r="Y300" s="1035"/>
      <c r="Z300" s="1035"/>
      <c r="AA300" s="1035"/>
      <c r="AB300" s="1035"/>
      <c r="AC300" s="1051">
        <f t="shared" si="277"/>
        <v>0</v>
      </c>
      <c r="AD300" s="1053">
        <f t="shared" si="282"/>
        <v>-308479.04000000004</v>
      </c>
      <c r="AE300" s="30"/>
      <c r="AF300" s="30"/>
      <c r="AG300" s="30"/>
      <c r="AH300" s="30"/>
      <c r="AI300" s="120"/>
    </row>
    <row r="301" spans="1:35" ht="14.45" x14ac:dyDescent="0.3">
      <c r="A301" s="43" t="s">
        <v>373</v>
      </c>
      <c r="B301" s="68" t="s">
        <v>351</v>
      </c>
      <c r="E301" s="29">
        <v>-127651.84291666666</v>
      </c>
      <c r="F301" s="102"/>
      <c r="G301" s="29">
        <f t="shared" si="278"/>
        <v>-127651.84291666666</v>
      </c>
      <c r="H301" s="29"/>
      <c r="I301" s="103">
        <f t="shared" si="283"/>
        <v>-127651.84291666666</v>
      </c>
      <c r="J301" s="99">
        <v>-78555.81</v>
      </c>
      <c r="K301" s="1035"/>
      <c r="L301" s="1035"/>
      <c r="M301" s="103"/>
      <c r="N301" s="103"/>
      <c r="O301" s="1051">
        <f t="shared" si="279"/>
        <v>49096.032916666663</v>
      </c>
      <c r="P301" s="103"/>
      <c r="Q301" s="1035">
        <f t="shared" si="280"/>
        <v>49096.032916666663</v>
      </c>
      <c r="R301" s="791">
        <f t="shared" si="281"/>
        <v>-78555.81</v>
      </c>
      <c r="S301" s="791"/>
      <c r="T301" s="1035"/>
      <c r="U301" s="791"/>
      <c r="V301" s="791"/>
      <c r="W301" s="791"/>
      <c r="X301" s="791"/>
      <c r="Y301" s="1035"/>
      <c r="Z301" s="1035"/>
      <c r="AA301" s="1035"/>
      <c r="AB301" s="1035"/>
      <c r="AC301" s="1051">
        <f t="shared" si="277"/>
        <v>0</v>
      </c>
      <c r="AD301" s="1053">
        <f t="shared" si="282"/>
        <v>-78555.81</v>
      </c>
      <c r="AE301" s="30"/>
      <c r="AF301" s="30"/>
      <c r="AG301" s="30"/>
      <c r="AH301" s="30"/>
      <c r="AI301" s="120"/>
    </row>
    <row r="302" spans="1:35" ht="14.45" x14ac:dyDescent="0.3">
      <c r="A302" s="43" t="s">
        <v>373</v>
      </c>
      <c r="B302" s="68" t="s">
        <v>352</v>
      </c>
      <c r="E302" s="29">
        <v>-6140522.9679166665</v>
      </c>
      <c r="F302" s="102"/>
      <c r="G302" s="29">
        <f t="shared" si="278"/>
        <v>-6140522.9679166665</v>
      </c>
      <c r="H302" s="29"/>
      <c r="I302" s="103">
        <f t="shared" si="283"/>
        <v>-6140522.9679166665</v>
      </c>
      <c r="J302" s="99">
        <v>-5453010.3300000001</v>
      </c>
      <c r="K302" s="1035"/>
      <c r="L302" s="1035"/>
      <c r="M302" s="103"/>
      <c r="N302" s="103"/>
      <c r="O302" s="1051">
        <f t="shared" si="279"/>
        <v>687512.63791666646</v>
      </c>
      <c r="P302" s="103"/>
      <c r="Q302" s="1035">
        <f t="shared" si="280"/>
        <v>687512.63791666646</v>
      </c>
      <c r="R302" s="791">
        <f t="shared" si="281"/>
        <v>-5453010.3300000001</v>
      </c>
      <c r="S302" s="791"/>
      <c r="T302" s="1035"/>
      <c r="U302" s="791"/>
      <c r="V302" s="791"/>
      <c r="W302" s="791"/>
      <c r="X302" s="791"/>
      <c r="Y302" s="1035"/>
      <c r="Z302" s="1035"/>
      <c r="AA302" s="1035"/>
      <c r="AB302" s="1035"/>
      <c r="AC302" s="1051">
        <f t="shared" si="277"/>
        <v>0</v>
      </c>
      <c r="AD302" s="1053">
        <f t="shared" si="282"/>
        <v>-5453010.3300000001</v>
      </c>
      <c r="AE302" s="30"/>
      <c r="AF302" s="30"/>
      <c r="AG302" s="30"/>
      <c r="AH302" s="30"/>
      <c r="AI302" s="120"/>
    </row>
    <row r="303" spans="1:35" ht="14.45" x14ac:dyDescent="0.3">
      <c r="A303" s="43" t="s">
        <v>373</v>
      </c>
      <c r="B303" s="68" t="s">
        <v>353</v>
      </c>
      <c r="E303" s="29">
        <v>-2425958.7000000002</v>
      </c>
      <c r="F303" s="102"/>
      <c r="G303" s="29">
        <f t="shared" si="278"/>
        <v>-2425958.7000000002</v>
      </c>
      <c r="H303" s="29"/>
      <c r="I303" s="103">
        <f t="shared" si="283"/>
        <v>-2425958.7000000002</v>
      </c>
      <c r="J303" s="99">
        <v>-1951314.18</v>
      </c>
      <c r="K303" s="1035"/>
      <c r="L303" s="1035"/>
      <c r="M303" s="103"/>
      <c r="N303" s="103"/>
      <c r="O303" s="1051">
        <f t="shared" si="279"/>
        <v>474644.52000000025</v>
      </c>
      <c r="P303" s="103"/>
      <c r="Q303" s="1035">
        <f t="shared" si="280"/>
        <v>474644.52000000025</v>
      </c>
      <c r="R303" s="791">
        <f t="shared" si="281"/>
        <v>-1951314.18</v>
      </c>
      <c r="S303" s="791"/>
      <c r="T303" s="1035">
        <f>'[7]RB-IS by FERC'!$E$61</f>
        <v>791073.62279960723</v>
      </c>
      <c r="U303" s="791"/>
      <c r="V303" s="791"/>
      <c r="W303" s="791"/>
      <c r="X303" s="791"/>
      <c r="Y303" s="1035"/>
      <c r="Z303" s="1035"/>
      <c r="AA303" s="1035"/>
      <c r="AB303" s="1035"/>
      <c r="AC303" s="1051">
        <f t="shared" si="277"/>
        <v>791073.62279960723</v>
      </c>
      <c r="AD303" s="1053">
        <f t="shared" si="282"/>
        <v>-1160240.5572003927</v>
      </c>
      <c r="AE303" s="30"/>
      <c r="AF303" s="30"/>
      <c r="AG303" s="30"/>
      <c r="AH303" s="30"/>
      <c r="AI303" s="120"/>
    </row>
    <row r="304" spans="1:35" ht="14.45" x14ac:dyDescent="0.3">
      <c r="A304" s="43" t="s">
        <v>373</v>
      </c>
      <c r="B304" s="68" t="s">
        <v>354</v>
      </c>
      <c r="E304" s="29">
        <v>0</v>
      </c>
      <c r="F304" s="102"/>
      <c r="G304" s="29">
        <f t="shared" si="278"/>
        <v>0</v>
      </c>
      <c r="H304" s="29"/>
      <c r="I304" s="103">
        <f t="shared" si="283"/>
        <v>0</v>
      </c>
      <c r="J304" s="99">
        <v>0</v>
      </c>
      <c r="K304" s="1035"/>
      <c r="L304" s="1035"/>
      <c r="M304" s="103"/>
      <c r="N304" s="103"/>
      <c r="O304" s="1051">
        <f t="shared" si="279"/>
        <v>0</v>
      </c>
      <c r="P304" s="103"/>
      <c r="Q304" s="1035">
        <f t="shared" si="280"/>
        <v>0</v>
      </c>
      <c r="R304" s="791">
        <f t="shared" si="281"/>
        <v>0</v>
      </c>
      <c r="S304" s="791"/>
      <c r="T304" s="1035"/>
      <c r="U304" s="791"/>
      <c r="V304" s="791"/>
      <c r="W304" s="791"/>
      <c r="X304" s="791"/>
      <c r="Y304" s="1035"/>
      <c r="Z304" s="1035"/>
      <c r="AA304" s="1035"/>
      <c r="AB304" s="1035"/>
      <c r="AC304" s="1051">
        <f t="shared" si="277"/>
        <v>0</v>
      </c>
      <c r="AD304" s="1053">
        <f t="shared" si="282"/>
        <v>0</v>
      </c>
      <c r="AE304" s="30"/>
      <c r="AF304" s="30"/>
      <c r="AG304" s="30"/>
      <c r="AH304" s="30"/>
      <c r="AI304" s="120"/>
    </row>
    <row r="305" spans="1:35" ht="14.45" x14ac:dyDescent="0.3">
      <c r="A305" s="43" t="s">
        <v>373</v>
      </c>
      <c r="B305" s="68" t="s">
        <v>355</v>
      </c>
      <c r="E305" s="29">
        <v>9441810.0512500014</v>
      </c>
      <c r="F305" s="102"/>
      <c r="G305" s="29">
        <f t="shared" si="278"/>
        <v>9441810.0512500014</v>
      </c>
      <c r="H305" s="29"/>
      <c r="I305" s="103">
        <f t="shared" si="283"/>
        <v>9441810.0512500014</v>
      </c>
      <c r="J305" s="99">
        <v>10862126.380000001</v>
      </c>
      <c r="K305" s="1035"/>
      <c r="L305" s="1035"/>
      <c r="M305" s="103"/>
      <c r="N305" s="103"/>
      <c r="O305" s="1051">
        <f t="shared" si="279"/>
        <v>1420316.3287499994</v>
      </c>
      <c r="P305" s="103"/>
      <c r="Q305" s="1035">
        <f t="shared" si="280"/>
        <v>1420316.3287499994</v>
      </c>
      <c r="R305" s="791">
        <f t="shared" si="281"/>
        <v>10862126.380000001</v>
      </c>
      <c r="S305" s="791"/>
      <c r="T305" s="1035"/>
      <c r="U305" s="791"/>
      <c r="V305" s="791"/>
      <c r="W305" s="791"/>
      <c r="X305" s="791"/>
      <c r="Y305" s="1035"/>
      <c r="Z305" s="1035"/>
      <c r="AA305" s="1035"/>
      <c r="AB305" s="1035"/>
      <c r="AC305" s="1051">
        <f t="shared" si="277"/>
        <v>0</v>
      </c>
      <c r="AD305" s="1053">
        <f t="shared" si="282"/>
        <v>10862126.380000001</v>
      </c>
      <c r="AE305" s="30"/>
      <c r="AF305" s="30"/>
      <c r="AG305" s="30"/>
      <c r="AH305" s="30"/>
      <c r="AI305" s="120"/>
    </row>
    <row r="306" spans="1:35" ht="15.6" x14ac:dyDescent="0.3">
      <c r="A306" s="43" t="s">
        <v>373</v>
      </c>
      <c r="B306" s="39" t="s">
        <v>356</v>
      </c>
      <c r="E306" s="29">
        <v>18895.320249958335</v>
      </c>
      <c r="F306" s="52"/>
      <c r="G306" s="29">
        <f t="shared" si="278"/>
        <v>18895.320249958335</v>
      </c>
      <c r="H306" s="29"/>
      <c r="I306" s="103">
        <f t="shared" si="283"/>
        <v>18895.320249958335</v>
      </c>
      <c r="J306" s="99">
        <v>13144.586053000001</v>
      </c>
      <c r="K306" s="1035"/>
      <c r="L306" s="1035"/>
      <c r="M306" s="103"/>
      <c r="N306" s="103"/>
      <c r="O306" s="1051">
        <f t="shared" si="279"/>
        <v>-5750.734196958334</v>
      </c>
      <c r="P306" s="103"/>
      <c r="Q306" s="1035">
        <f t="shared" si="280"/>
        <v>-5750.734196958334</v>
      </c>
      <c r="R306" s="791">
        <f t="shared" si="281"/>
        <v>13144.586053000001</v>
      </c>
      <c r="S306" s="791"/>
      <c r="T306" s="1035"/>
      <c r="U306" s="791"/>
      <c r="V306" s="791"/>
      <c r="W306" s="791"/>
      <c r="X306" s="791"/>
      <c r="Y306" s="1035"/>
      <c r="Z306" s="1035"/>
      <c r="AA306" s="1035"/>
      <c r="AB306" s="1035"/>
      <c r="AC306" s="1051">
        <f t="shared" si="277"/>
        <v>0</v>
      </c>
      <c r="AD306" s="1053">
        <f t="shared" si="282"/>
        <v>13144.586053000001</v>
      </c>
      <c r="AE306" s="30"/>
      <c r="AF306" s="30"/>
      <c r="AG306" s="30"/>
      <c r="AH306" s="30"/>
      <c r="AI306" s="30"/>
    </row>
    <row r="307" spans="1:35" ht="14.45" x14ac:dyDescent="0.3">
      <c r="A307" s="43" t="s">
        <v>373</v>
      </c>
      <c r="B307" s="68" t="s">
        <v>357</v>
      </c>
      <c r="E307" s="29">
        <v>-923787.87875000015</v>
      </c>
      <c r="F307" s="102"/>
      <c r="G307" s="29">
        <f t="shared" si="278"/>
        <v>-923787.87875000015</v>
      </c>
      <c r="H307" s="29"/>
      <c r="I307" s="103">
        <f t="shared" si="283"/>
        <v>-923787.87875000015</v>
      </c>
      <c r="J307" s="99">
        <v>-530083.09</v>
      </c>
      <c r="K307" s="1035"/>
      <c r="L307" s="1035"/>
      <c r="M307" s="103"/>
      <c r="N307" s="103"/>
      <c r="O307" s="1051">
        <f t="shared" si="279"/>
        <v>393704.78875000018</v>
      </c>
      <c r="P307" s="103"/>
      <c r="Q307" s="1035">
        <f t="shared" si="280"/>
        <v>393704.78875000018</v>
      </c>
      <c r="R307" s="791">
        <f t="shared" si="281"/>
        <v>-530083.09</v>
      </c>
      <c r="S307" s="791"/>
      <c r="T307" s="1035"/>
      <c r="U307" s="791"/>
      <c r="V307" s="791"/>
      <c r="W307" s="791"/>
      <c r="X307" s="791"/>
      <c r="Y307" s="1035"/>
      <c r="Z307" s="1035"/>
      <c r="AA307" s="1035"/>
      <c r="AB307" s="1035"/>
      <c r="AC307" s="1051">
        <f t="shared" si="277"/>
        <v>0</v>
      </c>
      <c r="AD307" s="1053">
        <f t="shared" si="282"/>
        <v>-530083.09</v>
      </c>
      <c r="AE307" s="30"/>
      <c r="AF307" s="30"/>
      <c r="AG307" s="30"/>
      <c r="AH307" s="30"/>
      <c r="AI307" s="30"/>
    </row>
    <row r="308" spans="1:35" ht="14.45" x14ac:dyDescent="0.3">
      <c r="A308" s="43" t="s">
        <v>373</v>
      </c>
      <c r="B308" s="68" t="s">
        <v>358</v>
      </c>
      <c r="E308" s="29">
        <v>-6959704.9899999993</v>
      </c>
      <c r="F308" s="102"/>
      <c r="G308" s="29">
        <f t="shared" si="278"/>
        <v>-6959704.9899999993</v>
      </c>
      <c r="H308" s="29"/>
      <c r="I308" s="103">
        <f t="shared" si="283"/>
        <v>-6959704.9899999993</v>
      </c>
      <c r="J308" s="99">
        <v>-6656774.5300000003</v>
      </c>
      <c r="K308" s="1035"/>
      <c r="L308" s="1035"/>
      <c r="M308" s="103"/>
      <c r="N308" s="103"/>
      <c r="O308" s="1051">
        <f t="shared" si="279"/>
        <v>302930.45999999903</v>
      </c>
      <c r="P308" s="103"/>
      <c r="Q308" s="1035">
        <f t="shared" si="280"/>
        <v>302930.45999999903</v>
      </c>
      <c r="R308" s="791">
        <f t="shared" si="281"/>
        <v>-6656774.5300000003</v>
      </c>
      <c r="S308" s="791"/>
      <c r="T308" s="1035">
        <f>'[7]RB-IS by FERC'!$E$20</f>
        <v>1133184.5791728823</v>
      </c>
      <c r="U308" s="791"/>
      <c r="V308" s="791"/>
      <c r="W308" s="791"/>
      <c r="X308" s="791"/>
      <c r="Y308" s="1035"/>
      <c r="Z308" s="1035"/>
      <c r="AA308" s="1035"/>
      <c r="AB308" s="1035"/>
      <c r="AC308" s="1051">
        <f t="shared" si="277"/>
        <v>1133184.5791728823</v>
      </c>
      <c r="AD308" s="1053">
        <f t="shared" si="282"/>
        <v>-5523589.950827118</v>
      </c>
      <c r="AE308" s="30"/>
      <c r="AF308" s="30"/>
      <c r="AG308" s="30"/>
      <c r="AH308" s="30"/>
      <c r="AI308" s="30"/>
    </row>
    <row r="309" spans="1:35" ht="14.45" x14ac:dyDescent="0.3">
      <c r="A309" s="43" t="s">
        <v>373</v>
      </c>
      <c r="B309" s="68" t="s">
        <v>359</v>
      </c>
      <c r="E309" s="29">
        <v>-12495445.210833333</v>
      </c>
      <c r="F309" s="102"/>
      <c r="G309" s="29">
        <f t="shared" si="278"/>
        <v>-12495445.210833333</v>
      </c>
      <c r="H309" s="29"/>
      <c r="I309" s="103">
        <f t="shared" si="283"/>
        <v>-12495445.210833333</v>
      </c>
      <c r="J309" s="99">
        <v>-12218448.32</v>
      </c>
      <c r="K309" s="1035"/>
      <c r="L309" s="1035"/>
      <c r="M309" s="103"/>
      <c r="N309" s="103"/>
      <c r="O309" s="1051">
        <f t="shared" si="279"/>
        <v>276996.89083333313</v>
      </c>
      <c r="P309" s="103"/>
      <c r="Q309" s="1035">
        <f t="shared" si="280"/>
        <v>276996.89083333313</v>
      </c>
      <c r="R309" s="791">
        <f t="shared" si="281"/>
        <v>-12218448.32</v>
      </c>
      <c r="S309" s="791"/>
      <c r="T309" s="1035">
        <f>'[7]RB-IS by FERC'!$E$24</f>
        <v>1292652.1404874623</v>
      </c>
      <c r="U309" s="791"/>
      <c r="V309" s="791"/>
      <c r="W309" s="791"/>
      <c r="X309" s="791"/>
      <c r="Y309" s="1035"/>
      <c r="Z309" s="1035"/>
      <c r="AA309" s="1035"/>
      <c r="AB309" s="1035"/>
      <c r="AC309" s="1051">
        <f t="shared" si="277"/>
        <v>1292652.1404874623</v>
      </c>
      <c r="AD309" s="1053">
        <f t="shared" si="282"/>
        <v>-10925796.179512538</v>
      </c>
      <c r="AE309" s="30"/>
      <c r="AF309" s="30"/>
      <c r="AG309" s="30"/>
      <c r="AH309" s="30"/>
      <c r="AI309" s="30"/>
    </row>
    <row r="310" spans="1:35" ht="14.45" x14ac:dyDescent="0.3">
      <c r="A310" s="43" t="s">
        <v>373</v>
      </c>
      <c r="B310" s="68" t="s">
        <v>360</v>
      </c>
      <c r="E310" s="29">
        <v>-4607112.3</v>
      </c>
      <c r="F310" s="102"/>
      <c r="G310" s="29">
        <f t="shared" si="278"/>
        <v>-4607112.3</v>
      </c>
      <c r="H310" s="29"/>
      <c r="I310" s="103">
        <f t="shared" si="283"/>
        <v>-4607112.3</v>
      </c>
      <c r="J310" s="99">
        <v>-4534933.2</v>
      </c>
      <c r="K310" s="1035"/>
      <c r="L310" s="1035"/>
      <c r="M310" s="29"/>
      <c r="N310" s="103"/>
      <c r="O310" s="1051">
        <f t="shared" si="279"/>
        <v>72179.099999999627</v>
      </c>
      <c r="P310" s="103"/>
      <c r="Q310" s="1035">
        <f t="shared" si="280"/>
        <v>72179.099999999627</v>
      </c>
      <c r="R310" s="791">
        <f t="shared" si="281"/>
        <v>-4534933.2</v>
      </c>
      <c r="S310" s="791"/>
      <c r="T310" s="1035">
        <f>'[7]RB-IS by FERC'!$E$40</f>
        <v>537333.32524358993</v>
      </c>
      <c r="U310" s="791"/>
      <c r="V310" s="791"/>
      <c r="W310" s="791"/>
      <c r="X310" s="791"/>
      <c r="Y310" s="1035"/>
      <c r="Z310" s="1035"/>
      <c r="AA310" s="1035"/>
      <c r="AB310" s="1035"/>
      <c r="AC310" s="1051">
        <f t="shared" si="277"/>
        <v>537333.32524358993</v>
      </c>
      <c r="AD310" s="1053">
        <f t="shared" si="282"/>
        <v>-3997599.8747564103</v>
      </c>
      <c r="AE310" s="30"/>
      <c r="AF310" s="30"/>
      <c r="AG310" s="30"/>
      <c r="AH310" s="30"/>
      <c r="AI310" s="30"/>
    </row>
    <row r="311" spans="1:35" ht="14.45" x14ac:dyDescent="0.3">
      <c r="A311" s="43" t="s">
        <v>373</v>
      </c>
      <c r="B311" s="68" t="s">
        <v>361</v>
      </c>
      <c r="E311" s="29">
        <v>0</v>
      </c>
      <c r="F311" s="102"/>
      <c r="G311" s="29">
        <f t="shared" si="278"/>
        <v>0</v>
      </c>
      <c r="H311" s="29"/>
      <c r="I311" s="103">
        <f t="shared" si="283"/>
        <v>0</v>
      </c>
      <c r="J311" s="99">
        <v>0</v>
      </c>
      <c r="K311" s="1035"/>
      <c r="L311" s="1035"/>
      <c r="M311" s="29"/>
      <c r="N311" s="103"/>
      <c r="O311" s="1051">
        <f t="shared" si="279"/>
        <v>0</v>
      </c>
      <c r="P311" s="103"/>
      <c r="Q311" s="1035">
        <f t="shared" si="280"/>
        <v>0</v>
      </c>
      <c r="R311" s="791">
        <f t="shared" si="281"/>
        <v>0</v>
      </c>
      <c r="S311" s="791"/>
      <c r="T311" s="1035"/>
      <c r="U311" s="791"/>
      <c r="V311" s="791"/>
      <c r="W311" s="791"/>
      <c r="X311" s="791"/>
      <c r="Y311" s="1035"/>
      <c r="Z311" s="1035"/>
      <c r="AA311" s="1035"/>
      <c r="AB311" s="1035"/>
      <c r="AC311" s="1051">
        <f t="shared" si="277"/>
        <v>0</v>
      </c>
      <c r="AD311" s="1053">
        <f t="shared" si="282"/>
        <v>0</v>
      </c>
      <c r="AE311" s="30"/>
      <c r="AF311" s="30"/>
      <c r="AG311" s="30"/>
      <c r="AH311" s="30"/>
      <c r="AI311" s="30"/>
    </row>
    <row r="312" spans="1:35" ht="14.45" x14ac:dyDescent="0.3">
      <c r="A312" s="43" t="s">
        <v>373</v>
      </c>
      <c r="B312" s="88" t="s">
        <v>362</v>
      </c>
      <c r="E312" s="29"/>
      <c r="F312" s="102"/>
      <c r="G312" s="29"/>
      <c r="H312" s="29"/>
      <c r="I312" s="28"/>
      <c r="J312" s="99">
        <v>0</v>
      </c>
      <c r="K312" s="1035"/>
      <c r="L312" s="1035"/>
      <c r="M312" s="29"/>
      <c r="N312" s="103"/>
      <c r="O312" s="1051">
        <f t="shared" si="279"/>
        <v>0</v>
      </c>
      <c r="P312" s="103"/>
      <c r="Q312" s="1035">
        <f t="shared" si="280"/>
        <v>0</v>
      </c>
      <c r="R312" s="791">
        <f t="shared" si="281"/>
        <v>0</v>
      </c>
      <c r="S312" s="791"/>
      <c r="T312" s="1035"/>
      <c r="U312" s="791"/>
      <c r="V312" s="791"/>
      <c r="W312" s="791"/>
      <c r="X312" s="791"/>
      <c r="Y312" s="1035"/>
      <c r="Z312" s="1035"/>
      <c r="AA312" s="1035"/>
      <c r="AB312" s="1035"/>
      <c r="AC312" s="1051">
        <f t="shared" si="277"/>
        <v>0</v>
      </c>
      <c r="AD312" s="1053">
        <f t="shared" si="282"/>
        <v>0</v>
      </c>
      <c r="AE312" s="30"/>
      <c r="AF312" s="30"/>
      <c r="AG312" s="30"/>
      <c r="AH312" s="30"/>
      <c r="AI312" s="30"/>
    </row>
    <row r="313" spans="1:35" ht="14.45" x14ac:dyDescent="0.3">
      <c r="A313" s="43" t="s">
        <v>373</v>
      </c>
      <c r="B313" s="68" t="s">
        <v>363</v>
      </c>
      <c r="E313" s="29">
        <v>0</v>
      </c>
      <c r="F313" s="102"/>
      <c r="G313" s="29">
        <f>SUM(E313:F313)</f>
        <v>0</v>
      </c>
      <c r="H313" s="29"/>
      <c r="I313" s="103">
        <f t="shared" si="283"/>
        <v>0</v>
      </c>
      <c r="J313" s="99">
        <v>0</v>
      </c>
      <c r="K313" s="1035"/>
      <c r="L313" s="1035"/>
      <c r="M313" s="29"/>
      <c r="N313" s="103"/>
      <c r="O313" s="1051">
        <f t="shared" si="279"/>
        <v>0</v>
      </c>
      <c r="P313" s="103"/>
      <c r="Q313" s="1035">
        <f t="shared" si="280"/>
        <v>0</v>
      </c>
      <c r="R313" s="791">
        <f t="shared" si="281"/>
        <v>0</v>
      </c>
      <c r="S313" s="791"/>
      <c r="T313" s="1035"/>
      <c r="U313" s="791"/>
      <c r="V313" s="791"/>
      <c r="W313" s="791"/>
      <c r="X313" s="791"/>
      <c r="Y313" s="1035"/>
      <c r="Z313" s="1035"/>
      <c r="AA313" s="1035"/>
      <c r="AB313" s="1035"/>
      <c r="AC313" s="1051">
        <f t="shared" si="277"/>
        <v>0</v>
      </c>
      <c r="AD313" s="1053">
        <f t="shared" si="282"/>
        <v>0</v>
      </c>
      <c r="AE313" s="30"/>
      <c r="AF313" s="30"/>
      <c r="AG313" s="30"/>
      <c r="AH313" s="30"/>
      <c r="AI313" s="30"/>
    </row>
    <row r="314" spans="1:35" ht="14.45" x14ac:dyDescent="0.3">
      <c r="A314" s="43" t="s">
        <v>373</v>
      </c>
      <c r="B314" s="68" t="s">
        <v>364</v>
      </c>
      <c r="E314" s="683">
        <v>4.791666666666667E-2</v>
      </c>
      <c r="F314" s="102"/>
      <c r="G314" s="30">
        <f>SUM(E314:F314)</f>
        <v>4.791666666666667E-2</v>
      </c>
      <c r="H314" s="30"/>
      <c r="I314" s="103">
        <f t="shared" si="283"/>
        <v>4.791666666666667E-2</v>
      </c>
      <c r="J314" s="99">
        <v>0</v>
      </c>
      <c r="K314" s="1035"/>
      <c r="L314" s="1035"/>
      <c r="M314" s="30"/>
      <c r="N314" s="103"/>
      <c r="O314" s="1051">
        <f t="shared" si="279"/>
        <v>-4.791666666666667E-2</v>
      </c>
      <c r="P314" s="103"/>
      <c r="Q314" s="1035">
        <f t="shared" si="280"/>
        <v>-4.791666666666667E-2</v>
      </c>
      <c r="R314" s="791">
        <f t="shared" si="281"/>
        <v>0</v>
      </c>
      <c r="S314" s="791"/>
      <c r="T314" s="1035"/>
      <c r="U314" s="791"/>
      <c r="V314" s="791"/>
      <c r="W314" s="791"/>
      <c r="X314" s="791"/>
      <c r="Y314" s="1035"/>
      <c r="Z314" s="1035"/>
      <c r="AA314" s="1035"/>
      <c r="AB314" s="1035"/>
      <c r="AC314" s="1051">
        <f t="shared" si="277"/>
        <v>0</v>
      </c>
      <c r="AD314" s="1053">
        <f t="shared" si="282"/>
        <v>0</v>
      </c>
      <c r="AE314" s="30"/>
      <c r="AF314" s="30"/>
      <c r="AG314" s="30"/>
      <c r="AH314" s="30"/>
      <c r="AI314" s="30"/>
    </row>
    <row r="315" spans="1:35" ht="14.45" x14ac:dyDescent="0.3">
      <c r="A315" s="43"/>
      <c r="B315" s="68" t="s">
        <v>11494</v>
      </c>
      <c r="E315" s="683"/>
      <c r="F315" s="102"/>
      <c r="G315" s="30"/>
      <c r="H315" s="30"/>
      <c r="I315" s="103"/>
      <c r="J315" s="1035"/>
      <c r="K315" s="1035"/>
      <c r="L315" s="1035"/>
      <c r="M315" s="30"/>
      <c r="N315" s="103"/>
      <c r="O315" s="1051">
        <f t="shared" si="279"/>
        <v>0</v>
      </c>
      <c r="P315" s="103"/>
      <c r="Q315" s="1035">
        <f t="shared" si="280"/>
        <v>0</v>
      </c>
      <c r="R315" s="1035">
        <f t="shared" si="281"/>
        <v>0</v>
      </c>
      <c r="S315" s="1035"/>
      <c r="T315" s="1035"/>
      <c r="U315" s="1035"/>
      <c r="V315" s="1035"/>
      <c r="W315" s="1035">
        <f>'Unprotected Tax'!L122</f>
        <v>-1548666.2388280686</v>
      </c>
      <c r="X315" s="1035"/>
      <c r="Y315" s="1035"/>
      <c r="Z315" s="1035"/>
      <c r="AA315" s="1035"/>
      <c r="AB315" s="1035"/>
      <c r="AC315" s="1051">
        <f t="shared" si="277"/>
        <v>-1548666.2388280686</v>
      </c>
      <c r="AD315" s="1053">
        <f t="shared" si="282"/>
        <v>-1548666.2388280686</v>
      </c>
      <c r="AE315" s="30"/>
      <c r="AF315" s="30"/>
      <c r="AG315" s="30"/>
      <c r="AH315" s="30"/>
      <c r="AI315" s="30"/>
    </row>
    <row r="316" spans="1:35" ht="14.45" x14ac:dyDescent="0.3">
      <c r="A316" s="43"/>
      <c r="B316" s="68" t="s">
        <v>11495</v>
      </c>
      <c r="E316" s="683"/>
      <c r="F316" s="102"/>
      <c r="G316" s="30"/>
      <c r="H316" s="30"/>
      <c r="I316" s="103"/>
      <c r="J316" s="1035"/>
      <c r="K316" s="1035"/>
      <c r="L316" s="1035"/>
      <c r="M316" s="30"/>
      <c r="N316" s="103"/>
      <c r="O316" s="1051">
        <f t="shared" si="279"/>
        <v>0</v>
      </c>
      <c r="P316" s="103"/>
      <c r="Q316" s="1035">
        <f t="shared" si="280"/>
        <v>0</v>
      </c>
      <c r="R316" s="1035">
        <f t="shared" si="281"/>
        <v>0</v>
      </c>
      <c r="S316" s="1035"/>
      <c r="T316" s="1035"/>
      <c r="U316" s="1035"/>
      <c r="V316" s="1035"/>
      <c r="W316" s="1035">
        <f>'Unprotected Tax'!L123</f>
        <v>6051852.3588280752</v>
      </c>
      <c r="X316" s="1035"/>
      <c r="Y316" s="1035"/>
      <c r="Z316" s="1035"/>
      <c r="AA316" s="1035"/>
      <c r="AB316" s="1035"/>
      <c r="AC316" s="1051">
        <f t="shared" si="277"/>
        <v>6051852.3588280752</v>
      </c>
      <c r="AD316" s="1053">
        <f t="shared" si="282"/>
        <v>6051852.3588280752</v>
      </c>
      <c r="AE316" s="30"/>
      <c r="AF316" s="30"/>
      <c r="AG316" s="30"/>
      <c r="AH316" s="30"/>
      <c r="AI316" s="30"/>
    </row>
    <row r="317" spans="1:35" ht="14.45" x14ac:dyDescent="0.3">
      <c r="A317" s="43"/>
      <c r="B317" s="55" t="s">
        <v>365</v>
      </c>
      <c r="E317" s="30"/>
      <c r="G317" s="30"/>
      <c r="H317" s="30"/>
      <c r="I317" s="28"/>
      <c r="J317" s="99"/>
      <c r="K317" s="1035"/>
      <c r="L317" s="1035"/>
      <c r="M317" s="30"/>
      <c r="N317" s="103"/>
      <c r="O317" s="1051">
        <f t="shared" si="279"/>
        <v>0</v>
      </c>
      <c r="P317" s="103"/>
      <c r="Q317" s="1035">
        <f t="shared" si="280"/>
        <v>0</v>
      </c>
      <c r="R317" s="1035">
        <f t="shared" si="281"/>
        <v>0</v>
      </c>
      <c r="S317" s="791"/>
      <c r="T317" s="1035"/>
      <c r="U317" s="791"/>
      <c r="V317" s="791"/>
      <c r="W317" s="791"/>
      <c r="X317" s="791"/>
      <c r="Y317" s="1035"/>
      <c r="Z317" s="1035"/>
      <c r="AA317" s="1035"/>
      <c r="AB317" s="1035"/>
      <c r="AC317" s="1035"/>
      <c r="AD317" s="1053">
        <f t="shared" si="282"/>
        <v>0</v>
      </c>
      <c r="AE317" s="30"/>
      <c r="AF317" s="30"/>
      <c r="AG317" s="30"/>
      <c r="AH317" s="30"/>
      <c r="AI317" s="30"/>
    </row>
    <row r="318" spans="1:35" ht="14.45" x14ac:dyDescent="0.3">
      <c r="A318" s="43" t="s">
        <v>373</v>
      </c>
      <c r="B318" s="37" t="s">
        <v>366</v>
      </c>
      <c r="E318" s="30">
        <v>145303204.96710864</v>
      </c>
      <c r="G318" s="30">
        <f>SUM(E318:F318)</f>
        <v>145303204.96710864</v>
      </c>
      <c r="H318" s="30"/>
      <c r="I318" s="103">
        <f t="shared" si="283"/>
        <v>145303204.96710864</v>
      </c>
      <c r="J318" s="99">
        <v>137375215.95577019</v>
      </c>
      <c r="K318" s="1035"/>
      <c r="L318" s="1035"/>
      <c r="M318" s="30"/>
      <c r="N318" s="103"/>
      <c r="O318" s="1051">
        <f t="shared" si="279"/>
        <v>-7927989.0113384426</v>
      </c>
      <c r="P318" s="103"/>
      <c r="Q318" s="1035">
        <f t="shared" si="280"/>
        <v>-7927989.0113384426</v>
      </c>
      <c r="R318" s="791">
        <f t="shared" si="281"/>
        <v>137375215.95577019</v>
      </c>
      <c r="S318" s="791"/>
      <c r="T318" s="1035"/>
      <c r="U318" s="791"/>
      <c r="V318" s="791"/>
      <c r="W318" s="791"/>
      <c r="X318" s="791"/>
      <c r="Y318" s="1035"/>
      <c r="Z318" s="1035"/>
      <c r="AA318" s="1035"/>
      <c r="AB318" s="1035"/>
      <c r="AC318" s="1051">
        <f>SUM(S318:AB318)</f>
        <v>0</v>
      </c>
      <c r="AD318" s="1053">
        <f t="shared" si="282"/>
        <v>137375215.95577019</v>
      </c>
      <c r="AE318" s="30"/>
      <c r="AF318" s="30"/>
      <c r="AG318" s="30"/>
      <c r="AH318" s="30"/>
      <c r="AI318" s="30"/>
    </row>
    <row r="319" spans="1:35" ht="14.45" x14ac:dyDescent="0.3">
      <c r="A319" s="43"/>
      <c r="B319" s="37" t="s">
        <v>390</v>
      </c>
      <c r="E319" s="30">
        <v>0</v>
      </c>
      <c r="G319" s="30">
        <v>0</v>
      </c>
      <c r="H319" s="30"/>
      <c r="I319" s="28">
        <f>G319+H319</f>
        <v>0</v>
      </c>
      <c r="J319" s="82">
        <v>0</v>
      </c>
      <c r="K319" s="1035"/>
      <c r="L319" s="1035"/>
      <c r="M319" s="30">
        <v>1</v>
      </c>
      <c r="N319" s="103"/>
      <c r="O319" s="99"/>
      <c r="P319" s="103"/>
      <c r="Q319" s="103">
        <f t="shared" si="280"/>
        <v>1</v>
      </c>
      <c r="R319" s="103">
        <v>2</v>
      </c>
      <c r="S319" s="103"/>
      <c r="T319" s="103">
        <v>-8</v>
      </c>
      <c r="U319" s="103"/>
      <c r="V319" s="103"/>
      <c r="W319" s="103"/>
      <c r="X319" s="103"/>
      <c r="Y319" s="103"/>
      <c r="Z319" s="103"/>
      <c r="AA319" s="103"/>
      <c r="AB319" s="103"/>
      <c r="AC319" s="87"/>
      <c r="AD319" s="1053">
        <v>2</v>
      </c>
      <c r="AE319" s="30"/>
      <c r="AF319" s="30"/>
      <c r="AG319" s="30"/>
      <c r="AH319" s="30"/>
      <c r="AI319" s="30"/>
    </row>
    <row r="320" spans="1:35" thickBot="1" x14ac:dyDescent="0.35">
      <c r="A320" s="43"/>
      <c r="B320" s="55" t="s">
        <v>367</v>
      </c>
      <c r="E320" s="56">
        <f t="shared" ref="E320:AD320" si="284">SUM(E232:E319)</f>
        <v>-1118763186.0726795</v>
      </c>
      <c r="F320" s="56">
        <f t="shared" si="284"/>
        <v>0</v>
      </c>
      <c r="G320" s="56">
        <f t="shared" si="284"/>
        <v>-1118763186.0726795</v>
      </c>
      <c r="H320" s="56"/>
      <c r="I320" s="56">
        <f t="shared" si="284"/>
        <v>-1118763186.0726795</v>
      </c>
      <c r="J320" s="56">
        <f t="shared" si="284"/>
        <v>-1118281543.2057896</v>
      </c>
      <c r="K320" s="56">
        <f t="shared" si="284"/>
        <v>0</v>
      </c>
      <c r="L320" s="56">
        <f t="shared" si="284"/>
        <v>0</v>
      </c>
      <c r="M320" s="56">
        <f t="shared" si="284"/>
        <v>4493722.8109590504</v>
      </c>
      <c r="N320" s="56">
        <f t="shared" ref="N320:P320" si="285">SUM(N232:N319)</f>
        <v>803628.57</v>
      </c>
      <c r="O320" s="56">
        <f t="shared" si="284"/>
        <v>481642.86688953824</v>
      </c>
      <c r="P320" s="56">
        <f t="shared" si="285"/>
        <v>5426976.4288256317</v>
      </c>
      <c r="Q320" s="56">
        <f t="shared" si="284"/>
        <v>11205970.676674224</v>
      </c>
      <c r="R320" s="56">
        <f t="shared" si="284"/>
        <v>-1107557214.3960049</v>
      </c>
      <c r="S320" s="56">
        <f t="shared" si="284"/>
        <v>980694.34861275041</v>
      </c>
      <c r="T320" s="56">
        <f t="shared" ref="T320" si="286">SUM(T232:T319)</f>
        <v>-23391892.181063179</v>
      </c>
      <c r="U320" s="56">
        <f t="shared" si="284"/>
        <v>5740458.6721855821</v>
      </c>
      <c r="V320" s="56">
        <f t="shared" si="284"/>
        <v>0</v>
      </c>
      <c r="W320" s="56">
        <f t="shared" si="284"/>
        <v>4503186.1200000066</v>
      </c>
      <c r="X320" s="56">
        <f t="shared" si="284"/>
        <v>13241501.701999202</v>
      </c>
      <c r="Y320" s="56">
        <f t="shared" si="284"/>
        <v>0</v>
      </c>
      <c r="Z320" s="56">
        <f t="shared" si="284"/>
        <v>-112579.20210952556</v>
      </c>
      <c r="AA320" s="56">
        <f t="shared" si="284"/>
        <v>-370698.04012167035</v>
      </c>
      <c r="AB320" s="56">
        <f t="shared" si="284"/>
        <v>-88064.535992719757</v>
      </c>
      <c r="AC320" s="56">
        <f t="shared" si="284"/>
        <v>502614.88351044618</v>
      </c>
      <c r="AD320" s="56">
        <f t="shared" si="284"/>
        <v>-1107054599.5124946</v>
      </c>
      <c r="AE320" s="27"/>
      <c r="AF320" s="27"/>
      <c r="AG320" s="27"/>
      <c r="AH320" s="27"/>
      <c r="AI320" s="27"/>
    </row>
    <row r="321" spans="1:35" thickTop="1" x14ac:dyDescent="0.3">
      <c r="E321" s="36"/>
      <c r="G321" s="36"/>
      <c r="H321" s="36"/>
      <c r="I321" s="36"/>
      <c r="J321" s="36"/>
      <c r="K321" s="103"/>
      <c r="L321" s="103"/>
      <c r="M321" s="103"/>
      <c r="N321" s="44"/>
      <c r="O321" s="36"/>
      <c r="P321" s="44"/>
      <c r="Q321" s="103"/>
      <c r="R321" s="103"/>
      <c r="S321" s="103"/>
      <c r="T321" s="103"/>
      <c r="U321" s="103"/>
      <c r="V321" s="103"/>
      <c r="W321" s="103"/>
      <c r="X321" s="103"/>
      <c r="Y321" s="103"/>
      <c r="Z321" s="103"/>
      <c r="AA321" s="103"/>
      <c r="AB321" s="103"/>
      <c r="AC321" s="103">
        <v>8</v>
      </c>
      <c r="AD321" s="27">
        <v>8</v>
      </c>
      <c r="AE321" s="27"/>
      <c r="AF321" s="27"/>
      <c r="AG321" s="27"/>
      <c r="AH321" s="27"/>
      <c r="AI321" s="27"/>
    </row>
    <row r="322" spans="1:35" ht="14.45" x14ac:dyDescent="0.3">
      <c r="B322" s="22" t="s">
        <v>370</v>
      </c>
      <c r="E322" s="36">
        <f t="shared" ref="E322:AD322" si="287">+E320+E228</f>
        <v>5208944278.0658665</v>
      </c>
      <c r="F322" s="103">
        <f t="shared" si="287"/>
        <v>-165772.07409998775</v>
      </c>
      <c r="G322" s="36">
        <f t="shared" si="287"/>
        <v>5208778505.9917679</v>
      </c>
      <c r="H322" s="103"/>
      <c r="I322" s="103">
        <f>+I320+I228</f>
        <v>5208778505.9917679</v>
      </c>
      <c r="J322" s="103">
        <f t="shared" si="287"/>
        <v>5391596747.7348194</v>
      </c>
      <c r="K322" s="103">
        <f t="shared" si="287"/>
        <v>-5598243.1280500004</v>
      </c>
      <c r="L322" s="103">
        <f t="shared" si="287"/>
        <v>-15719242.717838001</v>
      </c>
      <c r="M322" s="103">
        <f t="shared" si="287"/>
        <v>-16904953.388309948</v>
      </c>
      <c r="N322" s="103">
        <f t="shared" ref="N322:P322" si="288">+N320+N228</f>
        <v>-1615371.4300000002</v>
      </c>
      <c r="O322" s="103">
        <f t="shared" si="287"/>
        <v>182818241.74305338</v>
      </c>
      <c r="P322" s="103">
        <f t="shared" si="288"/>
        <v>-11018406.688827785</v>
      </c>
      <c r="Q322" s="103">
        <f t="shared" si="287"/>
        <v>153279510.23591566</v>
      </c>
      <c r="R322" s="103">
        <f t="shared" si="287"/>
        <v>5362058017.2276821</v>
      </c>
      <c r="S322" s="103">
        <f t="shared" si="287"/>
        <v>-3321469.9169705859</v>
      </c>
      <c r="T322" s="103">
        <f t="shared" ref="T322" si="289">+T320+T228</f>
        <v>-23391892.181063179</v>
      </c>
      <c r="U322" s="103">
        <f t="shared" si="287"/>
        <v>28244978.592898086</v>
      </c>
      <c r="V322" s="103">
        <f t="shared" si="287"/>
        <v>0</v>
      </c>
      <c r="W322" s="103">
        <f t="shared" si="287"/>
        <v>4503186.1200000066</v>
      </c>
      <c r="X322" s="103">
        <f t="shared" si="287"/>
        <v>25877605.56448479</v>
      </c>
      <c r="Y322" s="103">
        <f t="shared" si="287"/>
        <v>4381542.8268333329</v>
      </c>
      <c r="Z322" s="103">
        <f t="shared" si="287"/>
        <v>12855303.339327643</v>
      </c>
      <c r="AA322" s="103">
        <f t="shared" si="287"/>
        <v>5481049.5432116631</v>
      </c>
      <c r="AB322" s="103">
        <f t="shared" si="287"/>
        <v>11899759.55273651</v>
      </c>
      <c r="AC322" s="103">
        <f t="shared" si="287"/>
        <v>66530071.441458277</v>
      </c>
      <c r="AD322" s="103">
        <f t="shared" si="287"/>
        <v>5428588088.6691399</v>
      </c>
      <c r="AE322" s="27"/>
      <c r="AF322" s="27"/>
      <c r="AG322" s="27"/>
      <c r="AH322" s="27"/>
      <c r="AI322" s="27"/>
    </row>
    <row r="323" spans="1:35" ht="14.45" x14ac:dyDescent="0.3">
      <c r="E323" s="78"/>
      <c r="F323" s="79"/>
      <c r="G323" s="682">
        <f>[3]Summary!$C$59</f>
        <v>5208778506.3049917</v>
      </c>
      <c r="H323" s="682"/>
      <c r="I323" s="682"/>
      <c r="J323" s="682">
        <f>'[3]Common Adj'!$EF$20</f>
        <v>0</v>
      </c>
      <c r="K323" s="682"/>
      <c r="L323" s="682"/>
      <c r="M323" s="682">
        <f>'[3]Detailed Summary'!$V$59</f>
        <v>-16904953.479322143</v>
      </c>
      <c r="N323" s="682">
        <f>'[1]Lead E'!$F$17</f>
        <v>-1615371.4300000002</v>
      </c>
      <c r="O323" s="682">
        <f>'[3]Common Adj'!$EL$20</f>
        <v>182818242.10345364</v>
      </c>
      <c r="P323" s="682">
        <f>'[3]Detailed Summary'!$AC$59</f>
        <v>-11018406.688827798</v>
      </c>
      <c r="Q323" s="682">
        <f>'[3]Detailed Summary'!$AF$59</f>
        <v>153279510.50530368</v>
      </c>
      <c r="R323" s="682">
        <f>'[3]Detailed Summary'!$AG$59</f>
        <v>5362058016.8102951</v>
      </c>
      <c r="S323" s="682">
        <f>'[3]Detailed Summary'!$BE$59</f>
        <v>-3321469.9169705859</v>
      </c>
      <c r="T323" s="682">
        <f>'[3]Detailed Summary'!$BD$59-T321</f>
        <v>-23391891.903797138</v>
      </c>
      <c r="U323" s="682">
        <f>'[3]Detailed Summary'!$AS$59</f>
        <v>28244978.592898086</v>
      </c>
      <c r="V323" s="682">
        <f>'[3]Detailed Summary'!$AT$59</f>
        <v>0</v>
      </c>
      <c r="W323" s="682">
        <f>'[3]Detailed Summary'!$AW$59</f>
        <v>4503186.1200000085</v>
      </c>
      <c r="X323" s="682">
        <f>'[3]Detailed Summary'!$AU$59</f>
        <v>25877605.564484786</v>
      </c>
      <c r="Y323" s="682">
        <f>'[3]Detailed Summary'!$BG$59</f>
        <v>4381542.8268333329</v>
      </c>
      <c r="Z323" s="682">
        <f>'[3]Detailed Summary'!$AX$59</f>
        <v>12855303.339327645</v>
      </c>
      <c r="AA323" s="682">
        <f>'[3]Detailed Summary'!$AZ$59</f>
        <v>5481049.5432116631</v>
      </c>
      <c r="AB323" s="682">
        <f>'[3]Detailed Summary'!$BF$59</f>
        <v>11899759.55273651</v>
      </c>
      <c r="AC323" s="682">
        <f>'[3]Detailed Summary'!$BJ$59+AC321</f>
        <v>66530071.71872431</v>
      </c>
      <c r="AD323" s="682">
        <f>'[3]Detailed Summary'!$BK$59+AD321</f>
        <v>5428588088.5290194</v>
      </c>
      <c r="AE323" s="121"/>
      <c r="AF323" s="121"/>
      <c r="AG323" s="27"/>
      <c r="AH323" s="27"/>
      <c r="AI323" s="27"/>
    </row>
    <row r="324" spans="1:35" ht="14.45" x14ac:dyDescent="0.3">
      <c r="B324" s="682" t="s">
        <v>3230</v>
      </c>
      <c r="E324" s="26"/>
      <c r="G324" s="44">
        <f>ROUND(G323-G322,0)</f>
        <v>0</v>
      </c>
      <c r="H324" s="44"/>
      <c r="I324" s="44"/>
      <c r="J324" s="44"/>
      <c r="K324" s="44"/>
      <c r="L324" s="44"/>
      <c r="M324" s="44">
        <f t="shared" ref="M324" si="290">ROUND(M323-M322,0)</f>
        <v>0</v>
      </c>
      <c r="N324" s="44">
        <f t="shared" ref="N324:P324" si="291">ROUND(N323-N322,0)</f>
        <v>0</v>
      </c>
      <c r="O324" s="44">
        <f>ROUND(O323-O322,0)</f>
        <v>0</v>
      </c>
      <c r="P324" s="44">
        <f t="shared" si="291"/>
        <v>0</v>
      </c>
      <c r="Q324" s="44">
        <f>ROUND(Q323-Q322,0)</f>
        <v>0</v>
      </c>
      <c r="R324" s="44">
        <f>ROUND(R323-R322,0)</f>
        <v>0</v>
      </c>
      <c r="S324" s="44">
        <f t="shared" ref="S324:AD324" si="292">ROUND(S323-S322,0)</f>
        <v>0</v>
      </c>
      <c r="T324" s="44">
        <f t="shared" ref="T324" si="293">ROUND(T323-T322,0)</f>
        <v>0</v>
      </c>
      <c r="U324" s="44">
        <f t="shared" si="292"/>
        <v>0</v>
      </c>
      <c r="V324" s="44">
        <f t="shared" si="292"/>
        <v>0</v>
      </c>
      <c r="W324" s="44">
        <f t="shared" si="292"/>
        <v>0</v>
      </c>
      <c r="X324" s="44">
        <f t="shared" si="292"/>
        <v>0</v>
      </c>
      <c r="Y324" s="44">
        <f t="shared" si="292"/>
        <v>0</v>
      </c>
      <c r="Z324" s="44">
        <f t="shared" si="292"/>
        <v>0</v>
      </c>
      <c r="AA324" s="44">
        <f t="shared" si="292"/>
        <v>0</v>
      </c>
      <c r="AB324" s="44">
        <f t="shared" si="292"/>
        <v>0</v>
      </c>
      <c r="AC324" s="44">
        <f t="shared" si="292"/>
        <v>0</v>
      </c>
      <c r="AD324" s="44">
        <f t="shared" si="292"/>
        <v>0</v>
      </c>
      <c r="AE324" s="27"/>
      <c r="AF324" s="27"/>
      <c r="AG324" s="27"/>
      <c r="AH324" s="27"/>
      <c r="AI324" s="27"/>
    </row>
    <row r="325" spans="1:35" ht="14.45" x14ac:dyDescent="0.3">
      <c r="B325" s="62"/>
      <c r="E325" s="26"/>
      <c r="F325" s="26"/>
      <c r="G325" s="36"/>
      <c r="H325" s="36"/>
      <c r="I325" s="36"/>
      <c r="J325" s="36"/>
      <c r="K325" s="103"/>
      <c r="L325" s="103"/>
      <c r="M325" s="103"/>
      <c r="N325" s="103"/>
      <c r="O325" s="36"/>
      <c r="P325" s="103"/>
      <c r="Q325" s="103"/>
      <c r="R325" s="103"/>
      <c r="S325" s="103"/>
      <c r="T325" s="103"/>
      <c r="U325" s="103"/>
      <c r="V325" s="103"/>
      <c r="W325" s="103"/>
      <c r="X325" s="103"/>
      <c r="Y325" s="103"/>
      <c r="Z325" s="103"/>
      <c r="AA325" s="103"/>
      <c r="AB325" s="103"/>
      <c r="AC325" s="103"/>
      <c r="AD325" s="27"/>
      <c r="AE325" s="27"/>
      <c r="AF325" s="27"/>
      <c r="AG325" s="27"/>
      <c r="AH325" s="27"/>
      <c r="AI325" s="27"/>
    </row>
    <row r="326" spans="1:35" ht="14.45" x14ac:dyDescent="0.3">
      <c r="B326" s="62"/>
      <c r="E326" s="26"/>
      <c r="F326" s="26"/>
      <c r="G326" s="36"/>
      <c r="H326" s="36"/>
      <c r="I326" s="36"/>
      <c r="J326" s="36"/>
      <c r="K326" s="103"/>
      <c r="L326" s="103"/>
      <c r="M326" s="103"/>
      <c r="N326" s="103"/>
      <c r="O326" s="36"/>
      <c r="P326" s="103"/>
      <c r="Q326" s="103"/>
      <c r="R326" s="103"/>
      <c r="S326" s="103"/>
      <c r="T326" s="103"/>
      <c r="U326" s="103"/>
      <c r="V326" s="103"/>
      <c r="W326" s="103"/>
      <c r="X326" s="103"/>
      <c r="Y326" s="103"/>
      <c r="Z326" s="103"/>
      <c r="AA326" s="103"/>
      <c r="AB326" s="103"/>
      <c r="AC326" s="103"/>
      <c r="AD326" s="27"/>
      <c r="AE326" s="27"/>
      <c r="AF326" s="27"/>
      <c r="AG326" s="27"/>
      <c r="AH326" s="27"/>
      <c r="AI326" s="27"/>
    </row>
    <row r="327" spans="1:35" ht="14.45" x14ac:dyDescent="0.3">
      <c r="B327" s="62"/>
      <c r="E327" s="26"/>
      <c r="F327" s="65"/>
      <c r="G327" s="36"/>
      <c r="H327" s="36"/>
      <c r="I327" s="36"/>
      <c r="J327" s="36"/>
      <c r="K327" s="103"/>
      <c r="L327" s="103"/>
      <c r="M327" s="103"/>
      <c r="N327" s="103"/>
      <c r="O327" s="103"/>
      <c r="P327" s="103"/>
      <c r="Q327" s="103"/>
      <c r="R327" s="103"/>
      <c r="S327" s="103"/>
      <c r="T327" s="103"/>
      <c r="U327" s="103"/>
      <c r="V327" s="103"/>
      <c r="W327" s="103"/>
      <c r="X327" s="103"/>
      <c r="Y327" s="103"/>
      <c r="Z327" s="103"/>
      <c r="AA327" s="103"/>
      <c r="AB327" s="103"/>
      <c r="AC327" s="103"/>
      <c r="AD327" s="112"/>
      <c r="AE327" s="32"/>
      <c r="AF327" s="27"/>
      <c r="AG327" s="27"/>
      <c r="AH327" s="27"/>
      <c r="AI327" s="27"/>
    </row>
    <row r="328" spans="1:35" ht="14.45" x14ac:dyDescent="0.3">
      <c r="B328" s="62"/>
      <c r="E328" s="26"/>
      <c r="H328" s="36"/>
      <c r="I328" s="36"/>
      <c r="J328" s="64"/>
      <c r="K328" s="64"/>
      <c r="L328" s="64"/>
      <c r="M328" s="64"/>
      <c r="N328" s="103"/>
      <c r="O328" s="64"/>
      <c r="P328" s="103"/>
      <c r="Q328" s="64"/>
      <c r="R328" s="64"/>
      <c r="S328" s="64"/>
      <c r="T328" s="64"/>
      <c r="U328" s="64"/>
      <c r="V328" s="64"/>
      <c r="W328" s="64"/>
      <c r="X328" s="64"/>
      <c r="Y328" s="64"/>
      <c r="Z328" s="64"/>
      <c r="AA328" s="64"/>
      <c r="AB328" s="64"/>
      <c r="AC328" s="64"/>
      <c r="AD328" s="112"/>
      <c r="AE328" s="32"/>
      <c r="AF328" s="27"/>
      <c r="AG328" s="27"/>
      <c r="AH328" s="27"/>
      <c r="AI328" s="27"/>
    </row>
    <row r="329" spans="1:35" ht="14.45" x14ac:dyDescent="0.3">
      <c r="B329" s="21" t="s">
        <v>1682</v>
      </c>
      <c r="E329" s="34">
        <v>0.66190000000000004</v>
      </c>
      <c r="H329" s="36"/>
      <c r="I329" s="36"/>
      <c r="J329" s="64"/>
      <c r="K329" s="64"/>
      <c r="L329" s="64"/>
      <c r="M329" s="64"/>
      <c r="N329" s="103"/>
      <c r="O329" s="64"/>
      <c r="P329" s="103"/>
      <c r="Q329" s="64"/>
      <c r="R329" s="64"/>
      <c r="S329" s="64"/>
      <c r="T329" s="64"/>
      <c r="U329" s="64"/>
      <c r="V329" s="64"/>
      <c r="W329" s="64"/>
      <c r="X329" s="64"/>
      <c r="Y329" s="64"/>
      <c r="Z329" s="64"/>
      <c r="AA329" s="64"/>
      <c r="AB329" s="64"/>
      <c r="AC329" s="64"/>
      <c r="AD329" s="112"/>
      <c r="AE329" s="32"/>
      <c r="AF329" s="122"/>
      <c r="AG329" s="123"/>
      <c r="AH329" s="27"/>
      <c r="AI329" s="34"/>
    </row>
    <row r="330" spans="1:35" ht="14.45" x14ac:dyDescent="0.3">
      <c r="E330" s="57"/>
      <c r="G330" s="36"/>
      <c r="H330" s="36"/>
      <c r="I330" s="36"/>
      <c r="J330" s="36"/>
      <c r="K330" s="103"/>
      <c r="L330" s="103"/>
      <c r="M330" s="103"/>
      <c r="N330" s="103"/>
      <c r="O330" s="103"/>
      <c r="P330" s="103"/>
      <c r="Q330" s="103"/>
      <c r="R330" s="103"/>
      <c r="S330" s="103"/>
      <c r="T330" s="103"/>
      <c r="U330" s="103"/>
      <c r="V330" s="103"/>
      <c r="W330" s="103"/>
      <c r="X330" s="103"/>
      <c r="Y330" s="103"/>
      <c r="Z330" s="103"/>
      <c r="AA330" s="103"/>
      <c r="AB330" s="103"/>
      <c r="AC330" s="103"/>
      <c r="AD330" s="112"/>
      <c r="AE330" s="32"/>
      <c r="AF330" s="122"/>
      <c r="AG330" s="38"/>
      <c r="AH330" s="27"/>
      <c r="AI330" s="124"/>
    </row>
    <row r="331" spans="1:35" ht="14.45" x14ac:dyDescent="0.3">
      <c r="E331" s="36"/>
      <c r="G331" s="36"/>
      <c r="H331" s="36"/>
      <c r="I331" s="36"/>
      <c r="J331" s="36"/>
      <c r="K331" s="103"/>
      <c r="L331" s="103"/>
      <c r="M331" s="103"/>
      <c r="N331" s="103"/>
      <c r="O331" s="103"/>
      <c r="P331" s="103"/>
      <c r="Q331" s="103"/>
      <c r="R331" s="103"/>
      <c r="S331" s="103"/>
      <c r="T331" s="103"/>
      <c r="U331" s="103"/>
      <c r="V331" s="103"/>
      <c r="W331" s="103"/>
      <c r="X331" s="103"/>
      <c r="Y331" s="103"/>
      <c r="Z331" s="103"/>
      <c r="AA331" s="103"/>
      <c r="AB331" s="103"/>
      <c r="AC331" s="103"/>
      <c r="AD331" s="112"/>
      <c r="AE331" s="32"/>
      <c r="AF331" s="122"/>
      <c r="AG331" s="38"/>
      <c r="AH331" s="27"/>
      <c r="AI331" s="27"/>
    </row>
    <row r="332" spans="1:35" ht="14.45" x14ac:dyDescent="0.3">
      <c r="E332" s="36"/>
      <c r="G332" s="36"/>
      <c r="H332" s="36"/>
      <c r="I332" s="36"/>
      <c r="N332" s="103"/>
      <c r="P332" s="103"/>
      <c r="AD332" s="112"/>
      <c r="AE332" s="32"/>
      <c r="AF332" s="122"/>
      <c r="AG332" s="38"/>
      <c r="AH332" s="27"/>
      <c r="AI332" s="27"/>
    </row>
    <row r="333" spans="1:35" ht="14.45" x14ac:dyDescent="0.3">
      <c r="A333" s="1043"/>
      <c r="B333" s="62"/>
      <c r="E333" s="67"/>
      <c r="F333" s="67"/>
      <c r="G333" s="67"/>
      <c r="H333" s="27"/>
      <c r="I333" s="27"/>
      <c r="J333" s="112"/>
      <c r="K333" s="112"/>
      <c r="L333" s="112"/>
      <c r="M333" s="64"/>
      <c r="N333" s="966"/>
      <c r="O333" s="112"/>
      <c r="P333" s="966"/>
      <c r="Q333" s="64"/>
      <c r="R333" s="64"/>
      <c r="S333" s="64"/>
      <c r="T333" s="64"/>
      <c r="U333" s="64"/>
      <c r="V333" s="64"/>
      <c r="W333" s="64"/>
      <c r="X333" s="64"/>
      <c r="Y333" s="64"/>
      <c r="Z333" s="64"/>
      <c r="AA333" s="64"/>
      <c r="AB333" s="64"/>
      <c r="AC333" s="64"/>
      <c r="AD333" s="112"/>
      <c r="AE333" s="32"/>
      <c r="AF333" s="122"/>
      <c r="AG333" s="38"/>
      <c r="AH333" s="27"/>
      <c r="AI333" s="67"/>
    </row>
    <row r="334" spans="1:35" ht="14.45" x14ac:dyDescent="0.3">
      <c r="A334" s="1043"/>
      <c r="B334" s="62"/>
      <c r="E334" s="870"/>
      <c r="F334" s="870"/>
      <c r="G334" s="27"/>
      <c r="H334" s="27"/>
      <c r="I334" s="27"/>
      <c r="J334" s="113"/>
      <c r="K334" s="113"/>
      <c r="L334" s="113"/>
      <c r="M334" s="103"/>
      <c r="N334" s="966"/>
      <c r="O334" s="113"/>
      <c r="P334" s="966"/>
      <c r="Q334" s="103"/>
      <c r="R334" s="103"/>
      <c r="S334" s="103"/>
      <c r="T334" s="103"/>
      <c r="U334" s="103"/>
      <c r="V334" s="103"/>
      <c r="W334" s="103"/>
      <c r="X334" s="103"/>
      <c r="Y334" s="103"/>
      <c r="Z334" s="103"/>
      <c r="AA334" s="103"/>
      <c r="AB334" s="103"/>
      <c r="AC334" s="103"/>
      <c r="AD334" s="27"/>
      <c r="AE334" s="32"/>
      <c r="AF334" s="122"/>
      <c r="AG334" s="38"/>
      <c r="AH334" s="27"/>
      <c r="AI334" s="66"/>
    </row>
    <row r="335" spans="1:35" ht="14.45" x14ac:dyDescent="0.3">
      <c r="A335" s="1043"/>
      <c r="B335" s="62"/>
      <c r="E335" s="27"/>
      <c r="F335" s="65"/>
      <c r="G335" s="74"/>
      <c r="H335" s="27"/>
      <c r="I335" s="27"/>
      <c r="J335" s="112"/>
      <c r="K335" s="112"/>
      <c r="L335" s="112"/>
      <c r="M335" s="103"/>
      <c r="N335" s="27"/>
      <c r="O335" s="112"/>
      <c r="P335" s="27"/>
      <c r="Q335" s="103"/>
      <c r="R335" s="103"/>
      <c r="S335" s="103"/>
      <c r="T335" s="103"/>
      <c r="U335" s="103"/>
      <c r="V335" s="103"/>
      <c r="W335" s="103"/>
      <c r="X335" s="103"/>
      <c r="Y335" s="103"/>
      <c r="Z335" s="103"/>
      <c r="AA335" s="103"/>
      <c r="AB335" s="103"/>
      <c r="AC335" s="103"/>
      <c r="AD335" s="112"/>
      <c r="AE335" s="32"/>
      <c r="AF335" s="122"/>
      <c r="AG335" s="38"/>
      <c r="AH335" s="27"/>
      <c r="AI335" s="27"/>
    </row>
    <row r="336" spans="1:35" ht="14.45" x14ac:dyDescent="0.3">
      <c r="A336" s="1043"/>
      <c r="B336" s="38"/>
      <c r="E336" s="27"/>
      <c r="F336" s="27"/>
      <c r="G336" s="27"/>
      <c r="H336" s="27"/>
      <c r="I336" s="27"/>
      <c r="J336" s="74"/>
      <c r="K336" s="74"/>
      <c r="L336" s="74"/>
      <c r="M336" s="64"/>
      <c r="N336" s="27"/>
      <c r="O336" s="74"/>
      <c r="P336" s="27"/>
      <c r="Q336" s="64"/>
      <c r="R336" s="64"/>
      <c r="S336" s="64"/>
      <c r="T336" s="64"/>
      <c r="U336" s="64"/>
      <c r="V336" s="64"/>
      <c r="W336" s="64"/>
      <c r="X336" s="64"/>
      <c r="Y336" s="64"/>
      <c r="Z336" s="64"/>
      <c r="AA336" s="64"/>
      <c r="AB336" s="64"/>
      <c r="AC336" s="64"/>
      <c r="AD336" s="112"/>
      <c r="AE336" s="32"/>
      <c r="AF336" s="122"/>
      <c r="AG336" s="38"/>
      <c r="AH336" s="27"/>
      <c r="AI336" s="27"/>
    </row>
    <row r="337" spans="1:35" ht="14.45" x14ac:dyDescent="0.3">
      <c r="A337" s="1043"/>
      <c r="B337" s="38"/>
      <c r="E337" s="27"/>
      <c r="F337" s="27"/>
      <c r="G337" s="27"/>
      <c r="H337" s="27"/>
      <c r="I337" s="27"/>
      <c r="J337" s="112"/>
      <c r="K337" s="112"/>
      <c r="L337" s="112"/>
      <c r="M337" s="64"/>
      <c r="N337" s="1044"/>
      <c r="O337" s="112"/>
      <c r="P337" s="1044"/>
      <c r="Q337" s="64"/>
      <c r="R337" s="64"/>
      <c r="S337" s="64"/>
      <c r="T337" s="64"/>
      <c r="U337" s="64"/>
      <c r="V337" s="64"/>
      <c r="W337" s="64"/>
      <c r="X337" s="64"/>
      <c r="Y337" s="64"/>
      <c r="Z337" s="64"/>
      <c r="AA337" s="64"/>
      <c r="AB337" s="64"/>
      <c r="AC337" s="64"/>
      <c r="AD337" s="112"/>
      <c r="AE337" s="32"/>
      <c r="AF337" s="122"/>
      <c r="AG337" s="38"/>
      <c r="AH337" s="27"/>
      <c r="AI337" s="27"/>
    </row>
    <row r="338" spans="1:35" ht="14.45" x14ac:dyDescent="0.3">
      <c r="A338" s="1043"/>
      <c r="B338" s="62"/>
      <c r="E338" s="27"/>
      <c r="F338" s="65"/>
      <c r="G338" s="74"/>
      <c r="H338" s="27"/>
      <c r="I338" s="27"/>
      <c r="J338" s="74"/>
      <c r="K338" s="74"/>
      <c r="L338" s="74"/>
      <c r="M338" s="64"/>
      <c r="N338" s="1044"/>
      <c r="O338" s="74"/>
      <c r="P338" s="1044"/>
      <c r="Q338" s="64"/>
      <c r="R338" s="64"/>
      <c r="S338" s="64"/>
      <c r="T338" s="64"/>
      <c r="U338" s="64"/>
      <c r="V338" s="64"/>
      <c r="W338" s="64"/>
      <c r="X338" s="64"/>
      <c r="Y338" s="64"/>
      <c r="Z338" s="64"/>
      <c r="AA338" s="64"/>
      <c r="AB338" s="64"/>
      <c r="AC338" s="64"/>
      <c r="AD338" s="112"/>
      <c r="AE338" s="32"/>
      <c r="AF338" s="122"/>
      <c r="AG338" s="38"/>
      <c r="AH338" s="27"/>
      <c r="AI338" s="27"/>
    </row>
    <row r="339" spans="1:35" ht="14.45" x14ac:dyDescent="0.3">
      <c r="A339" s="1043"/>
      <c r="B339" s="62"/>
      <c r="E339" s="27"/>
      <c r="F339" s="27"/>
      <c r="G339" s="27"/>
      <c r="H339" s="27"/>
      <c r="I339" s="27"/>
      <c r="J339" s="112"/>
      <c r="K339" s="112"/>
      <c r="L339" s="112"/>
      <c r="M339" s="64"/>
      <c r="N339" s="1044"/>
      <c r="O339" s="112"/>
      <c r="P339" s="1044"/>
      <c r="Q339" s="64"/>
      <c r="R339" s="64"/>
      <c r="S339" s="64"/>
      <c r="T339" s="64"/>
      <c r="U339" s="64"/>
      <c r="V339" s="64"/>
      <c r="W339" s="64"/>
      <c r="X339" s="64"/>
      <c r="Y339" s="64"/>
      <c r="Z339" s="64"/>
      <c r="AA339" s="64"/>
      <c r="AB339" s="64"/>
      <c r="AC339" s="64"/>
      <c r="AD339" s="27"/>
      <c r="AE339" s="32"/>
      <c r="AF339" s="122"/>
      <c r="AG339" s="38"/>
      <c r="AH339" s="27"/>
      <c r="AI339" s="27"/>
    </row>
    <row r="340" spans="1:35" ht="14.45" x14ac:dyDescent="0.3">
      <c r="A340" s="1043"/>
      <c r="B340" s="62"/>
      <c r="E340" s="27"/>
      <c r="F340" s="27"/>
      <c r="G340" s="27"/>
      <c r="H340" s="27"/>
      <c r="I340" s="27"/>
      <c r="J340" s="74"/>
      <c r="K340" s="74"/>
      <c r="L340" s="74"/>
      <c r="M340" s="64"/>
      <c r="N340" s="1044"/>
      <c r="O340" s="74"/>
      <c r="P340" s="1044"/>
      <c r="Q340" s="64"/>
      <c r="R340" s="64"/>
      <c r="S340" s="64"/>
      <c r="T340" s="64"/>
      <c r="U340" s="64"/>
      <c r="V340" s="64"/>
      <c r="W340" s="64"/>
      <c r="X340" s="64"/>
      <c r="Y340" s="64"/>
      <c r="Z340" s="64"/>
      <c r="AA340" s="64"/>
      <c r="AB340" s="64"/>
      <c r="AC340" s="64"/>
      <c r="AD340" s="27"/>
      <c r="AE340" s="125"/>
      <c r="AF340" s="122"/>
      <c r="AG340" s="38"/>
      <c r="AH340" s="27"/>
      <c r="AI340" s="27"/>
    </row>
    <row r="341" spans="1:35" ht="14.45" x14ac:dyDescent="0.3">
      <c r="A341" s="1043"/>
      <c r="B341" s="62"/>
      <c r="E341" s="27"/>
      <c r="F341" s="65"/>
      <c r="G341" s="74"/>
      <c r="H341" s="27"/>
      <c r="I341" s="27"/>
      <c r="J341" s="112"/>
      <c r="K341" s="112"/>
      <c r="L341" s="112"/>
      <c r="M341" s="64"/>
      <c r="N341" s="1044"/>
      <c r="O341" s="64"/>
      <c r="P341" s="1044"/>
      <c r="Q341" s="64"/>
      <c r="R341" s="64"/>
      <c r="S341" s="64"/>
      <c r="T341" s="64"/>
      <c r="U341" s="64"/>
      <c r="V341" s="64"/>
      <c r="W341" s="64"/>
      <c r="X341" s="64"/>
      <c r="Y341" s="64"/>
      <c r="Z341" s="64"/>
      <c r="AA341" s="64"/>
      <c r="AB341" s="64"/>
      <c r="AC341" s="64"/>
      <c r="AD341" s="27"/>
      <c r="AE341" s="125"/>
      <c r="AF341" s="122"/>
      <c r="AG341" s="126"/>
      <c r="AH341" s="27"/>
      <c r="AI341" s="27"/>
    </row>
    <row r="342" spans="1:35" ht="14.45" x14ac:dyDescent="0.3">
      <c r="A342" s="1043"/>
      <c r="B342" s="62"/>
      <c r="E342" s="27"/>
      <c r="F342" s="27"/>
      <c r="G342" s="27"/>
      <c r="H342" s="27"/>
      <c r="I342" s="27"/>
      <c r="J342" s="65"/>
      <c r="K342" s="65"/>
      <c r="L342" s="65"/>
      <c r="N342" s="27"/>
      <c r="P342" s="27"/>
      <c r="AD342" s="27"/>
      <c r="AE342" s="125"/>
      <c r="AF342" s="122"/>
      <c r="AG342" s="38"/>
      <c r="AH342" s="27"/>
      <c r="AI342" s="27"/>
    </row>
    <row r="343" spans="1:35" ht="14.45" x14ac:dyDescent="0.3">
      <c r="A343" s="1043"/>
      <c r="B343" s="62"/>
      <c r="E343" s="27"/>
      <c r="F343" s="27"/>
      <c r="G343" s="27"/>
      <c r="H343" s="27"/>
      <c r="I343" s="27"/>
      <c r="J343" s="27"/>
      <c r="K343" s="27"/>
      <c r="L343" s="27"/>
      <c r="M343" s="103"/>
      <c r="N343" s="27"/>
      <c r="O343" s="103"/>
      <c r="P343" s="27"/>
      <c r="Q343" s="103"/>
      <c r="R343" s="103"/>
      <c r="S343" s="103"/>
      <c r="T343" s="103"/>
      <c r="U343" s="103"/>
      <c r="V343" s="103"/>
      <c r="W343" s="103"/>
      <c r="X343" s="103"/>
      <c r="Y343" s="103"/>
      <c r="Z343" s="103"/>
      <c r="AA343" s="103"/>
      <c r="AB343" s="103"/>
      <c r="AC343" s="103"/>
      <c r="AD343" s="27"/>
      <c r="AE343" s="127"/>
      <c r="AF343" s="122"/>
      <c r="AG343" s="38"/>
      <c r="AH343" s="27"/>
      <c r="AI343" s="27"/>
    </row>
    <row r="344" spans="1:35" x14ac:dyDescent="0.25">
      <c r="A344" s="1043"/>
      <c r="B344" s="62"/>
      <c r="E344" s="27"/>
      <c r="F344" s="65"/>
      <c r="G344" s="74"/>
      <c r="H344" s="27"/>
      <c r="I344" s="27"/>
      <c r="J344" s="27"/>
      <c r="K344" s="27"/>
      <c r="L344" s="27"/>
      <c r="M344" s="103"/>
      <c r="N344" s="27"/>
      <c r="O344" s="103"/>
      <c r="P344" s="27"/>
      <c r="Q344" s="103"/>
      <c r="R344" s="103"/>
      <c r="S344" s="103"/>
      <c r="T344" s="103"/>
      <c r="U344" s="103"/>
      <c r="V344" s="103"/>
      <c r="W344" s="103"/>
      <c r="X344" s="103"/>
      <c r="Y344" s="103"/>
      <c r="Z344" s="103"/>
      <c r="AA344" s="103"/>
      <c r="AB344" s="103"/>
      <c r="AC344" s="103"/>
      <c r="AD344" s="27"/>
      <c r="AE344" s="127"/>
      <c r="AF344" s="122"/>
      <c r="AG344" s="38"/>
      <c r="AH344" s="27"/>
      <c r="AI344" s="27"/>
    </row>
    <row r="345" spans="1:35" x14ac:dyDescent="0.25">
      <c r="A345" s="1043"/>
      <c r="B345" s="62"/>
      <c r="E345" s="27"/>
      <c r="F345" s="65"/>
      <c r="G345" s="27"/>
      <c r="H345" s="27"/>
      <c r="I345" s="27"/>
      <c r="J345" s="112"/>
      <c r="K345" s="112"/>
      <c r="L345" s="112"/>
      <c r="M345" s="64"/>
      <c r="N345" s="27"/>
      <c r="O345" s="64"/>
      <c r="P345" s="27"/>
      <c r="Q345" s="64"/>
      <c r="R345" s="64"/>
      <c r="S345" s="64"/>
      <c r="T345" s="64"/>
      <c r="U345" s="64"/>
      <c r="V345" s="64"/>
      <c r="W345" s="64"/>
      <c r="X345" s="64"/>
      <c r="Y345" s="64"/>
      <c r="Z345" s="64"/>
      <c r="AA345" s="64"/>
      <c r="AB345" s="64"/>
      <c r="AC345" s="64"/>
      <c r="AD345" s="27"/>
      <c r="AE345" s="27"/>
      <c r="AF345" s="27"/>
      <c r="AG345" s="38"/>
      <c r="AH345" s="27"/>
      <c r="AI345" s="27"/>
    </row>
    <row r="346" spans="1:35" x14ac:dyDescent="0.25">
      <c r="A346" s="1043"/>
      <c r="B346" s="62"/>
      <c r="E346" s="27"/>
      <c r="F346" s="27"/>
      <c r="G346" s="27"/>
      <c r="H346" s="27"/>
      <c r="I346" s="27"/>
      <c r="J346" s="112"/>
      <c r="K346" s="112"/>
      <c r="L346" s="112"/>
      <c r="M346" s="64"/>
      <c r="N346" s="27"/>
      <c r="O346" s="64"/>
      <c r="P346" s="27"/>
      <c r="Q346" s="64"/>
      <c r="R346" s="64"/>
      <c r="S346" s="64"/>
      <c r="T346" s="64"/>
      <c r="U346" s="64"/>
      <c r="V346" s="64"/>
      <c r="W346" s="64"/>
      <c r="X346" s="64"/>
      <c r="Y346" s="64"/>
      <c r="Z346" s="64"/>
      <c r="AA346" s="64"/>
      <c r="AB346" s="64"/>
      <c r="AC346" s="64"/>
      <c r="AD346" s="27"/>
      <c r="AE346" s="27"/>
      <c r="AF346" s="27"/>
      <c r="AG346" s="38"/>
      <c r="AH346" s="27"/>
      <c r="AI346" s="27"/>
    </row>
    <row r="347" spans="1:35" x14ac:dyDescent="0.25">
      <c r="A347" s="1043"/>
      <c r="B347" s="62"/>
      <c r="E347" s="27"/>
      <c r="F347" s="27"/>
      <c r="G347" s="27"/>
      <c r="H347" s="65"/>
      <c r="I347" s="27"/>
      <c r="J347" s="27"/>
      <c r="K347" s="27"/>
      <c r="L347" s="27"/>
      <c r="M347" s="103"/>
      <c r="N347" s="27"/>
      <c r="O347" s="103"/>
      <c r="P347" s="27"/>
      <c r="Q347" s="103"/>
      <c r="R347" s="103"/>
      <c r="S347" s="103"/>
      <c r="T347" s="103"/>
      <c r="U347" s="103"/>
      <c r="V347" s="103"/>
      <c r="W347" s="103"/>
      <c r="X347" s="103"/>
      <c r="Y347" s="103"/>
      <c r="Z347" s="103"/>
      <c r="AA347" s="103"/>
      <c r="AB347" s="103"/>
      <c r="AC347" s="103"/>
      <c r="AD347" s="27"/>
      <c r="AE347" s="27"/>
      <c r="AF347" s="27"/>
      <c r="AG347" s="38"/>
      <c r="AH347" s="27"/>
      <c r="AI347" s="27"/>
    </row>
    <row r="348" spans="1:35" x14ac:dyDescent="0.25">
      <c r="A348" s="1043"/>
      <c r="B348" s="62"/>
      <c r="E348" s="27"/>
      <c r="F348" s="65"/>
      <c r="G348" s="74"/>
      <c r="H348" s="27"/>
      <c r="I348" s="27"/>
      <c r="J348" s="112"/>
      <c r="K348" s="112"/>
      <c r="L348" s="112"/>
      <c r="M348" s="64"/>
      <c r="N348" s="27"/>
      <c r="O348" s="64"/>
      <c r="P348" s="27"/>
      <c r="Q348" s="64"/>
      <c r="R348" s="64"/>
      <c r="S348" s="64"/>
      <c r="T348" s="64"/>
      <c r="U348" s="64"/>
      <c r="V348" s="64"/>
      <c r="W348" s="64"/>
      <c r="X348" s="64"/>
      <c r="Y348" s="64"/>
      <c r="Z348" s="64"/>
      <c r="AA348" s="64"/>
      <c r="AB348" s="64"/>
      <c r="AC348" s="64"/>
      <c r="AD348" s="27"/>
      <c r="AE348" s="27"/>
      <c r="AF348" s="27"/>
      <c r="AG348" s="27"/>
      <c r="AH348" s="27"/>
      <c r="AI348" s="27"/>
    </row>
    <row r="349" spans="1:35" x14ac:dyDescent="0.25">
      <c r="A349" s="1043"/>
      <c r="B349" s="62"/>
      <c r="E349" s="27"/>
      <c r="F349" s="27"/>
      <c r="G349" s="27"/>
      <c r="H349" s="27"/>
      <c r="I349" s="27"/>
      <c r="J349" s="112"/>
      <c r="K349" s="112"/>
      <c r="L349" s="112"/>
      <c r="M349" s="64"/>
      <c r="N349" s="27"/>
      <c r="O349" s="64"/>
      <c r="P349" s="27"/>
      <c r="Q349" s="64"/>
      <c r="R349" s="64"/>
      <c r="S349" s="64"/>
      <c r="T349" s="64"/>
      <c r="U349" s="64"/>
      <c r="V349" s="64"/>
      <c r="W349" s="64"/>
      <c r="X349" s="64"/>
      <c r="Y349" s="64"/>
      <c r="Z349" s="64"/>
      <c r="AA349" s="64"/>
      <c r="AB349" s="64"/>
      <c r="AC349" s="64"/>
      <c r="AD349" s="27"/>
      <c r="AE349" s="27"/>
      <c r="AF349" s="27"/>
      <c r="AG349" s="27"/>
      <c r="AH349" s="27"/>
      <c r="AI349" s="27"/>
    </row>
    <row r="350" spans="1:35" x14ac:dyDescent="0.25">
      <c r="A350" s="1043"/>
      <c r="B350" s="62"/>
      <c r="E350" s="27"/>
      <c r="F350" s="27"/>
      <c r="G350" s="27"/>
      <c r="H350" s="27"/>
      <c r="I350" s="27"/>
      <c r="J350" s="112"/>
      <c r="K350" s="112"/>
      <c r="L350" s="112"/>
      <c r="M350" s="64"/>
      <c r="N350" s="27"/>
      <c r="O350" s="64"/>
      <c r="P350" s="27"/>
      <c r="Q350" s="64"/>
      <c r="R350" s="64"/>
      <c r="S350" s="64"/>
      <c r="T350" s="64"/>
      <c r="U350" s="64"/>
      <c r="V350" s="64"/>
      <c r="W350" s="64"/>
      <c r="X350" s="64"/>
      <c r="Y350" s="64"/>
      <c r="Z350" s="64"/>
      <c r="AA350" s="64"/>
      <c r="AB350" s="64"/>
      <c r="AC350" s="64"/>
      <c r="AD350" s="27"/>
      <c r="AE350" s="27"/>
      <c r="AF350" s="27"/>
      <c r="AG350" s="27"/>
      <c r="AH350" s="27"/>
      <c r="AI350" s="27"/>
    </row>
    <row r="351" spans="1:35" x14ac:dyDescent="0.25">
      <c r="A351" s="1043"/>
      <c r="B351" s="62"/>
      <c r="E351" s="27"/>
      <c r="F351" s="65"/>
      <c r="G351" s="74"/>
      <c r="H351" s="27"/>
      <c r="I351" s="27"/>
      <c r="J351" s="27"/>
      <c r="K351" s="27"/>
      <c r="L351" s="27"/>
      <c r="M351" s="103"/>
      <c r="N351" s="27"/>
      <c r="O351" s="103"/>
      <c r="P351" s="27"/>
      <c r="Q351" s="103"/>
      <c r="R351" s="103"/>
      <c r="S351" s="103"/>
      <c r="T351" s="103"/>
      <c r="U351" s="103"/>
      <c r="V351" s="103"/>
      <c r="W351" s="103"/>
      <c r="X351" s="103"/>
      <c r="Y351" s="103"/>
      <c r="Z351" s="103"/>
      <c r="AA351" s="103"/>
      <c r="AB351" s="103"/>
      <c r="AC351" s="103"/>
      <c r="AD351" s="27"/>
      <c r="AE351" s="27"/>
      <c r="AF351" s="27"/>
      <c r="AG351" s="27"/>
      <c r="AH351" s="27"/>
      <c r="AI351" s="27"/>
    </row>
    <row r="352" spans="1:35" x14ac:dyDescent="0.25">
      <c r="A352" s="1043"/>
      <c r="B352" s="62"/>
      <c r="E352" s="27"/>
      <c r="F352" s="65"/>
      <c r="G352" s="65"/>
      <c r="H352" s="27"/>
      <c r="I352" s="27"/>
      <c r="J352" s="27"/>
      <c r="K352" s="27"/>
      <c r="L352" s="27"/>
      <c r="M352" s="103"/>
      <c r="N352" s="27"/>
      <c r="O352" s="103"/>
      <c r="P352" s="27"/>
      <c r="Q352" s="103"/>
      <c r="R352" s="103"/>
      <c r="S352" s="103"/>
      <c r="T352" s="103"/>
      <c r="U352" s="103"/>
      <c r="V352" s="103"/>
      <c r="W352" s="103"/>
      <c r="X352" s="103"/>
      <c r="Y352" s="103"/>
      <c r="Z352" s="103"/>
      <c r="AA352" s="103"/>
      <c r="AB352" s="103"/>
      <c r="AC352" s="103"/>
      <c r="AD352" s="27"/>
      <c r="AE352" s="27"/>
      <c r="AF352" s="27"/>
      <c r="AG352" s="27"/>
      <c r="AH352" s="27"/>
      <c r="AI352" s="27"/>
    </row>
    <row r="353" spans="1:35" x14ac:dyDescent="0.25">
      <c r="A353" s="1043"/>
      <c r="B353" s="62"/>
      <c r="E353" s="27"/>
      <c r="F353" s="27"/>
      <c r="G353" s="27"/>
      <c r="H353" s="27"/>
      <c r="I353" s="27"/>
      <c r="J353" s="27"/>
      <c r="K353" s="27"/>
      <c r="L353" s="27"/>
      <c r="M353" s="103"/>
      <c r="N353" s="27"/>
      <c r="O353" s="103"/>
      <c r="P353" s="27"/>
      <c r="Q353" s="103"/>
      <c r="R353" s="103"/>
      <c r="S353" s="103"/>
      <c r="T353" s="103"/>
      <c r="U353" s="103"/>
      <c r="V353" s="103"/>
      <c r="W353" s="103"/>
      <c r="X353" s="103"/>
      <c r="Y353" s="103"/>
      <c r="Z353" s="103"/>
      <c r="AA353" s="103"/>
      <c r="AB353" s="103"/>
      <c r="AC353" s="103"/>
      <c r="AD353" s="27"/>
      <c r="AE353" s="27"/>
      <c r="AF353" s="27"/>
      <c r="AG353" s="27"/>
      <c r="AH353" s="27"/>
      <c r="AI353" s="27"/>
    </row>
    <row r="354" spans="1:35" x14ac:dyDescent="0.25">
      <c r="A354" s="1043"/>
      <c r="B354" s="62"/>
      <c r="E354" s="27"/>
      <c r="F354" s="27"/>
      <c r="G354" s="27"/>
      <c r="H354" s="27"/>
      <c r="I354" s="27"/>
      <c r="J354" s="27"/>
      <c r="K354" s="27"/>
      <c r="L354" s="27"/>
      <c r="M354" s="103"/>
      <c r="N354" s="27"/>
      <c r="O354" s="103"/>
      <c r="P354" s="27"/>
      <c r="Q354" s="103"/>
      <c r="R354" s="103"/>
      <c r="S354" s="103"/>
      <c r="T354" s="103"/>
      <c r="U354" s="103"/>
      <c r="V354" s="103"/>
      <c r="W354" s="103"/>
      <c r="X354" s="103"/>
      <c r="Y354" s="103"/>
      <c r="Z354" s="103"/>
      <c r="AA354" s="103"/>
      <c r="AB354" s="103"/>
      <c r="AC354" s="103"/>
      <c r="AD354" s="27"/>
      <c r="AE354" s="27"/>
      <c r="AF354" s="27"/>
      <c r="AG354" s="27"/>
      <c r="AH354" s="27"/>
      <c r="AI354" s="27"/>
    </row>
    <row r="355" spans="1:35" x14ac:dyDescent="0.25">
      <c r="A355" s="1043"/>
      <c r="B355" s="62"/>
      <c r="E355" s="27"/>
      <c r="F355" s="65"/>
      <c r="G355" s="74"/>
      <c r="H355" s="27"/>
      <c r="I355" s="27"/>
      <c r="J355" s="27"/>
      <c r="K355" s="27"/>
      <c r="L355" s="27"/>
      <c r="M355" s="103"/>
      <c r="N355" s="27"/>
      <c r="O355" s="103"/>
      <c r="P355" s="27"/>
      <c r="Q355" s="103"/>
      <c r="R355" s="103"/>
      <c r="S355" s="103"/>
      <c r="T355" s="103"/>
      <c r="U355" s="103"/>
      <c r="V355" s="103"/>
      <c r="W355" s="103"/>
      <c r="X355" s="103"/>
      <c r="Y355" s="103"/>
      <c r="Z355" s="103"/>
      <c r="AA355" s="103"/>
      <c r="AB355" s="103"/>
      <c r="AC355" s="103"/>
      <c r="AD355" s="27"/>
      <c r="AE355" s="27"/>
      <c r="AF355" s="27"/>
      <c r="AG355" s="27"/>
      <c r="AH355" s="27"/>
      <c r="AI355" s="27"/>
    </row>
    <row r="356" spans="1:35" x14ac:dyDescent="0.25">
      <c r="A356" s="1043"/>
      <c r="B356" s="62"/>
      <c r="E356" s="27"/>
      <c r="F356" s="65"/>
      <c r="G356" s="27"/>
      <c r="H356" s="27"/>
      <c r="I356" s="27"/>
      <c r="J356" s="27"/>
      <c r="K356" s="27"/>
      <c r="L356" s="27"/>
      <c r="M356" s="103"/>
      <c r="N356" s="27"/>
      <c r="O356" s="103"/>
      <c r="P356" s="27"/>
      <c r="Q356" s="103"/>
      <c r="R356" s="103"/>
      <c r="S356" s="103"/>
      <c r="T356" s="103"/>
      <c r="U356" s="103"/>
      <c r="V356" s="103"/>
      <c r="W356" s="103"/>
      <c r="X356" s="103"/>
      <c r="Y356" s="103"/>
      <c r="Z356" s="103"/>
      <c r="AA356" s="103"/>
      <c r="AB356" s="103"/>
      <c r="AC356" s="103"/>
      <c r="AD356" s="27"/>
      <c r="AE356" s="27"/>
      <c r="AF356" s="27"/>
      <c r="AG356" s="27"/>
      <c r="AH356" s="27"/>
      <c r="AI356" s="27"/>
    </row>
    <row r="357" spans="1:35" x14ac:dyDescent="0.25">
      <c r="A357" s="1043"/>
      <c r="B357" s="62"/>
      <c r="E357" s="27"/>
      <c r="F357" s="65"/>
      <c r="G357" s="27"/>
      <c r="H357" s="27"/>
      <c r="I357" s="27"/>
      <c r="J357" s="27"/>
      <c r="K357" s="27"/>
      <c r="L357" s="27"/>
      <c r="M357" s="103"/>
      <c r="N357" s="27"/>
      <c r="O357" s="103"/>
      <c r="P357" s="27"/>
      <c r="Q357" s="103"/>
      <c r="R357" s="103"/>
      <c r="S357" s="103"/>
      <c r="T357" s="103"/>
      <c r="U357" s="103"/>
      <c r="V357" s="103"/>
      <c r="W357" s="103"/>
      <c r="X357" s="103"/>
      <c r="Y357" s="103"/>
      <c r="Z357" s="103"/>
      <c r="AA357" s="103"/>
      <c r="AB357" s="103"/>
      <c r="AC357" s="103"/>
      <c r="AD357" s="27"/>
      <c r="AE357" s="27"/>
      <c r="AF357" s="27"/>
      <c r="AG357" s="27"/>
      <c r="AH357" s="27"/>
      <c r="AI357" s="27"/>
    </row>
    <row r="358" spans="1:35" x14ac:dyDescent="0.25">
      <c r="E358" s="36"/>
      <c r="G358" s="36"/>
      <c r="H358" s="36"/>
      <c r="I358" s="36"/>
      <c r="J358" s="36"/>
      <c r="K358" s="103"/>
      <c r="L358" s="103"/>
      <c r="M358" s="103"/>
      <c r="N358" s="103"/>
      <c r="O358" s="103"/>
      <c r="P358" s="103"/>
      <c r="Q358" s="103"/>
      <c r="R358" s="103"/>
      <c r="S358" s="103"/>
      <c r="T358" s="103"/>
      <c r="U358" s="103"/>
      <c r="V358" s="103"/>
      <c r="W358" s="103"/>
      <c r="X358" s="103"/>
      <c r="Y358" s="103"/>
      <c r="Z358" s="103"/>
      <c r="AA358" s="103"/>
      <c r="AB358" s="103"/>
      <c r="AC358" s="103"/>
      <c r="AD358" s="27"/>
      <c r="AE358" s="27"/>
      <c r="AF358" s="27"/>
      <c r="AG358" s="27"/>
      <c r="AH358" s="27"/>
      <c r="AI358" s="27"/>
    </row>
    <row r="359" spans="1:35" x14ac:dyDescent="0.25">
      <c r="E359" s="36"/>
      <c r="G359" s="36"/>
      <c r="H359" s="36"/>
      <c r="I359" s="36"/>
      <c r="J359" s="36"/>
      <c r="K359" s="103"/>
      <c r="L359" s="103"/>
      <c r="M359" s="103"/>
      <c r="N359" s="103"/>
      <c r="O359" s="103"/>
      <c r="P359" s="103"/>
      <c r="Q359" s="103"/>
      <c r="R359" s="103"/>
      <c r="S359" s="103"/>
      <c r="T359" s="103"/>
      <c r="U359" s="103"/>
      <c r="V359" s="103"/>
      <c r="W359" s="103"/>
      <c r="X359" s="103"/>
      <c r="Y359" s="103"/>
      <c r="Z359" s="103"/>
      <c r="AA359" s="103"/>
      <c r="AB359" s="103"/>
      <c r="AC359" s="103"/>
      <c r="AD359" s="27"/>
      <c r="AE359" s="27"/>
      <c r="AF359" s="27"/>
      <c r="AG359" s="27"/>
      <c r="AH359" s="27"/>
      <c r="AI359" s="27"/>
    </row>
    <row r="360" spans="1:35" x14ac:dyDescent="0.25">
      <c r="E360" s="36"/>
      <c r="G360" s="36"/>
      <c r="H360" s="36"/>
      <c r="I360" s="36"/>
      <c r="J360" s="36"/>
      <c r="K360" s="103"/>
      <c r="L360" s="103"/>
      <c r="M360" s="103"/>
      <c r="N360" s="103"/>
      <c r="O360" s="103"/>
      <c r="P360" s="103"/>
      <c r="Q360" s="103"/>
      <c r="R360" s="103"/>
      <c r="S360" s="103"/>
      <c r="T360" s="103"/>
      <c r="U360" s="103"/>
      <c r="V360" s="103"/>
      <c r="W360" s="103"/>
      <c r="X360" s="103"/>
      <c r="Y360" s="103"/>
      <c r="Z360" s="103"/>
      <c r="AA360" s="103"/>
      <c r="AB360" s="103"/>
      <c r="AC360" s="103"/>
      <c r="AD360" s="27"/>
      <c r="AE360" s="27"/>
      <c r="AF360" s="27"/>
      <c r="AG360" s="27"/>
      <c r="AH360" s="27"/>
      <c r="AI360" s="27"/>
    </row>
    <row r="361" spans="1:35" x14ac:dyDescent="0.25">
      <c r="E361" s="36"/>
      <c r="G361" s="36"/>
      <c r="H361" s="36"/>
      <c r="I361" s="36"/>
      <c r="J361" s="36"/>
      <c r="K361" s="103"/>
      <c r="L361" s="103"/>
      <c r="M361" s="103"/>
      <c r="N361" s="103"/>
      <c r="O361" s="103"/>
      <c r="P361" s="103"/>
      <c r="Q361" s="103"/>
      <c r="R361" s="103"/>
      <c r="S361" s="103"/>
      <c r="T361" s="103"/>
      <c r="U361" s="103"/>
      <c r="V361" s="103"/>
      <c r="W361" s="103"/>
      <c r="X361" s="103"/>
      <c r="Y361" s="103"/>
      <c r="Z361" s="103"/>
      <c r="AA361" s="103"/>
      <c r="AB361" s="103"/>
      <c r="AC361" s="103"/>
      <c r="AD361" s="27"/>
      <c r="AE361" s="27"/>
      <c r="AF361" s="27"/>
      <c r="AG361" s="27"/>
      <c r="AH361" s="27"/>
      <c r="AI361" s="27"/>
    </row>
    <row r="362" spans="1:35" x14ac:dyDescent="0.25">
      <c r="E362" s="36"/>
      <c r="G362" s="36"/>
      <c r="H362" s="36"/>
      <c r="I362" s="36"/>
      <c r="J362" s="36"/>
      <c r="K362" s="103"/>
      <c r="L362" s="103"/>
      <c r="M362" s="103"/>
      <c r="N362" s="103"/>
      <c r="O362" s="103"/>
      <c r="P362" s="103"/>
      <c r="Q362" s="103"/>
      <c r="R362" s="103"/>
      <c r="S362" s="103"/>
      <c r="T362" s="103"/>
      <c r="U362" s="103"/>
      <c r="V362" s="103"/>
      <c r="W362" s="103"/>
      <c r="X362" s="103"/>
      <c r="Y362" s="103"/>
      <c r="Z362" s="103"/>
      <c r="AA362" s="103"/>
      <c r="AB362" s="103"/>
      <c r="AC362" s="103"/>
      <c r="AD362" s="27"/>
      <c r="AE362" s="27"/>
      <c r="AF362" s="27"/>
      <c r="AG362" s="27"/>
      <c r="AH362" s="27"/>
      <c r="AI362" s="27"/>
    </row>
    <row r="363" spans="1:35" x14ac:dyDescent="0.25">
      <c r="E363" s="36"/>
      <c r="G363" s="36"/>
      <c r="H363" s="36"/>
      <c r="I363" s="36"/>
      <c r="J363" s="36"/>
      <c r="K363" s="103"/>
      <c r="L363" s="103"/>
      <c r="M363" s="103"/>
      <c r="N363" s="103"/>
      <c r="O363" s="103"/>
      <c r="P363" s="103"/>
      <c r="Q363" s="103"/>
      <c r="R363" s="103"/>
      <c r="S363" s="103"/>
      <c r="T363" s="103"/>
      <c r="U363" s="103"/>
      <c r="V363" s="103"/>
      <c r="W363" s="103"/>
      <c r="X363" s="103"/>
      <c r="Y363" s="103"/>
      <c r="Z363" s="103"/>
      <c r="AA363" s="103"/>
      <c r="AB363" s="103"/>
      <c r="AC363" s="103"/>
      <c r="AD363" s="27"/>
      <c r="AE363" s="27"/>
      <c r="AF363" s="27"/>
      <c r="AG363" s="27"/>
      <c r="AH363" s="27"/>
      <c r="AI363" s="27"/>
    </row>
    <row r="364" spans="1:35" x14ac:dyDescent="0.25">
      <c r="E364" s="36"/>
      <c r="G364" s="36"/>
      <c r="H364" s="36"/>
      <c r="I364" s="36"/>
      <c r="J364" s="36"/>
      <c r="K364" s="103"/>
      <c r="L364" s="103"/>
      <c r="M364" s="103"/>
      <c r="N364" s="103"/>
      <c r="O364" s="103"/>
      <c r="P364" s="103"/>
      <c r="Q364" s="103"/>
      <c r="R364" s="103"/>
      <c r="S364" s="103"/>
      <c r="T364" s="103"/>
      <c r="U364" s="103"/>
      <c r="V364" s="103"/>
      <c r="W364" s="103"/>
      <c r="X364" s="103"/>
      <c r="Y364" s="103"/>
      <c r="Z364" s="103"/>
      <c r="AA364" s="103"/>
      <c r="AB364" s="103"/>
      <c r="AC364" s="103"/>
      <c r="AD364" s="27"/>
      <c r="AE364" s="27"/>
      <c r="AF364" s="27"/>
      <c r="AG364" s="27"/>
      <c r="AH364" s="27"/>
      <c r="AI364" s="27"/>
    </row>
    <row r="365" spans="1:35" x14ac:dyDescent="0.25">
      <c r="E365" s="36"/>
      <c r="G365" s="36"/>
      <c r="H365" s="36"/>
      <c r="I365" s="36"/>
      <c r="J365" s="36"/>
      <c r="K365" s="103"/>
      <c r="L365" s="103"/>
      <c r="M365" s="103"/>
      <c r="N365" s="103"/>
      <c r="O365" s="103"/>
      <c r="P365" s="103"/>
      <c r="Q365" s="103"/>
      <c r="R365" s="103"/>
      <c r="S365" s="103"/>
      <c r="T365" s="103"/>
      <c r="U365" s="103"/>
      <c r="V365" s="103"/>
      <c r="W365" s="103"/>
      <c r="X365" s="103"/>
      <c r="Y365" s="103"/>
      <c r="Z365" s="103"/>
      <c r="AA365" s="103"/>
      <c r="AB365" s="103"/>
      <c r="AC365" s="103"/>
      <c r="AD365" s="27"/>
      <c r="AE365" s="27"/>
      <c r="AF365" s="27"/>
      <c r="AG365" s="27"/>
      <c r="AH365" s="27"/>
      <c r="AI365" s="27"/>
    </row>
    <row r="366" spans="1:35" x14ac:dyDescent="0.25">
      <c r="E366" s="36"/>
      <c r="G366" s="36"/>
      <c r="H366" s="36"/>
      <c r="I366" s="36"/>
      <c r="J366" s="36"/>
      <c r="K366" s="103"/>
      <c r="L366" s="103"/>
      <c r="M366" s="103"/>
      <c r="N366" s="103"/>
      <c r="O366" s="103"/>
      <c r="P366" s="103"/>
      <c r="Q366" s="103"/>
      <c r="R366" s="103"/>
      <c r="S366" s="103"/>
      <c r="T366" s="103"/>
      <c r="U366" s="103"/>
      <c r="V366" s="103"/>
      <c r="W366" s="103"/>
      <c r="X366" s="103"/>
      <c r="Y366" s="103"/>
      <c r="Z366" s="103"/>
      <c r="AA366" s="103"/>
      <c r="AB366" s="103"/>
      <c r="AC366" s="103"/>
      <c r="AD366" s="27"/>
      <c r="AE366" s="27"/>
      <c r="AF366" s="27"/>
      <c r="AG366" s="27"/>
      <c r="AH366" s="27"/>
      <c r="AI366" s="27"/>
    </row>
    <row r="367" spans="1:35" x14ac:dyDescent="0.25">
      <c r="E367" s="36"/>
      <c r="G367" s="36"/>
      <c r="H367" s="36"/>
      <c r="I367" s="36"/>
      <c r="J367" s="36"/>
      <c r="K367" s="103"/>
      <c r="L367" s="103"/>
      <c r="M367" s="103"/>
      <c r="N367" s="103"/>
      <c r="O367" s="103"/>
      <c r="P367" s="103"/>
      <c r="Q367" s="103"/>
      <c r="R367" s="103"/>
      <c r="S367" s="103"/>
      <c r="T367" s="103"/>
      <c r="U367" s="103"/>
      <c r="V367" s="103"/>
      <c r="W367" s="103"/>
      <c r="X367" s="103"/>
      <c r="Y367" s="103"/>
      <c r="Z367" s="103"/>
      <c r="AA367" s="103"/>
      <c r="AB367" s="103"/>
      <c r="AC367" s="103"/>
      <c r="AD367" s="27"/>
      <c r="AE367" s="27"/>
      <c r="AF367" s="27"/>
      <c r="AG367" s="27"/>
      <c r="AH367" s="27"/>
      <c r="AI367" s="27"/>
    </row>
    <row r="368" spans="1:35" x14ac:dyDescent="0.25">
      <c r="E368" s="36"/>
      <c r="G368" s="36"/>
      <c r="H368" s="36"/>
      <c r="I368" s="36"/>
      <c r="J368" s="36"/>
      <c r="K368" s="103"/>
      <c r="L368" s="103"/>
      <c r="M368" s="103"/>
      <c r="N368" s="103"/>
      <c r="O368" s="103"/>
      <c r="P368" s="103"/>
      <c r="Q368" s="103"/>
      <c r="R368" s="103"/>
      <c r="S368" s="103"/>
      <c r="T368" s="103"/>
      <c r="U368" s="103"/>
      <c r="V368" s="103"/>
      <c r="W368" s="103"/>
      <c r="X368" s="103"/>
      <c r="Y368" s="103"/>
      <c r="Z368" s="103"/>
      <c r="AA368" s="103"/>
      <c r="AB368" s="103"/>
      <c r="AC368" s="103"/>
      <c r="AD368" s="27"/>
      <c r="AE368" s="27"/>
      <c r="AF368" s="27"/>
      <c r="AG368" s="27"/>
      <c r="AH368" s="27"/>
      <c r="AI368" s="27"/>
    </row>
    <row r="369" spans="5:35" x14ac:dyDescent="0.25">
      <c r="E369" s="36"/>
      <c r="G369" s="36"/>
      <c r="H369" s="36"/>
      <c r="I369" s="36"/>
      <c r="J369" s="36"/>
      <c r="K369" s="103"/>
      <c r="L369" s="103"/>
      <c r="M369" s="103"/>
      <c r="N369" s="103"/>
      <c r="O369" s="103"/>
      <c r="P369" s="103"/>
      <c r="Q369" s="103"/>
      <c r="R369" s="103"/>
      <c r="S369" s="103"/>
      <c r="T369" s="103"/>
      <c r="U369" s="103"/>
      <c r="V369" s="103"/>
      <c r="W369" s="103"/>
      <c r="X369" s="103"/>
      <c r="Y369" s="103"/>
      <c r="Z369" s="103"/>
      <c r="AA369" s="103"/>
      <c r="AB369" s="103"/>
      <c r="AC369" s="103"/>
      <c r="AD369" s="27"/>
      <c r="AE369" s="27"/>
      <c r="AF369" s="27"/>
      <c r="AG369" s="27"/>
      <c r="AH369" s="27"/>
      <c r="AI369" s="27"/>
    </row>
    <row r="370" spans="5:35" x14ac:dyDescent="0.25">
      <c r="E370" s="36"/>
      <c r="G370" s="36"/>
      <c r="H370" s="36"/>
      <c r="I370" s="36"/>
      <c r="J370" s="36"/>
      <c r="K370" s="103"/>
      <c r="L370" s="103"/>
      <c r="M370" s="103"/>
      <c r="N370" s="103"/>
      <c r="O370" s="103"/>
      <c r="P370" s="103"/>
      <c r="Q370" s="103"/>
      <c r="R370" s="103"/>
      <c r="S370" s="103"/>
      <c r="T370" s="103"/>
      <c r="U370" s="103"/>
      <c r="V370" s="103"/>
      <c r="W370" s="103"/>
      <c r="X370" s="103"/>
      <c r="Y370" s="103"/>
      <c r="Z370" s="103"/>
      <c r="AA370" s="103"/>
      <c r="AB370" s="103"/>
      <c r="AC370" s="103"/>
      <c r="AD370" s="27"/>
      <c r="AE370" s="27"/>
      <c r="AF370" s="27"/>
      <c r="AG370" s="27"/>
      <c r="AH370" s="27"/>
      <c r="AI370" s="27"/>
    </row>
    <row r="371" spans="5:35" x14ac:dyDescent="0.25">
      <c r="E371" s="36"/>
      <c r="G371" s="36"/>
      <c r="H371" s="36"/>
      <c r="I371" s="36"/>
      <c r="J371" s="36"/>
      <c r="K371" s="103"/>
      <c r="L371" s="103"/>
      <c r="M371" s="103"/>
      <c r="N371" s="103"/>
      <c r="O371" s="103"/>
      <c r="P371" s="103"/>
      <c r="Q371" s="103"/>
      <c r="R371" s="103"/>
      <c r="S371" s="103"/>
      <c r="T371" s="103"/>
      <c r="U371" s="103"/>
      <c r="V371" s="103"/>
      <c r="W371" s="103"/>
      <c r="X371" s="103"/>
      <c r="Y371" s="103"/>
      <c r="Z371" s="103"/>
      <c r="AA371" s="103"/>
      <c r="AB371" s="103"/>
      <c r="AC371" s="103"/>
      <c r="AD371" s="27"/>
      <c r="AE371" s="27"/>
      <c r="AF371" s="27"/>
      <c r="AG371" s="27"/>
      <c r="AH371" s="27"/>
      <c r="AI371" s="27"/>
    </row>
    <row r="372" spans="5:35" x14ac:dyDescent="0.25">
      <c r="E372" s="36"/>
      <c r="G372" s="36"/>
      <c r="H372" s="36"/>
      <c r="I372" s="36"/>
      <c r="J372" s="36"/>
      <c r="K372" s="103"/>
      <c r="L372" s="103"/>
      <c r="M372" s="103"/>
      <c r="N372" s="103"/>
      <c r="O372" s="103"/>
      <c r="P372" s="103"/>
      <c r="Q372" s="103"/>
      <c r="R372" s="103"/>
      <c r="S372" s="103"/>
      <c r="T372" s="103"/>
      <c r="U372" s="103"/>
      <c r="V372" s="103"/>
      <c r="W372" s="103"/>
      <c r="X372" s="103"/>
      <c r="Y372" s="103"/>
      <c r="Z372" s="103"/>
      <c r="AA372" s="103"/>
      <c r="AB372" s="103"/>
      <c r="AC372" s="103"/>
      <c r="AD372" s="27"/>
      <c r="AE372" s="27"/>
      <c r="AF372" s="27"/>
      <c r="AG372" s="27"/>
      <c r="AH372" s="27"/>
      <c r="AI372" s="27"/>
    </row>
    <row r="373" spans="5:35" x14ac:dyDescent="0.25">
      <c r="E373" s="36"/>
      <c r="G373" s="36"/>
      <c r="H373" s="36"/>
      <c r="I373" s="36"/>
      <c r="J373" s="36"/>
      <c r="K373" s="103"/>
      <c r="L373" s="103"/>
      <c r="M373" s="103"/>
      <c r="N373" s="103"/>
      <c r="O373" s="103"/>
      <c r="P373" s="103"/>
      <c r="Q373" s="103"/>
      <c r="R373" s="103"/>
      <c r="S373" s="103"/>
      <c r="T373" s="103"/>
      <c r="U373" s="103"/>
      <c r="V373" s="103"/>
      <c r="W373" s="103"/>
      <c r="X373" s="103"/>
      <c r="Y373" s="103"/>
      <c r="Z373" s="103"/>
      <c r="AA373" s="103"/>
      <c r="AB373" s="103"/>
      <c r="AC373" s="103"/>
      <c r="AD373" s="27"/>
      <c r="AE373" s="27"/>
      <c r="AF373" s="27"/>
      <c r="AG373" s="27"/>
      <c r="AH373" s="27"/>
      <c r="AI373" s="27"/>
    </row>
    <row r="374" spans="5:35" x14ac:dyDescent="0.25">
      <c r="E374" s="36"/>
      <c r="G374" s="36"/>
      <c r="H374" s="36"/>
      <c r="I374" s="36"/>
      <c r="J374" s="36"/>
      <c r="K374" s="103"/>
      <c r="L374" s="103"/>
      <c r="M374" s="103"/>
      <c r="N374" s="103"/>
      <c r="O374" s="103"/>
      <c r="P374" s="103"/>
      <c r="Q374" s="103"/>
      <c r="R374" s="103"/>
      <c r="S374" s="103"/>
      <c r="T374" s="103"/>
      <c r="U374" s="103"/>
      <c r="V374" s="103"/>
      <c r="W374" s="103"/>
      <c r="X374" s="103"/>
      <c r="Y374" s="103"/>
      <c r="Z374" s="103"/>
      <c r="AA374" s="103"/>
      <c r="AB374" s="103"/>
      <c r="AC374" s="103"/>
      <c r="AD374" s="27"/>
      <c r="AE374" s="27"/>
      <c r="AF374" s="27"/>
      <c r="AG374" s="27"/>
      <c r="AH374" s="27"/>
      <c r="AI374" s="27"/>
    </row>
    <row r="375" spans="5:35" x14ac:dyDescent="0.25">
      <c r="E375" s="36"/>
      <c r="G375" s="36"/>
      <c r="H375" s="36"/>
      <c r="I375" s="36"/>
      <c r="J375" s="36"/>
      <c r="K375" s="103"/>
      <c r="L375" s="103"/>
      <c r="M375" s="103"/>
      <c r="N375" s="103"/>
      <c r="O375" s="103"/>
      <c r="P375" s="103"/>
      <c r="Q375" s="103"/>
      <c r="R375" s="103"/>
      <c r="S375" s="103"/>
      <c r="T375" s="103"/>
      <c r="U375" s="103"/>
      <c r="V375" s="103"/>
      <c r="W375" s="103"/>
      <c r="X375" s="103"/>
      <c r="Y375" s="103"/>
      <c r="Z375" s="103"/>
      <c r="AA375" s="103"/>
      <c r="AB375" s="103"/>
      <c r="AC375" s="103"/>
      <c r="AD375" s="27"/>
      <c r="AE375" s="27"/>
      <c r="AF375" s="27"/>
      <c r="AG375" s="27"/>
      <c r="AH375" s="27"/>
      <c r="AI375" s="27"/>
    </row>
    <row r="376" spans="5:35" x14ac:dyDescent="0.25">
      <c r="E376" s="36"/>
      <c r="G376" s="36"/>
      <c r="H376" s="36"/>
      <c r="I376" s="36"/>
      <c r="J376" s="36"/>
      <c r="K376" s="103"/>
      <c r="L376" s="103"/>
      <c r="M376" s="103"/>
      <c r="N376" s="103"/>
      <c r="O376" s="103"/>
      <c r="P376" s="103"/>
      <c r="Q376" s="103"/>
      <c r="R376" s="103"/>
      <c r="S376" s="103"/>
      <c r="T376" s="103"/>
      <c r="U376" s="103"/>
      <c r="V376" s="103"/>
      <c r="W376" s="103"/>
      <c r="X376" s="103"/>
      <c r="Y376" s="103"/>
      <c r="Z376" s="103"/>
      <c r="AA376" s="103"/>
      <c r="AB376" s="103"/>
      <c r="AC376" s="103"/>
      <c r="AD376" s="27"/>
      <c r="AE376" s="27"/>
      <c r="AF376" s="27"/>
      <c r="AG376" s="27"/>
      <c r="AH376" s="27"/>
      <c r="AI376" s="27"/>
    </row>
    <row r="377" spans="5:35" x14ac:dyDescent="0.25">
      <c r="E377" s="36"/>
      <c r="G377" s="36"/>
      <c r="H377" s="36"/>
      <c r="I377" s="36"/>
      <c r="J377" s="36"/>
      <c r="K377" s="103"/>
      <c r="L377" s="103"/>
      <c r="M377" s="103"/>
      <c r="N377" s="103"/>
      <c r="O377" s="103"/>
      <c r="P377" s="103"/>
      <c r="Q377" s="103"/>
      <c r="R377" s="103"/>
      <c r="S377" s="103"/>
      <c r="T377" s="103"/>
      <c r="U377" s="103"/>
      <c r="V377" s="103"/>
      <c r="W377" s="103"/>
      <c r="X377" s="103"/>
      <c r="Y377" s="103"/>
      <c r="Z377" s="103"/>
      <c r="AA377" s="103"/>
      <c r="AB377" s="103"/>
      <c r="AC377" s="103"/>
      <c r="AD377" s="27"/>
      <c r="AE377" s="27"/>
      <c r="AF377" s="27"/>
      <c r="AG377" s="27"/>
      <c r="AH377" s="27"/>
      <c r="AI377" s="27"/>
    </row>
    <row r="378" spans="5:35" x14ac:dyDescent="0.25">
      <c r="E378" s="36"/>
      <c r="G378" s="36"/>
      <c r="H378" s="36"/>
      <c r="I378" s="36"/>
      <c r="J378" s="36"/>
      <c r="K378" s="103"/>
      <c r="L378" s="103"/>
      <c r="M378" s="103"/>
      <c r="N378" s="103"/>
      <c r="O378" s="103"/>
      <c r="P378" s="103"/>
      <c r="Q378" s="103"/>
      <c r="R378" s="103"/>
      <c r="S378" s="103"/>
      <c r="T378" s="103"/>
      <c r="U378" s="103"/>
      <c r="V378" s="103"/>
      <c r="W378" s="103"/>
      <c r="X378" s="103"/>
      <c r="Y378" s="103"/>
      <c r="Z378" s="103"/>
      <c r="AA378" s="103"/>
      <c r="AB378" s="103"/>
      <c r="AC378" s="103"/>
      <c r="AD378" s="27"/>
      <c r="AE378" s="27"/>
      <c r="AF378" s="27"/>
      <c r="AG378" s="27"/>
      <c r="AH378" s="27"/>
      <c r="AI378" s="27"/>
    </row>
    <row r="379" spans="5:35" x14ac:dyDescent="0.25">
      <c r="E379" s="36"/>
      <c r="G379" s="36"/>
      <c r="H379" s="36"/>
      <c r="I379" s="36"/>
      <c r="J379" s="36"/>
      <c r="K379" s="103"/>
      <c r="L379" s="103"/>
      <c r="M379" s="103"/>
      <c r="N379" s="103"/>
      <c r="O379" s="103"/>
      <c r="P379" s="103"/>
      <c r="Q379" s="103"/>
      <c r="R379" s="103"/>
      <c r="S379" s="103"/>
      <c r="T379" s="103"/>
      <c r="U379" s="103"/>
      <c r="V379" s="103"/>
      <c r="W379" s="103"/>
      <c r="X379" s="103"/>
      <c r="Y379" s="103"/>
      <c r="Z379" s="103"/>
      <c r="AA379" s="103"/>
      <c r="AB379" s="103"/>
      <c r="AC379" s="103"/>
      <c r="AD379" s="27"/>
      <c r="AE379" s="27"/>
      <c r="AF379" s="27"/>
      <c r="AG379" s="27"/>
      <c r="AH379" s="27"/>
      <c r="AI379" s="27"/>
    </row>
    <row r="380" spans="5:35" x14ac:dyDescent="0.25">
      <c r="E380" s="36"/>
      <c r="G380" s="36"/>
      <c r="H380" s="36"/>
      <c r="I380" s="36"/>
      <c r="J380" s="36"/>
      <c r="K380" s="103"/>
      <c r="L380" s="103"/>
      <c r="M380" s="103"/>
      <c r="N380" s="103"/>
      <c r="O380" s="103"/>
      <c r="P380" s="103"/>
      <c r="Q380" s="103"/>
      <c r="R380" s="103"/>
      <c r="S380" s="103"/>
      <c r="T380" s="103"/>
      <c r="U380" s="103"/>
      <c r="V380" s="103"/>
      <c r="W380" s="103"/>
      <c r="X380" s="103"/>
      <c r="Y380" s="103"/>
      <c r="Z380" s="103"/>
      <c r="AA380" s="103"/>
      <c r="AB380" s="103"/>
      <c r="AC380" s="103"/>
      <c r="AD380" s="27"/>
      <c r="AE380" s="27"/>
      <c r="AF380" s="27"/>
      <c r="AG380" s="27"/>
      <c r="AH380" s="27"/>
      <c r="AI380" s="27"/>
    </row>
    <row r="381" spans="5:35" x14ac:dyDescent="0.25">
      <c r="E381" s="36"/>
      <c r="G381" s="36"/>
      <c r="H381" s="36"/>
      <c r="I381" s="36"/>
      <c r="J381" s="36"/>
      <c r="K381" s="103"/>
      <c r="L381" s="103"/>
      <c r="M381" s="103"/>
      <c r="N381" s="103"/>
      <c r="O381" s="103"/>
      <c r="P381" s="103"/>
      <c r="Q381" s="103"/>
      <c r="R381" s="103"/>
      <c r="S381" s="103"/>
      <c r="T381" s="103"/>
      <c r="U381" s="103"/>
      <c r="V381" s="103"/>
      <c r="W381" s="103"/>
      <c r="X381" s="103"/>
      <c r="Y381" s="103"/>
      <c r="Z381" s="103"/>
      <c r="AA381" s="103"/>
      <c r="AB381" s="103"/>
      <c r="AC381" s="103"/>
      <c r="AD381" s="27"/>
      <c r="AE381" s="27"/>
      <c r="AF381" s="27"/>
      <c r="AG381" s="27"/>
      <c r="AH381" s="27"/>
      <c r="AI381" s="27"/>
    </row>
    <row r="382" spans="5:35" x14ac:dyDescent="0.25">
      <c r="E382" s="36"/>
      <c r="G382" s="36"/>
      <c r="H382" s="36"/>
      <c r="I382" s="36"/>
      <c r="J382" s="36"/>
      <c r="K382" s="103"/>
      <c r="L382" s="103"/>
      <c r="M382" s="103"/>
      <c r="N382" s="103"/>
      <c r="O382" s="103"/>
      <c r="P382" s="103"/>
      <c r="Q382" s="103"/>
      <c r="R382" s="103"/>
      <c r="S382" s="103"/>
      <c r="T382" s="103"/>
      <c r="U382" s="103"/>
      <c r="V382" s="103"/>
      <c r="W382" s="103"/>
      <c r="X382" s="103"/>
      <c r="Y382" s="103"/>
      <c r="Z382" s="103"/>
      <c r="AA382" s="103"/>
      <c r="AB382" s="103"/>
      <c r="AC382" s="103"/>
      <c r="AD382" s="27"/>
      <c r="AE382" s="27"/>
      <c r="AF382" s="27"/>
      <c r="AG382" s="27"/>
      <c r="AH382" s="27"/>
      <c r="AI382" s="27"/>
    </row>
    <row r="383" spans="5:35" x14ac:dyDescent="0.25">
      <c r="E383" s="36"/>
      <c r="G383" s="36"/>
      <c r="H383" s="36"/>
      <c r="I383" s="36"/>
      <c r="J383" s="36"/>
      <c r="K383" s="103"/>
      <c r="L383" s="103"/>
      <c r="M383" s="103"/>
      <c r="N383" s="103"/>
      <c r="O383" s="103"/>
      <c r="P383" s="103"/>
      <c r="Q383" s="103"/>
      <c r="R383" s="103"/>
      <c r="S383" s="103"/>
      <c r="T383" s="103"/>
      <c r="U383" s="103"/>
      <c r="V383" s="103"/>
      <c r="W383" s="103"/>
      <c r="X383" s="103"/>
      <c r="Y383" s="103"/>
      <c r="Z383" s="103"/>
      <c r="AA383" s="103"/>
      <c r="AB383" s="103"/>
      <c r="AC383" s="103"/>
      <c r="AD383" s="27"/>
      <c r="AE383" s="27"/>
      <c r="AF383" s="27"/>
      <c r="AG383" s="27"/>
      <c r="AH383" s="27"/>
      <c r="AI383" s="27"/>
    </row>
    <row r="384" spans="5:35" x14ac:dyDescent="0.25">
      <c r="E384" s="36"/>
      <c r="G384" s="36"/>
      <c r="H384" s="36"/>
      <c r="I384" s="36"/>
      <c r="J384" s="36"/>
      <c r="K384" s="103"/>
      <c r="L384" s="103"/>
      <c r="M384" s="103"/>
      <c r="N384" s="103"/>
      <c r="O384" s="103"/>
      <c r="P384" s="103"/>
      <c r="Q384" s="103"/>
      <c r="R384" s="103"/>
      <c r="S384" s="103"/>
      <c r="T384" s="103"/>
      <c r="U384" s="103"/>
      <c r="V384" s="103"/>
      <c r="W384" s="103"/>
      <c r="X384" s="103"/>
      <c r="Y384" s="103"/>
      <c r="Z384" s="103"/>
      <c r="AA384" s="103"/>
      <c r="AB384" s="103"/>
      <c r="AC384" s="103"/>
      <c r="AD384" s="27"/>
      <c r="AE384" s="27"/>
      <c r="AF384" s="27"/>
      <c r="AG384" s="27"/>
      <c r="AH384" s="27"/>
      <c r="AI384" s="27"/>
    </row>
    <row r="385" spans="5:35" x14ac:dyDescent="0.25">
      <c r="E385" s="36"/>
      <c r="G385" s="36"/>
      <c r="H385" s="36"/>
      <c r="I385" s="36"/>
      <c r="J385" s="36"/>
      <c r="K385" s="103"/>
      <c r="L385" s="103"/>
      <c r="M385" s="103"/>
      <c r="N385" s="103"/>
      <c r="O385" s="103"/>
      <c r="P385" s="103"/>
      <c r="Q385" s="103"/>
      <c r="R385" s="103"/>
      <c r="S385" s="103"/>
      <c r="T385" s="103"/>
      <c r="U385" s="103"/>
      <c r="V385" s="103"/>
      <c r="W385" s="103"/>
      <c r="X385" s="103"/>
      <c r="Y385" s="103"/>
      <c r="Z385" s="103"/>
      <c r="AA385" s="103"/>
      <c r="AB385" s="103"/>
      <c r="AC385" s="103"/>
      <c r="AD385" s="27"/>
      <c r="AE385" s="27"/>
      <c r="AF385" s="27"/>
      <c r="AG385" s="27"/>
      <c r="AH385" s="27"/>
      <c r="AI385" s="27"/>
    </row>
    <row r="386" spans="5:35" x14ac:dyDescent="0.25">
      <c r="E386" s="36"/>
      <c r="G386" s="36"/>
      <c r="H386" s="36"/>
      <c r="I386" s="36"/>
      <c r="J386" s="36"/>
      <c r="K386" s="103"/>
      <c r="L386" s="103"/>
      <c r="M386" s="103"/>
      <c r="N386" s="103"/>
      <c r="O386" s="103"/>
      <c r="P386" s="103"/>
      <c r="Q386" s="103"/>
      <c r="R386" s="103"/>
      <c r="S386" s="103"/>
      <c r="T386" s="103"/>
      <c r="U386" s="103"/>
      <c r="V386" s="103"/>
      <c r="W386" s="103"/>
      <c r="X386" s="103"/>
      <c r="Y386" s="103"/>
      <c r="Z386" s="103"/>
      <c r="AA386" s="103"/>
      <c r="AB386" s="103"/>
      <c r="AC386" s="103"/>
      <c r="AD386" s="27"/>
      <c r="AE386" s="27"/>
      <c r="AF386" s="27"/>
      <c r="AG386" s="27"/>
      <c r="AH386" s="27"/>
      <c r="AI386" s="27"/>
    </row>
    <row r="387" spans="5:35" x14ac:dyDescent="0.25">
      <c r="E387" s="36"/>
      <c r="G387" s="36"/>
      <c r="H387" s="36"/>
      <c r="I387" s="36"/>
      <c r="J387" s="36"/>
      <c r="K387" s="103"/>
      <c r="L387" s="103"/>
      <c r="M387" s="103"/>
      <c r="N387" s="103"/>
      <c r="O387" s="103"/>
      <c r="P387" s="103"/>
      <c r="Q387" s="103"/>
      <c r="R387" s="103"/>
      <c r="S387" s="103"/>
      <c r="T387" s="103"/>
      <c r="U387" s="103"/>
      <c r="V387" s="103"/>
      <c r="W387" s="103"/>
      <c r="X387" s="103"/>
      <c r="Y387" s="103"/>
      <c r="Z387" s="103"/>
      <c r="AA387" s="103"/>
      <c r="AB387" s="103"/>
      <c r="AC387" s="103"/>
      <c r="AD387" s="27"/>
      <c r="AE387" s="27"/>
      <c r="AF387" s="27"/>
      <c r="AG387" s="27"/>
      <c r="AH387" s="27"/>
      <c r="AI387" s="27"/>
    </row>
    <row r="388" spans="5:35" x14ac:dyDescent="0.25">
      <c r="E388" s="36"/>
      <c r="G388" s="36"/>
      <c r="H388" s="36"/>
      <c r="I388" s="36"/>
      <c r="J388" s="36"/>
      <c r="K388" s="103"/>
      <c r="L388" s="103"/>
      <c r="M388" s="103"/>
      <c r="N388" s="103"/>
      <c r="O388" s="103"/>
      <c r="P388" s="103"/>
      <c r="Q388" s="103"/>
      <c r="R388" s="103"/>
      <c r="S388" s="103"/>
      <c r="T388" s="103"/>
      <c r="U388" s="103"/>
      <c r="V388" s="103"/>
      <c r="W388" s="103"/>
      <c r="X388" s="103"/>
      <c r="Y388" s="103"/>
      <c r="Z388" s="103"/>
      <c r="AA388" s="103"/>
      <c r="AB388" s="103"/>
      <c r="AC388" s="103"/>
      <c r="AD388" s="27"/>
      <c r="AE388" s="27"/>
      <c r="AF388" s="27"/>
      <c r="AG388" s="27"/>
      <c r="AH388" s="27"/>
      <c r="AI388" s="27"/>
    </row>
    <row r="389" spans="5:35" x14ac:dyDescent="0.25">
      <c r="E389" s="36"/>
      <c r="G389" s="36"/>
      <c r="H389" s="36"/>
      <c r="I389" s="36"/>
      <c r="J389" s="36"/>
      <c r="K389" s="103"/>
      <c r="L389" s="103"/>
      <c r="M389" s="103"/>
      <c r="N389" s="103"/>
      <c r="O389" s="103"/>
      <c r="P389" s="103"/>
      <c r="Q389" s="103"/>
      <c r="R389" s="103"/>
      <c r="S389" s="103"/>
      <c r="T389" s="103"/>
      <c r="U389" s="103"/>
      <c r="V389" s="103"/>
      <c r="W389" s="103"/>
      <c r="X389" s="103"/>
      <c r="Y389" s="103"/>
      <c r="Z389" s="103"/>
      <c r="AA389" s="103"/>
      <c r="AB389" s="103"/>
      <c r="AC389" s="103"/>
      <c r="AD389" s="27"/>
      <c r="AE389" s="27"/>
      <c r="AF389" s="27"/>
      <c r="AG389" s="27"/>
      <c r="AH389" s="27"/>
      <c r="AI389" s="27"/>
    </row>
    <row r="390" spans="5:35" x14ac:dyDescent="0.25">
      <c r="E390" s="36"/>
      <c r="G390" s="36"/>
      <c r="H390" s="36"/>
      <c r="I390" s="36"/>
      <c r="J390" s="36"/>
      <c r="K390" s="103"/>
      <c r="L390" s="103"/>
      <c r="M390" s="103"/>
      <c r="N390" s="103"/>
      <c r="O390" s="103"/>
      <c r="P390" s="103"/>
      <c r="Q390" s="103"/>
      <c r="R390" s="103"/>
      <c r="S390" s="103"/>
      <c r="T390" s="103"/>
      <c r="U390" s="103"/>
      <c r="V390" s="103"/>
      <c r="W390" s="103"/>
      <c r="X390" s="103"/>
      <c r="Y390" s="103"/>
      <c r="Z390" s="103"/>
      <c r="AA390" s="103"/>
      <c r="AB390" s="103"/>
      <c r="AC390" s="103"/>
      <c r="AD390" s="27"/>
      <c r="AE390" s="27"/>
      <c r="AF390" s="27"/>
      <c r="AG390" s="27"/>
      <c r="AH390" s="27"/>
      <c r="AI390" s="27"/>
    </row>
    <row r="391" spans="5:35" x14ac:dyDescent="0.25">
      <c r="E391" s="36"/>
      <c r="G391" s="36"/>
      <c r="H391" s="36"/>
      <c r="I391" s="36"/>
      <c r="J391" s="36"/>
      <c r="K391" s="103"/>
      <c r="L391" s="103"/>
      <c r="M391" s="103"/>
      <c r="N391" s="103"/>
      <c r="O391" s="103"/>
      <c r="P391" s="103"/>
      <c r="Q391" s="103"/>
      <c r="R391" s="103"/>
      <c r="S391" s="103"/>
      <c r="T391" s="103"/>
      <c r="U391" s="103"/>
      <c r="V391" s="103"/>
      <c r="W391" s="103"/>
      <c r="X391" s="103"/>
      <c r="Y391" s="103"/>
      <c r="Z391" s="103"/>
      <c r="AA391" s="103"/>
      <c r="AB391" s="103"/>
      <c r="AC391" s="103"/>
      <c r="AD391" s="27"/>
      <c r="AE391" s="27"/>
      <c r="AF391" s="27"/>
      <c r="AG391" s="27"/>
      <c r="AH391" s="27"/>
      <c r="AI391" s="27"/>
    </row>
    <row r="392" spans="5:35" x14ac:dyDescent="0.25">
      <c r="E392" s="36"/>
      <c r="G392" s="36"/>
      <c r="H392" s="36"/>
      <c r="I392" s="36"/>
      <c r="J392" s="36"/>
      <c r="K392" s="103"/>
      <c r="L392" s="103"/>
      <c r="M392" s="103"/>
      <c r="N392" s="103"/>
      <c r="O392" s="103"/>
      <c r="P392" s="103"/>
      <c r="Q392" s="103"/>
      <c r="R392" s="103"/>
      <c r="S392" s="103"/>
      <c r="T392" s="103"/>
      <c r="U392" s="103"/>
      <c r="V392" s="103"/>
      <c r="W392" s="103"/>
      <c r="X392" s="103"/>
      <c r="Y392" s="103"/>
      <c r="Z392" s="103"/>
      <c r="AA392" s="103"/>
      <c r="AB392" s="103"/>
      <c r="AC392" s="103"/>
      <c r="AD392" s="27"/>
      <c r="AE392" s="27"/>
      <c r="AF392" s="27"/>
      <c r="AG392" s="27"/>
      <c r="AH392" s="27"/>
      <c r="AI392" s="27"/>
    </row>
    <row r="393" spans="5:35" x14ac:dyDescent="0.25">
      <c r="E393" s="36"/>
      <c r="G393" s="36"/>
      <c r="H393" s="36"/>
      <c r="I393" s="36"/>
      <c r="J393" s="36"/>
      <c r="K393" s="103"/>
      <c r="L393" s="103"/>
      <c r="M393" s="103"/>
      <c r="N393" s="103"/>
      <c r="O393" s="103"/>
      <c r="P393" s="103"/>
      <c r="Q393" s="103"/>
      <c r="R393" s="103"/>
      <c r="S393" s="103"/>
      <c r="T393" s="103"/>
      <c r="U393" s="103"/>
      <c r="V393" s="103"/>
      <c r="W393" s="103"/>
      <c r="X393" s="103"/>
      <c r="Y393" s="103"/>
      <c r="Z393" s="103"/>
      <c r="AA393" s="103"/>
      <c r="AB393" s="103"/>
      <c r="AC393" s="103"/>
      <c r="AD393" s="27"/>
      <c r="AE393" s="27"/>
      <c r="AF393" s="27"/>
      <c r="AG393" s="27"/>
      <c r="AH393" s="27"/>
      <c r="AI393" s="27"/>
    </row>
    <row r="394" spans="5:35" x14ac:dyDescent="0.25">
      <c r="E394" s="36"/>
      <c r="G394" s="36"/>
      <c r="H394" s="36"/>
      <c r="I394" s="36"/>
      <c r="J394" s="36"/>
      <c r="K394" s="103"/>
      <c r="L394" s="103"/>
      <c r="M394" s="103"/>
      <c r="N394" s="103"/>
      <c r="O394" s="103"/>
      <c r="P394" s="103"/>
      <c r="Q394" s="103"/>
      <c r="R394" s="103"/>
      <c r="S394" s="103"/>
      <c r="T394" s="103"/>
      <c r="U394" s="103"/>
      <c r="V394" s="103"/>
      <c r="W394" s="103"/>
      <c r="X394" s="103"/>
      <c r="Y394" s="103"/>
      <c r="Z394" s="103"/>
      <c r="AA394" s="103"/>
      <c r="AB394" s="103"/>
      <c r="AC394" s="103"/>
      <c r="AD394" s="27"/>
      <c r="AE394" s="27"/>
      <c r="AF394" s="27"/>
      <c r="AG394" s="27"/>
      <c r="AH394" s="27"/>
      <c r="AI394" s="27"/>
    </row>
    <row r="395" spans="5:35" x14ac:dyDescent="0.25">
      <c r="E395" s="36"/>
      <c r="G395" s="36"/>
      <c r="H395" s="36"/>
      <c r="I395" s="36"/>
      <c r="J395" s="36"/>
      <c r="K395" s="103"/>
      <c r="L395" s="103"/>
      <c r="M395" s="103"/>
      <c r="N395" s="103"/>
      <c r="O395" s="103"/>
      <c r="P395" s="103"/>
      <c r="Q395" s="103"/>
      <c r="R395" s="103"/>
      <c r="S395" s="103"/>
      <c r="T395" s="103"/>
      <c r="U395" s="103"/>
      <c r="V395" s="103"/>
      <c r="W395" s="103"/>
      <c r="X395" s="103"/>
      <c r="Y395" s="103"/>
      <c r="Z395" s="103"/>
      <c r="AA395" s="103"/>
      <c r="AB395" s="103"/>
      <c r="AC395" s="103"/>
      <c r="AD395" s="27"/>
      <c r="AE395" s="27"/>
      <c r="AF395" s="27"/>
      <c r="AG395" s="27"/>
      <c r="AH395" s="27"/>
      <c r="AI395" s="27"/>
    </row>
    <row r="396" spans="5:35" x14ac:dyDescent="0.25">
      <c r="E396" s="36"/>
      <c r="G396" s="36"/>
      <c r="H396" s="36"/>
      <c r="I396" s="36"/>
      <c r="J396" s="36"/>
      <c r="K396" s="103"/>
      <c r="L396" s="103"/>
      <c r="M396" s="103"/>
      <c r="N396" s="103"/>
      <c r="O396" s="103"/>
      <c r="P396" s="103"/>
      <c r="Q396" s="103"/>
      <c r="R396" s="103"/>
      <c r="S396" s="103"/>
      <c r="T396" s="103"/>
      <c r="U396" s="103"/>
      <c r="V396" s="103"/>
      <c r="W396" s="103"/>
      <c r="X396" s="103"/>
      <c r="Y396" s="103"/>
      <c r="Z396" s="103"/>
      <c r="AA396" s="103"/>
      <c r="AB396" s="103"/>
      <c r="AC396" s="103"/>
      <c r="AD396" s="27"/>
      <c r="AE396" s="27"/>
      <c r="AF396" s="27"/>
      <c r="AG396" s="27"/>
      <c r="AH396" s="27"/>
      <c r="AI396" s="27"/>
    </row>
    <row r="397" spans="5:35" x14ac:dyDescent="0.25">
      <c r="E397" s="36"/>
      <c r="G397" s="36"/>
      <c r="H397" s="36"/>
      <c r="I397" s="36"/>
      <c r="J397" s="36"/>
      <c r="K397" s="103"/>
      <c r="L397" s="103"/>
      <c r="M397" s="103"/>
      <c r="N397" s="103"/>
      <c r="O397" s="103"/>
      <c r="P397" s="103"/>
      <c r="Q397" s="103"/>
      <c r="R397" s="103"/>
      <c r="S397" s="103"/>
      <c r="T397" s="103"/>
      <c r="U397" s="103"/>
      <c r="V397" s="103"/>
      <c r="W397" s="103"/>
      <c r="X397" s="103"/>
      <c r="Y397" s="103"/>
      <c r="Z397" s="103"/>
      <c r="AA397" s="103"/>
      <c r="AB397" s="103"/>
      <c r="AC397" s="103"/>
      <c r="AD397" s="27"/>
      <c r="AE397" s="27"/>
      <c r="AF397" s="27"/>
      <c r="AG397" s="27"/>
      <c r="AH397" s="27"/>
      <c r="AI397" s="27"/>
    </row>
    <row r="398" spans="5:35" x14ac:dyDescent="0.25">
      <c r="E398" s="36"/>
      <c r="G398" s="36"/>
      <c r="H398" s="36"/>
      <c r="I398" s="36"/>
      <c r="J398" s="36"/>
      <c r="K398" s="103"/>
      <c r="L398" s="103"/>
      <c r="M398" s="103"/>
      <c r="N398" s="103"/>
      <c r="O398" s="103"/>
      <c r="P398" s="103"/>
      <c r="Q398" s="103"/>
      <c r="R398" s="103"/>
      <c r="S398" s="103"/>
      <c r="T398" s="103"/>
      <c r="U398" s="103"/>
      <c r="V398" s="103"/>
      <c r="W398" s="103"/>
      <c r="X398" s="103"/>
      <c r="Y398" s="103"/>
      <c r="Z398" s="103"/>
      <c r="AA398" s="103"/>
      <c r="AB398" s="103"/>
      <c r="AC398" s="103"/>
      <c r="AD398" s="27"/>
      <c r="AE398" s="27"/>
      <c r="AF398" s="27"/>
      <c r="AG398" s="27"/>
      <c r="AH398" s="27"/>
      <c r="AI398" s="27"/>
    </row>
    <row r="399" spans="5:35" x14ac:dyDescent="0.25">
      <c r="E399" s="36"/>
      <c r="G399" s="36"/>
      <c r="H399" s="36"/>
      <c r="I399" s="36"/>
      <c r="J399" s="36"/>
      <c r="K399" s="103"/>
      <c r="L399" s="103"/>
      <c r="M399" s="103"/>
      <c r="N399" s="103"/>
      <c r="O399" s="103"/>
      <c r="P399" s="103"/>
      <c r="Q399" s="103"/>
      <c r="R399" s="103"/>
      <c r="S399" s="103"/>
      <c r="T399" s="103"/>
      <c r="U399" s="103"/>
      <c r="V399" s="103"/>
      <c r="W399" s="103"/>
      <c r="X399" s="103"/>
      <c r="Y399" s="103"/>
      <c r="Z399" s="103"/>
      <c r="AA399" s="103"/>
      <c r="AB399" s="103"/>
      <c r="AC399" s="103"/>
      <c r="AD399" s="27"/>
      <c r="AE399" s="27"/>
      <c r="AF399" s="27"/>
      <c r="AG399" s="27"/>
      <c r="AH399" s="27"/>
      <c r="AI399" s="27"/>
    </row>
    <row r="400" spans="5:35" x14ac:dyDescent="0.25">
      <c r="E400" s="36"/>
      <c r="G400" s="36"/>
      <c r="H400" s="36"/>
      <c r="I400" s="36"/>
      <c r="J400" s="36"/>
      <c r="K400" s="103"/>
      <c r="L400" s="103"/>
      <c r="M400" s="103"/>
      <c r="N400" s="103"/>
      <c r="O400" s="103"/>
      <c r="P400" s="103"/>
      <c r="Q400" s="103"/>
      <c r="R400" s="103"/>
      <c r="S400" s="103"/>
      <c r="T400" s="103"/>
      <c r="U400" s="103"/>
      <c r="V400" s="103"/>
      <c r="W400" s="103"/>
      <c r="X400" s="103"/>
      <c r="Y400" s="103"/>
      <c r="Z400" s="103"/>
      <c r="AA400" s="103"/>
      <c r="AB400" s="103"/>
      <c r="AC400" s="103"/>
      <c r="AD400" s="27"/>
      <c r="AE400" s="27"/>
      <c r="AF400" s="27"/>
      <c r="AG400" s="27"/>
      <c r="AH400" s="27"/>
      <c r="AI400" s="27"/>
    </row>
    <row r="401" spans="5:35" x14ac:dyDescent="0.25">
      <c r="E401" s="36"/>
      <c r="G401" s="36"/>
      <c r="H401" s="36"/>
      <c r="I401" s="36"/>
      <c r="J401" s="36"/>
      <c r="K401" s="103"/>
      <c r="L401" s="103"/>
      <c r="M401" s="103"/>
      <c r="N401" s="103"/>
      <c r="O401" s="103"/>
      <c r="P401" s="103"/>
      <c r="Q401" s="103"/>
      <c r="R401" s="103"/>
      <c r="S401" s="103"/>
      <c r="T401" s="103"/>
      <c r="U401" s="103"/>
      <c r="V401" s="103"/>
      <c r="W401" s="103"/>
      <c r="X401" s="103"/>
      <c r="Y401" s="103"/>
      <c r="Z401" s="103"/>
      <c r="AA401" s="103"/>
      <c r="AB401" s="103"/>
      <c r="AC401" s="103"/>
      <c r="AD401" s="27"/>
      <c r="AE401" s="27"/>
      <c r="AF401" s="27"/>
      <c r="AG401" s="27"/>
      <c r="AH401" s="27"/>
      <c r="AI401" s="27"/>
    </row>
    <row r="402" spans="5:35" x14ac:dyDescent="0.25">
      <c r="E402" s="36"/>
      <c r="G402" s="36"/>
      <c r="H402" s="36"/>
      <c r="I402" s="36"/>
      <c r="J402" s="36"/>
      <c r="K402" s="103"/>
      <c r="L402" s="103"/>
      <c r="M402" s="103"/>
      <c r="N402" s="103"/>
      <c r="O402" s="103"/>
      <c r="P402" s="103"/>
      <c r="Q402" s="103"/>
      <c r="R402" s="103"/>
      <c r="S402" s="103"/>
      <c r="T402" s="103"/>
      <c r="U402" s="103"/>
      <c r="V402" s="103"/>
      <c r="W402" s="103"/>
      <c r="X402" s="103"/>
      <c r="Y402" s="103"/>
      <c r="Z402" s="103"/>
      <c r="AA402" s="103"/>
      <c r="AB402" s="103"/>
      <c r="AC402" s="103"/>
      <c r="AD402" s="27"/>
      <c r="AE402" s="27"/>
      <c r="AF402" s="27"/>
      <c r="AG402" s="27"/>
      <c r="AH402" s="27"/>
      <c r="AI402" s="27"/>
    </row>
    <row r="403" spans="5:35" x14ac:dyDescent="0.25">
      <c r="E403" s="36"/>
      <c r="G403" s="36"/>
      <c r="H403" s="36"/>
      <c r="I403" s="36"/>
      <c r="J403" s="36"/>
      <c r="K403" s="103"/>
      <c r="L403" s="103"/>
      <c r="M403" s="103"/>
      <c r="N403" s="103"/>
      <c r="O403" s="103"/>
      <c r="P403" s="103"/>
      <c r="Q403" s="103"/>
      <c r="R403" s="103"/>
      <c r="S403" s="103"/>
      <c r="T403" s="103"/>
      <c r="U403" s="103"/>
      <c r="V403" s="103"/>
      <c r="W403" s="103"/>
      <c r="X403" s="103"/>
      <c r="Y403" s="103"/>
      <c r="Z403" s="103"/>
      <c r="AA403" s="103"/>
      <c r="AB403" s="103"/>
      <c r="AC403" s="103"/>
      <c r="AD403" s="27"/>
      <c r="AE403" s="27"/>
      <c r="AF403" s="27"/>
      <c r="AG403" s="27"/>
      <c r="AH403" s="27"/>
      <c r="AI403" s="27"/>
    </row>
    <row r="404" spans="5:35" x14ac:dyDescent="0.25">
      <c r="E404" s="36"/>
      <c r="G404" s="36"/>
      <c r="H404" s="36"/>
      <c r="I404" s="36"/>
      <c r="J404" s="36"/>
      <c r="K404" s="103"/>
      <c r="L404" s="103"/>
      <c r="M404" s="103"/>
      <c r="N404" s="103"/>
      <c r="O404" s="103"/>
      <c r="P404" s="103"/>
      <c r="Q404" s="103"/>
      <c r="R404" s="103"/>
      <c r="S404" s="103"/>
      <c r="T404" s="103"/>
      <c r="U404" s="103"/>
      <c r="V404" s="103"/>
      <c r="W404" s="103"/>
      <c r="X404" s="103"/>
      <c r="Y404" s="103"/>
      <c r="Z404" s="103"/>
      <c r="AA404" s="103"/>
      <c r="AB404" s="103"/>
      <c r="AC404" s="103"/>
      <c r="AD404" s="27"/>
      <c r="AE404" s="27"/>
      <c r="AF404" s="27"/>
      <c r="AG404" s="27"/>
      <c r="AH404" s="27"/>
      <c r="AI404" s="27"/>
    </row>
    <row r="405" spans="5:35" x14ac:dyDescent="0.25">
      <c r="E405" s="36"/>
      <c r="G405" s="36"/>
      <c r="H405" s="36"/>
      <c r="I405" s="36"/>
      <c r="J405" s="36"/>
      <c r="K405" s="103"/>
      <c r="L405" s="103"/>
      <c r="M405" s="103"/>
      <c r="N405" s="103"/>
      <c r="O405" s="103"/>
      <c r="P405" s="103"/>
      <c r="Q405" s="103"/>
      <c r="R405" s="103"/>
      <c r="S405" s="103"/>
      <c r="T405" s="103"/>
      <c r="U405" s="103"/>
      <c r="V405" s="103"/>
      <c r="W405" s="103"/>
      <c r="X405" s="103"/>
      <c r="Y405" s="103"/>
      <c r="Z405" s="103"/>
      <c r="AA405" s="103"/>
      <c r="AB405" s="103"/>
      <c r="AC405" s="103"/>
      <c r="AD405" s="27"/>
      <c r="AE405" s="27"/>
      <c r="AF405" s="27"/>
      <c r="AG405" s="27"/>
      <c r="AH405" s="27"/>
      <c r="AI405" s="27"/>
    </row>
    <row r="406" spans="5:35" x14ac:dyDescent="0.25">
      <c r="E406" s="36"/>
      <c r="G406" s="36"/>
      <c r="H406" s="36"/>
      <c r="I406" s="36"/>
      <c r="J406" s="36"/>
      <c r="K406" s="103"/>
      <c r="L406" s="103"/>
      <c r="M406" s="103"/>
      <c r="N406" s="103"/>
      <c r="O406" s="103"/>
      <c r="P406" s="103"/>
      <c r="Q406" s="103"/>
      <c r="R406" s="103"/>
      <c r="S406" s="103"/>
      <c r="T406" s="103"/>
      <c r="U406" s="103"/>
      <c r="V406" s="103"/>
      <c r="W406" s="103"/>
      <c r="X406" s="103"/>
      <c r="Y406" s="103"/>
      <c r="Z406" s="103"/>
      <c r="AA406" s="103"/>
      <c r="AB406" s="103"/>
      <c r="AC406" s="103"/>
      <c r="AD406" s="27"/>
      <c r="AE406" s="27"/>
      <c r="AF406" s="27"/>
      <c r="AG406" s="27"/>
      <c r="AH406" s="27"/>
      <c r="AI406" s="27"/>
    </row>
    <row r="407" spans="5:35" x14ac:dyDescent="0.25">
      <c r="E407" s="36"/>
      <c r="G407" s="36"/>
      <c r="H407" s="36"/>
      <c r="I407" s="36"/>
      <c r="J407" s="36"/>
      <c r="K407" s="103"/>
      <c r="L407" s="103"/>
      <c r="M407" s="103"/>
      <c r="N407" s="103"/>
      <c r="O407" s="103"/>
      <c r="P407" s="103"/>
      <c r="Q407" s="103"/>
      <c r="R407" s="103"/>
      <c r="S407" s="103"/>
      <c r="T407" s="103"/>
      <c r="U407" s="103"/>
      <c r="V407" s="103"/>
      <c r="W407" s="103"/>
      <c r="X407" s="103"/>
      <c r="Y407" s="103"/>
      <c r="Z407" s="103"/>
      <c r="AA407" s="103"/>
      <c r="AB407" s="103"/>
      <c r="AC407" s="103"/>
      <c r="AD407" s="27"/>
      <c r="AE407" s="27"/>
      <c r="AF407" s="27"/>
      <c r="AG407" s="27"/>
      <c r="AH407" s="27"/>
      <c r="AI407" s="27"/>
    </row>
    <row r="408" spans="5:35" x14ac:dyDescent="0.25">
      <c r="E408" s="36"/>
      <c r="G408" s="36"/>
      <c r="H408" s="36"/>
      <c r="I408" s="36"/>
      <c r="J408" s="36"/>
      <c r="K408" s="103"/>
      <c r="L408" s="103"/>
      <c r="M408" s="103"/>
      <c r="N408" s="103"/>
      <c r="O408" s="103"/>
      <c r="P408" s="103"/>
      <c r="Q408" s="103"/>
      <c r="R408" s="103"/>
      <c r="S408" s="103"/>
      <c r="T408" s="103"/>
      <c r="U408" s="103"/>
      <c r="V408" s="103"/>
      <c r="W408" s="103"/>
      <c r="X408" s="103"/>
      <c r="Y408" s="103"/>
      <c r="Z408" s="103"/>
      <c r="AA408" s="103"/>
      <c r="AB408" s="103"/>
      <c r="AC408" s="103"/>
      <c r="AD408" s="27"/>
      <c r="AE408" s="27"/>
      <c r="AF408" s="27"/>
      <c r="AG408" s="27"/>
      <c r="AH408" s="27"/>
      <c r="AI408" s="27"/>
    </row>
    <row r="409" spans="5:35" x14ac:dyDescent="0.25">
      <c r="E409" s="36"/>
      <c r="G409" s="36"/>
      <c r="H409" s="36"/>
      <c r="I409" s="36"/>
      <c r="J409" s="36"/>
      <c r="K409" s="103"/>
      <c r="L409" s="103"/>
      <c r="M409" s="103"/>
      <c r="N409" s="103"/>
      <c r="O409" s="103"/>
      <c r="P409" s="103"/>
      <c r="Q409" s="103"/>
      <c r="R409" s="103"/>
      <c r="S409" s="103"/>
      <c r="T409" s="103"/>
      <c r="U409" s="103"/>
      <c r="V409" s="103"/>
      <c r="W409" s="103"/>
      <c r="X409" s="103"/>
      <c r="Y409" s="103"/>
      <c r="Z409" s="103"/>
      <c r="AA409" s="103"/>
      <c r="AB409" s="103"/>
      <c r="AC409" s="103"/>
      <c r="AD409" s="27"/>
      <c r="AE409" s="27"/>
      <c r="AF409" s="27"/>
      <c r="AG409" s="27"/>
      <c r="AH409" s="27"/>
      <c r="AI409" s="27"/>
    </row>
    <row r="410" spans="5:35" x14ac:dyDescent="0.25">
      <c r="E410" s="36"/>
      <c r="G410" s="36"/>
      <c r="H410" s="36"/>
      <c r="I410" s="36"/>
      <c r="J410" s="36"/>
      <c r="K410" s="103"/>
      <c r="L410" s="103"/>
      <c r="M410" s="103"/>
      <c r="N410" s="103"/>
      <c r="O410" s="103"/>
      <c r="P410" s="103"/>
      <c r="Q410" s="103"/>
      <c r="R410" s="103"/>
      <c r="S410" s="103"/>
      <c r="T410" s="103"/>
      <c r="U410" s="103"/>
      <c r="V410" s="103"/>
      <c r="W410" s="103"/>
      <c r="X410" s="103"/>
      <c r="Y410" s="103"/>
      <c r="Z410" s="103"/>
      <c r="AA410" s="103"/>
      <c r="AB410" s="103"/>
      <c r="AC410" s="103"/>
      <c r="AD410" s="27"/>
      <c r="AE410" s="27"/>
      <c r="AF410" s="27"/>
      <c r="AG410" s="27"/>
      <c r="AH410" s="27"/>
      <c r="AI410" s="27"/>
    </row>
    <row r="411" spans="5:35" x14ac:dyDescent="0.25">
      <c r="E411" s="36"/>
      <c r="G411" s="36"/>
      <c r="H411" s="36"/>
      <c r="I411" s="36"/>
      <c r="J411" s="36"/>
      <c r="K411" s="103"/>
      <c r="L411" s="103"/>
      <c r="M411" s="103"/>
      <c r="N411" s="103"/>
      <c r="O411" s="103"/>
      <c r="P411" s="103"/>
      <c r="Q411" s="103"/>
      <c r="R411" s="103"/>
      <c r="S411" s="103"/>
      <c r="T411" s="103"/>
      <c r="U411" s="103"/>
      <c r="V411" s="103"/>
      <c r="W411" s="103"/>
      <c r="X411" s="103"/>
      <c r="Y411" s="103"/>
      <c r="Z411" s="103"/>
      <c r="AA411" s="103"/>
      <c r="AB411" s="103"/>
      <c r="AC411" s="103"/>
      <c r="AD411" s="27"/>
      <c r="AE411" s="27"/>
      <c r="AF411" s="27"/>
      <c r="AG411" s="27"/>
      <c r="AH411" s="27"/>
      <c r="AI411" s="27"/>
    </row>
    <row r="412" spans="5:35" x14ac:dyDescent="0.25">
      <c r="E412" s="36"/>
      <c r="G412" s="36"/>
      <c r="H412" s="36"/>
      <c r="I412" s="36"/>
      <c r="J412" s="36"/>
      <c r="K412" s="103"/>
      <c r="L412" s="103"/>
      <c r="M412" s="103"/>
      <c r="N412" s="103"/>
      <c r="O412" s="103"/>
      <c r="P412" s="103"/>
      <c r="Q412" s="103"/>
      <c r="R412" s="103"/>
      <c r="S412" s="103"/>
      <c r="T412" s="103"/>
      <c r="U412" s="103"/>
      <c r="V412" s="103"/>
      <c r="W412" s="103"/>
      <c r="X412" s="103"/>
      <c r="Y412" s="103"/>
      <c r="Z412" s="103"/>
      <c r="AA412" s="103"/>
      <c r="AB412" s="103"/>
      <c r="AC412" s="103"/>
      <c r="AD412" s="27"/>
      <c r="AE412" s="27"/>
      <c r="AF412" s="27"/>
      <c r="AG412" s="27"/>
      <c r="AH412" s="27"/>
      <c r="AI412" s="27"/>
    </row>
    <row r="413" spans="5:35" x14ac:dyDescent="0.25">
      <c r="E413" s="36"/>
      <c r="G413" s="36"/>
      <c r="H413" s="36"/>
      <c r="I413" s="36"/>
      <c r="J413" s="36"/>
      <c r="K413" s="103"/>
      <c r="L413" s="103"/>
      <c r="M413" s="103"/>
      <c r="N413" s="103"/>
      <c r="O413" s="103"/>
      <c r="P413" s="103"/>
      <c r="Q413" s="103"/>
      <c r="R413" s="103"/>
      <c r="S413" s="103"/>
      <c r="T413" s="103"/>
      <c r="U413" s="103"/>
      <c r="V413" s="103"/>
      <c r="W413" s="103"/>
      <c r="X413" s="103"/>
      <c r="Y413" s="103"/>
      <c r="Z413" s="103"/>
      <c r="AA413" s="103"/>
      <c r="AB413" s="103"/>
      <c r="AC413" s="103"/>
      <c r="AD413" s="27"/>
      <c r="AE413" s="27"/>
      <c r="AF413" s="27"/>
      <c r="AG413" s="27"/>
      <c r="AH413" s="27"/>
      <c r="AI413" s="27"/>
    </row>
    <row r="414" spans="5:35" x14ac:dyDescent="0.25">
      <c r="E414" s="36"/>
      <c r="G414" s="36"/>
      <c r="H414" s="36"/>
      <c r="I414" s="36"/>
      <c r="J414" s="36"/>
      <c r="K414" s="103"/>
      <c r="L414" s="103"/>
      <c r="M414" s="103"/>
      <c r="N414" s="103"/>
      <c r="O414" s="103"/>
      <c r="P414" s="103"/>
      <c r="Q414" s="103"/>
      <c r="R414" s="103"/>
      <c r="S414" s="103"/>
      <c r="T414" s="103"/>
      <c r="U414" s="103"/>
      <c r="V414" s="103"/>
      <c r="W414" s="103"/>
      <c r="X414" s="103"/>
      <c r="Y414" s="103"/>
      <c r="Z414" s="103"/>
      <c r="AA414" s="103"/>
      <c r="AB414" s="103"/>
      <c r="AC414" s="103"/>
      <c r="AD414" s="27"/>
      <c r="AE414" s="27"/>
      <c r="AF414" s="27"/>
      <c r="AG414" s="27"/>
      <c r="AH414" s="27"/>
      <c r="AI414" s="27"/>
    </row>
    <row r="415" spans="5:35" x14ac:dyDescent="0.25">
      <c r="E415" s="36"/>
      <c r="G415" s="36"/>
      <c r="H415" s="36"/>
      <c r="I415" s="36"/>
      <c r="J415" s="36"/>
      <c r="K415" s="103"/>
      <c r="L415" s="103"/>
      <c r="M415" s="103"/>
      <c r="N415" s="103"/>
      <c r="O415" s="103"/>
      <c r="P415" s="103"/>
      <c r="Q415" s="103"/>
      <c r="R415" s="103"/>
      <c r="S415" s="103"/>
      <c r="T415" s="103"/>
      <c r="U415" s="103"/>
      <c r="V415" s="103"/>
      <c r="W415" s="103"/>
      <c r="X415" s="103"/>
      <c r="Y415" s="103"/>
      <c r="Z415" s="103"/>
      <c r="AA415" s="103"/>
      <c r="AB415" s="103"/>
      <c r="AC415" s="103"/>
      <c r="AD415" s="27"/>
      <c r="AE415" s="27"/>
      <c r="AF415" s="27"/>
      <c r="AG415" s="27"/>
      <c r="AH415" s="27"/>
      <c r="AI415" s="27"/>
    </row>
    <row r="416" spans="5:35" x14ac:dyDescent="0.25">
      <c r="E416" s="36"/>
      <c r="G416" s="36"/>
      <c r="H416" s="36"/>
      <c r="I416" s="36"/>
      <c r="J416" s="36"/>
      <c r="K416" s="103"/>
      <c r="L416" s="103"/>
      <c r="M416" s="103"/>
      <c r="N416" s="103"/>
      <c r="O416" s="103"/>
      <c r="P416" s="103"/>
      <c r="Q416" s="103"/>
      <c r="R416" s="103"/>
      <c r="S416" s="103"/>
      <c r="T416" s="103"/>
      <c r="U416" s="103"/>
      <c r="V416" s="103"/>
      <c r="W416" s="103"/>
      <c r="X416" s="103"/>
      <c r="Y416" s="103"/>
      <c r="Z416" s="103"/>
      <c r="AA416" s="103"/>
      <c r="AB416" s="103"/>
      <c r="AC416" s="103"/>
      <c r="AD416" s="27"/>
      <c r="AE416" s="27"/>
      <c r="AF416" s="27"/>
      <c r="AG416" s="27"/>
      <c r="AH416" s="27"/>
      <c r="AI416" s="27"/>
    </row>
    <row r="417" spans="5:35" x14ac:dyDescent="0.25">
      <c r="E417" s="36"/>
      <c r="G417" s="36"/>
      <c r="H417" s="36"/>
      <c r="I417" s="36"/>
      <c r="J417" s="36"/>
      <c r="K417" s="103"/>
      <c r="L417" s="103"/>
      <c r="M417" s="103"/>
      <c r="N417" s="103"/>
      <c r="O417" s="103"/>
      <c r="P417" s="103"/>
      <c r="Q417" s="103"/>
      <c r="R417" s="103"/>
      <c r="S417" s="103"/>
      <c r="T417" s="103"/>
      <c r="U417" s="103"/>
      <c r="V417" s="103"/>
      <c r="W417" s="103"/>
      <c r="X417" s="103"/>
      <c r="Y417" s="103"/>
      <c r="Z417" s="103"/>
      <c r="AA417" s="103"/>
      <c r="AB417" s="103"/>
      <c r="AC417" s="103"/>
      <c r="AD417" s="27"/>
      <c r="AE417" s="27"/>
      <c r="AF417" s="27"/>
      <c r="AG417" s="27"/>
      <c r="AH417" s="27"/>
      <c r="AI417" s="27"/>
    </row>
    <row r="418" spans="5:35" x14ac:dyDescent="0.25">
      <c r="E418" s="36"/>
      <c r="G418" s="36"/>
      <c r="H418" s="36"/>
      <c r="I418" s="36"/>
      <c r="J418" s="36"/>
      <c r="K418" s="103"/>
      <c r="L418" s="103"/>
      <c r="M418" s="103"/>
      <c r="N418" s="103"/>
      <c r="O418" s="103"/>
      <c r="P418" s="103"/>
      <c r="Q418" s="103"/>
      <c r="R418" s="103"/>
      <c r="S418" s="103"/>
      <c r="T418" s="103"/>
      <c r="U418" s="103"/>
      <c r="V418" s="103"/>
      <c r="W418" s="103"/>
      <c r="X418" s="103"/>
      <c r="Y418" s="103"/>
      <c r="Z418" s="103"/>
      <c r="AA418" s="103"/>
      <c r="AB418" s="103"/>
      <c r="AC418" s="103"/>
      <c r="AD418" s="27"/>
      <c r="AE418" s="27"/>
      <c r="AF418" s="27"/>
      <c r="AG418" s="27"/>
      <c r="AH418" s="27"/>
      <c r="AI418" s="27"/>
    </row>
    <row r="419" spans="5:35" x14ac:dyDescent="0.25">
      <c r="E419" s="36"/>
      <c r="G419" s="36"/>
      <c r="H419" s="36"/>
      <c r="I419" s="36"/>
      <c r="J419" s="36"/>
      <c r="K419" s="103"/>
      <c r="L419" s="103"/>
      <c r="M419" s="103"/>
      <c r="N419" s="103"/>
      <c r="O419" s="103"/>
      <c r="P419" s="103"/>
      <c r="Q419" s="103"/>
      <c r="R419" s="103"/>
      <c r="S419" s="103"/>
      <c r="T419" s="103"/>
      <c r="U419" s="103"/>
      <c r="V419" s="103"/>
      <c r="W419" s="103"/>
      <c r="X419" s="103"/>
      <c r="Y419" s="103"/>
      <c r="Z419" s="103"/>
      <c r="AA419" s="103"/>
      <c r="AB419" s="103"/>
      <c r="AC419" s="103"/>
      <c r="AD419" s="27"/>
      <c r="AE419" s="27"/>
      <c r="AF419" s="27"/>
      <c r="AG419" s="27"/>
      <c r="AH419" s="27"/>
      <c r="AI419" s="27"/>
    </row>
    <row r="420" spans="5:35" x14ac:dyDescent="0.25">
      <c r="E420" s="36"/>
      <c r="G420" s="36"/>
      <c r="H420" s="36"/>
      <c r="I420" s="36"/>
      <c r="J420" s="36"/>
      <c r="K420" s="103"/>
      <c r="L420" s="103"/>
      <c r="M420" s="103"/>
      <c r="N420" s="103"/>
      <c r="O420" s="103"/>
      <c r="P420" s="103"/>
      <c r="Q420" s="103"/>
      <c r="R420" s="103"/>
      <c r="S420" s="103"/>
      <c r="T420" s="103"/>
      <c r="U420" s="103"/>
      <c r="V420" s="103"/>
      <c r="W420" s="103"/>
      <c r="X420" s="103"/>
      <c r="Y420" s="103"/>
      <c r="Z420" s="103"/>
      <c r="AA420" s="103"/>
      <c r="AB420" s="103"/>
      <c r="AC420" s="103"/>
      <c r="AD420" s="27"/>
      <c r="AE420" s="27"/>
      <c r="AF420" s="27"/>
      <c r="AG420" s="27"/>
      <c r="AH420" s="27"/>
      <c r="AI420" s="27"/>
    </row>
    <row r="421" spans="5:35" x14ac:dyDescent="0.25">
      <c r="E421" s="36"/>
      <c r="G421" s="36"/>
      <c r="H421" s="36"/>
      <c r="I421" s="36"/>
      <c r="J421" s="36"/>
      <c r="K421" s="103"/>
      <c r="L421" s="103"/>
      <c r="M421" s="103"/>
      <c r="N421" s="103"/>
      <c r="O421" s="103"/>
      <c r="P421" s="103"/>
      <c r="Q421" s="103"/>
      <c r="R421" s="103"/>
      <c r="S421" s="103"/>
      <c r="T421" s="103"/>
      <c r="U421" s="103"/>
      <c r="V421" s="103"/>
      <c r="W421" s="103"/>
      <c r="X421" s="103"/>
      <c r="Y421" s="103"/>
      <c r="Z421" s="103"/>
      <c r="AA421" s="103"/>
      <c r="AB421" s="103"/>
      <c r="AC421" s="103"/>
      <c r="AD421" s="27"/>
      <c r="AE421" s="27"/>
      <c r="AF421" s="27"/>
      <c r="AG421" s="27"/>
      <c r="AH421" s="27"/>
      <c r="AI421" s="27"/>
    </row>
    <row r="422" spans="5:35" x14ac:dyDescent="0.25">
      <c r="E422" s="36"/>
      <c r="G422" s="36"/>
      <c r="H422" s="36"/>
      <c r="I422" s="36"/>
      <c r="J422" s="36"/>
      <c r="K422" s="103"/>
      <c r="L422" s="103"/>
      <c r="M422" s="103"/>
      <c r="N422" s="103"/>
      <c r="O422" s="103"/>
      <c r="P422" s="103"/>
      <c r="Q422" s="103"/>
      <c r="R422" s="103"/>
      <c r="S422" s="103"/>
      <c r="T422" s="103"/>
      <c r="U422" s="103"/>
      <c r="V422" s="103"/>
      <c r="W422" s="103"/>
      <c r="X422" s="103"/>
      <c r="Y422" s="103"/>
      <c r="Z422" s="103"/>
      <c r="AA422" s="103"/>
      <c r="AB422" s="103"/>
      <c r="AC422" s="103"/>
      <c r="AD422" s="27"/>
      <c r="AE422" s="27"/>
      <c r="AF422" s="27"/>
      <c r="AG422" s="27"/>
      <c r="AH422" s="27"/>
      <c r="AI422" s="27"/>
    </row>
    <row r="423" spans="5:35" x14ac:dyDescent="0.25">
      <c r="E423" s="36"/>
      <c r="G423" s="36"/>
      <c r="H423" s="36"/>
      <c r="I423" s="36"/>
      <c r="J423" s="36"/>
      <c r="K423" s="103"/>
      <c r="L423" s="103"/>
      <c r="M423" s="103"/>
      <c r="N423" s="103"/>
      <c r="O423" s="103"/>
      <c r="P423" s="103"/>
      <c r="Q423" s="103"/>
      <c r="R423" s="103"/>
      <c r="S423" s="103"/>
      <c r="T423" s="103"/>
      <c r="U423" s="103"/>
      <c r="V423" s="103"/>
      <c r="W423" s="103"/>
      <c r="X423" s="103"/>
      <c r="Y423" s="103"/>
      <c r="Z423" s="103"/>
      <c r="AA423" s="103"/>
      <c r="AB423" s="103"/>
      <c r="AC423" s="103"/>
      <c r="AD423" s="27"/>
      <c r="AE423" s="27"/>
      <c r="AF423" s="27"/>
      <c r="AG423" s="27"/>
      <c r="AH423" s="27"/>
      <c r="AI423" s="27"/>
    </row>
    <row r="424" spans="5:35" x14ac:dyDescent="0.25">
      <c r="E424" s="36"/>
      <c r="G424" s="36"/>
      <c r="H424" s="36"/>
      <c r="I424" s="36"/>
      <c r="J424" s="36"/>
      <c r="K424" s="103"/>
      <c r="L424" s="103"/>
      <c r="M424" s="103"/>
      <c r="N424" s="103"/>
      <c r="O424" s="103"/>
      <c r="P424" s="103"/>
      <c r="Q424" s="103"/>
      <c r="R424" s="103"/>
      <c r="S424" s="103"/>
      <c r="T424" s="103"/>
      <c r="U424" s="103"/>
      <c r="V424" s="103"/>
      <c r="W424" s="103"/>
      <c r="X424" s="103"/>
      <c r="Y424" s="103"/>
      <c r="Z424" s="103"/>
      <c r="AA424" s="103"/>
      <c r="AB424" s="103"/>
      <c r="AC424" s="103"/>
      <c r="AD424" s="27"/>
      <c r="AE424" s="27"/>
      <c r="AF424" s="27"/>
      <c r="AG424" s="27"/>
      <c r="AH424" s="27"/>
      <c r="AI424" s="27"/>
    </row>
    <row r="425" spans="5:35" x14ac:dyDescent="0.25">
      <c r="E425" s="36"/>
      <c r="G425" s="36"/>
      <c r="H425" s="36"/>
      <c r="I425" s="36"/>
      <c r="J425" s="36"/>
      <c r="K425" s="103"/>
      <c r="L425" s="103"/>
      <c r="M425" s="103"/>
      <c r="N425" s="103"/>
      <c r="O425" s="103"/>
      <c r="P425" s="103"/>
      <c r="Q425" s="103"/>
      <c r="R425" s="103"/>
      <c r="S425" s="103"/>
      <c r="T425" s="103"/>
      <c r="U425" s="103"/>
      <c r="V425" s="103"/>
      <c r="W425" s="103"/>
      <c r="X425" s="103"/>
      <c r="Y425" s="103"/>
      <c r="Z425" s="103"/>
      <c r="AA425" s="103"/>
      <c r="AB425" s="103"/>
      <c r="AC425" s="103"/>
      <c r="AD425" s="27"/>
      <c r="AE425" s="27"/>
      <c r="AF425" s="27"/>
      <c r="AG425" s="27"/>
      <c r="AH425" s="27"/>
      <c r="AI425" s="27"/>
    </row>
    <row r="426" spans="5:35" x14ac:dyDescent="0.25">
      <c r="E426" s="36"/>
      <c r="G426" s="36"/>
      <c r="H426" s="36"/>
      <c r="I426" s="36"/>
      <c r="J426" s="36"/>
      <c r="K426" s="103"/>
      <c r="L426" s="103"/>
      <c r="M426" s="103"/>
      <c r="N426" s="103"/>
      <c r="O426" s="103"/>
      <c r="P426" s="103"/>
      <c r="Q426" s="103"/>
      <c r="R426" s="103"/>
      <c r="S426" s="103"/>
      <c r="T426" s="103"/>
      <c r="U426" s="103"/>
      <c r="V426" s="103"/>
      <c r="W426" s="103"/>
      <c r="X426" s="103"/>
      <c r="Y426" s="103"/>
      <c r="Z426" s="103"/>
      <c r="AA426" s="103"/>
      <c r="AB426" s="103"/>
      <c r="AC426" s="103"/>
      <c r="AD426" s="27"/>
      <c r="AE426" s="27"/>
      <c r="AF426" s="27"/>
      <c r="AG426" s="27"/>
      <c r="AH426" s="27"/>
      <c r="AI426" s="27"/>
    </row>
    <row r="427" spans="5:35" x14ac:dyDescent="0.25">
      <c r="E427" s="36"/>
      <c r="G427" s="36"/>
      <c r="H427" s="36"/>
      <c r="I427" s="36"/>
      <c r="J427" s="36"/>
      <c r="K427" s="103"/>
      <c r="L427" s="103"/>
      <c r="M427" s="103"/>
      <c r="N427" s="103"/>
      <c r="O427" s="103"/>
      <c r="P427" s="103"/>
      <c r="Q427" s="103"/>
      <c r="R427" s="103"/>
      <c r="S427" s="103"/>
      <c r="T427" s="103"/>
      <c r="U427" s="103"/>
      <c r="V427" s="103"/>
      <c r="W427" s="103"/>
      <c r="X427" s="103"/>
      <c r="Y427" s="103"/>
      <c r="Z427" s="103"/>
      <c r="AA427" s="103"/>
      <c r="AB427" s="103"/>
      <c r="AC427" s="103"/>
      <c r="AD427" s="27"/>
      <c r="AE427" s="27"/>
      <c r="AF427" s="27"/>
      <c r="AG427" s="27"/>
      <c r="AH427" s="27"/>
      <c r="AI427" s="27"/>
    </row>
    <row r="428" spans="5:35" x14ac:dyDescent="0.25">
      <c r="E428" s="36"/>
      <c r="G428" s="36"/>
      <c r="H428" s="36"/>
      <c r="I428" s="36"/>
      <c r="J428" s="36"/>
      <c r="K428" s="103"/>
      <c r="L428" s="103"/>
      <c r="M428" s="103"/>
      <c r="N428" s="103"/>
      <c r="O428" s="103"/>
      <c r="P428" s="103"/>
      <c r="Q428" s="103"/>
      <c r="R428" s="103"/>
      <c r="S428" s="103"/>
      <c r="T428" s="103"/>
      <c r="U428" s="103"/>
      <c r="V428" s="103"/>
      <c r="W428" s="103"/>
      <c r="X428" s="103"/>
      <c r="Y428" s="103"/>
      <c r="Z428" s="103"/>
      <c r="AA428" s="103"/>
      <c r="AB428" s="103"/>
      <c r="AC428" s="103"/>
      <c r="AD428" s="27"/>
      <c r="AE428" s="27"/>
      <c r="AF428" s="27"/>
      <c r="AG428" s="27"/>
      <c r="AH428" s="27"/>
      <c r="AI428" s="27"/>
    </row>
    <row r="429" spans="5:35" x14ac:dyDescent="0.25">
      <c r="E429" s="36"/>
      <c r="G429" s="36"/>
      <c r="H429" s="36"/>
      <c r="I429" s="36"/>
      <c r="J429" s="36"/>
      <c r="K429" s="103"/>
      <c r="L429" s="103"/>
      <c r="M429" s="103"/>
      <c r="N429" s="103"/>
      <c r="O429" s="103"/>
      <c r="P429" s="103"/>
      <c r="Q429" s="103"/>
      <c r="R429" s="103"/>
      <c r="S429" s="103"/>
      <c r="T429" s="103"/>
      <c r="U429" s="103"/>
      <c r="V429" s="103"/>
      <c r="W429" s="103"/>
      <c r="X429" s="103"/>
      <c r="Y429" s="103"/>
      <c r="Z429" s="103"/>
      <c r="AA429" s="103"/>
      <c r="AB429" s="103"/>
      <c r="AC429" s="103"/>
      <c r="AD429" s="27"/>
      <c r="AE429" s="27"/>
      <c r="AF429" s="27"/>
      <c r="AG429" s="27"/>
      <c r="AH429" s="27"/>
      <c r="AI429" s="27"/>
    </row>
    <row r="430" spans="5:35" x14ac:dyDescent="0.25">
      <c r="E430" s="36"/>
      <c r="G430" s="36"/>
      <c r="H430" s="36"/>
      <c r="I430" s="36"/>
      <c r="J430" s="36"/>
      <c r="K430" s="103"/>
      <c r="L430" s="103"/>
      <c r="M430" s="103"/>
      <c r="N430" s="103"/>
      <c r="O430" s="103"/>
      <c r="P430" s="103"/>
      <c r="Q430" s="103"/>
      <c r="R430" s="103"/>
      <c r="S430" s="103"/>
      <c r="T430" s="103"/>
      <c r="U430" s="103"/>
      <c r="V430" s="103"/>
      <c r="W430" s="103"/>
      <c r="X430" s="103"/>
      <c r="Y430" s="103"/>
      <c r="Z430" s="103"/>
      <c r="AA430" s="103"/>
      <c r="AB430" s="103"/>
      <c r="AC430" s="103"/>
      <c r="AD430" s="27"/>
      <c r="AE430" s="27"/>
      <c r="AF430" s="27"/>
      <c r="AG430" s="27"/>
      <c r="AH430" s="27"/>
      <c r="AI430" s="27"/>
    </row>
    <row r="431" spans="5:35" x14ac:dyDescent="0.25">
      <c r="E431" s="36"/>
      <c r="G431" s="36"/>
      <c r="H431" s="36"/>
      <c r="I431" s="36"/>
      <c r="J431" s="36"/>
      <c r="K431" s="103"/>
      <c r="L431" s="103"/>
      <c r="M431" s="103"/>
      <c r="N431" s="103"/>
      <c r="O431" s="103"/>
      <c r="P431" s="103"/>
      <c r="Q431" s="103"/>
      <c r="R431" s="103"/>
      <c r="S431" s="103"/>
      <c r="T431" s="103"/>
      <c r="U431" s="103"/>
      <c r="V431" s="103"/>
      <c r="W431" s="103"/>
      <c r="X431" s="103"/>
      <c r="Y431" s="103"/>
      <c r="Z431" s="103"/>
      <c r="AA431" s="103"/>
      <c r="AB431" s="103"/>
      <c r="AC431" s="103"/>
      <c r="AD431" s="27"/>
      <c r="AE431" s="27"/>
      <c r="AF431" s="27"/>
      <c r="AG431" s="27"/>
      <c r="AH431" s="27"/>
      <c r="AI431" s="27"/>
    </row>
    <row r="432" spans="5:35" x14ac:dyDescent="0.25">
      <c r="E432" s="36"/>
      <c r="G432" s="36"/>
      <c r="H432" s="36"/>
      <c r="I432" s="36"/>
      <c r="J432" s="36"/>
      <c r="K432" s="103"/>
      <c r="L432" s="103"/>
      <c r="M432" s="103"/>
      <c r="N432" s="103"/>
      <c r="O432" s="103"/>
      <c r="P432" s="103"/>
      <c r="Q432" s="103"/>
      <c r="R432" s="103"/>
      <c r="S432" s="103"/>
      <c r="T432" s="103"/>
      <c r="U432" s="103"/>
      <c r="V432" s="103"/>
      <c r="W432" s="103"/>
      <c r="X432" s="103"/>
      <c r="Y432" s="103"/>
      <c r="Z432" s="103"/>
      <c r="AA432" s="103"/>
      <c r="AB432" s="103"/>
      <c r="AC432" s="103"/>
      <c r="AD432" s="27"/>
      <c r="AE432" s="27"/>
      <c r="AF432" s="27"/>
      <c r="AG432" s="27"/>
      <c r="AH432" s="27"/>
      <c r="AI432" s="27"/>
    </row>
    <row r="433" spans="5:35" x14ac:dyDescent="0.25">
      <c r="E433" s="36"/>
      <c r="G433" s="36"/>
      <c r="H433" s="36"/>
      <c r="I433" s="36"/>
      <c r="J433" s="36"/>
      <c r="K433" s="103"/>
      <c r="L433" s="103"/>
      <c r="M433" s="103"/>
      <c r="N433" s="103"/>
      <c r="O433" s="103"/>
      <c r="P433" s="103"/>
      <c r="Q433" s="103"/>
      <c r="R433" s="103"/>
      <c r="S433" s="103"/>
      <c r="T433" s="103"/>
      <c r="U433" s="103"/>
      <c r="V433" s="103"/>
      <c r="W433" s="103"/>
      <c r="X433" s="103"/>
      <c r="Y433" s="103"/>
      <c r="Z433" s="103"/>
      <c r="AA433" s="103"/>
      <c r="AB433" s="103"/>
      <c r="AC433" s="103"/>
      <c r="AD433" s="27"/>
      <c r="AE433" s="27"/>
      <c r="AF433" s="27"/>
      <c r="AG433" s="27"/>
      <c r="AH433" s="27"/>
      <c r="AI433" s="27"/>
    </row>
    <row r="434" spans="5:35" x14ac:dyDescent="0.25">
      <c r="E434" s="36"/>
      <c r="G434" s="36"/>
      <c r="H434" s="36"/>
      <c r="I434" s="36"/>
      <c r="J434" s="36"/>
      <c r="K434" s="103"/>
      <c r="L434" s="103"/>
      <c r="M434" s="103"/>
      <c r="N434" s="103"/>
      <c r="O434" s="103"/>
      <c r="P434" s="103"/>
      <c r="Q434" s="103"/>
      <c r="R434" s="103"/>
      <c r="S434" s="103"/>
      <c r="T434" s="103"/>
      <c r="U434" s="103"/>
      <c r="V434" s="103"/>
      <c r="W434" s="103"/>
      <c r="X434" s="103"/>
      <c r="Y434" s="103"/>
      <c r="Z434" s="103"/>
      <c r="AA434" s="103"/>
      <c r="AB434" s="103"/>
      <c r="AC434" s="103"/>
      <c r="AD434" s="27"/>
      <c r="AE434" s="27"/>
      <c r="AF434" s="27"/>
      <c r="AG434" s="27"/>
      <c r="AH434" s="27"/>
      <c r="AI434" s="27"/>
    </row>
    <row r="435" spans="5:35" x14ac:dyDescent="0.25">
      <c r="E435" s="36"/>
      <c r="G435" s="36"/>
      <c r="H435" s="36"/>
      <c r="I435" s="36"/>
      <c r="J435" s="36"/>
      <c r="K435" s="103"/>
      <c r="L435" s="103"/>
      <c r="M435" s="103"/>
      <c r="N435" s="103"/>
      <c r="O435" s="103"/>
      <c r="P435" s="103"/>
      <c r="Q435" s="103"/>
      <c r="R435" s="103"/>
      <c r="S435" s="103"/>
      <c r="T435" s="103"/>
      <c r="U435" s="103"/>
      <c r="V435" s="103"/>
      <c r="W435" s="103"/>
      <c r="X435" s="103"/>
      <c r="Y435" s="103"/>
      <c r="Z435" s="103"/>
      <c r="AA435" s="103"/>
      <c r="AB435" s="103"/>
      <c r="AC435" s="103"/>
      <c r="AD435" s="27"/>
      <c r="AE435" s="27"/>
      <c r="AF435" s="27"/>
      <c r="AG435" s="27"/>
      <c r="AH435" s="27"/>
      <c r="AI435" s="27"/>
    </row>
    <row r="436" spans="5:35" x14ac:dyDescent="0.25">
      <c r="E436" s="36"/>
      <c r="G436" s="36"/>
      <c r="H436" s="36"/>
      <c r="I436" s="36"/>
      <c r="J436" s="36"/>
      <c r="K436" s="103"/>
      <c r="L436" s="103"/>
      <c r="M436" s="103"/>
      <c r="N436" s="103"/>
      <c r="O436" s="103"/>
      <c r="P436" s="103"/>
      <c r="Q436" s="103"/>
      <c r="R436" s="103"/>
      <c r="S436" s="103"/>
      <c r="T436" s="103"/>
      <c r="U436" s="103"/>
      <c r="V436" s="103"/>
      <c r="W436" s="103"/>
      <c r="X436" s="103"/>
      <c r="Y436" s="103"/>
      <c r="Z436" s="103"/>
      <c r="AA436" s="103"/>
      <c r="AB436" s="103"/>
      <c r="AC436" s="103"/>
      <c r="AD436" s="27"/>
      <c r="AE436" s="27"/>
      <c r="AF436" s="27"/>
      <c r="AG436" s="27"/>
      <c r="AH436" s="27"/>
      <c r="AI436" s="27"/>
    </row>
    <row r="437" spans="5:35" x14ac:dyDescent="0.25">
      <c r="E437" s="36"/>
      <c r="G437" s="36"/>
      <c r="H437" s="36"/>
      <c r="I437" s="36"/>
      <c r="J437" s="36"/>
      <c r="K437" s="103"/>
      <c r="L437" s="103"/>
      <c r="M437" s="103"/>
      <c r="N437" s="103"/>
      <c r="O437" s="103"/>
      <c r="P437" s="103"/>
      <c r="Q437" s="103"/>
      <c r="R437" s="103"/>
      <c r="S437" s="103"/>
      <c r="T437" s="103"/>
      <c r="U437" s="103"/>
      <c r="V437" s="103"/>
      <c r="W437" s="103"/>
      <c r="X437" s="103"/>
      <c r="Y437" s="103"/>
      <c r="Z437" s="103"/>
      <c r="AA437" s="103"/>
      <c r="AB437" s="103"/>
      <c r="AC437" s="103"/>
      <c r="AD437" s="27"/>
      <c r="AE437" s="27"/>
      <c r="AF437" s="27"/>
      <c r="AG437" s="27"/>
      <c r="AH437" s="27"/>
      <c r="AI437" s="27"/>
    </row>
    <row r="438" spans="5:35" x14ac:dyDescent="0.25">
      <c r="E438" s="36"/>
      <c r="G438" s="36"/>
      <c r="H438" s="36"/>
      <c r="I438" s="36"/>
      <c r="J438" s="36"/>
      <c r="K438" s="103"/>
      <c r="L438" s="103"/>
      <c r="M438" s="103"/>
      <c r="N438" s="103"/>
      <c r="O438" s="103"/>
      <c r="P438" s="103"/>
      <c r="Q438" s="103"/>
      <c r="R438" s="103"/>
      <c r="S438" s="103"/>
      <c r="T438" s="103"/>
      <c r="U438" s="103"/>
      <c r="V438" s="103"/>
      <c r="W438" s="103"/>
      <c r="X438" s="103"/>
      <c r="Y438" s="103"/>
      <c r="Z438" s="103"/>
      <c r="AA438" s="103"/>
      <c r="AB438" s="103"/>
      <c r="AC438" s="103"/>
      <c r="AD438" s="27"/>
      <c r="AE438" s="27"/>
      <c r="AF438" s="27"/>
      <c r="AG438" s="27"/>
      <c r="AH438" s="27"/>
      <c r="AI438" s="27"/>
    </row>
    <row r="439" spans="5:35" x14ac:dyDescent="0.25">
      <c r="E439" s="36"/>
      <c r="G439" s="36"/>
      <c r="H439" s="36"/>
      <c r="I439" s="36"/>
      <c r="J439" s="36"/>
      <c r="K439" s="103"/>
      <c r="L439" s="103"/>
      <c r="M439" s="103"/>
      <c r="N439" s="103"/>
      <c r="O439" s="103"/>
      <c r="P439" s="103"/>
      <c r="Q439" s="103"/>
      <c r="R439" s="103"/>
      <c r="S439" s="103"/>
      <c r="T439" s="103"/>
      <c r="U439" s="103"/>
      <c r="V439" s="103"/>
      <c r="W439" s="103"/>
      <c r="X439" s="103"/>
      <c r="Y439" s="103"/>
      <c r="Z439" s="103"/>
      <c r="AA439" s="103"/>
      <c r="AB439" s="103"/>
      <c r="AC439" s="103"/>
      <c r="AD439" s="27"/>
      <c r="AE439" s="27"/>
      <c r="AF439" s="27"/>
      <c r="AG439" s="27"/>
      <c r="AH439" s="27"/>
      <c r="AI439" s="27"/>
    </row>
    <row r="440" spans="5:35" x14ac:dyDescent="0.25">
      <c r="E440" s="36"/>
      <c r="G440" s="36"/>
      <c r="H440" s="36"/>
      <c r="I440" s="36"/>
      <c r="J440" s="36"/>
      <c r="K440" s="103"/>
      <c r="L440" s="103"/>
      <c r="M440" s="103"/>
      <c r="N440" s="103"/>
      <c r="O440" s="103"/>
      <c r="P440" s="103"/>
      <c r="Q440" s="103"/>
      <c r="R440" s="103"/>
      <c r="S440" s="103"/>
      <c r="T440" s="103"/>
      <c r="U440" s="103"/>
      <c r="V440" s="103"/>
      <c r="W440" s="103"/>
      <c r="X440" s="103"/>
      <c r="Y440" s="103"/>
      <c r="Z440" s="103"/>
      <c r="AA440" s="103"/>
      <c r="AB440" s="103"/>
      <c r="AC440" s="103"/>
      <c r="AD440" s="27"/>
      <c r="AE440" s="27"/>
      <c r="AF440" s="27"/>
      <c r="AG440" s="27"/>
      <c r="AH440" s="27"/>
      <c r="AI440" s="27"/>
    </row>
    <row r="441" spans="5:35" x14ac:dyDescent="0.25">
      <c r="E441" s="36"/>
      <c r="G441" s="36"/>
      <c r="H441" s="36"/>
      <c r="I441" s="36"/>
      <c r="J441" s="36"/>
      <c r="K441" s="103"/>
      <c r="L441" s="103"/>
      <c r="M441" s="103"/>
      <c r="N441" s="103"/>
      <c r="O441" s="103"/>
      <c r="P441" s="103"/>
      <c r="Q441" s="103"/>
      <c r="R441" s="103"/>
      <c r="S441" s="103"/>
      <c r="T441" s="103"/>
      <c r="U441" s="103"/>
      <c r="V441" s="103"/>
      <c r="W441" s="103"/>
      <c r="X441" s="103"/>
      <c r="Y441" s="103"/>
      <c r="Z441" s="103"/>
      <c r="AA441" s="103"/>
      <c r="AB441" s="103"/>
      <c r="AC441" s="103"/>
      <c r="AD441" s="27"/>
      <c r="AE441" s="27"/>
      <c r="AF441" s="27"/>
      <c r="AG441" s="27"/>
      <c r="AH441" s="27"/>
      <c r="AI441" s="27"/>
    </row>
    <row r="442" spans="5:35" x14ac:dyDescent="0.25">
      <c r="E442" s="36"/>
      <c r="G442" s="36"/>
      <c r="H442" s="36"/>
      <c r="I442" s="36"/>
      <c r="J442" s="36"/>
      <c r="K442" s="103"/>
      <c r="L442" s="103"/>
      <c r="M442" s="103"/>
      <c r="N442" s="103"/>
      <c r="O442" s="103"/>
      <c r="P442" s="103"/>
      <c r="Q442" s="103"/>
      <c r="R442" s="103"/>
      <c r="S442" s="103"/>
      <c r="T442" s="103"/>
      <c r="U442" s="103"/>
      <c r="V442" s="103"/>
      <c r="W442" s="103"/>
      <c r="X442" s="103"/>
      <c r="Y442" s="103"/>
      <c r="Z442" s="103"/>
      <c r="AA442" s="103"/>
      <c r="AB442" s="103"/>
      <c r="AC442" s="103"/>
      <c r="AD442" s="27"/>
      <c r="AE442" s="27"/>
      <c r="AF442" s="27"/>
      <c r="AG442" s="27"/>
      <c r="AH442" s="27"/>
      <c r="AI442" s="27"/>
    </row>
    <row r="443" spans="5:35" x14ac:dyDescent="0.25">
      <c r="E443" s="36"/>
      <c r="G443" s="36"/>
      <c r="H443" s="36"/>
      <c r="I443" s="36"/>
      <c r="J443" s="36"/>
      <c r="K443" s="103"/>
      <c r="L443" s="103"/>
      <c r="M443" s="103"/>
      <c r="N443" s="103"/>
      <c r="O443" s="103"/>
      <c r="P443" s="103"/>
      <c r="Q443" s="103"/>
      <c r="R443" s="103"/>
      <c r="S443" s="103"/>
      <c r="T443" s="103"/>
      <c r="U443" s="103"/>
      <c r="V443" s="103"/>
      <c r="W443" s="103"/>
      <c r="X443" s="103"/>
      <c r="Y443" s="103"/>
      <c r="Z443" s="103"/>
      <c r="AA443" s="103"/>
      <c r="AB443" s="103"/>
      <c r="AC443" s="103"/>
      <c r="AD443" s="27"/>
      <c r="AE443" s="27"/>
      <c r="AF443" s="27"/>
      <c r="AG443" s="27"/>
      <c r="AH443" s="27"/>
      <c r="AI443" s="27"/>
    </row>
    <row r="444" spans="5:35" x14ac:dyDescent="0.25">
      <c r="E444" s="36"/>
      <c r="G444" s="36"/>
      <c r="H444" s="36"/>
      <c r="I444" s="36"/>
      <c r="J444" s="36"/>
      <c r="K444" s="103"/>
      <c r="L444" s="103"/>
      <c r="M444" s="103"/>
      <c r="N444" s="103"/>
      <c r="O444" s="103"/>
      <c r="P444" s="103"/>
      <c r="Q444" s="103"/>
      <c r="R444" s="103"/>
      <c r="S444" s="103"/>
      <c r="T444" s="103"/>
      <c r="U444" s="103"/>
      <c r="V444" s="103"/>
      <c r="W444" s="103"/>
      <c r="X444" s="103"/>
      <c r="Y444" s="103"/>
      <c r="Z444" s="103"/>
      <c r="AA444" s="103"/>
      <c r="AB444" s="103"/>
      <c r="AC444" s="103"/>
      <c r="AD444" s="27"/>
      <c r="AE444" s="27"/>
      <c r="AF444" s="27"/>
      <c r="AG444" s="27"/>
      <c r="AH444" s="27"/>
      <c r="AI444" s="27"/>
    </row>
    <row r="445" spans="5:35" x14ac:dyDescent="0.25">
      <c r="E445" s="36"/>
      <c r="G445" s="36"/>
      <c r="H445" s="36"/>
      <c r="I445" s="36"/>
      <c r="J445" s="36"/>
      <c r="K445" s="103"/>
      <c r="L445" s="103"/>
      <c r="M445" s="103"/>
      <c r="N445" s="103"/>
      <c r="O445" s="103"/>
      <c r="P445" s="103"/>
      <c r="Q445" s="103"/>
      <c r="R445" s="103"/>
      <c r="S445" s="103"/>
      <c r="T445" s="103"/>
      <c r="U445" s="103"/>
      <c r="V445" s="103"/>
      <c r="W445" s="103"/>
      <c r="X445" s="103"/>
      <c r="Y445" s="103"/>
      <c r="Z445" s="103"/>
      <c r="AA445" s="103"/>
      <c r="AB445" s="103"/>
      <c r="AC445" s="103"/>
      <c r="AD445" s="27"/>
      <c r="AE445" s="27"/>
      <c r="AF445" s="27"/>
      <c r="AG445" s="27"/>
      <c r="AH445" s="27"/>
      <c r="AI445" s="27"/>
    </row>
    <row r="446" spans="5:35" x14ac:dyDescent="0.25">
      <c r="E446" s="36"/>
      <c r="G446" s="36"/>
      <c r="H446" s="36"/>
      <c r="I446" s="36"/>
      <c r="J446" s="36"/>
      <c r="K446" s="103"/>
      <c r="L446" s="103"/>
      <c r="M446" s="103"/>
      <c r="N446" s="103"/>
      <c r="O446" s="103"/>
      <c r="P446" s="103"/>
      <c r="Q446" s="103"/>
      <c r="R446" s="103"/>
      <c r="S446" s="103"/>
      <c r="T446" s="103"/>
      <c r="U446" s="103"/>
      <c r="V446" s="103"/>
      <c r="W446" s="103"/>
      <c r="X446" s="103"/>
      <c r="Y446" s="103"/>
      <c r="Z446" s="103"/>
      <c r="AA446" s="103"/>
      <c r="AB446" s="103"/>
      <c r="AC446" s="103"/>
      <c r="AD446" s="27"/>
      <c r="AE446" s="27"/>
      <c r="AF446" s="27"/>
      <c r="AG446" s="27"/>
      <c r="AH446" s="27"/>
      <c r="AI446" s="27"/>
    </row>
    <row r="447" spans="5:35" x14ac:dyDescent="0.25">
      <c r="E447" s="36"/>
      <c r="G447" s="36"/>
      <c r="H447" s="36"/>
      <c r="I447" s="36"/>
      <c r="J447" s="36"/>
      <c r="K447" s="103"/>
      <c r="L447" s="103"/>
      <c r="M447" s="103"/>
      <c r="N447" s="103"/>
      <c r="O447" s="103"/>
      <c r="P447" s="103"/>
      <c r="Q447" s="103"/>
      <c r="R447" s="103"/>
      <c r="S447" s="103"/>
      <c r="T447" s="103"/>
      <c r="U447" s="103"/>
      <c r="V447" s="103"/>
      <c r="W447" s="103"/>
      <c r="X447" s="103"/>
      <c r="Y447" s="103"/>
      <c r="Z447" s="103"/>
      <c r="AA447" s="103"/>
      <c r="AB447" s="103"/>
      <c r="AC447" s="103"/>
      <c r="AD447" s="27"/>
      <c r="AE447" s="27"/>
      <c r="AF447" s="27"/>
      <c r="AG447" s="27"/>
      <c r="AH447" s="27"/>
      <c r="AI447" s="27"/>
    </row>
    <row r="448" spans="5:35" x14ac:dyDescent="0.25">
      <c r="E448" s="36"/>
      <c r="G448" s="36"/>
      <c r="H448" s="36"/>
      <c r="I448" s="36"/>
      <c r="J448" s="36"/>
      <c r="K448" s="103"/>
      <c r="L448" s="103"/>
      <c r="M448" s="103"/>
      <c r="N448" s="103"/>
      <c r="O448" s="103"/>
      <c r="P448" s="103"/>
      <c r="Q448" s="103"/>
      <c r="R448" s="103"/>
      <c r="S448" s="103"/>
      <c r="T448" s="103"/>
      <c r="U448" s="103"/>
      <c r="V448" s="103"/>
      <c r="W448" s="103"/>
      <c r="X448" s="103"/>
      <c r="Y448" s="103"/>
      <c r="Z448" s="103"/>
      <c r="AA448" s="103"/>
      <c r="AB448" s="103"/>
      <c r="AC448" s="103"/>
      <c r="AD448" s="27"/>
      <c r="AE448" s="27"/>
      <c r="AF448" s="27"/>
      <c r="AG448" s="27"/>
      <c r="AH448" s="27"/>
      <c r="AI448" s="27"/>
    </row>
    <row r="449" spans="5:35" x14ac:dyDescent="0.25">
      <c r="E449" s="36"/>
      <c r="G449" s="36"/>
      <c r="H449" s="36"/>
      <c r="I449" s="36"/>
      <c r="J449" s="36"/>
      <c r="K449" s="103"/>
      <c r="L449" s="103"/>
      <c r="M449" s="103"/>
      <c r="N449" s="103"/>
      <c r="O449" s="103"/>
      <c r="P449" s="103"/>
      <c r="Q449" s="103"/>
      <c r="R449" s="103"/>
      <c r="S449" s="103"/>
      <c r="T449" s="103"/>
      <c r="U449" s="103"/>
      <c r="V449" s="103"/>
      <c r="W449" s="103"/>
      <c r="X449" s="103"/>
      <c r="Y449" s="103"/>
      <c r="Z449" s="103"/>
      <c r="AA449" s="103"/>
      <c r="AB449" s="103"/>
      <c r="AC449" s="103"/>
      <c r="AD449" s="27"/>
      <c r="AE449" s="27"/>
      <c r="AF449" s="27"/>
      <c r="AG449" s="27"/>
      <c r="AH449" s="27"/>
      <c r="AI449" s="27"/>
    </row>
    <row r="450" spans="5:35" x14ac:dyDescent="0.25">
      <c r="E450" s="36"/>
      <c r="G450" s="36"/>
      <c r="H450" s="36"/>
      <c r="I450" s="36"/>
      <c r="J450" s="36"/>
      <c r="K450" s="103"/>
      <c r="L450" s="103"/>
      <c r="M450" s="103"/>
      <c r="N450" s="103"/>
      <c r="O450" s="103"/>
      <c r="P450" s="103"/>
      <c r="Q450" s="103"/>
      <c r="R450" s="103"/>
      <c r="S450" s="103"/>
      <c r="T450" s="103"/>
      <c r="U450" s="103"/>
      <c r="V450" s="103"/>
      <c r="W450" s="103"/>
      <c r="X450" s="103"/>
      <c r="Y450" s="103"/>
      <c r="Z450" s="103"/>
      <c r="AA450" s="103"/>
      <c r="AB450" s="103"/>
      <c r="AC450" s="103"/>
      <c r="AD450" s="27"/>
      <c r="AE450" s="27"/>
      <c r="AF450" s="27"/>
      <c r="AG450" s="27"/>
      <c r="AH450" s="27"/>
      <c r="AI450" s="27"/>
    </row>
    <row r="451" spans="5:35" x14ac:dyDescent="0.25">
      <c r="E451" s="36"/>
      <c r="G451" s="36"/>
      <c r="H451" s="36"/>
      <c r="I451" s="36"/>
      <c r="J451" s="36"/>
      <c r="K451" s="103"/>
      <c r="L451" s="103"/>
      <c r="M451" s="103"/>
      <c r="N451" s="103"/>
      <c r="O451" s="103"/>
      <c r="P451" s="103"/>
      <c r="Q451" s="103"/>
      <c r="R451" s="103"/>
      <c r="S451" s="103"/>
      <c r="T451" s="103"/>
      <c r="U451" s="103"/>
      <c r="V451" s="103"/>
      <c r="W451" s="103"/>
      <c r="X451" s="103"/>
      <c r="Y451" s="103"/>
      <c r="Z451" s="103"/>
      <c r="AA451" s="103"/>
      <c r="AB451" s="103"/>
      <c r="AC451" s="103"/>
      <c r="AD451" s="27"/>
      <c r="AE451" s="27"/>
      <c r="AF451" s="27"/>
      <c r="AG451" s="27"/>
      <c r="AH451" s="27"/>
      <c r="AI451" s="27"/>
    </row>
    <row r="452" spans="5:35" x14ac:dyDescent="0.25">
      <c r="E452" s="36"/>
      <c r="G452" s="36"/>
      <c r="H452" s="36"/>
      <c r="I452" s="36"/>
      <c r="J452" s="36"/>
      <c r="K452" s="103"/>
      <c r="L452" s="103"/>
      <c r="M452" s="103"/>
      <c r="N452" s="103"/>
      <c r="O452" s="103"/>
      <c r="P452" s="103"/>
      <c r="Q452" s="103"/>
      <c r="R452" s="103"/>
      <c r="S452" s="103"/>
      <c r="T452" s="103"/>
      <c r="U452" s="103"/>
      <c r="V452" s="103"/>
      <c r="W452" s="103"/>
      <c r="X452" s="103"/>
      <c r="Y452" s="103"/>
      <c r="Z452" s="103"/>
      <c r="AA452" s="103"/>
      <c r="AB452" s="103"/>
      <c r="AC452" s="103"/>
      <c r="AD452" s="27"/>
      <c r="AE452" s="27"/>
      <c r="AF452" s="27"/>
      <c r="AG452" s="27"/>
      <c r="AH452" s="27"/>
      <c r="AI452" s="27"/>
    </row>
    <row r="453" spans="5:35" x14ac:dyDescent="0.25">
      <c r="E453" s="36"/>
      <c r="G453" s="36"/>
      <c r="H453" s="36"/>
      <c r="I453" s="36"/>
      <c r="J453" s="36"/>
      <c r="K453" s="103"/>
      <c r="L453" s="103"/>
      <c r="M453" s="103"/>
      <c r="N453" s="103"/>
      <c r="O453" s="103"/>
      <c r="P453" s="103"/>
      <c r="Q453" s="103"/>
      <c r="R453" s="103"/>
      <c r="S453" s="103"/>
      <c r="T453" s="103"/>
      <c r="U453" s="103"/>
      <c r="V453" s="103"/>
      <c r="W453" s="103"/>
      <c r="X453" s="103"/>
      <c r="Y453" s="103"/>
      <c r="Z453" s="103"/>
      <c r="AA453" s="103"/>
      <c r="AB453" s="103"/>
      <c r="AC453" s="103"/>
      <c r="AD453" s="27"/>
      <c r="AE453" s="27"/>
      <c r="AF453" s="27"/>
      <c r="AG453" s="27"/>
      <c r="AH453" s="27"/>
      <c r="AI453" s="27"/>
    </row>
    <row r="454" spans="5:35" x14ac:dyDescent="0.25">
      <c r="E454" s="36"/>
      <c r="G454" s="36"/>
      <c r="H454" s="36"/>
      <c r="I454" s="36"/>
      <c r="J454" s="36"/>
      <c r="K454" s="103"/>
      <c r="L454" s="103"/>
      <c r="M454" s="103"/>
      <c r="N454" s="103"/>
      <c r="O454" s="103"/>
      <c r="P454" s="103"/>
      <c r="Q454" s="103"/>
      <c r="R454" s="103"/>
      <c r="S454" s="103"/>
      <c r="T454" s="103"/>
      <c r="U454" s="103"/>
      <c r="V454" s="103"/>
      <c r="W454" s="103"/>
      <c r="X454" s="103"/>
      <c r="Y454" s="103"/>
      <c r="Z454" s="103"/>
      <c r="AA454" s="103"/>
      <c r="AB454" s="103"/>
      <c r="AC454" s="103"/>
      <c r="AD454" s="27"/>
      <c r="AE454" s="27"/>
      <c r="AF454" s="27"/>
      <c r="AG454" s="27"/>
      <c r="AH454" s="27"/>
      <c r="AI454" s="27"/>
    </row>
    <row r="455" spans="5:35" x14ac:dyDescent="0.25">
      <c r="E455" s="36"/>
      <c r="G455" s="36"/>
      <c r="H455" s="36"/>
      <c r="I455" s="36"/>
      <c r="J455" s="36"/>
      <c r="K455" s="103"/>
      <c r="L455" s="103"/>
      <c r="M455" s="103"/>
      <c r="N455" s="103"/>
      <c r="O455" s="103"/>
      <c r="P455" s="103"/>
      <c r="Q455" s="103"/>
      <c r="R455" s="103"/>
      <c r="S455" s="103"/>
      <c r="T455" s="103"/>
      <c r="U455" s="103"/>
      <c r="V455" s="103"/>
      <c r="W455" s="103"/>
      <c r="X455" s="103"/>
      <c r="Y455" s="103"/>
      <c r="Z455" s="103"/>
      <c r="AA455" s="103"/>
      <c r="AB455" s="103"/>
      <c r="AC455" s="103"/>
      <c r="AD455" s="27"/>
      <c r="AE455" s="27"/>
      <c r="AF455" s="27"/>
      <c r="AG455" s="27"/>
      <c r="AH455" s="27"/>
      <c r="AI455" s="27"/>
    </row>
    <row r="456" spans="5:35" x14ac:dyDescent="0.25">
      <c r="E456" s="36"/>
      <c r="G456" s="36"/>
      <c r="H456" s="36"/>
      <c r="I456" s="36"/>
      <c r="J456" s="36"/>
      <c r="K456" s="103"/>
      <c r="L456" s="103"/>
      <c r="M456" s="103"/>
      <c r="N456" s="103"/>
      <c r="O456" s="103"/>
      <c r="P456" s="103"/>
      <c r="Q456" s="103"/>
      <c r="R456" s="103"/>
      <c r="S456" s="103"/>
      <c r="T456" s="103"/>
      <c r="U456" s="103"/>
      <c r="V456" s="103"/>
      <c r="W456" s="103"/>
      <c r="X456" s="103"/>
      <c r="Y456" s="103"/>
      <c r="Z456" s="103"/>
      <c r="AA456" s="103"/>
      <c r="AB456" s="103"/>
      <c r="AC456" s="103"/>
      <c r="AD456" s="27"/>
      <c r="AE456" s="27"/>
      <c r="AF456" s="27"/>
      <c r="AG456" s="27"/>
      <c r="AH456" s="27"/>
      <c r="AI456" s="27"/>
    </row>
    <row r="457" spans="5:35" x14ac:dyDescent="0.25">
      <c r="E457" s="36"/>
      <c r="G457" s="36"/>
      <c r="H457" s="36"/>
      <c r="I457" s="36"/>
      <c r="J457" s="36"/>
      <c r="K457" s="103"/>
      <c r="L457" s="103"/>
      <c r="M457" s="103"/>
      <c r="N457" s="103"/>
      <c r="O457" s="103"/>
      <c r="P457" s="103"/>
      <c r="Q457" s="103"/>
      <c r="R457" s="103"/>
      <c r="S457" s="103"/>
      <c r="T457" s="103"/>
      <c r="U457" s="103"/>
      <c r="V457" s="103"/>
      <c r="W457" s="103"/>
      <c r="X457" s="103"/>
      <c r="Y457" s="103"/>
      <c r="Z457" s="103"/>
      <c r="AA457" s="103"/>
      <c r="AB457" s="103"/>
      <c r="AC457" s="103"/>
      <c r="AD457" s="27"/>
      <c r="AE457" s="27"/>
      <c r="AF457" s="27"/>
      <c r="AG457" s="27"/>
      <c r="AH457" s="27"/>
      <c r="AI457" s="27"/>
    </row>
    <row r="458" spans="5:35" x14ac:dyDescent="0.25">
      <c r="E458" s="36"/>
      <c r="G458" s="36"/>
      <c r="H458" s="36"/>
      <c r="I458" s="36"/>
      <c r="J458" s="36"/>
      <c r="K458" s="103"/>
      <c r="L458" s="103"/>
      <c r="M458" s="103"/>
      <c r="N458" s="103"/>
      <c r="O458" s="103"/>
      <c r="P458" s="103"/>
      <c r="Q458" s="103"/>
      <c r="R458" s="103"/>
      <c r="S458" s="103"/>
      <c r="T458" s="103"/>
      <c r="U458" s="103"/>
      <c r="V458" s="103"/>
      <c r="W458" s="103"/>
      <c r="X458" s="103"/>
      <c r="Y458" s="103"/>
      <c r="Z458" s="103"/>
      <c r="AA458" s="103"/>
      <c r="AB458" s="103"/>
      <c r="AC458" s="103"/>
      <c r="AD458" s="27"/>
      <c r="AE458" s="27"/>
      <c r="AF458" s="27"/>
      <c r="AG458" s="27"/>
      <c r="AH458" s="27"/>
      <c r="AI458" s="27"/>
    </row>
    <row r="459" spans="5:35" x14ac:dyDescent="0.25">
      <c r="E459" s="36"/>
      <c r="G459" s="36"/>
      <c r="H459" s="36"/>
      <c r="I459" s="36"/>
      <c r="J459" s="36"/>
      <c r="K459" s="103"/>
      <c r="L459" s="103"/>
      <c r="M459" s="103"/>
      <c r="N459" s="103"/>
      <c r="O459" s="103"/>
      <c r="P459" s="103"/>
      <c r="Q459" s="103"/>
      <c r="R459" s="103"/>
      <c r="S459" s="103"/>
      <c r="T459" s="103"/>
      <c r="U459" s="103"/>
      <c r="V459" s="103"/>
      <c r="W459" s="103"/>
      <c r="X459" s="103"/>
      <c r="Y459" s="103"/>
      <c r="Z459" s="103"/>
      <c r="AA459" s="103"/>
      <c r="AB459" s="103"/>
      <c r="AC459" s="103"/>
      <c r="AD459" s="27"/>
      <c r="AE459" s="27"/>
      <c r="AF459" s="27"/>
      <c r="AG459" s="27"/>
      <c r="AH459" s="27"/>
      <c r="AI459" s="27"/>
    </row>
    <row r="460" spans="5:35" x14ac:dyDescent="0.25">
      <c r="E460" s="36"/>
      <c r="G460" s="36"/>
      <c r="H460" s="36"/>
      <c r="I460" s="36"/>
      <c r="J460" s="36"/>
      <c r="K460" s="103"/>
      <c r="L460" s="103"/>
      <c r="M460" s="103"/>
      <c r="N460" s="103"/>
      <c r="O460" s="103"/>
      <c r="P460" s="103"/>
      <c r="Q460" s="103"/>
      <c r="R460" s="103"/>
      <c r="S460" s="103"/>
      <c r="T460" s="103"/>
      <c r="U460" s="103"/>
      <c r="V460" s="103"/>
      <c r="W460" s="103"/>
      <c r="X460" s="103"/>
      <c r="Y460" s="103"/>
      <c r="Z460" s="103"/>
      <c r="AA460" s="103"/>
      <c r="AB460" s="103"/>
      <c r="AC460" s="103"/>
      <c r="AD460" s="27"/>
      <c r="AE460" s="27"/>
      <c r="AF460" s="27"/>
      <c r="AG460" s="27"/>
      <c r="AH460" s="27"/>
      <c r="AI460" s="27"/>
    </row>
    <row r="461" spans="5:35" x14ac:dyDescent="0.25">
      <c r="E461" s="36"/>
      <c r="G461" s="36"/>
      <c r="H461" s="36"/>
      <c r="I461" s="36"/>
      <c r="J461" s="36"/>
      <c r="K461" s="103"/>
      <c r="L461" s="103"/>
      <c r="M461" s="103"/>
      <c r="N461" s="103"/>
      <c r="O461" s="103"/>
      <c r="P461" s="103"/>
      <c r="Q461" s="103"/>
      <c r="R461" s="103"/>
      <c r="S461" s="103"/>
      <c r="T461" s="103"/>
      <c r="U461" s="103"/>
      <c r="V461" s="103"/>
      <c r="W461" s="103"/>
      <c r="X461" s="103"/>
      <c r="Y461" s="103"/>
      <c r="Z461" s="103"/>
      <c r="AA461" s="103"/>
      <c r="AB461" s="103"/>
      <c r="AC461" s="103"/>
      <c r="AD461" s="27"/>
      <c r="AE461" s="27"/>
      <c r="AF461" s="27"/>
      <c r="AG461" s="27"/>
      <c r="AH461" s="27"/>
      <c r="AI461" s="27"/>
    </row>
    <row r="462" spans="5:35" x14ac:dyDescent="0.25">
      <c r="E462" s="36"/>
      <c r="G462" s="36"/>
      <c r="H462" s="36"/>
      <c r="I462" s="36"/>
      <c r="J462" s="36"/>
      <c r="K462" s="103"/>
      <c r="L462" s="103"/>
      <c r="M462" s="103"/>
      <c r="N462" s="103"/>
      <c r="O462" s="103"/>
      <c r="P462" s="103"/>
      <c r="Q462" s="103"/>
      <c r="R462" s="103"/>
      <c r="S462" s="103"/>
      <c r="T462" s="103"/>
      <c r="U462" s="103"/>
      <c r="V462" s="103"/>
      <c r="W462" s="103"/>
      <c r="X462" s="103"/>
      <c r="Y462" s="103"/>
      <c r="Z462" s="103"/>
      <c r="AA462" s="103"/>
      <c r="AB462" s="103"/>
      <c r="AC462" s="103"/>
      <c r="AD462" s="27"/>
      <c r="AE462" s="27"/>
      <c r="AF462" s="27"/>
      <c r="AG462" s="27"/>
      <c r="AH462" s="27"/>
      <c r="AI462" s="27"/>
    </row>
    <row r="463" spans="5:35" x14ac:dyDescent="0.25">
      <c r="E463" s="36"/>
      <c r="G463" s="36"/>
      <c r="H463" s="36"/>
      <c r="I463" s="36"/>
      <c r="J463" s="36"/>
      <c r="K463" s="103"/>
      <c r="L463" s="103"/>
      <c r="M463" s="103"/>
      <c r="N463" s="103"/>
      <c r="O463" s="103"/>
      <c r="P463" s="103"/>
      <c r="Q463" s="103"/>
      <c r="R463" s="103"/>
      <c r="S463" s="103"/>
      <c r="T463" s="103"/>
      <c r="U463" s="103"/>
      <c r="V463" s="103"/>
      <c r="W463" s="103"/>
      <c r="X463" s="103"/>
      <c r="Y463" s="103"/>
      <c r="Z463" s="103"/>
      <c r="AA463" s="103"/>
      <c r="AB463" s="103"/>
      <c r="AC463" s="103"/>
      <c r="AD463" s="27"/>
      <c r="AE463" s="27"/>
      <c r="AF463" s="27"/>
      <c r="AG463" s="27"/>
      <c r="AH463" s="27"/>
      <c r="AI463" s="27"/>
    </row>
    <row r="464" spans="5:35" x14ac:dyDescent="0.25">
      <c r="E464" s="36"/>
      <c r="G464" s="36"/>
      <c r="H464" s="36"/>
      <c r="I464" s="36"/>
      <c r="J464" s="36"/>
      <c r="K464" s="103"/>
      <c r="L464" s="103"/>
      <c r="M464" s="103"/>
      <c r="N464" s="103"/>
      <c r="O464" s="103"/>
      <c r="P464" s="103"/>
      <c r="Q464" s="103"/>
      <c r="R464" s="103"/>
      <c r="S464" s="103"/>
      <c r="T464" s="103"/>
      <c r="U464" s="103"/>
      <c r="V464" s="103"/>
      <c r="W464" s="103"/>
      <c r="X464" s="103"/>
      <c r="Y464" s="103"/>
      <c r="Z464" s="103"/>
      <c r="AA464" s="103"/>
      <c r="AB464" s="103"/>
      <c r="AC464" s="103"/>
      <c r="AD464" s="27"/>
      <c r="AE464" s="27"/>
      <c r="AF464" s="27"/>
      <c r="AG464" s="27"/>
      <c r="AH464" s="27"/>
      <c r="AI464" s="27"/>
    </row>
    <row r="465" spans="5:35" x14ac:dyDescent="0.25">
      <c r="E465" s="36"/>
      <c r="G465" s="36"/>
      <c r="H465" s="36"/>
      <c r="I465" s="36"/>
      <c r="J465" s="36"/>
      <c r="K465" s="103"/>
      <c r="L465" s="103"/>
      <c r="M465" s="103"/>
      <c r="N465" s="103"/>
      <c r="O465" s="103"/>
      <c r="P465" s="103"/>
      <c r="Q465" s="103"/>
      <c r="R465" s="103"/>
      <c r="S465" s="103"/>
      <c r="T465" s="103"/>
      <c r="U465" s="103"/>
      <c r="V465" s="103"/>
      <c r="W465" s="103"/>
      <c r="X465" s="103"/>
      <c r="Y465" s="103"/>
      <c r="Z465" s="103"/>
      <c r="AA465" s="103"/>
      <c r="AB465" s="103"/>
      <c r="AC465" s="103"/>
      <c r="AD465" s="27"/>
      <c r="AE465" s="27"/>
      <c r="AF465" s="27"/>
      <c r="AG465" s="27"/>
      <c r="AH465" s="27"/>
      <c r="AI465" s="27"/>
    </row>
    <row r="466" spans="5:35" x14ac:dyDescent="0.25">
      <c r="E466" s="36"/>
      <c r="G466" s="36"/>
      <c r="H466" s="36"/>
      <c r="I466" s="36"/>
      <c r="J466" s="36"/>
      <c r="K466" s="103"/>
      <c r="L466" s="103"/>
      <c r="M466" s="103"/>
      <c r="N466" s="103"/>
      <c r="O466" s="103"/>
      <c r="P466" s="103"/>
      <c r="Q466" s="103"/>
      <c r="R466" s="103"/>
      <c r="S466" s="103"/>
      <c r="T466" s="103"/>
      <c r="U466" s="103"/>
      <c r="V466" s="103"/>
      <c r="W466" s="103"/>
      <c r="X466" s="103"/>
      <c r="Y466" s="103"/>
      <c r="Z466" s="103"/>
      <c r="AA466" s="103"/>
      <c r="AB466" s="103"/>
      <c r="AC466" s="103"/>
      <c r="AD466" s="27"/>
      <c r="AE466" s="27"/>
      <c r="AF466" s="27"/>
      <c r="AG466" s="27"/>
      <c r="AH466" s="27"/>
      <c r="AI466" s="27"/>
    </row>
    <row r="467" spans="5:35" x14ac:dyDescent="0.25">
      <c r="E467" s="36"/>
      <c r="G467" s="36"/>
      <c r="H467" s="36"/>
      <c r="I467" s="36"/>
      <c r="J467" s="36"/>
      <c r="K467" s="103"/>
      <c r="L467" s="103"/>
      <c r="M467" s="103"/>
      <c r="N467" s="103"/>
      <c r="O467" s="103"/>
      <c r="P467" s="103"/>
      <c r="Q467" s="103"/>
      <c r="R467" s="103"/>
      <c r="S467" s="103"/>
      <c r="T467" s="103"/>
      <c r="U467" s="103"/>
      <c r="V467" s="103"/>
      <c r="W467" s="103"/>
      <c r="X467" s="103"/>
      <c r="Y467" s="103"/>
      <c r="Z467" s="103"/>
      <c r="AA467" s="103"/>
      <c r="AB467" s="103"/>
      <c r="AC467" s="103"/>
      <c r="AD467" s="27"/>
      <c r="AE467" s="27"/>
      <c r="AF467" s="27"/>
      <c r="AG467" s="27"/>
      <c r="AH467" s="27"/>
      <c r="AI467" s="27"/>
    </row>
    <row r="468" spans="5:35" x14ac:dyDescent="0.25">
      <c r="E468" s="36"/>
      <c r="G468" s="36"/>
      <c r="H468" s="36"/>
      <c r="I468" s="36"/>
      <c r="J468" s="36"/>
      <c r="K468" s="103"/>
      <c r="L468" s="103"/>
      <c r="M468" s="103"/>
      <c r="N468" s="103"/>
      <c r="O468" s="103"/>
      <c r="P468" s="103"/>
      <c r="Q468" s="103"/>
      <c r="R468" s="103"/>
      <c r="S468" s="103"/>
      <c r="T468" s="103"/>
      <c r="U468" s="103"/>
      <c r="V468" s="103"/>
      <c r="W468" s="103"/>
      <c r="X468" s="103"/>
      <c r="Y468" s="103"/>
      <c r="Z468" s="103"/>
      <c r="AA468" s="103"/>
      <c r="AB468" s="103"/>
      <c r="AC468" s="103"/>
      <c r="AD468" s="27"/>
      <c r="AE468" s="27"/>
      <c r="AF468" s="27"/>
      <c r="AG468" s="27"/>
      <c r="AH468" s="27"/>
      <c r="AI468" s="27"/>
    </row>
    <row r="469" spans="5:35" x14ac:dyDescent="0.25">
      <c r="E469" s="36"/>
      <c r="G469" s="36"/>
      <c r="H469" s="36"/>
      <c r="I469" s="36"/>
      <c r="J469" s="36"/>
      <c r="K469" s="103"/>
      <c r="L469" s="103"/>
      <c r="M469" s="103"/>
      <c r="N469" s="103"/>
      <c r="O469" s="103"/>
      <c r="P469" s="103"/>
      <c r="Q469" s="103"/>
      <c r="R469" s="103"/>
      <c r="S469" s="103"/>
      <c r="T469" s="103"/>
      <c r="U469" s="103"/>
      <c r="V469" s="103"/>
      <c r="W469" s="103"/>
      <c r="X469" s="103"/>
      <c r="Y469" s="103"/>
      <c r="Z469" s="103"/>
      <c r="AA469" s="103"/>
      <c r="AB469" s="103"/>
      <c r="AC469" s="103"/>
      <c r="AD469" s="27"/>
      <c r="AE469" s="27"/>
      <c r="AF469" s="27"/>
      <c r="AG469" s="27"/>
      <c r="AH469" s="27"/>
      <c r="AI469" s="27"/>
    </row>
    <row r="470" spans="5:35" x14ac:dyDescent="0.25">
      <c r="E470" s="36"/>
      <c r="G470" s="36"/>
      <c r="H470" s="36"/>
      <c r="I470" s="36"/>
      <c r="J470" s="36"/>
      <c r="K470" s="103"/>
      <c r="L470" s="103"/>
      <c r="M470" s="103"/>
      <c r="N470" s="103"/>
      <c r="O470" s="103"/>
      <c r="P470" s="103"/>
      <c r="Q470" s="103"/>
      <c r="R470" s="103"/>
      <c r="S470" s="103"/>
      <c r="T470" s="103"/>
      <c r="U470" s="103"/>
      <c r="V470" s="103"/>
      <c r="W470" s="103"/>
      <c r="X470" s="103"/>
      <c r="Y470" s="103"/>
      <c r="Z470" s="103"/>
      <c r="AA470" s="103"/>
      <c r="AB470" s="103"/>
      <c r="AC470" s="103"/>
      <c r="AD470" s="27"/>
      <c r="AE470" s="27"/>
      <c r="AF470" s="27"/>
      <c r="AG470" s="27"/>
      <c r="AH470" s="27"/>
      <c r="AI470" s="27"/>
    </row>
    <row r="471" spans="5:35" x14ac:dyDescent="0.25">
      <c r="E471" s="36"/>
      <c r="G471" s="36"/>
      <c r="H471" s="36"/>
      <c r="I471" s="36"/>
      <c r="J471" s="36"/>
      <c r="K471" s="103"/>
      <c r="L471" s="103"/>
      <c r="M471" s="103"/>
      <c r="N471" s="103"/>
      <c r="O471" s="103"/>
      <c r="P471" s="103"/>
      <c r="Q471" s="103"/>
      <c r="R471" s="103"/>
      <c r="S471" s="103"/>
      <c r="T471" s="103"/>
      <c r="U471" s="103"/>
      <c r="V471" s="103"/>
      <c r="W471" s="103"/>
      <c r="X471" s="103"/>
      <c r="Y471" s="103"/>
      <c r="Z471" s="103"/>
      <c r="AA471" s="103"/>
      <c r="AB471" s="103"/>
      <c r="AC471" s="103"/>
      <c r="AD471" s="27"/>
      <c r="AE471" s="27"/>
      <c r="AF471" s="27"/>
      <c r="AG471" s="27"/>
      <c r="AH471" s="27"/>
      <c r="AI471" s="27"/>
    </row>
    <row r="472" spans="5:35" x14ac:dyDescent="0.25">
      <c r="E472" s="36"/>
      <c r="G472" s="36"/>
      <c r="H472" s="36"/>
      <c r="I472" s="36"/>
      <c r="J472" s="36"/>
      <c r="K472" s="103"/>
      <c r="L472" s="103"/>
      <c r="M472" s="103"/>
      <c r="N472" s="103"/>
      <c r="O472" s="103"/>
      <c r="P472" s="103"/>
      <c r="Q472" s="103"/>
      <c r="R472" s="103"/>
      <c r="S472" s="103"/>
      <c r="T472" s="103"/>
      <c r="U472" s="103"/>
      <c r="V472" s="103"/>
      <c r="W472" s="103"/>
      <c r="X472" s="103"/>
      <c r="Y472" s="103"/>
      <c r="Z472" s="103"/>
      <c r="AA472" s="103"/>
      <c r="AB472" s="103"/>
      <c r="AC472" s="103"/>
      <c r="AD472" s="27"/>
      <c r="AE472" s="27"/>
      <c r="AF472" s="27"/>
      <c r="AG472" s="27"/>
      <c r="AH472" s="27"/>
      <c r="AI472" s="27"/>
    </row>
    <row r="473" spans="5:35" x14ac:dyDescent="0.25">
      <c r="E473" s="36"/>
      <c r="G473" s="36"/>
      <c r="H473" s="36"/>
      <c r="I473" s="36"/>
      <c r="J473" s="36"/>
      <c r="K473" s="103"/>
      <c r="L473" s="103"/>
      <c r="M473" s="103"/>
      <c r="N473" s="103"/>
      <c r="O473" s="103"/>
      <c r="P473" s="103"/>
      <c r="Q473" s="103"/>
      <c r="R473" s="103"/>
      <c r="S473" s="103"/>
      <c r="T473" s="103"/>
      <c r="U473" s="103"/>
      <c r="V473" s="103"/>
      <c r="W473" s="103"/>
      <c r="X473" s="103"/>
      <c r="Y473" s="103"/>
      <c r="Z473" s="103"/>
      <c r="AA473" s="103"/>
      <c r="AB473" s="103"/>
      <c r="AC473" s="103"/>
      <c r="AD473" s="27"/>
      <c r="AE473" s="27"/>
      <c r="AF473" s="27"/>
      <c r="AG473" s="27"/>
      <c r="AH473" s="27"/>
      <c r="AI473" s="27"/>
    </row>
    <row r="474" spans="5:35" x14ac:dyDescent="0.25">
      <c r="E474" s="36"/>
      <c r="G474" s="36"/>
      <c r="H474" s="36"/>
      <c r="I474" s="36"/>
      <c r="J474" s="36"/>
      <c r="K474" s="103"/>
      <c r="L474" s="103"/>
      <c r="M474" s="103"/>
      <c r="N474" s="103"/>
      <c r="O474" s="103"/>
      <c r="P474" s="103"/>
      <c r="Q474" s="103"/>
      <c r="R474" s="103"/>
      <c r="S474" s="103"/>
      <c r="T474" s="103"/>
      <c r="U474" s="103"/>
      <c r="V474" s="103"/>
      <c r="W474" s="103"/>
      <c r="X474" s="103"/>
      <c r="Y474" s="103"/>
      <c r="Z474" s="103"/>
      <c r="AA474" s="103"/>
      <c r="AB474" s="103"/>
      <c r="AC474" s="103"/>
      <c r="AD474" s="27"/>
      <c r="AE474" s="27"/>
      <c r="AF474" s="27"/>
      <c r="AG474" s="27"/>
      <c r="AH474" s="27"/>
      <c r="AI474" s="27"/>
    </row>
    <row r="475" spans="5:35" x14ac:dyDescent="0.25">
      <c r="E475" s="36"/>
      <c r="G475" s="36"/>
      <c r="H475" s="36"/>
      <c r="I475" s="36"/>
      <c r="J475" s="36"/>
      <c r="K475" s="103"/>
      <c r="L475" s="103"/>
      <c r="M475" s="103"/>
      <c r="N475" s="103"/>
      <c r="O475" s="103"/>
      <c r="P475" s="103"/>
      <c r="Q475" s="103"/>
      <c r="R475" s="103"/>
      <c r="S475" s="103"/>
      <c r="T475" s="103"/>
      <c r="U475" s="103"/>
      <c r="V475" s="103"/>
      <c r="W475" s="103"/>
      <c r="X475" s="103"/>
      <c r="Y475" s="103"/>
      <c r="Z475" s="103"/>
      <c r="AA475" s="103"/>
      <c r="AB475" s="103"/>
      <c r="AC475" s="103"/>
      <c r="AD475" s="27"/>
      <c r="AE475" s="27"/>
      <c r="AF475" s="27"/>
      <c r="AG475" s="27"/>
      <c r="AH475" s="27"/>
      <c r="AI475" s="27"/>
    </row>
    <row r="476" spans="5:35" x14ac:dyDescent="0.25">
      <c r="E476" s="36"/>
      <c r="G476" s="36"/>
      <c r="H476" s="36"/>
      <c r="I476" s="36"/>
      <c r="J476" s="36"/>
      <c r="K476" s="103"/>
      <c r="L476" s="103"/>
      <c r="M476" s="103"/>
      <c r="N476" s="103"/>
      <c r="O476" s="103"/>
      <c r="P476" s="103"/>
      <c r="Q476" s="103"/>
      <c r="R476" s="103"/>
      <c r="S476" s="103"/>
      <c r="T476" s="103"/>
      <c r="U476" s="103"/>
      <c r="V476" s="103"/>
      <c r="W476" s="103"/>
      <c r="X476" s="103"/>
      <c r="Y476" s="103"/>
      <c r="Z476" s="103"/>
      <c r="AA476" s="103"/>
      <c r="AB476" s="103"/>
      <c r="AC476" s="103"/>
      <c r="AD476" s="27"/>
      <c r="AE476" s="27"/>
      <c r="AF476" s="27"/>
      <c r="AG476" s="27"/>
      <c r="AH476" s="27"/>
      <c r="AI476" s="27"/>
    </row>
    <row r="477" spans="5:35" x14ac:dyDescent="0.25">
      <c r="E477" s="36"/>
      <c r="G477" s="36"/>
      <c r="H477" s="36"/>
      <c r="I477" s="36"/>
      <c r="J477" s="36"/>
      <c r="K477" s="103"/>
      <c r="L477" s="103"/>
      <c r="M477" s="103"/>
      <c r="N477" s="103"/>
      <c r="O477" s="103"/>
      <c r="P477" s="103"/>
      <c r="Q477" s="103"/>
      <c r="R477" s="103"/>
      <c r="S477" s="103"/>
      <c r="T477" s="103"/>
      <c r="U477" s="103"/>
      <c r="V477" s="103"/>
      <c r="W477" s="103"/>
      <c r="X477" s="103"/>
      <c r="Y477" s="103"/>
      <c r="Z477" s="103"/>
      <c r="AA477" s="103"/>
      <c r="AB477" s="103"/>
      <c r="AC477" s="103"/>
      <c r="AD477" s="27"/>
      <c r="AE477" s="27"/>
      <c r="AF477" s="27"/>
      <c r="AG477" s="27"/>
      <c r="AH477" s="27"/>
      <c r="AI477" s="27"/>
    </row>
    <row r="478" spans="5:35" x14ac:dyDescent="0.25">
      <c r="E478" s="36"/>
      <c r="G478" s="36"/>
      <c r="H478" s="36"/>
      <c r="I478" s="36"/>
      <c r="J478" s="36"/>
      <c r="K478" s="103"/>
      <c r="L478" s="103"/>
      <c r="M478" s="103"/>
      <c r="N478" s="103"/>
      <c r="O478" s="103"/>
      <c r="P478" s="103"/>
      <c r="Q478" s="103"/>
      <c r="R478" s="103"/>
      <c r="S478" s="103"/>
      <c r="T478" s="103"/>
      <c r="U478" s="103"/>
      <c r="V478" s="103"/>
      <c r="W478" s="103"/>
      <c r="X478" s="103"/>
      <c r="Y478" s="103"/>
      <c r="Z478" s="103"/>
      <c r="AA478" s="103"/>
      <c r="AB478" s="103"/>
      <c r="AC478" s="103"/>
      <c r="AD478" s="27"/>
      <c r="AE478" s="27"/>
      <c r="AF478" s="27"/>
      <c r="AG478" s="27"/>
      <c r="AH478" s="27"/>
      <c r="AI478" s="27"/>
    </row>
    <row r="479" spans="5:35" x14ac:dyDescent="0.25">
      <c r="E479" s="36"/>
      <c r="G479" s="36"/>
      <c r="H479" s="36"/>
      <c r="I479" s="36"/>
      <c r="J479" s="36"/>
      <c r="K479" s="103"/>
      <c r="L479" s="103"/>
      <c r="M479" s="103"/>
      <c r="N479" s="103"/>
      <c r="O479" s="103"/>
      <c r="P479" s="103"/>
      <c r="Q479" s="103"/>
      <c r="R479" s="103"/>
      <c r="S479" s="103"/>
      <c r="T479" s="103"/>
      <c r="U479" s="103"/>
      <c r="V479" s="103"/>
      <c r="W479" s="103"/>
      <c r="X479" s="103"/>
      <c r="Y479" s="103"/>
      <c r="Z479" s="103"/>
      <c r="AA479" s="103"/>
      <c r="AB479" s="103"/>
      <c r="AC479" s="103"/>
      <c r="AD479" s="27"/>
      <c r="AE479" s="27"/>
      <c r="AF479" s="27"/>
      <c r="AG479" s="27"/>
      <c r="AH479" s="27"/>
      <c r="AI479" s="27"/>
    </row>
    <row r="480" spans="5:35" x14ac:dyDescent="0.25">
      <c r="E480" s="36"/>
      <c r="G480" s="36"/>
      <c r="H480" s="36"/>
      <c r="I480" s="36"/>
      <c r="J480" s="36"/>
      <c r="K480" s="103"/>
      <c r="L480" s="103"/>
      <c r="M480" s="103"/>
      <c r="N480" s="103"/>
      <c r="O480" s="103"/>
      <c r="P480" s="103"/>
      <c r="Q480" s="103"/>
      <c r="R480" s="103"/>
      <c r="S480" s="103"/>
      <c r="T480" s="103"/>
      <c r="U480" s="103"/>
      <c r="V480" s="103"/>
      <c r="W480" s="103"/>
      <c r="X480" s="103"/>
      <c r="Y480" s="103"/>
      <c r="Z480" s="103"/>
      <c r="AA480" s="103"/>
      <c r="AB480" s="103"/>
      <c r="AC480" s="103"/>
      <c r="AD480" s="27"/>
      <c r="AE480" s="27"/>
      <c r="AF480" s="27"/>
      <c r="AG480" s="27"/>
      <c r="AH480" s="27"/>
      <c r="AI480" s="27"/>
    </row>
    <row r="481" spans="5:35" x14ac:dyDescent="0.25">
      <c r="E481" s="36"/>
      <c r="G481" s="36"/>
      <c r="H481" s="36"/>
      <c r="I481" s="36"/>
      <c r="J481" s="36"/>
      <c r="K481" s="103"/>
      <c r="L481" s="103"/>
      <c r="M481" s="103"/>
      <c r="N481" s="103"/>
      <c r="O481" s="103"/>
      <c r="P481" s="103"/>
      <c r="Q481" s="103"/>
      <c r="R481" s="103"/>
      <c r="S481" s="103"/>
      <c r="T481" s="103"/>
      <c r="U481" s="103"/>
      <c r="V481" s="103"/>
      <c r="W481" s="103"/>
      <c r="X481" s="103"/>
      <c r="Y481" s="103"/>
      <c r="Z481" s="103"/>
      <c r="AA481" s="103"/>
      <c r="AB481" s="103"/>
      <c r="AC481" s="103"/>
      <c r="AD481" s="27"/>
      <c r="AE481" s="27"/>
      <c r="AF481" s="27"/>
      <c r="AG481" s="27"/>
      <c r="AH481" s="27"/>
      <c r="AI481" s="27"/>
    </row>
    <row r="482" spans="5:35" x14ac:dyDescent="0.25">
      <c r="E482" s="36"/>
      <c r="G482" s="36"/>
      <c r="H482" s="36"/>
      <c r="I482" s="36"/>
      <c r="J482" s="36"/>
      <c r="K482" s="103"/>
      <c r="L482" s="103"/>
      <c r="M482" s="103"/>
      <c r="N482" s="103"/>
      <c r="O482" s="103"/>
      <c r="P482" s="103"/>
      <c r="Q482" s="103"/>
      <c r="R482" s="103"/>
      <c r="S482" s="103"/>
      <c r="T482" s="103"/>
      <c r="U482" s="103"/>
      <c r="V482" s="103"/>
      <c r="W482" s="103"/>
      <c r="X482" s="103"/>
      <c r="Y482" s="103"/>
      <c r="Z482" s="103"/>
      <c r="AA482" s="103"/>
      <c r="AB482" s="103"/>
      <c r="AC482" s="103"/>
      <c r="AD482" s="27"/>
      <c r="AE482" s="27"/>
      <c r="AF482" s="27"/>
      <c r="AG482" s="27"/>
      <c r="AH482" s="27"/>
      <c r="AI482" s="27"/>
    </row>
    <row r="483" spans="5:35" x14ac:dyDescent="0.25">
      <c r="E483" s="36"/>
      <c r="G483" s="36"/>
      <c r="H483" s="36"/>
      <c r="I483" s="36"/>
      <c r="J483" s="36"/>
      <c r="K483" s="103"/>
      <c r="L483" s="103"/>
      <c r="M483" s="103"/>
      <c r="N483" s="103"/>
      <c r="O483" s="103"/>
      <c r="P483" s="103"/>
      <c r="Q483" s="103"/>
      <c r="R483" s="103"/>
      <c r="S483" s="103"/>
      <c r="T483" s="103"/>
      <c r="U483" s="103"/>
      <c r="V483" s="103"/>
      <c r="W483" s="103"/>
      <c r="X483" s="103"/>
      <c r="Y483" s="103"/>
      <c r="Z483" s="103"/>
      <c r="AA483" s="103"/>
      <c r="AB483" s="103"/>
      <c r="AC483" s="103"/>
      <c r="AD483" s="27"/>
      <c r="AE483" s="27"/>
      <c r="AF483" s="27"/>
      <c r="AG483" s="27"/>
      <c r="AH483" s="27"/>
      <c r="AI483" s="27"/>
    </row>
    <row r="484" spans="5:35" x14ac:dyDescent="0.25">
      <c r="E484" s="36"/>
      <c r="G484" s="36"/>
      <c r="H484" s="36"/>
      <c r="I484" s="36"/>
      <c r="J484" s="36"/>
      <c r="K484" s="103"/>
      <c r="L484" s="103"/>
      <c r="M484" s="103"/>
      <c r="N484" s="103"/>
      <c r="O484" s="103"/>
      <c r="P484" s="103"/>
      <c r="Q484" s="103"/>
      <c r="R484" s="103"/>
      <c r="S484" s="103"/>
      <c r="T484" s="103"/>
      <c r="U484" s="103"/>
      <c r="V484" s="103"/>
      <c r="W484" s="103"/>
      <c r="X484" s="103"/>
      <c r="Y484" s="103"/>
      <c r="Z484" s="103"/>
      <c r="AA484" s="103"/>
      <c r="AB484" s="103"/>
      <c r="AC484" s="103"/>
      <c r="AD484" s="27"/>
      <c r="AE484" s="27"/>
      <c r="AF484" s="27"/>
      <c r="AG484" s="27"/>
      <c r="AH484" s="27"/>
      <c r="AI484" s="27"/>
    </row>
    <row r="485" spans="5:35" x14ac:dyDescent="0.25">
      <c r="E485" s="36"/>
      <c r="G485" s="36"/>
      <c r="H485" s="36"/>
      <c r="I485" s="36"/>
      <c r="J485" s="36"/>
      <c r="K485" s="103"/>
      <c r="L485" s="103"/>
      <c r="M485" s="103"/>
      <c r="N485" s="103"/>
      <c r="O485" s="103"/>
      <c r="P485" s="103"/>
      <c r="Q485" s="103"/>
      <c r="R485" s="103"/>
      <c r="S485" s="103"/>
      <c r="T485" s="103"/>
      <c r="U485" s="103"/>
      <c r="V485" s="103"/>
      <c r="W485" s="103"/>
      <c r="X485" s="103"/>
      <c r="Y485" s="103"/>
      <c r="Z485" s="103"/>
      <c r="AA485" s="103"/>
      <c r="AB485" s="103"/>
      <c r="AC485" s="103"/>
      <c r="AD485" s="27"/>
      <c r="AE485" s="27"/>
      <c r="AF485" s="27"/>
      <c r="AG485" s="27"/>
      <c r="AH485" s="27"/>
      <c r="AI485" s="27"/>
    </row>
    <row r="486" spans="5:35" x14ac:dyDescent="0.25">
      <c r="E486" s="36"/>
      <c r="G486" s="36"/>
      <c r="H486" s="36"/>
      <c r="I486" s="36"/>
      <c r="J486" s="36"/>
      <c r="K486" s="103"/>
      <c r="L486" s="103"/>
      <c r="M486" s="103"/>
      <c r="N486" s="103"/>
      <c r="O486" s="103"/>
      <c r="P486" s="103"/>
      <c r="Q486" s="103"/>
      <c r="R486" s="103"/>
      <c r="S486" s="103"/>
      <c r="T486" s="103"/>
      <c r="U486" s="103"/>
      <c r="V486" s="103"/>
      <c r="W486" s="103"/>
      <c r="X486" s="103"/>
      <c r="Y486" s="103"/>
      <c r="Z486" s="103"/>
      <c r="AA486" s="103"/>
      <c r="AB486" s="103"/>
      <c r="AC486" s="103"/>
      <c r="AD486" s="27"/>
      <c r="AE486" s="27"/>
      <c r="AF486" s="27"/>
      <c r="AG486" s="27"/>
      <c r="AH486" s="27"/>
      <c r="AI486" s="27"/>
    </row>
    <row r="487" spans="5:35" x14ac:dyDescent="0.25">
      <c r="E487" s="36"/>
      <c r="G487" s="36"/>
      <c r="H487" s="36"/>
      <c r="I487" s="36"/>
      <c r="J487" s="36"/>
      <c r="K487" s="103"/>
      <c r="L487" s="103"/>
      <c r="M487" s="103"/>
      <c r="N487" s="103"/>
      <c r="O487" s="103"/>
      <c r="P487" s="103"/>
      <c r="Q487" s="103"/>
      <c r="R487" s="103"/>
      <c r="S487" s="103"/>
      <c r="T487" s="103"/>
      <c r="U487" s="103"/>
      <c r="V487" s="103"/>
      <c r="W487" s="103"/>
      <c r="X487" s="103"/>
      <c r="Y487" s="103"/>
      <c r="Z487" s="103"/>
      <c r="AA487" s="103"/>
      <c r="AB487" s="103"/>
      <c r="AC487" s="103"/>
      <c r="AD487" s="27"/>
      <c r="AE487" s="27"/>
      <c r="AF487" s="27"/>
      <c r="AG487" s="27"/>
      <c r="AH487" s="27"/>
      <c r="AI487" s="27"/>
    </row>
    <row r="488" spans="5:35" x14ac:dyDescent="0.25">
      <c r="E488" s="36"/>
      <c r="G488" s="36"/>
      <c r="H488" s="36"/>
      <c r="I488" s="36"/>
      <c r="J488" s="36"/>
      <c r="K488" s="103"/>
      <c r="L488" s="103"/>
      <c r="M488" s="103"/>
      <c r="N488" s="103"/>
      <c r="O488" s="103"/>
      <c r="P488" s="103"/>
      <c r="Q488" s="103"/>
      <c r="R488" s="103"/>
      <c r="S488" s="103"/>
      <c r="T488" s="103"/>
      <c r="U488" s="103"/>
      <c r="V488" s="103"/>
      <c r="W488" s="103"/>
      <c r="X488" s="103"/>
      <c r="Y488" s="103"/>
      <c r="Z488" s="103"/>
      <c r="AA488" s="103"/>
      <c r="AB488" s="103"/>
      <c r="AC488" s="103"/>
      <c r="AD488" s="27"/>
      <c r="AE488" s="27"/>
      <c r="AF488" s="27"/>
      <c r="AG488" s="27"/>
      <c r="AH488" s="27"/>
      <c r="AI488" s="27"/>
    </row>
    <row r="489" spans="5:35" x14ac:dyDescent="0.25">
      <c r="E489" s="36"/>
      <c r="G489" s="36"/>
      <c r="H489" s="36"/>
      <c r="I489" s="36"/>
      <c r="J489" s="36"/>
      <c r="K489" s="103"/>
      <c r="L489" s="103"/>
      <c r="M489" s="103"/>
      <c r="N489" s="103"/>
      <c r="O489" s="103"/>
      <c r="P489" s="103"/>
      <c r="Q489" s="103"/>
      <c r="R489" s="103"/>
      <c r="S489" s="103"/>
      <c r="T489" s="103"/>
      <c r="U489" s="103"/>
      <c r="V489" s="103"/>
      <c r="W489" s="103"/>
      <c r="X489" s="103"/>
      <c r="Y489" s="103"/>
      <c r="Z489" s="103"/>
      <c r="AA489" s="103"/>
      <c r="AB489" s="103"/>
      <c r="AC489" s="103"/>
      <c r="AD489" s="27"/>
      <c r="AE489" s="27"/>
      <c r="AF489" s="27"/>
      <c r="AG489" s="27"/>
      <c r="AH489" s="27"/>
      <c r="AI489" s="27"/>
    </row>
    <row r="490" spans="5:35" x14ac:dyDescent="0.25">
      <c r="E490" s="36"/>
      <c r="G490" s="36"/>
      <c r="H490" s="36"/>
      <c r="I490" s="36"/>
      <c r="J490" s="36"/>
      <c r="K490" s="103"/>
      <c r="L490" s="103"/>
      <c r="M490" s="103"/>
      <c r="N490" s="103"/>
      <c r="O490" s="103"/>
      <c r="P490" s="103"/>
      <c r="Q490" s="103"/>
      <c r="R490" s="103"/>
      <c r="S490" s="103"/>
      <c r="T490" s="103"/>
      <c r="U490" s="103"/>
      <c r="V490" s="103"/>
      <c r="W490" s="103"/>
      <c r="X490" s="103"/>
      <c r="Y490" s="103"/>
      <c r="Z490" s="103"/>
      <c r="AA490" s="103"/>
      <c r="AB490" s="103"/>
      <c r="AC490" s="103"/>
      <c r="AD490" s="27"/>
      <c r="AE490" s="27"/>
      <c r="AF490" s="27"/>
      <c r="AG490" s="27"/>
      <c r="AH490" s="27"/>
      <c r="AI490" s="27"/>
    </row>
    <row r="491" spans="5:35" x14ac:dyDescent="0.25">
      <c r="E491" s="36"/>
      <c r="G491" s="36"/>
      <c r="H491" s="36"/>
      <c r="I491" s="36"/>
      <c r="J491" s="36"/>
      <c r="K491" s="103"/>
      <c r="L491" s="103"/>
      <c r="M491" s="103"/>
      <c r="N491" s="103"/>
      <c r="O491" s="103"/>
      <c r="P491" s="103"/>
      <c r="Q491" s="103"/>
      <c r="R491" s="103"/>
      <c r="S491" s="103"/>
      <c r="T491" s="103"/>
      <c r="U491" s="103"/>
      <c r="V491" s="103"/>
      <c r="W491" s="103"/>
      <c r="X491" s="103"/>
      <c r="Y491" s="103"/>
      <c r="Z491" s="103"/>
      <c r="AA491" s="103"/>
      <c r="AB491" s="103"/>
      <c r="AC491" s="103"/>
      <c r="AD491" s="27"/>
      <c r="AE491" s="27"/>
      <c r="AF491" s="27"/>
      <c r="AG491" s="27"/>
      <c r="AH491" s="27"/>
      <c r="AI491" s="27"/>
    </row>
    <row r="492" spans="5:35" x14ac:dyDescent="0.25">
      <c r="E492" s="36"/>
      <c r="G492" s="36"/>
      <c r="H492" s="36"/>
      <c r="I492" s="36"/>
      <c r="J492" s="36"/>
      <c r="K492" s="103"/>
      <c r="L492" s="103"/>
      <c r="M492" s="103"/>
      <c r="N492" s="103"/>
      <c r="O492" s="103"/>
      <c r="P492" s="103"/>
      <c r="Q492" s="103"/>
      <c r="R492" s="103"/>
      <c r="S492" s="103"/>
      <c r="T492" s="103"/>
      <c r="U492" s="103"/>
      <c r="V492" s="103"/>
      <c r="W492" s="103"/>
      <c r="X492" s="103"/>
      <c r="Y492" s="103"/>
      <c r="Z492" s="103"/>
      <c r="AA492" s="103"/>
      <c r="AB492" s="103"/>
      <c r="AC492" s="103"/>
      <c r="AD492" s="27"/>
      <c r="AE492" s="27"/>
      <c r="AF492" s="27"/>
      <c r="AG492" s="27"/>
      <c r="AH492" s="27"/>
      <c r="AI492" s="27"/>
    </row>
    <row r="493" spans="5:35" x14ac:dyDescent="0.25">
      <c r="E493" s="36"/>
      <c r="G493" s="36"/>
      <c r="H493" s="36"/>
      <c r="I493" s="36"/>
      <c r="J493" s="36"/>
      <c r="K493" s="103"/>
      <c r="L493" s="103"/>
      <c r="M493" s="103"/>
      <c r="N493" s="103"/>
      <c r="O493" s="103"/>
      <c r="P493" s="103"/>
      <c r="Q493" s="103"/>
      <c r="R493" s="103"/>
      <c r="S493" s="103"/>
      <c r="T493" s="103"/>
      <c r="U493" s="103"/>
      <c r="V493" s="103"/>
      <c r="W493" s="103"/>
      <c r="X493" s="103"/>
      <c r="Y493" s="103"/>
      <c r="Z493" s="103"/>
      <c r="AA493" s="103"/>
      <c r="AB493" s="103"/>
      <c r="AC493" s="103"/>
      <c r="AD493" s="27"/>
      <c r="AE493" s="27"/>
      <c r="AF493" s="27"/>
      <c r="AG493" s="27"/>
      <c r="AH493" s="27"/>
      <c r="AI493" s="27"/>
    </row>
    <row r="494" spans="5:35" x14ac:dyDescent="0.25">
      <c r="E494" s="36"/>
      <c r="G494" s="36"/>
      <c r="H494" s="36"/>
      <c r="I494" s="36"/>
      <c r="J494" s="36"/>
      <c r="K494" s="103"/>
      <c r="L494" s="103"/>
      <c r="M494" s="103"/>
      <c r="N494" s="103"/>
      <c r="O494" s="103"/>
      <c r="P494" s="103"/>
      <c r="Q494" s="103"/>
      <c r="R494" s="103"/>
      <c r="S494" s="103"/>
      <c r="T494" s="103"/>
      <c r="U494" s="103"/>
      <c r="V494" s="103"/>
      <c r="W494" s="103"/>
      <c r="X494" s="103"/>
      <c r="Y494" s="103"/>
      <c r="Z494" s="103"/>
      <c r="AA494" s="103"/>
      <c r="AB494" s="103"/>
      <c r="AC494" s="103"/>
      <c r="AD494" s="27"/>
      <c r="AE494" s="27"/>
      <c r="AF494" s="27"/>
      <c r="AG494" s="27"/>
      <c r="AH494" s="27"/>
      <c r="AI494" s="27"/>
    </row>
    <row r="495" spans="5:35" x14ac:dyDescent="0.25">
      <c r="E495" s="36"/>
      <c r="G495" s="36"/>
      <c r="H495" s="36"/>
      <c r="I495" s="36"/>
      <c r="J495" s="36"/>
      <c r="K495" s="103"/>
      <c r="L495" s="103"/>
      <c r="M495" s="103"/>
      <c r="N495" s="103"/>
      <c r="O495" s="103"/>
      <c r="P495" s="103"/>
      <c r="Q495" s="103"/>
      <c r="R495" s="103"/>
      <c r="S495" s="103"/>
      <c r="T495" s="103"/>
      <c r="U495" s="103"/>
      <c r="V495" s="103"/>
      <c r="W495" s="103"/>
      <c r="X495" s="103"/>
      <c r="Y495" s="103"/>
      <c r="Z495" s="103"/>
      <c r="AA495" s="103"/>
      <c r="AB495" s="103"/>
      <c r="AC495" s="103"/>
      <c r="AD495" s="27"/>
      <c r="AE495" s="27"/>
      <c r="AF495" s="27"/>
      <c r="AG495" s="27"/>
      <c r="AH495" s="27"/>
      <c r="AI495" s="27"/>
    </row>
    <row r="496" spans="5:35" x14ac:dyDescent="0.25">
      <c r="E496" s="36"/>
      <c r="G496" s="36"/>
      <c r="H496" s="36"/>
      <c r="I496" s="36"/>
      <c r="J496" s="36"/>
      <c r="K496" s="103"/>
      <c r="L496" s="103"/>
      <c r="M496" s="103"/>
      <c r="N496" s="103"/>
      <c r="O496" s="103"/>
      <c r="P496" s="103"/>
      <c r="Q496" s="103"/>
      <c r="R496" s="103"/>
      <c r="S496" s="103"/>
      <c r="T496" s="103"/>
      <c r="U496" s="103"/>
      <c r="V496" s="103"/>
      <c r="W496" s="103"/>
      <c r="X496" s="103"/>
      <c r="Y496" s="103"/>
      <c r="Z496" s="103"/>
      <c r="AA496" s="103"/>
      <c r="AB496" s="103"/>
      <c r="AC496" s="103"/>
      <c r="AD496" s="27"/>
      <c r="AE496" s="27"/>
      <c r="AF496" s="27"/>
      <c r="AG496" s="27"/>
      <c r="AH496" s="27"/>
      <c r="AI496" s="27"/>
    </row>
    <row r="497" spans="5:35" x14ac:dyDescent="0.25">
      <c r="E497" s="36"/>
      <c r="G497" s="36"/>
      <c r="H497" s="36"/>
      <c r="I497" s="36"/>
      <c r="J497" s="36"/>
      <c r="K497" s="103"/>
      <c r="L497" s="103"/>
      <c r="M497" s="103"/>
      <c r="N497" s="103"/>
      <c r="O497" s="103"/>
      <c r="P497" s="103"/>
      <c r="Q497" s="103"/>
      <c r="R497" s="103"/>
      <c r="S497" s="103"/>
      <c r="T497" s="103"/>
      <c r="U497" s="103"/>
      <c r="V497" s="103"/>
      <c r="W497" s="103"/>
      <c r="X497" s="103"/>
      <c r="Y497" s="103"/>
      <c r="Z497" s="103"/>
      <c r="AA497" s="103"/>
      <c r="AB497" s="103"/>
      <c r="AC497" s="103"/>
      <c r="AD497" s="27"/>
      <c r="AE497" s="27"/>
      <c r="AF497" s="27"/>
      <c r="AG497" s="27"/>
      <c r="AH497" s="27"/>
      <c r="AI497" s="27"/>
    </row>
    <row r="498" spans="5:35" x14ac:dyDescent="0.25">
      <c r="E498" s="36"/>
      <c r="G498" s="36"/>
      <c r="H498" s="36"/>
      <c r="I498" s="36"/>
      <c r="J498" s="36"/>
      <c r="K498" s="103"/>
      <c r="L498" s="103"/>
      <c r="M498" s="103"/>
      <c r="N498" s="103"/>
      <c r="O498" s="103"/>
      <c r="P498" s="103"/>
      <c r="Q498" s="103"/>
      <c r="R498" s="103"/>
      <c r="S498" s="103"/>
      <c r="T498" s="103"/>
      <c r="U498" s="103"/>
      <c r="V498" s="103"/>
      <c r="W498" s="103"/>
      <c r="X498" s="103"/>
      <c r="Y498" s="103"/>
      <c r="Z498" s="103"/>
      <c r="AA498" s="103"/>
      <c r="AB498" s="103"/>
      <c r="AC498" s="103"/>
      <c r="AD498" s="27"/>
      <c r="AE498" s="27"/>
      <c r="AF498" s="27"/>
      <c r="AG498" s="27"/>
      <c r="AH498" s="27"/>
      <c r="AI498" s="27"/>
    </row>
    <row r="499" spans="5:35" x14ac:dyDescent="0.25">
      <c r="E499" s="36"/>
      <c r="G499" s="36"/>
      <c r="H499" s="36"/>
      <c r="I499" s="36"/>
      <c r="J499" s="36"/>
      <c r="K499" s="103"/>
      <c r="L499" s="103"/>
      <c r="M499" s="103"/>
      <c r="N499" s="103"/>
      <c r="O499" s="103"/>
      <c r="P499" s="103"/>
      <c r="Q499" s="103"/>
      <c r="R499" s="103"/>
      <c r="S499" s="103"/>
      <c r="T499" s="103"/>
      <c r="U499" s="103"/>
      <c r="V499" s="103"/>
      <c r="W499" s="103"/>
      <c r="X499" s="103"/>
      <c r="Y499" s="103"/>
      <c r="Z499" s="103"/>
      <c r="AA499" s="103"/>
      <c r="AB499" s="103"/>
      <c r="AC499" s="103"/>
      <c r="AD499" s="27"/>
      <c r="AE499" s="27"/>
      <c r="AF499" s="27"/>
      <c r="AG499" s="27"/>
      <c r="AH499" s="27"/>
      <c r="AI499" s="27"/>
    </row>
    <row r="500" spans="5:35" x14ac:dyDescent="0.25">
      <c r="E500" s="36"/>
      <c r="G500" s="36"/>
      <c r="H500" s="36"/>
      <c r="I500" s="36"/>
      <c r="J500" s="36"/>
      <c r="K500" s="103"/>
      <c r="L500" s="103"/>
      <c r="M500" s="103"/>
      <c r="N500" s="103"/>
      <c r="O500" s="103"/>
      <c r="P500" s="103"/>
      <c r="Q500" s="103"/>
      <c r="R500" s="103"/>
      <c r="S500" s="103"/>
      <c r="T500" s="103"/>
      <c r="U500" s="103"/>
      <c r="V500" s="103"/>
      <c r="W500" s="103"/>
      <c r="X500" s="103"/>
      <c r="Y500" s="103"/>
      <c r="Z500" s="103"/>
      <c r="AA500" s="103"/>
      <c r="AB500" s="103"/>
      <c r="AC500" s="103"/>
      <c r="AD500" s="27"/>
      <c r="AE500" s="27"/>
      <c r="AF500" s="27"/>
      <c r="AG500" s="27"/>
      <c r="AH500" s="27"/>
      <c r="AI500" s="27"/>
    </row>
    <row r="501" spans="5:35" x14ac:dyDescent="0.25">
      <c r="E501" s="36"/>
      <c r="G501" s="36"/>
      <c r="H501" s="36"/>
      <c r="I501" s="36"/>
      <c r="J501" s="36"/>
      <c r="K501" s="103"/>
      <c r="L501" s="103"/>
      <c r="M501" s="103"/>
      <c r="N501" s="103"/>
      <c r="O501" s="103"/>
      <c r="P501" s="103"/>
      <c r="Q501" s="103"/>
      <c r="R501" s="103"/>
      <c r="S501" s="103"/>
      <c r="T501" s="103"/>
      <c r="U501" s="103"/>
      <c r="V501" s="103"/>
      <c r="W501" s="103"/>
      <c r="X501" s="103"/>
      <c r="Y501" s="103"/>
      <c r="Z501" s="103"/>
      <c r="AA501" s="103"/>
      <c r="AB501" s="103"/>
      <c r="AC501" s="103"/>
      <c r="AD501" s="27"/>
      <c r="AE501" s="27"/>
      <c r="AF501" s="27"/>
      <c r="AG501" s="27"/>
      <c r="AH501" s="27"/>
      <c r="AI501" s="27"/>
    </row>
    <row r="502" spans="5:35" x14ac:dyDescent="0.25">
      <c r="E502" s="36"/>
      <c r="G502" s="36"/>
      <c r="H502" s="36"/>
      <c r="I502" s="36"/>
      <c r="J502" s="36"/>
      <c r="K502" s="103"/>
      <c r="L502" s="103"/>
      <c r="M502" s="103"/>
      <c r="N502" s="103"/>
      <c r="O502" s="103"/>
      <c r="P502" s="103"/>
      <c r="Q502" s="103"/>
      <c r="R502" s="103"/>
      <c r="S502" s="103"/>
      <c r="T502" s="103"/>
      <c r="U502" s="103"/>
      <c r="V502" s="103"/>
      <c r="W502" s="103"/>
      <c r="X502" s="103"/>
      <c r="Y502" s="103"/>
      <c r="Z502" s="103"/>
      <c r="AA502" s="103"/>
      <c r="AB502" s="103"/>
      <c r="AC502" s="103"/>
      <c r="AD502" s="27"/>
      <c r="AE502" s="27"/>
      <c r="AF502" s="27"/>
      <c r="AG502" s="27"/>
      <c r="AH502" s="27"/>
      <c r="AI502" s="27"/>
    </row>
    <row r="503" spans="5:35" x14ac:dyDescent="0.25">
      <c r="E503" s="36"/>
      <c r="G503" s="36"/>
      <c r="H503" s="36"/>
      <c r="I503" s="36"/>
      <c r="J503" s="36"/>
      <c r="K503" s="103"/>
      <c r="L503" s="103"/>
      <c r="M503" s="103"/>
      <c r="N503" s="103"/>
      <c r="O503" s="103"/>
      <c r="P503" s="103"/>
      <c r="Q503" s="103"/>
      <c r="R503" s="103"/>
      <c r="S503" s="103"/>
      <c r="T503" s="103"/>
      <c r="U503" s="103"/>
      <c r="V503" s="103"/>
      <c r="W503" s="103"/>
      <c r="X503" s="103"/>
      <c r="Y503" s="103"/>
      <c r="Z503" s="103"/>
      <c r="AA503" s="103"/>
      <c r="AB503" s="103"/>
      <c r="AC503" s="103"/>
      <c r="AD503" s="27"/>
      <c r="AE503" s="27"/>
      <c r="AF503" s="27"/>
      <c r="AG503" s="27"/>
      <c r="AH503" s="27"/>
      <c r="AI503" s="27"/>
    </row>
    <row r="504" spans="5:35" x14ac:dyDescent="0.25">
      <c r="E504" s="36"/>
      <c r="G504" s="36"/>
      <c r="H504" s="36"/>
      <c r="I504" s="36"/>
      <c r="J504" s="36"/>
      <c r="K504" s="103"/>
      <c r="L504" s="103"/>
      <c r="M504" s="103"/>
      <c r="N504" s="103"/>
      <c r="O504" s="103"/>
      <c r="P504" s="103"/>
      <c r="Q504" s="103"/>
      <c r="R504" s="103"/>
      <c r="S504" s="103"/>
      <c r="T504" s="103"/>
      <c r="U504" s="103"/>
      <c r="V504" s="103"/>
      <c r="W504" s="103"/>
      <c r="X504" s="103"/>
      <c r="Y504" s="103"/>
      <c r="Z504" s="103"/>
      <c r="AA504" s="103"/>
      <c r="AB504" s="103"/>
      <c r="AC504" s="103"/>
      <c r="AD504" s="27"/>
      <c r="AE504" s="27"/>
      <c r="AF504" s="27"/>
      <c r="AG504" s="27"/>
      <c r="AH504" s="27"/>
      <c r="AI504" s="27"/>
    </row>
    <row r="505" spans="5:35" x14ac:dyDescent="0.25">
      <c r="E505" s="36"/>
      <c r="G505" s="36"/>
      <c r="H505" s="36"/>
      <c r="I505" s="36"/>
      <c r="J505" s="36"/>
      <c r="K505" s="103"/>
      <c r="L505" s="103"/>
      <c r="M505" s="103"/>
      <c r="N505" s="103"/>
      <c r="O505" s="103"/>
      <c r="P505" s="103"/>
      <c r="Q505" s="103"/>
      <c r="R505" s="103"/>
      <c r="S505" s="103"/>
      <c r="T505" s="103"/>
      <c r="U505" s="103"/>
      <c r="V505" s="103"/>
      <c r="W505" s="103"/>
      <c r="X505" s="103"/>
      <c r="Y505" s="103"/>
      <c r="Z505" s="103"/>
      <c r="AA505" s="103"/>
      <c r="AB505" s="103"/>
      <c r="AC505" s="103"/>
      <c r="AD505" s="27"/>
      <c r="AE505" s="27"/>
      <c r="AF505" s="27"/>
      <c r="AG505" s="27"/>
      <c r="AH505" s="27"/>
      <c r="AI505" s="27"/>
    </row>
    <row r="506" spans="5:35" x14ac:dyDescent="0.25">
      <c r="E506" s="36"/>
      <c r="G506" s="36"/>
      <c r="H506" s="36"/>
      <c r="I506" s="36"/>
      <c r="J506" s="36"/>
      <c r="K506" s="103"/>
      <c r="L506" s="103"/>
      <c r="M506" s="103"/>
      <c r="N506" s="103"/>
      <c r="O506" s="103"/>
      <c r="P506" s="103"/>
      <c r="Q506" s="103"/>
      <c r="R506" s="103"/>
      <c r="S506" s="103"/>
      <c r="T506" s="103"/>
      <c r="U506" s="103"/>
      <c r="V506" s="103"/>
      <c r="W506" s="103"/>
      <c r="X506" s="103"/>
      <c r="Y506" s="103"/>
      <c r="Z506" s="103"/>
      <c r="AA506" s="103"/>
      <c r="AB506" s="103"/>
      <c r="AC506" s="103"/>
      <c r="AD506" s="27"/>
      <c r="AE506" s="27"/>
      <c r="AF506" s="27"/>
      <c r="AG506" s="27"/>
      <c r="AH506" s="27"/>
      <c r="AI506" s="27"/>
    </row>
    <row r="507" spans="5:35" x14ac:dyDescent="0.25">
      <c r="E507" s="36"/>
      <c r="G507" s="36"/>
      <c r="H507" s="36"/>
      <c r="I507" s="36"/>
      <c r="J507" s="36"/>
      <c r="K507" s="103"/>
      <c r="L507" s="103"/>
      <c r="M507" s="103"/>
      <c r="N507" s="103"/>
      <c r="O507" s="103"/>
      <c r="P507" s="103"/>
      <c r="Q507" s="103"/>
      <c r="R507" s="103"/>
      <c r="S507" s="103"/>
      <c r="T507" s="103"/>
      <c r="U507" s="103"/>
      <c r="V507" s="103"/>
      <c r="W507" s="103"/>
      <c r="X507" s="103"/>
      <c r="Y507" s="103"/>
      <c r="Z507" s="103"/>
      <c r="AA507" s="103"/>
      <c r="AB507" s="103"/>
      <c r="AC507" s="103"/>
      <c r="AD507" s="27"/>
      <c r="AE507" s="27"/>
      <c r="AF507" s="27"/>
      <c r="AG507" s="27"/>
      <c r="AH507" s="27"/>
      <c r="AI507" s="27"/>
    </row>
    <row r="508" spans="5:35" x14ac:dyDescent="0.25">
      <c r="E508" s="36"/>
      <c r="G508" s="36"/>
      <c r="H508" s="36"/>
      <c r="I508" s="36"/>
      <c r="J508" s="36"/>
      <c r="K508" s="103"/>
      <c r="L508" s="103"/>
      <c r="M508" s="103"/>
      <c r="N508" s="103"/>
      <c r="O508" s="103"/>
      <c r="P508" s="103"/>
      <c r="Q508" s="103"/>
      <c r="R508" s="103"/>
      <c r="S508" s="103"/>
      <c r="T508" s="103"/>
      <c r="U508" s="103"/>
      <c r="V508" s="103"/>
      <c r="W508" s="103"/>
      <c r="X508" s="103"/>
      <c r="Y508" s="103"/>
      <c r="Z508" s="103"/>
      <c r="AA508" s="103"/>
      <c r="AB508" s="103"/>
      <c r="AC508" s="103"/>
      <c r="AD508" s="27"/>
      <c r="AE508" s="27"/>
      <c r="AF508" s="27"/>
      <c r="AG508" s="27"/>
      <c r="AH508" s="27"/>
      <c r="AI508" s="27"/>
    </row>
    <row r="509" spans="5:35" x14ac:dyDescent="0.25">
      <c r="E509" s="36"/>
      <c r="G509" s="36"/>
      <c r="H509" s="36"/>
      <c r="I509" s="36"/>
      <c r="J509" s="36"/>
      <c r="K509" s="103"/>
      <c r="L509" s="103"/>
      <c r="M509" s="103"/>
      <c r="N509" s="103"/>
      <c r="O509" s="103"/>
      <c r="P509" s="103"/>
      <c r="Q509" s="103"/>
      <c r="R509" s="103"/>
      <c r="S509" s="103"/>
      <c r="T509" s="103"/>
      <c r="U509" s="103"/>
      <c r="V509" s="103"/>
      <c r="W509" s="103"/>
      <c r="X509" s="103"/>
      <c r="Y509" s="103"/>
      <c r="Z509" s="103"/>
      <c r="AA509" s="103"/>
      <c r="AB509" s="103"/>
      <c r="AC509" s="103"/>
      <c r="AD509" s="27"/>
      <c r="AE509" s="27"/>
      <c r="AF509" s="27"/>
      <c r="AG509" s="27"/>
      <c r="AH509" s="27"/>
      <c r="AI509" s="27"/>
    </row>
    <row r="510" spans="5:35" x14ac:dyDescent="0.25">
      <c r="E510" s="36"/>
      <c r="G510" s="36"/>
      <c r="H510" s="36"/>
      <c r="I510" s="36"/>
      <c r="J510" s="36"/>
      <c r="K510" s="103"/>
      <c r="L510" s="103"/>
      <c r="M510" s="103"/>
      <c r="N510" s="103"/>
      <c r="O510" s="103"/>
      <c r="P510" s="103"/>
      <c r="Q510" s="103"/>
      <c r="R510" s="103"/>
      <c r="S510" s="103"/>
      <c r="T510" s="103"/>
      <c r="U510" s="103"/>
      <c r="V510" s="103"/>
      <c r="W510" s="103"/>
      <c r="X510" s="103"/>
      <c r="Y510" s="103"/>
      <c r="Z510" s="103"/>
      <c r="AA510" s="103"/>
      <c r="AB510" s="103"/>
      <c r="AC510" s="103"/>
      <c r="AD510" s="27"/>
      <c r="AE510" s="27"/>
      <c r="AF510" s="27"/>
      <c r="AG510" s="27"/>
      <c r="AH510" s="27"/>
      <c r="AI510" s="27"/>
    </row>
    <row r="511" spans="5:35" x14ac:dyDescent="0.25">
      <c r="E511" s="36"/>
      <c r="G511" s="36"/>
      <c r="H511" s="36"/>
      <c r="I511" s="36"/>
      <c r="J511" s="36"/>
      <c r="K511" s="103"/>
      <c r="L511" s="103"/>
      <c r="M511" s="103"/>
      <c r="N511" s="103"/>
      <c r="O511" s="103"/>
      <c r="P511" s="103"/>
      <c r="Q511" s="103"/>
      <c r="R511" s="103"/>
      <c r="S511" s="103"/>
      <c r="T511" s="103"/>
      <c r="U511" s="103"/>
      <c r="V511" s="103"/>
      <c r="W511" s="103"/>
      <c r="X511" s="103"/>
      <c r="Y511" s="103"/>
      <c r="Z511" s="103"/>
      <c r="AA511" s="103"/>
      <c r="AB511" s="103"/>
      <c r="AC511" s="103"/>
      <c r="AD511" s="27"/>
      <c r="AE511" s="27"/>
      <c r="AF511" s="27"/>
      <c r="AG511" s="27"/>
      <c r="AH511" s="27"/>
      <c r="AI511" s="27"/>
    </row>
    <row r="512" spans="5:35" x14ac:dyDescent="0.25">
      <c r="E512" s="36"/>
      <c r="G512" s="36"/>
      <c r="H512" s="36"/>
      <c r="I512" s="36"/>
      <c r="J512" s="36"/>
      <c r="K512" s="103"/>
      <c r="L512" s="103"/>
      <c r="M512" s="103"/>
      <c r="N512" s="103"/>
      <c r="O512" s="103"/>
      <c r="P512" s="103"/>
      <c r="Q512" s="103"/>
      <c r="R512" s="103"/>
      <c r="S512" s="103"/>
      <c r="T512" s="103"/>
      <c r="U512" s="103"/>
      <c r="V512" s="103"/>
      <c r="W512" s="103"/>
      <c r="X512" s="103"/>
      <c r="Y512" s="103"/>
      <c r="Z512" s="103"/>
      <c r="AA512" s="103"/>
      <c r="AB512" s="103"/>
      <c r="AC512" s="103"/>
      <c r="AD512" s="27"/>
      <c r="AE512" s="27"/>
      <c r="AF512" s="27"/>
      <c r="AG512" s="27"/>
      <c r="AH512" s="27"/>
      <c r="AI512" s="27"/>
    </row>
    <row r="513" spans="5:35" x14ac:dyDescent="0.25">
      <c r="E513" s="36"/>
      <c r="G513" s="36"/>
      <c r="H513" s="36"/>
      <c r="I513" s="36"/>
      <c r="J513" s="36"/>
      <c r="K513" s="103"/>
      <c r="L513" s="103"/>
      <c r="M513" s="103"/>
      <c r="N513" s="103"/>
      <c r="O513" s="103"/>
      <c r="P513" s="103"/>
      <c r="Q513" s="103"/>
      <c r="R513" s="103"/>
      <c r="S513" s="103"/>
      <c r="T513" s="103"/>
      <c r="U513" s="103"/>
      <c r="V513" s="103"/>
      <c r="W513" s="103"/>
      <c r="X513" s="103"/>
      <c r="Y513" s="103"/>
      <c r="Z513" s="103"/>
      <c r="AA513" s="103"/>
      <c r="AB513" s="103"/>
      <c r="AC513" s="103"/>
      <c r="AD513" s="27"/>
      <c r="AE513" s="27"/>
      <c r="AF513" s="27"/>
      <c r="AG513" s="27"/>
      <c r="AH513" s="27"/>
      <c r="AI513" s="27"/>
    </row>
    <row r="514" spans="5:35" x14ac:dyDescent="0.25">
      <c r="E514" s="36"/>
      <c r="G514" s="36"/>
      <c r="H514" s="36"/>
      <c r="I514" s="36"/>
      <c r="J514" s="36"/>
      <c r="K514" s="103"/>
      <c r="L514" s="103"/>
      <c r="M514" s="103"/>
      <c r="N514" s="103"/>
      <c r="O514" s="103"/>
      <c r="P514" s="103"/>
      <c r="Q514" s="103"/>
      <c r="R514" s="103"/>
      <c r="S514" s="103"/>
      <c r="T514" s="103"/>
      <c r="U514" s="103"/>
      <c r="V514" s="103"/>
      <c r="W514" s="103"/>
      <c r="X514" s="103"/>
      <c r="Y514" s="103"/>
      <c r="Z514" s="103"/>
      <c r="AA514" s="103"/>
      <c r="AB514" s="103"/>
      <c r="AC514" s="103"/>
      <c r="AD514" s="27"/>
      <c r="AE514" s="27"/>
      <c r="AF514" s="27"/>
      <c r="AG514" s="27"/>
      <c r="AH514" s="27"/>
      <c r="AI514" s="27"/>
    </row>
    <row r="515" spans="5:35" x14ac:dyDescent="0.25">
      <c r="E515" s="36"/>
      <c r="G515" s="36"/>
      <c r="H515" s="36"/>
      <c r="I515" s="36"/>
      <c r="J515" s="36"/>
      <c r="K515" s="103"/>
      <c r="L515" s="103"/>
      <c r="M515" s="103"/>
      <c r="N515" s="103"/>
      <c r="O515" s="103"/>
      <c r="P515" s="103"/>
      <c r="Q515" s="103"/>
      <c r="R515" s="103"/>
      <c r="S515" s="103"/>
      <c r="T515" s="103"/>
      <c r="U515" s="103"/>
      <c r="V515" s="103"/>
      <c r="W515" s="103"/>
      <c r="X515" s="103"/>
      <c r="Y515" s="103"/>
      <c r="Z515" s="103"/>
      <c r="AA515" s="103"/>
      <c r="AB515" s="103"/>
      <c r="AC515" s="103"/>
      <c r="AD515" s="27"/>
      <c r="AE515" s="27"/>
      <c r="AF515" s="27"/>
      <c r="AG515" s="27"/>
      <c r="AH515" s="27"/>
      <c r="AI515" s="27"/>
    </row>
    <row r="516" spans="5:35" x14ac:dyDescent="0.25">
      <c r="E516" s="36"/>
      <c r="G516" s="36"/>
      <c r="H516" s="36"/>
      <c r="I516" s="36"/>
      <c r="J516" s="36"/>
      <c r="K516" s="103"/>
      <c r="L516" s="103"/>
      <c r="M516" s="103"/>
      <c r="N516" s="103"/>
      <c r="O516" s="103"/>
      <c r="P516" s="103"/>
      <c r="Q516" s="103"/>
      <c r="R516" s="103"/>
      <c r="S516" s="103"/>
      <c r="T516" s="103"/>
      <c r="U516" s="103"/>
      <c r="V516" s="103"/>
      <c r="W516" s="103"/>
      <c r="X516" s="103"/>
      <c r="Y516" s="103"/>
      <c r="Z516" s="103"/>
      <c r="AA516" s="103"/>
      <c r="AB516" s="103"/>
      <c r="AC516" s="103"/>
      <c r="AD516" s="27"/>
      <c r="AE516" s="27"/>
      <c r="AF516" s="27"/>
      <c r="AG516" s="27"/>
      <c r="AH516" s="27"/>
      <c r="AI516" s="27"/>
    </row>
    <row r="517" spans="5:35" x14ac:dyDescent="0.25">
      <c r="E517" s="36"/>
      <c r="G517" s="36"/>
      <c r="H517" s="36"/>
      <c r="I517" s="36"/>
      <c r="J517" s="36"/>
      <c r="K517" s="103"/>
      <c r="L517" s="103"/>
      <c r="M517" s="103"/>
      <c r="N517" s="103"/>
      <c r="O517" s="103"/>
      <c r="P517" s="103"/>
      <c r="Q517" s="103"/>
      <c r="R517" s="103"/>
      <c r="S517" s="103"/>
      <c r="T517" s="103"/>
      <c r="U517" s="103"/>
      <c r="V517" s="103"/>
      <c r="W517" s="103"/>
      <c r="X517" s="103"/>
      <c r="Y517" s="103"/>
      <c r="Z517" s="103"/>
      <c r="AA517" s="103"/>
      <c r="AB517" s="103"/>
      <c r="AC517" s="103"/>
      <c r="AD517" s="27"/>
      <c r="AE517" s="27"/>
      <c r="AF517" s="27"/>
      <c r="AG517" s="27"/>
      <c r="AH517" s="27"/>
      <c r="AI517" s="27"/>
    </row>
    <row r="518" spans="5:35" x14ac:dyDescent="0.25">
      <c r="E518" s="36"/>
      <c r="G518" s="36"/>
      <c r="H518" s="36"/>
      <c r="I518" s="36"/>
      <c r="J518" s="36"/>
      <c r="K518" s="103"/>
      <c r="L518" s="103"/>
      <c r="M518" s="103"/>
      <c r="N518" s="103"/>
      <c r="O518" s="103"/>
      <c r="P518" s="103"/>
      <c r="Q518" s="103"/>
      <c r="R518" s="103"/>
      <c r="S518" s="103"/>
      <c r="T518" s="103"/>
      <c r="U518" s="103"/>
      <c r="V518" s="103"/>
      <c r="W518" s="103"/>
      <c r="X518" s="103"/>
      <c r="Y518" s="103"/>
      <c r="Z518" s="103"/>
      <c r="AA518" s="103"/>
      <c r="AB518" s="103"/>
      <c r="AC518" s="103"/>
      <c r="AD518" s="27"/>
      <c r="AE518" s="27"/>
      <c r="AF518" s="27"/>
      <c r="AG518" s="27"/>
      <c r="AH518" s="27"/>
      <c r="AI518" s="27"/>
    </row>
    <row r="519" spans="5:35" x14ac:dyDescent="0.25">
      <c r="E519" s="36"/>
      <c r="G519" s="36"/>
      <c r="H519" s="36"/>
      <c r="I519" s="36"/>
      <c r="J519" s="36"/>
      <c r="K519" s="103"/>
      <c r="L519" s="103"/>
      <c r="M519" s="103"/>
      <c r="N519" s="103"/>
      <c r="O519" s="103"/>
      <c r="P519" s="103"/>
      <c r="Q519" s="103"/>
      <c r="R519" s="103"/>
      <c r="S519" s="103"/>
      <c r="T519" s="103"/>
      <c r="U519" s="103"/>
      <c r="V519" s="103"/>
      <c r="W519" s="103"/>
      <c r="X519" s="103"/>
      <c r="Y519" s="103"/>
      <c r="Z519" s="103"/>
      <c r="AA519" s="103"/>
      <c r="AB519" s="103"/>
      <c r="AC519" s="103"/>
      <c r="AD519" s="27"/>
      <c r="AE519" s="27"/>
      <c r="AF519" s="27"/>
      <c r="AG519" s="27"/>
      <c r="AH519" s="27"/>
      <c r="AI519" s="27"/>
    </row>
    <row r="520" spans="5:35" x14ac:dyDescent="0.25">
      <c r="E520" s="36"/>
      <c r="G520" s="36"/>
      <c r="H520" s="36"/>
      <c r="I520" s="36"/>
      <c r="J520" s="36"/>
      <c r="K520" s="103"/>
      <c r="L520" s="103"/>
      <c r="M520" s="103"/>
      <c r="N520" s="103"/>
      <c r="O520" s="103"/>
      <c r="P520" s="103"/>
      <c r="Q520" s="103"/>
      <c r="R520" s="103"/>
      <c r="S520" s="103"/>
      <c r="T520" s="103"/>
      <c r="U520" s="103"/>
      <c r="V520" s="103"/>
      <c r="W520" s="103"/>
      <c r="X520" s="103"/>
      <c r="Y520" s="103"/>
      <c r="Z520" s="103"/>
      <c r="AA520" s="103"/>
      <c r="AB520" s="103"/>
      <c r="AC520" s="103"/>
      <c r="AD520" s="27"/>
      <c r="AE520" s="27"/>
      <c r="AF520" s="27"/>
      <c r="AG520" s="27"/>
      <c r="AH520" s="27"/>
      <c r="AI520" s="27"/>
    </row>
    <row r="521" spans="5:35" x14ac:dyDescent="0.25">
      <c r="E521" s="36"/>
      <c r="G521" s="36"/>
      <c r="H521" s="36"/>
      <c r="I521" s="36"/>
      <c r="J521" s="36"/>
      <c r="K521" s="103"/>
      <c r="L521" s="103"/>
      <c r="M521" s="103"/>
      <c r="N521" s="103"/>
      <c r="O521" s="103"/>
      <c r="P521" s="103"/>
      <c r="Q521" s="103"/>
      <c r="R521" s="103"/>
      <c r="S521" s="103"/>
      <c r="T521" s="103"/>
      <c r="U521" s="103"/>
      <c r="V521" s="103"/>
      <c r="W521" s="103"/>
      <c r="X521" s="103"/>
      <c r="Y521" s="103"/>
      <c r="Z521" s="103"/>
      <c r="AA521" s="103"/>
      <c r="AB521" s="103"/>
      <c r="AC521" s="103"/>
      <c r="AD521" s="27"/>
      <c r="AE521" s="27"/>
      <c r="AF521" s="27"/>
      <c r="AG521" s="27"/>
      <c r="AH521" s="27"/>
      <c r="AI521" s="27"/>
    </row>
    <row r="522" spans="5:35" x14ac:dyDescent="0.25">
      <c r="E522" s="36"/>
      <c r="G522" s="36"/>
      <c r="H522" s="36"/>
      <c r="I522" s="36"/>
      <c r="J522" s="36"/>
      <c r="K522" s="103"/>
      <c r="L522" s="103"/>
      <c r="M522" s="103"/>
      <c r="N522" s="103"/>
      <c r="O522" s="103"/>
      <c r="P522" s="103"/>
      <c r="Q522" s="103"/>
      <c r="R522" s="103"/>
      <c r="S522" s="103"/>
      <c r="T522" s="103"/>
      <c r="U522" s="103"/>
      <c r="V522" s="103"/>
      <c r="W522" s="103"/>
      <c r="X522" s="103"/>
      <c r="Y522" s="103"/>
      <c r="Z522" s="103"/>
      <c r="AA522" s="103"/>
      <c r="AB522" s="103"/>
      <c r="AC522" s="103"/>
      <c r="AD522" s="27"/>
      <c r="AE522" s="27"/>
      <c r="AF522" s="27"/>
      <c r="AG522" s="27"/>
      <c r="AH522" s="27"/>
      <c r="AI522" s="27"/>
    </row>
    <row r="523" spans="5:35" x14ac:dyDescent="0.25">
      <c r="E523" s="36"/>
      <c r="G523" s="36"/>
      <c r="H523" s="36"/>
      <c r="I523" s="36"/>
      <c r="J523" s="36"/>
      <c r="K523" s="103"/>
      <c r="L523" s="103"/>
      <c r="M523" s="103"/>
      <c r="N523" s="103"/>
      <c r="O523" s="103"/>
      <c r="P523" s="103"/>
      <c r="Q523" s="103"/>
      <c r="R523" s="103"/>
      <c r="S523" s="103"/>
      <c r="T523" s="103"/>
      <c r="U523" s="103"/>
      <c r="V523" s="103"/>
      <c r="W523" s="103"/>
      <c r="X523" s="103"/>
      <c r="Y523" s="103"/>
      <c r="Z523" s="103"/>
      <c r="AA523" s="103"/>
      <c r="AB523" s="103"/>
      <c r="AC523" s="103"/>
      <c r="AD523" s="27"/>
      <c r="AE523" s="27"/>
      <c r="AF523" s="27"/>
      <c r="AG523" s="27"/>
      <c r="AH523" s="27"/>
      <c r="AI523" s="27"/>
    </row>
    <row r="524" spans="5:35" x14ac:dyDescent="0.25">
      <c r="E524" s="36"/>
      <c r="G524" s="36"/>
      <c r="H524" s="36"/>
      <c r="I524" s="36"/>
      <c r="J524" s="36"/>
      <c r="K524" s="103"/>
      <c r="L524" s="103"/>
      <c r="M524" s="103"/>
      <c r="N524" s="103"/>
      <c r="O524" s="103"/>
      <c r="P524" s="103"/>
      <c r="Q524" s="103"/>
      <c r="R524" s="103"/>
      <c r="S524" s="103"/>
      <c r="T524" s="103"/>
      <c r="U524" s="103"/>
      <c r="V524" s="103"/>
      <c r="W524" s="103"/>
      <c r="X524" s="103"/>
      <c r="Y524" s="103"/>
      <c r="Z524" s="103"/>
      <c r="AA524" s="103"/>
      <c r="AB524" s="103"/>
      <c r="AC524" s="103"/>
      <c r="AD524" s="27"/>
      <c r="AE524" s="27"/>
      <c r="AF524" s="27"/>
      <c r="AG524" s="27"/>
      <c r="AH524" s="27"/>
      <c r="AI524" s="27"/>
    </row>
    <row r="525" spans="5:35" x14ac:dyDescent="0.25">
      <c r="E525" s="36"/>
      <c r="G525" s="36"/>
      <c r="H525" s="36"/>
      <c r="I525" s="36"/>
      <c r="J525" s="36"/>
      <c r="K525" s="103"/>
      <c r="L525" s="103"/>
      <c r="M525" s="103"/>
      <c r="N525" s="103"/>
      <c r="O525" s="103"/>
      <c r="P525" s="103"/>
      <c r="Q525" s="103"/>
      <c r="R525" s="103"/>
      <c r="S525" s="103"/>
      <c r="T525" s="103"/>
      <c r="U525" s="103"/>
      <c r="V525" s="103"/>
      <c r="W525" s="103"/>
      <c r="X525" s="103"/>
      <c r="Y525" s="103"/>
      <c r="Z525" s="103"/>
      <c r="AA525" s="103"/>
      <c r="AB525" s="103"/>
      <c r="AC525" s="103"/>
      <c r="AD525" s="27"/>
      <c r="AE525" s="27"/>
      <c r="AF525" s="27"/>
      <c r="AG525" s="27"/>
      <c r="AH525" s="27"/>
      <c r="AI525" s="27"/>
    </row>
    <row r="526" spans="5:35" x14ac:dyDescent="0.25">
      <c r="E526" s="36"/>
      <c r="G526" s="36"/>
      <c r="H526" s="36"/>
      <c r="I526" s="36"/>
      <c r="J526" s="36"/>
      <c r="K526" s="103"/>
      <c r="L526" s="103"/>
      <c r="M526" s="103"/>
      <c r="N526" s="103"/>
      <c r="O526" s="103"/>
      <c r="P526" s="103"/>
      <c r="Q526" s="103"/>
      <c r="R526" s="103"/>
      <c r="S526" s="103"/>
      <c r="T526" s="103"/>
      <c r="U526" s="103"/>
      <c r="V526" s="103"/>
      <c r="W526" s="103"/>
      <c r="X526" s="103"/>
      <c r="Y526" s="103"/>
      <c r="Z526" s="103"/>
      <c r="AA526" s="103"/>
      <c r="AB526" s="103"/>
      <c r="AC526" s="103"/>
      <c r="AD526" s="27"/>
      <c r="AE526" s="27"/>
      <c r="AF526" s="27"/>
      <c r="AG526" s="27"/>
      <c r="AH526" s="27"/>
      <c r="AI526" s="27"/>
    </row>
    <row r="527" spans="5:35" x14ac:dyDescent="0.25">
      <c r="E527" s="36"/>
      <c r="G527" s="36"/>
      <c r="H527" s="36"/>
      <c r="I527" s="36"/>
      <c r="J527" s="36"/>
      <c r="K527" s="103"/>
      <c r="L527" s="103"/>
      <c r="M527" s="103"/>
      <c r="N527" s="103"/>
      <c r="O527" s="103"/>
      <c r="P527" s="103"/>
      <c r="Q527" s="103"/>
      <c r="R527" s="103"/>
      <c r="S527" s="103"/>
      <c r="T527" s="103"/>
      <c r="U527" s="103"/>
      <c r="V527" s="103"/>
      <c r="W527" s="103"/>
      <c r="X527" s="103"/>
      <c r="Y527" s="103"/>
      <c r="Z527" s="103"/>
      <c r="AA527" s="103"/>
      <c r="AB527" s="103"/>
      <c r="AC527" s="103"/>
      <c r="AD527" s="27"/>
      <c r="AE527" s="27"/>
      <c r="AF527" s="27"/>
      <c r="AG527" s="27"/>
      <c r="AH527" s="27"/>
      <c r="AI527" s="27"/>
    </row>
    <row r="528" spans="5:35" x14ac:dyDescent="0.25">
      <c r="E528" s="36"/>
      <c r="G528" s="36"/>
      <c r="H528" s="36"/>
      <c r="I528" s="36"/>
      <c r="J528" s="36"/>
      <c r="K528" s="103"/>
      <c r="L528" s="103"/>
      <c r="M528" s="103"/>
      <c r="N528" s="103"/>
      <c r="O528" s="103"/>
      <c r="P528" s="103"/>
      <c r="Q528" s="103"/>
      <c r="R528" s="103"/>
      <c r="S528" s="103"/>
      <c r="T528" s="103"/>
      <c r="U528" s="103"/>
      <c r="V528" s="103"/>
      <c r="W528" s="103"/>
      <c r="X528" s="103"/>
      <c r="Y528" s="103"/>
      <c r="Z528" s="103"/>
      <c r="AA528" s="103"/>
      <c r="AB528" s="103"/>
      <c r="AC528" s="103"/>
      <c r="AD528" s="27"/>
      <c r="AE528" s="27"/>
      <c r="AF528" s="27"/>
      <c r="AG528" s="27"/>
      <c r="AH528" s="27"/>
      <c r="AI528" s="27"/>
    </row>
    <row r="529" spans="5:35" x14ac:dyDescent="0.25">
      <c r="E529" s="36"/>
      <c r="G529" s="36"/>
      <c r="H529" s="36"/>
      <c r="I529" s="36"/>
      <c r="J529" s="36"/>
      <c r="K529" s="103"/>
      <c r="L529" s="103"/>
      <c r="M529" s="103"/>
      <c r="N529" s="103"/>
      <c r="O529" s="103"/>
      <c r="P529" s="103"/>
      <c r="Q529" s="103"/>
      <c r="R529" s="103"/>
      <c r="S529" s="103"/>
      <c r="T529" s="103"/>
      <c r="U529" s="103"/>
      <c r="V529" s="103"/>
      <c r="W529" s="103"/>
      <c r="X529" s="103"/>
      <c r="Y529" s="103"/>
      <c r="Z529" s="103"/>
      <c r="AA529" s="103"/>
      <c r="AB529" s="103"/>
      <c r="AC529" s="103"/>
      <c r="AD529" s="27"/>
      <c r="AE529" s="27"/>
      <c r="AF529" s="27"/>
      <c r="AG529" s="27"/>
      <c r="AH529" s="27"/>
      <c r="AI529" s="27"/>
    </row>
    <row r="530" spans="5:35" x14ac:dyDescent="0.25">
      <c r="E530" s="36"/>
      <c r="G530" s="36"/>
      <c r="H530" s="36"/>
      <c r="I530" s="36"/>
      <c r="J530" s="36"/>
      <c r="K530" s="103"/>
      <c r="L530" s="103"/>
      <c r="M530" s="103"/>
      <c r="N530" s="103"/>
      <c r="O530" s="103"/>
      <c r="P530" s="103"/>
      <c r="Q530" s="103"/>
      <c r="R530" s="103"/>
      <c r="S530" s="103"/>
      <c r="T530" s="103"/>
      <c r="U530" s="103"/>
      <c r="V530" s="103"/>
      <c r="W530" s="103"/>
      <c r="X530" s="103"/>
      <c r="Y530" s="103"/>
      <c r="Z530" s="103"/>
      <c r="AA530" s="103"/>
      <c r="AB530" s="103"/>
      <c r="AC530" s="103"/>
      <c r="AD530" s="27"/>
      <c r="AE530" s="27"/>
      <c r="AF530" s="27"/>
      <c r="AG530" s="27"/>
      <c r="AH530" s="27"/>
      <c r="AI530" s="27"/>
    </row>
    <row r="531" spans="5:35" x14ac:dyDescent="0.25">
      <c r="E531" s="36"/>
      <c r="G531" s="36"/>
      <c r="H531" s="36"/>
      <c r="I531" s="36"/>
      <c r="J531" s="36"/>
      <c r="K531" s="103"/>
      <c r="L531" s="103"/>
      <c r="M531" s="103"/>
      <c r="N531" s="103"/>
      <c r="O531" s="103"/>
      <c r="P531" s="103"/>
      <c r="Q531" s="103"/>
      <c r="R531" s="103"/>
      <c r="S531" s="103"/>
      <c r="T531" s="103"/>
      <c r="U531" s="103"/>
      <c r="V531" s="103"/>
      <c r="W531" s="103"/>
      <c r="X531" s="103"/>
      <c r="Y531" s="103"/>
      <c r="Z531" s="103"/>
      <c r="AA531" s="103"/>
      <c r="AB531" s="103"/>
      <c r="AC531" s="103"/>
      <c r="AD531" s="27"/>
      <c r="AE531" s="27"/>
      <c r="AF531" s="27"/>
      <c r="AG531" s="27"/>
      <c r="AH531" s="27"/>
      <c r="AI531" s="27"/>
    </row>
    <row r="532" spans="5:35" x14ac:dyDescent="0.25">
      <c r="E532" s="36"/>
      <c r="G532" s="36"/>
      <c r="H532" s="36"/>
      <c r="I532" s="36"/>
      <c r="J532" s="36"/>
      <c r="K532" s="103"/>
      <c r="L532" s="103"/>
      <c r="M532" s="103"/>
      <c r="N532" s="103"/>
      <c r="O532" s="103"/>
      <c r="P532" s="103"/>
      <c r="Q532" s="103"/>
      <c r="R532" s="103"/>
      <c r="S532" s="103"/>
      <c r="T532" s="103"/>
      <c r="U532" s="103"/>
      <c r="V532" s="103"/>
      <c r="W532" s="103"/>
      <c r="X532" s="103"/>
      <c r="Y532" s="103"/>
      <c r="Z532" s="103"/>
      <c r="AA532" s="103"/>
      <c r="AB532" s="103"/>
      <c r="AC532" s="103"/>
      <c r="AD532" s="27"/>
      <c r="AE532" s="27"/>
      <c r="AF532" s="27"/>
      <c r="AG532" s="27"/>
      <c r="AH532" s="27"/>
      <c r="AI532" s="27"/>
    </row>
    <row r="533" spans="5:35" x14ac:dyDescent="0.25">
      <c r="E533" s="36"/>
      <c r="G533" s="36"/>
      <c r="H533" s="36"/>
      <c r="I533" s="36"/>
      <c r="J533" s="36"/>
      <c r="K533" s="103"/>
      <c r="L533" s="103"/>
      <c r="M533" s="103"/>
      <c r="N533" s="103"/>
      <c r="O533" s="103"/>
      <c r="P533" s="103"/>
      <c r="Q533" s="103"/>
      <c r="R533" s="103"/>
      <c r="S533" s="103"/>
      <c r="T533" s="103"/>
      <c r="U533" s="103"/>
      <c r="V533" s="103"/>
      <c r="W533" s="103"/>
      <c r="X533" s="103"/>
      <c r="Y533" s="103"/>
      <c r="Z533" s="103"/>
      <c r="AA533" s="103"/>
      <c r="AB533" s="103"/>
      <c r="AC533" s="103"/>
      <c r="AD533" s="27"/>
      <c r="AE533" s="27"/>
      <c r="AF533" s="27"/>
      <c r="AG533" s="27"/>
      <c r="AH533" s="27"/>
      <c r="AI533" s="27"/>
    </row>
    <row r="534" spans="5:35" x14ac:dyDescent="0.25">
      <c r="E534" s="36"/>
      <c r="G534" s="36"/>
      <c r="H534" s="36"/>
      <c r="I534" s="36"/>
      <c r="J534" s="36"/>
      <c r="K534" s="103"/>
      <c r="L534" s="103"/>
      <c r="M534" s="103"/>
      <c r="N534" s="103"/>
      <c r="O534" s="103"/>
      <c r="P534" s="103"/>
      <c r="Q534" s="103"/>
      <c r="R534" s="103"/>
      <c r="S534" s="103"/>
      <c r="T534" s="103"/>
      <c r="U534" s="103"/>
      <c r="V534" s="103"/>
      <c r="W534" s="103"/>
      <c r="X534" s="103"/>
      <c r="Y534" s="103"/>
      <c r="Z534" s="103"/>
      <c r="AA534" s="103"/>
      <c r="AB534" s="103"/>
      <c r="AC534" s="103"/>
      <c r="AD534" s="27"/>
      <c r="AE534" s="27"/>
      <c r="AF534" s="27"/>
      <c r="AG534" s="27"/>
      <c r="AH534" s="27"/>
      <c r="AI534" s="27"/>
    </row>
    <row r="535" spans="5:35" x14ac:dyDescent="0.25">
      <c r="E535" s="36"/>
      <c r="G535" s="36"/>
      <c r="H535" s="36"/>
      <c r="I535" s="36"/>
      <c r="J535" s="36"/>
      <c r="K535" s="103"/>
      <c r="L535" s="103"/>
      <c r="M535" s="103"/>
      <c r="N535" s="103"/>
      <c r="O535" s="103"/>
      <c r="P535" s="103"/>
      <c r="Q535" s="103"/>
      <c r="R535" s="103"/>
      <c r="S535" s="103"/>
      <c r="T535" s="103"/>
      <c r="U535" s="103"/>
      <c r="V535" s="103"/>
      <c r="W535" s="103"/>
      <c r="X535" s="103"/>
      <c r="Y535" s="103"/>
      <c r="Z535" s="103"/>
      <c r="AA535" s="103"/>
      <c r="AB535" s="103"/>
      <c r="AC535" s="103"/>
      <c r="AD535" s="27"/>
      <c r="AE535" s="27"/>
      <c r="AF535" s="27"/>
      <c r="AG535" s="27"/>
      <c r="AH535" s="27"/>
      <c r="AI535" s="27"/>
    </row>
    <row r="536" spans="5:35" x14ac:dyDescent="0.25">
      <c r="E536" s="36"/>
      <c r="G536" s="36"/>
      <c r="H536" s="36"/>
      <c r="I536" s="36"/>
      <c r="J536" s="36"/>
      <c r="K536" s="103"/>
      <c r="L536" s="103"/>
      <c r="M536" s="103"/>
      <c r="N536" s="103"/>
      <c r="O536" s="103"/>
      <c r="P536" s="103"/>
      <c r="Q536" s="103"/>
      <c r="R536" s="103"/>
      <c r="S536" s="103"/>
      <c r="T536" s="103"/>
      <c r="U536" s="103"/>
      <c r="V536" s="103"/>
      <c r="W536" s="103"/>
      <c r="X536" s="103"/>
      <c r="Y536" s="103"/>
      <c r="Z536" s="103"/>
      <c r="AA536" s="103"/>
      <c r="AB536" s="103"/>
      <c r="AC536" s="103"/>
      <c r="AD536" s="27"/>
      <c r="AE536" s="27"/>
      <c r="AF536" s="27"/>
      <c r="AG536" s="27"/>
      <c r="AH536" s="27"/>
      <c r="AI536" s="27"/>
    </row>
    <row r="537" spans="5:35" x14ac:dyDescent="0.25">
      <c r="E537" s="36"/>
      <c r="G537" s="36"/>
      <c r="H537" s="36"/>
      <c r="I537" s="36"/>
      <c r="J537" s="36"/>
      <c r="K537" s="103"/>
      <c r="L537" s="103"/>
      <c r="M537" s="103"/>
      <c r="N537" s="103"/>
      <c r="O537" s="103"/>
      <c r="P537" s="103"/>
      <c r="Q537" s="103"/>
      <c r="R537" s="103"/>
      <c r="S537" s="103"/>
      <c r="T537" s="103"/>
      <c r="U537" s="103"/>
      <c r="V537" s="103"/>
      <c r="W537" s="103"/>
      <c r="X537" s="103"/>
      <c r="Y537" s="103"/>
      <c r="Z537" s="103"/>
      <c r="AA537" s="103"/>
      <c r="AB537" s="103"/>
      <c r="AC537" s="103"/>
      <c r="AD537" s="27"/>
      <c r="AE537" s="27"/>
      <c r="AF537" s="27"/>
      <c r="AG537" s="27"/>
      <c r="AH537" s="27"/>
      <c r="AI537" s="27"/>
    </row>
    <row r="538" spans="5:35" x14ac:dyDescent="0.25">
      <c r="E538" s="36"/>
      <c r="G538" s="36"/>
      <c r="H538" s="36"/>
      <c r="I538" s="36"/>
      <c r="J538" s="36"/>
      <c r="K538" s="103"/>
      <c r="L538" s="103"/>
      <c r="M538" s="103"/>
      <c r="N538" s="103"/>
      <c r="O538" s="103"/>
      <c r="P538" s="103"/>
      <c r="Q538" s="103"/>
      <c r="R538" s="103"/>
      <c r="S538" s="103"/>
      <c r="T538" s="103"/>
      <c r="U538" s="103"/>
      <c r="V538" s="103"/>
      <c r="W538" s="103"/>
      <c r="X538" s="103"/>
      <c r="Y538" s="103"/>
      <c r="Z538" s="103"/>
      <c r="AA538" s="103"/>
      <c r="AB538" s="103"/>
      <c r="AC538" s="103"/>
      <c r="AD538" s="27"/>
      <c r="AE538" s="27"/>
      <c r="AF538" s="27"/>
      <c r="AG538" s="27"/>
      <c r="AH538" s="27"/>
      <c r="AI538" s="27"/>
    </row>
    <row r="539" spans="5:35" x14ac:dyDescent="0.25">
      <c r="E539" s="36"/>
      <c r="G539" s="36"/>
      <c r="H539" s="36"/>
      <c r="I539" s="36"/>
      <c r="J539" s="36"/>
      <c r="K539" s="103"/>
      <c r="L539" s="103"/>
      <c r="M539" s="103"/>
      <c r="N539" s="103"/>
      <c r="O539" s="103"/>
      <c r="P539" s="103"/>
      <c r="Q539" s="103"/>
      <c r="R539" s="103"/>
      <c r="S539" s="103"/>
      <c r="T539" s="103"/>
      <c r="U539" s="103"/>
      <c r="V539" s="103"/>
      <c r="W539" s="103"/>
      <c r="X539" s="103"/>
      <c r="Y539" s="103"/>
      <c r="Z539" s="103"/>
      <c r="AA539" s="103"/>
      <c r="AB539" s="103"/>
      <c r="AC539" s="103"/>
      <c r="AD539" s="27"/>
      <c r="AE539" s="27"/>
      <c r="AF539" s="27"/>
      <c r="AG539" s="27"/>
      <c r="AH539" s="27"/>
      <c r="AI539" s="27"/>
    </row>
    <row r="540" spans="5:35" x14ac:dyDescent="0.25">
      <c r="E540" s="36"/>
      <c r="G540" s="36"/>
      <c r="H540" s="36"/>
      <c r="I540" s="36"/>
      <c r="J540" s="36"/>
      <c r="K540" s="103"/>
      <c r="L540" s="103"/>
      <c r="M540" s="103"/>
      <c r="N540" s="103"/>
      <c r="O540" s="103"/>
      <c r="P540" s="103"/>
      <c r="Q540" s="103"/>
      <c r="R540" s="103"/>
      <c r="S540" s="103"/>
      <c r="T540" s="103"/>
      <c r="U540" s="103"/>
      <c r="V540" s="103"/>
      <c r="W540" s="103"/>
      <c r="X540" s="103"/>
      <c r="Y540" s="103"/>
      <c r="Z540" s="103"/>
      <c r="AA540" s="103"/>
      <c r="AB540" s="103"/>
      <c r="AC540" s="103"/>
      <c r="AD540" s="27"/>
      <c r="AE540" s="27"/>
      <c r="AF540" s="27"/>
      <c r="AG540" s="27"/>
      <c r="AH540" s="27"/>
      <c r="AI540" s="27"/>
    </row>
    <row r="541" spans="5:35" x14ac:dyDescent="0.25">
      <c r="E541" s="36"/>
      <c r="G541" s="36"/>
      <c r="H541" s="36"/>
      <c r="I541" s="36"/>
      <c r="J541" s="36"/>
      <c r="K541" s="103"/>
      <c r="L541" s="103"/>
      <c r="M541" s="103"/>
      <c r="N541" s="103"/>
      <c r="O541" s="103"/>
      <c r="P541" s="103"/>
      <c r="Q541" s="103"/>
      <c r="R541" s="103"/>
      <c r="S541" s="103"/>
      <c r="T541" s="103"/>
      <c r="U541" s="103"/>
      <c r="V541" s="103"/>
      <c r="W541" s="103"/>
      <c r="X541" s="103"/>
      <c r="Y541" s="103"/>
      <c r="Z541" s="103"/>
      <c r="AA541" s="103"/>
      <c r="AB541" s="103"/>
      <c r="AC541" s="103"/>
      <c r="AD541" s="27"/>
      <c r="AE541" s="27"/>
      <c r="AF541" s="27"/>
      <c r="AG541" s="27"/>
      <c r="AH541" s="27"/>
      <c r="AI541" s="27"/>
    </row>
    <row r="542" spans="5:35" x14ac:dyDescent="0.25">
      <c r="E542" s="36"/>
      <c r="G542" s="36"/>
      <c r="H542" s="36"/>
      <c r="I542" s="36"/>
      <c r="J542" s="36"/>
      <c r="K542" s="103"/>
      <c r="L542" s="103"/>
      <c r="M542" s="103"/>
      <c r="N542" s="103"/>
      <c r="O542" s="103"/>
      <c r="P542" s="103"/>
      <c r="Q542" s="103"/>
      <c r="R542" s="103"/>
      <c r="S542" s="103"/>
      <c r="T542" s="103"/>
      <c r="U542" s="103"/>
      <c r="V542" s="103"/>
      <c r="W542" s="103"/>
      <c r="X542" s="103"/>
      <c r="Y542" s="103"/>
      <c r="Z542" s="103"/>
      <c r="AA542" s="103"/>
      <c r="AB542" s="103"/>
      <c r="AC542" s="103"/>
      <c r="AD542" s="27"/>
      <c r="AE542" s="27"/>
      <c r="AF542" s="27"/>
      <c r="AG542" s="27"/>
      <c r="AH542" s="27"/>
      <c r="AI542" s="27"/>
    </row>
    <row r="543" spans="5:35" x14ac:dyDescent="0.25">
      <c r="E543" s="36"/>
      <c r="G543" s="36"/>
      <c r="H543" s="36"/>
      <c r="I543" s="36"/>
      <c r="J543" s="36"/>
      <c r="K543" s="103"/>
      <c r="L543" s="103"/>
      <c r="M543" s="103"/>
      <c r="N543" s="103"/>
      <c r="O543" s="103"/>
      <c r="P543" s="103"/>
      <c r="Q543" s="103"/>
      <c r="R543" s="103"/>
      <c r="S543" s="103"/>
      <c r="T543" s="103"/>
      <c r="U543" s="103"/>
      <c r="V543" s="103"/>
      <c r="W543" s="103"/>
      <c r="X543" s="103"/>
      <c r="Y543" s="103"/>
      <c r="Z543" s="103"/>
      <c r="AA543" s="103"/>
      <c r="AB543" s="103"/>
      <c r="AC543" s="103"/>
      <c r="AD543" s="27"/>
      <c r="AE543" s="27"/>
      <c r="AF543" s="27"/>
      <c r="AG543" s="27"/>
      <c r="AH543" s="27"/>
      <c r="AI543" s="27"/>
    </row>
    <row r="544" spans="5:35" x14ac:dyDescent="0.25">
      <c r="E544" s="36"/>
      <c r="G544" s="36"/>
      <c r="H544" s="36"/>
      <c r="I544" s="36"/>
      <c r="J544" s="36"/>
      <c r="K544" s="103"/>
      <c r="L544" s="103"/>
      <c r="M544" s="103"/>
      <c r="N544" s="103"/>
      <c r="O544" s="103"/>
      <c r="P544" s="103"/>
      <c r="Q544" s="103"/>
      <c r="R544" s="103"/>
      <c r="S544" s="103"/>
      <c r="T544" s="103"/>
      <c r="U544" s="103"/>
      <c r="V544" s="103"/>
      <c r="W544" s="103"/>
      <c r="X544" s="103"/>
      <c r="Y544" s="103"/>
      <c r="Z544" s="103"/>
      <c r="AA544" s="103"/>
      <c r="AB544" s="103"/>
      <c r="AC544" s="103"/>
      <c r="AD544" s="27"/>
      <c r="AE544" s="27"/>
      <c r="AF544" s="27"/>
      <c r="AG544" s="27"/>
      <c r="AH544" s="27"/>
      <c r="AI544" s="27"/>
    </row>
    <row r="545" spans="5:35" x14ac:dyDescent="0.25">
      <c r="E545" s="36"/>
      <c r="G545" s="36"/>
      <c r="H545" s="36"/>
      <c r="I545" s="36"/>
      <c r="J545" s="36"/>
      <c r="K545" s="103"/>
      <c r="L545" s="103"/>
      <c r="M545" s="103"/>
      <c r="N545" s="103"/>
      <c r="O545" s="103"/>
      <c r="P545" s="103"/>
      <c r="Q545" s="103"/>
      <c r="R545" s="103"/>
      <c r="S545" s="103"/>
      <c r="T545" s="103"/>
      <c r="U545" s="103"/>
      <c r="V545" s="103"/>
      <c r="W545" s="103"/>
      <c r="X545" s="103"/>
      <c r="Y545" s="103"/>
      <c r="Z545" s="103"/>
      <c r="AA545" s="103"/>
      <c r="AB545" s="103"/>
      <c r="AC545" s="103"/>
      <c r="AD545" s="27"/>
      <c r="AE545" s="27"/>
      <c r="AF545" s="27"/>
      <c r="AG545" s="27"/>
      <c r="AH545" s="27"/>
      <c r="AI545" s="27"/>
    </row>
    <row r="546" spans="5:35" x14ac:dyDescent="0.25">
      <c r="E546" s="36"/>
      <c r="G546" s="36"/>
      <c r="H546" s="36"/>
      <c r="I546" s="36"/>
      <c r="J546" s="36"/>
      <c r="K546" s="103"/>
      <c r="L546" s="103"/>
      <c r="M546" s="103"/>
      <c r="N546" s="103"/>
      <c r="O546" s="103"/>
      <c r="P546" s="103"/>
      <c r="Q546" s="103"/>
      <c r="R546" s="103"/>
      <c r="S546" s="103"/>
      <c r="T546" s="103"/>
      <c r="U546" s="103"/>
      <c r="V546" s="103"/>
      <c r="W546" s="103"/>
      <c r="X546" s="103"/>
      <c r="Y546" s="103"/>
      <c r="Z546" s="103"/>
      <c r="AA546" s="103"/>
      <c r="AB546" s="103"/>
      <c r="AC546" s="103"/>
      <c r="AD546" s="27"/>
      <c r="AE546" s="27"/>
      <c r="AF546" s="27"/>
      <c r="AG546" s="27"/>
      <c r="AH546" s="27"/>
      <c r="AI546" s="27"/>
    </row>
    <row r="547" spans="5:35" x14ac:dyDescent="0.25">
      <c r="E547" s="36"/>
      <c r="G547" s="36"/>
      <c r="H547" s="36"/>
      <c r="I547" s="36"/>
      <c r="J547" s="36"/>
      <c r="K547" s="103"/>
      <c r="L547" s="103"/>
      <c r="M547" s="103"/>
      <c r="N547" s="103"/>
      <c r="O547" s="103"/>
      <c r="P547" s="103"/>
      <c r="Q547" s="103"/>
      <c r="R547" s="103"/>
      <c r="S547" s="103"/>
      <c r="T547" s="103"/>
      <c r="U547" s="103"/>
      <c r="V547" s="103"/>
      <c r="W547" s="103"/>
      <c r="X547" s="103"/>
      <c r="Y547" s="103"/>
      <c r="Z547" s="103"/>
      <c r="AA547" s="103"/>
      <c r="AB547" s="103"/>
      <c r="AC547" s="103"/>
      <c r="AD547" s="27"/>
      <c r="AE547" s="27"/>
      <c r="AF547" s="27"/>
      <c r="AG547" s="27"/>
      <c r="AH547" s="27"/>
      <c r="AI547" s="27"/>
    </row>
    <row r="548" spans="5:35" x14ac:dyDescent="0.25">
      <c r="E548" s="36"/>
      <c r="G548" s="36"/>
      <c r="H548" s="36"/>
      <c r="I548" s="36"/>
      <c r="J548" s="36"/>
      <c r="K548" s="103"/>
      <c r="L548" s="103"/>
      <c r="M548" s="103"/>
      <c r="N548" s="103"/>
      <c r="O548" s="103"/>
      <c r="P548" s="103"/>
      <c r="Q548" s="103"/>
      <c r="R548" s="103"/>
      <c r="S548" s="103"/>
      <c r="T548" s="103"/>
      <c r="U548" s="103"/>
      <c r="V548" s="103"/>
      <c r="W548" s="103"/>
      <c r="X548" s="103"/>
      <c r="Y548" s="103"/>
      <c r="Z548" s="103"/>
      <c r="AA548" s="103"/>
      <c r="AB548" s="103"/>
      <c r="AC548" s="103"/>
      <c r="AD548" s="27"/>
      <c r="AE548" s="27"/>
      <c r="AF548" s="27"/>
      <c r="AG548" s="27"/>
      <c r="AH548" s="27"/>
      <c r="AI548" s="27"/>
    </row>
    <row r="549" spans="5:35" x14ac:dyDescent="0.25">
      <c r="E549" s="36"/>
      <c r="G549" s="36"/>
      <c r="H549" s="36"/>
      <c r="I549" s="36"/>
      <c r="J549" s="36"/>
      <c r="K549" s="103"/>
      <c r="L549" s="103"/>
      <c r="M549" s="103"/>
      <c r="N549" s="103"/>
      <c r="O549" s="103"/>
      <c r="P549" s="103"/>
      <c r="Q549" s="103"/>
      <c r="R549" s="103"/>
      <c r="S549" s="103"/>
      <c r="T549" s="103"/>
      <c r="U549" s="103"/>
      <c r="V549" s="103"/>
      <c r="W549" s="103"/>
      <c r="X549" s="103"/>
      <c r="Y549" s="103"/>
      <c r="Z549" s="103"/>
      <c r="AA549" s="103"/>
      <c r="AB549" s="103"/>
      <c r="AC549" s="103"/>
      <c r="AD549" s="27"/>
      <c r="AE549" s="27"/>
      <c r="AF549" s="27"/>
      <c r="AG549" s="27"/>
      <c r="AH549" s="27"/>
      <c r="AI549" s="27"/>
    </row>
    <row r="550" spans="5:35" x14ac:dyDescent="0.25">
      <c r="E550" s="36"/>
      <c r="G550" s="36"/>
      <c r="H550" s="36"/>
      <c r="I550" s="36"/>
      <c r="J550" s="36"/>
      <c r="K550" s="103"/>
      <c r="L550" s="103"/>
      <c r="M550" s="103"/>
      <c r="N550" s="103"/>
      <c r="O550" s="103"/>
      <c r="P550" s="103"/>
      <c r="Q550" s="103"/>
      <c r="R550" s="103"/>
      <c r="S550" s="103"/>
      <c r="T550" s="103"/>
      <c r="U550" s="103"/>
      <c r="V550" s="103"/>
      <c r="W550" s="103"/>
      <c r="X550" s="103"/>
      <c r="Y550" s="103"/>
      <c r="Z550" s="103"/>
      <c r="AA550" s="103"/>
      <c r="AB550" s="103"/>
      <c r="AC550" s="103"/>
      <c r="AD550" s="27"/>
      <c r="AE550" s="27"/>
      <c r="AF550" s="27"/>
      <c r="AG550" s="27"/>
      <c r="AH550" s="27"/>
      <c r="AI550" s="27"/>
    </row>
    <row r="551" spans="5:35" x14ac:dyDescent="0.25">
      <c r="E551" s="36"/>
      <c r="G551" s="36"/>
      <c r="H551" s="36"/>
      <c r="I551" s="36"/>
      <c r="J551" s="36"/>
      <c r="K551" s="103"/>
      <c r="L551" s="103"/>
      <c r="M551" s="103"/>
      <c r="N551" s="103"/>
      <c r="O551" s="103"/>
      <c r="P551" s="103"/>
      <c r="Q551" s="103"/>
      <c r="R551" s="103"/>
      <c r="S551" s="103"/>
      <c r="T551" s="103"/>
      <c r="U551" s="103"/>
      <c r="V551" s="103"/>
      <c r="W551" s="103"/>
      <c r="X551" s="103"/>
      <c r="Y551" s="103"/>
      <c r="Z551" s="103"/>
      <c r="AA551" s="103"/>
      <c r="AB551" s="103"/>
      <c r="AC551" s="103"/>
      <c r="AD551" s="27"/>
      <c r="AE551" s="27"/>
      <c r="AF551" s="27"/>
      <c r="AG551" s="27"/>
      <c r="AH551" s="27"/>
      <c r="AI551" s="27"/>
    </row>
    <row r="552" spans="5:35" x14ac:dyDescent="0.25">
      <c r="E552" s="36"/>
      <c r="G552" s="36"/>
      <c r="H552" s="36"/>
      <c r="I552" s="36"/>
      <c r="J552" s="36"/>
      <c r="K552" s="103"/>
      <c r="L552" s="103"/>
      <c r="M552" s="103"/>
      <c r="N552" s="103"/>
      <c r="O552" s="103"/>
      <c r="P552" s="103"/>
      <c r="Q552" s="103"/>
      <c r="R552" s="103"/>
      <c r="S552" s="103"/>
      <c r="T552" s="103"/>
      <c r="U552" s="103"/>
      <c r="V552" s="103"/>
      <c r="W552" s="103"/>
      <c r="X552" s="103"/>
      <c r="Y552" s="103"/>
      <c r="Z552" s="103"/>
      <c r="AA552" s="103"/>
      <c r="AB552" s="103"/>
      <c r="AC552" s="103"/>
      <c r="AD552" s="27"/>
      <c r="AE552" s="27"/>
      <c r="AF552" s="27"/>
      <c r="AG552" s="27"/>
      <c r="AH552" s="27"/>
      <c r="AI552" s="27"/>
    </row>
    <row r="553" spans="5:35" x14ac:dyDescent="0.25">
      <c r="E553" s="36"/>
      <c r="G553" s="36"/>
      <c r="H553" s="36"/>
      <c r="I553" s="36"/>
      <c r="J553" s="36"/>
      <c r="K553" s="103"/>
      <c r="L553" s="103"/>
      <c r="M553" s="103"/>
      <c r="N553" s="103"/>
      <c r="O553" s="103"/>
      <c r="P553" s="103"/>
      <c r="Q553" s="103"/>
      <c r="R553" s="103"/>
      <c r="S553" s="103"/>
      <c r="T553" s="103"/>
      <c r="U553" s="103"/>
      <c r="V553" s="103"/>
      <c r="W553" s="103"/>
      <c r="X553" s="103"/>
      <c r="Y553" s="103"/>
      <c r="Z553" s="103"/>
      <c r="AA553" s="103"/>
      <c r="AB553" s="103"/>
      <c r="AC553" s="103"/>
      <c r="AD553" s="27"/>
      <c r="AE553" s="27"/>
      <c r="AF553" s="27"/>
      <c r="AG553" s="27"/>
      <c r="AH553" s="27"/>
      <c r="AI553" s="27"/>
    </row>
    <row r="554" spans="5:35" x14ac:dyDescent="0.25">
      <c r="E554" s="36"/>
      <c r="G554" s="36"/>
      <c r="H554" s="36"/>
      <c r="I554" s="36"/>
      <c r="J554" s="36"/>
      <c r="K554" s="103"/>
      <c r="L554" s="103"/>
      <c r="M554" s="103"/>
      <c r="N554" s="103"/>
      <c r="O554" s="103"/>
      <c r="P554" s="103"/>
      <c r="Q554" s="103"/>
      <c r="R554" s="103"/>
      <c r="S554" s="103"/>
      <c r="T554" s="103"/>
      <c r="U554" s="103"/>
      <c r="V554" s="103"/>
      <c r="W554" s="103"/>
      <c r="X554" s="103"/>
      <c r="Y554" s="103"/>
      <c r="Z554" s="103"/>
      <c r="AA554" s="103"/>
      <c r="AB554" s="103"/>
      <c r="AC554" s="103"/>
      <c r="AD554" s="27"/>
      <c r="AE554" s="27"/>
      <c r="AF554" s="27"/>
      <c r="AG554" s="27"/>
      <c r="AH554" s="27"/>
      <c r="AI554" s="27"/>
    </row>
    <row r="555" spans="5:35" x14ac:dyDescent="0.25">
      <c r="E555" s="36"/>
      <c r="G555" s="36"/>
      <c r="H555" s="36"/>
      <c r="I555" s="36"/>
      <c r="J555" s="36"/>
      <c r="K555" s="103"/>
      <c r="L555" s="103"/>
      <c r="M555" s="103"/>
      <c r="N555" s="103"/>
      <c r="O555" s="103"/>
      <c r="P555" s="103"/>
      <c r="Q555" s="103"/>
      <c r="R555" s="103"/>
      <c r="S555" s="103"/>
      <c r="T555" s="103"/>
      <c r="U555" s="103"/>
      <c r="V555" s="103"/>
      <c r="W555" s="103"/>
      <c r="X555" s="103"/>
      <c r="Y555" s="103"/>
      <c r="Z555" s="103"/>
      <c r="AA555" s="103"/>
      <c r="AB555" s="103"/>
      <c r="AC555" s="103"/>
      <c r="AD555" s="27"/>
      <c r="AE555" s="27"/>
      <c r="AF555" s="27"/>
      <c r="AG555" s="27"/>
      <c r="AH555" s="27"/>
      <c r="AI555" s="27"/>
    </row>
    <row r="556" spans="5:35" x14ac:dyDescent="0.25">
      <c r="E556" s="36"/>
      <c r="G556" s="36"/>
      <c r="H556" s="36"/>
      <c r="I556" s="36"/>
      <c r="J556" s="36"/>
      <c r="K556" s="103"/>
      <c r="L556" s="103"/>
      <c r="M556" s="103"/>
      <c r="N556" s="103"/>
      <c r="O556" s="103"/>
      <c r="P556" s="103"/>
      <c r="Q556" s="103"/>
      <c r="R556" s="103"/>
      <c r="S556" s="103"/>
      <c r="T556" s="103"/>
      <c r="U556" s="103"/>
      <c r="V556" s="103"/>
      <c r="W556" s="103"/>
      <c r="X556" s="103"/>
      <c r="Y556" s="103"/>
      <c r="Z556" s="103"/>
      <c r="AA556" s="103"/>
      <c r="AB556" s="103"/>
      <c r="AC556" s="103"/>
      <c r="AD556" s="27"/>
      <c r="AE556" s="27"/>
      <c r="AF556" s="27"/>
      <c r="AG556" s="27"/>
      <c r="AH556" s="27"/>
      <c r="AI556" s="27"/>
    </row>
    <row r="557" spans="5:35" x14ac:dyDescent="0.25">
      <c r="E557" s="36"/>
      <c r="G557" s="36"/>
      <c r="H557" s="36"/>
      <c r="I557" s="36"/>
      <c r="J557" s="36"/>
      <c r="K557" s="103"/>
      <c r="L557" s="103"/>
      <c r="M557" s="103"/>
      <c r="N557" s="103"/>
      <c r="O557" s="103"/>
      <c r="P557" s="103"/>
      <c r="Q557" s="103"/>
      <c r="R557" s="103"/>
      <c r="S557" s="103"/>
      <c r="T557" s="103"/>
      <c r="U557" s="103"/>
      <c r="V557" s="103"/>
      <c r="W557" s="103"/>
      <c r="X557" s="103"/>
      <c r="Y557" s="103"/>
      <c r="Z557" s="103"/>
      <c r="AA557" s="103"/>
      <c r="AB557" s="103"/>
      <c r="AC557" s="103"/>
      <c r="AD557" s="27"/>
      <c r="AE557" s="27"/>
      <c r="AF557" s="27"/>
      <c r="AG557" s="27"/>
      <c r="AH557" s="27"/>
      <c r="AI557" s="27"/>
    </row>
    <row r="558" spans="5:35" x14ac:dyDescent="0.25">
      <c r="E558" s="36"/>
      <c r="G558" s="36"/>
      <c r="H558" s="36"/>
      <c r="I558" s="36"/>
      <c r="J558" s="36"/>
      <c r="K558" s="103"/>
      <c r="L558" s="103"/>
      <c r="M558" s="103"/>
      <c r="N558" s="103"/>
      <c r="O558" s="103"/>
      <c r="P558" s="103"/>
      <c r="Q558" s="103"/>
      <c r="R558" s="103"/>
      <c r="S558" s="103"/>
      <c r="T558" s="103"/>
      <c r="U558" s="103"/>
      <c r="V558" s="103"/>
      <c r="W558" s="103"/>
      <c r="X558" s="103"/>
      <c r="Y558" s="103"/>
      <c r="Z558" s="103"/>
      <c r="AA558" s="103"/>
      <c r="AB558" s="103"/>
      <c r="AC558" s="103"/>
      <c r="AD558" s="27"/>
      <c r="AE558" s="27"/>
      <c r="AF558" s="27"/>
      <c r="AG558" s="27"/>
      <c r="AH558" s="27"/>
      <c r="AI558" s="27"/>
    </row>
    <row r="559" spans="5:35" x14ac:dyDescent="0.25">
      <c r="E559" s="36"/>
      <c r="G559" s="36"/>
      <c r="H559" s="36"/>
      <c r="I559" s="36"/>
      <c r="J559" s="36"/>
      <c r="K559" s="103"/>
      <c r="L559" s="103"/>
      <c r="M559" s="103"/>
      <c r="N559" s="103"/>
      <c r="O559" s="103"/>
      <c r="P559" s="103"/>
      <c r="Q559" s="103"/>
      <c r="R559" s="103"/>
      <c r="S559" s="103"/>
      <c r="T559" s="103"/>
      <c r="U559" s="103"/>
      <c r="V559" s="103"/>
      <c r="W559" s="103"/>
      <c r="X559" s="103"/>
      <c r="Y559" s="103"/>
      <c r="Z559" s="103"/>
      <c r="AA559" s="103"/>
      <c r="AB559" s="103"/>
      <c r="AC559" s="103"/>
      <c r="AD559" s="27"/>
      <c r="AE559" s="27"/>
      <c r="AF559" s="27"/>
      <c r="AG559" s="27"/>
      <c r="AH559" s="27"/>
      <c r="AI559" s="27"/>
    </row>
    <row r="560" spans="5:35" x14ac:dyDescent="0.25">
      <c r="E560" s="36"/>
      <c r="G560" s="36"/>
      <c r="H560" s="36"/>
      <c r="I560" s="36"/>
      <c r="J560" s="36"/>
      <c r="K560" s="103"/>
      <c r="L560" s="103"/>
      <c r="M560" s="103"/>
      <c r="N560" s="103"/>
      <c r="O560" s="103"/>
      <c r="P560" s="103"/>
      <c r="Q560" s="103"/>
      <c r="R560" s="103"/>
      <c r="S560" s="103"/>
      <c r="T560" s="103"/>
      <c r="U560" s="103"/>
      <c r="V560" s="103"/>
      <c r="W560" s="103"/>
      <c r="X560" s="103"/>
      <c r="Y560" s="103"/>
      <c r="Z560" s="103"/>
      <c r="AA560" s="103"/>
      <c r="AB560" s="103"/>
      <c r="AC560" s="103"/>
      <c r="AD560" s="27"/>
      <c r="AE560" s="27"/>
      <c r="AF560" s="27"/>
      <c r="AG560" s="27"/>
      <c r="AH560" s="27"/>
      <c r="AI560" s="27"/>
    </row>
    <row r="561" spans="5:35" x14ac:dyDescent="0.25">
      <c r="E561" s="36"/>
      <c r="G561" s="36"/>
      <c r="H561" s="36"/>
      <c r="I561" s="36"/>
      <c r="J561" s="36"/>
      <c r="K561" s="103"/>
      <c r="L561" s="103"/>
      <c r="M561" s="103"/>
      <c r="N561" s="103"/>
      <c r="O561" s="103"/>
      <c r="P561" s="103"/>
      <c r="Q561" s="103"/>
      <c r="R561" s="103"/>
      <c r="S561" s="103"/>
      <c r="T561" s="103"/>
      <c r="U561" s="103"/>
      <c r="V561" s="103"/>
      <c r="W561" s="103"/>
      <c r="X561" s="103"/>
      <c r="Y561" s="103"/>
      <c r="Z561" s="103"/>
      <c r="AA561" s="103"/>
      <c r="AB561" s="103"/>
      <c r="AC561" s="103"/>
      <c r="AD561" s="27"/>
      <c r="AE561" s="27"/>
      <c r="AF561" s="27"/>
      <c r="AG561" s="27"/>
      <c r="AH561" s="27"/>
      <c r="AI561" s="27"/>
    </row>
    <row r="562" spans="5:35" x14ac:dyDescent="0.25">
      <c r="E562" s="36"/>
      <c r="G562" s="36"/>
      <c r="H562" s="36"/>
      <c r="I562" s="36"/>
      <c r="J562" s="36"/>
      <c r="K562" s="103"/>
      <c r="L562" s="103"/>
      <c r="M562" s="103"/>
      <c r="N562" s="103"/>
      <c r="O562" s="103"/>
      <c r="P562" s="103"/>
      <c r="Q562" s="103"/>
      <c r="R562" s="103"/>
      <c r="S562" s="103"/>
      <c r="T562" s="103"/>
      <c r="U562" s="103"/>
      <c r="V562" s="103"/>
      <c r="W562" s="103"/>
      <c r="X562" s="103"/>
      <c r="Y562" s="103"/>
      <c r="Z562" s="103"/>
      <c r="AA562" s="103"/>
      <c r="AB562" s="103"/>
      <c r="AC562" s="103"/>
      <c r="AD562" s="27"/>
      <c r="AE562" s="27"/>
      <c r="AF562" s="27"/>
      <c r="AG562" s="27"/>
      <c r="AH562" s="27"/>
      <c r="AI562" s="27"/>
    </row>
    <row r="563" spans="5:35" x14ac:dyDescent="0.25">
      <c r="E563" s="36"/>
      <c r="G563" s="36"/>
      <c r="H563" s="36"/>
      <c r="I563" s="36"/>
      <c r="J563" s="36"/>
      <c r="K563" s="103"/>
      <c r="L563" s="103"/>
      <c r="M563" s="103"/>
      <c r="N563" s="103"/>
      <c r="O563" s="103"/>
      <c r="P563" s="103"/>
      <c r="Q563" s="103"/>
      <c r="R563" s="103"/>
      <c r="S563" s="103"/>
      <c r="T563" s="103"/>
      <c r="U563" s="103"/>
      <c r="V563" s="103"/>
      <c r="W563" s="103"/>
      <c r="X563" s="103"/>
      <c r="Y563" s="103"/>
      <c r="Z563" s="103"/>
      <c r="AA563" s="103"/>
      <c r="AB563" s="103"/>
      <c r="AC563" s="103"/>
      <c r="AD563" s="27"/>
      <c r="AE563" s="27"/>
      <c r="AF563" s="27"/>
      <c r="AG563" s="27"/>
      <c r="AH563" s="27"/>
      <c r="AI563" s="27"/>
    </row>
    <row r="564" spans="5:35" x14ac:dyDescent="0.25">
      <c r="E564" s="36"/>
      <c r="G564" s="36"/>
      <c r="H564" s="36"/>
      <c r="I564" s="36"/>
      <c r="J564" s="36"/>
      <c r="K564" s="103"/>
      <c r="L564" s="103"/>
      <c r="M564" s="103"/>
      <c r="N564" s="103"/>
      <c r="O564" s="103"/>
      <c r="P564" s="103"/>
      <c r="Q564" s="103"/>
      <c r="R564" s="103"/>
      <c r="S564" s="103"/>
      <c r="T564" s="103"/>
      <c r="U564" s="103"/>
      <c r="V564" s="103"/>
      <c r="W564" s="103"/>
      <c r="X564" s="103"/>
      <c r="Y564" s="103"/>
      <c r="Z564" s="103"/>
      <c r="AA564" s="103"/>
      <c r="AB564" s="103"/>
      <c r="AC564" s="103"/>
      <c r="AD564" s="27"/>
      <c r="AE564" s="27"/>
      <c r="AF564" s="27"/>
      <c r="AG564" s="27"/>
      <c r="AH564" s="27"/>
      <c r="AI564" s="27"/>
    </row>
    <row r="565" spans="5:35" x14ac:dyDescent="0.25">
      <c r="E565" s="36"/>
      <c r="G565" s="36"/>
      <c r="H565" s="36"/>
      <c r="I565" s="36"/>
      <c r="J565" s="36"/>
      <c r="K565" s="103"/>
      <c r="L565" s="103"/>
      <c r="M565" s="103"/>
      <c r="N565" s="103"/>
      <c r="O565" s="103"/>
      <c r="P565" s="103"/>
      <c r="Q565" s="103"/>
      <c r="R565" s="103"/>
      <c r="S565" s="103"/>
      <c r="T565" s="103"/>
      <c r="U565" s="103"/>
      <c r="V565" s="103"/>
      <c r="W565" s="103"/>
      <c r="X565" s="103"/>
      <c r="Y565" s="103"/>
      <c r="Z565" s="103"/>
      <c r="AA565" s="103"/>
      <c r="AB565" s="103"/>
      <c r="AC565" s="103"/>
      <c r="AD565" s="27"/>
      <c r="AE565" s="27"/>
      <c r="AF565" s="27"/>
      <c r="AG565" s="27"/>
      <c r="AH565" s="27"/>
      <c r="AI565" s="27"/>
    </row>
    <row r="566" spans="5:35" x14ac:dyDescent="0.25">
      <c r="E566" s="36"/>
      <c r="G566" s="36"/>
      <c r="H566" s="36"/>
      <c r="I566" s="36"/>
      <c r="J566" s="36"/>
      <c r="K566" s="103"/>
      <c r="L566" s="103"/>
      <c r="M566" s="103"/>
      <c r="N566" s="103"/>
      <c r="O566" s="103"/>
      <c r="P566" s="103"/>
      <c r="Q566" s="103"/>
      <c r="R566" s="103"/>
      <c r="S566" s="103"/>
      <c r="T566" s="103"/>
      <c r="U566" s="103"/>
      <c r="V566" s="103"/>
      <c r="W566" s="103"/>
      <c r="X566" s="103"/>
      <c r="Y566" s="103"/>
      <c r="Z566" s="103"/>
      <c r="AA566" s="103"/>
      <c r="AB566" s="103"/>
      <c r="AC566" s="103"/>
      <c r="AD566" s="27"/>
      <c r="AE566" s="27"/>
      <c r="AF566" s="27"/>
      <c r="AG566" s="27"/>
      <c r="AH566" s="27"/>
      <c r="AI566" s="27"/>
    </row>
    <row r="567" spans="5:35" x14ac:dyDescent="0.25">
      <c r="E567" s="36"/>
      <c r="G567" s="36"/>
      <c r="H567" s="36"/>
      <c r="I567" s="36"/>
      <c r="J567" s="36"/>
      <c r="K567" s="103"/>
      <c r="L567" s="103"/>
      <c r="M567" s="103"/>
      <c r="N567" s="103"/>
      <c r="O567" s="103"/>
      <c r="P567" s="103"/>
      <c r="Q567" s="103"/>
      <c r="R567" s="103"/>
      <c r="S567" s="103"/>
      <c r="T567" s="103"/>
      <c r="U567" s="103"/>
      <c r="V567" s="103"/>
      <c r="W567" s="103"/>
      <c r="X567" s="103"/>
      <c r="Y567" s="103"/>
      <c r="Z567" s="103"/>
      <c r="AA567" s="103"/>
      <c r="AB567" s="103"/>
      <c r="AC567" s="103"/>
      <c r="AD567" s="27"/>
      <c r="AE567" s="27"/>
      <c r="AF567" s="27"/>
      <c r="AG567" s="27"/>
      <c r="AH567" s="27"/>
      <c r="AI567" s="27"/>
    </row>
    <row r="568" spans="5:35" x14ac:dyDescent="0.25">
      <c r="E568" s="36"/>
      <c r="G568" s="36"/>
      <c r="H568" s="36"/>
      <c r="I568" s="36"/>
      <c r="J568" s="36"/>
      <c r="K568" s="103"/>
      <c r="L568" s="103"/>
      <c r="M568" s="103"/>
      <c r="N568" s="103"/>
      <c r="O568" s="103"/>
      <c r="P568" s="103"/>
      <c r="Q568" s="103"/>
      <c r="R568" s="103"/>
      <c r="S568" s="103"/>
      <c r="T568" s="103"/>
      <c r="U568" s="103"/>
      <c r="V568" s="103"/>
      <c r="W568" s="103"/>
      <c r="X568" s="103"/>
      <c r="Y568" s="103"/>
      <c r="Z568" s="103"/>
      <c r="AA568" s="103"/>
      <c r="AB568" s="103"/>
      <c r="AC568" s="103"/>
      <c r="AD568" s="27"/>
      <c r="AE568" s="27"/>
      <c r="AF568" s="27"/>
      <c r="AG568" s="27"/>
      <c r="AH568" s="27"/>
      <c r="AI568" s="27"/>
    </row>
    <row r="569" spans="5:35" x14ac:dyDescent="0.25">
      <c r="E569" s="36"/>
      <c r="G569" s="36"/>
      <c r="H569" s="36"/>
      <c r="I569" s="36"/>
      <c r="J569" s="36"/>
      <c r="K569" s="103"/>
      <c r="L569" s="103"/>
      <c r="M569" s="103"/>
      <c r="N569" s="103"/>
      <c r="O569" s="103"/>
      <c r="P569" s="103"/>
      <c r="Q569" s="103"/>
      <c r="R569" s="103"/>
      <c r="S569" s="103"/>
      <c r="T569" s="103"/>
      <c r="U569" s="103"/>
      <c r="V569" s="103"/>
      <c r="W569" s="103"/>
      <c r="X569" s="103"/>
      <c r="Y569" s="103"/>
      <c r="Z569" s="103"/>
      <c r="AA569" s="103"/>
      <c r="AB569" s="103"/>
      <c r="AC569" s="103"/>
      <c r="AD569" s="27"/>
      <c r="AE569" s="27"/>
      <c r="AF569" s="27"/>
      <c r="AG569" s="27"/>
      <c r="AH569" s="27"/>
      <c r="AI569" s="27"/>
    </row>
    <row r="570" spans="5:35" x14ac:dyDescent="0.25">
      <c r="E570" s="36"/>
      <c r="G570" s="36"/>
      <c r="H570" s="36"/>
      <c r="I570" s="36"/>
      <c r="J570" s="36"/>
      <c r="K570" s="103"/>
      <c r="L570" s="103"/>
      <c r="M570" s="103"/>
      <c r="N570" s="103"/>
      <c r="O570" s="103"/>
      <c r="P570" s="103"/>
      <c r="Q570" s="103"/>
      <c r="R570" s="103"/>
      <c r="S570" s="103"/>
      <c r="T570" s="103"/>
      <c r="U570" s="103"/>
      <c r="V570" s="103"/>
      <c r="W570" s="103"/>
      <c r="X570" s="103"/>
      <c r="Y570" s="103"/>
      <c r="Z570" s="103"/>
      <c r="AA570" s="103"/>
      <c r="AB570" s="103"/>
      <c r="AC570" s="103"/>
      <c r="AD570" s="27"/>
      <c r="AE570" s="27"/>
      <c r="AF570" s="27"/>
      <c r="AG570" s="27"/>
      <c r="AH570" s="27"/>
      <c r="AI570" s="27"/>
    </row>
    <row r="571" spans="5:35" x14ac:dyDescent="0.25">
      <c r="E571" s="36"/>
      <c r="G571" s="36"/>
      <c r="H571" s="36"/>
      <c r="I571" s="36"/>
      <c r="J571" s="36"/>
      <c r="K571" s="103"/>
      <c r="L571" s="103"/>
      <c r="M571" s="103"/>
      <c r="N571" s="103"/>
      <c r="O571" s="103"/>
      <c r="P571" s="103"/>
      <c r="Q571" s="103"/>
      <c r="R571" s="103"/>
      <c r="S571" s="103"/>
      <c r="T571" s="103"/>
      <c r="U571" s="103"/>
      <c r="V571" s="103"/>
      <c r="W571" s="103"/>
      <c r="X571" s="103"/>
      <c r="Y571" s="103"/>
      <c r="Z571" s="103"/>
      <c r="AA571" s="103"/>
      <c r="AB571" s="103"/>
      <c r="AC571" s="103"/>
      <c r="AD571" s="27"/>
      <c r="AE571" s="27"/>
      <c r="AF571" s="27"/>
      <c r="AG571" s="27"/>
      <c r="AH571" s="27"/>
      <c r="AI571" s="27"/>
    </row>
    <row r="572" spans="5:35" x14ac:dyDescent="0.25">
      <c r="E572" s="36"/>
      <c r="G572" s="36"/>
      <c r="H572" s="36"/>
      <c r="I572" s="36"/>
      <c r="J572" s="36"/>
      <c r="K572" s="103"/>
      <c r="L572" s="103"/>
      <c r="M572" s="103"/>
      <c r="N572" s="103"/>
      <c r="O572" s="103"/>
      <c r="P572" s="103"/>
      <c r="Q572" s="103"/>
      <c r="R572" s="103"/>
      <c r="S572" s="103"/>
      <c r="T572" s="103"/>
      <c r="U572" s="103"/>
      <c r="V572" s="103"/>
      <c r="W572" s="103"/>
      <c r="X572" s="103"/>
      <c r="Y572" s="103"/>
      <c r="Z572" s="103"/>
      <c r="AA572" s="103"/>
      <c r="AB572" s="103"/>
      <c r="AC572" s="103"/>
      <c r="AD572" s="27"/>
      <c r="AE572" s="27"/>
      <c r="AF572" s="27"/>
      <c r="AG572" s="27"/>
      <c r="AH572" s="27"/>
      <c r="AI572" s="27"/>
    </row>
    <row r="573" spans="5:35" x14ac:dyDescent="0.25">
      <c r="E573" s="36"/>
      <c r="G573" s="36"/>
      <c r="H573" s="36"/>
      <c r="I573" s="36"/>
      <c r="J573" s="36"/>
      <c r="K573" s="103"/>
      <c r="L573" s="103"/>
      <c r="M573" s="103"/>
      <c r="N573" s="103"/>
      <c r="O573" s="103"/>
      <c r="P573" s="103"/>
      <c r="Q573" s="103"/>
      <c r="R573" s="103"/>
      <c r="S573" s="103"/>
      <c r="T573" s="103"/>
      <c r="U573" s="103"/>
      <c r="V573" s="103"/>
      <c r="W573" s="103"/>
      <c r="X573" s="103"/>
      <c r="Y573" s="103"/>
      <c r="Z573" s="103"/>
      <c r="AA573" s="103"/>
      <c r="AB573" s="103"/>
      <c r="AC573" s="103"/>
      <c r="AD573" s="27"/>
      <c r="AE573" s="27"/>
      <c r="AF573" s="27"/>
      <c r="AG573" s="27"/>
      <c r="AH573" s="27"/>
      <c r="AI573" s="27"/>
    </row>
    <row r="574" spans="5:35" x14ac:dyDescent="0.25">
      <c r="E574" s="36"/>
      <c r="G574" s="36"/>
      <c r="H574" s="36"/>
      <c r="I574" s="36"/>
      <c r="J574" s="36"/>
      <c r="K574" s="103"/>
      <c r="L574" s="103"/>
      <c r="M574" s="103"/>
      <c r="N574" s="103"/>
      <c r="O574" s="103"/>
      <c r="P574" s="103"/>
      <c r="Q574" s="103"/>
      <c r="R574" s="103"/>
      <c r="S574" s="103"/>
      <c r="T574" s="103"/>
      <c r="U574" s="103"/>
      <c r="V574" s="103"/>
      <c r="W574" s="103"/>
      <c r="X574" s="103"/>
      <c r="Y574" s="103"/>
      <c r="Z574" s="103"/>
      <c r="AA574" s="103"/>
      <c r="AB574" s="103"/>
      <c r="AC574" s="103"/>
      <c r="AD574" s="27"/>
      <c r="AE574" s="27"/>
      <c r="AF574" s="27"/>
      <c r="AG574" s="27"/>
      <c r="AH574" s="27"/>
      <c r="AI574" s="27"/>
    </row>
    <row r="575" spans="5:35" x14ac:dyDescent="0.25">
      <c r="E575" s="36"/>
      <c r="G575" s="36"/>
      <c r="H575" s="36"/>
      <c r="I575" s="36"/>
      <c r="J575" s="36"/>
      <c r="K575" s="103"/>
      <c r="L575" s="103"/>
      <c r="M575" s="103"/>
      <c r="N575" s="103"/>
      <c r="O575" s="103"/>
      <c r="P575" s="103"/>
      <c r="Q575" s="103"/>
      <c r="R575" s="103"/>
      <c r="S575" s="103"/>
      <c r="T575" s="103"/>
      <c r="U575" s="103"/>
      <c r="V575" s="103"/>
      <c r="W575" s="103"/>
      <c r="X575" s="103"/>
      <c r="Y575" s="103"/>
      <c r="Z575" s="103"/>
      <c r="AA575" s="103"/>
      <c r="AB575" s="103"/>
      <c r="AC575" s="103"/>
      <c r="AD575" s="27"/>
      <c r="AE575" s="27"/>
      <c r="AF575" s="27"/>
      <c r="AG575" s="27"/>
      <c r="AH575" s="27"/>
      <c r="AI575" s="27"/>
    </row>
    <row r="576" spans="5:35" x14ac:dyDescent="0.25">
      <c r="E576" s="36"/>
      <c r="G576" s="36"/>
      <c r="H576" s="36"/>
      <c r="I576" s="36"/>
      <c r="J576" s="36"/>
      <c r="K576" s="103"/>
      <c r="L576" s="103"/>
      <c r="M576" s="103"/>
      <c r="N576" s="103"/>
      <c r="O576" s="103"/>
      <c r="P576" s="103"/>
      <c r="Q576" s="103"/>
      <c r="R576" s="103"/>
      <c r="S576" s="103"/>
      <c r="T576" s="103"/>
      <c r="U576" s="103"/>
      <c r="V576" s="103"/>
      <c r="W576" s="103"/>
      <c r="X576" s="103"/>
      <c r="Y576" s="103"/>
      <c r="Z576" s="103"/>
      <c r="AA576" s="103"/>
      <c r="AB576" s="103"/>
      <c r="AC576" s="103"/>
      <c r="AD576" s="27"/>
      <c r="AE576" s="27"/>
      <c r="AF576" s="27"/>
      <c r="AG576" s="27"/>
      <c r="AH576" s="27"/>
      <c r="AI576" s="27"/>
    </row>
    <row r="577" spans="5:35" x14ac:dyDescent="0.25">
      <c r="E577" s="36"/>
      <c r="G577" s="36"/>
      <c r="H577" s="36"/>
      <c r="I577" s="36"/>
      <c r="J577" s="36"/>
      <c r="K577" s="103"/>
      <c r="L577" s="103"/>
      <c r="M577" s="103"/>
      <c r="N577" s="103"/>
      <c r="O577" s="103"/>
      <c r="P577" s="103"/>
      <c r="Q577" s="103"/>
      <c r="R577" s="103"/>
      <c r="S577" s="103"/>
      <c r="T577" s="103"/>
      <c r="U577" s="103"/>
      <c r="V577" s="103"/>
      <c r="W577" s="103"/>
      <c r="X577" s="103"/>
      <c r="Y577" s="103"/>
      <c r="Z577" s="103"/>
      <c r="AA577" s="103"/>
      <c r="AB577" s="103"/>
      <c r="AC577" s="103"/>
      <c r="AD577" s="27"/>
      <c r="AE577" s="27"/>
      <c r="AF577" s="27"/>
      <c r="AG577" s="27"/>
      <c r="AH577" s="27"/>
      <c r="AI577" s="27"/>
    </row>
    <row r="578" spans="5:35" x14ac:dyDescent="0.25">
      <c r="E578" s="36"/>
      <c r="G578" s="36"/>
      <c r="H578" s="36"/>
      <c r="I578" s="36"/>
      <c r="J578" s="36"/>
      <c r="K578" s="103"/>
      <c r="L578" s="103"/>
      <c r="M578" s="103"/>
      <c r="N578" s="103"/>
      <c r="O578" s="103"/>
      <c r="P578" s="103"/>
      <c r="Q578" s="103"/>
      <c r="R578" s="103"/>
      <c r="S578" s="103"/>
      <c r="T578" s="103"/>
      <c r="U578" s="103"/>
      <c r="V578" s="103"/>
      <c r="W578" s="103"/>
      <c r="X578" s="103"/>
      <c r="Y578" s="103"/>
      <c r="Z578" s="103"/>
      <c r="AA578" s="103"/>
      <c r="AB578" s="103"/>
      <c r="AC578" s="103"/>
      <c r="AD578" s="27"/>
      <c r="AE578" s="27"/>
      <c r="AF578" s="27"/>
      <c r="AG578" s="27"/>
      <c r="AH578" s="27"/>
      <c r="AI578" s="27"/>
    </row>
    <row r="579" spans="5:35" x14ac:dyDescent="0.25">
      <c r="E579" s="36"/>
      <c r="G579" s="36"/>
      <c r="H579" s="36"/>
      <c r="I579" s="36"/>
      <c r="J579" s="36"/>
      <c r="K579" s="103"/>
      <c r="L579" s="103"/>
      <c r="M579" s="103"/>
      <c r="N579" s="103"/>
      <c r="O579" s="103"/>
      <c r="P579" s="103"/>
      <c r="Q579" s="103"/>
      <c r="R579" s="103"/>
      <c r="S579" s="103"/>
      <c r="T579" s="103"/>
      <c r="U579" s="103"/>
      <c r="V579" s="103"/>
      <c r="W579" s="103"/>
      <c r="X579" s="103"/>
      <c r="Y579" s="103"/>
      <c r="Z579" s="103"/>
      <c r="AA579" s="103"/>
      <c r="AB579" s="103"/>
      <c r="AC579" s="103"/>
      <c r="AD579" s="27"/>
      <c r="AE579" s="27"/>
      <c r="AF579" s="27"/>
      <c r="AG579" s="27"/>
      <c r="AH579" s="27"/>
      <c r="AI579" s="27"/>
    </row>
    <row r="580" spans="5:35" x14ac:dyDescent="0.25">
      <c r="E580" s="36"/>
      <c r="G580" s="36"/>
      <c r="H580" s="36"/>
      <c r="I580" s="36"/>
      <c r="J580" s="36"/>
      <c r="K580" s="103"/>
      <c r="L580" s="103"/>
      <c r="M580" s="103"/>
      <c r="N580" s="103"/>
      <c r="O580" s="103"/>
      <c r="P580" s="103"/>
      <c r="Q580" s="103"/>
      <c r="R580" s="103"/>
      <c r="S580" s="103"/>
      <c r="T580" s="103"/>
      <c r="U580" s="103"/>
      <c r="V580" s="103"/>
      <c r="W580" s="103"/>
      <c r="X580" s="103"/>
      <c r="Y580" s="103"/>
      <c r="Z580" s="103"/>
      <c r="AA580" s="103"/>
      <c r="AB580" s="103"/>
      <c r="AC580" s="103"/>
      <c r="AD580" s="27"/>
      <c r="AE580" s="27"/>
      <c r="AF580" s="27"/>
      <c r="AG580" s="27"/>
      <c r="AH580" s="27"/>
      <c r="AI580" s="27"/>
    </row>
    <row r="581" spans="5:35" x14ac:dyDescent="0.25">
      <c r="E581" s="36"/>
      <c r="G581" s="36"/>
      <c r="H581" s="36"/>
      <c r="I581" s="36"/>
      <c r="J581" s="36"/>
      <c r="K581" s="103"/>
      <c r="L581" s="103"/>
      <c r="M581" s="103"/>
      <c r="N581" s="103"/>
      <c r="O581" s="103"/>
      <c r="P581" s="103"/>
      <c r="Q581" s="103"/>
      <c r="R581" s="103"/>
      <c r="S581" s="103"/>
      <c r="T581" s="103"/>
      <c r="U581" s="103"/>
      <c r="V581" s="103"/>
      <c r="W581" s="103"/>
      <c r="X581" s="103"/>
      <c r="Y581" s="103"/>
      <c r="Z581" s="103"/>
      <c r="AA581" s="103"/>
      <c r="AB581" s="103"/>
      <c r="AC581" s="103"/>
      <c r="AD581" s="27"/>
      <c r="AE581" s="27"/>
      <c r="AF581" s="27"/>
      <c r="AG581" s="27"/>
      <c r="AH581" s="27"/>
      <c r="AI581" s="27"/>
    </row>
    <row r="582" spans="5:35" x14ac:dyDescent="0.25">
      <c r="E582" s="36"/>
      <c r="G582" s="36"/>
      <c r="H582" s="36"/>
      <c r="I582" s="36"/>
      <c r="J582" s="36"/>
      <c r="K582" s="103"/>
      <c r="L582" s="103"/>
      <c r="M582" s="103"/>
      <c r="N582" s="103"/>
      <c r="O582" s="103"/>
      <c r="P582" s="103"/>
      <c r="Q582" s="103"/>
      <c r="R582" s="103"/>
      <c r="S582" s="103"/>
      <c r="T582" s="103"/>
      <c r="U582" s="103"/>
      <c r="V582" s="103"/>
      <c r="W582" s="103"/>
      <c r="X582" s="103"/>
      <c r="Y582" s="103"/>
      <c r="Z582" s="103"/>
      <c r="AA582" s="103"/>
      <c r="AB582" s="103"/>
      <c r="AC582" s="103"/>
      <c r="AD582" s="27"/>
      <c r="AE582" s="27"/>
      <c r="AF582" s="27"/>
      <c r="AG582" s="27"/>
      <c r="AH582" s="27"/>
      <c r="AI582" s="27"/>
    </row>
    <row r="583" spans="5:35" x14ac:dyDescent="0.25">
      <c r="E583" s="36"/>
      <c r="G583" s="36"/>
      <c r="H583" s="36"/>
      <c r="I583" s="36"/>
      <c r="J583" s="36"/>
      <c r="K583" s="103"/>
      <c r="L583" s="103"/>
      <c r="M583" s="103"/>
      <c r="N583" s="103"/>
      <c r="O583" s="103"/>
      <c r="P583" s="103"/>
      <c r="Q583" s="103"/>
      <c r="R583" s="103"/>
      <c r="S583" s="103"/>
      <c r="T583" s="103"/>
      <c r="U583" s="103"/>
      <c r="V583" s="103"/>
      <c r="W583" s="103"/>
      <c r="X583" s="103"/>
      <c r="Y583" s="103"/>
      <c r="Z583" s="103"/>
      <c r="AA583" s="103"/>
      <c r="AB583" s="103"/>
      <c r="AC583" s="103"/>
      <c r="AD583" s="27"/>
      <c r="AE583" s="27"/>
      <c r="AF583" s="27"/>
      <c r="AG583" s="27"/>
      <c r="AH583" s="27"/>
      <c r="AI583" s="27"/>
    </row>
    <row r="584" spans="5:35" x14ac:dyDescent="0.25">
      <c r="E584" s="36"/>
      <c r="G584" s="36"/>
      <c r="H584" s="36"/>
      <c r="I584" s="36"/>
      <c r="J584" s="36"/>
      <c r="K584" s="103"/>
      <c r="L584" s="103"/>
      <c r="M584" s="103"/>
      <c r="N584" s="103"/>
      <c r="O584" s="103"/>
      <c r="P584" s="103"/>
      <c r="Q584" s="103"/>
      <c r="R584" s="103"/>
      <c r="S584" s="103"/>
      <c r="T584" s="103"/>
      <c r="U584" s="103"/>
      <c r="V584" s="103"/>
      <c r="W584" s="103"/>
      <c r="X584" s="103"/>
      <c r="Y584" s="103"/>
      <c r="Z584" s="103"/>
      <c r="AA584" s="103"/>
      <c r="AB584" s="103"/>
      <c r="AC584" s="103"/>
      <c r="AD584" s="27"/>
      <c r="AE584" s="27"/>
      <c r="AF584" s="27"/>
      <c r="AG584" s="27"/>
      <c r="AH584" s="27"/>
      <c r="AI584" s="27"/>
    </row>
    <row r="585" spans="5:35" x14ac:dyDescent="0.25">
      <c r="E585" s="36"/>
      <c r="G585" s="36"/>
      <c r="H585" s="36"/>
      <c r="I585" s="36"/>
      <c r="J585" s="36"/>
      <c r="K585" s="103"/>
      <c r="L585" s="103"/>
      <c r="M585" s="103"/>
      <c r="N585" s="103"/>
      <c r="O585" s="103"/>
      <c r="P585" s="103"/>
      <c r="Q585" s="103"/>
      <c r="R585" s="103"/>
      <c r="S585" s="103"/>
      <c r="T585" s="103"/>
      <c r="U585" s="103"/>
      <c r="V585" s="103"/>
      <c r="W585" s="103"/>
      <c r="X585" s="103"/>
      <c r="Y585" s="103"/>
      <c r="Z585" s="103"/>
      <c r="AA585" s="103"/>
      <c r="AB585" s="103"/>
      <c r="AC585" s="103"/>
      <c r="AD585" s="27"/>
      <c r="AE585" s="27"/>
      <c r="AF585" s="27"/>
      <c r="AG585" s="27"/>
      <c r="AH585" s="27"/>
      <c r="AI585" s="27"/>
    </row>
    <row r="586" spans="5:35" x14ac:dyDescent="0.25">
      <c r="E586" s="36"/>
      <c r="G586" s="36"/>
      <c r="H586" s="36"/>
      <c r="I586" s="36"/>
      <c r="J586" s="36"/>
      <c r="K586" s="103"/>
      <c r="L586" s="103"/>
      <c r="M586" s="103"/>
      <c r="N586" s="103"/>
      <c r="O586" s="103"/>
      <c r="P586" s="103"/>
      <c r="Q586" s="103"/>
      <c r="R586" s="103"/>
      <c r="S586" s="103"/>
      <c r="T586" s="103"/>
      <c r="U586" s="103"/>
      <c r="V586" s="103"/>
      <c r="W586" s="103"/>
      <c r="X586" s="103"/>
      <c r="Y586" s="103"/>
      <c r="Z586" s="103"/>
      <c r="AA586" s="103"/>
      <c r="AB586" s="103"/>
      <c r="AC586" s="103"/>
      <c r="AD586" s="27"/>
      <c r="AE586" s="27"/>
      <c r="AF586" s="27"/>
      <c r="AG586" s="27"/>
      <c r="AH586" s="27"/>
      <c r="AI586" s="27"/>
    </row>
    <row r="587" spans="5:35" x14ac:dyDescent="0.25">
      <c r="E587" s="36"/>
      <c r="G587" s="36"/>
      <c r="H587" s="36"/>
      <c r="I587" s="36"/>
      <c r="J587" s="36"/>
      <c r="K587" s="103"/>
      <c r="L587" s="103"/>
      <c r="M587" s="103"/>
      <c r="N587" s="103"/>
      <c r="O587" s="103"/>
      <c r="P587" s="103"/>
      <c r="Q587" s="103"/>
      <c r="R587" s="103"/>
      <c r="S587" s="103"/>
      <c r="T587" s="103"/>
      <c r="U587" s="103"/>
      <c r="V587" s="103"/>
      <c r="W587" s="103"/>
      <c r="X587" s="103"/>
      <c r="Y587" s="103"/>
      <c r="Z587" s="103"/>
      <c r="AA587" s="103"/>
      <c r="AB587" s="103"/>
      <c r="AC587" s="103"/>
      <c r="AD587" s="27"/>
      <c r="AE587" s="27"/>
      <c r="AF587" s="27"/>
      <c r="AG587" s="27"/>
      <c r="AH587" s="27"/>
      <c r="AI587" s="27"/>
    </row>
    <row r="588" spans="5:35" x14ac:dyDescent="0.25">
      <c r="E588" s="36"/>
      <c r="G588" s="36"/>
      <c r="H588" s="36"/>
      <c r="I588" s="36"/>
      <c r="J588" s="36"/>
      <c r="K588" s="103"/>
      <c r="L588" s="103"/>
      <c r="M588" s="103"/>
      <c r="N588" s="103"/>
      <c r="O588" s="103"/>
      <c r="P588" s="103"/>
      <c r="Q588" s="103"/>
      <c r="R588" s="103"/>
      <c r="S588" s="103"/>
      <c r="T588" s="103"/>
      <c r="U588" s="103"/>
      <c r="V588" s="103"/>
      <c r="W588" s="103"/>
      <c r="X588" s="103"/>
      <c r="Y588" s="103"/>
      <c r="Z588" s="103"/>
      <c r="AA588" s="103"/>
      <c r="AB588" s="103"/>
      <c r="AC588" s="103"/>
      <c r="AD588" s="27"/>
      <c r="AE588" s="27"/>
      <c r="AF588" s="27"/>
      <c r="AG588" s="27"/>
      <c r="AH588" s="27"/>
      <c r="AI588" s="27"/>
    </row>
    <row r="589" spans="5:35" x14ac:dyDescent="0.25">
      <c r="E589" s="36"/>
      <c r="G589" s="36"/>
      <c r="H589" s="36"/>
      <c r="I589" s="36"/>
      <c r="J589" s="36"/>
      <c r="K589" s="103"/>
      <c r="L589" s="103"/>
      <c r="M589" s="103"/>
      <c r="N589" s="103"/>
      <c r="O589" s="103"/>
      <c r="P589" s="103"/>
      <c r="Q589" s="103"/>
      <c r="R589" s="103"/>
      <c r="S589" s="103"/>
      <c r="T589" s="103"/>
      <c r="U589" s="103"/>
      <c r="V589" s="103"/>
      <c r="W589" s="103"/>
      <c r="X589" s="103"/>
      <c r="Y589" s="103"/>
      <c r="Z589" s="103"/>
      <c r="AA589" s="103"/>
      <c r="AB589" s="103"/>
      <c r="AC589" s="103"/>
      <c r="AD589" s="27"/>
      <c r="AE589" s="27"/>
      <c r="AF589" s="27"/>
      <c r="AG589" s="27"/>
      <c r="AH589" s="27"/>
      <c r="AI589" s="27"/>
    </row>
    <row r="590" spans="5:35" x14ac:dyDescent="0.25">
      <c r="E590" s="36"/>
      <c r="G590" s="36"/>
      <c r="H590" s="36"/>
      <c r="I590" s="36"/>
      <c r="J590" s="36"/>
      <c r="K590" s="103"/>
      <c r="L590" s="103"/>
      <c r="M590" s="103"/>
      <c r="N590" s="103"/>
      <c r="O590" s="103"/>
      <c r="P590" s="103"/>
      <c r="Q590" s="103"/>
      <c r="R590" s="103"/>
      <c r="S590" s="103"/>
      <c r="T590" s="103"/>
      <c r="U590" s="103"/>
      <c r="V590" s="103"/>
      <c r="W590" s="103"/>
      <c r="X590" s="103"/>
      <c r="Y590" s="103"/>
      <c r="Z590" s="103"/>
      <c r="AA590" s="103"/>
      <c r="AB590" s="103"/>
      <c r="AC590" s="103"/>
      <c r="AD590" s="27"/>
      <c r="AE590" s="27"/>
      <c r="AF590" s="27"/>
      <c r="AG590" s="27"/>
      <c r="AH590" s="27"/>
      <c r="AI590" s="27"/>
    </row>
    <row r="591" spans="5:35" x14ac:dyDescent="0.25">
      <c r="E591" s="36"/>
      <c r="G591" s="36"/>
      <c r="H591" s="36"/>
      <c r="I591" s="36"/>
      <c r="J591" s="36"/>
      <c r="K591" s="103"/>
      <c r="L591" s="103"/>
      <c r="M591" s="103"/>
      <c r="N591" s="103"/>
      <c r="O591" s="103"/>
      <c r="P591" s="103"/>
      <c r="Q591" s="103"/>
      <c r="R591" s="103"/>
      <c r="S591" s="103"/>
      <c r="T591" s="103"/>
      <c r="U591" s="103"/>
      <c r="V591" s="103"/>
      <c r="W591" s="103"/>
      <c r="X591" s="103"/>
      <c r="Y591" s="103"/>
      <c r="Z591" s="103"/>
      <c r="AA591" s="103"/>
      <c r="AB591" s="103"/>
      <c r="AC591" s="103"/>
      <c r="AD591" s="27"/>
      <c r="AE591" s="27"/>
      <c r="AF591" s="27"/>
      <c r="AG591" s="27"/>
      <c r="AH591" s="27"/>
      <c r="AI591" s="27"/>
    </row>
    <row r="592" spans="5:35" x14ac:dyDescent="0.25">
      <c r="E592" s="36"/>
      <c r="G592" s="36"/>
      <c r="H592" s="36"/>
      <c r="I592" s="36"/>
      <c r="J592" s="36"/>
      <c r="K592" s="103"/>
      <c r="L592" s="103"/>
      <c r="M592" s="103"/>
      <c r="N592" s="103"/>
      <c r="O592" s="103"/>
      <c r="P592" s="103"/>
      <c r="Q592" s="103"/>
      <c r="R592" s="103"/>
      <c r="S592" s="103"/>
      <c r="T592" s="103"/>
      <c r="U592" s="103"/>
      <c r="V592" s="103"/>
      <c r="W592" s="103"/>
      <c r="X592" s="103"/>
      <c r="Y592" s="103"/>
      <c r="Z592" s="103"/>
      <c r="AA592" s="103"/>
      <c r="AB592" s="103"/>
      <c r="AC592" s="103"/>
      <c r="AD592" s="27"/>
      <c r="AE592" s="27"/>
      <c r="AF592" s="27"/>
      <c r="AG592" s="27"/>
      <c r="AH592" s="27"/>
      <c r="AI592" s="27"/>
    </row>
    <row r="593" spans="5:35" x14ac:dyDescent="0.25">
      <c r="E593" s="36"/>
      <c r="G593" s="36"/>
      <c r="H593" s="36"/>
      <c r="I593" s="36"/>
      <c r="J593" s="36"/>
      <c r="K593" s="103"/>
      <c r="L593" s="103"/>
      <c r="M593" s="103"/>
      <c r="N593" s="103"/>
      <c r="O593" s="103"/>
      <c r="P593" s="103"/>
      <c r="Q593" s="103"/>
      <c r="R593" s="103"/>
      <c r="S593" s="103"/>
      <c r="T593" s="103"/>
      <c r="U593" s="103"/>
      <c r="V593" s="103"/>
      <c r="W593" s="103"/>
      <c r="X593" s="103"/>
      <c r="Y593" s="103"/>
      <c r="Z593" s="103"/>
      <c r="AA593" s="103"/>
      <c r="AB593" s="103"/>
      <c r="AC593" s="103"/>
      <c r="AD593" s="27"/>
      <c r="AE593" s="27"/>
      <c r="AF593" s="27"/>
      <c r="AG593" s="27"/>
      <c r="AH593" s="27"/>
      <c r="AI593" s="27"/>
    </row>
    <row r="594" spans="5:35" x14ac:dyDescent="0.25">
      <c r="E594" s="36"/>
      <c r="G594" s="36"/>
      <c r="H594" s="36"/>
      <c r="I594" s="36"/>
      <c r="J594" s="36"/>
      <c r="K594" s="103"/>
      <c r="L594" s="103"/>
      <c r="M594" s="103"/>
      <c r="N594" s="103"/>
      <c r="O594" s="103"/>
      <c r="P594" s="103"/>
      <c r="Q594" s="103"/>
      <c r="R594" s="103"/>
      <c r="S594" s="103"/>
      <c r="T594" s="103"/>
      <c r="U594" s="103"/>
      <c r="V594" s="103"/>
      <c r="W594" s="103"/>
      <c r="X594" s="103"/>
      <c r="Y594" s="103"/>
      <c r="Z594" s="103"/>
      <c r="AA594" s="103"/>
      <c r="AB594" s="103"/>
      <c r="AC594" s="103"/>
      <c r="AD594" s="27"/>
      <c r="AE594" s="27"/>
      <c r="AF594" s="27"/>
      <c r="AG594" s="27"/>
      <c r="AH594" s="27"/>
      <c r="AI594" s="27"/>
    </row>
    <row r="595" spans="5:35" x14ac:dyDescent="0.25">
      <c r="E595" s="36"/>
      <c r="G595" s="36"/>
      <c r="H595" s="36"/>
      <c r="I595" s="36"/>
      <c r="J595" s="36"/>
      <c r="K595" s="103"/>
      <c r="L595" s="103"/>
      <c r="M595" s="103"/>
      <c r="N595" s="103"/>
      <c r="O595" s="103"/>
      <c r="P595" s="103"/>
      <c r="Q595" s="103"/>
      <c r="R595" s="103"/>
      <c r="S595" s="103"/>
      <c r="T595" s="103"/>
      <c r="U595" s="103"/>
      <c r="V595" s="103"/>
      <c r="W595" s="103"/>
      <c r="X595" s="103"/>
      <c r="Y595" s="103"/>
      <c r="Z595" s="103"/>
      <c r="AA595" s="103"/>
      <c r="AB595" s="103"/>
      <c r="AC595" s="103"/>
      <c r="AD595" s="27"/>
      <c r="AE595" s="27"/>
      <c r="AF595" s="27"/>
      <c r="AG595" s="27"/>
      <c r="AH595" s="27"/>
      <c r="AI595" s="27"/>
    </row>
    <row r="596" spans="5:35" x14ac:dyDescent="0.25">
      <c r="E596" s="36"/>
      <c r="G596" s="36"/>
      <c r="H596" s="36"/>
      <c r="I596" s="36"/>
      <c r="J596" s="36"/>
      <c r="K596" s="103"/>
      <c r="L596" s="103"/>
      <c r="M596" s="103"/>
      <c r="N596" s="103"/>
      <c r="O596" s="103"/>
      <c r="P596" s="103"/>
      <c r="Q596" s="103"/>
      <c r="R596" s="103"/>
      <c r="S596" s="103"/>
      <c r="T596" s="103"/>
      <c r="U596" s="103"/>
      <c r="V596" s="103"/>
      <c r="W596" s="103"/>
      <c r="X596" s="103"/>
      <c r="Y596" s="103"/>
      <c r="Z596" s="103"/>
      <c r="AA596" s="103"/>
      <c r="AB596" s="103"/>
      <c r="AC596" s="103"/>
      <c r="AD596" s="27"/>
      <c r="AE596" s="27"/>
      <c r="AF596" s="27"/>
      <c r="AG596" s="27"/>
      <c r="AH596" s="27"/>
      <c r="AI596" s="27"/>
    </row>
    <row r="597" spans="5:35" x14ac:dyDescent="0.25">
      <c r="E597" s="36"/>
      <c r="G597" s="36"/>
      <c r="H597" s="36"/>
      <c r="I597" s="36"/>
      <c r="J597" s="36"/>
      <c r="K597" s="103"/>
      <c r="L597" s="103"/>
      <c r="M597" s="103"/>
      <c r="N597" s="103"/>
      <c r="O597" s="103"/>
      <c r="P597" s="103"/>
      <c r="Q597" s="103"/>
      <c r="R597" s="103"/>
      <c r="S597" s="103"/>
      <c r="T597" s="103"/>
      <c r="U597" s="103"/>
      <c r="V597" s="103"/>
      <c r="W597" s="103"/>
      <c r="X597" s="103"/>
      <c r="Y597" s="103"/>
      <c r="Z597" s="103"/>
      <c r="AA597" s="103"/>
      <c r="AB597" s="103"/>
      <c r="AC597" s="103"/>
      <c r="AD597" s="27"/>
      <c r="AE597" s="27"/>
      <c r="AF597" s="27"/>
      <c r="AG597" s="27"/>
      <c r="AH597" s="27"/>
      <c r="AI597" s="27"/>
    </row>
    <row r="598" spans="5:35" x14ac:dyDescent="0.25">
      <c r="E598" s="36"/>
      <c r="G598" s="36"/>
      <c r="H598" s="36"/>
      <c r="I598" s="36"/>
      <c r="J598" s="36"/>
      <c r="K598" s="103"/>
      <c r="L598" s="103"/>
      <c r="M598" s="103"/>
      <c r="N598" s="103"/>
      <c r="O598" s="103"/>
      <c r="P598" s="103"/>
      <c r="Q598" s="103"/>
      <c r="R598" s="103"/>
      <c r="S598" s="103"/>
      <c r="T598" s="103"/>
      <c r="U598" s="103"/>
      <c r="V598" s="103"/>
      <c r="W598" s="103"/>
      <c r="X598" s="103"/>
      <c r="Y598" s="103"/>
      <c r="Z598" s="103"/>
      <c r="AA598" s="103"/>
      <c r="AB598" s="103"/>
      <c r="AC598" s="103"/>
      <c r="AD598" s="27"/>
      <c r="AE598" s="27"/>
      <c r="AF598" s="27"/>
      <c r="AG598" s="27"/>
      <c r="AH598" s="27"/>
      <c r="AI598" s="27"/>
    </row>
    <row r="599" spans="5:35" x14ac:dyDescent="0.25">
      <c r="E599" s="36"/>
      <c r="G599" s="36"/>
      <c r="H599" s="36"/>
      <c r="I599" s="36"/>
      <c r="J599" s="36"/>
      <c r="K599" s="103"/>
      <c r="L599" s="103"/>
      <c r="M599" s="103"/>
      <c r="N599" s="103"/>
      <c r="O599" s="103"/>
      <c r="P599" s="103"/>
      <c r="Q599" s="103"/>
      <c r="R599" s="103"/>
      <c r="S599" s="103"/>
      <c r="T599" s="103"/>
      <c r="U599" s="103"/>
      <c r="V599" s="103"/>
      <c r="W599" s="103"/>
      <c r="X599" s="103"/>
      <c r="Y599" s="103"/>
      <c r="Z599" s="103"/>
      <c r="AA599" s="103"/>
      <c r="AB599" s="103"/>
      <c r="AC599" s="103"/>
      <c r="AD599" s="27"/>
      <c r="AE599" s="27"/>
      <c r="AF599" s="27"/>
      <c r="AG599" s="27"/>
      <c r="AH599" s="27"/>
      <c r="AI599" s="27"/>
    </row>
    <row r="600" spans="5:35" x14ac:dyDescent="0.25">
      <c r="E600" s="36"/>
      <c r="G600" s="36"/>
      <c r="H600" s="36"/>
      <c r="I600" s="36"/>
      <c r="J600" s="36"/>
      <c r="K600" s="103"/>
      <c r="L600" s="103"/>
      <c r="M600" s="103"/>
      <c r="N600" s="103"/>
      <c r="O600" s="103"/>
      <c r="P600" s="103"/>
      <c r="Q600" s="103"/>
      <c r="R600" s="103"/>
      <c r="S600" s="103"/>
      <c r="T600" s="103"/>
      <c r="U600" s="103"/>
      <c r="V600" s="103"/>
      <c r="W600" s="103"/>
      <c r="X600" s="103"/>
      <c r="Y600" s="103"/>
      <c r="Z600" s="103"/>
      <c r="AA600" s="103"/>
      <c r="AB600" s="103"/>
      <c r="AC600" s="103"/>
      <c r="AD600" s="27"/>
      <c r="AE600" s="27"/>
      <c r="AF600" s="27"/>
      <c r="AG600" s="27"/>
      <c r="AH600" s="27"/>
      <c r="AI600" s="27"/>
    </row>
    <row r="601" spans="5:35" x14ac:dyDescent="0.25">
      <c r="E601" s="36"/>
      <c r="G601" s="36"/>
      <c r="H601" s="36"/>
      <c r="I601" s="36"/>
      <c r="J601" s="36"/>
      <c r="K601" s="103"/>
      <c r="L601" s="103"/>
      <c r="M601" s="103"/>
      <c r="N601" s="103"/>
      <c r="O601" s="103"/>
      <c r="P601" s="103"/>
      <c r="Q601" s="103"/>
      <c r="R601" s="103"/>
      <c r="S601" s="103"/>
      <c r="T601" s="103"/>
      <c r="U601" s="103"/>
      <c r="V601" s="103"/>
      <c r="W601" s="103"/>
      <c r="X601" s="103"/>
      <c r="Y601" s="103"/>
      <c r="Z601" s="103"/>
      <c r="AA601" s="103"/>
      <c r="AB601" s="103"/>
      <c r="AC601" s="103"/>
      <c r="AD601" s="27"/>
      <c r="AE601" s="27"/>
      <c r="AF601" s="27"/>
      <c r="AG601" s="27"/>
      <c r="AH601" s="27"/>
      <c r="AI601" s="27"/>
    </row>
    <row r="602" spans="5:35" x14ac:dyDescent="0.25">
      <c r="E602" s="36"/>
      <c r="G602" s="36"/>
      <c r="H602" s="36"/>
      <c r="I602" s="36"/>
      <c r="J602" s="36"/>
      <c r="K602" s="103"/>
      <c r="L602" s="103"/>
      <c r="M602" s="103"/>
      <c r="N602" s="103"/>
      <c r="O602" s="103"/>
      <c r="P602" s="103"/>
      <c r="Q602" s="103"/>
      <c r="R602" s="103"/>
      <c r="S602" s="103"/>
      <c r="T602" s="103"/>
      <c r="U602" s="103"/>
      <c r="V602" s="103"/>
      <c r="W602" s="103"/>
      <c r="X602" s="103"/>
      <c r="Y602" s="103"/>
      <c r="Z602" s="103"/>
      <c r="AA602" s="103"/>
      <c r="AB602" s="103"/>
      <c r="AC602" s="103"/>
      <c r="AD602" s="27"/>
      <c r="AE602" s="27"/>
      <c r="AF602" s="27"/>
      <c r="AG602" s="27"/>
      <c r="AH602" s="27"/>
      <c r="AI602" s="27"/>
    </row>
    <row r="603" spans="5:35" x14ac:dyDescent="0.25">
      <c r="E603" s="36"/>
      <c r="G603" s="36"/>
      <c r="H603" s="36"/>
      <c r="I603" s="36"/>
      <c r="J603" s="36"/>
      <c r="K603" s="103"/>
      <c r="L603" s="103"/>
      <c r="M603" s="103"/>
      <c r="N603" s="103"/>
      <c r="O603" s="103"/>
      <c r="P603" s="103"/>
      <c r="Q603" s="103"/>
      <c r="R603" s="103"/>
      <c r="S603" s="103"/>
      <c r="T603" s="103"/>
      <c r="U603" s="103"/>
      <c r="V603" s="103"/>
      <c r="W603" s="103"/>
      <c r="X603" s="103"/>
      <c r="Y603" s="103"/>
      <c r="Z603" s="103"/>
      <c r="AA603" s="103"/>
      <c r="AB603" s="103"/>
      <c r="AC603" s="103"/>
      <c r="AD603" s="27"/>
      <c r="AE603" s="27"/>
      <c r="AF603" s="27"/>
      <c r="AG603" s="27"/>
      <c r="AH603" s="27"/>
      <c r="AI603" s="27"/>
    </row>
    <row r="604" spans="5:35" x14ac:dyDescent="0.25">
      <c r="E604" s="36"/>
      <c r="G604" s="36"/>
      <c r="H604" s="36"/>
      <c r="I604" s="36"/>
      <c r="J604" s="36"/>
      <c r="K604" s="103"/>
      <c r="L604" s="103"/>
      <c r="M604" s="103"/>
      <c r="N604" s="103"/>
      <c r="O604" s="103"/>
      <c r="P604" s="103"/>
      <c r="Q604" s="103"/>
      <c r="R604" s="103"/>
      <c r="S604" s="103"/>
      <c r="T604" s="103"/>
      <c r="U604" s="103"/>
      <c r="V604" s="103"/>
      <c r="W604" s="103"/>
      <c r="X604" s="103"/>
      <c r="Y604" s="103"/>
      <c r="Z604" s="103"/>
      <c r="AA604" s="103"/>
      <c r="AB604" s="103"/>
      <c r="AC604" s="103"/>
      <c r="AD604" s="27"/>
      <c r="AE604" s="27"/>
      <c r="AF604" s="27"/>
      <c r="AG604" s="27"/>
      <c r="AH604" s="27"/>
      <c r="AI604" s="27"/>
    </row>
    <row r="605" spans="5:35" x14ac:dyDescent="0.25">
      <c r="E605" s="36"/>
      <c r="G605" s="36"/>
      <c r="H605" s="36"/>
      <c r="I605" s="36"/>
      <c r="J605" s="36"/>
      <c r="K605" s="103"/>
      <c r="L605" s="103"/>
      <c r="M605" s="103"/>
      <c r="N605" s="103"/>
      <c r="O605" s="103"/>
      <c r="P605" s="103"/>
      <c r="Q605" s="103"/>
      <c r="R605" s="103"/>
      <c r="S605" s="103"/>
      <c r="T605" s="103"/>
      <c r="U605" s="103"/>
      <c r="V605" s="103"/>
      <c r="W605" s="103"/>
      <c r="X605" s="103"/>
      <c r="Y605" s="103"/>
      <c r="Z605" s="103"/>
      <c r="AA605" s="103"/>
      <c r="AB605" s="103"/>
      <c r="AC605" s="103"/>
      <c r="AD605" s="27"/>
      <c r="AE605" s="27"/>
      <c r="AF605" s="27"/>
      <c r="AG605" s="27"/>
      <c r="AH605" s="27"/>
      <c r="AI605" s="27"/>
    </row>
    <row r="606" spans="5:35" x14ac:dyDescent="0.25">
      <c r="E606" s="36"/>
      <c r="G606" s="36"/>
      <c r="H606" s="36"/>
      <c r="I606" s="36"/>
      <c r="J606" s="36"/>
      <c r="K606" s="103"/>
      <c r="L606" s="103"/>
      <c r="M606" s="103"/>
      <c r="N606" s="103"/>
      <c r="O606" s="103"/>
      <c r="P606" s="103"/>
      <c r="Q606" s="103"/>
      <c r="R606" s="103"/>
      <c r="S606" s="103"/>
      <c r="T606" s="103"/>
      <c r="U606" s="103"/>
      <c r="V606" s="103"/>
      <c r="W606" s="103"/>
      <c r="X606" s="103"/>
      <c r="Y606" s="103"/>
      <c r="Z606" s="103"/>
      <c r="AA606" s="103"/>
      <c r="AB606" s="103"/>
      <c r="AC606" s="103"/>
      <c r="AD606" s="27"/>
      <c r="AE606" s="27"/>
      <c r="AF606" s="27"/>
      <c r="AG606" s="27"/>
      <c r="AH606" s="27"/>
      <c r="AI606" s="27"/>
    </row>
    <row r="607" spans="5:35" x14ac:dyDescent="0.25">
      <c r="E607" s="36"/>
      <c r="G607" s="36"/>
      <c r="H607" s="36"/>
      <c r="I607" s="36"/>
      <c r="J607" s="36"/>
      <c r="K607" s="103"/>
      <c r="L607" s="103"/>
      <c r="M607" s="103"/>
      <c r="N607" s="103"/>
      <c r="O607" s="103"/>
      <c r="P607" s="103"/>
      <c r="Q607" s="103"/>
      <c r="R607" s="103"/>
      <c r="S607" s="103"/>
      <c r="T607" s="103"/>
      <c r="U607" s="103"/>
      <c r="V607" s="103"/>
      <c r="W607" s="103"/>
      <c r="X607" s="103"/>
      <c r="Y607" s="103"/>
      <c r="Z607" s="103"/>
      <c r="AA607" s="103"/>
      <c r="AB607" s="103"/>
      <c r="AC607" s="103"/>
      <c r="AD607" s="27"/>
      <c r="AE607" s="27"/>
      <c r="AF607" s="27"/>
      <c r="AG607" s="27"/>
      <c r="AH607" s="27"/>
      <c r="AI607" s="27"/>
    </row>
    <row r="608" spans="5:35" x14ac:dyDescent="0.25">
      <c r="E608" s="36"/>
      <c r="G608" s="36"/>
      <c r="H608" s="36"/>
      <c r="I608" s="36"/>
      <c r="J608" s="36"/>
      <c r="K608" s="103"/>
      <c r="L608" s="103"/>
      <c r="M608" s="103"/>
      <c r="N608" s="103"/>
      <c r="O608" s="103"/>
      <c r="P608" s="103"/>
      <c r="Q608" s="103"/>
      <c r="R608" s="103"/>
      <c r="S608" s="103"/>
      <c r="T608" s="103"/>
      <c r="U608" s="103"/>
      <c r="V608" s="103"/>
      <c r="W608" s="103"/>
      <c r="X608" s="103"/>
      <c r="Y608" s="103"/>
      <c r="Z608" s="103"/>
      <c r="AA608" s="103"/>
      <c r="AB608" s="103"/>
      <c r="AC608" s="103"/>
      <c r="AD608" s="27"/>
      <c r="AE608" s="27"/>
      <c r="AF608" s="27"/>
      <c r="AG608" s="27"/>
      <c r="AH608" s="27"/>
      <c r="AI608" s="27"/>
    </row>
    <row r="609" spans="5:35" x14ac:dyDescent="0.25">
      <c r="E609" s="36"/>
      <c r="G609" s="36"/>
      <c r="H609" s="36"/>
      <c r="I609" s="36"/>
      <c r="J609" s="36"/>
      <c r="K609" s="103"/>
      <c r="L609" s="103"/>
      <c r="M609" s="103"/>
      <c r="N609" s="103"/>
      <c r="O609" s="103"/>
      <c r="P609" s="103"/>
      <c r="Q609" s="103"/>
      <c r="R609" s="103"/>
      <c r="S609" s="103"/>
      <c r="T609" s="103"/>
      <c r="U609" s="103"/>
      <c r="V609" s="103"/>
      <c r="W609" s="103"/>
      <c r="X609" s="103"/>
      <c r="Y609" s="103"/>
      <c r="Z609" s="103"/>
      <c r="AA609" s="103"/>
      <c r="AB609" s="103"/>
      <c r="AC609" s="103"/>
      <c r="AD609" s="27"/>
      <c r="AE609" s="27"/>
      <c r="AF609" s="27"/>
      <c r="AG609" s="27"/>
      <c r="AH609" s="27"/>
      <c r="AI609" s="27"/>
    </row>
    <row r="610" spans="5:35" x14ac:dyDescent="0.25">
      <c r="E610" s="36"/>
      <c r="G610" s="36"/>
      <c r="H610" s="36"/>
      <c r="I610" s="36"/>
      <c r="J610" s="36"/>
      <c r="K610" s="103"/>
      <c r="L610" s="103"/>
      <c r="M610" s="103"/>
      <c r="N610" s="103"/>
      <c r="O610" s="103"/>
      <c r="P610" s="103"/>
      <c r="Q610" s="103"/>
      <c r="R610" s="103"/>
      <c r="S610" s="103"/>
      <c r="T610" s="103"/>
      <c r="U610" s="103"/>
      <c r="V610" s="103"/>
      <c r="W610" s="103"/>
      <c r="X610" s="103"/>
      <c r="Y610" s="103"/>
      <c r="Z610" s="103"/>
      <c r="AA610" s="103"/>
      <c r="AB610" s="103"/>
      <c r="AC610" s="103"/>
      <c r="AD610" s="27"/>
      <c r="AE610" s="27"/>
      <c r="AF610" s="27"/>
      <c r="AG610" s="27"/>
      <c r="AH610" s="27"/>
      <c r="AI610" s="27"/>
    </row>
    <row r="611" spans="5:35" x14ac:dyDescent="0.25">
      <c r="E611" s="36"/>
      <c r="G611" s="36"/>
      <c r="H611" s="36"/>
      <c r="I611" s="36"/>
      <c r="J611" s="36"/>
      <c r="K611" s="103"/>
      <c r="L611" s="103"/>
      <c r="M611" s="103"/>
      <c r="N611" s="103"/>
      <c r="O611" s="103"/>
      <c r="P611" s="103"/>
      <c r="Q611" s="103"/>
      <c r="R611" s="103"/>
      <c r="S611" s="103"/>
      <c r="T611" s="103"/>
      <c r="U611" s="103"/>
      <c r="V611" s="103"/>
      <c r="W611" s="103"/>
      <c r="X611" s="103"/>
      <c r="Y611" s="103"/>
      <c r="Z611" s="103"/>
      <c r="AA611" s="103"/>
      <c r="AB611" s="103"/>
      <c r="AC611" s="103"/>
      <c r="AD611" s="27"/>
      <c r="AE611" s="27"/>
      <c r="AF611" s="27"/>
      <c r="AG611" s="27"/>
      <c r="AH611" s="27"/>
      <c r="AI611" s="27"/>
    </row>
    <row r="612" spans="5:35" x14ac:dyDescent="0.25">
      <c r="E612" s="36"/>
      <c r="G612" s="36"/>
      <c r="H612" s="36"/>
      <c r="I612" s="36"/>
      <c r="J612" s="36"/>
      <c r="K612" s="103"/>
      <c r="L612" s="103"/>
      <c r="M612" s="103"/>
      <c r="N612" s="103"/>
      <c r="O612" s="103"/>
      <c r="P612" s="103"/>
      <c r="Q612" s="103"/>
      <c r="R612" s="103"/>
      <c r="S612" s="103"/>
      <c r="T612" s="103"/>
      <c r="U612" s="103"/>
      <c r="V612" s="103"/>
      <c r="W612" s="103"/>
      <c r="X612" s="103"/>
      <c r="Y612" s="103"/>
      <c r="Z612" s="103"/>
      <c r="AA612" s="103"/>
      <c r="AB612" s="103"/>
      <c r="AC612" s="103"/>
      <c r="AD612" s="27"/>
      <c r="AE612" s="27"/>
      <c r="AF612" s="27"/>
      <c r="AG612" s="27"/>
      <c r="AH612" s="27"/>
      <c r="AI612" s="27"/>
    </row>
    <row r="613" spans="5:35" x14ac:dyDescent="0.25">
      <c r="E613" s="36"/>
      <c r="G613" s="36"/>
      <c r="H613" s="36"/>
      <c r="I613" s="36"/>
      <c r="J613" s="36"/>
      <c r="K613" s="103"/>
      <c r="L613" s="103"/>
      <c r="M613" s="103"/>
      <c r="N613" s="103"/>
      <c r="O613" s="103"/>
      <c r="P613" s="103"/>
      <c r="Q613" s="103"/>
      <c r="R613" s="103"/>
      <c r="S613" s="103"/>
      <c r="T613" s="103"/>
      <c r="U613" s="103"/>
      <c r="V613" s="103"/>
      <c r="W613" s="103"/>
      <c r="X613" s="103"/>
      <c r="Y613" s="103"/>
      <c r="Z613" s="103"/>
      <c r="AA613" s="103"/>
      <c r="AB613" s="103"/>
      <c r="AC613" s="103"/>
      <c r="AD613" s="27"/>
      <c r="AE613" s="27"/>
      <c r="AF613" s="27"/>
      <c r="AG613" s="27"/>
      <c r="AH613" s="27"/>
      <c r="AI613" s="27"/>
    </row>
    <row r="614" spans="5:35" x14ac:dyDescent="0.25">
      <c r="E614" s="36"/>
      <c r="G614" s="36"/>
      <c r="H614" s="36"/>
      <c r="I614" s="36"/>
      <c r="J614" s="36"/>
      <c r="K614" s="103"/>
      <c r="L614" s="103"/>
      <c r="M614" s="103"/>
      <c r="N614" s="103"/>
      <c r="O614" s="103"/>
      <c r="P614" s="103"/>
      <c r="Q614" s="103"/>
      <c r="R614" s="103"/>
      <c r="S614" s="103"/>
      <c r="T614" s="103"/>
      <c r="U614" s="103"/>
      <c r="V614" s="103"/>
      <c r="W614" s="103"/>
      <c r="X614" s="103"/>
      <c r="Y614" s="103"/>
      <c r="Z614" s="103"/>
      <c r="AA614" s="103"/>
      <c r="AB614" s="103"/>
      <c r="AC614" s="103"/>
      <c r="AD614" s="27"/>
      <c r="AE614" s="27"/>
      <c r="AF614" s="27"/>
      <c r="AG614" s="27"/>
      <c r="AH614" s="27"/>
      <c r="AI614" s="27"/>
    </row>
    <row r="615" spans="5:35" x14ac:dyDescent="0.25">
      <c r="E615" s="36"/>
      <c r="G615" s="36"/>
      <c r="H615" s="36"/>
      <c r="I615" s="36"/>
      <c r="J615" s="36"/>
      <c r="K615" s="103"/>
      <c r="L615" s="103"/>
      <c r="M615" s="103"/>
      <c r="N615" s="103"/>
      <c r="O615" s="103"/>
      <c r="P615" s="103"/>
      <c r="Q615" s="103"/>
      <c r="R615" s="103"/>
      <c r="S615" s="103"/>
      <c r="T615" s="103"/>
      <c r="U615" s="103"/>
      <c r="V615" s="103"/>
      <c r="W615" s="103"/>
      <c r="X615" s="103"/>
      <c r="Y615" s="103"/>
      <c r="Z615" s="103"/>
      <c r="AA615" s="103"/>
      <c r="AB615" s="103"/>
      <c r="AC615" s="103"/>
      <c r="AD615" s="27"/>
      <c r="AE615" s="27"/>
      <c r="AF615" s="27"/>
      <c r="AG615" s="27"/>
      <c r="AH615" s="27"/>
      <c r="AI615" s="27"/>
    </row>
    <row r="616" spans="5:35" x14ac:dyDescent="0.25">
      <c r="E616" s="36"/>
      <c r="G616" s="36"/>
      <c r="H616" s="36"/>
      <c r="I616" s="36"/>
      <c r="J616" s="36"/>
      <c r="K616" s="103"/>
      <c r="L616" s="103"/>
      <c r="M616" s="103"/>
      <c r="N616" s="103"/>
      <c r="O616" s="103"/>
      <c r="P616" s="103"/>
      <c r="Q616" s="103"/>
      <c r="R616" s="103"/>
      <c r="S616" s="103"/>
      <c r="T616" s="103"/>
      <c r="U616" s="103"/>
      <c r="V616" s="103"/>
      <c r="W616" s="103"/>
      <c r="X616" s="103"/>
      <c r="Y616" s="103"/>
      <c r="Z616" s="103"/>
      <c r="AA616" s="103"/>
      <c r="AB616" s="103"/>
      <c r="AC616" s="103"/>
      <c r="AD616" s="27"/>
      <c r="AE616" s="27"/>
      <c r="AF616" s="27"/>
      <c r="AG616" s="27"/>
      <c r="AH616" s="27"/>
      <c r="AI616" s="27"/>
    </row>
    <row r="617" spans="5:35" x14ac:dyDescent="0.25">
      <c r="E617" s="36"/>
      <c r="G617" s="36"/>
      <c r="H617" s="36"/>
      <c r="I617" s="36"/>
      <c r="J617" s="36"/>
      <c r="K617" s="103"/>
      <c r="L617" s="103"/>
      <c r="M617" s="103"/>
      <c r="N617" s="103"/>
      <c r="O617" s="103"/>
      <c r="P617" s="103"/>
      <c r="Q617" s="103"/>
      <c r="R617" s="103"/>
      <c r="S617" s="103"/>
      <c r="T617" s="103"/>
      <c r="U617" s="103"/>
      <c r="V617" s="103"/>
      <c r="W617" s="103"/>
      <c r="X617" s="103"/>
      <c r="Y617" s="103"/>
      <c r="Z617" s="103"/>
      <c r="AA617" s="103"/>
      <c r="AB617" s="103"/>
      <c r="AC617" s="103"/>
      <c r="AD617" s="27"/>
      <c r="AE617" s="27"/>
      <c r="AF617" s="27"/>
      <c r="AG617" s="27"/>
      <c r="AH617" s="27"/>
      <c r="AI617" s="27"/>
    </row>
    <row r="618" spans="5:35" x14ac:dyDescent="0.25">
      <c r="E618" s="36"/>
      <c r="G618" s="36"/>
      <c r="H618" s="36"/>
      <c r="I618" s="36"/>
      <c r="J618" s="36"/>
      <c r="K618" s="103"/>
      <c r="L618" s="103"/>
      <c r="M618" s="103"/>
      <c r="N618" s="103"/>
      <c r="O618" s="103"/>
      <c r="P618" s="103"/>
      <c r="Q618" s="103"/>
      <c r="R618" s="103"/>
      <c r="S618" s="103"/>
      <c r="T618" s="103"/>
      <c r="U618" s="103"/>
      <c r="V618" s="103"/>
      <c r="W618" s="103"/>
      <c r="X618" s="103"/>
      <c r="Y618" s="103"/>
      <c r="Z618" s="103"/>
      <c r="AA618" s="103"/>
      <c r="AB618" s="103"/>
      <c r="AC618" s="103"/>
      <c r="AD618" s="27"/>
      <c r="AE618" s="27"/>
      <c r="AF618" s="27"/>
      <c r="AG618" s="27"/>
      <c r="AH618" s="27"/>
      <c r="AI618" s="27"/>
    </row>
    <row r="619" spans="5:35" x14ac:dyDescent="0.25">
      <c r="E619" s="36"/>
      <c r="G619" s="36"/>
      <c r="H619" s="36"/>
      <c r="I619" s="36"/>
      <c r="J619" s="36"/>
      <c r="K619" s="103"/>
      <c r="L619" s="103"/>
      <c r="M619" s="103"/>
      <c r="N619" s="103"/>
      <c r="O619" s="103"/>
      <c r="P619" s="103"/>
      <c r="Q619" s="103"/>
      <c r="R619" s="103"/>
      <c r="S619" s="103"/>
      <c r="T619" s="103"/>
      <c r="U619" s="103"/>
      <c r="V619" s="103"/>
      <c r="W619" s="103"/>
      <c r="X619" s="103"/>
      <c r="Y619" s="103"/>
      <c r="Z619" s="103"/>
      <c r="AA619" s="103"/>
      <c r="AB619" s="103"/>
      <c r="AC619" s="103"/>
      <c r="AD619" s="27"/>
      <c r="AE619" s="27"/>
      <c r="AF619" s="27"/>
      <c r="AG619" s="27"/>
      <c r="AH619" s="27"/>
      <c r="AI619" s="27"/>
    </row>
    <row r="620" spans="5:35" x14ac:dyDescent="0.25">
      <c r="E620" s="36"/>
      <c r="G620" s="36"/>
      <c r="H620" s="36"/>
      <c r="I620" s="36"/>
      <c r="J620" s="36"/>
      <c r="K620" s="103"/>
      <c r="L620" s="103"/>
      <c r="M620" s="103"/>
      <c r="N620" s="103"/>
      <c r="O620" s="103"/>
      <c r="P620" s="103"/>
      <c r="Q620" s="103"/>
      <c r="R620" s="103"/>
      <c r="S620" s="103"/>
      <c r="T620" s="103"/>
      <c r="U620" s="103"/>
      <c r="V620" s="103"/>
      <c r="W620" s="103"/>
      <c r="X620" s="103"/>
      <c r="Y620" s="103"/>
      <c r="Z620" s="103"/>
      <c r="AA620" s="103"/>
      <c r="AB620" s="103"/>
      <c r="AC620" s="103"/>
      <c r="AD620" s="27"/>
      <c r="AE620" s="27"/>
      <c r="AF620" s="27"/>
      <c r="AG620" s="27"/>
      <c r="AH620" s="27"/>
      <c r="AI620" s="27"/>
    </row>
    <row r="621" spans="5:35" x14ac:dyDescent="0.25">
      <c r="E621" s="36"/>
      <c r="G621" s="36"/>
      <c r="H621" s="36"/>
      <c r="I621" s="36"/>
      <c r="J621" s="36"/>
      <c r="K621" s="103"/>
      <c r="L621" s="103"/>
      <c r="M621" s="103"/>
      <c r="N621" s="103"/>
      <c r="O621" s="103"/>
      <c r="P621" s="103"/>
      <c r="Q621" s="103"/>
      <c r="R621" s="103"/>
      <c r="S621" s="103"/>
      <c r="T621" s="103"/>
      <c r="U621" s="103"/>
      <c r="V621" s="103"/>
      <c r="W621" s="103"/>
      <c r="X621" s="103"/>
      <c r="Y621" s="103"/>
      <c r="Z621" s="103"/>
      <c r="AA621" s="103"/>
      <c r="AB621" s="103"/>
      <c r="AC621" s="103"/>
      <c r="AD621" s="27"/>
      <c r="AE621" s="27"/>
      <c r="AF621" s="27"/>
      <c r="AG621" s="27"/>
      <c r="AH621" s="27"/>
      <c r="AI621" s="27"/>
    </row>
    <row r="622" spans="5:35" x14ac:dyDescent="0.25">
      <c r="E622" s="36"/>
      <c r="G622" s="36"/>
      <c r="H622" s="36"/>
      <c r="I622" s="36"/>
      <c r="J622" s="36"/>
      <c r="K622" s="103"/>
      <c r="L622" s="103"/>
      <c r="M622" s="103"/>
      <c r="N622" s="103"/>
      <c r="O622" s="103"/>
      <c r="P622" s="103"/>
      <c r="Q622" s="103"/>
      <c r="R622" s="103"/>
      <c r="S622" s="103"/>
      <c r="T622" s="103"/>
      <c r="U622" s="103"/>
      <c r="V622" s="103"/>
      <c r="W622" s="103"/>
      <c r="X622" s="103"/>
      <c r="Y622" s="103"/>
      <c r="Z622" s="103"/>
      <c r="AA622" s="103"/>
      <c r="AB622" s="103"/>
      <c r="AC622" s="103"/>
      <c r="AD622" s="27"/>
      <c r="AE622" s="27"/>
      <c r="AF622" s="27"/>
      <c r="AG622" s="27"/>
      <c r="AH622" s="27"/>
      <c r="AI622" s="27"/>
    </row>
    <row r="623" spans="5:35" x14ac:dyDescent="0.25">
      <c r="E623" s="36"/>
      <c r="G623" s="36"/>
      <c r="H623" s="36"/>
      <c r="I623" s="36"/>
      <c r="J623" s="36"/>
      <c r="K623" s="103"/>
      <c r="L623" s="103"/>
      <c r="M623" s="103"/>
      <c r="N623" s="103"/>
      <c r="O623" s="103"/>
      <c r="P623" s="103"/>
      <c r="Q623" s="103"/>
      <c r="R623" s="103"/>
      <c r="S623" s="103"/>
      <c r="T623" s="103"/>
      <c r="U623" s="103"/>
      <c r="V623" s="103"/>
      <c r="W623" s="103"/>
      <c r="X623" s="103"/>
      <c r="Y623" s="103"/>
      <c r="Z623" s="103"/>
      <c r="AA623" s="103"/>
      <c r="AB623" s="103"/>
      <c r="AC623" s="103"/>
      <c r="AD623" s="27"/>
      <c r="AE623" s="27"/>
      <c r="AF623" s="27"/>
      <c r="AG623" s="27"/>
      <c r="AH623" s="27"/>
      <c r="AI623" s="27"/>
    </row>
    <row r="624" spans="5:35" x14ac:dyDescent="0.25">
      <c r="E624" s="36"/>
      <c r="G624" s="36"/>
      <c r="H624" s="36"/>
      <c r="I624" s="36"/>
      <c r="J624" s="36"/>
      <c r="K624" s="103"/>
      <c r="L624" s="103"/>
      <c r="M624" s="103"/>
      <c r="N624" s="103"/>
      <c r="O624" s="103"/>
      <c r="P624" s="103"/>
      <c r="Q624" s="103"/>
      <c r="R624" s="103"/>
      <c r="S624" s="103"/>
      <c r="T624" s="103"/>
      <c r="U624" s="103"/>
      <c r="V624" s="103"/>
      <c r="W624" s="103"/>
      <c r="X624" s="103"/>
      <c r="Y624" s="103"/>
      <c r="Z624" s="103"/>
      <c r="AA624" s="103"/>
      <c r="AB624" s="103"/>
      <c r="AC624" s="103"/>
      <c r="AD624" s="27"/>
      <c r="AE624" s="27"/>
      <c r="AF624" s="27"/>
      <c r="AG624" s="27"/>
      <c r="AH624" s="27"/>
      <c r="AI624" s="27"/>
    </row>
    <row r="625" spans="5:35" x14ac:dyDescent="0.25">
      <c r="E625" s="36"/>
      <c r="G625" s="36"/>
      <c r="H625" s="36"/>
      <c r="I625" s="36"/>
      <c r="J625" s="36"/>
      <c r="K625" s="103"/>
      <c r="L625" s="103"/>
      <c r="M625" s="103"/>
      <c r="N625" s="103"/>
      <c r="O625" s="103"/>
      <c r="P625" s="103"/>
      <c r="Q625" s="103"/>
      <c r="R625" s="103"/>
      <c r="S625" s="103"/>
      <c r="T625" s="103"/>
      <c r="U625" s="103"/>
      <c r="V625" s="103"/>
      <c r="W625" s="103"/>
      <c r="X625" s="103"/>
      <c r="Y625" s="103"/>
      <c r="Z625" s="103"/>
      <c r="AA625" s="103"/>
      <c r="AB625" s="103"/>
      <c r="AC625" s="103"/>
      <c r="AD625" s="27"/>
      <c r="AE625" s="27"/>
      <c r="AF625" s="27"/>
      <c r="AG625" s="27"/>
      <c r="AH625" s="27"/>
      <c r="AI625" s="27"/>
    </row>
    <row r="626" spans="5:35" x14ac:dyDescent="0.25">
      <c r="E626" s="36"/>
      <c r="G626" s="36"/>
      <c r="H626" s="36"/>
      <c r="I626" s="36"/>
      <c r="J626" s="36"/>
      <c r="K626" s="103"/>
      <c r="L626" s="103"/>
      <c r="M626" s="103"/>
      <c r="N626" s="103"/>
      <c r="O626" s="103"/>
      <c r="P626" s="103"/>
      <c r="Q626" s="103"/>
      <c r="R626" s="103"/>
      <c r="S626" s="103"/>
      <c r="T626" s="103"/>
      <c r="U626" s="103"/>
      <c r="V626" s="103"/>
      <c r="W626" s="103"/>
      <c r="X626" s="103"/>
      <c r="Y626" s="103"/>
      <c r="Z626" s="103"/>
      <c r="AA626" s="103"/>
      <c r="AB626" s="103"/>
      <c r="AC626" s="103"/>
      <c r="AD626" s="27"/>
      <c r="AE626" s="27"/>
      <c r="AF626" s="27"/>
      <c r="AG626" s="27"/>
      <c r="AH626" s="27"/>
      <c r="AI626" s="27"/>
    </row>
    <row r="627" spans="5:35" x14ac:dyDescent="0.25">
      <c r="E627" s="36"/>
      <c r="G627" s="36"/>
      <c r="H627" s="36"/>
      <c r="I627" s="36"/>
      <c r="J627" s="36"/>
      <c r="K627" s="103"/>
      <c r="L627" s="103"/>
      <c r="M627" s="103"/>
      <c r="N627" s="103"/>
      <c r="O627" s="103"/>
      <c r="P627" s="103"/>
      <c r="Q627" s="103"/>
      <c r="R627" s="103"/>
      <c r="S627" s="103"/>
      <c r="T627" s="103"/>
      <c r="U627" s="103"/>
      <c r="V627" s="103"/>
      <c r="W627" s="103"/>
      <c r="X627" s="103"/>
      <c r="Y627" s="103"/>
      <c r="Z627" s="103"/>
      <c r="AA627" s="103"/>
      <c r="AB627" s="103"/>
      <c r="AC627" s="103"/>
      <c r="AD627" s="27"/>
      <c r="AE627" s="27"/>
      <c r="AF627" s="27"/>
      <c r="AG627" s="27"/>
      <c r="AH627" s="27"/>
      <c r="AI627" s="27"/>
    </row>
    <row r="628" spans="5:35" x14ac:dyDescent="0.25">
      <c r="E628" s="36"/>
      <c r="G628" s="36"/>
      <c r="H628" s="36"/>
      <c r="I628" s="36"/>
      <c r="J628" s="36"/>
      <c r="K628" s="103"/>
      <c r="L628" s="103"/>
      <c r="M628" s="103"/>
      <c r="N628" s="103"/>
      <c r="O628" s="103"/>
      <c r="P628" s="103"/>
      <c r="Q628" s="103"/>
      <c r="R628" s="103"/>
      <c r="S628" s="103"/>
      <c r="T628" s="103"/>
      <c r="U628" s="103"/>
      <c r="V628" s="103"/>
      <c r="W628" s="103"/>
      <c r="X628" s="103"/>
      <c r="Y628" s="103"/>
      <c r="Z628" s="103"/>
      <c r="AA628" s="103"/>
      <c r="AB628" s="103"/>
      <c r="AC628" s="103"/>
      <c r="AD628" s="27"/>
      <c r="AE628" s="27"/>
      <c r="AF628" s="27"/>
      <c r="AG628" s="27"/>
      <c r="AH628" s="27"/>
      <c r="AI628" s="27"/>
    </row>
    <row r="629" spans="5:35" x14ac:dyDescent="0.25">
      <c r="E629" s="36"/>
      <c r="G629" s="36"/>
      <c r="H629" s="36"/>
      <c r="I629" s="36"/>
      <c r="J629" s="36"/>
      <c r="K629" s="103"/>
      <c r="L629" s="103"/>
      <c r="M629" s="103"/>
      <c r="N629" s="103"/>
      <c r="O629" s="103"/>
      <c r="P629" s="103"/>
      <c r="Q629" s="103"/>
      <c r="R629" s="103"/>
      <c r="S629" s="103"/>
      <c r="T629" s="103"/>
      <c r="U629" s="103"/>
      <c r="V629" s="103"/>
      <c r="W629" s="103"/>
      <c r="X629" s="103"/>
      <c r="Y629" s="103"/>
      <c r="Z629" s="103"/>
      <c r="AA629" s="103"/>
      <c r="AB629" s="103"/>
      <c r="AC629" s="103"/>
      <c r="AD629" s="27"/>
      <c r="AE629" s="27"/>
      <c r="AF629" s="27"/>
      <c r="AG629" s="27"/>
      <c r="AH629" s="27"/>
      <c r="AI629" s="27"/>
    </row>
    <row r="630" spans="5:35" x14ac:dyDescent="0.25">
      <c r="E630" s="36"/>
      <c r="G630" s="36"/>
      <c r="H630" s="36"/>
      <c r="I630" s="36"/>
      <c r="J630" s="36"/>
      <c r="K630" s="103"/>
      <c r="L630" s="103"/>
      <c r="M630" s="103"/>
      <c r="N630" s="103"/>
      <c r="O630" s="103"/>
      <c r="P630" s="103"/>
      <c r="Q630" s="103"/>
      <c r="R630" s="103"/>
      <c r="S630" s="103"/>
      <c r="T630" s="103"/>
      <c r="U630" s="103"/>
      <c r="V630" s="103"/>
      <c r="W630" s="103"/>
      <c r="X630" s="103"/>
      <c r="Y630" s="103"/>
      <c r="Z630" s="103"/>
      <c r="AA630" s="103"/>
      <c r="AB630" s="103"/>
      <c r="AC630" s="103"/>
      <c r="AD630" s="27"/>
      <c r="AE630" s="27"/>
      <c r="AF630" s="27"/>
      <c r="AG630" s="27"/>
      <c r="AH630" s="27"/>
      <c r="AI630" s="27"/>
    </row>
    <row r="631" spans="5:35" x14ac:dyDescent="0.25">
      <c r="E631" s="36"/>
      <c r="G631" s="36"/>
      <c r="H631" s="36"/>
      <c r="I631" s="36"/>
      <c r="J631" s="36"/>
      <c r="K631" s="103"/>
      <c r="L631" s="103"/>
      <c r="M631" s="103"/>
      <c r="N631" s="103"/>
      <c r="O631" s="103"/>
      <c r="P631" s="103"/>
      <c r="Q631" s="103"/>
      <c r="R631" s="103"/>
      <c r="S631" s="103"/>
      <c r="T631" s="103"/>
      <c r="U631" s="103"/>
      <c r="V631" s="103"/>
      <c r="W631" s="103"/>
      <c r="X631" s="103"/>
      <c r="Y631" s="103"/>
      <c r="Z631" s="103"/>
      <c r="AA631" s="103"/>
      <c r="AB631" s="103"/>
      <c r="AC631" s="103"/>
      <c r="AD631" s="27"/>
      <c r="AE631" s="27"/>
      <c r="AF631" s="27"/>
      <c r="AG631" s="27"/>
      <c r="AH631" s="27"/>
      <c r="AI631" s="27"/>
    </row>
    <row r="632" spans="5:35" x14ac:dyDescent="0.25">
      <c r="E632" s="36"/>
      <c r="G632" s="36"/>
      <c r="H632" s="36"/>
      <c r="I632" s="36"/>
      <c r="J632" s="36"/>
      <c r="K632" s="103"/>
      <c r="L632" s="103"/>
      <c r="M632" s="103"/>
      <c r="N632" s="103"/>
      <c r="O632" s="103"/>
      <c r="P632" s="103"/>
      <c r="Q632" s="103"/>
      <c r="R632" s="103"/>
      <c r="S632" s="103"/>
      <c r="T632" s="103"/>
      <c r="U632" s="103"/>
      <c r="V632" s="103"/>
      <c r="W632" s="103"/>
      <c r="X632" s="103"/>
      <c r="Y632" s="103"/>
      <c r="Z632" s="103"/>
      <c r="AA632" s="103"/>
      <c r="AB632" s="103"/>
      <c r="AC632" s="103"/>
      <c r="AD632" s="27"/>
      <c r="AE632" s="27"/>
      <c r="AF632" s="27"/>
      <c r="AG632" s="27"/>
      <c r="AH632" s="27"/>
      <c r="AI632" s="27"/>
    </row>
    <row r="633" spans="5:35" x14ac:dyDescent="0.25">
      <c r="E633" s="36"/>
      <c r="G633" s="36"/>
      <c r="H633" s="36"/>
      <c r="I633" s="36"/>
      <c r="J633" s="36"/>
      <c r="K633" s="103"/>
      <c r="L633" s="103"/>
      <c r="M633" s="103"/>
      <c r="N633" s="103"/>
      <c r="O633" s="103"/>
      <c r="P633" s="103"/>
      <c r="Q633" s="103"/>
      <c r="R633" s="103"/>
      <c r="S633" s="103"/>
      <c r="T633" s="103"/>
      <c r="U633" s="103"/>
      <c r="V633" s="103"/>
      <c r="W633" s="103"/>
      <c r="X633" s="103"/>
      <c r="Y633" s="103"/>
      <c r="Z633" s="103"/>
      <c r="AA633" s="103"/>
      <c r="AB633" s="103"/>
      <c r="AC633" s="103"/>
      <c r="AD633" s="27"/>
      <c r="AE633" s="27"/>
      <c r="AF633" s="27"/>
      <c r="AG633" s="27"/>
      <c r="AH633" s="27"/>
      <c r="AI633" s="27"/>
    </row>
    <row r="634" spans="5:35" x14ac:dyDescent="0.25">
      <c r="E634" s="36"/>
      <c r="G634" s="36"/>
      <c r="H634" s="36"/>
      <c r="I634" s="36"/>
      <c r="J634" s="36"/>
      <c r="K634" s="103"/>
      <c r="L634" s="103"/>
      <c r="M634" s="103"/>
      <c r="N634" s="103"/>
      <c r="O634" s="103"/>
      <c r="P634" s="103"/>
      <c r="Q634" s="103"/>
      <c r="R634" s="103"/>
      <c r="S634" s="103"/>
      <c r="T634" s="103"/>
      <c r="U634" s="103"/>
      <c r="V634" s="103"/>
      <c r="W634" s="103"/>
      <c r="X634" s="103"/>
      <c r="Y634" s="103"/>
      <c r="Z634" s="103"/>
      <c r="AA634" s="103"/>
      <c r="AB634" s="103"/>
      <c r="AC634" s="103"/>
      <c r="AD634" s="27"/>
      <c r="AE634" s="27"/>
      <c r="AF634" s="27"/>
      <c r="AG634" s="27"/>
      <c r="AH634" s="27"/>
      <c r="AI634" s="27"/>
    </row>
    <row r="635" spans="5:35" x14ac:dyDescent="0.25">
      <c r="E635" s="36"/>
      <c r="G635" s="36"/>
      <c r="H635" s="36"/>
      <c r="I635" s="36"/>
      <c r="J635" s="36"/>
      <c r="K635" s="103"/>
      <c r="L635" s="103"/>
      <c r="M635" s="103"/>
      <c r="N635" s="103"/>
      <c r="O635" s="103"/>
      <c r="P635" s="103"/>
      <c r="Q635" s="103"/>
      <c r="R635" s="103"/>
      <c r="S635" s="103"/>
      <c r="T635" s="103"/>
      <c r="U635" s="103"/>
      <c r="V635" s="103"/>
      <c r="W635" s="103"/>
      <c r="X635" s="103"/>
      <c r="Y635" s="103"/>
      <c r="Z635" s="103"/>
      <c r="AA635" s="103"/>
      <c r="AB635" s="103"/>
      <c r="AC635" s="103"/>
      <c r="AD635" s="27"/>
      <c r="AE635" s="27"/>
      <c r="AF635" s="27"/>
      <c r="AG635" s="27"/>
      <c r="AH635" s="27"/>
      <c r="AI635" s="27"/>
    </row>
    <row r="636" spans="5:35" x14ac:dyDescent="0.25">
      <c r="E636" s="36"/>
      <c r="G636" s="36"/>
      <c r="H636" s="36"/>
      <c r="I636" s="36"/>
      <c r="J636" s="36"/>
      <c r="K636" s="103"/>
      <c r="L636" s="103"/>
      <c r="M636" s="103"/>
      <c r="N636" s="103"/>
      <c r="O636" s="103"/>
      <c r="P636" s="103"/>
      <c r="Q636" s="103"/>
      <c r="R636" s="103"/>
      <c r="S636" s="103"/>
      <c r="T636" s="103"/>
      <c r="U636" s="103"/>
      <c r="V636" s="103"/>
      <c r="W636" s="103"/>
      <c r="X636" s="103"/>
      <c r="Y636" s="103"/>
      <c r="Z636" s="103"/>
      <c r="AA636" s="103"/>
      <c r="AB636" s="103"/>
      <c r="AC636" s="103"/>
      <c r="AD636" s="27"/>
      <c r="AE636" s="27"/>
      <c r="AF636" s="27"/>
      <c r="AG636" s="27"/>
      <c r="AH636" s="27"/>
      <c r="AI636" s="27"/>
    </row>
    <row r="637" spans="5:35" x14ac:dyDescent="0.25">
      <c r="E637" s="36"/>
      <c r="G637" s="36"/>
      <c r="H637" s="36"/>
      <c r="I637" s="36"/>
      <c r="J637" s="36"/>
      <c r="K637" s="103"/>
      <c r="L637" s="103"/>
      <c r="M637" s="103"/>
      <c r="N637" s="103"/>
      <c r="O637" s="103"/>
      <c r="P637" s="103"/>
      <c r="Q637" s="103"/>
      <c r="R637" s="103"/>
      <c r="S637" s="103"/>
      <c r="T637" s="103"/>
      <c r="U637" s="103"/>
      <c r="V637" s="103"/>
      <c r="W637" s="103"/>
      <c r="X637" s="103"/>
      <c r="Y637" s="103"/>
      <c r="Z637" s="103"/>
      <c r="AA637" s="103"/>
      <c r="AB637" s="103"/>
      <c r="AC637" s="103"/>
      <c r="AD637" s="27"/>
      <c r="AE637" s="27"/>
      <c r="AF637" s="27"/>
      <c r="AG637" s="27"/>
      <c r="AH637" s="27"/>
      <c r="AI637" s="27"/>
    </row>
    <row r="638" spans="5:35" x14ac:dyDescent="0.25">
      <c r="E638" s="36"/>
      <c r="G638" s="36"/>
      <c r="H638" s="36"/>
      <c r="I638" s="36"/>
      <c r="J638" s="36"/>
      <c r="K638" s="103"/>
      <c r="L638" s="103"/>
      <c r="M638" s="103"/>
      <c r="N638" s="103"/>
      <c r="O638" s="103"/>
      <c r="P638" s="103"/>
      <c r="Q638" s="103"/>
      <c r="R638" s="103"/>
      <c r="S638" s="103"/>
      <c r="T638" s="103"/>
      <c r="U638" s="103"/>
      <c r="V638" s="103"/>
      <c r="W638" s="103"/>
      <c r="X638" s="103"/>
      <c r="Y638" s="103"/>
      <c r="Z638" s="103"/>
      <c r="AA638" s="103"/>
      <c r="AB638" s="103"/>
      <c r="AC638" s="103"/>
      <c r="AD638" s="27"/>
      <c r="AE638" s="27"/>
      <c r="AF638" s="27"/>
      <c r="AG638" s="27"/>
      <c r="AH638" s="27"/>
      <c r="AI638" s="27"/>
    </row>
    <row r="639" spans="5:35" x14ac:dyDescent="0.25">
      <c r="E639" s="36"/>
      <c r="G639" s="36"/>
      <c r="H639" s="36"/>
      <c r="I639" s="36"/>
      <c r="J639" s="36"/>
      <c r="K639" s="103"/>
      <c r="L639" s="103"/>
      <c r="M639" s="103"/>
      <c r="N639" s="103"/>
      <c r="O639" s="103"/>
      <c r="P639" s="103"/>
      <c r="Q639" s="103"/>
      <c r="R639" s="103"/>
      <c r="S639" s="103"/>
      <c r="T639" s="103"/>
      <c r="U639" s="103"/>
      <c r="V639" s="103"/>
      <c r="W639" s="103"/>
      <c r="X639" s="103"/>
      <c r="Y639" s="103"/>
      <c r="Z639" s="103"/>
      <c r="AA639" s="103"/>
      <c r="AB639" s="103"/>
      <c r="AC639" s="103"/>
      <c r="AD639" s="27"/>
      <c r="AE639" s="27"/>
      <c r="AF639" s="27"/>
      <c r="AG639" s="27"/>
      <c r="AH639" s="27"/>
      <c r="AI639" s="27"/>
    </row>
    <row r="640" spans="5:35" x14ac:dyDescent="0.25">
      <c r="E640" s="36"/>
      <c r="G640" s="36"/>
      <c r="H640" s="36"/>
      <c r="I640" s="36"/>
      <c r="J640" s="36"/>
      <c r="K640" s="103"/>
      <c r="L640" s="103"/>
      <c r="M640" s="103"/>
      <c r="N640" s="103"/>
      <c r="O640" s="103"/>
      <c r="P640" s="103"/>
      <c r="Q640" s="103"/>
      <c r="R640" s="103"/>
      <c r="S640" s="103"/>
      <c r="T640" s="103"/>
      <c r="U640" s="103"/>
      <c r="V640" s="103"/>
      <c r="W640" s="103"/>
      <c r="X640" s="103"/>
      <c r="Y640" s="103"/>
      <c r="Z640" s="103"/>
      <c r="AA640" s="103"/>
      <c r="AB640" s="103"/>
      <c r="AC640" s="103"/>
      <c r="AD640" s="27"/>
      <c r="AE640" s="27"/>
      <c r="AF640" s="27"/>
      <c r="AG640" s="27"/>
      <c r="AH640" s="27"/>
      <c r="AI640" s="27"/>
    </row>
    <row r="641" spans="5:35" x14ac:dyDescent="0.25">
      <c r="E641" s="36"/>
      <c r="G641" s="36"/>
      <c r="H641" s="36"/>
      <c r="I641" s="36"/>
      <c r="J641" s="36"/>
      <c r="K641" s="103"/>
      <c r="L641" s="103"/>
      <c r="M641" s="103"/>
      <c r="N641" s="103"/>
      <c r="O641" s="103"/>
      <c r="P641" s="103"/>
      <c r="Q641" s="103"/>
      <c r="R641" s="103"/>
      <c r="S641" s="103"/>
      <c r="T641" s="103"/>
      <c r="U641" s="103"/>
      <c r="V641" s="103"/>
      <c r="W641" s="103"/>
      <c r="X641" s="103"/>
      <c r="Y641" s="103"/>
      <c r="Z641" s="103"/>
      <c r="AA641" s="103"/>
      <c r="AB641" s="103"/>
      <c r="AC641" s="103"/>
      <c r="AD641" s="27"/>
      <c r="AE641" s="27"/>
      <c r="AF641" s="27"/>
      <c r="AG641" s="27"/>
      <c r="AH641" s="27"/>
      <c r="AI641" s="27"/>
    </row>
    <row r="642" spans="5:35" x14ac:dyDescent="0.25">
      <c r="E642" s="36"/>
      <c r="G642" s="36"/>
      <c r="H642" s="36"/>
      <c r="I642" s="36"/>
      <c r="J642" s="36"/>
      <c r="K642" s="103"/>
      <c r="L642" s="103"/>
      <c r="M642" s="103"/>
      <c r="N642" s="103"/>
      <c r="O642" s="103"/>
      <c r="P642" s="103"/>
      <c r="Q642" s="103"/>
      <c r="R642" s="103"/>
      <c r="S642" s="103"/>
      <c r="T642" s="103"/>
      <c r="U642" s="103"/>
      <c r="V642" s="103"/>
      <c r="W642" s="103"/>
      <c r="X642" s="103"/>
      <c r="Y642" s="103"/>
      <c r="Z642" s="103"/>
      <c r="AA642" s="103"/>
      <c r="AB642" s="103"/>
      <c r="AC642" s="103"/>
      <c r="AD642" s="27"/>
      <c r="AE642" s="27"/>
      <c r="AF642" s="27"/>
      <c r="AG642" s="27"/>
      <c r="AH642" s="27"/>
      <c r="AI642" s="27"/>
    </row>
    <row r="643" spans="5:35" x14ac:dyDescent="0.25">
      <c r="E643" s="36"/>
      <c r="G643" s="36"/>
      <c r="H643" s="36"/>
      <c r="I643" s="36"/>
      <c r="J643" s="36"/>
      <c r="K643" s="103"/>
      <c r="L643" s="103"/>
      <c r="M643" s="103"/>
      <c r="N643" s="103"/>
      <c r="O643" s="103"/>
      <c r="P643" s="103"/>
      <c r="Q643" s="103"/>
      <c r="R643" s="103"/>
      <c r="S643" s="103"/>
      <c r="T643" s="103"/>
      <c r="U643" s="103"/>
      <c r="V643" s="103"/>
      <c r="W643" s="103"/>
      <c r="X643" s="103"/>
      <c r="Y643" s="103"/>
      <c r="Z643" s="103"/>
      <c r="AA643" s="103"/>
      <c r="AB643" s="103"/>
      <c r="AC643" s="103"/>
      <c r="AD643" s="27"/>
      <c r="AE643" s="27"/>
      <c r="AF643" s="27"/>
      <c r="AG643" s="27"/>
      <c r="AH643" s="27"/>
      <c r="AI643" s="27"/>
    </row>
    <row r="644" spans="5:35" x14ac:dyDescent="0.25">
      <c r="E644" s="36"/>
      <c r="G644" s="36"/>
      <c r="H644" s="36"/>
      <c r="I644" s="36"/>
      <c r="J644" s="36"/>
      <c r="K644" s="103"/>
      <c r="L644" s="103"/>
      <c r="M644" s="103"/>
      <c r="N644" s="103"/>
      <c r="O644" s="103"/>
      <c r="P644" s="103"/>
      <c r="Q644" s="103"/>
      <c r="R644" s="103"/>
      <c r="S644" s="103"/>
      <c r="T644" s="103"/>
      <c r="U644" s="103"/>
      <c r="V644" s="103"/>
      <c r="W644" s="103"/>
      <c r="X644" s="103"/>
      <c r="Y644" s="103"/>
      <c r="Z644" s="103"/>
      <c r="AA644" s="103"/>
      <c r="AB644" s="103"/>
      <c r="AC644" s="103"/>
      <c r="AD644" s="27"/>
      <c r="AE644" s="27"/>
      <c r="AF644" s="27"/>
      <c r="AG644" s="27"/>
      <c r="AH644" s="27"/>
      <c r="AI644" s="27"/>
    </row>
    <row r="645" spans="5:35" x14ac:dyDescent="0.25">
      <c r="E645" s="36"/>
      <c r="G645" s="36"/>
      <c r="H645" s="36"/>
      <c r="I645" s="36"/>
      <c r="J645" s="36"/>
      <c r="K645" s="103"/>
      <c r="L645" s="103"/>
      <c r="M645" s="103"/>
      <c r="N645" s="103"/>
      <c r="O645" s="103"/>
      <c r="P645" s="103"/>
      <c r="Q645" s="103"/>
      <c r="R645" s="103"/>
      <c r="S645" s="103"/>
      <c r="T645" s="103"/>
      <c r="U645" s="103"/>
      <c r="V645" s="103"/>
      <c r="W645" s="103"/>
      <c r="X645" s="103"/>
      <c r="Y645" s="103"/>
      <c r="Z645" s="103"/>
      <c r="AA645" s="103"/>
      <c r="AB645" s="103"/>
      <c r="AC645" s="103"/>
      <c r="AD645" s="27"/>
      <c r="AE645" s="27"/>
      <c r="AF645" s="27"/>
      <c r="AG645" s="27"/>
      <c r="AH645" s="27"/>
      <c r="AI645" s="27"/>
    </row>
    <row r="646" spans="5:35" x14ac:dyDescent="0.25">
      <c r="E646" s="36"/>
      <c r="G646" s="36"/>
      <c r="H646" s="36"/>
      <c r="I646" s="36"/>
      <c r="J646" s="36"/>
      <c r="K646" s="103"/>
      <c r="L646" s="103"/>
      <c r="M646" s="103"/>
      <c r="N646" s="103"/>
      <c r="O646" s="103"/>
      <c r="P646" s="103"/>
      <c r="Q646" s="103"/>
      <c r="R646" s="103"/>
      <c r="S646" s="103"/>
      <c r="T646" s="103"/>
      <c r="U646" s="103"/>
      <c r="V646" s="103"/>
      <c r="W646" s="103"/>
      <c r="X646" s="103"/>
      <c r="Y646" s="103"/>
      <c r="Z646" s="103"/>
      <c r="AA646" s="103"/>
      <c r="AB646" s="103"/>
      <c r="AC646" s="103"/>
      <c r="AD646" s="27"/>
      <c r="AE646" s="27"/>
      <c r="AF646" s="27"/>
      <c r="AG646" s="27"/>
      <c r="AH646" s="27"/>
      <c r="AI646" s="27"/>
    </row>
    <row r="647" spans="5:35" x14ac:dyDescent="0.25">
      <c r="E647" s="36"/>
      <c r="G647" s="36"/>
      <c r="H647" s="36"/>
      <c r="I647" s="36"/>
      <c r="J647" s="36"/>
      <c r="K647" s="103"/>
      <c r="L647" s="103"/>
      <c r="M647" s="103"/>
      <c r="N647" s="103"/>
      <c r="O647" s="103"/>
      <c r="P647" s="103"/>
      <c r="Q647" s="103"/>
      <c r="R647" s="103"/>
      <c r="S647" s="103"/>
      <c r="T647" s="103"/>
      <c r="U647" s="103"/>
      <c r="V647" s="103"/>
      <c r="W647" s="103"/>
      <c r="X647" s="103"/>
      <c r="Y647" s="103"/>
      <c r="Z647" s="103"/>
      <c r="AA647" s="103"/>
      <c r="AB647" s="103"/>
      <c r="AC647" s="103"/>
      <c r="AD647" s="27"/>
      <c r="AE647" s="27"/>
      <c r="AF647" s="27"/>
      <c r="AG647" s="27"/>
      <c r="AH647" s="27"/>
      <c r="AI647" s="27"/>
    </row>
    <row r="648" spans="5:35" x14ac:dyDescent="0.25">
      <c r="E648" s="36"/>
      <c r="G648" s="36"/>
      <c r="H648" s="36"/>
      <c r="I648" s="36"/>
      <c r="J648" s="36"/>
      <c r="K648" s="103"/>
      <c r="L648" s="103"/>
      <c r="M648" s="103"/>
      <c r="N648" s="103"/>
      <c r="O648" s="103"/>
      <c r="P648" s="103"/>
      <c r="Q648" s="103"/>
      <c r="R648" s="103"/>
      <c r="S648" s="103"/>
      <c r="T648" s="103"/>
      <c r="U648" s="103"/>
      <c r="V648" s="103"/>
      <c r="W648" s="103"/>
      <c r="X648" s="103"/>
      <c r="Y648" s="103"/>
      <c r="Z648" s="103"/>
      <c r="AA648" s="103"/>
      <c r="AB648" s="103"/>
      <c r="AC648" s="103"/>
      <c r="AD648" s="27"/>
      <c r="AE648" s="27"/>
      <c r="AF648" s="27"/>
      <c r="AG648" s="27"/>
      <c r="AH648" s="27"/>
      <c r="AI648" s="27"/>
    </row>
    <row r="649" spans="5:35" x14ac:dyDescent="0.25">
      <c r="E649" s="36"/>
      <c r="G649" s="36"/>
      <c r="H649" s="36"/>
      <c r="I649" s="36"/>
      <c r="J649" s="36"/>
      <c r="K649" s="103"/>
      <c r="L649" s="103"/>
      <c r="M649" s="103"/>
      <c r="N649" s="103"/>
      <c r="O649" s="103"/>
      <c r="P649" s="103"/>
      <c r="Q649" s="103"/>
      <c r="R649" s="103"/>
      <c r="S649" s="103"/>
      <c r="T649" s="103"/>
      <c r="U649" s="103"/>
      <c r="V649" s="103"/>
      <c r="W649" s="103"/>
      <c r="X649" s="103"/>
      <c r="Y649" s="103"/>
      <c r="Z649" s="103"/>
      <c r="AA649" s="103"/>
      <c r="AB649" s="103"/>
      <c r="AC649" s="103"/>
      <c r="AD649" s="27"/>
      <c r="AE649" s="27"/>
      <c r="AF649" s="27"/>
      <c r="AG649" s="27"/>
      <c r="AH649" s="27"/>
      <c r="AI649" s="27"/>
    </row>
    <row r="650" spans="5:35" x14ac:dyDescent="0.25">
      <c r="E650" s="36"/>
      <c r="G650" s="36"/>
      <c r="H650" s="36"/>
      <c r="I650" s="36"/>
      <c r="J650" s="36"/>
      <c r="K650" s="103"/>
      <c r="L650" s="103"/>
      <c r="M650" s="103"/>
      <c r="N650" s="103"/>
      <c r="O650" s="103"/>
      <c r="P650" s="103"/>
      <c r="Q650" s="103"/>
      <c r="R650" s="103"/>
      <c r="S650" s="103"/>
      <c r="T650" s="103"/>
      <c r="U650" s="103"/>
      <c r="V650" s="103"/>
      <c r="W650" s="103"/>
      <c r="X650" s="103"/>
      <c r="Y650" s="103"/>
      <c r="Z650" s="103"/>
      <c r="AA650" s="103"/>
      <c r="AB650" s="103"/>
      <c r="AC650" s="103"/>
      <c r="AD650" s="27"/>
      <c r="AE650" s="27"/>
      <c r="AF650" s="27"/>
      <c r="AG650" s="27"/>
      <c r="AH650" s="27"/>
      <c r="AI650" s="27"/>
    </row>
    <row r="651" spans="5:35" x14ac:dyDescent="0.25">
      <c r="E651" s="36"/>
      <c r="G651" s="36"/>
      <c r="H651" s="36"/>
      <c r="I651" s="36"/>
      <c r="J651" s="36"/>
      <c r="K651" s="103"/>
      <c r="L651" s="103"/>
      <c r="M651" s="103"/>
      <c r="N651" s="103"/>
      <c r="O651" s="103"/>
      <c r="P651" s="103"/>
      <c r="Q651" s="103"/>
      <c r="R651" s="103"/>
      <c r="S651" s="103"/>
      <c r="T651" s="103"/>
      <c r="U651" s="103"/>
      <c r="V651" s="103"/>
      <c r="W651" s="103"/>
      <c r="X651" s="103"/>
      <c r="Y651" s="103"/>
      <c r="Z651" s="103"/>
      <c r="AA651" s="103"/>
      <c r="AB651" s="103"/>
      <c r="AC651" s="103"/>
      <c r="AD651" s="27"/>
      <c r="AE651" s="27"/>
      <c r="AF651" s="27"/>
      <c r="AG651" s="27"/>
      <c r="AH651" s="27"/>
      <c r="AI651" s="27"/>
    </row>
    <row r="652" spans="5:35" x14ac:dyDescent="0.25">
      <c r="E652" s="36"/>
      <c r="G652" s="36"/>
      <c r="H652" s="36"/>
      <c r="I652" s="36"/>
      <c r="J652" s="36"/>
      <c r="K652" s="103"/>
      <c r="L652" s="103"/>
      <c r="M652" s="103"/>
      <c r="N652" s="103"/>
      <c r="O652" s="103"/>
      <c r="P652" s="103"/>
      <c r="Q652" s="103"/>
      <c r="R652" s="103"/>
      <c r="S652" s="103"/>
      <c r="T652" s="103"/>
      <c r="U652" s="103"/>
      <c r="V652" s="103"/>
      <c r="W652" s="103"/>
      <c r="X652" s="103"/>
      <c r="Y652" s="103"/>
      <c r="Z652" s="103"/>
      <c r="AA652" s="103"/>
      <c r="AB652" s="103"/>
      <c r="AC652" s="103"/>
      <c r="AD652" s="27"/>
      <c r="AE652" s="27"/>
      <c r="AF652" s="27"/>
      <c r="AG652" s="27"/>
      <c r="AH652" s="27"/>
      <c r="AI652" s="27"/>
    </row>
    <row r="653" spans="5:35" x14ac:dyDescent="0.25">
      <c r="E653" s="36"/>
      <c r="G653" s="36"/>
      <c r="H653" s="36"/>
      <c r="I653" s="36"/>
      <c r="J653" s="36"/>
      <c r="K653" s="103"/>
      <c r="L653" s="103"/>
      <c r="M653" s="103"/>
      <c r="N653" s="103"/>
      <c r="O653" s="103"/>
      <c r="P653" s="103"/>
      <c r="Q653" s="103"/>
      <c r="R653" s="103"/>
      <c r="S653" s="103"/>
      <c r="T653" s="103"/>
      <c r="U653" s="103"/>
      <c r="V653" s="103"/>
      <c r="W653" s="103"/>
      <c r="X653" s="103"/>
      <c r="Y653" s="103"/>
      <c r="Z653" s="103"/>
      <c r="AA653" s="103"/>
      <c r="AB653" s="103"/>
      <c r="AC653" s="103"/>
      <c r="AD653" s="27"/>
      <c r="AE653" s="27"/>
      <c r="AF653" s="27"/>
      <c r="AG653" s="27"/>
      <c r="AH653" s="27"/>
      <c r="AI653" s="27"/>
    </row>
    <row r="654" spans="5:35" x14ac:dyDescent="0.25">
      <c r="E654" s="36"/>
      <c r="G654" s="36"/>
      <c r="H654" s="36"/>
      <c r="I654" s="36"/>
      <c r="J654" s="36"/>
      <c r="K654" s="103"/>
      <c r="L654" s="103"/>
      <c r="M654" s="103"/>
      <c r="N654" s="103"/>
      <c r="O654" s="103"/>
      <c r="P654" s="103"/>
      <c r="Q654" s="103"/>
      <c r="R654" s="103"/>
      <c r="S654" s="103"/>
      <c r="T654" s="103"/>
      <c r="U654" s="103"/>
      <c r="V654" s="103"/>
      <c r="W654" s="103"/>
      <c r="X654" s="103"/>
      <c r="Y654" s="103"/>
      <c r="Z654" s="103"/>
      <c r="AA654" s="103"/>
      <c r="AB654" s="103"/>
      <c r="AC654" s="103"/>
      <c r="AD654" s="27"/>
      <c r="AE654" s="27"/>
      <c r="AF654" s="27"/>
      <c r="AG654" s="27"/>
      <c r="AH654" s="27"/>
      <c r="AI654" s="27"/>
    </row>
    <row r="655" spans="5:35" x14ac:dyDescent="0.25">
      <c r="E655" s="36"/>
      <c r="G655" s="36"/>
      <c r="H655" s="36"/>
      <c r="I655" s="36"/>
      <c r="J655" s="36"/>
      <c r="K655" s="103"/>
      <c r="L655" s="103"/>
      <c r="M655" s="103"/>
      <c r="N655" s="103"/>
      <c r="O655" s="103"/>
      <c r="P655" s="103"/>
      <c r="Q655" s="103"/>
      <c r="R655" s="103"/>
      <c r="S655" s="103"/>
      <c r="T655" s="103"/>
      <c r="U655" s="103"/>
      <c r="V655" s="103"/>
      <c r="W655" s="103"/>
      <c r="X655" s="103"/>
      <c r="Y655" s="103"/>
      <c r="Z655" s="103"/>
      <c r="AA655" s="103"/>
      <c r="AB655" s="103"/>
      <c r="AC655" s="103"/>
      <c r="AD655" s="27"/>
      <c r="AE655" s="27"/>
      <c r="AF655" s="27"/>
      <c r="AG655" s="27"/>
      <c r="AH655" s="27"/>
      <c r="AI655" s="27"/>
    </row>
    <row r="656" spans="5:35" x14ac:dyDescent="0.25">
      <c r="E656" s="36"/>
      <c r="G656" s="36"/>
      <c r="H656" s="36"/>
      <c r="I656" s="36"/>
      <c r="J656" s="36"/>
      <c r="K656" s="103"/>
      <c r="L656" s="103"/>
      <c r="M656" s="103"/>
      <c r="N656" s="103"/>
      <c r="O656" s="103"/>
      <c r="P656" s="103"/>
      <c r="Q656" s="103"/>
      <c r="R656" s="103"/>
      <c r="S656" s="103"/>
      <c r="T656" s="103"/>
      <c r="U656" s="103"/>
      <c r="V656" s="103"/>
      <c r="W656" s="103"/>
      <c r="X656" s="103"/>
      <c r="Y656" s="103"/>
      <c r="Z656" s="103"/>
      <c r="AA656" s="103"/>
      <c r="AB656" s="103"/>
      <c r="AC656" s="103"/>
      <c r="AD656" s="27"/>
      <c r="AE656" s="27"/>
      <c r="AF656" s="27"/>
      <c r="AG656" s="27"/>
      <c r="AH656" s="27"/>
      <c r="AI656" s="27"/>
    </row>
    <row r="657" spans="5:35" x14ac:dyDescent="0.25">
      <c r="E657" s="36"/>
      <c r="G657" s="36"/>
      <c r="H657" s="36"/>
      <c r="I657" s="36"/>
      <c r="J657" s="36"/>
      <c r="K657" s="103"/>
      <c r="L657" s="103"/>
      <c r="M657" s="103"/>
      <c r="N657" s="103"/>
      <c r="O657" s="103"/>
      <c r="P657" s="103"/>
      <c r="Q657" s="103"/>
      <c r="R657" s="103"/>
      <c r="S657" s="103"/>
      <c r="T657" s="103"/>
      <c r="U657" s="103"/>
      <c r="V657" s="103"/>
      <c r="W657" s="103"/>
      <c r="X657" s="103"/>
      <c r="Y657" s="103"/>
      <c r="Z657" s="103"/>
      <c r="AA657" s="103"/>
      <c r="AB657" s="103"/>
      <c r="AC657" s="103"/>
      <c r="AD657" s="27"/>
      <c r="AE657" s="27"/>
      <c r="AF657" s="27"/>
      <c r="AG657" s="27"/>
      <c r="AH657" s="27"/>
      <c r="AI657" s="27"/>
    </row>
    <row r="658" spans="5:35" x14ac:dyDescent="0.25">
      <c r="E658" s="36"/>
      <c r="G658" s="36"/>
      <c r="H658" s="36"/>
      <c r="I658" s="36"/>
      <c r="J658" s="36"/>
      <c r="K658" s="103"/>
      <c r="L658" s="103"/>
      <c r="M658" s="103"/>
      <c r="N658" s="103"/>
      <c r="O658" s="103"/>
      <c r="P658" s="103"/>
      <c r="Q658" s="103"/>
      <c r="R658" s="103"/>
      <c r="S658" s="103"/>
      <c r="T658" s="103"/>
      <c r="U658" s="103"/>
      <c r="V658" s="103"/>
      <c r="W658" s="103"/>
      <c r="X658" s="103"/>
      <c r="Y658" s="103"/>
      <c r="Z658" s="103"/>
      <c r="AA658" s="103"/>
      <c r="AB658" s="103"/>
      <c r="AC658" s="103"/>
      <c r="AD658" s="27"/>
      <c r="AE658" s="27"/>
      <c r="AF658" s="27"/>
      <c r="AG658" s="27"/>
      <c r="AH658" s="27"/>
      <c r="AI658" s="27"/>
    </row>
    <row r="659" spans="5:35" x14ac:dyDescent="0.25">
      <c r="E659" s="36"/>
      <c r="G659" s="36"/>
      <c r="H659" s="36"/>
      <c r="I659" s="36"/>
      <c r="J659" s="36"/>
      <c r="K659" s="103"/>
      <c r="L659" s="103"/>
      <c r="M659" s="103"/>
      <c r="N659" s="103"/>
      <c r="O659" s="103"/>
      <c r="P659" s="103"/>
      <c r="Q659" s="103"/>
      <c r="R659" s="103"/>
      <c r="S659" s="103"/>
      <c r="T659" s="103"/>
      <c r="U659" s="103"/>
      <c r="V659" s="103"/>
      <c r="W659" s="103"/>
      <c r="X659" s="103"/>
      <c r="Y659" s="103"/>
      <c r="Z659" s="103"/>
      <c r="AA659" s="103"/>
      <c r="AB659" s="103"/>
      <c r="AC659" s="103"/>
      <c r="AD659" s="27"/>
      <c r="AE659" s="27"/>
      <c r="AF659" s="27"/>
      <c r="AG659" s="27"/>
      <c r="AH659" s="27"/>
      <c r="AI659" s="27"/>
    </row>
    <row r="660" spans="5:35" x14ac:dyDescent="0.25">
      <c r="E660" s="36"/>
      <c r="G660" s="36"/>
      <c r="H660" s="36"/>
      <c r="I660" s="36"/>
      <c r="J660" s="36"/>
      <c r="K660" s="103"/>
      <c r="L660" s="103"/>
      <c r="M660" s="103"/>
      <c r="N660" s="103"/>
      <c r="O660" s="103"/>
      <c r="P660" s="103"/>
      <c r="Q660" s="103"/>
      <c r="R660" s="103"/>
      <c r="S660" s="103"/>
      <c r="T660" s="103"/>
      <c r="U660" s="103"/>
      <c r="V660" s="103"/>
      <c r="W660" s="103"/>
      <c r="X660" s="103"/>
      <c r="Y660" s="103"/>
      <c r="Z660" s="103"/>
      <c r="AA660" s="103"/>
      <c r="AB660" s="103"/>
      <c r="AC660" s="103"/>
      <c r="AD660" s="27"/>
      <c r="AE660" s="27"/>
      <c r="AF660" s="27"/>
      <c r="AG660" s="27"/>
      <c r="AH660" s="27"/>
      <c r="AI660" s="27"/>
    </row>
    <row r="661" spans="5:35" x14ac:dyDescent="0.25">
      <c r="E661" s="36"/>
      <c r="G661" s="36"/>
      <c r="H661" s="36"/>
      <c r="I661" s="36"/>
      <c r="J661" s="36"/>
      <c r="K661" s="103"/>
      <c r="L661" s="103"/>
      <c r="M661" s="103"/>
      <c r="N661" s="103"/>
      <c r="O661" s="103"/>
      <c r="P661" s="103"/>
      <c r="Q661" s="103"/>
      <c r="R661" s="103"/>
      <c r="S661" s="103"/>
      <c r="T661" s="103"/>
      <c r="U661" s="103"/>
      <c r="V661" s="103"/>
      <c r="W661" s="103"/>
      <c r="X661" s="103"/>
      <c r="Y661" s="103"/>
      <c r="Z661" s="103"/>
      <c r="AA661" s="103"/>
      <c r="AB661" s="103"/>
      <c r="AC661" s="103"/>
      <c r="AD661" s="27"/>
      <c r="AE661" s="27"/>
      <c r="AF661" s="27"/>
      <c r="AG661" s="27"/>
      <c r="AH661" s="27"/>
      <c r="AI661" s="27"/>
    </row>
    <row r="662" spans="5:35" x14ac:dyDescent="0.25">
      <c r="E662" s="36"/>
      <c r="G662" s="36"/>
      <c r="H662" s="36"/>
      <c r="I662" s="36"/>
      <c r="J662" s="36"/>
      <c r="K662" s="103"/>
      <c r="L662" s="103"/>
      <c r="M662" s="103"/>
      <c r="N662" s="103"/>
      <c r="O662" s="103"/>
      <c r="P662" s="103"/>
      <c r="Q662" s="103"/>
      <c r="R662" s="103"/>
      <c r="S662" s="103"/>
      <c r="T662" s="103"/>
      <c r="U662" s="103"/>
      <c r="V662" s="103"/>
      <c r="W662" s="103"/>
      <c r="X662" s="103"/>
      <c r="Y662" s="103"/>
      <c r="Z662" s="103"/>
      <c r="AA662" s="103"/>
      <c r="AB662" s="103"/>
      <c r="AC662" s="103"/>
      <c r="AD662" s="27"/>
      <c r="AE662" s="27"/>
      <c r="AF662" s="27"/>
      <c r="AG662" s="27"/>
      <c r="AH662" s="27"/>
      <c r="AI662" s="27"/>
    </row>
    <row r="663" spans="5:35" x14ac:dyDescent="0.25">
      <c r="E663" s="36"/>
      <c r="G663" s="36"/>
      <c r="H663" s="36"/>
      <c r="I663" s="36"/>
      <c r="J663" s="36"/>
      <c r="K663" s="103"/>
      <c r="L663" s="103"/>
      <c r="M663" s="103"/>
      <c r="N663" s="103"/>
      <c r="O663" s="103"/>
      <c r="P663" s="103"/>
      <c r="Q663" s="103"/>
      <c r="R663" s="103"/>
      <c r="S663" s="103"/>
      <c r="T663" s="103"/>
      <c r="U663" s="103"/>
      <c r="V663" s="103"/>
      <c r="W663" s="103"/>
      <c r="X663" s="103"/>
      <c r="Y663" s="103"/>
      <c r="Z663" s="103"/>
      <c r="AA663" s="103"/>
      <c r="AB663" s="103"/>
      <c r="AC663" s="103"/>
      <c r="AD663" s="27"/>
      <c r="AE663" s="27"/>
      <c r="AF663" s="27"/>
      <c r="AG663" s="27"/>
      <c r="AH663" s="27"/>
      <c r="AI663" s="27"/>
    </row>
    <row r="664" spans="5:35" x14ac:dyDescent="0.25">
      <c r="E664" s="36"/>
      <c r="G664" s="36"/>
      <c r="H664" s="36"/>
      <c r="I664" s="36"/>
      <c r="J664" s="36"/>
      <c r="K664" s="103"/>
      <c r="L664" s="103"/>
      <c r="M664" s="103"/>
      <c r="N664" s="103"/>
      <c r="O664" s="103"/>
      <c r="P664" s="103"/>
      <c r="Q664" s="103"/>
      <c r="R664" s="103"/>
      <c r="S664" s="103"/>
      <c r="T664" s="103"/>
      <c r="U664" s="103"/>
      <c r="V664" s="103"/>
      <c r="W664" s="103"/>
      <c r="X664" s="103"/>
      <c r="Y664" s="103"/>
      <c r="Z664" s="103"/>
      <c r="AA664" s="103"/>
      <c r="AB664" s="103"/>
      <c r="AC664" s="103"/>
      <c r="AD664" s="27"/>
      <c r="AE664" s="27"/>
      <c r="AF664" s="27"/>
      <c r="AG664" s="27"/>
      <c r="AH664" s="27"/>
      <c r="AI664" s="27"/>
    </row>
    <row r="665" spans="5:35" x14ac:dyDescent="0.25">
      <c r="E665" s="36"/>
      <c r="G665" s="36"/>
      <c r="H665" s="36"/>
      <c r="I665" s="36"/>
      <c r="J665" s="36"/>
      <c r="K665" s="103"/>
      <c r="L665" s="103"/>
      <c r="M665" s="103"/>
      <c r="N665" s="103"/>
      <c r="O665" s="103"/>
      <c r="P665" s="103"/>
      <c r="Q665" s="103"/>
      <c r="R665" s="103"/>
      <c r="S665" s="103"/>
      <c r="T665" s="103"/>
      <c r="U665" s="103"/>
      <c r="V665" s="103"/>
      <c r="W665" s="103"/>
      <c r="X665" s="103"/>
      <c r="Y665" s="103"/>
      <c r="Z665" s="103"/>
      <c r="AA665" s="103"/>
      <c r="AB665" s="103"/>
      <c r="AC665" s="103"/>
      <c r="AD665" s="27"/>
      <c r="AE665" s="27"/>
      <c r="AF665" s="27"/>
      <c r="AG665" s="27"/>
      <c r="AH665" s="27"/>
      <c r="AI665" s="27"/>
    </row>
    <row r="666" spans="5:35" x14ac:dyDescent="0.25">
      <c r="E666" s="36"/>
      <c r="G666" s="36"/>
      <c r="H666" s="36"/>
      <c r="I666" s="36"/>
      <c r="J666" s="36"/>
      <c r="K666" s="103"/>
      <c r="L666" s="103"/>
      <c r="M666" s="103"/>
      <c r="N666" s="103"/>
      <c r="O666" s="103"/>
      <c r="P666" s="103"/>
      <c r="Q666" s="103"/>
      <c r="R666" s="103"/>
      <c r="S666" s="103"/>
      <c r="T666" s="103"/>
      <c r="U666" s="103"/>
      <c r="V666" s="103"/>
      <c r="W666" s="103"/>
      <c r="X666" s="103"/>
      <c r="Y666" s="103"/>
      <c r="Z666" s="103"/>
      <c r="AA666" s="103"/>
      <c r="AB666" s="103"/>
      <c r="AC666" s="103"/>
      <c r="AD666" s="27"/>
      <c r="AE666" s="27"/>
      <c r="AF666" s="27"/>
      <c r="AG666" s="27"/>
      <c r="AH666" s="27"/>
      <c r="AI666" s="27"/>
    </row>
    <row r="667" spans="5:35" x14ac:dyDescent="0.25">
      <c r="E667" s="36"/>
      <c r="G667" s="36"/>
      <c r="H667" s="36"/>
      <c r="I667" s="36"/>
      <c r="J667" s="36"/>
      <c r="K667" s="103"/>
      <c r="L667" s="103"/>
      <c r="M667" s="103"/>
      <c r="N667" s="103"/>
      <c r="O667" s="103"/>
      <c r="P667" s="103"/>
      <c r="Q667" s="103"/>
      <c r="R667" s="103"/>
      <c r="S667" s="103"/>
      <c r="T667" s="103"/>
      <c r="U667" s="103"/>
      <c r="V667" s="103"/>
      <c r="W667" s="103"/>
      <c r="X667" s="103"/>
      <c r="Y667" s="103"/>
      <c r="Z667" s="103"/>
      <c r="AA667" s="103"/>
      <c r="AB667" s="103"/>
      <c r="AC667" s="103"/>
      <c r="AD667" s="27"/>
      <c r="AE667" s="27"/>
      <c r="AF667" s="27"/>
      <c r="AG667" s="27"/>
      <c r="AH667" s="27"/>
      <c r="AI667" s="27"/>
    </row>
    <row r="668" spans="5:35" x14ac:dyDescent="0.25">
      <c r="E668" s="36"/>
      <c r="G668" s="36"/>
      <c r="H668" s="36"/>
      <c r="I668" s="36"/>
      <c r="J668" s="36"/>
      <c r="K668" s="103"/>
      <c r="L668" s="103"/>
      <c r="M668" s="103"/>
      <c r="N668" s="103"/>
      <c r="O668" s="103"/>
      <c r="P668" s="103"/>
      <c r="Q668" s="103"/>
      <c r="R668" s="103"/>
      <c r="S668" s="103"/>
      <c r="T668" s="103"/>
      <c r="U668" s="103"/>
      <c r="V668" s="103"/>
      <c r="W668" s="103"/>
      <c r="X668" s="103"/>
      <c r="Y668" s="103"/>
      <c r="Z668" s="103"/>
      <c r="AA668" s="103"/>
      <c r="AB668" s="103"/>
      <c r="AC668" s="103"/>
      <c r="AD668" s="27"/>
      <c r="AE668" s="27"/>
      <c r="AF668" s="27"/>
      <c r="AG668" s="27"/>
      <c r="AH668" s="27"/>
      <c r="AI668" s="27"/>
    </row>
    <row r="669" spans="5:35" x14ac:dyDescent="0.25">
      <c r="E669" s="36"/>
      <c r="G669" s="36"/>
      <c r="H669" s="36"/>
      <c r="I669" s="36"/>
      <c r="J669" s="36"/>
      <c r="K669" s="103"/>
      <c r="L669" s="103"/>
      <c r="M669" s="103"/>
      <c r="N669" s="103"/>
      <c r="O669" s="103"/>
      <c r="P669" s="103"/>
      <c r="Q669" s="103"/>
      <c r="R669" s="103"/>
      <c r="S669" s="103"/>
      <c r="T669" s="103"/>
      <c r="U669" s="103"/>
      <c r="V669" s="103"/>
      <c r="W669" s="103"/>
      <c r="X669" s="103"/>
      <c r="Y669" s="103"/>
      <c r="Z669" s="103"/>
      <c r="AA669" s="103"/>
      <c r="AB669" s="103"/>
      <c r="AC669" s="103"/>
      <c r="AD669" s="27"/>
      <c r="AE669" s="27"/>
      <c r="AF669" s="27"/>
      <c r="AG669" s="27"/>
      <c r="AH669" s="27"/>
      <c r="AI669" s="27"/>
    </row>
    <row r="670" spans="5:35" x14ac:dyDescent="0.25">
      <c r="E670" s="36"/>
      <c r="G670" s="36"/>
      <c r="H670" s="36"/>
      <c r="I670" s="36"/>
      <c r="J670" s="36"/>
      <c r="K670" s="103"/>
      <c r="L670" s="103"/>
      <c r="M670" s="103"/>
      <c r="N670" s="103"/>
      <c r="O670" s="103"/>
      <c r="P670" s="103"/>
      <c r="Q670" s="103"/>
      <c r="R670" s="103"/>
      <c r="S670" s="103"/>
      <c r="T670" s="103"/>
      <c r="U670" s="103"/>
      <c r="V670" s="103"/>
      <c r="W670" s="103"/>
      <c r="X670" s="103"/>
      <c r="Y670" s="103"/>
      <c r="Z670" s="103"/>
      <c r="AA670" s="103"/>
      <c r="AB670" s="103"/>
      <c r="AC670" s="103"/>
      <c r="AD670" s="27"/>
      <c r="AE670" s="27"/>
      <c r="AF670" s="27"/>
      <c r="AG670" s="27"/>
      <c r="AH670" s="27"/>
      <c r="AI670" s="27"/>
    </row>
  </sheetData>
  <conditionalFormatting sqref="E5 R5:S5 O5 G5:M5 U5:AD5">
    <cfRule type="cellIs" dxfId="59" priority="25" operator="notEqual">
      <formula>0</formula>
    </cfRule>
    <cfRule type="cellIs" dxfId="58" priority="26" operator="equal">
      <formula>0</formula>
    </cfRule>
  </conditionalFormatting>
  <conditionalFormatting sqref="F5">
    <cfRule type="cellIs" dxfId="57" priority="15" operator="notEqual">
      <formula>0</formula>
    </cfRule>
    <cfRule type="cellIs" dxfId="56" priority="16" operator="equal">
      <formula>0</formula>
    </cfRule>
  </conditionalFormatting>
  <conditionalFormatting sqref="Q5">
    <cfRule type="cellIs" dxfId="55" priority="9" operator="notEqual">
      <formula>0</formula>
    </cfRule>
    <cfRule type="cellIs" dxfId="54" priority="10" operator="equal">
      <formula>0</formula>
    </cfRule>
  </conditionalFormatting>
  <conditionalFormatting sqref="A4">
    <cfRule type="cellIs" dxfId="53" priority="7" operator="notEqual">
      <formula>0</formula>
    </cfRule>
    <cfRule type="cellIs" dxfId="52" priority="8" operator="equal">
      <formula>0</formula>
    </cfRule>
  </conditionalFormatting>
  <conditionalFormatting sqref="N5">
    <cfRule type="cellIs" dxfId="51" priority="5" operator="notEqual">
      <formula>0</formula>
    </cfRule>
    <cfRule type="cellIs" dxfId="50" priority="6" operator="equal">
      <formula>0</formula>
    </cfRule>
  </conditionalFormatting>
  <conditionalFormatting sqref="T5">
    <cfRule type="cellIs" dxfId="49" priority="3" operator="notEqual">
      <formula>0</formula>
    </cfRule>
    <cfRule type="cellIs" dxfId="48" priority="4" operator="equal">
      <formula>0</formula>
    </cfRule>
  </conditionalFormatting>
  <conditionalFormatting sqref="P5">
    <cfRule type="cellIs" dxfId="47" priority="1" operator="notEqual">
      <formula>0</formula>
    </cfRule>
    <cfRule type="cellIs" dxfId="46" priority="2" operator="equal">
      <formula>0</formula>
    </cfRule>
  </conditionalFormatting>
  <pageMargins left="0.75" right="0.75" top="1" bottom="1" header="0.5" footer="0.5"/>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46"/>
  <sheetViews>
    <sheetView zoomScaleNormal="100" workbookViewId="0">
      <selection activeCell="E13" sqref="E13"/>
    </sheetView>
  </sheetViews>
  <sheetFormatPr defaultColWidth="9.140625" defaultRowHeight="12.75" x14ac:dyDescent="0.2"/>
  <cols>
    <col min="1" max="1" width="2.85546875" style="638" bestFit="1" customWidth="1"/>
    <col min="2" max="2" width="19" style="680" bestFit="1" customWidth="1"/>
    <col min="3" max="3" width="6.7109375" style="665" customWidth="1"/>
    <col min="4" max="4" width="67.42578125" style="665" customWidth="1"/>
    <col min="5" max="5" width="9.28515625" style="665" customWidth="1"/>
    <col min="6" max="6" width="14.7109375" style="665" bestFit="1" customWidth="1"/>
    <col min="7" max="7" width="3" style="665" customWidth="1"/>
    <col min="8" max="8" width="14.5703125" style="637" bestFit="1" customWidth="1"/>
    <col min="9" max="9" width="38" style="638" customWidth="1"/>
    <col min="10" max="16384" width="9.140625" style="638"/>
  </cols>
  <sheetData>
    <row r="2" spans="2:9" x14ac:dyDescent="0.2">
      <c r="B2" s="631" t="s">
        <v>3007</v>
      </c>
      <c r="C2" s="632" t="s">
        <v>396</v>
      </c>
      <c r="D2" s="633"/>
      <c r="E2" s="634"/>
      <c r="F2" s="635" t="s">
        <v>398</v>
      </c>
      <c r="G2" s="636"/>
    </row>
    <row r="3" spans="2:9" x14ac:dyDescent="0.2">
      <c r="B3" s="639"/>
      <c r="C3" s="636"/>
      <c r="D3" s="636"/>
      <c r="E3" s="636"/>
      <c r="F3" s="640"/>
      <c r="G3" s="636"/>
    </row>
    <row r="4" spans="2:9" x14ac:dyDescent="0.2">
      <c r="B4" s="641">
        <v>10100001</v>
      </c>
      <c r="C4" s="636" t="s">
        <v>3008</v>
      </c>
      <c r="D4" s="636"/>
      <c r="E4" s="636"/>
      <c r="F4" s="642">
        <v>0</v>
      </c>
      <c r="G4" s="636"/>
      <c r="H4" s="643"/>
    </row>
    <row r="5" spans="2:9" x14ac:dyDescent="0.2">
      <c r="B5" s="641">
        <v>10100501</v>
      </c>
      <c r="C5" s="644" t="s">
        <v>111</v>
      </c>
      <c r="D5" s="636"/>
      <c r="E5" s="636"/>
      <c r="F5" s="737">
        <v>9812513584</v>
      </c>
      <c r="G5" s="645"/>
      <c r="H5" s="643"/>
    </row>
    <row r="6" spans="2:9" x14ac:dyDescent="0.2">
      <c r="B6" s="641" t="s">
        <v>434</v>
      </c>
      <c r="C6" s="636" t="s">
        <v>3009</v>
      </c>
      <c r="D6" s="636"/>
      <c r="E6" s="636"/>
      <c r="F6" s="737">
        <v>0</v>
      </c>
      <c r="G6" s="645"/>
      <c r="H6" s="643"/>
    </row>
    <row r="7" spans="2:9" x14ac:dyDescent="0.2">
      <c r="B7" s="641">
        <v>10100601</v>
      </c>
      <c r="C7" s="644" t="s">
        <v>3006</v>
      </c>
      <c r="D7" s="636"/>
      <c r="E7" s="636"/>
      <c r="F7" s="737">
        <v>1449388</v>
      </c>
      <c r="G7" s="645"/>
      <c r="H7" s="646"/>
      <c r="I7" s="647"/>
    </row>
    <row r="8" spans="2:9" x14ac:dyDescent="0.2">
      <c r="B8" s="641">
        <v>10100651</v>
      </c>
      <c r="C8" s="648" t="s">
        <v>384</v>
      </c>
      <c r="D8" s="636"/>
      <c r="E8" s="649"/>
      <c r="F8" s="737">
        <v>128755392</v>
      </c>
      <c r="G8" s="647"/>
      <c r="H8" s="646"/>
      <c r="I8" s="647"/>
    </row>
    <row r="9" spans="2:9" x14ac:dyDescent="0.2">
      <c r="B9" s="641">
        <v>10100661</v>
      </c>
      <c r="C9" s="648" t="s">
        <v>385</v>
      </c>
      <c r="D9" s="636"/>
      <c r="E9" s="649"/>
      <c r="F9" s="737">
        <v>-128755392</v>
      </c>
      <c r="G9" s="647"/>
      <c r="H9" s="646"/>
      <c r="I9" s="647"/>
    </row>
    <row r="10" spans="2:9" x14ac:dyDescent="0.2">
      <c r="B10" s="641">
        <v>10191001</v>
      </c>
      <c r="C10" s="636" t="s">
        <v>3010</v>
      </c>
      <c r="D10" s="636"/>
      <c r="E10" s="636"/>
      <c r="F10" s="737">
        <v>0</v>
      </c>
      <c r="G10" s="645"/>
      <c r="H10" s="646"/>
      <c r="I10" s="647"/>
    </row>
    <row r="11" spans="2:9" x14ac:dyDescent="0.2">
      <c r="B11" s="641">
        <v>10200001</v>
      </c>
      <c r="C11" s="636" t="s">
        <v>3011</v>
      </c>
      <c r="D11" s="636"/>
      <c r="E11" s="636"/>
      <c r="F11" s="737">
        <v>0</v>
      </c>
      <c r="G11" s="645"/>
      <c r="H11" s="646"/>
    </row>
    <row r="12" spans="2:9" x14ac:dyDescent="0.2">
      <c r="B12" s="641">
        <v>10200501</v>
      </c>
      <c r="C12" s="636" t="s">
        <v>3012</v>
      </c>
      <c r="D12" s="636"/>
      <c r="E12" s="636"/>
      <c r="F12" s="737">
        <v>0</v>
      </c>
      <c r="G12" s="645"/>
      <c r="H12" s="646"/>
    </row>
    <row r="13" spans="2:9" x14ac:dyDescent="0.2">
      <c r="B13" s="641">
        <v>10500001</v>
      </c>
      <c r="C13" s="636" t="s">
        <v>3013</v>
      </c>
      <c r="D13" s="636"/>
      <c r="E13" s="636"/>
      <c r="F13" s="737">
        <v>0</v>
      </c>
      <c r="G13" s="645"/>
      <c r="H13" s="646"/>
    </row>
    <row r="14" spans="2:9" x14ac:dyDescent="0.2">
      <c r="B14" s="641">
        <v>10500501</v>
      </c>
      <c r="C14" s="644" t="s">
        <v>200</v>
      </c>
      <c r="D14" s="636"/>
      <c r="E14" s="636"/>
      <c r="F14" s="737">
        <v>48959502</v>
      </c>
      <c r="G14" s="645"/>
      <c r="H14" s="643"/>
    </row>
    <row r="15" spans="2:9" x14ac:dyDescent="0.2">
      <c r="B15" s="641">
        <v>10600501</v>
      </c>
      <c r="C15" s="644" t="s">
        <v>201</v>
      </c>
      <c r="D15" s="636"/>
      <c r="E15" s="636"/>
      <c r="F15" s="737">
        <v>92634101</v>
      </c>
      <c r="G15" s="645"/>
      <c r="H15" s="643"/>
    </row>
    <row r="16" spans="2:9" x14ac:dyDescent="0.2">
      <c r="B16" s="641">
        <v>10600601</v>
      </c>
      <c r="C16" s="644" t="s">
        <v>3014</v>
      </c>
      <c r="D16" s="636"/>
      <c r="E16" s="636"/>
      <c r="F16" s="737">
        <v>0</v>
      </c>
      <c r="G16" s="645"/>
      <c r="H16" s="643"/>
    </row>
    <row r="17" spans="2:8" ht="13.5" thickBot="1" x14ac:dyDescent="0.25">
      <c r="B17" s="650"/>
      <c r="C17" s="636"/>
      <c r="D17" s="636"/>
      <c r="E17" s="636"/>
      <c r="F17" s="651">
        <f>SUM(F4:F16)</f>
        <v>9955556575</v>
      </c>
      <c r="G17" s="645"/>
      <c r="H17" s="643"/>
    </row>
    <row r="18" spans="2:8" ht="13.5" thickTop="1" x14ac:dyDescent="0.2">
      <c r="B18" s="639"/>
      <c r="C18" s="636"/>
      <c r="D18" s="636"/>
      <c r="E18" s="636"/>
      <c r="F18" s="652"/>
      <c r="G18" s="645"/>
      <c r="H18" s="643"/>
    </row>
    <row r="19" spans="2:8" x14ac:dyDescent="0.2">
      <c r="B19" s="708">
        <v>10100003</v>
      </c>
      <c r="C19" s="966" t="s">
        <v>3015</v>
      </c>
      <c r="D19" s="966"/>
      <c r="E19" s="966"/>
      <c r="F19" s="737">
        <v>0</v>
      </c>
      <c r="G19" s="870"/>
      <c r="H19" s="816"/>
    </row>
    <row r="20" spans="2:8" x14ac:dyDescent="0.2">
      <c r="B20" s="708">
        <v>10100503</v>
      </c>
      <c r="C20" s="966" t="s">
        <v>128</v>
      </c>
      <c r="D20" s="966"/>
      <c r="E20" s="966"/>
      <c r="F20" s="737">
        <v>758445096</v>
      </c>
      <c r="G20" s="870"/>
      <c r="H20" s="816"/>
    </row>
    <row r="21" spans="2:8" x14ac:dyDescent="0.2">
      <c r="B21" s="707">
        <v>10100603</v>
      </c>
      <c r="C21" s="966" t="s">
        <v>4985</v>
      </c>
      <c r="D21" s="966"/>
      <c r="E21" s="966"/>
      <c r="F21" s="737">
        <v>713504</v>
      </c>
      <c r="G21" s="870"/>
      <c r="H21" s="816"/>
    </row>
    <row r="22" spans="2:8" x14ac:dyDescent="0.2">
      <c r="B22" s="654" t="s">
        <v>435</v>
      </c>
      <c r="C22" s="636" t="s">
        <v>3016</v>
      </c>
      <c r="D22" s="636"/>
      <c r="E22" s="636"/>
      <c r="F22" s="737">
        <v>0</v>
      </c>
      <c r="G22" s="645"/>
      <c r="H22" s="643"/>
    </row>
    <row r="23" spans="2:8" x14ac:dyDescent="0.2">
      <c r="B23" s="653">
        <v>10500503</v>
      </c>
      <c r="C23" s="644" t="s">
        <v>507</v>
      </c>
      <c r="D23" s="636"/>
      <c r="E23" s="636"/>
      <c r="F23" s="737">
        <v>14690</v>
      </c>
      <c r="G23" s="645"/>
      <c r="H23" s="643"/>
    </row>
    <row r="24" spans="2:8" x14ac:dyDescent="0.2">
      <c r="B24" s="653" t="s">
        <v>1700</v>
      </c>
      <c r="C24" s="644" t="s">
        <v>203</v>
      </c>
      <c r="D24" s="636"/>
      <c r="E24" s="636"/>
      <c r="F24" s="737">
        <v>18258039</v>
      </c>
      <c r="G24" s="645"/>
      <c r="H24" s="643"/>
    </row>
    <row r="25" spans="2:8" x14ac:dyDescent="0.2">
      <c r="B25" s="655">
        <v>10600603</v>
      </c>
      <c r="C25" s="648" t="s">
        <v>129</v>
      </c>
      <c r="D25" s="636"/>
      <c r="E25" s="636"/>
      <c r="F25" s="737">
        <v>0</v>
      </c>
      <c r="G25" s="645"/>
      <c r="H25" s="643"/>
    </row>
    <row r="26" spans="2:8" ht="13.5" thickBot="1" x14ac:dyDescent="0.25">
      <c r="B26" s="639"/>
      <c r="C26" s="636"/>
      <c r="D26" s="636"/>
      <c r="E26" s="636"/>
      <c r="F26" s="651">
        <f>SUM(F19:F25)</f>
        <v>777431329</v>
      </c>
      <c r="G26" s="645"/>
      <c r="H26" s="643"/>
    </row>
    <row r="27" spans="2:8" ht="13.5" thickTop="1" x14ac:dyDescent="0.2">
      <c r="B27" s="639"/>
      <c r="C27" s="636"/>
      <c r="D27" s="636"/>
      <c r="E27" s="636"/>
      <c r="F27" s="652"/>
      <c r="G27" s="645"/>
      <c r="H27" s="643"/>
    </row>
    <row r="28" spans="2:8" x14ac:dyDescent="0.2">
      <c r="B28" s="641">
        <v>11400001</v>
      </c>
      <c r="C28" s="636" t="s">
        <v>139</v>
      </c>
      <c r="D28" s="636"/>
      <c r="E28" s="636"/>
      <c r="F28" s="737">
        <v>946172</v>
      </c>
      <c r="G28" s="645"/>
      <c r="H28" s="643"/>
    </row>
    <row r="29" spans="2:8" x14ac:dyDescent="0.2">
      <c r="B29" s="641">
        <v>11400011</v>
      </c>
      <c r="C29" s="636" t="s">
        <v>140</v>
      </c>
      <c r="D29" s="636"/>
      <c r="E29" s="636"/>
      <c r="F29" s="737">
        <v>302358</v>
      </c>
      <c r="G29" s="645"/>
      <c r="H29" s="643"/>
    </row>
    <row r="30" spans="2:8" x14ac:dyDescent="0.2">
      <c r="B30" s="641">
        <v>11400031</v>
      </c>
      <c r="C30" s="636" t="s">
        <v>141</v>
      </c>
      <c r="D30" s="636"/>
      <c r="E30" s="636"/>
      <c r="F30" s="737">
        <v>76622597</v>
      </c>
      <c r="G30" s="645"/>
      <c r="H30" s="643"/>
    </row>
    <row r="31" spans="2:8" x14ac:dyDescent="0.2">
      <c r="B31" s="641">
        <v>11491001</v>
      </c>
      <c r="C31" s="636" t="s">
        <v>141</v>
      </c>
      <c r="D31" s="636"/>
      <c r="E31" s="636"/>
      <c r="F31" s="737">
        <v>0</v>
      </c>
      <c r="G31" s="645"/>
      <c r="H31" s="643"/>
    </row>
    <row r="32" spans="2:8" x14ac:dyDescent="0.2">
      <c r="B32" s="641">
        <v>11400061</v>
      </c>
      <c r="C32" s="636" t="s">
        <v>3017</v>
      </c>
      <c r="D32" s="636"/>
      <c r="E32" s="636"/>
      <c r="F32" s="737">
        <v>156960791</v>
      </c>
      <c r="G32" s="645"/>
      <c r="H32" s="643"/>
    </row>
    <row r="33" spans="2:11" x14ac:dyDescent="0.2">
      <c r="B33" s="641">
        <v>11400071</v>
      </c>
      <c r="C33" s="636" t="s">
        <v>3018</v>
      </c>
      <c r="D33" s="636"/>
      <c r="E33" s="636"/>
      <c r="F33" s="737">
        <v>16950333</v>
      </c>
      <c r="G33" s="645"/>
      <c r="H33" s="643"/>
    </row>
    <row r="34" spans="2:11" x14ac:dyDescent="0.2">
      <c r="B34" s="641">
        <v>11400081</v>
      </c>
      <c r="C34" s="636" t="s">
        <v>3019</v>
      </c>
      <c r="D34" s="636"/>
      <c r="E34" s="636"/>
      <c r="F34" s="737">
        <v>0</v>
      </c>
      <c r="G34" s="645"/>
      <c r="H34" s="643"/>
    </row>
    <row r="35" spans="2:11" x14ac:dyDescent="0.2">
      <c r="B35" s="641">
        <v>11400091</v>
      </c>
      <c r="C35" s="636" t="s">
        <v>3020</v>
      </c>
      <c r="D35" s="636"/>
      <c r="E35" s="636"/>
      <c r="F35" s="737">
        <v>31009424</v>
      </c>
      <c r="G35" s="645"/>
      <c r="H35" s="643"/>
    </row>
    <row r="36" spans="2:11" ht="13.5" thickBot="1" x14ac:dyDescent="0.25">
      <c r="B36" s="639"/>
      <c r="C36" s="636"/>
      <c r="D36" s="636"/>
      <c r="E36" s="636"/>
      <c r="F36" s="651">
        <f>SUM(F28:F35)</f>
        <v>282791675</v>
      </c>
      <c r="G36" s="645"/>
      <c r="H36" s="643"/>
    </row>
    <row r="37" spans="2:11" ht="13.5" thickTop="1" x14ac:dyDescent="0.2">
      <c r="B37" s="639"/>
      <c r="C37" s="636"/>
      <c r="D37" s="636"/>
      <c r="E37" s="636"/>
      <c r="F37" s="652"/>
      <c r="G37" s="645"/>
      <c r="H37" s="643"/>
    </row>
    <row r="38" spans="2:11" x14ac:dyDescent="0.2">
      <c r="B38" s="641">
        <v>10800001</v>
      </c>
      <c r="C38" s="636" t="s">
        <v>3021</v>
      </c>
      <c r="D38" s="636"/>
      <c r="E38" s="636"/>
      <c r="F38" s="737">
        <v>0</v>
      </c>
      <c r="G38" s="645"/>
      <c r="H38" s="643"/>
    </row>
    <row r="39" spans="2:11" x14ac:dyDescent="0.2">
      <c r="B39" s="641">
        <v>10800501</v>
      </c>
      <c r="C39" s="636" t="s">
        <v>3022</v>
      </c>
      <c r="D39" s="636"/>
      <c r="E39" s="636"/>
      <c r="F39" s="737">
        <v>-3810374014</v>
      </c>
      <c r="G39" s="645"/>
      <c r="H39" s="643"/>
    </row>
    <row r="40" spans="2:11" x14ac:dyDescent="0.2">
      <c r="B40" s="641">
        <v>10800601</v>
      </c>
      <c r="C40" s="636" t="s">
        <v>3023</v>
      </c>
      <c r="D40" s="636"/>
      <c r="E40" s="636"/>
      <c r="F40" s="737">
        <v>-3594</v>
      </c>
      <c r="G40" s="645"/>
      <c r="H40" s="643"/>
    </row>
    <row r="41" spans="2:11" x14ac:dyDescent="0.2">
      <c r="B41" s="710">
        <v>10800611</v>
      </c>
      <c r="C41" s="966" t="s">
        <v>525</v>
      </c>
      <c r="D41" s="966"/>
      <c r="E41" s="656"/>
      <c r="F41" s="737">
        <v>-95934500</v>
      </c>
      <c r="G41" s="645"/>
      <c r="H41" s="657"/>
      <c r="I41" s="658"/>
      <c r="J41" s="658"/>
      <c r="K41" s="658"/>
    </row>
    <row r="42" spans="2:11" x14ac:dyDescent="0.2">
      <c r="B42" s="710">
        <v>10800621</v>
      </c>
      <c r="C42" s="966" t="s">
        <v>527</v>
      </c>
      <c r="D42" s="966"/>
      <c r="E42" s="656"/>
      <c r="F42" s="737">
        <v>6234336</v>
      </c>
      <c r="G42" s="645"/>
      <c r="H42" s="643"/>
    </row>
    <row r="43" spans="2:11" x14ac:dyDescent="0.2">
      <c r="B43" s="710">
        <v>10800631</v>
      </c>
      <c r="C43" s="966" t="s">
        <v>528</v>
      </c>
      <c r="D43" s="966"/>
      <c r="E43" s="656"/>
      <c r="F43" s="737">
        <v>1044045</v>
      </c>
      <c r="G43" s="645"/>
      <c r="H43" s="643"/>
    </row>
    <row r="44" spans="2:11" x14ac:dyDescent="0.2">
      <c r="B44" s="710">
        <v>10800701</v>
      </c>
      <c r="C44" s="966" t="s">
        <v>529</v>
      </c>
      <c r="D44" s="966"/>
      <c r="E44" s="656"/>
      <c r="F44" s="737">
        <v>6234336</v>
      </c>
      <c r="G44" s="645"/>
      <c r="H44" s="643"/>
    </row>
    <row r="45" spans="2:11" x14ac:dyDescent="0.2">
      <c r="B45" s="710">
        <v>10800711</v>
      </c>
      <c r="C45" s="966" t="s">
        <v>530</v>
      </c>
      <c r="D45" s="966"/>
      <c r="E45" s="656"/>
      <c r="F45" s="737">
        <v>-6234336</v>
      </c>
      <c r="G45" s="645"/>
      <c r="H45" s="643"/>
    </row>
    <row r="46" spans="2:11" x14ac:dyDescent="0.2">
      <c r="B46" s="710">
        <v>10800721</v>
      </c>
      <c r="C46" s="966" t="s">
        <v>531</v>
      </c>
      <c r="D46" s="966"/>
      <c r="E46" s="656"/>
      <c r="F46" s="737">
        <v>6234336</v>
      </c>
      <c r="G46" s="645"/>
      <c r="H46" s="643"/>
    </row>
    <row r="47" spans="2:11" x14ac:dyDescent="0.2">
      <c r="B47" s="710">
        <v>10800741</v>
      </c>
      <c r="C47" s="966" t="s">
        <v>532</v>
      </c>
      <c r="D47" s="966"/>
      <c r="E47" s="656"/>
      <c r="F47" s="737">
        <v>1044045</v>
      </c>
      <c r="G47" s="645"/>
      <c r="H47" s="643"/>
    </row>
    <row r="48" spans="2:11" x14ac:dyDescent="0.2">
      <c r="B48" s="710">
        <v>10800751</v>
      </c>
      <c r="C48" s="966" t="s">
        <v>533</v>
      </c>
      <c r="D48" s="966"/>
      <c r="E48" s="656"/>
      <c r="F48" s="737">
        <v>-1044045</v>
      </c>
      <c r="G48" s="645"/>
      <c r="H48" s="643"/>
    </row>
    <row r="49" spans="2:8" x14ac:dyDescent="0.2">
      <c r="B49" s="710">
        <v>10800831</v>
      </c>
      <c r="C49" s="966" t="s">
        <v>534</v>
      </c>
      <c r="D49" s="966"/>
      <c r="E49" s="656"/>
      <c r="F49" s="737">
        <v>-6234336</v>
      </c>
      <c r="G49" s="645"/>
      <c r="H49" s="643"/>
    </row>
    <row r="50" spans="2:8" x14ac:dyDescent="0.2">
      <c r="B50" s="707" t="s">
        <v>3024</v>
      </c>
      <c r="C50" s="966" t="s">
        <v>3025</v>
      </c>
      <c r="D50" s="966"/>
      <c r="E50" s="636"/>
      <c r="F50" s="737">
        <v>0</v>
      </c>
      <c r="G50" s="645"/>
      <c r="H50" s="643"/>
    </row>
    <row r="51" spans="2:8" x14ac:dyDescent="0.2">
      <c r="B51" s="707">
        <v>10891001</v>
      </c>
      <c r="C51" s="966" t="s">
        <v>3026</v>
      </c>
      <c r="D51" s="966"/>
      <c r="E51" s="636"/>
      <c r="F51" s="737">
        <v>0</v>
      </c>
      <c r="G51" s="645"/>
      <c r="H51" s="643"/>
    </row>
    <row r="52" spans="2:8" x14ac:dyDescent="0.2">
      <c r="B52" s="707">
        <v>11100001</v>
      </c>
      <c r="C52" s="966" t="s">
        <v>3021</v>
      </c>
      <c r="D52" s="966"/>
      <c r="E52" s="636"/>
      <c r="F52" s="737">
        <v>0</v>
      </c>
      <c r="G52" s="645"/>
      <c r="H52" s="643"/>
    </row>
    <row r="53" spans="2:8" x14ac:dyDescent="0.2">
      <c r="B53" s="707">
        <v>11100501</v>
      </c>
      <c r="C53" s="966" t="s">
        <v>213</v>
      </c>
      <c r="D53" s="966"/>
      <c r="E53" s="636"/>
      <c r="F53" s="737">
        <v>-58428327</v>
      </c>
      <c r="G53" s="645"/>
      <c r="H53" s="643"/>
    </row>
    <row r="54" spans="2:8" ht="13.5" thickBot="1" x14ac:dyDescent="0.25">
      <c r="B54" s="707"/>
      <c r="C54" s="966"/>
      <c r="D54" s="966"/>
      <c r="E54" s="636"/>
      <c r="F54" s="651">
        <f>SUM(F38:F53)</f>
        <v>-3957462054</v>
      </c>
      <c r="G54" s="645"/>
    </row>
    <row r="55" spans="2:8" ht="13.5" thickTop="1" x14ac:dyDescent="0.2">
      <c r="B55" s="707"/>
      <c r="C55" s="966"/>
      <c r="D55" s="966"/>
      <c r="E55" s="636"/>
      <c r="F55" s="659"/>
      <c r="G55" s="645"/>
      <c r="H55" s="643"/>
    </row>
    <row r="56" spans="2:8" x14ac:dyDescent="0.2">
      <c r="B56" s="707">
        <v>10800003</v>
      </c>
      <c r="C56" s="966" t="s">
        <v>3027</v>
      </c>
      <c r="D56" s="966"/>
      <c r="E56" s="636"/>
      <c r="F56" s="737">
        <v>0</v>
      </c>
      <c r="G56" s="645"/>
      <c r="H56" s="643"/>
    </row>
    <row r="57" spans="2:8" x14ac:dyDescent="0.2">
      <c r="B57" s="641">
        <v>10800503</v>
      </c>
      <c r="C57" s="644" t="s">
        <v>3022</v>
      </c>
      <c r="D57" s="636"/>
      <c r="E57" s="636"/>
      <c r="F57" s="737">
        <v>-110030108</v>
      </c>
      <c r="G57" s="645"/>
      <c r="H57" s="643"/>
    </row>
    <row r="58" spans="2:8" x14ac:dyDescent="0.2">
      <c r="B58" s="641">
        <v>10800603</v>
      </c>
      <c r="C58" s="644" t="s">
        <v>3028</v>
      </c>
      <c r="D58" s="636"/>
      <c r="E58" s="636"/>
      <c r="F58" s="737">
        <v>11058</v>
      </c>
      <c r="G58" s="645"/>
      <c r="H58" s="643"/>
    </row>
    <row r="59" spans="2:8" x14ac:dyDescent="0.2">
      <c r="B59" s="641">
        <v>11100003</v>
      </c>
      <c r="C59" s="636" t="s">
        <v>3027</v>
      </c>
      <c r="D59" s="636"/>
      <c r="E59" s="636"/>
      <c r="F59" s="737">
        <v>0</v>
      </c>
      <c r="G59" s="645"/>
      <c r="H59" s="643"/>
    </row>
    <row r="60" spans="2:8" x14ac:dyDescent="0.2">
      <c r="B60" s="641">
        <v>11100503</v>
      </c>
      <c r="C60" s="644" t="s">
        <v>214</v>
      </c>
      <c r="D60" s="636"/>
      <c r="E60" s="636"/>
      <c r="F60" s="737">
        <v>-141567148</v>
      </c>
      <c r="G60" s="645"/>
      <c r="H60" s="643"/>
    </row>
    <row r="61" spans="2:8" x14ac:dyDescent="0.2">
      <c r="B61" s="654" t="s">
        <v>3029</v>
      </c>
      <c r="C61" s="636" t="s">
        <v>3030</v>
      </c>
      <c r="D61" s="636"/>
      <c r="E61" s="636"/>
      <c r="F61" s="737">
        <v>0</v>
      </c>
      <c r="G61" s="645"/>
    </row>
    <row r="62" spans="2:8" ht="13.5" thickBot="1" x14ac:dyDescent="0.25">
      <c r="B62" s="641"/>
      <c r="C62" s="636"/>
      <c r="D62" s="636"/>
      <c r="E62" s="636"/>
      <c r="F62" s="651">
        <f>SUM(F56:F61)</f>
        <v>-251586198</v>
      </c>
      <c r="G62" s="645"/>
      <c r="H62" s="660"/>
    </row>
    <row r="63" spans="2:8" ht="13.5" thickTop="1" x14ac:dyDescent="0.2">
      <c r="B63" s="641"/>
      <c r="C63" s="636"/>
      <c r="D63" s="636"/>
      <c r="E63" s="636"/>
      <c r="F63" s="659"/>
      <c r="G63" s="645"/>
    </row>
    <row r="64" spans="2:8" x14ac:dyDescent="0.2">
      <c r="B64" s="641">
        <v>10800041</v>
      </c>
      <c r="C64" s="636" t="s">
        <v>3031</v>
      </c>
      <c r="D64" s="636"/>
      <c r="E64" s="636"/>
      <c r="F64" s="737">
        <v>0</v>
      </c>
      <c r="G64" s="645"/>
      <c r="H64" s="643"/>
    </row>
    <row r="65" spans="2:8" x14ac:dyDescent="0.2">
      <c r="B65" s="641">
        <v>10800051</v>
      </c>
      <c r="C65" s="636" t="s">
        <v>3032</v>
      </c>
      <c r="D65" s="636"/>
      <c r="E65" s="636"/>
      <c r="F65" s="737">
        <v>0</v>
      </c>
      <c r="G65" s="645"/>
      <c r="H65" s="643"/>
    </row>
    <row r="66" spans="2:8" x14ac:dyDescent="0.2">
      <c r="B66" s="641">
        <v>10800061</v>
      </c>
      <c r="C66" s="636" t="s">
        <v>205</v>
      </c>
      <c r="D66" s="636"/>
      <c r="E66" s="636"/>
      <c r="F66" s="737">
        <v>-77680947</v>
      </c>
      <c r="G66" s="645"/>
      <c r="H66" s="643"/>
    </row>
    <row r="67" spans="2:8" x14ac:dyDescent="0.2">
      <c r="B67" s="641">
        <v>10800071</v>
      </c>
      <c r="C67" s="636" t="s">
        <v>206</v>
      </c>
      <c r="D67" s="636"/>
      <c r="E67" s="636"/>
      <c r="F67" s="737">
        <v>77680947</v>
      </c>
      <c r="G67" s="645"/>
      <c r="H67" s="643"/>
    </row>
    <row r="68" spans="2:8" x14ac:dyDescent="0.2">
      <c r="B68" s="641">
        <v>10800091</v>
      </c>
      <c r="C68" s="636" t="s">
        <v>3033</v>
      </c>
      <c r="D68" s="636"/>
      <c r="E68" s="636"/>
      <c r="F68" s="737">
        <v>0</v>
      </c>
      <c r="G68" s="645"/>
      <c r="H68" s="643"/>
    </row>
    <row r="69" spans="2:8" x14ac:dyDescent="0.2">
      <c r="B69" s="641">
        <v>10800101</v>
      </c>
      <c r="C69" s="636" t="s">
        <v>3033</v>
      </c>
      <c r="D69" s="636"/>
      <c r="E69" s="636"/>
      <c r="F69" s="737">
        <v>0</v>
      </c>
      <c r="G69" s="645"/>
      <c r="H69" s="643"/>
    </row>
    <row r="70" spans="2:8" x14ac:dyDescent="0.2">
      <c r="B70" s="641">
        <v>10800201</v>
      </c>
      <c r="C70" s="636" t="s">
        <v>3034</v>
      </c>
      <c r="D70" s="636"/>
      <c r="E70" s="636"/>
      <c r="F70" s="737">
        <v>0</v>
      </c>
      <c r="G70" s="645"/>
      <c r="H70" s="643"/>
    </row>
    <row r="71" spans="2:8" x14ac:dyDescent="0.2">
      <c r="B71" s="641">
        <v>10800541</v>
      </c>
      <c r="C71" s="636" t="s">
        <v>3033</v>
      </c>
      <c r="D71" s="636"/>
      <c r="E71" s="636"/>
      <c r="F71" s="737">
        <v>12887378</v>
      </c>
      <c r="G71" s="645"/>
      <c r="H71" s="643"/>
    </row>
    <row r="72" spans="2:8" x14ac:dyDescent="0.2">
      <c r="B72" s="641">
        <v>11100201</v>
      </c>
      <c r="C72" s="636" t="s">
        <v>3033</v>
      </c>
      <c r="D72" s="636"/>
      <c r="E72" s="636"/>
      <c r="F72" s="737">
        <v>0</v>
      </c>
      <c r="G72" s="645"/>
      <c r="H72" s="643"/>
    </row>
    <row r="73" spans="2:8" x14ac:dyDescent="0.2">
      <c r="B73" s="641">
        <v>11100091</v>
      </c>
      <c r="C73" s="636" t="s">
        <v>3035</v>
      </c>
      <c r="D73" s="636"/>
      <c r="E73" s="636"/>
      <c r="F73" s="737">
        <v>0</v>
      </c>
      <c r="G73" s="645"/>
      <c r="H73" s="643"/>
    </row>
    <row r="74" spans="2:8" ht="13.5" thickBot="1" x14ac:dyDescent="0.25">
      <c r="B74" s="641"/>
      <c r="C74" s="636"/>
      <c r="D74" s="636"/>
      <c r="E74" s="636"/>
      <c r="F74" s="651">
        <f>SUM(F64:F73)</f>
        <v>12887378</v>
      </c>
      <c r="G74" s="645"/>
      <c r="H74" s="643"/>
    </row>
    <row r="75" spans="2:8" ht="13.5" thickTop="1" x14ac:dyDescent="0.2">
      <c r="B75" s="641"/>
      <c r="C75" s="636"/>
      <c r="D75" s="636"/>
      <c r="E75" s="636"/>
      <c r="F75" s="659"/>
      <c r="G75" s="645"/>
    </row>
    <row r="76" spans="2:8" x14ac:dyDescent="0.2">
      <c r="B76" s="641">
        <v>10800043</v>
      </c>
      <c r="C76" s="636" t="s">
        <v>3036</v>
      </c>
      <c r="D76" s="636"/>
      <c r="E76" s="636"/>
      <c r="F76" s="737">
        <v>0</v>
      </c>
      <c r="G76" s="645"/>
      <c r="H76" s="660"/>
    </row>
    <row r="77" spans="2:8" x14ac:dyDescent="0.2">
      <c r="B77" s="641">
        <v>10800093</v>
      </c>
      <c r="C77" s="636" t="s">
        <v>3033</v>
      </c>
      <c r="D77" s="636"/>
      <c r="E77" s="636"/>
      <c r="F77" s="737">
        <v>0</v>
      </c>
      <c r="G77" s="645"/>
    </row>
    <row r="78" spans="2:8" x14ac:dyDescent="0.2">
      <c r="B78" s="641">
        <v>10800203</v>
      </c>
      <c r="C78" s="636" t="s">
        <v>3037</v>
      </c>
      <c r="D78" s="636"/>
      <c r="E78" s="636"/>
      <c r="F78" s="737">
        <v>0</v>
      </c>
      <c r="G78" s="645"/>
      <c r="H78" s="643"/>
    </row>
    <row r="79" spans="2:8" x14ac:dyDescent="0.2">
      <c r="B79" s="641">
        <v>10800543</v>
      </c>
      <c r="C79" s="644" t="s">
        <v>212</v>
      </c>
      <c r="D79" s="636"/>
      <c r="E79" s="636"/>
      <c r="F79" s="737">
        <v>60651</v>
      </c>
      <c r="G79" s="645"/>
      <c r="H79" s="643"/>
    </row>
    <row r="80" spans="2:8" x14ac:dyDescent="0.2">
      <c r="B80" s="641">
        <v>11100203</v>
      </c>
      <c r="C80" s="636" t="s">
        <v>3033</v>
      </c>
      <c r="D80" s="636"/>
      <c r="E80" s="636"/>
      <c r="F80" s="737">
        <v>0</v>
      </c>
      <c r="G80" s="645"/>
      <c r="H80" s="643"/>
    </row>
    <row r="81" spans="2:8" ht="13.5" thickBot="1" x14ac:dyDescent="0.25">
      <c r="B81" s="639"/>
      <c r="C81" s="636"/>
      <c r="D81" s="636"/>
      <c r="E81" s="636"/>
      <c r="F81" s="651">
        <f>SUM(F76:F80)</f>
        <v>60651</v>
      </c>
      <c r="G81" s="645"/>
      <c r="H81" s="643"/>
    </row>
    <row r="82" spans="2:8" ht="13.5" thickTop="1" x14ac:dyDescent="0.2">
      <c r="B82" s="639"/>
      <c r="C82" s="636"/>
      <c r="D82" s="636"/>
      <c r="E82" s="636"/>
      <c r="F82" s="659"/>
      <c r="G82" s="645"/>
      <c r="H82" s="643"/>
    </row>
    <row r="83" spans="2:8" x14ac:dyDescent="0.2">
      <c r="B83" s="641">
        <v>11500001</v>
      </c>
      <c r="C83" s="636" t="s">
        <v>215</v>
      </c>
      <c r="D83" s="636"/>
      <c r="E83" s="636"/>
      <c r="F83" s="737">
        <v>-938289</v>
      </c>
      <c r="G83" s="645"/>
      <c r="H83" s="643"/>
    </row>
    <row r="84" spans="2:8" x14ac:dyDescent="0.2">
      <c r="B84" s="641">
        <v>11500011</v>
      </c>
      <c r="C84" s="636" t="s">
        <v>216</v>
      </c>
      <c r="D84" s="636"/>
      <c r="E84" s="636"/>
      <c r="F84" s="737">
        <v>-302358</v>
      </c>
      <c r="G84" s="645"/>
    </row>
    <row r="85" spans="2:8" x14ac:dyDescent="0.2">
      <c r="B85" s="641">
        <v>11500031</v>
      </c>
      <c r="C85" s="636" t="s">
        <v>217</v>
      </c>
      <c r="D85" s="636"/>
      <c r="E85" s="636"/>
      <c r="F85" s="737">
        <v>-65126689</v>
      </c>
      <c r="G85" s="645"/>
      <c r="H85" s="643"/>
    </row>
    <row r="86" spans="2:8" x14ac:dyDescent="0.2">
      <c r="B86" s="641">
        <v>11591001</v>
      </c>
      <c r="C86" s="636" t="s">
        <v>3038</v>
      </c>
      <c r="D86" s="636"/>
      <c r="E86" s="636"/>
      <c r="F86" s="737">
        <v>0</v>
      </c>
      <c r="G86" s="645"/>
      <c r="H86" s="643"/>
    </row>
    <row r="87" spans="2:8" x14ac:dyDescent="0.2">
      <c r="B87" s="641" t="s">
        <v>1747</v>
      </c>
      <c r="C87" s="636" t="s">
        <v>218</v>
      </c>
      <c r="D87" s="636"/>
      <c r="E87" s="636"/>
      <c r="F87" s="737">
        <v>-44108388</v>
      </c>
      <c r="G87" s="645"/>
      <c r="H87" s="643"/>
    </row>
    <row r="88" spans="2:8" x14ac:dyDescent="0.2">
      <c r="B88" s="641">
        <v>11500051</v>
      </c>
      <c r="C88" s="636" t="s">
        <v>3039</v>
      </c>
      <c r="D88" s="636"/>
      <c r="E88" s="636"/>
      <c r="F88" s="737">
        <v>-16950333</v>
      </c>
      <c r="G88" s="645"/>
      <c r="H88" s="643"/>
    </row>
    <row r="89" spans="2:8" x14ac:dyDescent="0.2">
      <c r="B89" s="641">
        <v>11500061</v>
      </c>
      <c r="C89" s="636" t="s">
        <v>3040</v>
      </c>
      <c r="D89" s="636"/>
      <c r="E89" s="636"/>
      <c r="F89" s="737">
        <v>-6439765</v>
      </c>
      <c r="G89" s="645"/>
      <c r="H89" s="643"/>
    </row>
    <row r="90" spans="2:8" ht="13.5" thickBot="1" x14ac:dyDescent="0.25">
      <c r="B90" s="639"/>
      <c r="C90" s="636"/>
      <c r="D90" s="636"/>
      <c r="E90" s="636"/>
      <c r="F90" s="651">
        <f>SUM(F83:F89)</f>
        <v>-133865822</v>
      </c>
      <c r="G90" s="645"/>
      <c r="H90" s="643"/>
    </row>
    <row r="91" spans="2:8" ht="13.5" thickTop="1" x14ac:dyDescent="0.2">
      <c r="B91" s="639"/>
      <c r="C91" s="636"/>
      <c r="D91" s="636"/>
      <c r="E91" s="636"/>
      <c r="F91" s="659"/>
      <c r="G91" s="645"/>
      <c r="H91" s="643"/>
    </row>
    <row r="92" spans="2:8" x14ac:dyDescent="0.2">
      <c r="B92" s="641">
        <v>10100011</v>
      </c>
      <c r="C92" s="636" t="s">
        <v>3041</v>
      </c>
      <c r="D92" s="636"/>
      <c r="E92" s="636"/>
      <c r="F92" s="737">
        <v>0</v>
      </c>
      <c r="G92" s="645"/>
      <c r="H92" s="643"/>
    </row>
    <row r="93" spans="2:8" x14ac:dyDescent="0.2">
      <c r="B93" s="639"/>
      <c r="C93" s="636"/>
      <c r="D93" s="636"/>
      <c r="E93" s="636"/>
      <c r="F93" s="737"/>
      <c r="G93" s="645"/>
      <c r="H93" s="643"/>
    </row>
    <row r="94" spans="2:8" x14ac:dyDescent="0.2">
      <c r="B94" s="661">
        <v>23001001</v>
      </c>
      <c r="C94" s="662" t="s">
        <v>3042</v>
      </c>
      <c r="D94" s="636"/>
      <c r="E94" s="636"/>
      <c r="F94" s="737">
        <v>0</v>
      </c>
      <c r="G94" s="645"/>
      <c r="H94" s="663"/>
    </row>
    <row r="95" spans="2:8" x14ac:dyDescent="0.2">
      <c r="B95" s="661">
        <v>23001021</v>
      </c>
      <c r="C95" s="664" t="s">
        <v>114</v>
      </c>
      <c r="D95" s="636"/>
      <c r="E95" s="636"/>
      <c r="F95" s="737">
        <v>-62094237</v>
      </c>
      <c r="G95" s="645"/>
      <c r="H95" s="663"/>
    </row>
    <row r="96" spans="2:8" x14ac:dyDescent="0.2">
      <c r="B96" s="661">
        <v>23001031</v>
      </c>
      <c r="C96" s="664" t="s">
        <v>115</v>
      </c>
      <c r="D96" s="636"/>
      <c r="E96" s="636"/>
      <c r="F96" s="737">
        <v>-40818948</v>
      </c>
      <c r="G96" s="645"/>
      <c r="H96" s="663"/>
    </row>
    <row r="97" spans="1:8" x14ac:dyDescent="0.2">
      <c r="B97" s="661">
        <v>23001041</v>
      </c>
      <c r="C97" s="664" t="s">
        <v>116</v>
      </c>
      <c r="D97" s="636"/>
      <c r="E97" s="636"/>
      <c r="F97" s="737">
        <v>-14170397</v>
      </c>
      <c r="G97" s="645"/>
      <c r="H97" s="663"/>
    </row>
    <row r="98" spans="1:8" x14ac:dyDescent="0.2">
      <c r="B98" s="661">
        <v>23001061</v>
      </c>
      <c r="C98" s="664" t="s">
        <v>117</v>
      </c>
      <c r="D98" s="636"/>
      <c r="E98" s="636"/>
      <c r="F98" s="737">
        <v>-3867896</v>
      </c>
      <c r="G98" s="645"/>
      <c r="H98" s="663"/>
    </row>
    <row r="99" spans="1:8" x14ac:dyDescent="0.2">
      <c r="B99" s="661">
        <v>23001071</v>
      </c>
      <c r="C99" s="664" t="s">
        <v>118</v>
      </c>
      <c r="D99" s="636"/>
      <c r="E99" s="636"/>
      <c r="F99" s="737">
        <v>-9860880</v>
      </c>
      <c r="G99" s="645"/>
      <c r="H99" s="663"/>
    </row>
    <row r="100" spans="1:8" x14ac:dyDescent="0.2">
      <c r="B100" s="661">
        <v>23001081</v>
      </c>
      <c r="C100" s="664" t="s">
        <v>3043</v>
      </c>
      <c r="D100" s="636"/>
      <c r="E100" s="636"/>
      <c r="F100" s="737">
        <v>0</v>
      </c>
      <c r="G100" s="645"/>
      <c r="H100" s="663"/>
    </row>
    <row r="101" spans="1:8" x14ac:dyDescent="0.2">
      <c r="B101" s="661">
        <v>23001091</v>
      </c>
      <c r="C101" s="664" t="s">
        <v>3044</v>
      </c>
      <c r="D101" s="636"/>
      <c r="E101" s="636"/>
      <c r="F101" s="737">
        <v>0</v>
      </c>
      <c r="G101" s="645"/>
      <c r="H101" s="663"/>
    </row>
    <row r="102" spans="1:8" x14ac:dyDescent="0.2">
      <c r="B102" s="661">
        <v>23001101</v>
      </c>
      <c r="C102" s="664" t="s">
        <v>3045</v>
      </c>
      <c r="D102" s="636"/>
      <c r="E102" s="636"/>
      <c r="F102" s="737">
        <v>0</v>
      </c>
      <c r="G102" s="645"/>
      <c r="H102" s="663"/>
    </row>
    <row r="103" spans="1:8" x14ac:dyDescent="0.2">
      <c r="B103" s="661">
        <v>23001121</v>
      </c>
      <c r="C103" s="664" t="s">
        <v>3046</v>
      </c>
      <c r="D103" s="636"/>
      <c r="E103" s="636"/>
      <c r="F103" s="737">
        <v>0</v>
      </c>
      <c r="G103" s="645"/>
      <c r="H103" s="663"/>
    </row>
    <row r="104" spans="1:8" x14ac:dyDescent="0.2">
      <c r="B104" s="661">
        <v>23001131</v>
      </c>
      <c r="C104" s="648" t="s">
        <v>119</v>
      </c>
      <c r="D104" s="636"/>
      <c r="E104" s="636"/>
      <c r="F104" s="737">
        <v>-19739290</v>
      </c>
      <c r="G104" s="645"/>
      <c r="H104" s="663"/>
    </row>
    <row r="105" spans="1:8" x14ac:dyDescent="0.2">
      <c r="B105" s="661">
        <v>23001151</v>
      </c>
      <c r="C105" s="648" t="s">
        <v>121</v>
      </c>
      <c r="D105" s="636"/>
      <c r="E105" s="636"/>
      <c r="F105" s="737">
        <v>-122932</v>
      </c>
      <c r="G105" s="645"/>
      <c r="H105" s="663"/>
    </row>
    <row r="106" spans="1:8" x14ac:dyDescent="0.2">
      <c r="B106" s="661">
        <v>23002001</v>
      </c>
      <c r="C106" s="664" t="s">
        <v>3047</v>
      </c>
      <c r="D106" s="636"/>
      <c r="E106" s="636"/>
      <c r="F106" s="737">
        <v>0</v>
      </c>
      <c r="G106" s="645"/>
      <c r="H106" s="663"/>
    </row>
    <row r="107" spans="1:8" x14ac:dyDescent="0.2">
      <c r="B107" s="661">
        <v>23002011</v>
      </c>
      <c r="C107" s="664" t="s">
        <v>3044</v>
      </c>
      <c r="D107" s="636"/>
      <c r="E107" s="636"/>
      <c r="F107" s="737">
        <v>-1042701</v>
      </c>
      <c r="G107" s="645"/>
      <c r="H107" s="663"/>
    </row>
    <row r="108" spans="1:8" x14ac:dyDescent="0.2">
      <c r="B108" s="661">
        <v>23002041</v>
      </c>
      <c r="C108" s="664" t="s">
        <v>3047</v>
      </c>
      <c r="D108" s="636"/>
      <c r="E108" s="636"/>
      <c r="F108" s="737">
        <v>-24143656</v>
      </c>
      <c r="G108" s="645"/>
      <c r="H108" s="663"/>
    </row>
    <row r="109" spans="1:8" x14ac:dyDescent="0.2">
      <c r="B109" s="661">
        <v>23002061</v>
      </c>
      <c r="C109" s="664" t="s">
        <v>125</v>
      </c>
      <c r="D109" s="636"/>
      <c r="E109" s="636"/>
      <c r="F109" s="737">
        <v>45856</v>
      </c>
      <c r="G109" s="645"/>
      <c r="H109" s="663"/>
    </row>
    <row r="110" spans="1:8" x14ac:dyDescent="0.2">
      <c r="B110" s="661">
        <v>23002071</v>
      </c>
      <c r="C110" s="664" t="s">
        <v>126</v>
      </c>
      <c r="D110" s="636"/>
      <c r="E110" s="636"/>
      <c r="F110" s="737">
        <v>280594</v>
      </c>
      <c r="G110" s="645"/>
      <c r="H110" s="663"/>
    </row>
    <row r="111" spans="1:8" x14ac:dyDescent="0.2">
      <c r="B111" s="661">
        <v>23002081</v>
      </c>
      <c r="C111" s="664" t="s">
        <v>3048</v>
      </c>
      <c r="D111" s="636"/>
      <c r="E111" s="636"/>
      <c r="F111" s="737">
        <v>0</v>
      </c>
      <c r="G111" s="645"/>
      <c r="H111" s="663"/>
    </row>
    <row r="112" spans="1:8" x14ac:dyDescent="0.2">
      <c r="A112" s="965"/>
      <c r="B112" s="710">
        <v>23002091</v>
      </c>
      <c r="C112" s="714" t="s">
        <v>127</v>
      </c>
      <c r="D112" s="966"/>
      <c r="E112" s="966"/>
      <c r="F112" s="737">
        <v>-6103636</v>
      </c>
      <c r="G112" s="870"/>
      <c r="H112" s="1032"/>
    </row>
    <row r="113" spans="1:8" x14ac:dyDescent="0.2">
      <c r="A113" s="965"/>
      <c r="B113" s="710">
        <v>23002093</v>
      </c>
      <c r="C113" s="714" t="s">
        <v>4986</v>
      </c>
      <c r="D113" s="966"/>
      <c r="E113" s="966"/>
      <c r="F113" s="737">
        <v>-20882</v>
      </c>
      <c r="G113" s="870"/>
      <c r="H113" s="1032"/>
    </row>
    <row r="114" spans="1:8" x14ac:dyDescent="0.2">
      <c r="B114" s="661">
        <v>23003011</v>
      </c>
      <c r="C114" s="664" t="s">
        <v>3049</v>
      </c>
      <c r="D114" s="636"/>
      <c r="E114" s="636"/>
      <c r="F114" s="737">
        <v>0</v>
      </c>
      <c r="G114" s="645"/>
      <c r="H114" s="663"/>
    </row>
    <row r="115" spans="1:8" x14ac:dyDescent="0.2">
      <c r="B115" s="661">
        <v>23003021</v>
      </c>
      <c r="C115" s="664"/>
      <c r="D115" s="636"/>
      <c r="E115" s="636"/>
      <c r="F115" s="737">
        <v>434324</v>
      </c>
      <c r="G115" s="645"/>
      <c r="H115" s="663"/>
    </row>
    <row r="116" spans="1:8" x14ac:dyDescent="0.2">
      <c r="B116" s="661">
        <v>23003031</v>
      </c>
      <c r="C116" s="664"/>
      <c r="D116" s="636"/>
      <c r="E116" s="636"/>
      <c r="F116" s="737">
        <v>5342862</v>
      </c>
      <c r="G116" s="645"/>
      <c r="H116" s="663"/>
    </row>
    <row r="117" spans="1:8" x14ac:dyDescent="0.2">
      <c r="B117" s="661" t="s">
        <v>2637</v>
      </c>
      <c r="C117" s="664" t="s">
        <v>120</v>
      </c>
      <c r="E117" s="636"/>
      <c r="F117" s="737">
        <v>-583150</v>
      </c>
      <c r="G117" s="645"/>
      <c r="H117" s="663"/>
    </row>
    <row r="118" spans="1:8" x14ac:dyDescent="0.2">
      <c r="B118" s="661" t="s">
        <v>4987</v>
      </c>
      <c r="C118" s="664" t="s">
        <v>3050</v>
      </c>
      <c r="E118" s="636"/>
      <c r="F118" s="737">
        <v>0</v>
      </c>
      <c r="G118" s="645"/>
      <c r="H118" s="663"/>
    </row>
    <row r="119" spans="1:8" x14ac:dyDescent="0.2">
      <c r="B119" s="661" t="s">
        <v>4988</v>
      </c>
      <c r="C119" s="664" t="s">
        <v>3051</v>
      </c>
      <c r="E119" s="636"/>
      <c r="F119" s="737">
        <v>0</v>
      </c>
      <c r="G119" s="645"/>
      <c r="H119" s="663"/>
    </row>
    <row r="120" spans="1:8" x14ac:dyDescent="0.2">
      <c r="B120" s="661" t="s">
        <v>2639</v>
      </c>
      <c r="C120" s="664" t="s">
        <v>122</v>
      </c>
      <c r="E120" s="636"/>
      <c r="F120" s="737">
        <v>-1271877</v>
      </c>
      <c r="G120" s="645"/>
      <c r="H120" s="663"/>
    </row>
    <row r="121" spans="1:8" ht="13.5" thickBot="1" x14ac:dyDescent="0.25">
      <c r="B121" s="641"/>
      <c r="C121" s="636"/>
      <c r="D121" s="636"/>
      <c r="E121" s="636"/>
      <c r="F121" s="651">
        <f>SUM(F94:F120)</f>
        <v>-177736846</v>
      </c>
      <c r="G121" s="645"/>
      <c r="H121" s="666"/>
    </row>
    <row r="122" spans="1:8" ht="13.5" thickTop="1" x14ac:dyDescent="0.2">
      <c r="B122" s="641"/>
      <c r="C122" s="636"/>
      <c r="D122" s="636"/>
      <c r="E122" s="636"/>
      <c r="F122" s="652"/>
      <c r="G122" s="645"/>
    </row>
    <row r="123" spans="1:8" x14ac:dyDescent="0.2">
      <c r="B123" s="641">
        <v>25300353</v>
      </c>
      <c r="C123" s="636" t="s">
        <v>132</v>
      </c>
      <c r="D123" s="636"/>
      <c r="E123" s="636"/>
      <c r="F123" s="737">
        <v>-2935080</v>
      </c>
      <c r="G123" s="645"/>
      <c r="H123" s="660"/>
    </row>
    <row r="124" spans="1:8" x14ac:dyDescent="0.2">
      <c r="B124" s="641">
        <v>25300363</v>
      </c>
      <c r="C124" s="636" t="s">
        <v>133</v>
      </c>
      <c r="D124" s="636"/>
      <c r="E124" s="636"/>
      <c r="F124" s="737">
        <v>-110602</v>
      </c>
      <c r="G124" s="645"/>
      <c r="H124" s="660"/>
    </row>
    <row r="125" spans="1:8" x14ac:dyDescent="0.2">
      <c r="A125" s="665"/>
      <c r="B125" s="641">
        <v>25300413</v>
      </c>
      <c r="C125" s="636" t="s">
        <v>3052</v>
      </c>
      <c r="D125" s="636"/>
      <c r="E125" s="636"/>
      <c r="F125" s="737">
        <v>-41372</v>
      </c>
      <c r="G125" s="645"/>
      <c r="H125" s="660"/>
    </row>
    <row r="126" spans="1:8" x14ac:dyDescent="0.2">
      <c r="B126" s="641">
        <v>25301203</v>
      </c>
      <c r="C126" s="636" t="s">
        <v>3053</v>
      </c>
      <c r="D126" s="636"/>
      <c r="E126" s="636"/>
      <c r="F126" s="737">
        <v>0</v>
      </c>
      <c r="G126" s="645"/>
      <c r="H126" s="660"/>
    </row>
    <row r="127" spans="1:8" x14ac:dyDescent="0.2">
      <c r="B127" s="641">
        <v>25300443</v>
      </c>
      <c r="C127" s="648" t="s">
        <v>135</v>
      </c>
      <c r="D127" s="636"/>
      <c r="E127" s="636"/>
      <c r="F127" s="737">
        <v>-413208</v>
      </c>
      <c r="G127" s="645"/>
      <c r="H127" s="660"/>
    </row>
    <row r="128" spans="1:8" s="665" customFormat="1" x14ac:dyDescent="0.2">
      <c r="B128" s="641">
        <v>25300463</v>
      </c>
      <c r="C128" s="648" t="s">
        <v>11611</v>
      </c>
      <c r="D128" s="636"/>
      <c r="E128" s="636"/>
      <c r="F128" s="737">
        <v>-60342</v>
      </c>
      <c r="G128" s="645"/>
      <c r="H128" s="667"/>
    </row>
    <row r="129" spans="2:8" x14ac:dyDescent="0.2">
      <c r="B129" s="641" t="s">
        <v>2868</v>
      </c>
      <c r="C129" s="648" t="s">
        <v>136</v>
      </c>
      <c r="E129" s="636"/>
      <c r="F129" s="737">
        <v>0</v>
      </c>
      <c r="G129" s="645"/>
      <c r="H129" s="660"/>
    </row>
    <row r="130" spans="2:8" x14ac:dyDescent="0.2">
      <c r="B130" s="641">
        <v>25301213</v>
      </c>
      <c r="C130" s="648" t="s">
        <v>138</v>
      </c>
      <c r="E130" s="636"/>
      <c r="F130" s="737">
        <v>-568886</v>
      </c>
      <c r="G130" s="645"/>
      <c r="H130" s="660"/>
    </row>
    <row r="131" spans="2:8" x14ac:dyDescent="0.2">
      <c r="B131" s="668"/>
      <c r="C131" s="669"/>
      <c r="D131" s="670"/>
      <c r="E131" s="669"/>
      <c r="F131" s="671">
        <f>SUM(F123:F130)</f>
        <v>-4129490</v>
      </c>
      <c r="G131" s="645"/>
      <c r="H131" s="660"/>
    </row>
    <row r="132" spans="2:8" x14ac:dyDescent="0.2">
      <c r="B132" s="641"/>
      <c r="C132" s="636"/>
      <c r="D132" s="636"/>
      <c r="E132" s="636"/>
      <c r="F132" s="652"/>
      <c r="G132" s="645"/>
      <c r="H132" s="660"/>
    </row>
    <row r="133" spans="2:8" x14ac:dyDescent="0.2">
      <c r="B133" s="641">
        <v>23001013</v>
      </c>
      <c r="C133" s="636" t="s">
        <v>3054</v>
      </c>
      <c r="D133" s="636"/>
      <c r="E133" s="636"/>
      <c r="F133" s="737">
        <v>0</v>
      </c>
      <c r="G133" s="645"/>
      <c r="H133" s="660"/>
    </row>
    <row r="134" spans="2:8" x14ac:dyDescent="0.2">
      <c r="B134" s="641" t="s">
        <v>2631</v>
      </c>
      <c r="C134" s="636" t="s">
        <v>131</v>
      </c>
      <c r="E134" s="636"/>
      <c r="F134" s="737">
        <v>0</v>
      </c>
      <c r="G134" s="645"/>
    </row>
    <row r="135" spans="2:8" x14ac:dyDescent="0.2">
      <c r="B135" s="672"/>
      <c r="C135" s="673"/>
      <c r="D135" s="674"/>
      <c r="E135" s="636"/>
      <c r="F135" s="737">
        <v>0</v>
      </c>
      <c r="G135" s="645"/>
    </row>
    <row r="136" spans="2:8" x14ac:dyDescent="0.2">
      <c r="B136" s="639"/>
      <c r="C136" s="636"/>
      <c r="D136" s="636"/>
      <c r="E136" s="636"/>
      <c r="F136" s="659"/>
      <c r="G136" s="645"/>
      <c r="H136" s="660"/>
    </row>
    <row r="137" spans="2:8" x14ac:dyDescent="0.2">
      <c r="B137" s="639"/>
      <c r="C137" s="636"/>
      <c r="D137" s="636"/>
      <c r="E137" s="636"/>
      <c r="F137" s="659">
        <v>-3957462054</v>
      </c>
      <c r="G137" s="645"/>
      <c r="H137" s="660"/>
    </row>
    <row r="138" spans="2:8" x14ac:dyDescent="0.2">
      <c r="B138" s="639"/>
      <c r="C138" s="636"/>
      <c r="D138" s="636"/>
      <c r="E138" s="636"/>
      <c r="F138" s="659">
        <v>12887378</v>
      </c>
      <c r="G138" s="645"/>
    </row>
    <row r="139" spans="2:8" x14ac:dyDescent="0.2">
      <c r="B139" s="639"/>
      <c r="C139" s="675" t="s">
        <v>3055</v>
      </c>
      <c r="D139" s="675"/>
      <c r="E139" s="675"/>
      <c r="F139" s="676">
        <f>SUM(F137:F138)</f>
        <v>-3944574676</v>
      </c>
      <c r="G139" s="645"/>
    </row>
    <row r="140" spans="2:8" ht="13.5" thickBot="1" x14ac:dyDescent="0.25">
      <c r="B140" s="677"/>
      <c r="C140" s="678"/>
      <c r="D140" s="678"/>
      <c r="E140" s="678"/>
      <c r="F140" s="679"/>
      <c r="G140" s="636"/>
    </row>
    <row r="142" spans="2:8" x14ac:dyDescent="0.2">
      <c r="B142" s="641">
        <v>10700501</v>
      </c>
      <c r="F142" s="737">
        <v>287731394</v>
      </c>
    </row>
    <row r="143" spans="2:8" x14ac:dyDescent="0.2">
      <c r="B143" s="641">
        <v>10700601</v>
      </c>
      <c r="F143" s="737">
        <v>-550670</v>
      </c>
    </row>
    <row r="146" spans="2:6" ht="15" x14ac:dyDescent="0.25">
      <c r="B146"/>
      <c r="C146"/>
      <c r="D146"/>
      <c r="E146"/>
      <c r="F146"/>
    </row>
  </sheetData>
  <pageMargins left="0.75" right="0.75" top="0.65" bottom="0.82" header="0.5" footer="0.5"/>
  <pageSetup scale="57" orientation="portrait" r:id="rId1"/>
  <headerFooter alignWithMargins="0"/>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D81:H201"/>
  <sheetViews>
    <sheetView zoomScale="60" zoomScaleNormal="60" workbookViewId="0">
      <selection activeCell="AC54" sqref="AC54"/>
    </sheetView>
  </sheetViews>
  <sheetFormatPr defaultRowHeight="15" x14ac:dyDescent="0.25"/>
  <cols>
    <col min="8" max="8" width="23.28515625" customWidth="1"/>
  </cols>
  <sheetData>
    <row r="81" spans="4:5" x14ac:dyDescent="0.25">
      <c r="E81" s="129"/>
    </row>
    <row r="82" spans="4:5" x14ac:dyDescent="0.25">
      <c r="D82" s="128" t="e">
        <f>#REF!</f>
        <v>#REF!</v>
      </c>
      <c r="E82" t="s">
        <v>3229</v>
      </c>
    </row>
    <row r="185" spans="8:8" x14ac:dyDescent="0.25">
      <c r="H185" t="e">
        <f>-(#REF!+#REF!)*1000</f>
        <v>#REF!</v>
      </c>
    </row>
    <row r="186" spans="8:8" x14ac:dyDescent="0.25">
      <c r="H186" t="e">
        <f>-(#REF!+#REF!)*1000</f>
        <v>#REF!</v>
      </c>
    </row>
    <row r="187" spans="8:8" x14ac:dyDescent="0.25">
      <c r="H187" t="e">
        <f>-(#REF!+#REF!)*1000</f>
        <v>#REF!</v>
      </c>
    </row>
    <row r="188" spans="8:8" x14ac:dyDescent="0.25">
      <c r="H188" t="e">
        <f>-(#REF!+#REF!)*1000</f>
        <v>#REF!</v>
      </c>
    </row>
    <row r="189" spans="8:8" x14ac:dyDescent="0.25">
      <c r="H189" t="e">
        <f>-(#REF!+#REF!)*1000</f>
        <v>#REF!</v>
      </c>
    </row>
    <row r="190" spans="8:8" x14ac:dyDescent="0.25">
      <c r="H190" t="e">
        <f>-(#REF!+#REF!)*1000</f>
        <v>#REF!</v>
      </c>
    </row>
    <row r="191" spans="8:8" x14ac:dyDescent="0.25">
      <c r="H191" t="e">
        <f>-(#REF!+#REF!)*1000</f>
        <v>#REF!</v>
      </c>
    </row>
    <row r="193" spans="8:8" x14ac:dyDescent="0.25">
      <c r="H193" t="e">
        <f>-(#REF!+#REF!)*1000</f>
        <v>#REF!</v>
      </c>
    </row>
    <row r="194" spans="8:8" x14ac:dyDescent="0.25">
      <c r="H194" t="e">
        <f>-(#REF!+#REF!)*1000</f>
        <v>#REF!</v>
      </c>
    </row>
    <row r="195" spans="8:8" x14ac:dyDescent="0.25">
      <c r="H195" t="e">
        <f>-(#REF!+#REF!)*1000</f>
        <v>#REF!</v>
      </c>
    </row>
    <row r="200" spans="8:8" x14ac:dyDescent="0.25">
      <c r="H200" t="e">
        <f>-(#REF!+#REF!)*1000</f>
        <v>#REF!</v>
      </c>
    </row>
    <row r="201" spans="8:8" x14ac:dyDescent="0.25">
      <c r="H201" t="e">
        <f>-(#REF!+#REF!)*1000</f>
        <v>#REF!</v>
      </c>
    </row>
  </sheetData>
  <pageMargins left="0.7" right="0.7" top="0.75" bottom="0.75" header="0.3" footer="0.3"/>
  <pageSetup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5"/>
  <sheetViews>
    <sheetView zoomScale="60" zoomScaleNormal="60" workbookViewId="0">
      <pane xSplit="2" ySplit="7" topLeftCell="C23" activePane="bottomRight" state="frozen"/>
      <selection activeCell="P253" sqref="P253"/>
      <selection pane="topRight" activeCell="P253" sqref="P253"/>
      <selection pane="bottomLeft" activeCell="P253" sqref="P253"/>
      <selection pane="bottomRight" activeCell="L19" sqref="L19"/>
    </sheetView>
  </sheetViews>
  <sheetFormatPr defaultColWidth="9.140625" defaultRowHeight="12.75" x14ac:dyDescent="0.2"/>
  <cols>
    <col min="1" max="1" width="4.140625" style="613" bestFit="1" customWidth="1"/>
    <col min="2" max="2" width="28" style="613" bestFit="1" customWidth="1"/>
    <col min="3" max="3" width="3.7109375" style="667" customWidth="1"/>
    <col min="4" max="4" width="19.85546875" style="614" customWidth="1"/>
    <col min="5" max="5" width="17.28515625" style="610" bestFit="1" customWidth="1"/>
    <col min="6" max="6" width="3.7109375" style="667" customWidth="1"/>
    <col min="7" max="7" width="18.85546875" style="610" customWidth="1"/>
    <col min="8" max="8" width="23.28515625" style="667" customWidth="1"/>
    <col min="9" max="9" width="17.28515625" style="610" customWidth="1"/>
    <col min="10" max="10" width="4" style="665" customWidth="1"/>
    <col min="11" max="11" width="9.140625" style="665"/>
    <col min="12" max="12" width="18.140625" style="647" bestFit="1" customWidth="1"/>
    <col min="13" max="13" width="9.28515625" style="647" bestFit="1" customWidth="1"/>
    <col min="14" max="14" width="15.7109375" style="647" bestFit="1" customWidth="1"/>
    <col min="15" max="15" width="9.140625" style="647"/>
    <col min="16" max="16" width="13.28515625" style="647" bestFit="1" customWidth="1"/>
    <col min="17" max="17" width="13.7109375" style="665" bestFit="1" customWidth="1"/>
    <col min="18" max="18" width="13.28515625" style="665" bestFit="1" customWidth="1"/>
    <col min="19" max="19" width="16.7109375" style="665" bestFit="1" customWidth="1"/>
    <col min="20" max="16384" width="9.140625" style="665"/>
  </cols>
  <sheetData>
    <row r="1" spans="1:19" ht="15" hidden="1" x14ac:dyDescent="0.35">
      <c r="A1" s="592"/>
      <c r="G1" s="593"/>
      <c r="H1" s="594"/>
      <c r="I1" s="595"/>
      <c r="J1" s="596"/>
    </row>
    <row r="2" spans="1:19" hidden="1" x14ac:dyDescent="0.2"/>
    <row r="3" spans="1:19" x14ac:dyDescent="0.2">
      <c r="A3" s="597" t="s">
        <v>106</v>
      </c>
    </row>
    <row r="4" spans="1:19" x14ac:dyDescent="0.2">
      <c r="A4" s="597" t="s">
        <v>391</v>
      </c>
    </row>
    <row r="5" spans="1:19" x14ac:dyDescent="0.2">
      <c r="A5" s="1155"/>
      <c r="B5" s="1155"/>
      <c r="C5" s="1155"/>
      <c r="D5" s="1155"/>
      <c r="E5" s="1155"/>
      <c r="F5" s="1155"/>
      <c r="G5" s="1155"/>
      <c r="H5" s="1155"/>
      <c r="I5" s="1155"/>
    </row>
    <row r="6" spans="1:19" x14ac:dyDescent="0.2">
      <c r="B6" s="597"/>
      <c r="C6" s="598"/>
      <c r="D6" s="31" t="s">
        <v>392</v>
      </c>
      <c r="E6" s="599"/>
      <c r="F6" s="598"/>
      <c r="G6" s="599" t="s">
        <v>393</v>
      </c>
      <c r="H6" s="598"/>
      <c r="I6" s="599" t="s">
        <v>394</v>
      </c>
    </row>
    <row r="7" spans="1:19" x14ac:dyDescent="0.2">
      <c r="A7" s="600" t="s">
        <v>395</v>
      </c>
      <c r="B7" s="601" t="s">
        <v>396</v>
      </c>
      <c r="C7" s="602"/>
      <c r="D7" s="603" t="s">
        <v>397</v>
      </c>
      <c r="E7" s="604" t="s">
        <v>398</v>
      </c>
      <c r="F7" s="602"/>
      <c r="G7" s="604" t="s">
        <v>398</v>
      </c>
      <c r="H7" s="602"/>
      <c r="I7" s="604" t="s">
        <v>398</v>
      </c>
    </row>
    <row r="8" spans="1:19" x14ac:dyDescent="0.2">
      <c r="A8" s="613">
        <v>1</v>
      </c>
      <c r="B8" s="605" t="s">
        <v>399</v>
      </c>
      <c r="C8" s="606"/>
      <c r="D8" s="607"/>
      <c r="E8" s="608"/>
      <c r="F8" s="606"/>
      <c r="G8" s="608"/>
      <c r="H8" s="606"/>
      <c r="I8" s="608"/>
    </row>
    <row r="9" spans="1:19" x14ac:dyDescent="0.2">
      <c r="A9" s="613">
        <v>2</v>
      </c>
      <c r="B9" s="613" t="s">
        <v>400</v>
      </c>
      <c r="C9" s="609"/>
      <c r="F9" s="609"/>
      <c r="G9" s="867">
        <v>1396510</v>
      </c>
      <c r="H9" s="609"/>
    </row>
    <row r="10" spans="1:19" x14ac:dyDescent="0.2">
      <c r="A10" s="613">
        <v>3</v>
      </c>
      <c r="B10" s="613" t="s">
        <v>401</v>
      </c>
      <c r="E10" s="840"/>
      <c r="F10" s="816"/>
      <c r="G10" s="840">
        <v>729618</v>
      </c>
      <c r="H10" s="816"/>
      <c r="I10" s="840"/>
    </row>
    <row r="11" spans="1:19" x14ac:dyDescent="0.2">
      <c r="A11" s="613">
        <v>4</v>
      </c>
      <c r="B11" s="613" t="s">
        <v>402</v>
      </c>
      <c r="E11" s="840"/>
      <c r="F11" s="816"/>
      <c r="G11" s="840">
        <v>1975919</v>
      </c>
      <c r="H11" s="816"/>
      <c r="I11" s="840"/>
    </row>
    <row r="12" spans="1:19" x14ac:dyDescent="0.2">
      <c r="A12" s="613">
        <v>5</v>
      </c>
      <c r="B12" s="611" t="s">
        <v>380</v>
      </c>
      <c r="D12" s="612"/>
      <c r="E12" s="870"/>
      <c r="F12" s="816"/>
      <c r="G12" s="845">
        <v>4102047</v>
      </c>
      <c r="H12" s="816"/>
      <c r="I12" s="870"/>
    </row>
    <row r="13" spans="1:19" x14ac:dyDescent="0.2">
      <c r="A13" s="613">
        <v>6</v>
      </c>
      <c r="B13" s="613" t="s">
        <v>403</v>
      </c>
      <c r="E13" s="840"/>
      <c r="F13" s="816"/>
      <c r="G13" s="840">
        <v>1593086</v>
      </c>
      <c r="H13" s="816"/>
      <c r="I13" s="840"/>
    </row>
    <row r="14" spans="1:19" x14ac:dyDescent="0.2">
      <c r="A14" s="613">
        <v>7</v>
      </c>
      <c r="B14" s="613" t="s">
        <v>404</v>
      </c>
      <c r="E14" s="840"/>
      <c r="F14" s="816"/>
      <c r="G14" s="840">
        <v>4044524</v>
      </c>
      <c r="H14" s="816"/>
      <c r="I14" s="840"/>
    </row>
    <row r="15" spans="1:19" x14ac:dyDescent="0.2">
      <c r="A15" s="613">
        <v>8</v>
      </c>
      <c r="B15" s="613" t="s">
        <v>405</v>
      </c>
      <c r="E15" s="840"/>
      <c r="F15" s="816"/>
      <c r="G15" s="840">
        <v>161998</v>
      </c>
      <c r="H15" s="816"/>
      <c r="I15" s="840"/>
      <c r="N15" s="756"/>
      <c r="Q15" s="757"/>
    </row>
    <row r="16" spans="1:19" x14ac:dyDescent="0.2">
      <c r="A16" s="613">
        <v>9</v>
      </c>
      <c r="B16" s="613" t="s">
        <v>406</v>
      </c>
      <c r="E16" s="840"/>
      <c r="F16" s="816"/>
      <c r="G16" s="840">
        <v>226179</v>
      </c>
      <c r="H16" s="816"/>
      <c r="I16" s="840"/>
      <c r="N16" s="756"/>
      <c r="Q16" s="610"/>
      <c r="R16" s="610"/>
      <c r="S16" s="757"/>
    </row>
    <row r="17" spans="1:12" ht="61.5" customHeight="1" thickBot="1" x14ac:dyDescent="0.25">
      <c r="A17" s="613">
        <v>10</v>
      </c>
      <c r="B17" s="613" t="s">
        <v>407</v>
      </c>
      <c r="C17" s="609"/>
      <c r="D17" s="614" t="s">
        <v>408</v>
      </c>
      <c r="E17" s="848">
        <v>10142856882</v>
      </c>
      <c r="F17" s="839"/>
      <c r="G17" s="849">
        <v>10127834000</v>
      </c>
      <c r="H17" s="839"/>
      <c r="I17" s="848">
        <v>15022882</v>
      </c>
    </row>
    <row r="18" spans="1:12" ht="20.25" customHeight="1" thickTop="1" x14ac:dyDescent="0.2">
      <c r="A18" s="613">
        <v>11</v>
      </c>
      <c r="B18" s="613" t="s">
        <v>409</v>
      </c>
      <c r="C18" s="609"/>
      <c r="E18" s="850"/>
      <c r="F18" s="839"/>
      <c r="G18" s="850"/>
      <c r="H18" s="839"/>
      <c r="I18" s="850"/>
    </row>
    <row r="19" spans="1:12" ht="20.25" customHeight="1" x14ac:dyDescent="0.2">
      <c r="A19" s="758"/>
      <c r="B19" s="759" t="s">
        <v>1680</v>
      </c>
      <c r="C19" s="760"/>
      <c r="D19" s="761"/>
      <c r="E19" s="855"/>
      <c r="F19" s="853"/>
      <c r="G19" s="855">
        <v>0</v>
      </c>
      <c r="H19" s="853"/>
      <c r="I19" s="855"/>
      <c r="J19" s="762"/>
    </row>
    <row r="20" spans="1:12" ht="20.25" customHeight="1" thickBot="1" x14ac:dyDescent="0.25">
      <c r="A20" s="613">
        <v>12</v>
      </c>
      <c r="B20" s="613" t="s">
        <v>410</v>
      </c>
      <c r="C20" s="609"/>
      <c r="E20" s="850">
        <v>10142856882</v>
      </c>
      <c r="F20" s="850"/>
      <c r="G20" s="850">
        <v>10127834000</v>
      </c>
      <c r="H20" s="839"/>
      <c r="I20" s="848">
        <v>15022882</v>
      </c>
    </row>
    <row r="21" spans="1:12" ht="13.5" thickTop="1" x14ac:dyDescent="0.2">
      <c r="A21" s="613">
        <v>13</v>
      </c>
      <c r="E21" s="870"/>
      <c r="F21" s="816"/>
      <c r="G21" s="870"/>
      <c r="H21" s="816"/>
      <c r="I21" s="870"/>
    </row>
    <row r="22" spans="1:12" ht="15" x14ac:dyDescent="0.25">
      <c r="A22" s="613">
        <v>14</v>
      </c>
      <c r="B22" s="613" t="s">
        <v>411</v>
      </c>
      <c r="D22" s="615" t="s">
        <v>412</v>
      </c>
      <c r="E22" s="867">
        <v>972387262</v>
      </c>
      <c r="F22" s="816"/>
      <c r="G22" s="858">
        <v>955266000</v>
      </c>
      <c r="H22" s="816"/>
      <c r="I22" s="850">
        <v>17121262</v>
      </c>
    </row>
    <row r="23" spans="1:12" ht="15" x14ac:dyDescent="0.25">
      <c r="A23" s="613">
        <v>15</v>
      </c>
      <c r="B23" s="613" t="s">
        <v>409</v>
      </c>
      <c r="D23" s="615"/>
      <c r="E23" s="867"/>
      <c r="F23" s="816"/>
      <c r="G23" s="858"/>
      <c r="H23" s="816"/>
      <c r="I23" s="850"/>
    </row>
    <row r="24" spans="1:12" x14ac:dyDescent="0.2">
      <c r="A24" s="613">
        <v>16</v>
      </c>
      <c r="B24" s="613" t="s">
        <v>413</v>
      </c>
      <c r="D24" s="615"/>
      <c r="E24" s="867">
        <v>972387262</v>
      </c>
      <c r="F24" s="816"/>
      <c r="G24" s="867">
        <v>955266000</v>
      </c>
      <c r="H24" s="816"/>
      <c r="I24" s="850">
        <v>17121262</v>
      </c>
    </row>
    <row r="25" spans="1:12" x14ac:dyDescent="0.2">
      <c r="A25" s="613">
        <v>17</v>
      </c>
      <c r="B25" s="613" t="s">
        <v>414</v>
      </c>
      <c r="E25" s="860">
        <v>0.66190000000000004</v>
      </c>
      <c r="F25" s="816"/>
      <c r="G25" s="860">
        <v>0.66190000000000004</v>
      </c>
      <c r="H25" s="816"/>
      <c r="I25" s="860">
        <v>0.66190000000000004</v>
      </c>
    </row>
    <row r="26" spans="1:12" x14ac:dyDescent="0.2">
      <c r="A26" s="613">
        <v>18</v>
      </c>
      <c r="E26" s="845"/>
      <c r="F26" s="816"/>
      <c r="G26" s="845"/>
      <c r="H26" s="816"/>
      <c r="I26" s="845"/>
    </row>
    <row r="27" spans="1:12" x14ac:dyDescent="0.2">
      <c r="A27" s="613">
        <v>19</v>
      </c>
      <c r="B27" s="613" t="s">
        <v>415</v>
      </c>
      <c r="E27" s="840">
        <v>643623128.71780002</v>
      </c>
      <c r="F27" s="816"/>
      <c r="G27" s="840">
        <v>632290565.4000001</v>
      </c>
      <c r="H27" s="816"/>
      <c r="I27" s="840">
        <v>11332563.317799926</v>
      </c>
      <c r="L27" s="767"/>
    </row>
    <row r="28" spans="1:12" x14ac:dyDescent="0.2">
      <c r="A28" s="613">
        <v>20</v>
      </c>
      <c r="D28" s="616"/>
      <c r="E28" s="840"/>
      <c r="F28" s="816"/>
      <c r="G28" s="840"/>
      <c r="H28" s="816"/>
      <c r="I28" s="840"/>
    </row>
    <row r="29" spans="1:12" x14ac:dyDescent="0.2">
      <c r="A29" s="613">
        <v>21</v>
      </c>
      <c r="B29" s="613" t="s">
        <v>410</v>
      </c>
      <c r="E29" s="840">
        <v>10142856882</v>
      </c>
      <c r="F29" s="816"/>
      <c r="G29" s="840">
        <v>10127834000</v>
      </c>
      <c r="H29" s="816"/>
      <c r="I29" s="840">
        <v>15022882</v>
      </c>
      <c r="L29" s="767"/>
    </row>
    <row r="30" spans="1:12" ht="13.5" thickBot="1" x14ac:dyDescent="0.25">
      <c r="A30" s="613">
        <v>22</v>
      </c>
      <c r="B30" s="613" t="s">
        <v>416</v>
      </c>
      <c r="D30" s="617"/>
      <c r="E30" s="863">
        <v>10786480010.7178</v>
      </c>
      <c r="F30" s="816"/>
      <c r="G30" s="863">
        <v>10760124565.4</v>
      </c>
      <c r="H30" s="816"/>
      <c r="I30" s="863">
        <v>26355445.317799926</v>
      </c>
    </row>
    <row r="31" spans="1:12" ht="13.5" thickTop="1" x14ac:dyDescent="0.2">
      <c r="A31" s="613">
        <v>23</v>
      </c>
      <c r="B31" s="613" t="s">
        <v>417</v>
      </c>
      <c r="D31" s="616">
        <v>10100011</v>
      </c>
      <c r="E31" s="870">
        <v>0</v>
      </c>
      <c r="F31" s="816"/>
      <c r="G31" s="850"/>
      <c r="H31" s="816"/>
      <c r="I31" s="850"/>
    </row>
    <row r="32" spans="1:12" x14ac:dyDescent="0.2">
      <c r="A32" s="613">
        <v>24</v>
      </c>
      <c r="B32" s="613" t="s">
        <v>418</v>
      </c>
      <c r="D32" s="616">
        <v>10200011</v>
      </c>
      <c r="E32" s="870"/>
      <c r="F32" s="816"/>
      <c r="G32" s="850"/>
      <c r="H32" s="816"/>
      <c r="I32" s="850"/>
    </row>
    <row r="33" spans="1:12" ht="25.5" x14ac:dyDescent="0.2">
      <c r="A33" s="613">
        <v>25</v>
      </c>
      <c r="B33" s="613" t="s">
        <v>419</v>
      </c>
      <c r="D33" s="616" t="s">
        <v>420</v>
      </c>
      <c r="E33" s="840">
        <v>282791675</v>
      </c>
      <c r="F33" s="816"/>
      <c r="G33" s="816"/>
      <c r="H33" s="816"/>
      <c r="I33" s="840"/>
    </row>
    <row r="34" spans="1:12" x14ac:dyDescent="0.2">
      <c r="A34" s="613">
        <v>26</v>
      </c>
      <c r="E34" s="845"/>
      <c r="F34" s="816"/>
      <c r="G34" s="870"/>
      <c r="H34" s="816"/>
      <c r="I34" s="870"/>
    </row>
    <row r="35" spans="1:12" ht="13.5" thickBot="1" x14ac:dyDescent="0.25">
      <c r="A35" s="613">
        <v>27</v>
      </c>
      <c r="B35" s="613" t="s">
        <v>421</v>
      </c>
      <c r="E35" s="848">
        <v>11069271685.7178</v>
      </c>
      <c r="F35" s="816"/>
      <c r="G35" s="94"/>
      <c r="H35" s="95"/>
      <c r="I35" s="94"/>
      <c r="L35" s="789"/>
    </row>
    <row r="36" spans="1:12" ht="13.5" thickTop="1" x14ac:dyDescent="0.2">
      <c r="A36" s="613">
        <v>28</v>
      </c>
      <c r="D36" s="618"/>
      <c r="E36" s="840"/>
      <c r="F36" s="816"/>
      <c r="G36" s="840"/>
      <c r="H36" s="816"/>
      <c r="I36" s="840"/>
      <c r="L36" s="790"/>
    </row>
    <row r="37" spans="1:12" x14ac:dyDescent="0.2">
      <c r="A37" s="613">
        <v>29</v>
      </c>
      <c r="B37" s="619" t="s">
        <v>422</v>
      </c>
      <c r="C37" s="665"/>
      <c r="E37" s="840"/>
      <c r="F37" s="816"/>
      <c r="G37" s="840"/>
      <c r="H37" s="816"/>
      <c r="I37" s="840"/>
    </row>
    <row r="38" spans="1:12" x14ac:dyDescent="0.2">
      <c r="A38" s="613">
        <v>30</v>
      </c>
      <c r="B38" s="613" t="s">
        <v>400</v>
      </c>
      <c r="E38" s="840"/>
      <c r="F38" s="866"/>
      <c r="G38" s="867">
        <v>-928822</v>
      </c>
      <c r="H38" s="877">
        <v>81963</v>
      </c>
      <c r="I38" s="840" t="s">
        <v>11257</v>
      </c>
    </row>
    <row r="39" spans="1:12" x14ac:dyDescent="0.2">
      <c r="A39" s="613">
        <v>31</v>
      </c>
      <c r="B39" s="613" t="s">
        <v>401</v>
      </c>
      <c r="E39" s="840"/>
      <c r="F39" s="816"/>
      <c r="G39" s="840">
        <v>-183452</v>
      </c>
      <c r="H39" s="816"/>
      <c r="I39" s="840"/>
    </row>
    <row r="40" spans="1:12" x14ac:dyDescent="0.2">
      <c r="A40" s="613">
        <v>32</v>
      </c>
      <c r="B40" s="613" t="s">
        <v>402</v>
      </c>
      <c r="E40" s="840"/>
      <c r="F40" s="816"/>
      <c r="G40" s="840">
        <v>-791062</v>
      </c>
      <c r="H40" s="816"/>
      <c r="I40" s="840"/>
    </row>
    <row r="41" spans="1:12" x14ac:dyDescent="0.2">
      <c r="A41" s="613">
        <v>33</v>
      </c>
      <c r="B41" s="611" t="s">
        <v>380</v>
      </c>
      <c r="E41" s="840"/>
      <c r="F41" s="816"/>
      <c r="G41" s="845">
        <v>-1903336</v>
      </c>
      <c r="H41" s="816"/>
      <c r="I41" s="840"/>
    </row>
    <row r="42" spans="1:12" x14ac:dyDescent="0.2">
      <c r="A42" s="613">
        <v>34</v>
      </c>
      <c r="B42" s="613" t="s">
        <v>403</v>
      </c>
      <c r="E42" s="840"/>
      <c r="F42" s="816"/>
      <c r="G42" s="840">
        <v>-518909</v>
      </c>
      <c r="H42" s="816"/>
      <c r="I42" s="840"/>
    </row>
    <row r="43" spans="1:12" x14ac:dyDescent="0.2">
      <c r="A43" s="613">
        <v>35</v>
      </c>
      <c r="B43" s="613" t="s">
        <v>404</v>
      </c>
      <c r="E43" s="840"/>
      <c r="F43" s="816"/>
      <c r="G43" s="840">
        <v>-1504591</v>
      </c>
      <c r="H43" s="816"/>
      <c r="I43" s="840"/>
    </row>
    <row r="44" spans="1:12" x14ac:dyDescent="0.2">
      <c r="A44" s="613">
        <v>36</v>
      </c>
      <c r="B44" s="613" t="s">
        <v>405</v>
      </c>
      <c r="E44" s="840"/>
      <c r="F44" s="816"/>
      <c r="G44" s="840">
        <v>-65270</v>
      </c>
      <c r="H44" s="816"/>
      <c r="I44" s="840"/>
    </row>
    <row r="45" spans="1:12" x14ac:dyDescent="0.2">
      <c r="A45" s="613">
        <v>37</v>
      </c>
      <c r="B45" s="613" t="s">
        <v>406</v>
      </c>
      <c r="E45" s="840"/>
      <c r="F45" s="816"/>
      <c r="G45" s="840">
        <v>-84969</v>
      </c>
      <c r="H45" s="816"/>
      <c r="I45" s="840"/>
    </row>
    <row r="46" spans="1:12" ht="44.25" customHeight="1" thickBot="1" x14ac:dyDescent="0.25">
      <c r="A46" s="613">
        <v>38</v>
      </c>
      <c r="B46" s="613" t="s">
        <v>423</v>
      </c>
      <c r="D46" s="614" t="s">
        <v>424</v>
      </c>
      <c r="E46" s="848">
        <v>-4077119349</v>
      </c>
      <c r="F46" s="816"/>
      <c r="G46" s="849">
        <v>-4077075000</v>
      </c>
      <c r="H46" s="816"/>
      <c r="I46" s="848">
        <v>-44349</v>
      </c>
    </row>
    <row r="47" spans="1:12" ht="21" customHeight="1" thickTop="1" x14ac:dyDescent="0.2">
      <c r="B47" s="613" t="s">
        <v>409</v>
      </c>
      <c r="E47" s="850"/>
      <c r="F47" s="816"/>
      <c r="G47" s="850">
        <v>-47351</v>
      </c>
      <c r="H47" s="816"/>
      <c r="I47" s="850"/>
    </row>
    <row r="48" spans="1:12" ht="13.5" thickBot="1" x14ac:dyDescent="0.25">
      <c r="A48" s="613">
        <v>39</v>
      </c>
      <c r="B48" s="613" t="s">
        <v>425</v>
      </c>
      <c r="E48" s="840">
        <v>-4077119349</v>
      </c>
      <c r="F48" s="840">
        <v>0</v>
      </c>
      <c r="G48" s="840">
        <v>-4077122351</v>
      </c>
      <c r="H48" s="816"/>
      <c r="I48" s="848">
        <v>3002</v>
      </c>
    </row>
    <row r="49" spans="1:9" ht="39" customHeight="1" thickTop="1" x14ac:dyDescent="0.2">
      <c r="A49" s="613">
        <v>40</v>
      </c>
      <c r="B49" s="613" t="s">
        <v>413</v>
      </c>
      <c r="D49" s="614" t="s">
        <v>426</v>
      </c>
      <c r="E49" s="867">
        <v>-284515615</v>
      </c>
      <c r="F49" s="816"/>
      <c r="G49" s="867">
        <v>-284512000</v>
      </c>
      <c r="H49" s="816"/>
      <c r="I49" s="867">
        <v>-3615</v>
      </c>
    </row>
    <row r="50" spans="1:9" x14ac:dyDescent="0.2">
      <c r="A50" s="613">
        <v>41</v>
      </c>
      <c r="B50" s="613" t="s">
        <v>414</v>
      </c>
      <c r="E50" s="860">
        <v>0.66190000000000004</v>
      </c>
      <c r="F50" s="816"/>
      <c r="G50" s="860">
        <v>0.66190000000000004</v>
      </c>
      <c r="H50" s="816"/>
      <c r="I50" s="860">
        <v>0.65449999999999997</v>
      </c>
    </row>
    <row r="51" spans="1:9" x14ac:dyDescent="0.2">
      <c r="A51" s="613">
        <v>42</v>
      </c>
      <c r="E51" s="845"/>
      <c r="F51" s="816"/>
      <c r="G51" s="845"/>
      <c r="H51" s="816"/>
      <c r="I51" s="845"/>
    </row>
    <row r="52" spans="1:9" x14ac:dyDescent="0.2">
      <c r="A52" s="613">
        <v>43</v>
      </c>
      <c r="B52" s="613" t="s">
        <v>415</v>
      </c>
      <c r="E52" s="840">
        <v>-188320885.56850001</v>
      </c>
      <c r="F52" s="816"/>
      <c r="G52" s="840">
        <v>-188318492.80000001</v>
      </c>
      <c r="H52" s="816"/>
      <c r="I52" s="840">
        <v>-2392.7685000002384</v>
      </c>
    </row>
    <row r="53" spans="1:9" x14ac:dyDescent="0.2">
      <c r="A53" s="613">
        <v>44</v>
      </c>
      <c r="B53" s="613" t="s">
        <v>427</v>
      </c>
      <c r="E53" s="840"/>
      <c r="F53" s="816"/>
      <c r="G53" s="840"/>
      <c r="H53" s="816"/>
      <c r="I53" s="840">
        <v>0</v>
      </c>
    </row>
    <row r="54" spans="1:9" x14ac:dyDescent="0.2">
      <c r="A54" s="613">
        <v>45</v>
      </c>
      <c r="B54" s="613" t="s">
        <v>410</v>
      </c>
      <c r="E54" s="840">
        <v>-4077119349</v>
      </c>
      <c r="F54" s="816"/>
      <c r="G54" s="840">
        <v>-4077122351</v>
      </c>
      <c r="H54" s="816"/>
      <c r="I54" s="840">
        <v>3002</v>
      </c>
    </row>
    <row r="55" spans="1:9" ht="13.5" thickBot="1" x14ac:dyDescent="0.25">
      <c r="A55" s="613">
        <v>46</v>
      </c>
      <c r="B55" s="613" t="s">
        <v>428</v>
      </c>
      <c r="E55" s="863">
        <v>-4265440234.5685</v>
      </c>
      <c r="F55" s="816"/>
      <c r="G55" s="863">
        <v>-4265440843.8000002</v>
      </c>
      <c r="H55" s="816"/>
      <c r="I55" s="863">
        <v>609.23149999976158</v>
      </c>
    </row>
    <row r="56" spans="1:9" ht="39" thickTop="1" x14ac:dyDescent="0.2">
      <c r="A56" s="613">
        <v>47</v>
      </c>
      <c r="B56" s="613" t="s">
        <v>429</v>
      </c>
      <c r="D56" s="614" t="s">
        <v>430</v>
      </c>
      <c r="E56" s="870">
        <v>14725292</v>
      </c>
      <c r="F56" s="816"/>
      <c r="G56" s="870"/>
      <c r="H56" s="816"/>
      <c r="I56" s="965"/>
    </row>
    <row r="57" spans="1:9" ht="25.5" x14ac:dyDescent="0.2">
      <c r="A57" s="613">
        <v>48</v>
      </c>
      <c r="B57" s="613" t="s">
        <v>431</v>
      </c>
      <c r="D57" s="614" t="s">
        <v>4994</v>
      </c>
      <c r="E57" s="870">
        <v>133326.51700000002</v>
      </c>
      <c r="F57" s="816"/>
      <c r="G57" s="870"/>
      <c r="H57" s="816"/>
      <c r="I57" s="965"/>
    </row>
    <row r="58" spans="1:9" ht="25.5" x14ac:dyDescent="0.2">
      <c r="A58" s="613" t="e">
        <v>#REF!</v>
      </c>
      <c r="B58" s="613" t="s">
        <v>419</v>
      </c>
      <c r="D58" s="616" t="s">
        <v>432</v>
      </c>
      <c r="E58" s="840">
        <v>-138085919</v>
      </c>
      <c r="F58" s="816"/>
      <c r="G58" s="870">
        <v>-4388667536</v>
      </c>
      <c r="H58" s="816"/>
      <c r="I58" s="965"/>
    </row>
    <row r="59" spans="1:9" x14ac:dyDescent="0.2">
      <c r="A59" s="613" t="e">
        <v>#REF!</v>
      </c>
      <c r="B59" s="613" t="s">
        <v>433</v>
      </c>
      <c r="D59" s="616" t="s">
        <v>434</v>
      </c>
      <c r="E59" s="840">
        <v>0</v>
      </c>
      <c r="F59" s="816"/>
      <c r="G59" s="763">
        <v>-4388667535.5324507</v>
      </c>
      <c r="H59" s="816"/>
      <c r="I59" s="869"/>
    </row>
    <row r="60" spans="1:9" x14ac:dyDescent="0.2">
      <c r="B60" s="613" t="s">
        <v>433</v>
      </c>
      <c r="D60" s="616" t="s">
        <v>435</v>
      </c>
      <c r="E60" s="840">
        <v>0</v>
      </c>
      <c r="F60" s="816"/>
      <c r="G60" s="870"/>
      <c r="H60" s="816"/>
      <c r="I60" s="869"/>
    </row>
    <row r="61" spans="1:9" x14ac:dyDescent="0.2">
      <c r="A61" s="613" t="e">
        <v>#REF!</v>
      </c>
      <c r="B61" s="613" t="s">
        <v>436</v>
      </c>
      <c r="D61" s="616" t="s">
        <v>437</v>
      </c>
      <c r="E61" s="840">
        <v>0</v>
      </c>
      <c r="F61" s="816"/>
      <c r="G61" s="870"/>
      <c r="H61" s="816"/>
      <c r="I61" s="869"/>
    </row>
    <row r="62" spans="1:9" x14ac:dyDescent="0.2">
      <c r="A62" s="613" t="e">
        <v>#REF!</v>
      </c>
      <c r="B62" s="613" t="s">
        <v>436</v>
      </c>
      <c r="D62" s="616" t="s">
        <v>438</v>
      </c>
      <c r="E62" s="840">
        <v>0</v>
      </c>
      <c r="F62" s="816"/>
      <c r="G62" s="870"/>
      <c r="H62" s="816"/>
      <c r="I62" s="869"/>
    </row>
    <row r="63" spans="1:9" x14ac:dyDescent="0.2">
      <c r="A63" s="613" t="e">
        <v>#REF!</v>
      </c>
      <c r="B63" s="613" t="s">
        <v>439</v>
      </c>
      <c r="D63" s="616" t="s">
        <v>440</v>
      </c>
      <c r="E63" s="840">
        <v>-168261668</v>
      </c>
      <c r="F63" s="816"/>
      <c r="G63" s="870"/>
      <c r="H63" s="816"/>
      <c r="I63" s="869"/>
    </row>
    <row r="64" spans="1:9" x14ac:dyDescent="0.2">
      <c r="A64" s="613" t="e">
        <v>#REF!</v>
      </c>
      <c r="B64" s="613" t="s">
        <v>439</v>
      </c>
      <c r="D64" s="616" t="s">
        <v>441</v>
      </c>
      <c r="E64" s="840">
        <v>-331729.0563</v>
      </c>
      <c r="F64" s="816"/>
      <c r="G64" s="870"/>
      <c r="H64" s="816"/>
      <c r="I64" s="869"/>
    </row>
    <row r="65" spans="1:9" x14ac:dyDescent="0.2">
      <c r="A65" s="613" t="e">
        <v>#REF!</v>
      </c>
      <c r="B65" s="613" t="s">
        <v>442</v>
      </c>
      <c r="D65" s="616" t="s">
        <v>443</v>
      </c>
      <c r="E65" s="840">
        <v>-2132461.7631999999</v>
      </c>
      <c r="F65" s="816"/>
      <c r="G65" s="870">
        <v>-170725858.81950003</v>
      </c>
      <c r="H65" s="816"/>
      <c r="I65" s="869"/>
    </row>
    <row r="66" spans="1:9" x14ac:dyDescent="0.2">
      <c r="A66" s="613" t="e">
        <v>#REF!</v>
      </c>
      <c r="E66" s="845"/>
      <c r="F66" s="816"/>
      <c r="G66" s="763">
        <v>170725858.56450653</v>
      </c>
      <c r="H66" s="816"/>
      <c r="I66" s="870"/>
    </row>
    <row r="67" spans="1:9" ht="13.5" thickBot="1" x14ac:dyDescent="0.25">
      <c r="A67" s="613" t="e">
        <v>#REF!</v>
      </c>
      <c r="B67" s="613" t="s">
        <v>421</v>
      </c>
      <c r="E67" s="848">
        <v>-4559393393.8710003</v>
      </c>
      <c r="F67" s="816"/>
      <c r="G67" s="850"/>
      <c r="H67" s="816"/>
      <c r="I67" s="850"/>
    </row>
    <row r="68" spans="1:9" ht="13.5" thickTop="1" x14ac:dyDescent="0.2">
      <c r="A68" s="613" t="e">
        <v>#REF!</v>
      </c>
      <c r="E68" s="840"/>
      <c r="F68" s="816"/>
      <c r="G68" s="870"/>
      <c r="H68" s="816"/>
      <c r="I68" s="870"/>
    </row>
    <row r="69" spans="1:9" ht="13.5" thickBot="1" x14ac:dyDescent="0.25">
      <c r="A69" s="613" t="e">
        <v>#REF!</v>
      </c>
      <c r="B69" s="613" t="s">
        <v>444</v>
      </c>
      <c r="E69" s="848">
        <v>6509878291.8467999</v>
      </c>
      <c r="F69" s="816"/>
      <c r="G69" s="850"/>
      <c r="H69" s="816"/>
      <c r="I69" s="870"/>
    </row>
    <row r="70" spans="1:9" ht="13.5" thickTop="1" x14ac:dyDescent="0.2">
      <c r="A70" s="613" t="e">
        <v>#REF!</v>
      </c>
      <c r="E70" s="840"/>
      <c r="F70" s="816"/>
      <c r="G70" s="840"/>
      <c r="H70" s="816"/>
      <c r="I70" s="840"/>
    </row>
    <row r="71" spans="1:9" x14ac:dyDescent="0.2">
      <c r="A71" s="613" t="e">
        <v>#REF!</v>
      </c>
      <c r="B71" s="613" t="s">
        <v>445</v>
      </c>
      <c r="E71" s="840">
        <v>6509878291.6208429</v>
      </c>
      <c r="F71" s="816"/>
      <c r="G71" s="871"/>
      <c r="H71" s="816"/>
      <c r="I71" s="840"/>
    </row>
    <row r="72" spans="1:9" x14ac:dyDescent="0.2">
      <c r="A72" s="613" t="e">
        <v>#REF!</v>
      </c>
      <c r="B72" s="620" t="s">
        <v>394</v>
      </c>
      <c r="C72" s="621"/>
      <c r="D72" s="622"/>
      <c r="E72" s="875">
        <v>-0.22595691680908203</v>
      </c>
      <c r="F72" s="816"/>
      <c r="G72" s="840"/>
      <c r="H72" s="816"/>
      <c r="I72" s="840"/>
    </row>
    <row r="73" spans="1:9" x14ac:dyDescent="0.2">
      <c r="E73" s="840"/>
      <c r="F73" s="816"/>
      <c r="G73" s="840"/>
      <c r="H73" s="816"/>
      <c r="I73" s="840"/>
    </row>
    <row r="74" spans="1:9" x14ac:dyDescent="0.2">
      <c r="B74" s="647"/>
      <c r="C74" s="647"/>
      <c r="D74" s="647"/>
      <c r="E74" s="965"/>
      <c r="F74" s="965"/>
      <c r="G74" s="965"/>
      <c r="H74" s="965"/>
      <c r="I74" s="965"/>
    </row>
    <row r="75" spans="1:9" x14ac:dyDescent="0.2">
      <c r="B75" s="647"/>
      <c r="C75" s="647"/>
      <c r="D75" s="647"/>
      <c r="E75" s="965"/>
      <c r="F75" s="965"/>
      <c r="G75" s="965"/>
      <c r="H75" s="965"/>
      <c r="I75" s="965"/>
    </row>
    <row r="76" spans="1:9" x14ac:dyDescent="0.2">
      <c r="B76" s="647"/>
      <c r="C76" s="647"/>
      <c r="D76" s="647"/>
      <c r="E76" s="965"/>
      <c r="F76" s="965"/>
      <c r="G76" s="965"/>
      <c r="H76" s="965"/>
      <c r="I76" s="965"/>
    </row>
    <row r="77" spans="1:9" x14ac:dyDescent="0.2">
      <c r="E77" s="840"/>
      <c r="F77" s="816"/>
      <c r="G77" s="840"/>
      <c r="H77" s="816"/>
      <c r="I77" s="840"/>
    </row>
    <row r="78" spans="1:9" x14ac:dyDescent="0.2">
      <c r="E78" s="840"/>
      <c r="F78" s="816"/>
      <c r="G78" s="840"/>
      <c r="H78" s="816"/>
      <c r="I78" s="840"/>
    </row>
    <row r="79" spans="1:9" x14ac:dyDescent="0.2">
      <c r="E79" s="840"/>
      <c r="F79" s="816"/>
      <c r="G79" s="840"/>
      <c r="H79" s="816"/>
      <c r="I79" s="840"/>
    </row>
    <row r="80" spans="1:9" x14ac:dyDescent="0.2">
      <c r="E80" s="840"/>
      <c r="F80" s="816"/>
      <c r="G80" s="840"/>
      <c r="H80" s="816"/>
      <c r="I80" s="840"/>
    </row>
    <row r="81" spans="4:9" x14ac:dyDescent="0.2">
      <c r="E81" s="130"/>
      <c r="F81" s="816"/>
      <c r="G81" s="840"/>
      <c r="H81" s="816"/>
      <c r="I81" s="840"/>
    </row>
    <row r="82" spans="4:9" x14ac:dyDescent="0.2">
      <c r="D82" s="131"/>
      <c r="E82" s="840"/>
      <c r="F82" s="816"/>
      <c r="G82" s="840"/>
      <c r="H82" s="816"/>
      <c r="I82" s="840"/>
    </row>
    <row r="83" spans="4:9" x14ac:dyDescent="0.2">
      <c r="E83" s="840"/>
      <c r="F83" s="816"/>
      <c r="G83" s="840"/>
      <c r="H83" s="816"/>
      <c r="I83" s="840"/>
    </row>
    <row r="84" spans="4:9" x14ac:dyDescent="0.2">
      <c r="E84" s="840"/>
      <c r="F84" s="816"/>
      <c r="G84" s="840"/>
      <c r="H84" s="816"/>
      <c r="I84" s="840"/>
    </row>
    <row r="85" spans="4:9" x14ac:dyDescent="0.2">
      <c r="E85" s="840"/>
      <c r="F85" s="816"/>
      <c r="G85" s="840"/>
      <c r="H85" s="816"/>
      <c r="I85" s="840"/>
    </row>
    <row r="86" spans="4:9" x14ac:dyDescent="0.2">
      <c r="E86" s="840"/>
      <c r="F86" s="816"/>
      <c r="G86" s="840"/>
      <c r="H86" s="816"/>
      <c r="I86" s="840"/>
    </row>
    <row r="87" spans="4:9" x14ac:dyDescent="0.2">
      <c r="E87" s="840"/>
      <c r="F87" s="816"/>
      <c r="G87" s="840"/>
      <c r="H87" s="816"/>
      <c r="I87" s="840"/>
    </row>
    <row r="88" spans="4:9" x14ac:dyDescent="0.2">
      <c r="E88" s="840"/>
      <c r="F88" s="816"/>
      <c r="G88" s="840"/>
      <c r="H88" s="816"/>
      <c r="I88" s="840"/>
    </row>
    <row r="89" spans="4:9" x14ac:dyDescent="0.2">
      <c r="E89" s="840"/>
      <c r="F89" s="816"/>
      <c r="G89" s="840"/>
      <c r="H89" s="816"/>
      <c r="I89" s="840"/>
    </row>
    <row r="90" spans="4:9" x14ac:dyDescent="0.2">
      <c r="E90" s="840"/>
      <c r="F90" s="816"/>
      <c r="G90" s="840"/>
      <c r="H90" s="816"/>
      <c r="I90" s="840"/>
    </row>
    <row r="91" spans="4:9" x14ac:dyDescent="0.2">
      <c r="E91" s="840"/>
      <c r="F91" s="816"/>
      <c r="G91" s="840"/>
      <c r="H91" s="816"/>
      <c r="I91" s="840"/>
    </row>
    <row r="92" spans="4:9" x14ac:dyDescent="0.2">
      <c r="E92" s="840"/>
      <c r="F92" s="816"/>
      <c r="G92" s="840"/>
      <c r="H92" s="816"/>
      <c r="I92" s="840"/>
    </row>
    <row r="93" spans="4:9" x14ac:dyDescent="0.2">
      <c r="E93" s="840"/>
      <c r="F93" s="816"/>
      <c r="G93" s="840"/>
      <c r="H93" s="816"/>
      <c r="I93" s="840"/>
    </row>
    <row r="94" spans="4:9" x14ac:dyDescent="0.2">
      <c r="E94" s="840"/>
      <c r="F94" s="816"/>
      <c r="G94" s="840"/>
      <c r="H94" s="816"/>
      <c r="I94" s="840"/>
    </row>
    <row r="305" spans="3:3" x14ac:dyDescent="0.2">
      <c r="C305" s="610"/>
    </row>
  </sheetData>
  <mergeCells count="1">
    <mergeCell ref="A5:I5"/>
  </mergeCells>
  <pageMargins left="0.75" right="0.75" top="1" bottom="1" header="0.5" footer="0.5"/>
  <pageSetup scale="60" fitToHeight="2" orientation="landscape" r:id="rId1"/>
  <headerFooter alignWithMargins="0"/>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66"/>
  <sheetViews>
    <sheetView topLeftCell="A73" workbookViewId="0">
      <selection activeCell="J85" sqref="J85"/>
    </sheetView>
  </sheetViews>
  <sheetFormatPr defaultRowHeight="15" x14ac:dyDescent="0.25"/>
  <cols>
    <col min="1" max="1" width="13.85546875" customWidth="1"/>
    <col min="2" max="2" width="14.7109375" style="687" bestFit="1" customWidth="1"/>
    <col min="3" max="3" width="14.7109375" bestFit="1" customWidth="1"/>
    <col min="4" max="4" width="12.5703125" customWidth="1"/>
    <col min="5" max="5" width="14.140625" bestFit="1" customWidth="1"/>
    <col min="6" max="6" width="11.140625" bestFit="1" customWidth="1"/>
    <col min="9" max="9" width="24" bestFit="1" customWidth="1"/>
    <col min="10" max="10" width="12.5703125" bestFit="1" customWidth="1"/>
  </cols>
  <sheetData>
    <row r="1" spans="1:11" x14ac:dyDescent="0.25">
      <c r="D1" s="140" t="s">
        <v>3227</v>
      </c>
      <c r="E1" s="139">
        <v>0.66190000000000004</v>
      </c>
    </row>
    <row r="2" spans="1:11" x14ac:dyDescent="0.25">
      <c r="C2" s="688" t="s">
        <v>4991</v>
      </c>
      <c r="D2" s="688" t="s">
        <v>3209</v>
      </c>
    </row>
    <row r="3" spans="1:11" x14ac:dyDescent="0.25">
      <c r="A3" s="91" t="s">
        <v>3204</v>
      </c>
      <c r="B3" s="142" t="s">
        <v>4991</v>
      </c>
      <c r="C3" s="1087">
        <v>36858</v>
      </c>
      <c r="D3" s="1107">
        <v>24396.3102</v>
      </c>
      <c r="E3" s="80" t="s">
        <v>4993</v>
      </c>
      <c r="F3" s="80"/>
      <c r="G3" s="80"/>
      <c r="I3" t="s">
        <v>1664</v>
      </c>
      <c r="J3" s="690">
        <v>4044524</v>
      </c>
    </row>
    <row r="4" spans="1:11" x14ac:dyDescent="0.25">
      <c r="A4" s="92" t="s">
        <v>4735</v>
      </c>
      <c r="B4" s="142">
        <v>220</v>
      </c>
      <c r="C4" s="1087">
        <v>220</v>
      </c>
      <c r="D4" s="1107">
        <v>145.61800000000002</v>
      </c>
      <c r="E4" s="80"/>
      <c r="F4" s="80"/>
      <c r="G4" s="80"/>
      <c r="I4" t="s">
        <v>1670</v>
      </c>
      <c r="J4" s="690">
        <v>475046</v>
      </c>
    </row>
    <row r="5" spans="1:11" x14ac:dyDescent="0.25">
      <c r="A5" s="92" t="s">
        <v>4737</v>
      </c>
      <c r="B5" s="142">
        <v>482195</v>
      </c>
      <c r="C5" s="1087">
        <v>482195</v>
      </c>
      <c r="D5" s="1107">
        <v>319164.87050000002</v>
      </c>
      <c r="E5" s="80"/>
      <c r="F5" s="80"/>
      <c r="G5" s="80"/>
      <c r="I5" t="s">
        <v>1668</v>
      </c>
      <c r="J5" s="690">
        <v>226179</v>
      </c>
    </row>
    <row r="6" spans="1:11" x14ac:dyDescent="0.25">
      <c r="A6" s="92" t="s">
        <v>4741</v>
      </c>
      <c r="B6" s="142">
        <v>46107</v>
      </c>
      <c r="C6" s="1087">
        <v>46107</v>
      </c>
      <c r="D6" s="1107">
        <v>30518.223300000001</v>
      </c>
      <c r="E6" s="80"/>
      <c r="F6" s="80"/>
      <c r="G6" s="80"/>
      <c r="I6" t="s">
        <v>1660</v>
      </c>
      <c r="J6" s="690">
        <v>729618</v>
      </c>
    </row>
    <row r="7" spans="1:11" x14ac:dyDescent="0.25">
      <c r="A7" s="92" t="s">
        <v>4745</v>
      </c>
      <c r="B7" s="142">
        <v>162544</v>
      </c>
      <c r="C7" s="1087">
        <v>162544</v>
      </c>
      <c r="D7" s="1107">
        <v>107587.87360000001</v>
      </c>
      <c r="E7" s="80"/>
      <c r="F7" s="80"/>
      <c r="G7" s="80"/>
      <c r="I7" t="s">
        <v>1657</v>
      </c>
      <c r="J7" s="690">
        <v>482415</v>
      </c>
    </row>
    <row r="8" spans="1:11" x14ac:dyDescent="0.25">
      <c r="A8" s="92" t="s">
        <v>4798</v>
      </c>
      <c r="B8" s="142">
        <v>134125</v>
      </c>
      <c r="C8" s="1087">
        <v>134125</v>
      </c>
      <c r="D8" s="1107">
        <v>88777.337500000009</v>
      </c>
      <c r="E8" s="80"/>
      <c r="F8" s="80"/>
      <c r="G8" s="80"/>
      <c r="I8" s="80" t="s">
        <v>1659</v>
      </c>
      <c r="J8" s="858">
        <v>161998</v>
      </c>
      <c r="K8" s="80"/>
    </row>
    <row r="9" spans="1:11" x14ac:dyDescent="0.25">
      <c r="A9" s="92" t="s">
        <v>4811</v>
      </c>
      <c r="B9" s="142">
        <v>6399</v>
      </c>
      <c r="C9" s="1087">
        <v>6399</v>
      </c>
      <c r="D9" s="1107">
        <v>4235.4981000000007</v>
      </c>
      <c r="E9" s="80"/>
      <c r="F9" s="80"/>
      <c r="G9" s="80"/>
      <c r="I9" s="80" t="s">
        <v>1661</v>
      </c>
      <c r="J9" s="858">
        <v>1975919</v>
      </c>
      <c r="K9" s="80"/>
    </row>
    <row r="10" spans="1:11" x14ac:dyDescent="0.25">
      <c r="A10" s="92" t="s">
        <v>4820</v>
      </c>
      <c r="B10" s="142">
        <v>93</v>
      </c>
      <c r="C10" s="1087">
        <v>93</v>
      </c>
      <c r="D10" s="1107">
        <v>61.556700000000006</v>
      </c>
      <c r="E10" s="80"/>
      <c r="F10" s="80"/>
      <c r="G10" s="80"/>
      <c r="I10" t="s">
        <v>1658</v>
      </c>
      <c r="J10" s="690">
        <v>1396510</v>
      </c>
    </row>
    <row r="11" spans="1:11" x14ac:dyDescent="0.25">
      <c r="A11" s="92" t="s">
        <v>4825</v>
      </c>
      <c r="B11" s="142">
        <v>1515</v>
      </c>
      <c r="C11" s="1087">
        <v>1515</v>
      </c>
      <c r="D11" s="1107">
        <v>1002.7785000000001</v>
      </c>
      <c r="E11" s="80"/>
      <c r="F11" s="80"/>
      <c r="G11" s="80"/>
      <c r="I11" t="s">
        <v>1662</v>
      </c>
      <c r="J11" s="690">
        <v>1593086</v>
      </c>
    </row>
    <row r="12" spans="1:11" x14ac:dyDescent="0.25">
      <c r="A12" s="92" t="s">
        <v>4832</v>
      </c>
      <c r="B12" s="142">
        <v>0</v>
      </c>
      <c r="C12" s="1087">
        <v>0</v>
      </c>
      <c r="D12" s="1107">
        <v>0</v>
      </c>
      <c r="E12" s="80"/>
      <c r="F12" s="80"/>
      <c r="G12" s="80"/>
    </row>
    <row r="13" spans="1:11" x14ac:dyDescent="0.25">
      <c r="A13" s="92" t="s">
        <v>4834</v>
      </c>
      <c r="B13" s="142">
        <v>727</v>
      </c>
      <c r="C13" s="1087">
        <v>727</v>
      </c>
      <c r="D13" s="1107">
        <v>481.20130000000006</v>
      </c>
      <c r="E13" s="80"/>
      <c r="F13" s="80"/>
      <c r="G13" s="80"/>
    </row>
    <row r="14" spans="1:11" x14ac:dyDescent="0.25">
      <c r="A14" s="92" t="s">
        <v>4838</v>
      </c>
      <c r="B14" s="142">
        <v>82924</v>
      </c>
      <c r="C14" s="1087">
        <v>82924</v>
      </c>
      <c r="D14" s="1107">
        <v>54887.395600000003</v>
      </c>
      <c r="E14" s="80"/>
      <c r="F14" s="80"/>
      <c r="G14" s="80"/>
    </row>
    <row r="15" spans="1:11" x14ac:dyDescent="0.25">
      <c r="A15" s="92" t="s">
        <v>4849</v>
      </c>
      <c r="B15" s="142">
        <v>1058</v>
      </c>
      <c r="C15" s="1087">
        <v>1058</v>
      </c>
      <c r="D15" s="1107">
        <v>700.29020000000003</v>
      </c>
      <c r="E15" s="80"/>
      <c r="F15" s="80"/>
      <c r="G15" s="80"/>
    </row>
    <row r="16" spans="1:11" x14ac:dyDescent="0.25">
      <c r="A16" s="92" t="s">
        <v>4855</v>
      </c>
      <c r="B16" s="142">
        <v>501</v>
      </c>
      <c r="C16" s="1087">
        <v>501</v>
      </c>
      <c r="D16" s="1107">
        <v>331.61190000000005</v>
      </c>
      <c r="E16" s="80"/>
      <c r="F16" s="1095">
        <v>632290.56540000008</v>
      </c>
      <c r="G16" s="80"/>
    </row>
    <row r="17" spans="1:7" ht="15.75" thickBot="1" x14ac:dyDescent="0.3">
      <c r="A17" s="92" t="s">
        <v>4857</v>
      </c>
      <c r="B17" s="142">
        <v>2195</v>
      </c>
      <c r="C17" s="1083">
        <v>2195</v>
      </c>
      <c r="D17" s="80" t="s">
        <v>4992</v>
      </c>
      <c r="E17" s="80"/>
      <c r="F17" s="80"/>
      <c r="G17" s="80"/>
    </row>
    <row r="18" spans="1:7" x14ac:dyDescent="0.25">
      <c r="A18" s="92" t="s">
        <v>3239</v>
      </c>
      <c r="B18" s="142">
        <v>114</v>
      </c>
      <c r="C18" s="1087">
        <v>114</v>
      </c>
      <c r="D18" s="1086"/>
      <c r="E18" s="812">
        <v>114</v>
      </c>
      <c r="F18" s="80"/>
      <c r="G18" s="80"/>
    </row>
    <row r="19" spans="1:7" x14ac:dyDescent="0.25">
      <c r="A19" s="92" t="s">
        <v>3242</v>
      </c>
      <c r="B19" s="142">
        <v>57103</v>
      </c>
      <c r="C19" s="1087">
        <v>57103</v>
      </c>
      <c r="D19" s="1089">
        <v>145.61800000000002</v>
      </c>
      <c r="E19" s="812">
        <v>57248.618000000002</v>
      </c>
      <c r="F19" s="80"/>
      <c r="G19" s="80"/>
    </row>
    <row r="20" spans="1:7" x14ac:dyDescent="0.25">
      <c r="A20" s="92" t="s">
        <v>3246</v>
      </c>
      <c r="B20" s="142">
        <v>104781</v>
      </c>
      <c r="C20" s="1087">
        <v>104781</v>
      </c>
      <c r="D20" s="1089">
        <v>319164.87050000002</v>
      </c>
      <c r="E20" s="812">
        <v>423945.87050000002</v>
      </c>
      <c r="F20" s="80"/>
      <c r="G20" s="80"/>
    </row>
    <row r="21" spans="1:7" x14ac:dyDescent="0.25">
      <c r="A21" s="92" t="s">
        <v>3254</v>
      </c>
      <c r="B21" s="142">
        <v>3795</v>
      </c>
      <c r="C21" s="1087">
        <v>3795</v>
      </c>
      <c r="D21" s="1090"/>
      <c r="E21" s="812">
        <v>3795</v>
      </c>
      <c r="F21" s="80"/>
      <c r="G21" s="80"/>
    </row>
    <row r="22" spans="1:7" x14ac:dyDescent="0.25">
      <c r="A22" s="92" t="s">
        <v>3263</v>
      </c>
      <c r="B22" s="142">
        <v>178792</v>
      </c>
      <c r="C22" s="1087">
        <v>178792</v>
      </c>
      <c r="D22" s="1090"/>
      <c r="E22" s="812">
        <v>178792</v>
      </c>
      <c r="F22" s="80"/>
      <c r="G22" s="80"/>
    </row>
    <row r="23" spans="1:7" x14ac:dyDescent="0.25">
      <c r="A23" s="92" t="s">
        <v>3295</v>
      </c>
      <c r="B23" s="142">
        <v>712517</v>
      </c>
      <c r="C23" s="1087">
        <v>712517</v>
      </c>
      <c r="D23" s="1090"/>
      <c r="E23" s="812">
        <v>712517</v>
      </c>
      <c r="F23" s="80"/>
      <c r="G23" s="80"/>
    </row>
    <row r="24" spans="1:7" x14ac:dyDescent="0.25">
      <c r="A24" s="92" t="s">
        <v>3327</v>
      </c>
      <c r="B24" s="142">
        <v>345232</v>
      </c>
      <c r="C24" s="1087">
        <v>345232</v>
      </c>
      <c r="D24" s="1090"/>
      <c r="E24" s="812">
        <v>345232</v>
      </c>
      <c r="F24" s="80"/>
      <c r="G24" s="80"/>
    </row>
    <row r="25" spans="1:7" x14ac:dyDescent="0.25">
      <c r="A25" s="92" t="s">
        <v>3359</v>
      </c>
      <c r="B25" s="142">
        <v>49454</v>
      </c>
      <c r="C25" s="1087">
        <v>49454</v>
      </c>
      <c r="D25" s="1090"/>
      <c r="E25" s="812">
        <v>49454</v>
      </c>
      <c r="F25" s="80"/>
      <c r="G25" s="80"/>
    </row>
    <row r="26" spans="1:7" x14ac:dyDescent="0.25">
      <c r="A26" s="92" t="s">
        <v>3391</v>
      </c>
      <c r="B26" s="142">
        <v>15900</v>
      </c>
      <c r="C26" s="1087">
        <v>15900</v>
      </c>
      <c r="D26" s="1090"/>
      <c r="E26" s="812">
        <v>15900</v>
      </c>
      <c r="F26" s="80"/>
      <c r="G26" s="80"/>
    </row>
    <row r="27" spans="1:7" x14ac:dyDescent="0.25">
      <c r="A27" s="92" t="s">
        <v>3424</v>
      </c>
      <c r="B27" s="142">
        <v>90820</v>
      </c>
      <c r="C27" s="1087">
        <v>90820</v>
      </c>
      <c r="D27" s="1090"/>
      <c r="E27" s="812">
        <v>90820</v>
      </c>
      <c r="F27" s="80"/>
      <c r="G27" s="80"/>
    </row>
    <row r="28" spans="1:7" x14ac:dyDescent="0.25">
      <c r="A28" s="92" t="s">
        <v>3427</v>
      </c>
      <c r="B28" s="142">
        <v>7112</v>
      </c>
      <c r="C28" s="1087">
        <v>7112</v>
      </c>
      <c r="D28" s="1090"/>
      <c r="E28" s="812">
        <v>7112</v>
      </c>
      <c r="F28" s="80"/>
      <c r="G28" s="80"/>
    </row>
    <row r="29" spans="1:7" x14ac:dyDescent="0.25">
      <c r="A29" s="92" t="s">
        <v>3439</v>
      </c>
      <c r="B29" s="142">
        <v>166253</v>
      </c>
      <c r="C29" s="1087">
        <v>166253</v>
      </c>
      <c r="D29" s="1090"/>
      <c r="E29" s="812">
        <v>166253</v>
      </c>
      <c r="F29" s="80"/>
      <c r="G29" s="80"/>
    </row>
    <row r="30" spans="1:7" x14ac:dyDescent="0.25">
      <c r="A30" s="92" t="s">
        <v>3469</v>
      </c>
      <c r="B30" s="142">
        <v>358985</v>
      </c>
      <c r="C30" s="1087">
        <v>358985</v>
      </c>
      <c r="D30" s="1090"/>
      <c r="E30" s="812">
        <v>358985</v>
      </c>
      <c r="F30" s="80"/>
      <c r="G30" s="80"/>
    </row>
    <row r="31" spans="1:7" x14ac:dyDescent="0.25">
      <c r="A31" s="92" t="s">
        <v>3497</v>
      </c>
      <c r="B31" s="142">
        <v>130240</v>
      </c>
      <c r="C31" s="1087">
        <v>130240</v>
      </c>
      <c r="D31" s="1090"/>
      <c r="E31" s="812">
        <v>130240</v>
      </c>
      <c r="F31" s="80"/>
      <c r="G31" s="80"/>
    </row>
    <row r="32" spans="1:7" x14ac:dyDescent="0.25">
      <c r="A32" s="92" t="s">
        <v>3517</v>
      </c>
      <c r="B32" s="142">
        <v>45907</v>
      </c>
      <c r="C32" s="1087">
        <v>45907</v>
      </c>
      <c r="D32" s="1090"/>
      <c r="E32" s="812">
        <v>45907</v>
      </c>
      <c r="F32" s="80"/>
      <c r="G32" s="80"/>
    </row>
    <row r="33" spans="1:7" x14ac:dyDescent="0.25">
      <c r="A33" s="92" t="s">
        <v>3537</v>
      </c>
      <c r="B33" s="142">
        <v>16076</v>
      </c>
      <c r="C33" s="1087">
        <v>16076</v>
      </c>
      <c r="D33" s="1090"/>
      <c r="E33" s="812">
        <v>16076</v>
      </c>
      <c r="F33" s="80"/>
      <c r="G33" s="80"/>
    </row>
    <row r="34" spans="1:7" x14ac:dyDescent="0.25">
      <c r="A34" s="92" t="s">
        <v>3581</v>
      </c>
      <c r="B34" s="142">
        <v>5045</v>
      </c>
      <c r="C34" s="1087">
        <v>5045</v>
      </c>
      <c r="D34" s="1090"/>
      <c r="E34" s="812">
        <v>5045</v>
      </c>
      <c r="F34" s="80"/>
      <c r="G34" s="80"/>
    </row>
    <row r="35" spans="1:7" x14ac:dyDescent="0.25">
      <c r="A35" s="92" t="s">
        <v>3602</v>
      </c>
      <c r="B35" s="142">
        <v>0</v>
      </c>
      <c r="C35" s="1087">
        <v>0</v>
      </c>
      <c r="D35" s="1090"/>
      <c r="E35" s="812">
        <v>0</v>
      </c>
      <c r="F35" s="80"/>
      <c r="G35" s="80"/>
    </row>
    <row r="36" spans="1:7" x14ac:dyDescent="0.25">
      <c r="A36" s="92" t="s">
        <v>3604</v>
      </c>
      <c r="B36" s="142">
        <v>16018</v>
      </c>
      <c r="C36" s="1087">
        <v>16018</v>
      </c>
      <c r="D36" s="1090"/>
      <c r="E36" s="812">
        <v>16018</v>
      </c>
      <c r="F36" s="80"/>
      <c r="G36" s="80"/>
    </row>
    <row r="37" spans="1:7" x14ac:dyDescent="0.25">
      <c r="A37" s="92" t="s">
        <v>3621</v>
      </c>
      <c r="B37" s="142">
        <v>131545</v>
      </c>
      <c r="C37" s="1087">
        <v>131545</v>
      </c>
      <c r="D37" s="1090"/>
      <c r="E37" s="812">
        <v>131545</v>
      </c>
      <c r="F37" s="80"/>
      <c r="G37" s="80"/>
    </row>
    <row r="38" spans="1:7" x14ac:dyDescent="0.25">
      <c r="A38" s="92" t="s">
        <v>3660</v>
      </c>
      <c r="B38" s="142">
        <v>25859</v>
      </c>
      <c r="C38" s="1087">
        <v>25859</v>
      </c>
      <c r="D38" s="1090"/>
      <c r="E38" s="812">
        <v>25859</v>
      </c>
      <c r="F38" s="80"/>
      <c r="G38" s="80"/>
    </row>
    <row r="39" spans="1:7" x14ac:dyDescent="0.25">
      <c r="A39" s="92" t="s">
        <v>3690</v>
      </c>
      <c r="B39" s="142">
        <v>1575108</v>
      </c>
      <c r="C39" s="1087">
        <v>1575108</v>
      </c>
      <c r="D39" s="1090"/>
      <c r="E39" s="812">
        <v>1575108</v>
      </c>
      <c r="F39" s="80"/>
      <c r="G39" s="80"/>
    </row>
    <row r="40" spans="1:7" x14ac:dyDescent="0.25">
      <c r="A40" s="92" t="s">
        <v>3738</v>
      </c>
      <c r="B40" s="142">
        <v>153219</v>
      </c>
      <c r="C40" s="1087">
        <v>153219</v>
      </c>
      <c r="D40" s="1090"/>
      <c r="E40" s="812">
        <v>153219</v>
      </c>
      <c r="F40" s="80"/>
      <c r="G40" s="80"/>
    </row>
    <row r="41" spans="1:7" x14ac:dyDescent="0.25">
      <c r="A41" s="92" t="s">
        <v>3779</v>
      </c>
      <c r="B41" s="142">
        <v>15568</v>
      </c>
      <c r="C41" s="1087">
        <v>15568</v>
      </c>
      <c r="D41" s="1090"/>
      <c r="E41" s="812">
        <v>15568</v>
      </c>
      <c r="F41" s="80"/>
      <c r="G41" s="80"/>
    </row>
    <row r="42" spans="1:7" x14ac:dyDescent="0.25">
      <c r="A42" s="92" t="s">
        <v>3842</v>
      </c>
      <c r="B42" s="142">
        <v>53576</v>
      </c>
      <c r="C42" s="1087">
        <v>53576</v>
      </c>
      <c r="D42" s="1090"/>
      <c r="E42" s="812">
        <v>53576</v>
      </c>
      <c r="F42" s="80"/>
      <c r="G42" s="80"/>
    </row>
    <row r="43" spans="1:7" x14ac:dyDescent="0.25">
      <c r="A43" s="92" t="s">
        <v>3844</v>
      </c>
      <c r="B43" s="142">
        <v>5026</v>
      </c>
      <c r="C43" s="1087">
        <v>5026</v>
      </c>
      <c r="D43" s="1090"/>
      <c r="E43" s="812">
        <v>5026</v>
      </c>
      <c r="F43" s="80"/>
      <c r="G43" s="80"/>
    </row>
    <row r="44" spans="1:7" x14ac:dyDescent="0.25">
      <c r="A44" s="92" t="s">
        <v>3847</v>
      </c>
      <c r="B44" s="142">
        <v>70460</v>
      </c>
      <c r="C44" s="1087">
        <v>70460</v>
      </c>
      <c r="D44" s="1090"/>
      <c r="E44" s="812">
        <v>70460</v>
      </c>
      <c r="F44" s="80"/>
      <c r="G44" s="80"/>
    </row>
    <row r="45" spans="1:7" x14ac:dyDescent="0.25">
      <c r="A45" s="92" t="s">
        <v>3882</v>
      </c>
      <c r="B45" s="142">
        <v>14079</v>
      </c>
      <c r="C45" s="1087">
        <v>14079</v>
      </c>
      <c r="D45" s="1090"/>
      <c r="E45" s="812">
        <v>14079</v>
      </c>
      <c r="F45" s="80"/>
      <c r="G45" s="80"/>
    </row>
    <row r="46" spans="1:7" x14ac:dyDescent="0.25">
      <c r="A46" s="92" t="s">
        <v>3915</v>
      </c>
      <c r="B46" s="142">
        <v>659827</v>
      </c>
      <c r="C46" s="1087">
        <v>659827</v>
      </c>
      <c r="D46" s="1090"/>
      <c r="E46" s="812">
        <v>659827</v>
      </c>
      <c r="F46" s="80"/>
      <c r="G46" s="80"/>
    </row>
    <row r="47" spans="1:7" x14ac:dyDescent="0.25">
      <c r="A47" s="92" t="s">
        <v>4113</v>
      </c>
      <c r="B47" s="142">
        <v>92200</v>
      </c>
      <c r="C47" s="1087">
        <v>92200</v>
      </c>
      <c r="D47" s="1090"/>
      <c r="E47" s="812">
        <v>92200</v>
      </c>
      <c r="F47" s="80"/>
      <c r="G47" s="80"/>
    </row>
    <row r="48" spans="1:7" x14ac:dyDescent="0.25">
      <c r="A48" s="92" t="s">
        <v>4144</v>
      </c>
      <c r="B48" s="142">
        <v>394308</v>
      </c>
      <c r="C48" s="1087">
        <v>394308</v>
      </c>
      <c r="D48" s="1090"/>
      <c r="E48" s="812">
        <v>394308</v>
      </c>
      <c r="F48" s="80"/>
      <c r="G48" s="80"/>
    </row>
    <row r="49" spans="1:7" x14ac:dyDescent="0.25">
      <c r="A49" s="92" t="s">
        <v>4213</v>
      </c>
      <c r="B49" s="142">
        <v>317656</v>
      </c>
      <c r="C49" s="1087">
        <v>317656</v>
      </c>
      <c r="D49" s="1090"/>
      <c r="E49" s="812">
        <v>317656</v>
      </c>
      <c r="F49" s="80"/>
      <c r="G49" s="80"/>
    </row>
    <row r="50" spans="1:7" x14ac:dyDescent="0.25">
      <c r="A50" s="92" t="s">
        <v>4290</v>
      </c>
      <c r="B50" s="142">
        <v>1211</v>
      </c>
      <c r="C50" s="1087">
        <v>1211</v>
      </c>
      <c r="D50" s="1090"/>
      <c r="E50" s="812">
        <v>1211</v>
      </c>
      <c r="F50" s="80"/>
      <c r="G50" s="80"/>
    </row>
    <row r="51" spans="1:7" x14ac:dyDescent="0.25">
      <c r="A51" s="92" t="s">
        <v>4302</v>
      </c>
      <c r="B51" s="142">
        <v>36957</v>
      </c>
      <c r="C51" s="1087">
        <v>36957</v>
      </c>
      <c r="D51" s="1090"/>
      <c r="E51" s="812">
        <v>36957</v>
      </c>
      <c r="F51" s="80"/>
      <c r="G51" s="80"/>
    </row>
    <row r="52" spans="1:7" x14ac:dyDescent="0.25">
      <c r="A52" s="92" t="s">
        <v>4320</v>
      </c>
      <c r="B52" s="142">
        <v>6388</v>
      </c>
      <c r="C52" s="1087">
        <v>6388</v>
      </c>
      <c r="D52" s="1090"/>
      <c r="E52" s="812">
        <v>6388</v>
      </c>
      <c r="F52" s="80"/>
      <c r="G52" s="80"/>
    </row>
    <row r="53" spans="1:7" x14ac:dyDescent="0.25">
      <c r="A53" s="92" t="s">
        <v>4343</v>
      </c>
      <c r="B53" s="142">
        <v>51488</v>
      </c>
      <c r="C53" s="1087">
        <v>51488</v>
      </c>
      <c r="D53" s="1090"/>
      <c r="E53" s="812">
        <v>51488</v>
      </c>
      <c r="F53" s="80"/>
      <c r="G53" s="80"/>
    </row>
    <row r="54" spans="1:7" x14ac:dyDescent="0.25">
      <c r="A54" s="92" t="s">
        <v>4362</v>
      </c>
      <c r="B54" s="142">
        <v>8103</v>
      </c>
      <c r="C54" s="1087">
        <v>8103</v>
      </c>
      <c r="D54" s="1090"/>
      <c r="E54" s="812">
        <v>8103</v>
      </c>
      <c r="F54" s="80"/>
      <c r="G54" s="80"/>
    </row>
    <row r="55" spans="1:7" x14ac:dyDescent="0.25">
      <c r="A55" s="92" t="s">
        <v>4376</v>
      </c>
      <c r="B55" s="142">
        <v>471367</v>
      </c>
      <c r="C55" s="1087">
        <v>471367</v>
      </c>
      <c r="D55" s="1090"/>
      <c r="E55" s="812">
        <v>471367</v>
      </c>
      <c r="F55" s="80"/>
      <c r="G55" s="80"/>
    </row>
    <row r="56" spans="1:7" x14ac:dyDescent="0.25">
      <c r="A56" s="92" t="s">
        <v>4405</v>
      </c>
      <c r="B56" s="142">
        <v>1101</v>
      </c>
      <c r="C56" s="1087">
        <v>1101</v>
      </c>
      <c r="D56" s="1090"/>
      <c r="E56" s="812">
        <v>1101</v>
      </c>
      <c r="F56" s="80"/>
      <c r="G56" s="80"/>
    </row>
    <row r="57" spans="1:7" x14ac:dyDescent="0.25">
      <c r="A57" s="92" t="s">
        <v>4408</v>
      </c>
      <c r="B57" s="142">
        <v>387248</v>
      </c>
      <c r="C57" s="1087">
        <v>387248</v>
      </c>
      <c r="D57" s="1090"/>
      <c r="E57" s="812">
        <v>387248</v>
      </c>
      <c r="F57" s="80"/>
      <c r="G57" s="80"/>
    </row>
    <row r="58" spans="1:7" x14ac:dyDescent="0.25">
      <c r="A58" s="92" t="s">
        <v>4421</v>
      </c>
      <c r="B58" s="142">
        <v>470354</v>
      </c>
      <c r="C58" s="1087">
        <v>470354</v>
      </c>
      <c r="D58" s="1090"/>
      <c r="E58" s="812">
        <v>470354</v>
      </c>
      <c r="F58" s="80"/>
      <c r="G58" s="80"/>
    </row>
    <row r="59" spans="1:7" x14ac:dyDescent="0.25">
      <c r="A59" s="92" t="s">
        <v>4435</v>
      </c>
      <c r="B59" s="142">
        <v>742386</v>
      </c>
      <c r="C59" s="1087">
        <v>742386</v>
      </c>
      <c r="D59" s="1090"/>
      <c r="E59" s="812">
        <v>742386</v>
      </c>
      <c r="F59" s="80"/>
      <c r="G59" s="80"/>
    </row>
    <row r="60" spans="1:7" x14ac:dyDescent="0.25">
      <c r="A60" s="92" t="s">
        <v>4448</v>
      </c>
      <c r="B60" s="142">
        <v>982990</v>
      </c>
      <c r="C60" s="1087">
        <v>982990</v>
      </c>
      <c r="D60" s="1090"/>
      <c r="E60" s="812">
        <v>982990</v>
      </c>
      <c r="F60" s="80"/>
      <c r="G60" s="80"/>
    </row>
    <row r="61" spans="1:7" x14ac:dyDescent="0.25">
      <c r="A61" s="92" t="s">
        <v>4459</v>
      </c>
      <c r="B61" s="142">
        <v>499517</v>
      </c>
      <c r="C61" s="1087">
        <v>499517</v>
      </c>
      <c r="D61" s="1090"/>
      <c r="E61" s="812">
        <v>499517</v>
      </c>
      <c r="F61" s="80"/>
      <c r="G61" s="80"/>
    </row>
    <row r="62" spans="1:7" x14ac:dyDescent="0.25">
      <c r="A62" s="92" t="s">
        <v>4462</v>
      </c>
      <c r="B62" s="142">
        <v>189026</v>
      </c>
      <c r="C62" s="1087">
        <v>189026</v>
      </c>
      <c r="D62" s="1090"/>
      <c r="E62" s="812">
        <v>189026</v>
      </c>
      <c r="F62" s="80"/>
      <c r="G62" s="80"/>
    </row>
    <row r="63" spans="1:7" x14ac:dyDescent="0.25">
      <c r="A63" s="92" t="s">
        <v>4465</v>
      </c>
      <c r="B63" s="142">
        <v>181360</v>
      </c>
      <c r="C63" s="1087">
        <v>181360</v>
      </c>
      <c r="D63" s="1090"/>
      <c r="E63" s="812">
        <v>181360</v>
      </c>
      <c r="F63" s="80"/>
      <c r="G63" s="80"/>
    </row>
    <row r="64" spans="1:7" x14ac:dyDescent="0.25">
      <c r="A64" s="92" t="s">
        <v>4471</v>
      </c>
      <c r="B64" s="142">
        <v>0</v>
      </c>
      <c r="C64" s="1087">
        <v>0</v>
      </c>
      <c r="D64" s="1090"/>
      <c r="E64" s="812">
        <v>0</v>
      </c>
      <c r="F64" s="80"/>
      <c r="G64" s="80"/>
    </row>
    <row r="65" spans="1:7" x14ac:dyDescent="0.25">
      <c r="A65" s="92" t="s">
        <v>4473</v>
      </c>
      <c r="B65" s="142">
        <v>0</v>
      </c>
      <c r="C65" s="1087">
        <v>0</v>
      </c>
      <c r="D65" s="1090"/>
      <c r="E65" s="812">
        <v>0</v>
      </c>
      <c r="F65" s="80"/>
      <c r="G65" s="80"/>
    </row>
    <row r="66" spans="1:7" x14ac:dyDescent="0.25">
      <c r="A66" s="92" t="s">
        <v>4477</v>
      </c>
      <c r="B66" s="142">
        <v>57241</v>
      </c>
      <c r="C66" s="1087">
        <v>57241</v>
      </c>
      <c r="D66" s="1090"/>
      <c r="E66" s="812">
        <v>57241</v>
      </c>
      <c r="F66" s="80"/>
      <c r="G66" s="80"/>
    </row>
    <row r="67" spans="1:7" x14ac:dyDescent="0.25">
      <c r="A67" s="92" t="s">
        <v>4480</v>
      </c>
      <c r="B67" s="142">
        <v>2343</v>
      </c>
      <c r="C67" s="1087">
        <v>2343</v>
      </c>
      <c r="D67" s="1090"/>
      <c r="E67" s="812">
        <v>2343</v>
      </c>
      <c r="F67" s="80"/>
      <c r="G67" s="80"/>
    </row>
    <row r="68" spans="1:7" x14ac:dyDescent="0.25">
      <c r="A68" s="92" t="s">
        <v>4482</v>
      </c>
      <c r="B68" s="142">
        <v>5521</v>
      </c>
      <c r="C68" s="1087">
        <v>5521</v>
      </c>
      <c r="D68" s="1089">
        <v>30518.223300000001</v>
      </c>
      <c r="E68" s="812">
        <v>36039.223299999998</v>
      </c>
      <c r="F68" s="80"/>
      <c r="G68" s="80"/>
    </row>
    <row r="69" spans="1:7" x14ac:dyDescent="0.25">
      <c r="A69" s="92" t="s">
        <v>4485</v>
      </c>
      <c r="B69" s="142">
        <v>70286</v>
      </c>
      <c r="C69" s="1087">
        <v>70286</v>
      </c>
      <c r="D69" s="1089">
        <v>107587.87360000001</v>
      </c>
      <c r="E69" s="812">
        <v>177873.87359999999</v>
      </c>
      <c r="F69" s="80"/>
      <c r="G69" s="80"/>
    </row>
    <row r="70" spans="1:7" x14ac:dyDescent="0.25">
      <c r="A70" s="92" t="s">
        <v>4860</v>
      </c>
      <c r="B70" s="142">
        <v>184</v>
      </c>
      <c r="C70" s="1087">
        <v>184</v>
      </c>
      <c r="D70" s="1089">
        <v>24396.3102</v>
      </c>
      <c r="E70" s="812">
        <v>24580.3102</v>
      </c>
      <c r="F70" s="80"/>
      <c r="G70" s="80"/>
    </row>
    <row r="71" spans="1:7" x14ac:dyDescent="0.25">
      <c r="A71" s="92" t="s">
        <v>4513</v>
      </c>
      <c r="B71" s="142">
        <v>20607</v>
      </c>
      <c r="C71" s="1087">
        <v>20607</v>
      </c>
      <c r="D71" s="1089">
        <v>88777.337500000009</v>
      </c>
      <c r="E71" s="812">
        <v>109384.33750000001</v>
      </c>
      <c r="F71" s="80"/>
      <c r="G71" s="80"/>
    </row>
    <row r="72" spans="1:7" x14ac:dyDescent="0.25">
      <c r="A72" s="92" t="s">
        <v>4587</v>
      </c>
      <c r="B72" s="142">
        <v>11204</v>
      </c>
      <c r="C72" s="1087">
        <v>11204</v>
      </c>
      <c r="D72" s="1089">
        <v>4235.4981000000007</v>
      </c>
      <c r="E72" s="812">
        <v>15439.498100000001</v>
      </c>
      <c r="F72" s="80"/>
      <c r="G72" s="80"/>
    </row>
    <row r="73" spans="1:7" x14ac:dyDescent="0.25">
      <c r="A73" s="92" t="s">
        <v>4604</v>
      </c>
      <c r="B73" s="142">
        <v>171</v>
      </c>
      <c r="C73" s="1087">
        <v>171</v>
      </c>
      <c r="D73" s="1089">
        <v>61.556700000000006</v>
      </c>
      <c r="E73" s="812">
        <v>232.55670000000001</v>
      </c>
      <c r="F73" s="80"/>
      <c r="G73" s="80"/>
    </row>
    <row r="74" spans="1:7" x14ac:dyDescent="0.25">
      <c r="A74" s="92" t="s">
        <v>4610</v>
      </c>
      <c r="B74" s="142">
        <v>13230</v>
      </c>
      <c r="C74" s="1087">
        <v>13230</v>
      </c>
      <c r="D74" s="1090">
        <v>1002.7785000000001</v>
      </c>
      <c r="E74" s="812">
        <v>14232.7785</v>
      </c>
      <c r="F74" s="80"/>
      <c r="G74" s="80"/>
    </row>
    <row r="75" spans="1:7" x14ac:dyDescent="0.25">
      <c r="A75" s="92" t="s">
        <v>4633</v>
      </c>
      <c r="B75" s="142">
        <v>7820</v>
      </c>
      <c r="C75" s="1087">
        <v>7820</v>
      </c>
      <c r="D75" s="1089"/>
      <c r="E75" s="812">
        <v>7820</v>
      </c>
      <c r="F75" s="80"/>
      <c r="G75" s="80"/>
    </row>
    <row r="76" spans="1:7" x14ac:dyDescent="0.25">
      <c r="A76" s="92" t="s">
        <v>4639</v>
      </c>
      <c r="B76" s="142">
        <v>4826</v>
      </c>
      <c r="C76" s="1087">
        <v>4826</v>
      </c>
      <c r="D76" s="1089">
        <v>481.20130000000006</v>
      </c>
      <c r="E76" s="812">
        <v>5307.2012999999997</v>
      </c>
      <c r="F76" s="80"/>
      <c r="G76" s="80"/>
    </row>
    <row r="77" spans="1:7" x14ac:dyDescent="0.25">
      <c r="A77" s="92" t="s">
        <v>4651</v>
      </c>
      <c r="B77" s="142">
        <v>92053</v>
      </c>
      <c r="C77" s="1087">
        <v>92053</v>
      </c>
      <c r="D77" s="1089">
        <v>54887.395600000003</v>
      </c>
      <c r="E77" s="812">
        <v>146940.39559999999</v>
      </c>
      <c r="F77" s="80"/>
      <c r="G77" s="80"/>
    </row>
    <row r="78" spans="1:7" x14ac:dyDescent="0.25">
      <c r="A78" s="92" t="s">
        <v>4719</v>
      </c>
      <c r="B78" s="142">
        <v>277</v>
      </c>
      <c r="C78" s="1087">
        <v>277</v>
      </c>
      <c r="D78" s="1089">
        <v>700.29020000000003</v>
      </c>
      <c r="E78" s="812">
        <v>977.29020000000003</v>
      </c>
      <c r="F78" s="80"/>
      <c r="G78" s="80"/>
    </row>
    <row r="79" spans="1:7" x14ac:dyDescent="0.25">
      <c r="A79" s="92" t="s">
        <v>4733</v>
      </c>
      <c r="B79" s="142">
        <v>0</v>
      </c>
      <c r="C79" s="1087">
        <v>0</v>
      </c>
      <c r="D79" s="1090">
        <v>331.61190000000005</v>
      </c>
      <c r="E79" s="812">
        <v>331.61190000000005</v>
      </c>
      <c r="F79" s="80"/>
      <c r="G79" s="80"/>
    </row>
    <row r="80" spans="1:7" x14ac:dyDescent="0.25">
      <c r="A80" s="92" t="s">
        <v>3186</v>
      </c>
      <c r="B80" s="142">
        <v>0</v>
      </c>
      <c r="C80" s="1087">
        <v>0</v>
      </c>
      <c r="D80" s="1090"/>
      <c r="E80" s="812">
        <v>0</v>
      </c>
      <c r="F80" s="80"/>
      <c r="G80" s="80"/>
    </row>
    <row r="81" spans="1:7" x14ac:dyDescent="0.25">
      <c r="A81" s="92" t="s">
        <v>4858</v>
      </c>
      <c r="B81" s="142">
        <v>0</v>
      </c>
      <c r="C81" s="1087">
        <v>0</v>
      </c>
      <c r="D81" s="1090"/>
      <c r="E81" s="812">
        <v>0</v>
      </c>
      <c r="F81" s="80"/>
      <c r="G81" s="80"/>
    </row>
    <row r="82" spans="1:7" ht="15.75" thickBot="1" x14ac:dyDescent="0.3">
      <c r="A82" s="92" t="s">
        <v>4993</v>
      </c>
      <c r="B82" s="142">
        <v>36858</v>
      </c>
      <c r="C82" s="1088"/>
      <c r="D82" s="1091"/>
      <c r="E82" s="812">
        <v>0</v>
      </c>
      <c r="F82" s="80"/>
      <c r="G82" s="80"/>
    </row>
    <row r="83" spans="1:7" x14ac:dyDescent="0.25">
      <c r="A83" s="92" t="s">
        <v>3191</v>
      </c>
      <c r="B83" s="142">
        <v>11085295</v>
      </c>
      <c r="C83" s="689">
        <f>SUM(C18:C82)</f>
        <v>10127834</v>
      </c>
      <c r="D83" s="689">
        <f>SUM(D18:D82)</f>
        <v>632290.56540000008</v>
      </c>
      <c r="E83" s="689">
        <f>SUM(E18:E82)</f>
        <v>10760124.565400003</v>
      </c>
    </row>
    <row r="84" spans="1:7" x14ac:dyDescent="0.25">
      <c r="B84"/>
    </row>
    <row r="85" spans="1:7" x14ac:dyDescent="0.25">
      <c r="B85"/>
    </row>
    <row r="86" spans="1:7" x14ac:dyDescent="0.25">
      <c r="B86"/>
    </row>
    <row r="87" spans="1:7" x14ac:dyDescent="0.25">
      <c r="B87"/>
    </row>
    <row r="88" spans="1:7" x14ac:dyDescent="0.25">
      <c r="B88"/>
    </row>
    <row r="89" spans="1:7" x14ac:dyDescent="0.25">
      <c r="B89"/>
    </row>
    <row r="90" spans="1:7" x14ac:dyDescent="0.25">
      <c r="B90"/>
    </row>
    <row r="91" spans="1:7" x14ac:dyDescent="0.25">
      <c r="B91"/>
    </row>
    <row r="92" spans="1:7" x14ac:dyDescent="0.25">
      <c r="B92"/>
    </row>
    <row r="93" spans="1:7" x14ac:dyDescent="0.25">
      <c r="B93"/>
    </row>
    <row r="94" spans="1:7" x14ac:dyDescent="0.25">
      <c r="B94"/>
    </row>
    <row r="95" spans="1:7" x14ac:dyDescent="0.25">
      <c r="B95"/>
    </row>
    <row r="96" spans="1:7"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row r="377" spans="2:2" x14ac:dyDescent="0.25">
      <c r="B377"/>
    </row>
    <row r="378" spans="2:2" x14ac:dyDescent="0.25">
      <c r="B378"/>
    </row>
    <row r="379" spans="2:2" x14ac:dyDescent="0.25">
      <c r="B379"/>
    </row>
    <row r="380" spans="2:2" x14ac:dyDescent="0.25">
      <c r="B380"/>
    </row>
    <row r="381" spans="2:2" x14ac:dyDescent="0.25">
      <c r="B381"/>
    </row>
    <row r="382" spans="2:2" x14ac:dyDescent="0.25">
      <c r="B382"/>
    </row>
    <row r="383" spans="2:2" x14ac:dyDescent="0.25">
      <c r="B383"/>
    </row>
    <row r="384" spans="2:2" x14ac:dyDescent="0.25">
      <c r="B384"/>
    </row>
    <row r="385" spans="2:2" x14ac:dyDescent="0.25">
      <c r="B385"/>
    </row>
    <row r="386" spans="2:2" x14ac:dyDescent="0.25">
      <c r="B386"/>
    </row>
    <row r="387" spans="2:2" x14ac:dyDescent="0.25">
      <c r="B387"/>
    </row>
    <row r="388" spans="2:2" x14ac:dyDescent="0.25">
      <c r="B388"/>
    </row>
    <row r="389" spans="2:2" x14ac:dyDescent="0.25">
      <c r="B389"/>
    </row>
    <row r="390" spans="2:2" x14ac:dyDescent="0.25">
      <c r="B390"/>
    </row>
    <row r="391" spans="2:2" x14ac:dyDescent="0.25">
      <c r="B391"/>
    </row>
    <row r="392" spans="2:2" x14ac:dyDescent="0.25">
      <c r="B392"/>
    </row>
    <row r="393" spans="2:2" x14ac:dyDescent="0.25">
      <c r="B393"/>
    </row>
    <row r="394" spans="2:2" x14ac:dyDescent="0.25">
      <c r="B394"/>
    </row>
    <row r="395" spans="2:2" x14ac:dyDescent="0.25">
      <c r="B395"/>
    </row>
    <row r="396" spans="2:2" x14ac:dyDescent="0.25">
      <c r="B396"/>
    </row>
    <row r="397" spans="2:2" x14ac:dyDescent="0.25">
      <c r="B397"/>
    </row>
    <row r="398" spans="2:2" x14ac:dyDescent="0.25">
      <c r="B398"/>
    </row>
    <row r="399" spans="2:2" x14ac:dyDescent="0.25">
      <c r="B399"/>
    </row>
    <row r="400" spans="2:2" x14ac:dyDescent="0.25">
      <c r="B400"/>
    </row>
    <row r="401" spans="2:2" x14ac:dyDescent="0.25">
      <c r="B401"/>
    </row>
    <row r="402" spans="2:2" x14ac:dyDescent="0.25">
      <c r="B402"/>
    </row>
    <row r="403" spans="2:2" x14ac:dyDescent="0.25">
      <c r="B403"/>
    </row>
    <row r="404" spans="2:2" x14ac:dyDescent="0.25">
      <c r="B404"/>
    </row>
    <row r="405" spans="2:2" x14ac:dyDescent="0.25">
      <c r="B405"/>
    </row>
    <row r="406" spans="2:2" x14ac:dyDescent="0.25">
      <c r="B406"/>
    </row>
    <row r="407" spans="2:2" x14ac:dyDescent="0.25">
      <c r="B407"/>
    </row>
    <row r="408" spans="2:2" x14ac:dyDescent="0.25">
      <c r="B408"/>
    </row>
    <row r="409" spans="2:2" x14ac:dyDescent="0.25">
      <c r="B409"/>
    </row>
    <row r="410" spans="2:2" x14ac:dyDescent="0.25">
      <c r="B410"/>
    </row>
    <row r="411" spans="2:2" x14ac:dyDescent="0.25">
      <c r="B411"/>
    </row>
    <row r="412" spans="2:2" x14ac:dyDescent="0.25">
      <c r="B412"/>
    </row>
    <row r="413" spans="2:2" x14ac:dyDescent="0.25">
      <c r="B413"/>
    </row>
    <row r="414" spans="2:2" x14ac:dyDescent="0.25">
      <c r="B414"/>
    </row>
    <row r="415" spans="2:2" x14ac:dyDescent="0.25">
      <c r="B415"/>
    </row>
    <row r="416" spans="2:2" x14ac:dyDescent="0.25">
      <c r="B416"/>
    </row>
    <row r="417" spans="2:2" x14ac:dyDescent="0.25">
      <c r="B417"/>
    </row>
    <row r="418" spans="2:2" x14ac:dyDescent="0.25">
      <c r="B418"/>
    </row>
    <row r="419" spans="2:2" x14ac:dyDescent="0.25">
      <c r="B419"/>
    </row>
    <row r="420" spans="2:2" x14ac:dyDescent="0.25">
      <c r="B420"/>
    </row>
    <row r="421" spans="2:2" x14ac:dyDescent="0.25">
      <c r="B421"/>
    </row>
    <row r="422" spans="2:2" x14ac:dyDescent="0.25">
      <c r="B422"/>
    </row>
    <row r="423" spans="2:2" x14ac:dyDescent="0.25">
      <c r="B423"/>
    </row>
    <row r="424" spans="2:2" x14ac:dyDescent="0.25">
      <c r="B424"/>
    </row>
    <row r="425" spans="2:2" x14ac:dyDescent="0.25">
      <c r="B425"/>
    </row>
    <row r="426" spans="2:2" x14ac:dyDescent="0.25">
      <c r="B426"/>
    </row>
    <row r="427" spans="2:2" x14ac:dyDescent="0.25">
      <c r="B427"/>
    </row>
    <row r="428" spans="2:2" x14ac:dyDescent="0.25">
      <c r="B428"/>
    </row>
    <row r="429" spans="2:2" x14ac:dyDescent="0.25">
      <c r="B429"/>
    </row>
    <row r="430" spans="2:2" x14ac:dyDescent="0.25">
      <c r="B430"/>
    </row>
    <row r="431" spans="2:2" x14ac:dyDescent="0.25">
      <c r="B431"/>
    </row>
    <row r="432" spans="2:2"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row r="461" spans="2:2" x14ac:dyDescent="0.25">
      <c r="B461"/>
    </row>
    <row r="462" spans="2:2" x14ac:dyDescent="0.25">
      <c r="B462"/>
    </row>
    <row r="463" spans="2:2" x14ac:dyDescent="0.25">
      <c r="B463"/>
    </row>
    <row r="464" spans="2:2" x14ac:dyDescent="0.25">
      <c r="B464"/>
    </row>
    <row r="465" spans="2:2" x14ac:dyDescent="0.25">
      <c r="B465"/>
    </row>
    <row r="466" spans="2:2" x14ac:dyDescent="0.25">
      <c r="B466"/>
    </row>
    <row r="467" spans="2:2" x14ac:dyDescent="0.25">
      <c r="B467"/>
    </row>
    <row r="468" spans="2:2" x14ac:dyDescent="0.25">
      <c r="B468"/>
    </row>
    <row r="469" spans="2:2" x14ac:dyDescent="0.25">
      <c r="B469"/>
    </row>
    <row r="470" spans="2:2" x14ac:dyDescent="0.25">
      <c r="B470"/>
    </row>
    <row r="471" spans="2:2" x14ac:dyDescent="0.25">
      <c r="B471"/>
    </row>
    <row r="472" spans="2:2" x14ac:dyDescent="0.25">
      <c r="B472"/>
    </row>
    <row r="473" spans="2:2" x14ac:dyDescent="0.25">
      <c r="B473"/>
    </row>
    <row r="474" spans="2:2" x14ac:dyDescent="0.25">
      <c r="B474"/>
    </row>
    <row r="475" spans="2:2" x14ac:dyDescent="0.25">
      <c r="B475"/>
    </row>
    <row r="476" spans="2:2" x14ac:dyDescent="0.25">
      <c r="B476"/>
    </row>
    <row r="477" spans="2:2" x14ac:dyDescent="0.25">
      <c r="B477"/>
    </row>
    <row r="478" spans="2:2" x14ac:dyDescent="0.25">
      <c r="B478"/>
    </row>
    <row r="479" spans="2:2" x14ac:dyDescent="0.25">
      <c r="B479"/>
    </row>
    <row r="480" spans="2:2" x14ac:dyDescent="0.25">
      <c r="B480"/>
    </row>
    <row r="481" spans="2:2" x14ac:dyDescent="0.25">
      <c r="B481"/>
    </row>
    <row r="482" spans="2:2" x14ac:dyDescent="0.25">
      <c r="B482"/>
    </row>
    <row r="483" spans="2:2" x14ac:dyDescent="0.25">
      <c r="B483"/>
    </row>
    <row r="484" spans="2:2" x14ac:dyDescent="0.25">
      <c r="B484"/>
    </row>
    <row r="485" spans="2:2" x14ac:dyDescent="0.25">
      <c r="B485"/>
    </row>
    <row r="486" spans="2:2" x14ac:dyDescent="0.25">
      <c r="B486"/>
    </row>
    <row r="487" spans="2:2" x14ac:dyDescent="0.25">
      <c r="B487"/>
    </row>
    <row r="488" spans="2:2" x14ac:dyDescent="0.25">
      <c r="B488"/>
    </row>
    <row r="489" spans="2:2" x14ac:dyDescent="0.25">
      <c r="B489"/>
    </row>
    <row r="490" spans="2:2" x14ac:dyDescent="0.25">
      <c r="B490"/>
    </row>
    <row r="491" spans="2:2" x14ac:dyDescent="0.25">
      <c r="B491"/>
    </row>
    <row r="492" spans="2:2" x14ac:dyDescent="0.25">
      <c r="B492"/>
    </row>
    <row r="493" spans="2:2" x14ac:dyDescent="0.25">
      <c r="B493"/>
    </row>
    <row r="494" spans="2:2" x14ac:dyDescent="0.25">
      <c r="B494"/>
    </row>
    <row r="495" spans="2:2" x14ac:dyDescent="0.25">
      <c r="B495"/>
    </row>
    <row r="496" spans="2:2" x14ac:dyDescent="0.25">
      <c r="B496"/>
    </row>
    <row r="497" spans="2:2" x14ac:dyDescent="0.25">
      <c r="B497"/>
    </row>
    <row r="498" spans="2:2" x14ac:dyDescent="0.25">
      <c r="B498"/>
    </row>
    <row r="499" spans="2:2" x14ac:dyDescent="0.25">
      <c r="B499"/>
    </row>
    <row r="500" spans="2:2" x14ac:dyDescent="0.25">
      <c r="B500"/>
    </row>
    <row r="501" spans="2:2" x14ac:dyDescent="0.25">
      <c r="B501"/>
    </row>
    <row r="502" spans="2:2" x14ac:dyDescent="0.25">
      <c r="B502"/>
    </row>
    <row r="503" spans="2:2" x14ac:dyDescent="0.25">
      <c r="B503"/>
    </row>
    <row r="504" spans="2:2" x14ac:dyDescent="0.25">
      <c r="B504"/>
    </row>
    <row r="505" spans="2:2" x14ac:dyDescent="0.25">
      <c r="B505"/>
    </row>
    <row r="506" spans="2:2" x14ac:dyDescent="0.25">
      <c r="B506"/>
    </row>
    <row r="507" spans="2:2" x14ac:dyDescent="0.25">
      <c r="B507"/>
    </row>
    <row r="508" spans="2:2" x14ac:dyDescent="0.25">
      <c r="B508"/>
    </row>
    <row r="509" spans="2:2" x14ac:dyDescent="0.25">
      <c r="B509"/>
    </row>
    <row r="510" spans="2:2" x14ac:dyDescent="0.25">
      <c r="B510"/>
    </row>
    <row r="511" spans="2:2" x14ac:dyDescent="0.25">
      <c r="B511"/>
    </row>
    <row r="512" spans="2:2" x14ac:dyDescent="0.25">
      <c r="B512"/>
    </row>
    <row r="513" spans="2:2" x14ac:dyDescent="0.25">
      <c r="B513"/>
    </row>
    <row r="514" spans="2:2" x14ac:dyDescent="0.25">
      <c r="B514"/>
    </row>
    <row r="515" spans="2:2" x14ac:dyDescent="0.25">
      <c r="B515"/>
    </row>
    <row r="516" spans="2:2" x14ac:dyDescent="0.25">
      <c r="B516"/>
    </row>
    <row r="517" spans="2:2" x14ac:dyDescent="0.25">
      <c r="B517"/>
    </row>
    <row r="518" spans="2:2" x14ac:dyDescent="0.25">
      <c r="B518"/>
    </row>
    <row r="519" spans="2:2" x14ac:dyDescent="0.25">
      <c r="B519"/>
    </row>
    <row r="520" spans="2:2" x14ac:dyDescent="0.25">
      <c r="B520"/>
    </row>
    <row r="521" spans="2:2" x14ac:dyDescent="0.25">
      <c r="B521"/>
    </row>
    <row r="522" spans="2:2" x14ac:dyDescent="0.25">
      <c r="B522"/>
    </row>
    <row r="523" spans="2:2" x14ac:dyDescent="0.25">
      <c r="B523"/>
    </row>
    <row r="524" spans="2:2" x14ac:dyDescent="0.25">
      <c r="B524"/>
    </row>
    <row r="525" spans="2:2" x14ac:dyDescent="0.25">
      <c r="B525"/>
    </row>
    <row r="526" spans="2:2" x14ac:dyDescent="0.25">
      <c r="B526"/>
    </row>
    <row r="527" spans="2:2" x14ac:dyDescent="0.25">
      <c r="B527"/>
    </row>
    <row r="528" spans="2:2" x14ac:dyDescent="0.25">
      <c r="B528"/>
    </row>
    <row r="529" spans="2:2" x14ac:dyDescent="0.25">
      <c r="B529"/>
    </row>
    <row r="530" spans="2:2" x14ac:dyDescent="0.25">
      <c r="B530"/>
    </row>
    <row r="531" spans="2:2" x14ac:dyDescent="0.25">
      <c r="B531"/>
    </row>
    <row r="532" spans="2:2" x14ac:dyDescent="0.25">
      <c r="B532"/>
    </row>
    <row r="533" spans="2:2" x14ac:dyDescent="0.25">
      <c r="B533"/>
    </row>
    <row r="534" spans="2:2" x14ac:dyDescent="0.25">
      <c r="B534"/>
    </row>
    <row r="535" spans="2:2" x14ac:dyDescent="0.25">
      <c r="B535"/>
    </row>
    <row r="536" spans="2:2" x14ac:dyDescent="0.25">
      <c r="B536"/>
    </row>
    <row r="537" spans="2:2" x14ac:dyDescent="0.25">
      <c r="B537"/>
    </row>
    <row r="538" spans="2:2" x14ac:dyDescent="0.25">
      <c r="B538"/>
    </row>
    <row r="539" spans="2:2" x14ac:dyDescent="0.25">
      <c r="B539"/>
    </row>
    <row r="540" spans="2:2" x14ac:dyDescent="0.25">
      <c r="B540"/>
    </row>
    <row r="541" spans="2:2" x14ac:dyDescent="0.25">
      <c r="B541"/>
    </row>
    <row r="542" spans="2:2" x14ac:dyDescent="0.25">
      <c r="B542"/>
    </row>
    <row r="543" spans="2:2" x14ac:dyDescent="0.25">
      <c r="B543"/>
    </row>
    <row r="544" spans="2:2" x14ac:dyDescent="0.25">
      <c r="B544"/>
    </row>
    <row r="545" spans="2:2" x14ac:dyDescent="0.25">
      <c r="B545"/>
    </row>
    <row r="546" spans="2:2" x14ac:dyDescent="0.25">
      <c r="B546"/>
    </row>
    <row r="547" spans="2:2" x14ac:dyDescent="0.25">
      <c r="B547"/>
    </row>
    <row r="548" spans="2:2" x14ac:dyDescent="0.25">
      <c r="B548"/>
    </row>
    <row r="549" spans="2:2" x14ac:dyDescent="0.25">
      <c r="B549"/>
    </row>
    <row r="550" spans="2:2" x14ac:dyDescent="0.25">
      <c r="B550"/>
    </row>
    <row r="551" spans="2:2" x14ac:dyDescent="0.25">
      <c r="B551"/>
    </row>
    <row r="552" spans="2:2" x14ac:dyDescent="0.25">
      <c r="B552"/>
    </row>
    <row r="553" spans="2:2" x14ac:dyDescent="0.25">
      <c r="B553"/>
    </row>
    <row r="554" spans="2:2" x14ac:dyDescent="0.25">
      <c r="B554"/>
    </row>
    <row r="555" spans="2:2" x14ac:dyDescent="0.25">
      <c r="B555"/>
    </row>
    <row r="556" spans="2:2" x14ac:dyDescent="0.25">
      <c r="B556"/>
    </row>
    <row r="557" spans="2:2" x14ac:dyDescent="0.25">
      <c r="B557"/>
    </row>
    <row r="558" spans="2:2" x14ac:dyDescent="0.25">
      <c r="B558"/>
    </row>
    <row r="559" spans="2:2" x14ac:dyDescent="0.25">
      <c r="B559"/>
    </row>
    <row r="560" spans="2:2" x14ac:dyDescent="0.25">
      <c r="B560"/>
    </row>
    <row r="561" spans="2:2" x14ac:dyDescent="0.25">
      <c r="B561"/>
    </row>
    <row r="562" spans="2:2" x14ac:dyDescent="0.25">
      <c r="B562"/>
    </row>
    <row r="563" spans="2:2" x14ac:dyDescent="0.25">
      <c r="B563"/>
    </row>
    <row r="564" spans="2:2" x14ac:dyDescent="0.25">
      <c r="B564"/>
    </row>
    <row r="565" spans="2:2" x14ac:dyDescent="0.25">
      <c r="B565"/>
    </row>
    <row r="566" spans="2:2" x14ac:dyDescent="0.25">
      <c r="B566"/>
    </row>
    <row r="567" spans="2:2" x14ac:dyDescent="0.25">
      <c r="B567"/>
    </row>
    <row r="568" spans="2:2" x14ac:dyDescent="0.25">
      <c r="B568"/>
    </row>
    <row r="569" spans="2:2" x14ac:dyDescent="0.25">
      <c r="B569"/>
    </row>
    <row r="570" spans="2:2" x14ac:dyDescent="0.25">
      <c r="B570"/>
    </row>
    <row r="571" spans="2:2" x14ac:dyDescent="0.25">
      <c r="B571"/>
    </row>
    <row r="572" spans="2:2" x14ac:dyDescent="0.25">
      <c r="B572"/>
    </row>
    <row r="573" spans="2:2" x14ac:dyDescent="0.25">
      <c r="B573"/>
    </row>
    <row r="574" spans="2:2" x14ac:dyDescent="0.25">
      <c r="B574"/>
    </row>
    <row r="575" spans="2:2" x14ac:dyDescent="0.25">
      <c r="B575"/>
    </row>
    <row r="576" spans="2:2" x14ac:dyDescent="0.25">
      <c r="B576"/>
    </row>
    <row r="577" spans="2:2" x14ac:dyDescent="0.25">
      <c r="B577"/>
    </row>
    <row r="578" spans="2:2" x14ac:dyDescent="0.25">
      <c r="B578"/>
    </row>
    <row r="579" spans="2:2" x14ac:dyDescent="0.25">
      <c r="B579"/>
    </row>
    <row r="580" spans="2:2" x14ac:dyDescent="0.25">
      <c r="B580"/>
    </row>
    <row r="581" spans="2:2" x14ac:dyDescent="0.25">
      <c r="B581"/>
    </row>
    <row r="582" spans="2:2" x14ac:dyDescent="0.25">
      <c r="B582"/>
    </row>
    <row r="583" spans="2:2" x14ac:dyDescent="0.25">
      <c r="B583"/>
    </row>
    <row r="584" spans="2:2" x14ac:dyDescent="0.25">
      <c r="B584"/>
    </row>
    <row r="585" spans="2:2" x14ac:dyDescent="0.25">
      <c r="B585"/>
    </row>
    <row r="586" spans="2:2" x14ac:dyDescent="0.25">
      <c r="B586"/>
    </row>
    <row r="587" spans="2:2" x14ac:dyDescent="0.25">
      <c r="B587"/>
    </row>
    <row r="588" spans="2:2" x14ac:dyDescent="0.25">
      <c r="B588"/>
    </row>
    <row r="589" spans="2:2" x14ac:dyDescent="0.25">
      <c r="B589"/>
    </row>
    <row r="590" spans="2:2" x14ac:dyDescent="0.25">
      <c r="B590"/>
    </row>
    <row r="591" spans="2:2" x14ac:dyDescent="0.25">
      <c r="B591"/>
    </row>
    <row r="592" spans="2:2" x14ac:dyDescent="0.25">
      <c r="B592"/>
    </row>
    <row r="593" spans="2:2" x14ac:dyDescent="0.25">
      <c r="B593"/>
    </row>
    <row r="594" spans="2:2" x14ac:dyDescent="0.25">
      <c r="B594"/>
    </row>
    <row r="595" spans="2:2" x14ac:dyDescent="0.25">
      <c r="B595"/>
    </row>
    <row r="596" spans="2:2" x14ac:dyDescent="0.25">
      <c r="B596"/>
    </row>
    <row r="597" spans="2:2" x14ac:dyDescent="0.25">
      <c r="B597"/>
    </row>
    <row r="598" spans="2:2" x14ac:dyDescent="0.25">
      <c r="B598"/>
    </row>
    <row r="599" spans="2:2" x14ac:dyDescent="0.25">
      <c r="B599"/>
    </row>
    <row r="600" spans="2:2" x14ac:dyDescent="0.25">
      <c r="B600"/>
    </row>
    <row r="601" spans="2:2" x14ac:dyDescent="0.25">
      <c r="B601"/>
    </row>
    <row r="602" spans="2:2" x14ac:dyDescent="0.25">
      <c r="B602"/>
    </row>
    <row r="603" spans="2:2" x14ac:dyDescent="0.25">
      <c r="B603"/>
    </row>
    <row r="604" spans="2:2" x14ac:dyDescent="0.25">
      <c r="B604"/>
    </row>
    <row r="605" spans="2:2" x14ac:dyDescent="0.25">
      <c r="B605"/>
    </row>
    <row r="606" spans="2:2" x14ac:dyDescent="0.25">
      <c r="B606"/>
    </row>
    <row r="607" spans="2:2" x14ac:dyDescent="0.25">
      <c r="B607"/>
    </row>
    <row r="608" spans="2:2" x14ac:dyDescent="0.25">
      <c r="B608"/>
    </row>
    <row r="609" spans="2:2" x14ac:dyDescent="0.25">
      <c r="B609"/>
    </row>
    <row r="610" spans="2:2" x14ac:dyDescent="0.25">
      <c r="B610"/>
    </row>
    <row r="611" spans="2:2" x14ac:dyDescent="0.25">
      <c r="B611"/>
    </row>
    <row r="612" spans="2:2" x14ac:dyDescent="0.25">
      <c r="B612"/>
    </row>
    <row r="613" spans="2:2" x14ac:dyDescent="0.25">
      <c r="B613"/>
    </row>
    <row r="614" spans="2:2" x14ac:dyDescent="0.25">
      <c r="B614"/>
    </row>
    <row r="615" spans="2:2" x14ac:dyDescent="0.25">
      <c r="B615"/>
    </row>
    <row r="616" spans="2:2" x14ac:dyDescent="0.25">
      <c r="B616"/>
    </row>
    <row r="617" spans="2:2" x14ac:dyDescent="0.25">
      <c r="B617"/>
    </row>
    <row r="618" spans="2:2" x14ac:dyDescent="0.25">
      <c r="B618"/>
    </row>
    <row r="619" spans="2:2" x14ac:dyDescent="0.25">
      <c r="B619"/>
    </row>
    <row r="620" spans="2:2" x14ac:dyDescent="0.25">
      <c r="B620"/>
    </row>
    <row r="621" spans="2:2" x14ac:dyDescent="0.25">
      <c r="B621"/>
    </row>
    <row r="622" spans="2:2" x14ac:dyDescent="0.25">
      <c r="B622"/>
    </row>
    <row r="623" spans="2:2" x14ac:dyDescent="0.25">
      <c r="B623"/>
    </row>
    <row r="624" spans="2:2" x14ac:dyDescent="0.25">
      <c r="B624"/>
    </row>
    <row r="625" spans="2:2" x14ac:dyDescent="0.25">
      <c r="B625"/>
    </row>
    <row r="626" spans="2:2" x14ac:dyDescent="0.25">
      <c r="B626"/>
    </row>
    <row r="627" spans="2:2" x14ac:dyDescent="0.25">
      <c r="B627"/>
    </row>
    <row r="628" spans="2:2" x14ac:dyDescent="0.25">
      <c r="B628"/>
    </row>
    <row r="629" spans="2:2" x14ac:dyDescent="0.25">
      <c r="B629"/>
    </row>
    <row r="630" spans="2:2" x14ac:dyDescent="0.25">
      <c r="B630"/>
    </row>
    <row r="631" spans="2:2" x14ac:dyDescent="0.25">
      <c r="B631"/>
    </row>
    <row r="632" spans="2:2" x14ac:dyDescent="0.25">
      <c r="B632"/>
    </row>
    <row r="633" spans="2:2" x14ac:dyDescent="0.25">
      <c r="B633"/>
    </row>
    <row r="634" spans="2:2" x14ac:dyDescent="0.25">
      <c r="B634"/>
    </row>
    <row r="635" spans="2:2" x14ac:dyDescent="0.25">
      <c r="B635"/>
    </row>
    <row r="636" spans="2:2" x14ac:dyDescent="0.25">
      <c r="B636"/>
    </row>
    <row r="637" spans="2:2" x14ac:dyDescent="0.25">
      <c r="B637"/>
    </row>
    <row r="638" spans="2:2" x14ac:dyDescent="0.25">
      <c r="B638"/>
    </row>
    <row r="639" spans="2:2" x14ac:dyDescent="0.25">
      <c r="B639"/>
    </row>
    <row r="640" spans="2:2" x14ac:dyDescent="0.25">
      <c r="B640"/>
    </row>
    <row r="641" spans="2:2" x14ac:dyDescent="0.25">
      <c r="B641"/>
    </row>
    <row r="642" spans="2:2" x14ac:dyDescent="0.25">
      <c r="B642"/>
    </row>
    <row r="643" spans="2:2" x14ac:dyDescent="0.25">
      <c r="B643"/>
    </row>
    <row r="644" spans="2:2" x14ac:dyDescent="0.25">
      <c r="B644"/>
    </row>
    <row r="645" spans="2:2" x14ac:dyDescent="0.25">
      <c r="B645"/>
    </row>
    <row r="646" spans="2:2" x14ac:dyDescent="0.25">
      <c r="B646"/>
    </row>
    <row r="647" spans="2:2" x14ac:dyDescent="0.25">
      <c r="B647"/>
    </row>
    <row r="648" spans="2:2" x14ac:dyDescent="0.25">
      <c r="B648"/>
    </row>
    <row r="649" spans="2:2" x14ac:dyDescent="0.25">
      <c r="B649"/>
    </row>
    <row r="650" spans="2:2" x14ac:dyDescent="0.25">
      <c r="B650"/>
    </row>
    <row r="651" spans="2:2" x14ac:dyDescent="0.25">
      <c r="B651"/>
    </row>
    <row r="652" spans="2:2" x14ac:dyDescent="0.25">
      <c r="B652"/>
    </row>
    <row r="653" spans="2:2" x14ac:dyDescent="0.25">
      <c r="B653"/>
    </row>
    <row r="654" spans="2:2" x14ac:dyDescent="0.25">
      <c r="B654"/>
    </row>
    <row r="655" spans="2:2" x14ac:dyDescent="0.25">
      <c r="B655"/>
    </row>
    <row r="656" spans="2:2" x14ac:dyDescent="0.25">
      <c r="B656"/>
    </row>
    <row r="657" spans="2:2" x14ac:dyDescent="0.25">
      <c r="B657"/>
    </row>
    <row r="658" spans="2:2" x14ac:dyDescent="0.25">
      <c r="B658"/>
    </row>
    <row r="659" spans="2:2" x14ac:dyDescent="0.25">
      <c r="B659"/>
    </row>
    <row r="660" spans="2:2" x14ac:dyDescent="0.25">
      <c r="B660"/>
    </row>
    <row r="661" spans="2:2" x14ac:dyDescent="0.25">
      <c r="B661"/>
    </row>
    <row r="662" spans="2:2" x14ac:dyDescent="0.25">
      <c r="B662"/>
    </row>
    <row r="663" spans="2:2" x14ac:dyDescent="0.25">
      <c r="B663"/>
    </row>
    <row r="664" spans="2:2" x14ac:dyDescent="0.25">
      <c r="B664"/>
    </row>
    <row r="665" spans="2:2" x14ac:dyDescent="0.25">
      <c r="B665"/>
    </row>
    <row r="666" spans="2:2" x14ac:dyDescent="0.25">
      <c r="B666"/>
    </row>
    <row r="667" spans="2:2" x14ac:dyDescent="0.25">
      <c r="B667"/>
    </row>
    <row r="668" spans="2:2" x14ac:dyDescent="0.25">
      <c r="B668"/>
    </row>
    <row r="669" spans="2:2" x14ac:dyDescent="0.25">
      <c r="B669"/>
    </row>
    <row r="670" spans="2:2" x14ac:dyDescent="0.25">
      <c r="B670"/>
    </row>
    <row r="671" spans="2:2" x14ac:dyDescent="0.25">
      <c r="B671"/>
    </row>
    <row r="672" spans="2:2" x14ac:dyDescent="0.25">
      <c r="B672"/>
    </row>
    <row r="673" spans="2:2" x14ac:dyDescent="0.25">
      <c r="B673"/>
    </row>
    <row r="674" spans="2:2" x14ac:dyDescent="0.25">
      <c r="B674"/>
    </row>
    <row r="675" spans="2:2" x14ac:dyDescent="0.25">
      <c r="B675"/>
    </row>
    <row r="676" spans="2:2" x14ac:dyDescent="0.25">
      <c r="B676"/>
    </row>
    <row r="677" spans="2:2" x14ac:dyDescent="0.25">
      <c r="B677"/>
    </row>
    <row r="678" spans="2:2" x14ac:dyDescent="0.25">
      <c r="B678"/>
    </row>
    <row r="679" spans="2:2" x14ac:dyDescent="0.25">
      <c r="B679"/>
    </row>
    <row r="680" spans="2:2" x14ac:dyDescent="0.25">
      <c r="B680"/>
    </row>
    <row r="681" spans="2:2" x14ac:dyDescent="0.25">
      <c r="B681"/>
    </row>
    <row r="682" spans="2:2" x14ac:dyDescent="0.25">
      <c r="B682"/>
    </row>
    <row r="683" spans="2:2" x14ac:dyDescent="0.25">
      <c r="B683"/>
    </row>
    <row r="684" spans="2:2" x14ac:dyDescent="0.25">
      <c r="B684"/>
    </row>
    <row r="685" spans="2:2" x14ac:dyDescent="0.25">
      <c r="B685"/>
    </row>
    <row r="686" spans="2:2" x14ac:dyDescent="0.25">
      <c r="B686"/>
    </row>
    <row r="687" spans="2:2" x14ac:dyDescent="0.25">
      <c r="B687"/>
    </row>
    <row r="688" spans="2:2" x14ac:dyDescent="0.25">
      <c r="B688"/>
    </row>
    <row r="689" spans="2:2" x14ac:dyDescent="0.25">
      <c r="B689"/>
    </row>
    <row r="690" spans="2:2" x14ac:dyDescent="0.25">
      <c r="B690"/>
    </row>
    <row r="691" spans="2:2" x14ac:dyDescent="0.25">
      <c r="B691"/>
    </row>
    <row r="692" spans="2:2" x14ac:dyDescent="0.25">
      <c r="B692"/>
    </row>
    <row r="693" spans="2:2" x14ac:dyDescent="0.25">
      <c r="B693"/>
    </row>
    <row r="694" spans="2:2" x14ac:dyDescent="0.25">
      <c r="B694"/>
    </row>
    <row r="695" spans="2:2" x14ac:dyDescent="0.25">
      <c r="B695"/>
    </row>
    <row r="696" spans="2:2" x14ac:dyDescent="0.25">
      <c r="B696"/>
    </row>
    <row r="697" spans="2:2" x14ac:dyDescent="0.25">
      <c r="B697"/>
    </row>
    <row r="698" spans="2:2" x14ac:dyDescent="0.25">
      <c r="B698"/>
    </row>
    <row r="699" spans="2:2" x14ac:dyDescent="0.25">
      <c r="B699"/>
    </row>
    <row r="700" spans="2:2" x14ac:dyDescent="0.25">
      <c r="B700"/>
    </row>
    <row r="701" spans="2:2" x14ac:dyDescent="0.25">
      <c r="B701"/>
    </row>
    <row r="702" spans="2:2" x14ac:dyDescent="0.25">
      <c r="B702"/>
    </row>
    <row r="703" spans="2:2" x14ac:dyDescent="0.25">
      <c r="B703"/>
    </row>
    <row r="704" spans="2:2" x14ac:dyDescent="0.25">
      <c r="B704"/>
    </row>
    <row r="705" spans="2:2" x14ac:dyDescent="0.25">
      <c r="B705"/>
    </row>
    <row r="706" spans="2:2" x14ac:dyDescent="0.25">
      <c r="B706"/>
    </row>
    <row r="707" spans="2:2" x14ac:dyDescent="0.25">
      <c r="B707"/>
    </row>
    <row r="708" spans="2:2" x14ac:dyDescent="0.25">
      <c r="B708"/>
    </row>
    <row r="709" spans="2:2" x14ac:dyDescent="0.25">
      <c r="B709"/>
    </row>
    <row r="710" spans="2:2" x14ac:dyDescent="0.25">
      <c r="B710"/>
    </row>
    <row r="711" spans="2:2" x14ac:dyDescent="0.25">
      <c r="B711"/>
    </row>
    <row r="712" spans="2:2" x14ac:dyDescent="0.25">
      <c r="B712"/>
    </row>
    <row r="713" spans="2:2" x14ac:dyDescent="0.25">
      <c r="B713"/>
    </row>
    <row r="714" spans="2:2" x14ac:dyDescent="0.25">
      <c r="B714"/>
    </row>
    <row r="715" spans="2:2" x14ac:dyDescent="0.25">
      <c r="B715"/>
    </row>
    <row r="716" spans="2:2" x14ac:dyDescent="0.25">
      <c r="B716"/>
    </row>
    <row r="717" spans="2:2" x14ac:dyDescent="0.25">
      <c r="B717"/>
    </row>
    <row r="718" spans="2:2" x14ac:dyDescent="0.25">
      <c r="B718"/>
    </row>
    <row r="719" spans="2:2" x14ac:dyDescent="0.25">
      <c r="B719"/>
    </row>
    <row r="720" spans="2:2" x14ac:dyDescent="0.25">
      <c r="B720"/>
    </row>
    <row r="721" spans="2:2" x14ac:dyDescent="0.25">
      <c r="B721"/>
    </row>
    <row r="722" spans="2:2" x14ac:dyDescent="0.25">
      <c r="B722"/>
    </row>
    <row r="723" spans="2:2" x14ac:dyDescent="0.25">
      <c r="B723"/>
    </row>
    <row r="724" spans="2:2" x14ac:dyDescent="0.25">
      <c r="B724"/>
    </row>
    <row r="725" spans="2:2" x14ac:dyDescent="0.25">
      <c r="B725"/>
    </row>
    <row r="726" spans="2:2" x14ac:dyDescent="0.25">
      <c r="B726"/>
    </row>
    <row r="727" spans="2:2" x14ac:dyDescent="0.25">
      <c r="B727"/>
    </row>
    <row r="728" spans="2:2" x14ac:dyDescent="0.25">
      <c r="B728"/>
    </row>
    <row r="729" spans="2:2" x14ac:dyDescent="0.25">
      <c r="B729"/>
    </row>
    <row r="730" spans="2:2" x14ac:dyDescent="0.25">
      <c r="B730"/>
    </row>
    <row r="731" spans="2:2" x14ac:dyDescent="0.25">
      <c r="B731"/>
    </row>
    <row r="732" spans="2:2" x14ac:dyDescent="0.25">
      <c r="B732"/>
    </row>
    <row r="733" spans="2:2" x14ac:dyDescent="0.25">
      <c r="B733"/>
    </row>
    <row r="734" spans="2:2" x14ac:dyDescent="0.25">
      <c r="B734"/>
    </row>
    <row r="735" spans="2:2" x14ac:dyDescent="0.25">
      <c r="B735"/>
    </row>
    <row r="736" spans="2:2" x14ac:dyDescent="0.25">
      <c r="B736"/>
    </row>
    <row r="737" spans="2:2" x14ac:dyDescent="0.25">
      <c r="B737"/>
    </row>
    <row r="738" spans="2:2" x14ac:dyDescent="0.25">
      <c r="B738"/>
    </row>
    <row r="739" spans="2:2" x14ac:dyDescent="0.25">
      <c r="B739"/>
    </row>
    <row r="740" spans="2:2" x14ac:dyDescent="0.25">
      <c r="B740"/>
    </row>
    <row r="741" spans="2:2" x14ac:dyDescent="0.25">
      <c r="B741"/>
    </row>
    <row r="742" spans="2:2" x14ac:dyDescent="0.25">
      <c r="B742"/>
    </row>
    <row r="743" spans="2:2" x14ac:dyDescent="0.25">
      <c r="B743"/>
    </row>
    <row r="744" spans="2:2" x14ac:dyDescent="0.25">
      <c r="B744"/>
    </row>
    <row r="745" spans="2:2" x14ac:dyDescent="0.25">
      <c r="B745"/>
    </row>
    <row r="746" spans="2:2" x14ac:dyDescent="0.25">
      <c r="B746"/>
    </row>
    <row r="747" spans="2:2" x14ac:dyDescent="0.25">
      <c r="B747"/>
    </row>
    <row r="748" spans="2:2" x14ac:dyDescent="0.25">
      <c r="B748"/>
    </row>
    <row r="749" spans="2:2" x14ac:dyDescent="0.25">
      <c r="B749"/>
    </row>
    <row r="750" spans="2:2" x14ac:dyDescent="0.25">
      <c r="B750"/>
    </row>
    <row r="751" spans="2:2" x14ac:dyDescent="0.25">
      <c r="B751"/>
    </row>
    <row r="752" spans="2:2" x14ac:dyDescent="0.25">
      <c r="B752"/>
    </row>
    <row r="753" spans="2:2" x14ac:dyDescent="0.25">
      <c r="B753"/>
    </row>
    <row r="754" spans="2:2" x14ac:dyDescent="0.25">
      <c r="B754"/>
    </row>
    <row r="755" spans="2:2" x14ac:dyDescent="0.25">
      <c r="B755"/>
    </row>
    <row r="756" spans="2:2" x14ac:dyDescent="0.25">
      <c r="B756"/>
    </row>
    <row r="757" spans="2:2" x14ac:dyDescent="0.25">
      <c r="B757"/>
    </row>
    <row r="758" spans="2:2" x14ac:dyDescent="0.25">
      <c r="B758"/>
    </row>
    <row r="759" spans="2:2" x14ac:dyDescent="0.25">
      <c r="B759"/>
    </row>
    <row r="760" spans="2:2" x14ac:dyDescent="0.25">
      <c r="B760"/>
    </row>
    <row r="761" spans="2:2" x14ac:dyDescent="0.25">
      <c r="B761"/>
    </row>
    <row r="762" spans="2:2" x14ac:dyDescent="0.25">
      <c r="B762"/>
    </row>
    <row r="763" spans="2:2" x14ac:dyDescent="0.25">
      <c r="B763"/>
    </row>
    <row r="764" spans="2:2" x14ac:dyDescent="0.25">
      <c r="B764"/>
    </row>
    <row r="765" spans="2:2" x14ac:dyDescent="0.25">
      <c r="B765"/>
    </row>
    <row r="766" spans="2:2" x14ac:dyDescent="0.25">
      <c r="B766"/>
    </row>
    <row r="767" spans="2:2" x14ac:dyDescent="0.25">
      <c r="B767"/>
    </row>
    <row r="768" spans="2:2" x14ac:dyDescent="0.25">
      <c r="B768"/>
    </row>
    <row r="769" spans="2:2" x14ac:dyDescent="0.25">
      <c r="B769"/>
    </row>
    <row r="770" spans="2:2" x14ac:dyDescent="0.25">
      <c r="B770"/>
    </row>
    <row r="771" spans="2:2" x14ac:dyDescent="0.25">
      <c r="B771"/>
    </row>
    <row r="772" spans="2:2" x14ac:dyDescent="0.25">
      <c r="B772"/>
    </row>
    <row r="773" spans="2:2" x14ac:dyDescent="0.25">
      <c r="B773"/>
    </row>
    <row r="774" spans="2:2" x14ac:dyDescent="0.25">
      <c r="B774"/>
    </row>
    <row r="775" spans="2:2" x14ac:dyDescent="0.25">
      <c r="B775"/>
    </row>
    <row r="776" spans="2:2" x14ac:dyDescent="0.25">
      <c r="B776"/>
    </row>
    <row r="777" spans="2:2" x14ac:dyDescent="0.25">
      <c r="B777"/>
    </row>
    <row r="778" spans="2:2" x14ac:dyDescent="0.25">
      <c r="B778"/>
    </row>
    <row r="779" spans="2:2" x14ac:dyDescent="0.25">
      <c r="B779"/>
    </row>
    <row r="780" spans="2:2" x14ac:dyDescent="0.25">
      <c r="B780"/>
    </row>
    <row r="781" spans="2:2" x14ac:dyDescent="0.25">
      <c r="B781"/>
    </row>
    <row r="782" spans="2:2" x14ac:dyDescent="0.25">
      <c r="B782"/>
    </row>
    <row r="783" spans="2:2" x14ac:dyDescent="0.25">
      <c r="B783"/>
    </row>
    <row r="784" spans="2:2" x14ac:dyDescent="0.25">
      <c r="B784"/>
    </row>
    <row r="785" spans="2:2" x14ac:dyDescent="0.25">
      <c r="B785"/>
    </row>
    <row r="786" spans="2:2" x14ac:dyDescent="0.25">
      <c r="B786"/>
    </row>
    <row r="787" spans="2:2" x14ac:dyDescent="0.25">
      <c r="B787"/>
    </row>
    <row r="788" spans="2:2" x14ac:dyDescent="0.25">
      <c r="B788"/>
    </row>
    <row r="789" spans="2:2" x14ac:dyDescent="0.25">
      <c r="B789"/>
    </row>
    <row r="790" spans="2:2" x14ac:dyDescent="0.25">
      <c r="B790"/>
    </row>
    <row r="791" spans="2:2" x14ac:dyDescent="0.25">
      <c r="B791"/>
    </row>
    <row r="792" spans="2:2" x14ac:dyDescent="0.25">
      <c r="B792"/>
    </row>
    <row r="793" spans="2:2" x14ac:dyDescent="0.25">
      <c r="B793"/>
    </row>
    <row r="794" spans="2:2" x14ac:dyDescent="0.25">
      <c r="B794"/>
    </row>
    <row r="795" spans="2:2" x14ac:dyDescent="0.25">
      <c r="B795"/>
    </row>
    <row r="796" spans="2:2" x14ac:dyDescent="0.25">
      <c r="B796"/>
    </row>
    <row r="797" spans="2:2" x14ac:dyDescent="0.25">
      <c r="B797"/>
    </row>
    <row r="798" spans="2:2" x14ac:dyDescent="0.25">
      <c r="B798"/>
    </row>
    <row r="799" spans="2:2" x14ac:dyDescent="0.25">
      <c r="B799"/>
    </row>
    <row r="800" spans="2:2" x14ac:dyDescent="0.25">
      <c r="B800"/>
    </row>
    <row r="801" spans="2:2" x14ac:dyDescent="0.25">
      <c r="B801"/>
    </row>
    <row r="802" spans="2:2" x14ac:dyDescent="0.25">
      <c r="B802"/>
    </row>
    <row r="803" spans="2:2" x14ac:dyDescent="0.25">
      <c r="B803"/>
    </row>
    <row r="804" spans="2:2" x14ac:dyDescent="0.25">
      <c r="B804"/>
    </row>
    <row r="805" spans="2:2" x14ac:dyDescent="0.25">
      <c r="B805"/>
    </row>
    <row r="806" spans="2:2" x14ac:dyDescent="0.25">
      <c r="B806"/>
    </row>
    <row r="807" spans="2:2" x14ac:dyDescent="0.25">
      <c r="B807"/>
    </row>
    <row r="808" spans="2:2" x14ac:dyDescent="0.25">
      <c r="B808"/>
    </row>
    <row r="809" spans="2:2" x14ac:dyDescent="0.25">
      <c r="B809"/>
    </row>
    <row r="810" spans="2:2" x14ac:dyDescent="0.25">
      <c r="B810"/>
    </row>
    <row r="811" spans="2:2" x14ac:dyDescent="0.25">
      <c r="B811"/>
    </row>
    <row r="812" spans="2:2" x14ac:dyDescent="0.25">
      <c r="B812"/>
    </row>
    <row r="813" spans="2:2" x14ac:dyDescent="0.25">
      <c r="B813"/>
    </row>
    <row r="814" spans="2:2" x14ac:dyDescent="0.25">
      <c r="B814"/>
    </row>
    <row r="815" spans="2:2" x14ac:dyDescent="0.25">
      <c r="B815"/>
    </row>
    <row r="816" spans="2:2" x14ac:dyDescent="0.25">
      <c r="B816"/>
    </row>
    <row r="817" spans="2:2" x14ac:dyDescent="0.25">
      <c r="B817"/>
    </row>
    <row r="818" spans="2:2" x14ac:dyDescent="0.25">
      <c r="B818"/>
    </row>
    <row r="819" spans="2:2" x14ac:dyDescent="0.25">
      <c r="B819"/>
    </row>
    <row r="820" spans="2:2" x14ac:dyDescent="0.25">
      <c r="B820"/>
    </row>
    <row r="821" spans="2:2" x14ac:dyDescent="0.25">
      <c r="B821"/>
    </row>
    <row r="822" spans="2:2" x14ac:dyDescent="0.25">
      <c r="B822"/>
    </row>
    <row r="823" spans="2:2" x14ac:dyDescent="0.25">
      <c r="B823"/>
    </row>
    <row r="824" spans="2:2" x14ac:dyDescent="0.25">
      <c r="B824"/>
    </row>
    <row r="825" spans="2:2" x14ac:dyDescent="0.25">
      <c r="B825"/>
    </row>
    <row r="826" spans="2:2" x14ac:dyDescent="0.25">
      <c r="B826"/>
    </row>
    <row r="827" spans="2:2" x14ac:dyDescent="0.25">
      <c r="B827"/>
    </row>
    <row r="828" spans="2:2" x14ac:dyDescent="0.25">
      <c r="B828"/>
    </row>
    <row r="829" spans="2:2" x14ac:dyDescent="0.25">
      <c r="B829"/>
    </row>
    <row r="830" spans="2:2" x14ac:dyDescent="0.25">
      <c r="B830"/>
    </row>
    <row r="831" spans="2:2" x14ac:dyDescent="0.25">
      <c r="B831"/>
    </row>
    <row r="832" spans="2:2" x14ac:dyDescent="0.25">
      <c r="B832"/>
    </row>
    <row r="833" spans="2:2" x14ac:dyDescent="0.25">
      <c r="B833"/>
    </row>
    <row r="834" spans="2:2" x14ac:dyDescent="0.25">
      <c r="B834"/>
    </row>
    <row r="835" spans="2:2" x14ac:dyDescent="0.25">
      <c r="B835"/>
    </row>
    <row r="836" spans="2:2" x14ac:dyDescent="0.25">
      <c r="B836"/>
    </row>
    <row r="837" spans="2:2" x14ac:dyDescent="0.25">
      <c r="B837"/>
    </row>
    <row r="838" spans="2:2" x14ac:dyDescent="0.25">
      <c r="B838"/>
    </row>
    <row r="839" spans="2:2" x14ac:dyDescent="0.25">
      <c r="B839"/>
    </row>
    <row r="840" spans="2:2" x14ac:dyDescent="0.25">
      <c r="B840"/>
    </row>
    <row r="841" spans="2:2" x14ac:dyDescent="0.25">
      <c r="B841"/>
    </row>
    <row r="842" spans="2:2" x14ac:dyDescent="0.25">
      <c r="B842"/>
    </row>
    <row r="843" spans="2:2" x14ac:dyDescent="0.25">
      <c r="B843"/>
    </row>
    <row r="844" spans="2:2" x14ac:dyDescent="0.25">
      <c r="B844"/>
    </row>
    <row r="845" spans="2:2" x14ac:dyDescent="0.25">
      <c r="B845"/>
    </row>
    <row r="846" spans="2:2" x14ac:dyDescent="0.25">
      <c r="B846"/>
    </row>
    <row r="847" spans="2:2" x14ac:dyDescent="0.25">
      <c r="B847"/>
    </row>
    <row r="848" spans="2:2" x14ac:dyDescent="0.25">
      <c r="B848"/>
    </row>
    <row r="849" spans="2:2" x14ac:dyDescent="0.25">
      <c r="B849"/>
    </row>
    <row r="850" spans="2:2" x14ac:dyDescent="0.25">
      <c r="B850"/>
    </row>
    <row r="851" spans="2:2" x14ac:dyDescent="0.25">
      <c r="B851"/>
    </row>
    <row r="852" spans="2:2" x14ac:dyDescent="0.25">
      <c r="B852"/>
    </row>
    <row r="853" spans="2:2" x14ac:dyDescent="0.25">
      <c r="B853"/>
    </row>
    <row r="854" spans="2:2" x14ac:dyDescent="0.25">
      <c r="B854"/>
    </row>
    <row r="855" spans="2:2" x14ac:dyDescent="0.25">
      <c r="B855"/>
    </row>
    <row r="856" spans="2:2" x14ac:dyDescent="0.25">
      <c r="B856"/>
    </row>
    <row r="857" spans="2:2" x14ac:dyDescent="0.25">
      <c r="B857"/>
    </row>
    <row r="858" spans="2:2" x14ac:dyDescent="0.25">
      <c r="B858"/>
    </row>
    <row r="859" spans="2:2" x14ac:dyDescent="0.25">
      <c r="B859"/>
    </row>
    <row r="860" spans="2:2" x14ac:dyDescent="0.25">
      <c r="B860"/>
    </row>
    <row r="861" spans="2:2" x14ac:dyDescent="0.25">
      <c r="B861"/>
    </row>
    <row r="862" spans="2:2" x14ac:dyDescent="0.25">
      <c r="B862"/>
    </row>
    <row r="863" spans="2:2" x14ac:dyDescent="0.25">
      <c r="B863"/>
    </row>
    <row r="864" spans="2:2" x14ac:dyDescent="0.25">
      <c r="B864"/>
    </row>
    <row r="865" spans="2:2" x14ac:dyDescent="0.25">
      <c r="B865"/>
    </row>
    <row r="866" spans="2:2" x14ac:dyDescent="0.25">
      <c r="B866"/>
    </row>
    <row r="867" spans="2:2" x14ac:dyDescent="0.25">
      <c r="B867"/>
    </row>
    <row r="868" spans="2:2" x14ac:dyDescent="0.25">
      <c r="B868"/>
    </row>
    <row r="869" spans="2:2" x14ac:dyDescent="0.25">
      <c r="B869"/>
    </row>
    <row r="870" spans="2:2" x14ac:dyDescent="0.25">
      <c r="B870"/>
    </row>
    <row r="871" spans="2:2" x14ac:dyDescent="0.25">
      <c r="B871"/>
    </row>
    <row r="872" spans="2:2" x14ac:dyDescent="0.25">
      <c r="B872"/>
    </row>
    <row r="873" spans="2:2" x14ac:dyDescent="0.25">
      <c r="B873"/>
    </row>
    <row r="874" spans="2:2" x14ac:dyDescent="0.25">
      <c r="B874"/>
    </row>
    <row r="875" spans="2:2" x14ac:dyDescent="0.25">
      <c r="B875"/>
    </row>
    <row r="876" spans="2:2" x14ac:dyDescent="0.25">
      <c r="B876"/>
    </row>
    <row r="877" spans="2:2" x14ac:dyDescent="0.25">
      <c r="B877"/>
    </row>
    <row r="878" spans="2:2" x14ac:dyDescent="0.25">
      <c r="B878"/>
    </row>
    <row r="879" spans="2:2" x14ac:dyDescent="0.25">
      <c r="B879"/>
    </row>
    <row r="880" spans="2:2" x14ac:dyDescent="0.25">
      <c r="B880"/>
    </row>
    <row r="881" spans="2:2" x14ac:dyDescent="0.25">
      <c r="B881"/>
    </row>
    <row r="882" spans="2:2" x14ac:dyDescent="0.25">
      <c r="B882"/>
    </row>
    <row r="883" spans="2:2" x14ac:dyDescent="0.25">
      <c r="B883"/>
    </row>
    <row r="884" spans="2:2" x14ac:dyDescent="0.25">
      <c r="B884"/>
    </row>
    <row r="885" spans="2:2" x14ac:dyDescent="0.25">
      <c r="B885"/>
    </row>
    <row r="886" spans="2:2" x14ac:dyDescent="0.25">
      <c r="B886"/>
    </row>
    <row r="887" spans="2:2" x14ac:dyDescent="0.25">
      <c r="B887"/>
    </row>
    <row r="888" spans="2:2" x14ac:dyDescent="0.25">
      <c r="B888"/>
    </row>
    <row r="889" spans="2:2" x14ac:dyDescent="0.25">
      <c r="B889"/>
    </row>
    <row r="890" spans="2:2" x14ac:dyDescent="0.25">
      <c r="B890"/>
    </row>
    <row r="891" spans="2:2" x14ac:dyDescent="0.25">
      <c r="B891"/>
    </row>
    <row r="892" spans="2:2" x14ac:dyDescent="0.25">
      <c r="B892"/>
    </row>
    <row r="893" spans="2:2" x14ac:dyDescent="0.25">
      <c r="B893"/>
    </row>
    <row r="894" spans="2:2" x14ac:dyDescent="0.25">
      <c r="B894"/>
    </row>
    <row r="895" spans="2:2" x14ac:dyDescent="0.25">
      <c r="B895"/>
    </row>
    <row r="896" spans="2:2" x14ac:dyDescent="0.25">
      <c r="B896"/>
    </row>
    <row r="897" spans="2:2" x14ac:dyDescent="0.25">
      <c r="B897"/>
    </row>
    <row r="898" spans="2:2" x14ac:dyDescent="0.25">
      <c r="B898"/>
    </row>
    <row r="899" spans="2:2" x14ac:dyDescent="0.25">
      <c r="B899"/>
    </row>
    <row r="900" spans="2:2" x14ac:dyDescent="0.25">
      <c r="B900"/>
    </row>
    <row r="901" spans="2:2" x14ac:dyDescent="0.25">
      <c r="B901"/>
    </row>
    <row r="902" spans="2:2" x14ac:dyDescent="0.25">
      <c r="B902"/>
    </row>
    <row r="903" spans="2:2" x14ac:dyDescent="0.25">
      <c r="B903"/>
    </row>
    <row r="904" spans="2:2" x14ac:dyDescent="0.25">
      <c r="B904"/>
    </row>
    <row r="905" spans="2:2" x14ac:dyDescent="0.25">
      <c r="B905"/>
    </row>
    <row r="906" spans="2:2" x14ac:dyDescent="0.25">
      <c r="B906"/>
    </row>
    <row r="907" spans="2:2" x14ac:dyDescent="0.25">
      <c r="B907"/>
    </row>
    <row r="908" spans="2:2" x14ac:dyDescent="0.25">
      <c r="B908"/>
    </row>
    <row r="909" spans="2:2" x14ac:dyDescent="0.25">
      <c r="B909"/>
    </row>
    <row r="910" spans="2:2" x14ac:dyDescent="0.25">
      <c r="B910"/>
    </row>
    <row r="911" spans="2:2" x14ac:dyDescent="0.25">
      <c r="B911"/>
    </row>
    <row r="912" spans="2:2" x14ac:dyDescent="0.25">
      <c r="B912"/>
    </row>
    <row r="913" spans="2:2" x14ac:dyDescent="0.25">
      <c r="B913"/>
    </row>
    <row r="914" spans="2:2" x14ac:dyDescent="0.25">
      <c r="B914"/>
    </row>
    <row r="915" spans="2:2" x14ac:dyDescent="0.25">
      <c r="B915"/>
    </row>
    <row r="916" spans="2:2" x14ac:dyDescent="0.25">
      <c r="B916"/>
    </row>
    <row r="917" spans="2:2" x14ac:dyDescent="0.25">
      <c r="B917"/>
    </row>
    <row r="918" spans="2:2" x14ac:dyDescent="0.25">
      <c r="B918"/>
    </row>
    <row r="919" spans="2:2" x14ac:dyDescent="0.25">
      <c r="B919"/>
    </row>
    <row r="920" spans="2:2" x14ac:dyDescent="0.25">
      <c r="B920"/>
    </row>
    <row r="921" spans="2:2" x14ac:dyDescent="0.25">
      <c r="B921"/>
    </row>
    <row r="922" spans="2:2" x14ac:dyDescent="0.25">
      <c r="B922"/>
    </row>
    <row r="923" spans="2:2" x14ac:dyDescent="0.25">
      <c r="B923"/>
    </row>
    <row r="924" spans="2:2" x14ac:dyDescent="0.25">
      <c r="B924"/>
    </row>
    <row r="925" spans="2:2" x14ac:dyDescent="0.25">
      <c r="B925"/>
    </row>
    <row r="926" spans="2:2" x14ac:dyDescent="0.25">
      <c r="B926"/>
    </row>
    <row r="927" spans="2:2" x14ac:dyDescent="0.25">
      <c r="B927"/>
    </row>
    <row r="928" spans="2:2" x14ac:dyDescent="0.25">
      <c r="B928"/>
    </row>
    <row r="929" spans="2:2" x14ac:dyDescent="0.25">
      <c r="B929"/>
    </row>
    <row r="930" spans="2:2" x14ac:dyDescent="0.25">
      <c r="B930"/>
    </row>
    <row r="931" spans="2:2" x14ac:dyDescent="0.25">
      <c r="B931"/>
    </row>
    <row r="932" spans="2:2" x14ac:dyDescent="0.25">
      <c r="B932"/>
    </row>
    <row r="933" spans="2:2" x14ac:dyDescent="0.25">
      <c r="B933"/>
    </row>
    <row r="934" spans="2:2" x14ac:dyDescent="0.25">
      <c r="B934"/>
    </row>
    <row r="935" spans="2:2" x14ac:dyDescent="0.25">
      <c r="B935"/>
    </row>
    <row r="936" spans="2:2" x14ac:dyDescent="0.25">
      <c r="B936"/>
    </row>
    <row r="937" spans="2:2" x14ac:dyDescent="0.25">
      <c r="B937"/>
    </row>
    <row r="938" spans="2:2" x14ac:dyDescent="0.25">
      <c r="B938"/>
    </row>
    <row r="939" spans="2:2" x14ac:dyDescent="0.25">
      <c r="B939"/>
    </row>
    <row r="940" spans="2:2" x14ac:dyDescent="0.25">
      <c r="B940"/>
    </row>
    <row r="941" spans="2:2" x14ac:dyDescent="0.25">
      <c r="B941"/>
    </row>
    <row r="942" spans="2:2" x14ac:dyDescent="0.25">
      <c r="B942"/>
    </row>
    <row r="943" spans="2:2" x14ac:dyDescent="0.25">
      <c r="B943"/>
    </row>
    <row r="944" spans="2:2" x14ac:dyDescent="0.25">
      <c r="B944"/>
    </row>
    <row r="945" spans="2:2" x14ac:dyDescent="0.25">
      <c r="B945"/>
    </row>
    <row r="946" spans="2:2" x14ac:dyDescent="0.25">
      <c r="B946"/>
    </row>
    <row r="947" spans="2:2" x14ac:dyDescent="0.25">
      <c r="B947"/>
    </row>
    <row r="948" spans="2:2" x14ac:dyDescent="0.25">
      <c r="B948"/>
    </row>
    <row r="949" spans="2:2" x14ac:dyDescent="0.25">
      <c r="B949"/>
    </row>
    <row r="950" spans="2:2" x14ac:dyDescent="0.25">
      <c r="B950"/>
    </row>
    <row r="951" spans="2:2" x14ac:dyDescent="0.25">
      <c r="B951"/>
    </row>
    <row r="952" spans="2:2" x14ac:dyDescent="0.25">
      <c r="B952"/>
    </row>
    <row r="953" spans="2:2" x14ac:dyDescent="0.25">
      <c r="B953"/>
    </row>
    <row r="954" spans="2:2" x14ac:dyDescent="0.25">
      <c r="B954"/>
    </row>
    <row r="955" spans="2:2" x14ac:dyDescent="0.25">
      <c r="B955"/>
    </row>
    <row r="956" spans="2:2" x14ac:dyDescent="0.25">
      <c r="B956"/>
    </row>
    <row r="957" spans="2:2" x14ac:dyDescent="0.25">
      <c r="B957"/>
    </row>
    <row r="958" spans="2:2" x14ac:dyDescent="0.25">
      <c r="B958"/>
    </row>
    <row r="959" spans="2:2" x14ac:dyDescent="0.25">
      <c r="B959"/>
    </row>
    <row r="960" spans="2:2"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row r="982" spans="2:2" x14ac:dyDescent="0.25">
      <c r="B982"/>
    </row>
    <row r="983" spans="2:2" x14ac:dyDescent="0.25">
      <c r="B983"/>
    </row>
    <row r="984" spans="2:2" x14ac:dyDescent="0.25">
      <c r="B984"/>
    </row>
    <row r="985" spans="2:2" x14ac:dyDescent="0.25">
      <c r="B985"/>
    </row>
    <row r="986" spans="2:2" x14ac:dyDescent="0.25">
      <c r="B986"/>
    </row>
    <row r="987" spans="2:2" x14ac:dyDescent="0.25">
      <c r="B987"/>
    </row>
    <row r="988" spans="2:2" x14ac:dyDescent="0.25">
      <c r="B988"/>
    </row>
    <row r="989" spans="2:2" x14ac:dyDescent="0.25">
      <c r="B989"/>
    </row>
    <row r="990" spans="2:2" x14ac:dyDescent="0.25">
      <c r="B990"/>
    </row>
    <row r="991" spans="2:2" x14ac:dyDescent="0.25">
      <c r="B991"/>
    </row>
    <row r="992" spans="2:2" x14ac:dyDescent="0.25">
      <c r="B992"/>
    </row>
    <row r="993" spans="2:2" x14ac:dyDescent="0.25">
      <c r="B993"/>
    </row>
    <row r="994" spans="2:2" x14ac:dyDescent="0.25">
      <c r="B994"/>
    </row>
    <row r="995" spans="2:2" x14ac:dyDescent="0.25">
      <c r="B995"/>
    </row>
    <row r="996" spans="2:2" x14ac:dyDescent="0.25">
      <c r="B996"/>
    </row>
    <row r="997" spans="2:2" x14ac:dyDescent="0.25">
      <c r="B997"/>
    </row>
    <row r="998" spans="2:2" x14ac:dyDescent="0.25">
      <c r="B998"/>
    </row>
    <row r="999" spans="2:2" x14ac:dyDescent="0.25">
      <c r="B999"/>
    </row>
    <row r="1000" spans="2:2" x14ac:dyDescent="0.25">
      <c r="B1000"/>
    </row>
    <row r="1001" spans="2:2" x14ac:dyDescent="0.25">
      <c r="B1001"/>
    </row>
    <row r="1002" spans="2:2" x14ac:dyDescent="0.25">
      <c r="B1002"/>
    </row>
    <row r="1003" spans="2:2" x14ac:dyDescent="0.25">
      <c r="B1003"/>
    </row>
    <row r="1004" spans="2:2" x14ac:dyDescent="0.25">
      <c r="B1004"/>
    </row>
    <row r="1005" spans="2:2" x14ac:dyDescent="0.25">
      <c r="B1005"/>
    </row>
    <row r="1006" spans="2:2" x14ac:dyDescent="0.25">
      <c r="B1006"/>
    </row>
    <row r="1007" spans="2:2" x14ac:dyDescent="0.25">
      <c r="B1007"/>
    </row>
    <row r="1008" spans="2:2" x14ac:dyDescent="0.25">
      <c r="B1008"/>
    </row>
    <row r="1009" spans="2:2" x14ac:dyDescent="0.25">
      <c r="B1009"/>
    </row>
    <row r="1010" spans="2:2" x14ac:dyDescent="0.25">
      <c r="B1010"/>
    </row>
    <row r="1011" spans="2:2" x14ac:dyDescent="0.25">
      <c r="B1011"/>
    </row>
    <row r="1012" spans="2:2" x14ac:dyDescent="0.25">
      <c r="B1012"/>
    </row>
    <row r="1013" spans="2:2" x14ac:dyDescent="0.25">
      <c r="B1013"/>
    </row>
    <row r="1014" spans="2:2" x14ac:dyDescent="0.25">
      <c r="B1014"/>
    </row>
    <row r="1015" spans="2:2" x14ac:dyDescent="0.25">
      <c r="B1015"/>
    </row>
    <row r="1016" spans="2:2" x14ac:dyDescent="0.25">
      <c r="B1016"/>
    </row>
    <row r="1017" spans="2:2" x14ac:dyDescent="0.25">
      <c r="B1017"/>
    </row>
    <row r="1018" spans="2:2" x14ac:dyDescent="0.25">
      <c r="B1018"/>
    </row>
    <row r="1019" spans="2:2" x14ac:dyDescent="0.25">
      <c r="B1019"/>
    </row>
    <row r="1020" spans="2:2" x14ac:dyDescent="0.25">
      <c r="B1020"/>
    </row>
    <row r="1021" spans="2:2" x14ac:dyDescent="0.25">
      <c r="B1021"/>
    </row>
    <row r="1022" spans="2:2" x14ac:dyDescent="0.25">
      <c r="B1022"/>
    </row>
    <row r="1023" spans="2:2" x14ac:dyDescent="0.25">
      <c r="B1023"/>
    </row>
    <row r="1024" spans="2:2" x14ac:dyDescent="0.25">
      <c r="B1024"/>
    </row>
    <row r="1025" spans="2:2" x14ac:dyDescent="0.25">
      <c r="B1025"/>
    </row>
    <row r="1026" spans="2:2" x14ac:dyDescent="0.25">
      <c r="B1026"/>
    </row>
    <row r="1027" spans="2:2" x14ac:dyDescent="0.25">
      <c r="B1027"/>
    </row>
    <row r="1028" spans="2:2" x14ac:dyDescent="0.25">
      <c r="B1028"/>
    </row>
    <row r="1029" spans="2:2" x14ac:dyDescent="0.25">
      <c r="B1029"/>
    </row>
    <row r="1030" spans="2:2" x14ac:dyDescent="0.25">
      <c r="B1030"/>
    </row>
    <row r="1031" spans="2:2" x14ac:dyDescent="0.25">
      <c r="B1031"/>
    </row>
    <row r="1032" spans="2:2" x14ac:dyDescent="0.25">
      <c r="B1032"/>
    </row>
    <row r="1033" spans="2:2" x14ac:dyDescent="0.25">
      <c r="B1033"/>
    </row>
    <row r="1034" spans="2:2" x14ac:dyDescent="0.25">
      <c r="B1034"/>
    </row>
    <row r="1035" spans="2:2" x14ac:dyDescent="0.25">
      <c r="B1035"/>
    </row>
    <row r="1036" spans="2:2" x14ac:dyDescent="0.25">
      <c r="B1036"/>
    </row>
    <row r="1037" spans="2:2" x14ac:dyDescent="0.25">
      <c r="B1037"/>
    </row>
    <row r="1038" spans="2:2" x14ac:dyDescent="0.25">
      <c r="B1038"/>
    </row>
    <row r="1039" spans="2:2" x14ac:dyDescent="0.25">
      <c r="B1039"/>
    </row>
    <row r="1040" spans="2:2" x14ac:dyDescent="0.25">
      <c r="B1040"/>
    </row>
    <row r="1041" spans="2:2" x14ac:dyDescent="0.25">
      <c r="B1041"/>
    </row>
    <row r="1042" spans="2:2" x14ac:dyDescent="0.25">
      <c r="B1042"/>
    </row>
    <row r="1043" spans="2:2" x14ac:dyDescent="0.25">
      <c r="B1043"/>
    </row>
    <row r="1044" spans="2:2" x14ac:dyDescent="0.25">
      <c r="B1044"/>
    </row>
    <row r="1045" spans="2:2" x14ac:dyDescent="0.25">
      <c r="B1045"/>
    </row>
    <row r="1046" spans="2:2" x14ac:dyDescent="0.25">
      <c r="B1046"/>
    </row>
    <row r="1047" spans="2:2" x14ac:dyDescent="0.25">
      <c r="B1047"/>
    </row>
    <row r="1048" spans="2:2" x14ac:dyDescent="0.25">
      <c r="B1048"/>
    </row>
    <row r="1049" spans="2:2" x14ac:dyDescent="0.25">
      <c r="B1049"/>
    </row>
    <row r="1050" spans="2:2" x14ac:dyDescent="0.25">
      <c r="B1050"/>
    </row>
    <row r="1051" spans="2:2" x14ac:dyDescent="0.25">
      <c r="B1051"/>
    </row>
    <row r="1052" spans="2:2" x14ac:dyDescent="0.25">
      <c r="B1052"/>
    </row>
    <row r="1053" spans="2:2" x14ac:dyDescent="0.25">
      <c r="B1053"/>
    </row>
    <row r="1054" spans="2:2" x14ac:dyDescent="0.25">
      <c r="B1054"/>
    </row>
    <row r="1055" spans="2:2" x14ac:dyDescent="0.25">
      <c r="B1055"/>
    </row>
    <row r="1056" spans="2:2" x14ac:dyDescent="0.25">
      <c r="B1056"/>
    </row>
    <row r="1057" spans="2:2" x14ac:dyDescent="0.25">
      <c r="B1057"/>
    </row>
    <row r="1058" spans="2:2" x14ac:dyDescent="0.25">
      <c r="B1058"/>
    </row>
    <row r="1059" spans="2:2" x14ac:dyDescent="0.25">
      <c r="B1059"/>
    </row>
    <row r="1060" spans="2:2" x14ac:dyDescent="0.25">
      <c r="B1060"/>
    </row>
    <row r="1061" spans="2:2" x14ac:dyDescent="0.25">
      <c r="B1061"/>
    </row>
    <row r="1062" spans="2:2" x14ac:dyDescent="0.25">
      <c r="B1062"/>
    </row>
    <row r="1063" spans="2:2" x14ac:dyDescent="0.25">
      <c r="B1063"/>
    </row>
    <row r="1064" spans="2:2" x14ac:dyDescent="0.25">
      <c r="B1064"/>
    </row>
    <row r="1065" spans="2:2" x14ac:dyDescent="0.25">
      <c r="B1065"/>
    </row>
    <row r="1066" spans="2:2" x14ac:dyDescent="0.25">
      <c r="B1066"/>
    </row>
    <row r="1067" spans="2:2" x14ac:dyDescent="0.25">
      <c r="B1067"/>
    </row>
    <row r="1068" spans="2:2" x14ac:dyDescent="0.25">
      <c r="B1068"/>
    </row>
    <row r="1069" spans="2:2" x14ac:dyDescent="0.25">
      <c r="B1069"/>
    </row>
    <row r="1070" spans="2:2" x14ac:dyDescent="0.25">
      <c r="B1070"/>
    </row>
    <row r="1071" spans="2:2" x14ac:dyDescent="0.25">
      <c r="B1071"/>
    </row>
    <row r="1072" spans="2:2" x14ac:dyDescent="0.25">
      <c r="B1072"/>
    </row>
    <row r="1073" spans="2:2" x14ac:dyDescent="0.25">
      <c r="B1073"/>
    </row>
    <row r="1074" spans="2:2" x14ac:dyDescent="0.25">
      <c r="B1074"/>
    </row>
    <row r="1075" spans="2:2" x14ac:dyDescent="0.25">
      <c r="B1075"/>
    </row>
    <row r="1076" spans="2:2" x14ac:dyDescent="0.25">
      <c r="B1076"/>
    </row>
    <row r="1077" spans="2:2" x14ac:dyDescent="0.25">
      <c r="B1077"/>
    </row>
    <row r="1078" spans="2:2" x14ac:dyDescent="0.25">
      <c r="B1078"/>
    </row>
    <row r="1079" spans="2:2" x14ac:dyDescent="0.25">
      <c r="B1079"/>
    </row>
    <row r="1080" spans="2:2" x14ac:dyDescent="0.25">
      <c r="B1080"/>
    </row>
    <row r="1081" spans="2:2" x14ac:dyDescent="0.25">
      <c r="B1081"/>
    </row>
    <row r="1082" spans="2:2" x14ac:dyDescent="0.25">
      <c r="B1082"/>
    </row>
    <row r="1083" spans="2:2" x14ac:dyDescent="0.25">
      <c r="B1083"/>
    </row>
    <row r="1084" spans="2:2" x14ac:dyDescent="0.25">
      <c r="B1084"/>
    </row>
    <row r="1085" spans="2:2" x14ac:dyDescent="0.25">
      <c r="B1085"/>
    </row>
    <row r="1086" spans="2:2" x14ac:dyDescent="0.25">
      <c r="B1086"/>
    </row>
    <row r="1087" spans="2:2" x14ac:dyDescent="0.25">
      <c r="B1087"/>
    </row>
    <row r="1088" spans="2:2" x14ac:dyDescent="0.25">
      <c r="B1088"/>
    </row>
    <row r="1089" spans="2:2" x14ac:dyDescent="0.25">
      <c r="B1089"/>
    </row>
    <row r="1090" spans="2:2" x14ac:dyDescent="0.25">
      <c r="B1090"/>
    </row>
    <row r="1091" spans="2:2" x14ac:dyDescent="0.25">
      <c r="B1091"/>
    </row>
    <row r="1092" spans="2:2" x14ac:dyDescent="0.25">
      <c r="B1092"/>
    </row>
    <row r="1093" spans="2:2" x14ac:dyDescent="0.25">
      <c r="B1093"/>
    </row>
    <row r="1094" spans="2:2" x14ac:dyDescent="0.25">
      <c r="B1094"/>
    </row>
    <row r="1095" spans="2:2" x14ac:dyDescent="0.25">
      <c r="B1095"/>
    </row>
    <row r="1096" spans="2:2" x14ac:dyDescent="0.25">
      <c r="B1096"/>
    </row>
    <row r="1097" spans="2:2" x14ac:dyDescent="0.25">
      <c r="B1097"/>
    </row>
    <row r="1098" spans="2:2" x14ac:dyDescent="0.25">
      <c r="B1098"/>
    </row>
    <row r="1099" spans="2:2" x14ac:dyDescent="0.25">
      <c r="B1099"/>
    </row>
    <row r="1100" spans="2:2" x14ac:dyDescent="0.25">
      <c r="B1100"/>
    </row>
    <row r="1101" spans="2:2" x14ac:dyDescent="0.25">
      <c r="B1101"/>
    </row>
    <row r="1102" spans="2:2" x14ac:dyDescent="0.25">
      <c r="B1102"/>
    </row>
    <row r="1103" spans="2:2" x14ac:dyDescent="0.25">
      <c r="B1103"/>
    </row>
    <row r="1104" spans="2:2" x14ac:dyDescent="0.25">
      <c r="B1104"/>
    </row>
    <row r="1105" spans="2:2" x14ac:dyDescent="0.25">
      <c r="B1105"/>
    </row>
    <row r="1106" spans="2:2" x14ac:dyDescent="0.25">
      <c r="B1106"/>
    </row>
    <row r="1107" spans="2:2" x14ac:dyDescent="0.25">
      <c r="B1107"/>
    </row>
    <row r="1108" spans="2:2" x14ac:dyDescent="0.25">
      <c r="B1108"/>
    </row>
    <row r="1109" spans="2:2" x14ac:dyDescent="0.25">
      <c r="B1109"/>
    </row>
    <row r="1110" spans="2:2" x14ac:dyDescent="0.25">
      <c r="B1110"/>
    </row>
    <row r="1111" spans="2:2" x14ac:dyDescent="0.25">
      <c r="B1111"/>
    </row>
    <row r="1112" spans="2:2" x14ac:dyDescent="0.25">
      <c r="B1112"/>
    </row>
    <row r="1113" spans="2:2" x14ac:dyDescent="0.25">
      <c r="B1113"/>
    </row>
    <row r="1114" spans="2:2" x14ac:dyDescent="0.25">
      <c r="B1114"/>
    </row>
    <row r="1115" spans="2:2" x14ac:dyDescent="0.25">
      <c r="B1115"/>
    </row>
    <row r="1116" spans="2:2" x14ac:dyDescent="0.25">
      <c r="B1116"/>
    </row>
    <row r="1117" spans="2:2" x14ac:dyDescent="0.25">
      <c r="B1117"/>
    </row>
    <row r="1118" spans="2:2" x14ac:dyDescent="0.25">
      <c r="B1118"/>
    </row>
    <row r="1119" spans="2:2" x14ac:dyDescent="0.25">
      <c r="B1119"/>
    </row>
    <row r="1120" spans="2:2" x14ac:dyDescent="0.25">
      <c r="B1120"/>
    </row>
    <row r="1121" spans="2:2" x14ac:dyDescent="0.25">
      <c r="B1121"/>
    </row>
    <row r="1122" spans="2:2" x14ac:dyDescent="0.25">
      <c r="B1122"/>
    </row>
    <row r="1123" spans="2:2" x14ac:dyDescent="0.25">
      <c r="B1123"/>
    </row>
    <row r="1124" spans="2:2" x14ac:dyDescent="0.25">
      <c r="B1124"/>
    </row>
    <row r="1125" spans="2:2" x14ac:dyDescent="0.25">
      <c r="B1125"/>
    </row>
    <row r="1126" spans="2:2" x14ac:dyDescent="0.25">
      <c r="B1126"/>
    </row>
    <row r="1127" spans="2:2" x14ac:dyDescent="0.25">
      <c r="B1127"/>
    </row>
    <row r="1128" spans="2:2" x14ac:dyDescent="0.25">
      <c r="B1128"/>
    </row>
    <row r="1129" spans="2:2" x14ac:dyDescent="0.25">
      <c r="B1129"/>
    </row>
    <row r="1130" spans="2:2" x14ac:dyDescent="0.25">
      <c r="B1130"/>
    </row>
    <row r="1131" spans="2:2" x14ac:dyDescent="0.25">
      <c r="B1131"/>
    </row>
    <row r="1132" spans="2:2" x14ac:dyDescent="0.25">
      <c r="B1132"/>
    </row>
    <row r="1133" spans="2:2" x14ac:dyDescent="0.25">
      <c r="B1133"/>
    </row>
    <row r="1134" spans="2:2" x14ac:dyDescent="0.25">
      <c r="B1134"/>
    </row>
    <row r="1135" spans="2:2" x14ac:dyDescent="0.25">
      <c r="B1135"/>
    </row>
    <row r="1136" spans="2:2" x14ac:dyDescent="0.25">
      <c r="B1136"/>
    </row>
    <row r="1137" spans="2:2" x14ac:dyDescent="0.25">
      <c r="B1137"/>
    </row>
    <row r="1138" spans="2:2" x14ac:dyDescent="0.25">
      <c r="B1138"/>
    </row>
    <row r="1139" spans="2:2" x14ac:dyDescent="0.25">
      <c r="B1139"/>
    </row>
    <row r="1140" spans="2:2" x14ac:dyDescent="0.25">
      <c r="B1140"/>
    </row>
    <row r="1141" spans="2:2" x14ac:dyDescent="0.25">
      <c r="B1141"/>
    </row>
    <row r="1142" spans="2:2" x14ac:dyDescent="0.25">
      <c r="B1142"/>
    </row>
    <row r="1143" spans="2:2" x14ac:dyDescent="0.25">
      <c r="B1143"/>
    </row>
    <row r="1144" spans="2:2" x14ac:dyDescent="0.25">
      <c r="B1144"/>
    </row>
    <row r="1145" spans="2:2" x14ac:dyDescent="0.25">
      <c r="B1145"/>
    </row>
    <row r="1146" spans="2:2" x14ac:dyDescent="0.25">
      <c r="B1146"/>
    </row>
    <row r="1147" spans="2:2" x14ac:dyDescent="0.25">
      <c r="B1147"/>
    </row>
    <row r="1148" spans="2:2" x14ac:dyDescent="0.25">
      <c r="B1148"/>
    </row>
    <row r="1149" spans="2:2" x14ac:dyDescent="0.25">
      <c r="B1149"/>
    </row>
    <row r="1150" spans="2:2" x14ac:dyDescent="0.25">
      <c r="B1150"/>
    </row>
    <row r="1151" spans="2:2" x14ac:dyDescent="0.25">
      <c r="B1151"/>
    </row>
    <row r="1152" spans="2:2" x14ac:dyDescent="0.25">
      <c r="B1152"/>
    </row>
    <row r="1153" spans="2:2" x14ac:dyDescent="0.25">
      <c r="B1153"/>
    </row>
    <row r="1154" spans="2:2" x14ac:dyDescent="0.25">
      <c r="B1154"/>
    </row>
    <row r="1155" spans="2:2" x14ac:dyDescent="0.25">
      <c r="B1155"/>
    </row>
    <row r="1156" spans="2:2" x14ac:dyDescent="0.25">
      <c r="B1156"/>
    </row>
    <row r="1157" spans="2:2" x14ac:dyDescent="0.25">
      <c r="B1157"/>
    </row>
    <row r="1158" spans="2:2" x14ac:dyDescent="0.25">
      <c r="B1158"/>
    </row>
    <row r="1159" spans="2:2" x14ac:dyDescent="0.25">
      <c r="B1159"/>
    </row>
    <row r="1160" spans="2:2" x14ac:dyDescent="0.25">
      <c r="B1160"/>
    </row>
    <row r="1161" spans="2:2" x14ac:dyDescent="0.25">
      <c r="B1161"/>
    </row>
    <row r="1162" spans="2:2" x14ac:dyDescent="0.25">
      <c r="B1162"/>
    </row>
    <row r="1163" spans="2:2" x14ac:dyDescent="0.25">
      <c r="B1163"/>
    </row>
    <row r="1164" spans="2:2" x14ac:dyDescent="0.25">
      <c r="B1164"/>
    </row>
    <row r="1165" spans="2:2" x14ac:dyDescent="0.25">
      <c r="B1165"/>
    </row>
    <row r="1166" spans="2:2" x14ac:dyDescent="0.25">
      <c r="B1166"/>
    </row>
    <row r="1167" spans="2:2" x14ac:dyDescent="0.25">
      <c r="B1167"/>
    </row>
    <row r="1168" spans="2:2" x14ac:dyDescent="0.25">
      <c r="B1168"/>
    </row>
    <row r="1169" spans="2:2" x14ac:dyDescent="0.25">
      <c r="B1169"/>
    </row>
    <row r="1170" spans="2:2" x14ac:dyDescent="0.25">
      <c r="B1170"/>
    </row>
    <row r="1171" spans="2:2" x14ac:dyDescent="0.25">
      <c r="B1171"/>
    </row>
    <row r="1172" spans="2:2" x14ac:dyDescent="0.25">
      <c r="B1172"/>
    </row>
    <row r="1173" spans="2:2" x14ac:dyDescent="0.25">
      <c r="B1173"/>
    </row>
    <row r="1174" spans="2:2" x14ac:dyDescent="0.25">
      <c r="B1174"/>
    </row>
    <row r="1175" spans="2:2" x14ac:dyDescent="0.25">
      <c r="B1175"/>
    </row>
    <row r="1176" spans="2:2" x14ac:dyDescent="0.25">
      <c r="B1176"/>
    </row>
    <row r="1177" spans="2:2" x14ac:dyDescent="0.25">
      <c r="B1177"/>
    </row>
    <row r="1178" spans="2:2" x14ac:dyDescent="0.25">
      <c r="B1178"/>
    </row>
    <row r="1179" spans="2:2" x14ac:dyDescent="0.25">
      <c r="B1179"/>
    </row>
    <row r="1180" spans="2:2" x14ac:dyDescent="0.25">
      <c r="B1180"/>
    </row>
    <row r="1181" spans="2:2" x14ac:dyDescent="0.25">
      <c r="B1181"/>
    </row>
    <row r="1182" spans="2:2" x14ac:dyDescent="0.25">
      <c r="B1182"/>
    </row>
    <row r="1183" spans="2:2" x14ac:dyDescent="0.25">
      <c r="B1183"/>
    </row>
    <row r="1184" spans="2:2" x14ac:dyDescent="0.25">
      <c r="B1184"/>
    </row>
    <row r="1185" spans="2:2" x14ac:dyDescent="0.25">
      <c r="B1185"/>
    </row>
    <row r="1186" spans="2:2" x14ac:dyDescent="0.25">
      <c r="B1186"/>
    </row>
    <row r="1187" spans="2:2" x14ac:dyDescent="0.25">
      <c r="B1187"/>
    </row>
    <row r="1188" spans="2:2" x14ac:dyDescent="0.25">
      <c r="B1188"/>
    </row>
    <row r="1189" spans="2:2" x14ac:dyDescent="0.25">
      <c r="B1189"/>
    </row>
    <row r="1190" spans="2:2" x14ac:dyDescent="0.25">
      <c r="B1190"/>
    </row>
    <row r="1191" spans="2:2" x14ac:dyDescent="0.25">
      <c r="B1191"/>
    </row>
    <row r="1192" spans="2:2" x14ac:dyDescent="0.25">
      <c r="B1192"/>
    </row>
    <row r="1193" spans="2:2" x14ac:dyDescent="0.25">
      <c r="B1193"/>
    </row>
    <row r="1194" spans="2:2" x14ac:dyDescent="0.25">
      <c r="B1194"/>
    </row>
    <row r="1195" spans="2:2" x14ac:dyDescent="0.25">
      <c r="B1195"/>
    </row>
    <row r="1196" spans="2:2" x14ac:dyDescent="0.25">
      <c r="B1196"/>
    </row>
    <row r="1197" spans="2:2" x14ac:dyDescent="0.25">
      <c r="B1197"/>
    </row>
    <row r="1198" spans="2:2" x14ac:dyDescent="0.25">
      <c r="B1198"/>
    </row>
    <row r="1199" spans="2:2" x14ac:dyDescent="0.25">
      <c r="B1199"/>
    </row>
    <row r="1200" spans="2:2" x14ac:dyDescent="0.25">
      <c r="B1200"/>
    </row>
    <row r="1201" spans="2:2" x14ac:dyDescent="0.25">
      <c r="B1201"/>
    </row>
    <row r="1202" spans="2:2" x14ac:dyDescent="0.25">
      <c r="B1202"/>
    </row>
    <row r="1203" spans="2:2" x14ac:dyDescent="0.25">
      <c r="B1203"/>
    </row>
    <row r="1204" spans="2:2" x14ac:dyDescent="0.25">
      <c r="B1204"/>
    </row>
    <row r="1205" spans="2:2" x14ac:dyDescent="0.25">
      <c r="B1205"/>
    </row>
    <row r="1206" spans="2:2" x14ac:dyDescent="0.25">
      <c r="B1206"/>
    </row>
    <row r="1207" spans="2:2" x14ac:dyDescent="0.25">
      <c r="B1207"/>
    </row>
    <row r="1208" spans="2:2" x14ac:dyDescent="0.25">
      <c r="B1208"/>
    </row>
    <row r="1209" spans="2:2" x14ac:dyDescent="0.25">
      <c r="B1209"/>
    </row>
    <row r="1210" spans="2:2" x14ac:dyDescent="0.25">
      <c r="B1210"/>
    </row>
    <row r="1211" spans="2:2" x14ac:dyDescent="0.25">
      <c r="B1211"/>
    </row>
    <row r="1212" spans="2:2" x14ac:dyDescent="0.25">
      <c r="B1212"/>
    </row>
    <row r="1213" spans="2:2" x14ac:dyDescent="0.25">
      <c r="B1213"/>
    </row>
    <row r="1214" spans="2:2" x14ac:dyDescent="0.25">
      <c r="B1214"/>
    </row>
    <row r="1215" spans="2:2" x14ac:dyDescent="0.25">
      <c r="B1215"/>
    </row>
    <row r="1216" spans="2:2" x14ac:dyDescent="0.25">
      <c r="B1216"/>
    </row>
    <row r="1217" spans="2:2" x14ac:dyDescent="0.25">
      <c r="B1217"/>
    </row>
    <row r="1218" spans="2:2" x14ac:dyDescent="0.25">
      <c r="B1218"/>
    </row>
    <row r="1219" spans="2:2" x14ac:dyDescent="0.25">
      <c r="B1219"/>
    </row>
    <row r="1220" spans="2:2" x14ac:dyDescent="0.25">
      <c r="B1220"/>
    </row>
    <row r="1221" spans="2:2" x14ac:dyDescent="0.25">
      <c r="B1221"/>
    </row>
    <row r="1222" spans="2:2" x14ac:dyDescent="0.25">
      <c r="B1222"/>
    </row>
    <row r="1223" spans="2:2" x14ac:dyDescent="0.25">
      <c r="B1223"/>
    </row>
    <row r="1224" spans="2:2" x14ac:dyDescent="0.25">
      <c r="B1224"/>
    </row>
    <row r="1225" spans="2:2" x14ac:dyDescent="0.25">
      <c r="B1225"/>
    </row>
    <row r="1226" spans="2:2" x14ac:dyDescent="0.25">
      <c r="B1226"/>
    </row>
    <row r="1227" spans="2:2" x14ac:dyDescent="0.25">
      <c r="B1227"/>
    </row>
    <row r="1228" spans="2:2" x14ac:dyDescent="0.25">
      <c r="B1228"/>
    </row>
    <row r="1229" spans="2:2" x14ac:dyDescent="0.25">
      <c r="B1229"/>
    </row>
    <row r="1230" spans="2:2" x14ac:dyDescent="0.25">
      <c r="B1230"/>
    </row>
    <row r="1231" spans="2:2" x14ac:dyDescent="0.25">
      <c r="B1231"/>
    </row>
    <row r="1232" spans="2:2" x14ac:dyDescent="0.25">
      <c r="B1232"/>
    </row>
    <row r="1233" spans="2:2" x14ac:dyDescent="0.25">
      <c r="B1233"/>
    </row>
    <row r="1234" spans="2:2" x14ac:dyDescent="0.25">
      <c r="B1234"/>
    </row>
    <row r="1235" spans="2:2" x14ac:dyDescent="0.25">
      <c r="B1235"/>
    </row>
    <row r="1236" spans="2:2" x14ac:dyDescent="0.25">
      <c r="B1236"/>
    </row>
    <row r="1237" spans="2:2" x14ac:dyDescent="0.25">
      <c r="B1237"/>
    </row>
    <row r="1238" spans="2:2" x14ac:dyDescent="0.25">
      <c r="B1238"/>
    </row>
    <row r="1239" spans="2:2" x14ac:dyDescent="0.25">
      <c r="B1239"/>
    </row>
    <row r="1240" spans="2:2" x14ac:dyDescent="0.25">
      <c r="B1240"/>
    </row>
    <row r="1241" spans="2:2" x14ac:dyDescent="0.25">
      <c r="B1241"/>
    </row>
    <row r="1242" spans="2:2" x14ac:dyDescent="0.25">
      <c r="B1242"/>
    </row>
    <row r="1243" spans="2:2" x14ac:dyDescent="0.25">
      <c r="B1243"/>
    </row>
    <row r="1244" spans="2:2" x14ac:dyDescent="0.25">
      <c r="B1244"/>
    </row>
    <row r="1245" spans="2:2" x14ac:dyDescent="0.25">
      <c r="B1245"/>
    </row>
    <row r="1246" spans="2:2" x14ac:dyDescent="0.25">
      <c r="B1246"/>
    </row>
    <row r="1247" spans="2:2" x14ac:dyDescent="0.25">
      <c r="B1247"/>
    </row>
    <row r="1248" spans="2:2" x14ac:dyDescent="0.25">
      <c r="B1248"/>
    </row>
    <row r="1249" spans="2:2" x14ac:dyDescent="0.25">
      <c r="B1249"/>
    </row>
    <row r="1250" spans="2:2" x14ac:dyDescent="0.25">
      <c r="B1250"/>
    </row>
    <row r="1251" spans="2:2" x14ac:dyDescent="0.25">
      <c r="B1251"/>
    </row>
    <row r="1252" spans="2:2" x14ac:dyDescent="0.25">
      <c r="B1252"/>
    </row>
    <row r="1253" spans="2:2" x14ac:dyDescent="0.25">
      <c r="B1253"/>
    </row>
    <row r="1254" spans="2:2" x14ac:dyDescent="0.25">
      <c r="B1254"/>
    </row>
    <row r="1255" spans="2:2" x14ac:dyDescent="0.25">
      <c r="B1255"/>
    </row>
    <row r="1256" spans="2:2" x14ac:dyDescent="0.25">
      <c r="B1256"/>
    </row>
    <row r="1257" spans="2:2" x14ac:dyDescent="0.25">
      <c r="B1257"/>
    </row>
    <row r="1258" spans="2:2" x14ac:dyDescent="0.25">
      <c r="B1258"/>
    </row>
    <row r="1259" spans="2:2" x14ac:dyDescent="0.25">
      <c r="B1259"/>
    </row>
    <row r="1260" spans="2:2" x14ac:dyDescent="0.25">
      <c r="B1260"/>
    </row>
    <row r="1261" spans="2:2" x14ac:dyDescent="0.25">
      <c r="B1261"/>
    </row>
    <row r="1262" spans="2:2" x14ac:dyDescent="0.25">
      <c r="B1262"/>
    </row>
    <row r="1263" spans="2:2" x14ac:dyDescent="0.25">
      <c r="B1263"/>
    </row>
    <row r="1264" spans="2:2" x14ac:dyDescent="0.25">
      <c r="B1264"/>
    </row>
    <row r="1265" spans="2:2" x14ac:dyDescent="0.25">
      <c r="B1265"/>
    </row>
    <row r="1266" spans="2:2" x14ac:dyDescent="0.25">
      <c r="B1266"/>
    </row>
    <row r="1267" spans="2:2" x14ac:dyDescent="0.25">
      <c r="B1267"/>
    </row>
    <row r="1268" spans="2:2" x14ac:dyDescent="0.25">
      <c r="B1268"/>
    </row>
    <row r="1269" spans="2:2" x14ac:dyDescent="0.25">
      <c r="B1269"/>
    </row>
    <row r="1270" spans="2:2" x14ac:dyDescent="0.25">
      <c r="B1270"/>
    </row>
    <row r="1271" spans="2:2" x14ac:dyDescent="0.25">
      <c r="B1271"/>
    </row>
    <row r="1272" spans="2:2" x14ac:dyDescent="0.25">
      <c r="B1272"/>
    </row>
    <row r="1273" spans="2:2" x14ac:dyDescent="0.25">
      <c r="B1273"/>
    </row>
    <row r="1274" spans="2:2" x14ac:dyDescent="0.25">
      <c r="B1274"/>
    </row>
    <row r="1275" spans="2:2" x14ac:dyDescent="0.25">
      <c r="B1275"/>
    </row>
    <row r="1276" spans="2:2" x14ac:dyDescent="0.25">
      <c r="B1276"/>
    </row>
    <row r="1277" spans="2:2" x14ac:dyDescent="0.25">
      <c r="B1277"/>
    </row>
    <row r="1278" spans="2:2" x14ac:dyDescent="0.25">
      <c r="B1278"/>
    </row>
    <row r="1279" spans="2:2" x14ac:dyDescent="0.25">
      <c r="B1279"/>
    </row>
    <row r="1280" spans="2:2" x14ac:dyDescent="0.25">
      <c r="B1280"/>
    </row>
    <row r="1281" spans="2:2" x14ac:dyDescent="0.25">
      <c r="B1281"/>
    </row>
    <row r="1282" spans="2:2" x14ac:dyDescent="0.25">
      <c r="B1282"/>
    </row>
    <row r="1283" spans="2:2" x14ac:dyDescent="0.25">
      <c r="B1283"/>
    </row>
    <row r="1284" spans="2:2" x14ac:dyDescent="0.25">
      <c r="B1284"/>
    </row>
    <row r="1285" spans="2:2" x14ac:dyDescent="0.25">
      <c r="B1285"/>
    </row>
    <row r="1286" spans="2:2" x14ac:dyDescent="0.25">
      <c r="B1286"/>
    </row>
    <row r="1287" spans="2:2" x14ac:dyDescent="0.25">
      <c r="B1287"/>
    </row>
    <row r="1288" spans="2:2" x14ac:dyDescent="0.25">
      <c r="B1288"/>
    </row>
    <row r="1289" spans="2:2" x14ac:dyDescent="0.25">
      <c r="B1289"/>
    </row>
    <row r="1290" spans="2:2" x14ac:dyDescent="0.25">
      <c r="B1290"/>
    </row>
    <row r="1291" spans="2:2" x14ac:dyDescent="0.25">
      <c r="B1291"/>
    </row>
    <row r="1292" spans="2:2" x14ac:dyDescent="0.25">
      <c r="B1292"/>
    </row>
    <row r="1293" spans="2:2" x14ac:dyDescent="0.25">
      <c r="B1293"/>
    </row>
    <row r="1294" spans="2:2" x14ac:dyDescent="0.25">
      <c r="B1294"/>
    </row>
    <row r="1295" spans="2:2" x14ac:dyDescent="0.25">
      <c r="B1295"/>
    </row>
    <row r="1296" spans="2:2" x14ac:dyDescent="0.25">
      <c r="B1296"/>
    </row>
    <row r="1297" spans="2:2" x14ac:dyDescent="0.25">
      <c r="B1297"/>
    </row>
    <row r="1298" spans="2:2" x14ac:dyDescent="0.25">
      <c r="B1298"/>
    </row>
    <row r="1299" spans="2:2" x14ac:dyDescent="0.25">
      <c r="B1299"/>
    </row>
    <row r="1300" spans="2:2" x14ac:dyDescent="0.25">
      <c r="B1300"/>
    </row>
    <row r="1301" spans="2:2" x14ac:dyDescent="0.25">
      <c r="B1301"/>
    </row>
    <row r="1302" spans="2:2" x14ac:dyDescent="0.25">
      <c r="B1302"/>
    </row>
    <row r="1303" spans="2:2" x14ac:dyDescent="0.25">
      <c r="B1303"/>
    </row>
    <row r="1304" spans="2:2" x14ac:dyDescent="0.25">
      <c r="B1304"/>
    </row>
    <row r="1305" spans="2:2" x14ac:dyDescent="0.25">
      <c r="B1305"/>
    </row>
    <row r="1306" spans="2:2" x14ac:dyDescent="0.25">
      <c r="B1306"/>
    </row>
    <row r="1307" spans="2:2" x14ac:dyDescent="0.25">
      <c r="B1307"/>
    </row>
    <row r="1308" spans="2:2" x14ac:dyDescent="0.25">
      <c r="B1308"/>
    </row>
    <row r="1309" spans="2:2" x14ac:dyDescent="0.25">
      <c r="B1309"/>
    </row>
    <row r="1310" spans="2:2" x14ac:dyDescent="0.25">
      <c r="B1310"/>
    </row>
    <row r="1311" spans="2:2" x14ac:dyDescent="0.25">
      <c r="B1311"/>
    </row>
    <row r="1312" spans="2:2" x14ac:dyDescent="0.25">
      <c r="B1312"/>
    </row>
    <row r="1313" spans="2:2" x14ac:dyDescent="0.25">
      <c r="B1313"/>
    </row>
    <row r="1314" spans="2:2" x14ac:dyDescent="0.25">
      <c r="B1314"/>
    </row>
    <row r="1315" spans="2:2" x14ac:dyDescent="0.25">
      <c r="B1315"/>
    </row>
    <row r="1316" spans="2:2" x14ac:dyDescent="0.25">
      <c r="B1316"/>
    </row>
    <row r="1317" spans="2:2" x14ac:dyDescent="0.25">
      <c r="B1317"/>
    </row>
    <row r="1318" spans="2:2" x14ac:dyDescent="0.25">
      <c r="B1318"/>
    </row>
    <row r="1319" spans="2:2" x14ac:dyDescent="0.25">
      <c r="B1319"/>
    </row>
    <row r="1320" spans="2:2" x14ac:dyDescent="0.25">
      <c r="B1320"/>
    </row>
    <row r="1321" spans="2:2" x14ac:dyDescent="0.25">
      <c r="B1321"/>
    </row>
    <row r="1322" spans="2:2" x14ac:dyDescent="0.25">
      <c r="B1322"/>
    </row>
    <row r="1323" spans="2:2" x14ac:dyDescent="0.25">
      <c r="B1323"/>
    </row>
    <row r="1324" spans="2:2" x14ac:dyDescent="0.25">
      <c r="B1324"/>
    </row>
    <row r="1325" spans="2:2" x14ac:dyDescent="0.25">
      <c r="B1325"/>
    </row>
    <row r="1326" spans="2:2" x14ac:dyDescent="0.25">
      <c r="B1326"/>
    </row>
    <row r="1327" spans="2:2" x14ac:dyDescent="0.25">
      <c r="B1327"/>
    </row>
    <row r="1328" spans="2:2" x14ac:dyDescent="0.25">
      <c r="B1328"/>
    </row>
    <row r="1329" spans="2:2" x14ac:dyDescent="0.25">
      <c r="B1329"/>
    </row>
    <row r="1330" spans="2:2" x14ac:dyDescent="0.25">
      <c r="B1330"/>
    </row>
    <row r="1331" spans="2:2" x14ac:dyDescent="0.25">
      <c r="B1331"/>
    </row>
    <row r="1332" spans="2:2" x14ac:dyDescent="0.25">
      <c r="B1332"/>
    </row>
    <row r="1333" spans="2:2" x14ac:dyDescent="0.25">
      <c r="B1333"/>
    </row>
    <row r="1334" spans="2:2" x14ac:dyDescent="0.25">
      <c r="B1334"/>
    </row>
    <row r="1335" spans="2:2" x14ac:dyDescent="0.25">
      <c r="B1335"/>
    </row>
    <row r="1336" spans="2:2" x14ac:dyDescent="0.25">
      <c r="B1336"/>
    </row>
    <row r="1337" spans="2:2" x14ac:dyDescent="0.25">
      <c r="B1337"/>
    </row>
    <row r="1338" spans="2:2" x14ac:dyDescent="0.25">
      <c r="B1338"/>
    </row>
    <row r="1339" spans="2:2" x14ac:dyDescent="0.25">
      <c r="B1339"/>
    </row>
    <row r="1340" spans="2:2" x14ac:dyDescent="0.25">
      <c r="B1340"/>
    </row>
    <row r="1341" spans="2:2" x14ac:dyDescent="0.25">
      <c r="B1341"/>
    </row>
    <row r="1342" spans="2:2" x14ac:dyDescent="0.25">
      <c r="B1342"/>
    </row>
    <row r="1343" spans="2:2" x14ac:dyDescent="0.25">
      <c r="B1343"/>
    </row>
    <row r="1344" spans="2:2" x14ac:dyDescent="0.25">
      <c r="B1344"/>
    </row>
    <row r="1345" spans="2:2" x14ac:dyDescent="0.25">
      <c r="B1345"/>
    </row>
    <row r="1346" spans="2:2" x14ac:dyDescent="0.25">
      <c r="B1346"/>
    </row>
    <row r="1347" spans="2:2" x14ac:dyDescent="0.25">
      <c r="B1347"/>
    </row>
    <row r="1348" spans="2:2" x14ac:dyDescent="0.25">
      <c r="B1348"/>
    </row>
    <row r="1349" spans="2:2" x14ac:dyDescent="0.25">
      <c r="B1349"/>
    </row>
    <row r="1350" spans="2:2" x14ac:dyDescent="0.25">
      <c r="B1350"/>
    </row>
    <row r="1351" spans="2:2" x14ac:dyDescent="0.25">
      <c r="B1351"/>
    </row>
    <row r="1352" spans="2:2" x14ac:dyDescent="0.25">
      <c r="B1352"/>
    </row>
    <row r="1353" spans="2:2" x14ac:dyDescent="0.25">
      <c r="B1353"/>
    </row>
    <row r="1354" spans="2:2" x14ac:dyDescent="0.25">
      <c r="B1354"/>
    </row>
    <row r="1355" spans="2:2" x14ac:dyDescent="0.25">
      <c r="B1355"/>
    </row>
    <row r="1356" spans="2:2" x14ac:dyDescent="0.25">
      <c r="B1356"/>
    </row>
    <row r="1357" spans="2:2" x14ac:dyDescent="0.25">
      <c r="B1357"/>
    </row>
    <row r="1358" spans="2:2" x14ac:dyDescent="0.25">
      <c r="B1358"/>
    </row>
    <row r="1359" spans="2:2" x14ac:dyDescent="0.25">
      <c r="B1359"/>
    </row>
    <row r="1360" spans="2:2" x14ac:dyDescent="0.25">
      <c r="B1360"/>
    </row>
    <row r="1361" spans="2:2" x14ac:dyDescent="0.25">
      <c r="B1361"/>
    </row>
    <row r="1362" spans="2:2" x14ac:dyDescent="0.25">
      <c r="B1362"/>
    </row>
    <row r="1363" spans="2:2" x14ac:dyDescent="0.25">
      <c r="B1363"/>
    </row>
    <row r="1364" spans="2:2" x14ac:dyDescent="0.25">
      <c r="B1364"/>
    </row>
    <row r="1365" spans="2:2" x14ac:dyDescent="0.25">
      <c r="B1365"/>
    </row>
    <row r="1366" spans="2:2" x14ac:dyDescent="0.25">
      <c r="B1366"/>
    </row>
    <row r="1367" spans="2:2" x14ac:dyDescent="0.25">
      <c r="B1367"/>
    </row>
    <row r="1368" spans="2:2" x14ac:dyDescent="0.25">
      <c r="B1368"/>
    </row>
    <row r="1369" spans="2:2" x14ac:dyDescent="0.25">
      <c r="B1369"/>
    </row>
    <row r="1370" spans="2:2" x14ac:dyDescent="0.25">
      <c r="B1370"/>
    </row>
    <row r="1371" spans="2:2" x14ac:dyDescent="0.25">
      <c r="B1371"/>
    </row>
    <row r="1372" spans="2:2" x14ac:dyDescent="0.25">
      <c r="B1372"/>
    </row>
    <row r="1373" spans="2:2" x14ac:dyDescent="0.25">
      <c r="B1373"/>
    </row>
    <row r="1374" spans="2:2" x14ac:dyDescent="0.25">
      <c r="B1374"/>
    </row>
    <row r="1375" spans="2:2" x14ac:dyDescent="0.25">
      <c r="B1375"/>
    </row>
    <row r="1376" spans="2:2" x14ac:dyDescent="0.25">
      <c r="B1376"/>
    </row>
    <row r="1377" spans="2:2" x14ac:dyDescent="0.25">
      <c r="B1377"/>
    </row>
    <row r="1378" spans="2:2" x14ac:dyDescent="0.25">
      <c r="B1378"/>
    </row>
    <row r="1379" spans="2:2" x14ac:dyDescent="0.25">
      <c r="B1379"/>
    </row>
    <row r="1380" spans="2:2" x14ac:dyDescent="0.25">
      <c r="B1380"/>
    </row>
    <row r="1381" spans="2:2" x14ac:dyDescent="0.25">
      <c r="B1381"/>
    </row>
    <row r="1382" spans="2:2" x14ac:dyDescent="0.25">
      <c r="B1382"/>
    </row>
    <row r="1383" spans="2:2" x14ac:dyDescent="0.25">
      <c r="B1383"/>
    </row>
    <row r="1384" spans="2:2" x14ac:dyDescent="0.25">
      <c r="B1384"/>
    </row>
    <row r="1385" spans="2:2" x14ac:dyDescent="0.25">
      <c r="B1385"/>
    </row>
    <row r="1386" spans="2:2" x14ac:dyDescent="0.25">
      <c r="B1386"/>
    </row>
    <row r="1387" spans="2:2" x14ac:dyDescent="0.25">
      <c r="B1387"/>
    </row>
    <row r="1388" spans="2:2" x14ac:dyDescent="0.25">
      <c r="B1388"/>
    </row>
    <row r="1389" spans="2:2" x14ac:dyDescent="0.25">
      <c r="B1389"/>
    </row>
    <row r="1390" spans="2:2" x14ac:dyDescent="0.25">
      <c r="B1390"/>
    </row>
    <row r="1391" spans="2:2" x14ac:dyDescent="0.25">
      <c r="B1391"/>
    </row>
    <row r="1392" spans="2:2" x14ac:dyDescent="0.25">
      <c r="B1392"/>
    </row>
    <row r="1393" spans="2:2" x14ac:dyDescent="0.25">
      <c r="B1393"/>
    </row>
    <row r="1394" spans="2:2" x14ac:dyDescent="0.25">
      <c r="B1394"/>
    </row>
    <row r="1395" spans="2:2" x14ac:dyDescent="0.25">
      <c r="B1395"/>
    </row>
    <row r="1396" spans="2:2" x14ac:dyDescent="0.25">
      <c r="B1396"/>
    </row>
    <row r="1397" spans="2:2" x14ac:dyDescent="0.25">
      <c r="B1397"/>
    </row>
    <row r="1398" spans="2:2" x14ac:dyDescent="0.25">
      <c r="B1398"/>
    </row>
    <row r="1399" spans="2:2" x14ac:dyDescent="0.25">
      <c r="B1399"/>
    </row>
    <row r="1400" spans="2:2" x14ac:dyDescent="0.25">
      <c r="B1400"/>
    </row>
    <row r="1401" spans="2:2" x14ac:dyDescent="0.25">
      <c r="B1401"/>
    </row>
    <row r="1402" spans="2:2" x14ac:dyDescent="0.25">
      <c r="B1402"/>
    </row>
    <row r="1403" spans="2:2" x14ac:dyDescent="0.25">
      <c r="B1403"/>
    </row>
    <row r="1404" spans="2:2" x14ac:dyDescent="0.25">
      <c r="B1404"/>
    </row>
    <row r="1405" spans="2:2" x14ac:dyDescent="0.25">
      <c r="B1405"/>
    </row>
    <row r="1406" spans="2:2" x14ac:dyDescent="0.25">
      <c r="B1406"/>
    </row>
    <row r="1407" spans="2:2" x14ac:dyDescent="0.25">
      <c r="B1407"/>
    </row>
    <row r="1408" spans="2:2" x14ac:dyDescent="0.25">
      <c r="B1408"/>
    </row>
    <row r="1409" spans="2:2" x14ac:dyDescent="0.25">
      <c r="B1409"/>
    </row>
    <row r="1410" spans="2:2" x14ac:dyDescent="0.25">
      <c r="B1410"/>
    </row>
    <row r="1411" spans="2:2" x14ac:dyDescent="0.25">
      <c r="B1411"/>
    </row>
    <row r="1412" spans="2:2" x14ac:dyDescent="0.25">
      <c r="B1412"/>
    </row>
    <row r="1413" spans="2:2" x14ac:dyDescent="0.25">
      <c r="B1413"/>
    </row>
    <row r="1414" spans="2:2" x14ac:dyDescent="0.25">
      <c r="B1414"/>
    </row>
    <row r="1415" spans="2:2" x14ac:dyDescent="0.25">
      <c r="B1415"/>
    </row>
    <row r="1416" spans="2:2" x14ac:dyDescent="0.25">
      <c r="B1416"/>
    </row>
    <row r="1417" spans="2:2" x14ac:dyDescent="0.25">
      <c r="B1417"/>
    </row>
    <row r="1418" spans="2:2" x14ac:dyDescent="0.25">
      <c r="B1418"/>
    </row>
    <row r="1419" spans="2:2" x14ac:dyDescent="0.25">
      <c r="B1419"/>
    </row>
    <row r="1420" spans="2:2" x14ac:dyDescent="0.25">
      <c r="B1420"/>
    </row>
    <row r="1421" spans="2:2" x14ac:dyDescent="0.25">
      <c r="B1421"/>
    </row>
    <row r="1422" spans="2:2" x14ac:dyDescent="0.25">
      <c r="B1422"/>
    </row>
    <row r="1423" spans="2:2" x14ac:dyDescent="0.25">
      <c r="B1423"/>
    </row>
    <row r="1424" spans="2:2" x14ac:dyDescent="0.25">
      <c r="B1424"/>
    </row>
    <row r="1425" spans="2:2" x14ac:dyDescent="0.25">
      <c r="B1425"/>
    </row>
    <row r="1426" spans="2:2" x14ac:dyDescent="0.25">
      <c r="B1426"/>
    </row>
    <row r="1427" spans="2:2" x14ac:dyDescent="0.25">
      <c r="B1427"/>
    </row>
    <row r="1428" spans="2:2" x14ac:dyDescent="0.25">
      <c r="B1428"/>
    </row>
    <row r="1429" spans="2:2" x14ac:dyDescent="0.25">
      <c r="B1429"/>
    </row>
    <row r="1430" spans="2:2" x14ac:dyDescent="0.25">
      <c r="B1430"/>
    </row>
    <row r="1431" spans="2:2" x14ac:dyDescent="0.25">
      <c r="B1431"/>
    </row>
    <row r="1432" spans="2:2" x14ac:dyDescent="0.25">
      <c r="B1432"/>
    </row>
    <row r="1433" spans="2:2" x14ac:dyDescent="0.25">
      <c r="B1433"/>
    </row>
    <row r="1434" spans="2:2" x14ac:dyDescent="0.25">
      <c r="B1434"/>
    </row>
    <row r="1435" spans="2:2" x14ac:dyDescent="0.25">
      <c r="B1435"/>
    </row>
    <row r="1436" spans="2:2" x14ac:dyDescent="0.25">
      <c r="B1436"/>
    </row>
    <row r="1437" spans="2:2" x14ac:dyDescent="0.25">
      <c r="B1437"/>
    </row>
    <row r="1438" spans="2:2" x14ac:dyDescent="0.25">
      <c r="B1438"/>
    </row>
    <row r="1439" spans="2:2" x14ac:dyDescent="0.25">
      <c r="B1439"/>
    </row>
    <row r="1440" spans="2:2" x14ac:dyDescent="0.25">
      <c r="B1440"/>
    </row>
    <row r="1441" spans="2:2" x14ac:dyDescent="0.25">
      <c r="B1441"/>
    </row>
    <row r="1442" spans="2:2" x14ac:dyDescent="0.25">
      <c r="B1442"/>
    </row>
    <row r="1443" spans="2:2" x14ac:dyDescent="0.25">
      <c r="B1443"/>
    </row>
    <row r="1444" spans="2:2" x14ac:dyDescent="0.25">
      <c r="B1444"/>
    </row>
    <row r="1445" spans="2:2" x14ac:dyDescent="0.25">
      <c r="B1445"/>
    </row>
    <row r="1446" spans="2:2" x14ac:dyDescent="0.25">
      <c r="B1446"/>
    </row>
    <row r="1447" spans="2:2" x14ac:dyDescent="0.25">
      <c r="B1447"/>
    </row>
    <row r="1448" spans="2:2" x14ac:dyDescent="0.25">
      <c r="B1448"/>
    </row>
    <row r="1449" spans="2:2" x14ac:dyDescent="0.25">
      <c r="B1449"/>
    </row>
    <row r="1450" spans="2:2" x14ac:dyDescent="0.25">
      <c r="B1450"/>
    </row>
    <row r="1451" spans="2:2" x14ac:dyDescent="0.25">
      <c r="B1451"/>
    </row>
    <row r="1452" spans="2:2" x14ac:dyDescent="0.25">
      <c r="B1452"/>
    </row>
    <row r="1453" spans="2:2" x14ac:dyDescent="0.25">
      <c r="B1453"/>
    </row>
    <row r="1454" spans="2:2" x14ac:dyDescent="0.25">
      <c r="B1454"/>
    </row>
    <row r="1455" spans="2:2" x14ac:dyDescent="0.25">
      <c r="B1455"/>
    </row>
    <row r="1456" spans="2:2" x14ac:dyDescent="0.25">
      <c r="B1456"/>
    </row>
    <row r="1457" spans="2:2" x14ac:dyDescent="0.25">
      <c r="B1457"/>
    </row>
    <row r="1458" spans="2:2" x14ac:dyDescent="0.25">
      <c r="B1458"/>
    </row>
    <row r="1459" spans="2:2" x14ac:dyDescent="0.25">
      <c r="B1459"/>
    </row>
    <row r="1460" spans="2:2" x14ac:dyDescent="0.25">
      <c r="B1460"/>
    </row>
    <row r="1461" spans="2:2" x14ac:dyDescent="0.25">
      <c r="B1461"/>
    </row>
    <row r="1462" spans="2:2" x14ac:dyDescent="0.25">
      <c r="B1462"/>
    </row>
    <row r="1463" spans="2:2" x14ac:dyDescent="0.25">
      <c r="B1463"/>
    </row>
    <row r="1464" spans="2:2" x14ac:dyDescent="0.25">
      <c r="B1464"/>
    </row>
    <row r="1465" spans="2:2" x14ac:dyDescent="0.25">
      <c r="B1465"/>
    </row>
    <row r="1466" spans="2:2" x14ac:dyDescent="0.25">
      <c r="B1466"/>
    </row>
    <row r="1467" spans="2:2" x14ac:dyDescent="0.25">
      <c r="B1467"/>
    </row>
    <row r="1468" spans="2:2" x14ac:dyDescent="0.25">
      <c r="B1468"/>
    </row>
    <row r="1469" spans="2:2" x14ac:dyDescent="0.25">
      <c r="B1469"/>
    </row>
    <row r="1470" spans="2:2" x14ac:dyDescent="0.25">
      <c r="B1470"/>
    </row>
    <row r="1471" spans="2:2" x14ac:dyDescent="0.25">
      <c r="B1471"/>
    </row>
    <row r="1472" spans="2:2" x14ac:dyDescent="0.25">
      <c r="B1472"/>
    </row>
    <row r="1473" spans="2:2" x14ac:dyDescent="0.25">
      <c r="B1473"/>
    </row>
    <row r="1474" spans="2:2" x14ac:dyDescent="0.25">
      <c r="B1474"/>
    </row>
    <row r="1475" spans="2:2" x14ac:dyDescent="0.25">
      <c r="B1475"/>
    </row>
    <row r="1476" spans="2:2" x14ac:dyDescent="0.25">
      <c r="B1476"/>
    </row>
    <row r="1477" spans="2:2" x14ac:dyDescent="0.25">
      <c r="B1477"/>
    </row>
    <row r="1478" spans="2:2" x14ac:dyDescent="0.25">
      <c r="B1478"/>
    </row>
    <row r="1479" spans="2:2" x14ac:dyDescent="0.25">
      <c r="B1479"/>
    </row>
    <row r="1480" spans="2:2" x14ac:dyDescent="0.25">
      <c r="B1480"/>
    </row>
    <row r="1481" spans="2:2" x14ac:dyDescent="0.25">
      <c r="B1481"/>
    </row>
    <row r="1482" spans="2:2" x14ac:dyDescent="0.25">
      <c r="B1482"/>
    </row>
    <row r="1483" spans="2:2" x14ac:dyDescent="0.25">
      <c r="B1483"/>
    </row>
    <row r="1484" spans="2:2" x14ac:dyDescent="0.25">
      <c r="B1484"/>
    </row>
    <row r="1485" spans="2:2" x14ac:dyDescent="0.25">
      <c r="B1485"/>
    </row>
    <row r="1486" spans="2:2" x14ac:dyDescent="0.25">
      <c r="B1486"/>
    </row>
    <row r="1487" spans="2:2" x14ac:dyDescent="0.25">
      <c r="B1487"/>
    </row>
    <row r="1488" spans="2:2" x14ac:dyDescent="0.25">
      <c r="B1488"/>
    </row>
    <row r="1489" spans="2:2" x14ac:dyDescent="0.25">
      <c r="B1489"/>
    </row>
    <row r="1490" spans="2:2" x14ac:dyDescent="0.25">
      <c r="B1490"/>
    </row>
    <row r="1491" spans="2:2" x14ac:dyDescent="0.25">
      <c r="B1491"/>
    </row>
    <row r="1492" spans="2:2" x14ac:dyDescent="0.25">
      <c r="B1492"/>
    </row>
    <row r="1493" spans="2:2" x14ac:dyDescent="0.25">
      <c r="B1493"/>
    </row>
    <row r="1494" spans="2:2" x14ac:dyDescent="0.25">
      <c r="B1494"/>
    </row>
    <row r="1495" spans="2:2" x14ac:dyDescent="0.25">
      <c r="B1495"/>
    </row>
    <row r="1496" spans="2:2" x14ac:dyDescent="0.25">
      <c r="B1496"/>
    </row>
    <row r="1497" spans="2:2" x14ac:dyDescent="0.25">
      <c r="B1497"/>
    </row>
    <row r="1498" spans="2:2" x14ac:dyDescent="0.25">
      <c r="B1498"/>
    </row>
    <row r="1499" spans="2:2" x14ac:dyDescent="0.25">
      <c r="B1499"/>
    </row>
    <row r="1500" spans="2:2" x14ac:dyDescent="0.25">
      <c r="B1500"/>
    </row>
    <row r="1501" spans="2:2" x14ac:dyDescent="0.25">
      <c r="B1501"/>
    </row>
    <row r="1502" spans="2:2" x14ac:dyDescent="0.25">
      <c r="B1502"/>
    </row>
    <row r="1503" spans="2:2" x14ac:dyDescent="0.25">
      <c r="B1503"/>
    </row>
    <row r="1504" spans="2:2" x14ac:dyDescent="0.25">
      <c r="B1504"/>
    </row>
    <row r="1505" spans="2:2" x14ac:dyDescent="0.25">
      <c r="B1505"/>
    </row>
    <row r="1506" spans="2:2" x14ac:dyDescent="0.25">
      <c r="B1506"/>
    </row>
    <row r="1507" spans="2:2" x14ac:dyDescent="0.25">
      <c r="B1507"/>
    </row>
    <row r="1508" spans="2:2" x14ac:dyDescent="0.25">
      <c r="B1508"/>
    </row>
    <row r="1509" spans="2:2" x14ac:dyDescent="0.25">
      <c r="B1509"/>
    </row>
    <row r="1510" spans="2:2" x14ac:dyDescent="0.25">
      <c r="B1510"/>
    </row>
    <row r="1511" spans="2:2" x14ac:dyDescent="0.25">
      <c r="B1511"/>
    </row>
    <row r="1512" spans="2:2" x14ac:dyDescent="0.25">
      <c r="B1512"/>
    </row>
    <row r="1513" spans="2:2" x14ac:dyDescent="0.25">
      <c r="B1513"/>
    </row>
    <row r="1514" spans="2:2" x14ac:dyDescent="0.25">
      <c r="B1514"/>
    </row>
    <row r="1515" spans="2:2" x14ac:dyDescent="0.25">
      <c r="B1515"/>
    </row>
    <row r="1516" spans="2:2" x14ac:dyDescent="0.25">
      <c r="B1516"/>
    </row>
    <row r="1517" spans="2:2" x14ac:dyDescent="0.25">
      <c r="B1517"/>
    </row>
    <row r="1518" spans="2:2" x14ac:dyDescent="0.25">
      <c r="B1518"/>
    </row>
    <row r="1519" spans="2:2" x14ac:dyDescent="0.25">
      <c r="B1519"/>
    </row>
    <row r="1520" spans="2:2" x14ac:dyDescent="0.25">
      <c r="B1520"/>
    </row>
    <row r="1521" spans="2:2" x14ac:dyDescent="0.25">
      <c r="B1521"/>
    </row>
    <row r="1522" spans="2:2" x14ac:dyDescent="0.25">
      <c r="B1522"/>
    </row>
    <row r="1523" spans="2:2" x14ac:dyDescent="0.25">
      <c r="B1523"/>
    </row>
    <row r="1524" spans="2:2" x14ac:dyDescent="0.25">
      <c r="B1524"/>
    </row>
    <row r="1525" spans="2:2" x14ac:dyDescent="0.25">
      <c r="B1525"/>
    </row>
    <row r="1526" spans="2:2" x14ac:dyDescent="0.25">
      <c r="B1526"/>
    </row>
    <row r="1527" spans="2:2" x14ac:dyDescent="0.25">
      <c r="B1527"/>
    </row>
    <row r="1528" spans="2:2" x14ac:dyDescent="0.25">
      <c r="B1528"/>
    </row>
    <row r="1529" spans="2:2" x14ac:dyDescent="0.25">
      <c r="B1529"/>
    </row>
    <row r="1530" spans="2:2" x14ac:dyDescent="0.25">
      <c r="B1530"/>
    </row>
    <row r="1531" spans="2:2" x14ac:dyDescent="0.25">
      <c r="B1531"/>
    </row>
    <row r="1532" spans="2:2" x14ac:dyDescent="0.25">
      <c r="B1532"/>
    </row>
    <row r="1533" spans="2:2" x14ac:dyDescent="0.25">
      <c r="B1533"/>
    </row>
    <row r="1534" spans="2:2" x14ac:dyDescent="0.25">
      <c r="B1534"/>
    </row>
    <row r="1535" spans="2:2" x14ac:dyDescent="0.25">
      <c r="B1535"/>
    </row>
    <row r="1536" spans="2:2" x14ac:dyDescent="0.25">
      <c r="B1536"/>
    </row>
    <row r="1537" spans="2:2" x14ac:dyDescent="0.25">
      <c r="B1537"/>
    </row>
    <row r="1538" spans="2:2" x14ac:dyDescent="0.25">
      <c r="B1538"/>
    </row>
    <row r="1539" spans="2:2" x14ac:dyDescent="0.25">
      <c r="B1539"/>
    </row>
    <row r="1540" spans="2:2" x14ac:dyDescent="0.25">
      <c r="B1540"/>
    </row>
    <row r="1541" spans="2:2" x14ac:dyDescent="0.25">
      <c r="B1541"/>
    </row>
    <row r="1542" spans="2:2" x14ac:dyDescent="0.25">
      <c r="B1542"/>
    </row>
    <row r="1543" spans="2:2" x14ac:dyDescent="0.25">
      <c r="B1543"/>
    </row>
    <row r="1544" spans="2:2" x14ac:dyDescent="0.25">
      <c r="B1544"/>
    </row>
    <row r="1545" spans="2:2" x14ac:dyDescent="0.25">
      <c r="B1545"/>
    </row>
    <row r="1546" spans="2:2" x14ac:dyDescent="0.25">
      <c r="B1546"/>
    </row>
    <row r="1547" spans="2:2" x14ac:dyDescent="0.25">
      <c r="B1547"/>
    </row>
    <row r="1548" spans="2:2" x14ac:dyDescent="0.25">
      <c r="B1548"/>
    </row>
    <row r="1549" spans="2:2" x14ac:dyDescent="0.25">
      <c r="B1549"/>
    </row>
    <row r="1550" spans="2:2" x14ac:dyDescent="0.25">
      <c r="B1550"/>
    </row>
    <row r="1551" spans="2:2" x14ac:dyDescent="0.25">
      <c r="B1551"/>
    </row>
    <row r="1552" spans="2:2" x14ac:dyDescent="0.25">
      <c r="B1552"/>
    </row>
    <row r="1553" spans="2:2" x14ac:dyDescent="0.25">
      <c r="B1553"/>
    </row>
    <row r="1554" spans="2:2" x14ac:dyDescent="0.25">
      <c r="B1554"/>
    </row>
    <row r="1555" spans="2:2" x14ac:dyDescent="0.25">
      <c r="B1555"/>
    </row>
    <row r="1556" spans="2:2" x14ac:dyDescent="0.25">
      <c r="B1556"/>
    </row>
    <row r="1557" spans="2:2" x14ac:dyDescent="0.25">
      <c r="B1557"/>
    </row>
    <row r="1558" spans="2:2" x14ac:dyDescent="0.25">
      <c r="B1558"/>
    </row>
    <row r="1559" spans="2:2" x14ac:dyDescent="0.25">
      <c r="B1559"/>
    </row>
    <row r="1560" spans="2:2" x14ac:dyDescent="0.25">
      <c r="B1560"/>
    </row>
    <row r="1561" spans="2:2" x14ac:dyDescent="0.25">
      <c r="B1561"/>
    </row>
    <row r="1562" spans="2:2" x14ac:dyDescent="0.25">
      <c r="B1562"/>
    </row>
    <row r="1563" spans="2:2" x14ac:dyDescent="0.25">
      <c r="B1563"/>
    </row>
    <row r="1564" spans="2:2" x14ac:dyDescent="0.25">
      <c r="B1564"/>
    </row>
    <row r="1565" spans="2:2" x14ac:dyDescent="0.25">
      <c r="B1565"/>
    </row>
    <row r="1566" spans="2:2" x14ac:dyDescent="0.25">
      <c r="B1566"/>
    </row>
    <row r="1567" spans="2:2" x14ac:dyDescent="0.25">
      <c r="B1567"/>
    </row>
    <row r="1568" spans="2:2" x14ac:dyDescent="0.25">
      <c r="B1568"/>
    </row>
    <row r="1569" spans="2:2" x14ac:dyDescent="0.25">
      <c r="B1569"/>
    </row>
    <row r="1570" spans="2:2" x14ac:dyDescent="0.25">
      <c r="B1570"/>
    </row>
    <row r="1571" spans="2:2" x14ac:dyDescent="0.25">
      <c r="B1571"/>
    </row>
    <row r="1572" spans="2:2" x14ac:dyDescent="0.25">
      <c r="B1572"/>
    </row>
    <row r="1573" spans="2:2" x14ac:dyDescent="0.25">
      <c r="B1573"/>
    </row>
    <row r="1574" spans="2:2" x14ac:dyDescent="0.25">
      <c r="B1574"/>
    </row>
    <row r="1575" spans="2:2" x14ac:dyDescent="0.25">
      <c r="B1575"/>
    </row>
    <row r="1576" spans="2:2" x14ac:dyDescent="0.25">
      <c r="B1576"/>
    </row>
    <row r="1577" spans="2:2" x14ac:dyDescent="0.25">
      <c r="B1577"/>
    </row>
    <row r="1578" spans="2:2" x14ac:dyDescent="0.25">
      <c r="B1578"/>
    </row>
    <row r="1579" spans="2:2" x14ac:dyDescent="0.25">
      <c r="B1579"/>
    </row>
    <row r="1580" spans="2:2" x14ac:dyDescent="0.25">
      <c r="B1580"/>
    </row>
    <row r="1581" spans="2:2" x14ac:dyDescent="0.25">
      <c r="B1581"/>
    </row>
    <row r="1582" spans="2:2" x14ac:dyDescent="0.25">
      <c r="B1582"/>
    </row>
    <row r="1583" spans="2:2" x14ac:dyDescent="0.25">
      <c r="B1583"/>
    </row>
    <row r="1584" spans="2:2" x14ac:dyDescent="0.25">
      <c r="B1584"/>
    </row>
    <row r="1585" spans="2:2" x14ac:dyDescent="0.25">
      <c r="B1585"/>
    </row>
    <row r="1586" spans="2:2" x14ac:dyDescent="0.25">
      <c r="B1586"/>
    </row>
    <row r="1587" spans="2:2" x14ac:dyDescent="0.25">
      <c r="B1587"/>
    </row>
    <row r="1588" spans="2:2" x14ac:dyDescent="0.25">
      <c r="B1588"/>
    </row>
    <row r="1589" spans="2:2" x14ac:dyDescent="0.25">
      <c r="B1589"/>
    </row>
    <row r="1590" spans="2:2" x14ac:dyDescent="0.25">
      <c r="B1590"/>
    </row>
    <row r="1591" spans="2:2" x14ac:dyDescent="0.25">
      <c r="B1591"/>
    </row>
    <row r="1592" spans="2:2" x14ac:dyDescent="0.25">
      <c r="B1592"/>
    </row>
    <row r="1593" spans="2:2" x14ac:dyDescent="0.25">
      <c r="B1593"/>
    </row>
    <row r="1594" spans="2:2" x14ac:dyDescent="0.25">
      <c r="B1594"/>
    </row>
    <row r="1595" spans="2:2" x14ac:dyDescent="0.25">
      <c r="B1595"/>
    </row>
    <row r="1596" spans="2:2" x14ac:dyDescent="0.25">
      <c r="B1596"/>
    </row>
    <row r="1597" spans="2:2" x14ac:dyDescent="0.25">
      <c r="B1597"/>
    </row>
    <row r="1598" spans="2:2" x14ac:dyDescent="0.25">
      <c r="B1598"/>
    </row>
    <row r="1599" spans="2:2" x14ac:dyDescent="0.25">
      <c r="B1599"/>
    </row>
    <row r="1600" spans="2:2" x14ac:dyDescent="0.25">
      <c r="B1600"/>
    </row>
    <row r="1601" spans="2:2" x14ac:dyDescent="0.25">
      <c r="B1601"/>
    </row>
    <row r="1602" spans="2:2" x14ac:dyDescent="0.25">
      <c r="B1602"/>
    </row>
    <row r="1603" spans="2:2" x14ac:dyDescent="0.25">
      <c r="B1603"/>
    </row>
    <row r="1604" spans="2:2" x14ac:dyDescent="0.25">
      <c r="B1604"/>
    </row>
    <row r="1605" spans="2:2" x14ac:dyDescent="0.25">
      <c r="B1605"/>
    </row>
    <row r="1606" spans="2:2" x14ac:dyDescent="0.25">
      <c r="B1606"/>
    </row>
    <row r="1607" spans="2:2" x14ac:dyDescent="0.25">
      <c r="B1607"/>
    </row>
    <row r="1608" spans="2:2" x14ac:dyDescent="0.25">
      <c r="B1608"/>
    </row>
    <row r="1609" spans="2:2" x14ac:dyDescent="0.25">
      <c r="B1609"/>
    </row>
    <row r="1610" spans="2:2" x14ac:dyDescent="0.25">
      <c r="B1610"/>
    </row>
    <row r="1611" spans="2:2" x14ac:dyDescent="0.25">
      <c r="B1611"/>
    </row>
    <row r="1612" spans="2:2" x14ac:dyDescent="0.25">
      <c r="B1612"/>
    </row>
    <row r="1613" spans="2:2" x14ac:dyDescent="0.25">
      <c r="B1613"/>
    </row>
    <row r="1614" spans="2:2" x14ac:dyDescent="0.25">
      <c r="B1614"/>
    </row>
    <row r="1615" spans="2:2" x14ac:dyDescent="0.25">
      <c r="B1615"/>
    </row>
    <row r="1616" spans="2:2" x14ac:dyDescent="0.25">
      <c r="B1616"/>
    </row>
    <row r="1617" spans="2:2" x14ac:dyDescent="0.25">
      <c r="B1617"/>
    </row>
    <row r="1618" spans="2:2" x14ac:dyDescent="0.25">
      <c r="B1618"/>
    </row>
    <row r="1619" spans="2:2" x14ac:dyDescent="0.25">
      <c r="B1619"/>
    </row>
    <row r="1620" spans="2:2" x14ac:dyDescent="0.25">
      <c r="B1620"/>
    </row>
    <row r="1621" spans="2:2" x14ac:dyDescent="0.25">
      <c r="B1621"/>
    </row>
    <row r="1622" spans="2:2" x14ac:dyDescent="0.25">
      <c r="B1622"/>
    </row>
    <row r="1623" spans="2:2" x14ac:dyDescent="0.25">
      <c r="B1623"/>
    </row>
    <row r="1624" spans="2:2" x14ac:dyDescent="0.25">
      <c r="B1624"/>
    </row>
    <row r="1625" spans="2:2" x14ac:dyDescent="0.25">
      <c r="B1625"/>
    </row>
    <row r="1626" spans="2:2" x14ac:dyDescent="0.25">
      <c r="B1626"/>
    </row>
    <row r="1627" spans="2:2" x14ac:dyDescent="0.25">
      <c r="B1627"/>
    </row>
    <row r="1628" spans="2:2" x14ac:dyDescent="0.25">
      <c r="B1628"/>
    </row>
    <row r="1629" spans="2:2" x14ac:dyDescent="0.25">
      <c r="B1629"/>
    </row>
    <row r="1630" spans="2:2" x14ac:dyDescent="0.25">
      <c r="B1630"/>
    </row>
    <row r="1631" spans="2:2" x14ac:dyDescent="0.25">
      <c r="B1631"/>
    </row>
    <row r="1632" spans="2:2" x14ac:dyDescent="0.25">
      <c r="B1632"/>
    </row>
    <row r="1633" spans="2:2" x14ac:dyDescent="0.25">
      <c r="B1633"/>
    </row>
    <row r="1634" spans="2:2" x14ac:dyDescent="0.25">
      <c r="B1634"/>
    </row>
    <row r="1635" spans="2:2" x14ac:dyDescent="0.25">
      <c r="B1635"/>
    </row>
    <row r="1636" spans="2:2" x14ac:dyDescent="0.25">
      <c r="B1636"/>
    </row>
    <row r="1637" spans="2:2" x14ac:dyDescent="0.25">
      <c r="B1637"/>
    </row>
    <row r="1638" spans="2:2" x14ac:dyDescent="0.25">
      <c r="B1638"/>
    </row>
    <row r="1639" spans="2:2" x14ac:dyDescent="0.25">
      <c r="B1639"/>
    </row>
    <row r="1640" spans="2:2" x14ac:dyDescent="0.25">
      <c r="B1640"/>
    </row>
    <row r="1641" spans="2:2" x14ac:dyDescent="0.25">
      <c r="B1641"/>
    </row>
    <row r="1642" spans="2:2" x14ac:dyDescent="0.25">
      <c r="B1642"/>
    </row>
    <row r="1643" spans="2:2" x14ac:dyDescent="0.25">
      <c r="B1643"/>
    </row>
    <row r="1644" spans="2:2" x14ac:dyDescent="0.25">
      <c r="B1644"/>
    </row>
    <row r="1645" spans="2:2" x14ac:dyDescent="0.25">
      <c r="B1645"/>
    </row>
    <row r="1646" spans="2:2" x14ac:dyDescent="0.25">
      <c r="B1646"/>
    </row>
    <row r="1647" spans="2:2" x14ac:dyDescent="0.25">
      <c r="B1647"/>
    </row>
    <row r="1648" spans="2:2" x14ac:dyDescent="0.25">
      <c r="B1648"/>
    </row>
    <row r="1649" spans="2:2" x14ac:dyDescent="0.25">
      <c r="B1649"/>
    </row>
    <row r="1650" spans="2:2" x14ac:dyDescent="0.25">
      <c r="B1650"/>
    </row>
    <row r="1651" spans="2:2" x14ac:dyDescent="0.25">
      <c r="B1651"/>
    </row>
    <row r="1652" spans="2:2" x14ac:dyDescent="0.25">
      <c r="B1652"/>
    </row>
    <row r="1653" spans="2:2" x14ac:dyDescent="0.25">
      <c r="B1653"/>
    </row>
    <row r="1654" spans="2:2" x14ac:dyDescent="0.25">
      <c r="B1654"/>
    </row>
    <row r="1655" spans="2:2" x14ac:dyDescent="0.25">
      <c r="B1655"/>
    </row>
    <row r="1656" spans="2:2" x14ac:dyDescent="0.25">
      <c r="B1656"/>
    </row>
    <row r="1657" spans="2:2" x14ac:dyDescent="0.25">
      <c r="B1657"/>
    </row>
    <row r="1658" spans="2:2" x14ac:dyDescent="0.25">
      <c r="B1658"/>
    </row>
    <row r="1659" spans="2:2" x14ac:dyDescent="0.25">
      <c r="B1659"/>
    </row>
    <row r="1660" spans="2:2" x14ac:dyDescent="0.25">
      <c r="B1660"/>
    </row>
    <row r="1661" spans="2:2" x14ac:dyDescent="0.25">
      <c r="B1661"/>
    </row>
    <row r="1662" spans="2:2" x14ac:dyDescent="0.25">
      <c r="B1662"/>
    </row>
    <row r="1663" spans="2:2" x14ac:dyDescent="0.25">
      <c r="B1663"/>
    </row>
    <row r="1664" spans="2:2" x14ac:dyDescent="0.25">
      <c r="B1664"/>
    </row>
    <row r="1665" spans="2:2" x14ac:dyDescent="0.25">
      <c r="B1665"/>
    </row>
    <row r="1666" spans="2:2" x14ac:dyDescent="0.25">
      <c r="B1666"/>
    </row>
  </sheetData>
  <pageMargins left="0.7" right="0.7" top="0.75" bottom="0.75" header="0.3" footer="0.3"/>
  <pageSetup orientation="portrait" r:id="rId2"/>
  <customProperties>
    <customPr name="_pios_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4"/>
  <sheetViews>
    <sheetView topLeftCell="A1540" zoomScale="85" zoomScaleNormal="85" workbookViewId="0">
      <selection activeCell="G1556" sqref="G1556"/>
    </sheetView>
  </sheetViews>
  <sheetFormatPr defaultColWidth="8.85546875" defaultRowHeight="15" x14ac:dyDescent="0.25"/>
  <cols>
    <col min="1" max="1" width="20.28515625" style="133" customWidth="1"/>
    <col min="2" max="2" width="38.5703125" style="133" customWidth="1"/>
    <col min="3" max="3" width="24.42578125" style="133" bestFit="1" customWidth="1"/>
    <col min="4" max="16384" width="8.85546875" style="133"/>
  </cols>
  <sheetData>
    <row r="1" spans="1:15" x14ac:dyDescent="0.25">
      <c r="A1" s="647" t="s">
        <v>3237</v>
      </c>
      <c r="B1" s="647" t="s">
        <v>3238</v>
      </c>
      <c r="C1" s="647" t="s">
        <v>446</v>
      </c>
      <c r="D1" s="135">
        <v>43101</v>
      </c>
      <c r="E1" s="135">
        <v>43132</v>
      </c>
      <c r="F1" s="135">
        <v>43160</v>
      </c>
      <c r="G1" s="135">
        <v>43191</v>
      </c>
      <c r="H1" s="135">
        <v>43221</v>
      </c>
      <c r="I1" s="135">
        <v>43252</v>
      </c>
      <c r="J1" s="135">
        <v>43282</v>
      </c>
      <c r="K1" s="135">
        <v>43313</v>
      </c>
      <c r="L1" s="135">
        <v>43344</v>
      </c>
      <c r="M1" s="135">
        <v>43374</v>
      </c>
      <c r="N1" s="135">
        <v>43405</v>
      </c>
      <c r="O1" s="135">
        <v>43435</v>
      </c>
    </row>
    <row r="2" spans="1:15" x14ac:dyDescent="0.25">
      <c r="A2" s="647" t="s">
        <v>3239</v>
      </c>
      <c r="B2" s="647" t="s">
        <v>3240</v>
      </c>
      <c r="C2" s="647" t="s">
        <v>1659</v>
      </c>
      <c r="D2" s="137">
        <v>114</v>
      </c>
      <c r="E2" s="137">
        <v>114</v>
      </c>
      <c r="F2" s="137">
        <v>114</v>
      </c>
      <c r="G2" s="137">
        <v>114</v>
      </c>
      <c r="H2" s="137">
        <v>114</v>
      </c>
      <c r="I2" s="137">
        <v>114</v>
      </c>
      <c r="J2" s="137">
        <v>114</v>
      </c>
      <c r="K2" s="137">
        <v>114</v>
      </c>
      <c r="L2" s="137">
        <v>114</v>
      </c>
      <c r="M2" s="137">
        <v>114</v>
      </c>
      <c r="N2" s="137">
        <v>114</v>
      </c>
      <c r="O2" s="137">
        <v>114</v>
      </c>
    </row>
    <row r="3" spans="1:15" x14ac:dyDescent="0.25">
      <c r="A3" s="647" t="s">
        <v>3239</v>
      </c>
      <c r="B3" s="647" t="s">
        <v>3241</v>
      </c>
      <c r="C3" s="647" t="s">
        <v>1659</v>
      </c>
      <c r="D3" s="137">
        <v>0</v>
      </c>
      <c r="E3" s="137">
        <v>0</v>
      </c>
      <c r="F3" s="137">
        <v>0</v>
      </c>
      <c r="G3" s="137">
        <v>0</v>
      </c>
      <c r="H3" s="137">
        <v>0</v>
      </c>
      <c r="I3" s="137">
        <v>0</v>
      </c>
      <c r="J3" s="137">
        <v>0</v>
      </c>
      <c r="K3" s="137">
        <v>0</v>
      </c>
      <c r="L3" s="137">
        <v>0</v>
      </c>
      <c r="M3" s="137">
        <v>0</v>
      </c>
      <c r="N3" s="137">
        <v>0</v>
      </c>
      <c r="O3" s="137">
        <v>0</v>
      </c>
    </row>
    <row r="4" spans="1:15" x14ac:dyDescent="0.25">
      <c r="A4" s="647" t="s">
        <v>3242</v>
      </c>
      <c r="B4" s="647" t="s">
        <v>3243</v>
      </c>
      <c r="C4" s="647" t="s">
        <v>1659</v>
      </c>
      <c r="D4" s="137">
        <v>1756</v>
      </c>
      <c r="E4" s="137">
        <v>1757</v>
      </c>
      <c r="F4" s="137">
        <v>1758</v>
      </c>
      <c r="G4" s="137">
        <v>1758</v>
      </c>
      <c r="H4" s="137">
        <v>1761</v>
      </c>
      <c r="I4" s="137">
        <v>2172</v>
      </c>
      <c r="J4" s="137">
        <v>2142</v>
      </c>
      <c r="K4" s="137">
        <v>2105</v>
      </c>
      <c r="L4" s="137">
        <v>2112</v>
      </c>
      <c r="M4" s="137">
        <v>2124</v>
      </c>
      <c r="N4" s="137">
        <v>2105</v>
      </c>
      <c r="O4" s="137">
        <v>2105</v>
      </c>
    </row>
    <row r="5" spans="1:15" x14ac:dyDescent="0.25">
      <c r="A5" s="647" t="s">
        <v>3242</v>
      </c>
      <c r="B5" s="647" t="s">
        <v>3244</v>
      </c>
      <c r="C5" s="647" t="s">
        <v>1659</v>
      </c>
      <c r="D5" s="137">
        <v>40010</v>
      </c>
      <c r="E5" s="137">
        <v>40010</v>
      </c>
      <c r="F5" s="137">
        <v>40010</v>
      </c>
      <c r="G5" s="137">
        <v>40010</v>
      </c>
      <c r="H5" s="137">
        <v>40010</v>
      </c>
      <c r="I5" s="137">
        <v>40010</v>
      </c>
      <c r="J5" s="137">
        <v>40010</v>
      </c>
      <c r="K5" s="137">
        <v>40010</v>
      </c>
      <c r="L5" s="137">
        <v>40010</v>
      </c>
      <c r="M5" s="137">
        <v>40010</v>
      </c>
      <c r="N5" s="137">
        <v>40010</v>
      </c>
      <c r="O5" s="137">
        <v>40010</v>
      </c>
    </row>
    <row r="6" spans="1:15" x14ac:dyDescent="0.25">
      <c r="A6" s="647" t="s">
        <v>3242</v>
      </c>
      <c r="B6" s="647" t="s">
        <v>3245</v>
      </c>
      <c r="C6" s="647" t="s">
        <v>1659</v>
      </c>
      <c r="D6" s="137">
        <v>14988</v>
      </c>
      <c r="E6" s="137">
        <v>14988</v>
      </c>
      <c r="F6" s="137">
        <v>14988</v>
      </c>
      <c r="G6" s="137">
        <v>14988</v>
      </c>
      <c r="H6" s="137">
        <v>14988</v>
      </c>
      <c r="I6" s="137">
        <v>14988</v>
      </c>
      <c r="J6" s="137">
        <v>14988</v>
      </c>
      <c r="K6" s="137">
        <v>14988</v>
      </c>
      <c r="L6" s="137">
        <v>14988</v>
      </c>
      <c r="M6" s="137">
        <v>14988</v>
      </c>
      <c r="N6" s="137">
        <v>14988</v>
      </c>
      <c r="O6" s="137">
        <v>14988</v>
      </c>
    </row>
    <row r="7" spans="1:15" x14ac:dyDescent="0.25">
      <c r="A7" s="647" t="s">
        <v>3246</v>
      </c>
      <c r="B7" s="647" t="s">
        <v>3247</v>
      </c>
      <c r="C7" s="647" t="s">
        <v>1659</v>
      </c>
      <c r="D7" s="137">
        <v>22244</v>
      </c>
      <c r="E7" s="137">
        <v>22244</v>
      </c>
      <c r="F7" s="137">
        <v>22244</v>
      </c>
      <c r="G7" s="137">
        <v>22244</v>
      </c>
      <c r="H7" s="137">
        <v>22244</v>
      </c>
      <c r="I7" s="137">
        <v>22244</v>
      </c>
      <c r="J7" s="137">
        <v>22244</v>
      </c>
      <c r="K7" s="137">
        <v>22244</v>
      </c>
      <c r="L7" s="137">
        <v>22244</v>
      </c>
      <c r="M7" s="137">
        <v>22244</v>
      </c>
      <c r="N7" s="137">
        <v>22244</v>
      </c>
      <c r="O7" s="137">
        <v>22244</v>
      </c>
    </row>
    <row r="8" spans="1:15" x14ac:dyDescent="0.25">
      <c r="A8" s="647" t="s">
        <v>3246</v>
      </c>
      <c r="B8" s="647" t="s">
        <v>3248</v>
      </c>
      <c r="C8" s="647" t="s">
        <v>1659</v>
      </c>
      <c r="D8" s="137">
        <v>0</v>
      </c>
      <c r="E8" s="137">
        <v>0</v>
      </c>
      <c r="F8" s="137">
        <v>0</v>
      </c>
      <c r="G8" s="137">
        <v>0</v>
      </c>
      <c r="H8" s="137">
        <v>0</v>
      </c>
      <c r="I8" s="137">
        <v>0</v>
      </c>
      <c r="J8" s="137">
        <v>0</v>
      </c>
      <c r="K8" s="137">
        <v>0</v>
      </c>
      <c r="L8" s="137">
        <v>0</v>
      </c>
      <c r="M8" s="137">
        <v>0</v>
      </c>
      <c r="N8" s="137">
        <v>0</v>
      </c>
      <c r="O8" s="137">
        <v>0</v>
      </c>
    </row>
    <row r="9" spans="1:15" x14ac:dyDescent="0.25">
      <c r="A9" s="647" t="s">
        <v>3246</v>
      </c>
      <c r="B9" s="647" t="s">
        <v>3249</v>
      </c>
      <c r="C9" s="647" t="s">
        <v>1659</v>
      </c>
      <c r="D9" s="137">
        <v>0</v>
      </c>
      <c r="E9" s="137">
        <v>0</v>
      </c>
      <c r="F9" s="137">
        <v>0</v>
      </c>
      <c r="G9" s="137">
        <v>0</v>
      </c>
      <c r="H9" s="137">
        <v>0</v>
      </c>
      <c r="I9" s="137">
        <v>0</v>
      </c>
      <c r="J9" s="137">
        <v>0</v>
      </c>
      <c r="K9" s="137">
        <v>0</v>
      </c>
      <c r="L9" s="137">
        <v>0</v>
      </c>
      <c r="M9" s="137">
        <v>0</v>
      </c>
      <c r="N9" s="137">
        <v>0</v>
      </c>
      <c r="O9" s="137">
        <v>0</v>
      </c>
    </row>
    <row r="10" spans="1:15" x14ac:dyDescent="0.25">
      <c r="A10" s="647" t="s">
        <v>3246</v>
      </c>
      <c r="B10" s="647" t="s">
        <v>3250</v>
      </c>
      <c r="C10" s="647" t="s">
        <v>1659</v>
      </c>
      <c r="D10" s="137">
        <v>82157</v>
      </c>
      <c r="E10" s="137">
        <v>82139</v>
      </c>
      <c r="F10" s="137">
        <v>82125</v>
      </c>
      <c r="G10" s="137">
        <v>82150</v>
      </c>
      <c r="H10" s="137">
        <v>82177</v>
      </c>
      <c r="I10" s="137">
        <v>82177</v>
      </c>
      <c r="J10" s="137">
        <v>81809</v>
      </c>
      <c r="K10" s="137">
        <v>81835</v>
      </c>
      <c r="L10" s="137">
        <v>81857</v>
      </c>
      <c r="M10" s="137">
        <v>82067</v>
      </c>
      <c r="N10" s="137">
        <v>82233</v>
      </c>
      <c r="O10" s="137">
        <v>82438</v>
      </c>
    </row>
    <row r="11" spans="1:15" x14ac:dyDescent="0.25">
      <c r="A11" s="647" t="s">
        <v>3246</v>
      </c>
      <c r="B11" s="647" t="s">
        <v>3251</v>
      </c>
      <c r="C11" s="647" t="s">
        <v>1659</v>
      </c>
      <c r="D11" s="137">
        <v>0</v>
      </c>
      <c r="E11" s="137">
        <v>0</v>
      </c>
      <c r="F11" s="137">
        <v>0</v>
      </c>
      <c r="G11" s="137">
        <v>0</v>
      </c>
      <c r="H11" s="137">
        <v>0</v>
      </c>
      <c r="I11" s="137">
        <v>0</v>
      </c>
      <c r="J11" s="137">
        <v>0</v>
      </c>
      <c r="K11" s="137">
        <v>0</v>
      </c>
      <c r="L11" s="137">
        <v>0</v>
      </c>
      <c r="M11" s="137">
        <v>0</v>
      </c>
      <c r="N11" s="137">
        <v>0</v>
      </c>
      <c r="O11" s="137">
        <v>0</v>
      </c>
    </row>
    <row r="12" spans="1:15" x14ac:dyDescent="0.25">
      <c r="A12" s="647" t="s">
        <v>3246</v>
      </c>
      <c r="B12" s="647" t="s">
        <v>3252</v>
      </c>
      <c r="C12" s="647" t="s">
        <v>1659</v>
      </c>
      <c r="D12" s="137">
        <v>0</v>
      </c>
      <c r="E12" s="137">
        <v>0</v>
      </c>
      <c r="F12" s="137">
        <v>0</v>
      </c>
      <c r="G12" s="137">
        <v>0</v>
      </c>
      <c r="H12" s="137">
        <v>0</v>
      </c>
      <c r="I12" s="137">
        <v>0</v>
      </c>
      <c r="J12" s="137">
        <v>0</v>
      </c>
      <c r="K12" s="137">
        <v>0</v>
      </c>
      <c r="L12" s="137">
        <v>0</v>
      </c>
      <c r="M12" s="137">
        <v>0</v>
      </c>
      <c r="N12" s="137">
        <v>0</v>
      </c>
      <c r="O12" s="137">
        <v>0</v>
      </c>
    </row>
    <row r="13" spans="1:15" x14ac:dyDescent="0.25">
      <c r="A13" s="647" t="s">
        <v>3246</v>
      </c>
      <c r="B13" s="647" t="s">
        <v>3253</v>
      </c>
      <c r="C13" s="647" t="s">
        <v>1659</v>
      </c>
      <c r="D13" s="137">
        <v>99</v>
      </c>
      <c r="E13" s="137">
        <v>99</v>
      </c>
      <c r="F13" s="137">
        <v>99</v>
      </c>
      <c r="G13" s="137">
        <v>99</v>
      </c>
      <c r="H13" s="137">
        <v>99</v>
      </c>
      <c r="I13" s="137">
        <v>99</v>
      </c>
      <c r="J13" s="137">
        <v>99</v>
      </c>
      <c r="K13" s="137">
        <v>99</v>
      </c>
      <c r="L13" s="137">
        <v>99</v>
      </c>
      <c r="M13" s="137">
        <v>99</v>
      </c>
      <c r="N13" s="137">
        <v>99</v>
      </c>
      <c r="O13" s="137">
        <v>99</v>
      </c>
    </row>
    <row r="14" spans="1:15" x14ac:dyDescent="0.25">
      <c r="A14" s="647" t="s">
        <v>4857</v>
      </c>
      <c r="B14" s="647" t="s">
        <v>3172</v>
      </c>
      <c r="C14" s="647" t="s">
        <v>1659</v>
      </c>
      <c r="D14" s="137">
        <v>0</v>
      </c>
      <c r="E14" s="137">
        <v>0</v>
      </c>
      <c r="F14" s="137">
        <v>0</v>
      </c>
      <c r="G14" s="137">
        <v>0</v>
      </c>
      <c r="H14" s="137">
        <v>0</v>
      </c>
      <c r="I14" s="137">
        <v>0</v>
      </c>
      <c r="J14" s="137">
        <v>0</v>
      </c>
      <c r="K14" s="137">
        <v>0</v>
      </c>
      <c r="L14" s="137">
        <v>0</v>
      </c>
      <c r="M14" s="137">
        <v>0</v>
      </c>
      <c r="N14" s="137">
        <v>0</v>
      </c>
      <c r="O14" s="137">
        <v>0</v>
      </c>
    </row>
    <row r="15" spans="1:15" x14ac:dyDescent="0.25">
      <c r="A15" s="647" t="s">
        <v>4857</v>
      </c>
      <c r="B15" s="647" t="s">
        <v>1673</v>
      </c>
      <c r="C15" s="647" t="s">
        <v>1658</v>
      </c>
      <c r="D15" s="137">
        <v>0</v>
      </c>
      <c r="E15" s="137">
        <v>0</v>
      </c>
      <c r="F15" s="137">
        <v>0</v>
      </c>
      <c r="G15" s="137">
        <v>0</v>
      </c>
      <c r="H15" s="137">
        <v>0</v>
      </c>
      <c r="I15" s="137">
        <v>0</v>
      </c>
      <c r="J15" s="137">
        <v>0</v>
      </c>
      <c r="K15" s="137">
        <v>0</v>
      </c>
      <c r="L15" s="137">
        <v>0</v>
      </c>
      <c r="M15" s="137">
        <v>0</v>
      </c>
      <c r="N15" s="137">
        <v>0</v>
      </c>
      <c r="O15" s="137">
        <v>0</v>
      </c>
    </row>
    <row r="16" spans="1:15" x14ac:dyDescent="0.25">
      <c r="A16" s="647" t="s">
        <v>4857</v>
      </c>
      <c r="B16" s="647" t="s">
        <v>1674</v>
      </c>
      <c r="C16" s="647" t="s">
        <v>1658</v>
      </c>
      <c r="D16" s="137">
        <v>0</v>
      </c>
      <c r="E16" s="137">
        <v>0</v>
      </c>
      <c r="F16" s="137">
        <v>0</v>
      </c>
      <c r="G16" s="137">
        <v>0</v>
      </c>
      <c r="H16" s="137">
        <v>0</v>
      </c>
      <c r="I16" s="137">
        <v>0</v>
      </c>
      <c r="J16" s="137">
        <v>0</v>
      </c>
      <c r="K16" s="137">
        <v>0</v>
      </c>
      <c r="L16" s="137">
        <v>0</v>
      </c>
      <c r="M16" s="137">
        <v>0</v>
      </c>
      <c r="N16" s="137">
        <v>0</v>
      </c>
      <c r="O16" s="137">
        <v>0</v>
      </c>
    </row>
    <row r="17" spans="1:15" x14ac:dyDescent="0.25">
      <c r="A17" s="647" t="s">
        <v>4857</v>
      </c>
      <c r="B17" s="647" t="s">
        <v>1679</v>
      </c>
      <c r="C17" s="647" t="s">
        <v>1658</v>
      </c>
      <c r="D17" s="137">
        <v>0</v>
      </c>
      <c r="E17" s="137">
        <v>0</v>
      </c>
      <c r="F17" s="137">
        <v>0</v>
      </c>
      <c r="G17" s="137">
        <v>0</v>
      </c>
      <c r="H17" s="137">
        <v>0</v>
      </c>
      <c r="I17" s="137">
        <v>0</v>
      </c>
      <c r="J17" s="137">
        <v>0</v>
      </c>
      <c r="K17" s="137">
        <v>0</v>
      </c>
      <c r="L17" s="137">
        <v>0</v>
      </c>
      <c r="M17" s="137">
        <v>0</v>
      </c>
      <c r="N17" s="137">
        <v>0</v>
      </c>
      <c r="O17" s="137">
        <v>0</v>
      </c>
    </row>
    <row r="18" spans="1:15" x14ac:dyDescent="0.25">
      <c r="A18" s="647" t="s">
        <v>3254</v>
      </c>
      <c r="B18" s="647" t="s">
        <v>3255</v>
      </c>
      <c r="C18" s="647" t="s">
        <v>1658</v>
      </c>
      <c r="D18" s="137">
        <v>0</v>
      </c>
      <c r="E18" s="137">
        <v>0</v>
      </c>
      <c r="F18" s="137">
        <v>0</v>
      </c>
      <c r="G18" s="137">
        <v>0</v>
      </c>
      <c r="H18" s="137">
        <v>0</v>
      </c>
      <c r="I18" s="137">
        <v>0</v>
      </c>
      <c r="J18" s="137">
        <v>0</v>
      </c>
      <c r="K18" s="137">
        <v>0</v>
      </c>
      <c r="L18" s="137">
        <v>0</v>
      </c>
      <c r="M18" s="137">
        <v>0</v>
      </c>
      <c r="N18" s="137">
        <v>0</v>
      </c>
      <c r="O18" s="137">
        <v>0</v>
      </c>
    </row>
    <row r="19" spans="1:15" x14ac:dyDescent="0.25">
      <c r="A19" s="647" t="s">
        <v>3254</v>
      </c>
      <c r="B19" s="647" t="s">
        <v>3256</v>
      </c>
      <c r="C19" s="647" t="s">
        <v>1658</v>
      </c>
      <c r="D19" s="137">
        <v>29</v>
      </c>
      <c r="E19" s="137">
        <v>29</v>
      </c>
      <c r="F19" s="137">
        <v>29</v>
      </c>
      <c r="G19" s="137">
        <v>29</v>
      </c>
      <c r="H19" s="137">
        <v>29</v>
      </c>
      <c r="I19" s="137">
        <v>29</v>
      </c>
      <c r="J19" s="137">
        <v>29</v>
      </c>
      <c r="K19" s="137">
        <v>29</v>
      </c>
      <c r="L19" s="137">
        <v>29</v>
      </c>
      <c r="M19" s="137">
        <v>29</v>
      </c>
      <c r="N19" s="137">
        <v>29</v>
      </c>
      <c r="O19" s="137">
        <v>29</v>
      </c>
    </row>
    <row r="20" spans="1:15" x14ac:dyDescent="0.25">
      <c r="A20" s="647" t="s">
        <v>3254</v>
      </c>
      <c r="B20" s="647" t="s">
        <v>3257</v>
      </c>
      <c r="C20" s="647" t="s">
        <v>1658</v>
      </c>
      <c r="D20" s="137">
        <v>948</v>
      </c>
      <c r="E20" s="137">
        <v>948</v>
      </c>
      <c r="F20" s="137">
        <v>948</v>
      </c>
      <c r="G20" s="137">
        <v>948</v>
      </c>
      <c r="H20" s="137">
        <v>948</v>
      </c>
      <c r="I20" s="137">
        <v>948</v>
      </c>
      <c r="J20" s="137">
        <v>948</v>
      </c>
      <c r="K20" s="137">
        <v>948</v>
      </c>
      <c r="L20" s="137">
        <v>948</v>
      </c>
      <c r="M20" s="137">
        <v>948</v>
      </c>
      <c r="N20" s="137">
        <v>948</v>
      </c>
      <c r="O20" s="137">
        <v>948</v>
      </c>
    </row>
    <row r="21" spans="1:15" x14ac:dyDescent="0.25">
      <c r="A21" s="647" t="s">
        <v>3254</v>
      </c>
      <c r="B21" s="647" t="s">
        <v>3258</v>
      </c>
      <c r="C21" s="647" t="s">
        <v>1658</v>
      </c>
      <c r="D21" s="137">
        <v>29</v>
      </c>
      <c r="E21" s="137">
        <v>29</v>
      </c>
      <c r="F21" s="137">
        <v>29</v>
      </c>
      <c r="G21" s="137">
        <v>29</v>
      </c>
      <c r="H21" s="137">
        <v>29</v>
      </c>
      <c r="I21" s="137">
        <v>29</v>
      </c>
      <c r="J21" s="137">
        <v>29</v>
      </c>
      <c r="K21" s="137">
        <v>29</v>
      </c>
      <c r="L21" s="137">
        <v>29</v>
      </c>
      <c r="M21" s="137">
        <v>29</v>
      </c>
      <c r="N21" s="137">
        <v>29</v>
      </c>
      <c r="O21" s="137">
        <v>29</v>
      </c>
    </row>
    <row r="22" spans="1:15" x14ac:dyDescent="0.25">
      <c r="A22" s="647" t="s">
        <v>3254</v>
      </c>
      <c r="B22" s="647" t="s">
        <v>3259</v>
      </c>
      <c r="C22" s="647" t="s">
        <v>1658</v>
      </c>
      <c r="D22" s="137">
        <v>0</v>
      </c>
      <c r="E22" s="137">
        <v>0</v>
      </c>
      <c r="F22" s="137">
        <v>0</v>
      </c>
      <c r="G22" s="137">
        <v>0</v>
      </c>
      <c r="H22" s="137">
        <v>0</v>
      </c>
      <c r="I22" s="137">
        <v>0</v>
      </c>
      <c r="J22" s="137">
        <v>0</v>
      </c>
      <c r="K22" s="137">
        <v>0</v>
      </c>
      <c r="L22" s="137">
        <v>0</v>
      </c>
      <c r="M22" s="137">
        <v>0</v>
      </c>
      <c r="N22" s="137">
        <v>0</v>
      </c>
      <c r="O22" s="137">
        <v>0</v>
      </c>
    </row>
    <row r="23" spans="1:15" x14ac:dyDescent="0.25">
      <c r="A23" s="647" t="s">
        <v>3254</v>
      </c>
      <c r="B23" s="647" t="s">
        <v>3260</v>
      </c>
      <c r="C23" s="647" t="s">
        <v>1658</v>
      </c>
      <c r="D23" s="137">
        <v>2787</v>
      </c>
      <c r="E23" s="137">
        <v>2787</v>
      </c>
      <c r="F23" s="137">
        <v>2787</v>
      </c>
      <c r="G23" s="137">
        <v>2787</v>
      </c>
      <c r="H23" s="137">
        <v>2787</v>
      </c>
      <c r="I23" s="137">
        <v>2787</v>
      </c>
      <c r="J23" s="137">
        <v>2787</v>
      </c>
      <c r="K23" s="137">
        <v>2787</v>
      </c>
      <c r="L23" s="137">
        <v>2787</v>
      </c>
      <c r="M23" s="137">
        <v>2787</v>
      </c>
      <c r="N23" s="137">
        <v>2787</v>
      </c>
      <c r="O23" s="137">
        <v>2787</v>
      </c>
    </row>
    <row r="24" spans="1:15" x14ac:dyDescent="0.25">
      <c r="A24" s="647" t="s">
        <v>3254</v>
      </c>
      <c r="B24" s="647" t="s">
        <v>3261</v>
      </c>
      <c r="C24" s="647" t="s">
        <v>1658</v>
      </c>
      <c r="D24" s="137">
        <v>2</v>
      </c>
      <c r="E24" s="137">
        <v>2</v>
      </c>
      <c r="F24" s="137">
        <v>2</v>
      </c>
      <c r="G24" s="137">
        <v>2</v>
      </c>
      <c r="H24" s="137">
        <v>2</v>
      </c>
      <c r="I24" s="137">
        <v>2</v>
      </c>
      <c r="J24" s="137">
        <v>2</v>
      </c>
      <c r="K24" s="137">
        <v>2</v>
      </c>
      <c r="L24" s="137">
        <v>2</v>
      </c>
      <c r="M24" s="137">
        <v>2</v>
      </c>
      <c r="N24" s="137">
        <v>2</v>
      </c>
      <c r="O24" s="137">
        <v>2</v>
      </c>
    </row>
    <row r="25" spans="1:15" x14ac:dyDescent="0.25">
      <c r="A25" s="647" t="s">
        <v>3254</v>
      </c>
      <c r="B25" s="647" t="s">
        <v>3262</v>
      </c>
      <c r="C25" s="647" t="s">
        <v>1658</v>
      </c>
      <c r="D25" s="137">
        <v>0</v>
      </c>
      <c r="E25" s="137">
        <v>0</v>
      </c>
      <c r="F25" s="137">
        <v>0</v>
      </c>
      <c r="G25" s="137">
        <v>0</v>
      </c>
      <c r="H25" s="137">
        <v>0</v>
      </c>
      <c r="I25" s="137">
        <v>0</v>
      </c>
      <c r="J25" s="137">
        <v>0</v>
      </c>
      <c r="K25" s="137">
        <v>0</v>
      </c>
      <c r="L25" s="137">
        <v>0</v>
      </c>
      <c r="M25" s="137">
        <v>0</v>
      </c>
      <c r="N25" s="137">
        <v>0</v>
      </c>
      <c r="O25" s="137">
        <v>0</v>
      </c>
    </row>
    <row r="26" spans="1:15" x14ac:dyDescent="0.25">
      <c r="A26" s="647" t="s">
        <v>3263</v>
      </c>
      <c r="B26" s="647" t="s">
        <v>3264</v>
      </c>
      <c r="C26" s="647" t="s">
        <v>1658</v>
      </c>
      <c r="D26" s="137">
        <v>0</v>
      </c>
      <c r="E26" s="137">
        <v>0</v>
      </c>
      <c r="F26" s="137">
        <v>0</v>
      </c>
      <c r="G26" s="137">
        <v>0</v>
      </c>
      <c r="H26" s="137">
        <v>0</v>
      </c>
      <c r="I26" s="137">
        <v>0</v>
      </c>
      <c r="J26" s="137">
        <v>0</v>
      </c>
      <c r="K26" s="137">
        <v>0</v>
      </c>
      <c r="L26" s="137">
        <v>95</v>
      </c>
      <c r="M26" s="137">
        <v>95</v>
      </c>
      <c r="N26" s="137">
        <v>95</v>
      </c>
      <c r="O26" s="137">
        <v>95</v>
      </c>
    </row>
    <row r="27" spans="1:15" x14ac:dyDescent="0.25">
      <c r="A27" s="647" t="s">
        <v>3263</v>
      </c>
      <c r="B27" s="647" t="s">
        <v>3265</v>
      </c>
      <c r="C27" s="647" t="s">
        <v>1658</v>
      </c>
      <c r="D27" s="137">
        <v>458</v>
      </c>
      <c r="E27" s="137">
        <v>458</v>
      </c>
      <c r="F27" s="137">
        <v>458</v>
      </c>
      <c r="G27" s="137">
        <v>458</v>
      </c>
      <c r="H27" s="137">
        <v>458</v>
      </c>
      <c r="I27" s="137">
        <v>458</v>
      </c>
      <c r="J27" s="137">
        <v>458</v>
      </c>
      <c r="K27" s="137">
        <v>458</v>
      </c>
      <c r="L27" s="137">
        <v>458</v>
      </c>
      <c r="M27" s="137">
        <v>458</v>
      </c>
      <c r="N27" s="137">
        <v>458</v>
      </c>
      <c r="O27" s="137">
        <v>458</v>
      </c>
    </row>
    <row r="28" spans="1:15" x14ac:dyDescent="0.25">
      <c r="A28" s="647" t="s">
        <v>3263</v>
      </c>
      <c r="B28" s="647" t="s">
        <v>3266</v>
      </c>
      <c r="C28" s="647" t="s">
        <v>1658</v>
      </c>
      <c r="D28" s="137">
        <v>0</v>
      </c>
      <c r="E28" s="137">
        <v>0</v>
      </c>
      <c r="F28" s="137">
        <v>0</v>
      </c>
      <c r="G28" s="137">
        <v>0</v>
      </c>
      <c r="H28" s="137">
        <v>0</v>
      </c>
      <c r="I28" s="137">
        <v>0</v>
      </c>
      <c r="J28" s="137">
        <v>0</v>
      </c>
      <c r="K28" s="137">
        <v>0</v>
      </c>
      <c r="L28" s="137">
        <v>0</v>
      </c>
      <c r="M28" s="137">
        <v>0</v>
      </c>
      <c r="N28" s="137">
        <v>0</v>
      </c>
      <c r="O28" s="137">
        <v>0</v>
      </c>
    </row>
    <row r="29" spans="1:15" x14ac:dyDescent="0.25">
      <c r="A29" s="647" t="s">
        <v>3263</v>
      </c>
      <c r="B29" s="647" t="s">
        <v>3267</v>
      </c>
      <c r="C29" s="647" t="s">
        <v>1658</v>
      </c>
      <c r="D29" s="137">
        <v>0</v>
      </c>
      <c r="E29" s="137">
        <v>0</v>
      </c>
      <c r="F29" s="137">
        <v>0</v>
      </c>
      <c r="G29" s="137">
        <v>0</v>
      </c>
      <c r="H29" s="137">
        <v>0</v>
      </c>
      <c r="I29" s="137">
        <v>0</v>
      </c>
      <c r="J29" s="137">
        <v>0</v>
      </c>
      <c r="K29" s="137">
        <v>0</v>
      </c>
      <c r="L29" s="137">
        <v>0</v>
      </c>
      <c r="M29" s="137">
        <v>0</v>
      </c>
      <c r="N29" s="137">
        <v>0</v>
      </c>
      <c r="O29" s="137">
        <v>0</v>
      </c>
    </row>
    <row r="30" spans="1:15" x14ac:dyDescent="0.25">
      <c r="A30" s="647" t="s">
        <v>3263</v>
      </c>
      <c r="B30" s="647" t="s">
        <v>3268</v>
      </c>
      <c r="C30" s="647" t="s">
        <v>1658</v>
      </c>
      <c r="D30" s="137">
        <v>167</v>
      </c>
      <c r="E30" s="137">
        <v>167</v>
      </c>
      <c r="F30" s="137">
        <v>167</v>
      </c>
      <c r="G30" s="137">
        <v>167</v>
      </c>
      <c r="H30" s="137">
        <v>167</v>
      </c>
      <c r="I30" s="137">
        <v>167</v>
      </c>
      <c r="J30" s="137">
        <v>167</v>
      </c>
      <c r="K30" s="137">
        <v>167</v>
      </c>
      <c r="L30" s="137">
        <v>167</v>
      </c>
      <c r="M30" s="137">
        <v>167</v>
      </c>
      <c r="N30" s="137">
        <v>167</v>
      </c>
      <c r="O30" s="137">
        <v>647</v>
      </c>
    </row>
    <row r="31" spans="1:15" x14ac:dyDescent="0.25">
      <c r="A31" s="647" t="s">
        <v>3263</v>
      </c>
      <c r="B31" s="647" t="s">
        <v>3269</v>
      </c>
      <c r="C31" s="647" t="s">
        <v>1658</v>
      </c>
      <c r="D31" s="137">
        <v>1325</v>
      </c>
      <c r="E31" s="137">
        <v>1325</v>
      </c>
      <c r="F31" s="137">
        <v>1325</v>
      </c>
      <c r="G31" s="137">
        <v>1325</v>
      </c>
      <c r="H31" s="137">
        <v>1325</v>
      </c>
      <c r="I31" s="137">
        <v>1325</v>
      </c>
      <c r="J31" s="137">
        <v>1325</v>
      </c>
      <c r="K31" s="137">
        <v>1325</v>
      </c>
      <c r="L31" s="137">
        <v>1325</v>
      </c>
      <c r="M31" s="137">
        <v>1325</v>
      </c>
      <c r="N31" s="137">
        <v>1325</v>
      </c>
      <c r="O31" s="137">
        <v>1325</v>
      </c>
    </row>
    <row r="32" spans="1:15" x14ac:dyDescent="0.25">
      <c r="A32" s="647" t="s">
        <v>3263</v>
      </c>
      <c r="B32" s="647" t="s">
        <v>3270</v>
      </c>
      <c r="C32" s="647" t="s">
        <v>1658</v>
      </c>
      <c r="D32" s="137">
        <v>0</v>
      </c>
      <c r="E32" s="137">
        <v>0</v>
      </c>
      <c r="F32" s="137">
        <v>0</v>
      </c>
      <c r="G32" s="137">
        <v>0</v>
      </c>
      <c r="H32" s="137">
        <v>0</v>
      </c>
      <c r="I32" s="137">
        <v>0</v>
      </c>
      <c r="J32" s="137">
        <v>0</v>
      </c>
      <c r="K32" s="137">
        <v>0</v>
      </c>
      <c r="L32" s="137">
        <v>0</v>
      </c>
      <c r="M32" s="137">
        <v>0</v>
      </c>
      <c r="N32" s="137">
        <v>0</v>
      </c>
      <c r="O32" s="137">
        <v>0</v>
      </c>
    </row>
    <row r="33" spans="1:15" x14ac:dyDescent="0.25">
      <c r="A33" s="647" t="s">
        <v>3263</v>
      </c>
      <c r="B33" s="647" t="s">
        <v>3271</v>
      </c>
      <c r="C33" s="647" t="s">
        <v>1658</v>
      </c>
      <c r="D33" s="137">
        <v>0</v>
      </c>
      <c r="E33" s="137">
        <v>0</v>
      </c>
      <c r="F33" s="137">
        <v>0</v>
      </c>
      <c r="G33" s="137">
        <v>0</v>
      </c>
      <c r="H33" s="137">
        <v>0</v>
      </c>
      <c r="I33" s="137">
        <v>0</v>
      </c>
      <c r="J33" s="137">
        <v>0</v>
      </c>
      <c r="K33" s="137">
        <v>0</v>
      </c>
      <c r="L33" s="137">
        <v>0</v>
      </c>
      <c r="M33" s="137">
        <v>0</v>
      </c>
      <c r="N33" s="137">
        <v>0</v>
      </c>
      <c r="O33" s="137">
        <v>0</v>
      </c>
    </row>
    <row r="34" spans="1:15" x14ac:dyDescent="0.25">
      <c r="A34" s="647" t="s">
        <v>3263</v>
      </c>
      <c r="B34" s="647" t="s">
        <v>3272</v>
      </c>
      <c r="C34" s="647" t="s">
        <v>1658</v>
      </c>
      <c r="D34" s="137">
        <v>9305</v>
      </c>
      <c r="E34" s="137">
        <v>9305</v>
      </c>
      <c r="F34" s="137">
        <v>9305</v>
      </c>
      <c r="G34" s="137">
        <v>9305</v>
      </c>
      <c r="H34" s="137">
        <v>9331</v>
      </c>
      <c r="I34" s="137">
        <v>9331</v>
      </c>
      <c r="J34" s="137">
        <v>9339</v>
      </c>
      <c r="K34" s="137">
        <v>9339</v>
      </c>
      <c r="L34" s="137">
        <v>9345</v>
      </c>
      <c r="M34" s="137">
        <v>9348</v>
      </c>
      <c r="N34" s="137">
        <v>9364</v>
      </c>
      <c r="O34" s="137">
        <v>9354</v>
      </c>
    </row>
    <row r="35" spans="1:15" x14ac:dyDescent="0.25">
      <c r="A35" s="647" t="s">
        <v>3263</v>
      </c>
      <c r="B35" s="647" t="s">
        <v>3273</v>
      </c>
      <c r="C35" s="647" t="s">
        <v>1658</v>
      </c>
      <c r="D35" s="137">
        <v>30924</v>
      </c>
      <c r="E35" s="137">
        <v>30924</v>
      </c>
      <c r="F35" s="137">
        <v>30924</v>
      </c>
      <c r="G35" s="137">
        <v>30924</v>
      </c>
      <c r="H35" s="137">
        <v>30924</v>
      </c>
      <c r="I35" s="137">
        <v>30924</v>
      </c>
      <c r="J35" s="137">
        <v>30924</v>
      </c>
      <c r="K35" s="137">
        <v>30924</v>
      </c>
      <c r="L35" s="137">
        <v>30924</v>
      </c>
      <c r="M35" s="137">
        <v>30924</v>
      </c>
      <c r="N35" s="137">
        <v>30924</v>
      </c>
      <c r="O35" s="137">
        <v>30924</v>
      </c>
    </row>
    <row r="36" spans="1:15" x14ac:dyDescent="0.25">
      <c r="A36" s="647" t="s">
        <v>3263</v>
      </c>
      <c r="B36" s="647" t="s">
        <v>3274</v>
      </c>
      <c r="C36" s="647" t="s">
        <v>1658</v>
      </c>
      <c r="D36" s="137">
        <v>0</v>
      </c>
      <c r="E36" s="137">
        <v>0</v>
      </c>
      <c r="F36" s="137">
        <v>0</v>
      </c>
      <c r="G36" s="137">
        <v>0</v>
      </c>
      <c r="H36" s="137">
        <v>0</v>
      </c>
      <c r="I36" s="137">
        <v>0</v>
      </c>
      <c r="J36" s="137">
        <v>0</v>
      </c>
      <c r="K36" s="137">
        <v>0</v>
      </c>
      <c r="L36" s="137">
        <v>0</v>
      </c>
      <c r="M36" s="137">
        <v>0</v>
      </c>
      <c r="N36" s="137">
        <v>0</v>
      </c>
      <c r="O36" s="137">
        <v>0</v>
      </c>
    </row>
    <row r="37" spans="1:15" x14ac:dyDescent="0.25">
      <c r="A37" s="647" t="s">
        <v>3263</v>
      </c>
      <c r="B37" s="647" t="s">
        <v>3275</v>
      </c>
      <c r="C37" s="647" t="s">
        <v>1658</v>
      </c>
      <c r="D37" s="137">
        <v>4471</v>
      </c>
      <c r="E37" s="137">
        <v>4471</v>
      </c>
      <c r="F37" s="137">
        <v>4471</v>
      </c>
      <c r="G37" s="137">
        <v>4471</v>
      </c>
      <c r="H37" s="137">
        <v>4498</v>
      </c>
      <c r="I37" s="137">
        <v>4498</v>
      </c>
      <c r="J37" s="137">
        <v>4505</v>
      </c>
      <c r="K37" s="137">
        <v>4505</v>
      </c>
      <c r="L37" s="137">
        <v>4511</v>
      </c>
      <c r="M37" s="137">
        <v>4515</v>
      </c>
      <c r="N37" s="137">
        <v>4530</v>
      </c>
      <c r="O37" s="137">
        <v>4520</v>
      </c>
    </row>
    <row r="38" spans="1:15" x14ac:dyDescent="0.25">
      <c r="A38" s="647" t="s">
        <v>3263</v>
      </c>
      <c r="B38" s="647" t="s">
        <v>3276</v>
      </c>
      <c r="C38" s="647" t="s">
        <v>1658</v>
      </c>
      <c r="D38" s="137">
        <v>0</v>
      </c>
      <c r="E38" s="137">
        <v>0</v>
      </c>
      <c r="F38" s="137">
        <v>0</v>
      </c>
      <c r="G38" s="137">
        <v>0</v>
      </c>
      <c r="H38" s="137">
        <v>0</v>
      </c>
      <c r="I38" s="137">
        <v>0</v>
      </c>
      <c r="J38" s="137">
        <v>0</v>
      </c>
      <c r="K38" s="137">
        <v>0</v>
      </c>
      <c r="L38" s="137">
        <v>0</v>
      </c>
      <c r="M38" s="137">
        <v>0</v>
      </c>
      <c r="N38" s="137">
        <v>0</v>
      </c>
      <c r="O38" s="137">
        <v>0</v>
      </c>
    </row>
    <row r="39" spans="1:15" x14ac:dyDescent="0.25">
      <c r="A39" s="647" t="s">
        <v>3263</v>
      </c>
      <c r="B39" s="647" t="s">
        <v>3277</v>
      </c>
      <c r="C39" s="647" t="s">
        <v>1658</v>
      </c>
      <c r="D39" s="137">
        <v>29121</v>
      </c>
      <c r="E39" s="137">
        <v>29131</v>
      </c>
      <c r="F39" s="137">
        <v>29139</v>
      </c>
      <c r="G39" s="137">
        <v>29147</v>
      </c>
      <c r="H39" s="137">
        <v>29172</v>
      </c>
      <c r="I39" s="137">
        <v>29172</v>
      </c>
      <c r="J39" s="137">
        <v>30232</v>
      </c>
      <c r="K39" s="137">
        <v>30232</v>
      </c>
      <c r="L39" s="137">
        <v>30240</v>
      </c>
      <c r="M39" s="137">
        <v>30253</v>
      </c>
      <c r="N39" s="137">
        <v>30253</v>
      </c>
      <c r="O39" s="137">
        <v>29987</v>
      </c>
    </row>
    <row r="40" spans="1:15" x14ac:dyDescent="0.25">
      <c r="A40" s="647" t="s">
        <v>3263</v>
      </c>
      <c r="B40" s="647" t="s">
        <v>3278</v>
      </c>
      <c r="C40" s="647" t="s">
        <v>1658</v>
      </c>
      <c r="D40" s="137">
        <v>70041</v>
      </c>
      <c r="E40" s="137">
        <v>70041</v>
      </c>
      <c r="F40" s="137">
        <v>70041</v>
      </c>
      <c r="G40" s="137">
        <v>70041</v>
      </c>
      <c r="H40" s="137">
        <v>70041</v>
      </c>
      <c r="I40" s="137">
        <v>70041</v>
      </c>
      <c r="J40" s="137">
        <v>70041</v>
      </c>
      <c r="K40" s="137">
        <v>70041</v>
      </c>
      <c r="L40" s="137">
        <v>70041</v>
      </c>
      <c r="M40" s="137">
        <v>70041</v>
      </c>
      <c r="N40" s="137">
        <v>70041</v>
      </c>
      <c r="O40" s="137">
        <v>70041</v>
      </c>
    </row>
    <row r="41" spans="1:15" x14ac:dyDescent="0.25">
      <c r="A41" s="647" t="s">
        <v>3263</v>
      </c>
      <c r="B41" s="647" t="s">
        <v>3279</v>
      </c>
      <c r="C41" s="647" t="s">
        <v>1658</v>
      </c>
      <c r="D41" s="137">
        <v>0</v>
      </c>
      <c r="E41" s="137">
        <v>0</v>
      </c>
      <c r="F41" s="137">
        <v>0</v>
      </c>
      <c r="G41" s="137">
        <v>0</v>
      </c>
      <c r="H41" s="137">
        <v>0</v>
      </c>
      <c r="I41" s="137">
        <v>0</v>
      </c>
      <c r="J41" s="137">
        <v>0</v>
      </c>
      <c r="K41" s="137">
        <v>0</v>
      </c>
      <c r="L41" s="137">
        <v>0</v>
      </c>
      <c r="M41" s="137">
        <v>0</v>
      </c>
      <c r="N41" s="137">
        <v>0</v>
      </c>
      <c r="O41" s="137">
        <v>0</v>
      </c>
    </row>
    <row r="42" spans="1:15" x14ac:dyDescent="0.25">
      <c r="A42" s="647" t="s">
        <v>3263</v>
      </c>
      <c r="B42" s="647" t="s">
        <v>3280</v>
      </c>
      <c r="C42" s="647" t="s">
        <v>1658</v>
      </c>
      <c r="D42" s="137">
        <v>27905</v>
      </c>
      <c r="E42" s="137">
        <v>27914</v>
      </c>
      <c r="F42" s="137">
        <v>27923</v>
      </c>
      <c r="G42" s="137">
        <v>27931</v>
      </c>
      <c r="H42" s="137">
        <v>27995</v>
      </c>
      <c r="I42" s="137">
        <v>27996</v>
      </c>
      <c r="J42" s="137">
        <v>28007</v>
      </c>
      <c r="K42" s="137">
        <v>28007</v>
      </c>
      <c r="L42" s="137">
        <v>28015</v>
      </c>
      <c r="M42" s="137">
        <v>28028</v>
      </c>
      <c r="N42" s="137">
        <v>28028</v>
      </c>
      <c r="O42" s="137">
        <v>28124</v>
      </c>
    </row>
    <row r="43" spans="1:15" x14ac:dyDescent="0.25">
      <c r="A43" s="647" t="s">
        <v>3263</v>
      </c>
      <c r="B43" s="647" t="s">
        <v>3281</v>
      </c>
      <c r="C43" s="647" t="s">
        <v>1658</v>
      </c>
      <c r="D43" s="137">
        <v>0</v>
      </c>
      <c r="E43" s="137">
        <v>0</v>
      </c>
      <c r="F43" s="137">
        <v>0</v>
      </c>
      <c r="G43" s="137">
        <v>0</v>
      </c>
      <c r="H43" s="137">
        <v>0</v>
      </c>
      <c r="I43" s="137">
        <v>0</v>
      </c>
      <c r="J43" s="137">
        <v>0</v>
      </c>
      <c r="K43" s="137">
        <v>0</v>
      </c>
      <c r="L43" s="137">
        <v>0</v>
      </c>
      <c r="M43" s="137">
        <v>0</v>
      </c>
      <c r="N43" s="137">
        <v>0</v>
      </c>
      <c r="O43" s="137">
        <v>0</v>
      </c>
    </row>
    <row r="44" spans="1:15" x14ac:dyDescent="0.25">
      <c r="A44" s="647" t="s">
        <v>3263</v>
      </c>
      <c r="B44" s="647" t="s">
        <v>3282</v>
      </c>
      <c r="C44" s="647" t="s">
        <v>1658</v>
      </c>
      <c r="D44" s="137">
        <v>0</v>
      </c>
      <c r="E44" s="137">
        <v>0</v>
      </c>
      <c r="F44" s="137">
        <v>0</v>
      </c>
      <c r="G44" s="137">
        <v>0</v>
      </c>
      <c r="H44" s="137">
        <v>0</v>
      </c>
      <c r="I44" s="137">
        <v>0</v>
      </c>
      <c r="J44" s="137">
        <v>0</v>
      </c>
      <c r="K44" s="137">
        <v>0</v>
      </c>
      <c r="L44" s="137">
        <v>0</v>
      </c>
      <c r="M44" s="137">
        <v>0</v>
      </c>
      <c r="N44" s="137">
        <v>0</v>
      </c>
      <c r="O44" s="137">
        <v>0</v>
      </c>
    </row>
    <row r="45" spans="1:15" x14ac:dyDescent="0.25">
      <c r="A45" s="647" t="s">
        <v>3263</v>
      </c>
      <c r="B45" s="647" t="s">
        <v>3283</v>
      </c>
      <c r="C45" s="647" t="s">
        <v>1658</v>
      </c>
      <c r="D45" s="137">
        <v>0</v>
      </c>
      <c r="E45" s="137">
        <v>0</v>
      </c>
      <c r="F45" s="137">
        <v>0</v>
      </c>
      <c r="G45" s="137">
        <v>0</v>
      </c>
      <c r="H45" s="137">
        <v>0</v>
      </c>
      <c r="I45" s="137">
        <v>0</v>
      </c>
      <c r="J45" s="137">
        <v>0</v>
      </c>
      <c r="K45" s="137">
        <v>0</v>
      </c>
      <c r="L45" s="137">
        <v>0</v>
      </c>
      <c r="M45" s="137">
        <v>0</v>
      </c>
      <c r="N45" s="137">
        <v>0</v>
      </c>
      <c r="O45" s="137">
        <v>0</v>
      </c>
    </row>
    <row r="46" spans="1:15" x14ac:dyDescent="0.25">
      <c r="A46" s="647" t="s">
        <v>3263</v>
      </c>
      <c r="B46" s="647" t="s">
        <v>3284</v>
      </c>
      <c r="C46" s="647" t="s">
        <v>1658</v>
      </c>
      <c r="D46" s="137">
        <v>0</v>
      </c>
      <c r="E46" s="137">
        <v>0</v>
      </c>
      <c r="F46" s="137">
        <v>0</v>
      </c>
      <c r="G46" s="137">
        <v>0</v>
      </c>
      <c r="H46" s="137">
        <v>0</v>
      </c>
      <c r="I46" s="137">
        <v>0</v>
      </c>
      <c r="J46" s="137">
        <v>0</v>
      </c>
      <c r="K46" s="137">
        <v>0</v>
      </c>
      <c r="L46" s="137">
        <v>0</v>
      </c>
      <c r="M46" s="137">
        <v>0</v>
      </c>
      <c r="N46" s="137">
        <v>0</v>
      </c>
      <c r="O46" s="137">
        <v>0</v>
      </c>
    </row>
    <row r="47" spans="1:15" x14ac:dyDescent="0.25">
      <c r="A47" s="647" t="s">
        <v>3263</v>
      </c>
      <c r="B47" s="647" t="s">
        <v>3285</v>
      </c>
      <c r="C47" s="647" t="s">
        <v>1658</v>
      </c>
      <c r="D47" s="137">
        <v>0</v>
      </c>
      <c r="E47" s="137">
        <v>0</v>
      </c>
      <c r="F47" s="137">
        <v>0</v>
      </c>
      <c r="G47" s="137">
        <v>0</v>
      </c>
      <c r="H47" s="137">
        <v>0</v>
      </c>
      <c r="I47" s="137">
        <v>0</v>
      </c>
      <c r="J47" s="137">
        <v>0</v>
      </c>
      <c r="K47" s="137">
        <v>0</v>
      </c>
      <c r="L47" s="137">
        <v>0</v>
      </c>
      <c r="M47" s="137">
        <v>0</v>
      </c>
      <c r="N47" s="137">
        <v>0</v>
      </c>
      <c r="O47" s="137">
        <v>0</v>
      </c>
    </row>
    <row r="48" spans="1:15" x14ac:dyDescent="0.25">
      <c r="A48" s="647" t="s">
        <v>3263</v>
      </c>
      <c r="B48" s="647" t="s">
        <v>3286</v>
      </c>
      <c r="C48" s="647" t="s">
        <v>1658</v>
      </c>
      <c r="D48" s="137">
        <v>609</v>
      </c>
      <c r="E48" s="137">
        <v>609</v>
      </c>
      <c r="F48" s="137">
        <v>609</v>
      </c>
      <c r="G48" s="137">
        <v>609</v>
      </c>
      <c r="H48" s="137">
        <v>609</v>
      </c>
      <c r="I48" s="137">
        <v>609</v>
      </c>
      <c r="J48" s="137">
        <v>609</v>
      </c>
      <c r="K48" s="137">
        <v>609</v>
      </c>
      <c r="L48" s="137">
        <v>609</v>
      </c>
      <c r="M48" s="137">
        <v>609</v>
      </c>
      <c r="N48" s="137">
        <v>609</v>
      </c>
      <c r="O48" s="137">
        <v>609</v>
      </c>
    </row>
    <row r="49" spans="1:15" x14ac:dyDescent="0.25">
      <c r="A49" s="647" t="s">
        <v>3263</v>
      </c>
      <c r="B49" s="647" t="s">
        <v>3287</v>
      </c>
      <c r="C49" s="647" t="s">
        <v>1658</v>
      </c>
      <c r="D49" s="137">
        <v>0</v>
      </c>
      <c r="E49" s="137">
        <v>0</v>
      </c>
      <c r="F49" s="137">
        <v>0</v>
      </c>
      <c r="G49" s="137">
        <v>0</v>
      </c>
      <c r="H49" s="137">
        <v>0</v>
      </c>
      <c r="I49" s="137">
        <v>0</v>
      </c>
      <c r="J49" s="137">
        <v>0</v>
      </c>
      <c r="K49" s="137">
        <v>0</v>
      </c>
      <c r="L49" s="137">
        <v>0</v>
      </c>
      <c r="M49" s="137">
        <v>0</v>
      </c>
      <c r="N49" s="137">
        <v>0</v>
      </c>
      <c r="O49" s="137">
        <v>0</v>
      </c>
    </row>
    <row r="50" spans="1:15" x14ac:dyDescent="0.25">
      <c r="A50" s="647" t="s">
        <v>3263</v>
      </c>
      <c r="B50" s="647" t="s">
        <v>3288</v>
      </c>
      <c r="C50" s="647" t="s">
        <v>1658</v>
      </c>
      <c r="D50" s="137">
        <v>404</v>
      </c>
      <c r="E50" s="137">
        <v>404</v>
      </c>
      <c r="F50" s="137">
        <v>404</v>
      </c>
      <c r="G50" s="137">
        <v>404</v>
      </c>
      <c r="H50" s="137">
        <v>404</v>
      </c>
      <c r="I50" s="137">
        <v>404</v>
      </c>
      <c r="J50" s="137">
        <v>404</v>
      </c>
      <c r="K50" s="137">
        <v>404</v>
      </c>
      <c r="L50" s="137">
        <v>404</v>
      </c>
      <c r="M50" s="137">
        <v>404</v>
      </c>
      <c r="N50" s="137">
        <v>404</v>
      </c>
      <c r="O50" s="137">
        <v>404</v>
      </c>
    </row>
    <row r="51" spans="1:15" x14ac:dyDescent="0.25">
      <c r="A51" s="647" t="s">
        <v>3263</v>
      </c>
      <c r="B51" s="647" t="s">
        <v>3289</v>
      </c>
      <c r="C51" s="647" t="s">
        <v>1658</v>
      </c>
      <c r="D51" s="137">
        <v>0</v>
      </c>
      <c r="E51" s="137">
        <v>0</v>
      </c>
      <c r="F51" s="137">
        <v>0</v>
      </c>
      <c r="G51" s="137">
        <v>0</v>
      </c>
      <c r="H51" s="137">
        <v>0</v>
      </c>
      <c r="I51" s="137">
        <v>0</v>
      </c>
      <c r="J51" s="137">
        <v>0</v>
      </c>
      <c r="K51" s="137">
        <v>0</v>
      </c>
      <c r="L51" s="137">
        <v>0</v>
      </c>
      <c r="M51" s="137">
        <v>0</v>
      </c>
      <c r="N51" s="137">
        <v>0</v>
      </c>
      <c r="O51" s="137">
        <v>0</v>
      </c>
    </row>
    <row r="52" spans="1:15" x14ac:dyDescent="0.25">
      <c r="A52" s="647" t="s">
        <v>3263</v>
      </c>
      <c r="B52" s="647" t="s">
        <v>3290</v>
      </c>
      <c r="C52" s="647" t="s">
        <v>1658</v>
      </c>
      <c r="D52" s="137">
        <v>404</v>
      </c>
      <c r="E52" s="137">
        <v>403</v>
      </c>
      <c r="F52" s="137">
        <v>429</v>
      </c>
      <c r="G52" s="137">
        <v>429</v>
      </c>
      <c r="H52" s="137">
        <v>429</v>
      </c>
      <c r="I52" s="137">
        <v>460</v>
      </c>
      <c r="J52" s="137">
        <v>460</v>
      </c>
      <c r="K52" s="137">
        <v>460</v>
      </c>
      <c r="L52" s="137">
        <v>460</v>
      </c>
      <c r="M52" s="137">
        <v>460</v>
      </c>
      <c r="N52" s="137">
        <v>460</v>
      </c>
      <c r="O52" s="137">
        <v>460</v>
      </c>
    </row>
    <row r="53" spans="1:15" x14ac:dyDescent="0.25">
      <c r="A53" s="647" t="s">
        <v>3263</v>
      </c>
      <c r="B53" s="647" t="s">
        <v>3291</v>
      </c>
      <c r="C53" s="647" t="s">
        <v>1658</v>
      </c>
      <c r="D53" s="137">
        <v>0</v>
      </c>
      <c r="E53" s="137">
        <v>0</v>
      </c>
      <c r="F53" s="137">
        <v>0</v>
      </c>
      <c r="G53" s="137">
        <v>0</v>
      </c>
      <c r="H53" s="137">
        <v>0</v>
      </c>
      <c r="I53" s="137">
        <v>0</v>
      </c>
      <c r="J53" s="137">
        <v>0</v>
      </c>
      <c r="K53" s="137">
        <v>0</v>
      </c>
      <c r="L53" s="137">
        <v>0</v>
      </c>
      <c r="M53" s="137">
        <v>0</v>
      </c>
      <c r="N53" s="137">
        <v>0</v>
      </c>
      <c r="O53" s="137">
        <v>0</v>
      </c>
    </row>
    <row r="54" spans="1:15" x14ac:dyDescent="0.25">
      <c r="A54" s="647" t="s">
        <v>3263</v>
      </c>
      <c r="B54" s="647" t="s">
        <v>3292</v>
      </c>
      <c r="C54" s="647" t="s">
        <v>1658</v>
      </c>
      <c r="D54" s="137">
        <v>1844</v>
      </c>
      <c r="E54" s="137">
        <v>1844</v>
      </c>
      <c r="F54" s="137">
        <v>1844</v>
      </c>
      <c r="G54" s="137">
        <v>1844</v>
      </c>
      <c r="H54" s="137">
        <v>1844</v>
      </c>
      <c r="I54" s="137">
        <v>1844</v>
      </c>
      <c r="J54" s="137">
        <v>1844</v>
      </c>
      <c r="K54" s="137">
        <v>1844</v>
      </c>
      <c r="L54" s="137">
        <v>1844</v>
      </c>
      <c r="M54" s="137">
        <v>1844</v>
      </c>
      <c r="N54" s="137">
        <v>1844</v>
      </c>
      <c r="O54" s="137">
        <v>1844</v>
      </c>
    </row>
    <row r="55" spans="1:15" x14ac:dyDescent="0.25">
      <c r="A55" s="647" t="s">
        <v>3263</v>
      </c>
      <c r="B55" s="647" t="s">
        <v>3293</v>
      </c>
      <c r="C55" s="647" t="s">
        <v>1658</v>
      </c>
      <c r="D55" s="137">
        <v>0</v>
      </c>
      <c r="E55" s="137">
        <v>0</v>
      </c>
      <c r="F55" s="137">
        <v>0</v>
      </c>
      <c r="G55" s="137">
        <v>0</v>
      </c>
      <c r="H55" s="137">
        <v>0</v>
      </c>
      <c r="I55" s="137">
        <v>0</v>
      </c>
      <c r="J55" s="137">
        <v>0</v>
      </c>
      <c r="K55" s="137">
        <v>0</v>
      </c>
      <c r="L55" s="137">
        <v>0</v>
      </c>
      <c r="M55" s="137">
        <v>0</v>
      </c>
      <c r="N55" s="137">
        <v>0</v>
      </c>
      <c r="O55" s="137">
        <v>0</v>
      </c>
    </row>
    <row r="56" spans="1:15" x14ac:dyDescent="0.25">
      <c r="A56" s="647" t="s">
        <v>3263</v>
      </c>
      <c r="B56" s="647" t="s">
        <v>3294</v>
      </c>
      <c r="C56" s="647" t="s">
        <v>1658</v>
      </c>
      <c r="D56" s="137">
        <v>0</v>
      </c>
      <c r="E56" s="137">
        <v>0</v>
      </c>
      <c r="F56" s="137">
        <v>0</v>
      </c>
      <c r="G56" s="137">
        <v>0</v>
      </c>
      <c r="H56" s="137">
        <v>0</v>
      </c>
      <c r="I56" s="137">
        <v>0</v>
      </c>
      <c r="J56" s="137">
        <v>0</v>
      </c>
      <c r="K56" s="137">
        <v>0</v>
      </c>
      <c r="L56" s="137">
        <v>0</v>
      </c>
      <c r="M56" s="137">
        <v>0</v>
      </c>
      <c r="N56" s="137">
        <v>0</v>
      </c>
      <c r="O56" s="137">
        <v>0</v>
      </c>
    </row>
    <row r="57" spans="1:15" x14ac:dyDescent="0.25">
      <c r="A57" s="647" t="s">
        <v>3295</v>
      </c>
      <c r="B57" s="647" t="s">
        <v>3296</v>
      </c>
      <c r="C57" s="647" t="s">
        <v>1658</v>
      </c>
      <c r="D57" s="137">
        <v>0</v>
      </c>
      <c r="E57" s="137">
        <v>0</v>
      </c>
      <c r="F57" s="137">
        <v>0</v>
      </c>
      <c r="G57" s="137">
        <v>0</v>
      </c>
      <c r="H57" s="137">
        <v>0</v>
      </c>
      <c r="I57" s="137">
        <v>0</v>
      </c>
      <c r="J57" s="137">
        <v>0</v>
      </c>
      <c r="K57" s="137">
        <v>0</v>
      </c>
      <c r="L57" s="137">
        <v>0</v>
      </c>
      <c r="M57" s="137">
        <v>0</v>
      </c>
      <c r="N57" s="137">
        <v>0</v>
      </c>
      <c r="O57" s="137">
        <v>0</v>
      </c>
    </row>
    <row r="58" spans="1:15" x14ac:dyDescent="0.25">
      <c r="A58" s="647" t="s">
        <v>3295</v>
      </c>
      <c r="B58" s="647" t="s">
        <v>3297</v>
      </c>
      <c r="C58" s="647" t="s">
        <v>1658</v>
      </c>
      <c r="D58" s="137">
        <v>90522</v>
      </c>
      <c r="E58" s="137">
        <v>90522</v>
      </c>
      <c r="F58" s="137">
        <v>90524</v>
      </c>
      <c r="G58" s="137">
        <v>90525</v>
      </c>
      <c r="H58" s="137">
        <v>90585</v>
      </c>
      <c r="I58" s="137">
        <v>90610</v>
      </c>
      <c r="J58" s="137">
        <v>90615</v>
      </c>
      <c r="K58" s="137">
        <v>90615</v>
      </c>
      <c r="L58" s="137">
        <v>90654</v>
      </c>
      <c r="M58" s="137">
        <v>90675</v>
      </c>
      <c r="N58" s="137">
        <v>90693</v>
      </c>
      <c r="O58" s="137">
        <v>90423</v>
      </c>
    </row>
    <row r="59" spans="1:15" x14ac:dyDescent="0.25">
      <c r="A59" s="647" t="s">
        <v>3295</v>
      </c>
      <c r="B59" s="647" t="s">
        <v>3298</v>
      </c>
      <c r="C59" s="647" t="s">
        <v>1658</v>
      </c>
      <c r="D59" s="137">
        <v>6036</v>
      </c>
      <c r="E59" s="137">
        <v>6036</v>
      </c>
      <c r="F59" s="137">
        <v>6036</v>
      </c>
      <c r="G59" s="137">
        <v>6036</v>
      </c>
      <c r="H59" s="137">
        <v>6036</v>
      </c>
      <c r="I59" s="137">
        <v>6036</v>
      </c>
      <c r="J59" s="137">
        <v>6036</v>
      </c>
      <c r="K59" s="137">
        <v>6036</v>
      </c>
      <c r="L59" s="137">
        <v>6036</v>
      </c>
      <c r="M59" s="137">
        <v>6036</v>
      </c>
      <c r="N59" s="137">
        <v>6036</v>
      </c>
      <c r="O59" s="137">
        <v>6036</v>
      </c>
    </row>
    <row r="60" spans="1:15" x14ac:dyDescent="0.25">
      <c r="A60" s="647" t="s">
        <v>3295</v>
      </c>
      <c r="B60" s="647" t="s">
        <v>3299</v>
      </c>
      <c r="C60" s="647" t="s">
        <v>1658</v>
      </c>
      <c r="D60" s="137">
        <v>0</v>
      </c>
      <c r="E60" s="137">
        <v>0</v>
      </c>
      <c r="F60" s="137">
        <v>0</v>
      </c>
      <c r="G60" s="137">
        <v>0</v>
      </c>
      <c r="H60" s="137">
        <v>0</v>
      </c>
      <c r="I60" s="137">
        <v>0</v>
      </c>
      <c r="J60" s="137">
        <v>0</v>
      </c>
      <c r="K60" s="137">
        <v>0</v>
      </c>
      <c r="L60" s="137">
        <v>0</v>
      </c>
      <c r="M60" s="137">
        <v>0</v>
      </c>
      <c r="N60" s="137">
        <v>0</v>
      </c>
      <c r="O60" s="137">
        <v>0</v>
      </c>
    </row>
    <row r="61" spans="1:15" x14ac:dyDescent="0.25">
      <c r="A61" s="647" t="s">
        <v>3295</v>
      </c>
      <c r="B61" s="647" t="s">
        <v>3300</v>
      </c>
      <c r="C61" s="647" t="s">
        <v>1658</v>
      </c>
      <c r="D61" s="137">
        <v>89143</v>
      </c>
      <c r="E61" s="137">
        <v>89143</v>
      </c>
      <c r="F61" s="137">
        <v>89237</v>
      </c>
      <c r="G61" s="137">
        <v>89303</v>
      </c>
      <c r="H61" s="137">
        <v>89551</v>
      </c>
      <c r="I61" s="137">
        <v>90497</v>
      </c>
      <c r="J61" s="137">
        <v>91247</v>
      </c>
      <c r="K61" s="137">
        <v>91247</v>
      </c>
      <c r="L61" s="137">
        <v>91258</v>
      </c>
      <c r="M61" s="137">
        <v>91280</v>
      </c>
      <c r="N61" s="137">
        <v>91298</v>
      </c>
      <c r="O61" s="137">
        <v>89631</v>
      </c>
    </row>
    <row r="62" spans="1:15" x14ac:dyDescent="0.25">
      <c r="A62" s="647" t="s">
        <v>3295</v>
      </c>
      <c r="B62" s="647" t="s">
        <v>3301</v>
      </c>
      <c r="C62" s="647" t="s">
        <v>1658</v>
      </c>
      <c r="D62" s="137">
        <v>0</v>
      </c>
      <c r="E62" s="137">
        <v>0</v>
      </c>
      <c r="F62" s="137">
        <v>0</v>
      </c>
      <c r="G62" s="137">
        <v>0</v>
      </c>
      <c r="H62" s="137">
        <v>0</v>
      </c>
      <c r="I62" s="137">
        <v>0</v>
      </c>
      <c r="J62" s="137">
        <v>0</v>
      </c>
      <c r="K62" s="137">
        <v>0</v>
      </c>
      <c r="L62" s="137">
        <v>0</v>
      </c>
      <c r="M62" s="137">
        <v>0</v>
      </c>
      <c r="N62" s="137">
        <v>0</v>
      </c>
      <c r="O62" s="137">
        <v>0</v>
      </c>
    </row>
    <row r="63" spans="1:15" x14ac:dyDescent="0.25">
      <c r="A63" s="647" t="s">
        <v>3295</v>
      </c>
      <c r="B63" s="647" t="s">
        <v>3302</v>
      </c>
      <c r="C63" s="647" t="s">
        <v>1658</v>
      </c>
      <c r="D63" s="137">
        <v>146786</v>
      </c>
      <c r="E63" s="137">
        <v>146816</v>
      </c>
      <c r="F63" s="137">
        <v>146853</v>
      </c>
      <c r="G63" s="137">
        <v>146886</v>
      </c>
      <c r="H63" s="137">
        <v>146925</v>
      </c>
      <c r="I63" s="137">
        <v>146956</v>
      </c>
      <c r="J63" s="137">
        <v>146766</v>
      </c>
      <c r="K63" s="137">
        <v>146854</v>
      </c>
      <c r="L63" s="137">
        <v>147011</v>
      </c>
      <c r="M63" s="137">
        <v>147179</v>
      </c>
      <c r="N63" s="137">
        <v>147179</v>
      </c>
      <c r="O63" s="137">
        <v>147108</v>
      </c>
    </row>
    <row r="64" spans="1:15" x14ac:dyDescent="0.25">
      <c r="A64" s="647" t="s">
        <v>3295</v>
      </c>
      <c r="B64" s="647" t="s">
        <v>3303</v>
      </c>
      <c r="C64" s="647" t="s">
        <v>1658</v>
      </c>
      <c r="D64" s="137">
        <v>15172</v>
      </c>
      <c r="E64" s="137">
        <v>15172</v>
      </c>
      <c r="F64" s="137">
        <v>15172</v>
      </c>
      <c r="G64" s="137">
        <v>15172</v>
      </c>
      <c r="H64" s="137">
        <v>15172</v>
      </c>
      <c r="I64" s="137">
        <v>15172</v>
      </c>
      <c r="J64" s="137">
        <v>15172</v>
      </c>
      <c r="K64" s="137">
        <v>15172</v>
      </c>
      <c r="L64" s="137">
        <v>15172</v>
      </c>
      <c r="M64" s="137">
        <v>15172</v>
      </c>
      <c r="N64" s="137">
        <v>15172</v>
      </c>
      <c r="O64" s="137">
        <v>15172</v>
      </c>
    </row>
    <row r="65" spans="1:15" x14ac:dyDescent="0.25">
      <c r="A65" s="647" t="s">
        <v>3295</v>
      </c>
      <c r="B65" s="647" t="s">
        <v>3304</v>
      </c>
      <c r="C65" s="647" t="s">
        <v>1658</v>
      </c>
      <c r="D65" s="137">
        <v>0</v>
      </c>
      <c r="E65" s="137">
        <v>0</v>
      </c>
      <c r="F65" s="137">
        <v>0</v>
      </c>
      <c r="G65" s="137">
        <v>0</v>
      </c>
      <c r="H65" s="137">
        <v>0</v>
      </c>
      <c r="I65" s="137">
        <v>0</v>
      </c>
      <c r="J65" s="137">
        <v>0</v>
      </c>
      <c r="K65" s="137">
        <v>0</v>
      </c>
      <c r="L65" s="137">
        <v>0</v>
      </c>
      <c r="M65" s="137">
        <v>0</v>
      </c>
      <c r="N65" s="137">
        <v>0</v>
      </c>
      <c r="O65" s="137">
        <v>0</v>
      </c>
    </row>
    <row r="66" spans="1:15" x14ac:dyDescent="0.25">
      <c r="A66" s="647" t="s">
        <v>3295</v>
      </c>
      <c r="B66" s="647" t="s">
        <v>3305</v>
      </c>
      <c r="C66" s="647" t="s">
        <v>1658</v>
      </c>
      <c r="D66" s="137">
        <v>129475</v>
      </c>
      <c r="E66" s="137">
        <v>129501</v>
      </c>
      <c r="F66" s="137">
        <v>129542</v>
      </c>
      <c r="G66" s="137">
        <v>129579</v>
      </c>
      <c r="H66" s="137">
        <v>129618</v>
      </c>
      <c r="I66" s="137">
        <v>129653</v>
      </c>
      <c r="J66" s="137">
        <v>129431</v>
      </c>
      <c r="K66" s="137">
        <v>129520</v>
      </c>
      <c r="L66" s="137">
        <v>129642</v>
      </c>
      <c r="M66" s="137">
        <v>129810</v>
      </c>
      <c r="N66" s="137">
        <v>129810</v>
      </c>
      <c r="O66" s="137">
        <v>129733</v>
      </c>
    </row>
    <row r="67" spans="1:15" x14ac:dyDescent="0.25">
      <c r="A67" s="647" t="s">
        <v>3295</v>
      </c>
      <c r="B67" s="647" t="s">
        <v>3306</v>
      </c>
      <c r="C67" s="647" t="s">
        <v>1658</v>
      </c>
      <c r="D67" s="137">
        <v>0</v>
      </c>
      <c r="E67" s="137">
        <v>0</v>
      </c>
      <c r="F67" s="137">
        <v>0</v>
      </c>
      <c r="G67" s="137">
        <v>0</v>
      </c>
      <c r="H67" s="137">
        <v>0</v>
      </c>
      <c r="I67" s="137">
        <v>0</v>
      </c>
      <c r="J67" s="137">
        <v>0</v>
      </c>
      <c r="K67" s="137">
        <v>0</v>
      </c>
      <c r="L67" s="137">
        <v>0</v>
      </c>
      <c r="M67" s="137">
        <v>0</v>
      </c>
      <c r="N67" s="137">
        <v>0</v>
      </c>
      <c r="O67" s="137">
        <v>0</v>
      </c>
    </row>
    <row r="68" spans="1:15" x14ac:dyDescent="0.25">
      <c r="A68" s="647" t="s">
        <v>3295</v>
      </c>
      <c r="B68" s="647" t="s">
        <v>3307</v>
      </c>
      <c r="C68" s="647" t="s">
        <v>1658</v>
      </c>
      <c r="D68" s="137">
        <v>0</v>
      </c>
      <c r="E68" s="137">
        <v>0</v>
      </c>
      <c r="F68" s="137">
        <v>0</v>
      </c>
      <c r="G68" s="137">
        <v>0</v>
      </c>
      <c r="H68" s="137">
        <v>0</v>
      </c>
      <c r="I68" s="137">
        <v>0</v>
      </c>
      <c r="J68" s="137">
        <v>0</v>
      </c>
      <c r="K68" s="137">
        <v>0</v>
      </c>
      <c r="L68" s="137">
        <v>0</v>
      </c>
      <c r="M68" s="137">
        <v>0</v>
      </c>
      <c r="N68" s="137">
        <v>0</v>
      </c>
      <c r="O68" s="137">
        <v>0</v>
      </c>
    </row>
    <row r="69" spans="1:15" x14ac:dyDescent="0.25">
      <c r="A69" s="647" t="s">
        <v>3295</v>
      </c>
      <c r="B69" s="647" t="s">
        <v>3308</v>
      </c>
      <c r="C69" s="647" t="s">
        <v>1658</v>
      </c>
      <c r="D69" s="137">
        <v>0</v>
      </c>
      <c r="E69" s="137">
        <v>0</v>
      </c>
      <c r="F69" s="137">
        <v>0</v>
      </c>
      <c r="G69" s="137">
        <v>0</v>
      </c>
      <c r="H69" s="137">
        <v>0</v>
      </c>
      <c r="I69" s="137">
        <v>0</v>
      </c>
      <c r="J69" s="137">
        <v>0</v>
      </c>
      <c r="K69" s="137">
        <v>0</v>
      </c>
      <c r="L69" s="137">
        <v>0</v>
      </c>
      <c r="M69" s="137">
        <v>0</v>
      </c>
      <c r="N69" s="137">
        <v>0</v>
      </c>
      <c r="O69" s="137">
        <v>0</v>
      </c>
    </row>
    <row r="70" spans="1:15" x14ac:dyDescent="0.25">
      <c r="A70" s="647" t="s">
        <v>3295</v>
      </c>
      <c r="B70" s="647" t="s">
        <v>3309</v>
      </c>
      <c r="C70" s="647" t="s">
        <v>1658</v>
      </c>
      <c r="D70" s="137">
        <v>43076</v>
      </c>
      <c r="E70" s="137">
        <v>43076</v>
      </c>
      <c r="F70" s="137">
        <v>43076</v>
      </c>
      <c r="G70" s="137">
        <v>43076</v>
      </c>
      <c r="H70" s="137">
        <v>43076</v>
      </c>
      <c r="I70" s="137">
        <v>43076</v>
      </c>
      <c r="J70" s="137">
        <v>42010</v>
      </c>
      <c r="K70" s="137">
        <v>42010</v>
      </c>
      <c r="L70" s="137">
        <v>42010</v>
      </c>
      <c r="M70" s="137">
        <v>42010</v>
      </c>
      <c r="N70" s="137">
        <v>42010</v>
      </c>
      <c r="O70" s="137">
        <v>42294</v>
      </c>
    </row>
    <row r="71" spans="1:15" x14ac:dyDescent="0.25">
      <c r="A71" s="647" t="s">
        <v>3295</v>
      </c>
      <c r="B71" s="647" t="s">
        <v>3310</v>
      </c>
      <c r="C71" s="647" t="s">
        <v>1658</v>
      </c>
      <c r="D71" s="137">
        <v>0</v>
      </c>
      <c r="E71" s="137">
        <v>0</v>
      </c>
      <c r="F71" s="137">
        <v>0</v>
      </c>
      <c r="G71" s="137">
        <v>0</v>
      </c>
      <c r="H71" s="137">
        <v>0</v>
      </c>
      <c r="I71" s="137">
        <v>0</v>
      </c>
      <c r="J71" s="137">
        <v>0</v>
      </c>
      <c r="K71" s="137">
        <v>0</v>
      </c>
      <c r="L71" s="137">
        <v>0</v>
      </c>
      <c r="M71" s="137">
        <v>0</v>
      </c>
      <c r="N71" s="137">
        <v>0</v>
      </c>
      <c r="O71" s="137">
        <v>0</v>
      </c>
    </row>
    <row r="72" spans="1:15" x14ac:dyDescent="0.25">
      <c r="A72" s="647" t="s">
        <v>3295</v>
      </c>
      <c r="B72" s="647" t="s">
        <v>3311</v>
      </c>
      <c r="C72" s="647" t="s">
        <v>1658</v>
      </c>
      <c r="D72" s="137">
        <v>44686</v>
      </c>
      <c r="E72" s="137">
        <v>44686</v>
      </c>
      <c r="F72" s="137">
        <v>44686</v>
      </c>
      <c r="G72" s="137">
        <v>44686</v>
      </c>
      <c r="H72" s="137">
        <v>44686</v>
      </c>
      <c r="I72" s="137">
        <v>44686</v>
      </c>
      <c r="J72" s="137">
        <v>44686</v>
      </c>
      <c r="K72" s="137">
        <v>44686</v>
      </c>
      <c r="L72" s="137">
        <v>44686</v>
      </c>
      <c r="M72" s="137">
        <v>44686</v>
      </c>
      <c r="N72" s="137">
        <v>44686</v>
      </c>
      <c r="O72" s="137">
        <v>44686</v>
      </c>
    </row>
    <row r="73" spans="1:15" x14ac:dyDescent="0.25">
      <c r="A73" s="647" t="s">
        <v>3295</v>
      </c>
      <c r="B73" s="647" t="s">
        <v>3312</v>
      </c>
      <c r="C73" s="647" t="s">
        <v>1658</v>
      </c>
      <c r="D73" s="137">
        <v>0</v>
      </c>
      <c r="E73" s="137">
        <v>0</v>
      </c>
      <c r="F73" s="137">
        <v>0</v>
      </c>
      <c r="G73" s="137">
        <v>0</v>
      </c>
      <c r="H73" s="137">
        <v>0</v>
      </c>
      <c r="I73" s="137">
        <v>0</v>
      </c>
      <c r="J73" s="137">
        <v>0</v>
      </c>
      <c r="K73" s="137">
        <v>0</v>
      </c>
      <c r="L73" s="137">
        <v>0</v>
      </c>
      <c r="M73" s="137">
        <v>0</v>
      </c>
      <c r="N73" s="137">
        <v>0</v>
      </c>
      <c r="O73" s="137">
        <v>0</v>
      </c>
    </row>
    <row r="74" spans="1:15" x14ac:dyDescent="0.25">
      <c r="A74" s="647" t="s">
        <v>3295</v>
      </c>
      <c r="B74" s="647" t="s">
        <v>3313</v>
      </c>
      <c r="C74" s="647" t="s">
        <v>1658</v>
      </c>
      <c r="D74" s="137">
        <v>18139</v>
      </c>
      <c r="E74" s="137">
        <v>18139</v>
      </c>
      <c r="F74" s="137">
        <v>18139</v>
      </c>
      <c r="G74" s="137">
        <v>18139</v>
      </c>
      <c r="H74" s="137">
        <v>18139</v>
      </c>
      <c r="I74" s="137">
        <v>18139</v>
      </c>
      <c r="J74" s="137">
        <v>18139</v>
      </c>
      <c r="K74" s="137">
        <v>18139</v>
      </c>
      <c r="L74" s="137">
        <v>18139</v>
      </c>
      <c r="M74" s="137">
        <v>18139</v>
      </c>
      <c r="N74" s="137">
        <v>18139</v>
      </c>
      <c r="O74" s="137">
        <v>18139</v>
      </c>
    </row>
    <row r="75" spans="1:15" x14ac:dyDescent="0.25">
      <c r="A75" s="647" t="s">
        <v>3295</v>
      </c>
      <c r="B75" s="647" t="s">
        <v>3314</v>
      </c>
      <c r="C75" s="647" t="s">
        <v>1658</v>
      </c>
      <c r="D75" s="137">
        <v>0</v>
      </c>
      <c r="E75" s="137">
        <v>0</v>
      </c>
      <c r="F75" s="137">
        <v>0</v>
      </c>
      <c r="G75" s="137">
        <v>0</v>
      </c>
      <c r="H75" s="137">
        <v>0</v>
      </c>
      <c r="I75" s="137">
        <v>0</v>
      </c>
      <c r="J75" s="137">
        <v>0</v>
      </c>
      <c r="K75" s="137">
        <v>0</v>
      </c>
      <c r="L75" s="137">
        <v>0</v>
      </c>
      <c r="M75" s="137">
        <v>0</v>
      </c>
      <c r="N75" s="137">
        <v>0</v>
      </c>
      <c r="O75" s="137">
        <v>0</v>
      </c>
    </row>
    <row r="76" spans="1:15" x14ac:dyDescent="0.25">
      <c r="A76" s="647" t="s">
        <v>3295</v>
      </c>
      <c r="B76" s="647" t="s">
        <v>3315</v>
      </c>
      <c r="C76" s="647" t="s">
        <v>1658</v>
      </c>
      <c r="D76" s="137">
        <v>882</v>
      </c>
      <c r="E76" s="137">
        <v>882</v>
      </c>
      <c r="F76" s="137">
        <v>882</v>
      </c>
      <c r="G76" s="137">
        <v>882</v>
      </c>
      <c r="H76" s="137">
        <v>882</v>
      </c>
      <c r="I76" s="137">
        <v>882</v>
      </c>
      <c r="J76" s="137">
        <v>882</v>
      </c>
      <c r="K76" s="137">
        <v>1294</v>
      </c>
      <c r="L76" s="137">
        <v>1295</v>
      </c>
      <c r="M76" s="137">
        <v>1305</v>
      </c>
      <c r="N76" s="137">
        <v>1305</v>
      </c>
      <c r="O76" s="137">
        <v>1305</v>
      </c>
    </row>
    <row r="77" spans="1:15" x14ac:dyDescent="0.25">
      <c r="A77" s="647" t="s">
        <v>3295</v>
      </c>
      <c r="B77" s="647" t="s">
        <v>3316</v>
      </c>
      <c r="C77" s="647" t="s">
        <v>1658</v>
      </c>
      <c r="D77" s="137">
        <v>85493</v>
      </c>
      <c r="E77" s="137">
        <v>85493</v>
      </c>
      <c r="F77" s="137">
        <v>85493</v>
      </c>
      <c r="G77" s="137">
        <v>85493</v>
      </c>
      <c r="H77" s="137">
        <v>85493</v>
      </c>
      <c r="I77" s="137">
        <v>85493</v>
      </c>
      <c r="J77" s="137">
        <v>85493</v>
      </c>
      <c r="K77" s="137">
        <v>85188</v>
      </c>
      <c r="L77" s="137">
        <v>85188</v>
      </c>
      <c r="M77" s="137">
        <v>85188</v>
      </c>
      <c r="N77" s="137">
        <v>85188</v>
      </c>
      <c r="O77" s="137">
        <v>85188</v>
      </c>
    </row>
    <row r="78" spans="1:15" x14ac:dyDescent="0.25">
      <c r="A78" s="647" t="s">
        <v>3295</v>
      </c>
      <c r="B78" s="647" t="s">
        <v>3317</v>
      </c>
      <c r="C78" s="647" t="s">
        <v>1658</v>
      </c>
      <c r="D78" s="137">
        <v>0</v>
      </c>
      <c r="E78" s="137">
        <v>0</v>
      </c>
      <c r="F78" s="137">
        <v>0</v>
      </c>
      <c r="G78" s="137">
        <v>0</v>
      </c>
      <c r="H78" s="137">
        <v>0</v>
      </c>
      <c r="I78" s="137">
        <v>0</v>
      </c>
      <c r="J78" s="137">
        <v>0</v>
      </c>
      <c r="K78" s="137">
        <v>0</v>
      </c>
      <c r="L78" s="137">
        <v>0</v>
      </c>
      <c r="M78" s="137">
        <v>0</v>
      </c>
      <c r="N78" s="137">
        <v>0</v>
      </c>
      <c r="O78" s="137">
        <v>0</v>
      </c>
    </row>
    <row r="79" spans="1:15" x14ac:dyDescent="0.25">
      <c r="A79" s="647" t="s">
        <v>3295</v>
      </c>
      <c r="B79" s="647" t="s">
        <v>3318</v>
      </c>
      <c r="C79" s="647" t="s">
        <v>1658</v>
      </c>
      <c r="D79" s="137">
        <v>0</v>
      </c>
      <c r="E79" s="137">
        <v>0</v>
      </c>
      <c r="F79" s="137">
        <v>0</v>
      </c>
      <c r="G79" s="137">
        <v>0</v>
      </c>
      <c r="H79" s="137">
        <v>0</v>
      </c>
      <c r="I79" s="137">
        <v>0</v>
      </c>
      <c r="J79" s="137">
        <v>0</v>
      </c>
      <c r="K79" s="137">
        <v>0</v>
      </c>
      <c r="L79" s="137">
        <v>0</v>
      </c>
      <c r="M79" s="137">
        <v>0</v>
      </c>
      <c r="N79" s="137">
        <v>0</v>
      </c>
      <c r="O79" s="137">
        <v>0</v>
      </c>
    </row>
    <row r="80" spans="1:15" x14ac:dyDescent="0.25">
      <c r="A80" s="647" t="s">
        <v>3295</v>
      </c>
      <c r="B80" s="647" t="s">
        <v>3319</v>
      </c>
      <c r="C80" s="647" t="s">
        <v>1658</v>
      </c>
      <c r="D80" s="137">
        <v>4040</v>
      </c>
      <c r="E80" s="137">
        <v>4040</v>
      </c>
      <c r="F80" s="137">
        <v>4040</v>
      </c>
      <c r="G80" s="137">
        <v>4040</v>
      </c>
      <c r="H80" s="137">
        <v>4280</v>
      </c>
      <c r="I80" s="137">
        <v>4270</v>
      </c>
      <c r="J80" s="137">
        <v>4270</v>
      </c>
      <c r="K80" s="137">
        <v>4270</v>
      </c>
      <c r="L80" s="137">
        <v>4270</v>
      </c>
      <c r="M80" s="137">
        <v>4270</v>
      </c>
      <c r="N80" s="137">
        <v>4270</v>
      </c>
      <c r="O80" s="137">
        <v>4270</v>
      </c>
    </row>
    <row r="81" spans="1:15" x14ac:dyDescent="0.25">
      <c r="A81" s="647" t="s">
        <v>3295</v>
      </c>
      <c r="B81" s="647" t="s">
        <v>3320</v>
      </c>
      <c r="C81" s="647" t="s">
        <v>1658</v>
      </c>
      <c r="D81" s="137">
        <v>22270</v>
      </c>
      <c r="E81" s="137">
        <v>22270</v>
      </c>
      <c r="F81" s="137">
        <v>22342</v>
      </c>
      <c r="G81" s="137">
        <v>22342</v>
      </c>
      <c r="H81" s="137">
        <v>22342</v>
      </c>
      <c r="I81" s="137">
        <v>22342</v>
      </c>
      <c r="J81" s="137">
        <v>22342</v>
      </c>
      <c r="K81" s="137">
        <v>22428</v>
      </c>
      <c r="L81" s="137">
        <v>22428</v>
      </c>
      <c r="M81" s="137">
        <v>22428</v>
      </c>
      <c r="N81" s="137">
        <v>22428</v>
      </c>
      <c r="O81" s="137">
        <v>22428</v>
      </c>
    </row>
    <row r="82" spans="1:15" x14ac:dyDescent="0.25">
      <c r="A82" s="647" t="s">
        <v>3295</v>
      </c>
      <c r="B82" s="647" t="s">
        <v>3321</v>
      </c>
      <c r="C82" s="647" t="s">
        <v>1658</v>
      </c>
      <c r="D82" s="137">
        <v>0</v>
      </c>
      <c r="E82" s="137">
        <v>0</v>
      </c>
      <c r="F82" s="137">
        <v>0</v>
      </c>
      <c r="G82" s="137">
        <v>0</v>
      </c>
      <c r="H82" s="137">
        <v>0</v>
      </c>
      <c r="I82" s="137">
        <v>0</v>
      </c>
      <c r="J82" s="137">
        <v>0</v>
      </c>
      <c r="K82" s="137">
        <v>0</v>
      </c>
      <c r="L82" s="137">
        <v>0</v>
      </c>
      <c r="M82" s="137">
        <v>0</v>
      </c>
      <c r="N82" s="137">
        <v>0</v>
      </c>
      <c r="O82" s="137">
        <v>0</v>
      </c>
    </row>
    <row r="83" spans="1:15" x14ac:dyDescent="0.25">
      <c r="A83" s="647" t="s">
        <v>3295</v>
      </c>
      <c r="B83" s="647" t="s">
        <v>3322</v>
      </c>
      <c r="C83" s="647" t="s">
        <v>1658</v>
      </c>
      <c r="D83" s="137">
        <v>0</v>
      </c>
      <c r="E83" s="137">
        <v>0</v>
      </c>
      <c r="F83" s="137">
        <v>0</v>
      </c>
      <c r="G83" s="137">
        <v>0</v>
      </c>
      <c r="H83" s="137">
        <v>0</v>
      </c>
      <c r="I83" s="137">
        <v>0</v>
      </c>
      <c r="J83" s="137">
        <v>0</v>
      </c>
      <c r="K83" s="137">
        <v>0</v>
      </c>
      <c r="L83" s="137">
        <v>0</v>
      </c>
      <c r="M83" s="137">
        <v>0</v>
      </c>
      <c r="N83" s="137">
        <v>0</v>
      </c>
      <c r="O83" s="137">
        <v>0</v>
      </c>
    </row>
    <row r="84" spans="1:15" x14ac:dyDescent="0.25">
      <c r="A84" s="647" t="s">
        <v>3295</v>
      </c>
      <c r="B84" s="647" t="s">
        <v>3323</v>
      </c>
      <c r="C84" s="647" t="s">
        <v>1658</v>
      </c>
      <c r="D84" s="137">
        <v>0</v>
      </c>
      <c r="E84" s="137">
        <v>0</v>
      </c>
      <c r="F84" s="137">
        <v>0</v>
      </c>
      <c r="G84" s="137">
        <v>0</v>
      </c>
      <c r="H84" s="137">
        <v>0</v>
      </c>
      <c r="I84" s="137">
        <v>0</v>
      </c>
      <c r="J84" s="137">
        <v>0</v>
      </c>
      <c r="K84" s="137">
        <v>0</v>
      </c>
      <c r="L84" s="137">
        <v>0</v>
      </c>
      <c r="M84" s="137">
        <v>0</v>
      </c>
      <c r="N84" s="137">
        <v>0</v>
      </c>
      <c r="O84" s="137">
        <v>400</v>
      </c>
    </row>
    <row r="85" spans="1:15" x14ac:dyDescent="0.25">
      <c r="A85" s="647" t="s">
        <v>3295</v>
      </c>
      <c r="B85" s="647" t="s">
        <v>3324</v>
      </c>
      <c r="C85" s="647" t="s">
        <v>1658</v>
      </c>
      <c r="D85" s="137">
        <v>15704</v>
      </c>
      <c r="E85" s="137">
        <v>15704</v>
      </c>
      <c r="F85" s="137">
        <v>15704</v>
      </c>
      <c r="G85" s="137">
        <v>15704</v>
      </c>
      <c r="H85" s="137">
        <v>15704</v>
      </c>
      <c r="I85" s="137">
        <v>15704</v>
      </c>
      <c r="J85" s="137">
        <v>15704</v>
      </c>
      <c r="K85" s="137">
        <v>15704</v>
      </c>
      <c r="L85" s="137">
        <v>15704</v>
      </c>
      <c r="M85" s="137">
        <v>15704</v>
      </c>
      <c r="N85" s="137">
        <v>15704</v>
      </c>
      <c r="O85" s="137">
        <v>15704</v>
      </c>
    </row>
    <row r="86" spans="1:15" x14ac:dyDescent="0.25">
      <c r="A86" s="647" t="s">
        <v>3295</v>
      </c>
      <c r="B86" s="647" t="s">
        <v>3325</v>
      </c>
      <c r="C86" s="647" t="s">
        <v>1658</v>
      </c>
      <c r="D86" s="137">
        <v>0</v>
      </c>
      <c r="E86" s="137">
        <v>0</v>
      </c>
      <c r="F86" s="137">
        <v>0</v>
      </c>
      <c r="G86" s="137">
        <v>0</v>
      </c>
      <c r="H86" s="137">
        <v>0</v>
      </c>
      <c r="I86" s="137">
        <v>0</v>
      </c>
      <c r="J86" s="137">
        <v>0</v>
      </c>
      <c r="K86" s="137">
        <v>0</v>
      </c>
      <c r="L86" s="137">
        <v>0</v>
      </c>
      <c r="M86" s="137">
        <v>0</v>
      </c>
      <c r="N86" s="137">
        <v>0</v>
      </c>
      <c r="O86" s="137">
        <v>0</v>
      </c>
    </row>
    <row r="87" spans="1:15" x14ac:dyDescent="0.25">
      <c r="A87" s="647" t="s">
        <v>3295</v>
      </c>
      <c r="B87" s="647" t="s">
        <v>3326</v>
      </c>
      <c r="C87" s="647" t="s">
        <v>1658</v>
      </c>
      <c r="D87" s="137">
        <v>0</v>
      </c>
      <c r="E87" s="137">
        <v>0</v>
      </c>
      <c r="F87" s="137">
        <v>0</v>
      </c>
      <c r="G87" s="137">
        <v>0</v>
      </c>
      <c r="H87" s="137">
        <v>0</v>
      </c>
      <c r="I87" s="137">
        <v>0</v>
      </c>
      <c r="J87" s="137">
        <v>0</v>
      </c>
      <c r="K87" s="137">
        <v>0</v>
      </c>
      <c r="L87" s="137">
        <v>0</v>
      </c>
      <c r="M87" s="137">
        <v>0</v>
      </c>
      <c r="N87" s="137">
        <v>0</v>
      </c>
      <c r="O87" s="137">
        <v>0</v>
      </c>
    </row>
    <row r="88" spans="1:15" x14ac:dyDescent="0.25">
      <c r="A88" s="647" t="s">
        <v>3327</v>
      </c>
      <c r="B88" s="647" t="s">
        <v>3328</v>
      </c>
      <c r="C88" s="647" t="s">
        <v>1658</v>
      </c>
      <c r="D88" s="137">
        <v>0</v>
      </c>
      <c r="E88" s="137">
        <v>0</v>
      </c>
      <c r="F88" s="137">
        <v>0</v>
      </c>
      <c r="G88" s="137">
        <v>0</v>
      </c>
      <c r="H88" s="137">
        <v>0</v>
      </c>
      <c r="I88" s="137">
        <v>0</v>
      </c>
      <c r="J88" s="137">
        <v>0</v>
      </c>
      <c r="K88" s="137">
        <v>0</v>
      </c>
      <c r="L88" s="137">
        <v>0</v>
      </c>
      <c r="M88" s="137">
        <v>0</v>
      </c>
      <c r="N88" s="137">
        <v>0</v>
      </c>
      <c r="O88" s="137">
        <v>0</v>
      </c>
    </row>
    <row r="89" spans="1:15" x14ac:dyDescent="0.25">
      <c r="A89" s="647" t="s">
        <v>3327</v>
      </c>
      <c r="B89" s="647" t="s">
        <v>3329</v>
      </c>
      <c r="C89" s="647" t="s">
        <v>1658</v>
      </c>
      <c r="D89" s="137">
        <v>28910</v>
      </c>
      <c r="E89" s="137">
        <v>28910</v>
      </c>
      <c r="F89" s="137">
        <v>28910</v>
      </c>
      <c r="G89" s="137">
        <v>28910</v>
      </c>
      <c r="H89" s="137">
        <v>28910</v>
      </c>
      <c r="I89" s="137">
        <v>28910</v>
      </c>
      <c r="J89" s="137">
        <v>28910</v>
      </c>
      <c r="K89" s="137">
        <v>28910</v>
      </c>
      <c r="L89" s="137">
        <v>28910</v>
      </c>
      <c r="M89" s="137">
        <v>28910</v>
      </c>
      <c r="N89" s="137">
        <v>28910</v>
      </c>
      <c r="O89" s="137">
        <v>28794</v>
      </c>
    </row>
    <row r="90" spans="1:15" x14ac:dyDescent="0.25">
      <c r="A90" s="647" t="s">
        <v>3327</v>
      </c>
      <c r="B90" s="647" t="s">
        <v>3330</v>
      </c>
      <c r="C90" s="647" t="s">
        <v>1658</v>
      </c>
      <c r="D90" s="137">
        <v>3814</v>
      </c>
      <c r="E90" s="137">
        <v>3814</v>
      </c>
      <c r="F90" s="137">
        <v>3814</v>
      </c>
      <c r="G90" s="137">
        <v>3814</v>
      </c>
      <c r="H90" s="137">
        <v>3814</v>
      </c>
      <c r="I90" s="137">
        <v>3814</v>
      </c>
      <c r="J90" s="137">
        <v>3814</v>
      </c>
      <c r="K90" s="137">
        <v>3814</v>
      </c>
      <c r="L90" s="137">
        <v>3814</v>
      </c>
      <c r="M90" s="137">
        <v>3814</v>
      </c>
      <c r="N90" s="137">
        <v>3814</v>
      </c>
      <c r="O90" s="137">
        <v>3814</v>
      </c>
    </row>
    <row r="91" spans="1:15" x14ac:dyDescent="0.25">
      <c r="A91" s="647" t="s">
        <v>3327</v>
      </c>
      <c r="B91" s="647" t="s">
        <v>3331</v>
      </c>
      <c r="C91" s="647" t="s">
        <v>1658</v>
      </c>
      <c r="D91" s="137">
        <v>0</v>
      </c>
      <c r="E91" s="137">
        <v>0</v>
      </c>
      <c r="F91" s="137">
        <v>0</v>
      </c>
      <c r="G91" s="137">
        <v>0</v>
      </c>
      <c r="H91" s="137">
        <v>0</v>
      </c>
      <c r="I91" s="137">
        <v>0</v>
      </c>
      <c r="J91" s="137">
        <v>0</v>
      </c>
      <c r="K91" s="137">
        <v>0</v>
      </c>
      <c r="L91" s="137">
        <v>0</v>
      </c>
      <c r="M91" s="137">
        <v>0</v>
      </c>
      <c r="N91" s="137">
        <v>0</v>
      </c>
      <c r="O91" s="137">
        <v>0</v>
      </c>
    </row>
    <row r="92" spans="1:15" x14ac:dyDescent="0.25">
      <c r="A92" s="647" t="s">
        <v>3327</v>
      </c>
      <c r="B92" s="647" t="s">
        <v>3332</v>
      </c>
      <c r="C92" s="647" t="s">
        <v>1658</v>
      </c>
      <c r="D92" s="137">
        <v>33853</v>
      </c>
      <c r="E92" s="137">
        <v>33853</v>
      </c>
      <c r="F92" s="137">
        <v>33853</v>
      </c>
      <c r="G92" s="137">
        <v>33853</v>
      </c>
      <c r="H92" s="137">
        <v>33855</v>
      </c>
      <c r="I92" s="137">
        <v>34207</v>
      </c>
      <c r="J92" s="137">
        <v>34385</v>
      </c>
      <c r="K92" s="137">
        <v>34385</v>
      </c>
      <c r="L92" s="137">
        <v>34381</v>
      </c>
      <c r="M92" s="137">
        <v>34381</v>
      </c>
      <c r="N92" s="137">
        <v>34381</v>
      </c>
      <c r="O92" s="137">
        <v>33894</v>
      </c>
    </row>
    <row r="93" spans="1:15" x14ac:dyDescent="0.25">
      <c r="A93" s="647" t="s">
        <v>3327</v>
      </c>
      <c r="B93" s="647" t="s">
        <v>3333</v>
      </c>
      <c r="C93" s="647" t="s">
        <v>1658</v>
      </c>
      <c r="D93" s="137">
        <v>0</v>
      </c>
      <c r="E93" s="137">
        <v>0</v>
      </c>
      <c r="F93" s="137">
        <v>0</v>
      </c>
      <c r="G93" s="137">
        <v>0</v>
      </c>
      <c r="H93" s="137">
        <v>0</v>
      </c>
      <c r="I93" s="137">
        <v>0</v>
      </c>
      <c r="J93" s="137">
        <v>0</v>
      </c>
      <c r="K93" s="137">
        <v>0</v>
      </c>
      <c r="L93" s="137">
        <v>0</v>
      </c>
      <c r="M93" s="137">
        <v>0</v>
      </c>
      <c r="N93" s="137">
        <v>0</v>
      </c>
      <c r="O93" s="137">
        <v>0</v>
      </c>
    </row>
    <row r="94" spans="1:15" x14ac:dyDescent="0.25">
      <c r="A94" s="647" t="s">
        <v>3327</v>
      </c>
      <c r="B94" s="647" t="s">
        <v>3334</v>
      </c>
      <c r="C94" s="647" t="s">
        <v>1658</v>
      </c>
      <c r="D94" s="137">
        <v>42229</v>
      </c>
      <c r="E94" s="137">
        <v>42231</v>
      </c>
      <c r="F94" s="137">
        <v>42230</v>
      </c>
      <c r="G94" s="137">
        <v>42230</v>
      </c>
      <c r="H94" s="137">
        <v>42230</v>
      </c>
      <c r="I94" s="137">
        <v>42230</v>
      </c>
      <c r="J94" s="137">
        <v>42230</v>
      </c>
      <c r="K94" s="137">
        <v>42230</v>
      </c>
      <c r="L94" s="137">
        <v>42231</v>
      </c>
      <c r="M94" s="137">
        <v>42231</v>
      </c>
      <c r="N94" s="137">
        <v>42231</v>
      </c>
      <c r="O94" s="137">
        <v>42170</v>
      </c>
    </row>
    <row r="95" spans="1:15" x14ac:dyDescent="0.25">
      <c r="A95" s="647" t="s">
        <v>3327</v>
      </c>
      <c r="B95" s="647" t="s">
        <v>3335</v>
      </c>
      <c r="C95" s="647" t="s">
        <v>1658</v>
      </c>
      <c r="D95" s="137">
        <v>0</v>
      </c>
      <c r="E95" s="137">
        <v>0</v>
      </c>
      <c r="F95" s="137">
        <v>0</v>
      </c>
      <c r="G95" s="137">
        <v>0</v>
      </c>
      <c r="H95" s="137">
        <v>0</v>
      </c>
      <c r="I95" s="137">
        <v>0</v>
      </c>
      <c r="J95" s="137">
        <v>0</v>
      </c>
      <c r="K95" s="137">
        <v>0</v>
      </c>
      <c r="L95" s="137">
        <v>0</v>
      </c>
      <c r="M95" s="137">
        <v>0</v>
      </c>
      <c r="N95" s="137">
        <v>0</v>
      </c>
      <c r="O95" s="137">
        <v>0</v>
      </c>
    </row>
    <row r="96" spans="1:15" x14ac:dyDescent="0.25">
      <c r="A96" s="647" t="s">
        <v>3327</v>
      </c>
      <c r="B96" s="647" t="s">
        <v>3336</v>
      </c>
      <c r="C96" s="647" t="s">
        <v>1658</v>
      </c>
      <c r="D96" s="137">
        <v>0</v>
      </c>
      <c r="E96" s="137">
        <v>0</v>
      </c>
      <c r="F96" s="137">
        <v>0</v>
      </c>
      <c r="G96" s="137">
        <v>0</v>
      </c>
      <c r="H96" s="137">
        <v>0</v>
      </c>
      <c r="I96" s="137">
        <v>0</v>
      </c>
      <c r="J96" s="137">
        <v>0</v>
      </c>
      <c r="K96" s="137">
        <v>0</v>
      </c>
      <c r="L96" s="137">
        <v>0</v>
      </c>
      <c r="M96" s="137">
        <v>0</v>
      </c>
      <c r="N96" s="137">
        <v>0</v>
      </c>
      <c r="O96" s="137">
        <v>0</v>
      </c>
    </row>
    <row r="97" spans="1:15" x14ac:dyDescent="0.25">
      <c r="A97" s="647" t="s">
        <v>3327</v>
      </c>
      <c r="B97" s="647" t="s">
        <v>3337</v>
      </c>
      <c r="C97" s="647" t="s">
        <v>1658</v>
      </c>
      <c r="D97" s="137">
        <v>39094</v>
      </c>
      <c r="E97" s="137">
        <v>39094</v>
      </c>
      <c r="F97" s="137">
        <v>39796</v>
      </c>
      <c r="G97" s="137">
        <v>39788</v>
      </c>
      <c r="H97" s="137">
        <v>39788</v>
      </c>
      <c r="I97" s="137">
        <v>39788</v>
      </c>
      <c r="J97" s="137">
        <v>39788</v>
      </c>
      <c r="K97" s="137">
        <v>39788</v>
      </c>
      <c r="L97" s="137">
        <v>39790</v>
      </c>
      <c r="M97" s="137">
        <v>39789</v>
      </c>
      <c r="N97" s="137">
        <v>39789</v>
      </c>
      <c r="O97" s="137">
        <v>39956</v>
      </c>
    </row>
    <row r="98" spans="1:15" x14ac:dyDescent="0.25">
      <c r="A98" s="647" t="s">
        <v>3327</v>
      </c>
      <c r="B98" s="647" t="s">
        <v>3338</v>
      </c>
      <c r="C98" s="647" t="s">
        <v>1658</v>
      </c>
      <c r="D98" s="137">
        <v>0</v>
      </c>
      <c r="E98" s="137">
        <v>0</v>
      </c>
      <c r="F98" s="137">
        <v>0</v>
      </c>
      <c r="G98" s="137">
        <v>0</v>
      </c>
      <c r="H98" s="137">
        <v>0</v>
      </c>
      <c r="I98" s="137">
        <v>0</v>
      </c>
      <c r="J98" s="137">
        <v>0</v>
      </c>
      <c r="K98" s="137">
        <v>0</v>
      </c>
      <c r="L98" s="137">
        <v>0</v>
      </c>
      <c r="M98" s="137">
        <v>0</v>
      </c>
      <c r="N98" s="137">
        <v>0</v>
      </c>
      <c r="O98" s="137">
        <v>0</v>
      </c>
    </row>
    <row r="99" spans="1:15" x14ac:dyDescent="0.25">
      <c r="A99" s="647" t="s">
        <v>3327</v>
      </c>
      <c r="B99" s="647" t="s">
        <v>3339</v>
      </c>
      <c r="C99" s="647" t="s">
        <v>1658</v>
      </c>
      <c r="D99" s="137">
        <v>0</v>
      </c>
      <c r="E99" s="137">
        <v>0</v>
      </c>
      <c r="F99" s="137">
        <v>0</v>
      </c>
      <c r="G99" s="137">
        <v>0</v>
      </c>
      <c r="H99" s="137">
        <v>0</v>
      </c>
      <c r="I99" s="137">
        <v>0</v>
      </c>
      <c r="J99" s="137">
        <v>0</v>
      </c>
      <c r="K99" s="137">
        <v>0</v>
      </c>
      <c r="L99" s="137">
        <v>0</v>
      </c>
      <c r="M99" s="137">
        <v>0</v>
      </c>
      <c r="N99" s="137">
        <v>0</v>
      </c>
      <c r="O99" s="137">
        <v>0</v>
      </c>
    </row>
    <row r="100" spans="1:15" x14ac:dyDescent="0.25">
      <c r="A100" s="647" t="s">
        <v>3327</v>
      </c>
      <c r="B100" s="647" t="s">
        <v>3340</v>
      </c>
      <c r="C100" s="647" t="s">
        <v>1658</v>
      </c>
      <c r="D100" s="137">
        <v>20711</v>
      </c>
      <c r="E100" s="137">
        <v>20711</v>
      </c>
      <c r="F100" s="137">
        <v>20711</v>
      </c>
      <c r="G100" s="137">
        <v>20711</v>
      </c>
      <c r="H100" s="137">
        <v>20711</v>
      </c>
      <c r="I100" s="137">
        <v>20711</v>
      </c>
      <c r="J100" s="137">
        <v>20711</v>
      </c>
      <c r="K100" s="137">
        <v>20711</v>
      </c>
      <c r="L100" s="137">
        <v>20711</v>
      </c>
      <c r="M100" s="137">
        <v>20711</v>
      </c>
      <c r="N100" s="137">
        <v>20711</v>
      </c>
      <c r="O100" s="137">
        <v>22983</v>
      </c>
    </row>
    <row r="101" spans="1:15" x14ac:dyDescent="0.25">
      <c r="A101" s="647" t="s">
        <v>3327</v>
      </c>
      <c r="B101" s="647" t="s">
        <v>3341</v>
      </c>
      <c r="C101" s="647" t="s">
        <v>1658</v>
      </c>
      <c r="D101" s="137">
        <v>0</v>
      </c>
      <c r="E101" s="137">
        <v>0</v>
      </c>
      <c r="F101" s="137">
        <v>0</v>
      </c>
      <c r="G101" s="137">
        <v>0</v>
      </c>
      <c r="H101" s="137">
        <v>0</v>
      </c>
      <c r="I101" s="137">
        <v>0</v>
      </c>
      <c r="J101" s="137">
        <v>0</v>
      </c>
      <c r="K101" s="137">
        <v>0</v>
      </c>
      <c r="L101" s="137">
        <v>0</v>
      </c>
      <c r="M101" s="137">
        <v>0</v>
      </c>
      <c r="N101" s="137">
        <v>0</v>
      </c>
      <c r="O101" s="137">
        <v>0</v>
      </c>
    </row>
    <row r="102" spans="1:15" x14ac:dyDescent="0.25">
      <c r="A102" s="647" t="s">
        <v>3327</v>
      </c>
      <c r="B102" s="647" t="s">
        <v>3342</v>
      </c>
      <c r="C102" s="647" t="s">
        <v>1658</v>
      </c>
      <c r="D102" s="137">
        <v>18176</v>
      </c>
      <c r="E102" s="137">
        <v>18176</v>
      </c>
      <c r="F102" s="137">
        <v>18176</v>
      </c>
      <c r="G102" s="137">
        <v>18176</v>
      </c>
      <c r="H102" s="137">
        <v>18176</v>
      </c>
      <c r="I102" s="137">
        <v>18176</v>
      </c>
      <c r="J102" s="137">
        <v>18176</v>
      </c>
      <c r="K102" s="137">
        <v>18176</v>
      </c>
      <c r="L102" s="137">
        <v>18176</v>
      </c>
      <c r="M102" s="137">
        <v>18176</v>
      </c>
      <c r="N102" s="137">
        <v>18176</v>
      </c>
      <c r="O102" s="137">
        <v>18176</v>
      </c>
    </row>
    <row r="103" spans="1:15" x14ac:dyDescent="0.25">
      <c r="A103" s="647" t="s">
        <v>3327</v>
      </c>
      <c r="B103" s="647" t="s">
        <v>3343</v>
      </c>
      <c r="C103" s="647" t="s">
        <v>1658</v>
      </c>
      <c r="D103" s="137">
        <v>0</v>
      </c>
      <c r="E103" s="137">
        <v>0</v>
      </c>
      <c r="F103" s="137">
        <v>0</v>
      </c>
      <c r="G103" s="137">
        <v>0</v>
      </c>
      <c r="H103" s="137">
        <v>0</v>
      </c>
      <c r="I103" s="137">
        <v>0</v>
      </c>
      <c r="J103" s="137">
        <v>0</v>
      </c>
      <c r="K103" s="137">
        <v>0</v>
      </c>
      <c r="L103" s="137">
        <v>0</v>
      </c>
      <c r="M103" s="137">
        <v>0</v>
      </c>
      <c r="N103" s="137">
        <v>0</v>
      </c>
      <c r="O103" s="137">
        <v>0</v>
      </c>
    </row>
    <row r="104" spans="1:15" x14ac:dyDescent="0.25">
      <c r="A104" s="647" t="s">
        <v>3327</v>
      </c>
      <c r="B104" s="647" t="s">
        <v>3344</v>
      </c>
      <c r="C104" s="647" t="s">
        <v>1658</v>
      </c>
      <c r="D104" s="137">
        <v>16174</v>
      </c>
      <c r="E104" s="137">
        <v>16174</v>
      </c>
      <c r="F104" s="137">
        <v>16174</v>
      </c>
      <c r="G104" s="137">
        <v>16174</v>
      </c>
      <c r="H104" s="137">
        <v>16174</v>
      </c>
      <c r="I104" s="137">
        <v>16174</v>
      </c>
      <c r="J104" s="137">
        <v>16174</v>
      </c>
      <c r="K104" s="137">
        <v>16174</v>
      </c>
      <c r="L104" s="137">
        <v>16174</v>
      </c>
      <c r="M104" s="137">
        <v>16174</v>
      </c>
      <c r="N104" s="137">
        <v>16174</v>
      </c>
      <c r="O104" s="137">
        <v>16174</v>
      </c>
    </row>
    <row r="105" spans="1:15" x14ac:dyDescent="0.25">
      <c r="A105" s="647" t="s">
        <v>3327</v>
      </c>
      <c r="B105" s="647" t="s">
        <v>3345</v>
      </c>
      <c r="C105" s="647" t="s">
        <v>1658</v>
      </c>
      <c r="D105" s="137">
        <v>0</v>
      </c>
      <c r="E105" s="137">
        <v>0</v>
      </c>
      <c r="F105" s="137">
        <v>0</v>
      </c>
      <c r="G105" s="137">
        <v>0</v>
      </c>
      <c r="H105" s="137">
        <v>0</v>
      </c>
      <c r="I105" s="137">
        <v>0</v>
      </c>
      <c r="J105" s="137">
        <v>0</v>
      </c>
      <c r="K105" s="137">
        <v>0</v>
      </c>
      <c r="L105" s="137">
        <v>0</v>
      </c>
      <c r="M105" s="137">
        <v>0</v>
      </c>
      <c r="N105" s="137">
        <v>0</v>
      </c>
      <c r="O105" s="137">
        <v>0</v>
      </c>
    </row>
    <row r="106" spans="1:15" x14ac:dyDescent="0.25">
      <c r="A106" s="647" t="s">
        <v>3327</v>
      </c>
      <c r="B106" s="647" t="s">
        <v>3346</v>
      </c>
      <c r="C106" s="647" t="s">
        <v>1658</v>
      </c>
      <c r="D106" s="137">
        <v>1408</v>
      </c>
      <c r="E106" s="137">
        <v>1408</v>
      </c>
      <c r="F106" s="137">
        <v>1408</v>
      </c>
      <c r="G106" s="137">
        <v>1408</v>
      </c>
      <c r="H106" s="137">
        <v>1408</v>
      </c>
      <c r="I106" s="137">
        <v>1408</v>
      </c>
      <c r="J106" s="137">
        <v>1828</v>
      </c>
      <c r="K106" s="137">
        <v>1825</v>
      </c>
      <c r="L106" s="137">
        <v>1825</v>
      </c>
      <c r="M106" s="137">
        <v>1825</v>
      </c>
      <c r="N106" s="137">
        <v>1825</v>
      </c>
      <c r="O106" s="137">
        <v>1829</v>
      </c>
    </row>
    <row r="107" spans="1:15" x14ac:dyDescent="0.25">
      <c r="A107" s="647" t="s">
        <v>3327</v>
      </c>
      <c r="B107" s="647" t="s">
        <v>3347</v>
      </c>
      <c r="C107" s="647" t="s">
        <v>1658</v>
      </c>
      <c r="D107" s="137">
        <v>0</v>
      </c>
      <c r="E107" s="137">
        <v>0</v>
      </c>
      <c r="F107" s="137">
        <v>0</v>
      </c>
      <c r="G107" s="137">
        <v>0</v>
      </c>
      <c r="H107" s="137">
        <v>0</v>
      </c>
      <c r="I107" s="137">
        <v>0</v>
      </c>
      <c r="J107" s="137">
        <v>0</v>
      </c>
      <c r="K107" s="137">
        <v>0</v>
      </c>
      <c r="L107" s="137">
        <v>0</v>
      </c>
      <c r="M107" s="137">
        <v>0</v>
      </c>
      <c r="N107" s="137">
        <v>0</v>
      </c>
      <c r="O107" s="137">
        <v>0</v>
      </c>
    </row>
    <row r="108" spans="1:15" x14ac:dyDescent="0.25">
      <c r="A108" s="647" t="s">
        <v>3327</v>
      </c>
      <c r="B108" s="647" t="s">
        <v>3348</v>
      </c>
      <c r="C108" s="647" t="s">
        <v>1658</v>
      </c>
      <c r="D108" s="137">
        <v>88275</v>
      </c>
      <c r="E108" s="137">
        <v>88275</v>
      </c>
      <c r="F108" s="137">
        <v>88275</v>
      </c>
      <c r="G108" s="137">
        <v>88275</v>
      </c>
      <c r="H108" s="137">
        <v>88275</v>
      </c>
      <c r="I108" s="137">
        <v>88275</v>
      </c>
      <c r="J108" s="137">
        <v>88117</v>
      </c>
      <c r="K108" s="137">
        <v>88117</v>
      </c>
      <c r="L108" s="137">
        <v>88117</v>
      </c>
      <c r="M108" s="137">
        <v>88117</v>
      </c>
      <c r="N108" s="137">
        <v>88117</v>
      </c>
      <c r="O108" s="137">
        <v>88117</v>
      </c>
    </row>
    <row r="109" spans="1:15" x14ac:dyDescent="0.25">
      <c r="A109" s="647" t="s">
        <v>3327</v>
      </c>
      <c r="B109" s="647" t="s">
        <v>3349</v>
      </c>
      <c r="C109" s="647" t="s">
        <v>1658</v>
      </c>
      <c r="D109" s="137">
        <v>0</v>
      </c>
      <c r="E109" s="137">
        <v>0</v>
      </c>
      <c r="F109" s="137">
        <v>0</v>
      </c>
      <c r="G109" s="137">
        <v>0</v>
      </c>
      <c r="H109" s="137">
        <v>0</v>
      </c>
      <c r="I109" s="137">
        <v>0</v>
      </c>
      <c r="J109" s="137">
        <v>0</v>
      </c>
      <c r="K109" s="137">
        <v>0</v>
      </c>
      <c r="L109" s="137">
        <v>0</v>
      </c>
      <c r="M109" s="137">
        <v>0</v>
      </c>
      <c r="N109" s="137">
        <v>0</v>
      </c>
      <c r="O109" s="137">
        <v>0</v>
      </c>
    </row>
    <row r="110" spans="1:15" x14ac:dyDescent="0.25">
      <c r="A110" s="647" t="s">
        <v>3327</v>
      </c>
      <c r="B110" s="647" t="s">
        <v>3350</v>
      </c>
      <c r="C110" s="647" t="s">
        <v>1658</v>
      </c>
      <c r="D110" s="137">
        <v>1251</v>
      </c>
      <c r="E110" s="137">
        <v>1251</v>
      </c>
      <c r="F110" s="137">
        <v>1251</v>
      </c>
      <c r="G110" s="137">
        <v>1251</v>
      </c>
      <c r="H110" s="137">
        <v>1696</v>
      </c>
      <c r="I110" s="137">
        <v>1696</v>
      </c>
      <c r="J110" s="137">
        <v>1697</v>
      </c>
      <c r="K110" s="137">
        <v>1697</v>
      </c>
      <c r="L110" s="137">
        <v>1697</v>
      </c>
      <c r="M110" s="137">
        <v>1697</v>
      </c>
      <c r="N110" s="137">
        <v>1697</v>
      </c>
      <c r="O110" s="137">
        <v>1697</v>
      </c>
    </row>
    <row r="111" spans="1:15" x14ac:dyDescent="0.25">
      <c r="A111" s="647" t="s">
        <v>3327</v>
      </c>
      <c r="B111" s="647" t="s">
        <v>3351</v>
      </c>
      <c r="C111" s="647" t="s">
        <v>1658</v>
      </c>
      <c r="D111" s="137">
        <v>23467</v>
      </c>
      <c r="E111" s="137">
        <v>23467</v>
      </c>
      <c r="F111" s="137">
        <v>23467</v>
      </c>
      <c r="G111" s="137">
        <v>23467</v>
      </c>
      <c r="H111" s="137">
        <v>23467</v>
      </c>
      <c r="I111" s="137">
        <v>23467</v>
      </c>
      <c r="J111" s="137">
        <v>23467</v>
      </c>
      <c r="K111" s="137">
        <v>23467</v>
      </c>
      <c r="L111" s="137">
        <v>23467</v>
      </c>
      <c r="M111" s="137">
        <v>23467</v>
      </c>
      <c r="N111" s="137">
        <v>23467</v>
      </c>
      <c r="O111" s="137">
        <v>23467</v>
      </c>
    </row>
    <row r="112" spans="1:15" x14ac:dyDescent="0.25">
      <c r="A112" s="647" t="s">
        <v>3327</v>
      </c>
      <c r="B112" s="647" t="s">
        <v>3352</v>
      </c>
      <c r="C112" s="647" t="s">
        <v>1658</v>
      </c>
      <c r="D112" s="137">
        <v>0</v>
      </c>
      <c r="E112" s="137">
        <v>0</v>
      </c>
      <c r="F112" s="137">
        <v>0</v>
      </c>
      <c r="G112" s="137">
        <v>0</v>
      </c>
      <c r="H112" s="137">
        <v>0</v>
      </c>
      <c r="I112" s="137">
        <v>0</v>
      </c>
      <c r="J112" s="137">
        <v>0</v>
      </c>
      <c r="K112" s="137">
        <v>0</v>
      </c>
      <c r="L112" s="137">
        <v>0</v>
      </c>
      <c r="M112" s="137">
        <v>0</v>
      </c>
      <c r="N112" s="137">
        <v>0</v>
      </c>
      <c r="O112" s="137">
        <v>0</v>
      </c>
    </row>
    <row r="113" spans="1:15" x14ac:dyDescent="0.25">
      <c r="A113" s="647" t="s">
        <v>3327</v>
      </c>
      <c r="B113" s="647" t="s">
        <v>3353</v>
      </c>
      <c r="C113" s="647" t="s">
        <v>1658</v>
      </c>
      <c r="D113" s="137">
        <v>0</v>
      </c>
      <c r="E113" s="137">
        <v>0</v>
      </c>
      <c r="F113" s="137">
        <v>0</v>
      </c>
      <c r="G113" s="137">
        <v>0</v>
      </c>
      <c r="H113" s="137">
        <v>0</v>
      </c>
      <c r="I113" s="137">
        <v>0</v>
      </c>
      <c r="J113" s="137">
        <v>0</v>
      </c>
      <c r="K113" s="137">
        <v>0</v>
      </c>
      <c r="L113" s="137">
        <v>0</v>
      </c>
      <c r="M113" s="137">
        <v>0</v>
      </c>
      <c r="N113" s="137">
        <v>0</v>
      </c>
      <c r="O113" s="137">
        <v>0</v>
      </c>
    </row>
    <row r="114" spans="1:15" x14ac:dyDescent="0.25">
      <c r="A114" s="647" t="s">
        <v>3327</v>
      </c>
      <c r="B114" s="647" t="s">
        <v>3354</v>
      </c>
      <c r="C114" s="647" t="s">
        <v>1658</v>
      </c>
      <c r="D114" s="137">
        <v>1553</v>
      </c>
      <c r="E114" s="137">
        <v>1553</v>
      </c>
      <c r="F114" s="137">
        <v>1553</v>
      </c>
      <c r="G114" s="137">
        <v>1553</v>
      </c>
      <c r="H114" s="137">
        <v>1553</v>
      </c>
      <c r="I114" s="137">
        <v>1553</v>
      </c>
      <c r="J114" s="137">
        <v>1553</v>
      </c>
      <c r="K114" s="137">
        <v>1553</v>
      </c>
      <c r="L114" s="137">
        <v>1553</v>
      </c>
      <c r="M114" s="137">
        <v>1553</v>
      </c>
      <c r="N114" s="137">
        <v>3575</v>
      </c>
      <c r="O114" s="137">
        <v>3692</v>
      </c>
    </row>
    <row r="115" spans="1:15" x14ac:dyDescent="0.25">
      <c r="A115" s="647" t="s">
        <v>3327</v>
      </c>
      <c r="B115" s="647" t="s">
        <v>3355</v>
      </c>
      <c r="C115" s="647" t="s">
        <v>1658</v>
      </c>
      <c r="D115" s="137">
        <v>20479</v>
      </c>
      <c r="E115" s="137">
        <v>20479</v>
      </c>
      <c r="F115" s="137">
        <v>20479</v>
      </c>
      <c r="G115" s="137">
        <v>20479</v>
      </c>
      <c r="H115" s="137">
        <v>20479</v>
      </c>
      <c r="I115" s="137">
        <v>20479</v>
      </c>
      <c r="J115" s="137">
        <v>20479</v>
      </c>
      <c r="K115" s="137">
        <v>20479</v>
      </c>
      <c r="L115" s="137">
        <v>20479</v>
      </c>
      <c r="M115" s="137">
        <v>20479</v>
      </c>
      <c r="N115" s="137">
        <v>20469</v>
      </c>
      <c r="O115" s="137">
        <v>20469</v>
      </c>
    </row>
    <row r="116" spans="1:15" x14ac:dyDescent="0.25">
      <c r="A116" s="647" t="s">
        <v>3327</v>
      </c>
      <c r="B116" s="647" t="s">
        <v>3356</v>
      </c>
      <c r="C116" s="647" t="s">
        <v>1658</v>
      </c>
      <c r="D116" s="137">
        <v>0</v>
      </c>
      <c r="E116" s="137">
        <v>0</v>
      </c>
      <c r="F116" s="137">
        <v>0</v>
      </c>
      <c r="G116" s="137">
        <v>0</v>
      </c>
      <c r="H116" s="137">
        <v>0</v>
      </c>
      <c r="I116" s="137">
        <v>0</v>
      </c>
      <c r="J116" s="137">
        <v>0</v>
      </c>
      <c r="K116" s="137">
        <v>0</v>
      </c>
      <c r="L116" s="137">
        <v>0</v>
      </c>
      <c r="M116" s="137">
        <v>0</v>
      </c>
      <c r="N116" s="137">
        <v>0</v>
      </c>
      <c r="O116" s="137">
        <v>0</v>
      </c>
    </row>
    <row r="117" spans="1:15" x14ac:dyDescent="0.25">
      <c r="A117" s="647" t="s">
        <v>3327</v>
      </c>
      <c r="B117" s="647" t="s">
        <v>3357</v>
      </c>
      <c r="C117" s="647" t="s">
        <v>1658</v>
      </c>
      <c r="D117" s="137">
        <v>0</v>
      </c>
      <c r="E117" s="137">
        <v>0</v>
      </c>
      <c r="F117" s="137">
        <v>0</v>
      </c>
      <c r="G117" s="137">
        <v>0</v>
      </c>
      <c r="H117" s="137">
        <v>0</v>
      </c>
      <c r="I117" s="137">
        <v>0</v>
      </c>
      <c r="J117" s="137">
        <v>0</v>
      </c>
      <c r="K117" s="137">
        <v>0</v>
      </c>
      <c r="L117" s="137">
        <v>0</v>
      </c>
      <c r="M117" s="137">
        <v>0</v>
      </c>
      <c r="N117" s="137">
        <v>0</v>
      </c>
      <c r="O117" s="137">
        <v>0</v>
      </c>
    </row>
    <row r="118" spans="1:15" x14ac:dyDescent="0.25">
      <c r="A118" s="647" t="s">
        <v>3327</v>
      </c>
      <c r="B118" s="647" t="s">
        <v>3358</v>
      </c>
      <c r="C118" s="647" t="s">
        <v>1658</v>
      </c>
      <c r="D118" s="137">
        <v>0</v>
      </c>
      <c r="E118" s="137">
        <v>0</v>
      </c>
      <c r="F118" s="137">
        <v>0</v>
      </c>
      <c r="G118" s="137">
        <v>0</v>
      </c>
      <c r="H118" s="137">
        <v>0</v>
      </c>
      <c r="I118" s="137">
        <v>0</v>
      </c>
      <c r="J118" s="137">
        <v>0</v>
      </c>
      <c r="K118" s="137">
        <v>0</v>
      </c>
      <c r="L118" s="137">
        <v>0</v>
      </c>
      <c r="M118" s="137">
        <v>0</v>
      </c>
      <c r="N118" s="137">
        <v>0</v>
      </c>
      <c r="O118" s="137">
        <v>0</v>
      </c>
    </row>
    <row r="119" spans="1:15" x14ac:dyDescent="0.25">
      <c r="A119" s="647" t="s">
        <v>3359</v>
      </c>
      <c r="B119" s="647" t="s">
        <v>3360</v>
      </c>
      <c r="C119" s="647" t="s">
        <v>1658</v>
      </c>
      <c r="D119" s="137">
        <v>7384</v>
      </c>
      <c r="E119" s="137">
        <v>7384</v>
      </c>
      <c r="F119" s="137">
        <v>7384</v>
      </c>
      <c r="G119" s="137">
        <v>7384</v>
      </c>
      <c r="H119" s="137">
        <v>7402</v>
      </c>
      <c r="I119" s="137">
        <v>7402</v>
      </c>
      <c r="J119" s="137">
        <v>7403</v>
      </c>
      <c r="K119" s="137">
        <v>7403</v>
      </c>
      <c r="L119" s="137">
        <v>7404</v>
      </c>
      <c r="M119" s="137">
        <v>7404</v>
      </c>
      <c r="N119" s="137">
        <v>7405</v>
      </c>
      <c r="O119" s="137">
        <v>7339</v>
      </c>
    </row>
    <row r="120" spans="1:15" x14ac:dyDescent="0.25">
      <c r="A120" s="647" t="s">
        <v>3359</v>
      </c>
      <c r="B120" s="647" t="s">
        <v>3361</v>
      </c>
      <c r="C120" s="647" t="s">
        <v>1658</v>
      </c>
      <c r="D120" s="137">
        <v>2273</v>
      </c>
      <c r="E120" s="137">
        <v>2273</v>
      </c>
      <c r="F120" s="137">
        <v>2273</v>
      </c>
      <c r="G120" s="137">
        <v>2273</v>
      </c>
      <c r="H120" s="137">
        <v>2273</v>
      </c>
      <c r="I120" s="137">
        <v>2273</v>
      </c>
      <c r="J120" s="137">
        <v>2273</v>
      </c>
      <c r="K120" s="137">
        <v>2273</v>
      </c>
      <c r="L120" s="137">
        <v>2273</v>
      </c>
      <c r="M120" s="137">
        <v>2273</v>
      </c>
      <c r="N120" s="137">
        <v>2273</v>
      </c>
      <c r="O120" s="137">
        <v>2273</v>
      </c>
    </row>
    <row r="121" spans="1:15" x14ac:dyDescent="0.25">
      <c r="A121" s="647" t="s">
        <v>3359</v>
      </c>
      <c r="B121" s="647" t="s">
        <v>3362</v>
      </c>
      <c r="C121" s="647" t="s">
        <v>1658</v>
      </c>
      <c r="D121" s="137">
        <v>0</v>
      </c>
      <c r="E121" s="137">
        <v>0</v>
      </c>
      <c r="F121" s="137">
        <v>0</v>
      </c>
      <c r="G121" s="137">
        <v>0</v>
      </c>
      <c r="H121" s="137">
        <v>0</v>
      </c>
      <c r="I121" s="137">
        <v>0</v>
      </c>
      <c r="J121" s="137">
        <v>0</v>
      </c>
      <c r="K121" s="137">
        <v>0</v>
      </c>
      <c r="L121" s="137">
        <v>0</v>
      </c>
      <c r="M121" s="137">
        <v>0</v>
      </c>
      <c r="N121" s="137">
        <v>0</v>
      </c>
      <c r="O121" s="137">
        <v>0</v>
      </c>
    </row>
    <row r="122" spans="1:15" x14ac:dyDescent="0.25">
      <c r="A122" s="647" t="s">
        <v>3359</v>
      </c>
      <c r="B122" s="647" t="s">
        <v>3363</v>
      </c>
      <c r="C122" s="647" t="s">
        <v>1658</v>
      </c>
      <c r="D122" s="137">
        <v>4130</v>
      </c>
      <c r="E122" s="137">
        <v>4130</v>
      </c>
      <c r="F122" s="137">
        <v>4130</v>
      </c>
      <c r="G122" s="137">
        <v>4130</v>
      </c>
      <c r="H122" s="137">
        <v>4149</v>
      </c>
      <c r="I122" s="137">
        <v>4149</v>
      </c>
      <c r="J122" s="137">
        <v>4150</v>
      </c>
      <c r="K122" s="137">
        <v>4150</v>
      </c>
      <c r="L122" s="137">
        <v>4150</v>
      </c>
      <c r="M122" s="137">
        <v>4151</v>
      </c>
      <c r="N122" s="137">
        <v>4152</v>
      </c>
      <c r="O122" s="137">
        <v>4085</v>
      </c>
    </row>
    <row r="123" spans="1:15" x14ac:dyDescent="0.25">
      <c r="A123" s="647" t="s">
        <v>3359</v>
      </c>
      <c r="B123" s="647" t="s">
        <v>3364</v>
      </c>
      <c r="C123" s="647" t="s">
        <v>1658</v>
      </c>
      <c r="D123" s="137">
        <v>0</v>
      </c>
      <c r="E123" s="137">
        <v>0</v>
      </c>
      <c r="F123" s="137">
        <v>0</v>
      </c>
      <c r="G123" s="137">
        <v>0</v>
      </c>
      <c r="H123" s="137">
        <v>0</v>
      </c>
      <c r="I123" s="137">
        <v>0</v>
      </c>
      <c r="J123" s="137">
        <v>0</v>
      </c>
      <c r="K123" s="137">
        <v>0</v>
      </c>
      <c r="L123" s="137">
        <v>0</v>
      </c>
      <c r="M123" s="137">
        <v>0</v>
      </c>
      <c r="N123" s="137">
        <v>0</v>
      </c>
      <c r="O123" s="137">
        <v>0</v>
      </c>
    </row>
    <row r="124" spans="1:15" x14ac:dyDescent="0.25">
      <c r="A124" s="647" t="s">
        <v>3359</v>
      </c>
      <c r="B124" s="647" t="s">
        <v>3365</v>
      </c>
      <c r="C124" s="647" t="s">
        <v>1658</v>
      </c>
      <c r="D124" s="137">
        <v>7144</v>
      </c>
      <c r="E124" s="137">
        <v>7145</v>
      </c>
      <c r="F124" s="137">
        <v>7146</v>
      </c>
      <c r="G124" s="137">
        <v>7149</v>
      </c>
      <c r="H124" s="137">
        <v>7150</v>
      </c>
      <c r="I124" s="137">
        <v>7162</v>
      </c>
      <c r="J124" s="137">
        <v>7144</v>
      </c>
      <c r="K124" s="137">
        <v>7231</v>
      </c>
      <c r="L124" s="137">
        <v>7235</v>
      </c>
      <c r="M124" s="137">
        <v>7236</v>
      </c>
      <c r="N124" s="137">
        <v>7236</v>
      </c>
      <c r="O124" s="137">
        <v>7258</v>
      </c>
    </row>
    <row r="125" spans="1:15" x14ac:dyDescent="0.25">
      <c r="A125" s="647" t="s">
        <v>3359</v>
      </c>
      <c r="B125" s="647" t="s">
        <v>3366</v>
      </c>
      <c r="C125" s="647" t="s">
        <v>1658</v>
      </c>
      <c r="D125" s="137">
        <v>7639</v>
      </c>
      <c r="E125" s="137">
        <v>7639</v>
      </c>
      <c r="F125" s="137">
        <v>7639</v>
      </c>
      <c r="G125" s="137">
        <v>7639</v>
      </c>
      <c r="H125" s="137">
        <v>7639</v>
      </c>
      <c r="I125" s="137">
        <v>7639</v>
      </c>
      <c r="J125" s="137">
        <v>7639</v>
      </c>
      <c r="K125" s="137">
        <v>7639</v>
      </c>
      <c r="L125" s="137">
        <v>7639</v>
      </c>
      <c r="M125" s="137">
        <v>7639</v>
      </c>
      <c r="N125" s="137">
        <v>7639</v>
      </c>
      <c r="O125" s="137">
        <v>7639</v>
      </c>
    </row>
    <row r="126" spans="1:15" x14ac:dyDescent="0.25">
      <c r="A126" s="647" t="s">
        <v>3359</v>
      </c>
      <c r="B126" s="647" t="s">
        <v>3367</v>
      </c>
      <c r="C126" s="647" t="s">
        <v>1658</v>
      </c>
      <c r="D126" s="137">
        <v>0</v>
      </c>
      <c r="E126" s="137">
        <v>0</v>
      </c>
      <c r="F126" s="137">
        <v>0</v>
      </c>
      <c r="G126" s="137">
        <v>0</v>
      </c>
      <c r="H126" s="137">
        <v>0</v>
      </c>
      <c r="I126" s="137">
        <v>0</v>
      </c>
      <c r="J126" s="137">
        <v>0</v>
      </c>
      <c r="K126" s="137">
        <v>0</v>
      </c>
      <c r="L126" s="137">
        <v>0</v>
      </c>
      <c r="M126" s="137">
        <v>0</v>
      </c>
      <c r="N126" s="137">
        <v>0</v>
      </c>
      <c r="O126" s="137">
        <v>0</v>
      </c>
    </row>
    <row r="127" spans="1:15" x14ac:dyDescent="0.25">
      <c r="A127" s="647" t="s">
        <v>3359</v>
      </c>
      <c r="B127" s="647" t="s">
        <v>3368</v>
      </c>
      <c r="C127" s="647" t="s">
        <v>1658</v>
      </c>
      <c r="D127" s="137">
        <v>6465</v>
      </c>
      <c r="E127" s="137">
        <v>6466</v>
      </c>
      <c r="F127" s="137">
        <v>6467</v>
      </c>
      <c r="G127" s="137">
        <v>6470</v>
      </c>
      <c r="H127" s="137">
        <v>6471</v>
      </c>
      <c r="I127" s="137">
        <v>6483</v>
      </c>
      <c r="J127" s="137">
        <v>6465</v>
      </c>
      <c r="K127" s="137">
        <v>6552</v>
      </c>
      <c r="L127" s="137">
        <v>6556</v>
      </c>
      <c r="M127" s="137">
        <v>6556</v>
      </c>
      <c r="N127" s="137">
        <v>6556</v>
      </c>
      <c r="O127" s="137">
        <v>6568</v>
      </c>
    </row>
    <row r="128" spans="1:15" x14ac:dyDescent="0.25">
      <c r="A128" s="647" t="s">
        <v>3359</v>
      </c>
      <c r="B128" s="647" t="s">
        <v>3369</v>
      </c>
      <c r="C128" s="647" t="s">
        <v>1658</v>
      </c>
      <c r="D128" s="137">
        <v>0</v>
      </c>
      <c r="E128" s="137">
        <v>0</v>
      </c>
      <c r="F128" s="137">
        <v>0</v>
      </c>
      <c r="G128" s="137">
        <v>0</v>
      </c>
      <c r="H128" s="137">
        <v>0</v>
      </c>
      <c r="I128" s="137">
        <v>0</v>
      </c>
      <c r="J128" s="137">
        <v>0</v>
      </c>
      <c r="K128" s="137">
        <v>0</v>
      </c>
      <c r="L128" s="137">
        <v>0</v>
      </c>
      <c r="M128" s="137">
        <v>0</v>
      </c>
      <c r="N128" s="137">
        <v>0</v>
      </c>
      <c r="O128" s="137">
        <v>0</v>
      </c>
    </row>
    <row r="129" spans="1:15" x14ac:dyDescent="0.25">
      <c r="A129" s="647" t="s">
        <v>3359</v>
      </c>
      <c r="B129" s="647" t="s">
        <v>3370</v>
      </c>
      <c r="C129" s="647" t="s">
        <v>1658</v>
      </c>
      <c r="D129" s="137">
        <v>0</v>
      </c>
      <c r="E129" s="137">
        <v>0</v>
      </c>
      <c r="F129" s="137">
        <v>0</v>
      </c>
      <c r="G129" s="137">
        <v>0</v>
      </c>
      <c r="H129" s="137">
        <v>0</v>
      </c>
      <c r="I129" s="137">
        <v>0</v>
      </c>
      <c r="J129" s="137">
        <v>0</v>
      </c>
      <c r="K129" s="137">
        <v>0</v>
      </c>
      <c r="L129" s="137">
        <v>0</v>
      </c>
      <c r="M129" s="137">
        <v>0</v>
      </c>
      <c r="N129" s="137">
        <v>0</v>
      </c>
      <c r="O129" s="137">
        <v>0</v>
      </c>
    </row>
    <row r="130" spans="1:15" x14ac:dyDescent="0.25">
      <c r="A130" s="647" t="s">
        <v>3359</v>
      </c>
      <c r="B130" s="647" t="s">
        <v>3371</v>
      </c>
      <c r="C130" s="647" t="s">
        <v>1658</v>
      </c>
      <c r="D130" s="137">
        <v>0</v>
      </c>
      <c r="E130" s="137">
        <v>0</v>
      </c>
      <c r="F130" s="137">
        <v>0</v>
      </c>
      <c r="G130" s="137">
        <v>0</v>
      </c>
      <c r="H130" s="137">
        <v>0</v>
      </c>
      <c r="I130" s="137">
        <v>0</v>
      </c>
      <c r="J130" s="137">
        <v>0</v>
      </c>
      <c r="K130" s="137">
        <v>0</v>
      </c>
      <c r="L130" s="137">
        <v>0</v>
      </c>
      <c r="M130" s="137">
        <v>0</v>
      </c>
      <c r="N130" s="137">
        <v>0</v>
      </c>
      <c r="O130" s="137">
        <v>0</v>
      </c>
    </row>
    <row r="131" spans="1:15" x14ac:dyDescent="0.25">
      <c r="A131" s="647" t="s">
        <v>3359</v>
      </c>
      <c r="B131" s="647" t="s">
        <v>3372</v>
      </c>
      <c r="C131" s="647" t="s">
        <v>1658</v>
      </c>
      <c r="D131" s="137">
        <v>1679</v>
      </c>
      <c r="E131" s="137">
        <v>1679</v>
      </c>
      <c r="F131" s="137">
        <v>1679</v>
      </c>
      <c r="G131" s="137">
        <v>1679</v>
      </c>
      <c r="H131" s="137">
        <v>1679</v>
      </c>
      <c r="I131" s="137">
        <v>1679</v>
      </c>
      <c r="J131" s="137">
        <v>1679</v>
      </c>
      <c r="K131" s="137">
        <v>1679</v>
      </c>
      <c r="L131" s="137">
        <v>1679</v>
      </c>
      <c r="M131" s="137">
        <v>1679</v>
      </c>
      <c r="N131" s="137">
        <v>1679</v>
      </c>
      <c r="O131" s="137">
        <v>1679</v>
      </c>
    </row>
    <row r="132" spans="1:15" x14ac:dyDescent="0.25">
      <c r="A132" s="647" t="s">
        <v>3359</v>
      </c>
      <c r="B132" s="647" t="s">
        <v>3373</v>
      </c>
      <c r="C132" s="647" t="s">
        <v>1658</v>
      </c>
      <c r="D132" s="137">
        <v>0</v>
      </c>
      <c r="E132" s="137">
        <v>0</v>
      </c>
      <c r="F132" s="137">
        <v>0</v>
      </c>
      <c r="G132" s="137">
        <v>0</v>
      </c>
      <c r="H132" s="137">
        <v>0</v>
      </c>
      <c r="I132" s="137">
        <v>0</v>
      </c>
      <c r="J132" s="137">
        <v>0</v>
      </c>
      <c r="K132" s="137">
        <v>0</v>
      </c>
      <c r="L132" s="137">
        <v>0</v>
      </c>
      <c r="M132" s="137">
        <v>0</v>
      </c>
      <c r="N132" s="137">
        <v>0</v>
      </c>
      <c r="O132" s="137">
        <v>0</v>
      </c>
    </row>
    <row r="133" spans="1:15" x14ac:dyDescent="0.25">
      <c r="A133" s="647" t="s">
        <v>3359</v>
      </c>
      <c r="B133" s="647" t="s">
        <v>3374</v>
      </c>
      <c r="C133" s="647" t="s">
        <v>1658</v>
      </c>
      <c r="D133" s="137">
        <v>1412</v>
      </c>
      <c r="E133" s="137">
        <v>1412</v>
      </c>
      <c r="F133" s="137">
        <v>1412</v>
      </c>
      <c r="G133" s="137">
        <v>1412</v>
      </c>
      <c r="H133" s="137">
        <v>1412</v>
      </c>
      <c r="I133" s="137">
        <v>1412</v>
      </c>
      <c r="J133" s="137">
        <v>1412</v>
      </c>
      <c r="K133" s="137">
        <v>1412</v>
      </c>
      <c r="L133" s="137">
        <v>1412</v>
      </c>
      <c r="M133" s="137">
        <v>1412</v>
      </c>
      <c r="N133" s="137">
        <v>1412</v>
      </c>
      <c r="O133" s="137">
        <v>1412</v>
      </c>
    </row>
    <row r="134" spans="1:15" x14ac:dyDescent="0.25">
      <c r="A134" s="647" t="s">
        <v>3359</v>
      </c>
      <c r="B134" s="647" t="s">
        <v>3375</v>
      </c>
      <c r="C134" s="647" t="s">
        <v>1658</v>
      </c>
      <c r="D134" s="137">
        <v>0</v>
      </c>
      <c r="E134" s="137">
        <v>0</v>
      </c>
      <c r="F134" s="137">
        <v>0</v>
      </c>
      <c r="G134" s="137">
        <v>0</v>
      </c>
      <c r="H134" s="137">
        <v>0</v>
      </c>
      <c r="I134" s="137">
        <v>0</v>
      </c>
      <c r="J134" s="137">
        <v>0</v>
      </c>
      <c r="K134" s="137">
        <v>0</v>
      </c>
      <c r="L134" s="137">
        <v>0</v>
      </c>
      <c r="M134" s="137">
        <v>0</v>
      </c>
      <c r="N134" s="137">
        <v>0</v>
      </c>
      <c r="O134" s="137">
        <v>0</v>
      </c>
    </row>
    <row r="135" spans="1:15" x14ac:dyDescent="0.25">
      <c r="A135" s="647" t="s">
        <v>3359</v>
      </c>
      <c r="B135" s="647" t="s">
        <v>3376</v>
      </c>
      <c r="C135" s="647" t="s">
        <v>1658</v>
      </c>
      <c r="D135" s="137">
        <v>962</v>
      </c>
      <c r="E135" s="137">
        <v>962</v>
      </c>
      <c r="F135" s="137">
        <v>962</v>
      </c>
      <c r="G135" s="137">
        <v>962</v>
      </c>
      <c r="H135" s="137">
        <v>962</v>
      </c>
      <c r="I135" s="137">
        <v>962</v>
      </c>
      <c r="J135" s="137">
        <v>962</v>
      </c>
      <c r="K135" s="137">
        <v>962</v>
      </c>
      <c r="L135" s="137">
        <v>962</v>
      </c>
      <c r="M135" s="137">
        <v>962</v>
      </c>
      <c r="N135" s="137">
        <v>962</v>
      </c>
      <c r="O135" s="137">
        <v>962</v>
      </c>
    </row>
    <row r="136" spans="1:15" x14ac:dyDescent="0.25">
      <c r="A136" s="647" t="s">
        <v>3359</v>
      </c>
      <c r="B136" s="647" t="s">
        <v>3377</v>
      </c>
      <c r="C136" s="647" t="s">
        <v>1658</v>
      </c>
      <c r="D136" s="137">
        <v>0</v>
      </c>
      <c r="E136" s="137">
        <v>0</v>
      </c>
      <c r="F136" s="137">
        <v>0</v>
      </c>
      <c r="G136" s="137">
        <v>0</v>
      </c>
      <c r="H136" s="137">
        <v>0</v>
      </c>
      <c r="I136" s="137">
        <v>0</v>
      </c>
      <c r="J136" s="137">
        <v>0</v>
      </c>
      <c r="K136" s="137">
        <v>0</v>
      </c>
      <c r="L136" s="137">
        <v>0</v>
      </c>
      <c r="M136" s="137">
        <v>0</v>
      </c>
      <c r="N136" s="137">
        <v>0</v>
      </c>
      <c r="O136" s="137">
        <v>0</v>
      </c>
    </row>
    <row r="137" spans="1:15" x14ac:dyDescent="0.25">
      <c r="A137" s="647" t="s">
        <v>3359</v>
      </c>
      <c r="B137" s="647" t="s">
        <v>3378</v>
      </c>
      <c r="C137" s="647" t="s">
        <v>1658</v>
      </c>
      <c r="D137" s="137">
        <v>0</v>
      </c>
      <c r="E137" s="137">
        <v>0</v>
      </c>
      <c r="F137" s="137">
        <v>0</v>
      </c>
      <c r="G137" s="137">
        <v>0</v>
      </c>
      <c r="H137" s="137">
        <v>0</v>
      </c>
      <c r="I137" s="137">
        <v>0</v>
      </c>
      <c r="J137" s="137">
        <v>0</v>
      </c>
      <c r="K137" s="137">
        <v>0</v>
      </c>
      <c r="L137" s="137">
        <v>0</v>
      </c>
      <c r="M137" s="137">
        <v>0</v>
      </c>
      <c r="N137" s="137">
        <v>0</v>
      </c>
      <c r="O137" s="137">
        <v>0</v>
      </c>
    </row>
    <row r="138" spans="1:15" x14ac:dyDescent="0.25">
      <c r="A138" s="647" t="s">
        <v>3359</v>
      </c>
      <c r="B138" s="647" t="s">
        <v>3379</v>
      </c>
      <c r="C138" s="647" t="s">
        <v>1658</v>
      </c>
      <c r="D138" s="137">
        <v>0</v>
      </c>
      <c r="E138" s="137">
        <v>0</v>
      </c>
      <c r="F138" s="137">
        <v>0</v>
      </c>
      <c r="G138" s="137">
        <v>0</v>
      </c>
      <c r="H138" s="137">
        <v>0</v>
      </c>
      <c r="I138" s="137">
        <v>0</v>
      </c>
      <c r="J138" s="137">
        <v>0</v>
      </c>
      <c r="K138" s="137">
        <v>0</v>
      </c>
      <c r="L138" s="137">
        <v>0</v>
      </c>
      <c r="M138" s="137">
        <v>0</v>
      </c>
      <c r="N138" s="137">
        <v>0</v>
      </c>
      <c r="O138" s="137">
        <v>0</v>
      </c>
    </row>
    <row r="139" spans="1:15" x14ac:dyDescent="0.25">
      <c r="A139" s="647" t="s">
        <v>3359</v>
      </c>
      <c r="B139" s="647" t="s">
        <v>3380</v>
      </c>
      <c r="C139" s="647" t="s">
        <v>1658</v>
      </c>
      <c r="D139" s="137">
        <v>7301</v>
      </c>
      <c r="E139" s="137">
        <v>7301</v>
      </c>
      <c r="F139" s="137">
        <v>7301</v>
      </c>
      <c r="G139" s="137">
        <v>7301</v>
      </c>
      <c r="H139" s="137">
        <v>7301</v>
      </c>
      <c r="I139" s="137">
        <v>7301</v>
      </c>
      <c r="J139" s="137">
        <v>7301</v>
      </c>
      <c r="K139" s="137">
        <v>7301</v>
      </c>
      <c r="L139" s="137">
        <v>7301</v>
      </c>
      <c r="M139" s="137">
        <v>7301</v>
      </c>
      <c r="N139" s="137">
        <v>7301</v>
      </c>
      <c r="O139" s="137">
        <v>7301</v>
      </c>
    </row>
    <row r="140" spans="1:15" x14ac:dyDescent="0.25">
      <c r="A140" s="647" t="s">
        <v>3359</v>
      </c>
      <c r="B140" s="647" t="s">
        <v>3381</v>
      </c>
      <c r="C140" s="647" t="s">
        <v>1658</v>
      </c>
      <c r="D140" s="137">
        <v>0</v>
      </c>
      <c r="E140" s="137">
        <v>0</v>
      </c>
      <c r="F140" s="137">
        <v>0</v>
      </c>
      <c r="G140" s="137">
        <v>0</v>
      </c>
      <c r="H140" s="137">
        <v>0</v>
      </c>
      <c r="I140" s="137">
        <v>0</v>
      </c>
      <c r="J140" s="137">
        <v>0</v>
      </c>
      <c r="K140" s="137">
        <v>0</v>
      </c>
      <c r="L140" s="137">
        <v>0</v>
      </c>
      <c r="M140" s="137">
        <v>0</v>
      </c>
      <c r="N140" s="137">
        <v>0</v>
      </c>
      <c r="O140" s="137">
        <v>0</v>
      </c>
    </row>
    <row r="141" spans="1:15" x14ac:dyDescent="0.25">
      <c r="A141" s="647" t="s">
        <v>3359</v>
      </c>
      <c r="B141" s="647" t="s">
        <v>3382</v>
      </c>
      <c r="C141" s="647" t="s">
        <v>1658</v>
      </c>
      <c r="D141" s="137">
        <v>0</v>
      </c>
      <c r="E141" s="137">
        <v>0</v>
      </c>
      <c r="F141" s="137">
        <v>0</v>
      </c>
      <c r="G141" s="137">
        <v>0</v>
      </c>
      <c r="H141" s="137">
        <v>0</v>
      </c>
      <c r="I141" s="137">
        <v>0</v>
      </c>
      <c r="J141" s="137">
        <v>0</v>
      </c>
      <c r="K141" s="137">
        <v>0</v>
      </c>
      <c r="L141" s="137">
        <v>0</v>
      </c>
      <c r="M141" s="137">
        <v>0</v>
      </c>
      <c r="N141" s="137">
        <v>0</v>
      </c>
      <c r="O141" s="137">
        <v>0</v>
      </c>
    </row>
    <row r="142" spans="1:15" x14ac:dyDescent="0.25">
      <c r="A142" s="647" t="s">
        <v>3359</v>
      </c>
      <c r="B142" s="647" t="s">
        <v>3383</v>
      </c>
      <c r="C142" s="647" t="s">
        <v>1658</v>
      </c>
      <c r="D142" s="137">
        <v>2200</v>
      </c>
      <c r="E142" s="137">
        <v>2200</v>
      </c>
      <c r="F142" s="137">
        <v>2200</v>
      </c>
      <c r="G142" s="137">
        <v>2200</v>
      </c>
      <c r="H142" s="137">
        <v>2200</v>
      </c>
      <c r="I142" s="137">
        <v>2200</v>
      </c>
      <c r="J142" s="137">
        <v>2200</v>
      </c>
      <c r="K142" s="137">
        <v>2200</v>
      </c>
      <c r="L142" s="137">
        <v>2200</v>
      </c>
      <c r="M142" s="137">
        <v>2200</v>
      </c>
      <c r="N142" s="137">
        <v>2200</v>
      </c>
      <c r="O142" s="137">
        <v>2200</v>
      </c>
    </row>
    <row r="143" spans="1:15" x14ac:dyDescent="0.25">
      <c r="A143" s="647" t="s">
        <v>3359</v>
      </c>
      <c r="B143" s="647" t="s">
        <v>3384</v>
      </c>
      <c r="C143" s="647" t="s">
        <v>1658</v>
      </c>
      <c r="D143" s="137">
        <v>0</v>
      </c>
      <c r="E143" s="137">
        <v>0</v>
      </c>
      <c r="F143" s="137">
        <v>0</v>
      </c>
      <c r="G143" s="137">
        <v>0</v>
      </c>
      <c r="H143" s="137">
        <v>0</v>
      </c>
      <c r="I143" s="137">
        <v>0</v>
      </c>
      <c r="J143" s="137">
        <v>0</v>
      </c>
      <c r="K143" s="137">
        <v>0</v>
      </c>
      <c r="L143" s="137">
        <v>0</v>
      </c>
      <c r="M143" s="137">
        <v>0</v>
      </c>
      <c r="N143" s="137">
        <v>0</v>
      </c>
      <c r="O143" s="137">
        <v>0</v>
      </c>
    </row>
    <row r="144" spans="1:15" x14ac:dyDescent="0.25">
      <c r="A144" s="647" t="s">
        <v>3359</v>
      </c>
      <c r="B144" s="647" t="s">
        <v>3385</v>
      </c>
      <c r="C144" s="647" t="s">
        <v>1658</v>
      </c>
      <c r="D144" s="137">
        <v>0</v>
      </c>
      <c r="E144" s="137">
        <v>0</v>
      </c>
      <c r="F144" s="137">
        <v>0</v>
      </c>
      <c r="G144" s="137">
        <v>0</v>
      </c>
      <c r="H144" s="137">
        <v>0</v>
      </c>
      <c r="I144" s="137">
        <v>0</v>
      </c>
      <c r="J144" s="137">
        <v>0</v>
      </c>
      <c r="K144" s="137">
        <v>0</v>
      </c>
      <c r="L144" s="137">
        <v>0</v>
      </c>
      <c r="M144" s="137">
        <v>0</v>
      </c>
      <c r="N144" s="137">
        <v>0</v>
      </c>
      <c r="O144" s="137">
        <v>0</v>
      </c>
    </row>
    <row r="145" spans="1:15" x14ac:dyDescent="0.25">
      <c r="A145" s="647" t="s">
        <v>3359</v>
      </c>
      <c r="B145" s="647" t="s">
        <v>3386</v>
      </c>
      <c r="C145" s="647" t="s">
        <v>1658</v>
      </c>
      <c r="D145" s="137">
        <v>10</v>
      </c>
      <c r="E145" s="137">
        <v>10</v>
      </c>
      <c r="F145" s="137">
        <v>10</v>
      </c>
      <c r="G145" s="137">
        <v>10</v>
      </c>
      <c r="H145" s="137">
        <v>10</v>
      </c>
      <c r="I145" s="137">
        <v>10</v>
      </c>
      <c r="J145" s="137">
        <v>10</v>
      </c>
      <c r="K145" s="137">
        <v>10</v>
      </c>
      <c r="L145" s="137">
        <v>10</v>
      </c>
      <c r="M145" s="137">
        <v>78</v>
      </c>
      <c r="N145" s="137">
        <v>78</v>
      </c>
      <c r="O145" s="137">
        <v>78</v>
      </c>
    </row>
    <row r="146" spans="1:15" x14ac:dyDescent="0.25">
      <c r="A146" s="647" t="s">
        <v>3359</v>
      </c>
      <c r="B146" s="647" t="s">
        <v>3387</v>
      </c>
      <c r="C146" s="647" t="s">
        <v>1658</v>
      </c>
      <c r="D146" s="137">
        <v>660</v>
      </c>
      <c r="E146" s="137">
        <v>660</v>
      </c>
      <c r="F146" s="137">
        <v>660</v>
      </c>
      <c r="G146" s="137">
        <v>660</v>
      </c>
      <c r="H146" s="137">
        <v>660</v>
      </c>
      <c r="I146" s="137">
        <v>660</v>
      </c>
      <c r="J146" s="137">
        <v>660</v>
      </c>
      <c r="K146" s="137">
        <v>660</v>
      </c>
      <c r="L146" s="137">
        <v>660</v>
      </c>
      <c r="M146" s="137">
        <v>660</v>
      </c>
      <c r="N146" s="137">
        <v>660</v>
      </c>
      <c r="O146" s="137">
        <v>660</v>
      </c>
    </row>
    <row r="147" spans="1:15" x14ac:dyDescent="0.25">
      <c r="A147" s="647" t="s">
        <v>3359</v>
      </c>
      <c r="B147" s="647" t="s">
        <v>3388</v>
      </c>
      <c r="C147" s="647" t="s">
        <v>1658</v>
      </c>
      <c r="D147" s="137">
        <v>0</v>
      </c>
      <c r="E147" s="137">
        <v>0</v>
      </c>
      <c r="F147" s="137">
        <v>0</v>
      </c>
      <c r="G147" s="137">
        <v>0</v>
      </c>
      <c r="H147" s="137">
        <v>0</v>
      </c>
      <c r="I147" s="137">
        <v>0</v>
      </c>
      <c r="J147" s="137">
        <v>0</v>
      </c>
      <c r="K147" s="137">
        <v>0</v>
      </c>
      <c r="L147" s="137">
        <v>0</v>
      </c>
      <c r="M147" s="137">
        <v>0</v>
      </c>
      <c r="N147" s="137">
        <v>0</v>
      </c>
      <c r="O147" s="137">
        <v>0</v>
      </c>
    </row>
    <row r="148" spans="1:15" x14ac:dyDescent="0.25">
      <c r="A148" s="647" t="s">
        <v>3359</v>
      </c>
      <c r="B148" s="647" t="s">
        <v>3389</v>
      </c>
      <c r="C148" s="647" t="s">
        <v>1658</v>
      </c>
      <c r="D148" s="137">
        <v>0</v>
      </c>
      <c r="E148" s="137">
        <v>0</v>
      </c>
      <c r="F148" s="137">
        <v>0</v>
      </c>
      <c r="G148" s="137">
        <v>0</v>
      </c>
      <c r="H148" s="137">
        <v>0</v>
      </c>
      <c r="I148" s="137">
        <v>0</v>
      </c>
      <c r="J148" s="137">
        <v>0</v>
      </c>
      <c r="K148" s="137">
        <v>0</v>
      </c>
      <c r="L148" s="137">
        <v>0</v>
      </c>
      <c r="M148" s="137">
        <v>0</v>
      </c>
      <c r="N148" s="137">
        <v>0</v>
      </c>
      <c r="O148" s="137">
        <v>0</v>
      </c>
    </row>
    <row r="149" spans="1:15" x14ac:dyDescent="0.25">
      <c r="A149" s="647" t="s">
        <v>3359</v>
      </c>
      <c r="B149" s="647" t="s">
        <v>3390</v>
      </c>
      <c r="C149" s="647" t="s">
        <v>1658</v>
      </c>
      <c r="D149" s="137">
        <v>0</v>
      </c>
      <c r="E149" s="137">
        <v>0</v>
      </c>
      <c r="F149" s="137">
        <v>0</v>
      </c>
      <c r="G149" s="137">
        <v>0</v>
      </c>
      <c r="H149" s="137">
        <v>0</v>
      </c>
      <c r="I149" s="137">
        <v>0</v>
      </c>
      <c r="J149" s="137">
        <v>0</v>
      </c>
      <c r="K149" s="137">
        <v>0</v>
      </c>
      <c r="L149" s="137">
        <v>0</v>
      </c>
      <c r="M149" s="137">
        <v>0</v>
      </c>
      <c r="N149" s="137">
        <v>0</v>
      </c>
      <c r="O149" s="137">
        <v>0</v>
      </c>
    </row>
    <row r="150" spans="1:15" x14ac:dyDescent="0.25">
      <c r="A150" s="647" t="s">
        <v>3391</v>
      </c>
      <c r="B150" s="647" t="s">
        <v>3392</v>
      </c>
      <c r="C150" s="647" t="s">
        <v>1658</v>
      </c>
      <c r="D150" s="137">
        <v>0</v>
      </c>
      <c r="E150" s="137">
        <v>0</v>
      </c>
      <c r="F150" s="137">
        <v>0</v>
      </c>
      <c r="G150" s="137">
        <v>0</v>
      </c>
      <c r="H150" s="137">
        <v>0</v>
      </c>
      <c r="I150" s="137">
        <v>0</v>
      </c>
      <c r="J150" s="137">
        <v>0</v>
      </c>
      <c r="K150" s="137">
        <v>0</v>
      </c>
      <c r="L150" s="137">
        <v>0</v>
      </c>
      <c r="M150" s="137">
        <v>0</v>
      </c>
      <c r="N150" s="137">
        <v>0</v>
      </c>
      <c r="O150" s="137">
        <v>0</v>
      </c>
    </row>
    <row r="151" spans="1:15" x14ac:dyDescent="0.25">
      <c r="A151" s="647" t="s">
        <v>3391</v>
      </c>
      <c r="B151" s="647" t="s">
        <v>3393</v>
      </c>
      <c r="C151" s="647" t="s">
        <v>1658</v>
      </c>
      <c r="D151" s="137">
        <v>989</v>
      </c>
      <c r="E151" s="137">
        <v>989</v>
      </c>
      <c r="F151" s="137">
        <v>989</v>
      </c>
      <c r="G151" s="137">
        <v>989</v>
      </c>
      <c r="H151" s="137">
        <v>989</v>
      </c>
      <c r="I151" s="137">
        <v>989</v>
      </c>
      <c r="J151" s="137">
        <v>989</v>
      </c>
      <c r="K151" s="137">
        <v>989</v>
      </c>
      <c r="L151" s="137">
        <v>989</v>
      </c>
      <c r="M151" s="137">
        <v>989</v>
      </c>
      <c r="N151" s="137">
        <v>989</v>
      </c>
      <c r="O151" s="137">
        <v>987</v>
      </c>
    </row>
    <row r="152" spans="1:15" x14ac:dyDescent="0.25">
      <c r="A152" s="647" t="s">
        <v>3391</v>
      </c>
      <c r="B152" s="647" t="s">
        <v>3394</v>
      </c>
      <c r="C152" s="647" t="s">
        <v>1658</v>
      </c>
      <c r="D152" s="137">
        <v>6205</v>
      </c>
      <c r="E152" s="137">
        <v>6205</v>
      </c>
      <c r="F152" s="137">
        <v>6205</v>
      </c>
      <c r="G152" s="137">
        <v>6205</v>
      </c>
      <c r="H152" s="137">
        <v>6205</v>
      </c>
      <c r="I152" s="137">
        <v>6205</v>
      </c>
      <c r="J152" s="137">
        <v>6205</v>
      </c>
      <c r="K152" s="137">
        <v>6205</v>
      </c>
      <c r="L152" s="137">
        <v>6205</v>
      </c>
      <c r="M152" s="137">
        <v>6205</v>
      </c>
      <c r="N152" s="137">
        <v>6205</v>
      </c>
      <c r="O152" s="137">
        <v>6205</v>
      </c>
    </row>
    <row r="153" spans="1:15" x14ac:dyDescent="0.25">
      <c r="A153" s="647" t="s">
        <v>3391</v>
      </c>
      <c r="B153" s="647" t="s">
        <v>3395</v>
      </c>
      <c r="C153" s="647" t="s">
        <v>1658</v>
      </c>
      <c r="D153" s="137">
        <v>0</v>
      </c>
      <c r="E153" s="137">
        <v>0</v>
      </c>
      <c r="F153" s="137">
        <v>0</v>
      </c>
      <c r="G153" s="137">
        <v>0</v>
      </c>
      <c r="H153" s="137">
        <v>0</v>
      </c>
      <c r="I153" s="137">
        <v>0</v>
      </c>
      <c r="J153" s="137">
        <v>0</v>
      </c>
      <c r="K153" s="137">
        <v>0</v>
      </c>
      <c r="L153" s="137">
        <v>0</v>
      </c>
      <c r="M153" s="137">
        <v>0</v>
      </c>
      <c r="N153" s="137">
        <v>0</v>
      </c>
      <c r="O153" s="137">
        <v>0</v>
      </c>
    </row>
    <row r="154" spans="1:15" x14ac:dyDescent="0.25">
      <c r="A154" s="647" t="s">
        <v>3391</v>
      </c>
      <c r="B154" s="647" t="s">
        <v>3396</v>
      </c>
      <c r="C154" s="647" t="s">
        <v>1658</v>
      </c>
      <c r="D154" s="137">
        <v>252</v>
      </c>
      <c r="E154" s="137">
        <v>252</v>
      </c>
      <c r="F154" s="137">
        <v>252</v>
      </c>
      <c r="G154" s="137">
        <v>252</v>
      </c>
      <c r="H154" s="137">
        <v>252</v>
      </c>
      <c r="I154" s="137">
        <v>252</v>
      </c>
      <c r="J154" s="137">
        <v>252</v>
      </c>
      <c r="K154" s="137">
        <v>252</v>
      </c>
      <c r="L154" s="137">
        <v>252</v>
      </c>
      <c r="M154" s="137">
        <v>252</v>
      </c>
      <c r="N154" s="137">
        <v>252</v>
      </c>
      <c r="O154" s="137">
        <v>252</v>
      </c>
    </row>
    <row r="155" spans="1:15" x14ac:dyDescent="0.25">
      <c r="A155" s="647" t="s">
        <v>3391</v>
      </c>
      <c r="B155" s="647" t="s">
        <v>3397</v>
      </c>
      <c r="C155" s="647" t="s">
        <v>1658</v>
      </c>
      <c r="D155" s="137">
        <v>0</v>
      </c>
      <c r="E155" s="137">
        <v>0</v>
      </c>
      <c r="F155" s="137">
        <v>0</v>
      </c>
      <c r="G155" s="137">
        <v>0</v>
      </c>
      <c r="H155" s="137">
        <v>0</v>
      </c>
      <c r="I155" s="137">
        <v>0</v>
      </c>
      <c r="J155" s="137">
        <v>0</v>
      </c>
      <c r="K155" s="137">
        <v>0</v>
      </c>
      <c r="L155" s="137">
        <v>0</v>
      </c>
      <c r="M155" s="137">
        <v>0</v>
      </c>
      <c r="N155" s="137">
        <v>0</v>
      </c>
      <c r="O155" s="137">
        <v>0</v>
      </c>
    </row>
    <row r="156" spans="1:15" x14ac:dyDescent="0.25">
      <c r="A156" s="647" t="s">
        <v>3391</v>
      </c>
      <c r="B156" s="647" t="s">
        <v>3398</v>
      </c>
      <c r="C156" s="647" t="s">
        <v>1658</v>
      </c>
      <c r="D156" s="137">
        <v>0</v>
      </c>
      <c r="E156" s="137">
        <v>0</v>
      </c>
      <c r="F156" s="137">
        <v>0</v>
      </c>
      <c r="G156" s="137">
        <v>0</v>
      </c>
      <c r="H156" s="137">
        <v>0</v>
      </c>
      <c r="I156" s="137">
        <v>0</v>
      </c>
      <c r="J156" s="137">
        <v>0</v>
      </c>
      <c r="K156" s="137">
        <v>0</v>
      </c>
      <c r="L156" s="137">
        <v>0</v>
      </c>
      <c r="M156" s="137">
        <v>0</v>
      </c>
      <c r="N156" s="137">
        <v>0</v>
      </c>
      <c r="O156" s="137">
        <v>0</v>
      </c>
    </row>
    <row r="157" spans="1:15" x14ac:dyDescent="0.25">
      <c r="A157" s="647" t="s">
        <v>3391</v>
      </c>
      <c r="B157" s="647" t="s">
        <v>3399</v>
      </c>
      <c r="C157" s="647" t="s">
        <v>1658</v>
      </c>
      <c r="D157" s="137">
        <v>1120</v>
      </c>
      <c r="E157" s="137">
        <v>1120</v>
      </c>
      <c r="F157" s="137">
        <v>1120</v>
      </c>
      <c r="G157" s="137">
        <v>1120</v>
      </c>
      <c r="H157" s="137">
        <v>1120</v>
      </c>
      <c r="I157" s="137">
        <v>1120</v>
      </c>
      <c r="J157" s="137">
        <v>1120</v>
      </c>
      <c r="K157" s="137">
        <v>1120</v>
      </c>
      <c r="L157" s="137">
        <v>1120</v>
      </c>
      <c r="M157" s="137">
        <v>1120</v>
      </c>
      <c r="N157" s="137">
        <v>1120</v>
      </c>
      <c r="O157" s="137">
        <v>1117</v>
      </c>
    </row>
    <row r="158" spans="1:15" x14ac:dyDescent="0.25">
      <c r="A158" s="647" t="s">
        <v>3391</v>
      </c>
      <c r="B158" s="647" t="s">
        <v>3400</v>
      </c>
      <c r="C158" s="647" t="s">
        <v>1658</v>
      </c>
      <c r="D158" s="137">
        <v>0</v>
      </c>
      <c r="E158" s="137">
        <v>0</v>
      </c>
      <c r="F158" s="137">
        <v>0</v>
      </c>
      <c r="G158" s="137">
        <v>0</v>
      </c>
      <c r="H158" s="137">
        <v>0</v>
      </c>
      <c r="I158" s="137">
        <v>0</v>
      </c>
      <c r="J158" s="137">
        <v>0</v>
      </c>
      <c r="K158" s="137">
        <v>0</v>
      </c>
      <c r="L158" s="137">
        <v>0</v>
      </c>
      <c r="M158" s="137">
        <v>0</v>
      </c>
      <c r="N158" s="137">
        <v>0</v>
      </c>
      <c r="O158" s="137">
        <v>0</v>
      </c>
    </row>
    <row r="159" spans="1:15" x14ac:dyDescent="0.25">
      <c r="A159" s="647" t="s">
        <v>3391</v>
      </c>
      <c r="B159" s="647" t="s">
        <v>3401</v>
      </c>
      <c r="C159" s="647" t="s">
        <v>1658</v>
      </c>
      <c r="D159" s="137">
        <v>1071</v>
      </c>
      <c r="E159" s="137">
        <v>1071</v>
      </c>
      <c r="F159" s="137">
        <v>1071</v>
      </c>
      <c r="G159" s="137">
        <v>1071</v>
      </c>
      <c r="H159" s="137">
        <v>1071</v>
      </c>
      <c r="I159" s="137">
        <v>1071</v>
      </c>
      <c r="J159" s="137">
        <v>1071</v>
      </c>
      <c r="K159" s="137">
        <v>1071</v>
      </c>
      <c r="L159" s="137">
        <v>1071</v>
      </c>
      <c r="M159" s="137">
        <v>1071</v>
      </c>
      <c r="N159" s="137">
        <v>1071</v>
      </c>
      <c r="O159" s="137">
        <v>1070</v>
      </c>
    </row>
    <row r="160" spans="1:15" x14ac:dyDescent="0.25">
      <c r="A160" s="647" t="s">
        <v>3391</v>
      </c>
      <c r="B160" s="647" t="s">
        <v>3402</v>
      </c>
      <c r="C160" s="647" t="s">
        <v>1658</v>
      </c>
      <c r="D160" s="137">
        <v>4326</v>
      </c>
      <c r="E160" s="137">
        <v>4326</v>
      </c>
      <c r="F160" s="137">
        <v>4326</v>
      </c>
      <c r="G160" s="137">
        <v>4326</v>
      </c>
      <c r="H160" s="137">
        <v>4326</v>
      </c>
      <c r="I160" s="137">
        <v>4326</v>
      </c>
      <c r="J160" s="137">
        <v>4326</v>
      </c>
      <c r="K160" s="137">
        <v>4326</v>
      </c>
      <c r="L160" s="137">
        <v>4326</v>
      </c>
      <c r="M160" s="137">
        <v>4326</v>
      </c>
      <c r="N160" s="137">
        <v>4326</v>
      </c>
      <c r="O160" s="137">
        <v>4326</v>
      </c>
    </row>
    <row r="161" spans="1:15" x14ac:dyDescent="0.25">
      <c r="A161" s="647" t="s">
        <v>3391</v>
      </c>
      <c r="B161" s="647" t="s">
        <v>3403</v>
      </c>
      <c r="C161" s="647" t="s">
        <v>1658</v>
      </c>
      <c r="D161" s="137">
        <v>0</v>
      </c>
      <c r="E161" s="137">
        <v>0</v>
      </c>
      <c r="F161" s="137">
        <v>0</v>
      </c>
      <c r="G161" s="137">
        <v>0</v>
      </c>
      <c r="H161" s="137">
        <v>0</v>
      </c>
      <c r="I161" s="137">
        <v>0</v>
      </c>
      <c r="J161" s="137">
        <v>0</v>
      </c>
      <c r="K161" s="137">
        <v>0</v>
      </c>
      <c r="L161" s="137">
        <v>0</v>
      </c>
      <c r="M161" s="137">
        <v>0</v>
      </c>
      <c r="N161" s="137">
        <v>0</v>
      </c>
      <c r="O161" s="137">
        <v>0</v>
      </c>
    </row>
    <row r="162" spans="1:15" x14ac:dyDescent="0.25">
      <c r="A162" s="647" t="s">
        <v>3391</v>
      </c>
      <c r="B162" s="647" t="s">
        <v>3404</v>
      </c>
      <c r="C162" s="647" t="s">
        <v>1658</v>
      </c>
      <c r="D162" s="137">
        <v>0</v>
      </c>
      <c r="E162" s="137">
        <v>0</v>
      </c>
      <c r="F162" s="137">
        <v>0</v>
      </c>
      <c r="G162" s="137">
        <v>0</v>
      </c>
      <c r="H162" s="137">
        <v>0</v>
      </c>
      <c r="I162" s="137">
        <v>0</v>
      </c>
      <c r="J162" s="137">
        <v>0</v>
      </c>
      <c r="K162" s="137">
        <v>0</v>
      </c>
      <c r="L162" s="137">
        <v>0</v>
      </c>
      <c r="M162" s="137">
        <v>0</v>
      </c>
      <c r="N162" s="137">
        <v>0</v>
      </c>
      <c r="O162" s="137">
        <v>0</v>
      </c>
    </row>
    <row r="163" spans="1:15" x14ac:dyDescent="0.25">
      <c r="A163" s="647" t="s">
        <v>3391</v>
      </c>
      <c r="B163" s="647" t="s">
        <v>3405</v>
      </c>
      <c r="C163" s="647" t="s">
        <v>1658</v>
      </c>
      <c r="D163" s="137">
        <v>1193</v>
      </c>
      <c r="E163" s="137">
        <v>1193</v>
      </c>
      <c r="F163" s="137">
        <v>1193</v>
      </c>
      <c r="G163" s="137">
        <v>1193</v>
      </c>
      <c r="H163" s="137">
        <v>1193</v>
      </c>
      <c r="I163" s="137">
        <v>1193</v>
      </c>
      <c r="J163" s="137">
        <v>1193</v>
      </c>
      <c r="K163" s="137">
        <v>1193</v>
      </c>
      <c r="L163" s="137">
        <v>1193</v>
      </c>
      <c r="M163" s="137">
        <v>1193</v>
      </c>
      <c r="N163" s="137">
        <v>1193</v>
      </c>
      <c r="O163" s="137">
        <v>1192</v>
      </c>
    </row>
    <row r="164" spans="1:15" x14ac:dyDescent="0.25">
      <c r="A164" s="647" t="s">
        <v>3391</v>
      </c>
      <c r="B164" s="647" t="s">
        <v>3406</v>
      </c>
      <c r="C164" s="647" t="s">
        <v>1658</v>
      </c>
      <c r="D164" s="137">
        <v>0</v>
      </c>
      <c r="E164" s="137">
        <v>0</v>
      </c>
      <c r="F164" s="137">
        <v>0</v>
      </c>
      <c r="G164" s="137">
        <v>0</v>
      </c>
      <c r="H164" s="137">
        <v>0</v>
      </c>
      <c r="I164" s="137">
        <v>0</v>
      </c>
      <c r="J164" s="137">
        <v>0</v>
      </c>
      <c r="K164" s="137">
        <v>0</v>
      </c>
      <c r="L164" s="137">
        <v>0</v>
      </c>
      <c r="M164" s="137">
        <v>0</v>
      </c>
      <c r="N164" s="137">
        <v>0</v>
      </c>
      <c r="O164" s="137">
        <v>0</v>
      </c>
    </row>
    <row r="165" spans="1:15" x14ac:dyDescent="0.25">
      <c r="A165" s="647" t="s">
        <v>3391</v>
      </c>
      <c r="B165" s="647" t="s">
        <v>3407</v>
      </c>
      <c r="C165" s="647" t="s">
        <v>1658</v>
      </c>
      <c r="D165" s="137">
        <v>0</v>
      </c>
      <c r="E165" s="137">
        <v>0</v>
      </c>
      <c r="F165" s="137">
        <v>0</v>
      </c>
      <c r="G165" s="137">
        <v>0</v>
      </c>
      <c r="H165" s="137">
        <v>0</v>
      </c>
      <c r="I165" s="137">
        <v>0</v>
      </c>
      <c r="J165" s="137">
        <v>0</v>
      </c>
      <c r="K165" s="137">
        <v>0</v>
      </c>
      <c r="L165" s="137">
        <v>0</v>
      </c>
      <c r="M165" s="137">
        <v>0</v>
      </c>
      <c r="N165" s="137">
        <v>0</v>
      </c>
      <c r="O165" s="137">
        <v>0</v>
      </c>
    </row>
    <row r="166" spans="1:15" x14ac:dyDescent="0.25">
      <c r="A166" s="647" t="s">
        <v>3391</v>
      </c>
      <c r="B166" s="647" t="s">
        <v>3408</v>
      </c>
      <c r="C166" s="647" t="s">
        <v>1658</v>
      </c>
      <c r="D166" s="137">
        <v>63</v>
      </c>
      <c r="E166" s="137">
        <v>63</v>
      </c>
      <c r="F166" s="137">
        <v>63</v>
      </c>
      <c r="G166" s="137">
        <v>63</v>
      </c>
      <c r="H166" s="137">
        <v>63</v>
      </c>
      <c r="I166" s="137">
        <v>63</v>
      </c>
      <c r="J166" s="137">
        <v>63</v>
      </c>
      <c r="K166" s="137">
        <v>63</v>
      </c>
      <c r="L166" s="137">
        <v>63</v>
      </c>
      <c r="M166" s="137">
        <v>63</v>
      </c>
      <c r="N166" s="137">
        <v>63</v>
      </c>
      <c r="O166" s="137">
        <v>63</v>
      </c>
    </row>
    <row r="167" spans="1:15" x14ac:dyDescent="0.25">
      <c r="A167" s="647" t="s">
        <v>3391</v>
      </c>
      <c r="B167" s="647" t="s">
        <v>3409</v>
      </c>
      <c r="C167" s="647" t="s">
        <v>1658</v>
      </c>
      <c r="D167" s="137">
        <v>0</v>
      </c>
      <c r="E167" s="137">
        <v>0</v>
      </c>
      <c r="F167" s="137">
        <v>0</v>
      </c>
      <c r="G167" s="137">
        <v>0</v>
      </c>
      <c r="H167" s="137">
        <v>0</v>
      </c>
      <c r="I167" s="137">
        <v>0</v>
      </c>
      <c r="J167" s="137">
        <v>0</v>
      </c>
      <c r="K167" s="137">
        <v>0</v>
      </c>
      <c r="L167" s="137">
        <v>0</v>
      </c>
      <c r="M167" s="137">
        <v>0</v>
      </c>
      <c r="N167" s="137">
        <v>0</v>
      </c>
      <c r="O167" s="137">
        <v>0</v>
      </c>
    </row>
    <row r="168" spans="1:15" x14ac:dyDescent="0.25">
      <c r="A168" s="647" t="s">
        <v>3391</v>
      </c>
      <c r="B168" s="647" t="s">
        <v>3410</v>
      </c>
      <c r="C168" s="647" t="s">
        <v>1658</v>
      </c>
      <c r="D168" s="137">
        <v>336</v>
      </c>
      <c r="E168" s="137">
        <v>336</v>
      </c>
      <c r="F168" s="137">
        <v>336</v>
      </c>
      <c r="G168" s="137">
        <v>336</v>
      </c>
      <c r="H168" s="137">
        <v>336</v>
      </c>
      <c r="I168" s="137">
        <v>336</v>
      </c>
      <c r="J168" s="137">
        <v>336</v>
      </c>
      <c r="K168" s="137">
        <v>336</v>
      </c>
      <c r="L168" s="137">
        <v>336</v>
      </c>
      <c r="M168" s="137">
        <v>336</v>
      </c>
      <c r="N168" s="137">
        <v>336</v>
      </c>
      <c r="O168" s="137">
        <v>336</v>
      </c>
    </row>
    <row r="169" spans="1:15" x14ac:dyDescent="0.25">
      <c r="A169" s="647" t="s">
        <v>3391</v>
      </c>
      <c r="B169" s="647" t="s">
        <v>3411</v>
      </c>
      <c r="C169" s="647" t="s">
        <v>1658</v>
      </c>
      <c r="D169" s="137">
        <v>0</v>
      </c>
      <c r="E169" s="137">
        <v>0</v>
      </c>
      <c r="F169" s="137">
        <v>0</v>
      </c>
      <c r="G169" s="137">
        <v>0</v>
      </c>
      <c r="H169" s="137">
        <v>0</v>
      </c>
      <c r="I169" s="137">
        <v>0</v>
      </c>
      <c r="J169" s="137">
        <v>0</v>
      </c>
      <c r="K169" s="137">
        <v>0</v>
      </c>
      <c r="L169" s="137">
        <v>0</v>
      </c>
      <c r="M169" s="137">
        <v>0</v>
      </c>
      <c r="N169" s="137">
        <v>0</v>
      </c>
      <c r="O169" s="137">
        <v>0</v>
      </c>
    </row>
    <row r="170" spans="1:15" x14ac:dyDescent="0.25">
      <c r="A170" s="647" t="s">
        <v>3391</v>
      </c>
      <c r="B170" s="647" t="s">
        <v>3412</v>
      </c>
      <c r="C170" s="647" t="s">
        <v>1658</v>
      </c>
      <c r="D170" s="137">
        <v>0</v>
      </c>
      <c r="E170" s="137">
        <v>0</v>
      </c>
      <c r="F170" s="137">
        <v>0</v>
      </c>
      <c r="G170" s="137">
        <v>0</v>
      </c>
      <c r="H170" s="137">
        <v>0</v>
      </c>
      <c r="I170" s="137">
        <v>0</v>
      </c>
      <c r="J170" s="137">
        <v>0</v>
      </c>
      <c r="K170" s="137">
        <v>0</v>
      </c>
      <c r="L170" s="137">
        <v>0</v>
      </c>
      <c r="M170" s="137">
        <v>0</v>
      </c>
      <c r="N170" s="137">
        <v>0</v>
      </c>
      <c r="O170" s="137">
        <v>0</v>
      </c>
    </row>
    <row r="171" spans="1:15" x14ac:dyDescent="0.25">
      <c r="A171" s="647" t="s">
        <v>3391</v>
      </c>
      <c r="B171" s="647" t="s">
        <v>3413</v>
      </c>
      <c r="C171" s="647" t="s">
        <v>1658</v>
      </c>
      <c r="D171" s="137">
        <v>6</v>
      </c>
      <c r="E171" s="137">
        <v>6</v>
      </c>
      <c r="F171" s="137">
        <v>6</v>
      </c>
      <c r="G171" s="137">
        <v>6</v>
      </c>
      <c r="H171" s="137">
        <v>6</v>
      </c>
      <c r="I171" s="137">
        <v>6</v>
      </c>
      <c r="J171" s="137">
        <v>6</v>
      </c>
      <c r="K171" s="137">
        <v>6</v>
      </c>
      <c r="L171" s="137">
        <v>6</v>
      </c>
      <c r="M171" s="137">
        <v>6</v>
      </c>
      <c r="N171" s="137">
        <v>6</v>
      </c>
      <c r="O171" s="137">
        <v>6</v>
      </c>
    </row>
    <row r="172" spans="1:15" x14ac:dyDescent="0.25">
      <c r="A172" s="647" t="s">
        <v>3391</v>
      </c>
      <c r="B172" s="647" t="s">
        <v>3414</v>
      </c>
      <c r="C172" s="647" t="s">
        <v>1658</v>
      </c>
      <c r="D172" s="137">
        <v>0</v>
      </c>
      <c r="E172" s="137">
        <v>0</v>
      </c>
      <c r="F172" s="137">
        <v>0</v>
      </c>
      <c r="G172" s="137">
        <v>0</v>
      </c>
      <c r="H172" s="137">
        <v>0</v>
      </c>
      <c r="I172" s="137">
        <v>0</v>
      </c>
      <c r="J172" s="137">
        <v>0</v>
      </c>
      <c r="K172" s="137">
        <v>0</v>
      </c>
      <c r="L172" s="137">
        <v>0</v>
      </c>
      <c r="M172" s="137">
        <v>0</v>
      </c>
      <c r="N172" s="137">
        <v>0</v>
      </c>
      <c r="O172" s="137">
        <v>0</v>
      </c>
    </row>
    <row r="173" spans="1:15" x14ac:dyDescent="0.25">
      <c r="A173" s="647" t="s">
        <v>3391</v>
      </c>
      <c r="B173" s="647" t="s">
        <v>3415</v>
      </c>
      <c r="C173" s="647" t="s">
        <v>1658</v>
      </c>
      <c r="D173" s="137">
        <v>0</v>
      </c>
      <c r="E173" s="137">
        <v>0</v>
      </c>
      <c r="F173" s="137">
        <v>0</v>
      </c>
      <c r="G173" s="137">
        <v>0</v>
      </c>
      <c r="H173" s="137">
        <v>0</v>
      </c>
      <c r="I173" s="137">
        <v>0</v>
      </c>
      <c r="J173" s="137">
        <v>0</v>
      </c>
      <c r="K173" s="137">
        <v>0</v>
      </c>
      <c r="L173" s="137">
        <v>0</v>
      </c>
      <c r="M173" s="137">
        <v>0</v>
      </c>
      <c r="N173" s="137">
        <v>0</v>
      </c>
      <c r="O173" s="137">
        <v>0</v>
      </c>
    </row>
    <row r="174" spans="1:15" x14ac:dyDescent="0.25">
      <c r="A174" s="647" t="s">
        <v>3391</v>
      </c>
      <c r="B174" s="647" t="s">
        <v>3416</v>
      </c>
      <c r="C174" s="647" t="s">
        <v>1658</v>
      </c>
      <c r="D174" s="137">
        <v>0</v>
      </c>
      <c r="E174" s="137">
        <v>0</v>
      </c>
      <c r="F174" s="137">
        <v>0</v>
      </c>
      <c r="G174" s="137">
        <v>0</v>
      </c>
      <c r="H174" s="137">
        <v>0</v>
      </c>
      <c r="I174" s="137">
        <v>0</v>
      </c>
      <c r="J174" s="137">
        <v>0</v>
      </c>
      <c r="K174" s="137">
        <v>11</v>
      </c>
      <c r="L174" s="137">
        <v>11</v>
      </c>
      <c r="M174" s="137">
        <v>11</v>
      </c>
      <c r="N174" s="137">
        <v>11</v>
      </c>
      <c r="O174" s="137">
        <v>11</v>
      </c>
    </row>
    <row r="175" spans="1:15" x14ac:dyDescent="0.25">
      <c r="A175" s="647" t="s">
        <v>3391</v>
      </c>
      <c r="B175" s="647" t="s">
        <v>3417</v>
      </c>
      <c r="C175" s="647" t="s">
        <v>1658</v>
      </c>
      <c r="D175" s="137">
        <v>153</v>
      </c>
      <c r="E175" s="137">
        <v>153</v>
      </c>
      <c r="F175" s="137">
        <v>153</v>
      </c>
      <c r="G175" s="137">
        <v>153</v>
      </c>
      <c r="H175" s="137">
        <v>153</v>
      </c>
      <c r="I175" s="137">
        <v>153</v>
      </c>
      <c r="J175" s="137">
        <v>153</v>
      </c>
      <c r="K175" s="137">
        <v>153</v>
      </c>
      <c r="L175" s="137">
        <v>153</v>
      </c>
      <c r="M175" s="137">
        <v>153</v>
      </c>
      <c r="N175" s="137">
        <v>153</v>
      </c>
      <c r="O175" s="137">
        <v>153</v>
      </c>
    </row>
    <row r="176" spans="1:15" x14ac:dyDescent="0.25">
      <c r="A176" s="647" t="s">
        <v>3391</v>
      </c>
      <c r="B176" s="647" t="s">
        <v>3418</v>
      </c>
      <c r="C176" s="647" t="s">
        <v>1658</v>
      </c>
      <c r="D176" s="137">
        <v>0</v>
      </c>
      <c r="E176" s="137">
        <v>0</v>
      </c>
      <c r="F176" s="137">
        <v>0</v>
      </c>
      <c r="G176" s="137">
        <v>0</v>
      </c>
      <c r="H176" s="137">
        <v>0</v>
      </c>
      <c r="I176" s="137">
        <v>0</v>
      </c>
      <c r="J176" s="137">
        <v>0</v>
      </c>
      <c r="K176" s="137">
        <v>0</v>
      </c>
      <c r="L176" s="137">
        <v>0</v>
      </c>
      <c r="M176" s="137">
        <v>0</v>
      </c>
      <c r="N176" s="137">
        <v>0</v>
      </c>
      <c r="O176" s="137">
        <v>0</v>
      </c>
    </row>
    <row r="177" spans="1:15" x14ac:dyDescent="0.25">
      <c r="A177" s="647" t="s">
        <v>3391</v>
      </c>
      <c r="B177" s="647" t="s">
        <v>3419</v>
      </c>
      <c r="C177" s="647" t="s">
        <v>1658</v>
      </c>
      <c r="D177" s="137">
        <v>0</v>
      </c>
      <c r="E177" s="137">
        <v>0</v>
      </c>
      <c r="F177" s="137">
        <v>0</v>
      </c>
      <c r="G177" s="137">
        <v>0</v>
      </c>
      <c r="H177" s="137">
        <v>0</v>
      </c>
      <c r="I177" s="137">
        <v>0</v>
      </c>
      <c r="J177" s="137">
        <v>0</v>
      </c>
      <c r="K177" s="137">
        <v>0</v>
      </c>
      <c r="L177" s="137">
        <v>0</v>
      </c>
      <c r="M177" s="137">
        <v>0</v>
      </c>
      <c r="N177" s="137">
        <v>0</v>
      </c>
      <c r="O177" s="137">
        <v>0</v>
      </c>
    </row>
    <row r="178" spans="1:15" x14ac:dyDescent="0.25">
      <c r="A178" s="647" t="s">
        <v>3391</v>
      </c>
      <c r="B178" s="647" t="s">
        <v>3420</v>
      </c>
      <c r="C178" s="647" t="s">
        <v>1658</v>
      </c>
      <c r="D178" s="137">
        <v>72</v>
      </c>
      <c r="E178" s="137">
        <v>72</v>
      </c>
      <c r="F178" s="137">
        <v>72</v>
      </c>
      <c r="G178" s="137">
        <v>72</v>
      </c>
      <c r="H178" s="137">
        <v>72</v>
      </c>
      <c r="I178" s="137">
        <v>72</v>
      </c>
      <c r="J178" s="137">
        <v>72</v>
      </c>
      <c r="K178" s="137">
        <v>72</v>
      </c>
      <c r="L178" s="137">
        <v>72</v>
      </c>
      <c r="M178" s="137">
        <v>72</v>
      </c>
      <c r="N178" s="137">
        <v>72</v>
      </c>
      <c r="O178" s="137">
        <v>72</v>
      </c>
    </row>
    <row r="179" spans="1:15" x14ac:dyDescent="0.25">
      <c r="A179" s="647" t="s">
        <v>3391</v>
      </c>
      <c r="B179" s="647" t="s">
        <v>3421</v>
      </c>
      <c r="C179" s="647" t="s">
        <v>1658</v>
      </c>
      <c r="D179" s="137">
        <v>110</v>
      </c>
      <c r="E179" s="137">
        <v>110</v>
      </c>
      <c r="F179" s="137">
        <v>110</v>
      </c>
      <c r="G179" s="137">
        <v>110</v>
      </c>
      <c r="H179" s="137">
        <v>110</v>
      </c>
      <c r="I179" s="137">
        <v>110</v>
      </c>
      <c r="J179" s="137">
        <v>110</v>
      </c>
      <c r="K179" s="137">
        <v>110</v>
      </c>
      <c r="L179" s="137">
        <v>110</v>
      </c>
      <c r="M179" s="137">
        <v>110</v>
      </c>
      <c r="N179" s="137">
        <v>110</v>
      </c>
      <c r="O179" s="137">
        <v>110</v>
      </c>
    </row>
    <row r="180" spans="1:15" x14ac:dyDescent="0.25">
      <c r="A180" s="647" t="s">
        <v>3391</v>
      </c>
      <c r="B180" s="647" t="s">
        <v>3422</v>
      </c>
      <c r="C180" s="647" t="s">
        <v>1658</v>
      </c>
      <c r="D180" s="137">
        <v>0</v>
      </c>
      <c r="E180" s="137">
        <v>0</v>
      </c>
      <c r="F180" s="137">
        <v>0</v>
      </c>
      <c r="G180" s="137">
        <v>0</v>
      </c>
      <c r="H180" s="137">
        <v>0</v>
      </c>
      <c r="I180" s="137">
        <v>0</v>
      </c>
      <c r="J180" s="137">
        <v>0</v>
      </c>
      <c r="K180" s="137">
        <v>0</v>
      </c>
      <c r="L180" s="137">
        <v>0</v>
      </c>
      <c r="M180" s="137">
        <v>0</v>
      </c>
      <c r="N180" s="137">
        <v>0</v>
      </c>
      <c r="O180" s="137">
        <v>0</v>
      </c>
    </row>
    <row r="181" spans="1:15" x14ac:dyDescent="0.25">
      <c r="A181" s="647" t="s">
        <v>3391</v>
      </c>
      <c r="B181" s="647" t="s">
        <v>3423</v>
      </c>
      <c r="C181" s="647" t="s">
        <v>1658</v>
      </c>
      <c r="D181" s="137">
        <v>0</v>
      </c>
      <c r="E181" s="137">
        <v>0</v>
      </c>
      <c r="F181" s="137">
        <v>0</v>
      </c>
      <c r="G181" s="137">
        <v>0</v>
      </c>
      <c r="H181" s="137">
        <v>0</v>
      </c>
      <c r="I181" s="137">
        <v>0</v>
      </c>
      <c r="J181" s="137">
        <v>0</v>
      </c>
      <c r="K181" s="137">
        <v>0</v>
      </c>
      <c r="L181" s="137">
        <v>0</v>
      </c>
      <c r="M181" s="137">
        <v>0</v>
      </c>
      <c r="N181" s="137">
        <v>0</v>
      </c>
      <c r="O181" s="137">
        <v>0</v>
      </c>
    </row>
    <row r="182" spans="1:15" x14ac:dyDescent="0.25">
      <c r="A182" s="647" t="s">
        <v>3424</v>
      </c>
      <c r="B182" s="647" t="s">
        <v>3425</v>
      </c>
      <c r="C182" s="647" t="s">
        <v>1658</v>
      </c>
      <c r="D182" s="137">
        <v>253</v>
      </c>
      <c r="E182" s="137">
        <v>253</v>
      </c>
      <c r="F182" s="137">
        <v>253</v>
      </c>
      <c r="G182" s="137">
        <v>253</v>
      </c>
      <c r="H182" s="137">
        <v>253</v>
      </c>
      <c r="I182" s="137">
        <v>253</v>
      </c>
      <c r="J182" s="137">
        <v>253</v>
      </c>
      <c r="K182" s="137">
        <v>253</v>
      </c>
      <c r="L182" s="137">
        <v>253</v>
      </c>
      <c r="M182" s="137">
        <v>253</v>
      </c>
      <c r="N182" s="137">
        <v>253</v>
      </c>
      <c r="O182" s="137">
        <v>253</v>
      </c>
    </row>
    <row r="183" spans="1:15" x14ac:dyDescent="0.25">
      <c r="A183" s="647" t="s">
        <v>3424</v>
      </c>
      <c r="B183" s="647" t="s">
        <v>3426</v>
      </c>
      <c r="C183" s="647" t="s">
        <v>1658</v>
      </c>
      <c r="D183" s="137">
        <v>99770</v>
      </c>
      <c r="E183" s="137">
        <v>99770</v>
      </c>
      <c r="F183" s="137">
        <v>99770</v>
      </c>
      <c r="G183" s="137">
        <v>99770</v>
      </c>
      <c r="H183" s="137">
        <v>99770</v>
      </c>
      <c r="I183" s="137">
        <v>99770</v>
      </c>
      <c r="J183" s="137">
        <v>99770</v>
      </c>
      <c r="K183" s="137">
        <v>99770</v>
      </c>
      <c r="L183" s="137">
        <v>99770</v>
      </c>
      <c r="M183" s="137">
        <v>99770</v>
      </c>
      <c r="N183" s="137">
        <v>99770</v>
      </c>
      <c r="O183" s="137">
        <v>90567</v>
      </c>
    </row>
    <row r="184" spans="1:15" x14ac:dyDescent="0.25">
      <c r="A184" s="647" t="s">
        <v>3427</v>
      </c>
      <c r="B184" s="647" t="s">
        <v>3428</v>
      </c>
      <c r="C184" s="647" t="s">
        <v>1660</v>
      </c>
      <c r="D184" s="137">
        <v>10</v>
      </c>
      <c r="E184" s="137">
        <v>10</v>
      </c>
      <c r="F184" s="137">
        <v>10</v>
      </c>
      <c r="G184" s="137">
        <v>10</v>
      </c>
      <c r="H184" s="137">
        <v>10</v>
      </c>
      <c r="I184" s="137">
        <v>10</v>
      </c>
      <c r="J184" s="137">
        <v>10</v>
      </c>
      <c r="K184" s="137">
        <v>10</v>
      </c>
      <c r="L184" s="137">
        <v>10</v>
      </c>
      <c r="M184" s="137">
        <v>10</v>
      </c>
      <c r="N184" s="137">
        <v>10</v>
      </c>
      <c r="O184" s="137">
        <v>10</v>
      </c>
    </row>
    <row r="185" spans="1:15" x14ac:dyDescent="0.25">
      <c r="A185" s="647" t="s">
        <v>3427</v>
      </c>
      <c r="B185" s="647" t="s">
        <v>3429</v>
      </c>
      <c r="C185" s="647" t="s">
        <v>1660</v>
      </c>
      <c r="D185" s="137">
        <v>0</v>
      </c>
      <c r="E185" s="137">
        <v>0</v>
      </c>
      <c r="F185" s="137">
        <v>0</v>
      </c>
      <c r="G185" s="137">
        <v>0</v>
      </c>
      <c r="H185" s="137">
        <v>0</v>
      </c>
      <c r="I185" s="137">
        <v>0</v>
      </c>
      <c r="J185" s="137">
        <v>0</v>
      </c>
      <c r="K185" s="137">
        <v>0</v>
      </c>
      <c r="L185" s="137">
        <v>0</v>
      </c>
      <c r="M185" s="137">
        <v>0</v>
      </c>
      <c r="N185" s="137">
        <v>0</v>
      </c>
      <c r="O185" s="137">
        <v>0</v>
      </c>
    </row>
    <row r="186" spans="1:15" x14ac:dyDescent="0.25">
      <c r="A186" s="647" t="s">
        <v>3427</v>
      </c>
      <c r="B186" s="647" t="s">
        <v>3430</v>
      </c>
      <c r="C186" s="647" t="s">
        <v>1660</v>
      </c>
      <c r="D186" s="137">
        <v>4389</v>
      </c>
      <c r="E186" s="137">
        <v>4390</v>
      </c>
      <c r="F186" s="137">
        <v>4390</v>
      </c>
      <c r="G186" s="137">
        <v>4390</v>
      </c>
      <c r="H186" s="137">
        <v>4390</v>
      </c>
      <c r="I186" s="137">
        <v>4390</v>
      </c>
      <c r="J186" s="137">
        <v>4390</v>
      </c>
      <c r="K186" s="137">
        <v>4390</v>
      </c>
      <c r="L186" s="137">
        <v>4390</v>
      </c>
      <c r="M186" s="137">
        <v>4390</v>
      </c>
      <c r="N186" s="137">
        <v>4390</v>
      </c>
      <c r="O186" s="137">
        <v>4510</v>
      </c>
    </row>
    <row r="187" spans="1:15" x14ac:dyDescent="0.25">
      <c r="A187" s="647" t="s">
        <v>3427</v>
      </c>
      <c r="B187" s="647" t="s">
        <v>3431</v>
      </c>
      <c r="C187" s="647" t="s">
        <v>1660</v>
      </c>
      <c r="D187" s="137">
        <v>0</v>
      </c>
      <c r="E187" s="137">
        <v>0</v>
      </c>
      <c r="F187" s="137">
        <v>0</v>
      </c>
      <c r="G187" s="137">
        <v>0</v>
      </c>
      <c r="H187" s="137">
        <v>0</v>
      </c>
      <c r="I187" s="137">
        <v>0</v>
      </c>
      <c r="J187" s="137">
        <v>0</v>
      </c>
      <c r="K187" s="137">
        <v>0</v>
      </c>
      <c r="L187" s="137">
        <v>0</v>
      </c>
      <c r="M187" s="137">
        <v>0</v>
      </c>
      <c r="N187" s="137">
        <v>0</v>
      </c>
      <c r="O187" s="137">
        <v>0</v>
      </c>
    </row>
    <row r="188" spans="1:15" x14ac:dyDescent="0.25">
      <c r="A188" s="647" t="s">
        <v>3427</v>
      </c>
      <c r="B188" s="647" t="s">
        <v>3432</v>
      </c>
      <c r="C188" s="647" t="s">
        <v>1660</v>
      </c>
      <c r="D188" s="137">
        <v>0</v>
      </c>
      <c r="E188" s="137">
        <v>0</v>
      </c>
      <c r="F188" s="137">
        <v>0</v>
      </c>
      <c r="G188" s="137">
        <v>0</v>
      </c>
      <c r="H188" s="137">
        <v>0</v>
      </c>
      <c r="I188" s="137">
        <v>0</v>
      </c>
      <c r="J188" s="137">
        <v>0</v>
      </c>
      <c r="K188" s="137">
        <v>0</v>
      </c>
      <c r="L188" s="137">
        <v>0</v>
      </c>
      <c r="M188" s="137">
        <v>0</v>
      </c>
      <c r="N188" s="137">
        <v>0</v>
      </c>
      <c r="O188" s="137">
        <v>0</v>
      </c>
    </row>
    <row r="189" spans="1:15" x14ac:dyDescent="0.25">
      <c r="A189" s="647" t="s">
        <v>3427</v>
      </c>
      <c r="B189" s="647" t="s">
        <v>3433</v>
      </c>
      <c r="C189" s="647" t="s">
        <v>1660</v>
      </c>
      <c r="D189" s="137">
        <v>522</v>
      </c>
      <c r="E189" s="137">
        <v>522</v>
      </c>
      <c r="F189" s="137">
        <v>522</v>
      </c>
      <c r="G189" s="137">
        <v>522</v>
      </c>
      <c r="H189" s="137">
        <v>522</v>
      </c>
      <c r="I189" s="137">
        <v>522</v>
      </c>
      <c r="J189" s="137">
        <v>522</v>
      </c>
      <c r="K189" s="137">
        <v>522</v>
      </c>
      <c r="L189" s="137">
        <v>522</v>
      </c>
      <c r="M189" s="137">
        <v>522</v>
      </c>
      <c r="N189" s="137">
        <v>522</v>
      </c>
      <c r="O189" s="137">
        <v>522</v>
      </c>
    </row>
    <row r="190" spans="1:15" x14ac:dyDescent="0.25">
      <c r="A190" s="647" t="s">
        <v>3427</v>
      </c>
      <c r="B190" s="647" t="s">
        <v>3434</v>
      </c>
      <c r="C190" s="647" t="s">
        <v>1660</v>
      </c>
      <c r="D190" s="137">
        <v>2001</v>
      </c>
      <c r="E190" s="137">
        <v>2001</v>
      </c>
      <c r="F190" s="137">
        <v>2001</v>
      </c>
      <c r="G190" s="137">
        <v>2001</v>
      </c>
      <c r="H190" s="137">
        <v>2001</v>
      </c>
      <c r="I190" s="137">
        <v>2001</v>
      </c>
      <c r="J190" s="137">
        <v>2001</v>
      </c>
      <c r="K190" s="137">
        <v>2001</v>
      </c>
      <c r="L190" s="137">
        <v>2001</v>
      </c>
      <c r="M190" s="137">
        <v>2001</v>
      </c>
      <c r="N190" s="137">
        <v>2001</v>
      </c>
      <c r="O190" s="137">
        <v>2001</v>
      </c>
    </row>
    <row r="191" spans="1:15" x14ac:dyDescent="0.25">
      <c r="A191" s="647" t="s">
        <v>3427</v>
      </c>
      <c r="B191" s="647" t="s">
        <v>3435</v>
      </c>
      <c r="C191" s="647" t="s">
        <v>1660</v>
      </c>
      <c r="D191" s="137">
        <v>19</v>
      </c>
      <c r="E191" s="137">
        <v>19</v>
      </c>
      <c r="F191" s="137">
        <v>19</v>
      </c>
      <c r="G191" s="137">
        <v>19</v>
      </c>
      <c r="H191" s="137">
        <v>19</v>
      </c>
      <c r="I191" s="137">
        <v>19</v>
      </c>
      <c r="J191" s="137">
        <v>19</v>
      </c>
      <c r="K191" s="137">
        <v>19</v>
      </c>
      <c r="L191" s="137">
        <v>19</v>
      </c>
      <c r="M191" s="137">
        <v>19</v>
      </c>
      <c r="N191" s="137">
        <v>19</v>
      </c>
      <c r="O191" s="137">
        <v>19</v>
      </c>
    </row>
    <row r="192" spans="1:15" x14ac:dyDescent="0.25">
      <c r="A192" s="647" t="s">
        <v>3427</v>
      </c>
      <c r="B192" s="647" t="s">
        <v>3436</v>
      </c>
      <c r="C192" s="647" t="s">
        <v>1660</v>
      </c>
      <c r="D192" s="137">
        <v>17</v>
      </c>
      <c r="E192" s="137">
        <v>17</v>
      </c>
      <c r="F192" s="137">
        <v>17</v>
      </c>
      <c r="G192" s="137">
        <v>17</v>
      </c>
      <c r="H192" s="137">
        <v>17</v>
      </c>
      <c r="I192" s="137">
        <v>17</v>
      </c>
      <c r="J192" s="137">
        <v>17</v>
      </c>
      <c r="K192" s="137">
        <v>17</v>
      </c>
      <c r="L192" s="137">
        <v>17</v>
      </c>
      <c r="M192" s="137">
        <v>17</v>
      </c>
      <c r="N192" s="137">
        <v>17</v>
      </c>
      <c r="O192" s="137">
        <v>17</v>
      </c>
    </row>
    <row r="193" spans="1:15" x14ac:dyDescent="0.25">
      <c r="A193" s="647" t="s">
        <v>3427</v>
      </c>
      <c r="B193" s="647" t="s">
        <v>3437</v>
      </c>
      <c r="C193" s="647" t="s">
        <v>1660</v>
      </c>
      <c r="D193" s="137">
        <v>33</v>
      </c>
      <c r="E193" s="137">
        <v>33</v>
      </c>
      <c r="F193" s="137">
        <v>33</v>
      </c>
      <c r="G193" s="137">
        <v>33</v>
      </c>
      <c r="H193" s="137">
        <v>33</v>
      </c>
      <c r="I193" s="137">
        <v>33</v>
      </c>
      <c r="J193" s="137">
        <v>33</v>
      </c>
      <c r="K193" s="137">
        <v>33</v>
      </c>
      <c r="L193" s="137">
        <v>33</v>
      </c>
      <c r="M193" s="137">
        <v>33</v>
      </c>
      <c r="N193" s="137">
        <v>33</v>
      </c>
      <c r="O193" s="137">
        <v>33</v>
      </c>
    </row>
    <row r="194" spans="1:15" x14ac:dyDescent="0.25">
      <c r="A194" s="647" t="s">
        <v>3427</v>
      </c>
      <c r="B194" s="647" t="s">
        <v>3438</v>
      </c>
      <c r="C194" s="647" t="s">
        <v>1660</v>
      </c>
      <c r="D194" s="137">
        <v>0</v>
      </c>
      <c r="E194" s="137">
        <v>0</v>
      </c>
      <c r="F194" s="137">
        <v>0</v>
      </c>
      <c r="G194" s="137">
        <v>0</v>
      </c>
      <c r="H194" s="137">
        <v>0</v>
      </c>
      <c r="I194" s="137">
        <v>0</v>
      </c>
      <c r="J194" s="137">
        <v>0</v>
      </c>
      <c r="K194" s="137">
        <v>0</v>
      </c>
      <c r="L194" s="137">
        <v>0</v>
      </c>
      <c r="M194" s="137">
        <v>0</v>
      </c>
      <c r="N194" s="137">
        <v>0</v>
      </c>
      <c r="O194" s="137">
        <v>0</v>
      </c>
    </row>
    <row r="195" spans="1:15" x14ac:dyDescent="0.25">
      <c r="A195" s="647" t="s">
        <v>3439</v>
      </c>
      <c r="B195" s="647" t="s">
        <v>3440</v>
      </c>
      <c r="C195" s="647" t="s">
        <v>1660</v>
      </c>
      <c r="D195" s="137">
        <v>0</v>
      </c>
      <c r="E195" s="137">
        <v>0</v>
      </c>
      <c r="F195" s="137">
        <v>0</v>
      </c>
      <c r="G195" s="137">
        <v>0</v>
      </c>
      <c r="H195" s="137">
        <v>0</v>
      </c>
      <c r="I195" s="137">
        <v>0</v>
      </c>
      <c r="J195" s="137">
        <v>0</v>
      </c>
      <c r="K195" s="137">
        <v>0</v>
      </c>
      <c r="L195" s="137">
        <v>0</v>
      </c>
      <c r="M195" s="137">
        <v>0</v>
      </c>
      <c r="N195" s="137">
        <v>0</v>
      </c>
      <c r="O195" s="137">
        <v>0</v>
      </c>
    </row>
    <row r="196" spans="1:15" x14ac:dyDescent="0.25">
      <c r="A196" s="647" t="s">
        <v>3439</v>
      </c>
      <c r="B196" s="647" t="s">
        <v>3441</v>
      </c>
      <c r="C196" s="647" t="s">
        <v>1660</v>
      </c>
      <c r="D196" s="137">
        <v>422</v>
      </c>
      <c r="E196" s="137">
        <v>422</v>
      </c>
      <c r="F196" s="137">
        <v>422</v>
      </c>
      <c r="G196" s="137">
        <v>422</v>
      </c>
      <c r="H196" s="137">
        <v>422</v>
      </c>
      <c r="I196" s="137">
        <v>422</v>
      </c>
      <c r="J196" s="137">
        <v>422</v>
      </c>
      <c r="K196" s="137">
        <v>422</v>
      </c>
      <c r="L196" s="137">
        <v>422</v>
      </c>
      <c r="M196" s="137">
        <v>422</v>
      </c>
      <c r="N196" s="137">
        <v>422</v>
      </c>
      <c r="O196" s="137">
        <v>422</v>
      </c>
    </row>
    <row r="197" spans="1:15" x14ac:dyDescent="0.25">
      <c r="A197" s="647" t="s">
        <v>3439</v>
      </c>
      <c r="B197" s="647" t="s">
        <v>3442</v>
      </c>
      <c r="C197" s="647" t="s">
        <v>1660</v>
      </c>
      <c r="D197" s="137">
        <v>0</v>
      </c>
      <c r="E197" s="137">
        <v>0</v>
      </c>
      <c r="F197" s="137">
        <v>0</v>
      </c>
      <c r="G197" s="137">
        <v>0</v>
      </c>
      <c r="H197" s="137">
        <v>0</v>
      </c>
      <c r="I197" s="137">
        <v>0</v>
      </c>
      <c r="J197" s="137">
        <v>0</v>
      </c>
      <c r="K197" s="137">
        <v>0</v>
      </c>
      <c r="L197" s="137">
        <v>0</v>
      </c>
      <c r="M197" s="137">
        <v>0</v>
      </c>
      <c r="N197" s="137">
        <v>0</v>
      </c>
      <c r="O197" s="137">
        <v>0</v>
      </c>
    </row>
    <row r="198" spans="1:15" x14ac:dyDescent="0.25">
      <c r="A198" s="647" t="s">
        <v>3439</v>
      </c>
      <c r="B198" s="647" t="s">
        <v>3443</v>
      </c>
      <c r="C198" s="647" t="s">
        <v>1660</v>
      </c>
      <c r="D198" s="137">
        <v>7878</v>
      </c>
      <c r="E198" s="137">
        <v>7878</v>
      </c>
      <c r="F198" s="137">
        <v>7878</v>
      </c>
      <c r="G198" s="137">
        <v>7878</v>
      </c>
      <c r="H198" s="137">
        <v>7878</v>
      </c>
      <c r="I198" s="137">
        <v>7878</v>
      </c>
      <c r="J198" s="137">
        <v>7878</v>
      </c>
      <c r="K198" s="137">
        <v>7878</v>
      </c>
      <c r="L198" s="137">
        <v>7878</v>
      </c>
      <c r="M198" s="137">
        <v>7878</v>
      </c>
      <c r="N198" s="137">
        <v>7878</v>
      </c>
      <c r="O198" s="137">
        <v>7878</v>
      </c>
    </row>
    <row r="199" spans="1:15" x14ac:dyDescent="0.25">
      <c r="A199" s="647" t="s">
        <v>3439</v>
      </c>
      <c r="B199" s="647" t="s">
        <v>3444</v>
      </c>
      <c r="C199" s="647" t="s">
        <v>1660</v>
      </c>
      <c r="D199" s="137">
        <v>0</v>
      </c>
      <c r="E199" s="137">
        <v>0</v>
      </c>
      <c r="F199" s="137">
        <v>0</v>
      </c>
      <c r="G199" s="137">
        <v>0</v>
      </c>
      <c r="H199" s="137">
        <v>0</v>
      </c>
      <c r="I199" s="137">
        <v>0</v>
      </c>
      <c r="J199" s="137">
        <v>0</v>
      </c>
      <c r="K199" s="137">
        <v>0</v>
      </c>
      <c r="L199" s="137">
        <v>0</v>
      </c>
      <c r="M199" s="137">
        <v>0</v>
      </c>
      <c r="N199" s="137">
        <v>0</v>
      </c>
      <c r="O199" s="137">
        <v>0</v>
      </c>
    </row>
    <row r="200" spans="1:15" x14ac:dyDescent="0.25">
      <c r="A200" s="647" t="s">
        <v>3439</v>
      </c>
      <c r="B200" s="647" t="s">
        <v>3445</v>
      </c>
      <c r="C200" s="647" t="s">
        <v>1660</v>
      </c>
      <c r="D200" s="137">
        <v>0</v>
      </c>
      <c r="E200" s="137">
        <v>0</v>
      </c>
      <c r="F200" s="137">
        <v>0</v>
      </c>
      <c r="G200" s="137">
        <v>0</v>
      </c>
      <c r="H200" s="137">
        <v>0</v>
      </c>
      <c r="I200" s="137">
        <v>0</v>
      </c>
      <c r="J200" s="137">
        <v>0</v>
      </c>
      <c r="K200" s="137">
        <v>0</v>
      </c>
      <c r="L200" s="137">
        <v>0</v>
      </c>
      <c r="M200" s="137">
        <v>0</v>
      </c>
      <c r="N200" s="137">
        <v>0</v>
      </c>
      <c r="O200" s="137">
        <v>0</v>
      </c>
    </row>
    <row r="201" spans="1:15" x14ac:dyDescent="0.25">
      <c r="A201" s="647" t="s">
        <v>3439</v>
      </c>
      <c r="B201" s="647" t="s">
        <v>3446</v>
      </c>
      <c r="C201" s="647" t="s">
        <v>1660</v>
      </c>
      <c r="D201" s="137">
        <v>30364</v>
      </c>
      <c r="E201" s="137">
        <v>30364</v>
      </c>
      <c r="F201" s="137">
        <v>30364</v>
      </c>
      <c r="G201" s="137">
        <v>30364</v>
      </c>
      <c r="H201" s="137">
        <v>30364</v>
      </c>
      <c r="I201" s="137">
        <v>30364</v>
      </c>
      <c r="J201" s="137">
        <v>30364</v>
      </c>
      <c r="K201" s="137">
        <v>30364</v>
      </c>
      <c r="L201" s="137">
        <v>30364</v>
      </c>
      <c r="M201" s="137">
        <v>30364</v>
      </c>
      <c r="N201" s="137">
        <v>30364</v>
      </c>
      <c r="O201" s="137">
        <v>30364</v>
      </c>
    </row>
    <row r="202" spans="1:15" x14ac:dyDescent="0.25">
      <c r="A202" s="647" t="s">
        <v>3439</v>
      </c>
      <c r="B202" s="647" t="s">
        <v>3447</v>
      </c>
      <c r="C202" s="647" t="s">
        <v>1660</v>
      </c>
      <c r="D202" s="137">
        <v>0</v>
      </c>
      <c r="E202" s="137">
        <v>0</v>
      </c>
      <c r="F202" s="137">
        <v>0</v>
      </c>
      <c r="G202" s="137">
        <v>0</v>
      </c>
      <c r="H202" s="137">
        <v>0</v>
      </c>
      <c r="I202" s="137">
        <v>0</v>
      </c>
      <c r="J202" s="137">
        <v>0</v>
      </c>
      <c r="K202" s="137">
        <v>0</v>
      </c>
      <c r="L202" s="137">
        <v>0</v>
      </c>
      <c r="M202" s="137">
        <v>0</v>
      </c>
      <c r="N202" s="137">
        <v>0</v>
      </c>
      <c r="O202" s="137">
        <v>0</v>
      </c>
    </row>
    <row r="203" spans="1:15" x14ac:dyDescent="0.25">
      <c r="A203" s="647" t="s">
        <v>3439</v>
      </c>
      <c r="B203" s="647" t="s">
        <v>3448</v>
      </c>
      <c r="C203" s="647" t="s">
        <v>1660</v>
      </c>
      <c r="D203" s="137">
        <v>6317</v>
      </c>
      <c r="E203" s="137">
        <v>6317</v>
      </c>
      <c r="F203" s="137">
        <v>6317</v>
      </c>
      <c r="G203" s="137">
        <v>6317</v>
      </c>
      <c r="H203" s="137">
        <v>6317</v>
      </c>
      <c r="I203" s="137">
        <v>6317</v>
      </c>
      <c r="J203" s="137">
        <v>6317</v>
      </c>
      <c r="K203" s="137">
        <v>6317</v>
      </c>
      <c r="L203" s="137">
        <v>5118</v>
      </c>
      <c r="M203" s="137">
        <v>5118</v>
      </c>
      <c r="N203" s="137">
        <v>5118</v>
      </c>
      <c r="O203" s="137">
        <v>5118</v>
      </c>
    </row>
    <row r="204" spans="1:15" x14ac:dyDescent="0.25">
      <c r="A204" s="647" t="s">
        <v>3439</v>
      </c>
      <c r="B204" s="647" t="s">
        <v>3449</v>
      </c>
      <c r="C204" s="647" t="s">
        <v>1660</v>
      </c>
      <c r="D204" s="137">
        <v>0</v>
      </c>
      <c r="E204" s="137">
        <v>0</v>
      </c>
      <c r="F204" s="137">
        <v>0</v>
      </c>
      <c r="G204" s="137">
        <v>0</v>
      </c>
      <c r="H204" s="137">
        <v>0</v>
      </c>
      <c r="I204" s="137">
        <v>0</v>
      </c>
      <c r="J204" s="137">
        <v>0</v>
      </c>
      <c r="K204" s="137">
        <v>0</v>
      </c>
      <c r="L204" s="137">
        <v>0</v>
      </c>
      <c r="M204" s="137">
        <v>0</v>
      </c>
      <c r="N204" s="137">
        <v>0</v>
      </c>
      <c r="O204" s="137">
        <v>0</v>
      </c>
    </row>
    <row r="205" spans="1:15" x14ac:dyDescent="0.25">
      <c r="A205" s="647" t="s">
        <v>3439</v>
      </c>
      <c r="B205" s="647" t="s">
        <v>3450</v>
      </c>
      <c r="C205" s="647" t="s">
        <v>1660</v>
      </c>
      <c r="D205" s="137">
        <v>0</v>
      </c>
      <c r="E205" s="137">
        <v>0</v>
      </c>
      <c r="F205" s="137">
        <v>0</v>
      </c>
      <c r="G205" s="137">
        <v>0</v>
      </c>
      <c r="H205" s="137">
        <v>0</v>
      </c>
      <c r="I205" s="137">
        <v>0</v>
      </c>
      <c r="J205" s="137">
        <v>0</v>
      </c>
      <c r="K205" s="137">
        <v>0</v>
      </c>
      <c r="L205" s="137">
        <v>0</v>
      </c>
      <c r="M205" s="137">
        <v>0</v>
      </c>
      <c r="N205" s="137">
        <v>0</v>
      </c>
      <c r="O205" s="137">
        <v>0</v>
      </c>
    </row>
    <row r="206" spans="1:15" x14ac:dyDescent="0.25">
      <c r="A206" s="647" t="s">
        <v>3439</v>
      </c>
      <c r="B206" s="647" t="s">
        <v>3451</v>
      </c>
      <c r="C206" s="647" t="s">
        <v>1660</v>
      </c>
      <c r="D206" s="137">
        <v>0</v>
      </c>
      <c r="E206" s="137">
        <v>0</v>
      </c>
      <c r="F206" s="137">
        <v>0</v>
      </c>
      <c r="G206" s="137">
        <v>0</v>
      </c>
      <c r="H206" s="137">
        <v>0</v>
      </c>
      <c r="I206" s="137">
        <v>0</v>
      </c>
      <c r="J206" s="137">
        <v>0</v>
      </c>
      <c r="K206" s="137">
        <v>0</v>
      </c>
      <c r="L206" s="137">
        <v>0</v>
      </c>
      <c r="M206" s="137">
        <v>0</v>
      </c>
      <c r="N206" s="137">
        <v>0</v>
      </c>
      <c r="O206" s="137">
        <v>0</v>
      </c>
    </row>
    <row r="207" spans="1:15" x14ac:dyDescent="0.25">
      <c r="A207" s="647" t="s">
        <v>3439</v>
      </c>
      <c r="B207" s="647" t="s">
        <v>3452</v>
      </c>
      <c r="C207" s="647" t="s">
        <v>1660</v>
      </c>
      <c r="D207" s="137">
        <v>46882</v>
      </c>
      <c r="E207" s="137">
        <v>46882</v>
      </c>
      <c r="F207" s="137">
        <v>46882</v>
      </c>
      <c r="G207" s="137">
        <v>46882</v>
      </c>
      <c r="H207" s="137">
        <v>46882</v>
      </c>
      <c r="I207" s="137">
        <v>46882</v>
      </c>
      <c r="J207" s="137">
        <v>46882</v>
      </c>
      <c r="K207" s="137">
        <v>46882</v>
      </c>
      <c r="L207" s="137">
        <v>46882</v>
      </c>
      <c r="M207" s="137">
        <v>46882</v>
      </c>
      <c r="N207" s="137">
        <v>46882</v>
      </c>
      <c r="O207" s="137">
        <v>46882</v>
      </c>
    </row>
    <row r="208" spans="1:15" x14ac:dyDescent="0.25">
      <c r="A208" s="647" t="s">
        <v>3439</v>
      </c>
      <c r="B208" s="647" t="s">
        <v>3453</v>
      </c>
      <c r="C208" s="647" t="s">
        <v>1660</v>
      </c>
      <c r="D208" s="137">
        <v>0</v>
      </c>
      <c r="E208" s="137">
        <v>0</v>
      </c>
      <c r="F208" s="137">
        <v>0</v>
      </c>
      <c r="G208" s="137">
        <v>0</v>
      </c>
      <c r="H208" s="137">
        <v>0</v>
      </c>
      <c r="I208" s="137">
        <v>0</v>
      </c>
      <c r="J208" s="137">
        <v>0</v>
      </c>
      <c r="K208" s="137">
        <v>0</v>
      </c>
      <c r="L208" s="137">
        <v>0</v>
      </c>
      <c r="M208" s="137">
        <v>0</v>
      </c>
      <c r="N208" s="137">
        <v>0</v>
      </c>
      <c r="O208" s="137">
        <v>0</v>
      </c>
    </row>
    <row r="209" spans="1:15" x14ac:dyDescent="0.25">
      <c r="A209" s="647" t="s">
        <v>3439</v>
      </c>
      <c r="B209" s="647" t="s">
        <v>3454</v>
      </c>
      <c r="C209" s="647" t="s">
        <v>1660</v>
      </c>
      <c r="D209" s="137">
        <v>49093</v>
      </c>
      <c r="E209" s="137">
        <v>49093</v>
      </c>
      <c r="F209" s="137">
        <v>49093</v>
      </c>
      <c r="G209" s="137">
        <v>49093</v>
      </c>
      <c r="H209" s="137">
        <v>49093</v>
      </c>
      <c r="I209" s="137">
        <v>49093</v>
      </c>
      <c r="J209" s="137">
        <v>49093</v>
      </c>
      <c r="K209" s="137">
        <v>49093</v>
      </c>
      <c r="L209" s="137">
        <v>49093</v>
      </c>
      <c r="M209" s="137">
        <v>49093</v>
      </c>
      <c r="N209" s="137">
        <v>49094</v>
      </c>
      <c r="O209" s="137">
        <v>49094</v>
      </c>
    </row>
    <row r="210" spans="1:15" x14ac:dyDescent="0.25">
      <c r="A210" s="647" t="s">
        <v>3439</v>
      </c>
      <c r="B210" s="647" t="s">
        <v>3455</v>
      </c>
      <c r="C210" s="647" t="s">
        <v>1660</v>
      </c>
      <c r="D210" s="137">
        <v>0</v>
      </c>
      <c r="E210" s="137">
        <v>0</v>
      </c>
      <c r="F210" s="137">
        <v>0</v>
      </c>
      <c r="G210" s="137">
        <v>0</v>
      </c>
      <c r="H210" s="137">
        <v>0</v>
      </c>
      <c r="I210" s="137">
        <v>0</v>
      </c>
      <c r="J210" s="137">
        <v>0</v>
      </c>
      <c r="K210" s="137">
        <v>0</v>
      </c>
      <c r="L210" s="137">
        <v>0</v>
      </c>
      <c r="M210" s="137">
        <v>0</v>
      </c>
      <c r="N210" s="137">
        <v>0</v>
      </c>
      <c r="O210" s="137">
        <v>0</v>
      </c>
    </row>
    <row r="211" spans="1:15" x14ac:dyDescent="0.25">
      <c r="A211" s="647" t="s">
        <v>3439</v>
      </c>
      <c r="B211" s="647" t="s">
        <v>3456</v>
      </c>
      <c r="C211" s="647" t="s">
        <v>1660</v>
      </c>
      <c r="D211" s="137">
        <v>5838</v>
      </c>
      <c r="E211" s="137">
        <v>5838</v>
      </c>
      <c r="F211" s="137">
        <v>5838</v>
      </c>
      <c r="G211" s="137">
        <v>5838</v>
      </c>
      <c r="H211" s="137">
        <v>5838</v>
      </c>
      <c r="I211" s="137">
        <v>5838</v>
      </c>
      <c r="J211" s="137">
        <v>5838</v>
      </c>
      <c r="K211" s="137">
        <v>5838</v>
      </c>
      <c r="L211" s="137">
        <v>5838</v>
      </c>
      <c r="M211" s="137">
        <v>5838</v>
      </c>
      <c r="N211" s="137">
        <v>5838</v>
      </c>
      <c r="O211" s="137">
        <v>5838</v>
      </c>
    </row>
    <row r="212" spans="1:15" x14ac:dyDescent="0.25">
      <c r="A212" s="647" t="s">
        <v>3439</v>
      </c>
      <c r="B212" s="647" t="s">
        <v>3457</v>
      </c>
      <c r="C212" s="647" t="s">
        <v>1660</v>
      </c>
      <c r="D212" s="137">
        <v>0</v>
      </c>
      <c r="E212" s="137">
        <v>0</v>
      </c>
      <c r="F212" s="137">
        <v>0</v>
      </c>
      <c r="G212" s="137">
        <v>0</v>
      </c>
      <c r="H212" s="137">
        <v>0</v>
      </c>
      <c r="I212" s="137">
        <v>0</v>
      </c>
      <c r="J212" s="137">
        <v>0</v>
      </c>
      <c r="K212" s="137">
        <v>0</v>
      </c>
      <c r="L212" s="137">
        <v>0</v>
      </c>
      <c r="M212" s="137">
        <v>0</v>
      </c>
      <c r="N212" s="137">
        <v>0</v>
      </c>
      <c r="O212" s="137">
        <v>0</v>
      </c>
    </row>
    <row r="213" spans="1:15" x14ac:dyDescent="0.25">
      <c r="A213" s="647" t="s">
        <v>3439</v>
      </c>
      <c r="B213" s="647" t="s">
        <v>3458</v>
      </c>
      <c r="C213" s="647" t="s">
        <v>1660</v>
      </c>
      <c r="D213" s="137">
        <v>12648</v>
      </c>
      <c r="E213" s="137">
        <v>12648</v>
      </c>
      <c r="F213" s="137">
        <v>12648</v>
      </c>
      <c r="G213" s="137">
        <v>12648</v>
      </c>
      <c r="H213" s="137">
        <v>12648</v>
      </c>
      <c r="I213" s="137">
        <v>12648</v>
      </c>
      <c r="J213" s="137">
        <v>12648</v>
      </c>
      <c r="K213" s="137">
        <v>12648</v>
      </c>
      <c r="L213" s="137">
        <v>12648</v>
      </c>
      <c r="M213" s="137">
        <v>12648</v>
      </c>
      <c r="N213" s="137">
        <v>12648</v>
      </c>
      <c r="O213" s="137">
        <v>12648</v>
      </c>
    </row>
    <row r="214" spans="1:15" x14ac:dyDescent="0.25">
      <c r="A214" s="647" t="s">
        <v>3439</v>
      </c>
      <c r="B214" s="647" t="s">
        <v>3459</v>
      </c>
      <c r="C214" s="647" t="s">
        <v>1660</v>
      </c>
      <c r="D214" s="137">
        <v>0</v>
      </c>
      <c r="E214" s="137">
        <v>0</v>
      </c>
      <c r="F214" s="137">
        <v>0</v>
      </c>
      <c r="G214" s="137">
        <v>0</v>
      </c>
      <c r="H214" s="137">
        <v>0</v>
      </c>
      <c r="I214" s="137">
        <v>0</v>
      </c>
      <c r="J214" s="137">
        <v>0</v>
      </c>
      <c r="K214" s="137">
        <v>0</v>
      </c>
      <c r="L214" s="137">
        <v>0</v>
      </c>
      <c r="M214" s="137">
        <v>0</v>
      </c>
      <c r="N214" s="137">
        <v>0</v>
      </c>
      <c r="O214" s="137">
        <v>0</v>
      </c>
    </row>
    <row r="215" spans="1:15" x14ac:dyDescent="0.25">
      <c r="A215" s="647" t="s">
        <v>3439</v>
      </c>
      <c r="B215" s="647" t="s">
        <v>3460</v>
      </c>
      <c r="C215" s="647" t="s">
        <v>1660</v>
      </c>
      <c r="D215" s="137">
        <v>0</v>
      </c>
      <c r="E215" s="137">
        <v>0</v>
      </c>
      <c r="F215" s="137">
        <v>0</v>
      </c>
      <c r="G215" s="137">
        <v>0</v>
      </c>
      <c r="H215" s="137">
        <v>0</v>
      </c>
      <c r="I215" s="137">
        <v>0</v>
      </c>
      <c r="J215" s="137">
        <v>0</v>
      </c>
      <c r="K215" s="137">
        <v>0</v>
      </c>
      <c r="L215" s="137">
        <v>0</v>
      </c>
      <c r="M215" s="137">
        <v>0</v>
      </c>
      <c r="N215" s="137">
        <v>0</v>
      </c>
      <c r="O215" s="137">
        <v>0</v>
      </c>
    </row>
    <row r="216" spans="1:15" x14ac:dyDescent="0.25">
      <c r="A216" s="647" t="s">
        <v>3439</v>
      </c>
      <c r="B216" s="647" t="s">
        <v>3461</v>
      </c>
      <c r="C216" s="647" t="s">
        <v>1660</v>
      </c>
      <c r="D216" s="137">
        <v>0</v>
      </c>
      <c r="E216" s="137">
        <v>0</v>
      </c>
      <c r="F216" s="137">
        <v>0</v>
      </c>
      <c r="G216" s="137">
        <v>0</v>
      </c>
      <c r="H216" s="137">
        <v>0</v>
      </c>
      <c r="I216" s="137">
        <v>0</v>
      </c>
      <c r="J216" s="137">
        <v>0</v>
      </c>
      <c r="K216" s="137">
        <v>0</v>
      </c>
      <c r="L216" s="137">
        <v>0</v>
      </c>
      <c r="M216" s="137">
        <v>0</v>
      </c>
      <c r="N216" s="137">
        <v>0</v>
      </c>
      <c r="O216" s="137">
        <v>0</v>
      </c>
    </row>
    <row r="217" spans="1:15" x14ac:dyDescent="0.25">
      <c r="A217" s="647" t="s">
        <v>3439</v>
      </c>
      <c r="B217" s="647" t="s">
        <v>3462</v>
      </c>
      <c r="C217" s="647" t="s">
        <v>1660</v>
      </c>
      <c r="D217" s="137">
        <v>762</v>
      </c>
      <c r="E217" s="137">
        <v>762</v>
      </c>
      <c r="F217" s="137">
        <v>762</v>
      </c>
      <c r="G217" s="137">
        <v>762</v>
      </c>
      <c r="H217" s="137">
        <v>762</v>
      </c>
      <c r="I217" s="137">
        <v>762</v>
      </c>
      <c r="J217" s="137">
        <v>762</v>
      </c>
      <c r="K217" s="137">
        <v>762</v>
      </c>
      <c r="L217" s="137">
        <v>762</v>
      </c>
      <c r="M217" s="137">
        <v>762</v>
      </c>
      <c r="N217" s="137">
        <v>762</v>
      </c>
      <c r="O217" s="137">
        <v>762</v>
      </c>
    </row>
    <row r="218" spans="1:15" x14ac:dyDescent="0.25">
      <c r="A218" s="647" t="s">
        <v>3439</v>
      </c>
      <c r="B218" s="647" t="s">
        <v>3463</v>
      </c>
      <c r="C218" s="647" t="s">
        <v>1660</v>
      </c>
      <c r="D218" s="137">
        <v>0</v>
      </c>
      <c r="E218" s="137">
        <v>0</v>
      </c>
      <c r="F218" s="137">
        <v>0</v>
      </c>
      <c r="G218" s="137">
        <v>0</v>
      </c>
      <c r="H218" s="137">
        <v>0</v>
      </c>
      <c r="I218" s="137">
        <v>0</v>
      </c>
      <c r="J218" s="137">
        <v>0</v>
      </c>
      <c r="K218" s="137">
        <v>0</v>
      </c>
      <c r="L218" s="137">
        <v>0</v>
      </c>
      <c r="M218" s="137">
        <v>0</v>
      </c>
      <c r="N218" s="137">
        <v>0</v>
      </c>
      <c r="O218" s="137">
        <v>0</v>
      </c>
    </row>
    <row r="219" spans="1:15" x14ac:dyDescent="0.25">
      <c r="A219" s="647" t="s">
        <v>3439</v>
      </c>
      <c r="B219" s="647" t="s">
        <v>3464</v>
      </c>
      <c r="C219" s="647" t="s">
        <v>1660</v>
      </c>
      <c r="D219" s="137">
        <v>7174</v>
      </c>
      <c r="E219" s="137">
        <v>7174</v>
      </c>
      <c r="F219" s="137">
        <v>7174</v>
      </c>
      <c r="G219" s="137">
        <v>7174</v>
      </c>
      <c r="H219" s="137">
        <v>7174</v>
      </c>
      <c r="I219" s="137">
        <v>7174</v>
      </c>
      <c r="J219" s="137">
        <v>7247</v>
      </c>
      <c r="K219" s="137">
        <v>7247</v>
      </c>
      <c r="L219" s="137">
        <v>7247</v>
      </c>
      <c r="M219" s="137">
        <v>7247</v>
      </c>
      <c r="N219" s="137">
        <v>7247</v>
      </c>
      <c r="O219" s="137">
        <v>7247</v>
      </c>
    </row>
    <row r="220" spans="1:15" x14ac:dyDescent="0.25">
      <c r="A220" s="647" t="s">
        <v>3439</v>
      </c>
      <c r="B220" s="647" t="s">
        <v>3465</v>
      </c>
      <c r="C220" s="647" t="s">
        <v>1660</v>
      </c>
      <c r="D220" s="137">
        <v>0</v>
      </c>
      <c r="E220" s="137">
        <v>0</v>
      </c>
      <c r="F220" s="137">
        <v>0</v>
      </c>
      <c r="G220" s="137">
        <v>0</v>
      </c>
      <c r="H220" s="137">
        <v>0</v>
      </c>
      <c r="I220" s="137">
        <v>0</v>
      </c>
      <c r="J220" s="137">
        <v>0</v>
      </c>
      <c r="K220" s="137">
        <v>0</v>
      </c>
      <c r="L220" s="137">
        <v>0</v>
      </c>
      <c r="M220" s="137">
        <v>0</v>
      </c>
      <c r="N220" s="137">
        <v>0</v>
      </c>
      <c r="O220" s="137">
        <v>0</v>
      </c>
    </row>
    <row r="221" spans="1:15" x14ac:dyDescent="0.25">
      <c r="A221" s="647" t="s">
        <v>3439</v>
      </c>
      <c r="B221" s="647" t="s">
        <v>3466</v>
      </c>
      <c r="C221" s="647" t="s">
        <v>1660</v>
      </c>
      <c r="D221" s="137">
        <v>0</v>
      </c>
      <c r="E221" s="137">
        <v>0</v>
      </c>
      <c r="F221" s="137">
        <v>0</v>
      </c>
      <c r="G221" s="137">
        <v>0</v>
      </c>
      <c r="H221" s="137">
        <v>0</v>
      </c>
      <c r="I221" s="137">
        <v>0</v>
      </c>
      <c r="J221" s="137">
        <v>0</v>
      </c>
      <c r="K221" s="137">
        <v>0</v>
      </c>
      <c r="L221" s="137">
        <v>0</v>
      </c>
      <c r="M221" s="137">
        <v>0</v>
      </c>
      <c r="N221" s="137">
        <v>0</v>
      </c>
      <c r="O221" s="137">
        <v>0</v>
      </c>
    </row>
    <row r="222" spans="1:15" x14ac:dyDescent="0.25">
      <c r="A222" s="647" t="s">
        <v>3439</v>
      </c>
      <c r="B222" s="647" t="s">
        <v>3467</v>
      </c>
      <c r="C222" s="647" t="s">
        <v>1660</v>
      </c>
      <c r="D222" s="137">
        <v>0</v>
      </c>
      <c r="E222" s="137">
        <v>0</v>
      </c>
      <c r="F222" s="137">
        <v>0</v>
      </c>
      <c r="G222" s="137">
        <v>0</v>
      </c>
      <c r="H222" s="137">
        <v>0</v>
      </c>
      <c r="I222" s="137">
        <v>0</v>
      </c>
      <c r="J222" s="137">
        <v>0</v>
      </c>
      <c r="K222" s="137">
        <v>0</v>
      </c>
      <c r="L222" s="137">
        <v>0</v>
      </c>
      <c r="M222" s="137">
        <v>0</v>
      </c>
      <c r="N222" s="137">
        <v>0</v>
      </c>
      <c r="O222" s="137">
        <v>0</v>
      </c>
    </row>
    <row r="223" spans="1:15" x14ac:dyDescent="0.25">
      <c r="A223" s="647" t="s">
        <v>3439</v>
      </c>
      <c r="B223" s="647" t="s">
        <v>3468</v>
      </c>
      <c r="C223" s="647" t="s">
        <v>1660</v>
      </c>
      <c r="D223" s="137">
        <v>0</v>
      </c>
      <c r="E223" s="137">
        <v>0</v>
      </c>
      <c r="F223" s="137">
        <v>0</v>
      </c>
      <c r="G223" s="137">
        <v>0</v>
      </c>
      <c r="H223" s="137">
        <v>0</v>
      </c>
      <c r="I223" s="137">
        <v>0</v>
      </c>
      <c r="J223" s="137">
        <v>0</v>
      </c>
      <c r="K223" s="137">
        <v>0</v>
      </c>
      <c r="L223" s="137">
        <v>0</v>
      </c>
      <c r="M223" s="137">
        <v>0</v>
      </c>
      <c r="N223" s="137">
        <v>0</v>
      </c>
      <c r="O223" s="137">
        <v>0</v>
      </c>
    </row>
    <row r="224" spans="1:15" x14ac:dyDescent="0.25">
      <c r="A224" s="647" t="s">
        <v>3469</v>
      </c>
      <c r="B224" s="647" t="s">
        <v>3470</v>
      </c>
      <c r="C224" s="647" t="s">
        <v>1660</v>
      </c>
      <c r="D224" s="137">
        <v>0</v>
      </c>
      <c r="E224" s="137">
        <v>0</v>
      </c>
      <c r="F224" s="137">
        <v>0</v>
      </c>
      <c r="G224" s="137">
        <v>0</v>
      </c>
      <c r="H224" s="137">
        <v>0</v>
      </c>
      <c r="I224" s="137">
        <v>0</v>
      </c>
      <c r="J224" s="137">
        <v>0</v>
      </c>
      <c r="K224" s="137">
        <v>0</v>
      </c>
      <c r="L224" s="137">
        <v>0</v>
      </c>
      <c r="M224" s="137">
        <v>0</v>
      </c>
      <c r="N224" s="137">
        <v>0</v>
      </c>
      <c r="O224" s="137">
        <v>0</v>
      </c>
    </row>
    <row r="225" spans="1:15" x14ac:dyDescent="0.25">
      <c r="A225" s="647" t="s">
        <v>3469</v>
      </c>
      <c r="B225" s="647" t="s">
        <v>3471</v>
      </c>
      <c r="C225" s="647" t="s">
        <v>1660</v>
      </c>
      <c r="D225" s="137">
        <v>53554</v>
      </c>
      <c r="E225" s="137">
        <v>53554</v>
      </c>
      <c r="F225" s="137">
        <v>53554</v>
      </c>
      <c r="G225" s="137">
        <v>53554</v>
      </c>
      <c r="H225" s="137">
        <v>53554</v>
      </c>
      <c r="I225" s="137">
        <v>53554</v>
      </c>
      <c r="J225" s="137">
        <v>53554</v>
      </c>
      <c r="K225" s="137">
        <v>53554</v>
      </c>
      <c r="L225" s="137">
        <v>53554</v>
      </c>
      <c r="M225" s="137">
        <v>53554</v>
      </c>
      <c r="N225" s="137">
        <v>53554</v>
      </c>
      <c r="O225" s="137">
        <v>53554</v>
      </c>
    </row>
    <row r="226" spans="1:15" x14ac:dyDescent="0.25">
      <c r="A226" s="647" t="s">
        <v>3469</v>
      </c>
      <c r="B226" s="647" t="s">
        <v>3472</v>
      </c>
      <c r="C226" s="647" t="s">
        <v>1660</v>
      </c>
      <c r="D226" s="137">
        <v>0</v>
      </c>
      <c r="E226" s="137">
        <v>0</v>
      </c>
      <c r="F226" s="137">
        <v>0</v>
      </c>
      <c r="G226" s="137">
        <v>0</v>
      </c>
      <c r="H226" s="137">
        <v>0</v>
      </c>
      <c r="I226" s="137">
        <v>0</v>
      </c>
      <c r="J226" s="137">
        <v>0</v>
      </c>
      <c r="K226" s="137">
        <v>0</v>
      </c>
      <c r="L226" s="137">
        <v>0</v>
      </c>
      <c r="M226" s="137">
        <v>0</v>
      </c>
      <c r="N226" s="137">
        <v>0</v>
      </c>
      <c r="O226" s="137">
        <v>0</v>
      </c>
    </row>
    <row r="227" spans="1:15" x14ac:dyDescent="0.25">
      <c r="A227" s="647" t="s">
        <v>3469</v>
      </c>
      <c r="B227" s="647" t="s">
        <v>3473</v>
      </c>
      <c r="C227" s="647" t="s">
        <v>1660</v>
      </c>
      <c r="D227" s="137">
        <v>61018</v>
      </c>
      <c r="E227" s="137">
        <v>61018</v>
      </c>
      <c r="F227" s="137">
        <v>61018</v>
      </c>
      <c r="G227" s="137">
        <v>61018</v>
      </c>
      <c r="H227" s="137">
        <v>61018</v>
      </c>
      <c r="I227" s="137">
        <v>61018</v>
      </c>
      <c r="J227" s="137">
        <v>61018</v>
      </c>
      <c r="K227" s="137">
        <v>61018</v>
      </c>
      <c r="L227" s="137">
        <v>61018</v>
      </c>
      <c r="M227" s="137">
        <v>61018</v>
      </c>
      <c r="N227" s="137">
        <v>61019</v>
      </c>
      <c r="O227" s="137">
        <v>61019</v>
      </c>
    </row>
    <row r="228" spans="1:15" x14ac:dyDescent="0.25">
      <c r="A228" s="647" t="s">
        <v>3469</v>
      </c>
      <c r="B228" s="647" t="s">
        <v>3474</v>
      </c>
      <c r="C228" s="647" t="s">
        <v>1660</v>
      </c>
      <c r="D228" s="137">
        <v>0</v>
      </c>
      <c r="E228" s="137">
        <v>0</v>
      </c>
      <c r="F228" s="137">
        <v>0</v>
      </c>
      <c r="G228" s="137">
        <v>0</v>
      </c>
      <c r="H228" s="137">
        <v>0</v>
      </c>
      <c r="I228" s="137">
        <v>0</v>
      </c>
      <c r="J228" s="137">
        <v>0</v>
      </c>
      <c r="K228" s="137">
        <v>0</v>
      </c>
      <c r="L228" s="137">
        <v>0</v>
      </c>
      <c r="M228" s="137">
        <v>0</v>
      </c>
      <c r="N228" s="137">
        <v>0</v>
      </c>
      <c r="O228" s="137">
        <v>0</v>
      </c>
    </row>
    <row r="229" spans="1:15" x14ac:dyDescent="0.25">
      <c r="A229" s="647" t="s">
        <v>3469</v>
      </c>
      <c r="B229" s="647" t="s">
        <v>3475</v>
      </c>
      <c r="C229" s="647" t="s">
        <v>1660</v>
      </c>
      <c r="D229" s="137">
        <v>0</v>
      </c>
      <c r="E229" s="137">
        <v>0</v>
      </c>
      <c r="F229" s="137">
        <v>0</v>
      </c>
      <c r="G229" s="137">
        <v>0</v>
      </c>
      <c r="H229" s="137">
        <v>0</v>
      </c>
      <c r="I229" s="137">
        <v>0</v>
      </c>
      <c r="J229" s="137">
        <v>0</v>
      </c>
      <c r="K229" s="137">
        <v>0</v>
      </c>
      <c r="L229" s="137">
        <v>0</v>
      </c>
      <c r="M229" s="137">
        <v>0</v>
      </c>
      <c r="N229" s="137">
        <v>0</v>
      </c>
      <c r="O229" s="137">
        <v>0</v>
      </c>
    </row>
    <row r="230" spans="1:15" x14ac:dyDescent="0.25">
      <c r="A230" s="647" t="s">
        <v>3469</v>
      </c>
      <c r="B230" s="647" t="s">
        <v>3476</v>
      </c>
      <c r="C230" s="647" t="s">
        <v>1660</v>
      </c>
      <c r="D230" s="137">
        <v>25888</v>
      </c>
      <c r="E230" s="137">
        <v>25888</v>
      </c>
      <c r="F230" s="137">
        <v>25888</v>
      </c>
      <c r="G230" s="137">
        <v>25888</v>
      </c>
      <c r="H230" s="137">
        <v>25888</v>
      </c>
      <c r="I230" s="137">
        <v>25888</v>
      </c>
      <c r="J230" s="137">
        <v>25888</v>
      </c>
      <c r="K230" s="137">
        <v>25888</v>
      </c>
      <c r="L230" s="137">
        <v>25888</v>
      </c>
      <c r="M230" s="137">
        <v>25888</v>
      </c>
      <c r="N230" s="137">
        <v>25888</v>
      </c>
      <c r="O230" s="137">
        <v>25888</v>
      </c>
    </row>
    <row r="231" spans="1:15" x14ac:dyDescent="0.25">
      <c r="A231" s="647" t="s">
        <v>3469</v>
      </c>
      <c r="B231" s="647" t="s">
        <v>3477</v>
      </c>
      <c r="C231" s="647" t="s">
        <v>1660</v>
      </c>
      <c r="D231" s="137">
        <v>18449</v>
      </c>
      <c r="E231" s="137">
        <v>18449</v>
      </c>
      <c r="F231" s="137">
        <v>18449</v>
      </c>
      <c r="G231" s="137">
        <v>18449</v>
      </c>
      <c r="H231" s="137">
        <v>18449</v>
      </c>
      <c r="I231" s="137">
        <v>18449</v>
      </c>
      <c r="J231" s="137">
        <v>18449</v>
      </c>
      <c r="K231" s="137">
        <v>18449</v>
      </c>
      <c r="L231" s="137">
        <v>18449</v>
      </c>
      <c r="M231" s="137">
        <v>18449</v>
      </c>
      <c r="N231" s="137">
        <v>18449</v>
      </c>
      <c r="O231" s="137">
        <v>18449</v>
      </c>
    </row>
    <row r="232" spans="1:15" x14ac:dyDescent="0.25">
      <c r="A232" s="647" t="s">
        <v>3469</v>
      </c>
      <c r="B232" s="647" t="s">
        <v>3478</v>
      </c>
      <c r="C232" s="647" t="s">
        <v>1660</v>
      </c>
      <c r="D232" s="137">
        <v>0</v>
      </c>
      <c r="E232" s="137">
        <v>0</v>
      </c>
      <c r="F232" s="137">
        <v>0</v>
      </c>
      <c r="G232" s="137">
        <v>0</v>
      </c>
      <c r="H232" s="137">
        <v>0</v>
      </c>
      <c r="I232" s="137">
        <v>0</v>
      </c>
      <c r="J232" s="137">
        <v>0</v>
      </c>
      <c r="K232" s="137">
        <v>0</v>
      </c>
      <c r="L232" s="137">
        <v>0</v>
      </c>
      <c r="M232" s="137">
        <v>0</v>
      </c>
      <c r="N232" s="137">
        <v>0</v>
      </c>
      <c r="O232" s="137">
        <v>0</v>
      </c>
    </row>
    <row r="233" spans="1:15" x14ac:dyDescent="0.25">
      <c r="A233" s="647" t="s">
        <v>3469</v>
      </c>
      <c r="B233" s="647" t="s">
        <v>3479</v>
      </c>
      <c r="C233" s="647" t="s">
        <v>1660</v>
      </c>
      <c r="D233" s="137">
        <v>51265</v>
      </c>
      <c r="E233" s="137">
        <v>51265</v>
      </c>
      <c r="F233" s="137">
        <v>51265</v>
      </c>
      <c r="G233" s="137">
        <v>51265</v>
      </c>
      <c r="H233" s="137">
        <v>51265</v>
      </c>
      <c r="I233" s="137">
        <v>51265</v>
      </c>
      <c r="J233" s="137">
        <v>51265</v>
      </c>
      <c r="K233" s="137">
        <v>51265</v>
      </c>
      <c r="L233" s="137">
        <v>51265</v>
      </c>
      <c r="M233" s="137">
        <v>51265</v>
      </c>
      <c r="N233" s="137">
        <v>51265</v>
      </c>
      <c r="O233" s="137">
        <v>56323</v>
      </c>
    </row>
    <row r="234" spans="1:15" x14ac:dyDescent="0.25">
      <c r="A234" s="647" t="s">
        <v>3469</v>
      </c>
      <c r="B234" s="647" t="s">
        <v>3480</v>
      </c>
      <c r="C234" s="647" t="s">
        <v>1660</v>
      </c>
      <c r="D234" s="137">
        <v>0</v>
      </c>
      <c r="E234" s="137">
        <v>0</v>
      </c>
      <c r="F234" s="137">
        <v>0</v>
      </c>
      <c r="G234" s="137">
        <v>0</v>
      </c>
      <c r="H234" s="137">
        <v>0</v>
      </c>
      <c r="I234" s="137">
        <v>0</v>
      </c>
      <c r="J234" s="137">
        <v>0</v>
      </c>
      <c r="K234" s="137">
        <v>0</v>
      </c>
      <c r="L234" s="137">
        <v>0</v>
      </c>
      <c r="M234" s="137">
        <v>0</v>
      </c>
      <c r="N234" s="137">
        <v>0</v>
      </c>
      <c r="O234" s="137">
        <v>0</v>
      </c>
    </row>
    <row r="235" spans="1:15" x14ac:dyDescent="0.25">
      <c r="A235" s="647" t="s">
        <v>3469</v>
      </c>
      <c r="B235" s="647" t="s">
        <v>3481</v>
      </c>
      <c r="C235" s="647" t="s">
        <v>1660</v>
      </c>
      <c r="D235" s="137">
        <v>23562</v>
      </c>
      <c r="E235" s="137">
        <v>23562</v>
      </c>
      <c r="F235" s="137">
        <v>23562</v>
      </c>
      <c r="G235" s="137">
        <v>23562</v>
      </c>
      <c r="H235" s="137">
        <v>23562</v>
      </c>
      <c r="I235" s="137">
        <v>23562</v>
      </c>
      <c r="J235" s="137">
        <v>23562</v>
      </c>
      <c r="K235" s="137">
        <v>23562</v>
      </c>
      <c r="L235" s="137">
        <v>23562</v>
      </c>
      <c r="M235" s="137">
        <v>23562</v>
      </c>
      <c r="N235" s="137">
        <v>23562</v>
      </c>
      <c r="O235" s="137">
        <v>23562</v>
      </c>
    </row>
    <row r="236" spans="1:15" x14ac:dyDescent="0.25">
      <c r="A236" s="647" t="s">
        <v>3469</v>
      </c>
      <c r="B236" s="647" t="s">
        <v>3482</v>
      </c>
      <c r="C236" s="647" t="s">
        <v>1660</v>
      </c>
      <c r="D236" s="137">
        <v>0</v>
      </c>
      <c r="E236" s="137">
        <v>0</v>
      </c>
      <c r="F236" s="137">
        <v>0</v>
      </c>
      <c r="G236" s="137">
        <v>0</v>
      </c>
      <c r="H236" s="137">
        <v>0</v>
      </c>
      <c r="I236" s="137">
        <v>0</v>
      </c>
      <c r="J236" s="137">
        <v>0</v>
      </c>
      <c r="K236" s="137">
        <v>0</v>
      </c>
      <c r="L236" s="137">
        <v>0</v>
      </c>
      <c r="M236" s="137">
        <v>0</v>
      </c>
      <c r="N236" s="137">
        <v>0</v>
      </c>
      <c r="O236" s="137">
        <v>0</v>
      </c>
    </row>
    <row r="237" spans="1:15" x14ac:dyDescent="0.25">
      <c r="A237" s="647" t="s">
        <v>3469</v>
      </c>
      <c r="B237" s="647" t="s">
        <v>3483</v>
      </c>
      <c r="C237" s="647" t="s">
        <v>1660</v>
      </c>
      <c r="D237" s="137">
        <v>15467</v>
      </c>
      <c r="E237" s="137">
        <v>15467</v>
      </c>
      <c r="F237" s="137">
        <v>15467</v>
      </c>
      <c r="G237" s="137">
        <v>15467</v>
      </c>
      <c r="H237" s="137">
        <v>15467</v>
      </c>
      <c r="I237" s="137">
        <v>15467</v>
      </c>
      <c r="J237" s="137">
        <v>15467</v>
      </c>
      <c r="K237" s="137">
        <v>15467</v>
      </c>
      <c r="L237" s="137">
        <v>15467</v>
      </c>
      <c r="M237" s="137">
        <v>15467</v>
      </c>
      <c r="N237" s="137">
        <v>15467</v>
      </c>
      <c r="O237" s="137">
        <v>15467</v>
      </c>
    </row>
    <row r="238" spans="1:15" x14ac:dyDescent="0.25">
      <c r="A238" s="647" t="s">
        <v>3469</v>
      </c>
      <c r="B238" s="647" t="s">
        <v>3484</v>
      </c>
      <c r="C238" s="647" t="s">
        <v>1660</v>
      </c>
      <c r="D238" s="137">
        <v>0</v>
      </c>
      <c r="E238" s="137">
        <v>0</v>
      </c>
      <c r="F238" s="137">
        <v>0</v>
      </c>
      <c r="G238" s="137">
        <v>0</v>
      </c>
      <c r="H238" s="137">
        <v>0</v>
      </c>
      <c r="I238" s="137">
        <v>0</v>
      </c>
      <c r="J238" s="137">
        <v>0</v>
      </c>
      <c r="K238" s="137">
        <v>0</v>
      </c>
      <c r="L238" s="137">
        <v>0</v>
      </c>
      <c r="M238" s="137">
        <v>0</v>
      </c>
      <c r="N238" s="137">
        <v>0</v>
      </c>
      <c r="O238" s="137">
        <v>0</v>
      </c>
    </row>
    <row r="239" spans="1:15" x14ac:dyDescent="0.25">
      <c r="A239" s="647" t="s">
        <v>3469</v>
      </c>
      <c r="B239" s="647" t="s">
        <v>3485</v>
      </c>
      <c r="C239" s="647" t="s">
        <v>1660</v>
      </c>
      <c r="D239" s="137">
        <v>0</v>
      </c>
      <c r="E239" s="137">
        <v>0</v>
      </c>
      <c r="F239" s="137">
        <v>0</v>
      </c>
      <c r="G239" s="137">
        <v>0</v>
      </c>
      <c r="H239" s="137">
        <v>0</v>
      </c>
      <c r="I239" s="137">
        <v>0</v>
      </c>
      <c r="J239" s="137">
        <v>0</v>
      </c>
      <c r="K239" s="137">
        <v>0</v>
      </c>
      <c r="L239" s="137">
        <v>0</v>
      </c>
      <c r="M239" s="137">
        <v>0</v>
      </c>
      <c r="N239" s="137">
        <v>0</v>
      </c>
      <c r="O239" s="137">
        <v>0</v>
      </c>
    </row>
    <row r="240" spans="1:15" x14ac:dyDescent="0.25">
      <c r="A240" s="647" t="s">
        <v>3469</v>
      </c>
      <c r="B240" s="647" t="s">
        <v>3486</v>
      </c>
      <c r="C240" s="647" t="s">
        <v>1660</v>
      </c>
      <c r="D240" s="137">
        <v>0</v>
      </c>
      <c r="E240" s="137">
        <v>0</v>
      </c>
      <c r="F240" s="137">
        <v>0</v>
      </c>
      <c r="G240" s="137">
        <v>0</v>
      </c>
      <c r="H240" s="137">
        <v>0</v>
      </c>
      <c r="I240" s="137">
        <v>0</v>
      </c>
      <c r="J240" s="137">
        <v>0</v>
      </c>
      <c r="K240" s="137">
        <v>0</v>
      </c>
      <c r="L240" s="137">
        <v>0</v>
      </c>
      <c r="M240" s="137">
        <v>0</v>
      </c>
      <c r="N240" s="137">
        <v>0</v>
      </c>
      <c r="O240" s="137">
        <v>0</v>
      </c>
    </row>
    <row r="241" spans="1:15" x14ac:dyDescent="0.25">
      <c r="A241" s="647" t="s">
        <v>3469</v>
      </c>
      <c r="B241" s="647" t="s">
        <v>3487</v>
      </c>
      <c r="C241" s="647" t="s">
        <v>1660</v>
      </c>
      <c r="D241" s="137">
        <v>0</v>
      </c>
      <c r="E241" s="137">
        <v>0</v>
      </c>
      <c r="F241" s="137">
        <v>0</v>
      </c>
      <c r="G241" s="137">
        <v>0</v>
      </c>
      <c r="H241" s="137">
        <v>0</v>
      </c>
      <c r="I241" s="137">
        <v>0</v>
      </c>
      <c r="J241" s="137">
        <v>0</v>
      </c>
      <c r="K241" s="137">
        <v>0</v>
      </c>
      <c r="L241" s="137">
        <v>0</v>
      </c>
      <c r="M241" s="137">
        <v>0</v>
      </c>
      <c r="N241" s="137">
        <v>0</v>
      </c>
      <c r="O241" s="137">
        <v>0</v>
      </c>
    </row>
    <row r="242" spans="1:15" x14ac:dyDescent="0.25">
      <c r="A242" s="647" t="s">
        <v>3469</v>
      </c>
      <c r="B242" s="647" t="s">
        <v>3488</v>
      </c>
      <c r="C242" s="647" t="s">
        <v>1660</v>
      </c>
      <c r="D242" s="137">
        <v>813</v>
      </c>
      <c r="E242" s="137">
        <v>813</v>
      </c>
      <c r="F242" s="137">
        <v>813</v>
      </c>
      <c r="G242" s="137">
        <v>813</v>
      </c>
      <c r="H242" s="137">
        <v>813</v>
      </c>
      <c r="I242" s="137">
        <v>813</v>
      </c>
      <c r="J242" s="137">
        <v>813</v>
      </c>
      <c r="K242" s="137">
        <v>813</v>
      </c>
      <c r="L242" s="137">
        <v>813</v>
      </c>
      <c r="M242" s="137">
        <v>813</v>
      </c>
      <c r="N242" s="137">
        <v>813</v>
      </c>
      <c r="O242" s="137">
        <v>813</v>
      </c>
    </row>
    <row r="243" spans="1:15" x14ac:dyDescent="0.25">
      <c r="A243" s="647" t="s">
        <v>3469</v>
      </c>
      <c r="B243" s="647" t="s">
        <v>3489</v>
      </c>
      <c r="C243" s="647" t="s">
        <v>1660</v>
      </c>
      <c r="D243" s="137">
        <v>347</v>
      </c>
      <c r="E243" s="137">
        <v>347</v>
      </c>
      <c r="F243" s="137">
        <v>347</v>
      </c>
      <c r="G243" s="137">
        <v>347</v>
      </c>
      <c r="H243" s="137">
        <v>347</v>
      </c>
      <c r="I243" s="137">
        <v>347</v>
      </c>
      <c r="J243" s="137">
        <v>347</v>
      </c>
      <c r="K243" s="137">
        <v>347</v>
      </c>
      <c r="L243" s="137">
        <v>347</v>
      </c>
      <c r="M243" s="137">
        <v>347</v>
      </c>
      <c r="N243" s="137">
        <v>347</v>
      </c>
      <c r="O243" s="137">
        <v>347</v>
      </c>
    </row>
    <row r="244" spans="1:15" x14ac:dyDescent="0.25">
      <c r="A244" s="647" t="s">
        <v>3469</v>
      </c>
      <c r="B244" s="647" t="s">
        <v>3490</v>
      </c>
      <c r="C244" s="647" t="s">
        <v>1660</v>
      </c>
      <c r="D244" s="137">
        <v>60245</v>
      </c>
      <c r="E244" s="137">
        <v>60245</v>
      </c>
      <c r="F244" s="137">
        <v>60245</v>
      </c>
      <c r="G244" s="137">
        <v>60245</v>
      </c>
      <c r="H244" s="137">
        <v>60245</v>
      </c>
      <c r="I244" s="137">
        <v>60245</v>
      </c>
      <c r="J244" s="137">
        <v>60245</v>
      </c>
      <c r="K244" s="137">
        <v>60245</v>
      </c>
      <c r="L244" s="137">
        <v>60245</v>
      </c>
      <c r="M244" s="137">
        <v>60245</v>
      </c>
      <c r="N244" s="137">
        <v>60245</v>
      </c>
      <c r="O244" s="137">
        <v>60235</v>
      </c>
    </row>
    <row r="245" spans="1:15" x14ac:dyDescent="0.25">
      <c r="A245" s="647" t="s">
        <v>3469</v>
      </c>
      <c r="B245" s="647" t="s">
        <v>3491</v>
      </c>
      <c r="C245" s="647" t="s">
        <v>1660</v>
      </c>
      <c r="D245" s="137">
        <v>0</v>
      </c>
      <c r="E245" s="137">
        <v>0</v>
      </c>
      <c r="F245" s="137">
        <v>0</v>
      </c>
      <c r="G245" s="137">
        <v>0</v>
      </c>
      <c r="H245" s="137">
        <v>0</v>
      </c>
      <c r="I245" s="137">
        <v>0</v>
      </c>
      <c r="J245" s="137">
        <v>0</v>
      </c>
      <c r="K245" s="137">
        <v>0</v>
      </c>
      <c r="L245" s="137">
        <v>0</v>
      </c>
      <c r="M245" s="137">
        <v>0</v>
      </c>
      <c r="N245" s="137">
        <v>0</v>
      </c>
      <c r="O245" s="137">
        <v>0</v>
      </c>
    </row>
    <row r="246" spans="1:15" x14ac:dyDescent="0.25">
      <c r="A246" s="647" t="s">
        <v>3469</v>
      </c>
      <c r="B246" s="647" t="s">
        <v>3492</v>
      </c>
      <c r="C246" s="647" t="s">
        <v>1660</v>
      </c>
      <c r="D246" s="137">
        <v>40909</v>
      </c>
      <c r="E246" s="137">
        <v>40909</v>
      </c>
      <c r="F246" s="137">
        <v>40909</v>
      </c>
      <c r="G246" s="137">
        <v>40909</v>
      </c>
      <c r="H246" s="137">
        <v>40909</v>
      </c>
      <c r="I246" s="137">
        <v>40909</v>
      </c>
      <c r="J246" s="137">
        <v>40909</v>
      </c>
      <c r="K246" s="137">
        <v>40909</v>
      </c>
      <c r="L246" s="137">
        <v>40999</v>
      </c>
      <c r="M246" s="137">
        <v>40999</v>
      </c>
      <c r="N246" s="137">
        <v>41005</v>
      </c>
      <c r="O246" s="137">
        <v>43328</v>
      </c>
    </row>
    <row r="247" spans="1:15" x14ac:dyDescent="0.25">
      <c r="A247" s="647" t="s">
        <v>3469</v>
      </c>
      <c r="B247" s="647" t="s">
        <v>3493</v>
      </c>
      <c r="C247" s="647" t="s">
        <v>1660</v>
      </c>
      <c r="D247" s="137">
        <v>0</v>
      </c>
      <c r="E247" s="137">
        <v>0</v>
      </c>
      <c r="F247" s="137">
        <v>0</v>
      </c>
      <c r="G247" s="137">
        <v>0</v>
      </c>
      <c r="H247" s="137">
        <v>0</v>
      </c>
      <c r="I247" s="137">
        <v>0</v>
      </c>
      <c r="J247" s="137">
        <v>0</v>
      </c>
      <c r="K247" s="137">
        <v>0</v>
      </c>
      <c r="L247" s="137">
        <v>0</v>
      </c>
      <c r="M247" s="137">
        <v>0</v>
      </c>
      <c r="N247" s="137">
        <v>0</v>
      </c>
      <c r="O247" s="137">
        <v>0</v>
      </c>
    </row>
    <row r="248" spans="1:15" x14ac:dyDescent="0.25">
      <c r="A248" s="647" t="s">
        <v>3469</v>
      </c>
      <c r="B248" s="647" t="s">
        <v>3494</v>
      </c>
      <c r="C248" s="647" t="s">
        <v>1660</v>
      </c>
      <c r="D248" s="137">
        <v>0</v>
      </c>
      <c r="E248" s="137">
        <v>0</v>
      </c>
      <c r="F248" s="137">
        <v>0</v>
      </c>
      <c r="G248" s="137">
        <v>0</v>
      </c>
      <c r="H248" s="137">
        <v>0</v>
      </c>
      <c r="I248" s="137">
        <v>0</v>
      </c>
      <c r="J248" s="137">
        <v>0</v>
      </c>
      <c r="K248" s="137">
        <v>0</v>
      </c>
      <c r="L248" s="137">
        <v>0</v>
      </c>
      <c r="M248" s="137">
        <v>0</v>
      </c>
      <c r="N248" s="137">
        <v>0</v>
      </c>
      <c r="O248" s="137">
        <v>0</v>
      </c>
    </row>
    <row r="249" spans="1:15" x14ac:dyDescent="0.25">
      <c r="A249" s="647" t="s">
        <v>3469</v>
      </c>
      <c r="B249" s="647" t="s">
        <v>3495</v>
      </c>
      <c r="C249" s="647" t="s">
        <v>1660</v>
      </c>
      <c r="D249" s="137">
        <v>0</v>
      </c>
      <c r="E249" s="137">
        <v>0</v>
      </c>
      <c r="F249" s="137">
        <v>0</v>
      </c>
      <c r="G249" s="137">
        <v>0</v>
      </c>
      <c r="H249" s="137">
        <v>0</v>
      </c>
      <c r="I249" s="137">
        <v>0</v>
      </c>
      <c r="J249" s="137">
        <v>0</v>
      </c>
      <c r="K249" s="137">
        <v>0</v>
      </c>
      <c r="L249" s="137">
        <v>0</v>
      </c>
      <c r="M249" s="137">
        <v>0</v>
      </c>
      <c r="N249" s="137">
        <v>0</v>
      </c>
      <c r="O249" s="137">
        <v>0</v>
      </c>
    </row>
    <row r="250" spans="1:15" x14ac:dyDescent="0.25">
      <c r="A250" s="647" t="s">
        <v>3469</v>
      </c>
      <c r="B250" s="647" t="s">
        <v>3496</v>
      </c>
      <c r="C250" s="647" t="s">
        <v>1660</v>
      </c>
      <c r="D250" s="137">
        <v>0</v>
      </c>
      <c r="E250" s="137">
        <v>0</v>
      </c>
      <c r="F250" s="137">
        <v>0</v>
      </c>
      <c r="G250" s="137">
        <v>0</v>
      </c>
      <c r="H250" s="137">
        <v>0</v>
      </c>
      <c r="I250" s="137">
        <v>0</v>
      </c>
      <c r="J250" s="137">
        <v>0</v>
      </c>
      <c r="K250" s="137">
        <v>0</v>
      </c>
      <c r="L250" s="137">
        <v>0</v>
      </c>
      <c r="M250" s="137">
        <v>0</v>
      </c>
      <c r="N250" s="137">
        <v>0</v>
      </c>
      <c r="O250" s="137">
        <v>0</v>
      </c>
    </row>
    <row r="251" spans="1:15" x14ac:dyDescent="0.25">
      <c r="A251" s="647" t="s">
        <v>3497</v>
      </c>
      <c r="B251" s="647" t="s">
        <v>3498</v>
      </c>
      <c r="C251" s="647" t="s">
        <v>1660</v>
      </c>
      <c r="D251" s="137">
        <v>0</v>
      </c>
      <c r="E251" s="137">
        <v>0</v>
      </c>
      <c r="F251" s="137">
        <v>0</v>
      </c>
      <c r="G251" s="137">
        <v>0</v>
      </c>
      <c r="H251" s="137">
        <v>0</v>
      </c>
      <c r="I251" s="137">
        <v>0</v>
      </c>
      <c r="J251" s="137">
        <v>0</v>
      </c>
      <c r="K251" s="137">
        <v>0</v>
      </c>
      <c r="L251" s="137">
        <v>0</v>
      </c>
      <c r="M251" s="137">
        <v>0</v>
      </c>
      <c r="N251" s="137">
        <v>0</v>
      </c>
      <c r="O251" s="137">
        <v>0</v>
      </c>
    </row>
    <row r="252" spans="1:15" x14ac:dyDescent="0.25">
      <c r="A252" s="647" t="s">
        <v>3497</v>
      </c>
      <c r="B252" s="647" t="s">
        <v>3499</v>
      </c>
      <c r="C252" s="647" t="s">
        <v>1660</v>
      </c>
      <c r="D252" s="137">
        <v>0</v>
      </c>
      <c r="E252" s="137">
        <v>0</v>
      </c>
      <c r="F252" s="137">
        <v>0</v>
      </c>
      <c r="G252" s="137">
        <v>0</v>
      </c>
      <c r="H252" s="137">
        <v>0</v>
      </c>
      <c r="I252" s="137">
        <v>0</v>
      </c>
      <c r="J252" s="137">
        <v>0</v>
      </c>
      <c r="K252" s="137">
        <v>0</v>
      </c>
      <c r="L252" s="137">
        <v>0</v>
      </c>
      <c r="M252" s="137">
        <v>0</v>
      </c>
      <c r="N252" s="137">
        <v>0</v>
      </c>
      <c r="O252" s="137">
        <v>0</v>
      </c>
    </row>
    <row r="253" spans="1:15" x14ac:dyDescent="0.25">
      <c r="A253" s="647" t="s">
        <v>3497</v>
      </c>
      <c r="B253" s="647" t="s">
        <v>3500</v>
      </c>
      <c r="C253" s="647" t="s">
        <v>1660</v>
      </c>
      <c r="D253" s="137">
        <v>30446</v>
      </c>
      <c r="E253" s="137">
        <v>30446</v>
      </c>
      <c r="F253" s="137">
        <v>30446</v>
      </c>
      <c r="G253" s="137">
        <v>30446</v>
      </c>
      <c r="H253" s="137">
        <v>30446</v>
      </c>
      <c r="I253" s="137">
        <v>30446</v>
      </c>
      <c r="J253" s="137">
        <v>30446</v>
      </c>
      <c r="K253" s="137">
        <v>30446</v>
      </c>
      <c r="L253" s="137">
        <v>30446</v>
      </c>
      <c r="M253" s="137">
        <v>30446</v>
      </c>
      <c r="N253" s="137">
        <v>30446</v>
      </c>
      <c r="O253" s="137">
        <v>30446</v>
      </c>
    </row>
    <row r="254" spans="1:15" x14ac:dyDescent="0.25">
      <c r="A254" s="647" t="s">
        <v>3497</v>
      </c>
      <c r="B254" s="647" t="s">
        <v>3501</v>
      </c>
      <c r="C254" s="647" t="s">
        <v>1660</v>
      </c>
      <c r="D254" s="137">
        <v>0</v>
      </c>
      <c r="E254" s="137">
        <v>0</v>
      </c>
      <c r="F254" s="137">
        <v>0</v>
      </c>
      <c r="G254" s="137">
        <v>0</v>
      </c>
      <c r="H254" s="137">
        <v>0</v>
      </c>
      <c r="I254" s="137">
        <v>0</v>
      </c>
      <c r="J254" s="137">
        <v>0</v>
      </c>
      <c r="K254" s="137">
        <v>0</v>
      </c>
      <c r="L254" s="137">
        <v>0</v>
      </c>
      <c r="M254" s="137">
        <v>0</v>
      </c>
      <c r="N254" s="137">
        <v>0</v>
      </c>
      <c r="O254" s="137">
        <v>0</v>
      </c>
    </row>
    <row r="255" spans="1:15" x14ac:dyDescent="0.25">
      <c r="A255" s="647" t="s">
        <v>3497</v>
      </c>
      <c r="B255" s="647" t="s">
        <v>3502</v>
      </c>
      <c r="C255" s="647" t="s">
        <v>1660</v>
      </c>
      <c r="D255" s="137">
        <v>12185</v>
      </c>
      <c r="E255" s="137">
        <v>12185</v>
      </c>
      <c r="F255" s="137">
        <v>12185</v>
      </c>
      <c r="G255" s="137">
        <v>12185</v>
      </c>
      <c r="H255" s="137">
        <v>12185</v>
      </c>
      <c r="I255" s="137">
        <v>12185</v>
      </c>
      <c r="J255" s="137">
        <v>12185</v>
      </c>
      <c r="K255" s="137">
        <v>12185</v>
      </c>
      <c r="L255" s="137">
        <v>12185</v>
      </c>
      <c r="M255" s="137">
        <v>12185</v>
      </c>
      <c r="N255" s="137">
        <v>12185</v>
      </c>
      <c r="O255" s="137">
        <v>12185</v>
      </c>
    </row>
    <row r="256" spans="1:15" x14ac:dyDescent="0.25">
      <c r="A256" s="647" t="s">
        <v>3497</v>
      </c>
      <c r="B256" s="647" t="s">
        <v>3503</v>
      </c>
      <c r="C256" s="647" t="s">
        <v>1660</v>
      </c>
      <c r="D256" s="137">
        <v>0</v>
      </c>
      <c r="E256" s="137">
        <v>0</v>
      </c>
      <c r="F256" s="137">
        <v>0</v>
      </c>
      <c r="G256" s="137">
        <v>0</v>
      </c>
      <c r="H256" s="137">
        <v>0</v>
      </c>
      <c r="I256" s="137">
        <v>0</v>
      </c>
      <c r="J256" s="137">
        <v>0</v>
      </c>
      <c r="K256" s="137">
        <v>0</v>
      </c>
      <c r="L256" s="137">
        <v>0</v>
      </c>
      <c r="M256" s="137">
        <v>0</v>
      </c>
      <c r="N256" s="137">
        <v>0</v>
      </c>
      <c r="O256" s="137">
        <v>0</v>
      </c>
    </row>
    <row r="257" spans="1:15" x14ac:dyDescent="0.25">
      <c r="A257" s="647" t="s">
        <v>3497</v>
      </c>
      <c r="B257" s="647" t="s">
        <v>3504</v>
      </c>
      <c r="C257" s="647" t="s">
        <v>1660</v>
      </c>
      <c r="D257" s="137">
        <v>0</v>
      </c>
      <c r="E257" s="137">
        <v>0</v>
      </c>
      <c r="F257" s="137">
        <v>0</v>
      </c>
      <c r="G257" s="137">
        <v>0</v>
      </c>
      <c r="H257" s="137">
        <v>0</v>
      </c>
      <c r="I257" s="137">
        <v>0</v>
      </c>
      <c r="J257" s="137">
        <v>0</v>
      </c>
      <c r="K257" s="137">
        <v>0</v>
      </c>
      <c r="L257" s="137">
        <v>0</v>
      </c>
      <c r="M257" s="137">
        <v>0</v>
      </c>
      <c r="N257" s="137">
        <v>0</v>
      </c>
      <c r="O257" s="137">
        <v>0</v>
      </c>
    </row>
    <row r="258" spans="1:15" x14ac:dyDescent="0.25">
      <c r="A258" s="647" t="s">
        <v>3497</v>
      </c>
      <c r="B258" s="647" t="s">
        <v>3505</v>
      </c>
      <c r="C258" s="647" t="s">
        <v>1660</v>
      </c>
      <c r="D258" s="137">
        <v>35393</v>
      </c>
      <c r="E258" s="137">
        <v>35393</v>
      </c>
      <c r="F258" s="137">
        <v>35393</v>
      </c>
      <c r="G258" s="137">
        <v>35393</v>
      </c>
      <c r="H258" s="137">
        <v>35393</v>
      </c>
      <c r="I258" s="137">
        <v>35393</v>
      </c>
      <c r="J258" s="137">
        <v>35393</v>
      </c>
      <c r="K258" s="137">
        <v>35393</v>
      </c>
      <c r="L258" s="137">
        <v>35393</v>
      </c>
      <c r="M258" s="137">
        <v>35393</v>
      </c>
      <c r="N258" s="137">
        <v>35393</v>
      </c>
      <c r="O258" s="137">
        <v>36209</v>
      </c>
    </row>
    <row r="259" spans="1:15" x14ac:dyDescent="0.25">
      <c r="A259" s="647" t="s">
        <v>3497</v>
      </c>
      <c r="B259" s="647" t="s">
        <v>3506</v>
      </c>
      <c r="C259" s="647" t="s">
        <v>1660</v>
      </c>
      <c r="D259" s="137">
        <v>0</v>
      </c>
      <c r="E259" s="137">
        <v>0</v>
      </c>
      <c r="F259" s="137">
        <v>0</v>
      </c>
      <c r="G259" s="137">
        <v>0</v>
      </c>
      <c r="H259" s="137">
        <v>0</v>
      </c>
      <c r="I259" s="137">
        <v>0</v>
      </c>
      <c r="J259" s="137">
        <v>0</v>
      </c>
      <c r="K259" s="137">
        <v>0</v>
      </c>
      <c r="L259" s="137">
        <v>0</v>
      </c>
      <c r="M259" s="137">
        <v>0</v>
      </c>
      <c r="N259" s="137">
        <v>0</v>
      </c>
      <c r="O259" s="137">
        <v>0</v>
      </c>
    </row>
    <row r="260" spans="1:15" x14ac:dyDescent="0.25">
      <c r="A260" s="647" t="s">
        <v>3497</v>
      </c>
      <c r="B260" s="647" t="s">
        <v>3507</v>
      </c>
      <c r="C260" s="647" t="s">
        <v>1660</v>
      </c>
      <c r="D260" s="137">
        <v>0</v>
      </c>
      <c r="E260" s="137">
        <v>0</v>
      </c>
      <c r="F260" s="137">
        <v>0</v>
      </c>
      <c r="G260" s="137">
        <v>0</v>
      </c>
      <c r="H260" s="137">
        <v>0</v>
      </c>
      <c r="I260" s="137">
        <v>0</v>
      </c>
      <c r="J260" s="137">
        <v>0</v>
      </c>
      <c r="K260" s="137">
        <v>0</v>
      </c>
      <c r="L260" s="137">
        <v>0</v>
      </c>
      <c r="M260" s="137">
        <v>0</v>
      </c>
      <c r="N260" s="137">
        <v>0</v>
      </c>
      <c r="O260" s="137">
        <v>0</v>
      </c>
    </row>
    <row r="261" spans="1:15" x14ac:dyDescent="0.25">
      <c r="A261" s="647" t="s">
        <v>3497</v>
      </c>
      <c r="B261" s="647" t="s">
        <v>3508</v>
      </c>
      <c r="C261" s="647" t="s">
        <v>1660</v>
      </c>
      <c r="D261" s="137">
        <v>28602</v>
      </c>
      <c r="E261" s="137">
        <v>28602</v>
      </c>
      <c r="F261" s="137">
        <v>28602</v>
      </c>
      <c r="G261" s="137">
        <v>28602</v>
      </c>
      <c r="H261" s="137">
        <v>28602</v>
      </c>
      <c r="I261" s="137">
        <v>28602</v>
      </c>
      <c r="J261" s="137">
        <v>28602</v>
      </c>
      <c r="K261" s="137">
        <v>28602</v>
      </c>
      <c r="L261" s="137">
        <v>28602</v>
      </c>
      <c r="M261" s="137">
        <v>28602</v>
      </c>
      <c r="N261" s="137">
        <v>28603</v>
      </c>
      <c r="O261" s="137">
        <v>28603</v>
      </c>
    </row>
    <row r="262" spans="1:15" x14ac:dyDescent="0.25">
      <c r="A262" s="647" t="s">
        <v>3497</v>
      </c>
      <c r="B262" s="647" t="s">
        <v>3509</v>
      </c>
      <c r="C262" s="647" t="s">
        <v>1660</v>
      </c>
      <c r="D262" s="137">
        <v>0</v>
      </c>
      <c r="E262" s="137">
        <v>0</v>
      </c>
      <c r="F262" s="137">
        <v>0</v>
      </c>
      <c r="G262" s="137">
        <v>0</v>
      </c>
      <c r="H262" s="137">
        <v>0</v>
      </c>
      <c r="I262" s="137">
        <v>0</v>
      </c>
      <c r="J262" s="137">
        <v>0</v>
      </c>
      <c r="K262" s="137">
        <v>0</v>
      </c>
      <c r="L262" s="137">
        <v>0</v>
      </c>
      <c r="M262" s="137">
        <v>0</v>
      </c>
      <c r="N262" s="137">
        <v>0</v>
      </c>
      <c r="O262" s="137">
        <v>0</v>
      </c>
    </row>
    <row r="263" spans="1:15" x14ac:dyDescent="0.25">
      <c r="A263" s="647" t="s">
        <v>3497</v>
      </c>
      <c r="B263" s="647" t="s">
        <v>3510</v>
      </c>
      <c r="C263" s="647" t="s">
        <v>1660</v>
      </c>
      <c r="D263" s="137">
        <v>0</v>
      </c>
      <c r="E263" s="137">
        <v>0</v>
      </c>
      <c r="F263" s="137">
        <v>0</v>
      </c>
      <c r="G263" s="137">
        <v>0</v>
      </c>
      <c r="H263" s="137">
        <v>0</v>
      </c>
      <c r="I263" s="137">
        <v>0</v>
      </c>
      <c r="J263" s="137">
        <v>0</v>
      </c>
      <c r="K263" s="137">
        <v>0</v>
      </c>
      <c r="L263" s="137">
        <v>0</v>
      </c>
      <c r="M263" s="137">
        <v>0</v>
      </c>
      <c r="N263" s="137">
        <v>0</v>
      </c>
      <c r="O263" s="137">
        <v>0</v>
      </c>
    </row>
    <row r="264" spans="1:15" x14ac:dyDescent="0.25">
      <c r="A264" s="647" t="s">
        <v>3497</v>
      </c>
      <c r="B264" s="647" t="s">
        <v>3511</v>
      </c>
      <c r="C264" s="647" t="s">
        <v>1660</v>
      </c>
      <c r="D264" s="137">
        <v>0</v>
      </c>
      <c r="E264" s="137">
        <v>0</v>
      </c>
      <c r="F264" s="137">
        <v>0</v>
      </c>
      <c r="G264" s="137">
        <v>0</v>
      </c>
      <c r="H264" s="137">
        <v>0</v>
      </c>
      <c r="I264" s="137">
        <v>0</v>
      </c>
      <c r="J264" s="137">
        <v>0</v>
      </c>
      <c r="K264" s="137">
        <v>0</v>
      </c>
      <c r="L264" s="137">
        <v>0</v>
      </c>
      <c r="M264" s="137">
        <v>0</v>
      </c>
      <c r="N264" s="137">
        <v>0</v>
      </c>
      <c r="O264" s="137">
        <v>0</v>
      </c>
    </row>
    <row r="265" spans="1:15" x14ac:dyDescent="0.25">
      <c r="A265" s="647" t="s">
        <v>3497</v>
      </c>
      <c r="B265" s="647" t="s">
        <v>3512</v>
      </c>
      <c r="C265" s="647" t="s">
        <v>1660</v>
      </c>
      <c r="D265" s="137">
        <v>0</v>
      </c>
      <c r="E265" s="137">
        <v>0</v>
      </c>
      <c r="F265" s="137">
        <v>0</v>
      </c>
      <c r="G265" s="137">
        <v>0</v>
      </c>
      <c r="H265" s="137">
        <v>0</v>
      </c>
      <c r="I265" s="137">
        <v>0</v>
      </c>
      <c r="J265" s="137">
        <v>0</v>
      </c>
      <c r="K265" s="137">
        <v>0</v>
      </c>
      <c r="L265" s="137">
        <v>0</v>
      </c>
      <c r="M265" s="137">
        <v>0</v>
      </c>
      <c r="N265" s="137">
        <v>0</v>
      </c>
      <c r="O265" s="137">
        <v>0</v>
      </c>
    </row>
    <row r="266" spans="1:15" x14ac:dyDescent="0.25">
      <c r="A266" s="647" t="s">
        <v>3497</v>
      </c>
      <c r="B266" s="647" t="s">
        <v>3513</v>
      </c>
      <c r="C266" s="647" t="s">
        <v>1660</v>
      </c>
      <c r="D266" s="137">
        <v>1886</v>
      </c>
      <c r="E266" s="137">
        <v>1886</v>
      </c>
      <c r="F266" s="137">
        <v>1886</v>
      </c>
      <c r="G266" s="137">
        <v>1886</v>
      </c>
      <c r="H266" s="137">
        <v>1886</v>
      </c>
      <c r="I266" s="137">
        <v>1886</v>
      </c>
      <c r="J266" s="137">
        <v>1886</v>
      </c>
      <c r="K266" s="137">
        <v>1886</v>
      </c>
      <c r="L266" s="137">
        <v>1886</v>
      </c>
      <c r="M266" s="137">
        <v>1886</v>
      </c>
      <c r="N266" s="137">
        <v>1886</v>
      </c>
      <c r="O266" s="137">
        <v>1883</v>
      </c>
    </row>
    <row r="267" spans="1:15" x14ac:dyDescent="0.25">
      <c r="A267" s="647" t="s">
        <v>3497</v>
      </c>
      <c r="B267" s="647" t="s">
        <v>3514</v>
      </c>
      <c r="C267" s="647" t="s">
        <v>1660</v>
      </c>
      <c r="D267" s="137">
        <v>6615</v>
      </c>
      <c r="E267" s="137">
        <v>6615</v>
      </c>
      <c r="F267" s="137">
        <v>6615</v>
      </c>
      <c r="G267" s="137">
        <v>6615</v>
      </c>
      <c r="H267" s="137">
        <v>6615</v>
      </c>
      <c r="I267" s="137">
        <v>6615</v>
      </c>
      <c r="J267" s="137">
        <v>6615</v>
      </c>
      <c r="K267" s="137">
        <v>6615</v>
      </c>
      <c r="L267" s="137">
        <v>6615</v>
      </c>
      <c r="M267" s="137">
        <v>6632</v>
      </c>
      <c r="N267" s="137">
        <v>6632</v>
      </c>
      <c r="O267" s="137">
        <v>7786</v>
      </c>
    </row>
    <row r="268" spans="1:15" x14ac:dyDescent="0.25">
      <c r="A268" s="647" t="s">
        <v>3497</v>
      </c>
      <c r="B268" s="647" t="s">
        <v>3515</v>
      </c>
      <c r="C268" s="647" t="s">
        <v>1660</v>
      </c>
      <c r="D268" s="137">
        <v>13128</v>
      </c>
      <c r="E268" s="137">
        <v>13128</v>
      </c>
      <c r="F268" s="137">
        <v>13128</v>
      </c>
      <c r="G268" s="137">
        <v>13128</v>
      </c>
      <c r="H268" s="137">
        <v>13128</v>
      </c>
      <c r="I268" s="137">
        <v>13128</v>
      </c>
      <c r="J268" s="137">
        <v>13128</v>
      </c>
      <c r="K268" s="137">
        <v>13128</v>
      </c>
      <c r="L268" s="137">
        <v>13128</v>
      </c>
      <c r="M268" s="137">
        <v>13128</v>
      </c>
      <c r="N268" s="137">
        <v>13128</v>
      </c>
      <c r="O268" s="137">
        <v>13128</v>
      </c>
    </row>
    <row r="269" spans="1:15" x14ac:dyDescent="0.25">
      <c r="A269" s="647" t="s">
        <v>3497</v>
      </c>
      <c r="B269" s="647" t="s">
        <v>3516</v>
      </c>
      <c r="C269" s="647" t="s">
        <v>1660</v>
      </c>
      <c r="D269" s="137">
        <v>0</v>
      </c>
      <c r="E269" s="137">
        <v>0</v>
      </c>
      <c r="F269" s="137">
        <v>0</v>
      </c>
      <c r="G269" s="137">
        <v>0</v>
      </c>
      <c r="H269" s="137">
        <v>0</v>
      </c>
      <c r="I269" s="137">
        <v>0</v>
      </c>
      <c r="J269" s="137">
        <v>0</v>
      </c>
      <c r="K269" s="137">
        <v>0</v>
      </c>
      <c r="L269" s="137">
        <v>0</v>
      </c>
      <c r="M269" s="137">
        <v>0</v>
      </c>
      <c r="N269" s="137">
        <v>0</v>
      </c>
      <c r="O269" s="137">
        <v>0</v>
      </c>
    </row>
    <row r="270" spans="1:15" x14ac:dyDescent="0.25">
      <c r="A270" s="647" t="s">
        <v>3517</v>
      </c>
      <c r="B270" s="647" t="s">
        <v>3518</v>
      </c>
      <c r="C270" s="647" t="s">
        <v>1660</v>
      </c>
      <c r="D270" s="137">
        <v>0</v>
      </c>
      <c r="E270" s="137">
        <v>0</v>
      </c>
      <c r="F270" s="137">
        <v>0</v>
      </c>
      <c r="G270" s="137">
        <v>0</v>
      </c>
      <c r="H270" s="137">
        <v>0</v>
      </c>
      <c r="I270" s="137">
        <v>0</v>
      </c>
      <c r="J270" s="137">
        <v>0</v>
      </c>
      <c r="K270" s="137">
        <v>0</v>
      </c>
      <c r="L270" s="137">
        <v>0</v>
      </c>
      <c r="M270" s="137">
        <v>0</v>
      </c>
      <c r="N270" s="137">
        <v>0</v>
      </c>
      <c r="O270" s="137">
        <v>0</v>
      </c>
    </row>
    <row r="271" spans="1:15" x14ac:dyDescent="0.25">
      <c r="A271" s="647" t="s">
        <v>3517</v>
      </c>
      <c r="B271" s="647" t="s">
        <v>3519</v>
      </c>
      <c r="C271" s="647" t="s">
        <v>1660</v>
      </c>
      <c r="D271" s="137">
        <v>0</v>
      </c>
      <c r="E271" s="137">
        <v>0</v>
      </c>
      <c r="F271" s="137">
        <v>0</v>
      </c>
      <c r="G271" s="137">
        <v>0</v>
      </c>
      <c r="H271" s="137">
        <v>0</v>
      </c>
      <c r="I271" s="137">
        <v>0</v>
      </c>
      <c r="J271" s="137">
        <v>0</v>
      </c>
      <c r="K271" s="137">
        <v>0</v>
      </c>
      <c r="L271" s="137">
        <v>0</v>
      </c>
      <c r="M271" s="137">
        <v>0</v>
      </c>
      <c r="N271" s="137">
        <v>0</v>
      </c>
      <c r="O271" s="137">
        <v>0</v>
      </c>
    </row>
    <row r="272" spans="1:15" x14ac:dyDescent="0.25">
      <c r="A272" s="647" t="s">
        <v>3517</v>
      </c>
      <c r="B272" s="647" t="s">
        <v>3520</v>
      </c>
      <c r="C272" s="647" t="s">
        <v>1660</v>
      </c>
      <c r="D272" s="137">
        <v>13539</v>
      </c>
      <c r="E272" s="137">
        <v>13539</v>
      </c>
      <c r="F272" s="137">
        <v>13539</v>
      </c>
      <c r="G272" s="137">
        <v>13539</v>
      </c>
      <c r="H272" s="137">
        <v>13539</v>
      </c>
      <c r="I272" s="137">
        <v>13539</v>
      </c>
      <c r="J272" s="137">
        <v>13539</v>
      </c>
      <c r="K272" s="137">
        <v>13539</v>
      </c>
      <c r="L272" s="137">
        <v>13539</v>
      </c>
      <c r="M272" s="137">
        <v>13539</v>
      </c>
      <c r="N272" s="137">
        <v>13539</v>
      </c>
      <c r="O272" s="137">
        <v>13539</v>
      </c>
    </row>
    <row r="273" spans="1:15" x14ac:dyDescent="0.25">
      <c r="A273" s="647" t="s">
        <v>3517</v>
      </c>
      <c r="B273" s="647" t="s">
        <v>3521</v>
      </c>
      <c r="C273" s="647" t="s">
        <v>1660</v>
      </c>
      <c r="D273" s="137">
        <v>0</v>
      </c>
      <c r="E273" s="137">
        <v>0</v>
      </c>
      <c r="F273" s="137">
        <v>0</v>
      </c>
      <c r="G273" s="137">
        <v>0</v>
      </c>
      <c r="H273" s="137">
        <v>0</v>
      </c>
      <c r="I273" s="137">
        <v>0</v>
      </c>
      <c r="J273" s="137">
        <v>0</v>
      </c>
      <c r="K273" s="137">
        <v>0</v>
      </c>
      <c r="L273" s="137">
        <v>0</v>
      </c>
      <c r="M273" s="137">
        <v>0</v>
      </c>
      <c r="N273" s="137">
        <v>0</v>
      </c>
      <c r="O273" s="137">
        <v>0</v>
      </c>
    </row>
    <row r="274" spans="1:15" x14ac:dyDescent="0.25">
      <c r="A274" s="647" t="s">
        <v>3517</v>
      </c>
      <c r="B274" s="647" t="s">
        <v>3522</v>
      </c>
      <c r="C274" s="647" t="s">
        <v>1660</v>
      </c>
      <c r="D274" s="137">
        <v>2039</v>
      </c>
      <c r="E274" s="137">
        <v>2039</v>
      </c>
      <c r="F274" s="137">
        <v>2039</v>
      </c>
      <c r="G274" s="137">
        <v>2039</v>
      </c>
      <c r="H274" s="137">
        <v>2039</v>
      </c>
      <c r="I274" s="137">
        <v>2039</v>
      </c>
      <c r="J274" s="137">
        <v>2039</v>
      </c>
      <c r="K274" s="137">
        <v>2039</v>
      </c>
      <c r="L274" s="137">
        <v>2039</v>
      </c>
      <c r="M274" s="137">
        <v>2039</v>
      </c>
      <c r="N274" s="137">
        <v>2039</v>
      </c>
      <c r="O274" s="137">
        <v>2039</v>
      </c>
    </row>
    <row r="275" spans="1:15" x14ac:dyDescent="0.25">
      <c r="A275" s="647" t="s">
        <v>3517</v>
      </c>
      <c r="B275" s="647" t="s">
        <v>3523</v>
      </c>
      <c r="C275" s="647" t="s">
        <v>1660</v>
      </c>
      <c r="D275" s="137">
        <v>0</v>
      </c>
      <c r="E275" s="137">
        <v>0</v>
      </c>
      <c r="F275" s="137">
        <v>0</v>
      </c>
      <c r="G275" s="137">
        <v>0</v>
      </c>
      <c r="H275" s="137">
        <v>0</v>
      </c>
      <c r="I275" s="137">
        <v>0</v>
      </c>
      <c r="J275" s="137">
        <v>0</v>
      </c>
      <c r="K275" s="137">
        <v>0</v>
      </c>
      <c r="L275" s="137">
        <v>0</v>
      </c>
      <c r="M275" s="137">
        <v>0</v>
      </c>
      <c r="N275" s="137">
        <v>0</v>
      </c>
      <c r="O275" s="137">
        <v>0</v>
      </c>
    </row>
    <row r="276" spans="1:15" x14ac:dyDescent="0.25">
      <c r="A276" s="647" t="s">
        <v>3517</v>
      </c>
      <c r="B276" s="647" t="s">
        <v>3524</v>
      </c>
      <c r="C276" s="647" t="s">
        <v>1660</v>
      </c>
      <c r="D276" s="137">
        <v>0</v>
      </c>
      <c r="E276" s="137">
        <v>0</v>
      </c>
      <c r="F276" s="137">
        <v>0</v>
      </c>
      <c r="G276" s="137">
        <v>0</v>
      </c>
      <c r="H276" s="137">
        <v>0</v>
      </c>
      <c r="I276" s="137">
        <v>0</v>
      </c>
      <c r="J276" s="137">
        <v>0</v>
      </c>
      <c r="K276" s="137">
        <v>0</v>
      </c>
      <c r="L276" s="137">
        <v>0</v>
      </c>
      <c r="M276" s="137">
        <v>0</v>
      </c>
      <c r="N276" s="137">
        <v>0</v>
      </c>
      <c r="O276" s="137">
        <v>0</v>
      </c>
    </row>
    <row r="277" spans="1:15" x14ac:dyDescent="0.25">
      <c r="A277" s="647" t="s">
        <v>3517</v>
      </c>
      <c r="B277" s="647" t="s">
        <v>3525</v>
      </c>
      <c r="C277" s="647" t="s">
        <v>1660</v>
      </c>
      <c r="D277" s="137">
        <v>16463</v>
      </c>
      <c r="E277" s="137">
        <v>16463</v>
      </c>
      <c r="F277" s="137">
        <v>16463</v>
      </c>
      <c r="G277" s="137">
        <v>16463</v>
      </c>
      <c r="H277" s="137">
        <v>16463</v>
      </c>
      <c r="I277" s="137">
        <v>16463</v>
      </c>
      <c r="J277" s="137">
        <v>16463</v>
      </c>
      <c r="K277" s="137">
        <v>16463</v>
      </c>
      <c r="L277" s="137">
        <v>16463</v>
      </c>
      <c r="M277" s="137">
        <v>16463</v>
      </c>
      <c r="N277" s="137">
        <v>16463</v>
      </c>
      <c r="O277" s="137">
        <v>16463</v>
      </c>
    </row>
    <row r="278" spans="1:15" x14ac:dyDescent="0.25">
      <c r="A278" s="647" t="s">
        <v>3517</v>
      </c>
      <c r="B278" s="647" t="s">
        <v>3526</v>
      </c>
      <c r="C278" s="647" t="s">
        <v>1660</v>
      </c>
      <c r="D278" s="137">
        <v>0</v>
      </c>
      <c r="E278" s="137">
        <v>0</v>
      </c>
      <c r="F278" s="137">
        <v>0</v>
      </c>
      <c r="G278" s="137">
        <v>0</v>
      </c>
      <c r="H278" s="137">
        <v>0</v>
      </c>
      <c r="I278" s="137">
        <v>0</v>
      </c>
      <c r="J278" s="137">
        <v>0</v>
      </c>
      <c r="K278" s="137">
        <v>0</v>
      </c>
      <c r="L278" s="137">
        <v>0</v>
      </c>
      <c r="M278" s="137">
        <v>0</v>
      </c>
      <c r="N278" s="137">
        <v>0</v>
      </c>
      <c r="O278" s="137">
        <v>0</v>
      </c>
    </row>
    <row r="279" spans="1:15" x14ac:dyDescent="0.25">
      <c r="A279" s="647" t="s">
        <v>3517</v>
      </c>
      <c r="B279" s="647" t="s">
        <v>3527</v>
      </c>
      <c r="C279" s="647" t="s">
        <v>1660</v>
      </c>
      <c r="D279" s="137">
        <v>0</v>
      </c>
      <c r="E279" s="137">
        <v>0</v>
      </c>
      <c r="F279" s="137">
        <v>0</v>
      </c>
      <c r="G279" s="137">
        <v>0</v>
      </c>
      <c r="H279" s="137">
        <v>0</v>
      </c>
      <c r="I279" s="137">
        <v>0</v>
      </c>
      <c r="J279" s="137">
        <v>0</v>
      </c>
      <c r="K279" s="137">
        <v>0</v>
      </c>
      <c r="L279" s="137">
        <v>0</v>
      </c>
      <c r="M279" s="137">
        <v>0</v>
      </c>
      <c r="N279" s="137">
        <v>0</v>
      </c>
      <c r="O279" s="137">
        <v>0</v>
      </c>
    </row>
    <row r="280" spans="1:15" x14ac:dyDescent="0.25">
      <c r="A280" s="647" t="s">
        <v>3517</v>
      </c>
      <c r="B280" s="647" t="s">
        <v>3528</v>
      </c>
      <c r="C280" s="647" t="s">
        <v>1660</v>
      </c>
      <c r="D280" s="137">
        <v>11128</v>
      </c>
      <c r="E280" s="137">
        <v>11128</v>
      </c>
      <c r="F280" s="137">
        <v>11128</v>
      </c>
      <c r="G280" s="137">
        <v>11128</v>
      </c>
      <c r="H280" s="137">
        <v>11128</v>
      </c>
      <c r="I280" s="137">
        <v>11128</v>
      </c>
      <c r="J280" s="137">
        <v>11128</v>
      </c>
      <c r="K280" s="137">
        <v>11128</v>
      </c>
      <c r="L280" s="137">
        <v>11128</v>
      </c>
      <c r="M280" s="137">
        <v>11128</v>
      </c>
      <c r="N280" s="137">
        <v>11128</v>
      </c>
      <c r="O280" s="137">
        <v>11128</v>
      </c>
    </row>
    <row r="281" spans="1:15" x14ac:dyDescent="0.25">
      <c r="A281" s="647" t="s">
        <v>3517</v>
      </c>
      <c r="B281" s="647" t="s">
        <v>3529</v>
      </c>
      <c r="C281" s="647" t="s">
        <v>1660</v>
      </c>
      <c r="D281" s="137">
        <v>0</v>
      </c>
      <c r="E281" s="137">
        <v>0</v>
      </c>
      <c r="F281" s="137">
        <v>0</v>
      </c>
      <c r="G281" s="137">
        <v>0</v>
      </c>
      <c r="H281" s="137">
        <v>0</v>
      </c>
      <c r="I281" s="137">
        <v>0</v>
      </c>
      <c r="J281" s="137">
        <v>0</v>
      </c>
      <c r="K281" s="137">
        <v>0</v>
      </c>
      <c r="L281" s="137">
        <v>0</v>
      </c>
      <c r="M281" s="137">
        <v>0</v>
      </c>
      <c r="N281" s="137">
        <v>0</v>
      </c>
      <c r="O281" s="137">
        <v>0</v>
      </c>
    </row>
    <row r="282" spans="1:15" x14ac:dyDescent="0.25">
      <c r="A282" s="647" t="s">
        <v>3517</v>
      </c>
      <c r="B282" s="647" t="s">
        <v>3530</v>
      </c>
      <c r="C282" s="647" t="s">
        <v>1660</v>
      </c>
      <c r="D282" s="137">
        <v>0</v>
      </c>
      <c r="E282" s="137">
        <v>0</v>
      </c>
      <c r="F282" s="137">
        <v>0</v>
      </c>
      <c r="G282" s="137">
        <v>0</v>
      </c>
      <c r="H282" s="137">
        <v>0</v>
      </c>
      <c r="I282" s="137">
        <v>0</v>
      </c>
      <c r="J282" s="137">
        <v>0</v>
      </c>
      <c r="K282" s="137">
        <v>0</v>
      </c>
      <c r="L282" s="137">
        <v>0</v>
      </c>
      <c r="M282" s="137">
        <v>0</v>
      </c>
      <c r="N282" s="137">
        <v>0</v>
      </c>
      <c r="O282" s="137">
        <v>0</v>
      </c>
    </row>
    <row r="283" spans="1:15" x14ac:dyDescent="0.25">
      <c r="A283" s="647" t="s">
        <v>3517</v>
      </c>
      <c r="B283" s="647" t="s">
        <v>3531</v>
      </c>
      <c r="C283" s="647" t="s">
        <v>1660</v>
      </c>
      <c r="D283" s="137">
        <v>0</v>
      </c>
      <c r="E283" s="137">
        <v>0</v>
      </c>
      <c r="F283" s="137">
        <v>0</v>
      </c>
      <c r="G283" s="137">
        <v>0</v>
      </c>
      <c r="H283" s="137">
        <v>0</v>
      </c>
      <c r="I283" s="137">
        <v>0</v>
      </c>
      <c r="J283" s="137">
        <v>0</v>
      </c>
      <c r="K283" s="137">
        <v>0</v>
      </c>
      <c r="L283" s="137">
        <v>0</v>
      </c>
      <c r="M283" s="137">
        <v>0</v>
      </c>
      <c r="N283" s="137">
        <v>0</v>
      </c>
      <c r="O283" s="137">
        <v>0</v>
      </c>
    </row>
    <row r="284" spans="1:15" x14ac:dyDescent="0.25">
      <c r="A284" s="647" t="s">
        <v>3517</v>
      </c>
      <c r="B284" s="647" t="s">
        <v>3532</v>
      </c>
      <c r="C284" s="647" t="s">
        <v>1660</v>
      </c>
      <c r="D284" s="137">
        <v>0</v>
      </c>
      <c r="E284" s="137">
        <v>0</v>
      </c>
      <c r="F284" s="137">
        <v>0</v>
      </c>
      <c r="G284" s="137">
        <v>0</v>
      </c>
      <c r="H284" s="137">
        <v>0</v>
      </c>
      <c r="I284" s="137">
        <v>0</v>
      </c>
      <c r="J284" s="137">
        <v>0</v>
      </c>
      <c r="K284" s="137">
        <v>0</v>
      </c>
      <c r="L284" s="137">
        <v>0</v>
      </c>
      <c r="M284" s="137">
        <v>0</v>
      </c>
      <c r="N284" s="137">
        <v>0</v>
      </c>
      <c r="O284" s="137">
        <v>0</v>
      </c>
    </row>
    <row r="285" spans="1:15" x14ac:dyDescent="0.25">
      <c r="A285" s="647" t="s">
        <v>3517</v>
      </c>
      <c r="B285" s="647" t="s">
        <v>3533</v>
      </c>
      <c r="C285" s="647" t="s">
        <v>1660</v>
      </c>
      <c r="D285" s="137">
        <v>0</v>
      </c>
      <c r="E285" s="137">
        <v>0</v>
      </c>
      <c r="F285" s="137">
        <v>0</v>
      </c>
      <c r="G285" s="137">
        <v>0</v>
      </c>
      <c r="H285" s="137">
        <v>0</v>
      </c>
      <c r="I285" s="137">
        <v>0</v>
      </c>
      <c r="J285" s="137">
        <v>0</v>
      </c>
      <c r="K285" s="137">
        <v>0</v>
      </c>
      <c r="L285" s="137">
        <v>0</v>
      </c>
      <c r="M285" s="137">
        <v>0</v>
      </c>
      <c r="N285" s="137">
        <v>0</v>
      </c>
      <c r="O285" s="137">
        <v>0</v>
      </c>
    </row>
    <row r="286" spans="1:15" x14ac:dyDescent="0.25">
      <c r="A286" s="647" t="s">
        <v>3517</v>
      </c>
      <c r="B286" s="647" t="s">
        <v>3534</v>
      </c>
      <c r="C286" s="647" t="s">
        <v>1660</v>
      </c>
      <c r="D286" s="137">
        <v>0</v>
      </c>
      <c r="E286" s="137">
        <v>0</v>
      </c>
      <c r="F286" s="137">
        <v>0</v>
      </c>
      <c r="G286" s="137">
        <v>0</v>
      </c>
      <c r="H286" s="137">
        <v>0</v>
      </c>
      <c r="I286" s="137">
        <v>0</v>
      </c>
      <c r="J286" s="137">
        <v>0</v>
      </c>
      <c r="K286" s="137">
        <v>0</v>
      </c>
      <c r="L286" s="137">
        <v>0</v>
      </c>
      <c r="M286" s="137">
        <v>0</v>
      </c>
      <c r="N286" s="137">
        <v>0</v>
      </c>
      <c r="O286" s="137">
        <v>0</v>
      </c>
    </row>
    <row r="287" spans="1:15" x14ac:dyDescent="0.25">
      <c r="A287" s="647" t="s">
        <v>3517</v>
      </c>
      <c r="B287" s="647" t="s">
        <v>3535</v>
      </c>
      <c r="C287" s="647" t="s">
        <v>1660</v>
      </c>
      <c r="D287" s="137">
        <v>2738</v>
      </c>
      <c r="E287" s="137">
        <v>2738</v>
      </c>
      <c r="F287" s="137">
        <v>2738</v>
      </c>
      <c r="G287" s="137">
        <v>2738</v>
      </c>
      <c r="H287" s="137">
        <v>2738</v>
      </c>
      <c r="I287" s="137">
        <v>2738</v>
      </c>
      <c r="J287" s="137">
        <v>2738</v>
      </c>
      <c r="K287" s="137">
        <v>2738</v>
      </c>
      <c r="L287" s="137">
        <v>2738</v>
      </c>
      <c r="M287" s="137">
        <v>2738</v>
      </c>
      <c r="N287" s="137">
        <v>2738</v>
      </c>
      <c r="O287" s="137">
        <v>2738</v>
      </c>
    </row>
    <row r="288" spans="1:15" x14ac:dyDescent="0.25">
      <c r="A288" s="647" t="s">
        <v>3517</v>
      </c>
      <c r="B288" s="647" t="s">
        <v>3536</v>
      </c>
      <c r="C288" s="647" t="s">
        <v>1660</v>
      </c>
      <c r="D288" s="137">
        <v>0</v>
      </c>
      <c r="E288" s="137">
        <v>0</v>
      </c>
      <c r="F288" s="137">
        <v>0</v>
      </c>
      <c r="G288" s="137">
        <v>0</v>
      </c>
      <c r="H288" s="137">
        <v>0</v>
      </c>
      <c r="I288" s="137">
        <v>0</v>
      </c>
      <c r="J288" s="137">
        <v>0</v>
      </c>
      <c r="K288" s="137">
        <v>0</v>
      </c>
      <c r="L288" s="137">
        <v>0</v>
      </c>
      <c r="M288" s="137">
        <v>0</v>
      </c>
      <c r="N288" s="137">
        <v>0</v>
      </c>
      <c r="O288" s="137">
        <v>0</v>
      </c>
    </row>
    <row r="289" spans="1:15" x14ac:dyDescent="0.25">
      <c r="A289" s="647" t="s">
        <v>3537</v>
      </c>
      <c r="B289" s="647" t="s">
        <v>3538</v>
      </c>
      <c r="C289" s="647" t="s">
        <v>1660</v>
      </c>
      <c r="D289" s="137">
        <v>0</v>
      </c>
      <c r="E289" s="137">
        <v>0</v>
      </c>
      <c r="F289" s="137">
        <v>0</v>
      </c>
      <c r="G289" s="137">
        <v>0</v>
      </c>
      <c r="H289" s="137">
        <v>0</v>
      </c>
      <c r="I289" s="137">
        <v>0</v>
      </c>
      <c r="J289" s="137">
        <v>0</v>
      </c>
      <c r="K289" s="137">
        <v>0</v>
      </c>
      <c r="L289" s="137">
        <v>0</v>
      </c>
      <c r="M289" s="137">
        <v>0</v>
      </c>
      <c r="N289" s="137">
        <v>0</v>
      </c>
      <c r="O289" s="137">
        <v>0</v>
      </c>
    </row>
    <row r="290" spans="1:15" x14ac:dyDescent="0.25">
      <c r="A290" s="647" t="s">
        <v>3537</v>
      </c>
      <c r="B290" s="647" t="s">
        <v>3539</v>
      </c>
      <c r="C290" s="647" t="s">
        <v>1660</v>
      </c>
      <c r="D290" s="137">
        <v>289</v>
      </c>
      <c r="E290" s="137">
        <v>289</v>
      </c>
      <c r="F290" s="137">
        <v>289</v>
      </c>
      <c r="G290" s="137">
        <v>289</v>
      </c>
      <c r="H290" s="137">
        <v>289</v>
      </c>
      <c r="I290" s="137">
        <v>289</v>
      </c>
      <c r="J290" s="137">
        <v>289</v>
      </c>
      <c r="K290" s="137">
        <v>289</v>
      </c>
      <c r="L290" s="137">
        <v>289</v>
      </c>
      <c r="M290" s="137">
        <v>289</v>
      </c>
      <c r="N290" s="137">
        <v>289</v>
      </c>
      <c r="O290" s="137">
        <v>289</v>
      </c>
    </row>
    <row r="291" spans="1:15" x14ac:dyDescent="0.25">
      <c r="A291" s="647" t="s">
        <v>3537</v>
      </c>
      <c r="B291" s="647" t="s">
        <v>3540</v>
      </c>
      <c r="C291" s="647" t="s">
        <v>1660</v>
      </c>
      <c r="D291" s="137">
        <v>0</v>
      </c>
      <c r="E291" s="137">
        <v>0</v>
      </c>
      <c r="F291" s="137">
        <v>0</v>
      </c>
      <c r="G291" s="137">
        <v>0</v>
      </c>
      <c r="H291" s="137">
        <v>0</v>
      </c>
      <c r="I291" s="137">
        <v>0</v>
      </c>
      <c r="J291" s="137">
        <v>0</v>
      </c>
      <c r="K291" s="137">
        <v>0</v>
      </c>
      <c r="L291" s="137">
        <v>0</v>
      </c>
      <c r="M291" s="137">
        <v>0</v>
      </c>
      <c r="N291" s="137">
        <v>0</v>
      </c>
      <c r="O291" s="137">
        <v>0</v>
      </c>
    </row>
    <row r="292" spans="1:15" x14ac:dyDescent="0.25">
      <c r="A292" s="647" t="s">
        <v>3537</v>
      </c>
      <c r="B292" s="647" t="s">
        <v>3541</v>
      </c>
      <c r="C292" s="647" t="s">
        <v>1660</v>
      </c>
      <c r="D292" s="137">
        <v>752</v>
      </c>
      <c r="E292" s="137">
        <v>752</v>
      </c>
      <c r="F292" s="137">
        <v>752</v>
      </c>
      <c r="G292" s="137">
        <v>752</v>
      </c>
      <c r="H292" s="137">
        <v>752</v>
      </c>
      <c r="I292" s="137">
        <v>752</v>
      </c>
      <c r="J292" s="137">
        <v>752</v>
      </c>
      <c r="K292" s="137">
        <v>752</v>
      </c>
      <c r="L292" s="137">
        <v>752</v>
      </c>
      <c r="M292" s="137">
        <v>752</v>
      </c>
      <c r="N292" s="137">
        <v>752</v>
      </c>
      <c r="O292" s="137">
        <v>752</v>
      </c>
    </row>
    <row r="293" spans="1:15" x14ac:dyDescent="0.25">
      <c r="A293" s="647" t="s">
        <v>3537</v>
      </c>
      <c r="B293" s="647" t="s">
        <v>3542</v>
      </c>
      <c r="C293" s="647" t="s">
        <v>1660</v>
      </c>
      <c r="D293" s="137">
        <v>6972</v>
      </c>
      <c r="E293" s="137">
        <v>6972</v>
      </c>
      <c r="F293" s="137">
        <v>6972</v>
      </c>
      <c r="G293" s="137">
        <v>6972</v>
      </c>
      <c r="H293" s="137">
        <v>6972</v>
      </c>
      <c r="I293" s="137">
        <v>6972</v>
      </c>
      <c r="J293" s="137">
        <v>6972</v>
      </c>
      <c r="K293" s="137">
        <v>6972</v>
      </c>
      <c r="L293" s="137">
        <v>6972</v>
      </c>
      <c r="M293" s="137">
        <v>6972</v>
      </c>
      <c r="N293" s="137">
        <v>6972</v>
      </c>
      <c r="O293" s="137">
        <v>6972</v>
      </c>
    </row>
    <row r="294" spans="1:15" x14ac:dyDescent="0.25">
      <c r="A294" s="647" t="s">
        <v>3537</v>
      </c>
      <c r="B294" s="647" t="s">
        <v>3543</v>
      </c>
      <c r="C294" s="647" t="s">
        <v>1660</v>
      </c>
      <c r="D294" s="137">
        <v>0</v>
      </c>
      <c r="E294" s="137">
        <v>0</v>
      </c>
      <c r="F294" s="137">
        <v>0</v>
      </c>
      <c r="G294" s="137">
        <v>0</v>
      </c>
      <c r="H294" s="137">
        <v>0</v>
      </c>
      <c r="I294" s="137">
        <v>0</v>
      </c>
      <c r="J294" s="137">
        <v>0</v>
      </c>
      <c r="K294" s="137">
        <v>0</v>
      </c>
      <c r="L294" s="137">
        <v>0</v>
      </c>
      <c r="M294" s="137">
        <v>0</v>
      </c>
      <c r="N294" s="137">
        <v>0</v>
      </c>
      <c r="O294" s="137">
        <v>0</v>
      </c>
    </row>
    <row r="295" spans="1:15" x14ac:dyDescent="0.25">
      <c r="A295" s="647" t="s">
        <v>3537</v>
      </c>
      <c r="B295" s="647" t="s">
        <v>3544</v>
      </c>
      <c r="C295" s="647" t="s">
        <v>1660</v>
      </c>
      <c r="D295" s="137">
        <v>0</v>
      </c>
      <c r="E295" s="137">
        <v>0</v>
      </c>
      <c r="F295" s="137">
        <v>0</v>
      </c>
      <c r="G295" s="137">
        <v>0</v>
      </c>
      <c r="H295" s="137">
        <v>0</v>
      </c>
      <c r="I295" s="137">
        <v>0</v>
      </c>
      <c r="J295" s="137">
        <v>0</v>
      </c>
      <c r="K295" s="137">
        <v>0</v>
      </c>
      <c r="L295" s="137">
        <v>0</v>
      </c>
      <c r="M295" s="137">
        <v>0</v>
      </c>
      <c r="N295" s="137">
        <v>0</v>
      </c>
      <c r="O295" s="137">
        <v>0</v>
      </c>
    </row>
    <row r="296" spans="1:15" x14ac:dyDescent="0.25">
      <c r="A296" s="647" t="s">
        <v>3537</v>
      </c>
      <c r="B296" s="647" t="s">
        <v>3545</v>
      </c>
      <c r="C296" s="647" t="s">
        <v>1660</v>
      </c>
      <c r="D296" s="137">
        <v>1480</v>
      </c>
      <c r="E296" s="137">
        <v>1480</v>
      </c>
      <c r="F296" s="137">
        <v>1480</v>
      </c>
      <c r="G296" s="137">
        <v>1480</v>
      </c>
      <c r="H296" s="137">
        <v>1480</v>
      </c>
      <c r="I296" s="137">
        <v>1480</v>
      </c>
      <c r="J296" s="137">
        <v>1480</v>
      </c>
      <c r="K296" s="137">
        <v>1480</v>
      </c>
      <c r="L296" s="137">
        <v>1480</v>
      </c>
      <c r="M296" s="137">
        <v>1480</v>
      </c>
      <c r="N296" s="137">
        <v>1480</v>
      </c>
      <c r="O296" s="137">
        <v>1480</v>
      </c>
    </row>
    <row r="297" spans="1:15" x14ac:dyDescent="0.25">
      <c r="A297" s="647" t="s">
        <v>3537</v>
      </c>
      <c r="B297" s="647" t="s">
        <v>3546</v>
      </c>
      <c r="C297" s="647" t="s">
        <v>1660</v>
      </c>
      <c r="D297" s="137">
        <v>0</v>
      </c>
      <c r="E297" s="137">
        <v>0</v>
      </c>
      <c r="F297" s="137">
        <v>0</v>
      </c>
      <c r="G297" s="137">
        <v>0</v>
      </c>
      <c r="H297" s="137">
        <v>0</v>
      </c>
      <c r="I297" s="137">
        <v>0</v>
      </c>
      <c r="J297" s="137">
        <v>0</v>
      </c>
      <c r="K297" s="137">
        <v>0</v>
      </c>
      <c r="L297" s="137">
        <v>0</v>
      </c>
      <c r="M297" s="137">
        <v>0</v>
      </c>
      <c r="N297" s="137">
        <v>0</v>
      </c>
      <c r="O297" s="137">
        <v>0</v>
      </c>
    </row>
    <row r="298" spans="1:15" x14ac:dyDescent="0.25">
      <c r="A298" s="647" t="s">
        <v>3537</v>
      </c>
      <c r="B298" s="647" t="s">
        <v>3547</v>
      </c>
      <c r="C298" s="647" t="s">
        <v>1660</v>
      </c>
      <c r="D298" s="137">
        <v>1593</v>
      </c>
      <c r="E298" s="137">
        <v>1593</v>
      </c>
      <c r="F298" s="137">
        <v>1593</v>
      </c>
      <c r="G298" s="137">
        <v>1593</v>
      </c>
      <c r="H298" s="137">
        <v>1593</v>
      </c>
      <c r="I298" s="137">
        <v>1593</v>
      </c>
      <c r="J298" s="137">
        <v>1593</v>
      </c>
      <c r="K298" s="137">
        <v>1593</v>
      </c>
      <c r="L298" s="137">
        <v>1593</v>
      </c>
      <c r="M298" s="137">
        <v>1593</v>
      </c>
      <c r="N298" s="137">
        <v>1593</v>
      </c>
      <c r="O298" s="137">
        <v>1593</v>
      </c>
    </row>
    <row r="299" spans="1:15" x14ac:dyDescent="0.25">
      <c r="A299" s="647" t="s">
        <v>3537</v>
      </c>
      <c r="B299" s="647" t="s">
        <v>3548</v>
      </c>
      <c r="C299" s="647" t="s">
        <v>1660</v>
      </c>
      <c r="D299" s="137">
        <v>0</v>
      </c>
      <c r="E299" s="137">
        <v>0</v>
      </c>
      <c r="F299" s="137">
        <v>0</v>
      </c>
      <c r="G299" s="137">
        <v>0</v>
      </c>
      <c r="H299" s="137">
        <v>0</v>
      </c>
      <c r="I299" s="137">
        <v>0</v>
      </c>
      <c r="J299" s="137">
        <v>0</v>
      </c>
      <c r="K299" s="137">
        <v>0</v>
      </c>
      <c r="L299" s="137">
        <v>0</v>
      </c>
      <c r="M299" s="137">
        <v>0</v>
      </c>
      <c r="N299" s="137">
        <v>0</v>
      </c>
      <c r="O299" s="137">
        <v>0</v>
      </c>
    </row>
    <row r="300" spans="1:15" x14ac:dyDescent="0.25">
      <c r="A300" s="647" t="s">
        <v>3537</v>
      </c>
      <c r="B300" s="647" t="s">
        <v>3549</v>
      </c>
      <c r="C300" s="647" t="s">
        <v>1660</v>
      </c>
      <c r="D300" s="137">
        <v>9</v>
      </c>
      <c r="E300" s="137">
        <v>9</v>
      </c>
      <c r="F300" s="137">
        <v>9</v>
      </c>
      <c r="G300" s="137">
        <v>9</v>
      </c>
      <c r="H300" s="137">
        <v>9</v>
      </c>
      <c r="I300" s="137">
        <v>9</v>
      </c>
      <c r="J300" s="137">
        <v>9</v>
      </c>
      <c r="K300" s="137">
        <v>9</v>
      </c>
      <c r="L300" s="137">
        <v>9</v>
      </c>
      <c r="M300" s="137">
        <v>9</v>
      </c>
      <c r="N300" s="137">
        <v>9</v>
      </c>
      <c r="O300" s="137">
        <v>9</v>
      </c>
    </row>
    <row r="301" spans="1:15" x14ac:dyDescent="0.25">
      <c r="A301" s="647" t="s">
        <v>3537</v>
      </c>
      <c r="B301" s="647" t="s">
        <v>3550</v>
      </c>
      <c r="C301" s="647" t="s">
        <v>1660</v>
      </c>
      <c r="D301" s="137">
        <v>0</v>
      </c>
      <c r="E301" s="137">
        <v>0</v>
      </c>
      <c r="F301" s="137">
        <v>0</v>
      </c>
      <c r="G301" s="137">
        <v>0</v>
      </c>
      <c r="H301" s="137">
        <v>0</v>
      </c>
      <c r="I301" s="137">
        <v>0</v>
      </c>
      <c r="J301" s="137">
        <v>0</v>
      </c>
      <c r="K301" s="137">
        <v>0</v>
      </c>
      <c r="L301" s="137">
        <v>0</v>
      </c>
      <c r="M301" s="137">
        <v>0</v>
      </c>
      <c r="N301" s="137">
        <v>0</v>
      </c>
      <c r="O301" s="137">
        <v>0</v>
      </c>
    </row>
    <row r="302" spans="1:15" x14ac:dyDescent="0.25">
      <c r="A302" s="647" t="s">
        <v>3537</v>
      </c>
      <c r="B302" s="647" t="s">
        <v>3551</v>
      </c>
      <c r="C302" s="647" t="s">
        <v>1660</v>
      </c>
      <c r="D302" s="137">
        <v>96</v>
      </c>
      <c r="E302" s="137">
        <v>96</v>
      </c>
      <c r="F302" s="137">
        <v>96</v>
      </c>
      <c r="G302" s="137">
        <v>96</v>
      </c>
      <c r="H302" s="137">
        <v>96</v>
      </c>
      <c r="I302" s="137">
        <v>96</v>
      </c>
      <c r="J302" s="137">
        <v>96</v>
      </c>
      <c r="K302" s="137">
        <v>96</v>
      </c>
      <c r="L302" s="137">
        <v>96</v>
      </c>
      <c r="M302" s="137">
        <v>96</v>
      </c>
      <c r="N302" s="137">
        <v>96</v>
      </c>
      <c r="O302" s="137">
        <v>96</v>
      </c>
    </row>
    <row r="303" spans="1:15" x14ac:dyDescent="0.25">
      <c r="A303" s="647" t="s">
        <v>3537</v>
      </c>
      <c r="B303" s="647" t="s">
        <v>3552</v>
      </c>
      <c r="C303" s="647" t="s">
        <v>1660</v>
      </c>
      <c r="D303" s="137">
        <v>0</v>
      </c>
      <c r="E303" s="137">
        <v>0</v>
      </c>
      <c r="F303" s="137">
        <v>0</v>
      </c>
      <c r="G303" s="137">
        <v>0</v>
      </c>
      <c r="H303" s="137">
        <v>0</v>
      </c>
      <c r="I303" s="137">
        <v>0</v>
      </c>
      <c r="J303" s="137">
        <v>0</v>
      </c>
      <c r="K303" s="137">
        <v>0</v>
      </c>
      <c r="L303" s="137">
        <v>0</v>
      </c>
      <c r="M303" s="137">
        <v>0</v>
      </c>
      <c r="N303" s="137">
        <v>0</v>
      </c>
      <c r="O303" s="137">
        <v>0</v>
      </c>
    </row>
    <row r="304" spans="1:15" x14ac:dyDescent="0.25">
      <c r="A304" s="647" t="s">
        <v>3537</v>
      </c>
      <c r="B304" s="647" t="s">
        <v>3553</v>
      </c>
      <c r="C304" s="647" t="s">
        <v>1660</v>
      </c>
      <c r="D304" s="137">
        <v>1</v>
      </c>
      <c r="E304" s="137">
        <v>1</v>
      </c>
      <c r="F304" s="137">
        <v>1</v>
      </c>
      <c r="G304" s="137">
        <v>1</v>
      </c>
      <c r="H304" s="137">
        <v>1</v>
      </c>
      <c r="I304" s="137">
        <v>1</v>
      </c>
      <c r="J304" s="137">
        <v>1</v>
      </c>
      <c r="K304" s="137">
        <v>1</v>
      </c>
      <c r="L304" s="137">
        <v>1</v>
      </c>
      <c r="M304" s="137">
        <v>1</v>
      </c>
      <c r="N304" s="137">
        <v>1</v>
      </c>
      <c r="O304" s="137">
        <v>1</v>
      </c>
    </row>
    <row r="305" spans="1:15" x14ac:dyDescent="0.25">
      <c r="A305" s="647" t="s">
        <v>3537</v>
      </c>
      <c r="B305" s="647" t="s">
        <v>3554</v>
      </c>
      <c r="C305" s="647" t="s">
        <v>1660</v>
      </c>
      <c r="D305" s="137">
        <v>0</v>
      </c>
      <c r="E305" s="137">
        <v>0</v>
      </c>
      <c r="F305" s="137">
        <v>0</v>
      </c>
      <c r="G305" s="137">
        <v>0</v>
      </c>
      <c r="H305" s="137">
        <v>0</v>
      </c>
      <c r="I305" s="137">
        <v>0</v>
      </c>
      <c r="J305" s="137">
        <v>0</v>
      </c>
      <c r="K305" s="137">
        <v>0</v>
      </c>
      <c r="L305" s="137">
        <v>0</v>
      </c>
      <c r="M305" s="137">
        <v>0</v>
      </c>
      <c r="N305" s="137">
        <v>0</v>
      </c>
      <c r="O305" s="137">
        <v>0</v>
      </c>
    </row>
    <row r="306" spans="1:15" x14ac:dyDescent="0.25">
      <c r="A306" s="647" t="s">
        <v>3537</v>
      </c>
      <c r="B306" s="647" t="s">
        <v>3555</v>
      </c>
      <c r="C306" s="647" t="s">
        <v>1660</v>
      </c>
      <c r="D306" s="137">
        <v>865</v>
      </c>
      <c r="E306" s="137">
        <v>865</v>
      </c>
      <c r="F306" s="137">
        <v>865</v>
      </c>
      <c r="G306" s="137">
        <v>865</v>
      </c>
      <c r="H306" s="137">
        <v>865</v>
      </c>
      <c r="I306" s="137">
        <v>865</v>
      </c>
      <c r="J306" s="137">
        <v>865</v>
      </c>
      <c r="K306" s="137">
        <v>865</v>
      </c>
      <c r="L306" s="137">
        <v>865</v>
      </c>
      <c r="M306" s="137">
        <v>865</v>
      </c>
      <c r="N306" s="137">
        <v>865</v>
      </c>
      <c r="O306" s="137">
        <v>865</v>
      </c>
    </row>
    <row r="307" spans="1:15" x14ac:dyDescent="0.25">
      <c r="A307" s="647" t="s">
        <v>3537</v>
      </c>
      <c r="B307" s="647" t="s">
        <v>3556</v>
      </c>
      <c r="C307" s="647" t="s">
        <v>1660</v>
      </c>
      <c r="D307" s="137">
        <v>0</v>
      </c>
      <c r="E307" s="137">
        <v>0</v>
      </c>
      <c r="F307" s="137">
        <v>0</v>
      </c>
      <c r="G307" s="137">
        <v>0</v>
      </c>
      <c r="H307" s="137">
        <v>0</v>
      </c>
      <c r="I307" s="137">
        <v>0</v>
      </c>
      <c r="J307" s="137">
        <v>0</v>
      </c>
      <c r="K307" s="137">
        <v>0</v>
      </c>
      <c r="L307" s="137">
        <v>0</v>
      </c>
      <c r="M307" s="137">
        <v>0</v>
      </c>
      <c r="N307" s="137">
        <v>0</v>
      </c>
      <c r="O307" s="137">
        <v>0</v>
      </c>
    </row>
    <row r="308" spans="1:15" x14ac:dyDescent="0.25">
      <c r="A308" s="647" t="s">
        <v>3537</v>
      </c>
      <c r="B308" s="647" t="s">
        <v>3557</v>
      </c>
      <c r="C308" s="647" t="s">
        <v>1660</v>
      </c>
      <c r="D308" s="137">
        <v>27</v>
      </c>
      <c r="E308" s="137">
        <v>27</v>
      </c>
      <c r="F308" s="137">
        <v>27</v>
      </c>
      <c r="G308" s="137">
        <v>27</v>
      </c>
      <c r="H308" s="137">
        <v>27</v>
      </c>
      <c r="I308" s="137">
        <v>27</v>
      </c>
      <c r="J308" s="137">
        <v>27</v>
      </c>
      <c r="K308" s="137">
        <v>27</v>
      </c>
      <c r="L308" s="137">
        <v>27</v>
      </c>
      <c r="M308" s="137">
        <v>27</v>
      </c>
      <c r="N308" s="137">
        <v>27</v>
      </c>
      <c r="O308" s="137">
        <v>27</v>
      </c>
    </row>
    <row r="309" spans="1:15" x14ac:dyDescent="0.25">
      <c r="A309" s="647" t="s">
        <v>3537</v>
      </c>
      <c r="B309" s="647" t="s">
        <v>3558</v>
      </c>
      <c r="C309" s="647" t="s">
        <v>1660</v>
      </c>
      <c r="D309" s="137">
        <v>0</v>
      </c>
      <c r="E309" s="137">
        <v>0</v>
      </c>
      <c r="F309" s="137">
        <v>0</v>
      </c>
      <c r="G309" s="137">
        <v>0</v>
      </c>
      <c r="H309" s="137">
        <v>0</v>
      </c>
      <c r="I309" s="137">
        <v>0</v>
      </c>
      <c r="J309" s="137">
        <v>0</v>
      </c>
      <c r="K309" s="137">
        <v>0</v>
      </c>
      <c r="L309" s="137">
        <v>0</v>
      </c>
      <c r="M309" s="137">
        <v>0</v>
      </c>
      <c r="N309" s="137">
        <v>0</v>
      </c>
      <c r="O309" s="137">
        <v>0</v>
      </c>
    </row>
    <row r="310" spans="1:15" x14ac:dyDescent="0.25">
      <c r="A310" s="647" t="s">
        <v>3537</v>
      </c>
      <c r="B310" s="647" t="s">
        <v>3559</v>
      </c>
      <c r="C310" s="647" t="s">
        <v>1660</v>
      </c>
      <c r="D310" s="137">
        <v>1215</v>
      </c>
      <c r="E310" s="137">
        <v>1215</v>
      </c>
      <c r="F310" s="137">
        <v>1215</v>
      </c>
      <c r="G310" s="137">
        <v>1215</v>
      </c>
      <c r="H310" s="137">
        <v>1215</v>
      </c>
      <c r="I310" s="137">
        <v>1215</v>
      </c>
      <c r="J310" s="137">
        <v>1215</v>
      </c>
      <c r="K310" s="137">
        <v>1215</v>
      </c>
      <c r="L310" s="137">
        <v>1215</v>
      </c>
      <c r="M310" s="137">
        <v>1215</v>
      </c>
      <c r="N310" s="137">
        <v>1215</v>
      </c>
      <c r="O310" s="137">
        <v>1215</v>
      </c>
    </row>
    <row r="311" spans="1:15" x14ac:dyDescent="0.25">
      <c r="A311" s="647" t="s">
        <v>3537</v>
      </c>
      <c r="B311" s="647" t="s">
        <v>3560</v>
      </c>
      <c r="C311" s="647" t="s">
        <v>1660</v>
      </c>
      <c r="D311" s="137">
        <v>0</v>
      </c>
      <c r="E311" s="137">
        <v>0</v>
      </c>
      <c r="F311" s="137">
        <v>0</v>
      </c>
      <c r="G311" s="137">
        <v>0</v>
      </c>
      <c r="H311" s="137">
        <v>0</v>
      </c>
      <c r="I311" s="137">
        <v>0</v>
      </c>
      <c r="J311" s="137">
        <v>0</v>
      </c>
      <c r="K311" s="137">
        <v>0</v>
      </c>
      <c r="L311" s="137">
        <v>0</v>
      </c>
      <c r="M311" s="137">
        <v>0</v>
      </c>
      <c r="N311" s="137">
        <v>0</v>
      </c>
      <c r="O311" s="137">
        <v>0</v>
      </c>
    </row>
    <row r="312" spans="1:15" x14ac:dyDescent="0.25">
      <c r="A312" s="647" t="s">
        <v>3537</v>
      </c>
      <c r="B312" s="647" t="s">
        <v>3561</v>
      </c>
      <c r="C312" s="647" t="s">
        <v>1660</v>
      </c>
      <c r="D312" s="137">
        <v>0</v>
      </c>
      <c r="E312" s="137">
        <v>0</v>
      </c>
      <c r="F312" s="137">
        <v>0</v>
      </c>
      <c r="G312" s="137">
        <v>0</v>
      </c>
      <c r="H312" s="137">
        <v>0</v>
      </c>
      <c r="I312" s="137">
        <v>0</v>
      </c>
      <c r="J312" s="137">
        <v>0</v>
      </c>
      <c r="K312" s="137">
        <v>0</v>
      </c>
      <c r="L312" s="137">
        <v>0</v>
      </c>
      <c r="M312" s="137">
        <v>0</v>
      </c>
      <c r="N312" s="137">
        <v>0</v>
      </c>
      <c r="O312" s="137">
        <v>0</v>
      </c>
    </row>
    <row r="313" spans="1:15" x14ac:dyDescent="0.25">
      <c r="A313" s="647" t="s">
        <v>3537</v>
      </c>
      <c r="B313" s="647" t="s">
        <v>3562</v>
      </c>
      <c r="C313" s="647" t="s">
        <v>1660</v>
      </c>
      <c r="D313" s="137">
        <v>718</v>
      </c>
      <c r="E313" s="137">
        <v>718</v>
      </c>
      <c r="F313" s="137">
        <v>718</v>
      </c>
      <c r="G313" s="137">
        <v>718</v>
      </c>
      <c r="H313" s="137">
        <v>718</v>
      </c>
      <c r="I313" s="137">
        <v>718</v>
      </c>
      <c r="J313" s="137">
        <v>718</v>
      </c>
      <c r="K313" s="137">
        <v>718</v>
      </c>
      <c r="L313" s="137">
        <v>718</v>
      </c>
      <c r="M313" s="137">
        <v>718</v>
      </c>
      <c r="N313" s="137">
        <v>718</v>
      </c>
      <c r="O313" s="137">
        <v>718</v>
      </c>
    </row>
    <row r="314" spans="1:15" x14ac:dyDescent="0.25">
      <c r="A314" s="647" t="s">
        <v>3537</v>
      </c>
      <c r="B314" s="647" t="s">
        <v>3563</v>
      </c>
      <c r="C314" s="647" t="s">
        <v>1660</v>
      </c>
      <c r="D314" s="137">
        <v>0</v>
      </c>
      <c r="E314" s="137">
        <v>0</v>
      </c>
      <c r="F314" s="137">
        <v>0</v>
      </c>
      <c r="G314" s="137">
        <v>0</v>
      </c>
      <c r="H314" s="137">
        <v>0</v>
      </c>
      <c r="I314" s="137">
        <v>0</v>
      </c>
      <c r="J314" s="137">
        <v>0</v>
      </c>
      <c r="K314" s="137">
        <v>0</v>
      </c>
      <c r="L314" s="137">
        <v>0</v>
      </c>
      <c r="M314" s="137">
        <v>0</v>
      </c>
      <c r="N314" s="137">
        <v>0</v>
      </c>
      <c r="O314" s="137">
        <v>0</v>
      </c>
    </row>
    <row r="315" spans="1:15" x14ac:dyDescent="0.25">
      <c r="A315" s="647" t="s">
        <v>3537</v>
      </c>
      <c r="B315" s="647" t="s">
        <v>3564</v>
      </c>
      <c r="C315" s="647" t="s">
        <v>1660</v>
      </c>
      <c r="D315" s="137">
        <v>0</v>
      </c>
      <c r="E315" s="137">
        <v>0</v>
      </c>
      <c r="F315" s="137">
        <v>0</v>
      </c>
      <c r="G315" s="137">
        <v>0</v>
      </c>
      <c r="H315" s="137">
        <v>0</v>
      </c>
      <c r="I315" s="137">
        <v>0</v>
      </c>
      <c r="J315" s="137">
        <v>0</v>
      </c>
      <c r="K315" s="137">
        <v>0</v>
      </c>
      <c r="L315" s="137">
        <v>0</v>
      </c>
      <c r="M315" s="137">
        <v>0</v>
      </c>
      <c r="N315" s="137">
        <v>0</v>
      </c>
      <c r="O315" s="137">
        <v>0</v>
      </c>
    </row>
    <row r="316" spans="1:15" x14ac:dyDescent="0.25">
      <c r="A316" s="647" t="s">
        <v>3537</v>
      </c>
      <c r="B316" s="647" t="s">
        <v>3565</v>
      </c>
      <c r="C316" s="647" t="s">
        <v>1660</v>
      </c>
      <c r="D316" s="137">
        <v>0</v>
      </c>
      <c r="E316" s="137">
        <v>0</v>
      </c>
      <c r="F316" s="137">
        <v>0</v>
      </c>
      <c r="G316" s="137">
        <v>0</v>
      </c>
      <c r="H316" s="137">
        <v>0</v>
      </c>
      <c r="I316" s="137">
        <v>0</v>
      </c>
      <c r="J316" s="137">
        <v>0</v>
      </c>
      <c r="K316" s="137">
        <v>0</v>
      </c>
      <c r="L316" s="137">
        <v>0</v>
      </c>
      <c r="M316" s="137">
        <v>0</v>
      </c>
      <c r="N316" s="137">
        <v>0</v>
      </c>
      <c r="O316" s="137">
        <v>0</v>
      </c>
    </row>
    <row r="317" spans="1:15" x14ac:dyDescent="0.25">
      <c r="A317" s="647" t="s">
        <v>3537</v>
      </c>
      <c r="B317" s="647" t="s">
        <v>3566</v>
      </c>
      <c r="C317" s="647" t="s">
        <v>1660</v>
      </c>
      <c r="D317" s="137">
        <v>0</v>
      </c>
      <c r="E317" s="137">
        <v>0</v>
      </c>
      <c r="F317" s="137">
        <v>0</v>
      </c>
      <c r="G317" s="137">
        <v>0</v>
      </c>
      <c r="H317" s="137">
        <v>0</v>
      </c>
      <c r="I317" s="137">
        <v>0</v>
      </c>
      <c r="J317" s="137">
        <v>0</v>
      </c>
      <c r="K317" s="137">
        <v>0</v>
      </c>
      <c r="L317" s="137">
        <v>0</v>
      </c>
      <c r="M317" s="137">
        <v>0</v>
      </c>
      <c r="N317" s="137">
        <v>0</v>
      </c>
      <c r="O317" s="137">
        <v>0</v>
      </c>
    </row>
    <row r="318" spans="1:15" x14ac:dyDescent="0.25">
      <c r="A318" s="647" t="s">
        <v>3537</v>
      </c>
      <c r="B318" s="647" t="s">
        <v>3567</v>
      </c>
      <c r="C318" s="647" t="s">
        <v>1660</v>
      </c>
      <c r="D318" s="137">
        <v>0</v>
      </c>
      <c r="E318" s="137">
        <v>0</v>
      </c>
      <c r="F318" s="137">
        <v>0</v>
      </c>
      <c r="G318" s="137">
        <v>0</v>
      </c>
      <c r="H318" s="137">
        <v>0</v>
      </c>
      <c r="I318" s="137">
        <v>0</v>
      </c>
      <c r="J318" s="137">
        <v>0</v>
      </c>
      <c r="K318" s="137">
        <v>0</v>
      </c>
      <c r="L318" s="137">
        <v>0</v>
      </c>
      <c r="M318" s="137">
        <v>0</v>
      </c>
      <c r="N318" s="137">
        <v>0</v>
      </c>
      <c r="O318" s="137">
        <v>0</v>
      </c>
    </row>
    <row r="319" spans="1:15" x14ac:dyDescent="0.25">
      <c r="A319" s="647" t="s">
        <v>3537</v>
      </c>
      <c r="B319" s="647" t="s">
        <v>3568</v>
      </c>
      <c r="C319" s="647" t="s">
        <v>1660</v>
      </c>
      <c r="D319" s="137">
        <v>0</v>
      </c>
      <c r="E319" s="137">
        <v>0</v>
      </c>
      <c r="F319" s="137">
        <v>0</v>
      </c>
      <c r="G319" s="137">
        <v>0</v>
      </c>
      <c r="H319" s="137">
        <v>0</v>
      </c>
      <c r="I319" s="137">
        <v>0</v>
      </c>
      <c r="J319" s="137">
        <v>0</v>
      </c>
      <c r="K319" s="137">
        <v>0</v>
      </c>
      <c r="L319" s="137">
        <v>0</v>
      </c>
      <c r="M319" s="137">
        <v>0</v>
      </c>
      <c r="N319" s="137">
        <v>0</v>
      </c>
      <c r="O319" s="137">
        <v>0</v>
      </c>
    </row>
    <row r="320" spans="1:15" x14ac:dyDescent="0.25">
      <c r="A320" s="647" t="s">
        <v>3537</v>
      </c>
      <c r="B320" s="647" t="s">
        <v>3569</v>
      </c>
      <c r="C320" s="647" t="s">
        <v>1660</v>
      </c>
      <c r="D320" s="137">
        <v>0</v>
      </c>
      <c r="E320" s="137">
        <v>0</v>
      </c>
      <c r="F320" s="137">
        <v>0</v>
      </c>
      <c r="G320" s="137">
        <v>0</v>
      </c>
      <c r="H320" s="137">
        <v>0</v>
      </c>
      <c r="I320" s="137">
        <v>0</v>
      </c>
      <c r="J320" s="137">
        <v>0</v>
      </c>
      <c r="K320" s="137">
        <v>0</v>
      </c>
      <c r="L320" s="137">
        <v>0</v>
      </c>
      <c r="M320" s="137">
        <v>0</v>
      </c>
      <c r="N320" s="137">
        <v>0</v>
      </c>
      <c r="O320" s="137">
        <v>0</v>
      </c>
    </row>
    <row r="321" spans="1:15" x14ac:dyDescent="0.25">
      <c r="A321" s="647" t="s">
        <v>3537</v>
      </c>
      <c r="B321" s="647" t="s">
        <v>3570</v>
      </c>
      <c r="C321" s="647" t="s">
        <v>1660</v>
      </c>
      <c r="D321" s="137">
        <v>712</v>
      </c>
      <c r="E321" s="137">
        <v>712</v>
      </c>
      <c r="F321" s="137">
        <v>721</v>
      </c>
      <c r="G321" s="137">
        <v>725</v>
      </c>
      <c r="H321" s="137">
        <v>725</v>
      </c>
      <c r="I321" s="137">
        <v>742</v>
      </c>
      <c r="J321" s="137">
        <v>745</v>
      </c>
      <c r="K321" s="137">
        <v>745</v>
      </c>
      <c r="L321" s="137">
        <v>745</v>
      </c>
      <c r="M321" s="137">
        <v>745</v>
      </c>
      <c r="N321" s="137">
        <v>758</v>
      </c>
      <c r="O321" s="137">
        <v>778</v>
      </c>
    </row>
    <row r="322" spans="1:15" x14ac:dyDescent="0.25">
      <c r="A322" s="647" t="s">
        <v>3537</v>
      </c>
      <c r="B322" s="647" t="s">
        <v>3571</v>
      </c>
      <c r="C322" s="647" t="s">
        <v>1660</v>
      </c>
      <c r="D322" s="137">
        <v>0</v>
      </c>
      <c r="E322" s="137">
        <v>0</v>
      </c>
      <c r="F322" s="137">
        <v>0</v>
      </c>
      <c r="G322" s="137">
        <v>0</v>
      </c>
      <c r="H322" s="137">
        <v>0</v>
      </c>
      <c r="I322" s="137">
        <v>0</v>
      </c>
      <c r="J322" s="137">
        <v>0</v>
      </c>
      <c r="K322" s="137">
        <v>0</v>
      </c>
      <c r="L322" s="137">
        <v>0</v>
      </c>
      <c r="M322" s="137">
        <v>0</v>
      </c>
      <c r="N322" s="137">
        <v>0</v>
      </c>
      <c r="O322" s="137">
        <v>0</v>
      </c>
    </row>
    <row r="323" spans="1:15" x14ac:dyDescent="0.25">
      <c r="A323" s="647" t="s">
        <v>3537</v>
      </c>
      <c r="B323" s="647" t="s">
        <v>3572</v>
      </c>
      <c r="C323" s="647" t="s">
        <v>1660</v>
      </c>
      <c r="D323" s="137">
        <v>67</v>
      </c>
      <c r="E323" s="137">
        <v>67</v>
      </c>
      <c r="F323" s="137">
        <v>67</v>
      </c>
      <c r="G323" s="137">
        <v>67</v>
      </c>
      <c r="H323" s="137">
        <v>67</v>
      </c>
      <c r="I323" s="137">
        <v>67</v>
      </c>
      <c r="J323" s="137">
        <v>67</v>
      </c>
      <c r="K323" s="137">
        <v>67</v>
      </c>
      <c r="L323" s="137">
        <v>67</v>
      </c>
      <c r="M323" s="137">
        <v>67</v>
      </c>
      <c r="N323" s="137">
        <v>67</v>
      </c>
      <c r="O323" s="137">
        <v>67</v>
      </c>
    </row>
    <row r="324" spans="1:15" x14ac:dyDescent="0.25">
      <c r="A324" s="647" t="s">
        <v>3537</v>
      </c>
      <c r="B324" s="647" t="s">
        <v>3573</v>
      </c>
      <c r="C324" s="647" t="s">
        <v>1660</v>
      </c>
      <c r="D324" s="137">
        <v>0</v>
      </c>
      <c r="E324" s="137">
        <v>0</v>
      </c>
      <c r="F324" s="137">
        <v>0</v>
      </c>
      <c r="G324" s="137">
        <v>0</v>
      </c>
      <c r="H324" s="137">
        <v>0</v>
      </c>
      <c r="I324" s="137">
        <v>0</v>
      </c>
      <c r="J324" s="137">
        <v>0</v>
      </c>
      <c r="K324" s="137">
        <v>0</v>
      </c>
      <c r="L324" s="137">
        <v>0</v>
      </c>
      <c r="M324" s="137">
        <v>0</v>
      </c>
      <c r="N324" s="137">
        <v>0</v>
      </c>
      <c r="O324" s="137">
        <v>0</v>
      </c>
    </row>
    <row r="325" spans="1:15" x14ac:dyDescent="0.25">
      <c r="A325" s="647" t="s">
        <v>3537</v>
      </c>
      <c r="B325" s="647" t="s">
        <v>3574</v>
      </c>
      <c r="C325" s="647" t="s">
        <v>1660</v>
      </c>
      <c r="D325" s="137">
        <v>897</v>
      </c>
      <c r="E325" s="137">
        <v>897</v>
      </c>
      <c r="F325" s="137">
        <v>913</v>
      </c>
      <c r="G325" s="137">
        <v>912</v>
      </c>
      <c r="H325" s="137">
        <v>955</v>
      </c>
      <c r="I325" s="137">
        <v>964</v>
      </c>
      <c r="J325" s="137">
        <v>965</v>
      </c>
      <c r="K325" s="137">
        <v>965</v>
      </c>
      <c r="L325" s="137">
        <v>965</v>
      </c>
      <c r="M325" s="137">
        <v>965</v>
      </c>
      <c r="N325" s="137">
        <v>1056</v>
      </c>
      <c r="O325" s="137">
        <v>1134</v>
      </c>
    </row>
    <row r="326" spans="1:15" x14ac:dyDescent="0.25">
      <c r="A326" s="647" t="s">
        <v>3537</v>
      </c>
      <c r="B326" s="647" t="s">
        <v>3575</v>
      </c>
      <c r="C326" s="647" t="s">
        <v>1660</v>
      </c>
      <c r="D326" s="137">
        <v>0</v>
      </c>
      <c r="E326" s="137">
        <v>0</v>
      </c>
      <c r="F326" s="137">
        <v>0</v>
      </c>
      <c r="G326" s="137">
        <v>0</v>
      </c>
      <c r="H326" s="137">
        <v>0</v>
      </c>
      <c r="I326" s="137">
        <v>0</v>
      </c>
      <c r="J326" s="137">
        <v>0</v>
      </c>
      <c r="K326" s="137">
        <v>0</v>
      </c>
      <c r="L326" s="137">
        <v>0</v>
      </c>
      <c r="M326" s="137">
        <v>0</v>
      </c>
      <c r="N326" s="137">
        <v>0</v>
      </c>
      <c r="O326" s="137">
        <v>0</v>
      </c>
    </row>
    <row r="327" spans="1:15" x14ac:dyDescent="0.25">
      <c r="A327" s="647" t="s">
        <v>3537</v>
      </c>
      <c r="B327" s="647" t="s">
        <v>3576</v>
      </c>
      <c r="C327" s="647" t="s">
        <v>1660</v>
      </c>
      <c r="D327" s="137">
        <v>0</v>
      </c>
      <c r="E327" s="137">
        <v>0</v>
      </c>
      <c r="F327" s="137">
        <v>0</v>
      </c>
      <c r="G327" s="137">
        <v>0</v>
      </c>
      <c r="H327" s="137">
        <v>0</v>
      </c>
      <c r="I327" s="137">
        <v>0</v>
      </c>
      <c r="J327" s="137">
        <v>0</v>
      </c>
      <c r="K327" s="137">
        <v>0</v>
      </c>
      <c r="L327" s="137">
        <v>0</v>
      </c>
      <c r="M327" s="137">
        <v>0</v>
      </c>
      <c r="N327" s="137">
        <v>0</v>
      </c>
      <c r="O327" s="137">
        <v>0</v>
      </c>
    </row>
    <row r="328" spans="1:15" x14ac:dyDescent="0.25">
      <c r="A328" s="647" t="s">
        <v>3537</v>
      </c>
      <c r="B328" s="647" t="s">
        <v>3577</v>
      </c>
      <c r="C328" s="647" t="s">
        <v>1660</v>
      </c>
      <c r="D328" s="137">
        <v>80</v>
      </c>
      <c r="E328" s="137">
        <v>80</v>
      </c>
      <c r="F328" s="137">
        <v>80</v>
      </c>
      <c r="G328" s="137">
        <v>80</v>
      </c>
      <c r="H328" s="137">
        <v>80</v>
      </c>
      <c r="I328" s="137">
        <v>80</v>
      </c>
      <c r="J328" s="137">
        <v>80</v>
      </c>
      <c r="K328" s="137">
        <v>80</v>
      </c>
      <c r="L328" s="137">
        <v>80</v>
      </c>
      <c r="M328" s="137">
        <v>80</v>
      </c>
      <c r="N328" s="137">
        <v>80</v>
      </c>
      <c r="O328" s="137">
        <v>80</v>
      </c>
    </row>
    <row r="329" spans="1:15" x14ac:dyDescent="0.25">
      <c r="A329" s="647" t="s">
        <v>3537</v>
      </c>
      <c r="B329" s="647" t="s">
        <v>3578</v>
      </c>
      <c r="C329" s="647" t="s">
        <v>1660</v>
      </c>
      <c r="D329" s="137">
        <v>0</v>
      </c>
      <c r="E329" s="137">
        <v>0</v>
      </c>
      <c r="F329" s="137">
        <v>0</v>
      </c>
      <c r="G329" s="137">
        <v>0</v>
      </c>
      <c r="H329" s="137">
        <v>0</v>
      </c>
      <c r="I329" s="137">
        <v>0</v>
      </c>
      <c r="J329" s="137">
        <v>0</v>
      </c>
      <c r="K329" s="137">
        <v>0</v>
      </c>
      <c r="L329" s="137">
        <v>0</v>
      </c>
      <c r="M329" s="137">
        <v>0</v>
      </c>
      <c r="N329" s="137">
        <v>0</v>
      </c>
      <c r="O329" s="137">
        <v>0</v>
      </c>
    </row>
    <row r="330" spans="1:15" x14ac:dyDescent="0.25">
      <c r="A330" s="647" t="s">
        <v>3537</v>
      </c>
      <c r="B330" s="647" t="s">
        <v>3579</v>
      </c>
      <c r="C330" s="647" t="s">
        <v>1660</v>
      </c>
      <c r="D330" s="137">
        <v>0</v>
      </c>
      <c r="E330" s="137">
        <v>0</v>
      </c>
      <c r="F330" s="137">
        <v>0</v>
      </c>
      <c r="G330" s="137">
        <v>0</v>
      </c>
      <c r="H330" s="137">
        <v>0</v>
      </c>
      <c r="I330" s="137">
        <v>0</v>
      </c>
      <c r="J330" s="137">
        <v>0</v>
      </c>
      <c r="K330" s="137">
        <v>0</v>
      </c>
      <c r="L330" s="137">
        <v>0</v>
      </c>
      <c r="M330" s="137">
        <v>0</v>
      </c>
      <c r="N330" s="137">
        <v>0</v>
      </c>
      <c r="O330" s="137">
        <v>0</v>
      </c>
    </row>
    <row r="331" spans="1:15" x14ac:dyDescent="0.25">
      <c r="A331" s="647" t="s">
        <v>3537</v>
      </c>
      <c r="B331" s="647" t="s">
        <v>3580</v>
      </c>
      <c r="C331" s="647" t="s">
        <v>1660</v>
      </c>
      <c r="D331" s="137">
        <v>0</v>
      </c>
      <c r="E331" s="137">
        <v>0</v>
      </c>
      <c r="F331" s="137">
        <v>0</v>
      </c>
      <c r="G331" s="137">
        <v>0</v>
      </c>
      <c r="H331" s="137">
        <v>0</v>
      </c>
      <c r="I331" s="137">
        <v>0</v>
      </c>
      <c r="J331" s="137">
        <v>0</v>
      </c>
      <c r="K331" s="137">
        <v>0</v>
      </c>
      <c r="L331" s="137">
        <v>0</v>
      </c>
      <c r="M331" s="137">
        <v>0</v>
      </c>
      <c r="N331" s="137">
        <v>0</v>
      </c>
      <c r="O331" s="137">
        <v>0</v>
      </c>
    </row>
    <row r="332" spans="1:15" x14ac:dyDescent="0.25">
      <c r="A332" s="647" t="s">
        <v>3581</v>
      </c>
      <c r="B332" s="647" t="s">
        <v>3582</v>
      </c>
      <c r="C332" s="647" t="s">
        <v>1660</v>
      </c>
      <c r="D332" s="137">
        <v>0</v>
      </c>
      <c r="E332" s="137">
        <v>0</v>
      </c>
      <c r="F332" s="137">
        <v>0</v>
      </c>
      <c r="G332" s="137">
        <v>0</v>
      </c>
      <c r="H332" s="137">
        <v>0</v>
      </c>
      <c r="I332" s="137">
        <v>0</v>
      </c>
      <c r="J332" s="137">
        <v>0</v>
      </c>
      <c r="K332" s="137">
        <v>0</v>
      </c>
      <c r="L332" s="137">
        <v>0</v>
      </c>
      <c r="M332" s="137">
        <v>0</v>
      </c>
      <c r="N332" s="137">
        <v>0</v>
      </c>
      <c r="O332" s="137">
        <v>0</v>
      </c>
    </row>
    <row r="333" spans="1:15" x14ac:dyDescent="0.25">
      <c r="A333" s="647" t="s">
        <v>3581</v>
      </c>
      <c r="B333" s="647" t="s">
        <v>3583</v>
      </c>
      <c r="C333" s="647" t="s">
        <v>1660</v>
      </c>
      <c r="D333" s="137">
        <v>0</v>
      </c>
      <c r="E333" s="137">
        <v>0</v>
      </c>
      <c r="F333" s="137">
        <v>0</v>
      </c>
      <c r="G333" s="137">
        <v>0</v>
      </c>
      <c r="H333" s="137">
        <v>0</v>
      </c>
      <c r="I333" s="137">
        <v>0</v>
      </c>
      <c r="J333" s="137">
        <v>0</v>
      </c>
      <c r="K333" s="137">
        <v>0</v>
      </c>
      <c r="L333" s="137">
        <v>0</v>
      </c>
      <c r="M333" s="137">
        <v>0</v>
      </c>
      <c r="N333" s="137">
        <v>0</v>
      </c>
      <c r="O333" s="137">
        <v>0</v>
      </c>
    </row>
    <row r="334" spans="1:15" x14ac:dyDescent="0.25">
      <c r="A334" s="647" t="s">
        <v>3581</v>
      </c>
      <c r="B334" s="647" t="s">
        <v>3584</v>
      </c>
      <c r="C334" s="647" t="s">
        <v>1660</v>
      </c>
      <c r="D334" s="137">
        <v>1484</v>
      </c>
      <c r="E334" s="137">
        <v>1484</v>
      </c>
      <c r="F334" s="137">
        <v>1484</v>
      </c>
      <c r="G334" s="137">
        <v>1484</v>
      </c>
      <c r="H334" s="137">
        <v>1484</v>
      </c>
      <c r="I334" s="137">
        <v>1484</v>
      </c>
      <c r="J334" s="137">
        <v>1484</v>
      </c>
      <c r="K334" s="137">
        <v>1484</v>
      </c>
      <c r="L334" s="137">
        <v>1484</v>
      </c>
      <c r="M334" s="137">
        <v>1484</v>
      </c>
      <c r="N334" s="137">
        <v>1484</v>
      </c>
      <c r="O334" s="137">
        <v>1484</v>
      </c>
    </row>
    <row r="335" spans="1:15" x14ac:dyDescent="0.25">
      <c r="A335" s="647" t="s">
        <v>3581</v>
      </c>
      <c r="B335" s="647" t="s">
        <v>3585</v>
      </c>
      <c r="C335" s="647" t="s">
        <v>1660</v>
      </c>
      <c r="D335" s="137">
        <v>0</v>
      </c>
      <c r="E335" s="137">
        <v>0</v>
      </c>
      <c r="F335" s="137">
        <v>0</v>
      </c>
      <c r="G335" s="137">
        <v>0</v>
      </c>
      <c r="H335" s="137">
        <v>0</v>
      </c>
      <c r="I335" s="137">
        <v>0</v>
      </c>
      <c r="J335" s="137">
        <v>0</v>
      </c>
      <c r="K335" s="137">
        <v>0</v>
      </c>
      <c r="L335" s="137">
        <v>0</v>
      </c>
      <c r="M335" s="137">
        <v>0</v>
      </c>
      <c r="N335" s="137">
        <v>0</v>
      </c>
      <c r="O335" s="137">
        <v>0</v>
      </c>
    </row>
    <row r="336" spans="1:15" x14ac:dyDescent="0.25">
      <c r="A336" s="647" t="s">
        <v>3581</v>
      </c>
      <c r="B336" s="647" t="s">
        <v>3586</v>
      </c>
      <c r="C336" s="647" t="s">
        <v>1660</v>
      </c>
      <c r="D336" s="137">
        <v>0</v>
      </c>
      <c r="E336" s="137">
        <v>0</v>
      </c>
      <c r="F336" s="137">
        <v>0</v>
      </c>
      <c r="G336" s="137">
        <v>0</v>
      </c>
      <c r="H336" s="137">
        <v>0</v>
      </c>
      <c r="I336" s="137">
        <v>0</v>
      </c>
      <c r="J336" s="137">
        <v>0</v>
      </c>
      <c r="K336" s="137">
        <v>0</v>
      </c>
      <c r="L336" s="137">
        <v>0</v>
      </c>
      <c r="M336" s="137">
        <v>0</v>
      </c>
      <c r="N336" s="137">
        <v>0</v>
      </c>
      <c r="O336" s="137">
        <v>0</v>
      </c>
    </row>
    <row r="337" spans="1:15" x14ac:dyDescent="0.25">
      <c r="A337" s="647" t="s">
        <v>3581</v>
      </c>
      <c r="B337" s="647" t="s">
        <v>3587</v>
      </c>
      <c r="C337" s="647" t="s">
        <v>1660</v>
      </c>
      <c r="D337" s="137">
        <v>104</v>
      </c>
      <c r="E337" s="137">
        <v>104</v>
      </c>
      <c r="F337" s="137">
        <v>104</v>
      </c>
      <c r="G337" s="137">
        <v>104</v>
      </c>
      <c r="H337" s="137">
        <v>104</v>
      </c>
      <c r="I337" s="137">
        <v>104</v>
      </c>
      <c r="J337" s="137">
        <v>104</v>
      </c>
      <c r="K337" s="137">
        <v>104</v>
      </c>
      <c r="L337" s="137">
        <v>104</v>
      </c>
      <c r="M337" s="137">
        <v>104</v>
      </c>
      <c r="N337" s="137">
        <v>104</v>
      </c>
      <c r="O337" s="137">
        <v>104</v>
      </c>
    </row>
    <row r="338" spans="1:15" x14ac:dyDescent="0.25">
      <c r="A338" s="647" t="s">
        <v>3581</v>
      </c>
      <c r="B338" s="647" t="s">
        <v>3588</v>
      </c>
      <c r="C338" s="647" t="s">
        <v>1660</v>
      </c>
      <c r="D338" s="137">
        <v>0</v>
      </c>
      <c r="E338" s="137">
        <v>0</v>
      </c>
      <c r="F338" s="137">
        <v>0</v>
      </c>
      <c r="G338" s="137">
        <v>0</v>
      </c>
      <c r="H338" s="137">
        <v>0</v>
      </c>
      <c r="I338" s="137">
        <v>0</v>
      </c>
      <c r="J338" s="137">
        <v>0</v>
      </c>
      <c r="K338" s="137">
        <v>0</v>
      </c>
      <c r="L338" s="137">
        <v>0</v>
      </c>
      <c r="M338" s="137">
        <v>0</v>
      </c>
      <c r="N338" s="137">
        <v>0</v>
      </c>
      <c r="O338" s="137">
        <v>0</v>
      </c>
    </row>
    <row r="339" spans="1:15" x14ac:dyDescent="0.25">
      <c r="A339" s="647" t="s">
        <v>3581</v>
      </c>
      <c r="B339" s="647" t="s">
        <v>3589</v>
      </c>
      <c r="C339" s="647" t="s">
        <v>1660</v>
      </c>
      <c r="D339" s="137">
        <v>0</v>
      </c>
      <c r="E339" s="137">
        <v>0</v>
      </c>
      <c r="F339" s="137">
        <v>0</v>
      </c>
      <c r="G339" s="137">
        <v>0</v>
      </c>
      <c r="H339" s="137">
        <v>0</v>
      </c>
      <c r="I339" s="137">
        <v>0</v>
      </c>
      <c r="J339" s="137">
        <v>0</v>
      </c>
      <c r="K339" s="137">
        <v>0</v>
      </c>
      <c r="L339" s="137">
        <v>0</v>
      </c>
      <c r="M339" s="137">
        <v>0</v>
      </c>
      <c r="N339" s="137">
        <v>0</v>
      </c>
      <c r="O339" s="137">
        <v>0</v>
      </c>
    </row>
    <row r="340" spans="1:15" x14ac:dyDescent="0.25">
      <c r="A340" s="647" t="s">
        <v>3581</v>
      </c>
      <c r="B340" s="647" t="s">
        <v>3590</v>
      </c>
      <c r="C340" s="647" t="s">
        <v>1660</v>
      </c>
      <c r="D340" s="137">
        <v>650</v>
      </c>
      <c r="E340" s="137">
        <v>650</v>
      </c>
      <c r="F340" s="137">
        <v>650</v>
      </c>
      <c r="G340" s="137">
        <v>650</v>
      </c>
      <c r="H340" s="137">
        <v>650</v>
      </c>
      <c r="I340" s="137">
        <v>650</v>
      </c>
      <c r="J340" s="137">
        <v>650</v>
      </c>
      <c r="K340" s="137">
        <v>650</v>
      </c>
      <c r="L340" s="137">
        <v>650</v>
      </c>
      <c r="M340" s="137">
        <v>650</v>
      </c>
      <c r="N340" s="137">
        <v>650</v>
      </c>
      <c r="O340" s="137">
        <v>650</v>
      </c>
    </row>
    <row r="341" spans="1:15" x14ac:dyDescent="0.25">
      <c r="A341" s="647" t="s">
        <v>3581</v>
      </c>
      <c r="B341" s="647" t="s">
        <v>3591</v>
      </c>
      <c r="C341" s="647" t="s">
        <v>1660</v>
      </c>
      <c r="D341" s="137">
        <v>0</v>
      </c>
      <c r="E341" s="137">
        <v>0</v>
      </c>
      <c r="F341" s="137">
        <v>0</v>
      </c>
      <c r="G341" s="137">
        <v>0</v>
      </c>
      <c r="H341" s="137">
        <v>0</v>
      </c>
      <c r="I341" s="137">
        <v>0</v>
      </c>
      <c r="J341" s="137">
        <v>0</v>
      </c>
      <c r="K341" s="137">
        <v>0</v>
      </c>
      <c r="L341" s="137">
        <v>0</v>
      </c>
      <c r="M341" s="137">
        <v>0</v>
      </c>
      <c r="N341" s="137">
        <v>0</v>
      </c>
      <c r="O341" s="137">
        <v>0</v>
      </c>
    </row>
    <row r="342" spans="1:15" x14ac:dyDescent="0.25">
      <c r="A342" s="647" t="s">
        <v>3581</v>
      </c>
      <c r="B342" s="647" t="s">
        <v>3592</v>
      </c>
      <c r="C342" s="647" t="s">
        <v>1660</v>
      </c>
      <c r="D342" s="137">
        <v>0</v>
      </c>
      <c r="E342" s="137">
        <v>0</v>
      </c>
      <c r="F342" s="137">
        <v>0</v>
      </c>
      <c r="G342" s="137">
        <v>0</v>
      </c>
      <c r="H342" s="137">
        <v>0</v>
      </c>
      <c r="I342" s="137">
        <v>0</v>
      </c>
      <c r="J342" s="137">
        <v>0</v>
      </c>
      <c r="K342" s="137">
        <v>0</v>
      </c>
      <c r="L342" s="137">
        <v>0</v>
      </c>
      <c r="M342" s="137">
        <v>0</v>
      </c>
      <c r="N342" s="137">
        <v>0</v>
      </c>
      <c r="O342" s="137">
        <v>0</v>
      </c>
    </row>
    <row r="343" spans="1:15" x14ac:dyDescent="0.25">
      <c r="A343" s="647" t="s">
        <v>3581</v>
      </c>
      <c r="B343" s="647" t="s">
        <v>3593</v>
      </c>
      <c r="C343" s="647" t="s">
        <v>1660</v>
      </c>
      <c r="D343" s="137">
        <v>159</v>
      </c>
      <c r="E343" s="137">
        <v>159</v>
      </c>
      <c r="F343" s="137">
        <v>159</v>
      </c>
      <c r="G343" s="137">
        <v>159</v>
      </c>
      <c r="H343" s="137">
        <v>159</v>
      </c>
      <c r="I343" s="137">
        <v>159</v>
      </c>
      <c r="J343" s="137">
        <v>159</v>
      </c>
      <c r="K343" s="137">
        <v>159</v>
      </c>
      <c r="L343" s="137">
        <v>159</v>
      </c>
      <c r="M343" s="137">
        <v>159</v>
      </c>
      <c r="N343" s="137">
        <v>159</v>
      </c>
      <c r="O343" s="137">
        <v>159</v>
      </c>
    </row>
    <row r="344" spans="1:15" x14ac:dyDescent="0.25">
      <c r="A344" s="647" t="s">
        <v>3581</v>
      </c>
      <c r="B344" s="647" t="s">
        <v>3594</v>
      </c>
      <c r="C344" s="647" t="s">
        <v>1660</v>
      </c>
      <c r="D344" s="137">
        <v>0</v>
      </c>
      <c r="E344" s="137">
        <v>0</v>
      </c>
      <c r="F344" s="137">
        <v>0</v>
      </c>
      <c r="G344" s="137">
        <v>0</v>
      </c>
      <c r="H344" s="137">
        <v>0</v>
      </c>
      <c r="I344" s="137">
        <v>0</v>
      </c>
      <c r="J344" s="137">
        <v>0</v>
      </c>
      <c r="K344" s="137">
        <v>0</v>
      </c>
      <c r="L344" s="137">
        <v>0</v>
      </c>
      <c r="M344" s="137">
        <v>0</v>
      </c>
      <c r="N344" s="137">
        <v>0</v>
      </c>
      <c r="O344" s="137">
        <v>0</v>
      </c>
    </row>
    <row r="345" spans="1:15" x14ac:dyDescent="0.25">
      <c r="A345" s="647" t="s">
        <v>3581</v>
      </c>
      <c r="B345" s="647" t="s">
        <v>3595</v>
      </c>
      <c r="C345" s="647" t="s">
        <v>1660</v>
      </c>
      <c r="D345" s="137">
        <v>0</v>
      </c>
      <c r="E345" s="137">
        <v>0</v>
      </c>
      <c r="F345" s="137">
        <v>0</v>
      </c>
      <c r="G345" s="137">
        <v>0</v>
      </c>
      <c r="H345" s="137">
        <v>0</v>
      </c>
      <c r="I345" s="137">
        <v>0</v>
      </c>
      <c r="J345" s="137">
        <v>0</v>
      </c>
      <c r="K345" s="137">
        <v>0</v>
      </c>
      <c r="L345" s="137">
        <v>0</v>
      </c>
      <c r="M345" s="137">
        <v>0</v>
      </c>
      <c r="N345" s="137">
        <v>0</v>
      </c>
      <c r="O345" s="137">
        <v>0</v>
      </c>
    </row>
    <row r="346" spans="1:15" x14ac:dyDescent="0.25">
      <c r="A346" s="647" t="s">
        <v>3581</v>
      </c>
      <c r="B346" s="647" t="s">
        <v>3596</v>
      </c>
      <c r="C346" s="647" t="s">
        <v>1660</v>
      </c>
      <c r="D346" s="137">
        <v>0</v>
      </c>
      <c r="E346" s="137">
        <v>0</v>
      </c>
      <c r="F346" s="137">
        <v>0</v>
      </c>
      <c r="G346" s="137">
        <v>0</v>
      </c>
      <c r="H346" s="137">
        <v>0</v>
      </c>
      <c r="I346" s="137">
        <v>0</v>
      </c>
      <c r="J346" s="137">
        <v>0</v>
      </c>
      <c r="K346" s="137">
        <v>0</v>
      </c>
      <c r="L346" s="137">
        <v>0</v>
      </c>
      <c r="M346" s="137">
        <v>0</v>
      </c>
      <c r="N346" s="137">
        <v>0</v>
      </c>
      <c r="O346" s="137">
        <v>0</v>
      </c>
    </row>
    <row r="347" spans="1:15" x14ac:dyDescent="0.25">
      <c r="A347" s="647" t="s">
        <v>3581</v>
      </c>
      <c r="B347" s="647" t="s">
        <v>3597</v>
      </c>
      <c r="C347" s="647" t="s">
        <v>1660</v>
      </c>
      <c r="D347" s="137">
        <v>0</v>
      </c>
      <c r="E347" s="137">
        <v>0</v>
      </c>
      <c r="F347" s="137">
        <v>0</v>
      </c>
      <c r="G347" s="137">
        <v>0</v>
      </c>
      <c r="H347" s="137">
        <v>0</v>
      </c>
      <c r="I347" s="137">
        <v>0</v>
      </c>
      <c r="J347" s="137">
        <v>0</v>
      </c>
      <c r="K347" s="137">
        <v>0</v>
      </c>
      <c r="L347" s="137">
        <v>0</v>
      </c>
      <c r="M347" s="137">
        <v>0</v>
      </c>
      <c r="N347" s="137">
        <v>0</v>
      </c>
      <c r="O347" s="137">
        <v>0</v>
      </c>
    </row>
    <row r="348" spans="1:15" x14ac:dyDescent="0.25">
      <c r="A348" s="647" t="s">
        <v>3581</v>
      </c>
      <c r="B348" s="647" t="s">
        <v>3598</v>
      </c>
      <c r="C348" s="647" t="s">
        <v>1660</v>
      </c>
      <c r="D348" s="137">
        <v>0</v>
      </c>
      <c r="E348" s="137">
        <v>0</v>
      </c>
      <c r="F348" s="137">
        <v>0</v>
      </c>
      <c r="G348" s="137">
        <v>0</v>
      </c>
      <c r="H348" s="137">
        <v>0</v>
      </c>
      <c r="I348" s="137">
        <v>0</v>
      </c>
      <c r="J348" s="137">
        <v>0</v>
      </c>
      <c r="K348" s="137">
        <v>0</v>
      </c>
      <c r="L348" s="137">
        <v>0</v>
      </c>
      <c r="M348" s="137">
        <v>0</v>
      </c>
      <c r="N348" s="137">
        <v>0</v>
      </c>
      <c r="O348" s="137">
        <v>0</v>
      </c>
    </row>
    <row r="349" spans="1:15" x14ac:dyDescent="0.25">
      <c r="A349" s="647" t="s">
        <v>3581</v>
      </c>
      <c r="B349" s="647" t="s">
        <v>3599</v>
      </c>
      <c r="C349" s="647" t="s">
        <v>1660</v>
      </c>
      <c r="D349" s="137">
        <v>0</v>
      </c>
      <c r="E349" s="137">
        <v>0</v>
      </c>
      <c r="F349" s="137">
        <v>0</v>
      </c>
      <c r="G349" s="137">
        <v>0</v>
      </c>
      <c r="H349" s="137">
        <v>0</v>
      </c>
      <c r="I349" s="137">
        <v>0</v>
      </c>
      <c r="J349" s="137">
        <v>0</v>
      </c>
      <c r="K349" s="137">
        <v>0</v>
      </c>
      <c r="L349" s="137">
        <v>0</v>
      </c>
      <c r="M349" s="137">
        <v>0</v>
      </c>
      <c r="N349" s="137">
        <v>0</v>
      </c>
      <c r="O349" s="137">
        <v>0</v>
      </c>
    </row>
    <row r="350" spans="1:15" x14ac:dyDescent="0.25">
      <c r="A350" s="647" t="s">
        <v>3581</v>
      </c>
      <c r="B350" s="647" t="s">
        <v>3600</v>
      </c>
      <c r="C350" s="647" t="s">
        <v>1660</v>
      </c>
      <c r="D350" s="137">
        <v>0</v>
      </c>
      <c r="E350" s="137">
        <v>0</v>
      </c>
      <c r="F350" s="137">
        <v>0</v>
      </c>
      <c r="G350" s="137">
        <v>0</v>
      </c>
      <c r="H350" s="137">
        <v>0</v>
      </c>
      <c r="I350" s="137">
        <v>0</v>
      </c>
      <c r="J350" s="137">
        <v>0</v>
      </c>
      <c r="K350" s="137">
        <v>0</v>
      </c>
      <c r="L350" s="137">
        <v>0</v>
      </c>
      <c r="M350" s="137">
        <v>0</v>
      </c>
      <c r="N350" s="137">
        <v>0</v>
      </c>
      <c r="O350" s="137">
        <v>0</v>
      </c>
    </row>
    <row r="351" spans="1:15" x14ac:dyDescent="0.25">
      <c r="A351" s="647" t="s">
        <v>3581</v>
      </c>
      <c r="B351" s="647" t="s">
        <v>3601</v>
      </c>
      <c r="C351" s="647" t="s">
        <v>1660</v>
      </c>
      <c r="D351" s="137">
        <v>2648</v>
      </c>
      <c r="E351" s="137">
        <v>2648</v>
      </c>
      <c r="F351" s="137">
        <v>2648</v>
      </c>
      <c r="G351" s="137">
        <v>2648</v>
      </c>
      <c r="H351" s="137">
        <v>2648</v>
      </c>
      <c r="I351" s="137">
        <v>2648</v>
      </c>
      <c r="J351" s="137">
        <v>2648</v>
      </c>
      <c r="K351" s="137">
        <v>2648</v>
      </c>
      <c r="L351" s="137">
        <v>2648</v>
      </c>
      <c r="M351" s="137">
        <v>2648</v>
      </c>
      <c r="N351" s="137">
        <v>2648</v>
      </c>
      <c r="O351" s="137">
        <v>2648</v>
      </c>
    </row>
    <row r="352" spans="1:15" x14ac:dyDescent="0.25">
      <c r="A352" s="647" t="s">
        <v>3602</v>
      </c>
      <c r="B352" s="647" t="s">
        <v>3603</v>
      </c>
      <c r="C352" s="647" t="s">
        <v>1660</v>
      </c>
      <c r="D352" s="137">
        <v>0</v>
      </c>
      <c r="E352" s="137">
        <v>0</v>
      </c>
      <c r="F352" s="137">
        <v>0</v>
      </c>
      <c r="G352" s="137">
        <v>0</v>
      </c>
      <c r="H352" s="137">
        <v>0</v>
      </c>
      <c r="I352" s="137">
        <v>0</v>
      </c>
      <c r="J352" s="137">
        <v>0</v>
      </c>
      <c r="K352" s="137">
        <v>0</v>
      </c>
      <c r="L352" s="137">
        <v>0</v>
      </c>
      <c r="M352" s="137">
        <v>0</v>
      </c>
      <c r="N352" s="137">
        <v>0</v>
      </c>
      <c r="O352" s="137">
        <v>0</v>
      </c>
    </row>
    <row r="353" spans="1:15" x14ac:dyDescent="0.25">
      <c r="A353" s="647" t="s">
        <v>4858</v>
      </c>
      <c r="B353" s="647" t="s">
        <v>3173</v>
      </c>
      <c r="C353" s="647" t="s">
        <v>1660</v>
      </c>
      <c r="D353" s="137">
        <v>0</v>
      </c>
      <c r="E353" s="137">
        <v>0</v>
      </c>
      <c r="F353" s="137">
        <v>0</v>
      </c>
      <c r="G353" s="137">
        <v>0</v>
      </c>
      <c r="H353" s="137">
        <v>0</v>
      </c>
      <c r="I353" s="137">
        <v>0</v>
      </c>
      <c r="J353" s="137">
        <v>0</v>
      </c>
      <c r="K353" s="137">
        <v>0</v>
      </c>
      <c r="L353" s="137">
        <v>0</v>
      </c>
      <c r="M353" s="137">
        <v>0</v>
      </c>
      <c r="N353" s="137">
        <v>0</v>
      </c>
      <c r="O353" s="137">
        <v>0</v>
      </c>
    </row>
    <row r="354" spans="1:15" x14ac:dyDescent="0.25">
      <c r="A354" s="647" t="s">
        <v>4858</v>
      </c>
      <c r="B354" s="647" t="s">
        <v>3174</v>
      </c>
      <c r="C354" s="647" t="s">
        <v>1660</v>
      </c>
      <c r="D354" s="137">
        <v>0</v>
      </c>
      <c r="E354" s="137">
        <v>0</v>
      </c>
      <c r="F354" s="137">
        <v>0</v>
      </c>
      <c r="G354" s="137">
        <v>0</v>
      </c>
      <c r="H354" s="137">
        <v>0</v>
      </c>
      <c r="I354" s="137">
        <v>0</v>
      </c>
      <c r="J354" s="137">
        <v>0</v>
      </c>
      <c r="K354" s="137">
        <v>0</v>
      </c>
      <c r="L354" s="137">
        <v>0</v>
      </c>
      <c r="M354" s="137">
        <v>0</v>
      </c>
      <c r="N354" s="137">
        <v>0</v>
      </c>
      <c r="O354" s="137">
        <v>0</v>
      </c>
    </row>
    <row r="355" spans="1:15" x14ac:dyDescent="0.25">
      <c r="A355" s="647" t="s">
        <v>3604</v>
      </c>
      <c r="B355" s="647" t="s">
        <v>3605</v>
      </c>
      <c r="C355" s="647" t="s">
        <v>1661</v>
      </c>
      <c r="D355" s="137">
        <v>1051</v>
      </c>
      <c r="E355" s="137">
        <v>1051</v>
      </c>
      <c r="F355" s="137">
        <v>1051</v>
      </c>
      <c r="G355" s="137">
        <v>1051</v>
      </c>
      <c r="H355" s="137">
        <v>1051</v>
      </c>
      <c r="I355" s="137">
        <v>1051</v>
      </c>
      <c r="J355" s="137">
        <v>1051</v>
      </c>
      <c r="K355" s="137">
        <v>1051</v>
      </c>
      <c r="L355" s="137">
        <v>1051</v>
      </c>
      <c r="M355" s="137">
        <v>1051</v>
      </c>
      <c r="N355" s="137">
        <v>1051</v>
      </c>
      <c r="O355" s="137">
        <v>1051</v>
      </c>
    </row>
    <row r="356" spans="1:15" x14ac:dyDescent="0.25">
      <c r="A356" s="647" t="s">
        <v>3604</v>
      </c>
      <c r="B356" s="647" t="s">
        <v>3606</v>
      </c>
      <c r="C356" s="647" t="s">
        <v>1661</v>
      </c>
      <c r="D356" s="137">
        <v>700</v>
      </c>
      <c r="E356" s="137">
        <v>700</v>
      </c>
      <c r="F356" s="137">
        <v>700</v>
      </c>
      <c r="G356" s="137">
        <v>700</v>
      </c>
      <c r="H356" s="137">
        <v>700</v>
      </c>
      <c r="I356" s="137">
        <v>700</v>
      </c>
      <c r="J356" s="137">
        <v>700</v>
      </c>
      <c r="K356" s="137">
        <v>700</v>
      </c>
      <c r="L356" s="137">
        <v>700</v>
      </c>
      <c r="M356" s="137">
        <v>700</v>
      </c>
      <c r="N356" s="137">
        <v>700</v>
      </c>
      <c r="O356" s="137">
        <v>700</v>
      </c>
    </row>
    <row r="357" spans="1:15" x14ac:dyDescent="0.25">
      <c r="A357" s="647" t="s">
        <v>3604</v>
      </c>
      <c r="B357" s="647" t="s">
        <v>3607</v>
      </c>
      <c r="C357" s="647" t="s">
        <v>1661</v>
      </c>
      <c r="D357" s="137">
        <v>786</v>
      </c>
      <c r="E357" s="137">
        <v>786</v>
      </c>
      <c r="F357" s="137">
        <v>786</v>
      </c>
      <c r="G357" s="137">
        <v>786</v>
      </c>
      <c r="H357" s="137">
        <v>786</v>
      </c>
      <c r="I357" s="137">
        <v>786</v>
      </c>
      <c r="J357" s="137">
        <v>786</v>
      </c>
      <c r="K357" s="137">
        <v>786</v>
      </c>
      <c r="L357" s="137">
        <v>786</v>
      </c>
      <c r="M357" s="137">
        <v>786</v>
      </c>
      <c r="N357" s="137">
        <v>786</v>
      </c>
      <c r="O357" s="137">
        <v>786</v>
      </c>
    </row>
    <row r="358" spans="1:15" x14ac:dyDescent="0.25">
      <c r="A358" s="647" t="s">
        <v>3604</v>
      </c>
      <c r="B358" s="647" t="s">
        <v>3608</v>
      </c>
      <c r="C358" s="647" t="s">
        <v>1661</v>
      </c>
      <c r="D358" s="137">
        <v>1281</v>
      </c>
      <c r="E358" s="137">
        <v>1281</v>
      </c>
      <c r="F358" s="137">
        <v>1281</v>
      </c>
      <c r="G358" s="137">
        <v>1281</v>
      </c>
      <c r="H358" s="137">
        <v>1281</v>
      </c>
      <c r="I358" s="137">
        <v>1281</v>
      </c>
      <c r="J358" s="137">
        <v>1281</v>
      </c>
      <c r="K358" s="137">
        <v>1281</v>
      </c>
      <c r="L358" s="137">
        <v>1281</v>
      </c>
      <c r="M358" s="137">
        <v>1281</v>
      </c>
      <c r="N358" s="137">
        <v>1281</v>
      </c>
      <c r="O358" s="137">
        <v>1281</v>
      </c>
    </row>
    <row r="359" spans="1:15" x14ac:dyDescent="0.25">
      <c r="A359" s="647" t="s">
        <v>3604</v>
      </c>
      <c r="B359" s="647" t="s">
        <v>3609</v>
      </c>
      <c r="C359" s="647" t="s">
        <v>1661</v>
      </c>
      <c r="D359" s="137">
        <v>0</v>
      </c>
      <c r="E359" s="137">
        <v>0</v>
      </c>
      <c r="F359" s="137">
        <v>0</v>
      </c>
      <c r="G359" s="137">
        <v>0</v>
      </c>
      <c r="H359" s="137">
        <v>0</v>
      </c>
      <c r="I359" s="137">
        <v>0</v>
      </c>
      <c r="J359" s="137">
        <v>0</v>
      </c>
      <c r="K359" s="137">
        <v>0</v>
      </c>
      <c r="L359" s="137">
        <v>0</v>
      </c>
      <c r="M359" s="137">
        <v>0</v>
      </c>
      <c r="N359" s="137">
        <v>0</v>
      </c>
      <c r="O359" s="137">
        <v>0</v>
      </c>
    </row>
    <row r="360" spans="1:15" x14ac:dyDescent="0.25">
      <c r="A360" s="647" t="s">
        <v>3604</v>
      </c>
      <c r="B360" s="647" t="s">
        <v>3610</v>
      </c>
      <c r="C360" s="647" t="s">
        <v>1661</v>
      </c>
      <c r="D360" s="137">
        <v>1288</v>
      </c>
      <c r="E360" s="137">
        <v>1288</v>
      </c>
      <c r="F360" s="137">
        <v>1288</v>
      </c>
      <c r="G360" s="137">
        <v>1288</v>
      </c>
      <c r="H360" s="137">
        <v>1288</v>
      </c>
      <c r="I360" s="137">
        <v>1288</v>
      </c>
      <c r="J360" s="137">
        <v>1288</v>
      </c>
      <c r="K360" s="137">
        <v>1288</v>
      </c>
      <c r="L360" s="137">
        <v>1288</v>
      </c>
      <c r="M360" s="137">
        <v>1288</v>
      </c>
      <c r="N360" s="137">
        <v>1288</v>
      </c>
      <c r="O360" s="137">
        <v>1288</v>
      </c>
    </row>
    <row r="361" spans="1:15" x14ac:dyDescent="0.25">
      <c r="A361" s="647" t="s">
        <v>3604</v>
      </c>
      <c r="B361" s="647" t="s">
        <v>3611</v>
      </c>
      <c r="C361" s="647" t="s">
        <v>1661</v>
      </c>
      <c r="D361" s="137">
        <v>0</v>
      </c>
      <c r="E361" s="137">
        <v>0</v>
      </c>
      <c r="F361" s="137">
        <v>0</v>
      </c>
      <c r="G361" s="137">
        <v>0</v>
      </c>
      <c r="H361" s="137">
        <v>0</v>
      </c>
      <c r="I361" s="137">
        <v>0</v>
      </c>
      <c r="J361" s="137">
        <v>0</v>
      </c>
      <c r="K361" s="137">
        <v>0</v>
      </c>
      <c r="L361" s="137">
        <v>0</v>
      </c>
      <c r="M361" s="137">
        <v>0</v>
      </c>
      <c r="N361" s="137">
        <v>0</v>
      </c>
      <c r="O361" s="137">
        <v>0</v>
      </c>
    </row>
    <row r="362" spans="1:15" x14ac:dyDescent="0.25">
      <c r="A362" s="647" t="s">
        <v>3604</v>
      </c>
      <c r="B362" s="647" t="s">
        <v>3612</v>
      </c>
      <c r="C362" s="647" t="s">
        <v>1661</v>
      </c>
      <c r="D362" s="137">
        <v>204</v>
      </c>
      <c r="E362" s="137">
        <v>204</v>
      </c>
      <c r="F362" s="137">
        <v>204</v>
      </c>
      <c r="G362" s="137">
        <v>204</v>
      </c>
      <c r="H362" s="137">
        <v>204</v>
      </c>
      <c r="I362" s="137">
        <v>204</v>
      </c>
      <c r="J362" s="137">
        <v>204</v>
      </c>
      <c r="K362" s="137">
        <v>204</v>
      </c>
      <c r="L362" s="137">
        <v>204</v>
      </c>
      <c r="M362" s="137">
        <v>204</v>
      </c>
      <c r="N362" s="137">
        <v>204</v>
      </c>
      <c r="O362" s="137">
        <v>204</v>
      </c>
    </row>
    <row r="363" spans="1:15" x14ac:dyDescent="0.25">
      <c r="A363" s="647" t="s">
        <v>3604</v>
      </c>
      <c r="B363" s="647" t="s">
        <v>3613</v>
      </c>
      <c r="C363" s="647" t="s">
        <v>1661</v>
      </c>
      <c r="D363" s="137">
        <v>1194</v>
      </c>
      <c r="E363" s="137">
        <v>1194</v>
      </c>
      <c r="F363" s="137">
        <v>1194</v>
      </c>
      <c r="G363" s="137">
        <v>1194</v>
      </c>
      <c r="H363" s="137">
        <v>1194</v>
      </c>
      <c r="I363" s="137">
        <v>1194</v>
      </c>
      <c r="J363" s="137">
        <v>1194</v>
      </c>
      <c r="K363" s="137">
        <v>1194</v>
      </c>
      <c r="L363" s="137">
        <v>1194</v>
      </c>
      <c r="M363" s="137">
        <v>1194</v>
      </c>
      <c r="N363" s="137">
        <v>1194</v>
      </c>
      <c r="O363" s="137">
        <v>1194</v>
      </c>
    </row>
    <row r="364" spans="1:15" x14ac:dyDescent="0.25">
      <c r="A364" s="647" t="s">
        <v>3604</v>
      </c>
      <c r="B364" s="647" t="s">
        <v>3614</v>
      </c>
      <c r="C364" s="647" t="s">
        <v>1661</v>
      </c>
      <c r="D364" s="137">
        <v>0</v>
      </c>
      <c r="E364" s="137">
        <v>0</v>
      </c>
      <c r="F364" s="137">
        <v>0</v>
      </c>
      <c r="G364" s="137">
        <v>0</v>
      </c>
      <c r="H364" s="137">
        <v>0</v>
      </c>
      <c r="I364" s="137">
        <v>0</v>
      </c>
      <c r="J364" s="137">
        <v>0</v>
      </c>
      <c r="K364" s="137">
        <v>0</v>
      </c>
      <c r="L364" s="137">
        <v>0</v>
      </c>
      <c r="M364" s="137">
        <v>0</v>
      </c>
      <c r="N364" s="137">
        <v>0</v>
      </c>
      <c r="O364" s="137">
        <v>0</v>
      </c>
    </row>
    <row r="365" spans="1:15" x14ac:dyDescent="0.25">
      <c r="A365" s="647" t="s">
        <v>3604</v>
      </c>
      <c r="B365" s="647" t="s">
        <v>3615</v>
      </c>
      <c r="C365" s="647" t="s">
        <v>1661</v>
      </c>
      <c r="D365" s="137">
        <v>795</v>
      </c>
      <c r="E365" s="137">
        <v>795</v>
      </c>
      <c r="F365" s="137">
        <v>795</v>
      </c>
      <c r="G365" s="137">
        <v>795</v>
      </c>
      <c r="H365" s="137">
        <v>795</v>
      </c>
      <c r="I365" s="137">
        <v>795</v>
      </c>
      <c r="J365" s="137">
        <v>795</v>
      </c>
      <c r="K365" s="137">
        <v>795</v>
      </c>
      <c r="L365" s="137">
        <v>795</v>
      </c>
      <c r="M365" s="137">
        <v>795</v>
      </c>
      <c r="N365" s="137">
        <v>795</v>
      </c>
      <c r="O365" s="137">
        <v>795</v>
      </c>
    </row>
    <row r="366" spans="1:15" x14ac:dyDescent="0.25">
      <c r="A366" s="647" t="s">
        <v>3604</v>
      </c>
      <c r="B366" s="647" t="s">
        <v>3616</v>
      </c>
      <c r="C366" s="647" t="s">
        <v>1661</v>
      </c>
      <c r="D366" s="137">
        <v>0</v>
      </c>
      <c r="E366" s="137">
        <v>0</v>
      </c>
      <c r="F366" s="137">
        <v>0</v>
      </c>
      <c r="G366" s="137">
        <v>0</v>
      </c>
      <c r="H366" s="137">
        <v>0</v>
      </c>
      <c r="I366" s="137">
        <v>0</v>
      </c>
      <c r="J366" s="137">
        <v>0</v>
      </c>
      <c r="K366" s="137">
        <v>0</v>
      </c>
      <c r="L366" s="137">
        <v>0</v>
      </c>
      <c r="M366" s="137">
        <v>0</v>
      </c>
      <c r="N366" s="137">
        <v>0</v>
      </c>
      <c r="O366" s="137">
        <v>0</v>
      </c>
    </row>
    <row r="367" spans="1:15" x14ac:dyDescent="0.25">
      <c r="A367" s="647" t="s">
        <v>3604</v>
      </c>
      <c r="B367" s="647" t="s">
        <v>3617</v>
      </c>
      <c r="C367" s="647" t="s">
        <v>1661</v>
      </c>
      <c r="D367" s="137">
        <v>0</v>
      </c>
      <c r="E367" s="137">
        <v>0</v>
      </c>
      <c r="F367" s="137">
        <v>0</v>
      </c>
      <c r="G367" s="137">
        <v>0</v>
      </c>
      <c r="H367" s="137">
        <v>0</v>
      </c>
      <c r="I367" s="137">
        <v>0</v>
      </c>
      <c r="J367" s="137">
        <v>0</v>
      </c>
      <c r="K367" s="137">
        <v>0</v>
      </c>
      <c r="L367" s="137">
        <v>0</v>
      </c>
      <c r="M367" s="137">
        <v>0</v>
      </c>
      <c r="N367" s="137">
        <v>0</v>
      </c>
      <c r="O367" s="137">
        <v>0</v>
      </c>
    </row>
    <row r="368" spans="1:15" x14ac:dyDescent="0.25">
      <c r="A368" s="647" t="s">
        <v>3604</v>
      </c>
      <c r="B368" s="647" t="s">
        <v>3618</v>
      </c>
      <c r="C368" s="647" t="s">
        <v>1661</v>
      </c>
      <c r="D368" s="137">
        <v>365</v>
      </c>
      <c r="E368" s="137">
        <v>365</v>
      </c>
      <c r="F368" s="137">
        <v>365</v>
      </c>
      <c r="G368" s="137">
        <v>365</v>
      </c>
      <c r="H368" s="137">
        <v>365</v>
      </c>
      <c r="I368" s="137">
        <v>365</v>
      </c>
      <c r="J368" s="137">
        <v>365</v>
      </c>
      <c r="K368" s="137">
        <v>365</v>
      </c>
      <c r="L368" s="137">
        <v>365</v>
      </c>
      <c r="M368" s="137">
        <v>365</v>
      </c>
      <c r="N368" s="137">
        <v>365</v>
      </c>
      <c r="O368" s="137">
        <v>365</v>
      </c>
    </row>
    <row r="369" spans="1:15" x14ac:dyDescent="0.25">
      <c r="A369" s="647" t="s">
        <v>3604</v>
      </c>
      <c r="B369" s="647" t="s">
        <v>3619</v>
      </c>
      <c r="C369" s="647" t="s">
        <v>1661</v>
      </c>
      <c r="D369" s="137">
        <v>8132</v>
      </c>
      <c r="E369" s="137">
        <v>8132</v>
      </c>
      <c r="F369" s="137">
        <v>8132</v>
      </c>
      <c r="G369" s="137">
        <v>8132</v>
      </c>
      <c r="H369" s="137">
        <v>8132</v>
      </c>
      <c r="I369" s="137">
        <v>8132</v>
      </c>
      <c r="J369" s="137">
        <v>8132</v>
      </c>
      <c r="K369" s="137">
        <v>8132</v>
      </c>
      <c r="L369" s="137">
        <v>8132</v>
      </c>
      <c r="M369" s="137">
        <v>8132</v>
      </c>
      <c r="N369" s="137">
        <v>8132</v>
      </c>
      <c r="O369" s="137">
        <v>8132</v>
      </c>
    </row>
    <row r="370" spans="1:15" x14ac:dyDescent="0.25">
      <c r="A370" s="647" t="s">
        <v>3604</v>
      </c>
      <c r="B370" s="647" t="s">
        <v>3620</v>
      </c>
      <c r="C370" s="647" t="s">
        <v>1661</v>
      </c>
      <c r="D370" s="137">
        <v>222</v>
      </c>
      <c r="E370" s="137">
        <v>222</v>
      </c>
      <c r="F370" s="137">
        <v>222</v>
      </c>
      <c r="G370" s="137">
        <v>222</v>
      </c>
      <c r="H370" s="137">
        <v>222</v>
      </c>
      <c r="I370" s="137">
        <v>222</v>
      </c>
      <c r="J370" s="137">
        <v>222</v>
      </c>
      <c r="K370" s="137">
        <v>222</v>
      </c>
      <c r="L370" s="137">
        <v>222</v>
      </c>
      <c r="M370" s="137">
        <v>222</v>
      </c>
      <c r="N370" s="137">
        <v>222</v>
      </c>
      <c r="O370" s="137">
        <v>222</v>
      </c>
    </row>
    <row r="371" spans="1:15" x14ac:dyDescent="0.25">
      <c r="A371" s="647" t="s">
        <v>3621</v>
      </c>
      <c r="B371" s="647" t="s">
        <v>3622</v>
      </c>
      <c r="C371" s="647" t="s">
        <v>1661</v>
      </c>
      <c r="D371" s="137">
        <v>811</v>
      </c>
      <c r="E371" s="137">
        <v>811</v>
      </c>
      <c r="F371" s="137">
        <v>811</v>
      </c>
      <c r="G371" s="137">
        <v>811</v>
      </c>
      <c r="H371" s="137">
        <v>811</v>
      </c>
      <c r="I371" s="137">
        <v>811</v>
      </c>
      <c r="J371" s="137">
        <v>811</v>
      </c>
      <c r="K371" s="137">
        <v>811</v>
      </c>
      <c r="L371" s="137">
        <v>811</v>
      </c>
      <c r="M371" s="137">
        <v>811</v>
      </c>
      <c r="N371" s="137">
        <v>811</v>
      </c>
      <c r="O371" s="137">
        <v>811</v>
      </c>
    </row>
    <row r="372" spans="1:15" x14ac:dyDescent="0.25">
      <c r="A372" s="647" t="s">
        <v>3621</v>
      </c>
      <c r="B372" s="647" t="s">
        <v>3623</v>
      </c>
      <c r="C372" s="647" t="s">
        <v>1661</v>
      </c>
      <c r="D372" s="137">
        <v>0</v>
      </c>
      <c r="E372" s="137">
        <v>0</v>
      </c>
      <c r="F372" s="137">
        <v>0</v>
      </c>
      <c r="G372" s="137">
        <v>0</v>
      </c>
      <c r="H372" s="137">
        <v>0</v>
      </c>
      <c r="I372" s="137">
        <v>0</v>
      </c>
      <c r="J372" s="137">
        <v>0</v>
      </c>
      <c r="K372" s="137">
        <v>0</v>
      </c>
      <c r="L372" s="137">
        <v>0</v>
      </c>
      <c r="M372" s="137">
        <v>0</v>
      </c>
      <c r="N372" s="137">
        <v>0</v>
      </c>
      <c r="O372" s="137">
        <v>0</v>
      </c>
    </row>
    <row r="373" spans="1:15" x14ac:dyDescent="0.25">
      <c r="A373" s="647" t="s">
        <v>3621</v>
      </c>
      <c r="B373" s="647" t="s">
        <v>3624</v>
      </c>
      <c r="C373" s="647" t="s">
        <v>1661</v>
      </c>
      <c r="D373" s="137">
        <v>9507</v>
      </c>
      <c r="E373" s="137">
        <v>9509</v>
      </c>
      <c r="F373" s="137">
        <v>9537</v>
      </c>
      <c r="G373" s="137">
        <v>9492</v>
      </c>
      <c r="H373" s="137">
        <v>9506</v>
      </c>
      <c r="I373" s="137">
        <v>9506</v>
      </c>
      <c r="J373" s="137">
        <v>9479</v>
      </c>
      <c r="K373" s="137">
        <v>9479</v>
      </c>
      <c r="L373" s="137">
        <v>9479</v>
      </c>
      <c r="M373" s="137">
        <v>9479</v>
      </c>
      <c r="N373" s="137">
        <v>9479</v>
      </c>
      <c r="O373" s="137">
        <v>9479</v>
      </c>
    </row>
    <row r="374" spans="1:15" x14ac:dyDescent="0.25">
      <c r="A374" s="647" t="s">
        <v>3621</v>
      </c>
      <c r="B374" s="647" t="s">
        <v>3625</v>
      </c>
      <c r="C374" s="647" t="s">
        <v>1661</v>
      </c>
      <c r="D374" s="137">
        <v>0</v>
      </c>
      <c r="E374" s="137">
        <v>0</v>
      </c>
      <c r="F374" s="137">
        <v>0</v>
      </c>
      <c r="G374" s="137">
        <v>0</v>
      </c>
      <c r="H374" s="137">
        <v>0</v>
      </c>
      <c r="I374" s="137">
        <v>0</v>
      </c>
      <c r="J374" s="137">
        <v>0</v>
      </c>
      <c r="K374" s="137">
        <v>0</v>
      </c>
      <c r="L374" s="137">
        <v>0</v>
      </c>
      <c r="M374" s="137">
        <v>0</v>
      </c>
      <c r="N374" s="137">
        <v>0</v>
      </c>
      <c r="O374" s="137">
        <v>0</v>
      </c>
    </row>
    <row r="375" spans="1:15" x14ac:dyDescent="0.25">
      <c r="A375" s="647" t="s">
        <v>3621</v>
      </c>
      <c r="B375" s="647" t="s">
        <v>3626</v>
      </c>
      <c r="C375" s="647" t="s">
        <v>1661</v>
      </c>
      <c r="D375" s="137">
        <v>5927</v>
      </c>
      <c r="E375" s="137">
        <v>5927</v>
      </c>
      <c r="F375" s="137">
        <v>5927</v>
      </c>
      <c r="G375" s="137">
        <v>5927</v>
      </c>
      <c r="H375" s="137">
        <v>5927</v>
      </c>
      <c r="I375" s="137">
        <v>5927</v>
      </c>
      <c r="J375" s="137">
        <v>5927</v>
      </c>
      <c r="K375" s="137">
        <v>5927</v>
      </c>
      <c r="L375" s="137">
        <v>5927</v>
      </c>
      <c r="M375" s="137">
        <v>5927</v>
      </c>
      <c r="N375" s="137">
        <v>5927</v>
      </c>
      <c r="O375" s="137">
        <v>5986</v>
      </c>
    </row>
    <row r="376" spans="1:15" x14ac:dyDescent="0.25">
      <c r="A376" s="647" t="s">
        <v>3621</v>
      </c>
      <c r="B376" s="647" t="s">
        <v>3627</v>
      </c>
      <c r="C376" s="647" t="s">
        <v>1661</v>
      </c>
      <c r="D376" s="137">
        <v>0</v>
      </c>
      <c r="E376" s="137">
        <v>0</v>
      </c>
      <c r="F376" s="137">
        <v>0</v>
      </c>
      <c r="G376" s="137">
        <v>0</v>
      </c>
      <c r="H376" s="137">
        <v>0</v>
      </c>
      <c r="I376" s="137">
        <v>0</v>
      </c>
      <c r="J376" s="137">
        <v>0</v>
      </c>
      <c r="K376" s="137">
        <v>0</v>
      </c>
      <c r="L376" s="137">
        <v>0</v>
      </c>
      <c r="M376" s="137">
        <v>0</v>
      </c>
      <c r="N376" s="137">
        <v>0</v>
      </c>
      <c r="O376" s="137">
        <v>0</v>
      </c>
    </row>
    <row r="377" spans="1:15" x14ac:dyDescent="0.25">
      <c r="A377" s="647" t="s">
        <v>3621</v>
      </c>
      <c r="B377" s="647" t="s">
        <v>3628</v>
      </c>
      <c r="C377" s="647" t="s">
        <v>1661</v>
      </c>
      <c r="D377" s="137">
        <v>5774</v>
      </c>
      <c r="E377" s="137">
        <v>5774</v>
      </c>
      <c r="F377" s="137">
        <v>5774</v>
      </c>
      <c r="G377" s="137">
        <v>5774</v>
      </c>
      <c r="H377" s="137">
        <v>5774</v>
      </c>
      <c r="I377" s="137">
        <v>5774</v>
      </c>
      <c r="J377" s="137">
        <v>5774</v>
      </c>
      <c r="K377" s="137">
        <v>5774</v>
      </c>
      <c r="L377" s="137">
        <v>5774</v>
      </c>
      <c r="M377" s="137">
        <v>5774</v>
      </c>
      <c r="N377" s="137">
        <v>5774</v>
      </c>
      <c r="O377" s="137">
        <v>5774</v>
      </c>
    </row>
    <row r="378" spans="1:15" x14ac:dyDescent="0.25">
      <c r="A378" s="647" t="s">
        <v>3621</v>
      </c>
      <c r="B378" s="647" t="s">
        <v>3629</v>
      </c>
      <c r="C378" s="647" t="s">
        <v>1661</v>
      </c>
      <c r="D378" s="137">
        <v>0</v>
      </c>
      <c r="E378" s="137">
        <v>0</v>
      </c>
      <c r="F378" s="137">
        <v>0</v>
      </c>
      <c r="G378" s="137">
        <v>0</v>
      </c>
      <c r="H378" s="137">
        <v>0</v>
      </c>
      <c r="I378" s="137">
        <v>0</v>
      </c>
      <c r="J378" s="137">
        <v>0</v>
      </c>
      <c r="K378" s="137">
        <v>0</v>
      </c>
      <c r="L378" s="137">
        <v>0</v>
      </c>
      <c r="M378" s="137">
        <v>0</v>
      </c>
      <c r="N378" s="137">
        <v>0</v>
      </c>
      <c r="O378" s="137">
        <v>0</v>
      </c>
    </row>
    <row r="379" spans="1:15" x14ac:dyDescent="0.25">
      <c r="A379" s="647" t="s">
        <v>3621</v>
      </c>
      <c r="B379" s="647" t="s">
        <v>3630</v>
      </c>
      <c r="C379" s="647" t="s">
        <v>1661</v>
      </c>
      <c r="D379" s="137">
        <v>2854</v>
      </c>
      <c r="E379" s="137">
        <v>2854</v>
      </c>
      <c r="F379" s="137">
        <v>2854</v>
      </c>
      <c r="G379" s="137">
        <v>2854</v>
      </c>
      <c r="H379" s="137">
        <v>2854</v>
      </c>
      <c r="I379" s="137">
        <v>2854</v>
      </c>
      <c r="J379" s="137">
        <v>2854</v>
      </c>
      <c r="K379" s="137">
        <v>2854</v>
      </c>
      <c r="L379" s="137">
        <v>2854</v>
      </c>
      <c r="M379" s="137">
        <v>2854</v>
      </c>
      <c r="N379" s="137">
        <v>2854</v>
      </c>
      <c r="O379" s="137">
        <v>3069</v>
      </c>
    </row>
    <row r="380" spans="1:15" x14ac:dyDescent="0.25">
      <c r="A380" s="647" t="s">
        <v>3621</v>
      </c>
      <c r="B380" s="647" t="s">
        <v>3631</v>
      </c>
      <c r="C380" s="647" t="s">
        <v>1661</v>
      </c>
      <c r="D380" s="137">
        <v>0</v>
      </c>
      <c r="E380" s="137">
        <v>0</v>
      </c>
      <c r="F380" s="137">
        <v>0</v>
      </c>
      <c r="G380" s="137">
        <v>0</v>
      </c>
      <c r="H380" s="137">
        <v>0</v>
      </c>
      <c r="I380" s="137">
        <v>0</v>
      </c>
      <c r="J380" s="137">
        <v>0</v>
      </c>
      <c r="K380" s="137">
        <v>0</v>
      </c>
      <c r="L380" s="137">
        <v>0</v>
      </c>
      <c r="M380" s="137">
        <v>0</v>
      </c>
      <c r="N380" s="137">
        <v>0</v>
      </c>
      <c r="O380" s="137">
        <v>0</v>
      </c>
    </row>
    <row r="381" spans="1:15" x14ac:dyDescent="0.25">
      <c r="A381" s="647" t="s">
        <v>3621</v>
      </c>
      <c r="B381" s="647" t="s">
        <v>3632</v>
      </c>
      <c r="C381" s="647" t="s">
        <v>1661</v>
      </c>
      <c r="D381" s="137">
        <v>3783</v>
      </c>
      <c r="E381" s="137">
        <v>3783</v>
      </c>
      <c r="F381" s="137">
        <v>3783</v>
      </c>
      <c r="G381" s="137">
        <v>3783</v>
      </c>
      <c r="H381" s="137">
        <v>3783</v>
      </c>
      <c r="I381" s="137">
        <v>3783</v>
      </c>
      <c r="J381" s="137">
        <v>3783</v>
      </c>
      <c r="K381" s="137">
        <v>3783</v>
      </c>
      <c r="L381" s="137">
        <v>3783</v>
      </c>
      <c r="M381" s="137">
        <v>3783</v>
      </c>
      <c r="N381" s="137">
        <v>3783</v>
      </c>
      <c r="O381" s="137">
        <v>3783</v>
      </c>
    </row>
    <row r="382" spans="1:15" x14ac:dyDescent="0.25">
      <c r="A382" s="647" t="s">
        <v>3621</v>
      </c>
      <c r="B382" s="647" t="s">
        <v>3633</v>
      </c>
      <c r="C382" s="647" t="s">
        <v>1661</v>
      </c>
      <c r="D382" s="137">
        <v>1253</v>
      </c>
      <c r="E382" s="137">
        <v>1253</v>
      </c>
      <c r="F382" s="137">
        <v>1253</v>
      </c>
      <c r="G382" s="137">
        <v>1253</v>
      </c>
      <c r="H382" s="137">
        <v>1253</v>
      </c>
      <c r="I382" s="137">
        <v>1253</v>
      </c>
      <c r="J382" s="137">
        <v>1253</v>
      </c>
      <c r="K382" s="137">
        <v>1253</v>
      </c>
      <c r="L382" s="137">
        <v>1253</v>
      </c>
      <c r="M382" s="137">
        <v>1613</v>
      </c>
      <c r="N382" s="137">
        <v>1613</v>
      </c>
      <c r="O382" s="137">
        <v>1635</v>
      </c>
    </row>
    <row r="383" spans="1:15" x14ac:dyDescent="0.25">
      <c r="A383" s="647" t="s">
        <v>3621</v>
      </c>
      <c r="B383" s="647" t="s">
        <v>3634</v>
      </c>
      <c r="C383" s="647" t="s">
        <v>1661</v>
      </c>
      <c r="D383" s="137">
        <v>0</v>
      </c>
      <c r="E383" s="137">
        <v>0</v>
      </c>
      <c r="F383" s="137">
        <v>0</v>
      </c>
      <c r="G383" s="137">
        <v>0</v>
      </c>
      <c r="H383" s="137">
        <v>0</v>
      </c>
      <c r="I383" s="137">
        <v>0</v>
      </c>
      <c r="J383" s="137">
        <v>0</v>
      </c>
      <c r="K383" s="137">
        <v>0</v>
      </c>
      <c r="L383" s="137">
        <v>0</v>
      </c>
      <c r="M383" s="137">
        <v>0</v>
      </c>
      <c r="N383" s="137">
        <v>0</v>
      </c>
      <c r="O383" s="137">
        <v>0</v>
      </c>
    </row>
    <row r="384" spans="1:15" x14ac:dyDescent="0.25">
      <c r="A384" s="647" t="s">
        <v>3621</v>
      </c>
      <c r="B384" s="647" t="s">
        <v>3635</v>
      </c>
      <c r="C384" s="647" t="s">
        <v>1661</v>
      </c>
      <c r="D384" s="137">
        <v>458</v>
      </c>
      <c r="E384" s="137">
        <v>458</v>
      </c>
      <c r="F384" s="137">
        <v>458</v>
      </c>
      <c r="G384" s="137">
        <v>458</v>
      </c>
      <c r="H384" s="137">
        <v>458</v>
      </c>
      <c r="I384" s="137">
        <v>458</v>
      </c>
      <c r="J384" s="137">
        <v>458</v>
      </c>
      <c r="K384" s="137">
        <v>458</v>
      </c>
      <c r="L384" s="137">
        <v>458</v>
      </c>
      <c r="M384" s="137">
        <v>458</v>
      </c>
      <c r="N384" s="137">
        <v>458</v>
      </c>
      <c r="O384" s="137">
        <v>458</v>
      </c>
    </row>
    <row r="385" spans="1:15" x14ac:dyDescent="0.25">
      <c r="A385" s="647" t="s">
        <v>3621</v>
      </c>
      <c r="B385" s="647" t="s">
        <v>3636</v>
      </c>
      <c r="C385" s="647" t="s">
        <v>1661</v>
      </c>
      <c r="D385" s="137">
        <v>0</v>
      </c>
      <c r="E385" s="137">
        <v>0</v>
      </c>
      <c r="F385" s="137">
        <v>0</v>
      </c>
      <c r="G385" s="137">
        <v>0</v>
      </c>
      <c r="H385" s="137">
        <v>0</v>
      </c>
      <c r="I385" s="137">
        <v>0</v>
      </c>
      <c r="J385" s="137">
        <v>0</v>
      </c>
      <c r="K385" s="137">
        <v>0</v>
      </c>
      <c r="L385" s="137">
        <v>0</v>
      </c>
      <c r="M385" s="137">
        <v>0</v>
      </c>
      <c r="N385" s="137">
        <v>0</v>
      </c>
      <c r="O385" s="137">
        <v>0</v>
      </c>
    </row>
    <row r="386" spans="1:15" x14ac:dyDescent="0.25">
      <c r="A386" s="647" t="s">
        <v>3621</v>
      </c>
      <c r="B386" s="647" t="s">
        <v>3637</v>
      </c>
      <c r="C386" s="647" t="s">
        <v>1661</v>
      </c>
      <c r="D386" s="137">
        <v>33993</v>
      </c>
      <c r="E386" s="137">
        <v>33993</v>
      </c>
      <c r="F386" s="137">
        <v>33993</v>
      </c>
      <c r="G386" s="137">
        <v>33993</v>
      </c>
      <c r="H386" s="137">
        <v>33993</v>
      </c>
      <c r="I386" s="137">
        <v>33993</v>
      </c>
      <c r="J386" s="137">
        <v>33993</v>
      </c>
      <c r="K386" s="137">
        <v>33993</v>
      </c>
      <c r="L386" s="137">
        <v>33993</v>
      </c>
      <c r="M386" s="137">
        <v>33993</v>
      </c>
      <c r="N386" s="137">
        <v>33993</v>
      </c>
      <c r="O386" s="137">
        <v>33993</v>
      </c>
    </row>
    <row r="387" spans="1:15" x14ac:dyDescent="0.25">
      <c r="A387" s="647" t="s">
        <v>3621</v>
      </c>
      <c r="B387" s="647" t="s">
        <v>3638</v>
      </c>
      <c r="C387" s="647" t="s">
        <v>1661</v>
      </c>
      <c r="D387" s="137">
        <v>0</v>
      </c>
      <c r="E387" s="137">
        <v>0</v>
      </c>
      <c r="F387" s="137">
        <v>0</v>
      </c>
      <c r="G387" s="137">
        <v>0</v>
      </c>
      <c r="H387" s="137">
        <v>0</v>
      </c>
      <c r="I387" s="137">
        <v>0</v>
      </c>
      <c r="J387" s="137">
        <v>0</v>
      </c>
      <c r="K387" s="137">
        <v>0</v>
      </c>
      <c r="L387" s="137">
        <v>0</v>
      </c>
      <c r="M387" s="137">
        <v>0</v>
      </c>
      <c r="N387" s="137">
        <v>0</v>
      </c>
      <c r="O387" s="137">
        <v>0</v>
      </c>
    </row>
    <row r="388" spans="1:15" x14ac:dyDescent="0.25">
      <c r="A388" s="647" t="s">
        <v>3621</v>
      </c>
      <c r="B388" s="647" t="s">
        <v>3639</v>
      </c>
      <c r="C388" s="647" t="s">
        <v>1661</v>
      </c>
      <c r="D388" s="137">
        <v>1188</v>
      </c>
      <c r="E388" s="137">
        <v>1189</v>
      </c>
      <c r="F388" s="137">
        <v>1189</v>
      </c>
      <c r="G388" s="137">
        <v>1211</v>
      </c>
      <c r="H388" s="137">
        <v>1211</v>
      </c>
      <c r="I388" s="137">
        <v>1211</v>
      </c>
      <c r="J388" s="137">
        <v>1211</v>
      </c>
      <c r="K388" s="137">
        <v>1211</v>
      </c>
      <c r="L388" s="137">
        <v>1211</v>
      </c>
      <c r="M388" s="137">
        <v>1211</v>
      </c>
      <c r="N388" s="137">
        <v>1211</v>
      </c>
      <c r="O388" s="137">
        <v>1211</v>
      </c>
    </row>
    <row r="389" spans="1:15" x14ac:dyDescent="0.25">
      <c r="A389" s="647" t="s">
        <v>3621</v>
      </c>
      <c r="B389" s="647" t="s">
        <v>3640</v>
      </c>
      <c r="C389" s="647" t="s">
        <v>1661</v>
      </c>
      <c r="D389" s="137">
        <v>10212</v>
      </c>
      <c r="E389" s="137">
        <v>10212</v>
      </c>
      <c r="F389" s="137">
        <v>10212</v>
      </c>
      <c r="G389" s="137">
        <v>10212</v>
      </c>
      <c r="H389" s="137">
        <v>10212</v>
      </c>
      <c r="I389" s="137">
        <v>10212</v>
      </c>
      <c r="J389" s="137">
        <v>10212</v>
      </c>
      <c r="K389" s="137">
        <v>10212</v>
      </c>
      <c r="L389" s="137">
        <v>10212</v>
      </c>
      <c r="M389" s="137">
        <v>10212</v>
      </c>
      <c r="N389" s="137">
        <v>10212</v>
      </c>
      <c r="O389" s="137">
        <v>10212</v>
      </c>
    </row>
    <row r="390" spans="1:15" x14ac:dyDescent="0.25">
      <c r="A390" s="647" t="s">
        <v>3621</v>
      </c>
      <c r="B390" s="647" t="s">
        <v>3641</v>
      </c>
      <c r="C390" s="647" t="s">
        <v>1661</v>
      </c>
      <c r="D390" s="137">
        <v>0</v>
      </c>
      <c r="E390" s="137">
        <v>0</v>
      </c>
      <c r="F390" s="137">
        <v>0</v>
      </c>
      <c r="G390" s="137">
        <v>0</v>
      </c>
      <c r="H390" s="137">
        <v>0</v>
      </c>
      <c r="I390" s="137">
        <v>0</v>
      </c>
      <c r="J390" s="137">
        <v>0</v>
      </c>
      <c r="K390" s="137">
        <v>0</v>
      </c>
      <c r="L390" s="137">
        <v>0</v>
      </c>
      <c r="M390" s="137">
        <v>0</v>
      </c>
      <c r="N390" s="137">
        <v>0</v>
      </c>
      <c r="O390" s="137">
        <v>0</v>
      </c>
    </row>
    <row r="391" spans="1:15" x14ac:dyDescent="0.25">
      <c r="A391" s="647" t="s">
        <v>3621</v>
      </c>
      <c r="B391" s="647" t="s">
        <v>3642</v>
      </c>
      <c r="C391" s="647" t="s">
        <v>1661</v>
      </c>
      <c r="D391" s="137">
        <v>0</v>
      </c>
      <c r="E391" s="137">
        <v>0</v>
      </c>
      <c r="F391" s="137">
        <v>0</v>
      </c>
      <c r="G391" s="137">
        <v>0</v>
      </c>
      <c r="H391" s="137">
        <v>0</v>
      </c>
      <c r="I391" s="137">
        <v>0</v>
      </c>
      <c r="J391" s="137">
        <v>0</v>
      </c>
      <c r="K391" s="137">
        <v>0</v>
      </c>
      <c r="L391" s="137">
        <v>0</v>
      </c>
      <c r="M391" s="137">
        <v>0</v>
      </c>
      <c r="N391" s="137">
        <v>0</v>
      </c>
      <c r="O391" s="137">
        <v>0</v>
      </c>
    </row>
    <row r="392" spans="1:15" x14ac:dyDescent="0.25">
      <c r="A392" s="647" t="s">
        <v>3621</v>
      </c>
      <c r="B392" s="647" t="s">
        <v>3643</v>
      </c>
      <c r="C392" s="647" t="s">
        <v>1661</v>
      </c>
      <c r="D392" s="137">
        <v>0</v>
      </c>
      <c r="E392" s="137">
        <v>0</v>
      </c>
      <c r="F392" s="137">
        <v>0</v>
      </c>
      <c r="G392" s="137">
        <v>0</v>
      </c>
      <c r="H392" s="137">
        <v>0</v>
      </c>
      <c r="I392" s="137">
        <v>0</v>
      </c>
      <c r="J392" s="137">
        <v>0</v>
      </c>
      <c r="K392" s="137">
        <v>0</v>
      </c>
      <c r="L392" s="137">
        <v>0</v>
      </c>
      <c r="M392" s="137">
        <v>0</v>
      </c>
      <c r="N392" s="137">
        <v>0</v>
      </c>
      <c r="O392" s="137">
        <v>0</v>
      </c>
    </row>
    <row r="393" spans="1:15" x14ac:dyDescent="0.25">
      <c r="A393" s="647" t="s">
        <v>3621</v>
      </c>
      <c r="B393" s="647" t="s">
        <v>3644</v>
      </c>
      <c r="C393" s="647" t="s">
        <v>1661</v>
      </c>
      <c r="D393" s="137">
        <v>1134</v>
      </c>
      <c r="E393" s="137">
        <v>1134</v>
      </c>
      <c r="F393" s="137">
        <v>1134</v>
      </c>
      <c r="G393" s="137">
        <v>1134</v>
      </c>
      <c r="H393" s="137">
        <v>1134</v>
      </c>
      <c r="I393" s="137">
        <v>1134</v>
      </c>
      <c r="J393" s="137">
        <v>1134</v>
      </c>
      <c r="K393" s="137">
        <v>1134</v>
      </c>
      <c r="L393" s="137">
        <v>1134</v>
      </c>
      <c r="M393" s="137">
        <v>1134</v>
      </c>
      <c r="N393" s="137">
        <v>1134</v>
      </c>
      <c r="O393" s="137">
        <v>1134</v>
      </c>
    </row>
    <row r="394" spans="1:15" x14ac:dyDescent="0.25">
      <c r="A394" s="647" t="s">
        <v>3621</v>
      </c>
      <c r="B394" s="647" t="s">
        <v>3645</v>
      </c>
      <c r="C394" s="647" t="s">
        <v>1661</v>
      </c>
      <c r="D394" s="137">
        <v>2585</v>
      </c>
      <c r="E394" s="137">
        <v>2585</v>
      </c>
      <c r="F394" s="137">
        <v>2585</v>
      </c>
      <c r="G394" s="137">
        <v>2585</v>
      </c>
      <c r="H394" s="137">
        <v>2585</v>
      </c>
      <c r="I394" s="137">
        <v>2585</v>
      </c>
      <c r="J394" s="137">
        <v>2585</v>
      </c>
      <c r="K394" s="137">
        <v>2585</v>
      </c>
      <c r="L394" s="137">
        <v>2585</v>
      </c>
      <c r="M394" s="137">
        <v>2585</v>
      </c>
      <c r="N394" s="137">
        <v>2585</v>
      </c>
      <c r="O394" s="137">
        <v>2585</v>
      </c>
    </row>
    <row r="395" spans="1:15" x14ac:dyDescent="0.25">
      <c r="A395" s="647" t="s">
        <v>3621</v>
      </c>
      <c r="B395" s="647" t="s">
        <v>3646</v>
      </c>
      <c r="C395" s="647" t="s">
        <v>1661</v>
      </c>
      <c r="D395" s="137">
        <v>0</v>
      </c>
      <c r="E395" s="137">
        <v>0</v>
      </c>
      <c r="F395" s="137">
        <v>0</v>
      </c>
      <c r="G395" s="137">
        <v>0</v>
      </c>
      <c r="H395" s="137">
        <v>0</v>
      </c>
      <c r="I395" s="137">
        <v>0</v>
      </c>
      <c r="J395" s="137">
        <v>0</v>
      </c>
      <c r="K395" s="137">
        <v>0</v>
      </c>
      <c r="L395" s="137">
        <v>0</v>
      </c>
      <c r="M395" s="137">
        <v>0</v>
      </c>
      <c r="N395" s="137">
        <v>0</v>
      </c>
      <c r="O395" s="137">
        <v>0</v>
      </c>
    </row>
    <row r="396" spans="1:15" x14ac:dyDescent="0.25">
      <c r="A396" s="647" t="s">
        <v>3621</v>
      </c>
      <c r="B396" s="647" t="s">
        <v>3647</v>
      </c>
      <c r="C396" s="647" t="s">
        <v>1661</v>
      </c>
      <c r="D396" s="137">
        <v>0</v>
      </c>
      <c r="E396" s="137">
        <v>0</v>
      </c>
      <c r="F396" s="137">
        <v>0</v>
      </c>
      <c r="G396" s="137">
        <v>0</v>
      </c>
      <c r="H396" s="137">
        <v>0</v>
      </c>
      <c r="I396" s="137">
        <v>0</v>
      </c>
      <c r="J396" s="137">
        <v>0</v>
      </c>
      <c r="K396" s="137">
        <v>0</v>
      </c>
      <c r="L396" s="137">
        <v>0</v>
      </c>
      <c r="M396" s="137">
        <v>0</v>
      </c>
      <c r="N396" s="137">
        <v>0</v>
      </c>
      <c r="O396" s="137">
        <v>0</v>
      </c>
    </row>
    <row r="397" spans="1:15" x14ac:dyDescent="0.25">
      <c r="A397" s="647" t="s">
        <v>3621</v>
      </c>
      <c r="B397" s="647" t="s">
        <v>3648</v>
      </c>
      <c r="C397" s="647" t="s">
        <v>1661</v>
      </c>
      <c r="D397" s="137">
        <v>0</v>
      </c>
      <c r="E397" s="137">
        <v>0</v>
      </c>
      <c r="F397" s="137">
        <v>0</v>
      </c>
      <c r="G397" s="137">
        <v>0</v>
      </c>
      <c r="H397" s="137">
        <v>0</v>
      </c>
      <c r="I397" s="137">
        <v>0</v>
      </c>
      <c r="J397" s="137">
        <v>0</v>
      </c>
      <c r="K397" s="137">
        <v>0</v>
      </c>
      <c r="L397" s="137">
        <v>0</v>
      </c>
      <c r="M397" s="137">
        <v>0</v>
      </c>
      <c r="N397" s="137">
        <v>0</v>
      </c>
      <c r="O397" s="137">
        <v>0</v>
      </c>
    </row>
    <row r="398" spans="1:15" x14ac:dyDescent="0.25">
      <c r="A398" s="647" t="s">
        <v>3621</v>
      </c>
      <c r="B398" s="647" t="s">
        <v>3649</v>
      </c>
      <c r="C398" s="647" t="s">
        <v>1661</v>
      </c>
      <c r="D398" s="137">
        <v>1161</v>
      </c>
      <c r="E398" s="137">
        <v>1161</v>
      </c>
      <c r="F398" s="137">
        <v>1161</v>
      </c>
      <c r="G398" s="137">
        <v>1161</v>
      </c>
      <c r="H398" s="137">
        <v>1161</v>
      </c>
      <c r="I398" s="137">
        <v>1161</v>
      </c>
      <c r="J398" s="137">
        <v>1161</v>
      </c>
      <c r="K398" s="137">
        <v>1486</v>
      </c>
      <c r="L398" s="137">
        <v>1487</v>
      </c>
      <c r="M398" s="137">
        <v>1487</v>
      </c>
      <c r="N398" s="137">
        <v>1487</v>
      </c>
      <c r="O398" s="137">
        <v>1487</v>
      </c>
    </row>
    <row r="399" spans="1:15" x14ac:dyDescent="0.25">
      <c r="A399" s="647" t="s">
        <v>3621</v>
      </c>
      <c r="B399" s="647" t="s">
        <v>3650</v>
      </c>
      <c r="C399" s="647" t="s">
        <v>1661</v>
      </c>
      <c r="D399" s="137">
        <v>0</v>
      </c>
      <c r="E399" s="137">
        <v>0</v>
      </c>
      <c r="F399" s="137">
        <v>0</v>
      </c>
      <c r="G399" s="137">
        <v>0</v>
      </c>
      <c r="H399" s="137">
        <v>0</v>
      </c>
      <c r="I399" s="137">
        <v>0</v>
      </c>
      <c r="J399" s="137">
        <v>0</v>
      </c>
      <c r="K399" s="137">
        <v>0</v>
      </c>
      <c r="L399" s="137">
        <v>0</v>
      </c>
      <c r="M399" s="137">
        <v>0</v>
      </c>
      <c r="N399" s="137">
        <v>0</v>
      </c>
      <c r="O399" s="137">
        <v>0</v>
      </c>
    </row>
    <row r="400" spans="1:15" x14ac:dyDescent="0.25">
      <c r="A400" s="647" t="s">
        <v>3621</v>
      </c>
      <c r="B400" s="647" t="s">
        <v>3651</v>
      </c>
      <c r="C400" s="647" t="s">
        <v>1661</v>
      </c>
      <c r="D400" s="137">
        <v>0</v>
      </c>
      <c r="E400" s="137">
        <v>0</v>
      </c>
      <c r="F400" s="137">
        <v>0</v>
      </c>
      <c r="G400" s="137">
        <v>0</v>
      </c>
      <c r="H400" s="137">
        <v>0</v>
      </c>
      <c r="I400" s="137">
        <v>0</v>
      </c>
      <c r="J400" s="137">
        <v>0</v>
      </c>
      <c r="K400" s="137">
        <v>0</v>
      </c>
      <c r="L400" s="137">
        <v>0</v>
      </c>
      <c r="M400" s="137">
        <v>0</v>
      </c>
      <c r="N400" s="137">
        <v>0</v>
      </c>
      <c r="O400" s="137">
        <v>0</v>
      </c>
    </row>
    <row r="401" spans="1:15" x14ac:dyDescent="0.25">
      <c r="A401" s="647" t="s">
        <v>3621</v>
      </c>
      <c r="B401" s="647" t="s">
        <v>3652</v>
      </c>
      <c r="C401" s="647" t="s">
        <v>1661</v>
      </c>
      <c r="D401" s="137">
        <v>3413</v>
      </c>
      <c r="E401" s="137">
        <v>3413</v>
      </c>
      <c r="F401" s="137">
        <v>3413</v>
      </c>
      <c r="G401" s="137">
        <v>3413</v>
      </c>
      <c r="H401" s="137">
        <v>3413</v>
      </c>
      <c r="I401" s="137">
        <v>3413</v>
      </c>
      <c r="J401" s="137">
        <v>3413</v>
      </c>
      <c r="K401" s="137">
        <v>3413</v>
      </c>
      <c r="L401" s="137">
        <v>3413</v>
      </c>
      <c r="M401" s="137">
        <v>3413</v>
      </c>
      <c r="N401" s="137">
        <v>3413</v>
      </c>
      <c r="O401" s="137">
        <v>3413</v>
      </c>
    </row>
    <row r="402" spans="1:15" x14ac:dyDescent="0.25">
      <c r="A402" s="647" t="s">
        <v>3621</v>
      </c>
      <c r="B402" s="647" t="s">
        <v>3653</v>
      </c>
      <c r="C402" s="647" t="s">
        <v>1661</v>
      </c>
      <c r="D402" s="137">
        <v>31394</v>
      </c>
      <c r="E402" s="137">
        <v>31394</v>
      </c>
      <c r="F402" s="137">
        <v>31394</v>
      </c>
      <c r="G402" s="137">
        <v>31394</v>
      </c>
      <c r="H402" s="137">
        <v>31394</v>
      </c>
      <c r="I402" s="137">
        <v>31394</v>
      </c>
      <c r="J402" s="137">
        <v>31394</v>
      </c>
      <c r="K402" s="137">
        <v>31394</v>
      </c>
      <c r="L402" s="137">
        <v>31394</v>
      </c>
      <c r="M402" s="137">
        <v>31394</v>
      </c>
      <c r="N402" s="137">
        <v>31394</v>
      </c>
      <c r="O402" s="137">
        <v>31394</v>
      </c>
    </row>
    <row r="403" spans="1:15" x14ac:dyDescent="0.25">
      <c r="A403" s="647" t="s">
        <v>3621</v>
      </c>
      <c r="B403" s="647" t="s">
        <v>3654</v>
      </c>
      <c r="C403" s="647" t="s">
        <v>1661</v>
      </c>
      <c r="D403" s="137">
        <v>0</v>
      </c>
      <c r="E403" s="137">
        <v>0</v>
      </c>
      <c r="F403" s="137">
        <v>0</v>
      </c>
      <c r="G403" s="137">
        <v>0</v>
      </c>
      <c r="H403" s="137">
        <v>0</v>
      </c>
      <c r="I403" s="137">
        <v>0</v>
      </c>
      <c r="J403" s="137">
        <v>0</v>
      </c>
      <c r="K403" s="137">
        <v>0</v>
      </c>
      <c r="L403" s="137">
        <v>0</v>
      </c>
      <c r="M403" s="137">
        <v>0</v>
      </c>
      <c r="N403" s="137">
        <v>0</v>
      </c>
      <c r="O403" s="137">
        <v>0</v>
      </c>
    </row>
    <row r="404" spans="1:15" x14ac:dyDescent="0.25">
      <c r="A404" s="647" t="s">
        <v>3621</v>
      </c>
      <c r="B404" s="647" t="s">
        <v>3655</v>
      </c>
      <c r="C404" s="647" t="s">
        <v>1661</v>
      </c>
      <c r="D404" s="137">
        <v>11885</v>
      </c>
      <c r="E404" s="137">
        <v>11885</v>
      </c>
      <c r="F404" s="137">
        <v>11885</v>
      </c>
      <c r="G404" s="137">
        <v>11885</v>
      </c>
      <c r="H404" s="137">
        <v>11885</v>
      </c>
      <c r="I404" s="137">
        <v>11885</v>
      </c>
      <c r="J404" s="137">
        <v>11885</v>
      </c>
      <c r="K404" s="137">
        <v>11885</v>
      </c>
      <c r="L404" s="137">
        <v>11885</v>
      </c>
      <c r="M404" s="137">
        <v>11885</v>
      </c>
      <c r="N404" s="137">
        <v>11885</v>
      </c>
      <c r="O404" s="137">
        <v>11885</v>
      </c>
    </row>
    <row r="405" spans="1:15" x14ac:dyDescent="0.25">
      <c r="A405" s="647" t="s">
        <v>3621</v>
      </c>
      <c r="B405" s="647" t="s">
        <v>3656</v>
      </c>
      <c r="C405" s="647" t="s">
        <v>1661</v>
      </c>
      <c r="D405" s="137">
        <v>0</v>
      </c>
      <c r="E405" s="137">
        <v>0</v>
      </c>
      <c r="F405" s="137">
        <v>0</v>
      </c>
      <c r="G405" s="137">
        <v>0</v>
      </c>
      <c r="H405" s="137">
        <v>0</v>
      </c>
      <c r="I405" s="137">
        <v>0</v>
      </c>
      <c r="J405" s="137">
        <v>0</v>
      </c>
      <c r="K405" s="137">
        <v>0</v>
      </c>
      <c r="L405" s="137">
        <v>0</v>
      </c>
      <c r="M405" s="137">
        <v>0</v>
      </c>
      <c r="N405" s="137">
        <v>0</v>
      </c>
      <c r="O405" s="137">
        <v>0</v>
      </c>
    </row>
    <row r="406" spans="1:15" x14ac:dyDescent="0.25">
      <c r="A406" s="647" t="s">
        <v>3621</v>
      </c>
      <c r="B406" s="647" t="s">
        <v>3657</v>
      </c>
      <c r="C406" s="647" t="s">
        <v>1661</v>
      </c>
      <c r="D406" s="137">
        <v>3236</v>
      </c>
      <c r="E406" s="137">
        <v>3236</v>
      </c>
      <c r="F406" s="137">
        <v>3236</v>
      </c>
      <c r="G406" s="137">
        <v>3236</v>
      </c>
      <c r="H406" s="137">
        <v>3236</v>
      </c>
      <c r="I406" s="137">
        <v>3236</v>
      </c>
      <c r="J406" s="137">
        <v>3236</v>
      </c>
      <c r="K406" s="137">
        <v>3236</v>
      </c>
      <c r="L406" s="137">
        <v>3236</v>
      </c>
      <c r="M406" s="137">
        <v>3236</v>
      </c>
      <c r="N406" s="137">
        <v>3236</v>
      </c>
      <c r="O406" s="137">
        <v>3236</v>
      </c>
    </row>
    <row r="407" spans="1:15" x14ac:dyDescent="0.25">
      <c r="A407" s="647" t="s">
        <v>3621</v>
      </c>
      <c r="B407" s="647" t="s">
        <v>3658</v>
      </c>
      <c r="C407" s="647" t="s">
        <v>1661</v>
      </c>
      <c r="D407" s="137">
        <v>0</v>
      </c>
      <c r="E407" s="137">
        <v>0</v>
      </c>
      <c r="F407" s="137">
        <v>0</v>
      </c>
      <c r="G407" s="137">
        <v>0</v>
      </c>
      <c r="H407" s="137">
        <v>0</v>
      </c>
      <c r="I407" s="137">
        <v>0</v>
      </c>
      <c r="J407" s="137">
        <v>0</v>
      </c>
      <c r="K407" s="137">
        <v>0</v>
      </c>
      <c r="L407" s="137">
        <v>0</v>
      </c>
      <c r="M407" s="137">
        <v>0</v>
      </c>
      <c r="N407" s="137">
        <v>0</v>
      </c>
      <c r="O407" s="137">
        <v>0</v>
      </c>
    </row>
    <row r="408" spans="1:15" x14ac:dyDescent="0.25">
      <c r="A408" s="647" t="s">
        <v>3621</v>
      </c>
      <c r="B408" s="647" t="s">
        <v>3659</v>
      </c>
      <c r="C408" s="647" t="s">
        <v>1661</v>
      </c>
      <c r="D408" s="137">
        <v>0</v>
      </c>
      <c r="E408" s="137">
        <v>0</v>
      </c>
      <c r="F408" s="137">
        <v>0</v>
      </c>
      <c r="G408" s="137">
        <v>0</v>
      </c>
      <c r="H408" s="137">
        <v>0</v>
      </c>
      <c r="I408" s="137">
        <v>0</v>
      </c>
      <c r="J408" s="137">
        <v>0</v>
      </c>
      <c r="K408" s="137">
        <v>0</v>
      </c>
      <c r="L408" s="137">
        <v>0</v>
      </c>
      <c r="M408" s="137">
        <v>0</v>
      </c>
      <c r="N408" s="137">
        <v>0</v>
      </c>
      <c r="O408" s="137">
        <v>0</v>
      </c>
    </row>
    <row r="409" spans="1:15" x14ac:dyDescent="0.25">
      <c r="A409" s="647" t="s">
        <v>3660</v>
      </c>
      <c r="B409" s="647" t="s">
        <v>3661</v>
      </c>
      <c r="C409" s="647" t="s">
        <v>1661</v>
      </c>
      <c r="D409" s="137">
        <v>1014</v>
      </c>
      <c r="E409" s="137">
        <v>1014</v>
      </c>
      <c r="F409" s="137">
        <v>1014</v>
      </c>
      <c r="G409" s="137">
        <v>1014</v>
      </c>
      <c r="H409" s="137">
        <v>1014</v>
      </c>
      <c r="I409" s="137">
        <v>1014</v>
      </c>
      <c r="J409" s="137">
        <v>1014</v>
      </c>
      <c r="K409" s="137">
        <v>1014</v>
      </c>
      <c r="L409" s="137">
        <v>1014</v>
      </c>
      <c r="M409" s="137">
        <v>1014</v>
      </c>
      <c r="N409" s="137">
        <v>1014</v>
      </c>
      <c r="O409" s="137">
        <v>1014</v>
      </c>
    </row>
    <row r="410" spans="1:15" x14ac:dyDescent="0.25">
      <c r="A410" s="647" t="s">
        <v>3660</v>
      </c>
      <c r="B410" s="647" t="s">
        <v>3662</v>
      </c>
      <c r="C410" s="647" t="s">
        <v>1661</v>
      </c>
      <c r="D410" s="137">
        <v>0</v>
      </c>
      <c r="E410" s="137">
        <v>0</v>
      </c>
      <c r="F410" s="137">
        <v>0</v>
      </c>
      <c r="G410" s="137">
        <v>0</v>
      </c>
      <c r="H410" s="137">
        <v>0</v>
      </c>
      <c r="I410" s="137">
        <v>0</v>
      </c>
      <c r="J410" s="137">
        <v>0</v>
      </c>
      <c r="K410" s="137">
        <v>0</v>
      </c>
      <c r="L410" s="137">
        <v>0</v>
      </c>
      <c r="M410" s="137">
        <v>0</v>
      </c>
      <c r="N410" s="137">
        <v>0</v>
      </c>
      <c r="O410" s="137">
        <v>0</v>
      </c>
    </row>
    <row r="411" spans="1:15" x14ac:dyDescent="0.25">
      <c r="A411" s="647" t="s">
        <v>3660</v>
      </c>
      <c r="B411" s="647" t="s">
        <v>3663</v>
      </c>
      <c r="C411" s="647" t="s">
        <v>1661</v>
      </c>
      <c r="D411" s="137">
        <v>0</v>
      </c>
      <c r="E411" s="137">
        <v>0</v>
      </c>
      <c r="F411" s="137">
        <v>0</v>
      </c>
      <c r="G411" s="137">
        <v>0</v>
      </c>
      <c r="H411" s="137">
        <v>0</v>
      </c>
      <c r="I411" s="137">
        <v>0</v>
      </c>
      <c r="J411" s="137">
        <v>0</v>
      </c>
      <c r="K411" s="137">
        <v>0</v>
      </c>
      <c r="L411" s="137">
        <v>0</v>
      </c>
      <c r="M411" s="137">
        <v>0</v>
      </c>
      <c r="N411" s="137">
        <v>0</v>
      </c>
      <c r="O411" s="137">
        <v>0</v>
      </c>
    </row>
    <row r="412" spans="1:15" x14ac:dyDescent="0.25">
      <c r="A412" s="647" t="s">
        <v>3660</v>
      </c>
      <c r="B412" s="647" t="s">
        <v>3664</v>
      </c>
      <c r="C412" s="647" t="s">
        <v>1661</v>
      </c>
      <c r="D412" s="137">
        <v>0</v>
      </c>
      <c r="E412" s="137">
        <v>0</v>
      </c>
      <c r="F412" s="137">
        <v>0</v>
      </c>
      <c r="G412" s="137">
        <v>0</v>
      </c>
      <c r="H412" s="137">
        <v>0</v>
      </c>
      <c r="I412" s="137">
        <v>0</v>
      </c>
      <c r="J412" s="137">
        <v>0</v>
      </c>
      <c r="K412" s="137">
        <v>0</v>
      </c>
      <c r="L412" s="137">
        <v>0</v>
      </c>
      <c r="M412" s="137">
        <v>0</v>
      </c>
      <c r="N412" s="137">
        <v>0</v>
      </c>
      <c r="O412" s="137">
        <v>0</v>
      </c>
    </row>
    <row r="413" spans="1:15" x14ac:dyDescent="0.25">
      <c r="A413" s="647" t="s">
        <v>3660</v>
      </c>
      <c r="B413" s="647" t="s">
        <v>3665</v>
      </c>
      <c r="C413" s="647" t="s">
        <v>1661</v>
      </c>
      <c r="D413" s="137">
        <v>476</v>
      </c>
      <c r="E413" s="137">
        <v>476</v>
      </c>
      <c r="F413" s="137">
        <v>476</v>
      </c>
      <c r="G413" s="137">
        <v>476</v>
      </c>
      <c r="H413" s="137">
        <v>476</v>
      </c>
      <c r="I413" s="137">
        <v>476</v>
      </c>
      <c r="J413" s="137">
        <v>476</v>
      </c>
      <c r="K413" s="137">
        <v>476</v>
      </c>
      <c r="L413" s="137">
        <v>476</v>
      </c>
      <c r="M413" s="137">
        <v>476</v>
      </c>
      <c r="N413" s="137">
        <v>476</v>
      </c>
      <c r="O413" s="137">
        <v>476</v>
      </c>
    </row>
    <row r="414" spans="1:15" x14ac:dyDescent="0.25">
      <c r="A414" s="647" t="s">
        <v>3660</v>
      </c>
      <c r="B414" s="647" t="s">
        <v>3666</v>
      </c>
      <c r="C414" s="647" t="s">
        <v>1661</v>
      </c>
      <c r="D414" s="137">
        <v>0</v>
      </c>
      <c r="E414" s="137">
        <v>0</v>
      </c>
      <c r="F414" s="137">
        <v>0</v>
      </c>
      <c r="G414" s="137">
        <v>0</v>
      </c>
      <c r="H414" s="137">
        <v>0</v>
      </c>
      <c r="I414" s="137">
        <v>0</v>
      </c>
      <c r="J414" s="137">
        <v>0</v>
      </c>
      <c r="K414" s="137">
        <v>0</v>
      </c>
      <c r="L414" s="137">
        <v>0</v>
      </c>
      <c r="M414" s="137">
        <v>0</v>
      </c>
      <c r="N414" s="137">
        <v>0</v>
      </c>
      <c r="O414" s="137">
        <v>0</v>
      </c>
    </row>
    <row r="415" spans="1:15" x14ac:dyDescent="0.25">
      <c r="A415" s="647" t="s">
        <v>3660</v>
      </c>
      <c r="B415" s="647" t="s">
        <v>3667</v>
      </c>
      <c r="C415" s="647" t="s">
        <v>1661</v>
      </c>
      <c r="D415" s="137">
        <v>8122</v>
      </c>
      <c r="E415" s="137">
        <v>8122</v>
      </c>
      <c r="F415" s="137">
        <v>8122</v>
      </c>
      <c r="G415" s="137">
        <v>8122</v>
      </c>
      <c r="H415" s="137">
        <v>8122</v>
      </c>
      <c r="I415" s="137">
        <v>8122</v>
      </c>
      <c r="J415" s="137">
        <v>8122</v>
      </c>
      <c r="K415" s="137">
        <v>8122</v>
      </c>
      <c r="L415" s="137">
        <v>8122</v>
      </c>
      <c r="M415" s="137">
        <v>8122</v>
      </c>
      <c r="N415" s="137">
        <v>8122</v>
      </c>
      <c r="O415" s="137">
        <v>8348</v>
      </c>
    </row>
    <row r="416" spans="1:15" x14ac:dyDescent="0.25">
      <c r="A416" s="647" t="s">
        <v>3660</v>
      </c>
      <c r="B416" s="647" t="s">
        <v>3668</v>
      </c>
      <c r="C416" s="647" t="s">
        <v>1661</v>
      </c>
      <c r="D416" s="137">
        <v>0</v>
      </c>
      <c r="E416" s="137">
        <v>0</v>
      </c>
      <c r="F416" s="137">
        <v>0</v>
      </c>
      <c r="G416" s="137">
        <v>0</v>
      </c>
      <c r="H416" s="137">
        <v>0</v>
      </c>
      <c r="I416" s="137">
        <v>0</v>
      </c>
      <c r="J416" s="137">
        <v>0</v>
      </c>
      <c r="K416" s="137">
        <v>0</v>
      </c>
      <c r="L416" s="137">
        <v>0</v>
      </c>
      <c r="M416" s="137">
        <v>0</v>
      </c>
      <c r="N416" s="137">
        <v>0</v>
      </c>
      <c r="O416" s="137">
        <v>0</v>
      </c>
    </row>
    <row r="417" spans="1:15" x14ac:dyDescent="0.25">
      <c r="A417" s="647" t="s">
        <v>3660</v>
      </c>
      <c r="B417" s="647" t="s">
        <v>3669</v>
      </c>
      <c r="C417" s="647" t="s">
        <v>1661</v>
      </c>
      <c r="D417" s="137">
        <v>418</v>
      </c>
      <c r="E417" s="137">
        <v>418</v>
      </c>
      <c r="F417" s="137">
        <v>418</v>
      </c>
      <c r="G417" s="137">
        <v>418</v>
      </c>
      <c r="H417" s="137">
        <v>418</v>
      </c>
      <c r="I417" s="137">
        <v>418</v>
      </c>
      <c r="J417" s="137">
        <v>418</v>
      </c>
      <c r="K417" s="137">
        <v>418</v>
      </c>
      <c r="L417" s="137">
        <v>418</v>
      </c>
      <c r="M417" s="137">
        <v>418</v>
      </c>
      <c r="N417" s="137">
        <v>418</v>
      </c>
      <c r="O417" s="137">
        <v>418</v>
      </c>
    </row>
    <row r="418" spans="1:15" x14ac:dyDescent="0.25">
      <c r="A418" s="647" t="s">
        <v>3660</v>
      </c>
      <c r="B418" s="647" t="s">
        <v>3670</v>
      </c>
      <c r="C418" s="647" t="s">
        <v>1661</v>
      </c>
      <c r="D418" s="137">
        <v>0</v>
      </c>
      <c r="E418" s="137">
        <v>0</v>
      </c>
      <c r="F418" s="137">
        <v>0</v>
      </c>
      <c r="G418" s="137">
        <v>0</v>
      </c>
      <c r="H418" s="137">
        <v>0</v>
      </c>
      <c r="I418" s="137">
        <v>0</v>
      </c>
      <c r="J418" s="137">
        <v>0</v>
      </c>
      <c r="K418" s="137">
        <v>0</v>
      </c>
      <c r="L418" s="137">
        <v>0</v>
      </c>
      <c r="M418" s="137">
        <v>0</v>
      </c>
      <c r="N418" s="137">
        <v>0</v>
      </c>
      <c r="O418" s="137">
        <v>0</v>
      </c>
    </row>
    <row r="419" spans="1:15" x14ac:dyDescent="0.25">
      <c r="A419" s="647" t="s">
        <v>3660</v>
      </c>
      <c r="B419" s="647" t="s">
        <v>3671</v>
      </c>
      <c r="C419" s="647" t="s">
        <v>1661</v>
      </c>
      <c r="D419" s="137">
        <v>1805</v>
      </c>
      <c r="E419" s="137">
        <v>1805</v>
      </c>
      <c r="F419" s="137">
        <v>1805</v>
      </c>
      <c r="G419" s="137">
        <v>1805</v>
      </c>
      <c r="H419" s="137">
        <v>1805</v>
      </c>
      <c r="I419" s="137">
        <v>1805</v>
      </c>
      <c r="J419" s="137">
        <v>1805</v>
      </c>
      <c r="K419" s="137">
        <v>1805</v>
      </c>
      <c r="L419" s="137">
        <v>1805</v>
      </c>
      <c r="M419" s="137">
        <v>1805</v>
      </c>
      <c r="N419" s="137">
        <v>1805</v>
      </c>
      <c r="O419" s="137">
        <v>1805</v>
      </c>
    </row>
    <row r="420" spans="1:15" x14ac:dyDescent="0.25">
      <c r="A420" s="647" t="s">
        <v>3660</v>
      </c>
      <c r="B420" s="647" t="s">
        <v>3672</v>
      </c>
      <c r="C420" s="647" t="s">
        <v>1661</v>
      </c>
      <c r="D420" s="137">
        <v>0</v>
      </c>
      <c r="E420" s="137">
        <v>0</v>
      </c>
      <c r="F420" s="137">
        <v>0</v>
      </c>
      <c r="G420" s="137">
        <v>0</v>
      </c>
      <c r="H420" s="137">
        <v>0</v>
      </c>
      <c r="I420" s="137">
        <v>0</v>
      </c>
      <c r="J420" s="137">
        <v>0</v>
      </c>
      <c r="K420" s="137">
        <v>0</v>
      </c>
      <c r="L420" s="137">
        <v>0</v>
      </c>
      <c r="M420" s="137">
        <v>0</v>
      </c>
      <c r="N420" s="137">
        <v>0</v>
      </c>
      <c r="O420" s="137">
        <v>0</v>
      </c>
    </row>
    <row r="421" spans="1:15" x14ac:dyDescent="0.25">
      <c r="A421" s="647" t="s">
        <v>3660</v>
      </c>
      <c r="B421" s="647" t="s">
        <v>3673</v>
      </c>
      <c r="C421" s="647" t="s">
        <v>1661</v>
      </c>
      <c r="D421" s="137">
        <v>0</v>
      </c>
      <c r="E421" s="137">
        <v>0</v>
      </c>
      <c r="F421" s="137">
        <v>0</v>
      </c>
      <c r="G421" s="137">
        <v>0</v>
      </c>
      <c r="H421" s="137">
        <v>0</v>
      </c>
      <c r="I421" s="137">
        <v>0</v>
      </c>
      <c r="J421" s="137">
        <v>0</v>
      </c>
      <c r="K421" s="137">
        <v>0</v>
      </c>
      <c r="L421" s="137">
        <v>0</v>
      </c>
      <c r="M421" s="137">
        <v>0</v>
      </c>
      <c r="N421" s="137">
        <v>0</v>
      </c>
      <c r="O421" s="137">
        <v>0</v>
      </c>
    </row>
    <row r="422" spans="1:15" x14ac:dyDescent="0.25">
      <c r="A422" s="647" t="s">
        <v>3660</v>
      </c>
      <c r="B422" s="647" t="s">
        <v>3674</v>
      </c>
      <c r="C422" s="647" t="s">
        <v>1661</v>
      </c>
      <c r="D422" s="137">
        <v>3702</v>
      </c>
      <c r="E422" s="137">
        <v>3702</v>
      </c>
      <c r="F422" s="137">
        <v>3702</v>
      </c>
      <c r="G422" s="137">
        <v>3702</v>
      </c>
      <c r="H422" s="137">
        <v>3702</v>
      </c>
      <c r="I422" s="137">
        <v>3702</v>
      </c>
      <c r="J422" s="137">
        <v>3702</v>
      </c>
      <c r="K422" s="137">
        <v>3702</v>
      </c>
      <c r="L422" s="137">
        <v>3702</v>
      </c>
      <c r="M422" s="137">
        <v>3702</v>
      </c>
      <c r="N422" s="137">
        <v>3702</v>
      </c>
      <c r="O422" s="137">
        <v>3702</v>
      </c>
    </row>
    <row r="423" spans="1:15" x14ac:dyDescent="0.25">
      <c r="A423" s="647" t="s">
        <v>3660</v>
      </c>
      <c r="B423" s="647" t="s">
        <v>3675</v>
      </c>
      <c r="C423" s="647" t="s">
        <v>1661</v>
      </c>
      <c r="D423" s="137">
        <v>2726</v>
      </c>
      <c r="E423" s="137">
        <v>2726</v>
      </c>
      <c r="F423" s="137">
        <v>2726</v>
      </c>
      <c r="G423" s="137">
        <v>2726</v>
      </c>
      <c r="H423" s="137">
        <v>2726</v>
      </c>
      <c r="I423" s="137">
        <v>2726</v>
      </c>
      <c r="J423" s="137">
        <v>2726</v>
      </c>
      <c r="K423" s="137">
        <v>2726</v>
      </c>
      <c r="L423" s="137">
        <v>2726</v>
      </c>
      <c r="M423" s="137">
        <v>2726</v>
      </c>
      <c r="N423" s="137">
        <v>2726</v>
      </c>
      <c r="O423" s="137">
        <v>2726</v>
      </c>
    </row>
    <row r="424" spans="1:15" x14ac:dyDescent="0.25">
      <c r="A424" s="647" t="s">
        <v>3660</v>
      </c>
      <c r="B424" s="647" t="s">
        <v>3676</v>
      </c>
      <c r="C424" s="647" t="s">
        <v>1661</v>
      </c>
      <c r="D424" s="137">
        <v>0</v>
      </c>
      <c r="E424" s="137">
        <v>0</v>
      </c>
      <c r="F424" s="137">
        <v>0</v>
      </c>
      <c r="G424" s="137">
        <v>0</v>
      </c>
      <c r="H424" s="137">
        <v>0</v>
      </c>
      <c r="I424" s="137">
        <v>0</v>
      </c>
      <c r="J424" s="137">
        <v>0</v>
      </c>
      <c r="K424" s="137">
        <v>0</v>
      </c>
      <c r="L424" s="137">
        <v>0</v>
      </c>
      <c r="M424" s="137">
        <v>0</v>
      </c>
      <c r="N424" s="137">
        <v>0</v>
      </c>
      <c r="O424" s="137">
        <v>0</v>
      </c>
    </row>
    <row r="425" spans="1:15" x14ac:dyDescent="0.25">
      <c r="A425" s="647" t="s">
        <v>3660</v>
      </c>
      <c r="B425" s="647" t="s">
        <v>3677</v>
      </c>
      <c r="C425" s="647" t="s">
        <v>1661</v>
      </c>
      <c r="D425" s="137">
        <v>1888</v>
      </c>
      <c r="E425" s="137">
        <v>1888</v>
      </c>
      <c r="F425" s="137">
        <v>1888</v>
      </c>
      <c r="G425" s="137">
        <v>1888</v>
      </c>
      <c r="H425" s="137">
        <v>1888</v>
      </c>
      <c r="I425" s="137">
        <v>1888</v>
      </c>
      <c r="J425" s="137">
        <v>1888</v>
      </c>
      <c r="K425" s="137">
        <v>1888</v>
      </c>
      <c r="L425" s="137">
        <v>1888</v>
      </c>
      <c r="M425" s="137">
        <v>1888</v>
      </c>
      <c r="N425" s="137">
        <v>1888</v>
      </c>
      <c r="O425" s="137">
        <v>1888</v>
      </c>
    </row>
    <row r="426" spans="1:15" x14ac:dyDescent="0.25">
      <c r="A426" s="647" t="s">
        <v>3660</v>
      </c>
      <c r="B426" s="647" t="s">
        <v>3678</v>
      </c>
      <c r="C426" s="647" t="s">
        <v>1661</v>
      </c>
      <c r="D426" s="137">
        <v>0</v>
      </c>
      <c r="E426" s="137">
        <v>0</v>
      </c>
      <c r="F426" s="137">
        <v>0</v>
      </c>
      <c r="G426" s="137">
        <v>0</v>
      </c>
      <c r="H426" s="137">
        <v>0</v>
      </c>
      <c r="I426" s="137">
        <v>0</v>
      </c>
      <c r="J426" s="137">
        <v>0</v>
      </c>
      <c r="K426" s="137">
        <v>0</v>
      </c>
      <c r="L426" s="137">
        <v>0</v>
      </c>
      <c r="M426" s="137">
        <v>0</v>
      </c>
      <c r="N426" s="137">
        <v>0</v>
      </c>
      <c r="O426" s="137">
        <v>0</v>
      </c>
    </row>
    <row r="427" spans="1:15" x14ac:dyDescent="0.25">
      <c r="A427" s="647" t="s">
        <v>3660</v>
      </c>
      <c r="B427" s="647" t="s">
        <v>3679</v>
      </c>
      <c r="C427" s="647" t="s">
        <v>1661</v>
      </c>
      <c r="D427" s="137">
        <v>1458</v>
      </c>
      <c r="E427" s="137">
        <v>1458</v>
      </c>
      <c r="F427" s="137">
        <v>1458</v>
      </c>
      <c r="G427" s="137">
        <v>1458</v>
      </c>
      <c r="H427" s="137">
        <v>1458</v>
      </c>
      <c r="I427" s="137">
        <v>1458</v>
      </c>
      <c r="J427" s="137">
        <v>1458</v>
      </c>
      <c r="K427" s="137">
        <v>1458</v>
      </c>
      <c r="L427" s="137">
        <v>1458</v>
      </c>
      <c r="M427" s="137">
        <v>1458</v>
      </c>
      <c r="N427" s="137">
        <v>1458</v>
      </c>
      <c r="O427" s="137">
        <v>1458</v>
      </c>
    </row>
    <row r="428" spans="1:15" x14ac:dyDescent="0.25">
      <c r="A428" s="647" t="s">
        <v>3660</v>
      </c>
      <c r="B428" s="647" t="s">
        <v>3680</v>
      </c>
      <c r="C428" s="647" t="s">
        <v>1661</v>
      </c>
      <c r="D428" s="137">
        <v>0</v>
      </c>
      <c r="E428" s="137">
        <v>0</v>
      </c>
      <c r="F428" s="137">
        <v>0</v>
      </c>
      <c r="G428" s="137">
        <v>0</v>
      </c>
      <c r="H428" s="137">
        <v>0</v>
      </c>
      <c r="I428" s="137">
        <v>0</v>
      </c>
      <c r="J428" s="137">
        <v>0</v>
      </c>
      <c r="K428" s="137">
        <v>0</v>
      </c>
      <c r="L428" s="137">
        <v>0</v>
      </c>
      <c r="M428" s="137">
        <v>0</v>
      </c>
      <c r="N428" s="137">
        <v>0</v>
      </c>
      <c r="O428" s="137">
        <v>0</v>
      </c>
    </row>
    <row r="429" spans="1:15" x14ac:dyDescent="0.25">
      <c r="A429" s="647" t="s">
        <v>3660</v>
      </c>
      <c r="B429" s="647" t="s">
        <v>3681</v>
      </c>
      <c r="C429" s="647" t="s">
        <v>1661</v>
      </c>
      <c r="D429" s="137">
        <v>0</v>
      </c>
      <c r="E429" s="137">
        <v>0</v>
      </c>
      <c r="F429" s="137">
        <v>0</v>
      </c>
      <c r="G429" s="137">
        <v>0</v>
      </c>
      <c r="H429" s="137">
        <v>0</v>
      </c>
      <c r="I429" s="137">
        <v>0</v>
      </c>
      <c r="J429" s="137">
        <v>0</v>
      </c>
      <c r="K429" s="137">
        <v>0</v>
      </c>
      <c r="L429" s="137">
        <v>0</v>
      </c>
      <c r="M429" s="137">
        <v>0</v>
      </c>
      <c r="N429" s="137">
        <v>0</v>
      </c>
      <c r="O429" s="137">
        <v>0</v>
      </c>
    </row>
    <row r="430" spans="1:15" x14ac:dyDescent="0.25">
      <c r="A430" s="647" t="s">
        <v>3660</v>
      </c>
      <c r="B430" s="647" t="s">
        <v>3682</v>
      </c>
      <c r="C430" s="647" t="s">
        <v>1661</v>
      </c>
      <c r="D430" s="137">
        <v>0</v>
      </c>
      <c r="E430" s="137">
        <v>0</v>
      </c>
      <c r="F430" s="137">
        <v>0</v>
      </c>
      <c r="G430" s="137">
        <v>0</v>
      </c>
      <c r="H430" s="137">
        <v>0</v>
      </c>
      <c r="I430" s="137">
        <v>0</v>
      </c>
      <c r="J430" s="137">
        <v>0</v>
      </c>
      <c r="K430" s="137">
        <v>0</v>
      </c>
      <c r="L430" s="137">
        <v>0</v>
      </c>
      <c r="M430" s="137">
        <v>0</v>
      </c>
      <c r="N430" s="137">
        <v>0</v>
      </c>
      <c r="O430" s="137">
        <v>0</v>
      </c>
    </row>
    <row r="431" spans="1:15" x14ac:dyDescent="0.25">
      <c r="A431" s="647" t="s">
        <v>3660</v>
      </c>
      <c r="B431" s="647" t="s">
        <v>3683</v>
      </c>
      <c r="C431" s="647" t="s">
        <v>1661</v>
      </c>
      <c r="D431" s="137">
        <v>0</v>
      </c>
      <c r="E431" s="137">
        <v>0</v>
      </c>
      <c r="F431" s="137">
        <v>0</v>
      </c>
      <c r="G431" s="137">
        <v>0</v>
      </c>
      <c r="H431" s="137">
        <v>0</v>
      </c>
      <c r="I431" s="137">
        <v>0</v>
      </c>
      <c r="J431" s="137">
        <v>0</v>
      </c>
      <c r="K431" s="137">
        <v>0</v>
      </c>
      <c r="L431" s="137">
        <v>0</v>
      </c>
      <c r="M431" s="137">
        <v>0</v>
      </c>
      <c r="N431" s="137">
        <v>0</v>
      </c>
      <c r="O431" s="137">
        <v>0</v>
      </c>
    </row>
    <row r="432" spans="1:15" x14ac:dyDescent="0.25">
      <c r="A432" s="647" t="s">
        <v>3660</v>
      </c>
      <c r="B432" s="647" t="s">
        <v>3684</v>
      </c>
      <c r="C432" s="647" t="s">
        <v>1661</v>
      </c>
      <c r="D432" s="137">
        <v>3890</v>
      </c>
      <c r="E432" s="137">
        <v>3890</v>
      </c>
      <c r="F432" s="137">
        <v>3890</v>
      </c>
      <c r="G432" s="137">
        <v>3890</v>
      </c>
      <c r="H432" s="137">
        <v>3890</v>
      </c>
      <c r="I432" s="137">
        <v>3890</v>
      </c>
      <c r="J432" s="137">
        <v>3890</v>
      </c>
      <c r="K432" s="137">
        <v>3890</v>
      </c>
      <c r="L432" s="137">
        <v>3890</v>
      </c>
      <c r="M432" s="137">
        <v>3890</v>
      </c>
      <c r="N432" s="137">
        <v>3890</v>
      </c>
      <c r="O432" s="137">
        <v>3890</v>
      </c>
    </row>
    <row r="433" spans="1:15" x14ac:dyDescent="0.25">
      <c r="A433" s="647" t="s">
        <v>3660</v>
      </c>
      <c r="B433" s="647" t="s">
        <v>3685</v>
      </c>
      <c r="C433" s="647" t="s">
        <v>1661</v>
      </c>
      <c r="D433" s="137">
        <v>0</v>
      </c>
      <c r="E433" s="137">
        <v>0</v>
      </c>
      <c r="F433" s="137">
        <v>0</v>
      </c>
      <c r="G433" s="137">
        <v>0</v>
      </c>
      <c r="H433" s="137">
        <v>0</v>
      </c>
      <c r="I433" s="137">
        <v>0</v>
      </c>
      <c r="J433" s="137">
        <v>0</v>
      </c>
      <c r="K433" s="137">
        <v>0</v>
      </c>
      <c r="L433" s="137">
        <v>0</v>
      </c>
      <c r="M433" s="137">
        <v>0</v>
      </c>
      <c r="N433" s="137">
        <v>0</v>
      </c>
      <c r="O433" s="137">
        <v>0</v>
      </c>
    </row>
    <row r="434" spans="1:15" x14ac:dyDescent="0.25">
      <c r="A434" s="647" t="s">
        <v>3660</v>
      </c>
      <c r="B434" s="647" t="s">
        <v>3686</v>
      </c>
      <c r="C434" s="647" t="s">
        <v>1661</v>
      </c>
      <c r="D434" s="137">
        <v>0</v>
      </c>
      <c r="E434" s="137">
        <v>0</v>
      </c>
      <c r="F434" s="137">
        <v>0</v>
      </c>
      <c r="G434" s="137">
        <v>0</v>
      </c>
      <c r="H434" s="137">
        <v>0</v>
      </c>
      <c r="I434" s="137">
        <v>0</v>
      </c>
      <c r="J434" s="137">
        <v>0</v>
      </c>
      <c r="K434" s="137">
        <v>0</v>
      </c>
      <c r="L434" s="137">
        <v>0</v>
      </c>
      <c r="M434" s="137">
        <v>0</v>
      </c>
      <c r="N434" s="137">
        <v>0</v>
      </c>
      <c r="O434" s="137">
        <v>0</v>
      </c>
    </row>
    <row r="435" spans="1:15" x14ac:dyDescent="0.25">
      <c r="A435" s="647" t="s">
        <v>3660</v>
      </c>
      <c r="B435" s="647" t="s">
        <v>3687</v>
      </c>
      <c r="C435" s="647" t="s">
        <v>1661</v>
      </c>
      <c r="D435" s="137">
        <v>0</v>
      </c>
      <c r="E435" s="137">
        <v>0</v>
      </c>
      <c r="F435" s="137">
        <v>0</v>
      </c>
      <c r="G435" s="137">
        <v>0</v>
      </c>
      <c r="H435" s="137">
        <v>0</v>
      </c>
      <c r="I435" s="137">
        <v>0</v>
      </c>
      <c r="J435" s="137">
        <v>0</v>
      </c>
      <c r="K435" s="137">
        <v>0</v>
      </c>
      <c r="L435" s="137">
        <v>0</v>
      </c>
      <c r="M435" s="137">
        <v>0</v>
      </c>
      <c r="N435" s="137">
        <v>0</v>
      </c>
      <c r="O435" s="137">
        <v>0</v>
      </c>
    </row>
    <row r="436" spans="1:15" x14ac:dyDescent="0.25">
      <c r="A436" s="647" t="s">
        <v>3660</v>
      </c>
      <c r="B436" s="647" t="s">
        <v>3688</v>
      </c>
      <c r="C436" s="647" t="s">
        <v>1661</v>
      </c>
      <c r="D436" s="137">
        <v>134</v>
      </c>
      <c r="E436" s="137">
        <v>134</v>
      </c>
      <c r="F436" s="137">
        <v>134</v>
      </c>
      <c r="G436" s="137">
        <v>134</v>
      </c>
      <c r="H436" s="137">
        <v>134</v>
      </c>
      <c r="I436" s="137">
        <v>134</v>
      </c>
      <c r="J436" s="137">
        <v>134</v>
      </c>
      <c r="K436" s="137">
        <v>134</v>
      </c>
      <c r="L436" s="137">
        <v>134</v>
      </c>
      <c r="M436" s="137">
        <v>134</v>
      </c>
      <c r="N436" s="137">
        <v>134</v>
      </c>
      <c r="O436" s="137">
        <v>134</v>
      </c>
    </row>
    <row r="437" spans="1:15" x14ac:dyDescent="0.25">
      <c r="A437" s="647" t="s">
        <v>3660</v>
      </c>
      <c r="B437" s="647" t="s">
        <v>3689</v>
      </c>
      <c r="C437" s="647" t="s">
        <v>1661</v>
      </c>
      <c r="D437" s="137">
        <v>0</v>
      </c>
      <c r="E437" s="137">
        <v>0</v>
      </c>
      <c r="F437" s="137">
        <v>0</v>
      </c>
      <c r="G437" s="137">
        <v>0</v>
      </c>
      <c r="H437" s="137">
        <v>0</v>
      </c>
      <c r="I437" s="137">
        <v>0</v>
      </c>
      <c r="J437" s="137">
        <v>0</v>
      </c>
      <c r="K437" s="137">
        <v>0</v>
      </c>
      <c r="L437" s="137">
        <v>0</v>
      </c>
      <c r="M437" s="137">
        <v>0</v>
      </c>
      <c r="N437" s="137">
        <v>0</v>
      </c>
      <c r="O437" s="137">
        <v>0</v>
      </c>
    </row>
    <row r="438" spans="1:15" x14ac:dyDescent="0.25">
      <c r="A438" s="647" t="s">
        <v>3690</v>
      </c>
      <c r="B438" s="647" t="s">
        <v>3691</v>
      </c>
      <c r="C438" s="647" t="s">
        <v>1661</v>
      </c>
      <c r="D438" s="137">
        <v>0</v>
      </c>
      <c r="E438" s="137">
        <v>0</v>
      </c>
      <c r="F438" s="137">
        <v>0</v>
      </c>
      <c r="G438" s="137">
        <v>0</v>
      </c>
      <c r="H438" s="137">
        <v>0</v>
      </c>
      <c r="I438" s="137">
        <v>0</v>
      </c>
      <c r="J438" s="137">
        <v>0</v>
      </c>
      <c r="K438" s="137">
        <v>0</v>
      </c>
      <c r="L438" s="137">
        <v>0</v>
      </c>
      <c r="M438" s="137">
        <v>0</v>
      </c>
      <c r="N438" s="137">
        <v>0</v>
      </c>
      <c r="O438" s="137">
        <v>0</v>
      </c>
    </row>
    <row r="439" spans="1:15" x14ac:dyDescent="0.25">
      <c r="A439" s="647" t="s">
        <v>3690</v>
      </c>
      <c r="B439" s="647" t="s">
        <v>3692</v>
      </c>
      <c r="C439" s="647" t="s">
        <v>1661</v>
      </c>
      <c r="D439" s="137">
        <v>576</v>
      </c>
      <c r="E439" s="137">
        <v>576</v>
      </c>
      <c r="F439" s="137">
        <v>576</v>
      </c>
      <c r="G439" s="137">
        <v>576</v>
      </c>
      <c r="H439" s="137">
        <v>576</v>
      </c>
      <c r="I439" s="137">
        <v>576</v>
      </c>
      <c r="J439" s="137">
        <v>576</v>
      </c>
      <c r="K439" s="137">
        <v>576</v>
      </c>
      <c r="L439" s="137">
        <v>576</v>
      </c>
      <c r="M439" s="137">
        <v>576</v>
      </c>
      <c r="N439" s="137">
        <v>576</v>
      </c>
      <c r="O439" s="137">
        <v>576</v>
      </c>
    </row>
    <row r="440" spans="1:15" x14ac:dyDescent="0.25">
      <c r="A440" s="647" t="s">
        <v>3690</v>
      </c>
      <c r="B440" s="647" t="s">
        <v>3693</v>
      </c>
      <c r="C440" s="647" t="s">
        <v>1661</v>
      </c>
      <c r="D440" s="137">
        <v>0</v>
      </c>
      <c r="E440" s="137">
        <v>0</v>
      </c>
      <c r="F440" s="137">
        <v>0</v>
      </c>
      <c r="G440" s="137">
        <v>0</v>
      </c>
      <c r="H440" s="137">
        <v>0</v>
      </c>
      <c r="I440" s="137">
        <v>0</v>
      </c>
      <c r="J440" s="137">
        <v>0</v>
      </c>
      <c r="K440" s="137">
        <v>0</v>
      </c>
      <c r="L440" s="137">
        <v>0</v>
      </c>
      <c r="M440" s="137">
        <v>0</v>
      </c>
      <c r="N440" s="137">
        <v>0</v>
      </c>
      <c r="O440" s="137">
        <v>0</v>
      </c>
    </row>
    <row r="441" spans="1:15" x14ac:dyDescent="0.25">
      <c r="A441" s="647" t="s">
        <v>3690</v>
      </c>
      <c r="B441" s="647" t="s">
        <v>3694</v>
      </c>
      <c r="C441" s="647" t="s">
        <v>1661</v>
      </c>
      <c r="D441" s="137">
        <v>29941</v>
      </c>
      <c r="E441" s="137">
        <v>29941</v>
      </c>
      <c r="F441" s="137">
        <v>29941</v>
      </c>
      <c r="G441" s="137">
        <v>29941</v>
      </c>
      <c r="H441" s="137">
        <v>30464</v>
      </c>
      <c r="I441" s="137">
        <v>30465</v>
      </c>
      <c r="J441" s="137">
        <v>30465</v>
      </c>
      <c r="K441" s="137">
        <v>30465</v>
      </c>
      <c r="L441" s="137">
        <v>30465</v>
      </c>
      <c r="M441" s="137">
        <v>30465</v>
      </c>
      <c r="N441" s="137">
        <v>30465</v>
      </c>
      <c r="O441" s="137">
        <v>30465</v>
      </c>
    </row>
    <row r="442" spans="1:15" x14ac:dyDescent="0.25">
      <c r="A442" s="647" t="s">
        <v>3690</v>
      </c>
      <c r="B442" s="647" t="s">
        <v>3695</v>
      </c>
      <c r="C442" s="647" t="s">
        <v>1661</v>
      </c>
      <c r="D442" s="137">
        <v>0</v>
      </c>
      <c r="E442" s="137">
        <v>0</v>
      </c>
      <c r="F442" s="137">
        <v>0</v>
      </c>
      <c r="G442" s="137">
        <v>0</v>
      </c>
      <c r="H442" s="137">
        <v>0</v>
      </c>
      <c r="I442" s="137">
        <v>0</v>
      </c>
      <c r="J442" s="137">
        <v>0</v>
      </c>
      <c r="K442" s="137">
        <v>0</v>
      </c>
      <c r="L442" s="137">
        <v>0</v>
      </c>
      <c r="M442" s="137">
        <v>0</v>
      </c>
      <c r="N442" s="137">
        <v>0</v>
      </c>
      <c r="O442" s="137">
        <v>0</v>
      </c>
    </row>
    <row r="443" spans="1:15" x14ac:dyDescent="0.25">
      <c r="A443" s="647" t="s">
        <v>3690</v>
      </c>
      <c r="B443" s="647" t="s">
        <v>3696</v>
      </c>
      <c r="C443" s="647" t="s">
        <v>1661</v>
      </c>
      <c r="D443" s="137">
        <v>45398</v>
      </c>
      <c r="E443" s="137">
        <v>45398</v>
      </c>
      <c r="F443" s="137">
        <v>45398</v>
      </c>
      <c r="G443" s="137">
        <v>45398</v>
      </c>
      <c r="H443" s="137">
        <v>45570</v>
      </c>
      <c r="I443" s="137">
        <v>45573</v>
      </c>
      <c r="J443" s="137">
        <v>45573</v>
      </c>
      <c r="K443" s="137">
        <v>45573</v>
      </c>
      <c r="L443" s="137">
        <v>45573</v>
      </c>
      <c r="M443" s="137">
        <v>45635</v>
      </c>
      <c r="N443" s="137">
        <v>45635</v>
      </c>
      <c r="O443" s="137">
        <v>45715</v>
      </c>
    </row>
    <row r="444" spans="1:15" x14ac:dyDescent="0.25">
      <c r="A444" s="647" t="s">
        <v>3690</v>
      </c>
      <c r="B444" s="647" t="s">
        <v>3697</v>
      </c>
      <c r="C444" s="647" t="s">
        <v>1661</v>
      </c>
      <c r="D444" s="137">
        <v>54554</v>
      </c>
      <c r="E444" s="137">
        <v>54569</v>
      </c>
      <c r="F444" s="137">
        <v>54569</v>
      </c>
      <c r="G444" s="137">
        <v>54569</v>
      </c>
      <c r="H444" s="137">
        <v>54569</v>
      </c>
      <c r="I444" s="137">
        <v>54569</v>
      </c>
      <c r="J444" s="137">
        <v>54569</v>
      </c>
      <c r="K444" s="137">
        <v>54569</v>
      </c>
      <c r="L444" s="137">
        <v>54569</v>
      </c>
      <c r="M444" s="137">
        <v>56683</v>
      </c>
      <c r="N444" s="137">
        <v>56685</v>
      </c>
      <c r="O444" s="137">
        <v>56815</v>
      </c>
    </row>
    <row r="445" spans="1:15" x14ac:dyDescent="0.25">
      <c r="A445" s="647" t="s">
        <v>3690</v>
      </c>
      <c r="B445" s="647" t="s">
        <v>3698</v>
      </c>
      <c r="C445" s="647" t="s">
        <v>1661</v>
      </c>
      <c r="D445" s="137">
        <v>0</v>
      </c>
      <c r="E445" s="137">
        <v>0</v>
      </c>
      <c r="F445" s="137">
        <v>0</v>
      </c>
      <c r="G445" s="137">
        <v>0</v>
      </c>
      <c r="H445" s="137">
        <v>0</v>
      </c>
      <c r="I445" s="137">
        <v>0</v>
      </c>
      <c r="J445" s="137">
        <v>0</v>
      </c>
      <c r="K445" s="137">
        <v>0</v>
      </c>
      <c r="L445" s="137">
        <v>0</v>
      </c>
      <c r="M445" s="137">
        <v>0</v>
      </c>
      <c r="N445" s="137">
        <v>0</v>
      </c>
      <c r="O445" s="137">
        <v>0</v>
      </c>
    </row>
    <row r="446" spans="1:15" x14ac:dyDescent="0.25">
      <c r="A446" s="647" t="s">
        <v>3690</v>
      </c>
      <c r="B446" s="647" t="s">
        <v>3699</v>
      </c>
      <c r="C446" s="647" t="s">
        <v>1661</v>
      </c>
      <c r="D446" s="137">
        <v>0</v>
      </c>
      <c r="E446" s="137">
        <v>0</v>
      </c>
      <c r="F446" s="137">
        <v>0</v>
      </c>
      <c r="G446" s="137">
        <v>0</v>
      </c>
      <c r="H446" s="137">
        <v>0</v>
      </c>
      <c r="I446" s="137">
        <v>0</v>
      </c>
      <c r="J446" s="137">
        <v>0</v>
      </c>
      <c r="K446" s="137">
        <v>0</v>
      </c>
      <c r="L446" s="137">
        <v>0</v>
      </c>
      <c r="M446" s="137">
        <v>0</v>
      </c>
      <c r="N446" s="137">
        <v>0</v>
      </c>
      <c r="O446" s="137">
        <v>0</v>
      </c>
    </row>
    <row r="447" spans="1:15" x14ac:dyDescent="0.25">
      <c r="A447" s="647" t="s">
        <v>3690</v>
      </c>
      <c r="B447" s="647" t="s">
        <v>3700</v>
      </c>
      <c r="C447" s="647" t="s">
        <v>1661</v>
      </c>
      <c r="D447" s="137">
        <v>0</v>
      </c>
      <c r="E447" s="137">
        <v>0</v>
      </c>
      <c r="F447" s="137">
        <v>0</v>
      </c>
      <c r="G447" s="137">
        <v>0</v>
      </c>
      <c r="H447" s="137">
        <v>0</v>
      </c>
      <c r="I447" s="137">
        <v>0</v>
      </c>
      <c r="J447" s="137">
        <v>0</v>
      </c>
      <c r="K447" s="137">
        <v>0</v>
      </c>
      <c r="L447" s="137">
        <v>0</v>
      </c>
      <c r="M447" s="137">
        <v>0</v>
      </c>
      <c r="N447" s="137">
        <v>0</v>
      </c>
      <c r="O447" s="137">
        <v>0</v>
      </c>
    </row>
    <row r="448" spans="1:15" x14ac:dyDescent="0.25">
      <c r="A448" s="647" t="s">
        <v>3690</v>
      </c>
      <c r="B448" s="647" t="s">
        <v>3701</v>
      </c>
      <c r="C448" s="647" t="s">
        <v>1661</v>
      </c>
      <c r="D448" s="137">
        <v>0</v>
      </c>
      <c r="E448" s="137">
        <v>0</v>
      </c>
      <c r="F448" s="137">
        <v>0</v>
      </c>
      <c r="G448" s="137">
        <v>0</v>
      </c>
      <c r="H448" s="137">
        <v>0</v>
      </c>
      <c r="I448" s="137">
        <v>0</v>
      </c>
      <c r="J448" s="137">
        <v>0</v>
      </c>
      <c r="K448" s="137">
        <v>0</v>
      </c>
      <c r="L448" s="137">
        <v>0</v>
      </c>
      <c r="M448" s="137">
        <v>0</v>
      </c>
      <c r="N448" s="137">
        <v>0</v>
      </c>
      <c r="O448" s="137">
        <v>0</v>
      </c>
    </row>
    <row r="449" spans="1:15" x14ac:dyDescent="0.25">
      <c r="A449" s="647" t="s">
        <v>3690</v>
      </c>
      <c r="B449" s="647" t="s">
        <v>3702</v>
      </c>
      <c r="C449" s="647" t="s">
        <v>1661</v>
      </c>
      <c r="D449" s="137">
        <v>0</v>
      </c>
      <c r="E449" s="137">
        <v>0</v>
      </c>
      <c r="F449" s="137">
        <v>0</v>
      </c>
      <c r="G449" s="137">
        <v>0</v>
      </c>
      <c r="H449" s="137">
        <v>0</v>
      </c>
      <c r="I449" s="137">
        <v>0</v>
      </c>
      <c r="J449" s="137">
        <v>0</v>
      </c>
      <c r="K449" s="137">
        <v>0</v>
      </c>
      <c r="L449" s="137">
        <v>0</v>
      </c>
      <c r="M449" s="137">
        <v>0</v>
      </c>
      <c r="N449" s="137">
        <v>0</v>
      </c>
      <c r="O449" s="137">
        <v>0</v>
      </c>
    </row>
    <row r="450" spans="1:15" x14ac:dyDescent="0.25">
      <c r="A450" s="647" t="s">
        <v>3690</v>
      </c>
      <c r="B450" s="647" t="s">
        <v>3703</v>
      </c>
      <c r="C450" s="647" t="s">
        <v>1661</v>
      </c>
      <c r="D450" s="137">
        <v>28235</v>
      </c>
      <c r="E450" s="137">
        <v>28235</v>
      </c>
      <c r="F450" s="137">
        <v>28235</v>
      </c>
      <c r="G450" s="137">
        <v>28235</v>
      </c>
      <c r="H450" s="137">
        <v>28235</v>
      </c>
      <c r="I450" s="137">
        <v>28235</v>
      </c>
      <c r="J450" s="137">
        <v>28235</v>
      </c>
      <c r="K450" s="137">
        <v>28235</v>
      </c>
      <c r="L450" s="137">
        <v>28235</v>
      </c>
      <c r="M450" s="137">
        <v>28235</v>
      </c>
      <c r="N450" s="137">
        <v>28235</v>
      </c>
      <c r="O450" s="137">
        <v>28235</v>
      </c>
    </row>
    <row r="451" spans="1:15" x14ac:dyDescent="0.25">
      <c r="A451" s="647" t="s">
        <v>3690</v>
      </c>
      <c r="B451" s="647" t="s">
        <v>3704</v>
      </c>
      <c r="C451" s="647" t="s">
        <v>1661</v>
      </c>
      <c r="D451" s="137">
        <v>5815</v>
      </c>
      <c r="E451" s="137">
        <v>5815</v>
      </c>
      <c r="F451" s="137">
        <v>5815</v>
      </c>
      <c r="G451" s="137">
        <v>5815</v>
      </c>
      <c r="H451" s="137">
        <v>5878</v>
      </c>
      <c r="I451" s="137">
        <v>5878</v>
      </c>
      <c r="J451" s="137">
        <v>5878</v>
      </c>
      <c r="K451" s="137">
        <v>5878</v>
      </c>
      <c r="L451" s="137">
        <v>5892</v>
      </c>
      <c r="M451" s="137">
        <v>5922</v>
      </c>
      <c r="N451" s="137">
        <v>5922</v>
      </c>
      <c r="O451" s="137">
        <v>8657</v>
      </c>
    </row>
    <row r="452" spans="1:15" x14ac:dyDescent="0.25">
      <c r="A452" s="647" t="s">
        <v>3690</v>
      </c>
      <c r="B452" s="647" t="s">
        <v>3705</v>
      </c>
      <c r="C452" s="647" t="s">
        <v>1661</v>
      </c>
      <c r="D452" s="137">
        <v>0</v>
      </c>
      <c r="E452" s="137">
        <v>0</v>
      </c>
      <c r="F452" s="137">
        <v>0</v>
      </c>
      <c r="G452" s="137">
        <v>0</v>
      </c>
      <c r="H452" s="137">
        <v>0</v>
      </c>
      <c r="I452" s="137">
        <v>0</v>
      </c>
      <c r="J452" s="137">
        <v>0</v>
      </c>
      <c r="K452" s="137">
        <v>0</v>
      </c>
      <c r="L452" s="137">
        <v>0</v>
      </c>
      <c r="M452" s="137">
        <v>0</v>
      </c>
      <c r="N452" s="137">
        <v>0</v>
      </c>
      <c r="O452" s="137">
        <v>0</v>
      </c>
    </row>
    <row r="453" spans="1:15" x14ac:dyDescent="0.25">
      <c r="A453" s="647" t="s">
        <v>3690</v>
      </c>
      <c r="B453" s="647" t="s">
        <v>3706</v>
      </c>
      <c r="C453" s="647" t="s">
        <v>1661</v>
      </c>
      <c r="D453" s="137">
        <v>0</v>
      </c>
      <c r="E453" s="137">
        <v>0</v>
      </c>
      <c r="F453" s="137">
        <v>0</v>
      </c>
      <c r="G453" s="137">
        <v>0</v>
      </c>
      <c r="H453" s="137">
        <v>0</v>
      </c>
      <c r="I453" s="137">
        <v>0</v>
      </c>
      <c r="J453" s="137">
        <v>0</v>
      </c>
      <c r="K453" s="137">
        <v>0</v>
      </c>
      <c r="L453" s="137">
        <v>0</v>
      </c>
      <c r="M453" s="137">
        <v>0</v>
      </c>
      <c r="N453" s="137">
        <v>0</v>
      </c>
      <c r="O453" s="137">
        <v>0</v>
      </c>
    </row>
    <row r="454" spans="1:15" x14ac:dyDescent="0.25">
      <c r="A454" s="647" t="s">
        <v>3690</v>
      </c>
      <c r="B454" s="647" t="s">
        <v>3707</v>
      </c>
      <c r="C454" s="647" t="s">
        <v>1661</v>
      </c>
      <c r="D454" s="137">
        <v>10728</v>
      </c>
      <c r="E454" s="137">
        <v>10728</v>
      </c>
      <c r="F454" s="137">
        <v>10728</v>
      </c>
      <c r="G454" s="137">
        <v>10728</v>
      </c>
      <c r="H454" s="137">
        <v>10718</v>
      </c>
      <c r="I454" s="137">
        <v>10718</v>
      </c>
      <c r="J454" s="137">
        <v>10718</v>
      </c>
      <c r="K454" s="137">
        <v>10959</v>
      </c>
      <c r="L454" s="137">
        <v>10959</v>
      </c>
      <c r="M454" s="137">
        <v>10959</v>
      </c>
      <c r="N454" s="137">
        <v>10959</v>
      </c>
      <c r="O454" s="137">
        <v>10959</v>
      </c>
    </row>
    <row r="455" spans="1:15" x14ac:dyDescent="0.25">
      <c r="A455" s="647" t="s">
        <v>3690</v>
      </c>
      <c r="B455" s="647" t="s">
        <v>3708</v>
      </c>
      <c r="C455" s="647" t="s">
        <v>1661</v>
      </c>
      <c r="D455" s="137">
        <v>142855</v>
      </c>
      <c r="E455" s="137">
        <v>142855</v>
      </c>
      <c r="F455" s="137">
        <v>142617</v>
      </c>
      <c r="G455" s="137">
        <v>142859</v>
      </c>
      <c r="H455" s="137">
        <v>142728</v>
      </c>
      <c r="I455" s="137">
        <v>142661</v>
      </c>
      <c r="J455" s="137">
        <v>142651</v>
      </c>
      <c r="K455" s="137">
        <v>142490</v>
      </c>
      <c r="L455" s="137">
        <v>142493</v>
      </c>
      <c r="M455" s="137">
        <v>142495</v>
      </c>
      <c r="N455" s="137">
        <v>142400</v>
      </c>
      <c r="O455" s="137">
        <v>142410</v>
      </c>
    </row>
    <row r="456" spans="1:15" x14ac:dyDescent="0.25">
      <c r="A456" s="647" t="s">
        <v>3690</v>
      </c>
      <c r="B456" s="647" t="s">
        <v>3709</v>
      </c>
      <c r="C456" s="647" t="s">
        <v>1661</v>
      </c>
      <c r="D456" s="137">
        <v>0</v>
      </c>
      <c r="E456" s="137">
        <v>0</v>
      </c>
      <c r="F456" s="137">
        <v>0</v>
      </c>
      <c r="G456" s="137">
        <v>0</v>
      </c>
      <c r="H456" s="137">
        <v>0</v>
      </c>
      <c r="I456" s="137">
        <v>0</v>
      </c>
      <c r="J456" s="137">
        <v>0</v>
      </c>
      <c r="K456" s="137">
        <v>0</v>
      </c>
      <c r="L456" s="137">
        <v>0</v>
      </c>
      <c r="M456" s="137">
        <v>0</v>
      </c>
      <c r="N456" s="137">
        <v>0</v>
      </c>
      <c r="O456" s="137">
        <v>0</v>
      </c>
    </row>
    <row r="457" spans="1:15" x14ac:dyDescent="0.25">
      <c r="A457" s="647" t="s">
        <v>3690</v>
      </c>
      <c r="B457" s="647" t="s">
        <v>3710</v>
      </c>
      <c r="C457" s="647" t="s">
        <v>1661</v>
      </c>
      <c r="D457" s="137">
        <v>583486</v>
      </c>
      <c r="E457" s="137">
        <v>583480</v>
      </c>
      <c r="F457" s="137">
        <v>583464</v>
      </c>
      <c r="G457" s="137">
        <v>583489</v>
      </c>
      <c r="H457" s="137">
        <v>583441</v>
      </c>
      <c r="I457" s="137">
        <v>583205</v>
      </c>
      <c r="J457" s="137">
        <v>583217</v>
      </c>
      <c r="K457" s="137">
        <v>583188</v>
      </c>
      <c r="L457" s="137">
        <v>583209</v>
      </c>
      <c r="M457" s="137">
        <v>583416</v>
      </c>
      <c r="N457" s="137">
        <v>583094</v>
      </c>
      <c r="O457" s="137">
        <v>583095</v>
      </c>
    </row>
    <row r="458" spans="1:15" x14ac:dyDescent="0.25">
      <c r="A458" s="647" t="s">
        <v>3690</v>
      </c>
      <c r="B458" s="647" t="s">
        <v>3711</v>
      </c>
      <c r="C458" s="647" t="s">
        <v>1661</v>
      </c>
      <c r="D458" s="137">
        <v>0</v>
      </c>
      <c r="E458" s="137">
        <v>0</v>
      </c>
      <c r="F458" s="137">
        <v>0</v>
      </c>
      <c r="G458" s="137">
        <v>0</v>
      </c>
      <c r="H458" s="137">
        <v>0</v>
      </c>
      <c r="I458" s="137">
        <v>0</v>
      </c>
      <c r="J458" s="137">
        <v>0</v>
      </c>
      <c r="K458" s="137">
        <v>0</v>
      </c>
      <c r="L458" s="137">
        <v>0</v>
      </c>
      <c r="M458" s="137">
        <v>0</v>
      </c>
      <c r="N458" s="137">
        <v>0</v>
      </c>
      <c r="O458" s="137">
        <v>0</v>
      </c>
    </row>
    <row r="459" spans="1:15" x14ac:dyDescent="0.25">
      <c r="A459" s="647" t="s">
        <v>3690</v>
      </c>
      <c r="B459" s="647" t="s">
        <v>3712</v>
      </c>
      <c r="C459" s="647" t="s">
        <v>1661</v>
      </c>
      <c r="D459" s="137">
        <v>3131</v>
      </c>
      <c r="E459" s="137">
        <v>3131</v>
      </c>
      <c r="F459" s="137">
        <v>3131</v>
      </c>
      <c r="G459" s="137">
        <v>3131</v>
      </c>
      <c r="H459" s="137">
        <v>3131</v>
      </c>
      <c r="I459" s="137">
        <v>3131</v>
      </c>
      <c r="J459" s="137">
        <v>3131</v>
      </c>
      <c r="K459" s="137">
        <v>3131</v>
      </c>
      <c r="L459" s="137">
        <v>3131</v>
      </c>
      <c r="M459" s="137">
        <v>3131</v>
      </c>
      <c r="N459" s="137">
        <v>3131</v>
      </c>
      <c r="O459" s="137">
        <v>3131</v>
      </c>
    </row>
    <row r="460" spans="1:15" x14ac:dyDescent="0.25">
      <c r="A460" s="647" t="s">
        <v>3690</v>
      </c>
      <c r="B460" s="647" t="s">
        <v>3713</v>
      </c>
      <c r="C460" s="647" t="s">
        <v>1661</v>
      </c>
      <c r="D460" s="137">
        <v>299560</v>
      </c>
      <c r="E460" s="137">
        <v>299551</v>
      </c>
      <c r="F460" s="137">
        <v>299610</v>
      </c>
      <c r="G460" s="137">
        <v>300215</v>
      </c>
      <c r="H460" s="137">
        <v>299588</v>
      </c>
      <c r="I460" s="137">
        <v>299596</v>
      </c>
      <c r="J460" s="137">
        <v>299621</v>
      </c>
      <c r="K460" s="137">
        <v>299660</v>
      </c>
      <c r="L460" s="137">
        <v>299744</v>
      </c>
      <c r="M460" s="137">
        <v>299758</v>
      </c>
      <c r="N460" s="137">
        <v>299673</v>
      </c>
      <c r="O460" s="137">
        <v>299680</v>
      </c>
    </row>
    <row r="461" spans="1:15" x14ac:dyDescent="0.25">
      <c r="A461" s="647" t="s">
        <v>3690</v>
      </c>
      <c r="B461" s="647" t="s">
        <v>3714</v>
      </c>
      <c r="C461" s="647" t="s">
        <v>1661</v>
      </c>
      <c r="D461" s="137">
        <v>0</v>
      </c>
      <c r="E461" s="137">
        <v>0</v>
      </c>
      <c r="F461" s="137">
        <v>0</v>
      </c>
      <c r="G461" s="137">
        <v>0</v>
      </c>
      <c r="H461" s="137">
        <v>0</v>
      </c>
      <c r="I461" s="137">
        <v>0</v>
      </c>
      <c r="J461" s="137">
        <v>0</v>
      </c>
      <c r="K461" s="137">
        <v>0</v>
      </c>
      <c r="L461" s="137">
        <v>0</v>
      </c>
      <c r="M461" s="137">
        <v>0</v>
      </c>
      <c r="N461" s="137">
        <v>0</v>
      </c>
      <c r="O461" s="137">
        <v>0</v>
      </c>
    </row>
    <row r="462" spans="1:15" x14ac:dyDescent="0.25">
      <c r="A462" s="647" t="s">
        <v>3690</v>
      </c>
      <c r="B462" s="647" t="s">
        <v>3715</v>
      </c>
      <c r="C462" s="647" t="s">
        <v>1661</v>
      </c>
      <c r="D462" s="137">
        <v>0</v>
      </c>
      <c r="E462" s="137">
        <v>0</v>
      </c>
      <c r="F462" s="137">
        <v>0</v>
      </c>
      <c r="G462" s="137">
        <v>0</v>
      </c>
      <c r="H462" s="137">
        <v>0</v>
      </c>
      <c r="I462" s="137">
        <v>0</v>
      </c>
      <c r="J462" s="137">
        <v>0</v>
      </c>
      <c r="K462" s="137">
        <v>0</v>
      </c>
      <c r="L462" s="137">
        <v>0</v>
      </c>
      <c r="M462" s="137">
        <v>0</v>
      </c>
      <c r="N462" s="137">
        <v>0</v>
      </c>
      <c r="O462" s="137">
        <v>0</v>
      </c>
    </row>
    <row r="463" spans="1:15" x14ac:dyDescent="0.25">
      <c r="A463" s="647" t="s">
        <v>3690</v>
      </c>
      <c r="B463" s="647" t="s">
        <v>3716</v>
      </c>
      <c r="C463" s="647" t="s">
        <v>1661</v>
      </c>
      <c r="D463" s="137">
        <v>67666</v>
      </c>
      <c r="E463" s="137">
        <v>67666</v>
      </c>
      <c r="F463" s="137">
        <v>67665</v>
      </c>
      <c r="G463" s="137">
        <v>67665</v>
      </c>
      <c r="H463" s="137">
        <v>67593</v>
      </c>
      <c r="I463" s="137">
        <v>67593</v>
      </c>
      <c r="J463" s="137">
        <v>67593</v>
      </c>
      <c r="K463" s="137">
        <v>67593</v>
      </c>
      <c r="L463" s="137">
        <v>67593</v>
      </c>
      <c r="M463" s="137">
        <v>67593</v>
      </c>
      <c r="N463" s="137">
        <v>67593</v>
      </c>
      <c r="O463" s="137">
        <v>67591</v>
      </c>
    </row>
    <row r="464" spans="1:15" x14ac:dyDescent="0.25">
      <c r="A464" s="647" t="s">
        <v>3690</v>
      </c>
      <c r="B464" s="647" t="s">
        <v>3717</v>
      </c>
      <c r="C464" s="647" t="s">
        <v>1661</v>
      </c>
      <c r="D464" s="137">
        <v>0</v>
      </c>
      <c r="E464" s="137">
        <v>0</v>
      </c>
      <c r="F464" s="137">
        <v>0</v>
      </c>
      <c r="G464" s="137">
        <v>0</v>
      </c>
      <c r="H464" s="137">
        <v>0</v>
      </c>
      <c r="I464" s="137">
        <v>0</v>
      </c>
      <c r="J464" s="137">
        <v>0</v>
      </c>
      <c r="K464" s="137">
        <v>0</v>
      </c>
      <c r="L464" s="137">
        <v>0</v>
      </c>
      <c r="M464" s="137">
        <v>0</v>
      </c>
      <c r="N464" s="137">
        <v>0</v>
      </c>
      <c r="O464" s="137">
        <v>0</v>
      </c>
    </row>
    <row r="465" spans="1:15" x14ac:dyDescent="0.25">
      <c r="A465" s="647" t="s">
        <v>3690</v>
      </c>
      <c r="B465" s="647" t="s">
        <v>3718</v>
      </c>
      <c r="C465" s="647" t="s">
        <v>1661</v>
      </c>
      <c r="D465" s="137">
        <v>0</v>
      </c>
      <c r="E465" s="137">
        <v>0</v>
      </c>
      <c r="F465" s="137">
        <v>0</v>
      </c>
      <c r="G465" s="137">
        <v>0</v>
      </c>
      <c r="H465" s="137">
        <v>0</v>
      </c>
      <c r="I465" s="137">
        <v>0</v>
      </c>
      <c r="J465" s="137">
        <v>0</v>
      </c>
      <c r="K465" s="137">
        <v>0</v>
      </c>
      <c r="L465" s="137">
        <v>0</v>
      </c>
      <c r="M465" s="137">
        <v>0</v>
      </c>
      <c r="N465" s="137">
        <v>0</v>
      </c>
      <c r="O465" s="137">
        <v>0</v>
      </c>
    </row>
    <row r="466" spans="1:15" x14ac:dyDescent="0.25">
      <c r="A466" s="647" t="s">
        <v>3690</v>
      </c>
      <c r="B466" s="647" t="s">
        <v>3719</v>
      </c>
      <c r="C466" s="647" t="s">
        <v>1661</v>
      </c>
      <c r="D466" s="137">
        <v>0</v>
      </c>
      <c r="E466" s="137">
        <v>0</v>
      </c>
      <c r="F466" s="137">
        <v>0</v>
      </c>
      <c r="G466" s="137">
        <v>0</v>
      </c>
      <c r="H466" s="137">
        <v>0</v>
      </c>
      <c r="I466" s="137">
        <v>0</v>
      </c>
      <c r="J466" s="137">
        <v>0</v>
      </c>
      <c r="K466" s="137">
        <v>0</v>
      </c>
      <c r="L466" s="137">
        <v>0</v>
      </c>
      <c r="M466" s="137">
        <v>0</v>
      </c>
      <c r="N466" s="137">
        <v>0</v>
      </c>
      <c r="O466" s="137">
        <v>0</v>
      </c>
    </row>
    <row r="467" spans="1:15" x14ac:dyDescent="0.25">
      <c r="A467" s="647" t="s">
        <v>3690</v>
      </c>
      <c r="B467" s="647" t="s">
        <v>3720</v>
      </c>
      <c r="C467" s="647" t="s">
        <v>1661</v>
      </c>
      <c r="D467" s="137">
        <v>74376</v>
      </c>
      <c r="E467" s="137">
        <v>74376</v>
      </c>
      <c r="F467" s="137">
        <v>74376</v>
      </c>
      <c r="G467" s="137">
        <v>74376</v>
      </c>
      <c r="H467" s="137">
        <v>74376</v>
      </c>
      <c r="I467" s="137">
        <v>74376</v>
      </c>
      <c r="J467" s="137">
        <v>74376</v>
      </c>
      <c r="K467" s="137">
        <v>74376</v>
      </c>
      <c r="L467" s="137">
        <v>74335</v>
      </c>
      <c r="M467" s="137">
        <v>74343</v>
      </c>
      <c r="N467" s="137">
        <v>74357</v>
      </c>
      <c r="O467" s="137">
        <v>75070</v>
      </c>
    </row>
    <row r="468" spans="1:15" x14ac:dyDescent="0.25">
      <c r="A468" s="647" t="s">
        <v>3690</v>
      </c>
      <c r="B468" s="647" t="s">
        <v>3721</v>
      </c>
      <c r="C468" s="647" t="s">
        <v>1661</v>
      </c>
      <c r="D468" s="137">
        <v>0</v>
      </c>
      <c r="E468" s="137">
        <v>0</v>
      </c>
      <c r="F468" s="137">
        <v>0</v>
      </c>
      <c r="G468" s="137">
        <v>0</v>
      </c>
      <c r="H468" s="137">
        <v>0</v>
      </c>
      <c r="I468" s="137">
        <v>0</v>
      </c>
      <c r="J468" s="137">
        <v>0</v>
      </c>
      <c r="K468" s="137">
        <v>0</v>
      </c>
      <c r="L468" s="137">
        <v>0</v>
      </c>
      <c r="M468" s="137">
        <v>0</v>
      </c>
      <c r="N468" s="137">
        <v>0</v>
      </c>
      <c r="O468" s="137">
        <v>0</v>
      </c>
    </row>
    <row r="469" spans="1:15" x14ac:dyDescent="0.25">
      <c r="A469" s="647" t="s">
        <v>3690</v>
      </c>
      <c r="B469" s="647" t="s">
        <v>3722</v>
      </c>
      <c r="C469" s="647" t="s">
        <v>1661</v>
      </c>
      <c r="D469" s="137">
        <v>48637</v>
      </c>
      <c r="E469" s="137">
        <v>48637</v>
      </c>
      <c r="F469" s="137">
        <v>48637</v>
      </c>
      <c r="G469" s="137">
        <v>48637</v>
      </c>
      <c r="H469" s="137">
        <v>48637</v>
      </c>
      <c r="I469" s="137">
        <v>48637</v>
      </c>
      <c r="J469" s="137">
        <v>48637</v>
      </c>
      <c r="K469" s="137">
        <v>48637</v>
      </c>
      <c r="L469" s="137">
        <v>48637</v>
      </c>
      <c r="M469" s="137">
        <v>48637</v>
      </c>
      <c r="N469" s="137">
        <v>48637</v>
      </c>
      <c r="O469" s="137">
        <v>50590</v>
      </c>
    </row>
    <row r="470" spans="1:15" x14ac:dyDescent="0.25">
      <c r="A470" s="647" t="s">
        <v>3690</v>
      </c>
      <c r="B470" s="647" t="s">
        <v>3723</v>
      </c>
      <c r="C470" s="647" t="s">
        <v>1661</v>
      </c>
      <c r="D470" s="137">
        <v>0</v>
      </c>
      <c r="E470" s="137">
        <v>0</v>
      </c>
      <c r="F470" s="137">
        <v>0</v>
      </c>
      <c r="G470" s="137">
        <v>0</v>
      </c>
      <c r="H470" s="137">
        <v>0</v>
      </c>
      <c r="I470" s="137">
        <v>0</v>
      </c>
      <c r="J470" s="137">
        <v>0</v>
      </c>
      <c r="K470" s="137">
        <v>0</v>
      </c>
      <c r="L470" s="137">
        <v>0</v>
      </c>
      <c r="M470" s="137">
        <v>0</v>
      </c>
      <c r="N470" s="137">
        <v>0</v>
      </c>
      <c r="O470" s="137">
        <v>0</v>
      </c>
    </row>
    <row r="471" spans="1:15" x14ac:dyDescent="0.25">
      <c r="A471" s="647" t="s">
        <v>3690</v>
      </c>
      <c r="B471" s="647" t="s">
        <v>3724</v>
      </c>
      <c r="C471" s="647" t="s">
        <v>1661</v>
      </c>
      <c r="D471" s="137">
        <v>22756</v>
      </c>
      <c r="E471" s="137">
        <v>22763</v>
      </c>
      <c r="F471" s="137">
        <v>22763</v>
      </c>
      <c r="G471" s="137">
        <v>22763</v>
      </c>
      <c r="H471" s="137">
        <v>22763</v>
      </c>
      <c r="I471" s="137">
        <v>22763</v>
      </c>
      <c r="J471" s="137">
        <v>22763</v>
      </c>
      <c r="K471" s="137">
        <v>22763</v>
      </c>
      <c r="L471" s="137">
        <v>22763</v>
      </c>
      <c r="M471" s="137">
        <v>22763</v>
      </c>
      <c r="N471" s="137">
        <v>22763</v>
      </c>
      <c r="O471" s="137">
        <v>22763</v>
      </c>
    </row>
    <row r="472" spans="1:15" x14ac:dyDescent="0.25">
      <c r="A472" s="647" t="s">
        <v>3690</v>
      </c>
      <c r="B472" s="647" t="s">
        <v>3725</v>
      </c>
      <c r="C472" s="647" t="s">
        <v>1661</v>
      </c>
      <c r="D472" s="137">
        <v>0</v>
      </c>
      <c r="E472" s="137">
        <v>0</v>
      </c>
      <c r="F472" s="137">
        <v>0</v>
      </c>
      <c r="G472" s="137">
        <v>0</v>
      </c>
      <c r="H472" s="137">
        <v>0</v>
      </c>
      <c r="I472" s="137">
        <v>0</v>
      </c>
      <c r="J472" s="137">
        <v>0</v>
      </c>
      <c r="K472" s="137">
        <v>0</v>
      </c>
      <c r="L472" s="137">
        <v>0</v>
      </c>
      <c r="M472" s="137">
        <v>0</v>
      </c>
      <c r="N472" s="137">
        <v>0</v>
      </c>
      <c r="O472" s="137">
        <v>0</v>
      </c>
    </row>
    <row r="473" spans="1:15" x14ac:dyDescent="0.25">
      <c r="A473" s="647" t="s">
        <v>3690</v>
      </c>
      <c r="B473" s="647" t="s">
        <v>3726</v>
      </c>
      <c r="C473" s="647" t="s">
        <v>1661</v>
      </c>
      <c r="D473" s="137">
        <v>39371</v>
      </c>
      <c r="E473" s="137">
        <v>39371</v>
      </c>
      <c r="F473" s="137">
        <v>39371</v>
      </c>
      <c r="G473" s="137">
        <v>39371</v>
      </c>
      <c r="H473" s="137">
        <v>39371</v>
      </c>
      <c r="I473" s="137">
        <v>39601</v>
      </c>
      <c r="J473" s="137">
        <v>40257</v>
      </c>
      <c r="K473" s="137">
        <v>40258</v>
      </c>
      <c r="L473" s="137">
        <v>40258</v>
      </c>
      <c r="M473" s="137">
        <v>40252</v>
      </c>
      <c r="N473" s="137">
        <v>40252</v>
      </c>
      <c r="O473" s="137">
        <v>40252</v>
      </c>
    </row>
    <row r="474" spans="1:15" x14ac:dyDescent="0.25">
      <c r="A474" s="647" t="s">
        <v>3690</v>
      </c>
      <c r="B474" s="647" t="s">
        <v>3727</v>
      </c>
      <c r="C474" s="647" t="s">
        <v>1661</v>
      </c>
      <c r="D474" s="137">
        <v>44242</v>
      </c>
      <c r="E474" s="137">
        <v>44242</v>
      </c>
      <c r="F474" s="137">
        <v>44242</v>
      </c>
      <c r="G474" s="137">
        <v>44242</v>
      </c>
      <c r="H474" s="137">
        <v>44242</v>
      </c>
      <c r="I474" s="137">
        <v>43729</v>
      </c>
      <c r="J474" s="137">
        <v>43626</v>
      </c>
      <c r="K474" s="137">
        <v>43626</v>
      </c>
      <c r="L474" s="137">
        <v>43626</v>
      </c>
      <c r="M474" s="137">
        <v>43626</v>
      </c>
      <c r="N474" s="137">
        <v>43626</v>
      </c>
      <c r="O474" s="137">
        <v>43626</v>
      </c>
    </row>
    <row r="475" spans="1:15" x14ac:dyDescent="0.25">
      <c r="A475" s="647" t="s">
        <v>3690</v>
      </c>
      <c r="B475" s="647" t="s">
        <v>3728</v>
      </c>
      <c r="C475" s="647" t="s">
        <v>1661</v>
      </c>
      <c r="D475" s="137">
        <v>0</v>
      </c>
      <c r="E475" s="137">
        <v>0</v>
      </c>
      <c r="F475" s="137">
        <v>0</v>
      </c>
      <c r="G475" s="137">
        <v>0</v>
      </c>
      <c r="H475" s="137">
        <v>0</v>
      </c>
      <c r="I475" s="137">
        <v>0</v>
      </c>
      <c r="J475" s="137">
        <v>0</v>
      </c>
      <c r="K475" s="137">
        <v>0</v>
      </c>
      <c r="L475" s="137">
        <v>0</v>
      </c>
      <c r="M475" s="137">
        <v>0</v>
      </c>
      <c r="N475" s="137">
        <v>0</v>
      </c>
      <c r="O475" s="137">
        <v>0</v>
      </c>
    </row>
    <row r="476" spans="1:15" x14ac:dyDescent="0.25">
      <c r="A476" s="647" t="s">
        <v>3690</v>
      </c>
      <c r="B476" s="647" t="s">
        <v>3729</v>
      </c>
      <c r="C476" s="647" t="s">
        <v>1661</v>
      </c>
      <c r="D476" s="137">
        <v>0</v>
      </c>
      <c r="E476" s="137">
        <v>0</v>
      </c>
      <c r="F476" s="137">
        <v>0</v>
      </c>
      <c r="G476" s="137">
        <v>0</v>
      </c>
      <c r="H476" s="137">
        <v>0</v>
      </c>
      <c r="I476" s="137">
        <v>0</v>
      </c>
      <c r="J476" s="137">
        <v>0</v>
      </c>
      <c r="K476" s="137">
        <v>0</v>
      </c>
      <c r="L476" s="137">
        <v>0</v>
      </c>
      <c r="M476" s="137">
        <v>0</v>
      </c>
      <c r="N476" s="137">
        <v>0</v>
      </c>
      <c r="O476" s="137">
        <v>0</v>
      </c>
    </row>
    <row r="477" spans="1:15" x14ac:dyDescent="0.25">
      <c r="A477" s="647" t="s">
        <v>3690</v>
      </c>
      <c r="B477" s="647" t="s">
        <v>3730</v>
      </c>
      <c r="C477" s="647" t="s">
        <v>1661</v>
      </c>
      <c r="D477" s="137">
        <v>23283</v>
      </c>
      <c r="E477" s="137">
        <v>23281</v>
      </c>
      <c r="F477" s="137">
        <v>23302</v>
      </c>
      <c r="G477" s="137">
        <v>23301</v>
      </c>
      <c r="H477" s="137">
        <v>23303</v>
      </c>
      <c r="I477" s="137">
        <v>23303</v>
      </c>
      <c r="J477" s="137">
        <v>23326</v>
      </c>
      <c r="K477" s="137">
        <v>23324</v>
      </c>
      <c r="L477" s="137">
        <v>23324</v>
      </c>
      <c r="M477" s="137">
        <v>23346</v>
      </c>
      <c r="N477" s="137">
        <v>23512</v>
      </c>
      <c r="O477" s="137">
        <v>23512</v>
      </c>
    </row>
    <row r="478" spans="1:15" x14ac:dyDescent="0.25">
      <c r="A478" s="647" t="s">
        <v>3690</v>
      </c>
      <c r="B478" s="647" t="s">
        <v>3731</v>
      </c>
      <c r="C478" s="647" t="s">
        <v>1661</v>
      </c>
      <c r="D478" s="137">
        <v>14781</v>
      </c>
      <c r="E478" s="137">
        <v>14781</v>
      </c>
      <c r="F478" s="137">
        <v>14781</v>
      </c>
      <c r="G478" s="137">
        <v>14781</v>
      </c>
      <c r="H478" s="137">
        <v>14781</v>
      </c>
      <c r="I478" s="137">
        <v>14861</v>
      </c>
      <c r="J478" s="137">
        <v>14781</v>
      </c>
      <c r="K478" s="137">
        <v>14781</v>
      </c>
      <c r="L478" s="137">
        <v>14781</v>
      </c>
      <c r="M478" s="137">
        <v>14781</v>
      </c>
      <c r="N478" s="137">
        <v>14781</v>
      </c>
      <c r="O478" s="137">
        <v>14781</v>
      </c>
    </row>
    <row r="479" spans="1:15" x14ac:dyDescent="0.25">
      <c r="A479" s="647" t="s">
        <v>3690</v>
      </c>
      <c r="B479" s="647" t="s">
        <v>3732</v>
      </c>
      <c r="C479" s="647" t="s">
        <v>1661</v>
      </c>
      <c r="D479" s="137">
        <v>0</v>
      </c>
      <c r="E479" s="137">
        <v>0</v>
      </c>
      <c r="F479" s="137">
        <v>0</v>
      </c>
      <c r="G479" s="137">
        <v>0</v>
      </c>
      <c r="H479" s="137">
        <v>0</v>
      </c>
      <c r="I479" s="137">
        <v>0</v>
      </c>
      <c r="J479" s="137">
        <v>0</v>
      </c>
      <c r="K479" s="137">
        <v>0</v>
      </c>
      <c r="L479" s="137">
        <v>0</v>
      </c>
      <c r="M479" s="137">
        <v>0</v>
      </c>
      <c r="N479" s="137">
        <v>0</v>
      </c>
      <c r="O479" s="137">
        <v>0</v>
      </c>
    </row>
    <row r="480" spans="1:15" x14ac:dyDescent="0.25">
      <c r="A480" s="647" t="s">
        <v>3690</v>
      </c>
      <c r="B480" s="647" t="s">
        <v>3733</v>
      </c>
      <c r="C480" s="647" t="s">
        <v>1661</v>
      </c>
      <c r="D480" s="137">
        <v>0</v>
      </c>
      <c r="E480" s="137">
        <v>0</v>
      </c>
      <c r="F480" s="137">
        <v>0</v>
      </c>
      <c r="G480" s="137">
        <v>0</v>
      </c>
      <c r="H480" s="137">
        <v>0</v>
      </c>
      <c r="I480" s="137">
        <v>0</v>
      </c>
      <c r="J480" s="137">
        <v>0</v>
      </c>
      <c r="K480" s="137">
        <v>0</v>
      </c>
      <c r="L480" s="137">
        <v>0</v>
      </c>
      <c r="M480" s="137">
        <v>0</v>
      </c>
      <c r="N480" s="137">
        <v>0</v>
      </c>
      <c r="O480" s="137">
        <v>0</v>
      </c>
    </row>
    <row r="481" spans="1:15" x14ac:dyDescent="0.25">
      <c r="A481" s="647" t="s">
        <v>3690</v>
      </c>
      <c r="B481" s="647" t="s">
        <v>3734</v>
      </c>
      <c r="C481" s="647" t="s">
        <v>1661</v>
      </c>
      <c r="D481" s="137">
        <v>7769</v>
      </c>
      <c r="E481" s="137">
        <v>7769</v>
      </c>
      <c r="F481" s="137">
        <v>7770</v>
      </c>
      <c r="G481" s="137">
        <v>7770</v>
      </c>
      <c r="H481" s="137">
        <v>8310</v>
      </c>
      <c r="I481" s="137">
        <v>8316</v>
      </c>
      <c r="J481" s="137">
        <v>8311</v>
      </c>
      <c r="K481" s="137">
        <v>8311</v>
      </c>
      <c r="L481" s="137">
        <v>8311</v>
      </c>
      <c r="M481" s="137">
        <v>8311</v>
      </c>
      <c r="N481" s="137">
        <v>9117</v>
      </c>
      <c r="O481" s="137">
        <v>9205</v>
      </c>
    </row>
    <row r="482" spans="1:15" x14ac:dyDescent="0.25">
      <c r="A482" s="647" t="s">
        <v>3690</v>
      </c>
      <c r="B482" s="647" t="s">
        <v>3735</v>
      </c>
      <c r="C482" s="647" t="s">
        <v>1661</v>
      </c>
      <c r="D482" s="137">
        <v>18514</v>
      </c>
      <c r="E482" s="137">
        <v>18514</v>
      </c>
      <c r="F482" s="137">
        <v>18514</v>
      </c>
      <c r="G482" s="137">
        <v>18514</v>
      </c>
      <c r="H482" s="137">
        <v>18514</v>
      </c>
      <c r="I482" s="137">
        <v>18514</v>
      </c>
      <c r="J482" s="137">
        <v>18514</v>
      </c>
      <c r="K482" s="137">
        <v>18514</v>
      </c>
      <c r="L482" s="137">
        <v>18514</v>
      </c>
      <c r="M482" s="137">
        <v>18514</v>
      </c>
      <c r="N482" s="137">
        <v>17980</v>
      </c>
      <c r="O482" s="137">
        <v>17980</v>
      </c>
    </row>
    <row r="483" spans="1:15" x14ac:dyDescent="0.25">
      <c r="A483" s="647" t="s">
        <v>3690</v>
      </c>
      <c r="B483" s="647" t="s">
        <v>3736</v>
      </c>
      <c r="C483" s="647" t="s">
        <v>1661</v>
      </c>
      <c r="D483" s="137">
        <v>0</v>
      </c>
      <c r="E483" s="137">
        <v>0</v>
      </c>
      <c r="F483" s="137">
        <v>0</v>
      </c>
      <c r="G483" s="137">
        <v>0</v>
      </c>
      <c r="H483" s="137">
        <v>0</v>
      </c>
      <c r="I483" s="137">
        <v>0</v>
      </c>
      <c r="J483" s="137">
        <v>0</v>
      </c>
      <c r="K483" s="137">
        <v>0</v>
      </c>
      <c r="L483" s="137">
        <v>0</v>
      </c>
      <c r="M483" s="137">
        <v>0</v>
      </c>
      <c r="N483" s="137">
        <v>0</v>
      </c>
      <c r="O483" s="137">
        <v>0</v>
      </c>
    </row>
    <row r="484" spans="1:15" x14ac:dyDescent="0.25">
      <c r="A484" s="647" t="s">
        <v>3690</v>
      </c>
      <c r="B484" s="647" t="s">
        <v>3737</v>
      </c>
      <c r="C484" s="647" t="s">
        <v>1661</v>
      </c>
      <c r="D484" s="137">
        <v>0</v>
      </c>
      <c r="E484" s="137">
        <v>0</v>
      </c>
      <c r="F484" s="137">
        <v>0</v>
      </c>
      <c r="G484" s="137">
        <v>0</v>
      </c>
      <c r="H484" s="137">
        <v>0</v>
      </c>
      <c r="I484" s="137">
        <v>0</v>
      </c>
      <c r="J484" s="137">
        <v>0</v>
      </c>
      <c r="K484" s="137">
        <v>0</v>
      </c>
      <c r="L484" s="137">
        <v>0</v>
      </c>
      <c r="M484" s="137">
        <v>0</v>
      </c>
      <c r="N484" s="137">
        <v>0</v>
      </c>
      <c r="O484" s="137">
        <v>0</v>
      </c>
    </row>
    <row r="485" spans="1:15" x14ac:dyDescent="0.25">
      <c r="A485" s="647" t="s">
        <v>3738</v>
      </c>
      <c r="B485" s="647" t="s">
        <v>3739</v>
      </c>
      <c r="C485" s="647" t="s">
        <v>1661</v>
      </c>
      <c r="D485" s="137">
        <v>0</v>
      </c>
      <c r="E485" s="137">
        <v>0</v>
      </c>
      <c r="F485" s="137">
        <v>0</v>
      </c>
      <c r="G485" s="137">
        <v>0</v>
      </c>
      <c r="H485" s="137">
        <v>0</v>
      </c>
      <c r="I485" s="137">
        <v>0</v>
      </c>
      <c r="J485" s="137">
        <v>0</v>
      </c>
      <c r="K485" s="137">
        <v>0</v>
      </c>
      <c r="L485" s="137">
        <v>0</v>
      </c>
      <c r="M485" s="137">
        <v>0</v>
      </c>
      <c r="N485" s="137">
        <v>0</v>
      </c>
      <c r="O485" s="137">
        <v>0</v>
      </c>
    </row>
    <row r="486" spans="1:15" x14ac:dyDescent="0.25">
      <c r="A486" s="647" t="s">
        <v>3738</v>
      </c>
      <c r="B486" s="647" t="s">
        <v>3740</v>
      </c>
      <c r="C486" s="647" t="s">
        <v>1661</v>
      </c>
      <c r="D486" s="137">
        <v>407</v>
      </c>
      <c r="E486" s="137">
        <v>407</v>
      </c>
      <c r="F486" s="137">
        <v>427</v>
      </c>
      <c r="G486" s="137">
        <v>427</v>
      </c>
      <c r="H486" s="137">
        <v>427</v>
      </c>
      <c r="I486" s="137">
        <v>427</v>
      </c>
      <c r="J486" s="137">
        <v>427</v>
      </c>
      <c r="K486" s="137">
        <v>427</v>
      </c>
      <c r="L486" s="137">
        <v>427</v>
      </c>
      <c r="M486" s="137">
        <v>427</v>
      </c>
      <c r="N486" s="137">
        <v>427</v>
      </c>
      <c r="O486" s="137">
        <v>427</v>
      </c>
    </row>
    <row r="487" spans="1:15" x14ac:dyDescent="0.25">
      <c r="A487" s="647" t="s">
        <v>3738</v>
      </c>
      <c r="B487" s="647" t="s">
        <v>3741</v>
      </c>
      <c r="C487" s="647" t="s">
        <v>1661</v>
      </c>
      <c r="D487" s="137">
        <v>0</v>
      </c>
      <c r="E487" s="137">
        <v>0</v>
      </c>
      <c r="F487" s="137">
        <v>0</v>
      </c>
      <c r="G487" s="137">
        <v>0</v>
      </c>
      <c r="H487" s="137">
        <v>0</v>
      </c>
      <c r="I487" s="137">
        <v>0</v>
      </c>
      <c r="J487" s="137">
        <v>0</v>
      </c>
      <c r="K487" s="137">
        <v>0</v>
      </c>
      <c r="L487" s="137">
        <v>0</v>
      </c>
      <c r="M487" s="137">
        <v>0</v>
      </c>
      <c r="N487" s="137">
        <v>0</v>
      </c>
      <c r="O487" s="137">
        <v>0</v>
      </c>
    </row>
    <row r="488" spans="1:15" x14ac:dyDescent="0.25">
      <c r="A488" s="647" t="s">
        <v>3738</v>
      </c>
      <c r="B488" s="647" t="s">
        <v>3742</v>
      </c>
      <c r="C488" s="647" t="s">
        <v>1661</v>
      </c>
      <c r="D488" s="137">
        <v>2109</v>
      </c>
      <c r="E488" s="137">
        <v>2109</v>
      </c>
      <c r="F488" s="137">
        <v>2109</v>
      </c>
      <c r="G488" s="137">
        <v>2109</v>
      </c>
      <c r="H488" s="137">
        <v>2109</v>
      </c>
      <c r="I488" s="137">
        <v>2109</v>
      </c>
      <c r="J488" s="137">
        <v>2109</v>
      </c>
      <c r="K488" s="137">
        <v>2109</v>
      </c>
      <c r="L488" s="137">
        <v>2109</v>
      </c>
      <c r="M488" s="137">
        <v>2109</v>
      </c>
      <c r="N488" s="137">
        <v>2109</v>
      </c>
      <c r="O488" s="137">
        <v>2109</v>
      </c>
    </row>
    <row r="489" spans="1:15" x14ac:dyDescent="0.25">
      <c r="A489" s="647" t="s">
        <v>3738</v>
      </c>
      <c r="B489" s="647" t="s">
        <v>3743</v>
      </c>
      <c r="C489" s="647" t="s">
        <v>1661</v>
      </c>
      <c r="D489" s="137">
        <v>0</v>
      </c>
      <c r="E489" s="137">
        <v>0</v>
      </c>
      <c r="F489" s="137">
        <v>0</v>
      </c>
      <c r="G489" s="137">
        <v>0</v>
      </c>
      <c r="H489" s="137">
        <v>0</v>
      </c>
      <c r="I489" s="137">
        <v>0</v>
      </c>
      <c r="J489" s="137">
        <v>0</v>
      </c>
      <c r="K489" s="137">
        <v>0</v>
      </c>
      <c r="L489" s="137">
        <v>0</v>
      </c>
      <c r="M489" s="137">
        <v>0</v>
      </c>
      <c r="N489" s="137">
        <v>0</v>
      </c>
      <c r="O489" s="137">
        <v>0</v>
      </c>
    </row>
    <row r="490" spans="1:15" x14ac:dyDescent="0.25">
      <c r="A490" s="647" t="s">
        <v>3738</v>
      </c>
      <c r="B490" s="647" t="s">
        <v>3744</v>
      </c>
      <c r="C490" s="647" t="s">
        <v>1661</v>
      </c>
      <c r="D490" s="137">
        <v>3521</v>
      </c>
      <c r="E490" s="137">
        <v>3521</v>
      </c>
      <c r="F490" s="137">
        <v>3521</v>
      </c>
      <c r="G490" s="137">
        <v>3521</v>
      </c>
      <c r="H490" s="137">
        <v>3521</v>
      </c>
      <c r="I490" s="137">
        <v>3521</v>
      </c>
      <c r="J490" s="137">
        <v>3521</v>
      </c>
      <c r="K490" s="137">
        <v>3521</v>
      </c>
      <c r="L490" s="137">
        <v>3521</v>
      </c>
      <c r="M490" s="137">
        <v>3521</v>
      </c>
      <c r="N490" s="137">
        <v>3521</v>
      </c>
      <c r="O490" s="137">
        <v>3521</v>
      </c>
    </row>
    <row r="491" spans="1:15" x14ac:dyDescent="0.25">
      <c r="A491" s="647" t="s">
        <v>3738</v>
      </c>
      <c r="B491" s="647" t="s">
        <v>3745</v>
      </c>
      <c r="C491" s="647" t="s">
        <v>1661</v>
      </c>
      <c r="D491" s="137">
        <v>0</v>
      </c>
      <c r="E491" s="137">
        <v>0</v>
      </c>
      <c r="F491" s="137">
        <v>0</v>
      </c>
      <c r="G491" s="137">
        <v>0</v>
      </c>
      <c r="H491" s="137">
        <v>0</v>
      </c>
      <c r="I491" s="137">
        <v>0</v>
      </c>
      <c r="J491" s="137">
        <v>0</v>
      </c>
      <c r="K491" s="137">
        <v>0</v>
      </c>
      <c r="L491" s="137">
        <v>0</v>
      </c>
      <c r="M491" s="137">
        <v>0</v>
      </c>
      <c r="N491" s="137">
        <v>0</v>
      </c>
      <c r="O491" s="137">
        <v>0</v>
      </c>
    </row>
    <row r="492" spans="1:15" x14ac:dyDescent="0.25">
      <c r="A492" s="647" t="s">
        <v>3738</v>
      </c>
      <c r="B492" s="647" t="s">
        <v>3746</v>
      </c>
      <c r="C492" s="647" t="s">
        <v>1661</v>
      </c>
      <c r="D492" s="137">
        <v>297</v>
      </c>
      <c r="E492" s="137">
        <v>297</v>
      </c>
      <c r="F492" s="137">
        <v>297</v>
      </c>
      <c r="G492" s="137">
        <v>297</v>
      </c>
      <c r="H492" s="137">
        <v>297</v>
      </c>
      <c r="I492" s="137">
        <v>297</v>
      </c>
      <c r="J492" s="137">
        <v>297</v>
      </c>
      <c r="K492" s="137">
        <v>297</v>
      </c>
      <c r="L492" s="137">
        <v>297</v>
      </c>
      <c r="M492" s="137">
        <v>297</v>
      </c>
      <c r="N492" s="137">
        <v>297</v>
      </c>
      <c r="O492" s="137">
        <v>297</v>
      </c>
    </row>
    <row r="493" spans="1:15" x14ac:dyDescent="0.25">
      <c r="A493" s="647" t="s">
        <v>3738</v>
      </c>
      <c r="B493" s="647" t="s">
        <v>3747</v>
      </c>
      <c r="C493" s="647" t="s">
        <v>1661</v>
      </c>
      <c r="D493" s="137">
        <v>0</v>
      </c>
      <c r="E493" s="137">
        <v>0</v>
      </c>
      <c r="F493" s="137">
        <v>0</v>
      </c>
      <c r="G493" s="137">
        <v>0</v>
      </c>
      <c r="H493" s="137">
        <v>0</v>
      </c>
      <c r="I493" s="137">
        <v>0</v>
      </c>
      <c r="J493" s="137">
        <v>0</v>
      </c>
      <c r="K493" s="137">
        <v>0</v>
      </c>
      <c r="L493" s="137">
        <v>0</v>
      </c>
      <c r="M493" s="137">
        <v>0</v>
      </c>
      <c r="N493" s="137">
        <v>0</v>
      </c>
      <c r="O493" s="137">
        <v>0</v>
      </c>
    </row>
    <row r="494" spans="1:15" x14ac:dyDescent="0.25">
      <c r="A494" s="647" t="s">
        <v>3738</v>
      </c>
      <c r="B494" s="647" t="s">
        <v>3748</v>
      </c>
      <c r="C494" s="647" t="s">
        <v>1661</v>
      </c>
      <c r="D494" s="137">
        <v>2852</v>
      </c>
      <c r="E494" s="137">
        <v>2852</v>
      </c>
      <c r="F494" s="137">
        <v>2852</v>
      </c>
      <c r="G494" s="137">
        <v>2852</v>
      </c>
      <c r="H494" s="137">
        <v>2852</v>
      </c>
      <c r="I494" s="137">
        <v>2852</v>
      </c>
      <c r="J494" s="137">
        <v>2852</v>
      </c>
      <c r="K494" s="137">
        <v>2852</v>
      </c>
      <c r="L494" s="137">
        <v>2852</v>
      </c>
      <c r="M494" s="137">
        <v>2852</v>
      </c>
      <c r="N494" s="137">
        <v>2852</v>
      </c>
      <c r="O494" s="137">
        <v>2852</v>
      </c>
    </row>
    <row r="495" spans="1:15" x14ac:dyDescent="0.25">
      <c r="A495" s="647" t="s">
        <v>3738</v>
      </c>
      <c r="B495" s="647" t="s">
        <v>3749</v>
      </c>
      <c r="C495" s="647" t="s">
        <v>1661</v>
      </c>
      <c r="D495" s="137">
        <v>0</v>
      </c>
      <c r="E495" s="137">
        <v>0</v>
      </c>
      <c r="F495" s="137">
        <v>0</v>
      </c>
      <c r="G495" s="137">
        <v>0</v>
      </c>
      <c r="H495" s="137">
        <v>0</v>
      </c>
      <c r="I495" s="137">
        <v>0</v>
      </c>
      <c r="J495" s="137">
        <v>0</v>
      </c>
      <c r="K495" s="137">
        <v>0</v>
      </c>
      <c r="L495" s="137">
        <v>0</v>
      </c>
      <c r="M495" s="137">
        <v>0</v>
      </c>
      <c r="N495" s="137">
        <v>0</v>
      </c>
      <c r="O495" s="137">
        <v>0</v>
      </c>
    </row>
    <row r="496" spans="1:15" x14ac:dyDescent="0.25">
      <c r="A496" s="647" t="s">
        <v>3738</v>
      </c>
      <c r="B496" s="647" t="s">
        <v>3750</v>
      </c>
      <c r="C496" s="647" t="s">
        <v>1661</v>
      </c>
      <c r="D496" s="137">
        <v>2060</v>
      </c>
      <c r="E496" s="137">
        <v>2060</v>
      </c>
      <c r="F496" s="137">
        <v>2060</v>
      </c>
      <c r="G496" s="137">
        <v>2060</v>
      </c>
      <c r="H496" s="137">
        <v>2060</v>
      </c>
      <c r="I496" s="137">
        <v>2060</v>
      </c>
      <c r="J496" s="137">
        <v>2060</v>
      </c>
      <c r="K496" s="137">
        <v>2060</v>
      </c>
      <c r="L496" s="137">
        <v>2060</v>
      </c>
      <c r="M496" s="137">
        <v>2060</v>
      </c>
      <c r="N496" s="137">
        <v>2060</v>
      </c>
      <c r="O496" s="137">
        <v>2060</v>
      </c>
    </row>
    <row r="497" spans="1:15" x14ac:dyDescent="0.25">
      <c r="A497" s="647" t="s">
        <v>3738</v>
      </c>
      <c r="B497" s="647" t="s">
        <v>3751</v>
      </c>
      <c r="C497" s="647" t="s">
        <v>1661</v>
      </c>
      <c r="D497" s="137">
        <v>5128</v>
      </c>
      <c r="E497" s="137">
        <v>5128</v>
      </c>
      <c r="F497" s="137">
        <v>5128</v>
      </c>
      <c r="G497" s="137">
        <v>5128</v>
      </c>
      <c r="H497" s="137">
        <v>5128</v>
      </c>
      <c r="I497" s="137">
        <v>5128</v>
      </c>
      <c r="J497" s="137">
        <v>5128</v>
      </c>
      <c r="K497" s="137">
        <v>5128</v>
      </c>
      <c r="L497" s="137">
        <v>5128</v>
      </c>
      <c r="M497" s="137">
        <v>5128</v>
      </c>
      <c r="N497" s="137">
        <v>5128</v>
      </c>
      <c r="O497" s="137">
        <v>5304</v>
      </c>
    </row>
    <row r="498" spans="1:15" x14ac:dyDescent="0.25">
      <c r="A498" s="647" t="s">
        <v>3738</v>
      </c>
      <c r="B498" s="647" t="s">
        <v>3752</v>
      </c>
      <c r="C498" s="647" t="s">
        <v>1661</v>
      </c>
      <c r="D498" s="137">
        <v>0</v>
      </c>
      <c r="E498" s="137">
        <v>0</v>
      </c>
      <c r="F498" s="137">
        <v>0</v>
      </c>
      <c r="G498" s="137">
        <v>0</v>
      </c>
      <c r="H498" s="137">
        <v>0</v>
      </c>
      <c r="I498" s="137">
        <v>0</v>
      </c>
      <c r="J498" s="137">
        <v>0</v>
      </c>
      <c r="K498" s="137">
        <v>0</v>
      </c>
      <c r="L498" s="137">
        <v>0</v>
      </c>
      <c r="M498" s="137">
        <v>0</v>
      </c>
      <c r="N498" s="137">
        <v>0</v>
      </c>
      <c r="O498" s="137">
        <v>0</v>
      </c>
    </row>
    <row r="499" spans="1:15" x14ac:dyDescent="0.25">
      <c r="A499" s="647" t="s">
        <v>3738</v>
      </c>
      <c r="B499" s="647" t="s">
        <v>3753</v>
      </c>
      <c r="C499" s="647" t="s">
        <v>1661</v>
      </c>
      <c r="D499" s="137">
        <v>0</v>
      </c>
      <c r="E499" s="137">
        <v>0</v>
      </c>
      <c r="F499" s="137">
        <v>0</v>
      </c>
      <c r="G499" s="137">
        <v>0</v>
      </c>
      <c r="H499" s="137">
        <v>0</v>
      </c>
      <c r="I499" s="137">
        <v>0</v>
      </c>
      <c r="J499" s="137">
        <v>0</v>
      </c>
      <c r="K499" s="137">
        <v>0</v>
      </c>
      <c r="L499" s="137">
        <v>0</v>
      </c>
      <c r="M499" s="137">
        <v>0</v>
      </c>
      <c r="N499" s="137">
        <v>0</v>
      </c>
      <c r="O499" s="137">
        <v>0</v>
      </c>
    </row>
    <row r="500" spans="1:15" x14ac:dyDescent="0.25">
      <c r="A500" s="647" t="s">
        <v>3738</v>
      </c>
      <c r="B500" s="647" t="s">
        <v>3754</v>
      </c>
      <c r="C500" s="647" t="s">
        <v>1661</v>
      </c>
      <c r="D500" s="137">
        <v>0</v>
      </c>
      <c r="E500" s="137">
        <v>0</v>
      </c>
      <c r="F500" s="137">
        <v>0</v>
      </c>
      <c r="G500" s="137">
        <v>0</v>
      </c>
      <c r="H500" s="137">
        <v>0</v>
      </c>
      <c r="I500" s="137">
        <v>0</v>
      </c>
      <c r="J500" s="137">
        <v>0</v>
      </c>
      <c r="K500" s="137">
        <v>0</v>
      </c>
      <c r="L500" s="137">
        <v>0</v>
      </c>
      <c r="M500" s="137">
        <v>0</v>
      </c>
      <c r="N500" s="137">
        <v>0</v>
      </c>
      <c r="O500" s="137">
        <v>0</v>
      </c>
    </row>
    <row r="501" spans="1:15" x14ac:dyDescent="0.25">
      <c r="A501" s="647" t="s">
        <v>3738</v>
      </c>
      <c r="B501" s="647" t="s">
        <v>3755</v>
      </c>
      <c r="C501" s="647" t="s">
        <v>1661</v>
      </c>
      <c r="D501" s="137">
        <v>0</v>
      </c>
      <c r="E501" s="137">
        <v>0</v>
      </c>
      <c r="F501" s="137">
        <v>0</v>
      </c>
      <c r="G501" s="137">
        <v>0</v>
      </c>
      <c r="H501" s="137">
        <v>0</v>
      </c>
      <c r="I501" s="137">
        <v>0</v>
      </c>
      <c r="J501" s="137">
        <v>0</v>
      </c>
      <c r="K501" s="137">
        <v>0</v>
      </c>
      <c r="L501" s="137">
        <v>0</v>
      </c>
      <c r="M501" s="137">
        <v>0</v>
      </c>
      <c r="N501" s="137">
        <v>0</v>
      </c>
      <c r="O501" s="137">
        <v>0</v>
      </c>
    </row>
    <row r="502" spans="1:15" x14ac:dyDescent="0.25">
      <c r="A502" s="647" t="s">
        <v>3738</v>
      </c>
      <c r="B502" s="647" t="s">
        <v>3756</v>
      </c>
      <c r="C502" s="647" t="s">
        <v>1661</v>
      </c>
      <c r="D502" s="137">
        <v>9468</v>
      </c>
      <c r="E502" s="137">
        <v>9468</v>
      </c>
      <c r="F502" s="137">
        <v>9468</v>
      </c>
      <c r="G502" s="137">
        <v>9468</v>
      </c>
      <c r="H502" s="137">
        <v>9468</v>
      </c>
      <c r="I502" s="137">
        <v>9468</v>
      </c>
      <c r="J502" s="137">
        <v>9468</v>
      </c>
      <c r="K502" s="137">
        <v>9468</v>
      </c>
      <c r="L502" s="137">
        <v>9468</v>
      </c>
      <c r="M502" s="137">
        <v>9468</v>
      </c>
      <c r="N502" s="137">
        <v>9468</v>
      </c>
      <c r="O502" s="137">
        <v>9468</v>
      </c>
    </row>
    <row r="503" spans="1:15" x14ac:dyDescent="0.25">
      <c r="A503" s="647" t="s">
        <v>3738</v>
      </c>
      <c r="B503" s="647" t="s">
        <v>3757</v>
      </c>
      <c r="C503" s="647" t="s">
        <v>1661</v>
      </c>
      <c r="D503" s="137">
        <v>0</v>
      </c>
      <c r="E503" s="137">
        <v>0</v>
      </c>
      <c r="F503" s="137">
        <v>0</v>
      </c>
      <c r="G503" s="137">
        <v>0</v>
      </c>
      <c r="H503" s="137">
        <v>0</v>
      </c>
      <c r="I503" s="137">
        <v>0</v>
      </c>
      <c r="J503" s="137">
        <v>0</v>
      </c>
      <c r="K503" s="137">
        <v>0</v>
      </c>
      <c r="L503" s="137">
        <v>0</v>
      </c>
      <c r="M503" s="137">
        <v>0</v>
      </c>
      <c r="N503" s="137">
        <v>0</v>
      </c>
      <c r="O503" s="137">
        <v>0</v>
      </c>
    </row>
    <row r="504" spans="1:15" x14ac:dyDescent="0.25">
      <c r="A504" s="647" t="s">
        <v>3738</v>
      </c>
      <c r="B504" s="647" t="s">
        <v>3758</v>
      </c>
      <c r="C504" s="647" t="s">
        <v>1661</v>
      </c>
      <c r="D504" s="137">
        <v>0</v>
      </c>
      <c r="E504" s="137">
        <v>0</v>
      </c>
      <c r="F504" s="137">
        <v>0</v>
      </c>
      <c r="G504" s="137">
        <v>0</v>
      </c>
      <c r="H504" s="137">
        <v>198</v>
      </c>
      <c r="I504" s="137">
        <v>198</v>
      </c>
      <c r="J504" s="137">
        <v>293</v>
      </c>
      <c r="K504" s="137">
        <v>293</v>
      </c>
      <c r="L504" s="137">
        <v>293</v>
      </c>
      <c r="M504" s="137">
        <v>293</v>
      </c>
      <c r="N504" s="137">
        <v>293</v>
      </c>
      <c r="O504" s="137">
        <v>293</v>
      </c>
    </row>
    <row r="505" spans="1:15" x14ac:dyDescent="0.25">
      <c r="A505" s="647" t="s">
        <v>3738</v>
      </c>
      <c r="B505" s="647" t="s">
        <v>3759</v>
      </c>
      <c r="C505" s="647" t="s">
        <v>1661</v>
      </c>
      <c r="D505" s="137">
        <v>2824</v>
      </c>
      <c r="E505" s="137">
        <v>2824</v>
      </c>
      <c r="F505" s="137">
        <v>2824</v>
      </c>
      <c r="G505" s="137">
        <v>2824</v>
      </c>
      <c r="H505" s="137">
        <v>2824</v>
      </c>
      <c r="I505" s="137">
        <v>2824</v>
      </c>
      <c r="J505" s="137">
        <v>2824</v>
      </c>
      <c r="K505" s="137">
        <v>2824</v>
      </c>
      <c r="L505" s="137">
        <v>2824</v>
      </c>
      <c r="M505" s="137">
        <v>2824</v>
      </c>
      <c r="N505" s="137">
        <v>2824</v>
      </c>
      <c r="O505" s="137">
        <v>2824</v>
      </c>
    </row>
    <row r="506" spans="1:15" x14ac:dyDescent="0.25">
      <c r="A506" s="647" t="s">
        <v>3738</v>
      </c>
      <c r="B506" s="647" t="s">
        <v>3760</v>
      </c>
      <c r="C506" s="647" t="s">
        <v>1661</v>
      </c>
      <c r="D506" s="137">
        <v>0</v>
      </c>
      <c r="E506" s="137">
        <v>0</v>
      </c>
      <c r="F506" s="137">
        <v>0</v>
      </c>
      <c r="G506" s="137">
        <v>0</v>
      </c>
      <c r="H506" s="137">
        <v>0</v>
      </c>
      <c r="I506" s="137">
        <v>0</v>
      </c>
      <c r="J506" s="137">
        <v>0</v>
      </c>
      <c r="K506" s="137">
        <v>0</v>
      </c>
      <c r="L506" s="137">
        <v>0</v>
      </c>
      <c r="M506" s="137">
        <v>0</v>
      </c>
      <c r="N506" s="137">
        <v>0</v>
      </c>
      <c r="O506" s="137">
        <v>0</v>
      </c>
    </row>
    <row r="507" spans="1:15" x14ac:dyDescent="0.25">
      <c r="A507" s="647" t="s">
        <v>3738</v>
      </c>
      <c r="B507" s="647" t="s">
        <v>3761</v>
      </c>
      <c r="C507" s="647" t="s">
        <v>1661</v>
      </c>
      <c r="D507" s="137">
        <v>0</v>
      </c>
      <c r="E507" s="137">
        <v>0</v>
      </c>
      <c r="F507" s="137">
        <v>0</v>
      </c>
      <c r="G507" s="137">
        <v>0</v>
      </c>
      <c r="H507" s="137">
        <v>0</v>
      </c>
      <c r="I507" s="137">
        <v>0</v>
      </c>
      <c r="J507" s="137">
        <v>0</v>
      </c>
      <c r="K507" s="137">
        <v>0</v>
      </c>
      <c r="L507" s="137">
        <v>0</v>
      </c>
      <c r="M507" s="137">
        <v>0</v>
      </c>
      <c r="N507" s="137">
        <v>0</v>
      </c>
      <c r="O507" s="137">
        <v>0</v>
      </c>
    </row>
    <row r="508" spans="1:15" x14ac:dyDescent="0.25">
      <c r="A508" s="647" t="s">
        <v>3738</v>
      </c>
      <c r="B508" s="647" t="s">
        <v>3762</v>
      </c>
      <c r="C508" s="647" t="s">
        <v>1661</v>
      </c>
      <c r="D508" s="137">
        <v>293</v>
      </c>
      <c r="E508" s="137">
        <v>293</v>
      </c>
      <c r="F508" s="137">
        <v>293</v>
      </c>
      <c r="G508" s="137">
        <v>293</v>
      </c>
      <c r="H508" s="137">
        <v>293</v>
      </c>
      <c r="I508" s="137">
        <v>293</v>
      </c>
      <c r="J508" s="137">
        <v>293</v>
      </c>
      <c r="K508" s="137">
        <v>293</v>
      </c>
      <c r="L508" s="137">
        <v>293</v>
      </c>
      <c r="M508" s="137">
        <v>362</v>
      </c>
      <c r="N508" s="137">
        <v>362</v>
      </c>
      <c r="O508" s="137">
        <v>362</v>
      </c>
    </row>
    <row r="509" spans="1:15" x14ac:dyDescent="0.25">
      <c r="A509" s="647" t="s">
        <v>3738</v>
      </c>
      <c r="B509" s="647" t="s">
        <v>3763</v>
      </c>
      <c r="C509" s="647" t="s">
        <v>1661</v>
      </c>
      <c r="D509" s="137">
        <v>4082</v>
      </c>
      <c r="E509" s="137">
        <v>4082</v>
      </c>
      <c r="F509" s="137">
        <v>4082</v>
      </c>
      <c r="G509" s="137">
        <v>4082</v>
      </c>
      <c r="H509" s="137">
        <v>4082</v>
      </c>
      <c r="I509" s="137">
        <v>4082</v>
      </c>
      <c r="J509" s="137">
        <v>4082</v>
      </c>
      <c r="K509" s="137">
        <v>4082</v>
      </c>
      <c r="L509" s="137">
        <v>4082</v>
      </c>
      <c r="M509" s="137">
        <v>4082</v>
      </c>
      <c r="N509" s="137">
        <v>4082</v>
      </c>
      <c r="O509" s="137">
        <v>4082</v>
      </c>
    </row>
    <row r="510" spans="1:15" x14ac:dyDescent="0.25">
      <c r="A510" s="647" t="s">
        <v>3738</v>
      </c>
      <c r="B510" s="647" t="s">
        <v>3764</v>
      </c>
      <c r="C510" s="647" t="s">
        <v>1661</v>
      </c>
      <c r="D510" s="137">
        <v>0</v>
      </c>
      <c r="E510" s="137">
        <v>0</v>
      </c>
      <c r="F510" s="137">
        <v>0</v>
      </c>
      <c r="G510" s="137">
        <v>0</v>
      </c>
      <c r="H510" s="137">
        <v>0</v>
      </c>
      <c r="I510" s="137">
        <v>0</v>
      </c>
      <c r="J510" s="137">
        <v>0</v>
      </c>
      <c r="K510" s="137">
        <v>0</v>
      </c>
      <c r="L510" s="137">
        <v>0</v>
      </c>
      <c r="M510" s="137">
        <v>0</v>
      </c>
      <c r="N510" s="137">
        <v>0</v>
      </c>
      <c r="O510" s="137">
        <v>0</v>
      </c>
    </row>
    <row r="511" spans="1:15" x14ac:dyDescent="0.25">
      <c r="A511" s="647" t="s">
        <v>3738</v>
      </c>
      <c r="B511" s="647" t="s">
        <v>3765</v>
      </c>
      <c r="C511" s="647" t="s">
        <v>1661</v>
      </c>
      <c r="D511" s="137">
        <v>0</v>
      </c>
      <c r="E511" s="137">
        <v>0</v>
      </c>
      <c r="F511" s="137">
        <v>0</v>
      </c>
      <c r="G511" s="137">
        <v>0</v>
      </c>
      <c r="H511" s="137">
        <v>0</v>
      </c>
      <c r="I511" s="137">
        <v>0</v>
      </c>
      <c r="J511" s="137">
        <v>0</v>
      </c>
      <c r="K511" s="137">
        <v>0</v>
      </c>
      <c r="L511" s="137">
        <v>0</v>
      </c>
      <c r="M511" s="137">
        <v>0</v>
      </c>
      <c r="N511" s="137">
        <v>0</v>
      </c>
      <c r="O511" s="137">
        <v>0</v>
      </c>
    </row>
    <row r="512" spans="1:15" x14ac:dyDescent="0.25">
      <c r="A512" s="647" t="s">
        <v>3738</v>
      </c>
      <c r="B512" s="647" t="s">
        <v>3766</v>
      </c>
      <c r="C512" s="647" t="s">
        <v>1661</v>
      </c>
      <c r="D512" s="137">
        <v>0</v>
      </c>
      <c r="E512" s="137">
        <v>0</v>
      </c>
      <c r="F512" s="137">
        <v>0</v>
      </c>
      <c r="G512" s="137">
        <v>0</v>
      </c>
      <c r="H512" s="137">
        <v>0</v>
      </c>
      <c r="I512" s="137">
        <v>0</v>
      </c>
      <c r="J512" s="137">
        <v>0</v>
      </c>
      <c r="K512" s="137">
        <v>0</v>
      </c>
      <c r="L512" s="137">
        <v>0</v>
      </c>
      <c r="M512" s="137">
        <v>0</v>
      </c>
      <c r="N512" s="137">
        <v>0</v>
      </c>
      <c r="O512" s="137">
        <v>0</v>
      </c>
    </row>
    <row r="513" spans="1:15" x14ac:dyDescent="0.25">
      <c r="A513" s="647" t="s">
        <v>3738</v>
      </c>
      <c r="B513" s="647" t="s">
        <v>3767</v>
      </c>
      <c r="C513" s="647" t="s">
        <v>1661</v>
      </c>
      <c r="D513" s="137">
        <v>202</v>
      </c>
      <c r="E513" s="137">
        <v>202</v>
      </c>
      <c r="F513" s="137">
        <v>202</v>
      </c>
      <c r="G513" s="137">
        <v>202</v>
      </c>
      <c r="H513" s="137">
        <v>202</v>
      </c>
      <c r="I513" s="137">
        <v>202</v>
      </c>
      <c r="J513" s="137">
        <v>202</v>
      </c>
      <c r="K513" s="137">
        <v>202</v>
      </c>
      <c r="L513" s="137">
        <v>202</v>
      </c>
      <c r="M513" s="137">
        <v>202</v>
      </c>
      <c r="N513" s="137">
        <v>202</v>
      </c>
      <c r="O513" s="137">
        <v>202</v>
      </c>
    </row>
    <row r="514" spans="1:15" x14ac:dyDescent="0.25">
      <c r="A514" s="647" t="s">
        <v>3738</v>
      </c>
      <c r="B514" s="647" t="s">
        <v>3768</v>
      </c>
      <c r="C514" s="647" t="s">
        <v>1661</v>
      </c>
      <c r="D514" s="137">
        <v>0</v>
      </c>
      <c r="E514" s="137">
        <v>0</v>
      </c>
      <c r="F514" s="137">
        <v>0</v>
      </c>
      <c r="G514" s="137">
        <v>0</v>
      </c>
      <c r="H514" s="137">
        <v>0</v>
      </c>
      <c r="I514" s="137">
        <v>0</v>
      </c>
      <c r="J514" s="137">
        <v>0</v>
      </c>
      <c r="K514" s="137">
        <v>0</v>
      </c>
      <c r="L514" s="137">
        <v>0</v>
      </c>
      <c r="M514" s="137">
        <v>0</v>
      </c>
      <c r="N514" s="137">
        <v>0</v>
      </c>
      <c r="O514" s="137">
        <v>0</v>
      </c>
    </row>
    <row r="515" spans="1:15" x14ac:dyDescent="0.25">
      <c r="A515" s="647" t="s">
        <v>3738</v>
      </c>
      <c r="B515" s="647" t="s">
        <v>3769</v>
      </c>
      <c r="C515" s="647" t="s">
        <v>1661</v>
      </c>
      <c r="D515" s="137">
        <v>0</v>
      </c>
      <c r="E515" s="137">
        <v>0</v>
      </c>
      <c r="F515" s="137">
        <v>0</v>
      </c>
      <c r="G515" s="137">
        <v>0</v>
      </c>
      <c r="H515" s="137">
        <v>0</v>
      </c>
      <c r="I515" s="137">
        <v>0</v>
      </c>
      <c r="J515" s="137">
        <v>0</v>
      </c>
      <c r="K515" s="137">
        <v>0</v>
      </c>
      <c r="L515" s="137">
        <v>0</v>
      </c>
      <c r="M515" s="137">
        <v>0</v>
      </c>
      <c r="N515" s="137">
        <v>0</v>
      </c>
      <c r="O515" s="137">
        <v>0</v>
      </c>
    </row>
    <row r="516" spans="1:15" x14ac:dyDescent="0.25">
      <c r="A516" s="647" t="s">
        <v>3738</v>
      </c>
      <c r="B516" s="647" t="s">
        <v>3770</v>
      </c>
      <c r="C516" s="647" t="s">
        <v>1661</v>
      </c>
      <c r="D516" s="137">
        <v>13851</v>
      </c>
      <c r="E516" s="137">
        <v>13851</v>
      </c>
      <c r="F516" s="137">
        <v>13788</v>
      </c>
      <c r="G516" s="137">
        <v>13794</v>
      </c>
      <c r="H516" s="137">
        <v>13724</v>
      </c>
      <c r="I516" s="137">
        <v>13722</v>
      </c>
      <c r="J516" s="137">
        <v>13724</v>
      </c>
      <c r="K516" s="137">
        <v>13720</v>
      </c>
      <c r="L516" s="137">
        <v>13723</v>
      </c>
      <c r="M516" s="137">
        <v>13723</v>
      </c>
      <c r="N516" s="137">
        <v>13721</v>
      </c>
      <c r="O516" s="137">
        <v>13716</v>
      </c>
    </row>
    <row r="517" spans="1:15" x14ac:dyDescent="0.25">
      <c r="A517" s="647" t="s">
        <v>3738</v>
      </c>
      <c r="B517" s="647" t="s">
        <v>3771</v>
      </c>
      <c r="C517" s="647" t="s">
        <v>1661</v>
      </c>
      <c r="D517" s="137">
        <v>68475</v>
      </c>
      <c r="E517" s="137">
        <v>68475</v>
      </c>
      <c r="F517" s="137">
        <v>68475</v>
      </c>
      <c r="G517" s="137">
        <v>68475</v>
      </c>
      <c r="H517" s="137">
        <v>68473</v>
      </c>
      <c r="I517" s="137">
        <v>68472</v>
      </c>
      <c r="J517" s="137">
        <v>68472</v>
      </c>
      <c r="K517" s="137">
        <v>68485</v>
      </c>
      <c r="L517" s="137">
        <v>68469</v>
      </c>
      <c r="M517" s="137">
        <v>68469</v>
      </c>
      <c r="N517" s="137">
        <v>68772</v>
      </c>
      <c r="O517" s="137">
        <v>68774</v>
      </c>
    </row>
    <row r="518" spans="1:15" x14ac:dyDescent="0.25">
      <c r="A518" s="647" t="s">
        <v>3738</v>
      </c>
      <c r="B518" s="647" t="s">
        <v>3772</v>
      </c>
      <c r="C518" s="647" t="s">
        <v>1661</v>
      </c>
      <c r="D518" s="137">
        <v>0</v>
      </c>
      <c r="E518" s="137">
        <v>0</v>
      </c>
      <c r="F518" s="137">
        <v>0</v>
      </c>
      <c r="G518" s="137">
        <v>0</v>
      </c>
      <c r="H518" s="137">
        <v>0</v>
      </c>
      <c r="I518" s="137">
        <v>0</v>
      </c>
      <c r="J518" s="137">
        <v>0</v>
      </c>
      <c r="K518" s="137">
        <v>0</v>
      </c>
      <c r="L518" s="137">
        <v>0</v>
      </c>
      <c r="M518" s="137">
        <v>0</v>
      </c>
      <c r="N518" s="137">
        <v>0</v>
      </c>
      <c r="O518" s="137">
        <v>0</v>
      </c>
    </row>
    <row r="519" spans="1:15" x14ac:dyDescent="0.25">
      <c r="A519" s="647" t="s">
        <v>3738</v>
      </c>
      <c r="B519" s="647" t="s">
        <v>3773</v>
      </c>
      <c r="C519" s="647" t="s">
        <v>1661</v>
      </c>
      <c r="D519" s="137">
        <v>9214</v>
      </c>
      <c r="E519" s="137">
        <v>9214</v>
      </c>
      <c r="F519" s="137">
        <v>9214</v>
      </c>
      <c r="G519" s="137">
        <v>9214</v>
      </c>
      <c r="H519" s="137">
        <v>9214</v>
      </c>
      <c r="I519" s="137">
        <v>9214</v>
      </c>
      <c r="J519" s="137">
        <v>9214</v>
      </c>
      <c r="K519" s="137">
        <v>9214</v>
      </c>
      <c r="L519" s="137">
        <v>9214</v>
      </c>
      <c r="M519" s="137">
        <v>9214</v>
      </c>
      <c r="N519" s="137">
        <v>9214</v>
      </c>
      <c r="O519" s="137">
        <v>9214</v>
      </c>
    </row>
    <row r="520" spans="1:15" x14ac:dyDescent="0.25">
      <c r="A520" s="647" t="s">
        <v>3738</v>
      </c>
      <c r="B520" s="647" t="s">
        <v>3774</v>
      </c>
      <c r="C520" s="647" t="s">
        <v>1661</v>
      </c>
      <c r="D520" s="137">
        <v>26664</v>
      </c>
      <c r="E520" s="137">
        <v>26654</v>
      </c>
      <c r="F520" s="137">
        <v>26643</v>
      </c>
      <c r="G520" s="137">
        <v>26658</v>
      </c>
      <c r="H520" s="137">
        <v>26638</v>
      </c>
      <c r="I520" s="137">
        <v>26636</v>
      </c>
      <c r="J520" s="137">
        <v>26660</v>
      </c>
      <c r="K520" s="137">
        <v>26636</v>
      </c>
      <c r="L520" s="137">
        <v>26636</v>
      </c>
      <c r="M520" s="137">
        <v>26636</v>
      </c>
      <c r="N520" s="137">
        <v>26632</v>
      </c>
      <c r="O520" s="137">
        <v>26633</v>
      </c>
    </row>
    <row r="521" spans="1:15" x14ac:dyDescent="0.25">
      <c r="A521" s="647" t="s">
        <v>3738</v>
      </c>
      <c r="B521" s="647" t="s">
        <v>3775</v>
      </c>
      <c r="C521" s="647" t="s">
        <v>1661</v>
      </c>
      <c r="D521" s="137">
        <v>0</v>
      </c>
      <c r="E521" s="137">
        <v>0</v>
      </c>
      <c r="F521" s="137">
        <v>0</v>
      </c>
      <c r="G521" s="137">
        <v>0</v>
      </c>
      <c r="H521" s="137">
        <v>0</v>
      </c>
      <c r="I521" s="137">
        <v>0</v>
      </c>
      <c r="J521" s="137">
        <v>0</v>
      </c>
      <c r="K521" s="137">
        <v>0</v>
      </c>
      <c r="L521" s="137">
        <v>0</v>
      </c>
      <c r="M521" s="137">
        <v>0</v>
      </c>
      <c r="N521" s="137">
        <v>0</v>
      </c>
      <c r="O521" s="137">
        <v>0</v>
      </c>
    </row>
    <row r="522" spans="1:15" x14ac:dyDescent="0.25">
      <c r="A522" s="647" t="s">
        <v>3738</v>
      </c>
      <c r="B522" s="647" t="s">
        <v>3776</v>
      </c>
      <c r="C522" s="647" t="s">
        <v>1661</v>
      </c>
      <c r="D522" s="137">
        <v>1081</v>
      </c>
      <c r="E522" s="137">
        <v>1081</v>
      </c>
      <c r="F522" s="137">
        <v>1081</v>
      </c>
      <c r="G522" s="137">
        <v>1081</v>
      </c>
      <c r="H522" s="137">
        <v>1081</v>
      </c>
      <c r="I522" s="137">
        <v>1081</v>
      </c>
      <c r="J522" s="137">
        <v>1081</v>
      </c>
      <c r="K522" s="137">
        <v>1081</v>
      </c>
      <c r="L522" s="137">
        <v>1081</v>
      </c>
      <c r="M522" s="137">
        <v>1081</v>
      </c>
      <c r="N522" s="137">
        <v>1081</v>
      </c>
      <c r="O522" s="137">
        <v>1081</v>
      </c>
    </row>
    <row r="523" spans="1:15" x14ac:dyDescent="0.25">
      <c r="A523" s="647" t="s">
        <v>3738</v>
      </c>
      <c r="B523" s="647" t="s">
        <v>3777</v>
      </c>
      <c r="C523" s="647" t="s">
        <v>1661</v>
      </c>
      <c r="D523" s="137">
        <v>0</v>
      </c>
      <c r="E523" s="137">
        <v>0</v>
      </c>
      <c r="F523" s="137">
        <v>0</v>
      </c>
      <c r="G523" s="137">
        <v>0</v>
      </c>
      <c r="H523" s="137">
        <v>0</v>
      </c>
      <c r="I523" s="137">
        <v>0</v>
      </c>
      <c r="J523" s="137">
        <v>0</v>
      </c>
      <c r="K523" s="137">
        <v>0</v>
      </c>
      <c r="L523" s="137">
        <v>0</v>
      </c>
      <c r="M523" s="137">
        <v>0</v>
      </c>
      <c r="N523" s="137">
        <v>0</v>
      </c>
      <c r="O523" s="137">
        <v>0</v>
      </c>
    </row>
    <row r="524" spans="1:15" x14ac:dyDescent="0.25">
      <c r="A524" s="647" t="s">
        <v>3738</v>
      </c>
      <c r="B524" s="647" t="s">
        <v>3778</v>
      </c>
      <c r="C524" s="647" t="s">
        <v>1661</v>
      </c>
      <c r="D524" s="137">
        <v>0</v>
      </c>
      <c r="E524" s="137">
        <v>0</v>
      </c>
      <c r="F524" s="137">
        <v>0</v>
      </c>
      <c r="G524" s="137">
        <v>0</v>
      </c>
      <c r="H524" s="137">
        <v>0</v>
      </c>
      <c r="I524" s="137">
        <v>0</v>
      </c>
      <c r="J524" s="137">
        <v>0</v>
      </c>
      <c r="K524" s="137">
        <v>0</v>
      </c>
      <c r="L524" s="137">
        <v>0</v>
      </c>
      <c r="M524" s="137">
        <v>0</v>
      </c>
      <c r="N524" s="137">
        <v>0</v>
      </c>
      <c r="O524" s="137">
        <v>0</v>
      </c>
    </row>
    <row r="525" spans="1:15" x14ac:dyDescent="0.25">
      <c r="A525" s="647" t="s">
        <v>3779</v>
      </c>
      <c r="B525" s="647" t="s">
        <v>3780</v>
      </c>
      <c r="C525" s="647" t="s">
        <v>1661</v>
      </c>
      <c r="D525" s="137">
        <v>0</v>
      </c>
      <c r="E525" s="137">
        <v>0</v>
      </c>
      <c r="F525" s="137">
        <v>0</v>
      </c>
      <c r="G525" s="137">
        <v>0</v>
      </c>
      <c r="H525" s="137">
        <v>0</v>
      </c>
      <c r="I525" s="137">
        <v>0</v>
      </c>
      <c r="J525" s="137">
        <v>0</v>
      </c>
      <c r="K525" s="137">
        <v>0</v>
      </c>
      <c r="L525" s="137">
        <v>0</v>
      </c>
      <c r="M525" s="137">
        <v>0</v>
      </c>
      <c r="N525" s="137">
        <v>0</v>
      </c>
      <c r="O525" s="137">
        <v>0</v>
      </c>
    </row>
    <row r="526" spans="1:15" x14ac:dyDescent="0.25">
      <c r="A526" s="647" t="s">
        <v>3779</v>
      </c>
      <c r="B526" s="647" t="s">
        <v>3781</v>
      </c>
      <c r="C526" s="647" t="s">
        <v>1661</v>
      </c>
      <c r="D526" s="137">
        <v>793</v>
      </c>
      <c r="E526" s="137">
        <v>793</v>
      </c>
      <c r="F526" s="137">
        <v>793</v>
      </c>
      <c r="G526" s="137">
        <v>793</v>
      </c>
      <c r="H526" s="137">
        <v>793</v>
      </c>
      <c r="I526" s="137">
        <v>793</v>
      </c>
      <c r="J526" s="137">
        <v>793</v>
      </c>
      <c r="K526" s="137">
        <v>793</v>
      </c>
      <c r="L526" s="137">
        <v>793</v>
      </c>
      <c r="M526" s="137">
        <v>793</v>
      </c>
      <c r="N526" s="137">
        <v>793</v>
      </c>
      <c r="O526" s="137">
        <v>793</v>
      </c>
    </row>
    <row r="527" spans="1:15" x14ac:dyDescent="0.25">
      <c r="A527" s="647" t="s">
        <v>3779</v>
      </c>
      <c r="B527" s="647" t="s">
        <v>3782</v>
      </c>
      <c r="C527" s="647" t="s">
        <v>1661</v>
      </c>
      <c r="D527" s="137">
        <v>0</v>
      </c>
      <c r="E527" s="137">
        <v>0</v>
      </c>
      <c r="F527" s="137">
        <v>0</v>
      </c>
      <c r="G527" s="137">
        <v>0</v>
      </c>
      <c r="H527" s="137">
        <v>0</v>
      </c>
      <c r="I527" s="137">
        <v>0</v>
      </c>
      <c r="J527" s="137">
        <v>0</v>
      </c>
      <c r="K527" s="137">
        <v>0</v>
      </c>
      <c r="L527" s="137">
        <v>0</v>
      </c>
      <c r="M527" s="137">
        <v>0</v>
      </c>
      <c r="N527" s="137">
        <v>0</v>
      </c>
      <c r="O527" s="137">
        <v>0</v>
      </c>
    </row>
    <row r="528" spans="1:15" x14ac:dyDescent="0.25">
      <c r="A528" s="647" t="s">
        <v>3779</v>
      </c>
      <c r="B528" s="647" t="s">
        <v>3783</v>
      </c>
      <c r="C528" s="647" t="s">
        <v>1661</v>
      </c>
      <c r="D528" s="137">
        <v>666</v>
      </c>
      <c r="E528" s="137">
        <v>666</v>
      </c>
      <c r="F528" s="137">
        <v>666</v>
      </c>
      <c r="G528" s="137">
        <v>666</v>
      </c>
      <c r="H528" s="137">
        <v>666</v>
      </c>
      <c r="I528" s="137">
        <v>666</v>
      </c>
      <c r="J528" s="137">
        <v>666</v>
      </c>
      <c r="K528" s="137">
        <v>666</v>
      </c>
      <c r="L528" s="137">
        <v>666</v>
      </c>
      <c r="M528" s="137">
        <v>666</v>
      </c>
      <c r="N528" s="137">
        <v>666</v>
      </c>
      <c r="O528" s="137">
        <v>666</v>
      </c>
    </row>
    <row r="529" spans="1:15" x14ac:dyDescent="0.25">
      <c r="A529" s="647" t="s">
        <v>3779</v>
      </c>
      <c r="B529" s="647" t="s">
        <v>3784</v>
      </c>
      <c r="C529" s="647" t="s">
        <v>1661</v>
      </c>
      <c r="D529" s="137">
        <v>0</v>
      </c>
      <c r="E529" s="137">
        <v>0</v>
      </c>
      <c r="F529" s="137">
        <v>0</v>
      </c>
      <c r="G529" s="137">
        <v>0</v>
      </c>
      <c r="H529" s="137">
        <v>0</v>
      </c>
      <c r="I529" s="137">
        <v>0</v>
      </c>
      <c r="J529" s="137">
        <v>0</v>
      </c>
      <c r="K529" s="137">
        <v>0</v>
      </c>
      <c r="L529" s="137">
        <v>0</v>
      </c>
      <c r="M529" s="137">
        <v>0</v>
      </c>
      <c r="N529" s="137">
        <v>0</v>
      </c>
      <c r="O529" s="137">
        <v>0</v>
      </c>
    </row>
    <row r="530" spans="1:15" x14ac:dyDescent="0.25">
      <c r="A530" s="647" t="s">
        <v>3779</v>
      </c>
      <c r="B530" s="647" t="s">
        <v>3785</v>
      </c>
      <c r="C530" s="647" t="s">
        <v>1661</v>
      </c>
      <c r="D530" s="137">
        <v>156</v>
      </c>
      <c r="E530" s="137">
        <v>156</v>
      </c>
      <c r="F530" s="137">
        <v>156</v>
      </c>
      <c r="G530" s="137">
        <v>156</v>
      </c>
      <c r="H530" s="137">
        <v>156</v>
      </c>
      <c r="I530" s="137">
        <v>156</v>
      </c>
      <c r="J530" s="137">
        <v>156</v>
      </c>
      <c r="K530" s="137">
        <v>156</v>
      </c>
      <c r="L530" s="137">
        <v>156</v>
      </c>
      <c r="M530" s="137">
        <v>156</v>
      </c>
      <c r="N530" s="137">
        <v>156</v>
      </c>
      <c r="O530" s="137">
        <v>156</v>
      </c>
    </row>
    <row r="531" spans="1:15" x14ac:dyDescent="0.25">
      <c r="A531" s="647" t="s">
        <v>3779</v>
      </c>
      <c r="B531" s="647" t="s">
        <v>3786</v>
      </c>
      <c r="C531" s="647" t="s">
        <v>1661</v>
      </c>
      <c r="D531" s="137">
        <v>0</v>
      </c>
      <c r="E531" s="137">
        <v>0</v>
      </c>
      <c r="F531" s="137">
        <v>0</v>
      </c>
      <c r="G531" s="137">
        <v>0</v>
      </c>
      <c r="H531" s="137">
        <v>0</v>
      </c>
      <c r="I531" s="137">
        <v>0</v>
      </c>
      <c r="J531" s="137">
        <v>0</v>
      </c>
      <c r="K531" s="137">
        <v>0</v>
      </c>
      <c r="L531" s="137">
        <v>0</v>
      </c>
      <c r="M531" s="137">
        <v>0</v>
      </c>
      <c r="N531" s="137">
        <v>0</v>
      </c>
      <c r="O531" s="137">
        <v>0</v>
      </c>
    </row>
    <row r="532" spans="1:15" x14ac:dyDescent="0.25">
      <c r="A532" s="647" t="s">
        <v>3779</v>
      </c>
      <c r="B532" s="647" t="s">
        <v>3787</v>
      </c>
      <c r="C532" s="647" t="s">
        <v>1661</v>
      </c>
      <c r="D532" s="137">
        <v>186</v>
      </c>
      <c r="E532" s="137">
        <v>186</v>
      </c>
      <c r="F532" s="137">
        <v>186</v>
      </c>
      <c r="G532" s="137">
        <v>186</v>
      </c>
      <c r="H532" s="137">
        <v>186</v>
      </c>
      <c r="I532" s="137">
        <v>186</v>
      </c>
      <c r="J532" s="137">
        <v>186</v>
      </c>
      <c r="K532" s="137">
        <v>186</v>
      </c>
      <c r="L532" s="137">
        <v>186</v>
      </c>
      <c r="M532" s="137">
        <v>186</v>
      </c>
      <c r="N532" s="137">
        <v>186</v>
      </c>
      <c r="O532" s="137">
        <v>186</v>
      </c>
    </row>
    <row r="533" spans="1:15" x14ac:dyDescent="0.25">
      <c r="A533" s="647" t="s">
        <v>3779</v>
      </c>
      <c r="B533" s="647" t="s">
        <v>3788</v>
      </c>
      <c r="C533" s="647" t="s">
        <v>1661</v>
      </c>
      <c r="D533" s="137">
        <v>167</v>
      </c>
      <c r="E533" s="137">
        <v>167</v>
      </c>
      <c r="F533" s="137">
        <v>167</v>
      </c>
      <c r="G533" s="137">
        <v>167</v>
      </c>
      <c r="H533" s="137">
        <v>167</v>
      </c>
      <c r="I533" s="137">
        <v>167</v>
      </c>
      <c r="J533" s="137">
        <v>167</v>
      </c>
      <c r="K533" s="137">
        <v>167</v>
      </c>
      <c r="L533" s="137">
        <v>167</v>
      </c>
      <c r="M533" s="137">
        <v>167</v>
      </c>
      <c r="N533" s="137">
        <v>167</v>
      </c>
      <c r="O533" s="137">
        <v>167</v>
      </c>
    </row>
    <row r="534" spans="1:15" x14ac:dyDescent="0.25">
      <c r="A534" s="647" t="s">
        <v>3779</v>
      </c>
      <c r="B534" s="647" t="s">
        <v>3789</v>
      </c>
      <c r="C534" s="647" t="s">
        <v>1661</v>
      </c>
      <c r="D534" s="137">
        <v>0</v>
      </c>
      <c r="E534" s="137">
        <v>0</v>
      </c>
      <c r="F534" s="137">
        <v>0</v>
      </c>
      <c r="G534" s="137">
        <v>0</v>
      </c>
      <c r="H534" s="137">
        <v>0</v>
      </c>
      <c r="I534" s="137">
        <v>0</v>
      </c>
      <c r="J534" s="137">
        <v>0</v>
      </c>
      <c r="K534" s="137">
        <v>0</v>
      </c>
      <c r="L534" s="137">
        <v>0</v>
      </c>
      <c r="M534" s="137">
        <v>0</v>
      </c>
      <c r="N534" s="137">
        <v>0</v>
      </c>
      <c r="O534" s="137">
        <v>0</v>
      </c>
    </row>
    <row r="535" spans="1:15" x14ac:dyDescent="0.25">
      <c r="A535" s="647" t="s">
        <v>3779</v>
      </c>
      <c r="B535" s="647" t="s">
        <v>3790</v>
      </c>
      <c r="C535" s="647" t="s">
        <v>1661</v>
      </c>
      <c r="D535" s="137">
        <v>0</v>
      </c>
      <c r="E535" s="137">
        <v>0</v>
      </c>
      <c r="F535" s="137">
        <v>0</v>
      </c>
      <c r="G535" s="137">
        <v>0</v>
      </c>
      <c r="H535" s="137">
        <v>0</v>
      </c>
      <c r="I535" s="137">
        <v>0</v>
      </c>
      <c r="J535" s="137">
        <v>0</v>
      </c>
      <c r="K535" s="137">
        <v>0</v>
      </c>
      <c r="L535" s="137">
        <v>0</v>
      </c>
      <c r="M535" s="137">
        <v>0</v>
      </c>
      <c r="N535" s="137">
        <v>0</v>
      </c>
      <c r="O535" s="137">
        <v>0</v>
      </c>
    </row>
    <row r="536" spans="1:15" x14ac:dyDescent="0.25">
      <c r="A536" s="647" t="s">
        <v>3779</v>
      </c>
      <c r="B536" s="647" t="s">
        <v>3791</v>
      </c>
      <c r="C536" s="647" t="s">
        <v>1661</v>
      </c>
      <c r="D536" s="137">
        <v>0</v>
      </c>
      <c r="E536" s="137">
        <v>0</v>
      </c>
      <c r="F536" s="137">
        <v>0</v>
      </c>
      <c r="G536" s="137">
        <v>0</v>
      </c>
      <c r="H536" s="137">
        <v>0</v>
      </c>
      <c r="I536" s="137">
        <v>0</v>
      </c>
      <c r="J536" s="137">
        <v>0</v>
      </c>
      <c r="K536" s="137">
        <v>0</v>
      </c>
      <c r="L536" s="137">
        <v>0</v>
      </c>
      <c r="M536" s="137">
        <v>0</v>
      </c>
      <c r="N536" s="137">
        <v>0</v>
      </c>
      <c r="O536" s="137">
        <v>0</v>
      </c>
    </row>
    <row r="537" spans="1:15" x14ac:dyDescent="0.25">
      <c r="A537" s="647" t="s">
        <v>3779</v>
      </c>
      <c r="B537" s="647" t="s">
        <v>3792</v>
      </c>
      <c r="C537" s="647" t="s">
        <v>1661</v>
      </c>
      <c r="D537" s="137">
        <v>2134</v>
      </c>
      <c r="E537" s="137">
        <v>2134</v>
      </c>
      <c r="F537" s="137">
        <v>2134</v>
      </c>
      <c r="G537" s="137">
        <v>2134</v>
      </c>
      <c r="H537" s="137">
        <v>2134</v>
      </c>
      <c r="I537" s="137">
        <v>2134</v>
      </c>
      <c r="J537" s="137">
        <v>2134</v>
      </c>
      <c r="K537" s="137">
        <v>2134</v>
      </c>
      <c r="L537" s="137">
        <v>2134</v>
      </c>
      <c r="M537" s="137">
        <v>2134</v>
      </c>
      <c r="N537" s="137">
        <v>2134</v>
      </c>
      <c r="O537" s="137">
        <v>2134</v>
      </c>
    </row>
    <row r="538" spans="1:15" x14ac:dyDescent="0.25">
      <c r="A538" s="647" t="s">
        <v>3779</v>
      </c>
      <c r="B538" s="647" t="s">
        <v>3793</v>
      </c>
      <c r="C538" s="647" t="s">
        <v>1661</v>
      </c>
      <c r="D538" s="137">
        <v>0</v>
      </c>
      <c r="E538" s="137">
        <v>0</v>
      </c>
      <c r="F538" s="137">
        <v>0</v>
      </c>
      <c r="G538" s="137">
        <v>0</v>
      </c>
      <c r="H538" s="137">
        <v>0</v>
      </c>
      <c r="I538" s="137">
        <v>0</v>
      </c>
      <c r="J538" s="137">
        <v>0</v>
      </c>
      <c r="K538" s="137">
        <v>0</v>
      </c>
      <c r="L538" s="137">
        <v>0</v>
      </c>
      <c r="M538" s="137">
        <v>0</v>
      </c>
      <c r="N538" s="137">
        <v>0</v>
      </c>
      <c r="O538" s="137">
        <v>0</v>
      </c>
    </row>
    <row r="539" spans="1:15" x14ac:dyDescent="0.25">
      <c r="A539" s="647" t="s">
        <v>3779</v>
      </c>
      <c r="B539" s="647" t="s">
        <v>3794</v>
      </c>
      <c r="C539" s="647" t="s">
        <v>1661</v>
      </c>
      <c r="D539" s="137">
        <v>0</v>
      </c>
      <c r="E539" s="137">
        <v>0</v>
      </c>
      <c r="F539" s="137">
        <v>0</v>
      </c>
      <c r="G539" s="137">
        <v>0</v>
      </c>
      <c r="H539" s="137">
        <v>0</v>
      </c>
      <c r="I539" s="137">
        <v>0</v>
      </c>
      <c r="J539" s="137">
        <v>0</v>
      </c>
      <c r="K539" s="137">
        <v>0</v>
      </c>
      <c r="L539" s="137">
        <v>0</v>
      </c>
      <c r="M539" s="137">
        <v>0</v>
      </c>
      <c r="N539" s="137">
        <v>0</v>
      </c>
      <c r="O539" s="137">
        <v>0</v>
      </c>
    </row>
    <row r="540" spans="1:15" x14ac:dyDescent="0.25">
      <c r="A540" s="647" t="s">
        <v>3779</v>
      </c>
      <c r="B540" s="647" t="s">
        <v>3795</v>
      </c>
      <c r="C540" s="647" t="s">
        <v>1661</v>
      </c>
      <c r="D540" s="137">
        <v>81</v>
      </c>
      <c r="E540" s="137">
        <v>81</v>
      </c>
      <c r="F540" s="137">
        <v>81</v>
      </c>
      <c r="G540" s="137">
        <v>81</v>
      </c>
      <c r="H540" s="137">
        <v>81</v>
      </c>
      <c r="I540" s="137">
        <v>81</v>
      </c>
      <c r="J540" s="137">
        <v>159</v>
      </c>
      <c r="K540" s="137">
        <v>159</v>
      </c>
      <c r="L540" s="137">
        <v>247</v>
      </c>
      <c r="M540" s="137">
        <v>247</v>
      </c>
      <c r="N540" s="137">
        <v>247</v>
      </c>
      <c r="O540" s="137">
        <v>332</v>
      </c>
    </row>
    <row r="541" spans="1:15" x14ac:dyDescent="0.25">
      <c r="A541" s="647" t="s">
        <v>3779</v>
      </c>
      <c r="B541" s="647" t="s">
        <v>3796</v>
      </c>
      <c r="C541" s="647" t="s">
        <v>1661</v>
      </c>
      <c r="D541" s="137">
        <v>637</v>
      </c>
      <c r="E541" s="137">
        <v>637</v>
      </c>
      <c r="F541" s="137">
        <v>637</v>
      </c>
      <c r="G541" s="137">
        <v>637</v>
      </c>
      <c r="H541" s="137">
        <v>637</v>
      </c>
      <c r="I541" s="137">
        <v>637</v>
      </c>
      <c r="J541" s="137">
        <v>637</v>
      </c>
      <c r="K541" s="137">
        <v>637</v>
      </c>
      <c r="L541" s="137">
        <v>637</v>
      </c>
      <c r="M541" s="137">
        <v>637</v>
      </c>
      <c r="N541" s="137">
        <v>637</v>
      </c>
      <c r="O541" s="137">
        <v>637</v>
      </c>
    </row>
    <row r="542" spans="1:15" x14ac:dyDescent="0.25">
      <c r="A542" s="647" t="s">
        <v>3779</v>
      </c>
      <c r="B542" s="647" t="s">
        <v>3797</v>
      </c>
      <c r="C542" s="647" t="s">
        <v>1661</v>
      </c>
      <c r="D542" s="137">
        <v>0</v>
      </c>
      <c r="E542" s="137">
        <v>0</v>
      </c>
      <c r="F542" s="137">
        <v>0</v>
      </c>
      <c r="G542" s="137">
        <v>0</v>
      </c>
      <c r="H542" s="137">
        <v>0</v>
      </c>
      <c r="I542" s="137">
        <v>0</v>
      </c>
      <c r="J542" s="137">
        <v>0</v>
      </c>
      <c r="K542" s="137">
        <v>0</v>
      </c>
      <c r="L542" s="137">
        <v>0</v>
      </c>
      <c r="M542" s="137">
        <v>0</v>
      </c>
      <c r="N542" s="137">
        <v>0</v>
      </c>
      <c r="O542" s="137">
        <v>0</v>
      </c>
    </row>
    <row r="543" spans="1:15" x14ac:dyDescent="0.25">
      <c r="A543" s="647" t="s">
        <v>3779</v>
      </c>
      <c r="B543" s="647" t="s">
        <v>3798</v>
      </c>
      <c r="C543" s="647" t="s">
        <v>1661</v>
      </c>
      <c r="D543" s="137">
        <v>0</v>
      </c>
      <c r="E543" s="137">
        <v>0</v>
      </c>
      <c r="F543" s="137">
        <v>0</v>
      </c>
      <c r="G543" s="137">
        <v>0</v>
      </c>
      <c r="H543" s="137">
        <v>0</v>
      </c>
      <c r="I543" s="137">
        <v>0</v>
      </c>
      <c r="J543" s="137">
        <v>0</v>
      </c>
      <c r="K543" s="137">
        <v>0</v>
      </c>
      <c r="L543" s="137">
        <v>0</v>
      </c>
      <c r="M543" s="137">
        <v>0</v>
      </c>
      <c r="N543" s="137">
        <v>0</v>
      </c>
      <c r="O543" s="137">
        <v>0</v>
      </c>
    </row>
    <row r="544" spans="1:15" x14ac:dyDescent="0.25">
      <c r="A544" s="647" t="s">
        <v>3779</v>
      </c>
      <c r="B544" s="647" t="s">
        <v>3799</v>
      </c>
      <c r="C544" s="647" t="s">
        <v>1661</v>
      </c>
      <c r="D544" s="137">
        <v>0</v>
      </c>
      <c r="E544" s="137">
        <v>0</v>
      </c>
      <c r="F544" s="137">
        <v>0</v>
      </c>
      <c r="G544" s="137">
        <v>0</v>
      </c>
      <c r="H544" s="137">
        <v>0</v>
      </c>
      <c r="I544" s="137">
        <v>0</v>
      </c>
      <c r="J544" s="137">
        <v>0</v>
      </c>
      <c r="K544" s="137">
        <v>0</v>
      </c>
      <c r="L544" s="137">
        <v>0</v>
      </c>
      <c r="M544" s="137">
        <v>0</v>
      </c>
      <c r="N544" s="137">
        <v>0</v>
      </c>
      <c r="O544" s="137">
        <v>0</v>
      </c>
    </row>
    <row r="545" spans="1:15" x14ac:dyDescent="0.25">
      <c r="A545" s="647" t="s">
        <v>3779</v>
      </c>
      <c r="B545" s="647" t="s">
        <v>3800</v>
      </c>
      <c r="C545" s="647" t="s">
        <v>1661</v>
      </c>
      <c r="D545" s="137">
        <v>0</v>
      </c>
      <c r="E545" s="137">
        <v>0</v>
      </c>
      <c r="F545" s="137">
        <v>0</v>
      </c>
      <c r="G545" s="137">
        <v>0</v>
      </c>
      <c r="H545" s="137">
        <v>0</v>
      </c>
      <c r="I545" s="137">
        <v>0</v>
      </c>
      <c r="J545" s="137">
        <v>0</v>
      </c>
      <c r="K545" s="137">
        <v>0</v>
      </c>
      <c r="L545" s="137">
        <v>0</v>
      </c>
      <c r="M545" s="137">
        <v>0</v>
      </c>
      <c r="N545" s="137">
        <v>0</v>
      </c>
      <c r="O545" s="137">
        <v>0</v>
      </c>
    </row>
    <row r="546" spans="1:15" x14ac:dyDescent="0.25">
      <c r="A546" s="647" t="s">
        <v>3779</v>
      </c>
      <c r="B546" s="647" t="s">
        <v>3801</v>
      </c>
      <c r="C546" s="647" t="s">
        <v>1661</v>
      </c>
      <c r="D546" s="137">
        <v>2152</v>
      </c>
      <c r="E546" s="137">
        <v>2152</v>
      </c>
      <c r="F546" s="137">
        <v>2152</v>
      </c>
      <c r="G546" s="137">
        <v>2152</v>
      </c>
      <c r="H546" s="137">
        <v>2152</v>
      </c>
      <c r="I546" s="137">
        <v>2152</v>
      </c>
      <c r="J546" s="137">
        <v>2152</v>
      </c>
      <c r="K546" s="137">
        <v>2152</v>
      </c>
      <c r="L546" s="137">
        <v>2152</v>
      </c>
      <c r="M546" s="137">
        <v>2152</v>
      </c>
      <c r="N546" s="137">
        <v>2191</v>
      </c>
      <c r="O546" s="137">
        <v>2191</v>
      </c>
    </row>
    <row r="547" spans="1:15" x14ac:dyDescent="0.25">
      <c r="A547" s="647" t="s">
        <v>3779</v>
      </c>
      <c r="B547" s="647" t="s">
        <v>3802</v>
      </c>
      <c r="C547" s="647" t="s">
        <v>1661</v>
      </c>
      <c r="D547" s="137">
        <v>0</v>
      </c>
      <c r="E547" s="137">
        <v>0</v>
      </c>
      <c r="F547" s="137">
        <v>0</v>
      </c>
      <c r="G547" s="137">
        <v>0</v>
      </c>
      <c r="H547" s="137">
        <v>0</v>
      </c>
      <c r="I547" s="137">
        <v>0</v>
      </c>
      <c r="J547" s="137">
        <v>0</v>
      </c>
      <c r="K547" s="137">
        <v>0</v>
      </c>
      <c r="L547" s="137">
        <v>0</v>
      </c>
      <c r="M547" s="137">
        <v>0</v>
      </c>
      <c r="N547" s="137">
        <v>0</v>
      </c>
      <c r="O547" s="137">
        <v>0</v>
      </c>
    </row>
    <row r="548" spans="1:15" x14ac:dyDescent="0.25">
      <c r="A548" s="647" t="s">
        <v>3779</v>
      </c>
      <c r="B548" s="647" t="s">
        <v>3803</v>
      </c>
      <c r="C548" s="647" t="s">
        <v>1661</v>
      </c>
      <c r="D548" s="137">
        <v>0</v>
      </c>
      <c r="E548" s="137">
        <v>0</v>
      </c>
      <c r="F548" s="137">
        <v>0</v>
      </c>
      <c r="G548" s="137">
        <v>0</v>
      </c>
      <c r="H548" s="137">
        <v>0</v>
      </c>
      <c r="I548" s="137">
        <v>0</v>
      </c>
      <c r="J548" s="137">
        <v>0</v>
      </c>
      <c r="K548" s="137">
        <v>0</v>
      </c>
      <c r="L548" s="137">
        <v>0</v>
      </c>
      <c r="M548" s="137">
        <v>0</v>
      </c>
      <c r="N548" s="137">
        <v>0</v>
      </c>
      <c r="O548" s="137">
        <v>0</v>
      </c>
    </row>
    <row r="549" spans="1:15" x14ac:dyDescent="0.25">
      <c r="A549" s="647" t="s">
        <v>3779</v>
      </c>
      <c r="B549" s="647" t="s">
        <v>3804</v>
      </c>
      <c r="C549" s="647" t="s">
        <v>1661</v>
      </c>
      <c r="D549" s="137">
        <v>0</v>
      </c>
      <c r="E549" s="137">
        <v>0</v>
      </c>
      <c r="F549" s="137">
        <v>0</v>
      </c>
      <c r="G549" s="137">
        <v>0</v>
      </c>
      <c r="H549" s="137">
        <v>0</v>
      </c>
      <c r="I549" s="137">
        <v>0</v>
      </c>
      <c r="J549" s="137">
        <v>0</v>
      </c>
      <c r="K549" s="137">
        <v>0</v>
      </c>
      <c r="L549" s="137">
        <v>0</v>
      </c>
      <c r="M549" s="137">
        <v>0</v>
      </c>
      <c r="N549" s="137">
        <v>0</v>
      </c>
      <c r="O549" s="137">
        <v>0</v>
      </c>
    </row>
    <row r="550" spans="1:15" x14ac:dyDescent="0.25">
      <c r="A550" s="647" t="s">
        <v>3779</v>
      </c>
      <c r="B550" s="647" t="s">
        <v>3805</v>
      </c>
      <c r="C550" s="647" t="s">
        <v>1661</v>
      </c>
      <c r="D550" s="137">
        <v>0</v>
      </c>
      <c r="E550" s="137">
        <v>0</v>
      </c>
      <c r="F550" s="137">
        <v>0</v>
      </c>
      <c r="G550" s="137">
        <v>0</v>
      </c>
      <c r="H550" s="137">
        <v>0</v>
      </c>
      <c r="I550" s="137">
        <v>0</v>
      </c>
      <c r="J550" s="137">
        <v>0</v>
      </c>
      <c r="K550" s="137">
        <v>0</v>
      </c>
      <c r="L550" s="137">
        <v>0</v>
      </c>
      <c r="M550" s="137">
        <v>0</v>
      </c>
      <c r="N550" s="137">
        <v>0</v>
      </c>
      <c r="O550" s="137">
        <v>0</v>
      </c>
    </row>
    <row r="551" spans="1:15" x14ac:dyDescent="0.25">
      <c r="A551" s="647" t="s">
        <v>3779</v>
      </c>
      <c r="B551" s="647" t="s">
        <v>3806</v>
      </c>
      <c r="C551" s="647" t="s">
        <v>1661</v>
      </c>
      <c r="D551" s="137">
        <v>46</v>
      </c>
      <c r="E551" s="137">
        <v>46</v>
      </c>
      <c r="F551" s="137">
        <v>46</v>
      </c>
      <c r="G551" s="137">
        <v>46</v>
      </c>
      <c r="H551" s="137">
        <v>46</v>
      </c>
      <c r="I551" s="137">
        <v>46</v>
      </c>
      <c r="J551" s="137">
        <v>46</v>
      </c>
      <c r="K551" s="137">
        <v>46</v>
      </c>
      <c r="L551" s="137">
        <v>46</v>
      </c>
      <c r="M551" s="137">
        <v>46</v>
      </c>
      <c r="N551" s="137">
        <v>46</v>
      </c>
      <c r="O551" s="137">
        <v>46</v>
      </c>
    </row>
    <row r="552" spans="1:15" x14ac:dyDescent="0.25">
      <c r="A552" s="647" t="s">
        <v>3779</v>
      </c>
      <c r="B552" s="647" t="s">
        <v>3807</v>
      </c>
      <c r="C552" s="647" t="s">
        <v>1661</v>
      </c>
      <c r="D552" s="137">
        <v>479</v>
      </c>
      <c r="E552" s="137">
        <v>479</v>
      </c>
      <c r="F552" s="137">
        <v>479</v>
      </c>
      <c r="G552" s="137">
        <v>479</v>
      </c>
      <c r="H552" s="137">
        <v>479</v>
      </c>
      <c r="I552" s="137">
        <v>479</v>
      </c>
      <c r="J552" s="137">
        <v>479</v>
      </c>
      <c r="K552" s="137">
        <v>479</v>
      </c>
      <c r="L552" s="137">
        <v>479</v>
      </c>
      <c r="M552" s="137">
        <v>479</v>
      </c>
      <c r="N552" s="137">
        <v>479</v>
      </c>
      <c r="O552" s="137">
        <v>479</v>
      </c>
    </row>
    <row r="553" spans="1:15" x14ac:dyDescent="0.25">
      <c r="A553" s="647" t="s">
        <v>3779</v>
      </c>
      <c r="B553" s="647" t="s">
        <v>3808</v>
      </c>
      <c r="C553" s="647" t="s">
        <v>1661</v>
      </c>
      <c r="D553" s="137">
        <v>0</v>
      </c>
      <c r="E553" s="137">
        <v>0</v>
      </c>
      <c r="F553" s="137">
        <v>0</v>
      </c>
      <c r="G553" s="137">
        <v>0</v>
      </c>
      <c r="H553" s="137">
        <v>0</v>
      </c>
      <c r="I553" s="137">
        <v>0</v>
      </c>
      <c r="J553" s="137">
        <v>0</v>
      </c>
      <c r="K553" s="137">
        <v>0</v>
      </c>
      <c r="L553" s="137">
        <v>0</v>
      </c>
      <c r="M553" s="137">
        <v>0</v>
      </c>
      <c r="N553" s="137">
        <v>0</v>
      </c>
      <c r="O553" s="137">
        <v>0</v>
      </c>
    </row>
    <row r="554" spans="1:15" x14ac:dyDescent="0.25">
      <c r="A554" s="647" t="s">
        <v>3779</v>
      </c>
      <c r="B554" s="647" t="s">
        <v>3809</v>
      </c>
      <c r="C554" s="647" t="s">
        <v>1661</v>
      </c>
      <c r="D554" s="137">
        <v>2820</v>
      </c>
      <c r="E554" s="137">
        <v>2820</v>
      </c>
      <c r="F554" s="137">
        <v>2820</v>
      </c>
      <c r="G554" s="137">
        <v>2820</v>
      </c>
      <c r="H554" s="137">
        <v>2820</v>
      </c>
      <c r="I554" s="137">
        <v>2820</v>
      </c>
      <c r="J554" s="137">
        <v>2820</v>
      </c>
      <c r="K554" s="137">
        <v>2820</v>
      </c>
      <c r="L554" s="137">
        <v>2820</v>
      </c>
      <c r="M554" s="137">
        <v>2820</v>
      </c>
      <c r="N554" s="137">
        <v>2820</v>
      </c>
      <c r="O554" s="137">
        <v>2820</v>
      </c>
    </row>
    <row r="555" spans="1:15" x14ac:dyDescent="0.25">
      <c r="A555" s="647" t="s">
        <v>3779</v>
      </c>
      <c r="B555" s="647" t="s">
        <v>3810</v>
      </c>
      <c r="C555" s="647" t="s">
        <v>1661</v>
      </c>
      <c r="D555" s="137">
        <v>0</v>
      </c>
      <c r="E555" s="137">
        <v>0</v>
      </c>
      <c r="F555" s="137">
        <v>0</v>
      </c>
      <c r="G555" s="137">
        <v>0</v>
      </c>
      <c r="H555" s="137">
        <v>0</v>
      </c>
      <c r="I555" s="137">
        <v>0</v>
      </c>
      <c r="J555" s="137">
        <v>0</v>
      </c>
      <c r="K555" s="137">
        <v>0</v>
      </c>
      <c r="L555" s="137">
        <v>0</v>
      </c>
      <c r="M555" s="137">
        <v>0</v>
      </c>
      <c r="N555" s="137">
        <v>0</v>
      </c>
      <c r="O555" s="137">
        <v>0</v>
      </c>
    </row>
    <row r="556" spans="1:15" x14ac:dyDescent="0.25">
      <c r="A556" s="647" t="s">
        <v>3779</v>
      </c>
      <c r="B556" s="647" t="s">
        <v>3811</v>
      </c>
      <c r="C556" s="647" t="s">
        <v>1661</v>
      </c>
      <c r="D556" s="137">
        <v>677</v>
      </c>
      <c r="E556" s="137">
        <v>677</v>
      </c>
      <c r="F556" s="137">
        <v>677</v>
      </c>
      <c r="G556" s="137">
        <v>677</v>
      </c>
      <c r="H556" s="137">
        <v>677</v>
      </c>
      <c r="I556" s="137">
        <v>677</v>
      </c>
      <c r="J556" s="137">
        <v>677</v>
      </c>
      <c r="K556" s="137">
        <v>677</v>
      </c>
      <c r="L556" s="137">
        <v>677</v>
      </c>
      <c r="M556" s="137">
        <v>677</v>
      </c>
      <c r="N556" s="137">
        <v>677</v>
      </c>
      <c r="O556" s="137">
        <v>677</v>
      </c>
    </row>
    <row r="557" spans="1:15" x14ac:dyDescent="0.25">
      <c r="A557" s="647" t="s">
        <v>3779</v>
      </c>
      <c r="B557" s="647" t="s">
        <v>3812</v>
      </c>
      <c r="C557" s="647" t="s">
        <v>1661</v>
      </c>
      <c r="D557" s="137">
        <v>29</v>
      </c>
      <c r="E557" s="137">
        <v>29</v>
      </c>
      <c r="F557" s="137">
        <v>29</v>
      </c>
      <c r="G557" s="137">
        <v>29</v>
      </c>
      <c r="H557" s="137">
        <v>29</v>
      </c>
      <c r="I557" s="137">
        <v>29</v>
      </c>
      <c r="J557" s="137">
        <v>29</v>
      </c>
      <c r="K557" s="137">
        <v>29</v>
      </c>
      <c r="L557" s="137">
        <v>29</v>
      </c>
      <c r="M557" s="137">
        <v>29</v>
      </c>
      <c r="N557" s="137">
        <v>29</v>
      </c>
      <c r="O557" s="137">
        <v>29</v>
      </c>
    </row>
    <row r="558" spans="1:15" x14ac:dyDescent="0.25">
      <c r="A558" s="647" t="s">
        <v>3779</v>
      </c>
      <c r="B558" s="647" t="s">
        <v>3813</v>
      </c>
      <c r="C558" s="647" t="s">
        <v>1661</v>
      </c>
      <c r="D558" s="137">
        <v>0</v>
      </c>
      <c r="E558" s="137">
        <v>0</v>
      </c>
      <c r="F558" s="137">
        <v>0</v>
      </c>
      <c r="G558" s="137">
        <v>0</v>
      </c>
      <c r="H558" s="137">
        <v>0</v>
      </c>
      <c r="I558" s="137">
        <v>0</v>
      </c>
      <c r="J558" s="137">
        <v>0</v>
      </c>
      <c r="K558" s="137">
        <v>0</v>
      </c>
      <c r="L558" s="137">
        <v>0</v>
      </c>
      <c r="M558" s="137">
        <v>0</v>
      </c>
      <c r="N558" s="137">
        <v>0</v>
      </c>
      <c r="O558" s="137">
        <v>0</v>
      </c>
    </row>
    <row r="559" spans="1:15" x14ac:dyDescent="0.25">
      <c r="A559" s="647" t="s">
        <v>3779</v>
      </c>
      <c r="B559" s="647" t="s">
        <v>3814</v>
      </c>
      <c r="C559" s="647" t="s">
        <v>1661</v>
      </c>
      <c r="D559" s="137">
        <v>0</v>
      </c>
      <c r="E559" s="137">
        <v>0</v>
      </c>
      <c r="F559" s="137">
        <v>0</v>
      </c>
      <c r="G559" s="137">
        <v>0</v>
      </c>
      <c r="H559" s="137">
        <v>0</v>
      </c>
      <c r="I559" s="137">
        <v>0</v>
      </c>
      <c r="J559" s="137">
        <v>0</v>
      </c>
      <c r="K559" s="137">
        <v>0</v>
      </c>
      <c r="L559" s="137">
        <v>0</v>
      </c>
      <c r="M559" s="137">
        <v>0</v>
      </c>
      <c r="N559" s="137">
        <v>0</v>
      </c>
      <c r="O559" s="137">
        <v>0</v>
      </c>
    </row>
    <row r="560" spans="1:15" x14ac:dyDescent="0.25">
      <c r="A560" s="647" t="s">
        <v>3779</v>
      </c>
      <c r="B560" s="647" t="s">
        <v>3815</v>
      </c>
      <c r="C560" s="647" t="s">
        <v>1661</v>
      </c>
      <c r="D560" s="137">
        <v>0</v>
      </c>
      <c r="E560" s="137">
        <v>0</v>
      </c>
      <c r="F560" s="137">
        <v>0</v>
      </c>
      <c r="G560" s="137">
        <v>0</v>
      </c>
      <c r="H560" s="137">
        <v>0</v>
      </c>
      <c r="I560" s="137">
        <v>0</v>
      </c>
      <c r="J560" s="137">
        <v>0</v>
      </c>
      <c r="K560" s="137">
        <v>0</v>
      </c>
      <c r="L560" s="137">
        <v>0</v>
      </c>
      <c r="M560" s="137">
        <v>0</v>
      </c>
      <c r="N560" s="137">
        <v>0</v>
      </c>
      <c r="O560" s="137">
        <v>0</v>
      </c>
    </row>
    <row r="561" spans="1:15" x14ac:dyDescent="0.25">
      <c r="A561" s="647" t="s">
        <v>3779</v>
      </c>
      <c r="B561" s="647" t="s">
        <v>3816</v>
      </c>
      <c r="C561" s="647" t="s">
        <v>1661</v>
      </c>
      <c r="D561" s="137">
        <v>413</v>
      </c>
      <c r="E561" s="137">
        <v>461</v>
      </c>
      <c r="F561" s="137">
        <v>461</v>
      </c>
      <c r="G561" s="137">
        <v>461</v>
      </c>
      <c r="H561" s="137">
        <v>461</v>
      </c>
      <c r="I561" s="137">
        <v>461</v>
      </c>
      <c r="J561" s="137">
        <v>461</v>
      </c>
      <c r="K561" s="137">
        <v>461</v>
      </c>
      <c r="L561" s="137">
        <v>461</v>
      </c>
      <c r="M561" s="137">
        <v>461</v>
      </c>
      <c r="N561" s="137">
        <v>501</v>
      </c>
      <c r="O561" s="137">
        <v>501</v>
      </c>
    </row>
    <row r="562" spans="1:15" x14ac:dyDescent="0.25">
      <c r="A562" s="647" t="s">
        <v>3779</v>
      </c>
      <c r="B562" s="647" t="s">
        <v>3817</v>
      </c>
      <c r="C562" s="647" t="s">
        <v>1661</v>
      </c>
      <c r="D562" s="137">
        <v>0</v>
      </c>
      <c r="E562" s="137">
        <v>0</v>
      </c>
      <c r="F562" s="137">
        <v>0</v>
      </c>
      <c r="G562" s="137">
        <v>0</v>
      </c>
      <c r="H562" s="137">
        <v>0</v>
      </c>
      <c r="I562" s="137">
        <v>0</v>
      </c>
      <c r="J562" s="137">
        <v>0</v>
      </c>
      <c r="K562" s="137">
        <v>0</v>
      </c>
      <c r="L562" s="137">
        <v>0</v>
      </c>
      <c r="M562" s="137">
        <v>0</v>
      </c>
      <c r="N562" s="137">
        <v>0</v>
      </c>
      <c r="O562" s="137">
        <v>0</v>
      </c>
    </row>
    <row r="563" spans="1:15" x14ac:dyDescent="0.25">
      <c r="A563" s="647" t="s">
        <v>3779</v>
      </c>
      <c r="B563" s="647" t="s">
        <v>3818</v>
      </c>
      <c r="C563" s="647" t="s">
        <v>1661</v>
      </c>
      <c r="D563" s="137">
        <v>0</v>
      </c>
      <c r="E563" s="137">
        <v>0</v>
      </c>
      <c r="F563" s="137">
        <v>22</v>
      </c>
      <c r="G563" s="137">
        <v>22</v>
      </c>
      <c r="H563" s="137">
        <v>22</v>
      </c>
      <c r="I563" s="137">
        <v>22</v>
      </c>
      <c r="J563" s="137">
        <v>22</v>
      </c>
      <c r="K563" s="137">
        <v>22</v>
      </c>
      <c r="L563" s="137">
        <v>22</v>
      </c>
      <c r="M563" s="137">
        <v>22</v>
      </c>
      <c r="N563" s="137">
        <v>211</v>
      </c>
      <c r="O563" s="137">
        <v>49</v>
      </c>
    </row>
    <row r="564" spans="1:15" x14ac:dyDescent="0.25">
      <c r="A564" s="647" t="s">
        <v>3779</v>
      </c>
      <c r="B564" s="647" t="s">
        <v>3819</v>
      </c>
      <c r="C564" s="647" t="s">
        <v>1661</v>
      </c>
      <c r="D564" s="137">
        <v>0</v>
      </c>
      <c r="E564" s="137">
        <v>0</v>
      </c>
      <c r="F564" s="137">
        <v>0</v>
      </c>
      <c r="G564" s="137">
        <v>0</v>
      </c>
      <c r="H564" s="137">
        <v>0</v>
      </c>
      <c r="I564" s="137">
        <v>0</v>
      </c>
      <c r="J564" s="137">
        <v>0</v>
      </c>
      <c r="K564" s="137">
        <v>0</v>
      </c>
      <c r="L564" s="137">
        <v>0</v>
      </c>
      <c r="M564" s="137">
        <v>0</v>
      </c>
      <c r="N564" s="137">
        <v>0</v>
      </c>
      <c r="O564" s="137">
        <v>0</v>
      </c>
    </row>
    <row r="565" spans="1:15" x14ac:dyDescent="0.25">
      <c r="A565" s="647" t="s">
        <v>3779</v>
      </c>
      <c r="B565" s="647" t="s">
        <v>3820</v>
      </c>
      <c r="C565" s="647" t="s">
        <v>1661</v>
      </c>
      <c r="D565" s="137">
        <v>537</v>
      </c>
      <c r="E565" s="137">
        <v>538</v>
      </c>
      <c r="F565" s="137">
        <v>538</v>
      </c>
      <c r="G565" s="137">
        <v>538</v>
      </c>
      <c r="H565" s="137">
        <v>538</v>
      </c>
      <c r="I565" s="137">
        <v>538</v>
      </c>
      <c r="J565" s="137">
        <v>538</v>
      </c>
      <c r="K565" s="137">
        <v>538</v>
      </c>
      <c r="L565" s="137">
        <v>554</v>
      </c>
      <c r="M565" s="137">
        <v>554</v>
      </c>
      <c r="N565" s="137">
        <v>572</v>
      </c>
      <c r="O565" s="137">
        <v>579</v>
      </c>
    </row>
    <row r="566" spans="1:15" x14ac:dyDescent="0.25">
      <c r="A566" s="647" t="s">
        <v>3779</v>
      </c>
      <c r="B566" s="647" t="s">
        <v>3821</v>
      </c>
      <c r="C566" s="647" t="s">
        <v>1661</v>
      </c>
      <c r="D566" s="137">
        <v>0</v>
      </c>
      <c r="E566" s="137">
        <v>0</v>
      </c>
      <c r="F566" s="137">
        <v>0</v>
      </c>
      <c r="G566" s="137">
        <v>0</v>
      </c>
      <c r="H566" s="137">
        <v>0</v>
      </c>
      <c r="I566" s="137">
        <v>0</v>
      </c>
      <c r="J566" s="137">
        <v>0</v>
      </c>
      <c r="K566" s="137">
        <v>0</v>
      </c>
      <c r="L566" s="137">
        <v>0</v>
      </c>
      <c r="M566" s="137">
        <v>0</v>
      </c>
      <c r="N566" s="137">
        <v>0</v>
      </c>
      <c r="O566" s="137">
        <v>0</v>
      </c>
    </row>
    <row r="567" spans="1:15" x14ac:dyDescent="0.25">
      <c r="A567" s="647" t="s">
        <v>3779</v>
      </c>
      <c r="B567" s="647" t="s">
        <v>3822</v>
      </c>
      <c r="C567" s="647" t="s">
        <v>1661</v>
      </c>
      <c r="D567" s="137">
        <v>449</v>
      </c>
      <c r="E567" s="137">
        <v>615</v>
      </c>
      <c r="F567" s="137">
        <v>615</v>
      </c>
      <c r="G567" s="137">
        <v>615</v>
      </c>
      <c r="H567" s="137">
        <v>615</v>
      </c>
      <c r="I567" s="137">
        <v>615</v>
      </c>
      <c r="J567" s="137">
        <v>615</v>
      </c>
      <c r="K567" s="137">
        <v>615</v>
      </c>
      <c r="L567" s="137">
        <v>615</v>
      </c>
      <c r="M567" s="137">
        <v>615</v>
      </c>
      <c r="N567" s="137">
        <v>648</v>
      </c>
      <c r="O567" s="137">
        <v>649</v>
      </c>
    </row>
    <row r="568" spans="1:15" x14ac:dyDescent="0.25">
      <c r="A568" s="647" t="s">
        <v>3779</v>
      </c>
      <c r="B568" s="647" t="s">
        <v>3823</v>
      </c>
      <c r="C568" s="647" t="s">
        <v>1661</v>
      </c>
      <c r="D568" s="137">
        <v>0</v>
      </c>
      <c r="E568" s="137">
        <v>0</v>
      </c>
      <c r="F568" s="137">
        <v>0</v>
      </c>
      <c r="G568" s="137">
        <v>0</v>
      </c>
      <c r="H568" s="137">
        <v>0</v>
      </c>
      <c r="I568" s="137">
        <v>0</v>
      </c>
      <c r="J568" s="137">
        <v>0</v>
      </c>
      <c r="K568" s="137">
        <v>0</v>
      </c>
      <c r="L568" s="137">
        <v>0</v>
      </c>
      <c r="M568" s="137">
        <v>0</v>
      </c>
      <c r="N568" s="137">
        <v>0</v>
      </c>
      <c r="O568" s="137">
        <v>0</v>
      </c>
    </row>
    <row r="569" spans="1:15" x14ac:dyDescent="0.25">
      <c r="A569" s="647" t="s">
        <v>3779</v>
      </c>
      <c r="B569" s="647" t="s">
        <v>3824</v>
      </c>
      <c r="C569" s="647" t="s">
        <v>1661</v>
      </c>
      <c r="D569" s="137">
        <v>331</v>
      </c>
      <c r="E569" s="137">
        <v>350</v>
      </c>
      <c r="F569" s="137">
        <v>350</v>
      </c>
      <c r="G569" s="137">
        <v>350</v>
      </c>
      <c r="H569" s="137">
        <v>350</v>
      </c>
      <c r="I569" s="137">
        <v>350</v>
      </c>
      <c r="J569" s="137">
        <v>350</v>
      </c>
      <c r="K569" s="137">
        <v>350</v>
      </c>
      <c r="L569" s="137">
        <v>350</v>
      </c>
      <c r="M569" s="137">
        <v>350</v>
      </c>
      <c r="N569" s="137">
        <v>375</v>
      </c>
      <c r="O569" s="137">
        <v>381</v>
      </c>
    </row>
    <row r="570" spans="1:15" x14ac:dyDescent="0.25">
      <c r="A570" s="647" t="s">
        <v>3779</v>
      </c>
      <c r="B570" s="647" t="s">
        <v>3825</v>
      </c>
      <c r="C570" s="647" t="s">
        <v>1661</v>
      </c>
      <c r="D570" s="137">
        <v>0</v>
      </c>
      <c r="E570" s="137">
        <v>0</v>
      </c>
      <c r="F570" s="137">
        <v>0</v>
      </c>
      <c r="G570" s="137">
        <v>0</v>
      </c>
      <c r="H570" s="137">
        <v>0</v>
      </c>
      <c r="I570" s="137">
        <v>0</v>
      </c>
      <c r="J570" s="137">
        <v>0</v>
      </c>
      <c r="K570" s="137">
        <v>0</v>
      </c>
      <c r="L570" s="137">
        <v>0</v>
      </c>
      <c r="M570" s="137">
        <v>0</v>
      </c>
      <c r="N570" s="137">
        <v>0</v>
      </c>
      <c r="O570" s="137">
        <v>0</v>
      </c>
    </row>
    <row r="571" spans="1:15" x14ac:dyDescent="0.25">
      <c r="A571" s="647" t="s">
        <v>3779</v>
      </c>
      <c r="B571" s="647" t="s">
        <v>3826</v>
      </c>
      <c r="C571" s="647" t="s">
        <v>1661</v>
      </c>
      <c r="D571" s="137">
        <v>473</v>
      </c>
      <c r="E571" s="137">
        <v>507</v>
      </c>
      <c r="F571" s="137">
        <v>507</v>
      </c>
      <c r="G571" s="137">
        <v>507</v>
      </c>
      <c r="H571" s="137">
        <v>507</v>
      </c>
      <c r="I571" s="137">
        <v>507</v>
      </c>
      <c r="J571" s="137">
        <v>507</v>
      </c>
      <c r="K571" s="137">
        <v>507</v>
      </c>
      <c r="L571" s="137">
        <v>507</v>
      </c>
      <c r="M571" s="137">
        <v>507</v>
      </c>
      <c r="N571" s="137">
        <v>520</v>
      </c>
      <c r="O571" s="137">
        <v>548</v>
      </c>
    </row>
    <row r="572" spans="1:15" x14ac:dyDescent="0.25">
      <c r="A572" s="647" t="s">
        <v>3779</v>
      </c>
      <c r="B572" s="647" t="s">
        <v>3827</v>
      </c>
      <c r="C572" s="647" t="s">
        <v>1661</v>
      </c>
      <c r="D572" s="137">
        <v>0</v>
      </c>
      <c r="E572" s="137">
        <v>0</v>
      </c>
      <c r="F572" s="137">
        <v>0</v>
      </c>
      <c r="G572" s="137">
        <v>0</v>
      </c>
      <c r="H572" s="137">
        <v>0</v>
      </c>
      <c r="I572" s="137">
        <v>0</v>
      </c>
      <c r="J572" s="137">
        <v>0</v>
      </c>
      <c r="K572" s="137">
        <v>0</v>
      </c>
      <c r="L572" s="137">
        <v>0</v>
      </c>
      <c r="M572" s="137">
        <v>0</v>
      </c>
      <c r="N572" s="137">
        <v>0</v>
      </c>
      <c r="O572" s="137">
        <v>0</v>
      </c>
    </row>
    <row r="573" spans="1:15" x14ac:dyDescent="0.25">
      <c r="A573" s="647" t="s">
        <v>3779</v>
      </c>
      <c r="B573" s="647" t="s">
        <v>3828</v>
      </c>
      <c r="C573" s="647" t="s">
        <v>1661</v>
      </c>
      <c r="D573" s="137">
        <v>0</v>
      </c>
      <c r="E573" s="137">
        <v>0</v>
      </c>
      <c r="F573" s="137">
        <v>0</v>
      </c>
      <c r="G573" s="137">
        <v>0</v>
      </c>
      <c r="H573" s="137">
        <v>0</v>
      </c>
      <c r="I573" s="137">
        <v>0</v>
      </c>
      <c r="J573" s="137">
        <v>0</v>
      </c>
      <c r="K573" s="137">
        <v>0</v>
      </c>
      <c r="L573" s="137">
        <v>0</v>
      </c>
      <c r="M573" s="137">
        <v>0</v>
      </c>
      <c r="N573" s="137">
        <v>0</v>
      </c>
      <c r="O573" s="137">
        <v>0</v>
      </c>
    </row>
    <row r="574" spans="1:15" x14ac:dyDescent="0.25">
      <c r="A574" s="647" t="s">
        <v>3779</v>
      </c>
      <c r="B574" s="647" t="s">
        <v>3829</v>
      </c>
      <c r="C574" s="647" t="s">
        <v>1661</v>
      </c>
      <c r="D574" s="137">
        <v>267</v>
      </c>
      <c r="E574" s="137">
        <v>267</v>
      </c>
      <c r="F574" s="137">
        <v>267</v>
      </c>
      <c r="G574" s="137">
        <v>267</v>
      </c>
      <c r="H574" s="137">
        <v>267</v>
      </c>
      <c r="I574" s="137">
        <v>267</v>
      </c>
      <c r="J574" s="137">
        <v>267</v>
      </c>
      <c r="K574" s="137">
        <v>267</v>
      </c>
      <c r="L574" s="137">
        <v>289</v>
      </c>
      <c r="M574" s="137">
        <v>289</v>
      </c>
      <c r="N574" s="137">
        <v>312</v>
      </c>
      <c r="O574" s="137">
        <v>322</v>
      </c>
    </row>
    <row r="575" spans="1:15" x14ac:dyDescent="0.25">
      <c r="A575" s="647" t="s">
        <v>3779</v>
      </c>
      <c r="B575" s="647" t="s">
        <v>3830</v>
      </c>
      <c r="C575" s="647" t="s">
        <v>1661</v>
      </c>
      <c r="D575" s="137">
        <v>10</v>
      </c>
      <c r="E575" s="137">
        <v>10</v>
      </c>
      <c r="F575" s="137">
        <v>10</v>
      </c>
      <c r="G575" s="137">
        <v>10</v>
      </c>
      <c r="H575" s="137">
        <v>10</v>
      </c>
      <c r="I575" s="137">
        <v>10</v>
      </c>
      <c r="J575" s="137">
        <v>10</v>
      </c>
      <c r="K575" s="137">
        <v>10</v>
      </c>
      <c r="L575" s="137">
        <v>10</v>
      </c>
      <c r="M575" s="137">
        <v>10</v>
      </c>
      <c r="N575" s="137">
        <v>10</v>
      </c>
      <c r="O575" s="137">
        <v>10</v>
      </c>
    </row>
    <row r="576" spans="1:15" x14ac:dyDescent="0.25">
      <c r="A576" s="647" t="s">
        <v>3779</v>
      </c>
      <c r="B576" s="647" t="s">
        <v>3831</v>
      </c>
      <c r="C576" s="647" t="s">
        <v>1661</v>
      </c>
      <c r="D576" s="137">
        <v>0</v>
      </c>
      <c r="E576" s="137">
        <v>0</v>
      </c>
      <c r="F576" s="137">
        <v>0</v>
      </c>
      <c r="G576" s="137">
        <v>0</v>
      </c>
      <c r="H576" s="137">
        <v>0</v>
      </c>
      <c r="I576" s="137">
        <v>0</v>
      </c>
      <c r="J576" s="137">
        <v>0</v>
      </c>
      <c r="K576" s="137">
        <v>0</v>
      </c>
      <c r="L576" s="137">
        <v>0</v>
      </c>
      <c r="M576" s="137">
        <v>0</v>
      </c>
      <c r="N576" s="137">
        <v>0</v>
      </c>
      <c r="O576" s="137">
        <v>0</v>
      </c>
    </row>
    <row r="577" spans="1:15" x14ac:dyDescent="0.25">
      <c r="A577" s="647" t="s">
        <v>3779</v>
      </c>
      <c r="B577" s="647" t="s">
        <v>3832</v>
      </c>
      <c r="C577" s="647" t="s">
        <v>1661</v>
      </c>
      <c r="D577" s="137">
        <v>0</v>
      </c>
      <c r="E577" s="137">
        <v>0</v>
      </c>
      <c r="F577" s="137">
        <v>0</v>
      </c>
      <c r="G577" s="137">
        <v>0</v>
      </c>
      <c r="H577" s="137">
        <v>0</v>
      </c>
      <c r="I577" s="137">
        <v>0</v>
      </c>
      <c r="J577" s="137">
        <v>0</v>
      </c>
      <c r="K577" s="137">
        <v>0</v>
      </c>
      <c r="L577" s="137">
        <v>0</v>
      </c>
      <c r="M577" s="137">
        <v>0</v>
      </c>
      <c r="N577" s="137">
        <v>0</v>
      </c>
      <c r="O577" s="137">
        <v>0</v>
      </c>
    </row>
    <row r="578" spans="1:15" x14ac:dyDescent="0.25">
      <c r="A578" s="647" t="s">
        <v>3779</v>
      </c>
      <c r="B578" s="647" t="s">
        <v>3833</v>
      </c>
      <c r="C578" s="647" t="s">
        <v>1661</v>
      </c>
      <c r="D578" s="137">
        <v>61</v>
      </c>
      <c r="E578" s="137">
        <v>61</v>
      </c>
      <c r="F578" s="137">
        <v>61</v>
      </c>
      <c r="G578" s="137">
        <v>61</v>
      </c>
      <c r="H578" s="137">
        <v>61</v>
      </c>
      <c r="I578" s="137">
        <v>61</v>
      </c>
      <c r="J578" s="137">
        <v>61</v>
      </c>
      <c r="K578" s="137">
        <v>61</v>
      </c>
      <c r="L578" s="137">
        <v>61</v>
      </c>
      <c r="M578" s="137">
        <v>61</v>
      </c>
      <c r="N578" s="137">
        <v>61</v>
      </c>
      <c r="O578" s="137">
        <v>61</v>
      </c>
    </row>
    <row r="579" spans="1:15" x14ac:dyDescent="0.25">
      <c r="A579" s="647" t="s">
        <v>3779</v>
      </c>
      <c r="B579" s="647" t="s">
        <v>3834</v>
      </c>
      <c r="C579" s="647" t="s">
        <v>1661</v>
      </c>
      <c r="D579" s="137">
        <v>321</v>
      </c>
      <c r="E579" s="137">
        <v>354</v>
      </c>
      <c r="F579" s="137">
        <v>354</v>
      </c>
      <c r="G579" s="137">
        <v>354</v>
      </c>
      <c r="H579" s="137">
        <v>354</v>
      </c>
      <c r="I579" s="137">
        <v>354</v>
      </c>
      <c r="J579" s="137">
        <v>354</v>
      </c>
      <c r="K579" s="137">
        <v>354</v>
      </c>
      <c r="L579" s="137">
        <v>354</v>
      </c>
      <c r="M579" s="137">
        <v>354</v>
      </c>
      <c r="N579" s="137">
        <v>359</v>
      </c>
      <c r="O579" s="137">
        <v>364</v>
      </c>
    </row>
    <row r="580" spans="1:15" x14ac:dyDescent="0.25">
      <c r="A580" s="647" t="s">
        <v>3779</v>
      </c>
      <c r="B580" s="647" t="s">
        <v>3835</v>
      </c>
      <c r="C580" s="647" t="s">
        <v>1661</v>
      </c>
      <c r="D580" s="137">
        <v>0</v>
      </c>
      <c r="E580" s="137">
        <v>0</v>
      </c>
      <c r="F580" s="137">
        <v>0</v>
      </c>
      <c r="G580" s="137">
        <v>0</v>
      </c>
      <c r="H580" s="137">
        <v>0</v>
      </c>
      <c r="I580" s="137">
        <v>0</v>
      </c>
      <c r="J580" s="137">
        <v>0</v>
      </c>
      <c r="K580" s="137">
        <v>0</v>
      </c>
      <c r="L580" s="137">
        <v>0</v>
      </c>
      <c r="M580" s="137">
        <v>0</v>
      </c>
      <c r="N580" s="137">
        <v>0</v>
      </c>
      <c r="O580" s="137">
        <v>0</v>
      </c>
    </row>
    <row r="581" spans="1:15" x14ac:dyDescent="0.25">
      <c r="A581" s="647" t="s">
        <v>3779</v>
      </c>
      <c r="B581" s="647" t="s">
        <v>3836</v>
      </c>
      <c r="C581" s="647" t="s">
        <v>1661</v>
      </c>
      <c r="D581" s="137">
        <v>325</v>
      </c>
      <c r="E581" s="137">
        <v>333</v>
      </c>
      <c r="F581" s="137">
        <v>333</v>
      </c>
      <c r="G581" s="137">
        <v>333</v>
      </c>
      <c r="H581" s="137">
        <v>333</v>
      </c>
      <c r="I581" s="137">
        <v>333</v>
      </c>
      <c r="J581" s="137">
        <v>333</v>
      </c>
      <c r="K581" s="137">
        <v>333</v>
      </c>
      <c r="L581" s="137">
        <v>333</v>
      </c>
      <c r="M581" s="137">
        <v>333</v>
      </c>
      <c r="N581" s="137">
        <v>333</v>
      </c>
      <c r="O581" s="137">
        <v>333</v>
      </c>
    </row>
    <row r="582" spans="1:15" x14ac:dyDescent="0.25">
      <c r="A582" s="647" t="s">
        <v>3779</v>
      </c>
      <c r="B582" s="647" t="s">
        <v>3837</v>
      </c>
      <c r="C582" s="647" t="s">
        <v>1661</v>
      </c>
      <c r="D582" s="137">
        <v>0</v>
      </c>
      <c r="E582" s="137">
        <v>0</v>
      </c>
      <c r="F582" s="137">
        <v>0</v>
      </c>
      <c r="G582" s="137">
        <v>0</v>
      </c>
      <c r="H582" s="137">
        <v>0</v>
      </c>
      <c r="I582" s="137">
        <v>0</v>
      </c>
      <c r="J582" s="137">
        <v>0</v>
      </c>
      <c r="K582" s="137">
        <v>0</v>
      </c>
      <c r="L582" s="137">
        <v>0</v>
      </c>
      <c r="M582" s="137">
        <v>0</v>
      </c>
      <c r="N582" s="137">
        <v>0</v>
      </c>
      <c r="O582" s="137">
        <v>0</v>
      </c>
    </row>
    <row r="583" spans="1:15" x14ac:dyDescent="0.25">
      <c r="A583" s="647" t="s">
        <v>3779</v>
      </c>
      <c r="B583" s="647" t="s">
        <v>3838</v>
      </c>
      <c r="C583" s="647" t="s">
        <v>1661</v>
      </c>
      <c r="D583" s="137">
        <v>124</v>
      </c>
      <c r="E583" s="137">
        <v>124</v>
      </c>
      <c r="F583" s="137">
        <v>124</v>
      </c>
      <c r="G583" s="137">
        <v>124</v>
      </c>
      <c r="H583" s="137">
        <v>124</v>
      </c>
      <c r="I583" s="137">
        <v>124</v>
      </c>
      <c r="J583" s="137">
        <v>124</v>
      </c>
      <c r="K583" s="137">
        <v>124</v>
      </c>
      <c r="L583" s="137">
        <v>124</v>
      </c>
      <c r="M583" s="137">
        <v>124</v>
      </c>
      <c r="N583" s="137">
        <v>124</v>
      </c>
      <c r="O583" s="137">
        <v>124</v>
      </c>
    </row>
    <row r="584" spans="1:15" x14ac:dyDescent="0.25">
      <c r="A584" s="647" t="s">
        <v>3779</v>
      </c>
      <c r="B584" s="647" t="s">
        <v>3839</v>
      </c>
      <c r="C584" s="647" t="s">
        <v>1661</v>
      </c>
      <c r="D584" s="137">
        <v>0</v>
      </c>
      <c r="E584" s="137">
        <v>0</v>
      </c>
      <c r="F584" s="137">
        <v>0</v>
      </c>
      <c r="G584" s="137">
        <v>0</v>
      </c>
      <c r="H584" s="137">
        <v>0</v>
      </c>
      <c r="I584" s="137">
        <v>0</v>
      </c>
      <c r="J584" s="137">
        <v>0</v>
      </c>
      <c r="K584" s="137">
        <v>0</v>
      </c>
      <c r="L584" s="137">
        <v>0</v>
      </c>
      <c r="M584" s="137">
        <v>0</v>
      </c>
      <c r="N584" s="137">
        <v>0</v>
      </c>
      <c r="O584" s="137">
        <v>0</v>
      </c>
    </row>
    <row r="585" spans="1:15" x14ac:dyDescent="0.25">
      <c r="A585" s="647" t="s">
        <v>3779</v>
      </c>
      <c r="B585" s="647" t="s">
        <v>3840</v>
      </c>
      <c r="C585" s="647" t="s">
        <v>1661</v>
      </c>
      <c r="D585" s="137">
        <v>0</v>
      </c>
      <c r="E585" s="137">
        <v>0</v>
      </c>
      <c r="F585" s="137">
        <v>0</v>
      </c>
      <c r="G585" s="137">
        <v>0</v>
      </c>
      <c r="H585" s="137">
        <v>0</v>
      </c>
      <c r="I585" s="137">
        <v>0</v>
      </c>
      <c r="J585" s="137">
        <v>0</v>
      </c>
      <c r="K585" s="137">
        <v>0</v>
      </c>
      <c r="L585" s="137">
        <v>0</v>
      </c>
      <c r="M585" s="137">
        <v>0</v>
      </c>
      <c r="N585" s="137">
        <v>0</v>
      </c>
      <c r="O585" s="137">
        <v>0</v>
      </c>
    </row>
    <row r="586" spans="1:15" x14ac:dyDescent="0.25">
      <c r="A586" s="647" t="s">
        <v>3779</v>
      </c>
      <c r="B586" s="647" t="s">
        <v>3841</v>
      </c>
      <c r="C586" s="647" t="s">
        <v>1661</v>
      </c>
      <c r="D586" s="137">
        <v>334</v>
      </c>
      <c r="E586" s="137">
        <v>334</v>
      </c>
      <c r="F586" s="137">
        <v>334</v>
      </c>
      <c r="G586" s="137">
        <v>334</v>
      </c>
      <c r="H586" s="137">
        <v>334</v>
      </c>
      <c r="I586" s="137">
        <v>334</v>
      </c>
      <c r="J586" s="137">
        <v>334</v>
      </c>
      <c r="K586" s="137">
        <v>334</v>
      </c>
      <c r="L586" s="137">
        <v>334</v>
      </c>
      <c r="M586" s="137">
        <v>334</v>
      </c>
      <c r="N586" s="137">
        <v>334</v>
      </c>
      <c r="O586" s="137">
        <v>334</v>
      </c>
    </row>
    <row r="587" spans="1:15" x14ac:dyDescent="0.25">
      <c r="A587" s="647" t="s">
        <v>3842</v>
      </c>
      <c r="B587" s="647" t="s">
        <v>3843</v>
      </c>
      <c r="C587" s="647" t="s">
        <v>1661</v>
      </c>
      <c r="D587" s="137">
        <v>54363</v>
      </c>
      <c r="E587" s="137">
        <v>53576</v>
      </c>
      <c r="F587" s="137">
        <v>53576</v>
      </c>
      <c r="G587" s="137">
        <v>53576</v>
      </c>
      <c r="H587" s="137">
        <v>53576</v>
      </c>
      <c r="I587" s="137">
        <v>53576</v>
      </c>
      <c r="J587" s="137">
        <v>53576</v>
      </c>
      <c r="K587" s="137">
        <v>53576</v>
      </c>
      <c r="L587" s="137">
        <v>53576</v>
      </c>
      <c r="M587" s="137">
        <v>53576</v>
      </c>
      <c r="N587" s="137">
        <v>53576</v>
      </c>
      <c r="O587" s="137">
        <v>53576</v>
      </c>
    </row>
    <row r="588" spans="1:15" x14ac:dyDescent="0.25">
      <c r="A588" s="647" t="s">
        <v>3844</v>
      </c>
      <c r="B588" s="647" t="s">
        <v>3845</v>
      </c>
      <c r="C588" s="647" t="s">
        <v>1661</v>
      </c>
      <c r="D588" s="137">
        <v>0</v>
      </c>
      <c r="E588" s="137">
        <v>0</v>
      </c>
      <c r="F588" s="137">
        <v>0</v>
      </c>
      <c r="G588" s="137">
        <v>0</v>
      </c>
      <c r="H588" s="137">
        <v>0</v>
      </c>
      <c r="I588" s="137">
        <v>0</v>
      </c>
      <c r="J588" s="137">
        <v>0</v>
      </c>
      <c r="K588" s="137">
        <v>0</v>
      </c>
      <c r="L588" s="137">
        <v>0</v>
      </c>
      <c r="M588" s="137">
        <v>0</v>
      </c>
      <c r="N588" s="137">
        <v>0</v>
      </c>
      <c r="O588" s="137">
        <v>0</v>
      </c>
    </row>
    <row r="589" spans="1:15" x14ac:dyDescent="0.25">
      <c r="A589" s="647" t="s">
        <v>3844</v>
      </c>
      <c r="B589" s="647" t="s">
        <v>3846</v>
      </c>
      <c r="C589" s="647" t="s">
        <v>1661</v>
      </c>
      <c r="D589" s="137">
        <v>4997</v>
      </c>
      <c r="E589" s="137">
        <v>4997</v>
      </c>
      <c r="F589" s="137">
        <v>5026</v>
      </c>
      <c r="G589" s="137">
        <v>5026</v>
      </c>
      <c r="H589" s="137">
        <v>5026</v>
      </c>
      <c r="I589" s="137">
        <v>5026</v>
      </c>
      <c r="J589" s="137">
        <v>5026</v>
      </c>
      <c r="K589" s="137">
        <v>5026</v>
      </c>
      <c r="L589" s="137">
        <v>5026</v>
      </c>
      <c r="M589" s="137">
        <v>5026</v>
      </c>
      <c r="N589" s="137">
        <v>5026</v>
      </c>
      <c r="O589" s="137">
        <v>5026</v>
      </c>
    </row>
    <row r="590" spans="1:15" x14ac:dyDescent="0.25">
      <c r="A590" s="647" t="s">
        <v>3847</v>
      </c>
      <c r="B590" s="647" t="s">
        <v>3848</v>
      </c>
      <c r="C590" s="647" t="s">
        <v>1662</v>
      </c>
      <c r="D590" s="137">
        <v>1741</v>
      </c>
      <c r="E590" s="137">
        <v>1741</v>
      </c>
      <c r="F590" s="137">
        <v>1741</v>
      </c>
      <c r="G590" s="137">
        <v>1741</v>
      </c>
      <c r="H590" s="137">
        <v>1741</v>
      </c>
      <c r="I590" s="137">
        <v>1741</v>
      </c>
      <c r="J590" s="137">
        <v>1741</v>
      </c>
      <c r="K590" s="137">
        <v>1741</v>
      </c>
      <c r="L590" s="137">
        <v>1741</v>
      </c>
      <c r="M590" s="137">
        <v>1741</v>
      </c>
      <c r="N590" s="137">
        <v>1741</v>
      </c>
      <c r="O590" s="137">
        <v>1741</v>
      </c>
    </row>
    <row r="591" spans="1:15" x14ac:dyDescent="0.25">
      <c r="A591" s="647" t="s">
        <v>3847</v>
      </c>
      <c r="B591" s="647" t="s">
        <v>3849</v>
      </c>
      <c r="C591" s="647" t="s">
        <v>1662</v>
      </c>
      <c r="D591" s="137">
        <v>1400</v>
      </c>
      <c r="E591" s="137">
        <v>1400</v>
      </c>
      <c r="F591" s="137">
        <v>1400</v>
      </c>
      <c r="G591" s="137">
        <v>1400</v>
      </c>
      <c r="H591" s="137">
        <v>1400</v>
      </c>
      <c r="I591" s="137">
        <v>1400</v>
      </c>
      <c r="J591" s="137">
        <v>1400</v>
      </c>
      <c r="K591" s="137">
        <v>1400</v>
      </c>
      <c r="L591" s="137">
        <v>1400</v>
      </c>
      <c r="M591" s="137">
        <v>1400</v>
      </c>
      <c r="N591" s="137">
        <v>1400</v>
      </c>
      <c r="O591" s="137">
        <v>1400</v>
      </c>
    </row>
    <row r="592" spans="1:15" x14ac:dyDescent="0.25">
      <c r="A592" s="647" t="s">
        <v>3847</v>
      </c>
      <c r="B592" s="647" t="s">
        <v>3850</v>
      </c>
      <c r="C592" s="647" t="s">
        <v>1662</v>
      </c>
      <c r="D592" s="137">
        <v>1769</v>
      </c>
      <c r="E592" s="137">
        <v>1769</v>
      </c>
      <c r="F592" s="137">
        <v>1769</v>
      </c>
      <c r="G592" s="137">
        <v>1769</v>
      </c>
      <c r="H592" s="137">
        <v>1769</v>
      </c>
      <c r="I592" s="137">
        <v>1769</v>
      </c>
      <c r="J592" s="137">
        <v>1769</v>
      </c>
      <c r="K592" s="137">
        <v>1769</v>
      </c>
      <c r="L592" s="137">
        <v>1769</v>
      </c>
      <c r="M592" s="137">
        <v>1769</v>
      </c>
      <c r="N592" s="137">
        <v>1769</v>
      </c>
      <c r="O592" s="137">
        <v>1769</v>
      </c>
    </row>
    <row r="593" spans="1:15" x14ac:dyDescent="0.25">
      <c r="A593" s="647" t="s">
        <v>3847</v>
      </c>
      <c r="B593" s="647" t="s">
        <v>3851</v>
      </c>
      <c r="C593" s="647" t="s">
        <v>1662</v>
      </c>
      <c r="D593" s="137">
        <v>0</v>
      </c>
      <c r="E593" s="137">
        <v>0</v>
      </c>
      <c r="F593" s="137">
        <v>0</v>
      </c>
      <c r="G593" s="137">
        <v>0</v>
      </c>
      <c r="H593" s="137">
        <v>0</v>
      </c>
      <c r="I593" s="137">
        <v>0</v>
      </c>
      <c r="J593" s="137">
        <v>0</v>
      </c>
      <c r="K593" s="137">
        <v>0</v>
      </c>
      <c r="L593" s="137">
        <v>0</v>
      </c>
      <c r="M593" s="137">
        <v>0</v>
      </c>
      <c r="N593" s="137">
        <v>0</v>
      </c>
      <c r="O593" s="137">
        <v>0</v>
      </c>
    </row>
    <row r="594" spans="1:15" x14ac:dyDescent="0.25">
      <c r="A594" s="647" t="s">
        <v>3847</v>
      </c>
      <c r="B594" s="647" t="s">
        <v>3852</v>
      </c>
      <c r="C594" s="647" t="s">
        <v>1662</v>
      </c>
      <c r="D594" s="137">
        <v>10</v>
      </c>
      <c r="E594" s="137">
        <v>10</v>
      </c>
      <c r="F594" s="137">
        <v>10</v>
      </c>
      <c r="G594" s="137">
        <v>10</v>
      </c>
      <c r="H594" s="137">
        <v>10</v>
      </c>
      <c r="I594" s="137">
        <v>10</v>
      </c>
      <c r="J594" s="137">
        <v>10</v>
      </c>
      <c r="K594" s="137">
        <v>10</v>
      </c>
      <c r="L594" s="137">
        <v>10</v>
      </c>
      <c r="M594" s="137">
        <v>10</v>
      </c>
      <c r="N594" s="137">
        <v>10</v>
      </c>
      <c r="O594" s="137">
        <v>10</v>
      </c>
    </row>
    <row r="595" spans="1:15" x14ac:dyDescent="0.25">
      <c r="A595" s="647" t="s">
        <v>3847</v>
      </c>
      <c r="B595" s="647" t="s">
        <v>3853</v>
      </c>
      <c r="C595" s="647" t="s">
        <v>1662</v>
      </c>
      <c r="D595" s="137">
        <v>31</v>
      </c>
      <c r="E595" s="137">
        <v>31</v>
      </c>
      <c r="F595" s="137">
        <v>31</v>
      </c>
      <c r="G595" s="137">
        <v>31</v>
      </c>
      <c r="H595" s="137">
        <v>31</v>
      </c>
      <c r="I595" s="137">
        <v>31</v>
      </c>
      <c r="J595" s="137">
        <v>31</v>
      </c>
      <c r="K595" s="137">
        <v>31</v>
      </c>
      <c r="L595" s="137">
        <v>31</v>
      </c>
      <c r="M595" s="137">
        <v>31</v>
      </c>
      <c r="N595" s="137">
        <v>31</v>
      </c>
      <c r="O595" s="137">
        <v>31</v>
      </c>
    </row>
    <row r="596" spans="1:15" x14ac:dyDescent="0.25">
      <c r="A596" s="647" t="s">
        <v>3847</v>
      </c>
      <c r="B596" s="647" t="s">
        <v>3854</v>
      </c>
      <c r="C596" s="647" t="s">
        <v>1662</v>
      </c>
      <c r="D596" s="137">
        <v>0</v>
      </c>
      <c r="E596" s="137">
        <v>0</v>
      </c>
      <c r="F596" s="137">
        <v>0</v>
      </c>
      <c r="G596" s="137">
        <v>0</v>
      </c>
      <c r="H596" s="137">
        <v>0</v>
      </c>
      <c r="I596" s="137">
        <v>0</v>
      </c>
      <c r="J596" s="137">
        <v>0</v>
      </c>
      <c r="K596" s="137">
        <v>0</v>
      </c>
      <c r="L596" s="137">
        <v>0</v>
      </c>
      <c r="M596" s="137">
        <v>0</v>
      </c>
      <c r="N596" s="137">
        <v>0</v>
      </c>
      <c r="O596" s="137">
        <v>0</v>
      </c>
    </row>
    <row r="597" spans="1:15" x14ac:dyDescent="0.25">
      <c r="A597" s="647" t="s">
        <v>3847</v>
      </c>
      <c r="B597" s="647" t="s">
        <v>3855</v>
      </c>
      <c r="C597" s="647" t="s">
        <v>1662</v>
      </c>
      <c r="D597" s="137">
        <v>52</v>
      </c>
      <c r="E597" s="137">
        <v>52</v>
      </c>
      <c r="F597" s="137">
        <v>52</v>
      </c>
      <c r="G597" s="137">
        <v>52</v>
      </c>
      <c r="H597" s="137">
        <v>52</v>
      </c>
      <c r="I597" s="137">
        <v>52</v>
      </c>
      <c r="J597" s="137">
        <v>52</v>
      </c>
      <c r="K597" s="137">
        <v>52</v>
      </c>
      <c r="L597" s="137">
        <v>52</v>
      </c>
      <c r="M597" s="137">
        <v>52</v>
      </c>
      <c r="N597" s="137">
        <v>52</v>
      </c>
      <c r="O597" s="137">
        <v>52</v>
      </c>
    </row>
    <row r="598" spans="1:15" x14ac:dyDescent="0.25">
      <c r="A598" s="647" t="s">
        <v>3847</v>
      </c>
      <c r="B598" s="647" t="s">
        <v>3856</v>
      </c>
      <c r="C598" s="647" t="s">
        <v>1662</v>
      </c>
      <c r="D598" s="137">
        <v>461</v>
      </c>
      <c r="E598" s="137">
        <v>461</v>
      </c>
      <c r="F598" s="137">
        <v>461</v>
      </c>
      <c r="G598" s="137">
        <v>461</v>
      </c>
      <c r="H598" s="137">
        <v>461</v>
      </c>
      <c r="I598" s="137">
        <v>461</v>
      </c>
      <c r="J598" s="137">
        <v>461</v>
      </c>
      <c r="K598" s="137">
        <v>461</v>
      </c>
      <c r="L598" s="137">
        <v>461</v>
      </c>
      <c r="M598" s="137">
        <v>461</v>
      </c>
      <c r="N598" s="137">
        <v>461</v>
      </c>
      <c r="O598" s="137">
        <v>461</v>
      </c>
    </row>
    <row r="599" spans="1:15" x14ac:dyDescent="0.25">
      <c r="A599" s="647" t="s">
        <v>3847</v>
      </c>
      <c r="B599" s="647" t="s">
        <v>3857</v>
      </c>
      <c r="C599" s="647" t="s">
        <v>1662</v>
      </c>
      <c r="D599" s="137">
        <v>0</v>
      </c>
      <c r="E599" s="137">
        <v>0</v>
      </c>
      <c r="F599" s="137">
        <v>0</v>
      </c>
      <c r="G599" s="137">
        <v>0</v>
      </c>
      <c r="H599" s="137">
        <v>0</v>
      </c>
      <c r="I599" s="137">
        <v>0</v>
      </c>
      <c r="J599" s="137">
        <v>0</v>
      </c>
      <c r="K599" s="137">
        <v>0</v>
      </c>
      <c r="L599" s="137">
        <v>0</v>
      </c>
      <c r="M599" s="137">
        <v>0</v>
      </c>
      <c r="N599" s="137">
        <v>0</v>
      </c>
      <c r="O599" s="137">
        <v>0</v>
      </c>
    </row>
    <row r="600" spans="1:15" x14ac:dyDescent="0.25">
      <c r="A600" s="647" t="s">
        <v>3847</v>
      </c>
      <c r="B600" s="647" t="s">
        <v>3858</v>
      </c>
      <c r="C600" s="647" t="s">
        <v>1662</v>
      </c>
      <c r="D600" s="137">
        <v>0</v>
      </c>
      <c r="E600" s="137">
        <v>0</v>
      </c>
      <c r="F600" s="137">
        <v>0</v>
      </c>
      <c r="G600" s="137">
        <v>0</v>
      </c>
      <c r="H600" s="137">
        <v>0</v>
      </c>
      <c r="I600" s="137">
        <v>0</v>
      </c>
      <c r="J600" s="137">
        <v>0</v>
      </c>
      <c r="K600" s="137">
        <v>0</v>
      </c>
      <c r="L600" s="137">
        <v>0</v>
      </c>
      <c r="M600" s="137">
        <v>0</v>
      </c>
      <c r="N600" s="137">
        <v>0</v>
      </c>
      <c r="O600" s="137">
        <v>0</v>
      </c>
    </row>
    <row r="601" spans="1:15" x14ac:dyDescent="0.25">
      <c r="A601" s="647" t="s">
        <v>3847</v>
      </c>
      <c r="B601" s="647" t="s">
        <v>3859</v>
      </c>
      <c r="C601" s="647" t="s">
        <v>1662</v>
      </c>
      <c r="D601" s="137">
        <v>16975</v>
      </c>
      <c r="E601" s="137">
        <v>16977</v>
      </c>
      <c r="F601" s="137">
        <v>16977</v>
      </c>
      <c r="G601" s="137">
        <v>16977</v>
      </c>
      <c r="H601" s="137">
        <v>16977</v>
      </c>
      <c r="I601" s="137">
        <v>16977</v>
      </c>
      <c r="J601" s="137">
        <v>16977</v>
      </c>
      <c r="K601" s="137">
        <v>16978</v>
      </c>
      <c r="L601" s="137">
        <v>16978</v>
      </c>
      <c r="M601" s="137">
        <v>16978</v>
      </c>
      <c r="N601" s="137">
        <v>17053</v>
      </c>
      <c r="O601" s="137">
        <v>17053</v>
      </c>
    </row>
    <row r="602" spans="1:15" x14ac:dyDescent="0.25">
      <c r="A602" s="647" t="s">
        <v>3847</v>
      </c>
      <c r="B602" s="647" t="s">
        <v>3860</v>
      </c>
      <c r="C602" s="647" t="s">
        <v>1662</v>
      </c>
      <c r="D602" s="137">
        <v>682</v>
      </c>
      <c r="E602" s="137">
        <v>682</v>
      </c>
      <c r="F602" s="137">
        <v>682</v>
      </c>
      <c r="G602" s="137">
        <v>682</v>
      </c>
      <c r="H602" s="137">
        <v>682</v>
      </c>
      <c r="I602" s="137">
        <v>682</v>
      </c>
      <c r="J602" s="137">
        <v>682</v>
      </c>
      <c r="K602" s="137">
        <v>682</v>
      </c>
      <c r="L602" s="137">
        <v>682</v>
      </c>
      <c r="M602" s="137">
        <v>682</v>
      </c>
      <c r="N602" s="137">
        <v>682</v>
      </c>
      <c r="O602" s="137">
        <v>682</v>
      </c>
    </row>
    <row r="603" spans="1:15" x14ac:dyDescent="0.25">
      <c r="A603" s="647" t="s">
        <v>3847</v>
      </c>
      <c r="B603" s="647" t="s">
        <v>3861</v>
      </c>
      <c r="C603" s="647" t="s">
        <v>1662</v>
      </c>
      <c r="D603" s="137">
        <v>1071</v>
      </c>
      <c r="E603" s="137">
        <v>1071</v>
      </c>
      <c r="F603" s="137">
        <v>1071</v>
      </c>
      <c r="G603" s="137">
        <v>1071</v>
      </c>
      <c r="H603" s="137">
        <v>1071</v>
      </c>
      <c r="I603" s="137">
        <v>1071</v>
      </c>
      <c r="J603" s="137">
        <v>1071</v>
      </c>
      <c r="K603" s="137">
        <v>1071</v>
      </c>
      <c r="L603" s="137">
        <v>1071</v>
      </c>
      <c r="M603" s="137">
        <v>1071</v>
      </c>
      <c r="N603" s="137">
        <v>1071</v>
      </c>
      <c r="O603" s="137">
        <v>1071</v>
      </c>
    </row>
    <row r="604" spans="1:15" x14ac:dyDescent="0.25">
      <c r="A604" s="647" t="s">
        <v>3847</v>
      </c>
      <c r="B604" s="647" t="s">
        <v>3862</v>
      </c>
      <c r="C604" s="647" t="s">
        <v>1662</v>
      </c>
      <c r="D604" s="137">
        <v>0</v>
      </c>
      <c r="E604" s="137">
        <v>0</v>
      </c>
      <c r="F604" s="137">
        <v>0</v>
      </c>
      <c r="G604" s="137">
        <v>0</v>
      </c>
      <c r="H604" s="137">
        <v>0</v>
      </c>
      <c r="I604" s="137">
        <v>0</v>
      </c>
      <c r="J604" s="137">
        <v>0</v>
      </c>
      <c r="K604" s="137">
        <v>0</v>
      </c>
      <c r="L604" s="137">
        <v>0</v>
      </c>
      <c r="M604" s="137">
        <v>0</v>
      </c>
      <c r="N604" s="137">
        <v>0</v>
      </c>
      <c r="O604" s="137">
        <v>0</v>
      </c>
    </row>
    <row r="605" spans="1:15" x14ac:dyDescent="0.25">
      <c r="A605" s="647" t="s">
        <v>3847</v>
      </c>
      <c r="B605" s="647" t="s">
        <v>3863</v>
      </c>
      <c r="C605" s="647" t="s">
        <v>1662</v>
      </c>
      <c r="D605" s="137">
        <v>0</v>
      </c>
      <c r="E605" s="137">
        <v>0</v>
      </c>
      <c r="F605" s="137">
        <v>0</v>
      </c>
      <c r="G605" s="137">
        <v>0</v>
      </c>
      <c r="H605" s="137">
        <v>0</v>
      </c>
      <c r="I605" s="137">
        <v>0</v>
      </c>
      <c r="J605" s="137">
        <v>0</v>
      </c>
      <c r="K605" s="137">
        <v>0</v>
      </c>
      <c r="L605" s="137">
        <v>0</v>
      </c>
      <c r="M605" s="137">
        <v>0</v>
      </c>
      <c r="N605" s="137">
        <v>0</v>
      </c>
      <c r="O605" s="137">
        <v>0</v>
      </c>
    </row>
    <row r="606" spans="1:15" x14ac:dyDescent="0.25">
      <c r="A606" s="647" t="s">
        <v>3847</v>
      </c>
      <c r="B606" s="647" t="s">
        <v>3864</v>
      </c>
      <c r="C606" s="647" t="s">
        <v>1662</v>
      </c>
      <c r="D606" s="137">
        <v>2603</v>
      </c>
      <c r="E606" s="137">
        <v>2603</v>
      </c>
      <c r="F606" s="137">
        <v>2603</v>
      </c>
      <c r="G606" s="137">
        <v>2603</v>
      </c>
      <c r="H606" s="137">
        <v>2603</v>
      </c>
      <c r="I606" s="137">
        <v>2603</v>
      </c>
      <c r="J606" s="137">
        <v>2604</v>
      </c>
      <c r="K606" s="137">
        <v>2605</v>
      </c>
      <c r="L606" s="137">
        <v>2605</v>
      </c>
      <c r="M606" s="137">
        <v>2606</v>
      </c>
      <c r="N606" s="137">
        <v>2606</v>
      </c>
      <c r="O606" s="137">
        <v>2606</v>
      </c>
    </row>
    <row r="607" spans="1:15" x14ac:dyDescent="0.25">
      <c r="A607" s="647" t="s">
        <v>3847</v>
      </c>
      <c r="B607" s="647" t="s">
        <v>3865</v>
      </c>
      <c r="C607" s="647" t="s">
        <v>1662</v>
      </c>
      <c r="D607" s="137">
        <v>2499</v>
      </c>
      <c r="E607" s="137">
        <v>2499</v>
      </c>
      <c r="F607" s="137">
        <v>2499</v>
      </c>
      <c r="G607" s="137">
        <v>2499</v>
      </c>
      <c r="H607" s="137">
        <v>2499</v>
      </c>
      <c r="I607" s="137">
        <v>2499</v>
      </c>
      <c r="J607" s="137">
        <v>2499</v>
      </c>
      <c r="K607" s="137">
        <v>2499</v>
      </c>
      <c r="L607" s="137">
        <v>2499</v>
      </c>
      <c r="M607" s="137">
        <v>2552</v>
      </c>
      <c r="N607" s="137">
        <v>2552</v>
      </c>
      <c r="O607" s="137">
        <v>2552</v>
      </c>
    </row>
    <row r="608" spans="1:15" x14ac:dyDescent="0.25">
      <c r="A608" s="647" t="s">
        <v>3847</v>
      </c>
      <c r="B608" s="647" t="s">
        <v>3866</v>
      </c>
      <c r="C608" s="647" t="s">
        <v>1662</v>
      </c>
      <c r="D608" s="137">
        <v>0</v>
      </c>
      <c r="E608" s="137">
        <v>0</v>
      </c>
      <c r="F608" s="137">
        <v>0</v>
      </c>
      <c r="G608" s="137">
        <v>0</v>
      </c>
      <c r="H608" s="137">
        <v>0</v>
      </c>
      <c r="I608" s="137">
        <v>0</v>
      </c>
      <c r="J608" s="137">
        <v>0</v>
      </c>
      <c r="K608" s="137">
        <v>0</v>
      </c>
      <c r="L608" s="137">
        <v>0</v>
      </c>
      <c r="M608" s="137">
        <v>0</v>
      </c>
      <c r="N608" s="137">
        <v>0</v>
      </c>
      <c r="O608" s="137">
        <v>0</v>
      </c>
    </row>
    <row r="609" spans="1:15" x14ac:dyDescent="0.25">
      <c r="A609" s="647" t="s">
        <v>3847</v>
      </c>
      <c r="B609" s="647" t="s">
        <v>3867</v>
      </c>
      <c r="C609" s="647" t="s">
        <v>1662</v>
      </c>
      <c r="D609" s="137">
        <v>0</v>
      </c>
      <c r="E609" s="137">
        <v>0</v>
      </c>
      <c r="F609" s="137">
        <v>0</v>
      </c>
      <c r="G609" s="137">
        <v>0</v>
      </c>
      <c r="H609" s="137">
        <v>0</v>
      </c>
      <c r="I609" s="137">
        <v>0</v>
      </c>
      <c r="J609" s="137">
        <v>0</v>
      </c>
      <c r="K609" s="137">
        <v>0</v>
      </c>
      <c r="L609" s="137">
        <v>0</v>
      </c>
      <c r="M609" s="137">
        <v>0</v>
      </c>
      <c r="N609" s="137">
        <v>0</v>
      </c>
      <c r="O609" s="137">
        <v>0</v>
      </c>
    </row>
    <row r="610" spans="1:15" x14ac:dyDescent="0.25">
      <c r="A610" s="647" t="s">
        <v>3847</v>
      </c>
      <c r="B610" s="647" t="s">
        <v>3868</v>
      </c>
      <c r="C610" s="647" t="s">
        <v>1662</v>
      </c>
      <c r="D610" s="137">
        <v>20312</v>
      </c>
      <c r="E610" s="137">
        <v>20312</v>
      </c>
      <c r="F610" s="137">
        <v>20312</v>
      </c>
      <c r="G610" s="137">
        <v>20312</v>
      </c>
      <c r="H610" s="137">
        <v>20312</v>
      </c>
      <c r="I610" s="137">
        <v>20312</v>
      </c>
      <c r="J610" s="137">
        <v>20312</v>
      </c>
      <c r="K610" s="137">
        <v>20312</v>
      </c>
      <c r="L610" s="137">
        <v>20312</v>
      </c>
      <c r="M610" s="137">
        <v>20312</v>
      </c>
      <c r="N610" s="137">
        <v>20312</v>
      </c>
      <c r="O610" s="137">
        <v>20312</v>
      </c>
    </row>
    <row r="611" spans="1:15" x14ac:dyDescent="0.25">
      <c r="A611" s="647" t="s">
        <v>3847</v>
      </c>
      <c r="B611" s="647" t="s">
        <v>3869</v>
      </c>
      <c r="C611" s="647" t="s">
        <v>1662</v>
      </c>
      <c r="D611" s="137">
        <v>70</v>
      </c>
      <c r="E611" s="137">
        <v>70</v>
      </c>
      <c r="F611" s="137">
        <v>70</v>
      </c>
      <c r="G611" s="137">
        <v>70</v>
      </c>
      <c r="H611" s="137">
        <v>70</v>
      </c>
      <c r="I611" s="137">
        <v>70</v>
      </c>
      <c r="J611" s="137">
        <v>70</v>
      </c>
      <c r="K611" s="137">
        <v>70</v>
      </c>
      <c r="L611" s="137">
        <v>70</v>
      </c>
      <c r="M611" s="137">
        <v>70</v>
      </c>
      <c r="N611" s="137">
        <v>70</v>
      </c>
      <c r="O611" s="137">
        <v>70</v>
      </c>
    </row>
    <row r="612" spans="1:15" x14ac:dyDescent="0.25">
      <c r="A612" s="647" t="s">
        <v>3847</v>
      </c>
      <c r="B612" s="647" t="s">
        <v>3870</v>
      </c>
      <c r="C612" s="647" t="s">
        <v>1662</v>
      </c>
      <c r="D612" s="137">
        <v>57</v>
      </c>
      <c r="E612" s="137">
        <v>57</v>
      </c>
      <c r="F612" s="137">
        <v>57</v>
      </c>
      <c r="G612" s="137">
        <v>57</v>
      </c>
      <c r="H612" s="137">
        <v>57</v>
      </c>
      <c r="I612" s="137">
        <v>57</v>
      </c>
      <c r="J612" s="137">
        <v>57</v>
      </c>
      <c r="K612" s="137">
        <v>57</v>
      </c>
      <c r="L612" s="137">
        <v>57</v>
      </c>
      <c r="M612" s="137">
        <v>57</v>
      </c>
      <c r="N612" s="137">
        <v>57</v>
      </c>
      <c r="O612" s="137">
        <v>57</v>
      </c>
    </row>
    <row r="613" spans="1:15" x14ac:dyDescent="0.25">
      <c r="A613" s="647" t="s">
        <v>3847</v>
      </c>
      <c r="B613" s="647" t="s">
        <v>3871</v>
      </c>
      <c r="C613" s="647" t="s">
        <v>1662</v>
      </c>
      <c r="D613" s="137">
        <v>8314</v>
      </c>
      <c r="E613" s="137">
        <v>8314</v>
      </c>
      <c r="F613" s="137">
        <v>8314</v>
      </c>
      <c r="G613" s="137">
        <v>8314</v>
      </c>
      <c r="H613" s="137">
        <v>8314</v>
      </c>
      <c r="I613" s="137">
        <v>8314</v>
      </c>
      <c r="J613" s="137">
        <v>8314</v>
      </c>
      <c r="K613" s="137">
        <v>8314</v>
      </c>
      <c r="L613" s="137">
        <v>8314</v>
      </c>
      <c r="M613" s="137">
        <v>8314</v>
      </c>
      <c r="N613" s="137">
        <v>8314</v>
      </c>
      <c r="O613" s="137">
        <v>8314</v>
      </c>
    </row>
    <row r="614" spans="1:15" x14ac:dyDescent="0.25">
      <c r="A614" s="647" t="s">
        <v>3847</v>
      </c>
      <c r="B614" s="647" t="s">
        <v>3872</v>
      </c>
      <c r="C614" s="647" t="s">
        <v>1662</v>
      </c>
      <c r="D614" s="137">
        <v>0</v>
      </c>
      <c r="E614" s="137">
        <v>0</v>
      </c>
      <c r="F614" s="137">
        <v>0</v>
      </c>
      <c r="G614" s="137">
        <v>0</v>
      </c>
      <c r="H614" s="137">
        <v>0</v>
      </c>
      <c r="I614" s="137">
        <v>0</v>
      </c>
      <c r="J614" s="137">
        <v>0</v>
      </c>
      <c r="K614" s="137">
        <v>0</v>
      </c>
      <c r="L614" s="137">
        <v>0</v>
      </c>
      <c r="M614" s="137">
        <v>0</v>
      </c>
      <c r="N614" s="137">
        <v>0</v>
      </c>
      <c r="O614" s="137">
        <v>0</v>
      </c>
    </row>
    <row r="615" spans="1:15" x14ac:dyDescent="0.25">
      <c r="A615" s="647" t="s">
        <v>3847</v>
      </c>
      <c r="B615" s="647" t="s">
        <v>3873</v>
      </c>
      <c r="C615" s="647" t="s">
        <v>1662</v>
      </c>
      <c r="D615" s="137">
        <v>1005</v>
      </c>
      <c r="E615" s="137">
        <v>1005</v>
      </c>
      <c r="F615" s="137">
        <v>1005</v>
      </c>
      <c r="G615" s="137">
        <v>1005</v>
      </c>
      <c r="H615" s="137">
        <v>1005</v>
      </c>
      <c r="I615" s="137">
        <v>1005</v>
      </c>
      <c r="J615" s="137">
        <v>1005</v>
      </c>
      <c r="K615" s="137">
        <v>1005</v>
      </c>
      <c r="L615" s="137">
        <v>1005</v>
      </c>
      <c r="M615" s="137">
        <v>1005</v>
      </c>
      <c r="N615" s="137">
        <v>1005</v>
      </c>
      <c r="O615" s="137">
        <v>1005</v>
      </c>
    </row>
    <row r="616" spans="1:15" x14ac:dyDescent="0.25">
      <c r="A616" s="647" t="s">
        <v>3847</v>
      </c>
      <c r="B616" s="647" t="s">
        <v>3874</v>
      </c>
      <c r="C616" s="647" t="s">
        <v>1662</v>
      </c>
      <c r="D616" s="137">
        <v>11139</v>
      </c>
      <c r="E616" s="137">
        <v>11139</v>
      </c>
      <c r="F616" s="137">
        <v>11139</v>
      </c>
      <c r="G616" s="137">
        <v>11139</v>
      </c>
      <c r="H616" s="137">
        <v>11139</v>
      </c>
      <c r="I616" s="137">
        <v>11099</v>
      </c>
      <c r="J616" s="137">
        <v>11099</v>
      </c>
      <c r="K616" s="137">
        <v>11099</v>
      </c>
      <c r="L616" s="137">
        <v>11099</v>
      </c>
      <c r="M616" s="137">
        <v>11099</v>
      </c>
      <c r="N616" s="137">
        <v>11099</v>
      </c>
      <c r="O616" s="137">
        <v>11099</v>
      </c>
    </row>
    <row r="617" spans="1:15" x14ac:dyDescent="0.25">
      <c r="A617" s="647" t="s">
        <v>3847</v>
      </c>
      <c r="B617" s="647" t="s">
        <v>3875</v>
      </c>
      <c r="C617" s="647" t="s">
        <v>1662</v>
      </c>
      <c r="D617" s="137">
        <v>2</v>
      </c>
      <c r="E617" s="137">
        <v>2</v>
      </c>
      <c r="F617" s="137">
        <v>2</v>
      </c>
      <c r="G617" s="137">
        <v>2</v>
      </c>
      <c r="H617" s="137">
        <v>2</v>
      </c>
      <c r="I617" s="137">
        <v>2</v>
      </c>
      <c r="J617" s="137">
        <v>2</v>
      </c>
      <c r="K617" s="137">
        <v>2</v>
      </c>
      <c r="L617" s="137">
        <v>2</v>
      </c>
      <c r="M617" s="137">
        <v>2</v>
      </c>
      <c r="N617" s="137">
        <v>2</v>
      </c>
      <c r="O617" s="137">
        <v>2</v>
      </c>
    </row>
    <row r="618" spans="1:15" x14ac:dyDescent="0.25">
      <c r="A618" s="647" t="s">
        <v>3847</v>
      </c>
      <c r="B618" s="647" t="s">
        <v>3876</v>
      </c>
      <c r="C618" s="647" t="s">
        <v>1662</v>
      </c>
      <c r="D618" s="137">
        <v>4</v>
      </c>
      <c r="E618" s="137">
        <v>4</v>
      </c>
      <c r="F618" s="137">
        <v>4</v>
      </c>
      <c r="G618" s="137">
        <v>4</v>
      </c>
      <c r="H618" s="137">
        <v>4</v>
      </c>
      <c r="I618" s="137">
        <v>4</v>
      </c>
      <c r="J618" s="137">
        <v>4</v>
      </c>
      <c r="K618" s="137">
        <v>4</v>
      </c>
      <c r="L618" s="137">
        <v>4</v>
      </c>
      <c r="M618" s="137">
        <v>4</v>
      </c>
      <c r="N618" s="137">
        <v>4</v>
      </c>
      <c r="O618" s="137">
        <v>4</v>
      </c>
    </row>
    <row r="619" spans="1:15" x14ac:dyDescent="0.25">
      <c r="A619" s="647" t="s">
        <v>3847</v>
      </c>
      <c r="B619" s="647" t="s">
        <v>3877</v>
      </c>
      <c r="C619" s="647" t="s">
        <v>1662</v>
      </c>
      <c r="D619" s="137">
        <v>29</v>
      </c>
      <c r="E619" s="137">
        <v>29</v>
      </c>
      <c r="F619" s="137">
        <v>29</v>
      </c>
      <c r="G619" s="137">
        <v>29</v>
      </c>
      <c r="H619" s="137">
        <v>29</v>
      </c>
      <c r="I619" s="137">
        <v>29</v>
      </c>
      <c r="J619" s="137">
        <v>29</v>
      </c>
      <c r="K619" s="137">
        <v>29</v>
      </c>
      <c r="L619" s="137">
        <v>29</v>
      </c>
      <c r="M619" s="137">
        <v>29</v>
      </c>
      <c r="N619" s="137">
        <v>29</v>
      </c>
      <c r="O619" s="137">
        <v>29</v>
      </c>
    </row>
    <row r="620" spans="1:15" x14ac:dyDescent="0.25">
      <c r="A620" s="647" t="s">
        <v>3847</v>
      </c>
      <c r="B620" s="647" t="s">
        <v>3878</v>
      </c>
      <c r="C620" s="647" t="s">
        <v>1662</v>
      </c>
      <c r="D620" s="137">
        <v>0</v>
      </c>
      <c r="E620" s="137">
        <v>0</v>
      </c>
      <c r="F620" s="137">
        <v>0</v>
      </c>
      <c r="G620" s="137">
        <v>0</v>
      </c>
      <c r="H620" s="137">
        <v>0</v>
      </c>
      <c r="I620" s="137">
        <v>0</v>
      </c>
      <c r="J620" s="137">
        <v>0</v>
      </c>
      <c r="K620" s="137">
        <v>0</v>
      </c>
      <c r="L620" s="137">
        <v>0</v>
      </c>
      <c r="M620" s="137">
        <v>0</v>
      </c>
      <c r="N620" s="137">
        <v>0</v>
      </c>
      <c r="O620" s="137">
        <v>0</v>
      </c>
    </row>
    <row r="621" spans="1:15" x14ac:dyDescent="0.25">
      <c r="A621" s="647" t="s">
        <v>3847</v>
      </c>
      <c r="B621" s="647" t="s">
        <v>3879</v>
      </c>
      <c r="C621" s="647" t="s">
        <v>1662</v>
      </c>
      <c r="D621" s="137">
        <v>132</v>
      </c>
      <c r="E621" s="137">
        <v>132</v>
      </c>
      <c r="F621" s="137">
        <v>132</v>
      </c>
      <c r="G621" s="137">
        <v>132</v>
      </c>
      <c r="H621" s="137">
        <v>132</v>
      </c>
      <c r="I621" s="137">
        <v>132</v>
      </c>
      <c r="J621" s="137">
        <v>132</v>
      </c>
      <c r="K621" s="137">
        <v>132</v>
      </c>
      <c r="L621" s="137">
        <v>132</v>
      </c>
      <c r="M621" s="137">
        <v>132</v>
      </c>
      <c r="N621" s="137">
        <v>132</v>
      </c>
      <c r="O621" s="137">
        <v>132</v>
      </c>
    </row>
    <row r="622" spans="1:15" x14ac:dyDescent="0.25">
      <c r="A622" s="647" t="s">
        <v>3847</v>
      </c>
      <c r="B622" s="647" t="s">
        <v>3880</v>
      </c>
      <c r="C622" s="647" t="s">
        <v>1662</v>
      </c>
      <c r="D622" s="137">
        <v>1</v>
      </c>
      <c r="E622" s="137">
        <v>1</v>
      </c>
      <c r="F622" s="137">
        <v>1</v>
      </c>
      <c r="G622" s="137">
        <v>1</v>
      </c>
      <c r="H622" s="137">
        <v>1</v>
      </c>
      <c r="I622" s="137">
        <v>1</v>
      </c>
      <c r="J622" s="137">
        <v>1</v>
      </c>
      <c r="K622" s="137">
        <v>1</v>
      </c>
      <c r="L622" s="137">
        <v>1</v>
      </c>
      <c r="M622" s="137">
        <v>1</v>
      </c>
      <c r="N622" s="137">
        <v>1</v>
      </c>
      <c r="O622" s="137">
        <v>1</v>
      </c>
    </row>
    <row r="623" spans="1:15" x14ac:dyDescent="0.25">
      <c r="A623" s="647" t="s">
        <v>3847</v>
      </c>
      <c r="B623" s="647" t="s">
        <v>3881</v>
      </c>
      <c r="C623" s="647" t="s">
        <v>1662</v>
      </c>
      <c r="D623" s="137">
        <v>7</v>
      </c>
      <c r="E623" s="137">
        <v>7</v>
      </c>
      <c r="F623" s="137">
        <v>7</v>
      </c>
      <c r="G623" s="137">
        <v>7</v>
      </c>
      <c r="H623" s="137">
        <v>7</v>
      </c>
      <c r="I623" s="137">
        <v>7</v>
      </c>
      <c r="J623" s="137">
        <v>7</v>
      </c>
      <c r="K623" s="137">
        <v>7</v>
      </c>
      <c r="L623" s="137">
        <v>7</v>
      </c>
      <c r="M623" s="137">
        <v>7</v>
      </c>
      <c r="N623" s="137">
        <v>7</v>
      </c>
      <c r="O623" s="137">
        <v>7</v>
      </c>
    </row>
    <row r="624" spans="1:15" x14ac:dyDescent="0.25">
      <c r="A624" s="647" t="s">
        <v>3882</v>
      </c>
      <c r="B624" s="647" t="s">
        <v>3883</v>
      </c>
      <c r="C624" s="647" t="s">
        <v>1662</v>
      </c>
      <c r="D624" s="137">
        <v>1276</v>
      </c>
      <c r="E624" s="137">
        <v>1276</v>
      </c>
      <c r="F624" s="137">
        <v>1276</v>
      </c>
      <c r="G624" s="137">
        <v>1276</v>
      </c>
      <c r="H624" s="137">
        <v>1276</v>
      </c>
      <c r="I624" s="137">
        <v>1276</v>
      </c>
      <c r="J624" s="137">
        <v>1276</v>
      </c>
      <c r="K624" s="137">
        <v>1276</v>
      </c>
      <c r="L624" s="137">
        <v>1276</v>
      </c>
      <c r="M624" s="137">
        <v>1276</v>
      </c>
      <c r="N624" s="137">
        <v>1276</v>
      </c>
      <c r="O624" s="137">
        <v>1276</v>
      </c>
    </row>
    <row r="625" spans="1:15" x14ac:dyDescent="0.25">
      <c r="A625" s="647" t="s">
        <v>3882</v>
      </c>
      <c r="B625" s="647" t="s">
        <v>3884</v>
      </c>
      <c r="C625" s="647" t="s">
        <v>1662</v>
      </c>
      <c r="D625" s="137">
        <v>0</v>
      </c>
      <c r="E625" s="137">
        <v>0</v>
      </c>
      <c r="F625" s="137">
        <v>0</v>
      </c>
      <c r="G625" s="137">
        <v>0</v>
      </c>
      <c r="H625" s="137">
        <v>0</v>
      </c>
      <c r="I625" s="137">
        <v>0</v>
      </c>
      <c r="J625" s="137">
        <v>0</v>
      </c>
      <c r="K625" s="137">
        <v>0</v>
      </c>
      <c r="L625" s="137">
        <v>0</v>
      </c>
      <c r="M625" s="137">
        <v>0</v>
      </c>
      <c r="N625" s="137">
        <v>0</v>
      </c>
      <c r="O625" s="137">
        <v>0</v>
      </c>
    </row>
    <row r="626" spans="1:15" x14ac:dyDescent="0.25">
      <c r="A626" s="647" t="s">
        <v>3882</v>
      </c>
      <c r="B626" s="647" t="s">
        <v>3885</v>
      </c>
      <c r="C626" s="647" t="s">
        <v>1662</v>
      </c>
      <c r="D626" s="137">
        <v>0</v>
      </c>
      <c r="E626" s="137">
        <v>0</v>
      </c>
      <c r="F626" s="137">
        <v>0</v>
      </c>
      <c r="G626" s="137">
        <v>0</v>
      </c>
      <c r="H626" s="137">
        <v>0</v>
      </c>
      <c r="I626" s="137">
        <v>0</v>
      </c>
      <c r="J626" s="137">
        <v>0</v>
      </c>
      <c r="K626" s="137">
        <v>0</v>
      </c>
      <c r="L626" s="137">
        <v>0</v>
      </c>
      <c r="M626" s="137">
        <v>0</v>
      </c>
      <c r="N626" s="137">
        <v>0</v>
      </c>
      <c r="O626" s="137">
        <v>0</v>
      </c>
    </row>
    <row r="627" spans="1:15" x14ac:dyDescent="0.25">
      <c r="A627" s="647" t="s">
        <v>3882</v>
      </c>
      <c r="B627" s="647" t="s">
        <v>3886</v>
      </c>
      <c r="C627" s="647" t="s">
        <v>1662</v>
      </c>
      <c r="D627" s="137">
        <v>489</v>
      </c>
      <c r="E627" s="137">
        <v>489</v>
      </c>
      <c r="F627" s="137">
        <v>489</v>
      </c>
      <c r="G627" s="137">
        <v>489</v>
      </c>
      <c r="H627" s="137">
        <v>489</v>
      </c>
      <c r="I627" s="137">
        <v>489</v>
      </c>
      <c r="J627" s="137">
        <v>489</v>
      </c>
      <c r="K627" s="137">
        <v>489</v>
      </c>
      <c r="L627" s="137">
        <v>489</v>
      </c>
      <c r="M627" s="137">
        <v>489</v>
      </c>
      <c r="N627" s="137">
        <v>489</v>
      </c>
      <c r="O627" s="137">
        <v>425</v>
      </c>
    </row>
    <row r="628" spans="1:15" x14ac:dyDescent="0.25">
      <c r="A628" s="647" t="s">
        <v>3882</v>
      </c>
      <c r="B628" s="647" t="s">
        <v>3887</v>
      </c>
      <c r="C628" s="647" t="s">
        <v>1662</v>
      </c>
      <c r="D628" s="137">
        <v>0</v>
      </c>
      <c r="E628" s="137">
        <v>0</v>
      </c>
      <c r="F628" s="137">
        <v>0</v>
      </c>
      <c r="G628" s="137">
        <v>0</v>
      </c>
      <c r="H628" s="137">
        <v>0</v>
      </c>
      <c r="I628" s="137">
        <v>0</v>
      </c>
      <c r="J628" s="137">
        <v>0</v>
      </c>
      <c r="K628" s="137">
        <v>0</v>
      </c>
      <c r="L628" s="137">
        <v>0</v>
      </c>
      <c r="M628" s="137">
        <v>0</v>
      </c>
      <c r="N628" s="137">
        <v>0</v>
      </c>
      <c r="O628" s="137">
        <v>0</v>
      </c>
    </row>
    <row r="629" spans="1:15" x14ac:dyDescent="0.25">
      <c r="A629" s="647" t="s">
        <v>3882</v>
      </c>
      <c r="B629" s="647" t="s">
        <v>3888</v>
      </c>
      <c r="C629" s="647" t="s">
        <v>1662</v>
      </c>
      <c r="D629" s="137">
        <v>0</v>
      </c>
      <c r="E629" s="137">
        <v>0</v>
      </c>
      <c r="F629" s="137">
        <v>0</v>
      </c>
      <c r="G629" s="137">
        <v>0</v>
      </c>
      <c r="H629" s="137">
        <v>0</v>
      </c>
      <c r="I629" s="137">
        <v>0</v>
      </c>
      <c r="J629" s="137">
        <v>0</v>
      </c>
      <c r="K629" s="137">
        <v>0</v>
      </c>
      <c r="L629" s="137">
        <v>0</v>
      </c>
      <c r="M629" s="137">
        <v>0</v>
      </c>
      <c r="N629" s="137">
        <v>0</v>
      </c>
      <c r="O629" s="137">
        <v>0</v>
      </c>
    </row>
    <row r="630" spans="1:15" x14ac:dyDescent="0.25">
      <c r="A630" s="647" t="s">
        <v>3882</v>
      </c>
      <c r="B630" s="647" t="s">
        <v>3889</v>
      </c>
      <c r="C630" s="647" t="s">
        <v>1662</v>
      </c>
      <c r="D630" s="137">
        <v>0</v>
      </c>
      <c r="E630" s="137">
        <v>0</v>
      </c>
      <c r="F630" s="137">
        <v>0</v>
      </c>
      <c r="G630" s="137">
        <v>0</v>
      </c>
      <c r="H630" s="137">
        <v>0</v>
      </c>
      <c r="I630" s="137">
        <v>0</v>
      </c>
      <c r="J630" s="137">
        <v>0</v>
      </c>
      <c r="K630" s="137">
        <v>0</v>
      </c>
      <c r="L630" s="137">
        <v>0</v>
      </c>
      <c r="M630" s="137">
        <v>0</v>
      </c>
      <c r="N630" s="137">
        <v>0</v>
      </c>
      <c r="O630" s="137">
        <v>0</v>
      </c>
    </row>
    <row r="631" spans="1:15" x14ac:dyDescent="0.25">
      <c r="A631" s="647" t="s">
        <v>3882</v>
      </c>
      <c r="B631" s="647" t="s">
        <v>3890</v>
      </c>
      <c r="C631" s="647" t="s">
        <v>1662</v>
      </c>
      <c r="D631" s="137">
        <v>0</v>
      </c>
      <c r="E631" s="137">
        <v>0</v>
      </c>
      <c r="F631" s="137">
        <v>0</v>
      </c>
      <c r="G631" s="137">
        <v>0</v>
      </c>
      <c r="H631" s="137">
        <v>0</v>
      </c>
      <c r="I631" s="137">
        <v>0</v>
      </c>
      <c r="J631" s="137">
        <v>0</v>
      </c>
      <c r="K631" s="137">
        <v>0</v>
      </c>
      <c r="L631" s="137">
        <v>0</v>
      </c>
      <c r="M631" s="137">
        <v>0</v>
      </c>
      <c r="N631" s="137">
        <v>0</v>
      </c>
      <c r="O631" s="137">
        <v>0</v>
      </c>
    </row>
    <row r="632" spans="1:15" x14ac:dyDescent="0.25">
      <c r="A632" s="647" t="s">
        <v>3882</v>
      </c>
      <c r="B632" s="647" t="s">
        <v>3891</v>
      </c>
      <c r="C632" s="647" t="s">
        <v>1662</v>
      </c>
      <c r="D632" s="137">
        <v>0</v>
      </c>
      <c r="E632" s="137">
        <v>0</v>
      </c>
      <c r="F632" s="137">
        <v>0</v>
      </c>
      <c r="G632" s="137">
        <v>0</v>
      </c>
      <c r="H632" s="137">
        <v>0</v>
      </c>
      <c r="I632" s="137">
        <v>0</v>
      </c>
      <c r="J632" s="137">
        <v>0</v>
      </c>
      <c r="K632" s="137">
        <v>0</v>
      </c>
      <c r="L632" s="137">
        <v>0</v>
      </c>
      <c r="M632" s="137">
        <v>0</v>
      </c>
      <c r="N632" s="137">
        <v>0</v>
      </c>
      <c r="O632" s="137">
        <v>0</v>
      </c>
    </row>
    <row r="633" spans="1:15" x14ac:dyDescent="0.25">
      <c r="A633" s="647" t="s">
        <v>3882</v>
      </c>
      <c r="B633" s="647" t="s">
        <v>3892</v>
      </c>
      <c r="C633" s="647" t="s">
        <v>1662</v>
      </c>
      <c r="D633" s="137">
        <v>0</v>
      </c>
      <c r="E633" s="137">
        <v>0</v>
      </c>
      <c r="F633" s="137">
        <v>0</v>
      </c>
      <c r="G633" s="137">
        <v>0</v>
      </c>
      <c r="H633" s="137">
        <v>0</v>
      </c>
      <c r="I633" s="137">
        <v>0</v>
      </c>
      <c r="J633" s="137">
        <v>0</v>
      </c>
      <c r="K633" s="137">
        <v>0</v>
      </c>
      <c r="L633" s="137">
        <v>0</v>
      </c>
      <c r="M633" s="137">
        <v>0</v>
      </c>
      <c r="N633" s="137">
        <v>0</v>
      </c>
      <c r="O633" s="137">
        <v>0</v>
      </c>
    </row>
    <row r="634" spans="1:15" x14ac:dyDescent="0.25">
      <c r="A634" s="647" t="s">
        <v>3882</v>
      </c>
      <c r="B634" s="647" t="s">
        <v>3893</v>
      </c>
      <c r="C634" s="647" t="s">
        <v>1662</v>
      </c>
      <c r="D634" s="137">
        <v>4530</v>
      </c>
      <c r="E634" s="137">
        <v>4530</v>
      </c>
      <c r="F634" s="137">
        <v>4530</v>
      </c>
      <c r="G634" s="137">
        <v>4530</v>
      </c>
      <c r="H634" s="137">
        <v>4530</v>
      </c>
      <c r="I634" s="137">
        <v>4530</v>
      </c>
      <c r="J634" s="137">
        <v>4530</v>
      </c>
      <c r="K634" s="137">
        <v>4531</v>
      </c>
      <c r="L634" s="137">
        <v>4531</v>
      </c>
      <c r="M634" s="137">
        <v>4531</v>
      </c>
      <c r="N634" s="137">
        <v>4531</v>
      </c>
      <c r="O634" s="137">
        <v>4531</v>
      </c>
    </row>
    <row r="635" spans="1:15" x14ac:dyDescent="0.25">
      <c r="A635" s="647" t="s">
        <v>3882</v>
      </c>
      <c r="B635" s="647" t="s">
        <v>3894</v>
      </c>
      <c r="C635" s="647" t="s">
        <v>1662</v>
      </c>
      <c r="D635" s="137">
        <v>1875</v>
      </c>
      <c r="E635" s="137">
        <v>1875</v>
      </c>
      <c r="F635" s="137">
        <v>1875</v>
      </c>
      <c r="G635" s="137">
        <v>1875</v>
      </c>
      <c r="H635" s="137">
        <v>1875</v>
      </c>
      <c r="I635" s="137">
        <v>1875</v>
      </c>
      <c r="J635" s="137">
        <v>1875</v>
      </c>
      <c r="K635" s="137">
        <v>1875</v>
      </c>
      <c r="L635" s="137">
        <v>1875</v>
      </c>
      <c r="M635" s="137">
        <v>1875</v>
      </c>
      <c r="N635" s="137">
        <v>1875</v>
      </c>
      <c r="O635" s="137">
        <v>1875</v>
      </c>
    </row>
    <row r="636" spans="1:15" x14ac:dyDescent="0.25">
      <c r="A636" s="647" t="s">
        <v>3882</v>
      </c>
      <c r="B636" s="647" t="s">
        <v>3895</v>
      </c>
      <c r="C636" s="647" t="s">
        <v>1662</v>
      </c>
      <c r="D636" s="137">
        <v>1760</v>
      </c>
      <c r="E636" s="137">
        <v>1760</v>
      </c>
      <c r="F636" s="137">
        <v>1760</v>
      </c>
      <c r="G636" s="137">
        <v>1760</v>
      </c>
      <c r="H636" s="137">
        <v>1760</v>
      </c>
      <c r="I636" s="137">
        <v>1760</v>
      </c>
      <c r="J636" s="137">
        <v>1760</v>
      </c>
      <c r="K636" s="137">
        <v>1760</v>
      </c>
      <c r="L636" s="137">
        <v>1760</v>
      </c>
      <c r="M636" s="137">
        <v>1760</v>
      </c>
      <c r="N636" s="137">
        <v>1760</v>
      </c>
      <c r="O636" s="137">
        <v>1760</v>
      </c>
    </row>
    <row r="637" spans="1:15" x14ac:dyDescent="0.25">
      <c r="A637" s="647" t="s">
        <v>3882</v>
      </c>
      <c r="B637" s="647" t="s">
        <v>3896</v>
      </c>
      <c r="C637" s="647" t="s">
        <v>1662</v>
      </c>
      <c r="D637" s="137">
        <v>0</v>
      </c>
      <c r="E637" s="137">
        <v>0</v>
      </c>
      <c r="F637" s="137">
        <v>0</v>
      </c>
      <c r="G637" s="137">
        <v>0</v>
      </c>
      <c r="H637" s="137">
        <v>0</v>
      </c>
      <c r="I637" s="137">
        <v>0</v>
      </c>
      <c r="J637" s="137">
        <v>0</v>
      </c>
      <c r="K637" s="137">
        <v>0</v>
      </c>
      <c r="L637" s="137">
        <v>0</v>
      </c>
      <c r="M637" s="137">
        <v>0</v>
      </c>
      <c r="N637" s="137">
        <v>0</v>
      </c>
      <c r="O637" s="137">
        <v>0</v>
      </c>
    </row>
    <row r="638" spans="1:15" x14ac:dyDescent="0.25">
      <c r="A638" s="647" t="s">
        <v>3882</v>
      </c>
      <c r="B638" s="647" t="s">
        <v>3897</v>
      </c>
      <c r="C638" s="647" t="s">
        <v>1662</v>
      </c>
      <c r="D638" s="137">
        <v>0</v>
      </c>
      <c r="E638" s="137">
        <v>0</v>
      </c>
      <c r="F638" s="137">
        <v>0</v>
      </c>
      <c r="G638" s="137">
        <v>0</v>
      </c>
      <c r="H638" s="137">
        <v>0</v>
      </c>
      <c r="I638" s="137">
        <v>0</v>
      </c>
      <c r="J638" s="137">
        <v>0</v>
      </c>
      <c r="K638" s="137">
        <v>0</v>
      </c>
      <c r="L638" s="137">
        <v>0</v>
      </c>
      <c r="M638" s="137">
        <v>0</v>
      </c>
      <c r="N638" s="137">
        <v>0</v>
      </c>
      <c r="O638" s="137">
        <v>0</v>
      </c>
    </row>
    <row r="639" spans="1:15" x14ac:dyDescent="0.25">
      <c r="A639" s="647" t="s">
        <v>3882</v>
      </c>
      <c r="B639" s="647" t="s">
        <v>3898</v>
      </c>
      <c r="C639" s="647" t="s">
        <v>1662</v>
      </c>
      <c r="D639" s="137">
        <v>0</v>
      </c>
      <c r="E639" s="137">
        <v>0</v>
      </c>
      <c r="F639" s="137">
        <v>0</v>
      </c>
      <c r="G639" s="137">
        <v>0</v>
      </c>
      <c r="H639" s="137">
        <v>0</v>
      </c>
      <c r="I639" s="137">
        <v>0</v>
      </c>
      <c r="J639" s="137">
        <v>0</v>
      </c>
      <c r="K639" s="137">
        <v>0</v>
      </c>
      <c r="L639" s="137">
        <v>0</v>
      </c>
      <c r="M639" s="137">
        <v>0</v>
      </c>
      <c r="N639" s="137">
        <v>0</v>
      </c>
      <c r="O639" s="137">
        <v>0</v>
      </c>
    </row>
    <row r="640" spans="1:15" x14ac:dyDescent="0.25">
      <c r="A640" s="647" t="s">
        <v>3882</v>
      </c>
      <c r="B640" s="647" t="s">
        <v>3899</v>
      </c>
      <c r="C640" s="647" t="s">
        <v>1662</v>
      </c>
      <c r="D640" s="137">
        <v>0</v>
      </c>
      <c r="E640" s="137">
        <v>0</v>
      </c>
      <c r="F640" s="137">
        <v>0</v>
      </c>
      <c r="G640" s="137">
        <v>0</v>
      </c>
      <c r="H640" s="137">
        <v>0</v>
      </c>
      <c r="I640" s="137">
        <v>0</v>
      </c>
      <c r="J640" s="137">
        <v>0</v>
      </c>
      <c r="K640" s="137">
        <v>0</v>
      </c>
      <c r="L640" s="137">
        <v>0</v>
      </c>
      <c r="M640" s="137">
        <v>0</v>
      </c>
      <c r="N640" s="137">
        <v>0</v>
      </c>
      <c r="O640" s="137">
        <v>0</v>
      </c>
    </row>
    <row r="641" spans="1:15" x14ac:dyDescent="0.25">
      <c r="A641" s="647" t="s">
        <v>3882</v>
      </c>
      <c r="B641" s="647" t="s">
        <v>3900</v>
      </c>
      <c r="C641" s="647" t="s">
        <v>1662</v>
      </c>
      <c r="D641" s="137">
        <v>0</v>
      </c>
      <c r="E641" s="137">
        <v>0</v>
      </c>
      <c r="F641" s="137">
        <v>0</v>
      </c>
      <c r="G641" s="137">
        <v>0</v>
      </c>
      <c r="H641" s="137">
        <v>0</v>
      </c>
      <c r="I641" s="137">
        <v>0</v>
      </c>
      <c r="J641" s="137">
        <v>0</v>
      </c>
      <c r="K641" s="137">
        <v>0</v>
      </c>
      <c r="L641" s="137">
        <v>0</v>
      </c>
      <c r="M641" s="137">
        <v>0</v>
      </c>
      <c r="N641" s="137">
        <v>0</v>
      </c>
      <c r="O641" s="137">
        <v>0</v>
      </c>
    </row>
    <row r="642" spans="1:15" x14ac:dyDescent="0.25">
      <c r="A642" s="647" t="s">
        <v>3882</v>
      </c>
      <c r="B642" s="647" t="s">
        <v>3901</v>
      </c>
      <c r="C642" s="647" t="s">
        <v>1662</v>
      </c>
      <c r="D642" s="137">
        <v>2256</v>
      </c>
      <c r="E642" s="137">
        <v>2256</v>
      </c>
      <c r="F642" s="137">
        <v>2256</v>
      </c>
      <c r="G642" s="137">
        <v>2256</v>
      </c>
      <c r="H642" s="137">
        <v>2256</v>
      </c>
      <c r="I642" s="137">
        <v>2256</v>
      </c>
      <c r="J642" s="137">
        <v>2256</v>
      </c>
      <c r="K642" s="137">
        <v>2256</v>
      </c>
      <c r="L642" s="137">
        <v>2256</v>
      </c>
      <c r="M642" s="137">
        <v>2256</v>
      </c>
      <c r="N642" s="137">
        <v>2256</v>
      </c>
      <c r="O642" s="137">
        <v>2256</v>
      </c>
    </row>
    <row r="643" spans="1:15" x14ac:dyDescent="0.25">
      <c r="A643" s="647" t="s">
        <v>3882</v>
      </c>
      <c r="B643" s="647" t="s">
        <v>3902</v>
      </c>
      <c r="C643" s="647" t="s">
        <v>1662</v>
      </c>
      <c r="D643" s="137">
        <v>0</v>
      </c>
      <c r="E643" s="137">
        <v>0</v>
      </c>
      <c r="F643" s="137">
        <v>0</v>
      </c>
      <c r="G643" s="137">
        <v>0</v>
      </c>
      <c r="H643" s="137">
        <v>0</v>
      </c>
      <c r="I643" s="137">
        <v>0</v>
      </c>
      <c r="J643" s="137">
        <v>0</v>
      </c>
      <c r="K643" s="137">
        <v>0</v>
      </c>
      <c r="L643" s="137">
        <v>0</v>
      </c>
      <c r="M643" s="137">
        <v>0</v>
      </c>
      <c r="N643" s="137">
        <v>0</v>
      </c>
      <c r="O643" s="137">
        <v>0</v>
      </c>
    </row>
    <row r="644" spans="1:15" x14ac:dyDescent="0.25">
      <c r="A644" s="647" t="s">
        <v>3882</v>
      </c>
      <c r="B644" s="647" t="s">
        <v>3903</v>
      </c>
      <c r="C644" s="647" t="s">
        <v>1662</v>
      </c>
      <c r="D644" s="137">
        <v>40</v>
      </c>
      <c r="E644" s="137">
        <v>40</v>
      </c>
      <c r="F644" s="137">
        <v>40</v>
      </c>
      <c r="G644" s="137">
        <v>40</v>
      </c>
      <c r="H644" s="137">
        <v>40</v>
      </c>
      <c r="I644" s="137">
        <v>40</v>
      </c>
      <c r="J644" s="137">
        <v>40</v>
      </c>
      <c r="K644" s="137">
        <v>40</v>
      </c>
      <c r="L644" s="137">
        <v>40</v>
      </c>
      <c r="M644" s="137">
        <v>40</v>
      </c>
      <c r="N644" s="137">
        <v>40</v>
      </c>
      <c r="O644" s="137">
        <v>40</v>
      </c>
    </row>
    <row r="645" spans="1:15" x14ac:dyDescent="0.25">
      <c r="A645" s="647" t="s">
        <v>3882</v>
      </c>
      <c r="B645" s="647" t="s">
        <v>3904</v>
      </c>
      <c r="C645" s="647" t="s">
        <v>1662</v>
      </c>
      <c r="D645" s="137">
        <v>0</v>
      </c>
      <c r="E645" s="137">
        <v>0</v>
      </c>
      <c r="F645" s="137">
        <v>0</v>
      </c>
      <c r="G645" s="137">
        <v>0</v>
      </c>
      <c r="H645" s="137">
        <v>0</v>
      </c>
      <c r="I645" s="137">
        <v>0</v>
      </c>
      <c r="J645" s="137">
        <v>0</v>
      </c>
      <c r="K645" s="137">
        <v>0</v>
      </c>
      <c r="L645" s="137">
        <v>0</v>
      </c>
      <c r="M645" s="137">
        <v>0</v>
      </c>
      <c r="N645" s="137">
        <v>0</v>
      </c>
      <c r="O645" s="137">
        <v>0</v>
      </c>
    </row>
    <row r="646" spans="1:15" x14ac:dyDescent="0.25">
      <c r="A646" s="647" t="s">
        <v>3882</v>
      </c>
      <c r="B646" s="647" t="s">
        <v>3905</v>
      </c>
      <c r="C646" s="647" t="s">
        <v>1662</v>
      </c>
      <c r="D646" s="137">
        <v>0</v>
      </c>
      <c r="E646" s="137">
        <v>0</v>
      </c>
      <c r="F646" s="137">
        <v>0</v>
      </c>
      <c r="G646" s="137">
        <v>0</v>
      </c>
      <c r="H646" s="137">
        <v>0</v>
      </c>
      <c r="I646" s="137">
        <v>0</v>
      </c>
      <c r="J646" s="137">
        <v>0</v>
      </c>
      <c r="K646" s="137">
        <v>0</v>
      </c>
      <c r="L646" s="137">
        <v>0</v>
      </c>
      <c r="M646" s="137">
        <v>0</v>
      </c>
      <c r="N646" s="137">
        <v>0</v>
      </c>
      <c r="O646" s="137">
        <v>0</v>
      </c>
    </row>
    <row r="647" spans="1:15" x14ac:dyDescent="0.25">
      <c r="A647" s="647" t="s">
        <v>3882</v>
      </c>
      <c r="B647" s="647" t="s">
        <v>3906</v>
      </c>
      <c r="C647" s="647" t="s">
        <v>1662</v>
      </c>
      <c r="D647" s="137">
        <v>0</v>
      </c>
      <c r="E647" s="137">
        <v>0</v>
      </c>
      <c r="F647" s="137">
        <v>0</v>
      </c>
      <c r="G647" s="137">
        <v>0</v>
      </c>
      <c r="H647" s="137">
        <v>0</v>
      </c>
      <c r="I647" s="137">
        <v>0</v>
      </c>
      <c r="J647" s="137">
        <v>0</v>
      </c>
      <c r="K647" s="137">
        <v>0</v>
      </c>
      <c r="L647" s="137">
        <v>0</v>
      </c>
      <c r="M647" s="137">
        <v>0</v>
      </c>
      <c r="N647" s="137">
        <v>0</v>
      </c>
      <c r="O647" s="137">
        <v>0</v>
      </c>
    </row>
    <row r="648" spans="1:15" x14ac:dyDescent="0.25">
      <c r="A648" s="647" t="s">
        <v>3882</v>
      </c>
      <c r="B648" s="647" t="s">
        <v>3907</v>
      </c>
      <c r="C648" s="647" t="s">
        <v>1662</v>
      </c>
      <c r="D648" s="137">
        <v>1684</v>
      </c>
      <c r="E648" s="137">
        <v>1684</v>
      </c>
      <c r="F648" s="137">
        <v>1684</v>
      </c>
      <c r="G648" s="137">
        <v>1684</v>
      </c>
      <c r="H648" s="137">
        <v>1684</v>
      </c>
      <c r="I648" s="137">
        <v>1684</v>
      </c>
      <c r="J648" s="137">
        <v>1684</v>
      </c>
      <c r="K648" s="137">
        <v>1684</v>
      </c>
      <c r="L648" s="137">
        <v>1684</v>
      </c>
      <c r="M648" s="137">
        <v>1684</v>
      </c>
      <c r="N648" s="137">
        <v>1684</v>
      </c>
      <c r="O648" s="137">
        <v>1684</v>
      </c>
    </row>
    <row r="649" spans="1:15" x14ac:dyDescent="0.25">
      <c r="A649" s="647" t="s">
        <v>3882</v>
      </c>
      <c r="B649" s="647" t="s">
        <v>3908</v>
      </c>
      <c r="C649" s="647" t="s">
        <v>1662</v>
      </c>
      <c r="D649" s="137">
        <v>0</v>
      </c>
      <c r="E649" s="137">
        <v>0</v>
      </c>
      <c r="F649" s="137">
        <v>0</v>
      </c>
      <c r="G649" s="137">
        <v>0</v>
      </c>
      <c r="H649" s="137">
        <v>0</v>
      </c>
      <c r="I649" s="137">
        <v>0</v>
      </c>
      <c r="J649" s="137">
        <v>0</v>
      </c>
      <c r="K649" s="137">
        <v>0</v>
      </c>
      <c r="L649" s="137">
        <v>0</v>
      </c>
      <c r="M649" s="137">
        <v>0</v>
      </c>
      <c r="N649" s="137">
        <v>0</v>
      </c>
      <c r="O649" s="137">
        <v>0</v>
      </c>
    </row>
    <row r="650" spans="1:15" x14ac:dyDescent="0.25">
      <c r="A650" s="647" t="s">
        <v>3882</v>
      </c>
      <c r="B650" s="647" t="s">
        <v>3909</v>
      </c>
      <c r="C650" s="647" t="s">
        <v>1662</v>
      </c>
      <c r="D650" s="137">
        <v>153</v>
      </c>
      <c r="E650" s="137">
        <v>153</v>
      </c>
      <c r="F650" s="137">
        <v>153</v>
      </c>
      <c r="G650" s="137">
        <v>153</v>
      </c>
      <c r="H650" s="137">
        <v>153</v>
      </c>
      <c r="I650" s="137">
        <v>153</v>
      </c>
      <c r="J650" s="137">
        <v>153</v>
      </c>
      <c r="K650" s="137">
        <v>153</v>
      </c>
      <c r="L650" s="137">
        <v>153</v>
      </c>
      <c r="M650" s="137">
        <v>153</v>
      </c>
      <c r="N650" s="137">
        <v>153</v>
      </c>
      <c r="O650" s="137">
        <v>153</v>
      </c>
    </row>
    <row r="651" spans="1:15" x14ac:dyDescent="0.25">
      <c r="A651" s="647" t="s">
        <v>3882</v>
      </c>
      <c r="B651" s="647" t="s">
        <v>3910</v>
      </c>
      <c r="C651" s="647" t="s">
        <v>1662</v>
      </c>
      <c r="D651" s="137">
        <v>0</v>
      </c>
      <c r="E651" s="137">
        <v>0</v>
      </c>
      <c r="F651" s="137">
        <v>0</v>
      </c>
      <c r="G651" s="137">
        <v>0</v>
      </c>
      <c r="H651" s="137">
        <v>0</v>
      </c>
      <c r="I651" s="137">
        <v>0</v>
      </c>
      <c r="J651" s="137">
        <v>0</v>
      </c>
      <c r="K651" s="137">
        <v>0</v>
      </c>
      <c r="L651" s="137">
        <v>0</v>
      </c>
      <c r="M651" s="137">
        <v>0</v>
      </c>
      <c r="N651" s="137">
        <v>0</v>
      </c>
      <c r="O651" s="137">
        <v>0</v>
      </c>
    </row>
    <row r="652" spans="1:15" x14ac:dyDescent="0.25">
      <c r="A652" s="647" t="s">
        <v>3882</v>
      </c>
      <c r="B652" s="647" t="s">
        <v>3911</v>
      </c>
      <c r="C652" s="647" t="s">
        <v>1662</v>
      </c>
      <c r="D652" s="137">
        <v>0</v>
      </c>
      <c r="E652" s="137">
        <v>0</v>
      </c>
      <c r="F652" s="137">
        <v>0</v>
      </c>
      <c r="G652" s="137">
        <v>0</v>
      </c>
      <c r="H652" s="137">
        <v>0</v>
      </c>
      <c r="I652" s="137">
        <v>0</v>
      </c>
      <c r="J652" s="137">
        <v>0</v>
      </c>
      <c r="K652" s="137">
        <v>0</v>
      </c>
      <c r="L652" s="137">
        <v>0</v>
      </c>
      <c r="M652" s="137">
        <v>0</v>
      </c>
      <c r="N652" s="137">
        <v>0</v>
      </c>
      <c r="O652" s="137">
        <v>0</v>
      </c>
    </row>
    <row r="653" spans="1:15" x14ac:dyDescent="0.25">
      <c r="A653" s="647" t="s">
        <v>3882</v>
      </c>
      <c r="B653" s="647" t="s">
        <v>3912</v>
      </c>
      <c r="C653" s="647" t="s">
        <v>1662</v>
      </c>
      <c r="D653" s="137">
        <v>0</v>
      </c>
      <c r="E653" s="137">
        <v>0</v>
      </c>
      <c r="F653" s="137">
        <v>0</v>
      </c>
      <c r="G653" s="137">
        <v>0</v>
      </c>
      <c r="H653" s="137">
        <v>0</v>
      </c>
      <c r="I653" s="137">
        <v>0</v>
      </c>
      <c r="J653" s="137">
        <v>0</v>
      </c>
      <c r="K653" s="137">
        <v>0</v>
      </c>
      <c r="L653" s="137">
        <v>0</v>
      </c>
      <c r="M653" s="137">
        <v>0</v>
      </c>
      <c r="N653" s="137">
        <v>0</v>
      </c>
      <c r="O653" s="137">
        <v>0</v>
      </c>
    </row>
    <row r="654" spans="1:15" x14ac:dyDescent="0.25">
      <c r="A654" s="647" t="s">
        <v>3882</v>
      </c>
      <c r="B654" s="647" t="s">
        <v>3913</v>
      </c>
      <c r="C654" s="647" t="s">
        <v>1662</v>
      </c>
      <c r="D654" s="137">
        <v>79</v>
      </c>
      <c r="E654" s="137">
        <v>79</v>
      </c>
      <c r="F654" s="137">
        <v>79</v>
      </c>
      <c r="G654" s="137">
        <v>79</v>
      </c>
      <c r="H654" s="137">
        <v>79</v>
      </c>
      <c r="I654" s="137">
        <v>79</v>
      </c>
      <c r="J654" s="137">
        <v>79</v>
      </c>
      <c r="K654" s="137">
        <v>79</v>
      </c>
      <c r="L654" s="137">
        <v>79</v>
      </c>
      <c r="M654" s="137">
        <v>79</v>
      </c>
      <c r="N654" s="137">
        <v>79</v>
      </c>
      <c r="O654" s="137">
        <v>79</v>
      </c>
    </row>
    <row r="655" spans="1:15" x14ac:dyDescent="0.25">
      <c r="A655" s="647" t="s">
        <v>3882</v>
      </c>
      <c r="B655" s="647" t="s">
        <v>3914</v>
      </c>
      <c r="C655" s="647" t="s">
        <v>1662</v>
      </c>
      <c r="D655" s="137">
        <v>0</v>
      </c>
      <c r="E655" s="137">
        <v>0</v>
      </c>
      <c r="F655" s="137">
        <v>0</v>
      </c>
      <c r="G655" s="137">
        <v>0</v>
      </c>
      <c r="H655" s="137">
        <v>0</v>
      </c>
      <c r="I655" s="137">
        <v>0</v>
      </c>
      <c r="J655" s="137">
        <v>0</v>
      </c>
      <c r="K655" s="137">
        <v>0</v>
      </c>
      <c r="L655" s="137">
        <v>0</v>
      </c>
      <c r="M655" s="137">
        <v>0</v>
      </c>
      <c r="N655" s="137">
        <v>0</v>
      </c>
      <c r="O655" s="137">
        <v>0</v>
      </c>
    </row>
    <row r="656" spans="1:15" x14ac:dyDescent="0.25">
      <c r="A656" s="647" t="s">
        <v>3915</v>
      </c>
      <c r="B656" s="647" t="s">
        <v>3916</v>
      </c>
      <c r="C656" s="647" t="s">
        <v>1662</v>
      </c>
      <c r="D656" s="137">
        <v>0</v>
      </c>
      <c r="E656" s="137">
        <v>0</v>
      </c>
      <c r="F656" s="137">
        <v>0</v>
      </c>
      <c r="G656" s="137">
        <v>0</v>
      </c>
      <c r="H656" s="137">
        <v>0</v>
      </c>
      <c r="I656" s="137">
        <v>0</v>
      </c>
      <c r="J656" s="137">
        <v>0</v>
      </c>
      <c r="K656" s="137">
        <v>0</v>
      </c>
      <c r="L656" s="137">
        <v>0</v>
      </c>
      <c r="M656" s="137">
        <v>0</v>
      </c>
      <c r="N656" s="137">
        <v>0</v>
      </c>
      <c r="O656" s="137">
        <v>0</v>
      </c>
    </row>
    <row r="657" spans="1:15" x14ac:dyDescent="0.25">
      <c r="A657" s="647" t="s">
        <v>3915</v>
      </c>
      <c r="B657" s="647" t="s">
        <v>3917</v>
      </c>
      <c r="C657" s="647" t="s">
        <v>1662</v>
      </c>
      <c r="D657" s="137">
        <v>0</v>
      </c>
      <c r="E657" s="137">
        <v>0</v>
      </c>
      <c r="F657" s="137">
        <v>0</v>
      </c>
      <c r="G657" s="137">
        <v>0</v>
      </c>
      <c r="H657" s="137">
        <v>0</v>
      </c>
      <c r="I657" s="137">
        <v>0</v>
      </c>
      <c r="J657" s="137">
        <v>0</v>
      </c>
      <c r="K657" s="137">
        <v>0</v>
      </c>
      <c r="L657" s="137">
        <v>0</v>
      </c>
      <c r="M657" s="137">
        <v>0</v>
      </c>
      <c r="N657" s="137">
        <v>0</v>
      </c>
      <c r="O657" s="137">
        <v>0</v>
      </c>
    </row>
    <row r="658" spans="1:15" x14ac:dyDescent="0.25">
      <c r="A658" s="647" t="s">
        <v>3915</v>
      </c>
      <c r="B658" s="647" t="s">
        <v>3918</v>
      </c>
      <c r="C658" s="647" t="s">
        <v>1662</v>
      </c>
      <c r="D658" s="137">
        <v>0</v>
      </c>
      <c r="E658" s="137">
        <v>0</v>
      </c>
      <c r="F658" s="137">
        <v>0</v>
      </c>
      <c r="G658" s="137">
        <v>0</v>
      </c>
      <c r="H658" s="137">
        <v>0</v>
      </c>
      <c r="I658" s="137">
        <v>0</v>
      </c>
      <c r="J658" s="137">
        <v>0</v>
      </c>
      <c r="K658" s="137">
        <v>0</v>
      </c>
      <c r="L658" s="137">
        <v>0</v>
      </c>
      <c r="M658" s="137">
        <v>0</v>
      </c>
      <c r="N658" s="137">
        <v>0</v>
      </c>
      <c r="O658" s="137">
        <v>0</v>
      </c>
    </row>
    <row r="659" spans="1:15" x14ac:dyDescent="0.25">
      <c r="A659" s="647" t="s">
        <v>3915</v>
      </c>
      <c r="B659" s="647" t="s">
        <v>3919</v>
      </c>
      <c r="C659" s="647" t="s">
        <v>1662</v>
      </c>
      <c r="D659" s="137">
        <v>0</v>
      </c>
      <c r="E659" s="137">
        <v>0</v>
      </c>
      <c r="F659" s="137">
        <v>0</v>
      </c>
      <c r="G659" s="137">
        <v>0</v>
      </c>
      <c r="H659" s="137">
        <v>0</v>
      </c>
      <c r="I659" s="137">
        <v>0</v>
      </c>
      <c r="J659" s="137">
        <v>0</v>
      </c>
      <c r="K659" s="137">
        <v>0</v>
      </c>
      <c r="L659" s="137">
        <v>0</v>
      </c>
      <c r="M659" s="137">
        <v>0</v>
      </c>
      <c r="N659" s="137">
        <v>0</v>
      </c>
      <c r="O659" s="137">
        <v>0</v>
      </c>
    </row>
    <row r="660" spans="1:15" x14ac:dyDescent="0.25">
      <c r="A660" s="647" t="s">
        <v>3915</v>
      </c>
      <c r="B660" s="647" t="s">
        <v>3920</v>
      </c>
      <c r="C660" s="647" t="s">
        <v>1662</v>
      </c>
      <c r="D660" s="137">
        <v>0</v>
      </c>
      <c r="E660" s="137">
        <v>0</v>
      </c>
      <c r="F660" s="137">
        <v>0</v>
      </c>
      <c r="G660" s="137">
        <v>0</v>
      </c>
      <c r="H660" s="137">
        <v>0</v>
      </c>
      <c r="I660" s="137">
        <v>0</v>
      </c>
      <c r="J660" s="137">
        <v>0</v>
      </c>
      <c r="K660" s="137">
        <v>0</v>
      </c>
      <c r="L660" s="137">
        <v>0</v>
      </c>
      <c r="M660" s="137">
        <v>0</v>
      </c>
      <c r="N660" s="137">
        <v>0</v>
      </c>
      <c r="O660" s="137">
        <v>0</v>
      </c>
    </row>
    <row r="661" spans="1:15" x14ac:dyDescent="0.25">
      <c r="A661" s="647" t="s">
        <v>3915</v>
      </c>
      <c r="B661" s="647" t="s">
        <v>3921</v>
      </c>
      <c r="C661" s="647" t="s">
        <v>1662</v>
      </c>
      <c r="D661" s="137">
        <v>38759</v>
      </c>
      <c r="E661" s="137">
        <v>38759</v>
      </c>
      <c r="F661" s="137">
        <v>38759</v>
      </c>
      <c r="G661" s="137">
        <v>38759</v>
      </c>
      <c r="H661" s="137">
        <v>38759</v>
      </c>
      <c r="I661" s="137">
        <v>38759</v>
      </c>
      <c r="J661" s="137">
        <v>38759</v>
      </c>
      <c r="K661" s="137">
        <v>38759</v>
      </c>
      <c r="L661" s="137">
        <v>38759</v>
      </c>
      <c r="M661" s="137">
        <v>38759</v>
      </c>
      <c r="N661" s="137">
        <v>38759</v>
      </c>
      <c r="O661" s="137">
        <v>38759</v>
      </c>
    </row>
    <row r="662" spans="1:15" x14ac:dyDescent="0.25">
      <c r="A662" s="647" t="s">
        <v>3915</v>
      </c>
      <c r="B662" s="647" t="s">
        <v>3922</v>
      </c>
      <c r="C662" s="647" t="s">
        <v>1662</v>
      </c>
      <c r="D662" s="137">
        <v>0</v>
      </c>
      <c r="E662" s="137">
        <v>0</v>
      </c>
      <c r="F662" s="137">
        <v>0</v>
      </c>
      <c r="G662" s="137">
        <v>0</v>
      </c>
      <c r="H662" s="137">
        <v>0</v>
      </c>
      <c r="I662" s="137">
        <v>0</v>
      </c>
      <c r="J662" s="137">
        <v>0</v>
      </c>
      <c r="K662" s="137">
        <v>0</v>
      </c>
      <c r="L662" s="137">
        <v>0</v>
      </c>
      <c r="M662" s="137">
        <v>0</v>
      </c>
      <c r="N662" s="137">
        <v>0</v>
      </c>
      <c r="O662" s="137">
        <v>0</v>
      </c>
    </row>
    <row r="663" spans="1:15" x14ac:dyDescent="0.25">
      <c r="A663" s="647" t="s">
        <v>3915</v>
      </c>
      <c r="B663" s="647" t="s">
        <v>3923</v>
      </c>
      <c r="C663" s="647" t="s">
        <v>1662</v>
      </c>
      <c r="D663" s="137">
        <v>0</v>
      </c>
      <c r="E663" s="137">
        <v>0</v>
      </c>
      <c r="F663" s="137">
        <v>0</v>
      </c>
      <c r="G663" s="137">
        <v>0</v>
      </c>
      <c r="H663" s="137">
        <v>0</v>
      </c>
      <c r="I663" s="137">
        <v>0</v>
      </c>
      <c r="J663" s="137">
        <v>0</v>
      </c>
      <c r="K663" s="137">
        <v>0</v>
      </c>
      <c r="L663" s="137">
        <v>0</v>
      </c>
      <c r="M663" s="137">
        <v>0</v>
      </c>
      <c r="N663" s="137">
        <v>0</v>
      </c>
      <c r="O663" s="137">
        <v>0</v>
      </c>
    </row>
    <row r="664" spans="1:15" x14ac:dyDescent="0.25">
      <c r="A664" s="647" t="s">
        <v>3915</v>
      </c>
      <c r="B664" s="647" t="s">
        <v>3924</v>
      </c>
      <c r="C664" s="647" t="s">
        <v>1662</v>
      </c>
      <c r="D664" s="137">
        <v>0</v>
      </c>
      <c r="E664" s="137">
        <v>0</v>
      </c>
      <c r="F664" s="137">
        <v>0</v>
      </c>
      <c r="G664" s="137">
        <v>0</v>
      </c>
      <c r="H664" s="137">
        <v>0</v>
      </c>
      <c r="I664" s="137">
        <v>0</v>
      </c>
      <c r="J664" s="137">
        <v>0</v>
      </c>
      <c r="K664" s="137">
        <v>0</v>
      </c>
      <c r="L664" s="137">
        <v>0</v>
      </c>
      <c r="M664" s="137">
        <v>0</v>
      </c>
      <c r="N664" s="137">
        <v>0</v>
      </c>
      <c r="O664" s="137">
        <v>0</v>
      </c>
    </row>
    <row r="665" spans="1:15" x14ac:dyDescent="0.25">
      <c r="A665" s="647" t="s">
        <v>3915</v>
      </c>
      <c r="B665" s="647" t="s">
        <v>3925</v>
      </c>
      <c r="C665" s="647" t="s">
        <v>1662</v>
      </c>
      <c r="D665" s="137">
        <v>21199</v>
      </c>
      <c r="E665" s="137">
        <v>21203</v>
      </c>
      <c r="F665" s="137">
        <v>21210</v>
      </c>
      <c r="G665" s="137">
        <v>21217</v>
      </c>
      <c r="H665" s="137">
        <v>21233</v>
      </c>
      <c r="I665" s="137">
        <v>21237</v>
      </c>
      <c r="J665" s="137">
        <v>21252</v>
      </c>
      <c r="K665" s="137">
        <v>21262</v>
      </c>
      <c r="L665" s="137">
        <v>21363</v>
      </c>
      <c r="M665" s="137">
        <v>21393</v>
      </c>
      <c r="N665" s="137">
        <v>21414</v>
      </c>
      <c r="O665" s="137">
        <v>21430</v>
      </c>
    </row>
    <row r="666" spans="1:15" x14ac:dyDescent="0.25">
      <c r="A666" s="647" t="s">
        <v>3915</v>
      </c>
      <c r="B666" s="647" t="s">
        <v>3926</v>
      </c>
      <c r="C666" s="647" t="s">
        <v>1662</v>
      </c>
      <c r="D666" s="137">
        <v>0</v>
      </c>
      <c r="E666" s="137">
        <v>0</v>
      </c>
      <c r="F666" s="137">
        <v>0</v>
      </c>
      <c r="G666" s="137">
        <v>0</v>
      </c>
      <c r="H666" s="137">
        <v>0</v>
      </c>
      <c r="I666" s="137">
        <v>0</v>
      </c>
      <c r="J666" s="137">
        <v>0</v>
      </c>
      <c r="K666" s="137">
        <v>0</v>
      </c>
      <c r="L666" s="137">
        <v>0</v>
      </c>
      <c r="M666" s="137">
        <v>0</v>
      </c>
      <c r="N666" s="137">
        <v>0</v>
      </c>
      <c r="O666" s="137">
        <v>0</v>
      </c>
    </row>
    <row r="667" spans="1:15" x14ac:dyDescent="0.25">
      <c r="A667" s="647" t="s">
        <v>3915</v>
      </c>
      <c r="B667" s="647" t="s">
        <v>3927</v>
      </c>
      <c r="C667" s="647" t="s">
        <v>1662</v>
      </c>
      <c r="D667" s="137">
        <v>0</v>
      </c>
      <c r="E667" s="137">
        <v>0</v>
      </c>
      <c r="F667" s="137">
        <v>0</v>
      </c>
      <c r="G667" s="137">
        <v>0</v>
      </c>
      <c r="H667" s="137">
        <v>0</v>
      </c>
      <c r="I667" s="137">
        <v>0</v>
      </c>
      <c r="J667" s="137">
        <v>0</v>
      </c>
      <c r="K667" s="137">
        <v>0</v>
      </c>
      <c r="L667" s="137">
        <v>0</v>
      </c>
      <c r="M667" s="137">
        <v>0</v>
      </c>
      <c r="N667" s="137">
        <v>0</v>
      </c>
      <c r="O667" s="137">
        <v>0</v>
      </c>
    </row>
    <row r="668" spans="1:15" x14ac:dyDescent="0.25">
      <c r="A668" s="647" t="s">
        <v>3915</v>
      </c>
      <c r="B668" s="647" t="s">
        <v>3928</v>
      </c>
      <c r="C668" s="647" t="s">
        <v>1662</v>
      </c>
      <c r="D668" s="137">
        <v>0</v>
      </c>
      <c r="E668" s="137">
        <v>0</v>
      </c>
      <c r="F668" s="137">
        <v>0</v>
      </c>
      <c r="G668" s="137">
        <v>0</v>
      </c>
      <c r="H668" s="137">
        <v>0</v>
      </c>
      <c r="I668" s="137">
        <v>0</v>
      </c>
      <c r="J668" s="137">
        <v>0</v>
      </c>
      <c r="K668" s="137">
        <v>0</v>
      </c>
      <c r="L668" s="137">
        <v>0</v>
      </c>
      <c r="M668" s="137">
        <v>0</v>
      </c>
      <c r="N668" s="137">
        <v>0</v>
      </c>
      <c r="O668" s="137">
        <v>0</v>
      </c>
    </row>
    <row r="669" spans="1:15" x14ac:dyDescent="0.25">
      <c r="A669" s="647" t="s">
        <v>3915</v>
      </c>
      <c r="B669" s="647" t="s">
        <v>3929</v>
      </c>
      <c r="C669" s="647" t="s">
        <v>1662</v>
      </c>
      <c r="D669" s="137">
        <v>0</v>
      </c>
      <c r="E669" s="137">
        <v>0</v>
      </c>
      <c r="F669" s="137">
        <v>0</v>
      </c>
      <c r="G669" s="137">
        <v>0</v>
      </c>
      <c r="H669" s="137">
        <v>0</v>
      </c>
      <c r="I669" s="137">
        <v>0</v>
      </c>
      <c r="J669" s="137">
        <v>0</v>
      </c>
      <c r="K669" s="137">
        <v>0</v>
      </c>
      <c r="L669" s="137">
        <v>0</v>
      </c>
      <c r="M669" s="137">
        <v>0</v>
      </c>
      <c r="N669" s="137">
        <v>0</v>
      </c>
      <c r="O669" s="137">
        <v>0</v>
      </c>
    </row>
    <row r="670" spans="1:15" x14ac:dyDescent="0.25">
      <c r="A670" s="647" t="s">
        <v>3915</v>
      </c>
      <c r="B670" s="647" t="s">
        <v>3930</v>
      </c>
      <c r="C670" s="647" t="s">
        <v>1662</v>
      </c>
      <c r="D670" s="137">
        <v>0</v>
      </c>
      <c r="E670" s="137">
        <v>0</v>
      </c>
      <c r="F670" s="137">
        <v>0</v>
      </c>
      <c r="G670" s="137">
        <v>0</v>
      </c>
      <c r="H670" s="137">
        <v>0</v>
      </c>
      <c r="I670" s="137">
        <v>0</v>
      </c>
      <c r="J670" s="137">
        <v>0</v>
      </c>
      <c r="K670" s="137">
        <v>0</v>
      </c>
      <c r="L670" s="137">
        <v>0</v>
      </c>
      <c r="M670" s="137">
        <v>0</v>
      </c>
      <c r="N670" s="137">
        <v>0</v>
      </c>
      <c r="O670" s="137">
        <v>0</v>
      </c>
    </row>
    <row r="671" spans="1:15" x14ac:dyDescent="0.25">
      <c r="A671" s="647" t="s">
        <v>3915</v>
      </c>
      <c r="B671" s="647" t="s">
        <v>3931</v>
      </c>
      <c r="C671" s="647" t="s">
        <v>1662</v>
      </c>
      <c r="D671" s="137">
        <v>0</v>
      </c>
      <c r="E671" s="137">
        <v>0</v>
      </c>
      <c r="F671" s="137">
        <v>0</v>
      </c>
      <c r="G671" s="137">
        <v>0</v>
      </c>
      <c r="H671" s="137">
        <v>0</v>
      </c>
      <c r="I671" s="137">
        <v>0</v>
      </c>
      <c r="J671" s="137">
        <v>0</v>
      </c>
      <c r="K671" s="137">
        <v>0</v>
      </c>
      <c r="L671" s="137">
        <v>0</v>
      </c>
      <c r="M671" s="137">
        <v>0</v>
      </c>
      <c r="N671" s="137">
        <v>0</v>
      </c>
      <c r="O671" s="137">
        <v>0</v>
      </c>
    </row>
    <row r="672" spans="1:15" x14ac:dyDescent="0.25">
      <c r="A672" s="647" t="s">
        <v>3915</v>
      </c>
      <c r="B672" s="647" t="s">
        <v>3932</v>
      </c>
      <c r="C672" s="647" t="s">
        <v>1662</v>
      </c>
      <c r="D672" s="137">
        <v>0</v>
      </c>
      <c r="E672" s="137">
        <v>0</v>
      </c>
      <c r="F672" s="137">
        <v>0</v>
      </c>
      <c r="G672" s="137">
        <v>0</v>
      </c>
      <c r="H672" s="137">
        <v>0</v>
      </c>
      <c r="I672" s="137">
        <v>0</v>
      </c>
      <c r="J672" s="137">
        <v>0</v>
      </c>
      <c r="K672" s="137">
        <v>0</v>
      </c>
      <c r="L672" s="137">
        <v>0</v>
      </c>
      <c r="M672" s="137">
        <v>0</v>
      </c>
      <c r="N672" s="137">
        <v>0</v>
      </c>
      <c r="O672" s="137">
        <v>0</v>
      </c>
    </row>
    <row r="673" spans="1:15" x14ac:dyDescent="0.25">
      <c r="A673" s="647" t="s">
        <v>3915</v>
      </c>
      <c r="B673" s="647" t="s">
        <v>3933</v>
      </c>
      <c r="C673" s="647" t="s">
        <v>1662</v>
      </c>
      <c r="D673" s="137">
        <v>0</v>
      </c>
      <c r="E673" s="137">
        <v>0</v>
      </c>
      <c r="F673" s="137">
        <v>0</v>
      </c>
      <c r="G673" s="137">
        <v>0</v>
      </c>
      <c r="H673" s="137">
        <v>0</v>
      </c>
      <c r="I673" s="137">
        <v>0</v>
      </c>
      <c r="J673" s="137">
        <v>0</v>
      </c>
      <c r="K673" s="137">
        <v>0</v>
      </c>
      <c r="L673" s="137">
        <v>0</v>
      </c>
      <c r="M673" s="137">
        <v>0</v>
      </c>
      <c r="N673" s="137">
        <v>0</v>
      </c>
      <c r="O673" s="137">
        <v>0</v>
      </c>
    </row>
    <row r="674" spans="1:15" x14ac:dyDescent="0.25">
      <c r="A674" s="647" t="s">
        <v>3915</v>
      </c>
      <c r="B674" s="647" t="s">
        <v>3934</v>
      </c>
      <c r="C674" s="647" t="s">
        <v>1662</v>
      </c>
      <c r="D674" s="137">
        <v>0</v>
      </c>
      <c r="E674" s="137">
        <v>0</v>
      </c>
      <c r="F674" s="137">
        <v>0</v>
      </c>
      <c r="G674" s="137">
        <v>0</v>
      </c>
      <c r="H674" s="137">
        <v>0</v>
      </c>
      <c r="I674" s="137">
        <v>0</v>
      </c>
      <c r="J674" s="137">
        <v>0</v>
      </c>
      <c r="K674" s="137">
        <v>0</v>
      </c>
      <c r="L674" s="137">
        <v>0</v>
      </c>
      <c r="M674" s="137">
        <v>0</v>
      </c>
      <c r="N674" s="137">
        <v>0</v>
      </c>
      <c r="O674" s="137">
        <v>0</v>
      </c>
    </row>
    <row r="675" spans="1:15" x14ac:dyDescent="0.25">
      <c r="A675" s="647" t="s">
        <v>3915</v>
      </c>
      <c r="B675" s="647" t="s">
        <v>3935</v>
      </c>
      <c r="C675" s="647" t="s">
        <v>1662</v>
      </c>
      <c r="D675" s="137">
        <v>0</v>
      </c>
      <c r="E675" s="137">
        <v>0</v>
      </c>
      <c r="F675" s="137">
        <v>0</v>
      </c>
      <c r="G675" s="137">
        <v>0</v>
      </c>
      <c r="H675" s="137">
        <v>0</v>
      </c>
      <c r="I675" s="137">
        <v>0</v>
      </c>
      <c r="J675" s="137">
        <v>0</v>
      </c>
      <c r="K675" s="137">
        <v>0</v>
      </c>
      <c r="L675" s="137">
        <v>0</v>
      </c>
      <c r="M675" s="137">
        <v>0</v>
      </c>
      <c r="N675" s="137">
        <v>0</v>
      </c>
      <c r="O675" s="137">
        <v>0</v>
      </c>
    </row>
    <row r="676" spans="1:15" x14ac:dyDescent="0.25">
      <c r="A676" s="647" t="s">
        <v>3915</v>
      </c>
      <c r="B676" s="647" t="s">
        <v>3936</v>
      </c>
      <c r="C676" s="647" t="s">
        <v>1662</v>
      </c>
      <c r="D676" s="137">
        <v>0</v>
      </c>
      <c r="E676" s="137">
        <v>0</v>
      </c>
      <c r="F676" s="137">
        <v>0</v>
      </c>
      <c r="G676" s="137">
        <v>0</v>
      </c>
      <c r="H676" s="137">
        <v>0</v>
      </c>
      <c r="I676" s="137">
        <v>0</v>
      </c>
      <c r="J676" s="137">
        <v>0</v>
      </c>
      <c r="K676" s="137">
        <v>0</v>
      </c>
      <c r="L676" s="137">
        <v>0</v>
      </c>
      <c r="M676" s="137">
        <v>0</v>
      </c>
      <c r="N676" s="137">
        <v>0</v>
      </c>
      <c r="O676" s="137">
        <v>0</v>
      </c>
    </row>
    <row r="677" spans="1:15" x14ac:dyDescent="0.25">
      <c r="A677" s="647" t="s">
        <v>3915</v>
      </c>
      <c r="B677" s="647" t="s">
        <v>3937</v>
      </c>
      <c r="C677" s="647" t="s">
        <v>1662</v>
      </c>
      <c r="D677" s="137">
        <v>0</v>
      </c>
      <c r="E677" s="137">
        <v>0</v>
      </c>
      <c r="F677" s="137">
        <v>0</v>
      </c>
      <c r="G677" s="137">
        <v>0</v>
      </c>
      <c r="H677" s="137">
        <v>0</v>
      </c>
      <c r="I677" s="137">
        <v>0</v>
      </c>
      <c r="J677" s="137">
        <v>0</v>
      </c>
      <c r="K677" s="137">
        <v>0</v>
      </c>
      <c r="L677" s="137">
        <v>0</v>
      </c>
      <c r="M677" s="137">
        <v>0</v>
      </c>
      <c r="N677" s="137">
        <v>0</v>
      </c>
      <c r="O677" s="137">
        <v>0</v>
      </c>
    </row>
    <row r="678" spans="1:15" x14ac:dyDescent="0.25">
      <c r="A678" s="647" t="s">
        <v>3915</v>
      </c>
      <c r="B678" s="647" t="s">
        <v>3938</v>
      </c>
      <c r="C678" s="647" t="s">
        <v>1662</v>
      </c>
      <c r="D678" s="137">
        <v>0</v>
      </c>
      <c r="E678" s="137">
        <v>0</v>
      </c>
      <c r="F678" s="137">
        <v>0</v>
      </c>
      <c r="G678" s="137">
        <v>0</v>
      </c>
      <c r="H678" s="137">
        <v>0</v>
      </c>
      <c r="I678" s="137">
        <v>0</v>
      </c>
      <c r="J678" s="137">
        <v>0</v>
      </c>
      <c r="K678" s="137">
        <v>0</v>
      </c>
      <c r="L678" s="137">
        <v>0</v>
      </c>
      <c r="M678" s="137">
        <v>0</v>
      </c>
      <c r="N678" s="137">
        <v>0</v>
      </c>
      <c r="O678" s="137">
        <v>0</v>
      </c>
    </row>
    <row r="679" spans="1:15" x14ac:dyDescent="0.25">
      <c r="A679" s="647" t="s">
        <v>3915</v>
      </c>
      <c r="B679" s="647" t="s">
        <v>3939</v>
      </c>
      <c r="C679" s="647" t="s">
        <v>1662</v>
      </c>
      <c r="D679" s="137">
        <v>0</v>
      </c>
      <c r="E679" s="137">
        <v>0</v>
      </c>
      <c r="F679" s="137">
        <v>0</v>
      </c>
      <c r="G679" s="137">
        <v>0</v>
      </c>
      <c r="H679" s="137">
        <v>0</v>
      </c>
      <c r="I679" s="137">
        <v>0</v>
      </c>
      <c r="J679" s="137">
        <v>0</v>
      </c>
      <c r="K679" s="137">
        <v>0</v>
      </c>
      <c r="L679" s="137">
        <v>0</v>
      </c>
      <c r="M679" s="137">
        <v>0</v>
      </c>
      <c r="N679" s="137">
        <v>0</v>
      </c>
      <c r="O679" s="137">
        <v>0</v>
      </c>
    </row>
    <row r="680" spans="1:15" x14ac:dyDescent="0.25">
      <c r="A680" s="647" t="s">
        <v>3915</v>
      </c>
      <c r="B680" s="647" t="s">
        <v>3940</v>
      </c>
      <c r="C680" s="647" t="s">
        <v>1662</v>
      </c>
      <c r="D680" s="137">
        <v>0</v>
      </c>
      <c r="E680" s="137">
        <v>0</v>
      </c>
      <c r="F680" s="137">
        <v>0</v>
      </c>
      <c r="G680" s="137">
        <v>0</v>
      </c>
      <c r="H680" s="137">
        <v>0</v>
      </c>
      <c r="I680" s="137">
        <v>0</v>
      </c>
      <c r="J680" s="137">
        <v>0</v>
      </c>
      <c r="K680" s="137">
        <v>0</v>
      </c>
      <c r="L680" s="137">
        <v>0</v>
      </c>
      <c r="M680" s="137">
        <v>0</v>
      </c>
      <c r="N680" s="137">
        <v>0</v>
      </c>
      <c r="O680" s="137">
        <v>0</v>
      </c>
    </row>
    <row r="681" spans="1:15" x14ac:dyDescent="0.25">
      <c r="A681" s="647" t="s">
        <v>3915</v>
      </c>
      <c r="B681" s="647" t="s">
        <v>3941</v>
      </c>
      <c r="C681" s="647" t="s">
        <v>1662</v>
      </c>
      <c r="D681" s="137">
        <v>3427</v>
      </c>
      <c r="E681" s="137">
        <v>3427</v>
      </c>
      <c r="F681" s="137">
        <v>3427</v>
      </c>
      <c r="G681" s="137">
        <v>3427</v>
      </c>
      <c r="H681" s="137">
        <v>3427</v>
      </c>
      <c r="I681" s="137">
        <v>3427</v>
      </c>
      <c r="J681" s="137">
        <v>3427</v>
      </c>
      <c r="K681" s="137">
        <v>3427</v>
      </c>
      <c r="L681" s="137">
        <v>3427</v>
      </c>
      <c r="M681" s="137">
        <v>3427</v>
      </c>
      <c r="N681" s="137">
        <v>3427</v>
      </c>
      <c r="O681" s="137">
        <v>3427</v>
      </c>
    </row>
    <row r="682" spans="1:15" x14ac:dyDescent="0.25">
      <c r="A682" s="647" t="s">
        <v>3915</v>
      </c>
      <c r="B682" s="647" t="s">
        <v>3942</v>
      </c>
      <c r="C682" s="647" t="s">
        <v>1662</v>
      </c>
      <c r="D682" s="137">
        <v>0</v>
      </c>
      <c r="E682" s="137">
        <v>0</v>
      </c>
      <c r="F682" s="137">
        <v>0</v>
      </c>
      <c r="G682" s="137">
        <v>0</v>
      </c>
      <c r="H682" s="137">
        <v>0</v>
      </c>
      <c r="I682" s="137">
        <v>0</v>
      </c>
      <c r="J682" s="137">
        <v>0</v>
      </c>
      <c r="K682" s="137">
        <v>0</v>
      </c>
      <c r="L682" s="137">
        <v>0</v>
      </c>
      <c r="M682" s="137">
        <v>0</v>
      </c>
      <c r="N682" s="137">
        <v>0</v>
      </c>
      <c r="O682" s="137">
        <v>0</v>
      </c>
    </row>
    <row r="683" spans="1:15" x14ac:dyDescent="0.25">
      <c r="A683" s="647" t="s">
        <v>3915</v>
      </c>
      <c r="B683" s="647" t="s">
        <v>3943</v>
      </c>
      <c r="C683" s="647" t="s">
        <v>1662</v>
      </c>
      <c r="D683" s="137">
        <v>4293</v>
      </c>
      <c r="E683" s="137">
        <v>4293</v>
      </c>
      <c r="F683" s="137">
        <v>4293</v>
      </c>
      <c r="G683" s="137">
        <v>4293</v>
      </c>
      <c r="H683" s="137">
        <v>4293</v>
      </c>
      <c r="I683" s="137">
        <v>4293</v>
      </c>
      <c r="J683" s="137">
        <v>4293</v>
      </c>
      <c r="K683" s="137">
        <v>4293</v>
      </c>
      <c r="L683" s="137">
        <v>4293</v>
      </c>
      <c r="M683" s="137">
        <v>4293</v>
      </c>
      <c r="N683" s="137">
        <v>4293</v>
      </c>
      <c r="O683" s="137">
        <v>4293</v>
      </c>
    </row>
    <row r="684" spans="1:15" x14ac:dyDescent="0.25">
      <c r="A684" s="647" t="s">
        <v>3915</v>
      </c>
      <c r="B684" s="647" t="s">
        <v>3944</v>
      </c>
      <c r="C684" s="647" t="s">
        <v>1662</v>
      </c>
      <c r="D684" s="137">
        <v>254211</v>
      </c>
      <c r="E684" s="137">
        <v>254361</v>
      </c>
      <c r="F684" s="137">
        <v>254391</v>
      </c>
      <c r="G684" s="137">
        <v>92054</v>
      </c>
      <c r="H684" s="137">
        <v>103176</v>
      </c>
      <c r="I684" s="137">
        <v>103181</v>
      </c>
      <c r="J684" s="137">
        <v>104597</v>
      </c>
      <c r="K684" s="137">
        <v>104708</v>
      </c>
      <c r="L684" s="137">
        <v>104790</v>
      </c>
      <c r="M684" s="137">
        <v>104786</v>
      </c>
      <c r="N684" s="137">
        <v>104786</v>
      </c>
      <c r="O684" s="137">
        <v>104786</v>
      </c>
    </row>
    <row r="685" spans="1:15" x14ac:dyDescent="0.25">
      <c r="A685" s="647" t="s">
        <v>3915</v>
      </c>
      <c r="B685" s="647" t="s">
        <v>3945</v>
      </c>
      <c r="C685" s="647" t="s">
        <v>1662</v>
      </c>
      <c r="D685" s="137">
        <v>0</v>
      </c>
      <c r="E685" s="137">
        <v>0</v>
      </c>
      <c r="F685" s="137">
        <v>0</v>
      </c>
      <c r="G685" s="137">
        <v>0</v>
      </c>
      <c r="H685" s="137">
        <v>0</v>
      </c>
      <c r="I685" s="137">
        <v>0</v>
      </c>
      <c r="J685" s="137">
        <v>0</v>
      </c>
      <c r="K685" s="137">
        <v>0</v>
      </c>
      <c r="L685" s="137">
        <v>0</v>
      </c>
      <c r="M685" s="137">
        <v>0</v>
      </c>
      <c r="N685" s="137">
        <v>0</v>
      </c>
      <c r="O685" s="137">
        <v>0</v>
      </c>
    </row>
    <row r="686" spans="1:15" x14ac:dyDescent="0.25">
      <c r="A686" s="647" t="s">
        <v>3915</v>
      </c>
      <c r="B686" s="647" t="s">
        <v>3946</v>
      </c>
      <c r="C686" s="647" t="s">
        <v>1662</v>
      </c>
      <c r="D686" s="137">
        <v>0</v>
      </c>
      <c r="E686" s="137">
        <v>0</v>
      </c>
      <c r="F686" s="137">
        <v>0</v>
      </c>
      <c r="G686" s="137">
        <v>0</v>
      </c>
      <c r="H686" s="137">
        <v>0</v>
      </c>
      <c r="I686" s="137">
        <v>0</v>
      </c>
      <c r="J686" s="137">
        <v>0</v>
      </c>
      <c r="K686" s="137">
        <v>0</v>
      </c>
      <c r="L686" s="137">
        <v>0</v>
      </c>
      <c r="M686" s="137">
        <v>0</v>
      </c>
      <c r="N686" s="137">
        <v>0</v>
      </c>
      <c r="O686" s="137">
        <v>0</v>
      </c>
    </row>
    <row r="687" spans="1:15" x14ac:dyDescent="0.25">
      <c r="A687" s="647" t="s">
        <v>3915</v>
      </c>
      <c r="B687" s="647" t="s">
        <v>3947</v>
      </c>
      <c r="C687" s="647" t="s">
        <v>1662</v>
      </c>
      <c r="D687" s="137">
        <v>0</v>
      </c>
      <c r="E687" s="137">
        <v>0</v>
      </c>
      <c r="F687" s="137">
        <v>0</v>
      </c>
      <c r="G687" s="137">
        <v>0</v>
      </c>
      <c r="H687" s="137">
        <v>0</v>
      </c>
      <c r="I687" s="137">
        <v>0</v>
      </c>
      <c r="J687" s="137">
        <v>0</v>
      </c>
      <c r="K687" s="137">
        <v>0</v>
      </c>
      <c r="L687" s="137">
        <v>0</v>
      </c>
      <c r="M687" s="137">
        <v>0</v>
      </c>
      <c r="N687" s="137">
        <v>0</v>
      </c>
      <c r="O687" s="137">
        <v>0</v>
      </c>
    </row>
    <row r="688" spans="1:15" x14ac:dyDescent="0.25">
      <c r="A688" s="647" t="s">
        <v>3915</v>
      </c>
      <c r="B688" s="647" t="s">
        <v>3948</v>
      </c>
      <c r="C688" s="647" t="s">
        <v>1662</v>
      </c>
      <c r="D688" s="137">
        <v>0</v>
      </c>
      <c r="E688" s="137">
        <v>0</v>
      </c>
      <c r="F688" s="137">
        <v>0</v>
      </c>
      <c r="G688" s="137">
        <v>0</v>
      </c>
      <c r="H688" s="137">
        <v>0</v>
      </c>
      <c r="I688" s="137">
        <v>0</v>
      </c>
      <c r="J688" s="137">
        <v>0</v>
      </c>
      <c r="K688" s="137">
        <v>0</v>
      </c>
      <c r="L688" s="137">
        <v>0</v>
      </c>
      <c r="M688" s="137">
        <v>0</v>
      </c>
      <c r="N688" s="137">
        <v>0</v>
      </c>
      <c r="O688" s="137">
        <v>0</v>
      </c>
    </row>
    <row r="689" spans="1:15" x14ac:dyDescent="0.25">
      <c r="A689" s="647" t="s">
        <v>3915</v>
      </c>
      <c r="B689" s="647" t="s">
        <v>3949</v>
      </c>
      <c r="C689" s="647" t="s">
        <v>1662</v>
      </c>
      <c r="D689" s="137">
        <v>0</v>
      </c>
      <c r="E689" s="137">
        <v>0</v>
      </c>
      <c r="F689" s="137">
        <v>0</v>
      </c>
      <c r="G689" s="137">
        <v>0</v>
      </c>
      <c r="H689" s="137">
        <v>0</v>
      </c>
      <c r="I689" s="137">
        <v>0</v>
      </c>
      <c r="J689" s="137">
        <v>0</v>
      </c>
      <c r="K689" s="137">
        <v>0</v>
      </c>
      <c r="L689" s="137">
        <v>0</v>
      </c>
      <c r="M689" s="137">
        <v>0</v>
      </c>
      <c r="N689" s="137">
        <v>0</v>
      </c>
      <c r="O689" s="137">
        <v>0</v>
      </c>
    </row>
    <row r="690" spans="1:15" x14ac:dyDescent="0.25">
      <c r="A690" s="647" t="s">
        <v>3915</v>
      </c>
      <c r="B690" s="647" t="s">
        <v>3950</v>
      </c>
      <c r="C690" s="647" t="s">
        <v>1662</v>
      </c>
      <c r="D690" s="137">
        <v>0</v>
      </c>
      <c r="E690" s="137">
        <v>0</v>
      </c>
      <c r="F690" s="137">
        <v>0</v>
      </c>
      <c r="G690" s="137">
        <v>0</v>
      </c>
      <c r="H690" s="137">
        <v>0</v>
      </c>
      <c r="I690" s="137">
        <v>0</v>
      </c>
      <c r="J690" s="137">
        <v>0</v>
      </c>
      <c r="K690" s="137">
        <v>0</v>
      </c>
      <c r="L690" s="137">
        <v>0</v>
      </c>
      <c r="M690" s="137">
        <v>0</v>
      </c>
      <c r="N690" s="137">
        <v>0</v>
      </c>
      <c r="O690" s="137">
        <v>0</v>
      </c>
    </row>
    <row r="691" spans="1:15" x14ac:dyDescent="0.25">
      <c r="A691" s="647" t="s">
        <v>3915</v>
      </c>
      <c r="B691" s="647" t="s">
        <v>3951</v>
      </c>
      <c r="C691" s="647" t="s">
        <v>1662</v>
      </c>
      <c r="D691" s="137">
        <v>0</v>
      </c>
      <c r="E691" s="137">
        <v>0</v>
      </c>
      <c r="F691" s="137">
        <v>0</v>
      </c>
      <c r="G691" s="137">
        <v>0</v>
      </c>
      <c r="H691" s="137">
        <v>0</v>
      </c>
      <c r="I691" s="137">
        <v>0</v>
      </c>
      <c r="J691" s="137">
        <v>0</v>
      </c>
      <c r="K691" s="137">
        <v>0</v>
      </c>
      <c r="L691" s="137">
        <v>0</v>
      </c>
      <c r="M691" s="137">
        <v>0</v>
      </c>
      <c r="N691" s="137">
        <v>0</v>
      </c>
      <c r="O691" s="137">
        <v>0</v>
      </c>
    </row>
    <row r="692" spans="1:15" x14ac:dyDescent="0.25">
      <c r="A692" s="647" t="s">
        <v>3915</v>
      </c>
      <c r="B692" s="647" t="s">
        <v>3952</v>
      </c>
      <c r="C692" s="647" t="s">
        <v>1662</v>
      </c>
      <c r="D692" s="137">
        <v>0</v>
      </c>
      <c r="E692" s="137">
        <v>0</v>
      </c>
      <c r="F692" s="137">
        <v>0</v>
      </c>
      <c r="G692" s="137">
        <v>0</v>
      </c>
      <c r="H692" s="137">
        <v>0</v>
      </c>
      <c r="I692" s="137">
        <v>0</v>
      </c>
      <c r="J692" s="137">
        <v>0</v>
      </c>
      <c r="K692" s="137">
        <v>0</v>
      </c>
      <c r="L692" s="137">
        <v>0</v>
      </c>
      <c r="M692" s="137">
        <v>0</v>
      </c>
      <c r="N692" s="137">
        <v>0</v>
      </c>
      <c r="O692" s="137">
        <v>0</v>
      </c>
    </row>
    <row r="693" spans="1:15" x14ac:dyDescent="0.25">
      <c r="A693" s="647" t="s">
        <v>3915</v>
      </c>
      <c r="B693" s="647" t="s">
        <v>3953</v>
      </c>
      <c r="C693" s="647" t="s">
        <v>1662</v>
      </c>
      <c r="D693" s="137">
        <v>0</v>
      </c>
      <c r="E693" s="137">
        <v>0</v>
      </c>
      <c r="F693" s="137">
        <v>0</v>
      </c>
      <c r="G693" s="137">
        <v>0</v>
      </c>
      <c r="H693" s="137">
        <v>0</v>
      </c>
      <c r="I693" s="137">
        <v>0</v>
      </c>
      <c r="J693" s="137">
        <v>0</v>
      </c>
      <c r="K693" s="137">
        <v>0</v>
      </c>
      <c r="L693" s="137">
        <v>0</v>
      </c>
      <c r="M693" s="137">
        <v>0</v>
      </c>
      <c r="N693" s="137">
        <v>0</v>
      </c>
      <c r="O693" s="137">
        <v>0</v>
      </c>
    </row>
    <row r="694" spans="1:15" x14ac:dyDescent="0.25">
      <c r="A694" s="647" t="s">
        <v>3915</v>
      </c>
      <c r="B694" s="647" t="s">
        <v>3954</v>
      </c>
      <c r="C694" s="647" t="s">
        <v>1662</v>
      </c>
      <c r="D694" s="137">
        <v>0</v>
      </c>
      <c r="E694" s="137">
        <v>0</v>
      </c>
      <c r="F694" s="137">
        <v>0</v>
      </c>
      <c r="G694" s="137">
        <v>0</v>
      </c>
      <c r="H694" s="137">
        <v>0</v>
      </c>
      <c r="I694" s="137">
        <v>0</v>
      </c>
      <c r="J694" s="137">
        <v>0</v>
      </c>
      <c r="K694" s="137">
        <v>0</v>
      </c>
      <c r="L694" s="137">
        <v>0</v>
      </c>
      <c r="M694" s="137">
        <v>0</v>
      </c>
      <c r="N694" s="137">
        <v>0</v>
      </c>
      <c r="O694" s="137">
        <v>0</v>
      </c>
    </row>
    <row r="695" spans="1:15" x14ac:dyDescent="0.25">
      <c r="A695" s="647" t="s">
        <v>3915</v>
      </c>
      <c r="B695" s="647" t="s">
        <v>3955</v>
      </c>
      <c r="C695" s="647" t="s">
        <v>1662</v>
      </c>
      <c r="D695" s="137">
        <v>0</v>
      </c>
      <c r="E695" s="137">
        <v>0</v>
      </c>
      <c r="F695" s="137">
        <v>0</v>
      </c>
      <c r="G695" s="137">
        <v>0</v>
      </c>
      <c r="H695" s="137">
        <v>0</v>
      </c>
      <c r="I695" s="137">
        <v>0</v>
      </c>
      <c r="J695" s="137">
        <v>0</v>
      </c>
      <c r="K695" s="137">
        <v>0</v>
      </c>
      <c r="L695" s="137">
        <v>0</v>
      </c>
      <c r="M695" s="137">
        <v>0</v>
      </c>
      <c r="N695" s="137">
        <v>0</v>
      </c>
      <c r="O695" s="137">
        <v>0</v>
      </c>
    </row>
    <row r="696" spans="1:15" x14ac:dyDescent="0.25">
      <c r="A696" s="647" t="s">
        <v>3915</v>
      </c>
      <c r="B696" s="647" t="s">
        <v>3956</v>
      </c>
      <c r="C696" s="647" t="s">
        <v>1662</v>
      </c>
      <c r="D696" s="137">
        <v>0</v>
      </c>
      <c r="E696" s="137">
        <v>0</v>
      </c>
      <c r="F696" s="137">
        <v>0</v>
      </c>
      <c r="G696" s="137">
        <v>0</v>
      </c>
      <c r="H696" s="137">
        <v>0</v>
      </c>
      <c r="I696" s="137">
        <v>0</v>
      </c>
      <c r="J696" s="137">
        <v>0</v>
      </c>
      <c r="K696" s="137">
        <v>0</v>
      </c>
      <c r="L696" s="137">
        <v>0</v>
      </c>
      <c r="M696" s="137">
        <v>0</v>
      </c>
      <c r="N696" s="137">
        <v>0</v>
      </c>
      <c r="O696" s="137">
        <v>0</v>
      </c>
    </row>
    <row r="697" spans="1:15" x14ac:dyDescent="0.25">
      <c r="A697" s="647" t="s">
        <v>3915</v>
      </c>
      <c r="B697" s="647" t="s">
        <v>3957</v>
      </c>
      <c r="C697" s="647" t="s">
        <v>1662</v>
      </c>
      <c r="D697" s="137">
        <v>0</v>
      </c>
      <c r="E697" s="137">
        <v>0</v>
      </c>
      <c r="F697" s="137">
        <v>0</v>
      </c>
      <c r="G697" s="137">
        <v>0</v>
      </c>
      <c r="H697" s="137">
        <v>0</v>
      </c>
      <c r="I697" s="137">
        <v>0</v>
      </c>
      <c r="J697" s="137">
        <v>0</v>
      </c>
      <c r="K697" s="137">
        <v>0</v>
      </c>
      <c r="L697" s="137">
        <v>0</v>
      </c>
      <c r="M697" s="137">
        <v>0</v>
      </c>
      <c r="N697" s="137">
        <v>0</v>
      </c>
      <c r="O697" s="137">
        <v>0</v>
      </c>
    </row>
    <row r="698" spans="1:15" x14ac:dyDescent="0.25">
      <c r="A698" s="647" t="s">
        <v>3915</v>
      </c>
      <c r="B698" s="647" t="s">
        <v>3958</v>
      </c>
      <c r="C698" s="647" t="s">
        <v>1662</v>
      </c>
      <c r="D698" s="137">
        <v>0</v>
      </c>
      <c r="E698" s="137">
        <v>0</v>
      </c>
      <c r="F698" s="137">
        <v>0</v>
      </c>
      <c r="G698" s="137">
        <v>0</v>
      </c>
      <c r="H698" s="137">
        <v>0</v>
      </c>
      <c r="I698" s="137">
        <v>0</v>
      </c>
      <c r="J698" s="137">
        <v>0</v>
      </c>
      <c r="K698" s="137">
        <v>0</v>
      </c>
      <c r="L698" s="137">
        <v>0</v>
      </c>
      <c r="M698" s="137">
        <v>0</v>
      </c>
      <c r="N698" s="137">
        <v>0</v>
      </c>
      <c r="O698" s="137">
        <v>0</v>
      </c>
    </row>
    <row r="699" spans="1:15" x14ac:dyDescent="0.25">
      <c r="A699" s="647" t="s">
        <v>3915</v>
      </c>
      <c r="B699" s="647" t="s">
        <v>3959</v>
      </c>
      <c r="C699" s="647" t="s">
        <v>1662</v>
      </c>
      <c r="D699" s="137">
        <v>0</v>
      </c>
      <c r="E699" s="137">
        <v>0</v>
      </c>
      <c r="F699" s="137">
        <v>0</v>
      </c>
      <c r="G699" s="137">
        <v>0</v>
      </c>
      <c r="H699" s="137">
        <v>0</v>
      </c>
      <c r="I699" s="137">
        <v>0</v>
      </c>
      <c r="J699" s="137">
        <v>0</v>
      </c>
      <c r="K699" s="137">
        <v>0</v>
      </c>
      <c r="L699" s="137">
        <v>0</v>
      </c>
      <c r="M699" s="137">
        <v>0</v>
      </c>
      <c r="N699" s="137">
        <v>0</v>
      </c>
      <c r="O699" s="137">
        <v>0</v>
      </c>
    </row>
    <row r="700" spans="1:15" x14ac:dyDescent="0.25">
      <c r="A700" s="647" t="s">
        <v>3915</v>
      </c>
      <c r="B700" s="647" t="s">
        <v>3960</v>
      </c>
      <c r="C700" s="647" t="s">
        <v>1662</v>
      </c>
      <c r="D700" s="137">
        <v>0</v>
      </c>
      <c r="E700" s="137">
        <v>0</v>
      </c>
      <c r="F700" s="137">
        <v>0</v>
      </c>
      <c r="G700" s="137">
        <v>0</v>
      </c>
      <c r="H700" s="137">
        <v>0</v>
      </c>
      <c r="I700" s="137">
        <v>0</v>
      </c>
      <c r="J700" s="137">
        <v>0</v>
      </c>
      <c r="K700" s="137">
        <v>0</v>
      </c>
      <c r="L700" s="137">
        <v>0</v>
      </c>
      <c r="M700" s="137">
        <v>0</v>
      </c>
      <c r="N700" s="137">
        <v>0</v>
      </c>
      <c r="O700" s="137">
        <v>0</v>
      </c>
    </row>
    <row r="701" spans="1:15" x14ac:dyDescent="0.25">
      <c r="A701" s="647" t="s">
        <v>3915</v>
      </c>
      <c r="B701" s="647" t="s">
        <v>3961</v>
      </c>
      <c r="C701" s="647" t="s">
        <v>1662</v>
      </c>
      <c r="D701" s="137">
        <v>0</v>
      </c>
      <c r="E701" s="137">
        <v>0</v>
      </c>
      <c r="F701" s="137">
        <v>0</v>
      </c>
      <c r="G701" s="137">
        <v>0</v>
      </c>
      <c r="H701" s="137">
        <v>0</v>
      </c>
      <c r="I701" s="137">
        <v>0</v>
      </c>
      <c r="J701" s="137">
        <v>0</v>
      </c>
      <c r="K701" s="137">
        <v>0</v>
      </c>
      <c r="L701" s="137">
        <v>0</v>
      </c>
      <c r="M701" s="137">
        <v>0</v>
      </c>
      <c r="N701" s="137">
        <v>0</v>
      </c>
      <c r="O701" s="137">
        <v>0</v>
      </c>
    </row>
    <row r="702" spans="1:15" x14ac:dyDescent="0.25">
      <c r="A702" s="647" t="s">
        <v>3915</v>
      </c>
      <c r="B702" s="647" t="s">
        <v>3962</v>
      </c>
      <c r="C702" s="647" t="s">
        <v>1662</v>
      </c>
      <c r="D702" s="137">
        <v>0</v>
      </c>
      <c r="E702" s="137">
        <v>0</v>
      </c>
      <c r="F702" s="137">
        <v>0</v>
      </c>
      <c r="G702" s="137">
        <v>0</v>
      </c>
      <c r="H702" s="137">
        <v>0</v>
      </c>
      <c r="I702" s="137">
        <v>0</v>
      </c>
      <c r="J702" s="137">
        <v>0</v>
      </c>
      <c r="K702" s="137">
        <v>0</v>
      </c>
      <c r="L702" s="137">
        <v>0</v>
      </c>
      <c r="M702" s="137">
        <v>0</v>
      </c>
      <c r="N702" s="137">
        <v>0</v>
      </c>
      <c r="O702" s="137">
        <v>0</v>
      </c>
    </row>
    <row r="703" spans="1:15" x14ac:dyDescent="0.25">
      <c r="A703" s="647" t="s">
        <v>3915</v>
      </c>
      <c r="B703" s="647" t="s">
        <v>3963</v>
      </c>
      <c r="C703" s="647" t="s">
        <v>1662</v>
      </c>
      <c r="D703" s="137">
        <v>0</v>
      </c>
      <c r="E703" s="137">
        <v>0</v>
      </c>
      <c r="F703" s="137">
        <v>0</v>
      </c>
      <c r="G703" s="137">
        <v>0</v>
      </c>
      <c r="H703" s="137">
        <v>0</v>
      </c>
      <c r="I703" s="137">
        <v>0</v>
      </c>
      <c r="J703" s="137">
        <v>0</v>
      </c>
      <c r="K703" s="137">
        <v>0</v>
      </c>
      <c r="L703" s="137">
        <v>0</v>
      </c>
      <c r="M703" s="137">
        <v>0</v>
      </c>
      <c r="N703" s="137">
        <v>0</v>
      </c>
      <c r="O703" s="137">
        <v>0</v>
      </c>
    </row>
    <row r="704" spans="1:15" x14ac:dyDescent="0.25">
      <c r="A704" s="647" t="s">
        <v>3915</v>
      </c>
      <c r="B704" s="647" t="s">
        <v>3964</v>
      </c>
      <c r="C704" s="647" t="s">
        <v>1662</v>
      </c>
      <c r="D704" s="137">
        <v>0</v>
      </c>
      <c r="E704" s="137">
        <v>0</v>
      </c>
      <c r="F704" s="137">
        <v>0</v>
      </c>
      <c r="G704" s="137">
        <v>0</v>
      </c>
      <c r="H704" s="137">
        <v>0</v>
      </c>
      <c r="I704" s="137">
        <v>0</v>
      </c>
      <c r="J704" s="137">
        <v>0</v>
      </c>
      <c r="K704" s="137">
        <v>0</v>
      </c>
      <c r="L704" s="137">
        <v>0</v>
      </c>
      <c r="M704" s="137">
        <v>0</v>
      </c>
      <c r="N704" s="137">
        <v>0</v>
      </c>
      <c r="O704" s="137">
        <v>0</v>
      </c>
    </row>
    <row r="705" spans="1:15" x14ac:dyDescent="0.25">
      <c r="A705" s="647" t="s">
        <v>3915</v>
      </c>
      <c r="B705" s="647" t="s">
        <v>3965</v>
      </c>
      <c r="C705" s="647" t="s">
        <v>1662</v>
      </c>
      <c r="D705" s="137">
        <v>0</v>
      </c>
      <c r="E705" s="137">
        <v>0</v>
      </c>
      <c r="F705" s="137">
        <v>0</v>
      </c>
      <c r="G705" s="137">
        <v>0</v>
      </c>
      <c r="H705" s="137">
        <v>0</v>
      </c>
      <c r="I705" s="137">
        <v>0</v>
      </c>
      <c r="J705" s="137">
        <v>0</v>
      </c>
      <c r="K705" s="137">
        <v>0</v>
      </c>
      <c r="L705" s="137">
        <v>0</v>
      </c>
      <c r="M705" s="137">
        <v>0</v>
      </c>
      <c r="N705" s="137">
        <v>0</v>
      </c>
      <c r="O705" s="137">
        <v>0</v>
      </c>
    </row>
    <row r="706" spans="1:15" x14ac:dyDescent="0.25">
      <c r="A706" s="647" t="s">
        <v>3915</v>
      </c>
      <c r="B706" s="647" t="s">
        <v>3966</v>
      </c>
      <c r="C706" s="647" t="s">
        <v>1662</v>
      </c>
      <c r="D706" s="137">
        <v>0</v>
      </c>
      <c r="E706" s="137">
        <v>0</v>
      </c>
      <c r="F706" s="137">
        <v>0</v>
      </c>
      <c r="G706" s="137">
        <v>0</v>
      </c>
      <c r="H706" s="137">
        <v>0</v>
      </c>
      <c r="I706" s="137">
        <v>0</v>
      </c>
      <c r="J706" s="137">
        <v>0</v>
      </c>
      <c r="K706" s="137">
        <v>0</v>
      </c>
      <c r="L706" s="137">
        <v>0</v>
      </c>
      <c r="M706" s="137">
        <v>0</v>
      </c>
      <c r="N706" s="137">
        <v>0</v>
      </c>
      <c r="O706" s="137">
        <v>0</v>
      </c>
    </row>
    <row r="707" spans="1:15" x14ac:dyDescent="0.25">
      <c r="A707" s="647" t="s">
        <v>3915</v>
      </c>
      <c r="B707" s="647" t="s">
        <v>3967</v>
      </c>
      <c r="C707" s="647" t="s">
        <v>1662</v>
      </c>
      <c r="D707" s="137">
        <v>0</v>
      </c>
      <c r="E707" s="137">
        <v>0</v>
      </c>
      <c r="F707" s="137">
        <v>0</v>
      </c>
      <c r="G707" s="137">
        <v>0</v>
      </c>
      <c r="H707" s="137">
        <v>0</v>
      </c>
      <c r="I707" s="137">
        <v>0</v>
      </c>
      <c r="J707" s="137">
        <v>0</v>
      </c>
      <c r="K707" s="137">
        <v>0</v>
      </c>
      <c r="L707" s="137">
        <v>0</v>
      </c>
      <c r="M707" s="137">
        <v>0</v>
      </c>
      <c r="N707" s="137">
        <v>0</v>
      </c>
      <c r="O707" s="137">
        <v>0</v>
      </c>
    </row>
    <row r="708" spans="1:15" x14ac:dyDescent="0.25">
      <c r="A708" s="647" t="s">
        <v>3915</v>
      </c>
      <c r="B708" s="647" t="s">
        <v>3968</v>
      </c>
      <c r="C708" s="647" t="s">
        <v>1662</v>
      </c>
      <c r="D708" s="137">
        <v>0</v>
      </c>
      <c r="E708" s="137">
        <v>0</v>
      </c>
      <c r="F708" s="137">
        <v>0</v>
      </c>
      <c r="G708" s="137">
        <v>0</v>
      </c>
      <c r="H708" s="137">
        <v>0</v>
      </c>
      <c r="I708" s="137">
        <v>0</v>
      </c>
      <c r="J708" s="137">
        <v>0</v>
      </c>
      <c r="K708" s="137">
        <v>0</v>
      </c>
      <c r="L708" s="137">
        <v>0</v>
      </c>
      <c r="M708" s="137">
        <v>0</v>
      </c>
      <c r="N708" s="137">
        <v>0</v>
      </c>
      <c r="O708" s="137">
        <v>0</v>
      </c>
    </row>
    <row r="709" spans="1:15" x14ac:dyDescent="0.25">
      <c r="A709" s="647" t="s">
        <v>3915</v>
      </c>
      <c r="B709" s="647" t="s">
        <v>3969</v>
      </c>
      <c r="C709" s="647" t="s">
        <v>1662</v>
      </c>
      <c r="D709" s="137">
        <v>0</v>
      </c>
      <c r="E709" s="137">
        <v>0</v>
      </c>
      <c r="F709" s="137">
        <v>0</v>
      </c>
      <c r="G709" s="137">
        <v>0</v>
      </c>
      <c r="H709" s="137">
        <v>0</v>
      </c>
      <c r="I709" s="137">
        <v>0</v>
      </c>
      <c r="J709" s="137">
        <v>0</v>
      </c>
      <c r="K709" s="137">
        <v>0</v>
      </c>
      <c r="L709" s="137">
        <v>0</v>
      </c>
      <c r="M709" s="137">
        <v>0</v>
      </c>
      <c r="N709" s="137">
        <v>0</v>
      </c>
      <c r="O709" s="137">
        <v>0</v>
      </c>
    </row>
    <row r="710" spans="1:15" x14ac:dyDescent="0.25">
      <c r="A710" s="647" t="s">
        <v>3915</v>
      </c>
      <c r="B710" s="647" t="s">
        <v>3970</v>
      </c>
      <c r="C710" s="647" t="s">
        <v>1662</v>
      </c>
      <c r="D710" s="137">
        <v>0</v>
      </c>
      <c r="E710" s="137">
        <v>0</v>
      </c>
      <c r="F710" s="137">
        <v>0</v>
      </c>
      <c r="G710" s="137">
        <v>0</v>
      </c>
      <c r="H710" s="137">
        <v>0</v>
      </c>
      <c r="I710" s="137">
        <v>0</v>
      </c>
      <c r="J710" s="137">
        <v>0</v>
      </c>
      <c r="K710" s="137">
        <v>0</v>
      </c>
      <c r="L710" s="137">
        <v>0</v>
      </c>
      <c r="M710" s="137">
        <v>0</v>
      </c>
      <c r="N710" s="137">
        <v>0</v>
      </c>
      <c r="O710" s="137">
        <v>0</v>
      </c>
    </row>
    <row r="711" spans="1:15" x14ac:dyDescent="0.25">
      <c r="A711" s="647" t="s">
        <v>3915</v>
      </c>
      <c r="B711" s="647" t="s">
        <v>3971</v>
      </c>
      <c r="C711" s="647" t="s">
        <v>1662</v>
      </c>
      <c r="D711" s="137">
        <v>0</v>
      </c>
      <c r="E711" s="137">
        <v>0</v>
      </c>
      <c r="F711" s="137">
        <v>0</v>
      </c>
      <c r="G711" s="137">
        <v>0</v>
      </c>
      <c r="H711" s="137">
        <v>0</v>
      </c>
      <c r="I711" s="137">
        <v>0</v>
      </c>
      <c r="J711" s="137">
        <v>0</v>
      </c>
      <c r="K711" s="137">
        <v>0</v>
      </c>
      <c r="L711" s="137">
        <v>0</v>
      </c>
      <c r="M711" s="137">
        <v>0</v>
      </c>
      <c r="N711" s="137">
        <v>0</v>
      </c>
      <c r="O711" s="137">
        <v>0</v>
      </c>
    </row>
    <row r="712" spans="1:15" x14ac:dyDescent="0.25">
      <c r="A712" s="647" t="s">
        <v>3915</v>
      </c>
      <c r="B712" s="647" t="s">
        <v>3972</v>
      </c>
      <c r="C712" s="647" t="s">
        <v>1662</v>
      </c>
      <c r="D712" s="137">
        <v>573</v>
      </c>
      <c r="E712" s="137">
        <v>573</v>
      </c>
      <c r="F712" s="137">
        <v>573</v>
      </c>
      <c r="G712" s="137">
        <v>573</v>
      </c>
      <c r="H712" s="137">
        <v>573</v>
      </c>
      <c r="I712" s="137">
        <v>573</v>
      </c>
      <c r="J712" s="137">
        <v>573</v>
      </c>
      <c r="K712" s="137">
        <v>573</v>
      </c>
      <c r="L712" s="137">
        <v>573</v>
      </c>
      <c r="M712" s="137">
        <v>573</v>
      </c>
      <c r="N712" s="137">
        <v>573</v>
      </c>
      <c r="O712" s="137">
        <v>573</v>
      </c>
    </row>
    <row r="713" spans="1:15" x14ac:dyDescent="0.25">
      <c r="A713" s="647" t="s">
        <v>3915</v>
      </c>
      <c r="B713" s="647" t="s">
        <v>3973</v>
      </c>
      <c r="C713" s="647" t="s">
        <v>1662</v>
      </c>
      <c r="D713" s="137">
        <v>0</v>
      </c>
      <c r="E713" s="137">
        <v>0</v>
      </c>
      <c r="F713" s="137">
        <v>0</v>
      </c>
      <c r="G713" s="137">
        <v>0</v>
      </c>
      <c r="H713" s="137">
        <v>0</v>
      </c>
      <c r="I713" s="137">
        <v>0</v>
      </c>
      <c r="J713" s="137">
        <v>0</v>
      </c>
      <c r="K713" s="137">
        <v>0</v>
      </c>
      <c r="L713" s="137">
        <v>0</v>
      </c>
      <c r="M713" s="137">
        <v>0</v>
      </c>
      <c r="N713" s="137">
        <v>0</v>
      </c>
      <c r="O713" s="137">
        <v>0</v>
      </c>
    </row>
    <row r="714" spans="1:15" x14ac:dyDescent="0.25">
      <c r="A714" s="647" t="s">
        <v>3915</v>
      </c>
      <c r="B714" s="647" t="s">
        <v>3974</v>
      </c>
      <c r="C714" s="647" t="s">
        <v>1662</v>
      </c>
      <c r="D714" s="137">
        <v>0</v>
      </c>
      <c r="E714" s="137">
        <v>0</v>
      </c>
      <c r="F714" s="137">
        <v>0</v>
      </c>
      <c r="G714" s="137">
        <v>0</v>
      </c>
      <c r="H714" s="137">
        <v>0</v>
      </c>
      <c r="I714" s="137">
        <v>0</v>
      </c>
      <c r="J714" s="137">
        <v>0</v>
      </c>
      <c r="K714" s="137">
        <v>0</v>
      </c>
      <c r="L714" s="137">
        <v>0</v>
      </c>
      <c r="M714" s="137">
        <v>0</v>
      </c>
      <c r="N714" s="137">
        <v>0</v>
      </c>
      <c r="O714" s="137">
        <v>0</v>
      </c>
    </row>
    <row r="715" spans="1:15" x14ac:dyDescent="0.25">
      <c r="A715" s="647" t="s">
        <v>3915</v>
      </c>
      <c r="B715" s="647" t="s">
        <v>3975</v>
      </c>
      <c r="C715" s="647" t="s">
        <v>1662</v>
      </c>
      <c r="D715" s="137">
        <v>0</v>
      </c>
      <c r="E715" s="137">
        <v>0</v>
      </c>
      <c r="F715" s="137">
        <v>0</v>
      </c>
      <c r="G715" s="137">
        <v>0</v>
      </c>
      <c r="H715" s="137">
        <v>0</v>
      </c>
      <c r="I715" s="137">
        <v>0</v>
      </c>
      <c r="J715" s="137">
        <v>0</v>
      </c>
      <c r="K715" s="137">
        <v>0</v>
      </c>
      <c r="L715" s="137">
        <v>0</v>
      </c>
      <c r="M715" s="137">
        <v>0</v>
      </c>
      <c r="N715" s="137">
        <v>0</v>
      </c>
      <c r="O715" s="137">
        <v>0</v>
      </c>
    </row>
    <row r="716" spans="1:15" x14ac:dyDescent="0.25">
      <c r="A716" s="647" t="s">
        <v>3915</v>
      </c>
      <c r="B716" s="647" t="s">
        <v>3976</v>
      </c>
      <c r="C716" s="647" t="s">
        <v>1662</v>
      </c>
      <c r="D716" s="137">
        <v>0</v>
      </c>
      <c r="E716" s="137">
        <v>0</v>
      </c>
      <c r="F716" s="137">
        <v>0</v>
      </c>
      <c r="G716" s="137">
        <v>0</v>
      </c>
      <c r="H716" s="137">
        <v>0</v>
      </c>
      <c r="I716" s="137">
        <v>0</v>
      </c>
      <c r="J716" s="137">
        <v>0</v>
      </c>
      <c r="K716" s="137">
        <v>0</v>
      </c>
      <c r="L716" s="137">
        <v>0</v>
      </c>
      <c r="M716" s="137">
        <v>0</v>
      </c>
      <c r="N716" s="137">
        <v>0</v>
      </c>
      <c r="O716" s="137">
        <v>0</v>
      </c>
    </row>
    <row r="717" spans="1:15" x14ac:dyDescent="0.25">
      <c r="A717" s="647" t="s">
        <v>3915</v>
      </c>
      <c r="B717" s="647" t="s">
        <v>3977</v>
      </c>
      <c r="C717" s="647" t="s">
        <v>1662</v>
      </c>
      <c r="D717" s="137">
        <v>0</v>
      </c>
      <c r="E717" s="137">
        <v>0</v>
      </c>
      <c r="F717" s="137">
        <v>0</v>
      </c>
      <c r="G717" s="137">
        <v>0</v>
      </c>
      <c r="H717" s="137">
        <v>0</v>
      </c>
      <c r="I717" s="137">
        <v>0</v>
      </c>
      <c r="J717" s="137">
        <v>0</v>
      </c>
      <c r="K717" s="137">
        <v>0</v>
      </c>
      <c r="L717" s="137">
        <v>0</v>
      </c>
      <c r="M717" s="137">
        <v>0</v>
      </c>
      <c r="N717" s="137">
        <v>0</v>
      </c>
      <c r="O717" s="137">
        <v>0</v>
      </c>
    </row>
    <row r="718" spans="1:15" x14ac:dyDescent="0.25">
      <c r="A718" s="647" t="s">
        <v>3915</v>
      </c>
      <c r="B718" s="647" t="s">
        <v>3978</v>
      </c>
      <c r="C718" s="647" t="s">
        <v>1662</v>
      </c>
      <c r="D718" s="137">
        <v>0</v>
      </c>
      <c r="E718" s="137">
        <v>0</v>
      </c>
      <c r="F718" s="137">
        <v>0</v>
      </c>
      <c r="G718" s="137">
        <v>165962</v>
      </c>
      <c r="H718" s="137">
        <v>150905</v>
      </c>
      <c r="I718" s="137">
        <v>151398</v>
      </c>
      <c r="J718" s="137">
        <v>150193</v>
      </c>
      <c r="K718" s="137">
        <v>150631</v>
      </c>
      <c r="L718" s="137">
        <v>150651</v>
      </c>
      <c r="M718" s="137">
        <v>160146</v>
      </c>
      <c r="N718" s="137">
        <v>160939</v>
      </c>
      <c r="O718" s="137">
        <v>163270</v>
      </c>
    </row>
    <row r="719" spans="1:15" x14ac:dyDescent="0.25">
      <c r="A719" s="647" t="s">
        <v>3915</v>
      </c>
      <c r="B719" s="647" t="s">
        <v>3979</v>
      </c>
      <c r="C719" s="647" t="s">
        <v>1662</v>
      </c>
      <c r="D719" s="137">
        <v>0</v>
      </c>
      <c r="E719" s="137">
        <v>0</v>
      </c>
      <c r="F719" s="137">
        <v>0</v>
      </c>
      <c r="G719" s="137">
        <v>0</v>
      </c>
      <c r="H719" s="137">
        <v>0</v>
      </c>
      <c r="I719" s="137">
        <v>0</v>
      </c>
      <c r="J719" s="137">
        <v>0</v>
      </c>
      <c r="K719" s="137">
        <v>0</v>
      </c>
      <c r="L719" s="137">
        <v>0</v>
      </c>
      <c r="M719" s="137">
        <v>0</v>
      </c>
      <c r="N719" s="137">
        <v>0</v>
      </c>
      <c r="O719" s="137">
        <v>0</v>
      </c>
    </row>
    <row r="720" spans="1:15" x14ac:dyDescent="0.25">
      <c r="A720" s="647" t="s">
        <v>3915</v>
      </c>
      <c r="B720" s="647" t="s">
        <v>3980</v>
      </c>
      <c r="C720" s="647" t="s">
        <v>1662</v>
      </c>
      <c r="D720" s="137">
        <v>0</v>
      </c>
      <c r="E720" s="137">
        <v>0</v>
      </c>
      <c r="F720" s="137">
        <v>0</v>
      </c>
      <c r="G720" s="137">
        <v>0</v>
      </c>
      <c r="H720" s="137">
        <v>0</v>
      </c>
      <c r="I720" s="137">
        <v>0</v>
      </c>
      <c r="J720" s="137">
        <v>0</v>
      </c>
      <c r="K720" s="137">
        <v>0</v>
      </c>
      <c r="L720" s="137">
        <v>0</v>
      </c>
      <c r="M720" s="137">
        <v>0</v>
      </c>
      <c r="N720" s="137">
        <v>0</v>
      </c>
      <c r="O720" s="137">
        <v>0</v>
      </c>
    </row>
    <row r="721" spans="1:15" x14ac:dyDescent="0.25">
      <c r="A721" s="647" t="s">
        <v>3915</v>
      </c>
      <c r="B721" s="647" t="s">
        <v>3981</v>
      </c>
      <c r="C721" s="647" t="s">
        <v>1662</v>
      </c>
      <c r="D721" s="137">
        <v>0</v>
      </c>
      <c r="E721" s="137">
        <v>0</v>
      </c>
      <c r="F721" s="137">
        <v>0</v>
      </c>
      <c r="G721" s="137">
        <v>0</v>
      </c>
      <c r="H721" s="137">
        <v>0</v>
      </c>
      <c r="I721" s="137">
        <v>0</v>
      </c>
      <c r="J721" s="137">
        <v>0</v>
      </c>
      <c r="K721" s="137">
        <v>0</v>
      </c>
      <c r="L721" s="137">
        <v>0</v>
      </c>
      <c r="M721" s="137">
        <v>0</v>
      </c>
      <c r="N721" s="137">
        <v>0</v>
      </c>
      <c r="O721" s="137">
        <v>0</v>
      </c>
    </row>
    <row r="722" spans="1:15" x14ac:dyDescent="0.25">
      <c r="A722" s="647" t="s">
        <v>3915</v>
      </c>
      <c r="B722" s="647" t="s">
        <v>3982</v>
      </c>
      <c r="C722" s="647" t="s">
        <v>1662</v>
      </c>
      <c r="D722" s="137">
        <v>0</v>
      </c>
      <c r="E722" s="137">
        <v>0</v>
      </c>
      <c r="F722" s="137">
        <v>0</v>
      </c>
      <c r="G722" s="137">
        <v>0</v>
      </c>
      <c r="H722" s="137">
        <v>0</v>
      </c>
      <c r="I722" s="137">
        <v>0</v>
      </c>
      <c r="J722" s="137">
        <v>0</v>
      </c>
      <c r="K722" s="137">
        <v>0</v>
      </c>
      <c r="L722" s="137">
        <v>0</v>
      </c>
      <c r="M722" s="137">
        <v>0</v>
      </c>
      <c r="N722" s="137">
        <v>0</v>
      </c>
      <c r="O722" s="137">
        <v>0</v>
      </c>
    </row>
    <row r="723" spans="1:15" x14ac:dyDescent="0.25">
      <c r="A723" s="647" t="s">
        <v>3915</v>
      </c>
      <c r="B723" s="647" t="s">
        <v>3983</v>
      </c>
      <c r="C723" s="647" t="s">
        <v>1662</v>
      </c>
      <c r="D723" s="137">
        <v>0</v>
      </c>
      <c r="E723" s="137">
        <v>0</v>
      </c>
      <c r="F723" s="137">
        <v>0</v>
      </c>
      <c r="G723" s="137">
        <v>0</v>
      </c>
      <c r="H723" s="137">
        <v>0</v>
      </c>
      <c r="I723" s="137">
        <v>0</v>
      </c>
      <c r="J723" s="137">
        <v>0</v>
      </c>
      <c r="K723" s="137">
        <v>0</v>
      </c>
      <c r="L723" s="137">
        <v>0</v>
      </c>
      <c r="M723" s="137">
        <v>0</v>
      </c>
      <c r="N723" s="137">
        <v>0</v>
      </c>
      <c r="O723" s="137">
        <v>0</v>
      </c>
    </row>
    <row r="724" spans="1:15" x14ac:dyDescent="0.25">
      <c r="A724" s="647" t="s">
        <v>3915</v>
      </c>
      <c r="B724" s="647" t="s">
        <v>3984</v>
      </c>
      <c r="C724" s="647" t="s">
        <v>1662</v>
      </c>
      <c r="D724" s="137">
        <v>0</v>
      </c>
      <c r="E724" s="137">
        <v>0</v>
      </c>
      <c r="F724" s="137">
        <v>0</v>
      </c>
      <c r="G724" s="137">
        <v>0</v>
      </c>
      <c r="H724" s="137">
        <v>0</v>
      </c>
      <c r="I724" s="137">
        <v>0</v>
      </c>
      <c r="J724" s="137">
        <v>0</v>
      </c>
      <c r="K724" s="137">
        <v>0</v>
      </c>
      <c r="L724" s="137">
        <v>0</v>
      </c>
      <c r="M724" s="137">
        <v>0</v>
      </c>
      <c r="N724" s="137">
        <v>0</v>
      </c>
      <c r="O724" s="137">
        <v>0</v>
      </c>
    </row>
    <row r="725" spans="1:15" x14ac:dyDescent="0.25">
      <c r="A725" s="647" t="s">
        <v>3915</v>
      </c>
      <c r="B725" s="647" t="s">
        <v>3985</v>
      </c>
      <c r="C725" s="647" t="s">
        <v>1662</v>
      </c>
      <c r="D725" s="137">
        <v>0</v>
      </c>
      <c r="E725" s="137">
        <v>0</v>
      </c>
      <c r="F725" s="137">
        <v>0</v>
      </c>
      <c r="G725" s="137">
        <v>0</v>
      </c>
      <c r="H725" s="137">
        <v>0</v>
      </c>
      <c r="I725" s="137">
        <v>0</v>
      </c>
      <c r="J725" s="137">
        <v>0</v>
      </c>
      <c r="K725" s="137">
        <v>0</v>
      </c>
      <c r="L725" s="137">
        <v>0</v>
      </c>
      <c r="M725" s="137">
        <v>0</v>
      </c>
      <c r="N725" s="137">
        <v>0</v>
      </c>
      <c r="O725" s="137">
        <v>0</v>
      </c>
    </row>
    <row r="726" spans="1:15" x14ac:dyDescent="0.25">
      <c r="A726" s="647" t="s">
        <v>3915</v>
      </c>
      <c r="B726" s="647" t="s">
        <v>3986</v>
      </c>
      <c r="C726" s="647" t="s">
        <v>1662</v>
      </c>
      <c r="D726" s="137">
        <v>0</v>
      </c>
      <c r="E726" s="137">
        <v>0</v>
      </c>
      <c r="F726" s="137">
        <v>0</v>
      </c>
      <c r="G726" s="137">
        <v>0</v>
      </c>
      <c r="H726" s="137">
        <v>0</v>
      </c>
      <c r="I726" s="137">
        <v>0</v>
      </c>
      <c r="J726" s="137">
        <v>0</v>
      </c>
      <c r="K726" s="137">
        <v>0</v>
      </c>
      <c r="L726" s="137">
        <v>0</v>
      </c>
      <c r="M726" s="137">
        <v>0</v>
      </c>
      <c r="N726" s="137">
        <v>0</v>
      </c>
      <c r="O726" s="137">
        <v>0</v>
      </c>
    </row>
    <row r="727" spans="1:15" x14ac:dyDescent="0.25">
      <c r="A727" s="647" t="s">
        <v>3915</v>
      </c>
      <c r="B727" s="647" t="s">
        <v>3987</v>
      </c>
      <c r="C727" s="647" t="s">
        <v>1662</v>
      </c>
      <c r="D727" s="137">
        <v>0</v>
      </c>
      <c r="E727" s="137">
        <v>0</v>
      </c>
      <c r="F727" s="137">
        <v>0</v>
      </c>
      <c r="G727" s="137">
        <v>0</v>
      </c>
      <c r="H727" s="137">
        <v>0</v>
      </c>
      <c r="I727" s="137">
        <v>0</v>
      </c>
      <c r="J727" s="137">
        <v>0</v>
      </c>
      <c r="K727" s="137">
        <v>0</v>
      </c>
      <c r="L727" s="137">
        <v>0</v>
      </c>
      <c r="M727" s="137">
        <v>0</v>
      </c>
      <c r="N727" s="137">
        <v>0</v>
      </c>
      <c r="O727" s="137">
        <v>0</v>
      </c>
    </row>
    <row r="728" spans="1:15" x14ac:dyDescent="0.25">
      <c r="A728" s="647" t="s">
        <v>3915</v>
      </c>
      <c r="B728" s="647" t="s">
        <v>3988</v>
      </c>
      <c r="C728" s="647" t="s">
        <v>1662</v>
      </c>
      <c r="D728" s="137">
        <v>0</v>
      </c>
      <c r="E728" s="137">
        <v>0</v>
      </c>
      <c r="F728" s="137">
        <v>0</v>
      </c>
      <c r="G728" s="137">
        <v>0</v>
      </c>
      <c r="H728" s="137">
        <v>0</v>
      </c>
      <c r="I728" s="137">
        <v>0</v>
      </c>
      <c r="J728" s="137">
        <v>0</v>
      </c>
      <c r="K728" s="137">
        <v>0</v>
      </c>
      <c r="L728" s="137">
        <v>0</v>
      </c>
      <c r="M728" s="137">
        <v>0</v>
      </c>
      <c r="N728" s="137">
        <v>0</v>
      </c>
      <c r="O728" s="137">
        <v>0</v>
      </c>
    </row>
    <row r="729" spans="1:15" x14ac:dyDescent="0.25">
      <c r="A729" s="647" t="s">
        <v>3915</v>
      </c>
      <c r="B729" s="647" t="s">
        <v>3989</v>
      </c>
      <c r="C729" s="647" t="s">
        <v>1662</v>
      </c>
      <c r="D729" s="137">
        <v>0</v>
      </c>
      <c r="E729" s="137">
        <v>0</v>
      </c>
      <c r="F729" s="137">
        <v>0</v>
      </c>
      <c r="G729" s="137">
        <v>0</v>
      </c>
      <c r="H729" s="137">
        <v>0</v>
      </c>
      <c r="I729" s="137">
        <v>0</v>
      </c>
      <c r="J729" s="137">
        <v>0</v>
      </c>
      <c r="K729" s="137">
        <v>0</v>
      </c>
      <c r="L729" s="137">
        <v>0</v>
      </c>
      <c r="M729" s="137">
        <v>0</v>
      </c>
      <c r="N729" s="137">
        <v>0</v>
      </c>
      <c r="O729" s="137">
        <v>0</v>
      </c>
    </row>
    <row r="730" spans="1:15" x14ac:dyDescent="0.25">
      <c r="A730" s="647" t="s">
        <v>3915</v>
      </c>
      <c r="B730" s="647" t="s">
        <v>3990</v>
      </c>
      <c r="C730" s="647" t="s">
        <v>1662</v>
      </c>
      <c r="D730" s="137">
        <v>0</v>
      </c>
      <c r="E730" s="137">
        <v>0</v>
      </c>
      <c r="F730" s="137">
        <v>0</v>
      </c>
      <c r="G730" s="137">
        <v>0</v>
      </c>
      <c r="H730" s="137">
        <v>0</v>
      </c>
      <c r="I730" s="137">
        <v>0</v>
      </c>
      <c r="J730" s="137">
        <v>0</v>
      </c>
      <c r="K730" s="137">
        <v>0</v>
      </c>
      <c r="L730" s="137">
        <v>0</v>
      </c>
      <c r="M730" s="137">
        <v>0</v>
      </c>
      <c r="N730" s="137">
        <v>0</v>
      </c>
      <c r="O730" s="137">
        <v>0</v>
      </c>
    </row>
    <row r="731" spans="1:15" x14ac:dyDescent="0.25">
      <c r="A731" s="647" t="s">
        <v>3915</v>
      </c>
      <c r="B731" s="647" t="s">
        <v>3991</v>
      </c>
      <c r="C731" s="647" t="s">
        <v>1662</v>
      </c>
      <c r="D731" s="137">
        <v>0</v>
      </c>
      <c r="E731" s="137">
        <v>0</v>
      </c>
      <c r="F731" s="137">
        <v>0</v>
      </c>
      <c r="G731" s="137">
        <v>0</v>
      </c>
      <c r="H731" s="137">
        <v>0</v>
      </c>
      <c r="I731" s="137">
        <v>0</v>
      </c>
      <c r="J731" s="137">
        <v>0</v>
      </c>
      <c r="K731" s="137">
        <v>0</v>
      </c>
      <c r="L731" s="137">
        <v>0</v>
      </c>
      <c r="M731" s="137">
        <v>0</v>
      </c>
      <c r="N731" s="137">
        <v>0</v>
      </c>
      <c r="O731" s="137">
        <v>0</v>
      </c>
    </row>
    <row r="732" spans="1:15" x14ac:dyDescent="0.25">
      <c r="A732" s="647" t="s">
        <v>3915</v>
      </c>
      <c r="B732" s="647" t="s">
        <v>3992</v>
      </c>
      <c r="C732" s="647" t="s">
        <v>1662</v>
      </c>
      <c r="D732" s="137">
        <v>0</v>
      </c>
      <c r="E732" s="137">
        <v>0</v>
      </c>
      <c r="F732" s="137">
        <v>0</v>
      </c>
      <c r="G732" s="137">
        <v>0</v>
      </c>
      <c r="H732" s="137">
        <v>0</v>
      </c>
      <c r="I732" s="137">
        <v>0</v>
      </c>
      <c r="J732" s="137">
        <v>0</v>
      </c>
      <c r="K732" s="137">
        <v>0</v>
      </c>
      <c r="L732" s="137">
        <v>0</v>
      </c>
      <c r="M732" s="137">
        <v>0</v>
      </c>
      <c r="N732" s="137">
        <v>0</v>
      </c>
      <c r="O732" s="137">
        <v>0</v>
      </c>
    </row>
    <row r="733" spans="1:15" x14ac:dyDescent="0.25">
      <c r="A733" s="647" t="s">
        <v>3915</v>
      </c>
      <c r="B733" s="647" t="s">
        <v>3993</v>
      </c>
      <c r="C733" s="647" t="s">
        <v>1662</v>
      </c>
      <c r="D733" s="137">
        <v>0</v>
      </c>
      <c r="E733" s="137">
        <v>0</v>
      </c>
      <c r="F733" s="137">
        <v>0</v>
      </c>
      <c r="G733" s="137">
        <v>0</v>
      </c>
      <c r="H733" s="137">
        <v>0</v>
      </c>
      <c r="I733" s="137">
        <v>0</v>
      </c>
      <c r="J733" s="137">
        <v>0</v>
      </c>
      <c r="K733" s="137">
        <v>0</v>
      </c>
      <c r="L733" s="137">
        <v>0</v>
      </c>
      <c r="M733" s="137">
        <v>0</v>
      </c>
      <c r="N733" s="137">
        <v>0</v>
      </c>
      <c r="O733" s="137">
        <v>0</v>
      </c>
    </row>
    <row r="734" spans="1:15" x14ac:dyDescent="0.25">
      <c r="A734" s="647" t="s">
        <v>3915</v>
      </c>
      <c r="B734" s="647" t="s">
        <v>3994</v>
      </c>
      <c r="C734" s="647" t="s">
        <v>1662</v>
      </c>
      <c r="D734" s="137">
        <v>0</v>
      </c>
      <c r="E734" s="137">
        <v>0</v>
      </c>
      <c r="F734" s="137">
        <v>0</v>
      </c>
      <c r="G734" s="137">
        <v>0</v>
      </c>
      <c r="H734" s="137">
        <v>0</v>
      </c>
      <c r="I734" s="137">
        <v>0</v>
      </c>
      <c r="J734" s="137">
        <v>0</v>
      </c>
      <c r="K734" s="137">
        <v>0</v>
      </c>
      <c r="L734" s="137">
        <v>0</v>
      </c>
      <c r="M734" s="137">
        <v>0</v>
      </c>
      <c r="N734" s="137">
        <v>0</v>
      </c>
      <c r="O734" s="137">
        <v>0</v>
      </c>
    </row>
    <row r="735" spans="1:15" x14ac:dyDescent="0.25">
      <c r="A735" s="647" t="s">
        <v>3915</v>
      </c>
      <c r="B735" s="647" t="s">
        <v>3995</v>
      </c>
      <c r="C735" s="647" t="s">
        <v>1662</v>
      </c>
      <c r="D735" s="137">
        <v>0</v>
      </c>
      <c r="E735" s="137">
        <v>0</v>
      </c>
      <c r="F735" s="137">
        <v>0</v>
      </c>
      <c r="G735" s="137">
        <v>0</v>
      </c>
      <c r="H735" s="137">
        <v>0</v>
      </c>
      <c r="I735" s="137">
        <v>0</v>
      </c>
      <c r="J735" s="137">
        <v>0</v>
      </c>
      <c r="K735" s="137">
        <v>0</v>
      </c>
      <c r="L735" s="137">
        <v>0</v>
      </c>
      <c r="M735" s="137">
        <v>0</v>
      </c>
      <c r="N735" s="137">
        <v>0</v>
      </c>
      <c r="O735" s="137">
        <v>0</v>
      </c>
    </row>
    <row r="736" spans="1:15" x14ac:dyDescent="0.25">
      <c r="A736" s="647" t="s">
        <v>3915</v>
      </c>
      <c r="B736" s="647" t="s">
        <v>3996</v>
      </c>
      <c r="C736" s="647" t="s">
        <v>1662</v>
      </c>
      <c r="D736" s="137">
        <v>0</v>
      </c>
      <c r="E736" s="137">
        <v>0</v>
      </c>
      <c r="F736" s="137">
        <v>0</v>
      </c>
      <c r="G736" s="137">
        <v>0</v>
      </c>
      <c r="H736" s="137">
        <v>0</v>
      </c>
      <c r="I736" s="137">
        <v>0</v>
      </c>
      <c r="J736" s="137">
        <v>0</v>
      </c>
      <c r="K736" s="137">
        <v>0</v>
      </c>
      <c r="L736" s="137">
        <v>0</v>
      </c>
      <c r="M736" s="137">
        <v>0</v>
      </c>
      <c r="N736" s="137">
        <v>0</v>
      </c>
      <c r="O736" s="137">
        <v>0</v>
      </c>
    </row>
    <row r="737" spans="1:15" x14ac:dyDescent="0.25">
      <c r="A737" s="647" t="s">
        <v>3915</v>
      </c>
      <c r="B737" s="647" t="s">
        <v>3997</v>
      </c>
      <c r="C737" s="647" t="s">
        <v>1662</v>
      </c>
      <c r="D737" s="137">
        <v>0</v>
      </c>
      <c r="E737" s="137">
        <v>0</v>
      </c>
      <c r="F737" s="137">
        <v>0</v>
      </c>
      <c r="G737" s="137">
        <v>0</v>
      </c>
      <c r="H737" s="137">
        <v>0</v>
      </c>
      <c r="I737" s="137">
        <v>0</v>
      </c>
      <c r="J737" s="137">
        <v>0</v>
      </c>
      <c r="K737" s="137">
        <v>0</v>
      </c>
      <c r="L737" s="137">
        <v>0</v>
      </c>
      <c r="M737" s="137">
        <v>0</v>
      </c>
      <c r="N737" s="137">
        <v>0</v>
      </c>
      <c r="O737" s="137">
        <v>0</v>
      </c>
    </row>
    <row r="738" spans="1:15" x14ac:dyDescent="0.25">
      <c r="A738" s="647" t="s">
        <v>3915</v>
      </c>
      <c r="B738" s="647" t="s">
        <v>3998</v>
      </c>
      <c r="C738" s="647" t="s">
        <v>1662</v>
      </c>
      <c r="D738" s="137">
        <v>0</v>
      </c>
      <c r="E738" s="137">
        <v>0</v>
      </c>
      <c r="F738" s="137">
        <v>0</v>
      </c>
      <c r="G738" s="137">
        <v>0</v>
      </c>
      <c r="H738" s="137">
        <v>0</v>
      </c>
      <c r="I738" s="137">
        <v>0</v>
      </c>
      <c r="J738" s="137">
        <v>0</v>
      </c>
      <c r="K738" s="137">
        <v>0</v>
      </c>
      <c r="L738" s="137">
        <v>0</v>
      </c>
      <c r="M738" s="137">
        <v>0</v>
      </c>
      <c r="N738" s="137">
        <v>0</v>
      </c>
      <c r="O738" s="137">
        <v>0</v>
      </c>
    </row>
    <row r="739" spans="1:15" x14ac:dyDescent="0.25">
      <c r="A739" s="647" t="s">
        <v>3915</v>
      </c>
      <c r="B739" s="647" t="s">
        <v>3999</v>
      </c>
      <c r="C739" s="647" t="s">
        <v>1662</v>
      </c>
      <c r="D739" s="137">
        <v>0</v>
      </c>
      <c r="E739" s="137">
        <v>0</v>
      </c>
      <c r="F739" s="137">
        <v>0</v>
      </c>
      <c r="G739" s="137">
        <v>0</v>
      </c>
      <c r="H739" s="137">
        <v>0</v>
      </c>
      <c r="I739" s="137">
        <v>0</v>
      </c>
      <c r="J739" s="137">
        <v>0</v>
      </c>
      <c r="K739" s="137">
        <v>0</v>
      </c>
      <c r="L739" s="137">
        <v>0</v>
      </c>
      <c r="M739" s="137">
        <v>0</v>
      </c>
      <c r="N739" s="137">
        <v>0</v>
      </c>
      <c r="O739" s="137">
        <v>0</v>
      </c>
    </row>
    <row r="740" spans="1:15" x14ac:dyDescent="0.25">
      <c r="A740" s="647" t="s">
        <v>3915</v>
      </c>
      <c r="B740" s="647" t="s">
        <v>4000</v>
      </c>
      <c r="C740" s="647" t="s">
        <v>1662</v>
      </c>
      <c r="D740" s="137">
        <v>0</v>
      </c>
      <c r="E740" s="137">
        <v>0</v>
      </c>
      <c r="F740" s="137">
        <v>0</v>
      </c>
      <c r="G740" s="137">
        <v>0</v>
      </c>
      <c r="H740" s="137">
        <v>0</v>
      </c>
      <c r="I740" s="137">
        <v>0</v>
      </c>
      <c r="J740" s="137">
        <v>0</v>
      </c>
      <c r="K740" s="137">
        <v>0</v>
      </c>
      <c r="L740" s="137">
        <v>0</v>
      </c>
      <c r="M740" s="137">
        <v>0</v>
      </c>
      <c r="N740" s="137">
        <v>0</v>
      </c>
      <c r="O740" s="137">
        <v>0</v>
      </c>
    </row>
    <row r="741" spans="1:15" x14ac:dyDescent="0.25">
      <c r="A741" s="647" t="s">
        <v>3915</v>
      </c>
      <c r="B741" s="647" t="s">
        <v>4001</v>
      </c>
      <c r="C741" s="647" t="s">
        <v>1662</v>
      </c>
      <c r="D741" s="137">
        <v>0</v>
      </c>
      <c r="E741" s="137">
        <v>0</v>
      </c>
      <c r="F741" s="137">
        <v>0</v>
      </c>
      <c r="G741" s="137">
        <v>0</v>
      </c>
      <c r="H741" s="137">
        <v>0</v>
      </c>
      <c r="I741" s="137">
        <v>0</v>
      </c>
      <c r="J741" s="137">
        <v>0</v>
      </c>
      <c r="K741" s="137">
        <v>0</v>
      </c>
      <c r="L741" s="137">
        <v>0</v>
      </c>
      <c r="M741" s="137">
        <v>0</v>
      </c>
      <c r="N741" s="137">
        <v>0</v>
      </c>
      <c r="O741" s="137">
        <v>0</v>
      </c>
    </row>
    <row r="742" spans="1:15" x14ac:dyDescent="0.25">
      <c r="A742" s="647" t="s">
        <v>3915</v>
      </c>
      <c r="B742" s="647" t="s">
        <v>4002</v>
      </c>
      <c r="C742" s="647" t="s">
        <v>1662</v>
      </c>
      <c r="D742" s="137">
        <v>0</v>
      </c>
      <c r="E742" s="137">
        <v>0</v>
      </c>
      <c r="F742" s="137">
        <v>0</v>
      </c>
      <c r="G742" s="137">
        <v>0</v>
      </c>
      <c r="H742" s="137">
        <v>0</v>
      </c>
      <c r="I742" s="137">
        <v>0</v>
      </c>
      <c r="J742" s="137">
        <v>0</v>
      </c>
      <c r="K742" s="137">
        <v>0</v>
      </c>
      <c r="L742" s="137">
        <v>0</v>
      </c>
      <c r="M742" s="137">
        <v>0</v>
      </c>
      <c r="N742" s="137">
        <v>0</v>
      </c>
      <c r="O742" s="137">
        <v>0</v>
      </c>
    </row>
    <row r="743" spans="1:15" x14ac:dyDescent="0.25">
      <c r="A743" s="647" t="s">
        <v>3915</v>
      </c>
      <c r="B743" s="647" t="s">
        <v>4003</v>
      </c>
      <c r="C743" s="647" t="s">
        <v>1662</v>
      </c>
      <c r="D743" s="137">
        <v>0</v>
      </c>
      <c r="E743" s="137">
        <v>0</v>
      </c>
      <c r="F743" s="137">
        <v>0</v>
      </c>
      <c r="G743" s="137">
        <v>0</v>
      </c>
      <c r="H743" s="137">
        <v>0</v>
      </c>
      <c r="I743" s="137">
        <v>0</v>
      </c>
      <c r="J743" s="137">
        <v>0</v>
      </c>
      <c r="K743" s="137">
        <v>0</v>
      </c>
      <c r="L743" s="137">
        <v>0</v>
      </c>
      <c r="M743" s="137">
        <v>0</v>
      </c>
      <c r="N743" s="137">
        <v>0</v>
      </c>
      <c r="O743" s="137">
        <v>0</v>
      </c>
    </row>
    <row r="744" spans="1:15" x14ac:dyDescent="0.25">
      <c r="A744" s="647" t="s">
        <v>3915</v>
      </c>
      <c r="B744" s="647" t="s">
        <v>4004</v>
      </c>
      <c r="C744" s="647" t="s">
        <v>1662</v>
      </c>
      <c r="D744" s="137">
        <v>4275</v>
      </c>
      <c r="E744" s="137">
        <v>4275</v>
      </c>
      <c r="F744" s="137">
        <v>4275</v>
      </c>
      <c r="G744" s="137">
        <v>4275</v>
      </c>
      <c r="H744" s="137">
        <v>4275</v>
      </c>
      <c r="I744" s="137">
        <v>4275</v>
      </c>
      <c r="J744" s="137">
        <v>4275</v>
      </c>
      <c r="K744" s="137">
        <v>4275</v>
      </c>
      <c r="L744" s="137">
        <v>4275</v>
      </c>
      <c r="M744" s="137">
        <v>4275</v>
      </c>
      <c r="N744" s="137">
        <v>4275</v>
      </c>
      <c r="O744" s="137">
        <v>4275</v>
      </c>
    </row>
    <row r="745" spans="1:15" x14ac:dyDescent="0.25">
      <c r="A745" s="647" t="s">
        <v>3915</v>
      </c>
      <c r="B745" s="647" t="s">
        <v>4005</v>
      </c>
      <c r="C745" s="647" t="s">
        <v>1662</v>
      </c>
      <c r="D745" s="137">
        <v>0</v>
      </c>
      <c r="E745" s="137">
        <v>0</v>
      </c>
      <c r="F745" s="137">
        <v>0</v>
      </c>
      <c r="G745" s="137">
        <v>0</v>
      </c>
      <c r="H745" s="137">
        <v>0</v>
      </c>
      <c r="I745" s="137">
        <v>0</v>
      </c>
      <c r="J745" s="137">
        <v>0</v>
      </c>
      <c r="K745" s="137">
        <v>0</v>
      </c>
      <c r="L745" s="137">
        <v>0</v>
      </c>
      <c r="M745" s="137">
        <v>0</v>
      </c>
      <c r="N745" s="137">
        <v>0</v>
      </c>
      <c r="O745" s="137">
        <v>0</v>
      </c>
    </row>
    <row r="746" spans="1:15" x14ac:dyDescent="0.25">
      <c r="A746" s="647" t="s">
        <v>3915</v>
      </c>
      <c r="B746" s="647" t="s">
        <v>4006</v>
      </c>
      <c r="C746" s="647" t="s">
        <v>1662</v>
      </c>
      <c r="D746" s="137">
        <v>0</v>
      </c>
      <c r="E746" s="137">
        <v>0</v>
      </c>
      <c r="F746" s="137">
        <v>0</v>
      </c>
      <c r="G746" s="137">
        <v>0</v>
      </c>
      <c r="H746" s="137">
        <v>0</v>
      </c>
      <c r="I746" s="137">
        <v>0</v>
      </c>
      <c r="J746" s="137">
        <v>0</v>
      </c>
      <c r="K746" s="137">
        <v>0</v>
      </c>
      <c r="L746" s="137">
        <v>0</v>
      </c>
      <c r="M746" s="137">
        <v>0</v>
      </c>
      <c r="N746" s="137">
        <v>0</v>
      </c>
      <c r="O746" s="137">
        <v>0</v>
      </c>
    </row>
    <row r="747" spans="1:15" x14ac:dyDescent="0.25">
      <c r="A747" s="647" t="s">
        <v>3915</v>
      </c>
      <c r="B747" s="647" t="s">
        <v>4007</v>
      </c>
      <c r="C747" s="647" t="s">
        <v>1662</v>
      </c>
      <c r="D747" s="137">
        <v>0</v>
      </c>
      <c r="E747" s="137">
        <v>0</v>
      </c>
      <c r="F747" s="137">
        <v>0</v>
      </c>
      <c r="G747" s="137">
        <v>0</v>
      </c>
      <c r="H747" s="137">
        <v>0</v>
      </c>
      <c r="I747" s="137">
        <v>0</v>
      </c>
      <c r="J747" s="137">
        <v>0</v>
      </c>
      <c r="K747" s="137">
        <v>0</v>
      </c>
      <c r="L747" s="137">
        <v>0</v>
      </c>
      <c r="M747" s="137">
        <v>0</v>
      </c>
      <c r="N747" s="137">
        <v>0</v>
      </c>
      <c r="O747" s="137">
        <v>0</v>
      </c>
    </row>
    <row r="748" spans="1:15" x14ac:dyDescent="0.25">
      <c r="A748" s="647" t="s">
        <v>3915</v>
      </c>
      <c r="B748" s="647" t="s">
        <v>4008</v>
      </c>
      <c r="C748" s="647" t="s">
        <v>1662</v>
      </c>
      <c r="D748" s="137">
        <v>0</v>
      </c>
      <c r="E748" s="137">
        <v>0</v>
      </c>
      <c r="F748" s="137">
        <v>0</v>
      </c>
      <c r="G748" s="137">
        <v>0</v>
      </c>
      <c r="H748" s="137">
        <v>0</v>
      </c>
      <c r="I748" s="137">
        <v>0</v>
      </c>
      <c r="J748" s="137">
        <v>0</v>
      </c>
      <c r="K748" s="137">
        <v>0</v>
      </c>
      <c r="L748" s="137">
        <v>0</v>
      </c>
      <c r="M748" s="137">
        <v>0</v>
      </c>
      <c r="N748" s="137">
        <v>0</v>
      </c>
      <c r="O748" s="137">
        <v>0</v>
      </c>
    </row>
    <row r="749" spans="1:15" x14ac:dyDescent="0.25">
      <c r="A749" s="647" t="s">
        <v>3915</v>
      </c>
      <c r="B749" s="647" t="s">
        <v>4009</v>
      </c>
      <c r="C749" s="647" t="s">
        <v>1662</v>
      </c>
      <c r="D749" s="137">
        <v>0</v>
      </c>
      <c r="E749" s="137">
        <v>0</v>
      </c>
      <c r="F749" s="137">
        <v>0</v>
      </c>
      <c r="G749" s="137">
        <v>0</v>
      </c>
      <c r="H749" s="137">
        <v>0</v>
      </c>
      <c r="I749" s="137">
        <v>0</v>
      </c>
      <c r="J749" s="137">
        <v>0</v>
      </c>
      <c r="K749" s="137">
        <v>0</v>
      </c>
      <c r="L749" s="137">
        <v>0</v>
      </c>
      <c r="M749" s="137">
        <v>0</v>
      </c>
      <c r="N749" s="137">
        <v>0</v>
      </c>
      <c r="O749" s="137">
        <v>0</v>
      </c>
    </row>
    <row r="750" spans="1:15" x14ac:dyDescent="0.25">
      <c r="A750" s="647" t="s">
        <v>3915</v>
      </c>
      <c r="B750" s="647" t="s">
        <v>4010</v>
      </c>
      <c r="C750" s="647" t="s">
        <v>1662</v>
      </c>
      <c r="D750" s="137">
        <v>0</v>
      </c>
      <c r="E750" s="137">
        <v>0</v>
      </c>
      <c r="F750" s="137">
        <v>0</v>
      </c>
      <c r="G750" s="137">
        <v>0</v>
      </c>
      <c r="H750" s="137">
        <v>0</v>
      </c>
      <c r="I750" s="137">
        <v>0</v>
      </c>
      <c r="J750" s="137">
        <v>0</v>
      </c>
      <c r="K750" s="137">
        <v>0</v>
      </c>
      <c r="L750" s="137">
        <v>0</v>
      </c>
      <c r="M750" s="137">
        <v>0</v>
      </c>
      <c r="N750" s="137">
        <v>0</v>
      </c>
      <c r="O750" s="137">
        <v>0</v>
      </c>
    </row>
    <row r="751" spans="1:15" x14ac:dyDescent="0.25">
      <c r="A751" s="647" t="s">
        <v>3915</v>
      </c>
      <c r="B751" s="647" t="s">
        <v>4011</v>
      </c>
      <c r="C751" s="647" t="s">
        <v>1662</v>
      </c>
      <c r="D751" s="137">
        <v>795</v>
      </c>
      <c r="E751" s="137">
        <v>795</v>
      </c>
      <c r="F751" s="137">
        <v>795</v>
      </c>
      <c r="G751" s="137">
        <v>795</v>
      </c>
      <c r="H751" s="137">
        <v>795</v>
      </c>
      <c r="I751" s="137">
        <v>795</v>
      </c>
      <c r="J751" s="137">
        <v>795</v>
      </c>
      <c r="K751" s="137">
        <v>795</v>
      </c>
      <c r="L751" s="137">
        <v>795</v>
      </c>
      <c r="M751" s="137">
        <v>795</v>
      </c>
      <c r="N751" s="137">
        <v>795</v>
      </c>
      <c r="O751" s="137">
        <v>795</v>
      </c>
    </row>
    <row r="752" spans="1:15" x14ac:dyDescent="0.25">
      <c r="A752" s="647" t="s">
        <v>3915</v>
      </c>
      <c r="B752" s="647" t="s">
        <v>4012</v>
      </c>
      <c r="C752" s="647" t="s">
        <v>1662</v>
      </c>
      <c r="D752" s="137">
        <v>0</v>
      </c>
      <c r="E752" s="137">
        <v>0</v>
      </c>
      <c r="F752" s="137">
        <v>0</v>
      </c>
      <c r="G752" s="137">
        <v>0</v>
      </c>
      <c r="H752" s="137">
        <v>0</v>
      </c>
      <c r="I752" s="137">
        <v>0</v>
      </c>
      <c r="J752" s="137">
        <v>0</v>
      </c>
      <c r="K752" s="137">
        <v>0</v>
      </c>
      <c r="L752" s="137">
        <v>0</v>
      </c>
      <c r="M752" s="137">
        <v>0</v>
      </c>
      <c r="N752" s="137">
        <v>0</v>
      </c>
      <c r="O752" s="137">
        <v>0</v>
      </c>
    </row>
    <row r="753" spans="1:15" x14ac:dyDescent="0.25">
      <c r="A753" s="647" t="s">
        <v>3915</v>
      </c>
      <c r="B753" s="647" t="s">
        <v>4013</v>
      </c>
      <c r="C753" s="647" t="s">
        <v>1662</v>
      </c>
      <c r="D753" s="137">
        <v>0</v>
      </c>
      <c r="E753" s="137">
        <v>0</v>
      </c>
      <c r="F753" s="137">
        <v>0</v>
      </c>
      <c r="G753" s="137">
        <v>0</v>
      </c>
      <c r="H753" s="137">
        <v>0</v>
      </c>
      <c r="I753" s="137">
        <v>0</v>
      </c>
      <c r="J753" s="137">
        <v>0</v>
      </c>
      <c r="K753" s="137">
        <v>0</v>
      </c>
      <c r="L753" s="137">
        <v>0</v>
      </c>
      <c r="M753" s="137">
        <v>0</v>
      </c>
      <c r="N753" s="137">
        <v>0</v>
      </c>
      <c r="O753" s="137">
        <v>0</v>
      </c>
    </row>
    <row r="754" spans="1:15" x14ac:dyDescent="0.25">
      <c r="A754" s="647" t="s">
        <v>3915</v>
      </c>
      <c r="B754" s="647" t="s">
        <v>4014</v>
      </c>
      <c r="C754" s="647" t="s">
        <v>1662</v>
      </c>
      <c r="D754" s="137">
        <v>0</v>
      </c>
      <c r="E754" s="137">
        <v>0</v>
      </c>
      <c r="F754" s="137">
        <v>0</v>
      </c>
      <c r="G754" s="137">
        <v>0</v>
      </c>
      <c r="H754" s="137">
        <v>0</v>
      </c>
      <c r="I754" s="137">
        <v>0</v>
      </c>
      <c r="J754" s="137">
        <v>0</v>
      </c>
      <c r="K754" s="137">
        <v>0</v>
      </c>
      <c r="L754" s="137">
        <v>0</v>
      </c>
      <c r="M754" s="137">
        <v>0</v>
      </c>
      <c r="N754" s="137">
        <v>0</v>
      </c>
      <c r="O754" s="137">
        <v>0</v>
      </c>
    </row>
    <row r="755" spans="1:15" x14ac:dyDescent="0.25">
      <c r="A755" s="647" t="s">
        <v>3915</v>
      </c>
      <c r="B755" s="647" t="s">
        <v>4015</v>
      </c>
      <c r="C755" s="647" t="s">
        <v>1662</v>
      </c>
      <c r="D755" s="137">
        <v>0</v>
      </c>
      <c r="E755" s="137">
        <v>0</v>
      </c>
      <c r="F755" s="137">
        <v>0</v>
      </c>
      <c r="G755" s="137">
        <v>0</v>
      </c>
      <c r="H755" s="137">
        <v>0</v>
      </c>
      <c r="I755" s="137">
        <v>0</v>
      </c>
      <c r="J755" s="137">
        <v>0</v>
      </c>
      <c r="K755" s="137">
        <v>0</v>
      </c>
      <c r="L755" s="137">
        <v>0</v>
      </c>
      <c r="M755" s="137">
        <v>0</v>
      </c>
      <c r="N755" s="137">
        <v>0</v>
      </c>
      <c r="O755" s="137">
        <v>0</v>
      </c>
    </row>
    <row r="756" spans="1:15" x14ac:dyDescent="0.25">
      <c r="A756" s="647" t="s">
        <v>3915</v>
      </c>
      <c r="B756" s="647" t="s">
        <v>4016</v>
      </c>
      <c r="C756" s="647" t="s">
        <v>1662</v>
      </c>
      <c r="D756" s="137">
        <v>0</v>
      </c>
      <c r="E756" s="137">
        <v>0</v>
      </c>
      <c r="F756" s="137">
        <v>0</v>
      </c>
      <c r="G756" s="137">
        <v>0</v>
      </c>
      <c r="H756" s="137">
        <v>0</v>
      </c>
      <c r="I756" s="137">
        <v>0</v>
      </c>
      <c r="J756" s="137">
        <v>0</v>
      </c>
      <c r="K756" s="137">
        <v>0</v>
      </c>
      <c r="L756" s="137">
        <v>0</v>
      </c>
      <c r="M756" s="137">
        <v>0</v>
      </c>
      <c r="N756" s="137">
        <v>0</v>
      </c>
      <c r="O756" s="137">
        <v>0</v>
      </c>
    </row>
    <row r="757" spans="1:15" x14ac:dyDescent="0.25">
      <c r="A757" s="647" t="s">
        <v>3915</v>
      </c>
      <c r="B757" s="647" t="s">
        <v>4017</v>
      </c>
      <c r="C757" s="647" t="s">
        <v>1662</v>
      </c>
      <c r="D757" s="137">
        <v>0</v>
      </c>
      <c r="E757" s="137">
        <v>0</v>
      </c>
      <c r="F757" s="137">
        <v>0</v>
      </c>
      <c r="G757" s="137">
        <v>0</v>
      </c>
      <c r="H757" s="137">
        <v>0</v>
      </c>
      <c r="I757" s="137">
        <v>0</v>
      </c>
      <c r="J757" s="137">
        <v>0</v>
      </c>
      <c r="K757" s="137">
        <v>0</v>
      </c>
      <c r="L757" s="137">
        <v>0</v>
      </c>
      <c r="M757" s="137">
        <v>0</v>
      </c>
      <c r="N757" s="137">
        <v>0</v>
      </c>
      <c r="O757" s="137">
        <v>0</v>
      </c>
    </row>
    <row r="758" spans="1:15" x14ac:dyDescent="0.25">
      <c r="A758" s="647" t="s">
        <v>3915</v>
      </c>
      <c r="B758" s="647" t="s">
        <v>4018</v>
      </c>
      <c r="C758" s="647" t="s">
        <v>1662</v>
      </c>
      <c r="D758" s="137">
        <v>0</v>
      </c>
      <c r="E758" s="137">
        <v>0</v>
      </c>
      <c r="F758" s="137">
        <v>0</v>
      </c>
      <c r="G758" s="137">
        <v>0</v>
      </c>
      <c r="H758" s="137">
        <v>0</v>
      </c>
      <c r="I758" s="137">
        <v>0</v>
      </c>
      <c r="J758" s="137">
        <v>0</v>
      </c>
      <c r="K758" s="137">
        <v>0</v>
      </c>
      <c r="L758" s="137">
        <v>0</v>
      </c>
      <c r="M758" s="137">
        <v>0</v>
      </c>
      <c r="N758" s="137">
        <v>0</v>
      </c>
      <c r="O758" s="137">
        <v>0</v>
      </c>
    </row>
    <row r="759" spans="1:15" x14ac:dyDescent="0.25">
      <c r="A759" s="647" t="s">
        <v>3915</v>
      </c>
      <c r="B759" s="647" t="s">
        <v>4019</v>
      </c>
      <c r="C759" s="647" t="s">
        <v>1662</v>
      </c>
      <c r="D759" s="137">
        <v>0</v>
      </c>
      <c r="E759" s="137">
        <v>0</v>
      </c>
      <c r="F759" s="137">
        <v>0</v>
      </c>
      <c r="G759" s="137">
        <v>0</v>
      </c>
      <c r="H759" s="137">
        <v>0</v>
      </c>
      <c r="I759" s="137">
        <v>0</v>
      </c>
      <c r="J759" s="137">
        <v>0</v>
      </c>
      <c r="K759" s="137">
        <v>0</v>
      </c>
      <c r="L759" s="137">
        <v>0</v>
      </c>
      <c r="M759" s="137">
        <v>0</v>
      </c>
      <c r="N759" s="137">
        <v>0</v>
      </c>
      <c r="O759" s="137">
        <v>0</v>
      </c>
    </row>
    <row r="760" spans="1:15" x14ac:dyDescent="0.25">
      <c r="A760" s="647" t="s">
        <v>3915</v>
      </c>
      <c r="B760" s="647" t="s">
        <v>4020</v>
      </c>
      <c r="C760" s="647" t="s">
        <v>1662</v>
      </c>
      <c r="D760" s="137">
        <v>0</v>
      </c>
      <c r="E760" s="137">
        <v>0</v>
      </c>
      <c r="F760" s="137">
        <v>0</v>
      </c>
      <c r="G760" s="137">
        <v>0</v>
      </c>
      <c r="H760" s="137">
        <v>0</v>
      </c>
      <c r="I760" s="137">
        <v>0</v>
      </c>
      <c r="J760" s="137">
        <v>0</v>
      </c>
      <c r="K760" s="137">
        <v>0</v>
      </c>
      <c r="L760" s="137">
        <v>0</v>
      </c>
      <c r="M760" s="137">
        <v>0</v>
      </c>
      <c r="N760" s="137">
        <v>0</v>
      </c>
      <c r="O760" s="137">
        <v>0</v>
      </c>
    </row>
    <row r="761" spans="1:15" x14ac:dyDescent="0.25">
      <c r="A761" s="647" t="s">
        <v>3915</v>
      </c>
      <c r="B761" s="647" t="s">
        <v>4021</v>
      </c>
      <c r="C761" s="647" t="s">
        <v>1662</v>
      </c>
      <c r="D761" s="137">
        <v>0</v>
      </c>
      <c r="E761" s="137">
        <v>0</v>
      </c>
      <c r="F761" s="137">
        <v>0</v>
      </c>
      <c r="G761" s="137">
        <v>0</v>
      </c>
      <c r="H761" s="137">
        <v>0</v>
      </c>
      <c r="I761" s="137">
        <v>0</v>
      </c>
      <c r="J761" s="137">
        <v>0</v>
      </c>
      <c r="K761" s="137">
        <v>0</v>
      </c>
      <c r="L761" s="137">
        <v>0</v>
      </c>
      <c r="M761" s="137">
        <v>0</v>
      </c>
      <c r="N761" s="137">
        <v>0</v>
      </c>
      <c r="O761" s="137">
        <v>0</v>
      </c>
    </row>
    <row r="762" spans="1:15" x14ac:dyDescent="0.25">
      <c r="A762" s="647" t="s">
        <v>3915</v>
      </c>
      <c r="B762" s="647" t="s">
        <v>4022</v>
      </c>
      <c r="C762" s="647" t="s">
        <v>1662</v>
      </c>
      <c r="D762" s="137">
        <v>0</v>
      </c>
      <c r="E762" s="137">
        <v>0</v>
      </c>
      <c r="F762" s="137">
        <v>0</v>
      </c>
      <c r="G762" s="137">
        <v>0</v>
      </c>
      <c r="H762" s="137">
        <v>0</v>
      </c>
      <c r="I762" s="137">
        <v>0</v>
      </c>
      <c r="J762" s="137">
        <v>0</v>
      </c>
      <c r="K762" s="137">
        <v>0</v>
      </c>
      <c r="L762" s="137">
        <v>0</v>
      </c>
      <c r="M762" s="137">
        <v>0</v>
      </c>
      <c r="N762" s="137">
        <v>0</v>
      </c>
      <c r="O762" s="137">
        <v>0</v>
      </c>
    </row>
    <row r="763" spans="1:15" x14ac:dyDescent="0.25">
      <c r="A763" s="647" t="s">
        <v>3915</v>
      </c>
      <c r="B763" s="647" t="s">
        <v>4023</v>
      </c>
      <c r="C763" s="647" t="s">
        <v>1662</v>
      </c>
      <c r="D763" s="137">
        <v>0</v>
      </c>
      <c r="E763" s="137">
        <v>0</v>
      </c>
      <c r="F763" s="137">
        <v>0</v>
      </c>
      <c r="G763" s="137">
        <v>0</v>
      </c>
      <c r="H763" s="137">
        <v>0</v>
      </c>
      <c r="I763" s="137">
        <v>0</v>
      </c>
      <c r="J763" s="137">
        <v>0</v>
      </c>
      <c r="K763" s="137">
        <v>0</v>
      </c>
      <c r="L763" s="137">
        <v>0</v>
      </c>
      <c r="M763" s="137">
        <v>0</v>
      </c>
      <c r="N763" s="137">
        <v>0</v>
      </c>
      <c r="O763" s="137">
        <v>0</v>
      </c>
    </row>
    <row r="764" spans="1:15" x14ac:dyDescent="0.25">
      <c r="A764" s="647" t="s">
        <v>3915</v>
      </c>
      <c r="B764" s="647" t="s">
        <v>4024</v>
      </c>
      <c r="C764" s="647" t="s">
        <v>1662</v>
      </c>
      <c r="D764" s="137">
        <v>0</v>
      </c>
      <c r="E764" s="137">
        <v>0</v>
      </c>
      <c r="F764" s="137">
        <v>0</v>
      </c>
      <c r="G764" s="137">
        <v>0</v>
      </c>
      <c r="H764" s="137">
        <v>0</v>
      </c>
      <c r="I764" s="137">
        <v>0</v>
      </c>
      <c r="J764" s="137">
        <v>0</v>
      </c>
      <c r="K764" s="137">
        <v>0</v>
      </c>
      <c r="L764" s="137">
        <v>0</v>
      </c>
      <c r="M764" s="137">
        <v>0</v>
      </c>
      <c r="N764" s="137">
        <v>0</v>
      </c>
      <c r="O764" s="137">
        <v>0</v>
      </c>
    </row>
    <row r="765" spans="1:15" x14ac:dyDescent="0.25">
      <c r="A765" s="647" t="s">
        <v>3915</v>
      </c>
      <c r="B765" s="647" t="s">
        <v>4025</v>
      </c>
      <c r="C765" s="647" t="s">
        <v>1662</v>
      </c>
      <c r="D765" s="137">
        <v>0</v>
      </c>
      <c r="E765" s="137">
        <v>0</v>
      </c>
      <c r="F765" s="137">
        <v>0</v>
      </c>
      <c r="G765" s="137">
        <v>0</v>
      </c>
      <c r="H765" s="137">
        <v>0</v>
      </c>
      <c r="I765" s="137">
        <v>0</v>
      </c>
      <c r="J765" s="137">
        <v>0</v>
      </c>
      <c r="K765" s="137">
        <v>0</v>
      </c>
      <c r="L765" s="137">
        <v>0</v>
      </c>
      <c r="M765" s="137">
        <v>0</v>
      </c>
      <c r="N765" s="137">
        <v>0</v>
      </c>
      <c r="O765" s="137">
        <v>0</v>
      </c>
    </row>
    <row r="766" spans="1:15" x14ac:dyDescent="0.25">
      <c r="A766" s="647" t="s">
        <v>3915</v>
      </c>
      <c r="B766" s="647" t="s">
        <v>4026</v>
      </c>
      <c r="C766" s="647" t="s">
        <v>1662</v>
      </c>
      <c r="D766" s="137">
        <v>0</v>
      </c>
      <c r="E766" s="137">
        <v>0</v>
      </c>
      <c r="F766" s="137">
        <v>0</v>
      </c>
      <c r="G766" s="137">
        <v>0</v>
      </c>
      <c r="H766" s="137">
        <v>0</v>
      </c>
      <c r="I766" s="137">
        <v>0</v>
      </c>
      <c r="J766" s="137">
        <v>0</v>
      </c>
      <c r="K766" s="137">
        <v>0</v>
      </c>
      <c r="L766" s="137">
        <v>0</v>
      </c>
      <c r="M766" s="137">
        <v>0</v>
      </c>
      <c r="N766" s="137">
        <v>0</v>
      </c>
      <c r="O766" s="137">
        <v>0</v>
      </c>
    </row>
    <row r="767" spans="1:15" x14ac:dyDescent="0.25">
      <c r="A767" s="647" t="s">
        <v>3915</v>
      </c>
      <c r="B767" s="647" t="s">
        <v>4027</v>
      </c>
      <c r="C767" s="647" t="s">
        <v>1662</v>
      </c>
      <c r="D767" s="137">
        <v>0</v>
      </c>
      <c r="E767" s="137">
        <v>0</v>
      </c>
      <c r="F767" s="137">
        <v>0</v>
      </c>
      <c r="G767" s="137">
        <v>0</v>
      </c>
      <c r="H767" s="137">
        <v>0</v>
      </c>
      <c r="I767" s="137">
        <v>0</v>
      </c>
      <c r="J767" s="137">
        <v>0</v>
      </c>
      <c r="K767" s="137">
        <v>0</v>
      </c>
      <c r="L767" s="137">
        <v>0</v>
      </c>
      <c r="M767" s="137">
        <v>0</v>
      </c>
      <c r="N767" s="137">
        <v>0</v>
      </c>
      <c r="O767" s="137">
        <v>0</v>
      </c>
    </row>
    <row r="768" spans="1:15" x14ac:dyDescent="0.25">
      <c r="A768" s="647" t="s">
        <v>3915</v>
      </c>
      <c r="B768" s="647" t="s">
        <v>4028</v>
      </c>
      <c r="C768" s="647" t="s">
        <v>1662</v>
      </c>
      <c r="D768" s="137">
        <v>0</v>
      </c>
      <c r="E768" s="137">
        <v>0</v>
      </c>
      <c r="F768" s="137">
        <v>0</v>
      </c>
      <c r="G768" s="137">
        <v>0</v>
      </c>
      <c r="H768" s="137">
        <v>0</v>
      </c>
      <c r="I768" s="137">
        <v>0</v>
      </c>
      <c r="J768" s="137">
        <v>0</v>
      </c>
      <c r="K768" s="137">
        <v>0</v>
      </c>
      <c r="L768" s="137">
        <v>0</v>
      </c>
      <c r="M768" s="137">
        <v>0</v>
      </c>
      <c r="N768" s="137">
        <v>0</v>
      </c>
      <c r="O768" s="137">
        <v>0</v>
      </c>
    </row>
    <row r="769" spans="1:15" x14ac:dyDescent="0.25">
      <c r="A769" s="647" t="s">
        <v>3915</v>
      </c>
      <c r="B769" s="647" t="s">
        <v>4029</v>
      </c>
      <c r="C769" s="647" t="s">
        <v>1662</v>
      </c>
      <c r="D769" s="137">
        <v>0</v>
      </c>
      <c r="E769" s="137">
        <v>0</v>
      </c>
      <c r="F769" s="137">
        <v>0</v>
      </c>
      <c r="G769" s="137">
        <v>0</v>
      </c>
      <c r="H769" s="137">
        <v>0</v>
      </c>
      <c r="I769" s="137">
        <v>0</v>
      </c>
      <c r="J769" s="137">
        <v>0</v>
      </c>
      <c r="K769" s="137">
        <v>0</v>
      </c>
      <c r="L769" s="137">
        <v>0</v>
      </c>
      <c r="M769" s="137">
        <v>0</v>
      </c>
      <c r="N769" s="137">
        <v>0</v>
      </c>
      <c r="O769" s="137">
        <v>0</v>
      </c>
    </row>
    <row r="770" spans="1:15" x14ac:dyDescent="0.25">
      <c r="A770" s="647" t="s">
        <v>3915</v>
      </c>
      <c r="B770" s="647" t="s">
        <v>4030</v>
      </c>
      <c r="C770" s="647" t="s">
        <v>1662</v>
      </c>
      <c r="D770" s="137">
        <v>0</v>
      </c>
      <c r="E770" s="137">
        <v>0</v>
      </c>
      <c r="F770" s="137">
        <v>0</v>
      </c>
      <c r="G770" s="137">
        <v>0</v>
      </c>
      <c r="H770" s="137">
        <v>0</v>
      </c>
      <c r="I770" s="137">
        <v>0</v>
      </c>
      <c r="J770" s="137">
        <v>0</v>
      </c>
      <c r="K770" s="137">
        <v>0</v>
      </c>
      <c r="L770" s="137">
        <v>0</v>
      </c>
      <c r="M770" s="137">
        <v>0</v>
      </c>
      <c r="N770" s="137">
        <v>0</v>
      </c>
      <c r="O770" s="137">
        <v>0</v>
      </c>
    </row>
    <row r="771" spans="1:15" x14ac:dyDescent="0.25">
      <c r="A771" s="647" t="s">
        <v>3915</v>
      </c>
      <c r="B771" s="647" t="s">
        <v>4031</v>
      </c>
      <c r="C771" s="647" t="s">
        <v>1662</v>
      </c>
      <c r="D771" s="137">
        <v>0</v>
      </c>
      <c r="E771" s="137">
        <v>0</v>
      </c>
      <c r="F771" s="137">
        <v>0</v>
      </c>
      <c r="G771" s="137">
        <v>0</v>
      </c>
      <c r="H771" s="137">
        <v>0</v>
      </c>
      <c r="I771" s="137">
        <v>0</v>
      </c>
      <c r="J771" s="137">
        <v>0</v>
      </c>
      <c r="K771" s="137">
        <v>0</v>
      </c>
      <c r="L771" s="137">
        <v>0</v>
      </c>
      <c r="M771" s="137">
        <v>0</v>
      </c>
      <c r="N771" s="137">
        <v>0</v>
      </c>
      <c r="O771" s="137">
        <v>0</v>
      </c>
    </row>
    <row r="772" spans="1:15" x14ac:dyDescent="0.25">
      <c r="A772" s="647" t="s">
        <v>3915</v>
      </c>
      <c r="B772" s="647" t="s">
        <v>4032</v>
      </c>
      <c r="C772" s="647" t="s">
        <v>1662</v>
      </c>
      <c r="D772" s="137">
        <v>0</v>
      </c>
      <c r="E772" s="137">
        <v>0</v>
      </c>
      <c r="F772" s="137">
        <v>0</v>
      </c>
      <c r="G772" s="137">
        <v>0</v>
      </c>
      <c r="H772" s="137">
        <v>0</v>
      </c>
      <c r="I772" s="137">
        <v>0</v>
      </c>
      <c r="J772" s="137">
        <v>0</v>
      </c>
      <c r="K772" s="137">
        <v>0</v>
      </c>
      <c r="L772" s="137">
        <v>0</v>
      </c>
      <c r="M772" s="137">
        <v>0</v>
      </c>
      <c r="N772" s="137">
        <v>0</v>
      </c>
      <c r="O772" s="137">
        <v>0</v>
      </c>
    </row>
    <row r="773" spans="1:15" x14ac:dyDescent="0.25">
      <c r="A773" s="647" t="s">
        <v>3915</v>
      </c>
      <c r="B773" s="647" t="s">
        <v>4033</v>
      </c>
      <c r="C773" s="647" t="s">
        <v>1662</v>
      </c>
      <c r="D773" s="137">
        <v>190900</v>
      </c>
      <c r="E773" s="137">
        <v>190893</v>
      </c>
      <c r="F773" s="137">
        <v>190828</v>
      </c>
      <c r="G773" s="137">
        <v>188742</v>
      </c>
      <c r="H773" s="137">
        <v>188736</v>
      </c>
      <c r="I773" s="137">
        <v>188694</v>
      </c>
      <c r="J773" s="137">
        <v>188106</v>
      </c>
      <c r="K773" s="137">
        <v>188019</v>
      </c>
      <c r="L773" s="137">
        <v>187811</v>
      </c>
      <c r="M773" s="137">
        <v>187799</v>
      </c>
      <c r="N773" s="137">
        <v>187799</v>
      </c>
      <c r="O773" s="137">
        <v>187799</v>
      </c>
    </row>
    <row r="774" spans="1:15" x14ac:dyDescent="0.25">
      <c r="A774" s="647" t="s">
        <v>3915</v>
      </c>
      <c r="B774" s="647" t="s">
        <v>4034</v>
      </c>
      <c r="C774" s="647" t="s">
        <v>1662</v>
      </c>
      <c r="D774" s="137">
        <v>0</v>
      </c>
      <c r="E774" s="137">
        <v>0</v>
      </c>
      <c r="F774" s="137">
        <v>0</v>
      </c>
      <c r="G774" s="137">
        <v>0</v>
      </c>
      <c r="H774" s="137">
        <v>0</v>
      </c>
      <c r="I774" s="137">
        <v>0</v>
      </c>
      <c r="J774" s="137">
        <v>0</v>
      </c>
      <c r="K774" s="137">
        <v>0</v>
      </c>
      <c r="L774" s="137">
        <v>0</v>
      </c>
      <c r="M774" s="137">
        <v>0</v>
      </c>
      <c r="N774" s="137">
        <v>0</v>
      </c>
      <c r="O774" s="137">
        <v>0</v>
      </c>
    </row>
    <row r="775" spans="1:15" x14ac:dyDescent="0.25">
      <c r="A775" s="647" t="s">
        <v>3915</v>
      </c>
      <c r="B775" s="647" t="s">
        <v>4035</v>
      </c>
      <c r="C775" s="647" t="s">
        <v>1662</v>
      </c>
      <c r="D775" s="137">
        <v>405</v>
      </c>
      <c r="E775" s="137">
        <v>405</v>
      </c>
      <c r="F775" s="137">
        <v>405</v>
      </c>
      <c r="G775" s="137">
        <v>405</v>
      </c>
      <c r="H775" s="137">
        <v>405</v>
      </c>
      <c r="I775" s="137">
        <v>405</v>
      </c>
      <c r="J775" s="137">
        <v>405</v>
      </c>
      <c r="K775" s="137">
        <v>405</v>
      </c>
      <c r="L775" s="137">
        <v>405</v>
      </c>
      <c r="M775" s="137">
        <v>405</v>
      </c>
      <c r="N775" s="137">
        <v>405</v>
      </c>
      <c r="O775" s="137">
        <v>405</v>
      </c>
    </row>
    <row r="776" spans="1:15" x14ac:dyDescent="0.25">
      <c r="A776" s="647" t="s">
        <v>3915</v>
      </c>
      <c r="B776" s="647" t="s">
        <v>4036</v>
      </c>
      <c r="C776" s="647" t="s">
        <v>1662</v>
      </c>
      <c r="D776" s="137">
        <v>0</v>
      </c>
      <c r="E776" s="137">
        <v>0</v>
      </c>
      <c r="F776" s="137">
        <v>0</v>
      </c>
      <c r="G776" s="137">
        <v>0</v>
      </c>
      <c r="H776" s="137">
        <v>0</v>
      </c>
      <c r="I776" s="137">
        <v>0</v>
      </c>
      <c r="J776" s="137">
        <v>0</v>
      </c>
      <c r="K776" s="137">
        <v>0</v>
      </c>
      <c r="L776" s="137">
        <v>0</v>
      </c>
      <c r="M776" s="137">
        <v>0</v>
      </c>
      <c r="N776" s="137">
        <v>0</v>
      </c>
      <c r="O776" s="137">
        <v>0</v>
      </c>
    </row>
    <row r="777" spans="1:15" x14ac:dyDescent="0.25">
      <c r="A777" s="647" t="s">
        <v>3915</v>
      </c>
      <c r="B777" s="647" t="s">
        <v>4037</v>
      </c>
      <c r="C777" s="647" t="s">
        <v>1662</v>
      </c>
      <c r="D777" s="137">
        <v>144</v>
      </c>
      <c r="E777" s="137">
        <v>144</v>
      </c>
      <c r="F777" s="137">
        <v>144</v>
      </c>
      <c r="G777" s="137">
        <v>144</v>
      </c>
      <c r="H777" s="137">
        <v>144</v>
      </c>
      <c r="I777" s="137">
        <v>144</v>
      </c>
      <c r="J777" s="137">
        <v>144</v>
      </c>
      <c r="K777" s="137">
        <v>144</v>
      </c>
      <c r="L777" s="137">
        <v>144</v>
      </c>
      <c r="M777" s="137">
        <v>144</v>
      </c>
      <c r="N777" s="137">
        <v>144</v>
      </c>
      <c r="O777" s="137">
        <v>144</v>
      </c>
    </row>
    <row r="778" spans="1:15" x14ac:dyDescent="0.25">
      <c r="A778" s="647" t="s">
        <v>3915</v>
      </c>
      <c r="B778" s="647" t="s">
        <v>4038</v>
      </c>
      <c r="C778" s="647" t="s">
        <v>1662</v>
      </c>
      <c r="D778" s="137">
        <v>0</v>
      </c>
      <c r="E778" s="137">
        <v>0</v>
      </c>
      <c r="F778" s="137">
        <v>0</v>
      </c>
      <c r="G778" s="137">
        <v>0</v>
      </c>
      <c r="H778" s="137">
        <v>0</v>
      </c>
      <c r="I778" s="137">
        <v>0</v>
      </c>
      <c r="J778" s="137">
        <v>0</v>
      </c>
      <c r="K778" s="137">
        <v>0</v>
      </c>
      <c r="L778" s="137">
        <v>0</v>
      </c>
      <c r="M778" s="137">
        <v>0</v>
      </c>
      <c r="N778" s="137">
        <v>0</v>
      </c>
      <c r="O778" s="137">
        <v>0</v>
      </c>
    </row>
    <row r="779" spans="1:15" x14ac:dyDescent="0.25">
      <c r="A779" s="647" t="s">
        <v>3915</v>
      </c>
      <c r="B779" s="647" t="s">
        <v>4039</v>
      </c>
      <c r="C779" s="647" t="s">
        <v>1662</v>
      </c>
      <c r="D779" s="137">
        <v>134</v>
      </c>
      <c r="E779" s="137">
        <v>134</v>
      </c>
      <c r="F779" s="137">
        <v>134</v>
      </c>
      <c r="G779" s="137">
        <v>134</v>
      </c>
      <c r="H779" s="137">
        <v>134</v>
      </c>
      <c r="I779" s="137">
        <v>134</v>
      </c>
      <c r="J779" s="137">
        <v>134</v>
      </c>
      <c r="K779" s="137">
        <v>134</v>
      </c>
      <c r="L779" s="137">
        <v>134</v>
      </c>
      <c r="M779" s="137">
        <v>134</v>
      </c>
      <c r="N779" s="137">
        <v>134</v>
      </c>
      <c r="O779" s="137">
        <v>134</v>
      </c>
    </row>
    <row r="780" spans="1:15" x14ac:dyDescent="0.25">
      <c r="A780" s="647" t="s">
        <v>3915</v>
      </c>
      <c r="B780" s="647" t="s">
        <v>4040</v>
      </c>
      <c r="C780" s="647" t="s">
        <v>1662</v>
      </c>
      <c r="D780" s="137">
        <v>0</v>
      </c>
      <c r="E780" s="137">
        <v>0</v>
      </c>
      <c r="F780" s="137">
        <v>0</v>
      </c>
      <c r="G780" s="137">
        <v>0</v>
      </c>
      <c r="H780" s="137">
        <v>0</v>
      </c>
      <c r="I780" s="137">
        <v>0</v>
      </c>
      <c r="J780" s="137">
        <v>0</v>
      </c>
      <c r="K780" s="137">
        <v>0</v>
      </c>
      <c r="L780" s="137">
        <v>0</v>
      </c>
      <c r="M780" s="137">
        <v>0</v>
      </c>
      <c r="N780" s="137">
        <v>0</v>
      </c>
      <c r="O780" s="137">
        <v>0</v>
      </c>
    </row>
    <row r="781" spans="1:15" x14ac:dyDescent="0.25">
      <c r="A781" s="647" t="s">
        <v>3915</v>
      </c>
      <c r="B781" s="647" t="s">
        <v>4041</v>
      </c>
      <c r="C781" s="647" t="s">
        <v>1662</v>
      </c>
      <c r="D781" s="137">
        <v>1231</v>
      </c>
      <c r="E781" s="137">
        <v>1231</v>
      </c>
      <c r="F781" s="137">
        <v>1231</v>
      </c>
      <c r="G781" s="137">
        <v>1231</v>
      </c>
      <c r="H781" s="137">
        <v>1231</v>
      </c>
      <c r="I781" s="137">
        <v>1231</v>
      </c>
      <c r="J781" s="137">
        <v>1231</v>
      </c>
      <c r="K781" s="137">
        <v>1231</v>
      </c>
      <c r="L781" s="137">
        <v>1231</v>
      </c>
      <c r="M781" s="137">
        <v>1231</v>
      </c>
      <c r="N781" s="137">
        <v>1231</v>
      </c>
      <c r="O781" s="137">
        <v>1231</v>
      </c>
    </row>
    <row r="782" spans="1:15" x14ac:dyDescent="0.25">
      <c r="A782" s="647" t="s">
        <v>3915</v>
      </c>
      <c r="B782" s="647" t="s">
        <v>4042</v>
      </c>
      <c r="C782" s="647" t="s">
        <v>1662</v>
      </c>
      <c r="D782" s="137">
        <v>3515</v>
      </c>
      <c r="E782" s="137">
        <v>3515</v>
      </c>
      <c r="F782" s="137">
        <v>3515</v>
      </c>
      <c r="G782" s="137">
        <v>3515</v>
      </c>
      <c r="H782" s="137">
        <v>3515</v>
      </c>
      <c r="I782" s="137">
        <v>3515</v>
      </c>
      <c r="J782" s="137">
        <v>3515</v>
      </c>
      <c r="K782" s="137">
        <v>3515</v>
      </c>
      <c r="L782" s="137">
        <v>3515</v>
      </c>
      <c r="M782" s="137">
        <v>3515</v>
      </c>
      <c r="N782" s="137">
        <v>3515</v>
      </c>
      <c r="O782" s="137">
        <v>3515</v>
      </c>
    </row>
    <row r="783" spans="1:15" x14ac:dyDescent="0.25">
      <c r="A783" s="647" t="s">
        <v>3915</v>
      </c>
      <c r="B783" s="647" t="s">
        <v>4043</v>
      </c>
      <c r="C783" s="647" t="s">
        <v>1662</v>
      </c>
      <c r="D783" s="137">
        <v>0</v>
      </c>
      <c r="E783" s="137">
        <v>0</v>
      </c>
      <c r="F783" s="137">
        <v>0</v>
      </c>
      <c r="G783" s="137">
        <v>0</v>
      </c>
      <c r="H783" s="137">
        <v>0</v>
      </c>
      <c r="I783" s="137">
        <v>0</v>
      </c>
      <c r="J783" s="137">
        <v>0</v>
      </c>
      <c r="K783" s="137">
        <v>0</v>
      </c>
      <c r="L783" s="137">
        <v>0</v>
      </c>
      <c r="M783" s="137">
        <v>0</v>
      </c>
      <c r="N783" s="137">
        <v>0</v>
      </c>
      <c r="O783" s="137">
        <v>0</v>
      </c>
    </row>
    <row r="784" spans="1:15" x14ac:dyDescent="0.25">
      <c r="A784" s="647" t="s">
        <v>3915</v>
      </c>
      <c r="B784" s="647" t="s">
        <v>4044</v>
      </c>
      <c r="C784" s="647" t="s">
        <v>1662</v>
      </c>
      <c r="D784" s="137">
        <v>0</v>
      </c>
      <c r="E784" s="137">
        <v>0</v>
      </c>
      <c r="F784" s="137">
        <v>0</v>
      </c>
      <c r="G784" s="137">
        <v>0</v>
      </c>
      <c r="H784" s="137">
        <v>0</v>
      </c>
      <c r="I784" s="137">
        <v>0</v>
      </c>
      <c r="J784" s="137">
        <v>0</v>
      </c>
      <c r="K784" s="137">
        <v>0</v>
      </c>
      <c r="L784" s="137">
        <v>0</v>
      </c>
      <c r="M784" s="137">
        <v>0</v>
      </c>
      <c r="N784" s="137">
        <v>0</v>
      </c>
      <c r="O784" s="137">
        <v>0</v>
      </c>
    </row>
    <row r="785" spans="1:15" x14ac:dyDescent="0.25">
      <c r="A785" s="647" t="s">
        <v>3915</v>
      </c>
      <c r="B785" s="647" t="s">
        <v>4045</v>
      </c>
      <c r="C785" s="647" t="s">
        <v>1662</v>
      </c>
      <c r="D785" s="137">
        <v>112</v>
      </c>
      <c r="E785" s="137">
        <v>112</v>
      </c>
      <c r="F785" s="137">
        <v>112</v>
      </c>
      <c r="G785" s="137">
        <v>112</v>
      </c>
      <c r="H785" s="137">
        <v>112</v>
      </c>
      <c r="I785" s="137">
        <v>112</v>
      </c>
      <c r="J785" s="137">
        <v>112</v>
      </c>
      <c r="K785" s="137">
        <v>112</v>
      </c>
      <c r="L785" s="137">
        <v>112</v>
      </c>
      <c r="M785" s="137">
        <v>112</v>
      </c>
      <c r="N785" s="137">
        <v>112</v>
      </c>
      <c r="O785" s="137">
        <v>112</v>
      </c>
    </row>
    <row r="786" spans="1:15" x14ac:dyDescent="0.25">
      <c r="A786" s="647" t="s">
        <v>3915</v>
      </c>
      <c r="B786" s="647" t="s">
        <v>4046</v>
      </c>
      <c r="C786" s="647" t="s">
        <v>1662</v>
      </c>
      <c r="D786" s="137">
        <v>0</v>
      </c>
      <c r="E786" s="137">
        <v>0</v>
      </c>
      <c r="F786" s="137">
        <v>0</v>
      </c>
      <c r="G786" s="137">
        <v>0</v>
      </c>
      <c r="H786" s="137">
        <v>0</v>
      </c>
      <c r="I786" s="137">
        <v>0</v>
      </c>
      <c r="J786" s="137">
        <v>0</v>
      </c>
      <c r="K786" s="137">
        <v>0</v>
      </c>
      <c r="L786" s="137">
        <v>0</v>
      </c>
      <c r="M786" s="137">
        <v>0</v>
      </c>
      <c r="N786" s="137">
        <v>0</v>
      </c>
      <c r="O786" s="137">
        <v>0</v>
      </c>
    </row>
    <row r="787" spans="1:15" x14ac:dyDescent="0.25">
      <c r="A787" s="647" t="s">
        <v>3915</v>
      </c>
      <c r="B787" s="647" t="s">
        <v>4047</v>
      </c>
      <c r="C787" s="647" t="s">
        <v>1662</v>
      </c>
      <c r="D787" s="137">
        <v>0</v>
      </c>
      <c r="E787" s="137">
        <v>0</v>
      </c>
      <c r="F787" s="137">
        <v>0</v>
      </c>
      <c r="G787" s="137">
        <v>0</v>
      </c>
      <c r="H787" s="137">
        <v>0</v>
      </c>
      <c r="I787" s="137">
        <v>0</v>
      </c>
      <c r="J787" s="137">
        <v>0</v>
      </c>
      <c r="K787" s="137">
        <v>0</v>
      </c>
      <c r="L787" s="137">
        <v>0</v>
      </c>
      <c r="M787" s="137">
        <v>0</v>
      </c>
      <c r="N787" s="137">
        <v>0</v>
      </c>
      <c r="O787" s="137">
        <v>0</v>
      </c>
    </row>
    <row r="788" spans="1:15" x14ac:dyDescent="0.25">
      <c r="A788" s="647" t="s">
        <v>3915</v>
      </c>
      <c r="B788" s="647" t="s">
        <v>4048</v>
      </c>
      <c r="C788" s="647" t="s">
        <v>1662</v>
      </c>
      <c r="D788" s="137">
        <v>5413</v>
      </c>
      <c r="E788" s="137">
        <v>5413</v>
      </c>
      <c r="F788" s="137">
        <v>5413</v>
      </c>
      <c r="G788" s="137">
        <v>5413</v>
      </c>
      <c r="H788" s="137">
        <v>5413</v>
      </c>
      <c r="I788" s="137">
        <v>5413</v>
      </c>
      <c r="J788" s="137">
        <v>5413</v>
      </c>
      <c r="K788" s="137">
        <v>5413</v>
      </c>
      <c r="L788" s="137">
        <v>5413</v>
      </c>
      <c r="M788" s="137">
        <v>5413</v>
      </c>
      <c r="N788" s="137">
        <v>5413</v>
      </c>
      <c r="O788" s="137">
        <v>5413</v>
      </c>
    </row>
    <row r="789" spans="1:15" x14ac:dyDescent="0.25">
      <c r="A789" s="647" t="s">
        <v>3915</v>
      </c>
      <c r="B789" s="647" t="s">
        <v>4049</v>
      </c>
      <c r="C789" s="647" t="s">
        <v>1662</v>
      </c>
      <c r="D789" s="137">
        <v>0</v>
      </c>
      <c r="E789" s="137">
        <v>0</v>
      </c>
      <c r="F789" s="137">
        <v>0</v>
      </c>
      <c r="G789" s="137">
        <v>0</v>
      </c>
      <c r="H789" s="137">
        <v>0</v>
      </c>
      <c r="I789" s="137">
        <v>0</v>
      </c>
      <c r="J789" s="137">
        <v>0</v>
      </c>
      <c r="K789" s="137">
        <v>0</v>
      </c>
      <c r="L789" s="137">
        <v>0</v>
      </c>
      <c r="M789" s="137">
        <v>0</v>
      </c>
      <c r="N789" s="137">
        <v>0</v>
      </c>
      <c r="O789" s="137">
        <v>0</v>
      </c>
    </row>
    <row r="790" spans="1:15" x14ac:dyDescent="0.25">
      <c r="A790" s="647" t="s">
        <v>3915</v>
      </c>
      <c r="B790" s="647" t="s">
        <v>4050</v>
      </c>
      <c r="C790" s="647" t="s">
        <v>1662</v>
      </c>
      <c r="D790" s="137">
        <v>5619</v>
      </c>
      <c r="E790" s="137">
        <v>5619</v>
      </c>
      <c r="F790" s="137">
        <v>5619</v>
      </c>
      <c r="G790" s="137">
        <v>5619</v>
      </c>
      <c r="H790" s="137">
        <v>5619</v>
      </c>
      <c r="I790" s="137">
        <v>5619</v>
      </c>
      <c r="J790" s="137">
        <v>5619</v>
      </c>
      <c r="K790" s="137">
        <v>5619</v>
      </c>
      <c r="L790" s="137">
        <v>5619</v>
      </c>
      <c r="M790" s="137">
        <v>5619</v>
      </c>
      <c r="N790" s="137">
        <v>5619</v>
      </c>
      <c r="O790" s="137">
        <v>5619</v>
      </c>
    </row>
    <row r="791" spans="1:15" x14ac:dyDescent="0.25">
      <c r="A791" s="647" t="s">
        <v>3915</v>
      </c>
      <c r="B791" s="647" t="s">
        <v>4051</v>
      </c>
      <c r="C791" s="647" t="s">
        <v>1662</v>
      </c>
      <c r="D791" s="137">
        <v>0</v>
      </c>
      <c r="E791" s="137">
        <v>0</v>
      </c>
      <c r="F791" s="137">
        <v>0</v>
      </c>
      <c r="G791" s="137">
        <v>0</v>
      </c>
      <c r="H791" s="137">
        <v>0</v>
      </c>
      <c r="I791" s="137">
        <v>0</v>
      </c>
      <c r="J791" s="137">
        <v>0</v>
      </c>
      <c r="K791" s="137">
        <v>0</v>
      </c>
      <c r="L791" s="137">
        <v>0</v>
      </c>
      <c r="M791" s="137">
        <v>0</v>
      </c>
      <c r="N791" s="137">
        <v>0</v>
      </c>
      <c r="O791" s="137">
        <v>0</v>
      </c>
    </row>
    <row r="792" spans="1:15" x14ac:dyDescent="0.25">
      <c r="A792" s="647" t="s">
        <v>3915</v>
      </c>
      <c r="B792" s="647" t="s">
        <v>4052</v>
      </c>
      <c r="C792" s="647" t="s">
        <v>1662</v>
      </c>
      <c r="D792" s="137">
        <v>5035</v>
      </c>
      <c r="E792" s="137">
        <v>5035</v>
      </c>
      <c r="F792" s="137">
        <v>5035</v>
      </c>
      <c r="G792" s="137">
        <v>5035</v>
      </c>
      <c r="H792" s="137">
        <v>5035</v>
      </c>
      <c r="I792" s="137">
        <v>5035</v>
      </c>
      <c r="J792" s="137">
        <v>5035</v>
      </c>
      <c r="K792" s="137">
        <v>5035</v>
      </c>
      <c r="L792" s="137">
        <v>5035</v>
      </c>
      <c r="M792" s="137">
        <v>5035</v>
      </c>
      <c r="N792" s="137">
        <v>5035</v>
      </c>
      <c r="O792" s="137">
        <v>5035</v>
      </c>
    </row>
    <row r="793" spans="1:15" x14ac:dyDescent="0.25">
      <c r="A793" s="647" t="s">
        <v>3915</v>
      </c>
      <c r="B793" s="647" t="s">
        <v>4053</v>
      </c>
      <c r="C793" s="647" t="s">
        <v>1662</v>
      </c>
      <c r="D793" s="137">
        <v>0</v>
      </c>
      <c r="E793" s="137">
        <v>0</v>
      </c>
      <c r="F793" s="137">
        <v>0</v>
      </c>
      <c r="G793" s="137">
        <v>0</v>
      </c>
      <c r="H793" s="137">
        <v>0</v>
      </c>
      <c r="I793" s="137">
        <v>0</v>
      </c>
      <c r="J793" s="137">
        <v>0</v>
      </c>
      <c r="K793" s="137">
        <v>0</v>
      </c>
      <c r="L793" s="137">
        <v>0</v>
      </c>
      <c r="M793" s="137">
        <v>0</v>
      </c>
      <c r="N793" s="137">
        <v>0</v>
      </c>
      <c r="O793" s="137">
        <v>0</v>
      </c>
    </row>
    <row r="794" spans="1:15" x14ac:dyDescent="0.25">
      <c r="A794" s="647" t="s">
        <v>3915</v>
      </c>
      <c r="B794" s="647" t="s">
        <v>4054</v>
      </c>
      <c r="C794" s="647" t="s">
        <v>1662</v>
      </c>
      <c r="D794" s="137">
        <v>3189</v>
      </c>
      <c r="E794" s="137">
        <v>3189</v>
      </c>
      <c r="F794" s="137">
        <v>3189</v>
      </c>
      <c r="G794" s="137">
        <v>3189</v>
      </c>
      <c r="H794" s="137">
        <v>3189</v>
      </c>
      <c r="I794" s="137">
        <v>3189</v>
      </c>
      <c r="J794" s="137">
        <v>3189</v>
      </c>
      <c r="K794" s="137">
        <v>3189</v>
      </c>
      <c r="L794" s="137">
        <v>3189</v>
      </c>
      <c r="M794" s="137">
        <v>3189</v>
      </c>
      <c r="N794" s="137">
        <v>3189</v>
      </c>
      <c r="O794" s="137">
        <v>3189</v>
      </c>
    </row>
    <row r="795" spans="1:15" x14ac:dyDescent="0.25">
      <c r="A795" s="647" t="s">
        <v>3915</v>
      </c>
      <c r="B795" s="647" t="s">
        <v>4055</v>
      </c>
      <c r="C795" s="647" t="s">
        <v>1662</v>
      </c>
      <c r="D795" s="137">
        <v>0</v>
      </c>
      <c r="E795" s="137">
        <v>0</v>
      </c>
      <c r="F795" s="137">
        <v>0</v>
      </c>
      <c r="G795" s="137">
        <v>0</v>
      </c>
      <c r="H795" s="137">
        <v>0</v>
      </c>
      <c r="I795" s="137">
        <v>0</v>
      </c>
      <c r="J795" s="137">
        <v>0</v>
      </c>
      <c r="K795" s="137">
        <v>0</v>
      </c>
      <c r="L795" s="137">
        <v>0</v>
      </c>
      <c r="M795" s="137">
        <v>0</v>
      </c>
      <c r="N795" s="137">
        <v>0</v>
      </c>
      <c r="O795" s="137">
        <v>0</v>
      </c>
    </row>
    <row r="796" spans="1:15" x14ac:dyDescent="0.25">
      <c r="A796" s="647" t="s">
        <v>3915</v>
      </c>
      <c r="B796" s="647" t="s">
        <v>4056</v>
      </c>
      <c r="C796" s="647" t="s">
        <v>1662</v>
      </c>
      <c r="D796" s="137">
        <v>3718</v>
      </c>
      <c r="E796" s="137">
        <v>3718</v>
      </c>
      <c r="F796" s="137">
        <v>3718</v>
      </c>
      <c r="G796" s="137">
        <v>3718</v>
      </c>
      <c r="H796" s="137">
        <v>3718</v>
      </c>
      <c r="I796" s="137">
        <v>3774</v>
      </c>
      <c r="J796" s="137">
        <v>3774</v>
      </c>
      <c r="K796" s="137">
        <v>3774</v>
      </c>
      <c r="L796" s="137">
        <v>3774</v>
      </c>
      <c r="M796" s="137">
        <v>3774</v>
      </c>
      <c r="N796" s="137">
        <v>3774</v>
      </c>
      <c r="O796" s="137">
        <v>3774</v>
      </c>
    </row>
    <row r="797" spans="1:15" x14ac:dyDescent="0.25">
      <c r="A797" s="647" t="s">
        <v>3915</v>
      </c>
      <c r="B797" s="647" t="s">
        <v>4057</v>
      </c>
      <c r="C797" s="647" t="s">
        <v>1662</v>
      </c>
      <c r="D797" s="137">
        <v>0</v>
      </c>
      <c r="E797" s="137">
        <v>0</v>
      </c>
      <c r="F797" s="137">
        <v>0</v>
      </c>
      <c r="G797" s="137">
        <v>0</v>
      </c>
      <c r="H797" s="137">
        <v>0</v>
      </c>
      <c r="I797" s="137">
        <v>0</v>
      </c>
      <c r="J797" s="137">
        <v>0</v>
      </c>
      <c r="K797" s="137">
        <v>0</v>
      </c>
      <c r="L797" s="137">
        <v>0</v>
      </c>
      <c r="M797" s="137">
        <v>0</v>
      </c>
      <c r="N797" s="137">
        <v>0</v>
      </c>
      <c r="O797" s="137">
        <v>0</v>
      </c>
    </row>
    <row r="798" spans="1:15" x14ac:dyDescent="0.25">
      <c r="A798" s="647" t="s">
        <v>3915</v>
      </c>
      <c r="B798" s="647" t="s">
        <v>4058</v>
      </c>
      <c r="C798" s="647" t="s">
        <v>1662</v>
      </c>
      <c r="D798" s="137">
        <v>1732</v>
      </c>
      <c r="E798" s="137">
        <v>1732</v>
      </c>
      <c r="F798" s="137">
        <v>1732</v>
      </c>
      <c r="G798" s="137">
        <v>1732</v>
      </c>
      <c r="H798" s="137">
        <v>1732</v>
      </c>
      <c r="I798" s="137">
        <v>1732</v>
      </c>
      <c r="J798" s="137">
        <v>1732</v>
      </c>
      <c r="K798" s="137">
        <v>1732</v>
      </c>
      <c r="L798" s="137">
        <v>1732</v>
      </c>
      <c r="M798" s="137">
        <v>1732</v>
      </c>
      <c r="N798" s="137">
        <v>1732</v>
      </c>
      <c r="O798" s="137">
        <v>1732</v>
      </c>
    </row>
    <row r="799" spans="1:15" x14ac:dyDescent="0.25">
      <c r="A799" s="647" t="s">
        <v>3915</v>
      </c>
      <c r="B799" s="647" t="s">
        <v>4059</v>
      </c>
      <c r="C799" s="647" t="s">
        <v>1662</v>
      </c>
      <c r="D799" s="137">
        <v>0</v>
      </c>
      <c r="E799" s="137">
        <v>0</v>
      </c>
      <c r="F799" s="137">
        <v>0</v>
      </c>
      <c r="G799" s="137">
        <v>0</v>
      </c>
      <c r="H799" s="137">
        <v>0</v>
      </c>
      <c r="I799" s="137">
        <v>0</v>
      </c>
      <c r="J799" s="137">
        <v>0</v>
      </c>
      <c r="K799" s="137">
        <v>0</v>
      </c>
      <c r="L799" s="137">
        <v>0</v>
      </c>
      <c r="M799" s="137">
        <v>0</v>
      </c>
      <c r="N799" s="137">
        <v>0</v>
      </c>
      <c r="O799" s="137">
        <v>0</v>
      </c>
    </row>
    <row r="800" spans="1:15" x14ac:dyDescent="0.25">
      <c r="A800" s="647" t="s">
        <v>3915</v>
      </c>
      <c r="B800" s="647" t="s">
        <v>4060</v>
      </c>
      <c r="C800" s="647" t="s">
        <v>1662</v>
      </c>
      <c r="D800" s="137">
        <v>411</v>
      </c>
      <c r="E800" s="137">
        <v>411</v>
      </c>
      <c r="F800" s="137">
        <v>411</v>
      </c>
      <c r="G800" s="137">
        <v>411</v>
      </c>
      <c r="H800" s="137">
        <v>411</v>
      </c>
      <c r="I800" s="137">
        <v>411</v>
      </c>
      <c r="J800" s="137">
        <v>411</v>
      </c>
      <c r="K800" s="137">
        <v>411</v>
      </c>
      <c r="L800" s="137">
        <v>411</v>
      </c>
      <c r="M800" s="137">
        <v>411</v>
      </c>
      <c r="N800" s="137">
        <v>411</v>
      </c>
      <c r="O800" s="137">
        <v>411</v>
      </c>
    </row>
    <row r="801" spans="1:15" x14ac:dyDescent="0.25">
      <c r="A801" s="647" t="s">
        <v>3915</v>
      </c>
      <c r="B801" s="647" t="s">
        <v>4061</v>
      </c>
      <c r="C801" s="647" t="s">
        <v>1662</v>
      </c>
      <c r="D801" s="137">
        <v>0</v>
      </c>
      <c r="E801" s="137">
        <v>0</v>
      </c>
      <c r="F801" s="137">
        <v>0</v>
      </c>
      <c r="G801" s="137">
        <v>0</v>
      </c>
      <c r="H801" s="137">
        <v>0</v>
      </c>
      <c r="I801" s="137">
        <v>0</v>
      </c>
      <c r="J801" s="137">
        <v>0</v>
      </c>
      <c r="K801" s="137">
        <v>0</v>
      </c>
      <c r="L801" s="137">
        <v>0</v>
      </c>
      <c r="M801" s="137">
        <v>0</v>
      </c>
      <c r="N801" s="137">
        <v>0</v>
      </c>
      <c r="O801" s="137">
        <v>0</v>
      </c>
    </row>
    <row r="802" spans="1:15" x14ac:dyDescent="0.25">
      <c r="A802" s="647" t="s">
        <v>3915</v>
      </c>
      <c r="B802" s="647" t="s">
        <v>4062</v>
      </c>
      <c r="C802" s="647" t="s">
        <v>1662</v>
      </c>
      <c r="D802" s="137">
        <v>0</v>
      </c>
      <c r="E802" s="137">
        <v>0</v>
      </c>
      <c r="F802" s="137">
        <v>0</v>
      </c>
      <c r="G802" s="137">
        <v>0</v>
      </c>
      <c r="H802" s="137">
        <v>0</v>
      </c>
      <c r="I802" s="137">
        <v>0</v>
      </c>
      <c r="J802" s="137">
        <v>0</v>
      </c>
      <c r="K802" s="137">
        <v>0</v>
      </c>
      <c r="L802" s="137">
        <v>0</v>
      </c>
      <c r="M802" s="137">
        <v>0</v>
      </c>
      <c r="N802" s="137">
        <v>0</v>
      </c>
      <c r="O802" s="137">
        <v>0</v>
      </c>
    </row>
    <row r="803" spans="1:15" x14ac:dyDescent="0.25">
      <c r="A803" s="647" t="s">
        <v>3915</v>
      </c>
      <c r="B803" s="647" t="s">
        <v>4063</v>
      </c>
      <c r="C803" s="647" t="s">
        <v>1662</v>
      </c>
      <c r="D803" s="137">
        <v>8796</v>
      </c>
      <c r="E803" s="137">
        <v>8796</v>
      </c>
      <c r="F803" s="137">
        <v>8796</v>
      </c>
      <c r="G803" s="137">
        <v>8796</v>
      </c>
      <c r="H803" s="137">
        <v>8796</v>
      </c>
      <c r="I803" s="137">
        <v>8796</v>
      </c>
      <c r="J803" s="137">
        <v>8796</v>
      </c>
      <c r="K803" s="137">
        <v>8796</v>
      </c>
      <c r="L803" s="137">
        <v>8796</v>
      </c>
      <c r="M803" s="137">
        <v>8796</v>
      </c>
      <c r="N803" s="137">
        <v>8796</v>
      </c>
      <c r="O803" s="137">
        <v>8796</v>
      </c>
    </row>
    <row r="804" spans="1:15" x14ac:dyDescent="0.25">
      <c r="A804" s="647" t="s">
        <v>3915</v>
      </c>
      <c r="B804" s="647" t="s">
        <v>4064</v>
      </c>
      <c r="C804" s="647" t="s">
        <v>1662</v>
      </c>
      <c r="D804" s="137">
        <v>0</v>
      </c>
      <c r="E804" s="137">
        <v>0</v>
      </c>
      <c r="F804" s="137">
        <v>0</v>
      </c>
      <c r="G804" s="137">
        <v>0</v>
      </c>
      <c r="H804" s="137">
        <v>0</v>
      </c>
      <c r="I804" s="137">
        <v>0</v>
      </c>
      <c r="J804" s="137">
        <v>0</v>
      </c>
      <c r="K804" s="137">
        <v>0</v>
      </c>
      <c r="L804" s="137">
        <v>0</v>
      </c>
      <c r="M804" s="137">
        <v>0</v>
      </c>
      <c r="N804" s="137">
        <v>0</v>
      </c>
      <c r="O804" s="137">
        <v>0</v>
      </c>
    </row>
    <row r="805" spans="1:15" x14ac:dyDescent="0.25">
      <c r="A805" s="647" t="s">
        <v>3915</v>
      </c>
      <c r="B805" s="647" t="s">
        <v>4065</v>
      </c>
      <c r="C805" s="647" t="s">
        <v>1662</v>
      </c>
      <c r="D805" s="137">
        <v>9150</v>
      </c>
      <c r="E805" s="137">
        <v>9150</v>
      </c>
      <c r="F805" s="137">
        <v>9150</v>
      </c>
      <c r="G805" s="137">
        <v>9150</v>
      </c>
      <c r="H805" s="137">
        <v>9150</v>
      </c>
      <c r="I805" s="137">
        <v>9356</v>
      </c>
      <c r="J805" s="137">
        <v>9356</v>
      </c>
      <c r="K805" s="137">
        <v>9357</v>
      </c>
      <c r="L805" s="137">
        <v>9357</v>
      </c>
      <c r="M805" s="137">
        <v>9357</v>
      </c>
      <c r="N805" s="137">
        <v>9357</v>
      </c>
      <c r="O805" s="137">
        <v>9357</v>
      </c>
    </row>
    <row r="806" spans="1:15" x14ac:dyDescent="0.25">
      <c r="A806" s="647" t="s">
        <v>3915</v>
      </c>
      <c r="B806" s="647" t="s">
        <v>4066</v>
      </c>
      <c r="C806" s="647" t="s">
        <v>1662</v>
      </c>
      <c r="D806" s="137">
        <v>0</v>
      </c>
      <c r="E806" s="137">
        <v>0</v>
      </c>
      <c r="F806" s="137">
        <v>0</v>
      </c>
      <c r="G806" s="137">
        <v>0</v>
      </c>
      <c r="H806" s="137">
        <v>0</v>
      </c>
      <c r="I806" s="137">
        <v>0</v>
      </c>
      <c r="J806" s="137">
        <v>0</v>
      </c>
      <c r="K806" s="137">
        <v>0</v>
      </c>
      <c r="L806" s="137">
        <v>0</v>
      </c>
      <c r="M806" s="137">
        <v>0</v>
      </c>
      <c r="N806" s="137">
        <v>0</v>
      </c>
      <c r="O806" s="137">
        <v>0</v>
      </c>
    </row>
    <row r="807" spans="1:15" x14ac:dyDescent="0.25">
      <c r="A807" s="647" t="s">
        <v>3915</v>
      </c>
      <c r="B807" s="647" t="s">
        <v>4067</v>
      </c>
      <c r="C807" s="647" t="s">
        <v>1662</v>
      </c>
      <c r="D807" s="137">
        <v>0</v>
      </c>
      <c r="E807" s="137">
        <v>0</v>
      </c>
      <c r="F807" s="137">
        <v>0</v>
      </c>
      <c r="G807" s="137">
        <v>0</v>
      </c>
      <c r="H807" s="137">
        <v>0</v>
      </c>
      <c r="I807" s="137">
        <v>0</v>
      </c>
      <c r="J807" s="137">
        <v>0</v>
      </c>
      <c r="K807" s="137">
        <v>0</v>
      </c>
      <c r="L807" s="137">
        <v>0</v>
      </c>
      <c r="M807" s="137">
        <v>0</v>
      </c>
      <c r="N807" s="137">
        <v>0</v>
      </c>
      <c r="O807" s="137">
        <v>0</v>
      </c>
    </row>
    <row r="808" spans="1:15" x14ac:dyDescent="0.25">
      <c r="A808" s="647" t="s">
        <v>3915</v>
      </c>
      <c r="B808" s="647" t="s">
        <v>4068</v>
      </c>
      <c r="C808" s="647" t="s">
        <v>1662</v>
      </c>
      <c r="D808" s="137">
        <v>2700</v>
      </c>
      <c r="E808" s="137">
        <v>2700</v>
      </c>
      <c r="F808" s="137">
        <v>2700</v>
      </c>
      <c r="G808" s="137">
        <v>2700</v>
      </c>
      <c r="H808" s="137">
        <v>2700</v>
      </c>
      <c r="I808" s="137">
        <v>2700</v>
      </c>
      <c r="J808" s="137">
        <v>2700</v>
      </c>
      <c r="K808" s="137">
        <v>2700</v>
      </c>
      <c r="L808" s="137">
        <v>2700</v>
      </c>
      <c r="M808" s="137">
        <v>2700</v>
      </c>
      <c r="N808" s="137">
        <v>2700</v>
      </c>
      <c r="O808" s="137">
        <v>2700</v>
      </c>
    </row>
    <row r="809" spans="1:15" x14ac:dyDescent="0.25">
      <c r="A809" s="647" t="s">
        <v>3915</v>
      </c>
      <c r="B809" s="647" t="s">
        <v>4069</v>
      </c>
      <c r="C809" s="647" t="s">
        <v>1662</v>
      </c>
      <c r="D809" s="137">
        <v>0</v>
      </c>
      <c r="E809" s="137">
        <v>0</v>
      </c>
      <c r="F809" s="137">
        <v>0</v>
      </c>
      <c r="G809" s="137">
        <v>0</v>
      </c>
      <c r="H809" s="137">
        <v>0</v>
      </c>
      <c r="I809" s="137">
        <v>0</v>
      </c>
      <c r="J809" s="137">
        <v>0</v>
      </c>
      <c r="K809" s="137">
        <v>0</v>
      </c>
      <c r="L809" s="137">
        <v>0</v>
      </c>
      <c r="M809" s="137">
        <v>0</v>
      </c>
      <c r="N809" s="137">
        <v>0</v>
      </c>
      <c r="O809" s="137">
        <v>0</v>
      </c>
    </row>
    <row r="810" spans="1:15" x14ac:dyDescent="0.25">
      <c r="A810" s="647" t="s">
        <v>3915</v>
      </c>
      <c r="B810" s="647" t="s">
        <v>4070</v>
      </c>
      <c r="C810" s="647" t="s">
        <v>1662</v>
      </c>
      <c r="D810" s="137">
        <v>23954</v>
      </c>
      <c r="E810" s="137">
        <v>23954</v>
      </c>
      <c r="F810" s="137">
        <v>23954</v>
      </c>
      <c r="G810" s="137">
        <v>23954</v>
      </c>
      <c r="H810" s="137">
        <v>23954</v>
      </c>
      <c r="I810" s="137">
        <v>24159</v>
      </c>
      <c r="J810" s="137">
        <v>24159</v>
      </c>
      <c r="K810" s="137">
        <v>24160</v>
      </c>
      <c r="L810" s="137">
        <v>24160</v>
      </c>
      <c r="M810" s="137">
        <v>24160</v>
      </c>
      <c r="N810" s="137">
        <v>24160</v>
      </c>
      <c r="O810" s="137">
        <v>24160</v>
      </c>
    </row>
    <row r="811" spans="1:15" x14ac:dyDescent="0.25">
      <c r="A811" s="647" t="s">
        <v>3915</v>
      </c>
      <c r="B811" s="647" t="s">
        <v>4071</v>
      </c>
      <c r="C811" s="647" t="s">
        <v>1662</v>
      </c>
      <c r="D811" s="137">
        <v>0</v>
      </c>
      <c r="E811" s="137">
        <v>0</v>
      </c>
      <c r="F811" s="137">
        <v>0</v>
      </c>
      <c r="G811" s="137">
        <v>0</v>
      </c>
      <c r="H811" s="137">
        <v>0</v>
      </c>
      <c r="I811" s="137">
        <v>0</v>
      </c>
      <c r="J811" s="137">
        <v>0</v>
      </c>
      <c r="K811" s="137">
        <v>0</v>
      </c>
      <c r="L811" s="137">
        <v>0</v>
      </c>
      <c r="M811" s="137">
        <v>0</v>
      </c>
      <c r="N811" s="137">
        <v>0</v>
      </c>
      <c r="O811" s="137">
        <v>0</v>
      </c>
    </row>
    <row r="812" spans="1:15" x14ac:dyDescent="0.25">
      <c r="A812" s="647" t="s">
        <v>3915</v>
      </c>
      <c r="B812" s="647" t="s">
        <v>4072</v>
      </c>
      <c r="C812" s="647" t="s">
        <v>1662</v>
      </c>
      <c r="D812" s="137">
        <v>1783</v>
      </c>
      <c r="E812" s="137">
        <v>1783</v>
      </c>
      <c r="F812" s="137">
        <v>1783</v>
      </c>
      <c r="G812" s="137">
        <v>1783</v>
      </c>
      <c r="H812" s="137">
        <v>1783</v>
      </c>
      <c r="I812" s="137">
        <v>1783</v>
      </c>
      <c r="J812" s="137">
        <v>1783</v>
      </c>
      <c r="K812" s="137">
        <v>1783</v>
      </c>
      <c r="L812" s="137">
        <v>1783</v>
      </c>
      <c r="M812" s="137">
        <v>1783</v>
      </c>
      <c r="N812" s="137">
        <v>1783</v>
      </c>
      <c r="O812" s="137">
        <v>1783</v>
      </c>
    </row>
    <row r="813" spans="1:15" x14ac:dyDescent="0.25">
      <c r="A813" s="647" t="s">
        <v>3915</v>
      </c>
      <c r="B813" s="647" t="s">
        <v>4073</v>
      </c>
      <c r="C813" s="647" t="s">
        <v>1662</v>
      </c>
      <c r="D813" s="137">
        <v>0</v>
      </c>
      <c r="E813" s="137">
        <v>0</v>
      </c>
      <c r="F813" s="137">
        <v>0</v>
      </c>
      <c r="G813" s="137">
        <v>0</v>
      </c>
      <c r="H813" s="137">
        <v>0</v>
      </c>
      <c r="I813" s="137">
        <v>0</v>
      </c>
      <c r="J813" s="137">
        <v>0</v>
      </c>
      <c r="K813" s="137">
        <v>0</v>
      </c>
      <c r="L813" s="137">
        <v>0</v>
      </c>
      <c r="M813" s="137">
        <v>0</v>
      </c>
      <c r="N813" s="137">
        <v>0</v>
      </c>
      <c r="O813" s="137">
        <v>0</v>
      </c>
    </row>
    <row r="814" spans="1:15" x14ac:dyDescent="0.25">
      <c r="A814" s="647" t="s">
        <v>3915</v>
      </c>
      <c r="B814" s="647" t="s">
        <v>4074</v>
      </c>
      <c r="C814" s="647" t="s">
        <v>1662</v>
      </c>
      <c r="D814" s="137">
        <v>31</v>
      </c>
      <c r="E814" s="137">
        <v>31</v>
      </c>
      <c r="F814" s="137">
        <v>31</v>
      </c>
      <c r="G814" s="137">
        <v>31</v>
      </c>
      <c r="H814" s="137">
        <v>31</v>
      </c>
      <c r="I814" s="137">
        <v>31</v>
      </c>
      <c r="J814" s="137">
        <v>31</v>
      </c>
      <c r="K814" s="137">
        <v>31</v>
      </c>
      <c r="L814" s="137">
        <v>31</v>
      </c>
      <c r="M814" s="137">
        <v>31</v>
      </c>
      <c r="N814" s="137">
        <v>31</v>
      </c>
      <c r="O814" s="137">
        <v>31</v>
      </c>
    </row>
    <row r="815" spans="1:15" x14ac:dyDescent="0.25">
      <c r="A815" s="647" t="s">
        <v>3915</v>
      </c>
      <c r="B815" s="647" t="s">
        <v>4075</v>
      </c>
      <c r="C815" s="647" t="s">
        <v>1662</v>
      </c>
      <c r="D815" s="137">
        <v>0</v>
      </c>
      <c r="E815" s="137">
        <v>0</v>
      </c>
      <c r="F815" s="137">
        <v>0</v>
      </c>
      <c r="G815" s="137">
        <v>0</v>
      </c>
      <c r="H815" s="137">
        <v>0</v>
      </c>
      <c r="I815" s="137">
        <v>0</v>
      </c>
      <c r="J815" s="137">
        <v>0</v>
      </c>
      <c r="K815" s="137">
        <v>0</v>
      </c>
      <c r="L815" s="137">
        <v>0</v>
      </c>
      <c r="M815" s="137">
        <v>0</v>
      </c>
      <c r="N815" s="137">
        <v>0</v>
      </c>
      <c r="O815" s="137">
        <v>0</v>
      </c>
    </row>
    <row r="816" spans="1:15" x14ac:dyDescent="0.25">
      <c r="A816" s="647" t="s">
        <v>3915</v>
      </c>
      <c r="B816" s="647" t="s">
        <v>4076</v>
      </c>
      <c r="C816" s="647" t="s">
        <v>1662</v>
      </c>
      <c r="D816" s="137">
        <v>180</v>
      </c>
      <c r="E816" s="137">
        <v>180</v>
      </c>
      <c r="F816" s="137">
        <v>206</v>
      </c>
      <c r="G816" s="137">
        <v>206</v>
      </c>
      <c r="H816" s="137">
        <v>206</v>
      </c>
      <c r="I816" s="137">
        <v>206</v>
      </c>
      <c r="J816" s="137">
        <v>206</v>
      </c>
      <c r="K816" s="137">
        <v>206</v>
      </c>
      <c r="L816" s="137">
        <v>206</v>
      </c>
      <c r="M816" s="137">
        <v>206</v>
      </c>
      <c r="N816" s="137">
        <v>206</v>
      </c>
      <c r="O816" s="137">
        <v>206</v>
      </c>
    </row>
    <row r="817" spans="1:15" x14ac:dyDescent="0.25">
      <c r="A817" s="647" t="s">
        <v>3915</v>
      </c>
      <c r="B817" s="647" t="s">
        <v>4077</v>
      </c>
      <c r="C817" s="647" t="s">
        <v>1662</v>
      </c>
      <c r="D817" s="137">
        <v>0</v>
      </c>
      <c r="E817" s="137">
        <v>0</v>
      </c>
      <c r="F817" s="137">
        <v>0</v>
      </c>
      <c r="G817" s="137">
        <v>0</v>
      </c>
      <c r="H817" s="137">
        <v>0</v>
      </c>
      <c r="I817" s="137">
        <v>0</v>
      </c>
      <c r="J817" s="137">
        <v>0</v>
      </c>
      <c r="K817" s="137">
        <v>0</v>
      </c>
      <c r="L817" s="137">
        <v>0</v>
      </c>
      <c r="M817" s="137">
        <v>0</v>
      </c>
      <c r="N817" s="137">
        <v>0</v>
      </c>
      <c r="O817" s="137">
        <v>0</v>
      </c>
    </row>
    <row r="818" spans="1:15" x14ac:dyDescent="0.25">
      <c r="A818" s="647" t="s">
        <v>3915</v>
      </c>
      <c r="B818" s="647" t="s">
        <v>4078</v>
      </c>
      <c r="C818" s="647" t="s">
        <v>1662</v>
      </c>
      <c r="D818" s="137">
        <v>127</v>
      </c>
      <c r="E818" s="137">
        <v>127</v>
      </c>
      <c r="F818" s="137">
        <v>127</v>
      </c>
      <c r="G818" s="137">
        <v>127</v>
      </c>
      <c r="H818" s="137">
        <v>127</v>
      </c>
      <c r="I818" s="137">
        <v>127</v>
      </c>
      <c r="J818" s="137">
        <v>127</v>
      </c>
      <c r="K818" s="137">
        <v>127</v>
      </c>
      <c r="L818" s="137">
        <v>127</v>
      </c>
      <c r="M818" s="137">
        <v>127</v>
      </c>
      <c r="N818" s="137">
        <v>127</v>
      </c>
      <c r="O818" s="137">
        <v>127</v>
      </c>
    </row>
    <row r="819" spans="1:15" x14ac:dyDescent="0.25">
      <c r="A819" s="647" t="s">
        <v>3915</v>
      </c>
      <c r="B819" s="647" t="s">
        <v>4079</v>
      </c>
      <c r="C819" s="647" t="s">
        <v>1662</v>
      </c>
      <c r="D819" s="137">
        <v>0</v>
      </c>
      <c r="E819" s="137">
        <v>0</v>
      </c>
      <c r="F819" s="137">
        <v>0</v>
      </c>
      <c r="G819" s="137">
        <v>0</v>
      </c>
      <c r="H819" s="137">
        <v>0</v>
      </c>
      <c r="I819" s="137">
        <v>0</v>
      </c>
      <c r="J819" s="137">
        <v>0</v>
      </c>
      <c r="K819" s="137">
        <v>0</v>
      </c>
      <c r="L819" s="137">
        <v>0</v>
      </c>
      <c r="M819" s="137">
        <v>0</v>
      </c>
      <c r="N819" s="137">
        <v>0</v>
      </c>
      <c r="O819" s="137">
        <v>0</v>
      </c>
    </row>
    <row r="820" spans="1:15" x14ac:dyDescent="0.25">
      <c r="A820" s="647" t="s">
        <v>3915</v>
      </c>
      <c r="B820" s="647" t="s">
        <v>4080</v>
      </c>
      <c r="C820" s="647" t="s">
        <v>1662</v>
      </c>
      <c r="D820" s="137">
        <v>4059</v>
      </c>
      <c r="E820" s="137">
        <v>4059</v>
      </c>
      <c r="F820" s="137">
        <v>4059</v>
      </c>
      <c r="G820" s="137">
        <v>4059</v>
      </c>
      <c r="H820" s="137">
        <v>4059</v>
      </c>
      <c r="I820" s="137">
        <v>4059</v>
      </c>
      <c r="J820" s="137">
        <v>4059</v>
      </c>
      <c r="K820" s="137">
        <v>4059</v>
      </c>
      <c r="L820" s="137">
        <v>4059</v>
      </c>
      <c r="M820" s="137">
        <v>4059</v>
      </c>
      <c r="N820" s="137">
        <v>4059</v>
      </c>
      <c r="O820" s="137">
        <v>4059</v>
      </c>
    </row>
    <row r="821" spans="1:15" x14ac:dyDescent="0.25">
      <c r="A821" s="647" t="s">
        <v>3915</v>
      </c>
      <c r="B821" s="647" t="s">
        <v>4081</v>
      </c>
      <c r="C821" s="647" t="s">
        <v>1662</v>
      </c>
      <c r="D821" s="137">
        <v>0</v>
      </c>
      <c r="E821" s="137">
        <v>0</v>
      </c>
      <c r="F821" s="137">
        <v>0</v>
      </c>
      <c r="G821" s="137">
        <v>0</v>
      </c>
      <c r="H821" s="137">
        <v>0</v>
      </c>
      <c r="I821" s="137">
        <v>0</v>
      </c>
      <c r="J821" s="137">
        <v>0</v>
      </c>
      <c r="K821" s="137">
        <v>0</v>
      </c>
      <c r="L821" s="137">
        <v>0</v>
      </c>
      <c r="M821" s="137">
        <v>0</v>
      </c>
      <c r="N821" s="137">
        <v>0</v>
      </c>
      <c r="O821" s="137">
        <v>0</v>
      </c>
    </row>
    <row r="822" spans="1:15" x14ac:dyDescent="0.25">
      <c r="A822" s="647" t="s">
        <v>3915</v>
      </c>
      <c r="B822" s="647" t="s">
        <v>4082</v>
      </c>
      <c r="C822" s="647" t="s">
        <v>1662</v>
      </c>
      <c r="D822" s="137">
        <v>4730</v>
      </c>
      <c r="E822" s="137">
        <v>4730</v>
      </c>
      <c r="F822" s="137">
        <v>4730</v>
      </c>
      <c r="G822" s="137">
        <v>4730</v>
      </c>
      <c r="H822" s="137">
        <v>4730</v>
      </c>
      <c r="I822" s="137">
        <v>4730</v>
      </c>
      <c r="J822" s="137">
        <v>4730</v>
      </c>
      <c r="K822" s="137">
        <v>4730</v>
      </c>
      <c r="L822" s="137">
        <v>4730</v>
      </c>
      <c r="M822" s="137">
        <v>4730</v>
      </c>
      <c r="N822" s="137">
        <v>4730</v>
      </c>
      <c r="O822" s="137">
        <v>4730</v>
      </c>
    </row>
    <row r="823" spans="1:15" x14ac:dyDescent="0.25">
      <c r="A823" s="647" t="s">
        <v>3915</v>
      </c>
      <c r="B823" s="647" t="s">
        <v>4083</v>
      </c>
      <c r="C823" s="647" t="s">
        <v>1662</v>
      </c>
      <c r="D823" s="137">
        <v>0</v>
      </c>
      <c r="E823" s="137">
        <v>0</v>
      </c>
      <c r="F823" s="137">
        <v>0</v>
      </c>
      <c r="G823" s="137">
        <v>0</v>
      </c>
      <c r="H823" s="137">
        <v>0</v>
      </c>
      <c r="I823" s="137">
        <v>0</v>
      </c>
      <c r="J823" s="137">
        <v>0</v>
      </c>
      <c r="K823" s="137">
        <v>0</v>
      </c>
      <c r="L823" s="137">
        <v>0</v>
      </c>
      <c r="M823" s="137">
        <v>0</v>
      </c>
      <c r="N823" s="137">
        <v>0</v>
      </c>
      <c r="O823" s="137">
        <v>0</v>
      </c>
    </row>
    <row r="824" spans="1:15" x14ac:dyDescent="0.25">
      <c r="A824" s="647" t="s">
        <v>3915</v>
      </c>
      <c r="B824" s="647" t="s">
        <v>4084</v>
      </c>
      <c r="C824" s="647" t="s">
        <v>1662</v>
      </c>
      <c r="D824" s="137">
        <v>0</v>
      </c>
      <c r="E824" s="137">
        <v>0</v>
      </c>
      <c r="F824" s="137">
        <v>0</v>
      </c>
      <c r="G824" s="137">
        <v>0</v>
      </c>
      <c r="H824" s="137">
        <v>0</v>
      </c>
      <c r="I824" s="137">
        <v>0</v>
      </c>
      <c r="J824" s="137">
        <v>0</v>
      </c>
      <c r="K824" s="137">
        <v>0</v>
      </c>
      <c r="L824" s="137">
        <v>0</v>
      </c>
      <c r="M824" s="137">
        <v>0</v>
      </c>
      <c r="N824" s="137">
        <v>0</v>
      </c>
      <c r="O824" s="137">
        <v>0</v>
      </c>
    </row>
    <row r="825" spans="1:15" x14ac:dyDescent="0.25">
      <c r="A825" s="647" t="s">
        <v>3915</v>
      </c>
      <c r="B825" s="647" t="s">
        <v>4085</v>
      </c>
      <c r="C825" s="647" t="s">
        <v>1662</v>
      </c>
      <c r="D825" s="137">
        <v>0</v>
      </c>
      <c r="E825" s="137">
        <v>0</v>
      </c>
      <c r="F825" s="137">
        <v>0</v>
      </c>
      <c r="G825" s="137">
        <v>0</v>
      </c>
      <c r="H825" s="137">
        <v>0</v>
      </c>
      <c r="I825" s="137">
        <v>0</v>
      </c>
      <c r="J825" s="137">
        <v>0</v>
      </c>
      <c r="K825" s="137">
        <v>0</v>
      </c>
      <c r="L825" s="137">
        <v>0</v>
      </c>
      <c r="M825" s="137">
        <v>0</v>
      </c>
      <c r="N825" s="137">
        <v>0</v>
      </c>
      <c r="O825" s="137">
        <v>0</v>
      </c>
    </row>
    <row r="826" spans="1:15" x14ac:dyDescent="0.25">
      <c r="A826" s="647" t="s">
        <v>3915</v>
      </c>
      <c r="B826" s="647" t="s">
        <v>4086</v>
      </c>
      <c r="C826" s="647" t="s">
        <v>1662</v>
      </c>
      <c r="D826" s="137">
        <v>209</v>
      </c>
      <c r="E826" s="137">
        <v>209</v>
      </c>
      <c r="F826" s="137">
        <v>209</v>
      </c>
      <c r="G826" s="137">
        <v>209</v>
      </c>
      <c r="H826" s="137">
        <v>209</v>
      </c>
      <c r="I826" s="137">
        <v>209</v>
      </c>
      <c r="J826" s="137">
        <v>209</v>
      </c>
      <c r="K826" s="137">
        <v>209</v>
      </c>
      <c r="L826" s="137">
        <v>209</v>
      </c>
      <c r="M826" s="137">
        <v>209</v>
      </c>
      <c r="N826" s="137">
        <v>209</v>
      </c>
      <c r="O826" s="137">
        <v>209</v>
      </c>
    </row>
    <row r="827" spans="1:15" x14ac:dyDescent="0.25">
      <c r="A827" s="647" t="s">
        <v>3915</v>
      </c>
      <c r="B827" s="647" t="s">
        <v>4087</v>
      </c>
      <c r="C827" s="647" t="s">
        <v>1662</v>
      </c>
      <c r="D827" s="137">
        <v>267</v>
      </c>
      <c r="E827" s="137">
        <v>267</v>
      </c>
      <c r="F827" s="137">
        <v>267</v>
      </c>
      <c r="G827" s="137">
        <v>267</v>
      </c>
      <c r="H827" s="137">
        <v>267</v>
      </c>
      <c r="I827" s="137">
        <v>267</v>
      </c>
      <c r="J827" s="137">
        <v>267</v>
      </c>
      <c r="K827" s="137">
        <v>267</v>
      </c>
      <c r="L827" s="137">
        <v>267</v>
      </c>
      <c r="M827" s="137">
        <v>187</v>
      </c>
      <c r="N827" s="137">
        <v>187</v>
      </c>
      <c r="O827" s="137">
        <v>187</v>
      </c>
    </row>
    <row r="828" spans="1:15" x14ac:dyDescent="0.25">
      <c r="A828" s="647" t="s">
        <v>3915</v>
      </c>
      <c r="B828" s="647" t="s">
        <v>4088</v>
      </c>
      <c r="C828" s="647" t="s">
        <v>1662</v>
      </c>
      <c r="D828" s="137">
        <v>26</v>
      </c>
      <c r="E828" s="137">
        <v>26</v>
      </c>
      <c r="F828" s="137">
        <v>26</v>
      </c>
      <c r="G828" s="137">
        <v>26</v>
      </c>
      <c r="H828" s="137">
        <v>26</v>
      </c>
      <c r="I828" s="137">
        <v>26</v>
      </c>
      <c r="J828" s="137">
        <v>26</v>
      </c>
      <c r="K828" s="137">
        <v>26</v>
      </c>
      <c r="L828" s="137">
        <v>26</v>
      </c>
      <c r="M828" s="137">
        <v>26</v>
      </c>
      <c r="N828" s="137">
        <v>26</v>
      </c>
      <c r="O828" s="137">
        <v>26</v>
      </c>
    </row>
    <row r="829" spans="1:15" x14ac:dyDescent="0.25">
      <c r="A829" s="647" t="s">
        <v>3915</v>
      </c>
      <c r="B829" s="647" t="s">
        <v>4089</v>
      </c>
      <c r="C829" s="647" t="s">
        <v>1662</v>
      </c>
      <c r="D829" s="137">
        <v>0</v>
      </c>
      <c r="E829" s="137">
        <v>0</v>
      </c>
      <c r="F829" s="137">
        <v>0</v>
      </c>
      <c r="G829" s="137">
        <v>0</v>
      </c>
      <c r="H829" s="137">
        <v>0</v>
      </c>
      <c r="I829" s="137">
        <v>0</v>
      </c>
      <c r="J829" s="137">
        <v>0</v>
      </c>
      <c r="K829" s="137">
        <v>0</v>
      </c>
      <c r="L829" s="137">
        <v>0</v>
      </c>
      <c r="M829" s="137">
        <v>0</v>
      </c>
      <c r="N829" s="137">
        <v>0</v>
      </c>
      <c r="O829" s="137">
        <v>0</v>
      </c>
    </row>
    <row r="830" spans="1:15" x14ac:dyDescent="0.25">
      <c r="A830" s="647" t="s">
        <v>3915</v>
      </c>
      <c r="B830" s="647" t="s">
        <v>4090</v>
      </c>
      <c r="C830" s="647" t="s">
        <v>1662</v>
      </c>
      <c r="D830" s="137">
        <v>2835</v>
      </c>
      <c r="E830" s="137">
        <v>2835</v>
      </c>
      <c r="F830" s="137">
        <v>2835</v>
      </c>
      <c r="G830" s="137">
        <v>2835</v>
      </c>
      <c r="H830" s="137">
        <v>2835</v>
      </c>
      <c r="I830" s="137">
        <v>2835</v>
      </c>
      <c r="J830" s="137">
        <v>2835</v>
      </c>
      <c r="K830" s="137">
        <v>2835</v>
      </c>
      <c r="L830" s="137">
        <v>2835</v>
      </c>
      <c r="M830" s="137">
        <v>2835</v>
      </c>
      <c r="N830" s="137">
        <v>2835</v>
      </c>
      <c r="O830" s="137">
        <v>2835</v>
      </c>
    </row>
    <row r="831" spans="1:15" x14ac:dyDescent="0.25">
      <c r="A831" s="647" t="s">
        <v>3915</v>
      </c>
      <c r="B831" s="647" t="s">
        <v>4091</v>
      </c>
      <c r="C831" s="647" t="s">
        <v>1662</v>
      </c>
      <c r="D831" s="137">
        <v>0</v>
      </c>
      <c r="E831" s="137">
        <v>0</v>
      </c>
      <c r="F831" s="137">
        <v>0</v>
      </c>
      <c r="G831" s="137">
        <v>0</v>
      </c>
      <c r="H831" s="137">
        <v>0</v>
      </c>
      <c r="I831" s="137">
        <v>0</v>
      </c>
      <c r="J831" s="137">
        <v>0</v>
      </c>
      <c r="K831" s="137">
        <v>0</v>
      </c>
      <c r="L831" s="137">
        <v>0</v>
      </c>
      <c r="M831" s="137">
        <v>0</v>
      </c>
      <c r="N831" s="137">
        <v>0</v>
      </c>
      <c r="O831" s="137">
        <v>0</v>
      </c>
    </row>
    <row r="832" spans="1:15" x14ac:dyDescent="0.25">
      <c r="A832" s="647" t="s">
        <v>3915</v>
      </c>
      <c r="B832" s="647" t="s">
        <v>4092</v>
      </c>
      <c r="C832" s="647" t="s">
        <v>1662</v>
      </c>
      <c r="D832" s="137">
        <v>3525</v>
      </c>
      <c r="E832" s="137">
        <v>3525</v>
      </c>
      <c r="F832" s="137">
        <v>3525</v>
      </c>
      <c r="G832" s="137">
        <v>3525</v>
      </c>
      <c r="H832" s="137">
        <v>3525</v>
      </c>
      <c r="I832" s="137">
        <v>3525</v>
      </c>
      <c r="J832" s="137">
        <v>3525</v>
      </c>
      <c r="K832" s="137">
        <v>3525</v>
      </c>
      <c r="L832" s="137">
        <v>3525</v>
      </c>
      <c r="M832" s="137">
        <v>3525</v>
      </c>
      <c r="N832" s="137">
        <v>3525</v>
      </c>
      <c r="O832" s="137">
        <v>3525</v>
      </c>
    </row>
    <row r="833" spans="1:15" x14ac:dyDescent="0.25">
      <c r="A833" s="647" t="s">
        <v>3915</v>
      </c>
      <c r="B833" s="647" t="s">
        <v>4093</v>
      </c>
      <c r="C833" s="647" t="s">
        <v>1662</v>
      </c>
      <c r="D833" s="137">
        <v>0</v>
      </c>
      <c r="E833" s="137">
        <v>0</v>
      </c>
      <c r="F833" s="137">
        <v>0</v>
      </c>
      <c r="G833" s="137">
        <v>0</v>
      </c>
      <c r="H833" s="137">
        <v>0</v>
      </c>
      <c r="I833" s="137">
        <v>0</v>
      </c>
      <c r="J833" s="137">
        <v>0</v>
      </c>
      <c r="K833" s="137">
        <v>0</v>
      </c>
      <c r="L833" s="137">
        <v>0</v>
      </c>
      <c r="M833" s="137">
        <v>0</v>
      </c>
      <c r="N833" s="137">
        <v>0</v>
      </c>
      <c r="O833" s="137">
        <v>0</v>
      </c>
    </row>
    <row r="834" spans="1:15" x14ac:dyDescent="0.25">
      <c r="A834" s="647" t="s">
        <v>3915</v>
      </c>
      <c r="B834" s="647" t="s">
        <v>4094</v>
      </c>
      <c r="C834" s="647" t="s">
        <v>1662</v>
      </c>
      <c r="D834" s="137">
        <v>137</v>
      </c>
      <c r="E834" s="137">
        <v>137</v>
      </c>
      <c r="F834" s="137">
        <v>137</v>
      </c>
      <c r="G834" s="137">
        <v>137</v>
      </c>
      <c r="H834" s="137">
        <v>137</v>
      </c>
      <c r="I834" s="137">
        <v>137</v>
      </c>
      <c r="J834" s="137">
        <v>137</v>
      </c>
      <c r="K834" s="137">
        <v>137</v>
      </c>
      <c r="L834" s="137">
        <v>137</v>
      </c>
      <c r="M834" s="137">
        <v>137</v>
      </c>
      <c r="N834" s="137">
        <v>137</v>
      </c>
      <c r="O834" s="137">
        <v>137</v>
      </c>
    </row>
    <row r="835" spans="1:15" x14ac:dyDescent="0.25">
      <c r="A835" s="647" t="s">
        <v>3915</v>
      </c>
      <c r="B835" s="647" t="s">
        <v>4095</v>
      </c>
      <c r="C835" s="647" t="s">
        <v>1662</v>
      </c>
      <c r="D835" s="137">
        <v>0</v>
      </c>
      <c r="E835" s="137">
        <v>0</v>
      </c>
      <c r="F835" s="137">
        <v>0</v>
      </c>
      <c r="G835" s="137">
        <v>0</v>
      </c>
      <c r="H835" s="137">
        <v>0</v>
      </c>
      <c r="I835" s="137">
        <v>0</v>
      </c>
      <c r="J835" s="137">
        <v>0</v>
      </c>
      <c r="K835" s="137">
        <v>0</v>
      </c>
      <c r="L835" s="137">
        <v>0</v>
      </c>
      <c r="M835" s="137">
        <v>0</v>
      </c>
      <c r="N835" s="137">
        <v>0</v>
      </c>
      <c r="O835" s="137">
        <v>0</v>
      </c>
    </row>
    <row r="836" spans="1:15" x14ac:dyDescent="0.25">
      <c r="A836" s="647" t="s">
        <v>3915</v>
      </c>
      <c r="B836" s="647" t="s">
        <v>4096</v>
      </c>
      <c r="C836" s="647" t="s">
        <v>1662</v>
      </c>
      <c r="D836" s="137">
        <v>13</v>
      </c>
      <c r="E836" s="137">
        <v>13</v>
      </c>
      <c r="F836" s="137">
        <v>13</v>
      </c>
      <c r="G836" s="137">
        <v>13</v>
      </c>
      <c r="H836" s="137">
        <v>13</v>
      </c>
      <c r="I836" s="137">
        <v>13</v>
      </c>
      <c r="J836" s="137">
        <v>13</v>
      </c>
      <c r="K836" s="137">
        <v>13</v>
      </c>
      <c r="L836" s="137">
        <v>13</v>
      </c>
      <c r="M836" s="137">
        <v>13</v>
      </c>
      <c r="N836" s="137">
        <v>13</v>
      </c>
      <c r="O836" s="137">
        <v>13</v>
      </c>
    </row>
    <row r="837" spans="1:15" x14ac:dyDescent="0.25">
      <c r="A837" s="647" t="s">
        <v>3915</v>
      </c>
      <c r="B837" s="647" t="s">
        <v>4097</v>
      </c>
      <c r="C837" s="647" t="s">
        <v>1662</v>
      </c>
      <c r="D837" s="137">
        <v>0</v>
      </c>
      <c r="E837" s="137">
        <v>0</v>
      </c>
      <c r="F837" s="137">
        <v>0</v>
      </c>
      <c r="G837" s="137">
        <v>0</v>
      </c>
      <c r="H837" s="137">
        <v>0</v>
      </c>
      <c r="I837" s="137">
        <v>0</v>
      </c>
      <c r="J837" s="137">
        <v>0</v>
      </c>
      <c r="K837" s="137">
        <v>0</v>
      </c>
      <c r="L837" s="137">
        <v>0</v>
      </c>
      <c r="M837" s="137">
        <v>0</v>
      </c>
      <c r="N837" s="137">
        <v>0</v>
      </c>
      <c r="O837" s="137">
        <v>0</v>
      </c>
    </row>
    <row r="838" spans="1:15" x14ac:dyDescent="0.25">
      <c r="A838" s="647" t="s">
        <v>3915</v>
      </c>
      <c r="B838" s="647" t="s">
        <v>4098</v>
      </c>
      <c r="C838" s="647" t="s">
        <v>1662</v>
      </c>
      <c r="D838" s="137">
        <v>2706</v>
      </c>
      <c r="E838" s="137">
        <v>2706</v>
      </c>
      <c r="F838" s="137">
        <v>2706</v>
      </c>
      <c r="G838" s="137">
        <v>2706</v>
      </c>
      <c r="H838" s="137">
        <v>2706</v>
      </c>
      <c r="I838" s="137">
        <v>2706</v>
      </c>
      <c r="J838" s="137">
        <v>2706</v>
      </c>
      <c r="K838" s="137">
        <v>2706</v>
      </c>
      <c r="L838" s="137">
        <v>2706</v>
      </c>
      <c r="M838" s="137">
        <v>2706</v>
      </c>
      <c r="N838" s="137">
        <v>2706</v>
      </c>
      <c r="O838" s="137">
        <v>2706</v>
      </c>
    </row>
    <row r="839" spans="1:15" x14ac:dyDescent="0.25">
      <c r="A839" s="647" t="s">
        <v>3915</v>
      </c>
      <c r="B839" s="647" t="s">
        <v>4099</v>
      </c>
      <c r="C839" s="647" t="s">
        <v>1662</v>
      </c>
      <c r="D839" s="137">
        <v>0</v>
      </c>
      <c r="E839" s="137">
        <v>0</v>
      </c>
      <c r="F839" s="137">
        <v>0</v>
      </c>
      <c r="G839" s="137">
        <v>0</v>
      </c>
      <c r="H839" s="137">
        <v>0</v>
      </c>
      <c r="I839" s="137">
        <v>0</v>
      </c>
      <c r="J839" s="137">
        <v>0</v>
      </c>
      <c r="K839" s="137">
        <v>0</v>
      </c>
      <c r="L839" s="137">
        <v>0</v>
      </c>
      <c r="M839" s="137">
        <v>0</v>
      </c>
      <c r="N839" s="137">
        <v>0</v>
      </c>
      <c r="O839" s="137">
        <v>0</v>
      </c>
    </row>
    <row r="840" spans="1:15" x14ac:dyDescent="0.25">
      <c r="A840" s="647" t="s">
        <v>3915</v>
      </c>
      <c r="B840" s="647" t="s">
        <v>4100</v>
      </c>
      <c r="C840" s="647" t="s">
        <v>1662</v>
      </c>
      <c r="D840" s="137">
        <v>2885</v>
      </c>
      <c r="E840" s="137">
        <v>2885</v>
      </c>
      <c r="F840" s="137">
        <v>2885</v>
      </c>
      <c r="G840" s="137">
        <v>2885</v>
      </c>
      <c r="H840" s="137">
        <v>2885</v>
      </c>
      <c r="I840" s="137">
        <v>2885</v>
      </c>
      <c r="J840" s="137">
        <v>2885</v>
      </c>
      <c r="K840" s="137">
        <v>2885</v>
      </c>
      <c r="L840" s="137">
        <v>2885</v>
      </c>
      <c r="M840" s="137">
        <v>2885</v>
      </c>
      <c r="N840" s="137">
        <v>2885</v>
      </c>
      <c r="O840" s="137">
        <v>2885</v>
      </c>
    </row>
    <row r="841" spans="1:15" x14ac:dyDescent="0.25">
      <c r="A841" s="647" t="s">
        <v>3915</v>
      </c>
      <c r="B841" s="647" t="s">
        <v>4101</v>
      </c>
      <c r="C841" s="647" t="s">
        <v>1662</v>
      </c>
      <c r="D841" s="137">
        <v>0</v>
      </c>
      <c r="E841" s="137">
        <v>0</v>
      </c>
      <c r="F841" s="137">
        <v>0</v>
      </c>
      <c r="G841" s="137">
        <v>0</v>
      </c>
      <c r="H841" s="137">
        <v>0</v>
      </c>
      <c r="I841" s="137">
        <v>0</v>
      </c>
      <c r="J841" s="137">
        <v>0</v>
      </c>
      <c r="K841" s="137">
        <v>0</v>
      </c>
      <c r="L841" s="137">
        <v>0</v>
      </c>
      <c r="M841" s="137">
        <v>0</v>
      </c>
      <c r="N841" s="137">
        <v>0</v>
      </c>
      <c r="O841" s="137">
        <v>0</v>
      </c>
    </row>
    <row r="842" spans="1:15" x14ac:dyDescent="0.25">
      <c r="A842" s="647" t="s">
        <v>3915</v>
      </c>
      <c r="B842" s="647" t="s">
        <v>4102</v>
      </c>
      <c r="C842" s="647" t="s">
        <v>1662</v>
      </c>
      <c r="D842" s="137">
        <v>2128</v>
      </c>
      <c r="E842" s="137">
        <v>2128</v>
      </c>
      <c r="F842" s="137">
        <v>2128</v>
      </c>
      <c r="G842" s="137">
        <v>2128</v>
      </c>
      <c r="H842" s="137">
        <v>2128</v>
      </c>
      <c r="I842" s="137">
        <v>2128</v>
      </c>
      <c r="J842" s="137">
        <v>2128</v>
      </c>
      <c r="K842" s="137">
        <v>2128</v>
      </c>
      <c r="L842" s="137">
        <v>2128</v>
      </c>
      <c r="M842" s="137">
        <v>2128</v>
      </c>
      <c r="N842" s="137">
        <v>2128</v>
      </c>
      <c r="O842" s="137">
        <v>2128</v>
      </c>
    </row>
    <row r="843" spans="1:15" x14ac:dyDescent="0.25">
      <c r="A843" s="647" t="s">
        <v>3915</v>
      </c>
      <c r="B843" s="647" t="s">
        <v>4103</v>
      </c>
      <c r="C843" s="647" t="s">
        <v>1662</v>
      </c>
      <c r="D843" s="137">
        <v>0</v>
      </c>
      <c r="E843" s="137">
        <v>0</v>
      </c>
      <c r="F843" s="137">
        <v>0</v>
      </c>
      <c r="G843" s="137">
        <v>0</v>
      </c>
      <c r="H843" s="137">
        <v>0</v>
      </c>
      <c r="I843" s="137">
        <v>0</v>
      </c>
      <c r="J843" s="137">
        <v>0</v>
      </c>
      <c r="K843" s="137">
        <v>0</v>
      </c>
      <c r="L843" s="137">
        <v>0</v>
      </c>
      <c r="M843" s="137">
        <v>0</v>
      </c>
      <c r="N843" s="137">
        <v>0</v>
      </c>
      <c r="O843" s="137">
        <v>0</v>
      </c>
    </row>
    <row r="844" spans="1:15" x14ac:dyDescent="0.25">
      <c r="A844" s="647" t="s">
        <v>3915</v>
      </c>
      <c r="B844" s="647" t="s">
        <v>4104</v>
      </c>
      <c r="C844" s="647" t="s">
        <v>1662</v>
      </c>
      <c r="D844" s="137">
        <v>0</v>
      </c>
      <c r="E844" s="137">
        <v>0</v>
      </c>
      <c r="F844" s="137">
        <v>0</v>
      </c>
      <c r="G844" s="137">
        <v>0</v>
      </c>
      <c r="H844" s="137">
        <v>0</v>
      </c>
      <c r="I844" s="137">
        <v>0</v>
      </c>
      <c r="J844" s="137">
        <v>0</v>
      </c>
      <c r="K844" s="137">
        <v>0</v>
      </c>
      <c r="L844" s="137">
        <v>0</v>
      </c>
      <c r="M844" s="137">
        <v>0</v>
      </c>
      <c r="N844" s="137">
        <v>0</v>
      </c>
      <c r="O844" s="137">
        <v>0</v>
      </c>
    </row>
    <row r="845" spans="1:15" x14ac:dyDescent="0.25">
      <c r="A845" s="647" t="s">
        <v>3915</v>
      </c>
      <c r="B845" s="647" t="s">
        <v>4105</v>
      </c>
      <c r="C845" s="647" t="s">
        <v>1662</v>
      </c>
      <c r="D845" s="137">
        <v>10815</v>
      </c>
      <c r="E845" s="137">
        <v>10815</v>
      </c>
      <c r="F845" s="137">
        <v>10815</v>
      </c>
      <c r="G845" s="137">
        <v>10815</v>
      </c>
      <c r="H845" s="137">
        <v>10815</v>
      </c>
      <c r="I845" s="137">
        <v>10815</v>
      </c>
      <c r="J845" s="137">
        <v>10815</v>
      </c>
      <c r="K845" s="137">
        <v>10815</v>
      </c>
      <c r="L845" s="137">
        <v>10815</v>
      </c>
      <c r="M845" s="137">
        <v>10815</v>
      </c>
      <c r="N845" s="137">
        <v>10815</v>
      </c>
      <c r="O845" s="137">
        <v>10815</v>
      </c>
    </row>
    <row r="846" spans="1:15" x14ac:dyDescent="0.25">
      <c r="A846" s="647" t="s">
        <v>3915</v>
      </c>
      <c r="B846" s="647" t="s">
        <v>4106</v>
      </c>
      <c r="C846" s="647" t="s">
        <v>1662</v>
      </c>
      <c r="D846" s="137">
        <v>9688</v>
      </c>
      <c r="E846" s="137">
        <v>9688</v>
      </c>
      <c r="F846" s="137">
        <v>9688</v>
      </c>
      <c r="G846" s="137">
        <v>9688</v>
      </c>
      <c r="H846" s="137">
        <v>9688</v>
      </c>
      <c r="I846" s="137">
        <v>9688</v>
      </c>
      <c r="J846" s="137">
        <v>9688</v>
      </c>
      <c r="K846" s="137">
        <v>9688</v>
      </c>
      <c r="L846" s="137">
        <v>9688</v>
      </c>
      <c r="M846" s="137">
        <v>9688</v>
      </c>
      <c r="N846" s="137">
        <v>9688</v>
      </c>
      <c r="O846" s="137">
        <v>9688</v>
      </c>
    </row>
    <row r="847" spans="1:15" x14ac:dyDescent="0.25">
      <c r="A847" s="647" t="s">
        <v>3915</v>
      </c>
      <c r="B847" s="647" t="s">
        <v>4107</v>
      </c>
      <c r="C847" s="647" t="s">
        <v>1662</v>
      </c>
      <c r="D847" s="137">
        <v>8292</v>
      </c>
      <c r="E847" s="137">
        <v>8292</v>
      </c>
      <c r="F847" s="137">
        <v>8292</v>
      </c>
      <c r="G847" s="137">
        <v>8292</v>
      </c>
      <c r="H847" s="137">
        <v>8292</v>
      </c>
      <c r="I847" s="137">
        <v>8292</v>
      </c>
      <c r="J847" s="137">
        <v>8292</v>
      </c>
      <c r="K847" s="137">
        <v>8292</v>
      </c>
      <c r="L847" s="137">
        <v>8292</v>
      </c>
      <c r="M847" s="137">
        <v>8292</v>
      </c>
      <c r="N847" s="137">
        <v>8292</v>
      </c>
      <c r="O847" s="137">
        <v>8292</v>
      </c>
    </row>
    <row r="848" spans="1:15" x14ac:dyDescent="0.25">
      <c r="A848" s="647" t="s">
        <v>3915</v>
      </c>
      <c r="B848" s="647" t="s">
        <v>4108</v>
      </c>
      <c r="C848" s="647" t="s">
        <v>1662</v>
      </c>
      <c r="D848" s="137">
        <v>0</v>
      </c>
      <c r="E848" s="137">
        <v>0</v>
      </c>
      <c r="F848" s="137">
        <v>0</v>
      </c>
      <c r="G848" s="137">
        <v>0</v>
      </c>
      <c r="H848" s="137">
        <v>0</v>
      </c>
      <c r="I848" s="137">
        <v>0</v>
      </c>
      <c r="J848" s="137">
        <v>0</v>
      </c>
      <c r="K848" s="137">
        <v>0</v>
      </c>
      <c r="L848" s="137">
        <v>0</v>
      </c>
      <c r="M848" s="137">
        <v>0</v>
      </c>
      <c r="N848" s="137">
        <v>0</v>
      </c>
      <c r="O848" s="137">
        <v>0</v>
      </c>
    </row>
    <row r="849" spans="1:15" x14ac:dyDescent="0.25">
      <c r="A849" s="647" t="s">
        <v>3915</v>
      </c>
      <c r="B849" s="647" t="s">
        <v>4109</v>
      </c>
      <c r="C849" s="647" t="s">
        <v>1662</v>
      </c>
      <c r="D849" s="137">
        <v>152</v>
      </c>
      <c r="E849" s="137">
        <v>152</v>
      </c>
      <c r="F849" s="137">
        <v>152</v>
      </c>
      <c r="G849" s="137">
        <v>152</v>
      </c>
      <c r="H849" s="137">
        <v>152</v>
      </c>
      <c r="I849" s="137">
        <v>152</v>
      </c>
      <c r="J849" s="137">
        <v>152</v>
      </c>
      <c r="K849" s="137">
        <v>152</v>
      </c>
      <c r="L849" s="137">
        <v>152</v>
      </c>
      <c r="M849" s="137">
        <v>152</v>
      </c>
      <c r="N849" s="137">
        <v>152</v>
      </c>
      <c r="O849" s="137">
        <v>152</v>
      </c>
    </row>
    <row r="850" spans="1:15" x14ac:dyDescent="0.25">
      <c r="A850" s="647" t="s">
        <v>3915</v>
      </c>
      <c r="B850" s="647" t="s">
        <v>4110</v>
      </c>
      <c r="C850" s="647" t="s">
        <v>1662</v>
      </c>
      <c r="D850" s="137">
        <v>0</v>
      </c>
      <c r="E850" s="137">
        <v>0</v>
      </c>
      <c r="F850" s="137">
        <v>0</v>
      </c>
      <c r="G850" s="137">
        <v>0</v>
      </c>
      <c r="H850" s="137">
        <v>0</v>
      </c>
      <c r="I850" s="137">
        <v>0</v>
      </c>
      <c r="J850" s="137">
        <v>0</v>
      </c>
      <c r="K850" s="137">
        <v>0</v>
      </c>
      <c r="L850" s="137">
        <v>0</v>
      </c>
      <c r="M850" s="137">
        <v>0</v>
      </c>
      <c r="N850" s="137">
        <v>0</v>
      </c>
      <c r="O850" s="137">
        <v>0</v>
      </c>
    </row>
    <row r="851" spans="1:15" x14ac:dyDescent="0.25">
      <c r="A851" s="647" t="s">
        <v>3915</v>
      </c>
      <c r="B851" s="647" t="s">
        <v>4111</v>
      </c>
      <c r="C851" s="647" t="s">
        <v>1662</v>
      </c>
      <c r="D851" s="137">
        <v>159</v>
      </c>
      <c r="E851" s="137">
        <v>159</v>
      </c>
      <c r="F851" s="137">
        <v>159</v>
      </c>
      <c r="G851" s="137">
        <v>159</v>
      </c>
      <c r="H851" s="137">
        <v>159</v>
      </c>
      <c r="I851" s="137">
        <v>159</v>
      </c>
      <c r="J851" s="137">
        <v>159</v>
      </c>
      <c r="K851" s="137">
        <v>159</v>
      </c>
      <c r="L851" s="137">
        <v>159</v>
      </c>
      <c r="M851" s="137">
        <v>159</v>
      </c>
      <c r="N851" s="137">
        <v>159</v>
      </c>
      <c r="O851" s="137">
        <v>159</v>
      </c>
    </row>
    <row r="852" spans="1:15" x14ac:dyDescent="0.25">
      <c r="A852" s="647" t="s">
        <v>3915</v>
      </c>
      <c r="B852" s="647" t="s">
        <v>4112</v>
      </c>
      <c r="C852" s="647" t="s">
        <v>1662</v>
      </c>
      <c r="D852" s="137">
        <v>0</v>
      </c>
      <c r="E852" s="137">
        <v>0</v>
      </c>
      <c r="F852" s="137">
        <v>0</v>
      </c>
      <c r="G852" s="137">
        <v>0</v>
      </c>
      <c r="H852" s="137">
        <v>0</v>
      </c>
      <c r="I852" s="137">
        <v>0</v>
      </c>
      <c r="J852" s="137">
        <v>0</v>
      </c>
      <c r="K852" s="137">
        <v>0</v>
      </c>
      <c r="L852" s="137">
        <v>0</v>
      </c>
      <c r="M852" s="137">
        <v>0</v>
      </c>
      <c r="N852" s="137">
        <v>0</v>
      </c>
      <c r="O852" s="137">
        <v>0</v>
      </c>
    </row>
    <row r="853" spans="1:15" x14ac:dyDescent="0.25">
      <c r="A853" s="647" t="s">
        <v>4113</v>
      </c>
      <c r="B853" s="647" t="s">
        <v>4114</v>
      </c>
      <c r="C853" s="647" t="s">
        <v>1662</v>
      </c>
      <c r="D853" s="137">
        <v>0</v>
      </c>
      <c r="E853" s="137">
        <v>0</v>
      </c>
      <c r="F853" s="137">
        <v>0</v>
      </c>
      <c r="G853" s="137">
        <v>0</v>
      </c>
      <c r="H853" s="137">
        <v>0</v>
      </c>
      <c r="I853" s="137">
        <v>0</v>
      </c>
      <c r="J853" s="137">
        <v>0</v>
      </c>
      <c r="K853" s="137">
        <v>0</v>
      </c>
      <c r="L853" s="137">
        <v>0</v>
      </c>
      <c r="M853" s="137">
        <v>0</v>
      </c>
      <c r="N853" s="137">
        <v>0</v>
      </c>
      <c r="O853" s="137">
        <v>0</v>
      </c>
    </row>
    <row r="854" spans="1:15" x14ac:dyDescent="0.25">
      <c r="A854" s="647" t="s">
        <v>4113</v>
      </c>
      <c r="B854" s="647" t="s">
        <v>4115</v>
      </c>
      <c r="C854" s="647" t="s">
        <v>1662</v>
      </c>
      <c r="D854" s="137">
        <v>0</v>
      </c>
      <c r="E854" s="137">
        <v>0</v>
      </c>
      <c r="F854" s="137">
        <v>0</v>
      </c>
      <c r="G854" s="137">
        <v>0</v>
      </c>
      <c r="H854" s="137">
        <v>0</v>
      </c>
      <c r="I854" s="137">
        <v>0</v>
      </c>
      <c r="J854" s="137">
        <v>0</v>
      </c>
      <c r="K854" s="137">
        <v>0</v>
      </c>
      <c r="L854" s="137">
        <v>0</v>
      </c>
      <c r="M854" s="137">
        <v>0</v>
      </c>
      <c r="N854" s="137">
        <v>0</v>
      </c>
      <c r="O854" s="137">
        <v>0</v>
      </c>
    </row>
    <row r="855" spans="1:15" x14ac:dyDescent="0.25">
      <c r="A855" s="647" t="s">
        <v>4113</v>
      </c>
      <c r="B855" s="647" t="s">
        <v>4116</v>
      </c>
      <c r="C855" s="647" t="s">
        <v>1662</v>
      </c>
      <c r="D855" s="137">
        <v>26963</v>
      </c>
      <c r="E855" s="137">
        <v>26963</v>
      </c>
      <c r="F855" s="137">
        <v>26963</v>
      </c>
      <c r="G855" s="137">
        <v>26963</v>
      </c>
      <c r="H855" s="137">
        <v>26963</v>
      </c>
      <c r="I855" s="137">
        <v>26963</v>
      </c>
      <c r="J855" s="137">
        <v>26963</v>
      </c>
      <c r="K855" s="137">
        <v>26963</v>
      </c>
      <c r="L855" s="137">
        <v>26963</v>
      </c>
      <c r="M855" s="137">
        <v>26963</v>
      </c>
      <c r="N855" s="137">
        <v>26963</v>
      </c>
      <c r="O855" s="137">
        <v>26963</v>
      </c>
    </row>
    <row r="856" spans="1:15" x14ac:dyDescent="0.25">
      <c r="A856" s="647" t="s">
        <v>4113</v>
      </c>
      <c r="B856" s="647" t="s">
        <v>4117</v>
      </c>
      <c r="C856" s="647" t="s">
        <v>1662</v>
      </c>
      <c r="D856" s="137">
        <v>0</v>
      </c>
      <c r="E856" s="137">
        <v>0</v>
      </c>
      <c r="F856" s="137">
        <v>0</v>
      </c>
      <c r="G856" s="137">
        <v>0</v>
      </c>
      <c r="H856" s="137">
        <v>0</v>
      </c>
      <c r="I856" s="137">
        <v>0</v>
      </c>
      <c r="J856" s="137">
        <v>0</v>
      </c>
      <c r="K856" s="137">
        <v>0</v>
      </c>
      <c r="L856" s="137">
        <v>0</v>
      </c>
      <c r="M856" s="137">
        <v>0</v>
      </c>
      <c r="N856" s="137">
        <v>0</v>
      </c>
      <c r="O856" s="137">
        <v>0</v>
      </c>
    </row>
    <row r="857" spans="1:15" x14ac:dyDescent="0.25">
      <c r="A857" s="647" t="s">
        <v>4113</v>
      </c>
      <c r="B857" s="647" t="s">
        <v>4118</v>
      </c>
      <c r="C857" s="647" t="s">
        <v>1662</v>
      </c>
      <c r="D857" s="137">
        <v>22781</v>
      </c>
      <c r="E857" s="137">
        <v>22781</v>
      </c>
      <c r="F857" s="137">
        <v>22781</v>
      </c>
      <c r="G857" s="137">
        <v>22781</v>
      </c>
      <c r="H857" s="137">
        <v>22781</v>
      </c>
      <c r="I857" s="137">
        <v>22781</v>
      </c>
      <c r="J857" s="137">
        <v>22781</v>
      </c>
      <c r="K857" s="137">
        <v>22781</v>
      </c>
      <c r="L857" s="137">
        <v>22781</v>
      </c>
      <c r="M857" s="137">
        <v>22781</v>
      </c>
      <c r="N857" s="137">
        <v>22781</v>
      </c>
      <c r="O857" s="137">
        <v>22781</v>
      </c>
    </row>
    <row r="858" spans="1:15" x14ac:dyDescent="0.25">
      <c r="A858" s="647" t="s">
        <v>4113</v>
      </c>
      <c r="B858" s="647" t="s">
        <v>4119</v>
      </c>
      <c r="C858" s="647" t="s">
        <v>1662</v>
      </c>
      <c r="D858" s="137">
        <v>0</v>
      </c>
      <c r="E858" s="137">
        <v>0</v>
      </c>
      <c r="F858" s="137">
        <v>0</v>
      </c>
      <c r="G858" s="137">
        <v>0</v>
      </c>
      <c r="H858" s="137">
        <v>0</v>
      </c>
      <c r="I858" s="137">
        <v>0</v>
      </c>
      <c r="J858" s="137">
        <v>0</v>
      </c>
      <c r="K858" s="137">
        <v>0</v>
      </c>
      <c r="L858" s="137">
        <v>0</v>
      </c>
      <c r="M858" s="137">
        <v>0</v>
      </c>
      <c r="N858" s="137">
        <v>0</v>
      </c>
      <c r="O858" s="137">
        <v>0</v>
      </c>
    </row>
    <row r="859" spans="1:15" x14ac:dyDescent="0.25">
      <c r="A859" s="647" t="s">
        <v>4113</v>
      </c>
      <c r="B859" s="647" t="s">
        <v>4120</v>
      </c>
      <c r="C859" s="647" t="s">
        <v>1662</v>
      </c>
      <c r="D859" s="137">
        <v>14486</v>
      </c>
      <c r="E859" s="137">
        <v>14486</v>
      </c>
      <c r="F859" s="137">
        <v>14486</v>
      </c>
      <c r="G859" s="137">
        <v>14486</v>
      </c>
      <c r="H859" s="137">
        <v>14486</v>
      </c>
      <c r="I859" s="137">
        <v>14486</v>
      </c>
      <c r="J859" s="137">
        <v>14486</v>
      </c>
      <c r="K859" s="137">
        <v>14486</v>
      </c>
      <c r="L859" s="137">
        <v>14486</v>
      </c>
      <c r="M859" s="137">
        <v>14486</v>
      </c>
      <c r="N859" s="137">
        <v>14486</v>
      </c>
      <c r="O859" s="137">
        <v>14486</v>
      </c>
    </row>
    <row r="860" spans="1:15" x14ac:dyDescent="0.25">
      <c r="A860" s="647" t="s">
        <v>4113</v>
      </c>
      <c r="B860" s="647" t="s">
        <v>4121</v>
      </c>
      <c r="C860" s="647" t="s">
        <v>1662</v>
      </c>
      <c r="D860" s="137">
        <v>20589</v>
      </c>
      <c r="E860" s="137">
        <v>20589</v>
      </c>
      <c r="F860" s="137">
        <v>20589</v>
      </c>
      <c r="G860" s="137">
        <v>20589</v>
      </c>
      <c r="H860" s="137">
        <v>20589</v>
      </c>
      <c r="I860" s="137">
        <v>20589</v>
      </c>
      <c r="J860" s="137">
        <v>20589</v>
      </c>
      <c r="K860" s="137">
        <v>20589</v>
      </c>
      <c r="L860" s="137">
        <v>20589</v>
      </c>
      <c r="M860" s="137">
        <v>20589</v>
      </c>
      <c r="N860" s="137">
        <v>20589</v>
      </c>
      <c r="O860" s="137">
        <v>20589</v>
      </c>
    </row>
    <row r="861" spans="1:15" x14ac:dyDescent="0.25">
      <c r="A861" s="647" t="s">
        <v>4113</v>
      </c>
      <c r="B861" s="647" t="s">
        <v>4122</v>
      </c>
      <c r="C861" s="647" t="s">
        <v>1662</v>
      </c>
      <c r="D861" s="137">
        <v>0</v>
      </c>
      <c r="E861" s="137">
        <v>0</v>
      </c>
      <c r="F861" s="137">
        <v>0</v>
      </c>
      <c r="G861" s="137">
        <v>0</v>
      </c>
      <c r="H861" s="137">
        <v>0</v>
      </c>
      <c r="I861" s="137">
        <v>0</v>
      </c>
      <c r="J861" s="137">
        <v>0</v>
      </c>
      <c r="K861" s="137">
        <v>0</v>
      </c>
      <c r="L861" s="137">
        <v>0</v>
      </c>
      <c r="M861" s="137">
        <v>0</v>
      </c>
      <c r="N861" s="137">
        <v>0</v>
      </c>
      <c r="O861" s="137">
        <v>0</v>
      </c>
    </row>
    <row r="862" spans="1:15" x14ac:dyDescent="0.25">
      <c r="A862" s="647" t="s">
        <v>4113</v>
      </c>
      <c r="B862" s="647" t="s">
        <v>4123</v>
      </c>
      <c r="C862" s="647" t="s">
        <v>1662</v>
      </c>
      <c r="D862" s="137">
        <v>0</v>
      </c>
      <c r="E862" s="137">
        <v>0</v>
      </c>
      <c r="F862" s="137">
        <v>0</v>
      </c>
      <c r="G862" s="137">
        <v>0</v>
      </c>
      <c r="H862" s="137">
        <v>0</v>
      </c>
      <c r="I862" s="137">
        <v>0</v>
      </c>
      <c r="J862" s="137">
        <v>0</v>
      </c>
      <c r="K862" s="137">
        <v>0</v>
      </c>
      <c r="L862" s="137">
        <v>0</v>
      </c>
      <c r="M862" s="137">
        <v>0</v>
      </c>
      <c r="N862" s="137">
        <v>0</v>
      </c>
      <c r="O862" s="137">
        <v>0</v>
      </c>
    </row>
    <row r="863" spans="1:15" x14ac:dyDescent="0.25">
      <c r="A863" s="647" t="s">
        <v>4113</v>
      </c>
      <c r="B863" s="647" t="s">
        <v>4124</v>
      </c>
      <c r="C863" s="647" t="s">
        <v>1662</v>
      </c>
      <c r="D863" s="137">
        <v>0</v>
      </c>
      <c r="E863" s="137">
        <v>0</v>
      </c>
      <c r="F863" s="137">
        <v>0</v>
      </c>
      <c r="G863" s="137">
        <v>0</v>
      </c>
      <c r="H863" s="137">
        <v>0</v>
      </c>
      <c r="I863" s="137">
        <v>0</v>
      </c>
      <c r="J863" s="137">
        <v>0</v>
      </c>
      <c r="K863" s="137">
        <v>0</v>
      </c>
      <c r="L863" s="137">
        <v>0</v>
      </c>
      <c r="M863" s="137">
        <v>0</v>
      </c>
      <c r="N863" s="137">
        <v>0</v>
      </c>
      <c r="O863" s="137">
        <v>0</v>
      </c>
    </row>
    <row r="864" spans="1:15" x14ac:dyDescent="0.25">
      <c r="A864" s="647" t="s">
        <v>4113</v>
      </c>
      <c r="B864" s="647" t="s">
        <v>4125</v>
      </c>
      <c r="C864" s="647" t="s">
        <v>1662</v>
      </c>
      <c r="D864" s="137">
        <v>0</v>
      </c>
      <c r="E864" s="137">
        <v>0</v>
      </c>
      <c r="F864" s="137">
        <v>0</v>
      </c>
      <c r="G864" s="137">
        <v>0</v>
      </c>
      <c r="H864" s="137">
        <v>0</v>
      </c>
      <c r="I864" s="137">
        <v>0</v>
      </c>
      <c r="J864" s="137">
        <v>0</v>
      </c>
      <c r="K864" s="137">
        <v>0</v>
      </c>
      <c r="L864" s="137">
        <v>0</v>
      </c>
      <c r="M864" s="137">
        <v>0</v>
      </c>
      <c r="N864" s="137">
        <v>0</v>
      </c>
      <c r="O864" s="137">
        <v>0</v>
      </c>
    </row>
    <row r="865" spans="1:15" x14ac:dyDescent="0.25">
      <c r="A865" s="647" t="s">
        <v>4113</v>
      </c>
      <c r="B865" s="647" t="s">
        <v>4126</v>
      </c>
      <c r="C865" s="647" t="s">
        <v>1662</v>
      </c>
      <c r="D865" s="137">
        <v>0</v>
      </c>
      <c r="E865" s="137">
        <v>0</v>
      </c>
      <c r="F865" s="137">
        <v>0</v>
      </c>
      <c r="G865" s="137">
        <v>0</v>
      </c>
      <c r="H865" s="137">
        <v>0</v>
      </c>
      <c r="I865" s="137">
        <v>0</v>
      </c>
      <c r="J865" s="137">
        <v>0</v>
      </c>
      <c r="K865" s="137">
        <v>0</v>
      </c>
      <c r="L865" s="137">
        <v>0</v>
      </c>
      <c r="M865" s="137">
        <v>0</v>
      </c>
      <c r="N865" s="137">
        <v>0</v>
      </c>
      <c r="O865" s="137">
        <v>0</v>
      </c>
    </row>
    <row r="866" spans="1:15" x14ac:dyDescent="0.25">
      <c r="A866" s="647" t="s">
        <v>4113</v>
      </c>
      <c r="B866" s="647" t="s">
        <v>4127</v>
      </c>
      <c r="C866" s="647" t="s">
        <v>1662</v>
      </c>
      <c r="D866" s="137">
        <v>5744</v>
      </c>
      <c r="E866" s="137">
        <v>5744</v>
      </c>
      <c r="F866" s="137">
        <v>5744</v>
      </c>
      <c r="G866" s="137">
        <v>5744</v>
      </c>
      <c r="H866" s="137">
        <v>5744</v>
      </c>
      <c r="I866" s="137">
        <v>5744</v>
      </c>
      <c r="J866" s="137">
        <v>5744</v>
      </c>
      <c r="K866" s="137">
        <v>5744</v>
      </c>
      <c r="L866" s="137">
        <v>5744</v>
      </c>
      <c r="M866" s="137">
        <v>5744</v>
      </c>
      <c r="N866" s="137">
        <v>5744</v>
      </c>
      <c r="O866" s="137">
        <v>5744</v>
      </c>
    </row>
    <row r="867" spans="1:15" x14ac:dyDescent="0.25">
      <c r="A867" s="647" t="s">
        <v>4113</v>
      </c>
      <c r="B867" s="647" t="s">
        <v>4128</v>
      </c>
      <c r="C867" s="647" t="s">
        <v>1662</v>
      </c>
      <c r="D867" s="137">
        <v>0</v>
      </c>
      <c r="E867" s="137">
        <v>0</v>
      </c>
      <c r="F867" s="137">
        <v>0</v>
      </c>
      <c r="G867" s="137">
        <v>0</v>
      </c>
      <c r="H867" s="137">
        <v>0</v>
      </c>
      <c r="I867" s="137">
        <v>0</v>
      </c>
      <c r="J867" s="137">
        <v>0</v>
      </c>
      <c r="K867" s="137">
        <v>0</v>
      </c>
      <c r="L867" s="137">
        <v>0</v>
      </c>
      <c r="M867" s="137">
        <v>0</v>
      </c>
      <c r="N867" s="137">
        <v>0</v>
      </c>
      <c r="O867" s="137">
        <v>0</v>
      </c>
    </row>
    <row r="868" spans="1:15" x14ac:dyDescent="0.25">
      <c r="A868" s="647" t="s">
        <v>4113</v>
      </c>
      <c r="B868" s="647" t="s">
        <v>4129</v>
      </c>
      <c r="C868" s="647" t="s">
        <v>1662</v>
      </c>
      <c r="D868" s="137">
        <v>0</v>
      </c>
      <c r="E868" s="137">
        <v>0</v>
      </c>
      <c r="F868" s="137">
        <v>0</v>
      </c>
      <c r="G868" s="137">
        <v>0</v>
      </c>
      <c r="H868" s="137">
        <v>0</v>
      </c>
      <c r="I868" s="137">
        <v>0</v>
      </c>
      <c r="J868" s="137">
        <v>0</v>
      </c>
      <c r="K868" s="137">
        <v>0</v>
      </c>
      <c r="L868" s="137">
        <v>0</v>
      </c>
      <c r="M868" s="137">
        <v>0</v>
      </c>
      <c r="N868" s="137">
        <v>0</v>
      </c>
      <c r="O868" s="137">
        <v>0</v>
      </c>
    </row>
    <row r="869" spans="1:15" x14ac:dyDescent="0.25">
      <c r="A869" s="647" t="s">
        <v>4113</v>
      </c>
      <c r="B869" s="647" t="s">
        <v>4130</v>
      </c>
      <c r="C869" s="647" t="s">
        <v>1662</v>
      </c>
      <c r="D869" s="137">
        <v>0</v>
      </c>
      <c r="E869" s="137">
        <v>0</v>
      </c>
      <c r="F869" s="137">
        <v>0</v>
      </c>
      <c r="G869" s="137">
        <v>0</v>
      </c>
      <c r="H869" s="137">
        <v>0</v>
      </c>
      <c r="I869" s="137">
        <v>0</v>
      </c>
      <c r="J869" s="137">
        <v>0</v>
      </c>
      <c r="K869" s="137">
        <v>0</v>
      </c>
      <c r="L869" s="137">
        <v>0</v>
      </c>
      <c r="M869" s="137">
        <v>0</v>
      </c>
      <c r="N869" s="137">
        <v>0</v>
      </c>
      <c r="O869" s="137">
        <v>0</v>
      </c>
    </row>
    <row r="870" spans="1:15" x14ac:dyDescent="0.25">
      <c r="A870" s="647" t="s">
        <v>4113</v>
      </c>
      <c r="B870" s="647" t="s">
        <v>4131</v>
      </c>
      <c r="C870" s="647" t="s">
        <v>1662</v>
      </c>
      <c r="D870" s="137">
        <v>0</v>
      </c>
      <c r="E870" s="137">
        <v>0</v>
      </c>
      <c r="F870" s="137">
        <v>0</v>
      </c>
      <c r="G870" s="137">
        <v>0</v>
      </c>
      <c r="H870" s="137">
        <v>0</v>
      </c>
      <c r="I870" s="137">
        <v>0</v>
      </c>
      <c r="J870" s="137">
        <v>0</v>
      </c>
      <c r="K870" s="137">
        <v>0</v>
      </c>
      <c r="L870" s="137">
        <v>0</v>
      </c>
      <c r="M870" s="137">
        <v>0</v>
      </c>
      <c r="N870" s="137">
        <v>0</v>
      </c>
      <c r="O870" s="137">
        <v>0</v>
      </c>
    </row>
    <row r="871" spans="1:15" x14ac:dyDescent="0.25">
      <c r="A871" s="647" t="s">
        <v>4113</v>
      </c>
      <c r="B871" s="647" t="s">
        <v>4132</v>
      </c>
      <c r="C871" s="647" t="s">
        <v>1662</v>
      </c>
      <c r="D871" s="137">
        <v>0</v>
      </c>
      <c r="E871" s="137">
        <v>0</v>
      </c>
      <c r="F871" s="137">
        <v>0</v>
      </c>
      <c r="G871" s="137">
        <v>0</v>
      </c>
      <c r="H871" s="137">
        <v>0</v>
      </c>
      <c r="I871" s="137">
        <v>0</v>
      </c>
      <c r="J871" s="137">
        <v>0</v>
      </c>
      <c r="K871" s="137">
        <v>0</v>
      </c>
      <c r="L871" s="137">
        <v>0</v>
      </c>
      <c r="M871" s="137">
        <v>0</v>
      </c>
      <c r="N871" s="137">
        <v>0</v>
      </c>
      <c r="O871" s="137">
        <v>0</v>
      </c>
    </row>
    <row r="872" spans="1:15" x14ac:dyDescent="0.25">
      <c r="A872" s="647" t="s">
        <v>4113</v>
      </c>
      <c r="B872" s="647" t="s">
        <v>4133</v>
      </c>
      <c r="C872" s="647" t="s">
        <v>1662</v>
      </c>
      <c r="D872" s="137">
        <v>0</v>
      </c>
      <c r="E872" s="137">
        <v>0</v>
      </c>
      <c r="F872" s="137">
        <v>0</v>
      </c>
      <c r="G872" s="137">
        <v>0</v>
      </c>
      <c r="H872" s="137">
        <v>0</v>
      </c>
      <c r="I872" s="137">
        <v>0</v>
      </c>
      <c r="J872" s="137">
        <v>0</v>
      </c>
      <c r="K872" s="137">
        <v>0</v>
      </c>
      <c r="L872" s="137">
        <v>0</v>
      </c>
      <c r="M872" s="137">
        <v>0</v>
      </c>
      <c r="N872" s="137">
        <v>0</v>
      </c>
      <c r="O872" s="137">
        <v>0</v>
      </c>
    </row>
    <row r="873" spans="1:15" x14ac:dyDescent="0.25">
      <c r="A873" s="647" t="s">
        <v>4113</v>
      </c>
      <c r="B873" s="647" t="s">
        <v>4134</v>
      </c>
      <c r="C873" s="647" t="s">
        <v>1662</v>
      </c>
      <c r="D873" s="137">
        <v>1507</v>
      </c>
      <c r="E873" s="137">
        <v>1507</v>
      </c>
      <c r="F873" s="137">
        <v>1503</v>
      </c>
      <c r="G873" s="137">
        <v>1503</v>
      </c>
      <c r="H873" s="137">
        <v>1503</v>
      </c>
      <c r="I873" s="137">
        <v>1503</v>
      </c>
      <c r="J873" s="137">
        <v>1503</v>
      </c>
      <c r="K873" s="137">
        <v>1503</v>
      </c>
      <c r="L873" s="137">
        <v>1503</v>
      </c>
      <c r="M873" s="137">
        <v>1503</v>
      </c>
      <c r="N873" s="137">
        <v>1503</v>
      </c>
      <c r="O873" s="137">
        <v>1503</v>
      </c>
    </row>
    <row r="874" spans="1:15" x14ac:dyDescent="0.25">
      <c r="A874" s="647" t="s">
        <v>4113</v>
      </c>
      <c r="B874" s="647" t="s">
        <v>4135</v>
      </c>
      <c r="C874" s="647" t="s">
        <v>1662</v>
      </c>
      <c r="D874" s="137">
        <v>0</v>
      </c>
      <c r="E874" s="137">
        <v>0</v>
      </c>
      <c r="F874" s="137">
        <v>0</v>
      </c>
      <c r="G874" s="137">
        <v>0</v>
      </c>
      <c r="H874" s="137">
        <v>0</v>
      </c>
      <c r="I874" s="137">
        <v>0</v>
      </c>
      <c r="J874" s="137">
        <v>0</v>
      </c>
      <c r="K874" s="137">
        <v>0</v>
      </c>
      <c r="L874" s="137">
        <v>0</v>
      </c>
      <c r="M874" s="137">
        <v>0</v>
      </c>
      <c r="N874" s="137">
        <v>0</v>
      </c>
      <c r="O874" s="137">
        <v>0</v>
      </c>
    </row>
    <row r="875" spans="1:15" x14ac:dyDescent="0.25">
      <c r="A875" s="647" t="s">
        <v>4113</v>
      </c>
      <c r="B875" s="647" t="s">
        <v>4136</v>
      </c>
      <c r="C875" s="647" t="s">
        <v>1662</v>
      </c>
      <c r="D875" s="137">
        <v>89</v>
      </c>
      <c r="E875" s="137">
        <v>89</v>
      </c>
      <c r="F875" s="137">
        <v>89</v>
      </c>
      <c r="G875" s="137">
        <v>89</v>
      </c>
      <c r="H875" s="137">
        <v>89</v>
      </c>
      <c r="I875" s="137">
        <v>89</v>
      </c>
      <c r="J875" s="137">
        <v>89</v>
      </c>
      <c r="K875" s="137">
        <v>89</v>
      </c>
      <c r="L875" s="137">
        <v>89</v>
      </c>
      <c r="M875" s="137">
        <v>89</v>
      </c>
      <c r="N875" s="137">
        <v>89</v>
      </c>
      <c r="O875" s="137">
        <v>89</v>
      </c>
    </row>
    <row r="876" spans="1:15" x14ac:dyDescent="0.25">
      <c r="A876" s="647" t="s">
        <v>4113</v>
      </c>
      <c r="B876" s="647" t="s">
        <v>4137</v>
      </c>
      <c r="C876" s="647" t="s">
        <v>1662</v>
      </c>
      <c r="D876" s="137">
        <v>0</v>
      </c>
      <c r="E876" s="137">
        <v>0</v>
      </c>
      <c r="F876" s="137">
        <v>0</v>
      </c>
      <c r="G876" s="137">
        <v>0</v>
      </c>
      <c r="H876" s="137">
        <v>0</v>
      </c>
      <c r="I876" s="137">
        <v>0</v>
      </c>
      <c r="J876" s="137">
        <v>0</v>
      </c>
      <c r="K876" s="137">
        <v>0</v>
      </c>
      <c r="L876" s="137">
        <v>0</v>
      </c>
      <c r="M876" s="137">
        <v>0</v>
      </c>
      <c r="N876" s="137">
        <v>0</v>
      </c>
      <c r="O876" s="137">
        <v>0</v>
      </c>
    </row>
    <row r="877" spans="1:15" x14ac:dyDescent="0.25">
      <c r="A877" s="647" t="s">
        <v>4113</v>
      </c>
      <c r="B877" s="647" t="s">
        <v>4138</v>
      </c>
      <c r="C877" s="647" t="s">
        <v>1662</v>
      </c>
      <c r="D877" s="137">
        <v>0</v>
      </c>
      <c r="E877" s="137">
        <v>0</v>
      </c>
      <c r="F877" s="137">
        <v>0</v>
      </c>
      <c r="G877" s="137">
        <v>0</v>
      </c>
      <c r="H877" s="137">
        <v>0</v>
      </c>
      <c r="I877" s="137">
        <v>0</v>
      </c>
      <c r="J877" s="137">
        <v>0</v>
      </c>
      <c r="K877" s="137">
        <v>0</v>
      </c>
      <c r="L877" s="137">
        <v>0</v>
      </c>
      <c r="M877" s="137">
        <v>0</v>
      </c>
      <c r="N877" s="137">
        <v>0</v>
      </c>
      <c r="O877" s="137">
        <v>0</v>
      </c>
    </row>
    <row r="878" spans="1:15" x14ac:dyDescent="0.25">
      <c r="A878" s="647" t="s">
        <v>4113</v>
      </c>
      <c r="B878" s="647" t="s">
        <v>4139</v>
      </c>
      <c r="C878" s="647" t="s">
        <v>1662</v>
      </c>
      <c r="D878" s="137">
        <v>0</v>
      </c>
      <c r="E878" s="137">
        <v>0</v>
      </c>
      <c r="F878" s="137">
        <v>0</v>
      </c>
      <c r="G878" s="137">
        <v>0</v>
      </c>
      <c r="H878" s="137">
        <v>0</v>
      </c>
      <c r="I878" s="137">
        <v>0</v>
      </c>
      <c r="J878" s="137">
        <v>0</v>
      </c>
      <c r="K878" s="137">
        <v>0</v>
      </c>
      <c r="L878" s="137">
        <v>0</v>
      </c>
      <c r="M878" s="137">
        <v>0</v>
      </c>
      <c r="N878" s="137">
        <v>0</v>
      </c>
      <c r="O878" s="137">
        <v>0</v>
      </c>
    </row>
    <row r="879" spans="1:15" x14ac:dyDescent="0.25">
      <c r="A879" s="647" t="s">
        <v>4113</v>
      </c>
      <c r="B879" s="647" t="s">
        <v>4140</v>
      </c>
      <c r="C879" s="647" t="s">
        <v>1662</v>
      </c>
      <c r="D879" s="137">
        <v>45</v>
      </c>
      <c r="E879" s="137">
        <v>45</v>
      </c>
      <c r="F879" s="137">
        <v>45</v>
      </c>
      <c r="G879" s="137">
        <v>45</v>
      </c>
      <c r="H879" s="137">
        <v>45</v>
      </c>
      <c r="I879" s="137">
        <v>45</v>
      </c>
      <c r="J879" s="137">
        <v>45</v>
      </c>
      <c r="K879" s="137">
        <v>45</v>
      </c>
      <c r="L879" s="137">
        <v>45</v>
      </c>
      <c r="M879" s="137">
        <v>45</v>
      </c>
      <c r="N879" s="137">
        <v>45</v>
      </c>
      <c r="O879" s="137">
        <v>45</v>
      </c>
    </row>
    <row r="880" spans="1:15" x14ac:dyDescent="0.25">
      <c r="A880" s="647" t="s">
        <v>4113</v>
      </c>
      <c r="B880" s="647" t="s">
        <v>4141</v>
      </c>
      <c r="C880" s="647" t="s">
        <v>1662</v>
      </c>
      <c r="D880" s="137">
        <v>0</v>
      </c>
      <c r="E880" s="137">
        <v>0</v>
      </c>
      <c r="F880" s="137">
        <v>0</v>
      </c>
      <c r="G880" s="137">
        <v>0</v>
      </c>
      <c r="H880" s="137">
        <v>0</v>
      </c>
      <c r="I880" s="137">
        <v>0</v>
      </c>
      <c r="J880" s="137">
        <v>0</v>
      </c>
      <c r="K880" s="137">
        <v>0</v>
      </c>
      <c r="L880" s="137">
        <v>0</v>
      </c>
      <c r="M880" s="137">
        <v>0</v>
      </c>
      <c r="N880" s="137">
        <v>0</v>
      </c>
      <c r="O880" s="137">
        <v>0</v>
      </c>
    </row>
    <row r="881" spans="1:15" x14ac:dyDescent="0.25">
      <c r="A881" s="647" t="s">
        <v>4113</v>
      </c>
      <c r="B881" s="647" t="s">
        <v>4142</v>
      </c>
      <c r="C881" s="647" t="s">
        <v>1662</v>
      </c>
      <c r="D881" s="137">
        <v>0</v>
      </c>
      <c r="E881" s="137">
        <v>0</v>
      </c>
      <c r="F881" s="137">
        <v>0</v>
      </c>
      <c r="G881" s="137">
        <v>0</v>
      </c>
      <c r="H881" s="137">
        <v>0</v>
      </c>
      <c r="I881" s="137">
        <v>0</v>
      </c>
      <c r="J881" s="137">
        <v>0</v>
      </c>
      <c r="K881" s="137">
        <v>0</v>
      </c>
      <c r="L881" s="137">
        <v>0</v>
      </c>
      <c r="M881" s="137">
        <v>0</v>
      </c>
      <c r="N881" s="137">
        <v>0</v>
      </c>
      <c r="O881" s="137">
        <v>0</v>
      </c>
    </row>
    <row r="882" spans="1:15" x14ac:dyDescent="0.25">
      <c r="A882" s="647" t="s">
        <v>4113</v>
      </c>
      <c r="B882" s="647" t="s">
        <v>4143</v>
      </c>
      <c r="C882" s="647" t="s">
        <v>1662</v>
      </c>
      <c r="D882" s="137">
        <v>0</v>
      </c>
      <c r="E882" s="137">
        <v>0</v>
      </c>
      <c r="F882" s="137">
        <v>0</v>
      </c>
      <c r="G882" s="137">
        <v>0</v>
      </c>
      <c r="H882" s="137">
        <v>0</v>
      </c>
      <c r="I882" s="137">
        <v>0</v>
      </c>
      <c r="J882" s="137">
        <v>0</v>
      </c>
      <c r="K882" s="137">
        <v>0</v>
      </c>
      <c r="L882" s="137">
        <v>0</v>
      </c>
      <c r="M882" s="137">
        <v>0</v>
      </c>
      <c r="N882" s="137">
        <v>0</v>
      </c>
      <c r="O882" s="137">
        <v>0</v>
      </c>
    </row>
    <row r="883" spans="1:15" x14ac:dyDescent="0.25">
      <c r="A883" s="647" t="s">
        <v>4144</v>
      </c>
      <c r="B883" s="647" t="s">
        <v>4145</v>
      </c>
      <c r="C883" s="647" t="s">
        <v>1662</v>
      </c>
      <c r="D883" s="137">
        <v>74499</v>
      </c>
      <c r="E883" s="137">
        <v>74496</v>
      </c>
      <c r="F883" s="137">
        <v>90787</v>
      </c>
      <c r="G883" s="137">
        <v>90806</v>
      </c>
      <c r="H883" s="137">
        <v>90764</v>
      </c>
      <c r="I883" s="137">
        <v>90658</v>
      </c>
      <c r="J883" s="137">
        <v>90658</v>
      </c>
      <c r="K883" s="137">
        <v>90659</v>
      </c>
      <c r="L883" s="137">
        <v>90661</v>
      </c>
      <c r="M883" s="137">
        <v>90717</v>
      </c>
      <c r="N883" s="137">
        <v>90717</v>
      </c>
      <c r="O883" s="137">
        <v>90659</v>
      </c>
    </row>
    <row r="884" spans="1:15" x14ac:dyDescent="0.25">
      <c r="A884" s="647" t="s">
        <v>4144</v>
      </c>
      <c r="B884" s="647" t="s">
        <v>4146</v>
      </c>
      <c r="C884" s="647" t="s">
        <v>1662</v>
      </c>
      <c r="D884" s="137">
        <v>0</v>
      </c>
      <c r="E884" s="137">
        <v>0</v>
      </c>
      <c r="F884" s="137">
        <v>0</v>
      </c>
      <c r="G884" s="137">
        <v>0</v>
      </c>
      <c r="H884" s="137">
        <v>0</v>
      </c>
      <c r="I884" s="137">
        <v>0</v>
      </c>
      <c r="J884" s="137">
        <v>0</v>
      </c>
      <c r="K884" s="137">
        <v>0</v>
      </c>
      <c r="L884" s="137">
        <v>0</v>
      </c>
      <c r="M884" s="137">
        <v>0</v>
      </c>
      <c r="N884" s="137">
        <v>0</v>
      </c>
      <c r="O884" s="137">
        <v>0</v>
      </c>
    </row>
    <row r="885" spans="1:15" x14ac:dyDescent="0.25">
      <c r="A885" s="647" t="s">
        <v>4144</v>
      </c>
      <c r="B885" s="647" t="s">
        <v>4147</v>
      </c>
      <c r="C885" s="647" t="s">
        <v>1662</v>
      </c>
      <c r="D885" s="137">
        <v>204</v>
      </c>
      <c r="E885" s="137">
        <v>204</v>
      </c>
      <c r="F885" s="137">
        <v>204</v>
      </c>
      <c r="G885" s="137">
        <v>204</v>
      </c>
      <c r="H885" s="137">
        <v>204</v>
      </c>
      <c r="I885" s="137">
        <v>204</v>
      </c>
      <c r="J885" s="137">
        <v>204</v>
      </c>
      <c r="K885" s="137">
        <v>204</v>
      </c>
      <c r="L885" s="137">
        <v>204</v>
      </c>
      <c r="M885" s="137">
        <v>204</v>
      </c>
      <c r="N885" s="137">
        <v>204</v>
      </c>
      <c r="O885" s="137">
        <v>204</v>
      </c>
    </row>
    <row r="886" spans="1:15" x14ac:dyDescent="0.25">
      <c r="A886" s="647" t="s">
        <v>4144</v>
      </c>
      <c r="B886" s="647" t="s">
        <v>4148</v>
      </c>
      <c r="C886" s="647" t="s">
        <v>1662</v>
      </c>
      <c r="D886" s="137">
        <v>0</v>
      </c>
      <c r="E886" s="137">
        <v>0</v>
      </c>
      <c r="F886" s="137">
        <v>0</v>
      </c>
      <c r="G886" s="137">
        <v>0</v>
      </c>
      <c r="H886" s="137">
        <v>0</v>
      </c>
      <c r="I886" s="137">
        <v>0</v>
      </c>
      <c r="J886" s="137">
        <v>0</v>
      </c>
      <c r="K886" s="137">
        <v>0</v>
      </c>
      <c r="L886" s="137">
        <v>0</v>
      </c>
      <c r="M886" s="137">
        <v>0</v>
      </c>
      <c r="N886" s="137">
        <v>0</v>
      </c>
      <c r="O886" s="137">
        <v>0</v>
      </c>
    </row>
    <row r="887" spans="1:15" x14ac:dyDescent="0.25">
      <c r="A887" s="647" t="s">
        <v>4144</v>
      </c>
      <c r="B887" s="647" t="s">
        <v>4149</v>
      </c>
      <c r="C887" s="647" t="s">
        <v>1662</v>
      </c>
      <c r="D887" s="137">
        <v>0</v>
      </c>
      <c r="E887" s="137">
        <v>0</v>
      </c>
      <c r="F887" s="137">
        <v>0</v>
      </c>
      <c r="G887" s="137">
        <v>0</v>
      </c>
      <c r="H887" s="137">
        <v>0</v>
      </c>
      <c r="I887" s="137">
        <v>0</v>
      </c>
      <c r="J887" s="137">
        <v>0</v>
      </c>
      <c r="K887" s="137">
        <v>0</v>
      </c>
      <c r="L887" s="137">
        <v>0</v>
      </c>
      <c r="M887" s="137">
        <v>0</v>
      </c>
      <c r="N887" s="137">
        <v>0</v>
      </c>
      <c r="O887" s="137">
        <v>0</v>
      </c>
    </row>
    <row r="888" spans="1:15" x14ac:dyDescent="0.25">
      <c r="A888" s="647" t="s">
        <v>4144</v>
      </c>
      <c r="B888" s="647" t="s">
        <v>4150</v>
      </c>
      <c r="C888" s="647" t="s">
        <v>1662</v>
      </c>
      <c r="D888" s="137">
        <v>0</v>
      </c>
      <c r="E888" s="137">
        <v>0</v>
      </c>
      <c r="F888" s="137">
        <v>0</v>
      </c>
      <c r="G888" s="137">
        <v>0</v>
      </c>
      <c r="H888" s="137">
        <v>0</v>
      </c>
      <c r="I888" s="137">
        <v>0</v>
      </c>
      <c r="J888" s="137">
        <v>0</v>
      </c>
      <c r="K888" s="137">
        <v>0</v>
      </c>
      <c r="L888" s="137">
        <v>0</v>
      </c>
      <c r="M888" s="137">
        <v>0</v>
      </c>
      <c r="N888" s="137">
        <v>0</v>
      </c>
      <c r="O888" s="137">
        <v>0</v>
      </c>
    </row>
    <row r="889" spans="1:15" x14ac:dyDescent="0.25">
      <c r="A889" s="647" t="s">
        <v>4144</v>
      </c>
      <c r="B889" s="647" t="s">
        <v>4151</v>
      </c>
      <c r="C889" s="647" t="s">
        <v>1662</v>
      </c>
      <c r="D889" s="137">
        <v>0</v>
      </c>
      <c r="E889" s="137">
        <v>0</v>
      </c>
      <c r="F889" s="137">
        <v>0</v>
      </c>
      <c r="G889" s="137">
        <v>0</v>
      </c>
      <c r="H889" s="137">
        <v>0</v>
      </c>
      <c r="I889" s="137">
        <v>0</v>
      </c>
      <c r="J889" s="137">
        <v>0</v>
      </c>
      <c r="K889" s="137">
        <v>0</v>
      </c>
      <c r="L889" s="137">
        <v>0</v>
      </c>
      <c r="M889" s="137">
        <v>0</v>
      </c>
      <c r="N889" s="137">
        <v>0</v>
      </c>
      <c r="O889" s="137">
        <v>0</v>
      </c>
    </row>
    <row r="890" spans="1:15" x14ac:dyDescent="0.25">
      <c r="A890" s="647" t="s">
        <v>4144</v>
      </c>
      <c r="B890" s="647" t="s">
        <v>4152</v>
      </c>
      <c r="C890" s="647" t="s">
        <v>1662</v>
      </c>
      <c r="D890" s="137">
        <v>0</v>
      </c>
      <c r="E890" s="137">
        <v>0</v>
      </c>
      <c r="F890" s="137">
        <v>0</v>
      </c>
      <c r="G890" s="137">
        <v>0</v>
      </c>
      <c r="H890" s="137">
        <v>0</v>
      </c>
      <c r="I890" s="137">
        <v>0</v>
      </c>
      <c r="J890" s="137">
        <v>0</v>
      </c>
      <c r="K890" s="137">
        <v>0</v>
      </c>
      <c r="L890" s="137">
        <v>0</v>
      </c>
      <c r="M890" s="137">
        <v>0</v>
      </c>
      <c r="N890" s="137">
        <v>0</v>
      </c>
      <c r="O890" s="137">
        <v>0</v>
      </c>
    </row>
    <row r="891" spans="1:15" x14ac:dyDescent="0.25">
      <c r="A891" s="647" t="s">
        <v>4144</v>
      </c>
      <c r="B891" s="647" t="s">
        <v>4153</v>
      </c>
      <c r="C891" s="647" t="s">
        <v>1662</v>
      </c>
      <c r="D891" s="137">
        <v>0</v>
      </c>
      <c r="E891" s="137">
        <v>0</v>
      </c>
      <c r="F891" s="137">
        <v>0</v>
      </c>
      <c r="G891" s="137">
        <v>0</v>
      </c>
      <c r="H891" s="137">
        <v>0</v>
      </c>
      <c r="I891" s="137">
        <v>0</v>
      </c>
      <c r="J891" s="137">
        <v>0</v>
      </c>
      <c r="K891" s="137">
        <v>0</v>
      </c>
      <c r="L891" s="137">
        <v>0</v>
      </c>
      <c r="M891" s="137">
        <v>0</v>
      </c>
      <c r="N891" s="137">
        <v>0</v>
      </c>
      <c r="O891" s="137">
        <v>0</v>
      </c>
    </row>
    <row r="892" spans="1:15" x14ac:dyDescent="0.25">
      <c r="A892" s="647" t="s">
        <v>4144</v>
      </c>
      <c r="B892" s="647" t="s">
        <v>4154</v>
      </c>
      <c r="C892" s="647" t="s">
        <v>1662</v>
      </c>
      <c r="D892" s="137">
        <v>0</v>
      </c>
      <c r="E892" s="137">
        <v>0</v>
      </c>
      <c r="F892" s="137">
        <v>0</v>
      </c>
      <c r="G892" s="137">
        <v>0</v>
      </c>
      <c r="H892" s="137">
        <v>0</v>
      </c>
      <c r="I892" s="137">
        <v>0</v>
      </c>
      <c r="J892" s="137">
        <v>0</v>
      </c>
      <c r="K892" s="137">
        <v>0</v>
      </c>
      <c r="L892" s="137">
        <v>0</v>
      </c>
      <c r="M892" s="137">
        <v>0</v>
      </c>
      <c r="N892" s="137">
        <v>0</v>
      </c>
      <c r="O892" s="137">
        <v>0</v>
      </c>
    </row>
    <row r="893" spans="1:15" x14ac:dyDescent="0.25">
      <c r="A893" s="647" t="s">
        <v>4144</v>
      </c>
      <c r="B893" s="647" t="s">
        <v>4155</v>
      </c>
      <c r="C893" s="647" t="s">
        <v>1662</v>
      </c>
      <c r="D893" s="137">
        <v>0</v>
      </c>
      <c r="E893" s="137">
        <v>0</v>
      </c>
      <c r="F893" s="137">
        <v>0</v>
      </c>
      <c r="G893" s="137">
        <v>0</v>
      </c>
      <c r="H893" s="137">
        <v>0</v>
      </c>
      <c r="I893" s="137">
        <v>0</v>
      </c>
      <c r="J893" s="137">
        <v>0</v>
      </c>
      <c r="K893" s="137">
        <v>0</v>
      </c>
      <c r="L893" s="137">
        <v>0</v>
      </c>
      <c r="M893" s="137">
        <v>0</v>
      </c>
      <c r="N893" s="137">
        <v>0</v>
      </c>
      <c r="O893" s="137">
        <v>0</v>
      </c>
    </row>
    <row r="894" spans="1:15" x14ac:dyDescent="0.25">
      <c r="A894" s="647" t="s">
        <v>4144</v>
      </c>
      <c r="B894" s="647" t="s">
        <v>4156</v>
      </c>
      <c r="C894" s="647" t="s">
        <v>1662</v>
      </c>
      <c r="D894" s="137">
        <v>3517</v>
      </c>
      <c r="E894" s="137">
        <v>3517</v>
      </c>
      <c r="F894" s="137">
        <v>3517</v>
      </c>
      <c r="G894" s="137">
        <v>3517</v>
      </c>
      <c r="H894" s="137">
        <v>3517</v>
      </c>
      <c r="I894" s="137">
        <v>3517</v>
      </c>
      <c r="J894" s="137">
        <v>3517</v>
      </c>
      <c r="K894" s="137">
        <v>3517</v>
      </c>
      <c r="L894" s="137">
        <v>3517</v>
      </c>
      <c r="M894" s="137">
        <v>3517</v>
      </c>
      <c r="N894" s="137">
        <v>3517</v>
      </c>
      <c r="O894" s="137">
        <v>3517</v>
      </c>
    </row>
    <row r="895" spans="1:15" x14ac:dyDescent="0.25">
      <c r="A895" s="647" t="s">
        <v>4144</v>
      </c>
      <c r="B895" s="647" t="s">
        <v>4157</v>
      </c>
      <c r="C895" s="647" t="s">
        <v>1662</v>
      </c>
      <c r="D895" s="137">
        <v>0</v>
      </c>
      <c r="E895" s="137">
        <v>0</v>
      </c>
      <c r="F895" s="137">
        <v>0</v>
      </c>
      <c r="G895" s="137">
        <v>0</v>
      </c>
      <c r="H895" s="137">
        <v>0</v>
      </c>
      <c r="I895" s="137">
        <v>0</v>
      </c>
      <c r="J895" s="137">
        <v>0</v>
      </c>
      <c r="K895" s="137">
        <v>0</v>
      </c>
      <c r="L895" s="137">
        <v>0</v>
      </c>
      <c r="M895" s="137">
        <v>0</v>
      </c>
      <c r="N895" s="137">
        <v>0</v>
      </c>
      <c r="O895" s="137">
        <v>0</v>
      </c>
    </row>
    <row r="896" spans="1:15" x14ac:dyDescent="0.25">
      <c r="A896" s="647" t="s">
        <v>4144</v>
      </c>
      <c r="B896" s="647" t="s">
        <v>4158</v>
      </c>
      <c r="C896" s="647" t="s">
        <v>1662</v>
      </c>
      <c r="D896" s="137">
        <v>0</v>
      </c>
      <c r="E896" s="137">
        <v>0</v>
      </c>
      <c r="F896" s="137">
        <v>0</v>
      </c>
      <c r="G896" s="137">
        <v>0</v>
      </c>
      <c r="H896" s="137">
        <v>0</v>
      </c>
      <c r="I896" s="137">
        <v>0</v>
      </c>
      <c r="J896" s="137">
        <v>0</v>
      </c>
      <c r="K896" s="137">
        <v>0</v>
      </c>
      <c r="L896" s="137">
        <v>0</v>
      </c>
      <c r="M896" s="137">
        <v>0</v>
      </c>
      <c r="N896" s="137">
        <v>0</v>
      </c>
      <c r="O896" s="137">
        <v>0</v>
      </c>
    </row>
    <row r="897" spans="1:15" x14ac:dyDescent="0.25">
      <c r="A897" s="647" t="s">
        <v>4144</v>
      </c>
      <c r="B897" s="647" t="s">
        <v>4159</v>
      </c>
      <c r="C897" s="647" t="s">
        <v>1662</v>
      </c>
      <c r="D897" s="137">
        <v>0</v>
      </c>
      <c r="E897" s="137">
        <v>0</v>
      </c>
      <c r="F897" s="137">
        <v>0</v>
      </c>
      <c r="G897" s="137">
        <v>0</v>
      </c>
      <c r="H897" s="137">
        <v>0</v>
      </c>
      <c r="I897" s="137">
        <v>0</v>
      </c>
      <c r="J897" s="137">
        <v>0</v>
      </c>
      <c r="K897" s="137">
        <v>0</v>
      </c>
      <c r="L897" s="137">
        <v>0</v>
      </c>
      <c r="M897" s="137">
        <v>0</v>
      </c>
      <c r="N897" s="137">
        <v>0</v>
      </c>
      <c r="O897" s="137">
        <v>0</v>
      </c>
    </row>
    <row r="898" spans="1:15" x14ac:dyDescent="0.25">
      <c r="A898" s="647" t="s">
        <v>4144</v>
      </c>
      <c r="B898" s="647" t="s">
        <v>4160</v>
      </c>
      <c r="C898" s="647" t="s">
        <v>1662</v>
      </c>
      <c r="D898" s="137">
        <v>0</v>
      </c>
      <c r="E898" s="137">
        <v>0</v>
      </c>
      <c r="F898" s="137">
        <v>0</v>
      </c>
      <c r="G898" s="137">
        <v>0</v>
      </c>
      <c r="H898" s="137">
        <v>0</v>
      </c>
      <c r="I898" s="137">
        <v>0</v>
      </c>
      <c r="J898" s="137">
        <v>0</v>
      </c>
      <c r="K898" s="137">
        <v>0</v>
      </c>
      <c r="L898" s="137">
        <v>0</v>
      </c>
      <c r="M898" s="137">
        <v>0</v>
      </c>
      <c r="N898" s="137">
        <v>0</v>
      </c>
      <c r="O898" s="137">
        <v>0</v>
      </c>
    </row>
    <row r="899" spans="1:15" x14ac:dyDescent="0.25">
      <c r="A899" s="647" t="s">
        <v>4144</v>
      </c>
      <c r="B899" s="647" t="s">
        <v>4161</v>
      </c>
      <c r="C899" s="647" t="s">
        <v>1662</v>
      </c>
      <c r="D899" s="137">
        <v>0</v>
      </c>
      <c r="E899" s="137">
        <v>0</v>
      </c>
      <c r="F899" s="137">
        <v>0</v>
      </c>
      <c r="G899" s="137">
        <v>0</v>
      </c>
      <c r="H899" s="137">
        <v>0</v>
      </c>
      <c r="I899" s="137">
        <v>0</v>
      </c>
      <c r="J899" s="137">
        <v>0</v>
      </c>
      <c r="K899" s="137">
        <v>0</v>
      </c>
      <c r="L899" s="137">
        <v>0</v>
      </c>
      <c r="M899" s="137">
        <v>0</v>
      </c>
      <c r="N899" s="137">
        <v>0</v>
      </c>
      <c r="O899" s="137">
        <v>0</v>
      </c>
    </row>
    <row r="900" spans="1:15" x14ac:dyDescent="0.25">
      <c r="A900" s="647" t="s">
        <v>4144</v>
      </c>
      <c r="B900" s="647" t="s">
        <v>4162</v>
      </c>
      <c r="C900" s="647" t="s">
        <v>1662</v>
      </c>
      <c r="D900" s="137">
        <v>0</v>
      </c>
      <c r="E900" s="137">
        <v>0</v>
      </c>
      <c r="F900" s="137">
        <v>0</v>
      </c>
      <c r="G900" s="137">
        <v>0</v>
      </c>
      <c r="H900" s="137">
        <v>0</v>
      </c>
      <c r="I900" s="137">
        <v>0</v>
      </c>
      <c r="J900" s="137">
        <v>0</v>
      </c>
      <c r="K900" s="137">
        <v>0</v>
      </c>
      <c r="L900" s="137">
        <v>0</v>
      </c>
      <c r="M900" s="137">
        <v>0</v>
      </c>
      <c r="N900" s="137">
        <v>0</v>
      </c>
      <c r="O900" s="137">
        <v>0</v>
      </c>
    </row>
    <row r="901" spans="1:15" x14ac:dyDescent="0.25">
      <c r="A901" s="647" t="s">
        <v>4144</v>
      </c>
      <c r="B901" s="647" t="s">
        <v>4163</v>
      </c>
      <c r="C901" s="647" t="s">
        <v>1662</v>
      </c>
      <c r="D901" s="137">
        <v>0</v>
      </c>
      <c r="E901" s="137">
        <v>0</v>
      </c>
      <c r="F901" s="137">
        <v>0</v>
      </c>
      <c r="G901" s="137">
        <v>0</v>
      </c>
      <c r="H901" s="137">
        <v>0</v>
      </c>
      <c r="I901" s="137">
        <v>0</v>
      </c>
      <c r="J901" s="137">
        <v>0</v>
      </c>
      <c r="K901" s="137">
        <v>0</v>
      </c>
      <c r="L901" s="137">
        <v>0</v>
      </c>
      <c r="M901" s="137">
        <v>0</v>
      </c>
      <c r="N901" s="137">
        <v>0</v>
      </c>
      <c r="O901" s="137">
        <v>0</v>
      </c>
    </row>
    <row r="902" spans="1:15" x14ac:dyDescent="0.25">
      <c r="A902" s="647" t="s">
        <v>4144</v>
      </c>
      <c r="B902" s="647" t="s">
        <v>4164</v>
      </c>
      <c r="C902" s="647" t="s">
        <v>1662</v>
      </c>
      <c r="D902" s="137">
        <v>679</v>
      </c>
      <c r="E902" s="137">
        <v>679</v>
      </c>
      <c r="F902" s="137">
        <v>679</v>
      </c>
      <c r="G902" s="137">
        <v>679</v>
      </c>
      <c r="H902" s="137">
        <v>679</v>
      </c>
      <c r="I902" s="137">
        <v>679</v>
      </c>
      <c r="J902" s="137">
        <v>679</v>
      </c>
      <c r="K902" s="137">
        <v>679</v>
      </c>
      <c r="L902" s="137">
        <v>679</v>
      </c>
      <c r="M902" s="137">
        <v>679</v>
      </c>
      <c r="N902" s="137">
        <v>679</v>
      </c>
      <c r="O902" s="137">
        <v>716</v>
      </c>
    </row>
    <row r="903" spans="1:15" x14ac:dyDescent="0.25">
      <c r="A903" s="647" t="s">
        <v>4144</v>
      </c>
      <c r="B903" s="647" t="s">
        <v>4165</v>
      </c>
      <c r="C903" s="647" t="s">
        <v>1662</v>
      </c>
      <c r="D903" s="137">
        <v>0</v>
      </c>
      <c r="E903" s="137">
        <v>0</v>
      </c>
      <c r="F903" s="137">
        <v>0</v>
      </c>
      <c r="G903" s="137">
        <v>0</v>
      </c>
      <c r="H903" s="137">
        <v>0</v>
      </c>
      <c r="I903" s="137">
        <v>0</v>
      </c>
      <c r="J903" s="137">
        <v>0</v>
      </c>
      <c r="K903" s="137">
        <v>0</v>
      </c>
      <c r="L903" s="137">
        <v>0</v>
      </c>
      <c r="M903" s="137">
        <v>0</v>
      </c>
      <c r="N903" s="137">
        <v>0</v>
      </c>
      <c r="O903" s="137">
        <v>0</v>
      </c>
    </row>
    <row r="904" spans="1:15" x14ac:dyDescent="0.25">
      <c r="A904" s="647" t="s">
        <v>4144</v>
      </c>
      <c r="B904" s="647" t="s">
        <v>4166</v>
      </c>
      <c r="C904" s="647" t="s">
        <v>1662</v>
      </c>
      <c r="D904" s="137">
        <v>5509</v>
      </c>
      <c r="E904" s="137">
        <v>5509</v>
      </c>
      <c r="F904" s="137">
        <v>5509</v>
      </c>
      <c r="G904" s="137">
        <v>5509</v>
      </c>
      <c r="H904" s="137">
        <v>5509</v>
      </c>
      <c r="I904" s="137">
        <v>5509</v>
      </c>
      <c r="J904" s="137">
        <v>5509</v>
      </c>
      <c r="K904" s="137">
        <v>5509</v>
      </c>
      <c r="L904" s="137">
        <v>5509</v>
      </c>
      <c r="M904" s="137">
        <v>5509</v>
      </c>
      <c r="N904" s="137">
        <v>5509</v>
      </c>
      <c r="O904" s="137">
        <v>5509</v>
      </c>
    </row>
    <row r="905" spans="1:15" x14ac:dyDescent="0.25">
      <c r="A905" s="647" t="s">
        <v>4144</v>
      </c>
      <c r="B905" s="647" t="s">
        <v>4167</v>
      </c>
      <c r="C905" s="647" t="s">
        <v>1662</v>
      </c>
      <c r="D905" s="137">
        <v>0</v>
      </c>
      <c r="E905" s="137">
        <v>0</v>
      </c>
      <c r="F905" s="137">
        <v>0</v>
      </c>
      <c r="G905" s="137">
        <v>0</v>
      </c>
      <c r="H905" s="137">
        <v>0</v>
      </c>
      <c r="I905" s="137">
        <v>0</v>
      </c>
      <c r="J905" s="137">
        <v>0</v>
      </c>
      <c r="K905" s="137">
        <v>0</v>
      </c>
      <c r="L905" s="137">
        <v>0</v>
      </c>
      <c r="M905" s="137">
        <v>0</v>
      </c>
      <c r="N905" s="137">
        <v>0</v>
      </c>
      <c r="O905" s="137">
        <v>0</v>
      </c>
    </row>
    <row r="906" spans="1:15" x14ac:dyDescent="0.25">
      <c r="A906" s="647" t="s">
        <v>4144</v>
      </c>
      <c r="B906" s="647" t="s">
        <v>4168</v>
      </c>
      <c r="C906" s="647" t="s">
        <v>1662</v>
      </c>
      <c r="D906" s="137">
        <v>98159</v>
      </c>
      <c r="E906" s="137">
        <v>100451</v>
      </c>
      <c r="F906" s="137">
        <v>100350</v>
      </c>
      <c r="G906" s="137">
        <v>100989</v>
      </c>
      <c r="H906" s="137">
        <v>99802</v>
      </c>
      <c r="I906" s="137">
        <v>100705</v>
      </c>
      <c r="J906" s="137">
        <v>100506</v>
      </c>
      <c r="K906" s="137">
        <v>100699</v>
      </c>
      <c r="L906" s="137">
        <v>100610</v>
      </c>
      <c r="M906" s="137">
        <v>111617</v>
      </c>
      <c r="N906" s="137">
        <v>113270</v>
      </c>
      <c r="O906" s="137">
        <v>114799</v>
      </c>
    </row>
    <row r="907" spans="1:15" x14ac:dyDescent="0.25">
      <c r="A907" s="647" t="s">
        <v>4144</v>
      </c>
      <c r="B907" s="647" t="s">
        <v>4169</v>
      </c>
      <c r="C907" s="647" t="s">
        <v>1662</v>
      </c>
      <c r="D907" s="137">
        <v>0</v>
      </c>
      <c r="E907" s="137">
        <v>0</v>
      </c>
      <c r="F907" s="137">
        <v>0</v>
      </c>
      <c r="G907" s="137">
        <v>0</v>
      </c>
      <c r="H907" s="137">
        <v>0</v>
      </c>
      <c r="I907" s="137">
        <v>0</v>
      </c>
      <c r="J907" s="137">
        <v>0</v>
      </c>
      <c r="K907" s="137">
        <v>0</v>
      </c>
      <c r="L907" s="137">
        <v>0</v>
      </c>
      <c r="M907" s="137">
        <v>0</v>
      </c>
      <c r="N907" s="137">
        <v>0</v>
      </c>
      <c r="O907" s="137">
        <v>0</v>
      </c>
    </row>
    <row r="908" spans="1:15" x14ac:dyDescent="0.25">
      <c r="A908" s="647" t="s">
        <v>4144</v>
      </c>
      <c r="B908" s="647" t="s">
        <v>4170</v>
      </c>
      <c r="C908" s="647" t="s">
        <v>1662</v>
      </c>
      <c r="D908" s="137">
        <v>1314</v>
      </c>
      <c r="E908" s="137">
        <v>1314</v>
      </c>
      <c r="F908" s="137">
        <v>1314</v>
      </c>
      <c r="G908" s="137">
        <v>1314</v>
      </c>
      <c r="H908" s="137">
        <v>1314</v>
      </c>
      <c r="I908" s="137">
        <v>1314</v>
      </c>
      <c r="J908" s="137">
        <v>1314</v>
      </c>
      <c r="K908" s="137">
        <v>1314</v>
      </c>
      <c r="L908" s="137">
        <v>1314</v>
      </c>
      <c r="M908" s="137">
        <v>1314</v>
      </c>
      <c r="N908" s="137">
        <v>1314</v>
      </c>
      <c r="O908" s="137">
        <v>1314</v>
      </c>
    </row>
    <row r="909" spans="1:15" x14ac:dyDescent="0.25">
      <c r="A909" s="647" t="s">
        <v>4144</v>
      </c>
      <c r="B909" s="647" t="s">
        <v>4171</v>
      </c>
      <c r="C909" s="647" t="s">
        <v>1662</v>
      </c>
      <c r="D909" s="137">
        <v>161100</v>
      </c>
      <c r="E909" s="137">
        <v>161099</v>
      </c>
      <c r="F909" s="137">
        <v>161099</v>
      </c>
      <c r="G909" s="137">
        <v>161099</v>
      </c>
      <c r="H909" s="137">
        <v>161099</v>
      </c>
      <c r="I909" s="137">
        <v>161080</v>
      </c>
      <c r="J909" s="137">
        <v>161080</v>
      </c>
      <c r="K909" s="137">
        <v>161080</v>
      </c>
      <c r="L909" s="137">
        <v>161080</v>
      </c>
      <c r="M909" s="137">
        <v>161080</v>
      </c>
      <c r="N909" s="137">
        <v>161080</v>
      </c>
      <c r="O909" s="137">
        <v>161127</v>
      </c>
    </row>
    <row r="910" spans="1:15" x14ac:dyDescent="0.25">
      <c r="A910" s="647" t="s">
        <v>4144</v>
      </c>
      <c r="B910" s="647" t="s">
        <v>4172</v>
      </c>
      <c r="C910" s="647" t="s">
        <v>1662</v>
      </c>
      <c r="D910" s="137">
        <v>7370</v>
      </c>
      <c r="E910" s="137">
        <v>7370</v>
      </c>
      <c r="F910" s="137">
        <v>7370</v>
      </c>
      <c r="G910" s="137">
        <v>7370</v>
      </c>
      <c r="H910" s="137">
        <v>7370</v>
      </c>
      <c r="I910" s="137">
        <v>7370</v>
      </c>
      <c r="J910" s="137">
        <v>7370</v>
      </c>
      <c r="K910" s="137">
        <v>7370</v>
      </c>
      <c r="L910" s="137">
        <v>7370</v>
      </c>
      <c r="M910" s="137">
        <v>7370</v>
      </c>
      <c r="N910" s="137">
        <v>7370</v>
      </c>
      <c r="O910" s="137">
        <v>7370</v>
      </c>
    </row>
    <row r="911" spans="1:15" x14ac:dyDescent="0.25">
      <c r="A911" s="647" t="s">
        <v>4144</v>
      </c>
      <c r="B911" s="647" t="s">
        <v>4173</v>
      </c>
      <c r="C911" s="647" t="s">
        <v>1662</v>
      </c>
      <c r="D911" s="137">
        <v>0</v>
      </c>
      <c r="E911" s="137">
        <v>0</v>
      </c>
      <c r="F911" s="137">
        <v>0</v>
      </c>
      <c r="G911" s="137">
        <v>0</v>
      </c>
      <c r="H911" s="137">
        <v>0</v>
      </c>
      <c r="I911" s="137">
        <v>0</v>
      </c>
      <c r="J911" s="137">
        <v>0</v>
      </c>
      <c r="K911" s="137">
        <v>0</v>
      </c>
      <c r="L911" s="137">
        <v>0</v>
      </c>
      <c r="M911" s="137">
        <v>0</v>
      </c>
      <c r="N911" s="137">
        <v>0</v>
      </c>
      <c r="O911" s="137">
        <v>0</v>
      </c>
    </row>
    <row r="912" spans="1:15" x14ac:dyDescent="0.25">
      <c r="A912" s="647" t="s">
        <v>4144</v>
      </c>
      <c r="B912" s="647" t="s">
        <v>4174</v>
      </c>
      <c r="C912" s="647" t="s">
        <v>1662</v>
      </c>
      <c r="D912" s="137">
        <v>0</v>
      </c>
      <c r="E912" s="137">
        <v>0</v>
      </c>
      <c r="F912" s="137">
        <v>0</v>
      </c>
      <c r="G912" s="137">
        <v>0</v>
      </c>
      <c r="H912" s="137">
        <v>0</v>
      </c>
      <c r="I912" s="137">
        <v>0</v>
      </c>
      <c r="J912" s="137">
        <v>0</v>
      </c>
      <c r="K912" s="137">
        <v>0</v>
      </c>
      <c r="L912" s="137">
        <v>0</v>
      </c>
      <c r="M912" s="137">
        <v>0</v>
      </c>
      <c r="N912" s="137">
        <v>0</v>
      </c>
      <c r="O912" s="137">
        <v>0</v>
      </c>
    </row>
    <row r="913" spans="1:15" x14ac:dyDescent="0.25">
      <c r="A913" s="647" t="s">
        <v>4144</v>
      </c>
      <c r="B913" s="647" t="s">
        <v>4175</v>
      </c>
      <c r="C913" s="647" t="s">
        <v>1662</v>
      </c>
      <c r="D913" s="137">
        <v>0</v>
      </c>
      <c r="E913" s="137">
        <v>0</v>
      </c>
      <c r="F913" s="137">
        <v>0</v>
      </c>
      <c r="G913" s="137">
        <v>0</v>
      </c>
      <c r="H913" s="137">
        <v>0</v>
      </c>
      <c r="I913" s="137">
        <v>0</v>
      </c>
      <c r="J913" s="137">
        <v>0</v>
      </c>
      <c r="K913" s="137">
        <v>0</v>
      </c>
      <c r="L913" s="137">
        <v>0</v>
      </c>
      <c r="M913" s="137">
        <v>0</v>
      </c>
      <c r="N913" s="137">
        <v>0</v>
      </c>
      <c r="O913" s="137">
        <v>0</v>
      </c>
    </row>
    <row r="914" spans="1:15" x14ac:dyDescent="0.25">
      <c r="A914" s="647" t="s">
        <v>4144</v>
      </c>
      <c r="B914" s="647" t="s">
        <v>4176</v>
      </c>
      <c r="C914" s="647" t="s">
        <v>1662</v>
      </c>
      <c r="D914" s="137">
        <v>0</v>
      </c>
      <c r="E914" s="137">
        <v>0</v>
      </c>
      <c r="F914" s="137">
        <v>0</v>
      </c>
      <c r="G914" s="137">
        <v>0</v>
      </c>
      <c r="H914" s="137">
        <v>0</v>
      </c>
      <c r="I914" s="137">
        <v>0</v>
      </c>
      <c r="J914" s="137">
        <v>0</v>
      </c>
      <c r="K914" s="137">
        <v>0</v>
      </c>
      <c r="L914" s="137">
        <v>0</v>
      </c>
      <c r="M914" s="137">
        <v>0</v>
      </c>
      <c r="N914" s="137">
        <v>0</v>
      </c>
      <c r="O914" s="137">
        <v>0</v>
      </c>
    </row>
    <row r="915" spans="1:15" x14ac:dyDescent="0.25">
      <c r="A915" s="647" t="s">
        <v>4144</v>
      </c>
      <c r="B915" s="647" t="s">
        <v>4177</v>
      </c>
      <c r="C915" s="647" t="s">
        <v>1662</v>
      </c>
      <c r="D915" s="137">
        <v>0</v>
      </c>
      <c r="E915" s="137">
        <v>0</v>
      </c>
      <c r="F915" s="137">
        <v>0</v>
      </c>
      <c r="G915" s="137">
        <v>0</v>
      </c>
      <c r="H915" s="137">
        <v>0</v>
      </c>
      <c r="I915" s="137">
        <v>0</v>
      </c>
      <c r="J915" s="137">
        <v>0</v>
      </c>
      <c r="K915" s="137">
        <v>0</v>
      </c>
      <c r="L915" s="137">
        <v>0</v>
      </c>
      <c r="M915" s="137">
        <v>0</v>
      </c>
      <c r="N915" s="137">
        <v>0</v>
      </c>
      <c r="O915" s="137">
        <v>0</v>
      </c>
    </row>
    <row r="916" spans="1:15" x14ac:dyDescent="0.25">
      <c r="A916" s="647" t="s">
        <v>4144</v>
      </c>
      <c r="B916" s="647" t="s">
        <v>4178</v>
      </c>
      <c r="C916" s="647" t="s">
        <v>1662</v>
      </c>
      <c r="D916" s="137">
        <v>0</v>
      </c>
      <c r="E916" s="137">
        <v>0</v>
      </c>
      <c r="F916" s="137">
        <v>0</v>
      </c>
      <c r="G916" s="137">
        <v>0</v>
      </c>
      <c r="H916" s="137">
        <v>0</v>
      </c>
      <c r="I916" s="137">
        <v>0</v>
      </c>
      <c r="J916" s="137">
        <v>0</v>
      </c>
      <c r="K916" s="137">
        <v>0</v>
      </c>
      <c r="L916" s="137">
        <v>0</v>
      </c>
      <c r="M916" s="137">
        <v>0</v>
      </c>
      <c r="N916" s="137">
        <v>0</v>
      </c>
      <c r="O916" s="137">
        <v>0</v>
      </c>
    </row>
    <row r="917" spans="1:15" x14ac:dyDescent="0.25">
      <c r="A917" s="647" t="s">
        <v>4144</v>
      </c>
      <c r="B917" s="647" t="s">
        <v>4179</v>
      </c>
      <c r="C917" s="647" t="s">
        <v>1662</v>
      </c>
      <c r="D917" s="137">
        <v>0</v>
      </c>
      <c r="E917" s="137">
        <v>0</v>
      </c>
      <c r="F917" s="137">
        <v>0</v>
      </c>
      <c r="G917" s="137">
        <v>0</v>
      </c>
      <c r="H917" s="137">
        <v>0</v>
      </c>
      <c r="I917" s="137">
        <v>0</v>
      </c>
      <c r="J917" s="137">
        <v>0</v>
      </c>
      <c r="K917" s="137">
        <v>0</v>
      </c>
      <c r="L917" s="137">
        <v>0</v>
      </c>
      <c r="M917" s="137">
        <v>0</v>
      </c>
      <c r="N917" s="137">
        <v>0</v>
      </c>
      <c r="O917" s="137">
        <v>0</v>
      </c>
    </row>
    <row r="918" spans="1:15" x14ac:dyDescent="0.25">
      <c r="A918" s="647" t="s">
        <v>4144</v>
      </c>
      <c r="B918" s="647" t="s">
        <v>4180</v>
      </c>
      <c r="C918" s="647" t="s">
        <v>1662</v>
      </c>
      <c r="D918" s="137">
        <v>0</v>
      </c>
      <c r="E918" s="137">
        <v>0</v>
      </c>
      <c r="F918" s="137">
        <v>0</v>
      </c>
      <c r="G918" s="137">
        <v>0</v>
      </c>
      <c r="H918" s="137">
        <v>0</v>
      </c>
      <c r="I918" s="137">
        <v>0</v>
      </c>
      <c r="J918" s="137">
        <v>0</v>
      </c>
      <c r="K918" s="137">
        <v>0</v>
      </c>
      <c r="L918" s="137">
        <v>0</v>
      </c>
      <c r="M918" s="137">
        <v>0</v>
      </c>
      <c r="N918" s="137">
        <v>0</v>
      </c>
      <c r="O918" s="137">
        <v>0</v>
      </c>
    </row>
    <row r="919" spans="1:15" x14ac:dyDescent="0.25">
      <c r="A919" s="647" t="s">
        <v>4144</v>
      </c>
      <c r="B919" s="647" t="s">
        <v>4181</v>
      </c>
      <c r="C919" s="647" t="s">
        <v>1662</v>
      </c>
      <c r="D919" s="137">
        <v>0</v>
      </c>
      <c r="E919" s="137">
        <v>0</v>
      </c>
      <c r="F919" s="137">
        <v>0</v>
      </c>
      <c r="G919" s="137">
        <v>0</v>
      </c>
      <c r="H919" s="137">
        <v>0</v>
      </c>
      <c r="I919" s="137">
        <v>0</v>
      </c>
      <c r="J919" s="137">
        <v>0</v>
      </c>
      <c r="K919" s="137">
        <v>0</v>
      </c>
      <c r="L919" s="137">
        <v>0</v>
      </c>
      <c r="M919" s="137">
        <v>0</v>
      </c>
      <c r="N919" s="137">
        <v>0</v>
      </c>
      <c r="O919" s="137">
        <v>0</v>
      </c>
    </row>
    <row r="920" spans="1:15" x14ac:dyDescent="0.25">
      <c r="A920" s="647" t="s">
        <v>4144</v>
      </c>
      <c r="B920" s="647" t="s">
        <v>4182</v>
      </c>
      <c r="C920" s="647" t="s">
        <v>1662</v>
      </c>
      <c r="D920" s="137">
        <v>0</v>
      </c>
      <c r="E920" s="137">
        <v>0</v>
      </c>
      <c r="F920" s="137">
        <v>0</v>
      </c>
      <c r="G920" s="137">
        <v>0</v>
      </c>
      <c r="H920" s="137">
        <v>0</v>
      </c>
      <c r="I920" s="137">
        <v>0</v>
      </c>
      <c r="J920" s="137">
        <v>0</v>
      </c>
      <c r="K920" s="137">
        <v>0</v>
      </c>
      <c r="L920" s="137">
        <v>0</v>
      </c>
      <c r="M920" s="137">
        <v>0</v>
      </c>
      <c r="N920" s="137">
        <v>0</v>
      </c>
      <c r="O920" s="137">
        <v>0</v>
      </c>
    </row>
    <row r="921" spans="1:15" x14ac:dyDescent="0.25">
      <c r="A921" s="647" t="s">
        <v>4144</v>
      </c>
      <c r="B921" s="647" t="s">
        <v>4183</v>
      </c>
      <c r="C921" s="647" t="s">
        <v>1662</v>
      </c>
      <c r="D921" s="137">
        <v>214</v>
      </c>
      <c r="E921" s="137">
        <v>214</v>
      </c>
      <c r="F921" s="137">
        <v>214</v>
      </c>
      <c r="G921" s="137">
        <v>214</v>
      </c>
      <c r="H921" s="137">
        <v>214</v>
      </c>
      <c r="I921" s="137">
        <v>214</v>
      </c>
      <c r="J921" s="137">
        <v>214</v>
      </c>
      <c r="K921" s="137">
        <v>214</v>
      </c>
      <c r="L921" s="137">
        <v>214</v>
      </c>
      <c r="M921" s="137">
        <v>214</v>
      </c>
      <c r="N921" s="137">
        <v>214</v>
      </c>
      <c r="O921" s="137">
        <v>214</v>
      </c>
    </row>
    <row r="922" spans="1:15" x14ac:dyDescent="0.25">
      <c r="A922" s="647" t="s">
        <v>4144</v>
      </c>
      <c r="B922" s="647" t="s">
        <v>4184</v>
      </c>
      <c r="C922" s="647" t="s">
        <v>1662</v>
      </c>
      <c r="D922" s="137">
        <v>0</v>
      </c>
      <c r="E922" s="137">
        <v>0</v>
      </c>
      <c r="F922" s="137">
        <v>0</v>
      </c>
      <c r="G922" s="137">
        <v>0</v>
      </c>
      <c r="H922" s="137">
        <v>0</v>
      </c>
      <c r="I922" s="137">
        <v>0</v>
      </c>
      <c r="J922" s="137">
        <v>0</v>
      </c>
      <c r="K922" s="137">
        <v>0</v>
      </c>
      <c r="L922" s="137">
        <v>0</v>
      </c>
      <c r="M922" s="137">
        <v>0</v>
      </c>
      <c r="N922" s="137">
        <v>0</v>
      </c>
      <c r="O922" s="137">
        <v>0</v>
      </c>
    </row>
    <row r="923" spans="1:15" x14ac:dyDescent="0.25">
      <c r="A923" s="647" t="s">
        <v>4144</v>
      </c>
      <c r="B923" s="647" t="s">
        <v>4185</v>
      </c>
      <c r="C923" s="647" t="s">
        <v>1662</v>
      </c>
      <c r="D923" s="137">
        <v>0</v>
      </c>
      <c r="E923" s="137">
        <v>0</v>
      </c>
      <c r="F923" s="137">
        <v>0</v>
      </c>
      <c r="G923" s="137">
        <v>0</v>
      </c>
      <c r="H923" s="137">
        <v>0</v>
      </c>
      <c r="I923" s="137">
        <v>0</v>
      </c>
      <c r="J923" s="137">
        <v>0</v>
      </c>
      <c r="K923" s="137">
        <v>0</v>
      </c>
      <c r="L923" s="137">
        <v>0</v>
      </c>
      <c r="M923" s="137">
        <v>0</v>
      </c>
      <c r="N923" s="137">
        <v>0</v>
      </c>
      <c r="O923" s="137">
        <v>0</v>
      </c>
    </row>
    <row r="924" spans="1:15" x14ac:dyDescent="0.25">
      <c r="A924" s="647" t="s">
        <v>4144</v>
      </c>
      <c r="B924" s="647" t="s">
        <v>4186</v>
      </c>
      <c r="C924" s="647" t="s">
        <v>1662</v>
      </c>
      <c r="D924" s="137">
        <v>49</v>
      </c>
      <c r="E924" s="137">
        <v>49</v>
      </c>
      <c r="F924" s="137">
        <v>49</v>
      </c>
      <c r="G924" s="137">
        <v>49</v>
      </c>
      <c r="H924" s="137">
        <v>49</v>
      </c>
      <c r="I924" s="137">
        <v>49</v>
      </c>
      <c r="J924" s="137">
        <v>49</v>
      </c>
      <c r="K924" s="137">
        <v>49</v>
      </c>
      <c r="L924" s="137">
        <v>49</v>
      </c>
      <c r="M924" s="137">
        <v>49</v>
      </c>
      <c r="N924" s="137">
        <v>49</v>
      </c>
      <c r="O924" s="137">
        <v>49</v>
      </c>
    </row>
    <row r="925" spans="1:15" x14ac:dyDescent="0.25">
      <c r="A925" s="647" t="s">
        <v>4144</v>
      </c>
      <c r="B925" s="647" t="s">
        <v>4187</v>
      </c>
      <c r="C925" s="647" t="s">
        <v>1662</v>
      </c>
      <c r="D925" s="137">
        <v>0</v>
      </c>
      <c r="E925" s="137">
        <v>0</v>
      </c>
      <c r="F925" s="137">
        <v>0</v>
      </c>
      <c r="G925" s="137">
        <v>0</v>
      </c>
      <c r="H925" s="137">
        <v>0</v>
      </c>
      <c r="I925" s="137">
        <v>0</v>
      </c>
      <c r="J925" s="137">
        <v>0</v>
      </c>
      <c r="K925" s="137">
        <v>0</v>
      </c>
      <c r="L925" s="137">
        <v>0</v>
      </c>
      <c r="M925" s="137">
        <v>0</v>
      </c>
      <c r="N925" s="137">
        <v>0</v>
      </c>
      <c r="O925" s="137">
        <v>0</v>
      </c>
    </row>
    <row r="926" spans="1:15" x14ac:dyDescent="0.25">
      <c r="A926" s="647" t="s">
        <v>4144</v>
      </c>
      <c r="B926" s="647" t="s">
        <v>4188</v>
      </c>
      <c r="C926" s="647" t="s">
        <v>1662</v>
      </c>
      <c r="D926" s="137">
        <v>89</v>
      </c>
      <c r="E926" s="137">
        <v>89</v>
      </c>
      <c r="F926" s="137">
        <v>89</v>
      </c>
      <c r="G926" s="137">
        <v>89</v>
      </c>
      <c r="H926" s="137">
        <v>89</v>
      </c>
      <c r="I926" s="137">
        <v>89</v>
      </c>
      <c r="J926" s="137">
        <v>89</v>
      </c>
      <c r="K926" s="137">
        <v>89</v>
      </c>
      <c r="L926" s="137">
        <v>89</v>
      </c>
      <c r="M926" s="137">
        <v>89</v>
      </c>
      <c r="N926" s="137">
        <v>89</v>
      </c>
      <c r="O926" s="137">
        <v>89</v>
      </c>
    </row>
    <row r="927" spans="1:15" x14ac:dyDescent="0.25">
      <c r="A927" s="647" t="s">
        <v>4144</v>
      </c>
      <c r="B927" s="647" t="s">
        <v>4189</v>
      </c>
      <c r="C927" s="647" t="s">
        <v>1662</v>
      </c>
      <c r="D927" s="137">
        <v>0</v>
      </c>
      <c r="E927" s="137">
        <v>0</v>
      </c>
      <c r="F927" s="137">
        <v>0</v>
      </c>
      <c r="G927" s="137">
        <v>0</v>
      </c>
      <c r="H927" s="137">
        <v>0</v>
      </c>
      <c r="I927" s="137">
        <v>0</v>
      </c>
      <c r="J927" s="137">
        <v>0</v>
      </c>
      <c r="K927" s="137">
        <v>0</v>
      </c>
      <c r="L927" s="137">
        <v>0</v>
      </c>
      <c r="M927" s="137">
        <v>0</v>
      </c>
      <c r="N927" s="137">
        <v>0</v>
      </c>
      <c r="O927" s="137">
        <v>0</v>
      </c>
    </row>
    <row r="928" spans="1:15" x14ac:dyDescent="0.25">
      <c r="A928" s="647" t="s">
        <v>4144</v>
      </c>
      <c r="B928" s="647" t="s">
        <v>4190</v>
      </c>
      <c r="C928" s="647" t="s">
        <v>1662</v>
      </c>
      <c r="D928" s="137">
        <v>0</v>
      </c>
      <c r="E928" s="137">
        <v>0</v>
      </c>
      <c r="F928" s="137">
        <v>0</v>
      </c>
      <c r="G928" s="137">
        <v>0</v>
      </c>
      <c r="H928" s="137">
        <v>0</v>
      </c>
      <c r="I928" s="137">
        <v>0</v>
      </c>
      <c r="J928" s="137">
        <v>0</v>
      </c>
      <c r="K928" s="137">
        <v>0</v>
      </c>
      <c r="L928" s="137">
        <v>0</v>
      </c>
      <c r="M928" s="137">
        <v>0</v>
      </c>
      <c r="N928" s="137">
        <v>0</v>
      </c>
      <c r="O928" s="137">
        <v>0</v>
      </c>
    </row>
    <row r="929" spans="1:15" x14ac:dyDescent="0.25">
      <c r="A929" s="647" t="s">
        <v>4144</v>
      </c>
      <c r="B929" s="647" t="s">
        <v>4191</v>
      </c>
      <c r="C929" s="647" t="s">
        <v>1662</v>
      </c>
      <c r="D929" s="137">
        <v>0</v>
      </c>
      <c r="E929" s="137">
        <v>0</v>
      </c>
      <c r="F929" s="137">
        <v>0</v>
      </c>
      <c r="G929" s="137">
        <v>0</v>
      </c>
      <c r="H929" s="137">
        <v>0</v>
      </c>
      <c r="I929" s="137">
        <v>0</v>
      </c>
      <c r="J929" s="137">
        <v>0</v>
      </c>
      <c r="K929" s="137">
        <v>0</v>
      </c>
      <c r="L929" s="137">
        <v>0</v>
      </c>
      <c r="M929" s="137">
        <v>0</v>
      </c>
      <c r="N929" s="137">
        <v>0</v>
      </c>
      <c r="O929" s="137">
        <v>0</v>
      </c>
    </row>
    <row r="930" spans="1:15" x14ac:dyDescent="0.25">
      <c r="A930" s="647" t="s">
        <v>4144</v>
      </c>
      <c r="B930" s="647" t="s">
        <v>4192</v>
      </c>
      <c r="C930" s="647" t="s">
        <v>1662</v>
      </c>
      <c r="D930" s="137">
        <v>1545</v>
      </c>
      <c r="E930" s="137">
        <v>1545</v>
      </c>
      <c r="F930" s="137">
        <v>1545</v>
      </c>
      <c r="G930" s="137">
        <v>1545</v>
      </c>
      <c r="H930" s="137">
        <v>1545</v>
      </c>
      <c r="I930" s="137">
        <v>1545</v>
      </c>
      <c r="J930" s="137">
        <v>1545</v>
      </c>
      <c r="K930" s="137">
        <v>1545</v>
      </c>
      <c r="L930" s="137">
        <v>1545</v>
      </c>
      <c r="M930" s="137">
        <v>1545</v>
      </c>
      <c r="N930" s="137">
        <v>1545</v>
      </c>
      <c r="O930" s="137">
        <v>1545</v>
      </c>
    </row>
    <row r="931" spans="1:15" x14ac:dyDescent="0.25">
      <c r="A931" s="647" t="s">
        <v>4144</v>
      </c>
      <c r="B931" s="647" t="s">
        <v>4193</v>
      </c>
      <c r="C931" s="647" t="s">
        <v>1662</v>
      </c>
      <c r="D931" s="137">
        <v>11</v>
      </c>
      <c r="E931" s="137">
        <v>11</v>
      </c>
      <c r="F931" s="137">
        <v>11</v>
      </c>
      <c r="G931" s="137">
        <v>11</v>
      </c>
      <c r="H931" s="137">
        <v>11</v>
      </c>
      <c r="I931" s="137">
        <v>11</v>
      </c>
      <c r="J931" s="137">
        <v>11</v>
      </c>
      <c r="K931" s="137">
        <v>11</v>
      </c>
      <c r="L931" s="137">
        <v>11</v>
      </c>
      <c r="M931" s="137">
        <v>11</v>
      </c>
      <c r="N931" s="137">
        <v>11</v>
      </c>
      <c r="O931" s="137">
        <v>11</v>
      </c>
    </row>
    <row r="932" spans="1:15" x14ac:dyDescent="0.25">
      <c r="A932" s="647" t="s">
        <v>4144</v>
      </c>
      <c r="B932" s="647" t="s">
        <v>4194</v>
      </c>
      <c r="C932" s="647" t="s">
        <v>1662</v>
      </c>
      <c r="D932" s="137">
        <v>0</v>
      </c>
      <c r="E932" s="137">
        <v>0</v>
      </c>
      <c r="F932" s="137">
        <v>0</v>
      </c>
      <c r="G932" s="137">
        <v>0</v>
      </c>
      <c r="H932" s="137">
        <v>0</v>
      </c>
      <c r="I932" s="137">
        <v>0</v>
      </c>
      <c r="J932" s="137">
        <v>0</v>
      </c>
      <c r="K932" s="137">
        <v>0</v>
      </c>
      <c r="L932" s="137">
        <v>0</v>
      </c>
      <c r="M932" s="137">
        <v>0</v>
      </c>
      <c r="N932" s="137">
        <v>0</v>
      </c>
      <c r="O932" s="137">
        <v>0</v>
      </c>
    </row>
    <row r="933" spans="1:15" x14ac:dyDescent="0.25">
      <c r="A933" s="647" t="s">
        <v>4144</v>
      </c>
      <c r="B933" s="647" t="s">
        <v>4195</v>
      </c>
      <c r="C933" s="647" t="s">
        <v>1662</v>
      </c>
      <c r="D933" s="137">
        <v>935</v>
      </c>
      <c r="E933" s="137">
        <v>935</v>
      </c>
      <c r="F933" s="137">
        <v>935</v>
      </c>
      <c r="G933" s="137">
        <v>935</v>
      </c>
      <c r="H933" s="137">
        <v>935</v>
      </c>
      <c r="I933" s="137">
        <v>935</v>
      </c>
      <c r="J933" s="137">
        <v>935</v>
      </c>
      <c r="K933" s="137">
        <v>935</v>
      </c>
      <c r="L933" s="137">
        <v>935</v>
      </c>
      <c r="M933" s="137">
        <v>935</v>
      </c>
      <c r="N933" s="137">
        <v>935</v>
      </c>
      <c r="O933" s="137">
        <v>935</v>
      </c>
    </row>
    <row r="934" spans="1:15" x14ac:dyDescent="0.25">
      <c r="A934" s="647" t="s">
        <v>4144</v>
      </c>
      <c r="B934" s="647" t="s">
        <v>4196</v>
      </c>
      <c r="C934" s="647" t="s">
        <v>1662</v>
      </c>
      <c r="D934" s="137">
        <v>0</v>
      </c>
      <c r="E934" s="137">
        <v>0</v>
      </c>
      <c r="F934" s="137">
        <v>0</v>
      </c>
      <c r="G934" s="137">
        <v>0</v>
      </c>
      <c r="H934" s="137">
        <v>0</v>
      </c>
      <c r="I934" s="137">
        <v>0</v>
      </c>
      <c r="J934" s="137">
        <v>0</v>
      </c>
      <c r="K934" s="137">
        <v>0</v>
      </c>
      <c r="L934" s="137">
        <v>0</v>
      </c>
      <c r="M934" s="137">
        <v>0</v>
      </c>
      <c r="N934" s="137">
        <v>0</v>
      </c>
      <c r="O934" s="137">
        <v>0</v>
      </c>
    </row>
    <row r="935" spans="1:15" x14ac:dyDescent="0.25">
      <c r="A935" s="647" t="s">
        <v>4144</v>
      </c>
      <c r="B935" s="647" t="s">
        <v>4197</v>
      </c>
      <c r="C935" s="647" t="s">
        <v>1662</v>
      </c>
      <c r="D935" s="137">
        <v>19</v>
      </c>
      <c r="E935" s="137">
        <v>19</v>
      </c>
      <c r="F935" s="137">
        <v>19</v>
      </c>
      <c r="G935" s="137">
        <v>19</v>
      </c>
      <c r="H935" s="137">
        <v>19</v>
      </c>
      <c r="I935" s="137">
        <v>19</v>
      </c>
      <c r="J935" s="137">
        <v>19</v>
      </c>
      <c r="K935" s="137">
        <v>19</v>
      </c>
      <c r="L935" s="137">
        <v>19</v>
      </c>
      <c r="M935" s="137">
        <v>19</v>
      </c>
      <c r="N935" s="137">
        <v>19</v>
      </c>
      <c r="O935" s="137">
        <v>19</v>
      </c>
    </row>
    <row r="936" spans="1:15" x14ac:dyDescent="0.25">
      <c r="A936" s="647" t="s">
        <v>4144</v>
      </c>
      <c r="B936" s="647" t="s">
        <v>4198</v>
      </c>
      <c r="C936" s="647" t="s">
        <v>1662</v>
      </c>
      <c r="D936" s="137">
        <v>0</v>
      </c>
      <c r="E936" s="137">
        <v>0</v>
      </c>
      <c r="F936" s="137">
        <v>0</v>
      </c>
      <c r="G936" s="137">
        <v>0</v>
      </c>
      <c r="H936" s="137">
        <v>0</v>
      </c>
      <c r="I936" s="137">
        <v>0</v>
      </c>
      <c r="J936" s="137">
        <v>0</v>
      </c>
      <c r="K936" s="137">
        <v>0</v>
      </c>
      <c r="L936" s="137">
        <v>0</v>
      </c>
      <c r="M936" s="137">
        <v>0</v>
      </c>
      <c r="N936" s="137">
        <v>0</v>
      </c>
      <c r="O936" s="137">
        <v>0</v>
      </c>
    </row>
    <row r="937" spans="1:15" x14ac:dyDescent="0.25">
      <c r="A937" s="647" t="s">
        <v>4144</v>
      </c>
      <c r="B937" s="647" t="s">
        <v>4199</v>
      </c>
      <c r="C937" s="647" t="s">
        <v>1662</v>
      </c>
      <c r="D937" s="137">
        <v>0</v>
      </c>
      <c r="E937" s="137">
        <v>0</v>
      </c>
      <c r="F937" s="137">
        <v>0</v>
      </c>
      <c r="G937" s="137">
        <v>0</v>
      </c>
      <c r="H937" s="137">
        <v>0</v>
      </c>
      <c r="I937" s="137">
        <v>0</v>
      </c>
      <c r="J937" s="137">
        <v>0</v>
      </c>
      <c r="K937" s="137">
        <v>0</v>
      </c>
      <c r="L937" s="137">
        <v>0</v>
      </c>
      <c r="M937" s="137">
        <v>0</v>
      </c>
      <c r="N937" s="137">
        <v>0</v>
      </c>
      <c r="O937" s="137">
        <v>0</v>
      </c>
    </row>
    <row r="938" spans="1:15" x14ac:dyDescent="0.25">
      <c r="A938" s="647" t="s">
        <v>4144</v>
      </c>
      <c r="B938" s="647" t="s">
        <v>4200</v>
      </c>
      <c r="C938" s="647" t="s">
        <v>1662</v>
      </c>
      <c r="D938" s="137">
        <v>0</v>
      </c>
      <c r="E938" s="137">
        <v>0</v>
      </c>
      <c r="F938" s="137">
        <v>0</v>
      </c>
      <c r="G938" s="137">
        <v>0</v>
      </c>
      <c r="H938" s="137">
        <v>0</v>
      </c>
      <c r="I938" s="137">
        <v>0</v>
      </c>
      <c r="J938" s="137">
        <v>0</v>
      </c>
      <c r="K938" s="137">
        <v>0</v>
      </c>
      <c r="L938" s="137">
        <v>0</v>
      </c>
      <c r="M938" s="137">
        <v>0</v>
      </c>
      <c r="N938" s="137">
        <v>0</v>
      </c>
      <c r="O938" s="137">
        <v>0</v>
      </c>
    </row>
    <row r="939" spans="1:15" x14ac:dyDescent="0.25">
      <c r="A939" s="647" t="s">
        <v>4144</v>
      </c>
      <c r="B939" s="647" t="s">
        <v>4201</v>
      </c>
      <c r="C939" s="647" t="s">
        <v>1662</v>
      </c>
      <c r="D939" s="137">
        <v>237</v>
      </c>
      <c r="E939" s="137">
        <v>237</v>
      </c>
      <c r="F939" s="137">
        <v>237</v>
      </c>
      <c r="G939" s="137">
        <v>237</v>
      </c>
      <c r="H939" s="137">
        <v>237</v>
      </c>
      <c r="I939" s="137">
        <v>237</v>
      </c>
      <c r="J939" s="137">
        <v>237</v>
      </c>
      <c r="K939" s="137">
        <v>237</v>
      </c>
      <c r="L939" s="137">
        <v>237</v>
      </c>
      <c r="M939" s="137">
        <v>237</v>
      </c>
      <c r="N939" s="137">
        <v>237</v>
      </c>
      <c r="O939" s="137">
        <v>237</v>
      </c>
    </row>
    <row r="940" spans="1:15" x14ac:dyDescent="0.25">
      <c r="A940" s="647" t="s">
        <v>4144</v>
      </c>
      <c r="B940" s="647" t="s">
        <v>4202</v>
      </c>
      <c r="C940" s="647" t="s">
        <v>1662</v>
      </c>
      <c r="D940" s="137">
        <v>0</v>
      </c>
      <c r="E940" s="137">
        <v>0</v>
      </c>
      <c r="F940" s="137">
        <v>0</v>
      </c>
      <c r="G940" s="137">
        <v>0</v>
      </c>
      <c r="H940" s="137">
        <v>0</v>
      </c>
      <c r="I940" s="137">
        <v>0</v>
      </c>
      <c r="J940" s="137">
        <v>0</v>
      </c>
      <c r="K940" s="137">
        <v>0</v>
      </c>
      <c r="L940" s="137">
        <v>0</v>
      </c>
      <c r="M940" s="137">
        <v>0</v>
      </c>
      <c r="N940" s="137">
        <v>0</v>
      </c>
      <c r="O940" s="137">
        <v>0</v>
      </c>
    </row>
    <row r="941" spans="1:15" x14ac:dyDescent="0.25">
      <c r="A941" s="647" t="s">
        <v>4144</v>
      </c>
      <c r="B941" s="647" t="s">
        <v>4203</v>
      </c>
      <c r="C941" s="647" t="s">
        <v>1662</v>
      </c>
      <c r="D941" s="137">
        <v>63</v>
      </c>
      <c r="E941" s="137">
        <v>63</v>
      </c>
      <c r="F941" s="137">
        <v>63</v>
      </c>
      <c r="G941" s="137">
        <v>63</v>
      </c>
      <c r="H941" s="137">
        <v>63</v>
      </c>
      <c r="I941" s="137">
        <v>63</v>
      </c>
      <c r="J941" s="137">
        <v>63</v>
      </c>
      <c r="K941" s="137">
        <v>63</v>
      </c>
      <c r="L941" s="137">
        <v>63</v>
      </c>
      <c r="M941" s="137">
        <v>63</v>
      </c>
      <c r="N941" s="137">
        <v>63</v>
      </c>
      <c r="O941" s="137">
        <v>63</v>
      </c>
    </row>
    <row r="942" spans="1:15" x14ac:dyDescent="0.25">
      <c r="A942" s="647" t="s">
        <v>4144</v>
      </c>
      <c r="B942" s="647" t="s">
        <v>4204</v>
      </c>
      <c r="C942" s="647" t="s">
        <v>1662</v>
      </c>
      <c r="D942" s="137">
        <v>0</v>
      </c>
      <c r="E942" s="137">
        <v>0</v>
      </c>
      <c r="F942" s="137">
        <v>0</v>
      </c>
      <c r="G942" s="137">
        <v>0</v>
      </c>
      <c r="H942" s="137">
        <v>0</v>
      </c>
      <c r="I942" s="137">
        <v>0</v>
      </c>
      <c r="J942" s="137">
        <v>0</v>
      </c>
      <c r="K942" s="137">
        <v>0</v>
      </c>
      <c r="L942" s="137">
        <v>0</v>
      </c>
      <c r="M942" s="137">
        <v>0</v>
      </c>
      <c r="N942" s="137">
        <v>0</v>
      </c>
      <c r="O942" s="137">
        <v>0</v>
      </c>
    </row>
    <row r="943" spans="1:15" x14ac:dyDescent="0.25">
      <c r="A943" s="647" t="s">
        <v>4144</v>
      </c>
      <c r="B943" s="647" t="s">
        <v>4205</v>
      </c>
      <c r="C943" s="647" t="s">
        <v>1662</v>
      </c>
      <c r="D943" s="137">
        <v>0</v>
      </c>
      <c r="E943" s="137">
        <v>0</v>
      </c>
      <c r="F943" s="137">
        <v>0</v>
      </c>
      <c r="G943" s="137">
        <v>0</v>
      </c>
      <c r="H943" s="137">
        <v>0</v>
      </c>
      <c r="I943" s="137">
        <v>0</v>
      </c>
      <c r="J943" s="137">
        <v>0</v>
      </c>
      <c r="K943" s="137">
        <v>0</v>
      </c>
      <c r="L943" s="137">
        <v>0</v>
      </c>
      <c r="M943" s="137">
        <v>0</v>
      </c>
      <c r="N943" s="137">
        <v>0</v>
      </c>
      <c r="O943" s="137">
        <v>0</v>
      </c>
    </row>
    <row r="944" spans="1:15" x14ac:dyDescent="0.25">
      <c r="A944" s="647" t="s">
        <v>4144</v>
      </c>
      <c r="B944" s="647" t="s">
        <v>4206</v>
      </c>
      <c r="C944" s="647" t="s">
        <v>1662</v>
      </c>
      <c r="D944" s="137">
        <v>89</v>
      </c>
      <c r="E944" s="137">
        <v>89</v>
      </c>
      <c r="F944" s="137">
        <v>89</v>
      </c>
      <c r="G944" s="137">
        <v>89</v>
      </c>
      <c r="H944" s="137">
        <v>89</v>
      </c>
      <c r="I944" s="137">
        <v>89</v>
      </c>
      <c r="J944" s="137">
        <v>89</v>
      </c>
      <c r="K944" s="137">
        <v>89</v>
      </c>
      <c r="L944" s="137">
        <v>89</v>
      </c>
      <c r="M944" s="137">
        <v>89</v>
      </c>
      <c r="N944" s="137">
        <v>89</v>
      </c>
      <c r="O944" s="137">
        <v>89</v>
      </c>
    </row>
    <row r="945" spans="1:15" x14ac:dyDescent="0.25">
      <c r="A945" s="647" t="s">
        <v>4144</v>
      </c>
      <c r="B945" s="647" t="s">
        <v>4207</v>
      </c>
      <c r="C945" s="647" t="s">
        <v>1662</v>
      </c>
      <c r="D945" s="137">
        <v>152</v>
      </c>
      <c r="E945" s="137">
        <v>152</v>
      </c>
      <c r="F945" s="137">
        <v>152</v>
      </c>
      <c r="G945" s="137">
        <v>152</v>
      </c>
      <c r="H945" s="137">
        <v>152</v>
      </c>
      <c r="I945" s="137">
        <v>152</v>
      </c>
      <c r="J945" s="137">
        <v>152</v>
      </c>
      <c r="K945" s="137">
        <v>152</v>
      </c>
      <c r="L945" s="137">
        <v>152</v>
      </c>
      <c r="M945" s="137">
        <v>152</v>
      </c>
      <c r="N945" s="137">
        <v>152</v>
      </c>
      <c r="O945" s="137">
        <v>152</v>
      </c>
    </row>
    <row r="946" spans="1:15" x14ac:dyDescent="0.25">
      <c r="A946" s="647" t="s">
        <v>4144</v>
      </c>
      <c r="B946" s="647" t="s">
        <v>4208</v>
      </c>
      <c r="C946" s="647" t="s">
        <v>1662</v>
      </c>
      <c r="D946" s="137">
        <v>0</v>
      </c>
      <c r="E946" s="137">
        <v>0</v>
      </c>
      <c r="F946" s="137">
        <v>0</v>
      </c>
      <c r="G946" s="137">
        <v>0</v>
      </c>
      <c r="H946" s="137">
        <v>0</v>
      </c>
      <c r="I946" s="137">
        <v>0</v>
      </c>
      <c r="J946" s="137">
        <v>0</v>
      </c>
      <c r="K946" s="137">
        <v>0</v>
      </c>
      <c r="L946" s="137">
        <v>0</v>
      </c>
      <c r="M946" s="137">
        <v>0</v>
      </c>
      <c r="N946" s="137">
        <v>0</v>
      </c>
      <c r="O946" s="137">
        <v>0</v>
      </c>
    </row>
    <row r="947" spans="1:15" x14ac:dyDescent="0.25">
      <c r="A947" s="647" t="s">
        <v>4144</v>
      </c>
      <c r="B947" s="647" t="s">
        <v>4209</v>
      </c>
      <c r="C947" s="647" t="s">
        <v>1662</v>
      </c>
      <c r="D947" s="137">
        <v>1156</v>
      </c>
      <c r="E947" s="137">
        <v>1156</v>
      </c>
      <c r="F947" s="137">
        <v>1156</v>
      </c>
      <c r="G947" s="137">
        <v>1156</v>
      </c>
      <c r="H947" s="137">
        <v>1156</v>
      </c>
      <c r="I947" s="137">
        <v>1156</v>
      </c>
      <c r="J947" s="137">
        <v>1156</v>
      </c>
      <c r="K947" s="137">
        <v>1156</v>
      </c>
      <c r="L947" s="137">
        <v>1156</v>
      </c>
      <c r="M947" s="137">
        <v>1156</v>
      </c>
      <c r="N947" s="137">
        <v>1156</v>
      </c>
      <c r="O947" s="137">
        <v>1156</v>
      </c>
    </row>
    <row r="948" spans="1:15" x14ac:dyDescent="0.25">
      <c r="A948" s="647" t="s">
        <v>4144</v>
      </c>
      <c r="B948" s="647" t="s">
        <v>4210</v>
      </c>
      <c r="C948" s="647" t="s">
        <v>1662</v>
      </c>
      <c r="D948" s="137">
        <v>0</v>
      </c>
      <c r="E948" s="137">
        <v>0</v>
      </c>
      <c r="F948" s="137">
        <v>0</v>
      </c>
      <c r="G948" s="137">
        <v>0</v>
      </c>
      <c r="H948" s="137">
        <v>0</v>
      </c>
      <c r="I948" s="137">
        <v>0</v>
      </c>
      <c r="J948" s="137">
        <v>0</v>
      </c>
      <c r="K948" s="137">
        <v>0</v>
      </c>
      <c r="L948" s="137">
        <v>0</v>
      </c>
      <c r="M948" s="137">
        <v>0</v>
      </c>
      <c r="N948" s="137">
        <v>0</v>
      </c>
      <c r="O948" s="137">
        <v>0</v>
      </c>
    </row>
    <row r="949" spans="1:15" x14ac:dyDescent="0.25">
      <c r="A949" s="647" t="s">
        <v>4144</v>
      </c>
      <c r="B949" s="647" t="s">
        <v>4211</v>
      </c>
      <c r="C949" s="647" t="s">
        <v>1662</v>
      </c>
      <c r="D949" s="137">
        <v>4534</v>
      </c>
      <c r="E949" s="137">
        <v>4534</v>
      </c>
      <c r="F949" s="137">
        <v>4534</v>
      </c>
      <c r="G949" s="137">
        <v>4534</v>
      </c>
      <c r="H949" s="137">
        <v>4534</v>
      </c>
      <c r="I949" s="137">
        <v>4534</v>
      </c>
      <c r="J949" s="137">
        <v>4534</v>
      </c>
      <c r="K949" s="137">
        <v>4534</v>
      </c>
      <c r="L949" s="137">
        <v>4534</v>
      </c>
      <c r="M949" s="137">
        <v>4534</v>
      </c>
      <c r="N949" s="137">
        <v>4534</v>
      </c>
      <c r="O949" s="137">
        <v>4534</v>
      </c>
    </row>
    <row r="950" spans="1:15" x14ac:dyDescent="0.25">
      <c r="A950" s="647" t="s">
        <v>4144</v>
      </c>
      <c r="B950" s="647" t="s">
        <v>4212</v>
      </c>
      <c r="C950" s="647" t="s">
        <v>1662</v>
      </c>
      <c r="D950" s="137">
        <v>0</v>
      </c>
      <c r="E950" s="137">
        <v>0</v>
      </c>
      <c r="F950" s="137">
        <v>0</v>
      </c>
      <c r="G950" s="137">
        <v>0</v>
      </c>
      <c r="H950" s="137">
        <v>0</v>
      </c>
      <c r="I950" s="137">
        <v>0</v>
      </c>
      <c r="J950" s="137">
        <v>0</v>
      </c>
      <c r="K950" s="137">
        <v>0</v>
      </c>
      <c r="L950" s="137">
        <v>0</v>
      </c>
      <c r="M950" s="137">
        <v>0</v>
      </c>
      <c r="N950" s="137">
        <v>0</v>
      </c>
      <c r="O950" s="137">
        <v>0</v>
      </c>
    </row>
    <row r="951" spans="1:15" x14ac:dyDescent="0.25">
      <c r="A951" s="647" t="s">
        <v>4213</v>
      </c>
      <c r="B951" s="647" t="s">
        <v>4214</v>
      </c>
      <c r="C951" s="647" t="s">
        <v>1662</v>
      </c>
      <c r="D951" s="137">
        <v>23641</v>
      </c>
      <c r="E951" s="137">
        <v>23641</v>
      </c>
      <c r="F951" s="137">
        <v>23641</v>
      </c>
      <c r="G951" s="137">
        <v>23641</v>
      </c>
      <c r="H951" s="137">
        <v>23641</v>
      </c>
      <c r="I951" s="137">
        <v>23641</v>
      </c>
      <c r="J951" s="137">
        <v>23641</v>
      </c>
      <c r="K951" s="137">
        <v>23641</v>
      </c>
      <c r="L951" s="137">
        <v>23641</v>
      </c>
      <c r="M951" s="137">
        <v>23641</v>
      </c>
      <c r="N951" s="137">
        <v>23641</v>
      </c>
      <c r="O951" s="137">
        <v>23641</v>
      </c>
    </row>
    <row r="952" spans="1:15" x14ac:dyDescent="0.25">
      <c r="A952" s="647" t="s">
        <v>4213</v>
      </c>
      <c r="B952" s="647" t="s">
        <v>4215</v>
      </c>
      <c r="C952" s="647" t="s">
        <v>1662</v>
      </c>
      <c r="D952" s="137">
        <v>0</v>
      </c>
      <c r="E952" s="137">
        <v>0</v>
      </c>
      <c r="F952" s="137">
        <v>0</v>
      </c>
      <c r="G952" s="137">
        <v>0</v>
      </c>
      <c r="H952" s="137">
        <v>0</v>
      </c>
      <c r="I952" s="137">
        <v>0</v>
      </c>
      <c r="J952" s="137">
        <v>0</v>
      </c>
      <c r="K952" s="137">
        <v>0</v>
      </c>
      <c r="L952" s="137">
        <v>0</v>
      </c>
      <c r="M952" s="137">
        <v>0</v>
      </c>
      <c r="N952" s="137">
        <v>0</v>
      </c>
      <c r="O952" s="137">
        <v>0</v>
      </c>
    </row>
    <row r="953" spans="1:15" x14ac:dyDescent="0.25">
      <c r="A953" s="647" t="s">
        <v>4213</v>
      </c>
      <c r="B953" s="647" t="s">
        <v>4216</v>
      </c>
      <c r="C953" s="647" t="s">
        <v>1662</v>
      </c>
      <c r="D953" s="137">
        <v>0</v>
      </c>
      <c r="E953" s="137">
        <v>0</v>
      </c>
      <c r="F953" s="137">
        <v>0</v>
      </c>
      <c r="G953" s="137">
        <v>0</v>
      </c>
      <c r="H953" s="137">
        <v>0</v>
      </c>
      <c r="I953" s="137">
        <v>0</v>
      </c>
      <c r="J953" s="137">
        <v>0</v>
      </c>
      <c r="K953" s="137">
        <v>0</v>
      </c>
      <c r="L953" s="137">
        <v>0</v>
      </c>
      <c r="M953" s="137">
        <v>0</v>
      </c>
      <c r="N953" s="137">
        <v>0</v>
      </c>
      <c r="O953" s="137">
        <v>0</v>
      </c>
    </row>
    <row r="954" spans="1:15" x14ac:dyDescent="0.25">
      <c r="A954" s="647" t="s">
        <v>4213</v>
      </c>
      <c r="B954" s="647" t="s">
        <v>4217</v>
      </c>
      <c r="C954" s="647" t="s">
        <v>1662</v>
      </c>
      <c r="D954" s="137">
        <v>12904</v>
      </c>
      <c r="E954" s="137">
        <v>12904</v>
      </c>
      <c r="F954" s="137">
        <v>12904</v>
      </c>
      <c r="G954" s="137">
        <v>12904</v>
      </c>
      <c r="H954" s="137">
        <v>12904</v>
      </c>
      <c r="I954" s="137">
        <v>12904</v>
      </c>
      <c r="J954" s="137">
        <v>12904</v>
      </c>
      <c r="K954" s="137">
        <v>12904</v>
      </c>
      <c r="L954" s="137">
        <v>12904</v>
      </c>
      <c r="M954" s="137">
        <v>12904</v>
      </c>
      <c r="N954" s="137">
        <v>12904</v>
      </c>
      <c r="O954" s="137">
        <v>12904</v>
      </c>
    </row>
    <row r="955" spans="1:15" x14ac:dyDescent="0.25">
      <c r="A955" s="647" t="s">
        <v>4213</v>
      </c>
      <c r="B955" s="647" t="s">
        <v>4218</v>
      </c>
      <c r="C955" s="647" t="s">
        <v>1662</v>
      </c>
      <c r="D955" s="137">
        <v>19732</v>
      </c>
      <c r="E955" s="137">
        <v>19732</v>
      </c>
      <c r="F955" s="137">
        <v>19732</v>
      </c>
      <c r="G955" s="137">
        <v>19732</v>
      </c>
      <c r="H955" s="137">
        <v>19732</v>
      </c>
      <c r="I955" s="137">
        <v>19732</v>
      </c>
      <c r="J955" s="137">
        <v>19732</v>
      </c>
      <c r="K955" s="137">
        <v>19732</v>
      </c>
      <c r="L955" s="137">
        <v>19732</v>
      </c>
      <c r="M955" s="137">
        <v>19732</v>
      </c>
      <c r="N955" s="137">
        <v>19732</v>
      </c>
      <c r="O955" s="137">
        <v>19732</v>
      </c>
    </row>
    <row r="956" spans="1:15" x14ac:dyDescent="0.25">
      <c r="A956" s="647" t="s">
        <v>4213</v>
      </c>
      <c r="B956" s="647" t="s">
        <v>4219</v>
      </c>
      <c r="C956" s="647" t="s">
        <v>1662</v>
      </c>
      <c r="D956" s="137">
        <v>0</v>
      </c>
      <c r="E956" s="137">
        <v>0</v>
      </c>
      <c r="F956" s="137">
        <v>0</v>
      </c>
      <c r="G956" s="137">
        <v>0</v>
      </c>
      <c r="H956" s="137">
        <v>0</v>
      </c>
      <c r="I956" s="137">
        <v>0</v>
      </c>
      <c r="J956" s="137">
        <v>0</v>
      </c>
      <c r="K956" s="137">
        <v>0</v>
      </c>
      <c r="L956" s="137">
        <v>0</v>
      </c>
      <c r="M956" s="137">
        <v>0</v>
      </c>
      <c r="N956" s="137">
        <v>0</v>
      </c>
      <c r="O956" s="137">
        <v>0</v>
      </c>
    </row>
    <row r="957" spans="1:15" x14ac:dyDescent="0.25">
      <c r="A957" s="647" t="s">
        <v>4213</v>
      </c>
      <c r="B957" s="647" t="s">
        <v>4220</v>
      </c>
      <c r="C957" s="647" t="s">
        <v>1662</v>
      </c>
      <c r="D957" s="137">
        <v>0</v>
      </c>
      <c r="E957" s="137">
        <v>0</v>
      </c>
      <c r="F957" s="137">
        <v>0</v>
      </c>
      <c r="G957" s="137">
        <v>0</v>
      </c>
      <c r="H957" s="137">
        <v>0</v>
      </c>
      <c r="I957" s="137">
        <v>0</v>
      </c>
      <c r="J957" s="137">
        <v>0</v>
      </c>
      <c r="K957" s="137">
        <v>0</v>
      </c>
      <c r="L957" s="137">
        <v>0</v>
      </c>
      <c r="M957" s="137">
        <v>0</v>
      </c>
      <c r="N957" s="137">
        <v>0</v>
      </c>
      <c r="O957" s="137">
        <v>0</v>
      </c>
    </row>
    <row r="958" spans="1:15" x14ac:dyDescent="0.25">
      <c r="A958" s="647" t="s">
        <v>4213</v>
      </c>
      <c r="B958" s="647" t="s">
        <v>4221</v>
      </c>
      <c r="C958" s="647" t="s">
        <v>1662</v>
      </c>
      <c r="D958" s="137">
        <v>0</v>
      </c>
      <c r="E958" s="137">
        <v>0</v>
      </c>
      <c r="F958" s="137">
        <v>0</v>
      </c>
      <c r="G958" s="137">
        <v>0</v>
      </c>
      <c r="H958" s="137">
        <v>0</v>
      </c>
      <c r="I958" s="137">
        <v>0</v>
      </c>
      <c r="J958" s="137">
        <v>0</v>
      </c>
      <c r="K958" s="137">
        <v>0</v>
      </c>
      <c r="L958" s="137">
        <v>0</v>
      </c>
      <c r="M958" s="137">
        <v>0</v>
      </c>
      <c r="N958" s="137">
        <v>0</v>
      </c>
      <c r="O958" s="137">
        <v>0</v>
      </c>
    </row>
    <row r="959" spans="1:15" x14ac:dyDescent="0.25">
      <c r="A959" s="647" t="s">
        <v>4213</v>
      </c>
      <c r="B959" s="647" t="s">
        <v>4222</v>
      </c>
      <c r="C959" s="647" t="s">
        <v>1662</v>
      </c>
      <c r="D959" s="137">
        <v>0</v>
      </c>
      <c r="E959" s="137">
        <v>0</v>
      </c>
      <c r="F959" s="137">
        <v>0</v>
      </c>
      <c r="G959" s="137">
        <v>0</v>
      </c>
      <c r="H959" s="137">
        <v>0</v>
      </c>
      <c r="I959" s="137">
        <v>0</v>
      </c>
      <c r="J959" s="137">
        <v>0</v>
      </c>
      <c r="K959" s="137">
        <v>0</v>
      </c>
      <c r="L959" s="137">
        <v>0</v>
      </c>
      <c r="M959" s="137">
        <v>0</v>
      </c>
      <c r="N959" s="137">
        <v>0</v>
      </c>
      <c r="O959" s="137">
        <v>0</v>
      </c>
    </row>
    <row r="960" spans="1:15" x14ac:dyDescent="0.25">
      <c r="A960" s="647" t="s">
        <v>4213</v>
      </c>
      <c r="B960" s="647" t="s">
        <v>4223</v>
      </c>
      <c r="C960" s="647" t="s">
        <v>1662</v>
      </c>
      <c r="D960" s="137">
        <v>0</v>
      </c>
      <c r="E960" s="137">
        <v>0</v>
      </c>
      <c r="F960" s="137">
        <v>0</v>
      </c>
      <c r="G960" s="137">
        <v>0</v>
      </c>
      <c r="H960" s="137">
        <v>0</v>
      </c>
      <c r="I960" s="137">
        <v>0</v>
      </c>
      <c r="J960" s="137">
        <v>0</v>
      </c>
      <c r="K960" s="137">
        <v>0</v>
      </c>
      <c r="L960" s="137">
        <v>0</v>
      </c>
      <c r="M960" s="137">
        <v>0</v>
      </c>
      <c r="N960" s="137">
        <v>0</v>
      </c>
      <c r="O960" s="137">
        <v>0</v>
      </c>
    </row>
    <row r="961" spans="1:15" x14ac:dyDescent="0.25">
      <c r="A961" s="647" t="s">
        <v>4213</v>
      </c>
      <c r="B961" s="647" t="s">
        <v>4224</v>
      </c>
      <c r="C961" s="647" t="s">
        <v>1662</v>
      </c>
      <c r="D961" s="137">
        <v>0</v>
      </c>
      <c r="E961" s="137">
        <v>0</v>
      </c>
      <c r="F961" s="137">
        <v>0</v>
      </c>
      <c r="G961" s="137">
        <v>0</v>
      </c>
      <c r="H961" s="137">
        <v>0</v>
      </c>
      <c r="I961" s="137">
        <v>0</v>
      </c>
      <c r="J961" s="137">
        <v>0</v>
      </c>
      <c r="K961" s="137">
        <v>0</v>
      </c>
      <c r="L961" s="137">
        <v>0</v>
      </c>
      <c r="M961" s="137">
        <v>0</v>
      </c>
      <c r="N961" s="137">
        <v>0</v>
      </c>
      <c r="O961" s="137">
        <v>0</v>
      </c>
    </row>
    <row r="962" spans="1:15" x14ac:dyDescent="0.25">
      <c r="A962" s="647" t="s">
        <v>4213</v>
      </c>
      <c r="B962" s="647" t="s">
        <v>4225</v>
      </c>
      <c r="C962" s="647" t="s">
        <v>1662</v>
      </c>
      <c r="D962" s="137">
        <v>12701</v>
      </c>
      <c r="E962" s="137">
        <v>12701</v>
      </c>
      <c r="F962" s="137">
        <v>12701</v>
      </c>
      <c r="G962" s="137">
        <v>12701</v>
      </c>
      <c r="H962" s="137">
        <v>12701</v>
      </c>
      <c r="I962" s="137">
        <v>12701</v>
      </c>
      <c r="J962" s="137">
        <v>12701</v>
      </c>
      <c r="K962" s="137">
        <v>12701</v>
      </c>
      <c r="L962" s="137">
        <v>12701</v>
      </c>
      <c r="M962" s="137">
        <v>12701</v>
      </c>
      <c r="N962" s="137">
        <v>12701</v>
      </c>
      <c r="O962" s="137">
        <v>12701</v>
      </c>
    </row>
    <row r="963" spans="1:15" x14ac:dyDescent="0.25">
      <c r="A963" s="647" t="s">
        <v>4213</v>
      </c>
      <c r="B963" s="647" t="s">
        <v>4226</v>
      </c>
      <c r="C963" s="647" t="s">
        <v>1662</v>
      </c>
      <c r="D963" s="137">
        <v>0</v>
      </c>
      <c r="E963" s="137">
        <v>0</v>
      </c>
      <c r="F963" s="137">
        <v>0</v>
      </c>
      <c r="G963" s="137">
        <v>0</v>
      </c>
      <c r="H963" s="137">
        <v>0</v>
      </c>
      <c r="I963" s="137">
        <v>0</v>
      </c>
      <c r="J963" s="137">
        <v>0</v>
      </c>
      <c r="K963" s="137">
        <v>0</v>
      </c>
      <c r="L963" s="137">
        <v>0</v>
      </c>
      <c r="M963" s="137">
        <v>0</v>
      </c>
      <c r="N963" s="137">
        <v>0</v>
      </c>
      <c r="O963" s="137">
        <v>0</v>
      </c>
    </row>
    <row r="964" spans="1:15" x14ac:dyDescent="0.25">
      <c r="A964" s="647" t="s">
        <v>4213</v>
      </c>
      <c r="B964" s="647" t="s">
        <v>4227</v>
      </c>
      <c r="C964" s="647" t="s">
        <v>1662</v>
      </c>
      <c r="D964" s="137">
        <v>0</v>
      </c>
      <c r="E964" s="137">
        <v>0</v>
      </c>
      <c r="F964" s="137">
        <v>0</v>
      </c>
      <c r="G964" s="137">
        <v>0</v>
      </c>
      <c r="H964" s="137">
        <v>0</v>
      </c>
      <c r="I964" s="137">
        <v>0</v>
      </c>
      <c r="J964" s="137">
        <v>0</v>
      </c>
      <c r="K964" s="137">
        <v>0</v>
      </c>
      <c r="L964" s="137">
        <v>0</v>
      </c>
      <c r="M964" s="137">
        <v>0</v>
      </c>
      <c r="N964" s="137">
        <v>0</v>
      </c>
      <c r="O964" s="137">
        <v>0</v>
      </c>
    </row>
    <row r="965" spans="1:15" x14ac:dyDescent="0.25">
      <c r="A965" s="647" t="s">
        <v>4213</v>
      </c>
      <c r="B965" s="647" t="s">
        <v>4228</v>
      </c>
      <c r="C965" s="647" t="s">
        <v>1662</v>
      </c>
      <c r="D965" s="137">
        <v>0</v>
      </c>
      <c r="E965" s="137">
        <v>0</v>
      </c>
      <c r="F965" s="137">
        <v>0</v>
      </c>
      <c r="G965" s="137">
        <v>0</v>
      </c>
      <c r="H965" s="137">
        <v>0</v>
      </c>
      <c r="I965" s="137">
        <v>0</v>
      </c>
      <c r="J965" s="137">
        <v>0</v>
      </c>
      <c r="K965" s="137">
        <v>0</v>
      </c>
      <c r="L965" s="137">
        <v>0</v>
      </c>
      <c r="M965" s="137">
        <v>0</v>
      </c>
      <c r="N965" s="137">
        <v>0</v>
      </c>
      <c r="O965" s="137">
        <v>0</v>
      </c>
    </row>
    <row r="966" spans="1:15" x14ac:dyDescent="0.25">
      <c r="A966" s="647" t="s">
        <v>4213</v>
      </c>
      <c r="B966" s="647" t="s">
        <v>4229</v>
      </c>
      <c r="C966" s="647" t="s">
        <v>1662</v>
      </c>
      <c r="D966" s="137">
        <v>0</v>
      </c>
      <c r="E966" s="137">
        <v>0</v>
      </c>
      <c r="F966" s="137">
        <v>0</v>
      </c>
      <c r="G966" s="137">
        <v>0</v>
      </c>
      <c r="H966" s="137">
        <v>0</v>
      </c>
      <c r="I966" s="137">
        <v>0</v>
      </c>
      <c r="J966" s="137">
        <v>0</v>
      </c>
      <c r="K966" s="137">
        <v>0</v>
      </c>
      <c r="L966" s="137">
        <v>0</v>
      </c>
      <c r="M966" s="137">
        <v>0</v>
      </c>
      <c r="N966" s="137">
        <v>0</v>
      </c>
      <c r="O966" s="137">
        <v>0</v>
      </c>
    </row>
    <row r="967" spans="1:15" x14ac:dyDescent="0.25">
      <c r="A967" s="647" t="s">
        <v>4213</v>
      </c>
      <c r="B967" s="647" t="s">
        <v>4230</v>
      </c>
      <c r="C967" s="647" t="s">
        <v>1662</v>
      </c>
      <c r="D967" s="137">
        <v>0</v>
      </c>
      <c r="E967" s="137">
        <v>0</v>
      </c>
      <c r="F967" s="137">
        <v>0</v>
      </c>
      <c r="G967" s="137">
        <v>0</v>
      </c>
      <c r="H967" s="137">
        <v>0</v>
      </c>
      <c r="I967" s="137">
        <v>0</v>
      </c>
      <c r="J967" s="137">
        <v>0</v>
      </c>
      <c r="K967" s="137">
        <v>0</v>
      </c>
      <c r="L967" s="137">
        <v>0</v>
      </c>
      <c r="M967" s="137">
        <v>0</v>
      </c>
      <c r="N967" s="137">
        <v>0</v>
      </c>
      <c r="O967" s="137">
        <v>0</v>
      </c>
    </row>
    <row r="968" spans="1:15" x14ac:dyDescent="0.25">
      <c r="A968" s="647" t="s">
        <v>4213</v>
      </c>
      <c r="B968" s="647" t="s">
        <v>4231</v>
      </c>
      <c r="C968" s="647" t="s">
        <v>1662</v>
      </c>
      <c r="D968" s="137">
        <v>0</v>
      </c>
      <c r="E968" s="137">
        <v>0</v>
      </c>
      <c r="F968" s="137">
        <v>0</v>
      </c>
      <c r="G968" s="137">
        <v>0</v>
      </c>
      <c r="H968" s="137">
        <v>0</v>
      </c>
      <c r="I968" s="137">
        <v>0</v>
      </c>
      <c r="J968" s="137">
        <v>0</v>
      </c>
      <c r="K968" s="137">
        <v>0</v>
      </c>
      <c r="L968" s="137">
        <v>0</v>
      </c>
      <c r="M968" s="137">
        <v>0</v>
      </c>
      <c r="N968" s="137">
        <v>0</v>
      </c>
      <c r="O968" s="137">
        <v>0</v>
      </c>
    </row>
    <row r="969" spans="1:15" x14ac:dyDescent="0.25">
      <c r="A969" s="647" t="s">
        <v>4213</v>
      </c>
      <c r="B969" s="647" t="s">
        <v>4232</v>
      </c>
      <c r="C969" s="647" t="s">
        <v>1662</v>
      </c>
      <c r="D969" s="137">
        <v>0</v>
      </c>
      <c r="E969" s="137">
        <v>0</v>
      </c>
      <c r="F969" s="137">
        <v>0</v>
      </c>
      <c r="G969" s="137">
        <v>0</v>
      </c>
      <c r="H969" s="137">
        <v>0</v>
      </c>
      <c r="I969" s="137">
        <v>0</v>
      </c>
      <c r="J969" s="137">
        <v>0</v>
      </c>
      <c r="K969" s="137">
        <v>0</v>
      </c>
      <c r="L969" s="137">
        <v>0</v>
      </c>
      <c r="M969" s="137">
        <v>0</v>
      </c>
      <c r="N969" s="137">
        <v>0</v>
      </c>
      <c r="O969" s="137">
        <v>0</v>
      </c>
    </row>
    <row r="970" spans="1:15" x14ac:dyDescent="0.25">
      <c r="A970" s="647" t="s">
        <v>4213</v>
      </c>
      <c r="B970" s="647" t="s">
        <v>4233</v>
      </c>
      <c r="C970" s="647" t="s">
        <v>1662</v>
      </c>
      <c r="D970" s="137">
        <v>0</v>
      </c>
      <c r="E970" s="137">
        <v>0</v>
      </c>
      <c r="F970" s="137">
        <v>0</v>
      </c>
      <c r="G970" s="137">
        <v>0</v>
      </c>
      <c r="H970" s="137">
        <v>0</v>
      </c>
      <c r="I970" s="137">
        <v>0</v>
      </c>
      <c r="J970" s="137">
        <v>0</v>
      </c>
      <c r="K970" s="137">
        <v>0</v>
      </c>
      <c r="L970" s="137">
        <v>0</v>
      </c>
      <c r="M970" s="137">
        <v>0</v>
      </c>
      <c r="N970" s="137">
        <v>0</v>
      </c>
      <c r="O970" s="137">
        <v>0</v>
      </c>
    </row>
    <row r="971" spans="1:15" x14ac:dyDescent="0.25">
      <c r="A971" s="647" t="s">
        <v>4213</v>
      </c>
      <c r="B971" s="647" t="s">
        <v>4234</v>
      </c>
      <c r="C971" s="647" t="s">
        <v>1662</v>
      </c>
      <c r="D971" s="137">
        <v>286</v>
      </c>
      <c r="E971" s="137">
        <v>286</v>
      </c>
      <c r="F971" s="137">
        <v>286</v>
      </c>
      <c r="G971" s="137">
        <v>286</v>
      </c>
      <c r="H971" s="137">
        <v>286</v>
      </c>
      <c r="I971" s="137">
        <v>286</v>
      </c>
      <c r="J971" s="137">
        <v>286</v>
      </c>
      <c r="K971" s="137">
        <v>286</v>
      </c>
      <c r="L971" s="137">
        <v>286</v>
      </c>
      <c r="M971" s="137">
        <v>286</v>
      </c>
      <c r="N971" s="137">
        <v>286</v>
      </c>
      <c r="O971" s="137">
        <v>286</v>
      </c>
    </row>
    <row r="972" spans="1:15" x14ac:dyDescent="0.25">
      <c r="A972" s="647" t="s">
        <v>4213</v>
      </c>
      <c r="B972" s="647" t="s">
        <v>4235</v>
      </c>
      <c r="C972" s="647" t="s">
        <v>1662</v>
      </c>
      <c r="D972" s="137">
        <v>0</v>
      </c>
      <c r="E972" s="137">
        <v>0</v>
      </c>
      <c r="F972" s="137">
        <v>0</v>
      </c>
      <c r="G972" s="137">
        <v>0</v>
      </c>
      <c r="H972" s="137">
        <v>0</v>
      </c>
      <c r="I972" s="137">
        <v>0</v>
      </c>
      <c r="J972" s="137">
        <v>0</v>
      </c>
      <c r="K972" s="137">
        <v>0</v>
      </c>
      <c r="L972" s="137">
        <v>0</v>
      </c>
      <c r="M972" s="137">
        <v>0</v>
      </c>
      <c r="N972" s="137">
        <v>0</v>
      </c>
      <c r="O972" s="137">
        <v>0</v>
      </c>
    </row>
    <row r="973" spans="1:15" x14ac:dyDescent="0.25">
      <c r="A973" s="647" t="s">
        <v>4213</v>
      </c>
      <c r="B973" s="647" t="s">
        <v>4236</v>
      </c>
      <c r="C973" s="647" t="s">
        <v>1662</v>
      </c>
      <c r="D973" s="137">
        <v>5400</v>
      </c>
      <c r="E973" s="137">
        <v>5400</v>
      </c>
      <c r="F973" s="137">
        <v>5400</v>
      </c>
      <c r="G973" s="137">
        <v>5400</v>
      </c>
      <c r="H973" s="137">
        <v>5400</v>
      </c>
      <c r="I973" s="137">
        <v>5400</v>
      </c>
      <c r="J973" s="137">
        <v>5400</v>
      </c>
      <c r="K973" s="137">
        <v>5400</v>
      </c>
      <c r="L973" s="137">
        <v>5400</v>
      </c>
      <c r="M973" s="137">
        <v>5400</v>
      </c>
      <c r="N973" s="137">
        <v>5400</v>
      </c>
      <c r="O973" s="137">
        <v>5400</v>
      </c>
    </row>
    <row r="974" spans="1:15" x14ac:dyDescent="0.25">
      <c r="A974" s="647" t="s">
        <v>4213</v>
      </c>
      <c r="B974" s="647" t="s">
        <v>4237</v>
      </c>
      <c r="C974" s="647" t="s">
        <v>1662</v>
      </c>
      <c r="D974" s="137">
        <v>0</v>
      </c>
      <c r="E974" s="137">
        <v>0</v>
      </c>
      <c r="F974" s="137">
        <v>0</v>
      </c>
      <c r="G974" s="137">
        <v>0</v>
      </c>
      <c r="H974" s="137">
        <v>0</v>
      </c>
      <c r="I974" s="137">
        <v>0</v>
      </c>
      <c r="J974" s="137">
        <v>0</v>
      </c>
      <c r="K974" s="137">
        <v>0</v>
      </c>
      <c r="L974" s="137">
        <v>0</v>
      </c>
      <c r="M974" s="137">
        <v>0</v>
      </c>
      <c r="N974" s="137">
        <v>0</v>
      </c>
      <c r="O974" s="137">
        <v>0</v>
      </c>
    </row>
    <row r="975" spans="1:15" x14ac:dyDescent="0.25">
      <c r="A975" s="647" t="s">
        <v>4213</v>
      </c>
      <c r="B975" s="647" t="s">
        <v>4238</v>
      </c>
      <c r="C975" s="647" t="s">
        <v>1662</v>
      </c>
      <c r="D975" s="137">
        <v>0</v>
      </c>
      <c r="E975" s="137">
        <v>0</v>
      </c>
      <c r="F975" s="137">
        <v>0</v>
      </c>
      <c r="G975" s="137">
        <v>0</v>
      </c>
      <c r="H975" s="137">
        <v>0</v>
      </c>
      <c r="I975" s="137">
        <v>0</v>
      </c>
      <c r="J975" s="137">
        <v>0</v>
      </c>
      <c r="K975" s="137">
        <v>0</v>
      </c>
      <c r="L975" s="137">
        <v>0</v>
      </c>
      <c r="M975" s="137">
        <v>0</v>
      </c>
      <c r="N975" s="137">
        <v>0</v>
      </c>
      <c r="O975" s="137">
        <v>0</v>
      </c>
    </row>
    <row r="976" spans="1:15" x14ac:dyDescent="0.25">
      <c r="A976" s="647" t="s">
        <v>4213</v>
      </c>
      <c r="B976" s="647" t="s">
        <v>4239</v>
      </c>
      <c r="C976" s="647" t="s">
        <v>1662</v>
      </c>
      <c r="D976" s="137">
        <v>80590</v>
      </c>
      <c r="E976" s="137">
        <v>80619</v>
      </c>
      <c r="F976" s="137">
        <v>64518</v>
      </c>
      <c r="G976" s="137">
        <v>64557</v>
      </c>
      <c r="H976" s="137">
        <v>64560</v>
      </c>
      <c r="I976" s="137">
        <v>65501</v>
      </c>
      <c r="J976" s="137">
        <v>65505</v>
      </c>
      <c r="K976" s="137">
        <v>65509</v>
      </c>
      <c r="L976" s="137">
        <v>65509</v>
      </c>
      <c r="M976" s="137">
        <v>65510</v>
      </c>
      <c r="N976" s="137">
        <v>65510</v>
      </c>
      <c r="O976" s="137">
        <v>69992</v>
      </c>
    </row>
    <row r="977" spans="1:15" x14ac:dyDescent="0.25">
      <c r="A977" s="647" t="s">
        <v>4213</v>
      </c>
      <c r="B977" s="647" t="s">
        <v>4240</v>
      </c>
      <c r="C977" s="647" t="s">
        <v>1662</v>
      </c>
      <c r="D977" s="137">
        <v>0</v>
      </c>
      <c r="E977" s="137">
        <v>0</v>
      </c>
      <c r="F977" s="137">
        <v>0</v>
      </c>
      <c r="G977" s="137">
        <v>0</v>
      </c>
      <c r="H977" s="137">
        <v>0</v>
      </c>
      <c r="I977" s="137">
        <v>0</v>
      </c>
      <c r="J977" s="137">
        <v>0</v>
      </c>
      <c r="K977" s="137">
        <v>0</v>
      </c>
      <c r="L977" s="137">
        <v>0</v>
      </c>
      <c r="M977" s="137">
        <v>0</v>
      </c>
      <c r="N977" s="137">
        <v>0</v>
      </c>
      <c r="O977" s="137">
        <v>0</v>
      </c>
    </row>
    <row r="978" spans="1:15" x14ac:dyDescent="0.25">
      <c r="A978" s="647" t="s">
        <v>4213</v>
      </c>
      <c r="B978" s="647" t="s">
        <v>4241</v>
      </c>
      <c r="C978" s="647" t="s">
        <v>1662</v>
      </c>
      <c r="D978" s="137">
        <v>32792</v>
      </c>
      <c r="E978" s="137">
        <v>33264</v>
      </c>
      <c r="F978" s="137">
        <v>33243</v>
      </c>
      <c r="G978" s="137">
        <v>33269</v>
      </c>
      <c r="H978" s="137">
        <v>33326</v>
      </c>
      <c r="I978" s="137">
        <v>33643</v>
      </c>
      <c r="J978" s="137">
        <v>33972</v>
      </c>
      <c r="K978" s="137">
        <v>33983</v>
      </c>
      <c r="L978" s="137">
        <v>33983</v>
      </c>
      <c r="M978" s="137">
        <v>34070</v>
      </c>
      <c r="N978" s="137">
        <v>34097</v>
      </c>
      <c r="O978" s="137">
        <v>34072</v>
      </c>
    </row>
    <row r="979" spans="1:15" x14ac:dyDescent="0.25">
      <c r="A979" s="647" t="s">
        <v>4213</v>
      </c>
      <c r="B979" s="647" t="s">
        <v>4242</v>
      </c>
      <c r="C979" s="647" t="s">
        <v>1662</v>
      </c>
      <c r="D979" s="137">
        <v>0</v>
      </c>
      <c r="E979" s="137">
        <v>0</v>
      </c>
      <c r="F979" s="137">
        <v>0</v>
      </c>
      <c r="G979" s="137">
        <v>0</v>
      </c>
      <c r="H979" s="137">
        <v>0</v>
      </c>
      <c r="I979" s="137">
        <v>0</v>
      </c>
      <c r="J979" s="137">
        <v>0</v>
      </c>
      <c r="K979" s="137">
        <v>0</v>
      </c>
      <c r="L979" s="137">
        <v>0</v>
      </c>
      <c r="M979" s="137">
        <v>0</v>
      </c>
      <c r="N979" s="137">
        <v>0</v>
      </c>
      <c r="O979" s="137">
        <v>0</v>
      </c>
    </row>
    <row r="980" spans="1:15" x14ac:dyDescent="0.25">
      <c r="A980" s="647" t="s">
        <v>4213</v>
      </c>
      <c r="B980" s="647" t="s">
        <v>4243</v>
      </c>
      <c r="C980" s="647" t="s">
        <v>1662</v>
      </c>
      <c r="D980" s="137">
        <v>557</v>
      </c>
      <c r="E980" s="137">
        <v>557</v>
      </c>
      <c r="F980" s="137">
        <v>557</v>
      </c>
      <c r="G980" s="137">
        <v>557</v>
      </c>
      <c r="H980" s="137">
        <v>557</v>
      </c>
      <c r="I980" s="137">
        <v>557</v>
      </c>
      <c r="J980" s="137">
        <v>557</v>
      </c>
      <c r="K980" s="137">
        <v>557</v>
      </c>
      <c r="L980" s="137">
        <v>557</v>
      </c>
      <c r="M980" s="137">
        <v>557</v>
      </c>
      <c r="N980" s="137">
        <v>557</v>
      </c>
      <c r="O980" s="137">
        <v>557</v>
      </c>
    </row>
    <row r="981" spans="1:15" x14ac:dyDescent="0.25">
      <c r="A981" s="647" t="s">
        <v>4213</v>
      </c>
      <c r="B981" s="647" t="s">
        <v>4244</v>
      </c>
      <c r="C981" s="647" t="s">
        <v>1662</v>
      </c>
      <c r="D981" s="137">
        <v>6098</v>
      </c>
      <c r="E981" s="137">
        <v>6098</v>
      </c>
      <c r="F981" s="137">
        <v>6098</v>
      </c>
      <c r="G981" s="137">
        <v>6098</v>
      </c>
      <c r="H981" s="137">
        <v>6098</v>
      </c>
      <c r="I981" s="137">
        <v>6098</v>
      </c>
      <c r="J981" s="137">
        <v>6098</v>
      </c>
      <c r="K981" s="137">
        <v>6098</v>
      </c>
      <c r="L981" s="137">
        <v>6098</v>
      </c>
      <c r="M981" s="137">
        <v>6098</v>
      </c>
      <c r="N981" s="137">
        <v>6098</v>
      </c>
      <c r="O981" s="137">
        <v>6098</v>
      </c>
    </row>
    <row r="982" spans="1:15" x14ac:dyDescent="0.25">
      <c r="A982" s="647" t="s">
        <v>4213</v>
      </c>
      <c r="B982" s="647" t="s">
        <v>4245</v>
      </c>
      <c r="C982" s="647" t="s">
        <v>1662</v>
      </c>
      <c r="D982" s="137">
        <v>0</v>
      </c>
      <c r="E982" s="137">
        <v>0</v>
      </c>
      <c r="F982" s="137">
        <v>0</v>
      </c>
      <c r="G982" s="137">
        <v>0</v>
      </c>
      <c r="H982" s="137">
        <v>0</v>
      </c>
      <c r="I982" s="137">
        <v>0</v>
      </c>
      <c r="J982" s="137">
        <v>0</v>
      </c>
      <c r="K982" s="137">
        <v>0</v>
      </c>
      <c r="L982" s="137">
        <v>0</v>
      </c>
      <c r="M982" s="137">
        <v>0</v>
      </c>
      <c r="N982" s="137">
        <v>0</v>
      </c>
      <c r="O982" s="137">
        <v>0</v>
      </c>
    </row>
    <row r="983" spans="1:15" x14ac:dyDescent="0.25">
      <c r="A983" s="647" t="s">
        <v>4213</v>
      </c>
      <c r="B983" s="647" t="s">
        <v>4246</v>
      </c>
      <c r="C983" s="647" t="s">
        <v>1662</v>
      </c>
      <c r="D983" s="137">
        <v>0</v>
      </c>
      <c r="E983" s="137">
        <v>0</v>
      </c>
      <c r="F983" s="137">
        <v>0</v>
      </c>
      <c r="G983" s="137">
        <v>0</v>
      </c>
      <c r="H983" s="137">
        <v>0</v>
      </c>
      <c r="I983" s="137">
        <v>0</v>
      </c>
      <c r="J983" s="137">
        <v>0</v>
      </c>
      <c r="K983" s="137">
        <v>0</v>
      </c>
      <c r="L983" s="137">
        <v>0</v>
      </c>
      <c r="M983" s="137">
        <v>0</v>
      </c>
      <c r="N983" s="137">
        <v>0</v>
      </c>
      <c r="O983" s="137">
        <v>0</v>
      </c>
    </row>
    <row r="984" spans="1:15" x14ac:dyDescent="0.25">
      <c r="A984" s="647" t="s">
        <v>4213</v>
      </c>
      <c r="B984" s="647" t="s">
        <v>4247</v>
      </c>
      <c r="C984" s="647" t="s">
        <v>1662</v>
      </c>
      <c r="D984" s="137">
        <v>0</v>
      </c>
      <c r="E984" s="137">
        <v>0</v>
      </c>
      <c r="F984" s="137">
        <v>0</v>
      </c>
      <c r="G984" s="137">
        <v>0</v>
      </c>
      <c r="H984" s="137">
        <v>0</v>
      </c>
      <c r="I984" s="137">
        <v>0</v>
      </c>
      <c r="J984" s="137">
        <v>0</v>
      </c>
      <c r="K984" s="137">
        <v>0</v>
      </c>
      <c r="L984" s="137">
        <v>0</v>
      </c>
      <c r="M984" s="137">
        <v>0</v>
      </c>
      <c r="N984" s="137">
        <v>0</v>
      </c>
      <c r="O984" s="137">
        <v>0</v>
      </c>
    </row>
    <row r="985" spans="1:15" x14ac:dyDescent="0.25">
      <c r="A985" s="647" t="s">
        <v>4213</v>
      </c>
      <c r="B985" s="647" t="s">
        <v>4248</v>
      </c>
      <c r="C985" s="647" t="s">
        <v>1662</v>
      </c>
      <c r="D985" s="137">
        <v>0</v>
      </c>
      <c r="E985" s="137">
        <v>0</v>
      </c>
      <c r="F985" s="137">
        <v>0</v>
      </c>
      <c r="G985" s="137">
        <v>0</v>
      </c>
      <c r="H985" s="137">
        <v>0</v>
      </c>
      <c r="I985" s="137">
        <v>0</v>
      </c>
      <c r="J985" s="137">
        <v>0</v>
      </c>
      <c r="K985" s="137">
        <v>0</v>
      </c>
      <c r="L985" s="137">
        <v>0</v>
      </c>
      <c r="M985" s="137">
        <v>0</v>
      </c>
      <c r="N985" s="137">
        <v>0</v>
      </c>
      <c r="O985" s="137">
        <v>0</v>
      </c>
    </row>
    <row r="986" spans="1:15" x14ac:dyDescent="0.25">
      <c r="A986" s="647" t="s">
        <v>4213</v>
      </c>
      <c r="B986" s="647" t="s">
        <v>4249</v>
      </c>
      <c r="C986" s="647" t="s">
        <v>1662</v>
      </c>
      <c r="D986" s="137">
        <v>0</v>
      </c>
      <c r="E986" s="137">
        <v>0</v>
      </c>
      <c r="F986" s="137">
        <v>0</v>
      </c>
      <c r="G986" s="137">
        <v>0</v>
      </c>
      <c r="H986" s="137">
        <v>0</v>
      </c>
      <c r="I986" s="137">
        <v>0</v>
      </c>
      <c r="J986" s="137">
        <v>0</v>
      </c>
      <c r="K986" s="137">
        <v>0</v>
      </c>
      <c r="L986" s="137">
        <v>0</v>
      </c>
      <c r="M986" s="137">
        <v>0</v>
      </c>
      <c r="N986" s="137">
        <v>0</v>
      </c>
      <c r="O986" s="137">
        <v>0</v>
      </c>
    </row>
    <row r="987" spans="1:15" x14ac:dyDescent="0.25">
      <c r="A987" s="647" t="s">
        <v>4213</v>
      </c>
      <c r="B987" s="647" t="s">
        <v>4250</v>
      </c>
      <c r="C987" s="647" t="s">
        <v>1662</v>
      </c>
      <c r="D987" s="137">
        <v>0</v>
      </c>
      <c r="E987" s="137">
        <v>0</v>
      </c>
      <c r="F987" s="137">
        <v>0</v>
      </c>
      <c r="G987" s="137">
        <v>0</v>
      </c>
      <c r="H987" s="137">
        <v>0</v>
      </c>
      <c r="I987" s="137">
        <v>0</v>
      </c>
      <c r="J987" s="137">
        <v>0</v>
      </c>
      <c r="K987" s="137">
        <v>0</v>
      </c>
      <c r="L987" s="137">
        <v>0</v>
      </c>
      <c r="M987" s="137">
        <v>0</v>
      </c>
      <c r="N987" s="137">
        <v>0</v>
      </c>
      <c r="O987" s="137">
        <v>0</v>
      </c>
    </row>
    <row r="988" spans="1:15" x14ac:dyDescent="0.25">
      <c r="A988" s="647" t="s">
        <v>4213</v>
      </c>
      <c r="B988" s="647" t="s">
        <v>4251</v>
      </c>
      <c r="C988" s="647" t="s">
        <v>1662</v>
      </c>
      <c r="D988" s="137">
        <v>0</v>
      </c>
      <c r="E988" s="137">
        <v>0</v>
      </c>
      <c r="F988" s="137">
        <v>0</v>
      </c>
      <c r="G988" s="137">
        <v>0</v>
      </c>
      <c r="H988" s="137">
        <v>0</v>
      </c>
      <c r="I988" s="137">
        <v>0</v>
      </c>
      <c r="J988" s="137">
        <v>0</v>
      </c>
      <c r="K988" s="137">
        <v>0</v>
      </c>
      <c r="L988" s="137">
        <v>0</v>
      </c>
      <c r="M988" s="137">
        <v>0</v>
      </c>
      <c r="N988" s="137">
        <v>0</v>
      </c>
      <c r="O988" s="137">
        <v>0</v>
      </c>
    </row>
    <row r="989" spans="1:15" x14ac:dyDescent="0.25">
      <c r="A989" s="647" t="s">
        <v>4213</v>
      </c>
      <c r="B989" s="647" t="s">
        <v>4252</v>
      </c>
      <c r="C989" s="647" t="s">
        <v>1662</v>
      </c>
      <c r="D989" s="137">
        <v>0</v>
      </c>
      <c r="E989" s="137">
        <v>0</v>
      </c>
      <c r="F989" s="137">
        <v>0</v>
      </c>
      <c r="G989" s="137">
        <v>0</v>
      </c>
      <c r="H989" s="137">
        <v>0</v>
      </c>
      <c r="I989" s="137">
        <v>0</v>
      </c>
      <c r="J989" s="137">
        <v>0</v>
      </c>
      <c r="K989" s="137">
        <v>0</v>
      </c>
      <c r="L989" s="137">
        <v>0</v>
      </c>
      <c r="M989" s="137">
        <v>0</v>
      </c>
      <c r="N989" s="137">
        <v>0</v>
      </c>
      <c r="O989" s="137">
        <v>0</v>
      </c>
    </row>
    <row r="990" spans="1:15" x14ac:dyDescent="0.25">
      <c r="A990" s="647" t="s">
        <v>4213</v>
      </c>
      <c r="B990" s="647" t="s">
        <v>4253</v>
      </c>
      <c r="C990" s="647" t="s">
        <v>1662</v>
      </c>
      <c r="D990" s="137">
        <v>0</v>
      </c>
      <c r="E990" s="137">
        <v>0</v>
      </c>
      <c r="F990" s="137">
        <v>0</v>
      </c>
      <c r="G990" s="137">
        <v>0</v>
      </c>
      <c r="H990" s="137">
        <v>0</v>
      </c>
      <c r="I990" s="137">
        <v>0</v>
      </c>
      <c r="J990" s="137">
        <v>0</v>
      </c>
      <c r="K990" s="137">
        <v>0</v>
      </c>
      <c r="L990" s="137">
        <v>0</v>
      </c>
      <c r="M990" s="137">
        <v>0</v>
      </c>
      <c r="N990" s="137">
        <v>0</v>
      </c>
      <c r="O990" s="137">
        <v>0</v>
      </c>
    </row>
    <row r="991" spans="1:15" x14ac:dyDescent="0.25">
      <c r="A991" s="647" t="s">
        <v>4213</v>
      </c>
      <c r="B991" s="647" t="s">
        <v>4254</v>
      </c>
      <c r="C991" s="647" t="s">
        <v>1662</v>
      </c>
      <c r="D991" s="137">
        <v>0</v>
      </c>
      <c r="E991" s="137">
        <v>0</v>
      </c>
      <c r="F991" s="137">
        <v>0</v>
      </c>
      <c r="G991" s="137">
        <v>0</v>
      </c>
      <c r="H991" s="137">
        <v>0</v>
      </c>
      <c r="I991" s="137">
        <v>0</v>
      </c>
      <c r="J991" s="137">
        <v>0</v>
      </c>
      <c r="K991" s="137">
        <v>0</v>
      </c>
      <c r="L991" s="137">
        <v>0</v>
      </c>
      <c r="M991" s="137">
        <v>0</v>
      </c>
      <c r="N991" s="137">
        <v>0</v>
      </c>
      <c r="O991" s="137">
        <v>0</v>
      </c>
    </row>
    <row r="992" spans="1:15" x14ac:dyDescent="0.25">
      <c r="A992" s="647" t="s">
        <v>4213</v>
      </c>
      <c r="B992" s="647" t="s">
        <v>4255</v>
      </c>
      <c r="C992" s="647" t="s">
        <v>1662</v>
      </c>
      <c r="D992" s="137">
        <v>0</v>
      </c>
      <c r="E992" s="137">
        <v>0</v>
      </c>
      <c r="F992" s="137">
        <v>0</v>
      </c>
      <c r="G992" s="137">
        <v>0</v>
      </c>
      <c r="H992" s="137">
        <v>0</v>
      </c>
      <c r="I992" s="137">
        <v>0</v>
      </c>
      <c r="J992" s="137">
        <v>0</v>
      </c>
      <c r="K992" s="137">
        <v>0</v>
      </c>
      <c r="L992" s="137">
        <v>0</v>
      </c>
      <c r="M992" s="137">
        <v>0</v>
      </c>
      <c r="N992" s="137">
        <v>0</v>
      </c>
      <c r="O992" s="137">
        <v>0</v>
      </c>
    </row>
    <row r="993" spans="1:15" x14ac:dyDescent="0.25">
      <c r="A993" s="647" t="s">
        <v>4213</v>
      </c>
      <c r="B993" s="647" t="s">
        <v>4256</v>
      </c>
      <c r="C993" s="647" t="s">
        <v>1662</v>
      </c>
      <c r="D993" s="137">
        <v>0</v>
      </c>
      <c r="E993" s="137">
        <v>0</v>
      </c>
      <c r="F993" s="137">
        <v>0</v>
      </c>
      <c r="G993" s="137">
        <v>0</v>
      </c>
      <c r="H993" s="137">
        <v>0</v>
      </c>
      <c r="I993" s="137">
        <v>0</v>
      </c>
      <c r="J993" s="137">
        <v>0</v>
      </c>
      <c r="K993" s="137">
        <v>0</v>
      </c>
      <c r="L993" s="137">
        <v>0</v>
      </c>
      <c r="M993" s="137">
        <v>0</v>
      </c>
      <c r="N993" s="137">
        <v>0</v>
      </c>
      <c r="O993" s="137">
        <v>0</v>
      </c>
    </row>
    <row r="994" spans="1:15" x14ac:dyDescent="0.25">
      <c r="A994" s="647" t="s">
        <v>4213</v>
      </c>
      <c r="B994" s="647" t="s">
        <v>4257</v>
      </c>
      <c r="C994" s="647" t="s">
        <v>1662</v>
      </c>
      <c r="D994" s="137">
        <v>0</v>
      </c>
      <c r="E994" s="137">
        <v>0</v>
      </c>
      <c r="F994" s="137">
        <v>0</v>
      </c>
      <c r="G994" s="137">
        <v>0</v>
      </c>
      <c r="H994" s="137">
        <v>0</v>
      </c>
      <c r="I994" s="137">
        <v>0</v>
      </c>
      <c r="J994" s="137">
        <v>0</v>
      </c>
      <c r="K994" s="137">
        <v>0</v>
      </c>
      <c r="L994" s="137">
        <v>0</v>
      </c>
      <c r="M994" s="137">
        <v>0</v>
      </c>
      <c r="N994" s="137">
        <v>0</v>
      </c>
      <c r="O994" s="137">
        <v>0</v>
      </c>
    </row>
    <row r="995" spans="1:15" x14ac:dyDescent="0.25">
      <c r="A995" s="647" t="s">
        <v>4213</v>
      </c>
      <c r="B995" s="647" t="s">
        <v>4258</v>
      </c>
      <c r="C995" s="647" t="s">
        <v>1662</v>
      </c>
      <c r="D995" s="137">
        <v>683</v>
      </c>
      <c r="E995" s="137">
        <v>683</v>
      </c>
      <c r="F995" s="137">
        <v>683</v>
      </c>
      <c r="G995" s="137">
        <v>683</v>
      </c>
      <c r="H995" s="137">
        <v>683</v>
      </c>
      <c r="I995" s="137">
        <v>683</v>
      </c>
      <c r="J995" s="137">
        <v>683</v>
      </c>
      <c r="K995" s="137">
        <v>683</v>
      </c>
      <c r="L995" s="137">
        <v>683</v>
      </c>
      <c r="M995" s="137">
        <v>683</v>
      </c>
      <c r="N995" s="137">
        <v>683</v>
      </c>
      <c r="O995" s="137">
        <v>683</v>
      </c>
    </row>
    <row r="996" spans="1:15" x14ac:dyDescent="0.25">
      <c r="A996" s="647" t="s">
        <v>4213</v>
      </c>
      <c r="B996" s="647" t="s">
        <v>4259</v>
      </c>
      <c r="C996" s="647" t="s">
        <v>1662</v>
      </c>
      <c r="D996" s="137">
        <v>0</v>
      </c>
      <c r="E996" s="137">
        <v>0</v>
      </c>
      <c r="F996" s="137">
        <v>0</v>
      </c>
      <c r="G996" s="137">
        <v>0</v>
      </c>
      <c r="H996" s="137">
        <v>0</v>
      </c>
      <c r="I996" s="137">
        <v>0</v>
      </c>
      <c r="J996" s="137">
        <v>0</v>
      </c>
      <c r="K996" s="137">
        <v>0</v>
      </c>
      <c r="L996" s="137">
        <v>0</v>
      </c>
      <c r="M996" s="137">
        <v>0</v>
      </c>
      <c r="N996" s="137">
        <v>0</v>
      </c>
      <c r="O996" s="137">
        <v>0</v>
      </c>
    </row>
    <row r="997" spans="1:15" x14ac:dyDescent="0.25">
      <c r="A997" s="647" t="s">
        <v>4213</v>
      </c>
      <c r="B997" s="647" t="s">
        <v>4260</v>
      </c>
      <c r="C997" s="647" t="s">
        <v>1662</v>
      </c>
      <c r="D997" s="137">
        <v>125251</v>
      </c>
      <c r="E997" s="137">
        <v>125257</v>
      </c>
      <c r="F997" s="137">
        <v>125270</v>
      </c>
      <c r="G997" s="137">
        <v>125278</v>
      </c>
      <c r="H997" s="137">
        <v>125279</v>
      </c>
      <c r="I997" s="137">
        <v>125280</v>
      </c>
      <c r="J997" s="137">
        <v>125280</v>
      </c>
      <c r="K997" s="137">
        <v>125280</v>
      </c>
      <c r="L997" s="137">
        <v>125280</v>
      </c>
      <c r="M997" s="137">
        <v>125280</v>
      </c>
      <c r="N997" s="137">
        <v>125280</v>
      </c>
      <c r="O997" s="137">
        <v>125280</v>
      </c>
    </row>
    <row r="998" spans="1:15" x14ac:dyDescent="0.25">
      <c r="A998" s="647" t="s">
        <v>4213</v>
      </c>
      <c r="B998" s="647" t="s">
        <v>4261</v>
      </c>
      <c r="C998" s="647" t="s">
        <v>1662</v>
      </c>
      <c r="D998" s="137">
        <v>0</v>
      </c>
      <c r="E998" s="137">
        <v>0</v>
      </c>
      <c r="F998" s="137">
        <v>0</v>
      </c>
      <c r="G998" s="137">
        <v>0</v>
      </c>
      <c r="H998" s="137">
        <v>0</v>
      </c>
      <c r="I998" s="137">
        <v>0</v>
      </c>
      <c r="J998" s="137">
        <v>0</v>
      </c>
      <c r="K998" s="137">
        <v>0</v>
      </c>
      <c r="L998" s="137">
        <v>0</v>
      </c>
      <c r="M998" s="137">
        <v>0</v>
      </c>
      <c r="N998" s="137">
        <v>0</v>
      </c>
      <c r="O998" s="137">
        <v>0</v>
      </c>
    </row>
    <row r="999" spans="1:15" x14ac:dyDescent="0.25">
      <c r="A999" s="647" t="s">
        <v>4213</v>
      </c>
      <c r="B999" s="647" t="s">
        <v>4262</v>
      </c>
      <c r="C999" s="647" t="s">
        <v>1662</v>
      </c>
      <c r="D999" s="137">
        <v>0</v>
      </c>
      <c r="E999" s="137">
        <v>0</v>
      </c>
      <c r="F999" s="137">
        <v>0</v>
      </c>
      <c r="G999" s="137">
        <v>0</v>
      </c>
      <c r="H999" s="137">
        <v>0</v>
      </c>
      <c r="I999" s="137">
        <v>0</v>
      </c>
      <c r="J999" s="137">
        <v>0</v>
      </c>
      <c r="K999" s="137">
        <v>0</v>
      </c>
      <c r="L999" s="137">
        <v>0</v>
      </c>
      <c r="M999" s="137">
        <v>0</v>
      </c>
      <c r="N999" s="137">
        <v>0</v>
      </c>
      <c r="O999" s="137">
        <v>0</v>
      </c>
    </row>
    <row r="1000" spans="1:15" x14ac:dyDescent="0.25">
      <c r="A1000" s="647" t="s">
        <v>4213</v>
      </c>
      <c r="B1000" s="647" t="s">
        <v>4263</v>
      </c>
      <c r="C1000" s="647" t="s">
        <v>1662</v>
      </c>
      <c r="D1000" s="137">
        <v>254</v>
      </c>
      <c r="E1000" s="137">
        <v>254</v>
      </c>
      <c r="F1000" s="137">
        <v>254</v>
      </c>
      <c r="G1000" s="137">
        <v>254</v>
      </c>
      <c r="H1000" s="137">
        <v>254</v>
      </c>
      <c r="I1000" s="137">
        <v>254</v>
      </c>
      <c r="J1000" s="137">
        <v>254</v>
      </c>
      <c r="K1000" s="137">
        <v>254</v>
      </c>
      <c r="L1000" s="137">
        <v>254</v>
      </c>
      <c r="M1000" s="137">
        <v>254</v>
      </c>
      <c r="N1000" s="137">
        <v>254</v>
      </c>
      <c r="O1000" s="137">
        <v>254</v>
      </c>
    </row>
    <row r="1001" spans="1:15" x14ac:dyDescent="0.25">
      <c r="A1001" s="647" t="s">
        <v>4213</v>
      </c>
      <c r="B1001" s="647" t="s">
        <v>4264</v>
      </c>
      <c r="C1001" s="647" t="s">
        <v>1662</v>
      </c>
      <c r="D1001" s="137">
        <v>269</v>
      </c>
      <c r="E1001" s="137">
        <v>269</v>
      </c>
      <c r="F1001" s="137">
        <v>269</v>
      </c>
      <c r="G1001" s="137">
        <v>269</v>
      </c>
      <c r="H1001" s="137">
        <v>269</v>
      </c>
      <c r="I1001" s="137">
        <v>269</v>
      </c>
      <c r="J1001" s="137">
        <v>269</v>
      </c>
      <c r="K1001" s="137">
        <v>269</v>
      </c>
      <c r="L1001" s="137">
        <v>269</v>
      </c>
      <c r="M1001" s="137">
        <v>269</v>
      </c>
      <c r="N1001" s="137">
        <v>269</v>
      </c>
      <c r="O1001" s="137">
        <v>269</v>
      </c>
    </row>
    <row r="1002" spans="1:15" x14ac:dyDescent="0.25">
      <c r="A1002" s="647" t="s">
        <v>4213</v>
      </c>
      <c r="B1002" s="647" t="s">
        <v>4265</v>
      </c>
      <c r="C1002" s="647" t="s">
        <v>1662</v>
      </c>
      <c r="D1002" s="137">
        <v>0</v>
      </c>
      <c r="E1002" s="137">
        <v>0</v>
      </c>
      <c r="F1002" s="137">
        <v>0</v>
      </c>
      <c r="G1002" s="137">
        <v>0</v>
      </c>
      <c r="H1002" s="137">
        <v>0</v>
      </c>
      <c r="I1002" s="137">
        <v>0</v>
      </c>
      <c r="J1002" s="137">
        <v>0</v>
      </c>
      <c r="K1002" s="137">
        <v>0</v>
      </c>
      <c r="L1002" s="137">
        <v>0</v>
      </c>
      <c r="M1002" s="137">
        <v>0</v>
      </c>
      <c r="N1002" s="137">
        <v>0</v>
      </c>
      <c r="O1002" s="137">
        <v>0</v>
      </c>
    </row>
    <row r="1003" spans="1:15" x14ac:dyDescent="0.25">
      <c r="A1003" s="647" t="s">
        <v>4213</v>
      </c>
      <c r="B1003" s="647" t="s">
        <v>4266</v>
      </c>
      <c r="C1003" s="647" t="s">
        <v>1662</v>
      </c>
      <c r="D1003" s="137">
        <v>0</v>
      </c>
      <c r="E1003" s="137">
        <v>0</v>
      </c>
      <c r="F1003" s="137">
        <v>0</v>
      </c>
      <c r="G1003" s="137">
        <v>0</v>
      </c>
      <c r="H1003" s="137">
        <v>0</v>
      </c>
      <c r="I1003" s="137">
        <v>0</v>
      </c>
      <c r="J1003" s="137">
        <v>0</v>
      </c>
      <c r="K1003" s="137">
        <v>0</v>
      </c>
      <c r="L1003" s="137">
        <v>0</v>
      </c>
      <c r="M1003" s="137">
        <v>0</v>
      </c>
      <c r="N1003" s="137">
        <v>0</v>
      </c>
      <c r="O1003" s="137">
        <v>0</v>
      </c>
    </row>
    <row r="1004" spans="1:15" x14ac:dyDescent="0.25">
      <c r="A1004" s="647" t="s">
        <v>4213</v>
      </c>
      <c r="B1004" s="647" t="s">
        <v>4267</v>
      </c>
      <c r="C1004" s="647" t="s">
        <v>1662</v>
      </c>
      <c r="D1004" s="137">
        <v>0</v>
      </c>
      <c r="E1004" s="137">
        <v>0</v>
      </c>
      <c r="F1004" s="137">
        <v>0</v>
      </c>
      <c r="G1004" s="137">
        <v>0</v>
      </c>
      <c r="H1004" s="137">
        <v>0</v>
      </c>
      <c r="I1004" s="137">
        <v>0</v>
      </c>
      <c r="J1004" s="137">
        <v>0</v>
      </c>
      <c r="K1004" s="137">
        <v>0</v>
      </c>
      <c r="L1004" s="137">
        <v>0</v>
      </c>
      <c r="M1004" s="137">
        <v>0</v>
      </c>
      <c r="N1004" s="137">
        <v>0</v>
      </c>
      <c r="O1004" s="137">
        <v>0</v>
      </c>
    </row>
    <row r="1005" spans="1:15" x14ac:dyDescent="0.25">
      <c r="A1005" s="647" t="s">
        <v>4213</v>
      </c>
      <c r="B1005" s="647" t="s">
        <v>4268</v>
      </c>
      <c r="C1005" s="647" t="s">
        <v>1662</v>
      </c>
      <c r="D1005" s="137">
        <v>1665</v>
      </c>
      <c r="E1005" s="137">
        <v>1665</v>
      </c>
      <c r="F1005" s="137">
        <v>1665</v>
      </c>
      <c r="G1005" s="137">
        <v>1665</v>
      </c>
      <c r="H1005" s="137">
        <v>1665</v>
      </c>
      <c r="I1005" s="137">
        <v>1665</v>
      </c>
      <c r="J1005" s="137">
        <v>1665</v>
      </c>
      <c r="K1005" s="137">
        <v>1665</v>
      </c>
      <c r="L1005" s="137">
        <v>1665</v>
      </c>
      <c r="M1005" s="137">
        <v>1665</v>
      </c>
      <c r="N1005" s="137">
        <v>1665</v>
      </c>
      <c r="O1005" s="137">
        <v>1665</v>
      </c>
    </row>
    <row r="1006" spans="1:15" x14ac:dyDescent="0.25">
      <c r="A1006" s="647" t="s">
        <v>4213</v>
      </c>
      <c r="B1006" s="647" t="s">
        <v>4269</v>
      </c>
      <c r="C1006" s="647" t="s">
        <v>1662</v>
      </c>
      <c r="D1006" s="137">
        <v>0</v>
      </c>
      <c r="E1006" s="137">
        <v>0</v>
      </c>
      <c r="F1006" s="137">
        <v>0</v>
      </c>
      <c r="G1006" s="137">
        <v>0</v>
      </c>
      <c r="H1006" s="137">
        <v>0</v>
      </c>
      <c r="I1006" s="137">
        <v>0</v>
      </c>
      <c r="J1006" s="137">
        <v>0</v>
      </c>
      <c r="K1006" s="137">
        <v>0</v>
      </c>
      <c r="L1006" s="137">
        <v>0</v>
      </c>
      <c r="M1006" s="137">
        <v>0</v>
      </c>
      <c r="N1006" s="137">
        <v>0</v>
      </c>
      <c r="O1006" s="137">
        <v>0</v>
      </c>
    </row>
    <row r="1007" spans="1:15" x14ac:dyDescent="0.25">
      <c r="A1007" s="647" t="s">
        <v>4213</v>
      </c>
      <c r="B1007" s="647" t="s">
        <v>4270</v>
      </c>
      <c r="C1007" s="647" t="s">
        <v>1662</v>
      </c>
      <c r="D1007" s="137">
        <v>3</v>
      </c>
      <c r="E1007" s="137">
        <v>3</v>
      </c>
      <c r="F1007" s="137">
        <v>3</v>
      </c>
      <c r="G1007" s="137">
        <v>3</v>
      </c>
      <c r="H1007" s="137">
        <v>3</v>
      </c>
      <c r="I1007" s="137">
        <v>3</v>
      </c>
      <c r="J1007" s="137">
        <v>3</v>
      </c>
      <c r="K1007" s="137">
        <v>3</v>
      </c>
      <c r="L1007" s="137">
        <v>3</v>
      </c>
      <c r="M1007" s="137">
        <v>3</v>
      </c>
      <c r="N1007" s="137">
        <v>3</v>
      </c>
      <c r="O1007" s="137">
        <v>3</v>
      </c>
    </row>
    <row r="1008" spans="1:15" x14ac:dyDescent="0.25">
      <c r="A1008" s="647" t="s">
        <v>4213</v>
      </c>
      <c r="B1008" s="647" t="s">
        <v>4271</v>
      </c>
      <c r="C1008" s="647" t="s">
        <v>1662</v>
      </c>
      <c r="D1008" s="137">
        <v>0</v>
      </c>
      <c r="E1008" s="137">
        <v>0</v>
      </c>
      <c r="F1008" s="137">
        <v>0</v>
      </c>
      <c r="G1008" s="137">
        <v>0</v>
      </c>
      <c r="H1008" s="137">
        <v>0</v>
      </c>
      <c r="I1008" s="137">
        <v>0</v>
      </c>
      <c r="J1008" s="137">
        <v>0</v>
      </c>
      <c r="K1008" s="137">
        <v>0</v>
      </c>
      <c r="L1008" s="137">
        <v>0</v>
      </c>
      <c r="M1008" s="137">
        <v>0</v>
      </c>
      <c r="N1008" s="137">
        <v>0</v>
      </c>
      <c r="O1008" s="137">
        <v>0</v>
      </c>
    </row>
    <row r="1009" spans="1:15" x14ac:dyDescent="0.25">
      <c r="A1009" s="647" t="s">
        <v>4213</v>
      </c>
      <c r="B1009" s="647" t="s">
        <v>4272</v>
      </c>
      <c r="C1009" s="647" t="s">
        <v>1662</v>
      </c>
      <c r="D1009" s="137">
        <v>0</v>
      </c>
      <c r="E1009" s="137">
        <v>0</v>
      </c>
      <c r="F1009" s="137">
        <v>0</v>
      </c>
      <c r="G1009" s="137">
        <v>0</v>
      </c>
      <c r="H1009" s="137">
        <v>0</v>
      </c>
      <c r="I1009" s="137">
        <v>0</v>
      </c>
      <c r="J1009" s="137">
        <v>0</v>
      </c>
      <c r="K1009" s="137">
        <v>0</v>
      </c>
      <c r="L1009" s="137">
        <v>0</v>
      </c>
      <c r="M1009" s="137">
        <v>0</v>
      </c>
      <c r="N1009" s="137">
        <v>0</v>
      </c>
      <c r="O1009" s="137">
        <v>0</v>
      </c>
    </row>
    <row r="1010" spans="1:15" x14ac:dyDescent="0.25">
      <c r="A1010" s="647" t="s">
        <v>4213</v>
      </c>
      <c r="B1010" s="647" t="s">
        <v>4273</v>
      </c>
      <c r="C1010" s="647" t="s">
        <v>1662</v>
      </c>
      <c r="D1010" s="137">
        <v>252</v>
      </c>
      <c r="E1010" s="137">
        <v>252</v>
      </c>
      <c r="F1010" s="137">
        <v>252</v>
      </c>
      <c r="G1010" s="137">
        <v>252</v>
      </c>
      <c r="H1010" s="137">
        <v>252</v>
      </c>
      <c r="I1010" s="137">
        <v>252</v>
      </c>
      <c r="J1010" s="137">
        <v>252</v>
      </c>
      <c r="K1010" s="137">
        <v>252</v>
      </c>
      <c r="L1010" s="137">
        <v>252</v>
      </c>
      <c r="M1010" s="137">
        <v>252</v>
      </c>
      <c r="N1010" s="137">
        <v>252</v>
      </c>
      <c r="O1010" s="137">
        <v>252</v>
      </c>
    </row>
    <row r="1011" spans="1:15" x14ac:dyDescent="0.25">
      <c r="A1011" s="647" t="s">
        <v>4213</v>
      </c>
      <c r="B1011" s="647" t="s">
        <v>4274</v>
      </c>
      <c r="C1011" s="647" t="s">
        <v>1662</v>
      </c>
      <c r="D1011" s="137">
        <v>9</v>
      </c>
      <c r="E1011" s="137">
        <v>9</v>
      </c>
      <c r="F1011" s="137">
        <v>9</v>
      </c>
      <c r="G1011" s="137">
        <v>9</v>
      </c>
      <c r="H1011" s="137">
        <v>9</v>
      </c>
      <c r="I1011" s="137">
        <v>9</v>
      </c>
      <c r="J1011" s="137">
        <v>9</v>
      </c>
      <c r="K1011" s="137">
        <v>9</v>
      </c>
      <c r="L1011" s="137">
        <v>9</v>
      </c>
      <c r="M1011" s="137">
        <v>9</v>
      </c>
      <c r="N1011" s="137">
        <v>9</v>
      </c>
      <c r="O1011" s="137">
        <v>9</v>
      </c>
    </row>
    <row r="1012" spans="1:15" x14ac:dyDescent="0.25">
      <c r="A1012" s="647" t="s">
        <v>4213</v>
      </c>
      <c r="B1012" s="647" t="s">
        <v>4275</v>
      </c>
      <c r="C1012" s="647" t="s">
        <v>1662</v>
      </c>
      <c r="D1012" s="137">
        <v>0</v>
      </c>
      <c r="E1012" s="137">
        <v>0</v>
      </c>
      <c r="F1012" s="137">
        <v>0</v>
      </c>
      <c r="G1012" s="137">
        <v>0</v>
      </c>
      <c r="H1012" s="137">
        <v>0</v>
      </c>
      <c r="I1012" s="137">
        <v>0</v>
      </c>
      <c r="J1012" s="137">
        <v>0</v>
      </c>
      <c r="K1012" s="137">
        <v>0</v>
      </c>
      <c r="L1012" s="137">
        <v>0</v>
      </c>
      <c r="M1012" s="137">
        <v>0</v>
      </c>
      <c r="N1012" s="137">
        <v>0</v>
      </c>
      <c r="O1012" s="137">
        <v>0</v>
      </c>
    </row>
    <row r="1013" spans="1:15" x14ac:dyDescent="0.25">
      <c r="A1013" s="647" t="s">
        <v>4213</v>
      </c>
      <c r="B1013" s="647" t="s">
        <v>4276</v>
      </c>
      <c r="C1013" s="647" t="s">
        <v>1662</v>
      </c>
      <c r="D1013" s="137">
        <v>0</v>
      </c>
      <c r="E1013" s="137">
        <v>0</v>
      </c>
      <c r="F1013" s="137">
        <v>0</v>
      </c>
      <c r="G1013" s="137">
        <v>0</v>
      </c>
      <c r="H1013" s="137">
        <v>0</v>
      </c>
      <c r="I1013" s="137">
        <v>0</v>
      </c>
      <c r="J1013" s="137">
        <v>0</v>
      </c>
      <c r="K1013" s="137">
        <v>0</v>
      </c>
      <c r="L1013" s="137">
        <v>0</v>
      </c>
      <c r="M1013" s="137">
        <v>0</v>
      </c>
      <c r="N1013" s="137">
        <v>0</v>
      </c>
      <c r="O1013" s="137">
        <v>0</v>
      </c>
    </row>
    <row r="1014" spans="1:15" x14ac:dyDescent="0.25">
      <c r="A1014" s="647" t="s">
        <v>4213</v>
      </c>
      <c r="B1014" s="647" t="s">
        <v>4277</v>
      </c>
      <c r="C1014" s="647" t="s">
        <v>1662</v>
      </c>
      <c r="D1014" s="137">
        <v>0</v>
      </c>
      <c r="E1014" s="137">
        <v>0</v>
      </c>
      <c r="F1014" s="137">
        <v>0</v>
      </c>
      <c r="G1014" s="137">
        <v>0</v>
      </c>
      <c r="H1014" s="137">
        <v>0</v>
      </c>
      <c r="I1014" s="137">
        <v>0</v>
      </c>
      <c r="J1014" s="137">
        <v>0</v>
      </c>
      <c r="K1014" s="137">
        <v>0</v>
      </c>
      <c r="L1014" s="137">
        <v>0</v>
      </c>
      <c r="M1014" s="137">
        <v>0</v>
      </c>
      <c r="N1014" s="137">
        <v>0</v>
      </c>
      <c r="O1014" s="137">
        <v>0</v>
      </c>
    </row>
    <row r="1015" spans="1:15" x14ac:dyDescent="0.25">
      <c r="A1015" s="647" t="s">
        <v>4213</v>
      </c>
      <c r="B1015" s="647" t="s">
        <v>4278</v>
      </c>
      <c r="C1015" s="647" t="s">
        <v>1662</v>
      </c>
      <c r="D1015" s="137">
        <v>164</v>
      </c>
      <c r="E1015" s="137">
        <v>164</v>
      </c>
      <c r="F1015" s="137">
        <v>164</v>
      </c>
      <c r="G1015" s="137">
        <v>164</v>
      </c>
      <c r="H1015" s="137">
        <v>164</v>
      </c>
      <c r="I1015" s="137">
        <v>164</v>
      </c>
      <c r="J1015" s="137">
        <v>164</v>
      </c>
      <c r="K1015" s="137">
        <v>164</v>
      </c>
      <c r="L1015" s="137">
        <v>164</v>
      </c>
      <c r="M1015" s="137">
        <v>164</v>
      </c>
      <c r="N1015" s="137">
        <v>164</v>
      </c>
      <c r="O1015" s="137">
        <v>164</v>
      </c>
    </row>
    <row r="1016" spans="1:15" x14ac:dyDescent="0.25">
      <c r="A1016" s="647" t="s">
        <v>4213</v>
      </c>
      <c r="B1016" s="647" t="s">
        <v>4279</v>
      </c>
      <c r="C1016" s="647" t="s">
        <v>1662</v>
      </c>
      <c r="D1016" s="137">
        <v>103</v>
      </c>
      <c r="E1016" s="137">
        <v>103</v>
      </c>
      <c r="F1016" s="137">
        <v>103</v>
      </c>
      <c r="G1016" s="137">
        <v>103</v>
      </c>
      <c r="H1016" s="137">
        <v>103</v>
      </c>
      <c r="I1016" s="137">
        <v>103</v>
      </c>
      <c r="J1016" s="137">
        <v>103</v>
      </c>
      <c r="K1016" s="137">
        <v>103</v>
      </c>
      <c r="L1016" s="137">
        <v>103</v>
      </c>
      <c r="M1016" s="137">
        <v>103</v>
      </c>
      <c r="N1016" s="137">
        <v>103</v>
      </c>
      <c r="O1016" s="137">
        <v>103</v>
      </c>
    </row>
    <row r="1017" spans="1:15" x14ac:dyDescent="0.25">
      <c r="A1017" s="647" t="s">
        <v>4213</v>
      </c>
      <c r="B1017" s="647" t="s">
        <v>4280</v>
      </c>
      <c r="C1017" s="647" t="s">
        <v>1662</v>
      </c>
      <c r="D1017" s="137">
        <v>63</v>
      </c>
      <c r="E1017" s="137">
        <v>63</v>
      </c>
      <c r="F1017" s="137">
        <v>63</v>
      </c>
      <c r="G1017" s="137">
        <v>63</v>
      </c>
      <c r="H1017" s="137">
        <v>63</v>
      </c>
      <c r="I1017" s="137">
        <v>63</v>
      </c>
      <c r="J1017" s="137">
        <v>63</v>
      </c>
      <c r="K1017" s="137">
        <v>63</v>
      </c>
      <c r="L1017" s="137">
        <v>63</v>
      </c>
      <c r="M1017" s="137">
        <v>63</v>
      </c>
      <c r="N1017" s="137">
        <v>63</v>
      </c>
      <c r="O1017" s="137">
        <v>63</v>
      </c>
    </row>
    <row r="1018" spans="1:15" x14ac:dyDescent="0.25">
      <c r="A1018" s="647" t="s">
        <v>4213</v>
      </c>
      <c r="B1018" s="647" t="s">
        <v>4281</v>
      </c>
      <c r="C1018" s="647" t="s">
        <v>1662</v>
      </c>
      <c r="D1018" s="137">
        <v>0</v>
      </c>
      <c r="E1018" s="137">
        <v>0</v>
      </c>
      <c r="F1018" s="137">
        <v>0</v>
      </c>
      <c r="G1018" s="137">
        <v>0</v>
      </c>
      <c r="H1018" s="137">
        <v>0</v>
      </c>
      <c r="I1018" s="137">
        <v>0</v>
      </c>
      <c r="J1018" s="137">
        <v>0</v>
      </c>
      <c r="K1018" s="137">
        <v>0</v>
      </c>
      <c r="L1018" s="137">
        <v>0</v>
      </c>
      <c r="M1018" s="137">
        <v>0</v>
      </c>
      <c r="N1018" s="137">
        <v>0</v>
      </c>
      <c r="O1018" s="137">
        <v>0</v>
      </c>
    </row>
    <row r="1019" spans="1:15" x14ac:dyDescent="0.25">
      <c r="A1019" s="647" t="s">
        <v>4213</v>
      </c>
      <c r="B1019" s="647" t="s">
        <v>4282</v>
      </c>
      <c r="C1019" s="647" t="s">
        <v>1662</v>
      </c>
      <c r="D1019" s="137">
        <v>68</v>
      </c>
      <c r="E1019" s="137">
        <v>68</v>
      </c>
      <c r="F1019" s="137">
        <v>68</v>
      </c>
      <c r="G1019" s="137">
        <v>68</v>
      </c>
      <c r="H1019" s="137">
        <v>68</v>
      </c>
      <c r="I1019" s="137">
        <v>68</v>
      </c>
      <c r="J1019" s="137">
        <v>68</v>
      </c>
      <c r="K1019" s="137">
        <v>68</v>
      </c>
      <c r="L1019" s="137">
        <v>68</v>
      </c>
      <c r="M1019" s="137">
        <v>68</v>
      </c>
      <c r="N1019" s="137">
        <v>68</v>
      </c>
      <c r="O1019" s="137">
        <v>68</v>
      </c>
    </row>
    <row r="1020" spans="1:15" x14ac:dyDescent="0.25">
      <c r="A1020" s="647" t="s">
        <v>4213</v>
      </c>
      <c r="B1020" s="647" t="s">
        <v>4283</v>
      </c>
      <c r="C1020" s="647" t="s">
        <v>1662</v>
      </c>
      <c r="D1020" s="137">
        <v>0</v>
      </c>
      <c r="E1020" s="137">
        <v>0</v>
      </c>
      <c r="F1020" s="137">
        <v>0</v>
      </c>
      <c r="G1020" s="137">
        <v>0</v>
      </c>
      <c r="H1020" s="137">
        <v>0</v>
      </c>
      <c r="I1020" s="137">
        <v>0</v>
      </c>
      <c r="J1020" s="137">
        <v>0</v>
      </c>
      <c r="K1020" s="137">
        <v>0</v>
      </c>
      <c r="L1020" s="137">
        <v>0</v>
      </c>
      <c r="M1020" s="137">
        <v>0</v>
      </c>
      <c r="N1020" s="137">
        <v>0</v>
      </c>
      <c r="O1020" s="137">
        <v>0</v>
      </c>
    </row>
    <row r="1021" spans="1:15" x14ac:dyDescent="0.25">
      <c r="A1021" s="647" t="s">
        <v>4213</v>
      </c>
      <c r="B1021" s="647" t="s">
        <v>4284</v>
      </c>
      <c r="C1021" s="647" t="s">
        <v>1662</v>
      </c>
      <c r="D1021" s="137">
        <v>59</v>
      </c>
      <c r="E1021" s="137">
        <v>59</v>
      </c>
      <c r="F1021" s="137">
        <v>59</v>
      </c>
      <c r="G1021" s="137">
        <v>59</v>
      </c>
      <c r="H1021" s="137">
        <v>59</v>
      </c>
      <c r="I1021" s="137">
        <v>59</v>
      </c>
      <c r="J1021" s="137">
        <v>59</v>
      </c>
      <c r="K1021" s="137">
        <v>59</v>
      </c>
      <c r="L1021" s="137">
        <v>59</v>
      </c>
      <c r="M1021" s="137">
        <v>59</v>
      </c>
      <c r="N1021" s="137">
        <v>59</v>
      </c>
      <c r="O1021" s="137">
        <v>59</v>
      </c>
    </row>
    <row r="1022" spans="1:15" x14ac:dyDescent="0.25">
      <c r="A1022" s="647" t="s">
        <v>4213</v>
      </c>
      <c r="B1022" s="647" t="s">
        <v>4285</v>
      </c>
      <c r="C1022" s="647" t="s">
        <v>1662</v>
      </c>
      <c r="D1022" s="137">
        <v>0</v>
      </c>
      <c r="E1022" s="137">
        <v>0</v>
      </c>
      <c r="F1022" s="137">
        <v>0</v>
      </c>
      <c r="G1022" s="137">
        <v>0</v>
      </c>
      <c r="H1022" s="137">
        <v>0</v>
      </c>
      <c r="I1022" s="137">
        <v>0</v>
      </c>
      <c r="J1022" s="137">
        <v>0</v>
      </c>
      <c r="K1022" s="137">
        <v>0</v>
      </c>
      <c r="L1022" s="137">
        <v>0</v>
      </c>
      <c r="M1022" s="137">
        <v>0</v>
      </c>
      <c r="N1022" s="137">
        <v>0</v>
      </c>
      <c r="O1022" s="137">
        <v>0</v>
      </c>
    </row>
    <row r="1023" spans="1:15" x14ac:dyDescent="0.25">
      <c r="A1023" s="647" t="s">
        <v>4213</v>
      </c>
      <c r="B1023" s="647" t="s">
        <v>4286</v>
      </c>
      <c r="C1023" s="647" t="s">
        <v>1662</v>
      </c>
      <c r="D1023" s="137">
        <v>378</v>
      </c>
      <c r="E1023" s="137">
        <v>378</v>
      </c>
      <c r="F1023" s="137">
        <v>378</v>
      </c>
      <c r="G1023" s="137">
        <v>378</v>
      </c>
      <c r="H1023" s="137">
        <v>378</v>
      </c>
      <c r="I1023" s="137">
        <v>378</v>
      </c>
      <c r="J1023" s="137">
        <v>378</v>
      </c>
      <c r="K1023" s="137">
        <v>378</v>
      </c>
      <c r="L1023" s="137">
        <v>378</v>
      </c>
      <c r="M1023" s="137">
        <v>378</v>
      </c>
      <c r="N1023" s="137">
        <v>378</v>
      </c>
      <c r="O1023" s="137">
        <v>378</v>
      </c>
    </row>
    <row r="1024" spans="1:15" x14ac:dyDescent="0.25">
      <c r="A1024" s="647" t="s">
        <v>4213</v>
      </c>
      <c r="B1024" s="647" t="s">
        <v>4287</v>
      </c>
      <c r="C1024" s="647" t="s">
        <v>1662</v>
      </c>
      <c r="D1024" s="137">
        <v>0</v>
      </c>
      <c r="E1024" s="137">
        <v>0</v>
      </c>
      <c r="F1024" s="137">
        <v>0</v>
      </c>
      <c r="G1024" s="137">
        <v>0</v>
      </c>
      <c r="H1024" s="137">
        <v>0</v>
      </c>
      <c r="I1024" s="137">
        <v>0</v>
      </c>
      <c r="J1024" s="137">
        <v>0</v>
      </c>
      <c r="K1024" s="137">
        <v>0</v>
      </c>
      <c r="L1024" s="137">
        <v>0</v>
      </c>
      <c r="M1024" s="137">
        <v>0</v>
      </c>
      <c r="N1024" s="137">
        <v>0</v>
      </c>
      <c r="O1024" s="137">
        <v>0</v>
      </c>
    </row>
    <row r="1025" spans="1:15" x14ac:dyDescent="0.25">
      <c r="A1025" s="647" t="s">
        <v>4213</v>
      </c>
      <c r="B1025" s="647" t="s">
        <v>4288</v>
      </c>
      <c r="C1025" s="647" t="s">
        <v>1662</v>
      </c>
      <c r="D1025" s="137">
        <v>3023</v>
      </c>
      <c r="E1025" s="137">
        <v>3023</v>
      </c>
      <c r="F1025" s="137">
        <v>3023</v>
      </c>
      <c r="G1025" s="137">
        <v>3023</v>
      </c>
      <c r="H1025" s="137">
        <v>3023</v>
      </c>
      <c r="I1025" s="137">
        <v>3023</v>
      </c>
      <c r="J1025" s="137">
        <v>3023</v>
      </c>
      <c r="K1025" s="137">
        <v>3023</v>
      </c>
      <c r="L1025" s="137">
        <v>3023</v>
      </c>
      <c r="M1025" s="137">
        <v>3023</v>
      </c>
      <c r="N1025" s="137">
        <v>3023</v>
      </c>
      <c r="O1025" s="137">
        <v>3023</v>
      </c>
    </row>
    <row r="1026" spans="1:15" x14ac:dyDescent="0.25">
      <c r="A1026" s="647" t="s">
        <v>4213</v>
      </c>
      <c r="B1026" s="647" t="s">
        <v>4289</v>
      </c>
      <c r="C1026" s="647" t="s">
        <v>1662</v>
      </c>
      <c r="D1026" s="137">
        <v>0</v>
      </c>
      <c r="E1026" s="137">
        <v>0</v>
      </c>
      <c r="F1026" s="137">
        <v>0</v>
      </c>
      <c r="G1026" s="137">
        <v>0</v>
      </c>
      <c r="H1026" s="137">
        <v>0</v>
      </c>
      <c r="I1026" s="137">
        <v>0</v>
      </c>
      <c r="J1026" s="137">
        <v>0</v>
      </c>
      <c r="K1026" s="137">
        <v>0</v>
      </c>
      <c r="L1026" s="137">
        <v>0</v>
      </c>
      <c r="M1026" s="137">
        <v>0</v>
      </c>
      <c r="N1026" s="137">
        <v>0</v>
      </c>
      <c r="O1026" s="137">
        <v>0</v>
      </c>
    </row>
    <row r="1027" spans="1:15" x14ac:dyDescent="0.25">
      <c r="A1027" s="647" t="s">
        <v>4290</v>
      </c>
      <c r="B1027" s="647" t="s">
        <v>4291</v>
      </c>
      <c r="C1027" s="647" t="s">
        <v>1662</v>
      </c>
      <c r="D1027" s="137">
        <v>0</v>
      </c>
      <c r="E1027" s="137">
        <v>0</v>
      </c>
      <c r="F1027" s="137">
        <v>0</v>
      </c>
      <c r="G1027" s="137">
        <v>0</v>
      </c>
      <c r="H1027" s="137">
        <v>0</v>
      </c>
      <c r="I1027" s="137">
        <v>0</v>
      </c>
      <c r="J1027" s="137">
        <v>0</v>
      </c>
      <c r="K1027" s="137">
        <v>0</v>
      </c>
      <c r="L1027" s="137">
        <v>0</v>
      </c>
      <c r="M1027" s="137">
        <v>0</v>
      </c>
      <c r="N1027" s="137">
        <v>0</v>
      </c>
      <c r="O1027" s="137">
        <v>0</v>
      </c>
    </row>
    <row r="1028" spans="1:15" x14ac:dyDescent="0.25">
      <c r="A1028" s="647" t="s">
        <v>4290</v>
      </c>
      <c r="B1028" s="647" t="s">
        <v>4292</v>
      </c>
      <c r="C1028" s="647" t="s">
        <v>1662</v>
      </c>
      <c r="D1028" s="137">
        <v>0</v>
      </c>
      <c r="E1028" s="137">
        <v>0</v>
      </c>
      <c r="F1028" s="137">
        <v>0</v>
      </c>
      <c r="G1028" s="137">
        <v>0</v>
      </c>
      <c r="H1028" s="137">
        <v>0</v>
      </c>
      <c r="I1028" s="137">
        <v>0</v>
      </c>
      <c r="J1028" s="137">
        <v>0</v>
      </c>
      <c r="K1028" s="137">
        <v>0</v>
      </c>
      <c r="L1028" s="137">
        <v>0</v>
      </c>
      <c r="M1028" s="137">
        <v>0</v>
      </c>
      <c r="N1028" s="137">
        <v>0</v>
      </c>
      <c r="O1028" s="137">
        <v>0</v>
      </c>
    </row>
    <row r="1029" spans="1:15" x14ac:dyDescent="0.25">
      <c r="A1029" s="647" t="s">
        <v>4290</v>
      </c>
      <c r="B1029" s="647" t="s">
        <v>4293</v>
      </c>
      <c r="C1029" s="647" t="s">
        <v>1662</v>
      </c>
      <c r="D1029" s="137">
        <v>0</v>
      </c>
      <c r="E1029" s="137">
        <v>0</v>
      </c>
      <c r="F1029" s="137">
        <v>0</v>
      </c>
      <c r="G1029" s="137">
        <v>0</v>
      </c>
      <c r="H1029" s="137">
        <v>0</v>
      </c>
      <c r="I1029" s="137">
        <v>0</v>
      </c>
      <c r="J1029" s="137">
        <v>0</v>
      </c>
      <c r="K1029" s="137">
        <v>0</v>
      </c>
      <c r="L1029" s="137">
        <v>0</v>
      </c>
      <c r="M1029" s="137">
        <v>0</v>
      </c>
      <c r="N1029" s="137">
        <v>0</v>
      </c>
      <c r="O1029" s="137">
        <v>0</v>
      </c>
    </row>
    <row r="1030" spans="1:15" x14ac:dyDescent="0.25">
      <c r="A1030" s="647" t="s">
        <v>4290</v>
      </c>
      <c r="B1030" s="647" t="s">
        <v>4294</v>
      </c>
      <c r="C1030" s="647" t="s">
        <v>1662</v>
      </c>
      <c r="D1030" s="137">
        <v>701</v>
      </c>
      <c r="E1030" s="137">
        <v>701</v>
      </c>
      <c r="F1030" s="137">
        <v>701</v>
      </c>
      <c r="G1030" s="137">
        <v>701</v>
      </c>
      <c r="H1030" s="137">
        <v>701</v>
      </c>
      <c r="I1030" s="137">
        <v>701</v>
      </c>
      <c r="J1030" s="137">
        <v>701</v>
      </c>
      <c r="K1030" s="137">
        <v>701</v>
      </c>
      <c r="L1030" s="137">
        <v>701</v>
      </c>
      <c r="M1030" s="137">
        <v>701</v>
      </c>
      <c r="N1030" s="137">
        <v>701</v>
      </c>
      <c r="O1030" s="137">
        <v>701</v>
      </c>
    </row>
    <row r="1031" spans="1:15" x14ac:dyDescent="0.25">
      <c r="A1031" s="647" t="s">
        <v>4290</v>
      </c>
      <c r="B1031" s="647" t="s">
        <v>4295</v>
      </c>
      <c r="C1031" s="647" t="s">
        <v>1662</v>
      </c>
      <c r="D1031" s="137">
        <v>0</v>
      </c>
      <c r="E1031" s="137">
        <v>0</v>
      </c>
      <c r="F1031" s="137">
        <v>0</v>
      </c>
      <c r="G1031" s="137">
        <v>0</v>
      </c>
      <c r="H1031" s="137">
        <v>0</v>
      </c>
      <c r="I1031" s="137">
        <v>0</v>
      </c>
      <c r="J1031" s="137">
        <v>0</v>
      </c>
      <c r="K1031" s="137">
        <v>0</v>
      </c>
      <c r="L1031" s="137">
        <v>0</v>
      </c>
      <c r="M1031" s="137">
        <v>0</v>
      </c>
      <c r="N1031" s="137">
        <v>0</v>
      </c>
      <c r="O1031" s="137">
        <v>0</v>
      </c>
    </row>
    <row r="1032" spans="1:15" x14ac:dyDescent="0.25">
      <c r="A1032" s="647" t="s">
        <v>4290</v>
      </c>
      <c r="B1032" s="647" t="s">
        <v>4296</v>
      </c>
      <c r="C1032" s="647" t="s">
        <v>1662</v>
      </c>
      <c r="D1032" s="137">
        <v>0</v>
      </c>
      <c r="E1032" s="137">
        <v>0</v>
      </c>
      <c r="F1032" s="137">
        <v>0</v>
      </c>
      <c r="G1032" s="137">
        <v>0</v>
      </c>
      <c r="H1032" s="137">
        <v>0</v>
      </c>
      <c r="I1032" s="137">
        <v>0</v>
      </c>
      <c r="J1032" s="137">
        <v>0</v>
      </c>
      <c r="K1032" s="137">
        <v>0</v>
      </c>
      <c r="L1032" s="137">
        <v>0</v>
      </c>
      <c r="M1032" s="137">
        <v>0</v>
      </c>
      <c r="N1032" s="137">
        <v>0</v>
      </c>
      <c r="O1032" s="137">
        <v>0</v>
      </c>
    </row>
    <row r="1033" spans="1:15" x14ac:dyDescent="0.25">
      <c r="A1033" s="647" t="s">
        <v>4290</v>
      </c>
      <c r="B1033" s="647" t="s">
        <v>4297</v>
      </c>
      <c r="C1033" s="647" t="s">
        <v>1662</v>
      </c>
      <c r="D1033" s="137">
        <v>0</v>
      </c>
      <c r="E1033" s="137">
        <v>0</v>
      </c>
      <c r="F1033" s="137">
        <v>0</v>
      </c>
      <c r="G1033" s="137">
        <v>0</v>
      </c>
      <c r="H1033" s="137">
        <v>0</v>
      </c>
      <c r="I1033" s="137">
        <v>0</v>
      </c>
      <c r="J1033" s="137">
        <v>0</v>
      </c>
      <c r="K1033" s="137">
        <v>0</v>
      </c>
      <c r="L1033" s="137">
        <v>0</v>
      </c>
      <c r="M1033" s="137">
        <v>0</v>
      </c>
      <c r="N1033" s="137">
        <v>0</v>
      </c>
      <c r="O1033" s="137">
        <v>0</v>
      </c>
    </row>
    <row r="1034" spans="1:15" x14ac:dyDescent="0.25">
      <c r="A1034" s="647" t="s">
        <v>4290</v>
      </c>
      <c r="B1034" s="647" t="s">
        <v>4298</v>
      </c>
      <c r="C1034" s="647" t="s">
        <v>1662</v>
      </c>
      <c r="D1034" s="137">
        <v>0</v>
      </c>
      <c r="E1034" s="137">
        <v>0</v>
      </c>
      <c r="F1034" s="137">
        <v>0</v>
      </c>
      <c r="G1034" s="137">
        <v>0</v>
      </c>
      <c r="H1034" s="137">
        <v>0</v>
      </c>
      <c r="I1034" s="137">
        <v>0</v>
      </c>
      <c r="J1034" s="137">
        <v>0</v>
      </c>
      <c r="K1034" s="137">
        <v>0</v>
      </c>
      <c r="L1034" s="137">
        <v>0</v>
      </c>
      <c r="M1034" s="137">
        <v>0</v>
      </c>
      <c r="N1034" s="137">
        <v>0</v>
      </c>
      <c r="O1034" s="137">
        <v>0</v>
      </c>
    </row>
    <row r="1035" spans="1:15" x14ac:dyDescent="0.25">
      <c r="A1035" s="647" t="s">
        <v>4290</v>
      </c>
      <c r="B1035" s="647" t="s">
        <v>4299</v>
      </c>
      <c r="C1035" s="647" t="s">
        <v>1662</v>
      </c>
      <c r="D1035" s="137">
        <v>0</v>
      </c>
      <c r="E1035" s="137">
        <v>0</v>
      </c>
      <c r="F1035" s="137">
        <v>0</v>
      </c>
      <c r="G1035" s="137">
        <v>0</v>
      </c>
      <c r="H1035" s="137">
        <v>0</v>
      </c>
      <c r="I1035" s="137">
        <v>0</v>
      </c>
      <c r="J1035" s="137">
        <v>0</v>
      </c>
      <c r="K1035" s="137">
        <v>0</v>
      </c>
      <c r="L1035" s="137">
        <v>0</v>
      </c>
      <c r="M1035" s="137">
        <v>0</v>
      </c>
      <c r="N1035" s="137">
        <v>0</v>
      </c>
      <c r="O1035" s="137">
        <v>0</v>
      </c>
    </row>
    <row r="1036" spans="1:15" x14ac:dyDescent="0.25">
      <c r="A1036" s="647" t="s">
        <v>4290</v>
      </c>
      <c r="B1036" s="647" t="s">
        <v>4300</v>
      </c>
      <c r="C1036" s="647" t="s">
        <v>1662</v>
      </c>
      <c r="D1036" s="137">
        <v>0</v>
      </c>
      <c r="E1036" s="137">
        <v>0</v>
      </c>
      <c r="F1036" s="137">
        <v>0</v>
      </c>
      <c r="G1036" s="137">
        <v>0</v>
      </c>
      <c r="H1036" s="137">
        <v>0</v>
      </c>
      <c r="I1036" s="137">
        <v>0</v>
      </c>
      <c r="J1036" s="137">
        <v>0</v>
      </c>
      <c r="K1036" s="137">
        <v>0</v>
      </c>
      <c r="L1036" s="137">
        <v>0</v>
      </c>
      <c r="M1036" s="137">
        <v>0</v>
      </c>
      <c r="N1036" s="137">
        <v>0</v>
      </c>
      <c r="O1036" s="137">
        <v>0</v>
      </c>
    </row>
    <row r="1037" spans="1:15" x14ac:dyDescent="0.25">
      <c r="A1037" s="647" t="s">
        <v>4290</v>
      </c>
      <c r="B1037" s="647" t="s">
        <v>4301</v>
      </c>
      <c r="C1037" s="647" t="s">
        <v>1662</v>
      </c>
      <c r="D1037" s="137">
        <v>510</v>
      </c>
      <c r="E1037" s="137">
        <v>510</v>
      </c>
      <c r="F1037" s="137">
        <v>510</v>
      </c>
      <c r="G1037" s="137">
        <v>510</v>
      </c>
      <c r="H1037" s="137">
        <v>510</v>
      </c>
      <c r="I1037" s="137">
        <v>510</v>
      </c>
      <c r="J1037" s="137">
        <v>510</v>
      </c>
      <c r="K1037" s="137">
        <v>510</v>
      </c>
      <c r="L1037" s="137">
        <v>510</v>
      </c>
      <c r="M1037" s="137">
        <v>510</v>
      </c>
      <c r="N1037" s="137">
        <v>510</v>
      </c>
      <c r="O1037" s="137">
        <v>510</v>
      </c>
    </row>
    <row r="1038" spans="1:15" x14ac:dyDescent="0.25">
      <c r="A1038" s="647" t="s">
        <v>4302</v>
      </c>
      <c r="B1038" s="647" t="s">
        <v>4303</v>
      </c>
      <c r="C1038" s="647" t="s">
        <v>1662</v>
      </c>
      <c r="D1038" s="137">
        <v>0</v>
      </c>
      <c r="E1038" s="137">
        <v>0</v>
      </c>
      <c r="F1038" s="137">
        <v>0</v>
      </c>
      <c r="G1038" s="137">
        <v>0</v>
      </c>
      <c r="H1038" s="137">
        <v>0</v>
      </c>
      <c r="I1038" s="137">
        <v>0</v>
      </c>
      <c r="J1038" s="137">
        <v>0</v>
      </c>
      <c r="K1038" s="137">
        <v>0</v>
      </c>
      <c r="L1038" s="137">
        <v>0</v>
      </c>
      <c r="M1038" s="137">
        <v>0</v>
      </c>
      <c r="N1038" s="137">
        <v>0</v>
      </c>
      <c r="O1038" s="137">
        <v>0</v>
      </c>
    </row>
    <row r="1039" spans="1:15" x14ac:dyDescent="0.25">
      <c r="A1039" s="647" t="s">
        <v>4302</v>
      </c>
      <c r="B1039" s="647" t="s">
        <v>4304</v>
      </c>
      <c r="C1039" s="647" t="s">
        <v>1662</v>
      </c>
      <c r="D1039" s="137">
        <v>0</v>
      </c>
      <c r="E1039" s="137">
        <v>0</v>
      </c>
      <c r="F1039" s="137">
        <v>0</v>
      </c>
      <c r="G1039" s="137">
        <v>0</v>
      </c>
      <c r="H1039" s="137">
        <v>0</v>
      </c>
      <c r="I1039" s="137">
        <v>0</v>
      </c>
      <c r="J1039" s="137">
        <v>0</v>
      </c>
      <c r="K1039" s="137">
        <v>0</v>
      </c>
      <c r="L1039" s="137">
        <v>0</v>
      </c>
      <c r="M1039" s="137">
        <v>0</v>
      </c>
      <c r="N1039" s="137">
        <v>0</v>
      </c>
      <c r="O1039" s="137">
        <v>0</v>
      </c>
    </row>
    <row r="1040" spans="1:15" x14ac:dyDescent="0.25">
      <c r="A1040" s="647" t="s">
        <v>4302</v>
      </c>
      <c r="B1040" s="647" t="s">
        <v>4305</v>
      </c>
      <c r="C1040" s="647" t="s">
        <v>1662</v>
      </c>
      <c r="D1040" s="137">
        <v>0</v>
      </c>
      <c r="E1040" s="137">
        <v>0</v>
      </c>
      <c r="F1040" s="137">
        <v>0</v>
      </c>
      <c r="G1040" s="137">
        <v>0</v>
      </c>
      <c r="H1040" s="137">
        <v>0</v>
      </c>
      <c r="I1040" s="137">
        <v>0</v>
      </c>
      <c r="J1040" s="137">
        <v>0</v>
      </c>
      <c r="K1040" s="137">
        <v>0</v>
      </c>
      <c r="L1040" s="137">
        <v>0</v>
      </c>
      <c r="M1040" s="137">
        <v>0</v>
      </c>
      <c r="N1040" s="137">
        <v>0</v>
      </c>
      <c r="O1040" s="137">
        <v>0</v>
      </c>
    </row>
    <row r="1041" spans="1:15" x14ac:dyDescent="0.25">
      <c r="A1041" s="647" t="s">
        <v>4302</v>
      </c>
      <c r="B1041" s="647" t="s">
        <v>4306</v>
      </c>
      <c r="C1041" s="647" t="s">
        <v>1662</v>
      </c>
      <c r="D1041" s="137">
        <v>0</v>
      </c>
      <c r="E1041" s="137">
        <v>0</v>
      </c>
      <c r="F1041" s="137">
        <v>0</v>
      </c>
      <c r="G1041" s="137">
        <v>0</v>
      </c>
      <c r="H1041" s="137">
        <v>0</v>
      </c>
      <c r="I1041" s="137">
        <v>0</v>
      </c>
      <c r="J1041" s="137">
        <v>0</v>
      </c>
      <c r="K1041" s="137">
        <v>0</v>
      </c>
      <c r="L1041" s="137">
        <v>0</v>
      </c>
      <c r="M1041" s="137">
        <v>0</v>
      </c>
      <c r="N1041" s="137">
        <v>0</v>
      </c>
      <c r="O1041" s="137">
        <v>0</v>
      </c>
    </row>
    <row r="1042" spans="1:15" x14ac:dyDescent="0.25">
      <c r="A1042" s="647" t="s">
        <v>4302</v>
      </c>
      <c r="B1042" s="647" t="s">
        <v>4307</v>
      </c>
      <c r="C1042" s="647" t="s">
        <v>1662</v>
      </c>
      <c r="D1042" s="137">
        <v>0</v>
      </c>
      <c r="E1042" s="137">
        <v>0</v>
      </c>
      <c r="F1042" s="137">
        <v>0</v>
      </c>
      <c r="G1042" s="137">
        <v>0</v>
      </c>
      <c r="H1042" s="137">
        <v>0</v>
      </c>
      <c r="I1042" s="137">
        <v>0</v>
      </c>
      <c r="J1042" s="137">
        <v>0</v>
      </c>
      <c r="K1042" s="137">
        <v>0</v>
      </c>
      <c r="L1042" s="137">
        <v>0</v>
      </c>
      <c r="M1042" s="137">
        <v>0</v>
      </c>
      <c r="N1042" s="137">
        <v>0</v>
      </c>
      <c r="O1042" s="137">
        <v>0</v>
      </c>
    </row>
    <row r="1043" spans="1:15" x14ac:dyDescent="0.25">
      <c r="A1043" s="647" t="s">
        <v>4302</v>
      </c>
      <c r="B1043" s="647" t="s">
        <v>4308</v>
      </c>
      <c r="C1043" s="647" t="s">
        <v>1662</v>
      </c>
      <c r="D1043" s="137">
        <v>0</v>
      </c>
      <c r="E1043" s="137">
        <v>0</v>
      </c>
      <c r="F1043" s="137">
        <v>0</v>
      </c>
      <c r="G1043" s="137">
        <v>0</v>
      </c>
      <c r="H1043" s="137">
        <v>0</v>
      </c>
      <c r="I1043" s="137">
        <v>0</v>
      </c>
      <c r="J1043" s="137">
        <v>0</v>
      </c>
      <c r="K1043" s="137">
        <v>0</v>
      </c>
      <c r="L1043" s="137">
        <v>0</v>
      </c>
      <c r="M1043" s="137">
        <v>0</v>
      </c>
      <c r="N1043" s="137">
        <v>0</v>
      </c>
      <c r="O1043" s="137">
        <v>0</v>
      </c>
    </row>
    <row r="1044" spans="1:15" x14ac:dyDescent="0.25">
      <c r="A1044" s="647" t="s">
        <v>4302</v>
      </c>
      <c r="B1044" s="647" t="s">
        <v>4309</v>
      </c>
      <c r="C1044" s="647" t="s">
        <v>1662</v>
      </c>
      <c r="D1044" s="137">
        <v>2933</v>
      </c>
      <c r="E1044" s="137">
        <v>2933</v>
      </c>
      <c r="F1044" s="137">
        <v>2933</v>
      </c>
      <c r="G1044" s="137">
        <v>2933</v>
      </c>
      <c r="H1044" s="137">
        <v>2933</v>
      </c>
      <c r="I1044" s="137">
        <v>2933</v>
      </c>
      <c r="J1044" s="137">
        <v>2933</v>
      </c>
      <c r="K1044" s="137">
        <v>2933</v>
      </c>
      <c r="L1044" s="137">
        <v>2933</v>
      </c>
      <c r="M1044" s="137">
        <v>2933</v>
      </c>
      <c r="N1044" s="137">
        <v>2933</v>
      </c>
      <c r="O1044" s="137">
        <v>2933</v>
      </c>
    </row>
    <row r="1045" spans="1:15" x14ac:dyDescent="0.25">
      <c r="A1045" s="647" t="s">
        <v>4302</v>
      </c>
      <c r="B1045" s="647" t="s">
        <v>4310</v>
      </c>
      <c r="C1045" s="647" t="s">
        <v>1662</v>
      </c>
      <c r="D1045" s="137">
        <v>0</v>
      </c>
      <c r="E1045" s="137">
        <v>0</v>
      </c>
      <c r="F1045" s="137">
        <v>0</v>
      </c>
      <c r="G1045" s="137">
        <v>0</v>
      </c>
      <c r="H1045" s="137">
        <v>0</v>
      </c>
      <c r="I1045" s="137">
        <v>0</v>
      </c>
      <c r="J1045" s="137">
        <v>0</v>
      </c>
      <c r="K1045" s="137">
        <v>0</v>
      </c>
      <c r="L1045" s="137">
        <v>0</v>
      </c>
      <c r="M1045" s="137">
        <v>0</v>
      </c>
      <c r="N1045" s="137">
        <v>0</v>
      </c>
      <c r="O1045" s="137">
        <v>0</v>
      </c>
    </row>
    <row r="1046" spans="1:15" x14ac:dyDescent="0.25">
      <c r="A1046" s="647" t="s">
        <v>4302</v>
      </c>
      <c r="B1046" s="647" t="s">
        <v>4311</v>
      </c>
      <c r="C1046" s="647" t="s">
        <v>1662</v>
      </c>
      <c r="D1046" s="137">
        <v>3475</v>
      </c>
      <c r="E1046" s="137">
        <v>3475</v>
      </c>
      <c r="F1046" s="137">
        <v>3475</v>
      </c>
      <c r="G1046" s="137">
        <v>3475</v>
      </c>
      <c r="H1046" s="137">
        <v>3475</v>
      </c>
      <c r="I1046" s="137">
        <v>3475</v>
      </c>
      <c r="J1046" s="137">
        <v>3475</v>
      </c>
      <c r="K1046" s="137">
        <v>3475</v>
      </c>
      <c r="L1046" s="137">
        <v>3475</v>
      </c>
      <c r="M1046" s="137">
        <v>3475</v>
      </c>
      <c r="N1046" s="137">
        <v>3475</v>
      </c>
      <c r="O1046" s="137">
        <v>3475</v>
      </c>
    </row>
    <row r="1047" spans="1:15" x14ac:dyDescent="0.25">
      <c r="A1047" s="647" t="s">
        <v>4302</v>
      </c>
      <c r="B1047" s="647" t="s">
        <v>4312</v>
      </c>
      <c r="C1047" s="647" t="s">
        <v>1662</v>
      </c>
      <c r="D1047" s="137">
        <v>0</v>
      </c>
      <c r="E1047" s="137">
        <v>0</v>
      </c>
      <c r="F1047" s="137">
        <v>0</v>
      </c>
      <c r="G1047" s="137">
        <v>0</v>
      </c>
      <c r="H1047" s="137">
        <v>0</v>
      </c>
      <c r="I1047" s="137">
        <v>0</v>
      </c>
      <c r="J1047" s="137">
        <v>0</v>
      </c>
      <c r="K1047" s="137">
        <v>0</v>
      </c>
      <c r="L1047" s="137">
        <v>0</v>
      </c>
      <c r="M1047" s="137">
        <v>0</v>
      </c>
      <c r="N1047" s="137">
        <v>0</v>
      </c>
      <c r="O1047" s="137">
        <v>0</v>
      </c>
    </row>
    <row r="1048" spans="1:15" x14ac:dyDescent="0.25">
      <c r="A1048" s="647" t="s">
        <v>4302</v>
      </c>
      <c r="B1048" s="647" t="s">
        <v>4313</v>
      </c>
      <c r="C1048" s="647" t="s">
        <v>1662</v>
      </c>
      <c r="D1048" s="137">
        <v>22546</v>
      </c>
      <c r="E1048" s="137">
        <v>22546</v>
      </c>
      <c r="F1048" s="137">
        <v>22546</v>
      </c>
      <c r="G1048" s="137">
        <v>22546</v>
      </c>
      <c r="H1048" s="137">
        <v>22546</v>
      </c>
      <c r="I1048" s="137">
        <v>22546</v>
      </c>
      <c r="J1048" s="137">
        <v>22546</v>
      </c>
      <c r="K1048" s="137">
        <v>22546</v>
      </c>
      <c r="L1048" s="137">
        <v>22546</v>
      </c>
      <c r="M1048" s="137">
        <v>22546</v>
      </c>
      <c r="N1048" s="137">
        <v>22546</v>
      </c>
      <c r="O1048" s="137">
        <v>22546</v>
      </c>
    </row>
    <row r="1049" spans="1:15" x14ac:dyDescent="0.25">
      <c r="A1049" s="647" t="s">
        <v>4302</v>
      </c>
      <c r="B1049" s="647" t="s">
        <v>4314</v>
      </c>
      <c r="C1049" s="647" t="s">
        <v>1662</v>
      </c>
      <c r="D1049" s="137">
        <v>0</v>
      </c>
      <c r="E1049" s="137">
        <v>0</v>
      </c>
      <c r="F1049" s="137">
        <v>0</v>
      </c>
      <c r="G1049" s="137">
        <v>0</v>
      </c>
      <c r="H1049" s="137">
        <v>0</v>
      </c>
      <c r="I1049" s="137">
        <v>0</v>
      </c>
      <c r="J1049" s="137">
        <v>0</v>
      </c>
      <c r="K1049" s="137">
        <v>0</v>
      </c>
      <c r="L1049" s="137">
        <v>0</v>
      </c>
      <c r="M1049" s="137">
        <v>0</v>
      </c>
      <c r="N1049" s="137">
        <v>0</v>
      </c>
      <c r="O1049" s="137">
        <v>0</v>
      </c>
    </row>
    <row r="1050" spans="1:15" x14ac:dyDescent="0.25">
      <c r="A1050" s="647" t="s">
        <v>4302</v>
      </c>
      <c r="B1050" s="647" t="s">
        <v>4315</v>
      </c>
      <c r="C1050" s="647" t="s">
        <v>1662</v>
      </c>
      <c r="D1050" s="137">
        <v>3837</v>
      </c>
      <c r="E1050" s="137">
        <v>3837</v>
      </c>
      <c r="F1050" s="137">
        <v>3837</v>
      </c>
      <c r="G1050" s="137">
        <v>3837</v>
      </c>
      <c r="H1050" s="137">
        <v>3837</v>
      </c>
      <c r="I1050" s="137">
        <v>3837</v>
      </c>
      <c r="J1050" s="137">
        <v>3837</v>
      </c>
      <c r="K1050" s="137">
        <v>3837</v>
      </c>
      <c r="L1050" s="137">
        <v>3837</v>
      </c>
      <c r="M1050" s="137">
        <v>3837</v>
      </c>
      <c r="N1050" s="137">
        <v>3837</v>
      </c>
      <c r="O1050" s="137">
        <v>3837</v>
      </c>
    </row>
    <row r="1051" spans="1:15" x14ac:dyDescent="0.25">
      <c r="A1051" s="647" t="s">
        <v>4302</v>
      </c>
      <c r="B1051" s="647" t="s">
        <v>4316</v>
      </c>
      <c r="C1051" s="647" t="s">
        <v>1662</v>
      </c>
      <c r="D1051" s="137">
        <v>0</v>
      </c>
      <c r="E1051" s="137">
        <v>0</v>
      </c>
      <c r="F1051" s="137">
        <v>0</v>
      </c>
      <c r="G1051" s="137">
        <v>0</v>
      </c>
      <c r="H1051" s="137">
        <v>0</v>
      </c>
      <c r="I1051" s="137">
        <v>0</v>
      </c>
      <c r="J1051" s="137">
        <v>0</v>
      </c>
      <c r="K1051" s="137">
        <v>0</v>
      </c>
      <c r="L1051" s="137">
        <v>0</v>
      </c>
      <c r="M1051" s="137">
        <v>0</v>
      </c>
      <c r="N1051" s="137">
        <v>0</v>
      </c>
      <c r="O1051" s="137">
        <v>0</v>
      </c>
    </row>
    <row r="1052" spans="1:15" x14ac:dyDescent="0.25">
      <c r="A1052" s="647" t="s">
        <v>4302</v>
      </c>
      <c r="B1052" s="647" t="s">
        <v>4317</v>
      </c>
      <c r="C1052" s="647" t="s">
        <v>1662</v>
      </c>
      <c r="D1052" s="137">
        <v>0</v>
      </c>
      <c r="E1052" s="137">
        <v>0</v>
      </c>
      <c r="F1052" s="137">
        <v>0</v>
      </c>
      <c r="G1052" s="137">
        <v>0</v>
      </c>
      <c r="H1052" s="137">
        <v>0</v>
      </c>
      <c r="I1052" s="137">
        <v>0</v>
      </c>
      <c r="J1052" s="137">
        <v>0</v>
      </c>
      <c r="K1052" s="137">
        <v>0</v>
      </c>
      <c r="L1052" s="137">
        <v>0</v>
      </c>
      <c r="M1052" s="137">
        <v>0</v>
      </c>
      <c r="N1052" s="137">
        <v>0</v>
      </c>
      <c r="O1052" s="137">
        <v>0</v>
      </c>
    </row>
    <row r="1053" spans="1:15" x14ac:dyDescent="0.25">
      <c r="A1053" s="647" t="s">
        <v>4302</v>
      </c>
      <c r="B1053" s="647" t="s">
        <v>4318</v>
      </c>
      <c r="C1053" s="647" t="s">
        <v>1662</v>
      </c>
      <c r="D1053" s="137">
        <v>1080</v>
      </c>
      <c r="E1053" s="137">
        <v>1080</v>
      </c>
      <c r="F1053" s="137">
        <v>1080</v>
      </c>
      <c r="G1053" s="137">
        <v>1080</v>
      </c>
      <c r="H1053" s="137">
        <v>1080</v>
      </c>
      <c r="I1053" s="137">
        <v>1080</v>
      </c>
      <c r="J1053" s="137">
        <v>1080</v>
      </c>
      <c r="K1053" s="137">
        <v>1080</v>
      </c>
      <c r="L1053" s="137">
        <v>1080</v>
      </c>
      <c r="M1053" s="137">
        <v>1080</v>
      </c>
      <c r="N1053" s="137">
        <v>1080</v>
      </c>
      <c r="O1053" s="137">
        <v>1080</v>
      </c>
    </row>
    <row r="1054" spans="1:15" x14ac:dyDescent="0.25">
      <c r="A1054" s="647" t="s">
        <v>4302</v>
      </c>
      <c r="B1054" s="647" t="s">
        <v>4319</v>
      </c>
      <c r="C1054" s="647" t="s">
        <v>1662</v>
      </c>
      <c r="D1054" s="137">
        <v>3086</v>
      </c>
      <c r="E1054" s="137">
        <v>3086</v>
      </c>
      <c r="F1054" s="137">
        <v>3086</v>
      </c>
      <c r="G1054" s="137">
        <v>3086</v>
      </c>
      <c r="H1054" s="137">
        <v>3086</v>
      </c>
      <c r="I1054" s="137">
        <v>3086</v>
      </c>
      <c r="J1054" s="137">
        <v>3086</v>
      </c>
      <c r="K1054" s="137">
        <v>3086</v>
      </c>
      <c r="L1054" s="137">
        <v>3086</v>
      </c>
      <c r="M1054" s="137">
        <v>3086</v>
      </c>
      <c r="N1054" s="137">
        <v>3086</v>
      </c>
      <c r="O1054" s="137">
        <v>3086</v>
      </c>
    </row>
    <row r="1055" spans="1:15" x14ac:dyDescent="0.25">
      <c r="A1055" s="647" t="s">
        <v>4320</v>
      </c>
      <c r="B1055" s="647" t="s">
        <v>4321</v>
      </c>
      <c r="C1055" s="647" t="s">
        <v>1662</v>
      </c>
      <c r="D1055" s="137">
        <v>820</v>
      </c>
      <c r="E1055" s="137">
        <v>820</v>
      </c>
      <c r="F1055" s="137">
        <v>820</v>
      </c>
      <c r="G1055" s="137">
        <v>820</v>
      </c>
      <c r="H1055" s="137">
        <v>820</v>
      </c>
      <c r="I1055" s="137">
        <v>820</v>
      </c>
      <c r="J1055" s="137">
        <v>820</v>
      </c>
      <c r="K1055" s="137">
        <v>820</v>
      </c>
      <c r="L1055" s="137">
        <v>820</v>
      </c>
      <c r="M1055" s="137">
        <v>820</v>
      </c>
      <c r="N1055" s="137">
        <v>820</v>
      </c>
      <c r="O1055" s="137">
        <v>820</v>
      </c>
    </row>
    <row r="1056" spans="1:15" x14ac:dyDescent="0.25">
      <c r="A1056" s="647" t="s">
        <v>4320</v>
      </c>
      <c r="B1056" s="647" t="s">
        <v>4322</v>
      </c>
      <c r="C1056" s="647" t="s">
        <v>1662</v>
      </c>
      <c r="D1056" s="137">
        <v>0</v>
      </c>
      <c r="E1056" s="137">
        <v>0</v>
      </c>
      <c r="F1056" s="137">
        <v>0</v>
      </c>
      <c r="G1056" s="137">
        <v>0</v>
      </c>
      <c r="H1056" s="137">
        <v>0</v>
      </c>
      <c r="I1056" s="137">
        <v>0</v>
      </c>
      <c r="J1056" s="137">
        <v>0</v>
      </c>
      <c r="K1056" s="137">
        <v>0</v>
      </c>
      <c r="L1056" s="137">
        <v>0</v>
      </c>
      <c r="M1056" s="137">
        <v>0</v>
      </c>
      <c r="N1056" s="137">
        <v>0</v>
      </c>
      <c r="O1056" s="137">
        <v>0</v>
      </c>
    </row>
    <row r="1057" spans="1:15" x14ac:dyDescent="0.25">
      <c r="A1057" s="647" t="s">
        <v>4320</v>
      </c>
      <c r="B1057" s="647" t="s">
        <v>4323</v>
      </c>
      <c r="C1057" s="647" t="s">
        <v>1662</v>
      </c>
      <c r="D1057" s="137">
        <v>75</v>
      </c>
      <c r="E1057" s="137">
        <v>75</v>
      </c>
      <c r="F1057" s="137">
        <v>75</v>
      </c>
      <c r="G1057" s="137">
        <v>75</v>
      </c>
      <c r="H1057" s="137">
        <v>75</v>
      </c>
      <c r="I1057" s="137">
        <v>75</v>
      </c>
      <c r="J1057" s="137">
        <v>75</v>
      </c>
      <c r="K1057" s="137">
        <v>75</v>
      </c>
      <c r="L1057" s="137">
        <v>75</v>
      </c>
      <c r="M1057" s="137">
        <v>75</v>
      </c>
      <c r="N1057" s="137">
        <v>75</v>
      </c>
      <c r="O1057" s="137">
        <v>75</v>
      </c>
    </row>
    <row r="1058" spans="1:15" x14ac:dyDescent="0.25">
      <c r="A1058" s="647" t="s">
        <v>4320</v>
      </c>
      <c r="B1058" s="647" t="s">
        <v>4324</v>
      </c>
      <c r="C1058" s="647" t="s">
        <v>1662</v>
      </c>
      <c r="D1058" s="137">
        <v>0</v>
      </c>
      <c r="E1058" s="137">
        <v>0</v>
      </c>
      <c r="F1058" s="137">
        <v>0</v>
      </c>
      <c r="G1058" s="137">
        <v>0</v>
      </c>
      <c r="H1058" s="137">
        <v>0</v>
      </c>
      <c r="I1058" s="137">
        <v>0</v>
      </c>
      <c r="J1058" s="137">
        <v>0</v>
      </c>
      <c r="K1058" s="137">
        <v>0</v>
      </c>
      <c r="L1058" s="137">
        <v>0</v>
      </c>
      <c r="M1058" s="137">
        <v>0</v>
      </c>
      <c r="N1058" s="137">
        <v>0</v>
      </c>
      <c r="O1058" s="137">
        <v>0</v>
      </c>
    </row>
    <row r="1059" spans="1:15" x14ac:dyDescent="0.25">
      <c r="A1059" s="647" t="s">
        <v>4320</v>
      </c>
      <c r="B1059" s="647" t="s">
        <v>4325</v>
      </c>
      <c r="C1059" s="647" t="s">
        <v>1662</v>
      </c>
      <c r="D1059" s="137">
        <v>0</v>
      </c>
      <c r="E1059" s="137">
        <v>0</v>
      </c>
      <c r="F1059" s="137">
        <v>0</v>
      </c>
      <c r="G1059" s="137">
        <v>0</v>
      </c>
      <c r="H1059" s="137">
        <v>0</v>
      </c>
      <c r="I1059" s="137">
        <v>0</v>
      </c>
      <c r="J1059" s="137">
        <v>0</v>
      </c>
      <c r="K1059" s="137">
        <v>0</v>
      </c>
      <c r="L1059" s="137">
        <v>0</v>
      </c>
      <c r="M1059" s="137">
        <v>0</v>
      </c>
      <c r="N1059" s="137">
        <v>0</v>
      </c>
      <c r="O1059" s="137">
        <v>0</v>
      </c>
    </row>
    <row r="1060" spans="1:15" x14ac:dyDescent="0.25">
      <c r="A1060" s="647" t="s">
        <v>4320</v>
      </c>
      <c r="B1060" s="647" t="s">
        <v>4326</v>
      </c>
      <c r="C1060" s="647" t="s">
        <v>1662</v>
      </c>
      <c r="D1060" s="137">
        <v>114</v>
      </c>
      <c r="E1060" s="137">
        <v>114</v>
      </c>
      <c r="F1060" s="137">
        <v>114</v>
      </c>
      <c r="G1060" s="137">
        <v>114</v>
      </c>
      <c r="H1060" s="137">
        <v>114</v>
      </c>
      <c r="I1060" s="137">
        <v>114</v>
      </c>
      <c r="J1060" s="137">
        <v>114</v>
      </c>
      <c r="K1060" s="137">
        <v>114</v>
      </c>
      <c r="L1060" s="137">
        <v>114</v>
      </c>
      <c r="M1060" s="137">
        <v>114</v>
      </c>
      <c r="N1060" s="137">
        <v>114</v>
      </c>
      <c r="O1060" s="137">
        <v>114</v>
      </c>
    </row>
    <row r="1061" spans="1:15" x14ac:dyDescent="0.25">
      <c r="A1061" s="647" t="s">
        <v>4320</v>
      </c>
      <c r="B1061" s="647" t="s">
        <v>4327</v>
      </c>
      <c r="C1061" s="647" t="s">
        <v>1662</v>
      </c>
      <c r="D1061" s="137">
        <v>331</v>
      </c>
      <c r="E1061" s="137">
        <v>331</v>
      </c>
      <c r="F1061" s="137">
        <v>331</v>
      </c>
      <c r="G1061" s="137">
        <v>331</v>
      </c>
      <c r="H1061" s="137">
        <v>331</v>
      </c>
      <c r="I1061" s="137">
        <v>331</v>
      </c>
      <c r="J1061" s="137">
        <v>331</v>
      </c>
      <c r="K1061" s="137">
        <v>331</v>
      </c>
      <c r="L1061" s="137">
        <v>331</v>
      </c>
      <c r="M1061" s="137">
        <v>331</v>
      </c>
      <c r="N1061" s="137">
        <v>331</v>
      </c>
      <c r="O1061" s="137">
        <v>331</v>
      </c>
    </row>
    <row r="1062" spans="1:15" x14ac:dyDescent="0.25">
      <c r="A1062" s="647" t="s">
        <v>4320</v>
      </c>
      <c r="B1062" s="647" t="s">
        <v>4328</v>
      </c>
      <c r="C1062" s="647" t="s">
        <v>1662</v>
      </c>
      <c r="D1062" s="137">
        <v>0</v>
      </c>
      <c r="E1062" s="137">
        <v>0</v>
      </c>
      <c r="F1062" s="137">
        <v>0</v>
      </c>
      <c r="G1062" s="137">
        <v>0</v>
      </c>
      <c r="H1062" s="137">
        <v>0</v>
      </c>
      <c r="I1062" s="137">
        <v>0</v>
      </c>
      <c r="J1062" s="137">
        <v>0</v>
      </c>
      <c r="K1062" s="137">
        <v>0</v>
      </c>
      <c r="L1062" s="137">
        <v>0</v>
      </c>
      <c r="M1062" s="137">
        <v>0</v>
      </c>
      <c r="N1062" s="137">
        <v>0</v>
      </c>
      <c r="O1062" s="137">
        <v>0</v>
      </c>
    </row>
    <row r="1063" spans="1:15" x14ac:dyDescent="0.25">
      <c r="A1063" s="647" t="s">
        <v>4320</v>
      </c>
      <c r="B1063" s="647" t="s">
        <v>4329</v>
      </c>
      <c r="C1063" s="647" t="s">
        <v>1662</v>
      </c>
      <c r="D1063" s="137">
        <v>0</v>
      </c>
      <c r="E1063" s="137">
        <v>0</v>
      </c>
      <c r="F1063" s="137">
        <v>0</v>
      </c>
      <c r="G1063" s="137">
        <v>0</v>
      </c>
      <c r="H1063" s="137">
        <v>0</v>
      </c>
      <c r="I1063" s="137">
        <v>0</v>
      </c>
      <c r="J1063" s="137">
        <v>0</v>
      </c>
      <c r="K1063" s="137">
        <v>0</v>
      </c>
      <c r="L1063" s="137">
        <v>0</v>
      </c>
      <c r="M1063" s="137">
        <v>0</v>
      </c>
      <c r="N1063" s="137">
        <v>0</v>
      </c>
      <c r="O1063" s="137">
        <v>0</v>
      </c>
    </row>
    <row r="1064" spans="1:15" x14ac:dyDescent="0.25">
      <c r="A1064" s="647" t="s">
        <v>4320</v>
      </c>
      <c r="B1064" s="647" t="s">
        <v>4330</v>
      </c>
      <c r="C1064" s="647" t="s">
        <v>1662</v>
      </c>
      <c r="D1064" s="137">
        <v>0</v>
      </c>
      <c r="E1064" s="137">
        <v>0</v>
      </c>
      <c r="F1064" s="137">
        <v>0</v>
      </c>
      <c r="G1064" s="137">
        <v>0</v>
      </c>
      <c r="H1064" s="137">
        <v>0</v>
      </c>
      <c r="I1064" s="137">
        <v>0</v>
      </c>
      <c r="J1064" s="137">
        <v>0</v>
      </c>
      <c r="K1064" s="137">
        <v>0</v>
      </c>
      <c r="L1064" s="137">
        <v>0</v>
      </c>
      <c r="M1064" s="137">
        <v>0</v>
      </c>
      <c r="N1064" s="137">
        <v>0</v>
      </c>
      <c r="O1064" s="137">
        <v>0</v>
      </c>
    </row>
    <row r="1065" spans="1:15" x14ac:dyDescent="0.25">
      <c r="A1065" s="647" t="s">
        <v>4320</v>
      </c>
      <c r="B1065" s="647" t="s">
        <v>4331</v>
      </c>
      <c r="C1065" s="647" t="s">
        <v>1662</v>
      </c>
      <c r="D1065" s="137">
        <v>0</v>
      </c>
      <c r="E1065" s="137">
        <v>0</v>
      </c>
      <c r="F1065" s="137">
        <v>0</v>
      </c>
      <c r="G1065" s="137">
        <v>0</v>
      </c>
      <c r="H1065" s="137">
        <v>0</v>
      </c>
      <c r="I1065" s="137">
        <v>0</v>
      </c>
      <c r="J1065" s="137">
        <v>0</v>
      </c>
      <c r="K1065" s="137">
        <v>0</v>
      </c>
      <c r="L1065" s="137">
        <v>0</v>
      </c>
      <c r="M1065" s="137">
        <v>0</v>
      </c>
      <c r="N1065" s="137">
        <v>0</v>
      </c>
      <c r="O1065" s="137">
        <v>0</v>
      </c>
    </row>
    <row r="1066" spans="1:15" x14ac:dyDescent="0.25">
      <c r="A1066" s="647" t="s">
        <v>4320</v>
      </c>
      <c r="B1066" s="647" t="s">
        <v>4332</v>
      </c>
      <c r="C1066" s="647" t="s">
        <v>1662</v>
      </c>
      <c r="D1066" s="137">
        <v>568</v>
      </c>
      <c r="E1066" s="137">
        <v>568</v>
      </c>
      <c r="F1066" s="137">
        <v>568</v>
      </c>
      <c r="G1066" s="137">
        <v>568</v>
      </c>
      <c r="H1066" s="137">
        <v>568</v>
      </c>
      <c r="I1066" s="137">
        <v>568</v>
      </c>
      <c r="J1066" s="137">
        <v>568</v>
      </c>
      <c r="K1066" s="137">
        <v>568</v>
      </c>
      <c r="L1066" s="137">
        <v>568</v>
      </c>
      <c r="M1066" s="137">
        <v>568</v>
      </c>
      <c r="N1066" s="137">
        <v>568</v>
      </c>
      <c r="O1066" s="137">
        <v>568</v>
      </c>
    </row>
    <row r="1067" spans="1:15" x14ac:dyDescent="0.25">
      <c r="A1067" s="647" t="s">
        <v>4320</v>
      </c>
      <c r="B1067" s="647" t="s">
        <v>4333</v>
      </c>
      <c r="C1067" s="647" t="s">
        <v>1662</v>
      </c>
      <c r="D1067" s="137">
        <v>0</v>
      </c>
      <c r="E1067" s="137">
        <v>0</v>
      </c>
      <c r="F1067" s="137">
        <v>0</v>
      </c>
      <c r="G1067" s="137">
        <v>0</v>
      </c>
      <c r="H1067" s="137">
        <v>0</v>
      </c>
      <c r="I1067" s="137">
        <v>0</v>
      </c>
      <c r="J1067" s="137">
        <v>0</v>
      </c>
      <c r="K1067" s="137">
        <v>0</v>
      </c>
      <c r="L1067" s="137">
        <v>0</v>
      </c>
      <c r="M1067" s="137">
        <v>0</v>
      </c>
      <c r="N1067" s="137">
        <v>0</v>
      </c>
      <c r="O1067" s="137">
        <v>0</v>
      </c>
    </row>
    <row r="1068" spans="1:15" x14ac:dyDescent="0.25">
      <c r="A1068" s="647" t="s">
        <v>4320</v>
      </c>
      <c r="B1068" s="647" t="s">
        <v>4334</v>
      </c>
      <c r="C1068" s="647" t="s">
        <v>1662</v>
      </c>
      <c r="D1068" s="137">
        <v>0</v>
      </c>
      <c r="E1068" s="137">
        <v>0</v>
      </c>
      <c r="F1068" s="137">
        <v>0</v>
      </c>
      <c r="G1068" s="137">
        <v>0</v>
      </c>
      <c r="H1068" s="137">
        <v>0</v>
      </c>
      <c r="I1068" s="137">
        <v>0</v>
      </c>
      <c r="J1068" s="137">
        <v>0</v>
      </c>
      <c r="K1068" s="137">
        <v>0</v>
      </c>
      <c r="L1068" s="137">
        <v>0</v>
      </c>
      <c r="M1068" s="137">
        <v>0</v>
      </c>
      <c r="N1068" s="137">
        <v>0</v>
      </c>
      <c r="O1068" s="137">
        <v>0</v>
      </c>
    </row>
    <row r="1069" spans="1:15" x14ac:dyDescent="0.25">
      <c r="A1069" s="647" t="s">
        <v>4320</v>
      </c>
      <c r="B1069" s="647" t="s">
        <v>4335</v>
      </c>
      <c r="C1069" s="647" t="s">
        <v>1662</v>
      </c>
      <c r="D1069" s="137">
        <v>0</v>
      </c>
      <c r="E1069" s="137">
        <v>0</v>
      </c>
      <c r="F1069" s="137">
        <v>0</v>
      </c>
      <c r="G1069" s="137">
        <v>0</v>
      </c>
      <c r="H1069" s="137">
        <v>0</v>
      </c>
      <c r="I1069" s="137">
        <v>0</v>
      </c>
      <c r="J1069" s="137">
        <v>0</v>
      </c>
      <c r="K1069" s="137">
        <v>0</v>
      </c>
      <c r="L1069" s="137">
        <v>0</v>
      </c>
      <c r="M1069" s="137">
        <v>0</v>
      </c>
      <c r="N1069" s="137">
        <v>0</v>
      </c>
      <c r="O1069" s="137">
        <v>0</v>
      </c>
    </row>
    <row r="1070" spans="1:15" x14ac:dyDescent="0.25">
      <c r="A1070" s="647" t="s">
        <v>4320</v>
      </c>
      <c r="B1070" s="647" t="s">
        <v>4336</v>
      </c>
      <c r="C1070" s="647" t="s">
        <v>1662</v>
      </c>
      <c r="D1070" s="137">
        <v>0</v>
      </c>
      <c r="E1070" s="137">
        <v>0</v>
      </c>
      <c r="F1070" s="137">
        <v>0</v>
      </c>
      <c r="G1070" s="137">
        <v>0</v>
      </c>
      <c r="H1070" s="137">
        <v>0</v>
      </c>
      <c r="I1070" s="137">
        <v>0</v>
      </c>
      <c r="J1070" s="137">
        <v>0</v>
      </c>
      <c r="K1070" s="137">
        <v>0</v>
      </c>
      <c r="L1070" s="137">
        <v>0</v>
      </c>
      <c r="M1070" s="137">
        <v>0</v>
      </c>
      <c r="N1070" s="137">
        <v>0</v>
      </c>
      <c r="O1070" s="137">
        <v>0</v>
      </c>
    </row>
    <row r="1071" spans="1:15" x14ac:dyDescent="0.25">
      <c r="A1071" s="647" t="s">
        <v>4320</v>
      </c>
      <c r="B1071" s="647" t="s">
        <v>4337</v>
      </c>
      <c r="C1071" s="647" t="s">
        <v>1662</v>
      </c>
      <c r="D1071" s="137">
        <v>0</v>
      </c>
      <c r="E1071" s="137">
        <v>0</v>
      </c>
      <c r="F1071" s="137">
        <v>0</v>
      </c>
      <c r="G1071" s="137">
        <v>0</v>
      </c>
      <c r="H1071" s="137">
        <v>0</v>
      </c>
      <c r="I1071" s="137">
        <v>0</v>
      </c>
      <c r="J1071" s="137">
        <v>0</v>
      </c>
      <c r="K1071" s="137">
        <v>0</v>
      </c>
      <c r="L1071" s="137">
        <v>0</v>
      </c>
      <c r="M1071" s="137">
        <v>0</v>
      </c>
      <c r="N1071" s="137">
        <v>0</v>
      </c>
      <c r="O1071" s="137">
        <v>0</v>
      </c>
    </row>
    <row r="1072" spans="1:15" x14ac:dyDescent="0.25">
      <c r="A1072" s="647" t="s">
        <v>4320</v>
      </c>
      <c r="B1072" s="647" t="s">
        <v>4338</v>
      </c>
      <c r="C1072" s="647" t="s">
        <v>1662</v>
      </c>
      <c r="D1072" s="137">
        <v>3787</v>
      </c>
      <c r="E1072" s="137">
        <v>3787</v>
      </c>
      <c r="F1072" s="137">
        <v>3787</v>
      </c>
      <c r="G1072" s="137">
        <v>3787</v>
      </c>
      <c r="H1072" s="137">
        <v>3787</v>
      </c>
      <c r="I1072" s="137">
        <v>3787</v>
      </c>
      <c r="J1072" s="137">
        <v>3787</v>
      </c>
      <c r="K1072" s="137">
        <v>3787</v>
      </c>
      <c r="L1072" s="137">
        <v>3787</v>
      </c>
      <c r="M1072" s="137">
        <v>3787</v>
      </c>
      <c r="N1072" s="137">
        <v>3787</v>
      </c>
      <c r="O1072" s="137">
        <v>4472</v>
      </c>
    </row>
    <row r="1073" spans="1:15" x14ac:dyDescent="0.25">
      <c r="A1073" s="647" t="s">
        <v>4320</v>
      </c>
      <c r="B1073" s="647" t="s">
        <v>4339</v>
      </c>
      <c r="C1073" s="647" t="s">
        <v>1662</v>
      </c>
      <c r="D1073" s="137">
        <v>8</v>
      </c>
      <c r="E1073" s="137">
        <v>8</v>
      </c>
      <c r="F1073" s="137">
        <v>8</v>
      </c>
      <c r="G1073" s="137">
        <v>8</v>
      </c>
      <c r="H1073" s="137">
        <v>8</v>
      </c>
      <c r="I1073" s="137">
        <v>8</v>
      </c>
      <c r="J1073" s="137">
        <v>8</v>
      </c>
      <c r="K1073" s="137">
        <v>8</v>
      </c>
      <c r="L1073" s="137">
        <v>8</v>
      </c>
      <c r="M1073" s="137">
        <v>8</v>
      </c>
      <c r="N1073" s="137">
        <v>8</v>
      </c>
      <c r="O1073" s="137">
        <v>8</v>
      </c>
    </row>
    <row r="1074" spans="1:15" x14ac:dyDescent="0.25">
      <c r="A1074" s="647" t="s">
        <v>4320</v>
      </c>
      <c r="B1074" s="647" t="s">
        <v>4340</v>
      </c>
      <c r="C1074" s="647" t="s">
        <v>1662</v>
      </c>
      <c r="D1074" s="137">
        <v>0</v>
      </c>
      <c r="E1074" s="137">
        <v>0</v>
      </c>
      <c r="F1074" s="137">
        <v>0</v>
      </c>
      <c r="G1074" s="137">
        <v>0</v>
      </c>
      <c r="H1074" s="137">
        <v>0</v>
      </c>
      <c r="I1074" s="137">
        <v>0</v>
      </c>
      <c r="J1074" s="137">
        <v>0</v>
      </c>
      <c r="K1074" s="137">
        <v>0</v>
      </c>
      <c r="L1074" s="137">
        <v>0</v>
      </c>
      <c r="M1074" s="137">
        <v>0</v>
      </c>
      <c r="N1074" s="137">
        <v>0</v>
      </c>
      <c r="O1074" s="137">
        <v>0</v>
      </c>
    </row>
    <row r="1075" spans="1:15" x14ac:dyDescent="0.25">
      <c r="A1075" s="647" t="s">
        <v>4320</v>
      </c>
      <c r="B1075" s="647" t="s">
        <v>4341</v>
      </c>
      <c r="C1075" s="647" t="s">
        <v>1662</v>
      </c>
      <c r="D1075" s="137">
        <v>0</v>
      </c>
      <c r="E1075" s="137">
        <v>0</v>
      </c>
      <c r="F1075" s="137">
        <v>0</v>
      </c>
      <c r="G1075" s="137">
        <v>0</v>
      </c>
      <c r="H1075" s="137">
        <v>0</v>
      </c>
      <c r="I1075" s="137">
        <v>0</v>
      </c>
      <c r="J1075" s="137">
        <v>0</v>
      </c>
      <c r="K1075" s="137">
        <v>0</v>
      </c>
      <c r="L1075" s="137">
        <v>0</v>
      </c>
      <c r="M1075" s="137">
        <v>0</v>
      </c>
      <c r="N1075" s="137">
        <v>0</v>
      </c>
      <c r="O1075" s="137">
        <v>0</v>
      </c>
    </row>
    <row r="1076" spans="1:15" x14ac:dyDescent="0.25">
      <c r="A1076" s="647" t="s">
        <v>4320</v>
      </c>
      <c r="B1076" s="647" t="s">
        <v>4342</v>
      </c>
      <c r="C1076" s="647" t="s">
        <v>1662</v>
      </c>
      <c r="D1076" s="137">
        <v>0</v>
      </c>
      <c r="E1076" s="137">
        <v>0</v>
      </c>
      <c r="F1076" s="137">
        <v>0</v>
      </c>
      <c r="G1076" s="137">
        <v>0</v>
      </c>
      <c r="H1076" s="137">
        <v>0</v>
      </c>
      <c r="I1076" s="137">
        <v>0</v>
      </c>
      <c r="J1076" s="137">
        <v>0</v>
      </c>
      <c r="K1076" s="137">
        <v>0</v>
      </c>
      <c r="L1076" s="137">
        <v>0</v>
      </c>
      <c r="M1076" s="137">
        <v>0</v>
      </c>
      <c r="N1076" s="137">
        <v>0</v>
      </c>
      <c r="O1076" s="137">
        <v>0</v>
      </c>
    </row>
    <row r="1077" spans="1:15" x14ac:dyDescent="0.25">
      <c r="A1077" s="647" t="s">
        <v>4858</v>
      </c>
      <c r="B1077" s="647" t="s">
        <v>3175</v>
      </c>
      <c r="C1077" s="647" t="s">
        <v>1662</v>
      </c>
      <c r="D1077" s="137">
        <v>0</v>
      </c>
      <c r="E1077" s="137">
        <v>0</v>
      </c>
      <c r="F1077" s="137">
        <v>0</v>
      </c>
      <c r="G1077" s="137">
        <v>0</v>
      </c>
      <c r="H1077" s="137">
        <v>0</v>
      </c>
      <c r="I1077" s="137">
        <v>0</v>
      </c>
      <c r="J1077" s="137">
        <v>0</v>
      </c>
      <c r="K1077" s="137">
        <v>0</v>
      </c>
      <c r="L1077" s="137">
        <v>0</v>
      </c>
      <c r="M1077" s="137">
        <v>0</v>
      </c>
      <c r="N1077" s="137">
        <v>0</v>
      </c>
      <c r="O1077" s="137">
        <v>0</v>
      </c>
    </row>
    <row r="1078" spans="1:15" x14ac:dyDescent="0.25">
      <c r="A1078" s="647" t="s">
        <v>4343</v>
      </c>
      <c r="B1078" s="647" t="s">
        <v>4344</v>
      </c>
      <c r="C1078" s="647" t="s">
        <v>1664</v>
      </c>
      <c r="D1078" s="137">
        <v>8684</v>
      </c>
      <c r="E1078" s="137">
        <v>8684</v>
      </c>
      <c r="F1078" s="137">
        <v>8684</v>
      </c>
      <c r="G1078" s="137">
        <v>8695</v>
      </c>
      <c r="H1078" s="137">
        <v>8695</v>
      </c>
      <c r="I1078" s="137">
        <v>8695</v>
      </c>
      <c r="J1078" s="137">
        <v>8684</v>
      </c>
      <c r="K1078" s="137">
        <v>8684</v>
      </c>
      <c r="L1078" s="137">
        <v>8684</v>
      </c>
      <c r="M1078" s="137">
        <v>8684</v>
      </c>
      <c r="N1078" s="137">
        <v>8684</v>
      </c>
      <c r="O1078" s="137">
        <v>10766</v>
      </c>
    </row>
    <row r="1079" spans="1:15" x14ac:dyDescent="0.25">
      <c r="A1079" s="647" t="s">
        <v>4343</v>
      </c>
      <c r="B1079" s="647" t="s">
        <v>4345</v>
      </c>
      <c r="C1079" s="647" t="s">
        <v>1664</v>
      </c>
      <c r="D1079" s="137">
        <v>33403</v>
      </c>
      <c r="E1079" s="137">
        <v>33403</v>
      </c>
      <c r="F1079" s="137">
        <v>33403</v>
      </c>
      <c r="G1079" s="137">
        <v>33404</v>
      </c>
      <c r="H1079" s="137">
        <v>33404</v>
      </c>
      <c r="I1079" s="137">
        <v>33404</v>
      </c>
      <c r="J1079" s="137">
        <v>33415</v>
      </c>
      <c r="K1079" s="137">
        <v>33412</v>
      </c>
      <c r="L1079" s="137">
        <v>33413</v>
      </c>
      <c r="M1079" s="137">
        <v>33414</v>
      </c>
      <c r="N1079" s="137">
        <v>33420</v>
      </c>
      <c r="O1079" s="137">
        <v>33435</v>
      </c>
    </row>
    <row r="1080" spans="1:15" x14ac:dyDescent="0.25">
      <c r="A1080" s="647" t="s">
        <v>4343</v>
      </c>
      <c r="B1080" s="647" t="s">
        <v>4346</v>
      </c>
      <c r="C1080" s="647" t="s">
        <v>1664</v>
      </c>
      <c r="D1080" s="137">
        <v>256</v>
      </c>
      <c r="E1080" s="137">
        <v>256</v>
      </c>
      <c r="F1080" s="137">
        <v>256</v>
      </c>
      <c r="G1080" s="137">
        <v>256</v>
      </c>
      <c r="H1080" s="137">
        <v>256</v>
      </c>
      <c r="I1080" s="137">
        <v>256</v>
      </c>
      <c r="J1080" s="137">
        <v>256</v>
      </c>
      <c r="K1080" s="137">
        <v>256</v>
      </c>
      <c r="L1080" s="137">
        <v>256</v>
      </c>
      <c r="M1080" s="137">
        <v>256</v>
      </c>
      <c r="N1080" s="137">
        <v>256</v>
      </c>
      <c r="O1080" s="137">
        <v>256</v>
      </c>
    </row>
    <row r="1081" spans="1:15" x14ac:dyDescent="0.25">
      <c r="A1081" s="647" t="s">
        <v>4343</v>
      </c>
      <c r="B1081" s="647" t="s">
        <v>4347</v>
      </c>
      <c r="C1081" s="647" t="s">
        <v>1664</v>
      </c>
      <c r="D1081" s="137">
        <v>31</v>
      </c>
      <c r="E1081" s="137">
        <v>31</v>
      </c>
      <c r="F1081" s="137">
        <v>31</v>
      </c>
      <c r="G1081" s="137">
        <v>31</v>
      </c>
      <c r="H1081" s="137">
        <v>31</v>
      </c>
      <c r="I1081" s="137">
        <v>31</v>
      </c>
      <c r="J1081" s="137">
        <v>31</v>
      </c>
      <c r="K1081" s="137">
        <v>31</v>
      </c>
      <c r="L1081" s="137">
        <v>31</v>
      </c>
      <c r="M1081" s="137">
        <v>31</v>
      </c>
      <c r="N1081" s="137">
        <v>31</v>
      </c>
      <c r="O1081" s="137">
        <v>31</v>
      </c>
    </row>
    <row r="1082" spans="1:15" x14ac:dyDescent="0.25">
      <c r="A1082" s="647" t="s">
        <v>4343</v>
      </c>
      <c r="B1082" s="647" t="s">
        <v>4348</v>
      </c>
      <c r="C1082" s="647" t="s">
        <v>1664</v>
      </c>
      <c r="D1082" s="137">
        <v>5</v>
      </c>
      <c r="E1082" s="137">
        <v>5</v>
      </c>
      <c r="F1082" s="137">
        <v>5</v>
      </c>
      <c r="G1082" s="137">
        <v>5</v>
      </c>
      <c r="H1082" s="137">
        <v>5</v>
      </c>
      <c r="I1082" s="137">
        <v>5</v>
      </c>
      <c r="J1082" s="137">
        <v>5</v>
      </c>
      <c r="K1082" s="137">
        <v>5</v>
      </c>
      <c r="L1082" s="137">
        <v>5</v>
      </c>
      <c r="M1082" s="137">
        <v>5</v>
      </c>
      <c r="N1082" s="137">
        <v>5</v>
      </c>
      <c r="O1082" s="137">
        <v>5</v>
      </c>
    </row>
    <row r="1083" spans="1:15" x14ac:dyDescent="0.25">
      <c r="A1083" s="647" t="s">
        <v>4343</v>
      </c>
      <c r="B1083" s="647" t="s">
        <v>4349</v>
      </c>
      <c r="C1083" s="647" t="s">
        <v>1664</v>
      </c>
      <c r="D1083" s="137">
        <v>12</v>
      </c>
      <c r="E1083" s="137">
        <v>12</v>
      </c>
      <c r="F1083" s="137">
        <v>12</v>
      </c>
      <c r="G1083" s="137">
        <v>12</v>
      </c>
      <c r="H1083" s="137">
        <v>12</v>
      </c>
      <c r="I1083" s="137">
        <v>12</v>
      </c>
      <c r="J1083" s="137">
        <v>12</v>
      </c>
      <c r="K1083" s="137">
        <v>12</v>
      </c>
      <c r="L1083" s="137">
        <v>12</v>
      </c>
      <c r="M1083" s="137">
        <v>12</v>
      </c>
      <c r="N1083" s="137">
        <v>12</v>
      </c>
      <c r="O1083" s="137">
        <v>12</v>
      </c>
    </row>
    <row r="1084" spans="1:15" x14ac:dyDescent="0.25">
      <c r="A1084" s="647" t="s">
        <v>4343</v>
      </c>
      <c r="B1084" s="647" t="s">
        <v>4350</v>
      </c>
      <c r="C1084" s="647" t="s">
        <v>1664</v>
      </c>
      <c r="D1084" s="137">
        <v>204</v>
      </c>
      <c r="E1084" s="137">
        <v>204</v>
      </c>
      <c r="F1084" s="137">
        <v>204</v>
      </c>
      <c r="G1084" s="137">
        <v>204</v>
      </c>
      <c r="H1084" s="137">
        <v>204</v>
      </c>
      <c r="I1084" s="137">
        <v>204</v>
      </c>
      <c r="J1084" s="137">
        <v>204</v>
      </c>
      <c r="K1084" s="137">
        <v>204</v>
      </c>
      <c r="L1084" s="137">
        <v>204</v>
      </c>
      <c r="M1084" s="137">
        <v>204</v>
      </c>
      <c r="N1084" s="137">
        <v>204</v>
      </c>
      <c r="O1084" s="137">
        <v>204</v>
      </c>
    </row>
    <row r="1085" spans="1:15" x14ac:dyDescent="0.25">
      <c r="A1085" s="647" t="s">
        <v>4343</v>
      </c>
      <c r="B1085" s="647" t="s">
        <v>4351</v>
      </c>
      <c r="C1085" s="647" t="s">
        <v>1664</v>
      </c>
      <c r="D1085" s="137">
        <v>4</v>
      </c>
      <c r="E1085" s="137">
        <v>4</v>
      </c>
      <c r="F1085" s="137">
        <v>4</v>
      </c>
      <c r="G1085" s="137">
        <v>4</v>
      </c>
      <c r="H1085" s="137">
        <v>4</v>
      </c>
      <c r="I1085" s="137">
        <v>4</v>
      </c>
      <c r="J1085" s="137">
        <v>4</v>
      </c>
      <c r="K1085" s="137">
        <v>4</v>
      </c>
      <c r="L1085" s="137">
        <v>4</v>
      </c>
      <c r="M1085" s="137">
        <v>4</v>
      </c>
      <c r="N1085" s="137">
        <v>4</v>
      </c>
      <c r="O1085" s="137">
        <v>4</v>
      </c>
    </row>
    <row r="1086" spans="1:15" x14ac:dyDescent="0.25">
      <c r="A1086" s="647" t="s">
        <v>4343</v>
      </c>
      <c r="B1086" s="647" t="s">
        <v>4352</v>
      </c>
      <c r="C1086" s="647" t="s">
        <v>1664</v>
      </c>
      <c r="D1086" s="137">
        <v>0</v>
      </c>
      <c r="E1086" s="137">
        <v>0</v>
      </c>
      <c r="F1086" s="137">
        <v>0</v>
      </c>
      <c r="G1086" s="137">
        <v>0</v>
      </c>
      <c r="H1086" s="137">
        <v>0</v>
      </c>
      <c r="I1086" s="137">
        <v>0</v>
      </c>
      <c r="J1086" s="137">
        <v>0</v>
      </c>
      <c r="K1086" s="137">
        <v>0</v>
      </c>
      <c r="L1086" s="137">
        <v>0</v>
      </c>
      <c r="M1086" s="137">
        <v>0</v>
      </c>
      <c r="N1086" s="137">
        <v>0</v>
      </c>
      <c r="O1086" s="137">
        <v>0</v>
      </c>
    </row>
    <row r="1087" spans="1:15" x14ac:dyDescent="0.25">
      <c r="A1087" s="647" t="s">
        <v>4343</v>
      </c>
      <c r="B1087" s="647" t="s">
        <v>4353</v>
      </c>
      <c r="C1087" s="647" t="s">
        <v>1664</v>
      </c>
      <c r="D1087" s="137">
        <v>5</v>
      </c>
      <c r="E1087" s="137">
        <v>5</v>
      </c>
      <c r="F1087" s="137">
        <v>5</v>
      </c>
      <c r="G1087" s="137">
        <v>5</v>
      </c>
      <c r="H1087" s="137">
        <v>5</v>
      </c>
      <c r="I1087" s="137">
        <v>5</v>
      </c>
      <c r="J1087" s="137">
        <v>5</v>
      </c>
      <c r="K1087" s="137">
        <v>5</v>
      </c>
      <c r="L1087" s="137">
        <v>5</v>
      </c>
      <c r="M1087" s="137">
        <v>5</v>
      </c>
      <c r="N1087" s="137">
        <v>5</v>
      </c>
      <c r="O1087" s="137">
        <v>5</v>
      </c>
    </row>
    <row r="1088" spans="1:15" x14ac:dyDescent="0.25">
      <c r="A1088" s="647" t="s">
        <v>4343</v>
      </c>
      <c r="B1088" s="647" t="s">
        <v>4354</v>
      </c>
      <c r="C1088" s="647" t="s">
        <v>1664</v>
      </c>
      <c r="D1088" s="137">
        <v>381</v>
      </c>
      <c r="E1088" s="137">
        <v>381</v>
      </c>
      <c r="F1088" s="137">
        <v>381</v>
      </c>
      <c r="G1088" s="137">
        <v>381</v>
      </c>
      <c r="H1088" s="137">
        <v>381</v>
      </c>
      <c r="I1088" s="137">
        <v>381</v>
      </c>
      <c r="J1088" s="137">
        <v>381</v>
      </c>
      <c r="K1088" s="137">
        <v>381</v>
      </c>
      <c r="L1088" s="137">
        <v>381</v>
      </c>
      <c r="M1088" s="137">
        <v>381</v>
      </c>
      <c r="N1088" s="137">
        <v>381</v>
      </c>
      <c r="O1088" s="137">
        <v>381</v>
      </c>
    </row>
    <row r="1089" spans="1:15" x14ac:dyDescent="0.25">
      <c r="A1089" s="647" t="s">
        <v>4343</v>
      </c>
      <c r="B1089" s="647" t="s">
        <v>4355</v>
      </c>
      <c r="C1089" s="647" t="s">
        <v>1664</v>
      </c>
      <c r="D1089" s="137">
        <v>54</v>
      </c>
      <c r="E1089" s="137">
        <v>54</v>
      </c>
      <c r="F1089" s="137">
        <v>54</v>
      </c>
      <c r="G1089" s="137">
        <v>54</v>
      </c>
      <c r="H1089" s="137">
        <v>54</v>
      </c>
      <c r="I1089" s="137">
        <v>54</v>
      </c>
      <c r="J1089" s="137">
        <v>54</v>
      </c>
      <c r="K1089" s="137">
        <v>54</v>
      </c>
      <c r="L1089" s="137">
        <v>54</v>
      </c>
      <c r="M1089" s="137">
        <v>54</v>
      </c>
      <c r="N1089" s="137">
        <v>54</v>
      </c>
      <c r="O1089" s="137">
        <v>54</v>
      </c>
    </row>
    <row r="1090" spans="1:15" x14ac:dyDescent="0.25">
      <c r="A1090" s="647" t="s">
        <v>4343</v>
      </c>
      <c r="B1090" s="647" t="s">
        <v>4356</v>
      </c>
      <c r="C1090" s="647" t="s">
        <v>1664</v>
      </c>
      <c r="D1090" s="137">
        <v>0</v>
      </c>
      <c r="E1090" s="137">
        <v>0</v>
      </c>
      <c r="F1090" s="137">
        <v>0</v>
      </c>
      <c r="G1090" s="137">
        <v>0</v>
      </c>
      <c r="H1090" s="137">
        <v>0</v>
      </c>
      <c r="I1090" s="137">
        <v>0</v>
      </c>
      <c r="J1090" s="137">
        <v>0</v>
      </c>
      <c r="K1090" s="137">
        <v>0</v>
      </c>
      <c r="L1090" s="137">
        <v>0</v>
      </c>
      <c r="M1090" s="137">
        <v>0</v>
      </c>
      <c r="N1090" s="137">
        <v>0</v>
      </c>
      <c r="O1090" s="137">
        <v>0</v>
      </c>
    </row>
    <row r="1091" spans="1:15" x14ac:dyDescent="0.25">
      <c r="A1091" s="647" t="s">
        <v>4343</v>
      </c>
      <c r="B1091" s="647" t="s">
        <v>4357</v>
      </c>
      <c r="C1091" s="647" t="s">
        <v>1664</v>
      </c>
      <c r="D1091" s="137">
        <v>6335</v>
      </c>
      <c r="E1091" s="137">
        <v>6335</v>
      </c>
      <c r="F1091" s="137">
        <v>6335</v>
      </c>
      <c r="G1091" s="137">
        <v>6335</v>
      </c>
      <c r="H1091" s="137">
        <v>6335</v>
      </c>
      <c r="I1091" s="137">
        <v>6335</v>
      </c>
      <c r="J1091" s="137">
        <v>6335</v>
      </c>
      <c r="K1091" s="137">
        <v>6335</v>
      </c>
      <c r="L1091" s="137">
        <v>6335</v>
      </c>
      <c r="M1091" s="137">
        <v>6335</v>
      </c>
      <c r="N1091" s="137">
        <v>6335</v>
      </c>
      <c r="O1091" s="137">
        <v>6335</v>
      </c>
    </row>
    <row r="1092" spans="1:15" x14ac:dyDescent="0.25">
      <c r="A1092" s="647" t="s">
        <v>4343</v>
      </c>
      <c r="B1092" s="647" t="s">
        <v>4358</v>
      </c>
      <c r="C1092" s="647" t="s">
        <v>1664</v>
      </c>
      <c r="D1092" s="137">
        <v>0</v>
      </c>
      <c r="E1092" s="137">
        <v>0</v>
      </c>
      <c r="F1092" s="137">
        <v>0</v>
      </c>
      <c r="G1092" s="137">
        <v>0</v>
      </c>
      <c r="H1092" s="137">
        <v>0</v>
      </c>
      <c r="I1092" s="137">
        <v>0</v>
      </c>
      <c r="J1092" s="137">
        <v>0</v>
      </c>
      <c r="K1092" s="137">
        <v>0</v>
      </c>
      <c r="L1092" s="137">
        <v>0</v>
      </c>
      <c r="M1092" s="137">
        <v>0</v>
      </c>
      <c r="N1092" s="137">
        <v>0</v>
      </c>
      <c r="O1092" s="137">
        <v>0</v>
      </c>
    </row>
    <row r="1093" spans="1:15" x14ac:dyDescent="0.25">
      <c r="A1093" s="647" t="s">
        <v>4343</v>
      </c>
      <c r="B1093" s="647" t="s">
        <v>4359</v>
      </c>
      <c r="C1093" s="647" t="s">
        <v>1664</v>
      </c>
      <c r="D1093" s="137">
        <v>0</v>
      </c>
      <c r="E1093" s="137">
        <v>0</v>
      </c>
      <c r="F1093" s="137">
        <v>0</v>
      </c>
      <c r="G1093" s="137">
        <v>0</v>
      </c>
      <c r="H1093" s="137">
        <v>0</v>
      </c>
      <c r="I1093" s="137">
        <v>0</v>
      </c>
      <c r="J1093" s="137">
        <v>0</v>
      </c>
      <c r="K1093" s="137">
        <v>0</v>
      </c>
      <c r="L1093" s="137">
        <v>0</v>
      </c>
      <c r="M1093" s="137">
        <v>0</v>
      </c>
      <c r="N1093" s="137">
        <v>0</v>
      </c>
      <c r="O1093" s="137">
        <v>0</v>
      </c>
    </row>
    <row r="1094" spans="1:15" x14ac:dyDescent="0.25">
      <c r="A1094" s="647" t="s">
        <v>4343</v>
      </c>
      <c r="B1094" s="647" t="s">
        <v>4360</v>
      </c>
      <c r="C1094" s="647" t="s">
        <v>1664</v>
      </c>
      <c r="D1094" s="137">
        <v>0</v>
      </c>
      <c r="E1094" s="137">
        <v>0</v>
      </c>
      <c r="F1094" s="137">
        <v>0</v>
      </c>
      <c r="G1094" s="137">
        <v>0</v>
      </c>
      <c r="H1094" s="137">
        <v>0</v>
      </c>
      <c r="I1094" s="137">
        <v>0</v>
      </c>
      <c r="J1094" s="137">
        <v>0</v>
      </c>
      <c r="K1094" s="137">
        <v>0</v>
      </c>
      <c r="L1094" s="137">
        <v>0</v>
      </c>
      <c r="M1094" s="137">
        <v>0</v>
      </c>
      <c r="N1094" s="137">
        <v>0</v>
      </c>
      <c r="O1094" s="137">
        <v>0</v>
      </c>
    </row>
    <row r="1095" spans="1:15" x14ac:dyDescent="0.25">
      <c r="A1095" s="647" t="s">
        <v>4343</v>
      </c>
      <c r="B1095" s="647" t="s">
        <v>4361</v>
      </c>
      <c r="C1095" s="647" t="s">
        <v>1664</v>
      </c>
      <c r="D1095" s="137">
        <v>0</v>
      </c>
      <c r="E1095" s="137">
        <v>0</v>
      </c>
      <c r="F1095" s="137">
        <v>0</v>
      </c>
      <c r="G1095" s="137">
        <v>0</v>
      </c>
      <c r="H1095" s="137">
        <v>0</v>
      </c>
      <c r="I1095" s="137">
        <v>0</v>
      </c>
      <c r="J1095" s="137">
        <v>0</v>
      </c>
      <c r="K1095" s="137">
        <v>0</v>
      </c>
      <c r="L1095" s="137">
        <v>0</v>
      </c>
      <c r="M1095" s="137">
        <v>0</v>
      </c>
      <c r="N1095" s="137">
        <v>0</v>
      </c>
      <c r="O1095" s="137">
        <v>0</v>
      </c>
    </row>
    <row r="1096" spans="1:15" x14ac:dyDescent="0.25">
      <c r="A1096" s="647" t="s">
        <v>4362</v>
      </c>
      <c r="B1096" s="647" t="s">
        <v>4363</v>
      </c>
      <c r="C1096" s="647" t="s">
        <v>1664</v>
      </c>
      <c r="D1096" s="137">
        <v>0</v>
      </c>
      <c r="E1096" s="137">
        <v>0</v>
      </c>
      <c r="F1096" s="137">
        <v>0</v>
      </c>
      <c r="G1096" s="137">
        <v>0</v>
      </c>
      <c r="H1096" s="137">
        <v>0</v>
      </c>
      <c r="I1096" s="137">
        <v>0</v>
      </c>
      <c r="J1096" s="137">
        <v>0</v>
      </c>
      <c r="K1096" s="137">
        <v>0</v>
      </c>
      <c r="L1096" s="137">
        <v>0</v>
      </c>
      <c r="M1096" s="137">
        <v>0</v>
      </c>
      <c r="N1096" s="137">
        <v>0</v>
      </c>
      <c r="O1096" s="137">
        <v>0</v>
      </c>
    </row>
    <row r="1097" spans="1:15" x14ac:dyDescent="0.25">
      <c r="A1097" s="647" t="s">
        <v>4362</v>
      </c>
      <c r="B1097" s="647" t="s">
        <v>4364</v>
      </c>
      <c r="C1097" s="647" t="s">
        <v>1664</v>
      </c>
      <c r="D1097" s="137">
        <v>0</v>
      </c>
      <c r="E1097" s="137">
        <v>0</v>
      </c>
      <c r="F1097" s="137">
        <v>0</v>
      </c>
      <c r="G1097" s="137">
        <v>0</v>
      </c>
      <c r="H1097" s="137">
        <v>0</v>
      </c>
      <c r="I1097" s="137">
        <v>0</v>
      </c>
      <c r="J1097" s="137">
        <v>0</v>
      </c>
      <c r="K1097" s="137">
        <v>0</v>
      </c>
      <c r="L1097" s="137">
        <v>0</v>
      </c>
      <c r="M1097" s="137">
        <v>0</v>
      </c>
      <c r="N1097" s="137">
        <v>0</v>
      </c>
      <c r="O1097" s="137">
        <v>0</v>
      </c>
    </row>
    <row r="1098" spans="1:15" x14ac:dyDescent="0.25">
      <c r="A1098" s="647" t="s">
        <v>4362</v>
      </c>
      <c r="B1098" s="647" t="s">
        <v>4365</v>
      </c>
      <c r="C1098" s="647" t="s">
        <v>1664</v>
      </c>
      <c r="D1098" s="137">
        <v>0</v>
      </c>
      <c r="E1098" s="137">
        <v>0</v>
      </c>
      <c r="F1098" s="137">
        <v>0</v>
      </c>
      <c r="G1098" s="137">
        <v>0</v>
      </c>
      <c r="H1098" s="137">
        <v>0</v>
      </c>
      <c r="I1098" s="137">
        <v>0</v>
      </c>
      <c r="J1098" s="137">
        <v>0</v>
      </c>
      <c r="K1098" s="137">
        <v>0</v>
      </c>
      <c r="L1098" s="137">
        <v>0</v>
      </c>
      <c r="M1098" s="137">
        <v>0</v>
      </c>
      <c r="N1098" s="137">
        <v>0</v>
      </c>
      <c r="O1098" s="137">
        <v>0</v>
      </c>
    </row>
    <row r="1099" spans="1:15" x14ac:dyDescent="0.25">
      <c r="A1099" s="647" t="s">
        <v>4362</v>
      </c>
      <c r="B1099" s="647" t="s">
        <v>4366</v>
      </c>
      <c r="C1099" s="647" t="s">
        <v>1664</v>
      </c>
      <c r="D1099" s="137">
        <v>0</v>
      </c>
      <c r="E1099" s="137">
        <v>0</v>
      </c>
      <c r="F1099" s="137">
        <v>0</v>
      </c>
      <c r="G1099" s="137">
        <v>0</v>
      </c>
      <c r="H1099" s="137">
        <v>0</v>
      </c>
      <c r="I1099" s="137">
        <v>0</v>
      </c>
      <c r="J1099" s="137">
        <v>0</v>
      </c>
      <c r="K1099" s="137">
        <v>0</v>
      </c>
      <c r="L1099" s="137">
        <v>0</v>
      </c>
      <c r="M1099" s="137">
        <v>0</v>
      </c>
      <c r="N1099" s="137">
        <v>0</v>
      </c>
      <c r="O1099" s="137">
        <v>0</v>
      </c>
    </row>
    <row r="1100" spans="1:15" x14ac:dyDescent="0.25">
      <c r="A1100" s="647" t="s">
        <v>4362</v>
      </c>
      <c r="B1100" s="647" t="s">
        <v>4367</v>
      </c>
      <c r="C1100" s="647" t="s">
        <v>1664</v>
      </c>
      <c r="D1100" s="137">
        <v>0</v>
      </c>
      <c r="E1100" s="137">
        <v>0</v>
      </c>
      <c r="F1100" s="137">
        <v>0</v>
      </c>
      <c r="G1100" s="137">
        <v>0</v>
      </c>
      <c r="H1100" s="137">
        <v>0</v>
      </c>
      <c r="I1100" s="137">
        <v>0</v>
      </c>
      <c r="J1100" s="137">
        <v>0</v>
      </c>
      <c r="K1100" s="137">
        <v>0</v>
      </c>
      <c r="L1100" s="137">
        <v>0</v>
      </c>
      <c r="M1100" s="137">
        <v>0</v>
      </c>
      <c r="N1100" s="137">
        <v>0</v>
      </c>
      <c r="O1100" s="137">
        <v>0</v>
      </c>
    </row>
    <row r="1101" spans="1:15" x14ac:dyDescent="0.25">
      <c r="A1101" s="647" t="s">
        <v>4362</v>
      </c>
      <c r="B1101" s="647" t="s">
        <v>4368</v>
      </c>
      <c r="C1101" s="647" t="s">
        <v>1664</v>
      </c>
      <c r="D1101" s="137">
        <v>0</v>
      </c>
      <c r="E1101" s="137">
        <v>0</v>
      </c>
      <c r="F1101" s="137">
        <v>0</v>
      </c>
      <c r="G1101" s="137">
        <v>0</v>
      </c>
      <c r="H1101" s="137">
        <v>0</v>
      </c>
      <c r="I1101" s="137">
        <v>0</v>
      </c>
      <c r="J1101" s="137">
        <v>0</v>
      </c>
      <c r="K1101" s="137">
        <v>0</v>
      </c>
      <c r="L1101" s="137">
        <v>0</v>
      </c>
      <c r="M1101" s="137">
        <v>0</v>
      </c>
      <c r="N1101" s="137">
        <v>0</v>
      </c>
      <c r="O1101" s="137">
        <v>0</v>
      </c>
    </row>
    <row r="1102" spans="1:15" x14ac:dyDescent="0.25">
      <c r="A1102" s="647" t="s">
        <v>4362</v>
      </c>
      <c r="B1102" s="647" t="s">
        <v>4369</v>
      </c>
      <c r="C1102" s="647" t="s">
        <v>1664</v>
      </c>
      <c r="D1102" s="137">
        <v>0</v>
      </c>
      <c r="E1102" s="137">
        <v>0</v>
      </c>
      <c r="F1102" s="137">
        <v>0</v>
      </c>
      <c r="G1102" s="137">
        <v>0</v>
      </c>
      <c r="H1102" s="137">
        <v>0</v>
      </c>
      <c r="I1102" s="137">
        <v>0</v>
      </c>
      <c r="J1102" s="137">
        <v>0</v>
      </c>
      <c r="K1102" s="137">
        <v>0</v>
      </c>
      <c r="L1102" s="137">
        <v>0</v>
      </c>
      <c r="M1102" s="137">
        <v>0</v>
      </c>
      <c r="N1102" s="137">
        <v>0</v>
      </c>
      <c r="O1102" s="137">
        <v>0</v>
      </c>
    </row>
    <row r="1103" spans="1:15" x14ac:dyDescent="0.25">
      <c r="A1103" s="647" t="s">
        <v>4362</v>
      </c>
      <c r="B1103" s="647" t="s">
        <v>4370</v>
      </c>
      <c r="C1103" s="647" t="s">
        <v>1664</v>
      </c>
      <c r="D1103" s="137">
        <v>0</v>
      </c>
      <c r="E1103" s="137">
        <v>0</v>
      </c>
      <c r="F1103" s="137">
        <v>0</v>
      </c>
      <c r="G1103" s="137">
        <v>0</v>
      </c>
      <c r="H1103" s="137">
        <v>0</v>
      </c>
      <c r="I1103" s="137">
        <v>0</v>
      </c>
      <c r="J1103" s="137">
        <v>0</v>
      </c>
      <c r="K1103" s="137">
        <v>0</v>
      </c>
      <c r="L1103" s="137">
        <v>0</v>
      </c>
      <c r="M1103" s="137">
        <v>0</v>
      </c>
      <c r="N1103" s="137">
        <v>0</v>
      </c>
      <c r="O1103" s="137">
        <v>0</v>
      </c>
    </row>
    <row r="1104" spans="1:15" x14ac:dyDescent="0.25">
      <c r="A1104" s="647" t="s">
        <v>4362</v>
      </c>
      <c r="B1104" s="647" t="s">
        <v>4371</v>
      </c>
      <c r="C1104" s="647" t="s">
        <v>1664</v>
      </c>
      <c r="D1104" s="137">
        <v>0</v>
      </c>
      <c r="E1104" s="137">
        <v>0</v>
      </c>
      <c r="F1104" s="137">
        <v>0</v>
      </c>
      <c r="G1104" s="137">
        <v>0</v>
      </c>
      <c r="H1104" s="137">
        <v>0</v>
      </c>
      <c r="I1104" s="137">
        <v>0</v>
      </c>
      <c r="J1104" s="137">
        <v>0</v>
      </c>
      <c r="K1104" s="137">
        <v>0</v>
      </c>
      <c r="L1104" s="137">
        <v>0</v>
      </c>
      <c r="M1104" s="137">
        <v>0</v>
      </c>
      <c r="N1104" s="137">
        <v>0</v>
      </c>
      <c r="O1104" s="137">
        <v>0</v>
      </c>
    </row>
    <row r="1105" spans="1:15" x14ac:dyDescent="0.25">
      <c r="A1105" s="647" t="s">
        <v>4362</v>
      </c>
      <c r="B1105" s="647" t="s">
        <v>4372</v>
      </c>
      <c r="C1105" s="647" t="s">
        <v>1664</v>
      </c>
      <c r="D1105" s="137">
        <v>0</v>
      </c>
      <c r="E1105" s="137">
        <v>0</v>
      </c>
      <c r="F1105" s="137">
        <v>0</v>
      </c>
      <c r="G1105" s="137">
        <v>0</v>
      </c>
      <c r="H1105" s="137">
        <v>0</v>
      </c>
      <c r="I1105" s="137">
        <v>0</v>
      </c>
      <c r="J1105" s="137">
        <v>0</v>
      </c>
      <c r="K1105" s="137">
        <v>0</v>
      </c>
      <c r="L1105" s="137">
        <v>0</v>
      </c>
      <c r="M1105" s="137">
        <v>0</v>
      </c>
      <c r="N1105" s="137">
        <v>0</v>
      </c>
      <c r="O1105" s="137">
        <v>0</v>
      </c>
    </row>
    <row r="1106" spans="1:15" x14ac:dyDescent="0.25">
      <c r="A1106" s="647" t="s">
        <v>4362</v>
      </c>
      <c r="B1106" s="647" t="s">
        <v>4373</v>
      </c>
      <c r="C1106" s="647" t="s">
        <v>1664</v>
      </c>
      <c r="D1106" s="137">
        <v>0</v>
      </c>
      <c r="E1106" s="137">
        <v>0</v>
      </c>
      <c r="F1106" s="137">
        <v>0</v>
      </c>
      <c r="G1106" s="137">
        <v>0</v>
      </c>
      <c r="H1106" s="137">
        <v>0</v>
      </c>
      <c r="I1106" s="137">
        <v>0</v>
      </c>
      <c r="J1106" s="137">
        <v>0</v>
      </c>
      <c r="K1106" s="137">
        <v>0</v>
      </c>
      <c r="L1106" s="137">
        <v>0</v>
      </c>
      <c r="M1106" s="137">
        <v>0</v>
      </c>
      <c r="N1106" s="137">
        <v>0</v>
      </c>
      <c r="O1106" s="137">
        <v>0</v>
      </c>
    </row>
    <row r="1107" spans="1:15" x14ac:dyDescent="0.25">
      <c r="A1107" s="647" t="s">
        <v>4362</v>
      </c>
      <c r="B1107" s="647" t="s">
        <v>4374</v>
      </c>
      <c r="C1107" s="647" t="s">
        <v>1664</v>
      </c>
      <c r="D1107" s="137">
        <v>8019</v>
      </c>
      <c r="E1107" s="137">
        <v>8019</v>
      </c>
      <c r="F1107" s="137">
        <v>8103</v>
      </c>
      <c r="G1107" s="137">
        <v>8103</v>
      </c>
      <c r="H1107" s="137">
        <v>8103</v>
      </c>
      <c r="I1107" s="137">
        <v>8103</v>
      </c>
      <c r="J1107" s="137">
        <v>8103</v>
      </c>
      <c r="K1107" s="137">
        <v>8103</v>
      </c>
      <c r="L1107" s="137">
        <v>8103</v>
      </c>
      <c r="M1107" s="137">
        <v>8103</v>
      </c>
      <c r="N1107" s="137">
        <v>8103</v>
      </c>
      <c r="O1107" s="137">
        <v>8103</v>
      </c>
    </row>
    <row r="1108" spans="1:15" x14ac:dyDescent="0.25">
      <c r="A1108" s="647" t="s">
        <v>4362</v>
      </c>
      <c r="B1108" s="647" t="s">
        <v>4375</v>
      </c>
      <c r="C1108" s="647" t="s">
        <v>1664</v>
      </c>
      <c r="D1108" s="137">
        <v>0</v>
      </c>
      <c r="E1108" s="137">
        <v>0</v>
      </c>
      <c r="F1108" s="137">
        <v>0</v>
      </c>
      <c r="G1108" s="137">
        <v>0</v>
      </c>
      <c r="H1108" s="137">
        <v>0</v>
      </c>
      <c r="I1108" s="137">
        <v>0</v>
      </c>
      <c r="J1108" s="137">
        <v>0</v>
      </c>
      <c r="K1108" s="137">
        <v>0</v>
      </c>
      <c r="L1108" s="137">
        <v>0</v>
      </c>
      <c r="M1108" s="137">
        <v>0</v>
      </c>
      <c r="N1108" s="137">
        <v>0</v>
      </c>
      <c r="O1108" s="137">
        <v>0</v>
      </c>
    </row>
    <row r="1109" spans="1:15" x14ac:dyDescent="0.25">
      <c r="A1109" s="647" t="s">
        <v>4376</v>
      </c>
      <c r="B1109" s="647" t="s">
        <v>4377</v>
      </c>
      <c r="C1109" s="647" t="s">
        <v>1664</v>
      </c>
      <c r="D1109" s="137">
        <v>0</v>
      </c>
      <c r="E1109" s="137">
        <v>0</v>
      </c>
      <c r="F1109" s="137">
        <v>0</v>
      </c>
      <c r="G1109" s="137">
        <v>0</v>
      </c>
      <c r="H1109" s="137">
        <v>0</v>
      </c>
      <c r="I1109" s="137">
        <v>0</v>
      </c>
      <c r="J1109" s="137">
        <v>0</v>
      </c>
      <c r="K1109" s="137">
        <v>0</v>
      </c>
      <c r="L1109" s="137">
        <v>0</v>
      </c>
      <c r="M1109" s="137">
        <v>0</v>
      </c>
      <c r="N1109" s="137">
        <v>0</v>
      </c>
      <c r="O1109" s="137">
        <v>0</v>
      </c>
    </row>
    <row r="1110" spans="1:15" x14ac:dyDescent="0.25">
      <c r="A1110" s="647" t="s">
        <v>4376</v>
      </c>
      <c r="B1110" s="647" t="s">
        <v>4378</v>
      </c>
      <c r="C1110" s="647" t="s">
        <v>1664</v>
      </c>
      <c r="D1110" s="137">
        <v>0</v>
      </c>
      <c r="E1110" s="137">
        <v>0</v>
      </c>
      <c r="F1110" s="137">
        <v>0</v>
      </c>
      <c r="G1110" s="137">
        <v>0</v>
      </c>
      <c r="H1110" s="137">
        <v>0</v>
      </c>
      <c r="I1110" s="137">
        <v>0</v>
      </c>
      <c r="J1110" s="137">
        <v>0</v>
      </c>
      <c r="K1110" s="137">
        <v>0</v>
      </c>
      <c r="L1110" s="137">
        <v>0</v>
      </c>
      <c r="M1110" s="137">
        <v>0</v>
      </c>
      <c r="N1110" s="137">
        <v>0</v>
      </c>
      <c r="O1110" s="137">
        <v>0</v>
      </c>
    </row>
    <row r="1111" spans="1:15" x14ac:dyDescent="0.25">
      <c r="A1111" s="647" t="s">
        <v>4376</v>
      </c>
      <c r="B1111" s="647" t="s">
        <v>4363</v>
      </c>
      <c r="C1111" s="647" t="s">
        <v>1664</v>
      </c>
      <c r="D1111" s="137">
        <v>0</v>
      </c>
      <c r="E1111" s="137">
        <v>0</v>
      </c>
      <c r="F1111" s="137">
        <v>0</v>
      </c>
      <c r="G1111" s="137">
        <v>0</v>
      </c>
      <c r="H1111" s="137">
        <v>0</v>
      </c>
      <c r="I1111" s="137">
        <v>0</v>
      </c>
      <c r="J1111" s="137">
        <v>0</v>
      </c>
      <c r="K1111" s="137">
        <v>0</v>
      </c>
      <c r="L1111" s="137">
        <v>0</v>
      </c>
      <c r="M1111" s="137">
        <v>0</v>
      </c>
      <c r="N1111" s="137">
        <v>0</v>
      </c>
      <c r="O1111" s="137">
        <v>0</v>
      </c>
    </row>
    <row r="1112" spans="1:15" x14ac:dyDescent="0.25">
      <c r="A1112" s="647" t="s">
        <v>4376</v>
      </c>
      <c r="B1112" s="647" t="s">
        <v>4364</v>
      </c>
      <c r="C1112" s="647" t="s">
        <v>1664</v>
      </c>
      <c r="D1112" s="137">
        <v>0</v>
      </c>
      <c r="E1112" s="137">
        <v>0</v>
      </c>
      <c r="F1112" s="137">
        <v>0</v>
      </c>
      <c r="G1112" s="137">
        <v>0</v>
      </c>
      <c r="H1112" s="137">
        <v>0</v>
      </c>
      <c r="I1112" s="137">
        <v>0</v>
      </c>
      <c r="J1112" s="137">
        <v>0</v>
      </c>
      <c r="K1112" s="137">
        <v>0</v>
      </c>
      <c r="L1112" s="137">
        <v>0</v>
      </c>
      <c r="M1112" s="137">
        <v>0</v>
      </c>
      <c r="N1112" s="137">
        <v>0</v>
      </c>
      <c r="O1112" s="137">
        <v>0</v>
      </c>
    </row>
    <row r="1113" spans="1:15" x14ac:dyDescent="0.25">
      <c r="A1113" s="647" t="s">
        <v>4376</v>
      </c>
      <c r="B1113" s="647" t="s">
        <v>4379</v>
      </c>
      <c r="C1113" s="647" t="s">
        <v>1664</v>
      </c>
      <c r="D1113" s="137">
        <v>0</v>
      </c>
      <c r="E1113" s="137">
        <v>0</v>
      </c>
      <c r="F1113" s="137">
        <v>0</v>
      </c>
      <c r="G1113" s="137">
        <v>0</v>
      </c>
      <c r="H1113" s="137">
        <v>0</v>
      </c>
      <c r="I1113" s="137">
        <v>0</v>
      </c>
      <c r="J1113" s="137">
        <v>0</v>
      </c>
      <c r="K1113" s="137">
        <v>0</v>
      </c>
      <c r="L1113" s="137">
        <v>0</v>
      </c>
      <c r="M1113" s="137">
        <v>0</v>
      </c>
      <c r="N1113" s="137">
        <v>0</v>
      </c>
      <c r="O1113" s="137">
        <v>0</v>
      </c>
    </row>
    <row r="1114" spans="1:15" x14ac:dyDescent="0.25">
      <c r="A1114" s="647" t="s">
        <v>4376</v>
      </c>
      <c r="B1114" s="647" t="s">
        <v>4380</v>
      </c>
      <c r="C1114" s="647" t="s">
        <v>1664</v>
      </c>
      <c r="D1114" s="137">
        <v>0</v>
      </c>
      <c r="E1114" s="137">
        <v>0</v>
      </c>
      <c r="F1114" s="137">
        <v>0</v>
      </c>
      <c r="G1114" s="137">
        <v>0</v>
      </c>
      <c r="H1114" s="137">
        <v>0</v>
      </c>
      <c r="I1114" s="137">
        <v>0</v>
      </c>
      <c r="J1114" s="137">
        <v>0</v>
      </c>
      <c r="K1114" s="137">
        <v>0</v>
      </c>
      <c r="L1114" s="137">
        <v>0</v>
      </c>
      <c r="M1114" s="137">
        <v>0</v>
      </c>
      <c r="N1114" s="137">
        <v>0</v>
      </c>
      <c r="O1114" s="137">
        <v>0</v>
      </c>
    </row>
    <row r="1115" spans="1:15" x14ac:dyDescent="0.25">
      <c r="A1115" s="647" t="s">
        <v>4376</v>
      </c>
      <c r="B1115" s="647" t="s">
        <v>4365</v>
      </c>
      <c r="C1115" s="647" t="s">
        <v>1664</v>
      </c>
      <c r="D1115" s="137">
        <v>0</v>
      </c>
      <c r="E1115" s="137">
        <v>0</v>
      </c>
      <c r="F1115" s="137">
        <v>0</v>
      </c>
      <c r="G1115" s="137">
        <v>0</v>
      </c>
      <c r="H1115" s="137">
        <v>0</v>
      </c>
      <c r="I1115" s="137">
        <v>0</v>
      </c>
      <c r="J1115" s="137">
        <v>0</v>
      </c>
      <c r="K1115" s="137">
        <v>0</v>
      </c>
      <c r="L1115" s="137">
        <v>0</v>
      </c>
      <c r="M1115" s="137">
        <v>0</v>
      </c>
      <c r="N1115" s="137">
        <v>0</v>
      </c>
      <c r="O1115" s="137">
        <v>0</v>
      </c>
    </row>
    <row r="1116" spans="1:15" x14ac:dyDescent="0.25">
      <c r="A1116" s="647" t="s">
        <v>4376</v>
      </c>
      <c r="B1116" s="647" t="s">
        <v>4381</v>
      </c>
      <c r="C1116" s="647" t="s">
        <v>1664</v>
      </c>
      <c r="D1116" s="137">
        <v>0</v>
      </c>
      <c r="E1116" s="137">
        <v>0</v>
      </c>
      <c r="F1116" s="137">
        <v>0</v>
      </c>
      <c r="G1116" s="137">
        <v>0</v>
      </c>
      <c r="H1116" s="137">
        <v>0</v>
      </c>
      <c r="I1116" s="137">
        <v>0</v>
      </c>
      <c r="J1116" s="137">
        <v>0</v>
      </c>
      <c r="K1116" s="137">
        <v>0</v>
      </c>
      <c r="L1116" s="137">
        <v>0</v>
      </c>
      <c r="M1116" s="137">
        <v>0</v>
      </c>
      <c r="N1116" s="137">
        <v>0</v>
      </c>
      <c r="O1116" s="137">
        <v>0</v>
      </c>
    </row>
    <row r="1117" spans="1:15" x14ac:dyDescent="0.25">
      <c r="A1117" s="647" t="s">
        <v>4376</v>
      </c>
      <c r="B1117" s="647" t="s">
        <v>4382</v>
      </c>
      <c r="C1117" s="647" t="s">
        <v>1664</v>
      </c>
      <c r="D1117" s="137">
        <v>0</v>
      </c>
      <c r="E1117" s="137">
        <v>0</v>
      </c>
      <c r="F1117" s="137">
        <v>0</v>
      </c>
      <c r="G1117" s="137">
        <v>0</v>
      </c>
      <c r="H1117" s="137">
        <v>0</v>
      </c>
      <c r="I1117" s="137">
        <v>0</v>
      </c>
      <c r="J1117" s="137">
        <v>0</v>
      </c>
      <c r="K1117" s="137">
        <v>0</v>
      </c>
      <c r="L1117" s="137">
        <v>0</v>
      </c>
      <c r="M1117" s="137">
        <v>0</v>
      </c>
      <c r="N1117" s="137">
        <v>0</v>
      </c>
      <c r="O1117" s="137">
        <v>0</v>
      </c>
    </row>
    <row r="1118" spans="1:15" x14ac:dyDescent="0.25">
      <c r="A1118" s="647" t="s">
        <v>4376</v>
      </c>
      <c r="B1118" s="647" t="s">
        <v>4383</v>
      </c>
      <c r="C1118" s="647" t="s">
        <v>1664</v>
      </c>
      <c r="D1118" s="137">
        <v>0</v>
      </c>
      <c r="E1118" s="137">
        <v>0</v>
      </c>
      <c r="F1118" s="137">
        <v>0</v>
      </c>
      <c r="G1118" s="137">
        <v>0</v>
      </c>
      <c r="H1118" s="137">
        <v>0</v>
      </c>
      <c r="I1118" s="137">
        <v>0</v>
      </c>
      <c r="J1118" s="137">
        <v>0</v>
      </c>
      <c r="K1118" s="137">
        <v>0</v>
      </c>
      <c r="L1118" s="137">
        <v>0</v>
      </c>
      <c r="M1118" s="137">
        <v>0</v>
      </c>
      <c r="N1118" s="137">
        <v>0</v>
      </c>
      <c r="O1118" s="137">
        <v>0</v>
      </c>
    </row>
    <row r="1119" spans="1:15" x14ac:dyDescent="0.25">
      <c r="A1119" s="647" t="s">
        <v>4376</v>
      </c>
      <c r="B1119" s="647" t="s">
        <v>4384</v>
      </c>
      <c r="C1119" s="647" t="s">
        <v>1664</v>
      </c>
      <c r="D1119" s="137">
        <v>0</v>
      </c>
      <c r="E1119" s="137">
        <v>0</v>
      </c>
      <c r="F1119" s="137">
        <v>0</v>
      </c>
      <c r="G1119" s="137">
        <v>0</v>
      </c>
      <c r="H1119" s="137">
        <v>0</v>
      </c>
      <c r="I1119" s="137">
        <v>0</v>
      </c>
      <c r="J1119" s="137">
        <v>0</v>
      </c>
      <c r="K1119" s="137">
        <v>0</v>
      </c>
      <c r="L1119" s="137">
        <v>0</v>
      </c>
      <c r="M1119" s="137">
        <v>0</v>
      </c>
      <c r="N1119" s="137">
        <v>0</v>
      </c>
      <c r="O1119" s="137">
        <v>0</v>
      </c>
    </row>
    <row r="1120" spans="1:15" x14ac:dyDescent="0.25">
      <c r="A1120" s="647" t="s">
        <v>4376</v>
      </c>
      <c r="B1120" s="647" t="s">
        <v>4367</v>
      </c>
      <c r="C1120" s="647" t="s">
        <v>1664</v>
      </c>
      <c r="D1120" s="137">
        <v>0</v>
      </c>
      <c r="E1120" s="137">
        <v>0</v>
      </c>
      <c r="F1120" s="137">
        <v>0</v>
      </c>
      <c r="G1120" s="137">
        <v>0</v>
      </c>
      <c r="H1120" s="137">
        <v>0</v>
      </c>
      <c r="I1120" s="137">
        <v>0</v>
      </c>
      <c r="J1120" s="137">
        <v>0</v>
      </c>
      <c r="K1120" s="137">
        <v>0</v>
      </c>
      <c r="L1120" s="137">
        <v>0</v>
      </c>
      <c r="M1120" s="137">
        <v>0</v>
      </c>
      <c r="N1120" s="137">
        <v>0</v>
      </c>
      <c r="O1120" s="137">
        <v>0</v>
      </c>
    </row>
    <row r="1121" spans="1:15" x14ac:dyDescent="0.25">
      <c r="A1121" s="647" t="s">
        <v>4376</v>
      </c>
      <c r="B1121" s="647" t="s">
        <v>4385</v>
      </c>
      <c r="C1121" s="647" t="s">
        <v>1664</v>
      </c>
      <c r="D1121" s="137">
        <v>0</v>
      </c>
      <c r="E1121" s="137">
        <v>0</v>
      </c>
      <c r="F1121" s="137">
        <v>0</v>
      </c>
      <c r="G1121" s="137">
        <v>0</v>
      </c>
      <c r="H1121" s="137">
        <v>0</v>
      </c>
      <c r="I1121" s="137">
        <v>0</v>
      </c>
      <c r="J1121" s="137">
        <v>0</v>
      </c>
      <c r="K1121" s="137">
        <v>0</v>
      </c>
      <c r="L1121" s="137">
        <v>0</v>
      </c>
      <c r="M1121" s="137">
        <v>0</v>
      </c>
      <c r="N1121" s="137">
        <v>0</v>
      </c>
      <c r="O1121" s="137">
        <v>0</v>
      </c>
    </row>
    <row r="1122" spans="1:15" x14ac:dyDescent="0.25">
      <c r="A1122" s="647" t="s">
        <v>4376</v>
      </c>
      <c r="B1122" s="647" t="s">
        <v>4386</v>
      </c>
      <c r="C1122" s="647" t="s">
        <v>1664</v>
      </c>
      <c r="D1122" s="137">
        <v>0</v>
      </c>
      <c r="E1122" s="137">
        <v>0</v>
      </c>
      <c r="F1122" s="137">
        <v>0</v>
      </c>
      <c r="G1122" s="137">
        <v>0</v>
      </c>
      <c r="H1122" s="137">
        <v>0</v>
      </c>
      <c r="I1122" s="137">
        <v>0</v>
      </c>
      <c r="J1122" s="137">
        <v>0</v>
      </c>
      <c r="K1122" s="137">
        <v>0</v>
      </c>
      <c r="L1122" s="137">
        <v>0</v>
      </c>
      <c r="M1122" s="137">
        <v>0</v>
      </c>
      <c r="N1122" s="137">
        <v>0</v>
      </c>
      <c r="O1122" s="137">
        <v>0</v>
      </c>
    </row>
    <row r="1123" spans="1:15" x14ac:dyDescent="0.25">
      <c r="A1123" s="647" t="s">
        <v>4376</v>
      </c>
      <c r="B1123" s="647" t="s">
        <v>4387</v>
      </c>
      <c r="C1123" s="647" t="s">
        <v>1664</v>
      </c>
      <c r="D1123" s="137">
        <v>0</v>
      </c>
      <c r="E1123" s="137">
        <v>0</v>
      </c>
      <c r="F1123" s="137">
        <v>0</v>
      </c>
      <c r="G1123" s="137">
        <v>0</v>
      </c>
      <c r="H1123" s="137">
        <v>0</v>
      </c>
      <c r="I1123" s="137">
        <v>0</v>
      </c>
      <c r="J1123" s="137">
        <v>0</v>
      </c>
      <c r="K1123" s="137">
        <v>0</v>
      </c>
      <c r="L1123" s="137">
        <v>0</v>
      </c>
      <c r="M1123" s="137">
        <v>0</v>
      </c>
      <c r="N1123" s="137">
        <v>0</v>
      </c>
      <c r="O1123" s="137">
        <v>0</v>
      </c>
    </row>
    <row r="1124" spans="1:15" x14ac:dyDescent="0.25">
      <c r="A1124" s="647" t="s">
        <v>4376</v>
      </c>
      <c r="B1124" s="647" t="s">
        <v>4388</v>
      </c>
      <c r="C1124" s="647" t="s">
        <v>1664</v>
      </c>
      <c r="D1124" s="137">
        <v>0</v>
      </c>
      <c r="E1124" s="137">
        <v>0</v>
      </c>
      <c r="F1124" s="137">
        <v>0</v>
      </c>
      <c r="G1124" s="137">
        <v>0</v>
      </c>
      <c r="H1124" s="137">
        <v>0</v>
      </c>
      <c r="I1124" s="137">
        <v>0</v>
      </c>
      <c r="J1124" s="137">
        <v>0</v>
      </c>
      <c r="K1124" s="137">
        <v>0</v>
      </c>
      <c r="L1124" s="137">
        <v>0</v>
      </c>
      <c r="M1124" s="137">
        <v>0</v>
      </c>
      <c r="N1124" s="137">
        <v>0</v>
      </c>
      <c r="O1124" s="137">
        <v>0</v>
      </c>
    </row>
    <row r="1125" spans="1:15" x14ac:dyDescent="0.25">
      <c r="A1125" s="647" t="s">
        <v>4376</v>
      </c>
      <c r="B1125" s="647" t="s">
        <v>4389</v>
      </c>
      <c r="C1125" s="647" t="s">
        <v>1664</v>
      </c>
      <c r="D1125" s="137">
        <v>0</v>
      </c>
      <c r="E1125" s="137">
        <v>0</v>
      </c>
      <c r="F1125" s="137">
        <v>0</v>
      </c>
      <c r="G1125" s="137">
        <v>0</v>
      </c>
      <c r="H1125" s="137">
        <v>0</v>
      </c>
      <c r="I1125" s="137">
        <v>0</v>
      </c>
      <c r="J1125" s="137">
        <v>0</v>
      </c>
      <c r="K1125" s="137">
        <v>0</v>
      </c>
      <c r="L1125" s="137">
        <v>0</v>
      </c>
      <c r="M1125" s="137">
        <v>0</v>
      </c>
      <c r="N1125" s="137">
        <v>0</v>
      </c>
      <c r="O1125" s="137">
        <v>0</v>
      </c>
    </row>
    <row r="1126" spans="1:15" x14ac:dyDescent="0.25">
      <c r="A1126" s="647" t="s">
        <v>4376</v>
      </c>
      <c r="B1126" s="647" t="s">
        <v>4368</v>
      </c>
      <c r="C1126" s="647" t="s">
        <v>1664</v>
      </c>
      <c r="D1126" s="137">
        <v>0</v>
      </c>
      <c r="E1126" s="137">
        <v>0</v>
      </c>
      <c r="F1126" s="137">
        <v>0</v>
      </c>
      <c r="G1126" s="137">
        <v>0</v>
      </c>
      <c r="H1126" s="137">
        <v>0</v>
      </c>
      <c r="I1126" s="137">
        <v>0</v>
      </c>
      <c r="J1126" s="137">
        <v>0</v>
      </c>
      <c r="K1126" s="137">
        <v>0</v>
      </c>
      <c r="L1126" s="137">
        <v>0</v>
      </c>
      <c r="M1126" s="137">
        <v>0</v>
      </c>
      <c r="N1126" s="137">
        <v>0</v>
      </c>
      <c r="O1126" s="137">
        <v>0</v>
      </c>
    </row>
    <row r="1127" spans="1:15" x14ac:dyDescent="0.25">
      <c r="A1127" s="647" t="s">
        <v>4376</v>
      </c>
      <c r="B1127" s="647" t="s">
        <v>4390</v>
      </c>
      <c r="C1127" s="647" t="s">
        <v>1664</v>
      </c>
      <c r="D1127" s="137">
        <v>0</v>
      </c>
      <c r="E1127" s="137">
        <v>0</v>
      </c>
      <c r="F1127" s="137">
        <v>0</v>
      </c>
      <c r="G1127" s="137">
        <v>0</v>
      </c>
      <c r="H1127" s="137">
        <v>0</v>
      </c>
      <c r="I1127" s="137">
        <v>0</v>
      </c>
      <c r="J1127" s="137">
        <v>0</v>
      </c>
      <c r="K1127" s="137">
        <v>0</v>
      </c>
      <c r="L1127" s="137">
        <v>0</v>
      </c>
      <c r="M1127" s="137">
        <v>0</v>
      </c>
      <c r="N1127" s="137">
        <v>0</v>
      </c>
      <c r="O1127" s="137">
        <v>0</v>
      </c>
    </row>
    <row r="1128" spans="1:15" x14ac:dyDescent="0.25">
      <c r="A1128" s="647" t="s">
        <v>4376</v>
      </c>
      <c r="B1128" s="647" t="s">
        <v>4391</v>
      </c>
      <c r="C1128" s="647" t="s">
        <v>1664</v>
      </c>
      <c r="D1128" s="137">
        <v>0</v>
      </c>
      <c r="E1128" s="137">
        <v>0</v>
      </c>
      <c r="F1128" s="137">
        <v>0</v>
      </c>
      <c r="G1128" s="137">
        <v>0</v>
      </c>
      <c r="H1128" s="137">
        <v>0</v>
      </c>
      <c r="I1128" s="137">
        <v>0</v>
      </c>
      <c r="J1128" s="137">
        <v>0</v>
      </c>
      <c r="K1128" s="137">
        <v>0</v>
      </c>
      <c r="L1128" s="137">
        <v>0</v>
      </c>
      <c r="M1128" s="137">
        <v>0</v>
      </c>
      <c r="N1128" s="137">
        <v>0</v>
      </c>
      <c r="O1128" s="137">
        <v>0</v>
      </c>
    </row>
    <row r="1129" spans="1:15" x14ac:dyDescent="0.25">
      <c r="A1129" s="647" t="s">
        <v>4376</v>
      </c>
      <c r="B1129" s="647" t="s">
        <v>4370</v>
      </c>
      <c r="C1129" s="647" t="s">
        <v>1664</v>
      </c>
      <c r="D1129" s="137">
        <v>0</v>
      </c>
      <c r="E1129" s="137">
        <v>0</v>
      </c>
      <c r="F1129" s="137">
        <v>0</v>
      </c>
      <c r="G1129" s="137">
        <v>0</v>
      </c>
      <c r="H1129" s="137">
        <v>0</v>
      </c>
      <c r="I1129" s="137">
        <v>0</v>
      </c>
      <c r="J1129" s="137">
        <v>0</v>
      </c>
      <c r="K1129" s="137">
        <v>0</v>
      </c>
      <c r="L1129" s="137">
        <v>0</v>
      </c>
      <c r="M1129" s="137">
        <v>0</v>
      </c>
      <c r="N1129" s="137">
        <v>0</v>
      </c>
      <c r="O1129" s="137">
        <v>0</v>
      </c>
    </row>
    <row r="1130" spans="1:15" x14ac:dyDescent="0.25">
      <c r="A1130" s="647" t="s">
        <v>4376</v>
      </c>
      <c r="B1130" s="647" t="s">
        <v>4392</v>
      </c>
      <c r="C1130" s="647" t="s">
        <v>1664</v>
      </c>
      <c r="D1130" s="137">
        <v>0</v>
      </c>
      <c r="E1130" s="137">
        <v>0</v>
      </c>
      <c r="F1130" s="137">
        <v>0</v>
      </c>
      <c r="G1130" s="137">
        <v>0</v>
      </c>
      <c r="H1130" s="137">
        <v>0</v>
      </c>
      <c r="I1130" s="137">
        <v>0</v>
      </c>
      <c r="J1130" s="137">
        <v>0</v>
      </c>
      <c r="K1130" s="137">
        <v>0</v>
      </c>
      <c r="L1130" s="137">
        <v>0</v>
      </c>
      <c r="M1130" s="137">
        <v>0</v>
      </c>
      <c r="N1130" s="137">
        <v>0</v>
      </c>
      <c r="O1130" s="137">
        <v>0</v>
      </c>
    </row>
    <row r="1131" spans="1:15" x14ac:dyDescent="0.25">
      <c r="A1131" s="647" t="s">
        <v>4376</v>
      </c>
      <c r="B1131" s="647" t="s">
        <v>4371</v>
      </c>
      <c r="C1131" s="647" t="s">
        <v>1664</v>
      </c>
      <c r="D1131" s="137">
        <v>0</v>
      </c>
      <c r="E1131" s="137">
        <v>0</v>
      </c>
      <c r="F1131" s="137">
        <v>0</v>
      </c>
      <c r="G1131" s="137">
        <v>0</v>
      </c>
      <c r="H1131" s="137">
        <v>0</v>
      </c>
      <c r="I1131" s="137">
        <v>0</v>
      </c>
      <c r="J1131" s="137">
        <v>0</v>
      </c>
      <c r="K1131" s="137">
        <v>0</v>
      </c>
      <c r="L1131" s="137">
        <v>0</v>
      </c>
      <c r="M1131" s="137">
        <v>0</v>
      </c>
      <c r="N1131" s="137">
        <v>0</v>
      </c>
      <c r="O1131" s="137">
        <v>0</v>
      </c>
    </row>
    <row r="1132" spans="1:15" x14ac:dyDescent="0.25">
      <c r="A1132" s="647" t="s">
        <v>4376</v>
      </c>
      <c r="B1132" s="647" t="s">
        <v>4393</v>
      </c>
      <c r="C1132" s="647" t="s">
        <v>1664</v>
      </c>
      <c r="D1132" s="137">
        <v>0</v>
      </c>
      <c r="E1132" s="137">
        <v>0</v>
      </c>
      <c r="F1132" s="137">
        <v>0</v>
      </c>
      <c r="G1132" s="137">
        <v>0</v>
      </c>
      <c r="H1132" s="137">
        <v>0</v>
      </c>
      <c r="I1132" s="137">
        <v>0</v>
      </c>
      <c r="J1132" s="137">
        <v>0</v>
      </c>
      <c r="K1132" s="137">
        <v>0</v>
      </c>
      <c r="L1132" s="137">
        <v>0</v>
      </c>
      <c r="M1132" s="137">
        <v>0</v>
      </c>
      <c r="N1132" s="137">
        <v>0</v>
      </c>
      <c r="O1132" s="137">
        <v>0</v>
      </c>
    </row>
    <row r="1133" spans="1:15" x14ac:dyDescent="0.25">
      <c r="A1133" s="647" t="s">
        <v>4376</v>
      </c>
      <c r="B1133" s="647" t="s">
        <v>4373</v>
      </c>
      <c r="C1133" s="647" t="s">
        <v>1664</v>
      </c>
      <c r="D1133" s="137">
        <v>0</v>
      </c>
      <c r="E1133" s="137">
        <v>0</v>
      </c>
      <c r="F1133" s="137">
        <v>0</v>
      </c>
      <c r="G1133" s="137">
        <v>0</v>
      </c>
      <c r="H1133" s="137">
        <v>0</v>
      </c>
      <c r="I1133" s="137">
        <v>0</v>
      </c>
      <c r="J1133" s="137">
        <v>0</v>
      </c>
      <c r="K1133" s="137">
        <v>0</v>
      </c>
      <c r="L1133" s="137">
        <v>0</v>
      </c>
      <c r="M1133" s="137">
        <v>0</v>
      </c>
      <c r="N1133" s="137">
        <v>0</v>
      </c>
      <c r="O1133" s="137">
        <v>0</v>
      </c>
    </row>
    <row r="1134" spans="1:15" x14ac:dyDescent="0.25">
      <c r="A1134" s="647" t="s">
        <v>4376</v>
      </c>
      <c r="B1134" s="647" t="s">
        <v>4394</v>
      </c>
      <c r="C1134" s="647" t="s">
        <v>1664</v>
      </c>
      <c r="D1134" s="137">
        <v>0</v>
      </c>
      <c r="E1134" s="137">
        <v>0</v>
      </c>
      <c r="F1134" s="137">
        <v>0</v>
      </c>
      <c r="G1134" s="137">
        <v>0</v>
      </c>
      <c r="H1134" s="137">
        <v>0</v>
      </c>
      <c r="I1134" s="137">
        <v>0</v>
      </c>
      <c r="J1134" s="137">
        <v>0</v>
      </c>
      <c r="K1134" s="137">
        <v>0</v>
      </c>
      <c r="L1134" s="137">
        <v>0</v>
      </c>
      <c r="M1134" s="137">
        <v>0</v>
      </c>
      <c r="N1134" s="137">
        <v>0</v>
      </c>
      <c r="O1134" s="137">
        <v>0</v>
      </c>
    </row>
    <row r="1135" spans="1:15" x14ac:dyDescent="0.25">
      <c r="A1135" s="647" t="s">
        <v>4376</v>
      </c>
      <c r="B1135" s="647" t="s">
        <v>4395</v>
      </c>
      <c r="C1135" s="647" t="s">
        <v>1664</v>
      </c>
      <c r="D1135" s="137">
        <v>0</v>
      </c>
      <c r="E1135" s="137">
        <v>0</v>
      </c>
      <c r="F1135" s="137">
        <v>0</v>
      </c>
      <c r="G1135" s="137">
        <v>0</v>
      </c>
      <c r="H1135" s="137">
        <v>0</v>
      </c>
      <c r="I1135" s="137">
        <v>0</v>
      </c>
      <c r="J1135" s="137">
        <v>0</v>
      </c>
      <c r="K1135" s="137">
        <v>0</v>
      </c>
      <c r="L1135" s="137">
        <v>0</v>
      </c>
      <c r="M1135" s="137">
        <v>0</v>
      </c>
      <c r="N1135" s="137">
        <v>0</v>
      </c>
      <c r="O1135" s="137">
        <v>0</v>
      </c>
    </row>
    <row r="1136" spans="1:15" x14ac:dyDescent="0.25">
      <c r="A1136" s="647" t="s">
        <v>4376</v>
      </c>
      <c r="B1136" s="647" t="s">
        <v>4396</v>
      </c>
      <c r="C1136" s="647" t="s">
        <v>1664</v>
      </c>
      <c r="D1136" s="137">
        <v>0</v>
      </c>
      <c r="E1136" s="137">
        <v>0</v>
      </c>
      <c r="F1136" s="137">
        <v>0</v>
      </c>
      <c r="G1136" s="137">
        <v>0</v>
      </c>
      <c r="H1136" s="137">
        <v>0</v>
      </c>
      <c r="I1136" s="137">
        <v>0</v>
      </c>
      <c r="J1136" s="137">
        <v>0</v>
      </c>
      <c r="K1136" s="137">
        <v>0</v>
      </c>
      <c r="L1136" s="137">
        <v>0</v>
      </c>
      <c r="M1136" s="137">
        <v>0</v>
      </c>
      <c r="N1136" s="137">
        <v>0</v>
      </c>
      <c r="O1136" s="137">
        <v>0</v>
      </c>
    </row>
    <row r="1137" spans="1:15" x14ac:dyDescent="0.25">
      <c r="A1137" s="647" t="s">
        <v>4376</v>
      </c>
      <c r="B1137" s="647" t="s">
        <v>4397</v>
      </c>
      <c r="C1137" s="647" t="s">
        <v>1664</v>
      </c>
      <c r="D1137" s="137">
        <v>0</v>
      </c>
      <c r="E1137" s="137">
        <v>0</v>
      </c>
      <c r="F1137" s="137">
        <v>0</v>
      </c>
      <c r="G1137" s="137">
        <v>0</v>
      </c>
      <c r="H1137" s="137">
        <v>0</v>
      </c>
      <c r="I1137" s="137">
        <v>0</v>
      </c>
      <c r="J1137" s="137">
        <v>0</v>
      </c>
      <c r="K1137" s="137">
        <v>0</v>
      </c>
      <c r="L1137" s="137">
        <v>0</v>
      </c>
      <c r="M1137" s="137">
        <v>0</v>
      </c>
      <c r="N1137" s="137">
        <v>0</v>
      </c>
      <c r="O1137" s="137">
        <v>0</v>
      </c>
    </row>
    <row r="1138" spans="1:15" x14ac:dyDescent="0.25">
      <c r="A1138" s="647" t="s">
        <v>4376</v>
      </c>
      <c r="B1138" s="647" t="s">
        <v>4398</v>
      </c>
      <c r="C1138" s="647" t="s">
        <v>1664</v>
      </c>
      <c r="D1138" s="137">
        <v>181</v>
      </c>
      <c r="E1138" s="137">
        <v>181</v>
      </c>
      <c r="F1138" s="137">
        <v>181</v>
      </c>
      <c r="G1138" s="137">
        <v>181</v>
      </c>
      <c r="H1138" s="137">
        <v>181</v>
      </c>
      <c r="I1138" s="137">
        <v>181</v>
      </c>
      <c r="J1138" s="137">
        <v>181</v>
      </c>
      <c r="K1138" s="137">
        <v>181</v>
      </c>
      <c r="L1138" s="137">
        <v>181</v>
      </c>
      <c r="M1138" s="137">
        <v>181</v>
      </c>
      <c r="N1138" s="137">
        <v>181</v>
      </c>
      <c r="O1138" s="137">
        <v>181</v>
      </c>
    </row>
    <row r="1139" spans="1:15" x14ac:dyDescent="0.25">
      <c r="A1139" s="647" t="s">
        <v>4376</v>
      </c>
      <c r="B1139" s="647" t="s">
        <v>4399</v>
      </c>
      <c r="C1139" s="647" t="s">
        <v>1664</v>
      </c>
      <c r="D1139" s="137">
        <v>0</v>
      </c>
      <c r="E1139" s="137">
        <v>0</v>
      </c>
      <c r="F1139" s="137">
        <v>0</v>
      </c>
      <c r="G1139" s="137">
        <v>0</v>
      </c>
      <c r="H1139" s="137">
        <v>0</v>
      </c>
      <c r="I1139" s="137">
        <v>0</v>
      </c>
      <c r="J1139" s="137">
        <v>0</v>
      </c>
      <c r="K1139" s="137">
        <v>0</v>
      </c>
      <c r="L1139" s="137">
        <v>0</v>
      </c>
      <c r="M1139" s="137">
        <v>0</v>
      </c>
      <c r="N1139" s="137">
        <v>0</v>
      </c>
      <c r="O1139" s="137">
        <v>0</v>
      </c>
    </row>
    <row r="1140" spans="1:15" x14ac:dyDescent="0.25">
      <c r="A1140" s="647" t="s">
        <v>4376</v>
      </c>
      <c r="B1140" s="647" t="s">
        <v>4400</v>
      </c>
      <c r="C1140" s="647" t="s">
        <v>1664</v>
      </c>
      <c r="D1140" s="137">
        <v>0</v>
      </c>
      <c r="E1140" s="137">
        <v>0</v>
      </c>
      <c r="F1140" s="137">
        <v>0</v>
      </c>
      <c r="G1140" s="137">
        <v>0</v>
      </c>
      <c r="H1140" s="137">
        <v>0</v>
      </c>
      <c r="I1140" s="137">
        <v>0</v>
      </c>
      <c r="J1140" s="137">
        <v>0</v>
      </c>
      <c r="K1140" s="137">
        <v>0</v>
      </c>
      <c r="L1140" s="137">
        <v>0</v>
      </c>
      <c r="M1140" s="137">
        <v>0</v>
      </c>
      <c r="N1140" s="137">
        <v>0</v>
      </c>
      <c r="O1140" s="137">
        <v>0</v>
      </c>
    </row>
    <row r="1141" spans="1:15" x14ac:dyDescent="0.25">
      <c r="A1141" s="647" t="s">
        <v>4376</v>
      </c>
      <c r="B1141" s="647" t="s">
        <v>4401</v>
      </c>
      <c r="C1141" s="647" t="s">
        <v>1664</v>
      </c>
      <c r="D1141" s="137">
        <v>0</v>
      </c>
      <c r="E1141" s="137">
        <v>0</v>
      </c>
      <c r="F1141" s="137">
        <v>0</v>
      </c>
      <c r="G1141" s="137">
        <v>0</v>
      </c>
      <c r="H1141" s="137">
        <v>0</v>
      </c>
      <c r="I1141" s="137">
        <v>0</v>
      </c>
      <c r="J1141" s="137">
        <v>0</v>
      </c>
      <c r="K1141" s="137">
        <v>0</v>
      </c>
      <c r="L1141" s="137">
        <v>0</v>
      </c>
      <c r="M1141" s="137">
        <v>0</v>
      </c>
      <c r="N1141" s="137">
        <v>0</v>
      </c>
      <c r="O1141" s="137">
        <v>0</v>
      </c>
    </row>
    <row r="1142" spans="1:15" x14ac:dyDescent="0.25">
      <c r="A1142" s="647" t="s">
        <v>4376</v>
      </c>
      <c r="B1142" s="647" t="s">
        <v>4402</v>
      </c>
      <c r="C1142" s="647" t="s">
        <v>1664</v>
      </c>
      <c r="D1142" s="137">
        <v>0</v>
      </c>
      <c r="E1142" s="137">
        <v>0</v>
      </c>
      <c r="F1142" s="137">
        <v>0</v>
      </c>
      <c r="G1142" s="137">
        <v>0</v>
      </c>
      <c r="H1142" s="137">
        <v>0</v>
      </c>
      <c r="I1142" s="137">
        <v>0</v>
      </c>
      <c r="J1142" s="137">
        <v>0</v>
      </c>
      <c r="K1142" s="137">
        <v>0</v>
      </c>
      <c r="L1142" s="137">
        <v>0</v>
      </c>
      <c r="M1142" s="137">
        <v>0</v>
      </c>
      <c r="N1142" s="137">
        <v>0</v>
      </c>
      <c r="O1142" s="137">
        <v>0</v>
      </c>
    </row>
    <row r="1143" spans="1:15" x14ac:dyDescent="0.25">
      <c r="A1143" s="647" t="s">
        <v>4376</v>
      </c>
      <c r="B1143" s="647" t="s">
        <v>4403</v>
      </c>
      <c r="C1143" s="647" t="s">
        <v>1664</v>
      </c>
      <c r="D1143" s="137">
        <v>450918</v>
      </c>
      <c r="E1143" s="137">
        <v>454219</v>
      </c>
      <c r="F1143" s="137">
        <v>453699</v>
      </c>
      <c r="G1143" s="137">
        <v>453832</v>
      </c>
      <c r="H1143" s="137">
        <v>457998</v>
      </c>
      <c r="I1143" s="137">
        <v>455976</v>
      </c>
      <c r="J1143" s="137">
        <v>456023</v>
      </c>
      <c r="K1143" s="137">
        <v>456439</v>
      </c>
      <c r="L1143" s="137">
        <v>458720</v>
      </c>
      <c r="M1143" s="137">
        <v>463601</v>
      </c>
      <c r="N1143" s="137">
        <v>464951</v>
      </c>
      <c r="O1143" s="137">
        <v>471186</v>
      </c>
    </row>
    <row r="1144" spans="1:15" x14ac:dyDescent="0.25">
      <c r="A1144" s="647" t="s">
        <v>4376</v>
      </c>
      <c r="B1144" s="647" t="s">
        <v>4404</v>
      </c>
      <c r="C1144" s="647" t="s">
        <v>1664</v>
      </c>
      <c r="D1144" s="137">
        <v>0</v>
      </c>
      <c r="E1144" s="137">
        <v>0</v>
      </c>
      <c r="F1144" s="137">
        <v>0</v>
      </c>
      <c r="G1144" s="137">
        <v>0</v>
      </c>
      <c r="H1144" s="137">
        <v>0</v>
      </c>
      <c r="I1144" s="137">
        <v>0</v>
      </c>
      <c r="J1144" s="137">
        <v>0</v>
      </c>
      <c r="K1144" s="137">
        <v>0</v>
      </c>
      <c r="L1144" s="137">
        <v>0</v>
      </c>
      <c r="M1144" s="137">
        <v>0</v>
      </c>
      <c r="N1144" s="137">
        <v>0</v>
      </c>
      <c r="O1144" s="137">
        <v>0</v>
      </c>
    </row>
    <row r="1145" spans="1:15" x14ac:dyDescent="0.25">
      <c r="A1145" s="647" t="s">
        <v>4405</v>
      </c>
      <c r="B1145" s="647" t="s">
        <v>4406</v>
      </c>
      <c r="C1145" s="647" t="s">
        <v>1664</v>
      </c>
      <c r="D1145" s="137">
        <v>1048</v>
      </c>
      <c r="E1145" s="137">
        <v>1048</v>
      </c>
      <c r="F1145" s="137">
        <v>1101</v>
      </c>
      <c r="G1145" s="137">
        <v>1101</v>
      </c>
      <c r="H1145" s="137">
        <v>1101</v>
      </c>
      <c r="I1145" s="137">
        <v>1101</v>
      </c>
      <c r="J1145" s="137">
        <v>1101</v>
      </c>
      <c r="K1145" s="137">
        <v>1101</v>
      </c>
      <c r="L1145" s="137">
        <v>1101</v>
      </c>
      <c r="M1145" s="137">
        <v>1101</v>
      </c>
      <c r="N1145" s="137">
        <v>1101</v>
      </c>
      <c r="O1145" s="137">
        <v>1101</v>
      </c>
    </row>
    <row r="1146" spans="1:15" x14ac:dyDescent="0.25">
      <c r="A1146" s="647" t="s">
        <v>4405</v>
      </c>
      <c r="B1146" s="647" t="s">
        <v>4407</v>
      </c>
      <c r="C1146" s="647" t="s">
        <v>1664</v>
      </c>
      <c r="D1146" s="137">
        <v>0</v>
      </c>
      <c r="E1146" s="137">
        <v>0</v>
      </c>
      <c r="F1146" s="137">
        <v>0</v>
      </c>
      <c r="G1146" s="137">
        <v>0</v>
      </c>
      <c r="H1146" s="137">
        <v>0</v>
      </c>
      <c r="I1146" s="137">
        <v>0</v>
      </c>
      <c r="J1146" s="137">
        <v>0</v>
      </c>
      <c r="K1146" s="137">
        <v>0</v>
      </c>
      <c r="L1146" s="137">
        <v>0</v>
      </c>
      <c r="M1146" s="137">
        <v>0</v>
      </c>
      <c r="N1146" s="137">
        <v>0</v>
      </c>
      <c r="O1146" s="137">
        <v>0</v>
      </c>
    </row>
    <row r="1147" spans="1:15" x14ac:dyDescent="0.25">
      <c r="A1147" s="647" t="s">
        <v>4408</v>
      </c>
      <c r="B1147" s="647" t="s">
        <v>4409</v>
      </c>
      <c r="C1147" s="647" t="s">
        <v>1664</v>
      </c>
      <c r="D1147" s="137">
        <v>0</v>
      </c>
      <c r="E1147" s="137">
        <v>0</v>
      </c>
      <c r="F1147" s="137">
        <v>0</v>
      </c>
      <c r="G1147" s="137">
        <v>0</v>
      </c>
      <c r="H1147" s="137">
        <v>0</v>
      </c>
      <c r="I1147" s="137">
        <v>0</v>
      </c>
      <c r="J1147" s="137">
        <v>0</v>
      </c>
      <c r="K1147" s="137">
        <v>0</v>
      </c>
      <c r="L1147" s="137">
        <v>0</v>
      </c>
      <c r="M1147" s="137">
        <v>0</v>
      </c>
      <c r="N1147" s="137">
        <v>0</v>
      </c>
      <c r="O1147" s="137">
        <v>0</v>
      </c>
    </row>
    <row r="1148" spans="1:15" x14ac:dyDescent="0.25">
      <c r="A1148" s="647" t="s">
        <v>4408</v>
      </c>
      <c r="B1148" s="647" t="s">
        <v>4410</v>
      </c>
      <c r="C1148" s="647" t="s">
        <v>1664</v>
      </c>
      <c r="D1148" s="137">
        <v>0</v>
      </c>
      <c r="E1148" s="137">
        <v>0</v>
      </c>
      <c r="F1148" s="137">
        <v>0</v>
      </c>
      <c r="G1148" s="137">
        <v>0</v>
      </c>
      <c r="H1148" s="137">
        <v>0</v>
      </c>
      <c r="I1148" s="137">
        <v>0</v>
      </c>
      <c r="J1148" s="137">
        <v>0</v>
      </c>
      <c r="K1148" s="137">
        <v>0</v>
      </c>
      <c r="L1148" s="137">
        <v>0</v>
      </c>
      <c r="M1148" s="137">
        <v>0</v>
      </c>
      <c r="N1148" s="137">
        <v>0</v>
      </c>
      <c r="O1148" s="137">
        <v>0</v>
      </c>
    </row>
    <row r="1149" spans="1:15" x14ac:dyDescent="0.25">
      <c r="A1149" s="647" t="s">
        <v>4408</v>
      </c>
      <c r="B1149" s="647" t="s">
        <v>4411</v>
      </c>
      <c r="C1149" s="647" t="s">
        <v>1664</v>
      </c>
      <c r="D1149" s="137">
        <v>0</v>
      </c>
      <c r="E1149" s="137">
        <v>0</v>
      </c>
      <c r="F1149" s="137">
        <v>0</v>
      </c>
      <c r="G1149" s="137">
        <v>0</v>
      </c>
      <c r="H1149" s="137">
        <v>0</v>
      </c>
      <c r="I1149" s="137">
        <v>0</v>
      </c>
      <c r="J1149" s="137">
        <v>0</v>
      </c>
      <c r="K1149" s="137">
        <v>0</v>
      </c>
      <c r="L1149" s="137">
        <v>0</v>
      </c>
      <c r="M1149" s="137">
        <v>0</v>
      </c>
      <c r="N1149" s="137">
        <v>0</v>
      </c>
      <c r="O1149" s="137">
        <v>0</v>
      </c>
    </row>
    <row r="1150" spans="1:15" x14ac:dyDescent="0.25">
      <c r="A1150" s="647" t="s">
        <v>4408</v>
      </c>
      <c r="B1150" s="647" t="s">
        <v>4412</v>
      </c>
      <c r="C1150" s="647" t="s">
        <v>1664</v>
      </c>
      <c r="D1150" s="137">
        <v>0</v>
      </c>
      <c r="E1150" s="137">
        <v>0</v>
      </c>
      <c r="F1150" s="137">
        <v>0</v>
      </c>
      <c r="G1150" s="137">
        <v>0</v>
      </c>
      <c r="H1150" s="137">
        <v>0</v>
      </c>
      <c r="I1150" s="137">
        <v>0</v>
      </c>
      <c r="J1150" s="137">
        <v>0</v>
      </c>
      <c r="K1150" s="137">
        <v>0</v>
      </c>
      <c r="L1150" s="137">
        <v>0</v>
      </c>
      <c r="M1150" s="137">
        <v>0</v>
      </c>
      <c r="N1150" s="137">
        <v>0</v>
      </c>
      <c r="O1150" s="137">
        <v>0</v>
      </c>
    </row>
    <row r="1151" spans="1:15" x14ac:dyDescent="0.25">
      <c r="A1151" s="647" t="s">
        <v>4408</v>
      </c>
      <c r="B1151" s="647" t="s">
        <v>4413</v>
      </c>
      <c r="C1151" s="647" t="s">
        <v>1664</v>
      </c>
      <c r="D1151" s="137">
        <v>0</v>
      </c>
      <c r="E1151" s="137">
        <v>0</v>
      </c>
      <c r="F1151" s="137">
        <v>0</v>
      </c>
      <c r="G1151" s="137">
        <v>0</v>
      </c>
      <c r="H1151" s="137">
        <v>0</v>
      </c>
      <c r="I1151" s="137">
        <v>0</v>
      </c>
      <c r="J1151" s="137">
        <v>0</v>
      </c>
      <c r="K1151" s="137">
        <v>0</v>
      </c>
      <c r="L1151" s="137">
        <v>0</v>
      </c>
      <c r="M1151" s="137">
        <v>0</v>
      </c>
      <c r="N1151" s="137">
        <v>0</v>
      </c>
      <c r="O1151" s="137">
        <v>0</v>
      </c>
    </row>
    <row r="1152" spans="1:15" x14ac:dyDescent="0.25">
      <c r="A1152" s="647" t="s">
        <v>4408</v>
      </c>
      <c r="B1152" s="647" t="s">
        <v>4414</v>
      </c>
      <c r="C1152" s="647" t="s">
        <v>1664</v>
      </c>
      <c r="D1152" s="137">
        <v>0</v>
      </c>
      <c r="E1152" s="137">
        <v>0</v>
      </c>
      <c r="F1152" s="137">
        <v>0</v>
      </c>
      <c r="G1152" s="137">
        <v>0</v>
      </c>
      <c r="H1152" s="137">
        <v>0</v>
      </c>
      <c r="I1152" s="137">
        <v>0</v>
      </c>
      <c r="J1152" s="137">
        <v>0</v>
      </c>
      <c r="K1152" s="137">
        <v>0</v>
      </c>
      <c r="L1152" s="137">
        <v>0</v>
      </c>
      <c r="M1152" s="137">
        <v>0</v>
      </c>
      <c r="N1152" s="137">
        <v>0</v>
      </c>
      <c r="O1152" s="137">
        <v>0</v>
      </c>
    </row>
    <row r="1153" spans="1:15" x14ac:dyDescent="0.25">
      <c r="A1153" s="647" t="s">
        <v>4408</v>
      </c>
      <c r="B1153" s="647" t="s">
        <v>4415</v>
      </c>
      <c r="C1153" s="647" t="s">
        <v>1664</v>
      </c>
      <c r="D1153" s="137">
        <v>71</v>
      </c>
      <c r="E1153" s="137">
        <v>71</v>
      </c>
      <c r="F1153" s="137">
        <v>71</v>
      </c>
      <c r="G1153" s="137">
        <v>71</v>
      </c>
      <c r="H1153" s="137">
        <v>71</v>
      </c>
      <c r="I1153" s="137">
        <v>71</v>
      </c>
      <c r="J1153" s="137">
        <v>71</v>
      </c>
      <c r="K1153" s="137">
        <v>71</v>
      </c>
      <c r="L1153" s="137">
        <v>71</v>
      </c>
      <c r="M1153" s="137">
        <v>71</v>
      </c>
      <c r="N1153" s="137">
        <v>71</v>
      </c>
      <c r="O1153" s="137">
        <v>71</v>
      </c>
    </row>
    <row r="1154" spans="1:15" x14ac:dyDescent="0.25">
      <c r="A1154" s="647" t="s">
        <v>4408</v>
      </c>
      <c r="B1154" s="647" t="s">
        <v>4416</v>
      </c>
      <c r="C1154" s="647" t="s">
        <v>1664</v>
      </c>
      <c r="D1154" s="137">
        <v>0</v>
      </c>
      <c r="E1154" s="137">
        <v>0</v>
      </c>
      <c r="F1154" s="137">
        <v>0</v>
      </c>
      <c r="G1154" s="137">
        <v>0</v>
      </c>
      <c r="H1154" s="137">
        <v>0</v>
      </c>
      <c r="I1154" s="137">
        <v>0</v>
      </c>
      <c r="J1154" s="137">
        <v>0</v>
      </c>
      <c r="K1154" s="137">
        <v>0</v>
      </c>
      <c r="L1154" s="137">
        <v>0</v>
      </c>
      <c r="M1154" s="137">
        <v>0</v>
      </c>
      <c r="N1154" s="137">
        <v>0</v>
      </c>
      <c r="O1154" s="137">
        <v>0</v>
      </c>
    </row>
    <row r="1155" spans="1:15" x14ac:dyDescent="0.25">
      <c r="A1155" s="647" t="s">
        <v>4408</v>
      </c>
      <c r="B1155" s="647" t="s">
        <v>4417</v>
      </c>
      <c r="C1155" s="647" t="s">
        <v>1664</v>
      </c>
      <c r="D1155" s="137">
        <v>0</v>
      </c>
      <c r="E1155" s="137">
        <v>0</v>
      </c>
      <c r="F1155" s="137">
        <v>0</v>
      </c>
      <c r="G1155" s="137">
        <v>0</v>
      </c>
      <c r="H1155" s="137">
        <v>0</v>
      </c>
      <c r="I1155" s="137">
        <v>0</v>
      </c>
      <c r="J1155" s="137">
        <v>0</v>
      </c>
      <c r="K1155" s="137">
        <v>0</v>
      </c>
      <c r="L1155" s="137">
        <v>0</v>
      </c>
      <c r="M1155" s="137">
        <v>0</v>
      </c>
      <c r="N1155" s="137">
        <v>0</v>
      </c>
      <c r="O1155" s="137">
        <v>0</v>
      </c>
    </row>
    <row r="1156" spans="1:15" x14ac:dyDescent="0.25">
      <c r="A1156" s="647" t="s">
        <v>4408</v>
      </c>
      <c r="B1156" s="647" t="s">
        <v>4418</v>
      </c>
      <c r="C1156" s="647" t="s">
        <v>1664</v>
      </c>
      <c r="D1156" s="137">
        <v>0</v>
      </c>
      <c r="E1156" s="137">
        <v>0</v>
      </c>
      <c r="F1156" s="137">
        <v>0</v>
      </c>
      <c r="G1156" s="137">
        <v>0</v>
      </c>
      <c r="H1156" s="137">
        <v>0</v>
      </c>
      <c r="I1156" s="137">
        <v>0</v>
      </c>
      <c r="J1156" s="137">
        <v>0</v>
      </c>
      <c r="K1156" s="137">
        <v>0</v>
      </c>
      <c r="L1156" s="137">
        <v>0</v>
      </c>
      <c r="M1156" s="137">
        <v>0</v>
      </c>
      <c r="N1156" s="137">
        <v>0</v>
      </c>
      <c r="O1156" s="137">
        <v>0</v>
      </c>
    </row>
    <row r="1157" spans="1:15" x14ac:dyDescent="0.25">
      <c r="A1157" s="647" t="s">
        <v>4408</v>
      </c>
      <c r="B1157" s="647" t="s">
        <v>4419</v>
      </c>
      <c r="C1157" s="647" t="s">
        <v>1664</v>
      </c>
      <c r="D1157" s="137">
        <v>369714</v>
      </c>
      <c r="E1157" s="137">
        <v>370334</v>
      </c>
      <c r="F1157" s="137">
        <v>369302</v>
      </c>
      <c r="G1157" s="137">
        <v>368747</v>
      </c>
      <c r="H1157" s="137">
        <v>370358</v>
      </c>
      <c r="I1157" s="137">
        <v>370996</v>
      </c>
      <c r="J1157" s="137">
        <v>372013</v>
      </c>
      <c r="K1157" s="137">
        <v>373211</v>
      </c>
      <c r="L1157" s="137">
        <v>374738</v>
      </c>
      <c r="M1157" s="137">
        <v>376650</v>
      </c>
      <c r="N1157" s="137">
        <v>380360</v>
      </c>
      <c r="O1157" s="137">
        <v>387177</v>
      </c>
    </row>
    <row r="1158" spans="1:15" x14ac:dyDescent="0.25">
      <c r="A1158" s="647" t="s">
        <v>4408</v>
      </c>
      <c r="B1158" s="647" t="s">
        <v>4420</v>
      </c>
      <c r="C1158" s="647" t="s">
        <v>1664</v>
      </c>
      <c r="D1158" s="137">
        <v>0</v>
      </c>
      <c r="E1158" s="137">
        <v>0</v>
      </c>
      <c r="F1158" s="137">
        <v>0</v>
      </c>
      <c r="G1158" s="137">
        <v>0</v>
      </c>
      <c r="H1158" s="137">
        <v>0</v>
      </c>
      <c r="I1158" s="137">
        <v>0</v>
      </c>
      <c r="J1158" s="137">
        <v>0</v>
      </c>
      <c r="K1158" s="137">
        <v>0</v>
      </c>
      <c r="L1158" s="137">
        <v>0</v>
      </c>
      <c r="M1158" s="137">
        <v>0</v>
      </c>
      <c r="N1158" s="137">
        <v>0</v>
      </c>
      <c r="O1158" s="137">
        <v>0</v>
      </c>
    </row>
    <row r="1159" spans="1:15" x14ac:dyDescent="0.25">
      <c r="A1159" s="647" t="s">
        <v>4421</v>
      </c>
      <c r="B1159" s="647" t="s">
        <v>4422</v>
      </c>
      <c r="C1159" s="647" t="s">
        <v>1664</v>
      </c>
      <c r="D1159" s="137">
        <v>0</v>
      </c>
      <c r="E1159" s="137">
        <v>0</v>
      </c>
      <c r="F1159" s="137">
        <v>0</v>
      </c>
      <c r="G1159" s="137">
        <v>0</v>
      </c>
      <c r="H1159" s="137">
        <v>0</v>
      </c>
      <c r="I1159" s="137">
        <v>0</v>
      </c>
      <c r="J1159" s="137">
        <v>0</v>
      </c>
      <c r="K1159" s="137">
        <v>0</v>
      </c>
      <c r="L1159" s="137">
        <v>0</v>
      </c>
      <c r="M1159" s="137">
        <v>0</v>
      </c>
      <c r="N1159" s="137">
        <v>0</v>
      </c>
      <c r="O1159" s="137">
        <v>0</v>
      </c>
    </row>
    <row r="1160" spans="1:15" x14ac:dyDescent="0.25">
      <c r="A1160" s="647" t="s">
        <v>4421</v>
      </c>
      <c r="B1160" s="647" t="s">
        <v>4423</v>
      </c>
      <c r="C1160" s="647" t="s">
        <v>1664</v>
      </c>
      <c r="D1160" s="137">
        <v>0</v>
      </c>
      <c r="E1160" s="137">
        <v>0</v>
      </c>
      <c r="F1160" s="137">
        <v>0</v>
      </c>
      <c r="G1160" s="137">
        <v>0</v>
      </c>
      <c r="H1160" s="137">
        <v>0</v>
      </c>
      <c r="I1160" s="137">
        <v>0</v>
      </c>
      <c r="J1160" s="137">
        <v>0</v>
      </c>
      <c r="K1160" s="137">
        <v>0</v>
      </c>
      <c r="L1160" s="137">
        <v>0</v>
      </c>
      <c r="M1160" s="137">
        <v>0</v>
      </c>
      <c r="N1160" s="137">
        <v>0</v>
      </c>
      <c r="O1160" s="137">
        <v>0</v>
      </c>
    </row>
    <row r="1161" spans="1:15" x14ac:dyDescent="0.25">
      <c r="A1161" s="647" t="s">
        <v>4421</v>
      </c>
      <c r="B1161" s="647" t="s">
        <v>4424</v>
      </c>
      <c r="C1161" s="647" t="s">
        <v>1664</v>
      </c>
      <c r="D1161" s="137">
        <v>0</v>
      </c>
      <c r="E1161" s="137">
        <v>0</v>
      </c>
      <c r="F1161" s="137">
        <v>0</v>
      </c>
      <c r="G1161" s="137">
        <v>0</v>
      </c>
      <c r="H1161" s="137">
        <v>0</v>
      </c>
      <c r="I1161" s="137">
        <v>0</v>
      </c>
      <c r="J1161" s="137">
        <v>0</v>
      </c>
      <c r="K1161" s="137">
        <v>0</v>
      </c>
      <c r="L1161" s="137">
        <v>0</v>
      </c>
      <c r="M1161" s="137">
        <v>0</v>
      </c>
      <c r="N1161" s="137">
        <v>0</v>
      </c>
      <c r="O1161" s="137">
        <v>0</v>
      </c>
    </row>
    <row r="1162" spans="1:15" x14ac:dyDescent="0.25">
      <c r="A1162" s="647" t="s">
        <v>4421</v>
      </c>
      <c r="B1162" s="647" t="s">
        <v>4425</v>
      </c>
      <c r="C1162" s="647" t="s">
        <v>1664</v>
      </c>
      <c r="D1162" s="137">
        <v>0</v>
      </c>
      <c r="E1162" s="137">
        <v>0</v>
      </c>
      <c r="F1162" s="137">
        <v>0</v>
      </c>
      <c r="G1162" s="137">
        <v>0</v>
      </c>
      <c r="H1162" s="137">
        <v>0</v>
      </c>
      <c r="I1162" s="137">
        <v>0</v>
      </c>
      <c r="J1162" s="137">
        <v>0</v>
      </c>
      <c r="K1162" s="137">
        <v>0</v>
      </c>
      <c r="L1162" s="137">
        <v>0</v>
      </c>
      <c r="M1162" s="137">
        <v>0</v>
      </c>
      <c r="N1162" s="137">
        <v>0</v>
      </c>
      <c r="O1162" s="137">
        <v>0</v>
      </c>
    </row>
    <row r="1163" spans="1:15" x14ac:dyDescent="0.25">
      <c r="A1163" s="647" t="s">
        <v>4421</v>
      </c>
      <c r="B1163" s="647" t="s">
        <v>4426</v>
      </c>
      <c r="C1163" s="647" t="s">
        <v>1664</v>
      </c>
      <c r="D1163" s="137">
        <v>0</v>
      </c>
      <c r="E1163" s="137">
        <v>0</v>
      </c>
      <c r="F1163" s="137">
        <v>0</v>
      </c>
      <c r="G1163" s="137">
        <v>0</v>
      </c>
      <c r="H1163" s="137">
        <v>0</v>
      </c>
      <c r="I1163" s="137">
        <v>0</v>
      </c>
      <c r="J1163" s="137">
        <v>0</v>
      </c>
      <c r="K1163" s="137">
        <v>0</v>
      </c>
      <c r="L1163" s="137">
        <v>0</v>
      </c>
      <c r="M1163" s="137">
        <v>0</v>
      </c>
      <c r="N1163" s="137">
        <v>0</v>
      </c>
      <c r="O1163" s="137">
        <v>0</v>
      </c>
    </row>
    <row r="1164" spans="1:15" x14ac:dyDescent="0.25">
      <c r="A1164" s="647" t="s">
        <v>4421</v>
      </c>
      <c r="B1164" s="647" t="s">
        <v>4427</v>
      </c>
      <c r="C1164" s="647" t="s">
        <v>1664</v>
      </c>
      <c r="D1164" s="137">
        <v>0</v>
      </c>
      <c r="E1164" s="137">
        <v>0</v>
      </c>
      <c r="F1164" s="137">
        <v>0</v>
      </c>
      <c r="G1164" s="137">
        <v>0</v>
      </c>
      <c r="H1164" s="137">
        <v>0</v>
      </c>
      <c r="I1164" s="137">
        <v>0</v>
      </c>
      <c r="J1164" s="137">
        <v>0</v>
      </c>
      <c r="K1164" s="137">
        <v>0</v>
      </c>
      <c r="L1164" s="137">
        <v>0</v>
      </c>
      <c r="M1164" s="137">
        <v>0</v>
      </c>
      <c r="N1164" s="137">
        <v>0</v>
      </c>
      <c r="O1164" s="137">
        <v>0</v>
      </c>
    </row>
    <row r="1165" spans="1:15" x14ac:dyDescent="0.25">
      <c r="A1165" s="647" t="s">
        <v>4421</v>
      </c>
      <c r="B1165" s="647" t="s">
        <v>4428</v>
      </c>
      <c r="C1165" s="647" t="s">
        <v>1664</v>
      </c>
      <c r="D1165" s="137">
        <v>0</v>
      </c>
      <c r="E1165" s="137">
        <v>0</v>
      </c>
      <c r="F1165" s="137">
        <v>0</v>
      </c>
      <c r="G1165" s="137">
        <v>0</v>
      </c>
      <c r="H1165" s="137">
        <v>0</v>
      </c>
      <c r="I1165" s="137">
        <v>0</v>
      </c>
      <c r="J1165" s="137">
        <v>0</v>
      </c>
      <c r="K1165" s="137">
        <v>0</v>
      </c>
      <c r="L1165" s="137">
        <v>0</v>
      </c>
      <c r="M1165" s="137">
        <v>0</v>
      </c>
      <c r="N1165" s="137">
        <v>0</v>
      </c>
      <c r="O1165" s="137">
        <v>0</v>
      </c>
    </row>
    <row r="1166" spans="1:15" x14ac:dyDescent="0.25">
      <c r="A1166" s="647" t="s">
        <v>4421</v>
      </c>
      <c r="B1166" s="647" t="s">
        <v>4429</v>
      </c>
      <c r="C1166" s="647" t="s">
        <v>1664</v>
      </c>
      <c r="D1166" s="137">
        <v>0</v>
      </c>
      <c r="E1166" s="137">
        <v>0</v>
      </c>
      <c r="F1166" s="137">
        <v>0</v>
      </c>
      <c r="G1166" s="137">
        <v>0</v>
      </c>
      <c r="H1166" s="137">
        <v>0</v>
      </c>
      <c r="I1166" s="137">
        <v>0</v>
      </c>
      <c r="J1166" s="137">
        <v>0</v>
      </c>
      <c r="K1166" s="137">
        <v>0</v>
      </c>
      <c r="L1166" s="137">
        <v>0</v>
      </c>
      <c r="M1166" s="137">
        <v>0</v>
      </c>
      <c r="N1166" s="137">
        <v>0</v>
      </c>
      <c r="O1166" s="137">
        <v>0</v>
      </c>
    </row>
    <row r="1167" spans="1:15" x14ac:dyDescent="0.25">
      <c r="A1167" s="647" t="s">
        <v>4421</v>
      </c>
      <c r="B1167" s="647" t="s">
        <v>4430</v>
      </c>
      <c r="C1167" s="647" t="s">
        <v>1664</v>
      </c>
      <c r="D1167" s="137">
        <v>0</v>
      </c>
      <c r="E1167" s="137">
        <v>0</v>
      </c>
      <c r="F1167" s="137">
        <v>0</v>
      </c>
      <c r="G1167" s="137">
        <v>0</v>
      </c>
      <c r="H1167" s="137">
        <v>0</v>
      </c>
      <c r="I1167" s="137">
        <v>0</v>
      </c>
      <c r="J1167" s="137">
        <v>0</v>
      </c>
      <c r="K1167" s="137">
        <v>0</v>
      </c>
      <c r="L1167" s="137">
        <v>0</v>
      </c>
      <c r="M1167" s="137">
        <v>0</v>
      </c>
      <c r="N1167" s="137">
        <v>0</v>
      </c>
      <c r="O1167" s="137">
        <v>0</v>
      </c>
    </row>
    <row r="1168" spans="1:15" x14ac:dyDescent="0.25">
      <c r="A1168" s="647" t="s">
        <v>4421</v>
      </c>
      <c r="B1168" s="647" t="s">
        <v>4431</v>
      </c>
      <c r="C1168" s="647" t="s">
        <v>1664</v>
      </c>
      <c r="D1168" s="137">
        <v>0</v>
      </c>
      <c r="E1168" s="137">
        <v>0</v>
      </c>
      <c r="F1168" s="137">
        <v>0</v>
      </c>
      <c r="G1168" s="137">
        <v>0</v>
      </c>
      <c r="H1168" s="137">
        <v>0</v>
      </c>
      <c r="I1168" s="137">
        <v>0</v>
      </c>
      <c r="J1168" s="137">
        <v>0</v>
      </c>
      <c r="K1168" s="137">
        <v>0</v>
      </c>
      <c r="L1168" s="137">
        <v>0</v>
      </c>
      <c r="M1168" s="137">
        <v>0</v>
      </c>
      <c r="N1168" s="137">
        <v>0</v>
      </c>
      <c r="O1168" s="137">
        <v>0</v>
      </c>
    </row>
    <row r="1169" spans="1:15" x14ac:dyDescent="0.25">
      <c r="A1169" s="647" t="s">
        <v>4421</v>
      </c>
      <c r="B1169" s="647" t="s">
        <v>4432</v>
      </c>
      <c r="C1169" s="647" t="s">
        <v>1664</v>
      </c>
      <c r="D1169" s="137">
        <v>75</v>
      </c>
      <c r="E1169" s="137">
        <v>75</v>
      </c>
      <c r="F1169" s="137">
        <v>75</v>
      </c>
      <c r="G1169" s="137">
        <v>75</v>
      </c>
      <c r="H1169" s="137">
        <v>75</v>
      </c>
      <c r="I1169" s="137">
        <v>75</v>
      </c>
      <c r="J1169" s="137">
        <v>75</v>
      </c>
      <c r="K1169" s="137">
        <v>75</v>
      </c>
      <c r="L1169" s="137">
        <v>75</v>
      </c>
      <c r="M1169" s="137">
        <v>75</v>
      </c>
      <c r="N1169" s="137">
        <v>75</v>
      </c>
      <c r="O1169" s="137">
        <v>75</v>
      </c>
    </row>
    <row r="1170" spans="1:15" x14ac:dyDescent="0.25">
      <c r="A1170" s="647" t="s">
        <v>4421</v>
      </c>
      <c r="B1170" s="647" t="s">
        <v>4433</v>
      </c>
      <c r="C1170" s="647" t="s">
        <v>1664</v>
      </c>
      <c r="D1170" s="137">
        <v>448292</v>
      </c>
      <c r="E1170" s="137">
        <v>448095</v>
      </c>
      <c r="F1170" s="137">
        <v>449624</v>
      </c>
      <c r="G1170" s="137">
        <v>451390</v>
      </c>
      <c r="H1170" s="137">
        <v>452540</v>
      </c>
      <c r="I1170" s="137">
        <v>453065</v>
      </c>
      <c r="J1170" s="137">
        <v>454560</v>
      </c>
      <c r="K1170" s="137">
        <v>455426</v>
      </c>
      <c r="L1170" s="137">
        <v>456256</v>
      </c>
      <c r="M1170" s="137">
        <v>458380</v>
      </c>
      <c r="N1170" s="137">
        <v>462363</v>
      </c>
      <c r="O1170" s="137">
        <v>470279</v>
      </c>
    </row>
    <row r="1171" spans="1:15" x14ac:dyDescent="0.25">
      <c r="A1171" s="647" t="s">
        <v>4421</v>
      </c>
      <c r="B1171" s="647" t="s">
        <v>4434</v>
      </c>
      <c r="C1171" s="647" t="s">
        <v>1664</v>
      </c>
      <c r="D1171" s="137">
        <v>0</v>
      </c>
      <c r="E1171" s="137">
        <v>0</v>
      </c>
      <c r="F1171" s="137">
        <v>0</v>
      </c>
      <c r="G1171" s="137">
        <v>0</v>
      </c>
      <c r="H1171" s="137">
        <v>0</v>
      </c>
      <c r="I1171" s="137">
        <v>0</v>
      </c>
      <c r="J1171" s="137">
        <v>0</v>
      </c>
      <c r="K1171" s="137">
        <v>0</v>
      </c>
      <c r="L1171" s="137">
        <v>0</v>
      </c>
      <c r="M1171" s="137">
        <v>0</v>
      </c>
      <c r="N1171" s="137">
        <v>0</v>
      </c>
      <c r="O1171" s="137">
        <v>0</v>
      </c>
    </row>
    <row r="1172" spans="1:15" x14ac:dyDescent="0.25">
      <c r="A1172" s="647" t="s">
        <v>4435</v>
      </c>
      <c r="B1172" s="647" t="s">
        <v>4436</v>
      </c>
      <c r="C1172" s="647" t="s">
        <v>1664</v>
      </c>
      <c r="D1172" s="137">
        <v>0</v>
      </c>
      <c r="E1172" s="137">
        <v>0</v>
      </c>
      <c r="F1172" s="137">
        <v>0</v>
      </c>
      <c r="G1172" s="137">
        <v>0</v>
      </c>
      <c r="H1172" s="137">
        <v>0</v>
      </c>
      <c r="I1172" s="137">
        <v>0</v>
      </c>
      <c r="J1172" s="137">
        <v>0</v>
      </c>
      <c r="K1172" s="137">
        <v>0</v>
      </c>
      <c r="L1172" s="137">
        <v>0</v>
      </c>
      <c r="M1172" s="137">
        <v>0</v>
      </c>
      <c r="N1172" s="137">
        <v>0</v>
      </c>
      <c r="O1172" s="137">
        <v>0</v>
      </c>
    </row>
    <row r="1173" spans="1:15" x14ac:dyDescent="0.25">
      <c r="A1173" s="647" t="s">
        <v>4435</v>
      </c>
      <c r="B1173" s="647" t="s">
        <v>4437</v>
      </c>
      <c r="C1173" s="647" t="s">
        <v>1664</v>
      </c>
      <c r="D1173" s="137">
        <v>0</v>
      </c>
      <c r="E1173" s="137">
        <v>0</v>
      </c>
      <c r="F1173" s="137">
        <v>0</v>
      </c>
      <c r="G1173" s="137">
        <v>0</v>
      </c>
      <c r="H1173" s="137">
        <v>0</v>
      </c>
      <c r="I1173" s="137">
        <v>0</v>
      </c>
      <c r="J1173" s="137">
        <v>0</v>
      </c>
      <c r="K1173" s="137">
        <v>0</v>
      </c>
      <c r="L1173" s="137">
        <v>0</v>
      </c>
      <c r="M1173" s="137">
        <v>0</v>
      </c>
      <c r="N1173" s="137">
        <v>0</v>
      </c>
      <c r="O1173" s="137">
        <v>0</v>
      </c>
    </row>
    <row r="1174" spans="1:15" x14ac:dyDescent="0.25">
      <c r="A1174" s="647" t="s">
        <v>4435</v>
      </c>
      <c r="B1174" s="647" t="s">
        <v>4438</v>
      </c>
      <c r="C1174" s="647" t="s">
        <v>1664</v>
      </c>
      <c r="D1174" s="137">
        <v>0</v>
      </c>
      <c r="E1174" s="137">
        <v>0</v>
      </c>
      <c r="F1174" s="137">
        <v>0</v>
      </c>
      <c r="G1174" s="137">
        <v>0</v>
      </c>
      <c r="H1174" s="137">
        <v>0</v>
      </c>
      <c r="I1174" s="137">
        <v>0</v>
      </c>
      <c r="J1174" s="137">
        <v>0</v>
      </c>
      <c r="K1174" s="137">
        <v>0</v>
      </c>
      <c r="L1174" s="137">
        <v>0</v>
      </c>
      <c r="M1174" s="137">
        <v>0</v>
      </c>
      <c r="N1174" s="137">
        <v>0</v>
      </c>
      <c r="O1174" s="137">
        <v>0</v>
      </c>
    </row>
    <row r="1175" spans="1:15" x14ac:dyDescent="0.25">
      <c r="A1175" s="647" t="s">
        <v>4435</v>
      </c>
      <c r="B1175" s="647" t="s">
        <v>4439</v>
      </c>
      <c r="C1175" s="647" t="s">
        <v>1664</v>
      </c>
      <c r="D1175" s="137">
        <v>0</v>
      </c>
      <c r="E1175" s="137">
        <v>0</v>
      </c>
      <c r="F1175" s="137">
        <v>0</v>
      </c>
      <c r="G1175" s="137">
        <v>0</v>
      </c>
      <c r="H1175" s="137">
        <v>0</v>
      </c>
      <c r="I1175" s="137">
        <v>0</v>
      </c>
      <c r="J1175" s="137">
        <v>0</v>
      </c>
      <c r="K1175" s="137">
        <v>0</v>
      </c>
      <c r="L1175" s="137">
        <v>0</v>
      </c>
      <c r="M1175" s="137">
        <v>0</v>
      </c>
      <c r="N1175" s="137">
        <v>0</v>
      </c>
      <c r="O1175" s="137">
        <v>0</v>
      </c>
    </row>
    <row r="1176" spans="1:15" x14ac:dyDescent="0.25">
      <c r="A1176" s="647" t="s">
        <v>4435</v>
      </c>
      <c r="B1176" s="647" t="s">
        <v>4440</v>
      </c>
      <c r="C1176" s="647" t="s">
        <v>1664</v>
      </c>
      <c r="D1176" s="137">
        <v>0</v>
      </c>
      <c r="E1176" s="137">
        <v>0</v>
      </c>
      <c r="F1176" s="137">
        <v>0</v>
      </c>
      <c r="G1176" s="137">
        <v>0</v>
      </c>
      <c r="H1176" s="137">
        <v>0</v>
      </c>
      <c r="I1176" s="137">
        <v>0</v>
      </c>
      <c r="J1176" s="137">
        <v>0</v>
      </c>
      <c r="K1176" s="137">
        <v>0</v>
      </c>
      <c r="L1176" s="137">
        <v>0</v>
      </c>
      <c r="M1176" s="137">
        <v>0</v>
      </c>
      <c r="N1176" s="137">
        <v>0</v>
      </c>
      <c r="O1176" s="137">
        <v>0</v>
      </c>
    </row>
    <row r="1177" spans="1:15" x14ac:dyDescent="0.25">
      <c r="A1177" s="647" t="s">
        <v>4435</v>
      </c>
      <c r="B1177" s="647" t="s">
        <v>4441</v>
      </c>
      <c r="C1177" s="647" t="s">
        <v>1664</v>
      </c>
      <c r="D1177" s="137">
        <v>0</v>
      </c>
      <c r="E1177" s="137">
        <v>0</v>
      </c>
      <c r="F1177" s="137">
        <v>0</v>
      </c>
      <c r="G1177" s="137">
        <v>0</v>
      </c>
      <c r="H1177" s="137">
        <v>0</v>
      </c>
      <c r="I1177" s="137">
        <v>0</v>
      </c>
      <c r="J1177" s="137">
        <v>0</v>
      </c>
      <c r="K1177" s="137">
        <v>0</v>
      </c>
      <c r="L1177" s="137">
        <v>0</v>
      </c>
      <c r="M1177" s="137">
        <v>0</v>
      </c>
      <c r="N1177" s="137">
        <v>0</v>
      </c>
      <c r="O1177" s="137">
        <v>0</v>
      </c>
    </row>
    <row r="1178" spans="1:15" x14ac:dyDescent="0.25">
      <c r="A1178" s="647" t="s">
        <v>4435</v>
      </c>
      <c r="B1178" s="647" t="s">
        <v>4442</v>
      </c>
      <c r="C1178" s="647" t="s">
        <v>1664</v>
      </c>
      <c r="D1178" s="137">
        <v>709377</v>
      </c>
      <c r="E1178" s="137">
        <v>711146</v>
      </c>
      <c r="F1178" s="137">
        <v>710827</v>
      </c>
      <c r="G1178" s="137">
        <v>713402</v>
      </c>
      <c r="H1178" s="137">
        <v>716968</v>
      </c>
      <c r="I1178" s="137">
        <v>718473</v>
      </c>
      <c r="J1178" s="137">
        <v>722203</v>
      </c>
      <c r="K1178" s="137">
        <v>723471</v>
      </c>
      <c r="L1178" s="137">
        <v>726837</v>
      </c>
      <c r="M1178" s="137">
        <v>731215</v>
      </c>
      <c r="N1178" s="137">
        <v>735660</v>
      </c>
      <c r="O1178" s="137">
        <v>742386</v>
      </c>
    </row>
    <row r="1179" spans="1:15" x14ac:dyDescent="0.25">
      <c r="A1179" s="647" t="s">
        <v>4435</v>
      </c>
      <c r="B1179" s="647" t="s">
        <v>4443</v>
      </c>
      <c r="C1179" s="647" t="s">
        <v>1664</v>
      </c>
      <c r="D1179" s="137">
        <v>0</v>
      </c>
      <c r="E1179" s="137">
        <v>0</v>
      </c>
      <c r="F1179" s="137">
        <v>0</v>
      </c>
      <c r="G1179" s="137">
        <v>0</v>
      </c>
      <c r="H1179" s="137">
        <v>0</v>
      </c>
      <c r="I1179" s="137">
        <v>0</v>
      </c>
      <c r="J1179" s="137">
        <v>0</v>
      </c>
      <c r="K1179" s="137">
        <v>0</v>
      </c>
      <c r="L1179" s="137">
        <v>0</v>
      </c>
      <c r="M1179" s="137">
        <v>0</v>
      </c>
      <c r="N1179" s="137">
        <v>0</v>
      </c>
      <c r="O1179" s="137">
        <v>0</v>
      </c>
    </row>
    <row r="1180" spans="1:15" x14ac:dyDescent="0.25">
      <c r="A1180" s="647" t="s">
        <v>4435</v>
      </c>
      <c r="B1180" s="647" t="s">
        <v>4444</v>
      </c>
      <c r="C1180" s="647" t="s">
        <v>1664</v>
      </c>
      <c r="D1180" s="137">
        <v>0</v>
      </c>
      <c r="E1180" s="137">
        <v>0</v>
      </c>
      <c r="F1180" s="137">
        <v>0</v>
      </c>
      <c r="G1180" s="137">
        <v>0</v>
      </c>
      <c r="H1180" s="137">
        <v>0</v>
      </c>
      <c r="I1180" s="137">
        <v>0</v>
      </c>
      <c r="J1180" s="137">
        <v>0</v>
      </c>
      <c r="K1180" s="137">
        <v>0</v>
      </c>
      <c r="L1180" s="137">
        <v>0</v>
      </c>
      <c r="M1180" s="137">
        <v>0</v>
      </c>
      <c r="N1180" s="137">
        <v>0</v>
      </c>
      <c r="O1180" s="137">
        <v>0</v>
      </c>
    </row>
    <row r="1181" spans="1:15" x14ac:dyDescent="0.25">
      <c r="A1181" s="647" t="s">
        <v>4435</v>
      </c>
      <c r="B1181" s="647" t="s">
        <v>4445</v>
      </c>
      <c r="C1181" s="647" t="s">
        <v>1664</v>
      </c>
      <c r="D1181" s="137">
        <v>0</v>
      </c>
      <c r="E1181" s="137">
        <v>0</v>
      </c>
      <c r="F1181" s="137">
        <v>0</v>
      </c>
      <c r="G1181" s="137">
        <v>0</v>
      </c>
      <c r="H1181" s="137">
        <v>0</v>
      </c>
      <c r="I1181" s="137">
        <v>0</v>
      </c>
      <c r="J1181" s="137">
        <v>0</v>
      </c>
      <c r="K1181" s="137">
        <v>0</v>
      </c>
      <c r="L1181" s="137">
        <v>0</v>
      </c>
      <c r="M1181" s="137">
        <v>0</v>
      </c>
      <c r="N1181" s="137">
        <v>0</v>
      </c>
      <c r="O1181" s="137">
        <v>0</v>
      </c>
    </row>
    <row r="1182" spans="1:15" x14ac:dyDescent="0.25">
      <c r="A1182" s="647" t="s">
        <v>4435</v>
      </c>
      <c r="B1182" s="647" t="s">
        <v>4446</v>
      </c>
      <c r="C1182" s="647" t="s">
        <v>1664</v>
      </c>
      <c r="D1182" s="137">
        <v>0</v>
      </c>
      <c r="E1182" s="137">
        <v>0</v>
      </c>
      <c r="F1182" s="137">
        <v>0</v>
      </c>
      <c r="G1182" s="137">
        <v>0</v>
      </c>
      <c r="H1182" s="137">
        <v>0</v>
      </c>
      <c r="I1182" s="137">
        <v>0</v>
      </c>
      <c r="J1182" s="137">
        <v>0</v>
      </c>
      <c r="K1182" s="137">
        <v>0</v>
      </c>
      <c r="L1182" s="137">
        <v>0</v>
      </c>
      <c r="M1182" s="137">
        <v>0</v>
      </c>
      <c r="N1182" s="137">
        <v>0</v>
      </c>
      <c r="O1182" s="137">
        <v>0</v>
      </c>
    </row>
    <row r="1183" spans="1:15" x14ac:dyDescent="0.25">
      <c r="A1183" s="647" t="s">
        <v>4435</v>
      </c>
      <c r="B1183" s="647" t="s">
        <v>4447</v>
      </c>
      <c r="C1183" s="647" t="s">
        <v>1664</v>
      </c>
      <c r="D1183" s="137">
        <v>0</v>
      </c>
      <c r="E1183" s="137">
        <v>0</v>
      </c>
      <c r="F1183" s="137">
        <v>0</v>
      </c>
      <c r="G1183" s="137">
        <v>0</v>
      </c>
      <c r="H1183" s="137">
        <v>0</v>
      </c>
      <c r="I1183" s="137">
        <v>0</v>
      </c>
      <c r="J1183" s="137">
        <v>0</v>
      </c>
      <c r="K1183" s="137">
        <v>0</v>
      </c>
      <c r="L1183" s="137">
        <v>0</v>
      </c>
      <c r="M1183" s="137">
        <v>0</v>
      </c>
      <c r="N1183" s="137">
        <v>0</v>
      </c>
      <c r="O1183" s="137">
        <v>0</v>
      </c>
    </row>
    <row r="1184" spans="1:15" x14ac:dyDescent="0.25">
      <c r="A1184" s="647" t="s">
        <v>4448</v>
      </c>
      <c r="B1184" s="647" t="s">
        <v>4449</v>
      </c>
      <c r="C1184" s="647" t="s">
        <v>1664</v>
      </c>
      <c r="D1184" s="137">
        <v>0</v>
      </c>
      <c r="E1184" s="137">
        <v>0</v>
      </c>
      <c r="F1184" s="137">
        <v>0</v>
      </c>
      <c r="G1184" s="137">
        <v>0</v>
      </c>
      <c r="H1184" s="137">
        <v>0</v>
      </c>
      <c r="I1184" s="137">
        <v>0</v>
      </c>
      <c r="J1184" s="137">
        <v>0</v>
      </c>
      <c r="K1184" s="137">
        <v>0</v>
      </c>
      <c r="L1184" s="137">
        <v>0</v>
      </c>
      <c r="M1184" s="137">
        <v>0</v>
      </c>
      <c r="N1184" s="137">
        <v>0</v>
      </c>
      <c r="O1184" s="137">
        <v>0</v>
      </c>
    </row>
    <row r="1185" spans="1:15" x14ac:dyDescent="0.25">
      <c r="A1185" s="647" t="s">
        <v>4448</v>
      </c>
      <c r="B1185" s="647" t="s">
        <v>4450</v>
      </c>
      <c r="C1185" s="647" t="s">
        <v>1664</v>
      </c>
      <c r="D1185" s="137">
        <v>0</v>
      </c>
      <c r="E1185" s="137">
        <v>0</v>
      </c>
      <c r="F1185" s="137">
        <v>0</v>
      </c>
      <c r="G1185" s="137">
        <v>0</v>
      </c>
      <c r="H1185" s="137">
        <v>0</v>
      </c>
      <c r="I1185" s="137">
        <v>0</v>
      </c>
      <c r="J1185" s="137">
        <v>0</v>
      </c>
      <c r="K1185" s="137">
        <v>0</v>
      </c>
      <c r="L1185" s="137">
        <v>0</v>
      </c>
      <c r="M1185" s="137">
        <v>0</v>
      </c>
      <c r="N1185" s="137">
        <v>0</v>
      </c>
      <c r="O1185" s="137">
        <v>0</v>
      </c>
    </row>
    <row r="1186" spans="1:15" x14ac:dyDescent="0.25">
      <c r="A1186" s="647" t="s">
        <v>4448</v>
      </c>
      <c r="B1186" s="647" t="s">
        <v>4451</v>
      </c>
      <c r="C1186" s="647" t="s">
        <v>1664</v>
      </c>
      <c r="D1186" s="137">
        <v>0</v>
      </c>
      <c r="E1186" s="137">
        <v>0</v>
      </c>
      <c r="F1186" s="137">
        <v>0</v>
      </c>
      <c r="G1186" s="137">
        <v>0</v>
      </c>
      <c r="H1186" s="137">
        <v>0</v>
      </c>
      <c r="I1186" s="137">
        <v>0</v>
      </c>
      <c r="J1186" s="137">
        <v>0</v>
      </c>
      <c r="K1186" s="137">
        <v>0</v>
      </c>
      <c r="L1186" s="137">
        <v>0</v>
      </c>
      <c r="M1186" s="137">
        <v>0</v>
      </c>
      <c r="N1186" s="137">
        <v>0</v>
      </c>
      <c r="O1186" s="137">
        <v>0</v>
      </c>
    </row>
    <row r="1187" spans="1:15" x14ac:dyDescent="0.25">
      <c r="A1187" s="647" t="s">
        <v>4448</v>
      </c>
      <c r="B1187" s="647" t="s">
        <v>4452</v>
      </c>
      <c r="C1187" s="647" t="s">
        <v>1664</v>
      </c>
      <c r="D1187" s="137">
        <v>0</v>
      </c>
      <c r="E1187" s="137">
        <v>0</v>
      </c>
      <c r="F1187" s="137">
        <v>0</v>
      </c>
      <c r="G1187" s="137">
        <v>0</v>
      </c>
      <c r="H1187" s="137">
        <v>0</v>
      </c>
      <c r="I1187" s="137">
        <v>0</v>
      </c>
      <c r="J1187" s="137">
        <v>0</v>
      </c>
      <c r="K1187" s="137">
        <v>0</v>
      </c>
      <c r="L1187" s="137">
        <v>0</v>
      </c>
      <c r="M1187" s="137">
        <v>0</v>
      </c>
      <c r="N1187" s="137">
        <v>0</v>
      </c>
      <c r="O1187" s="137">
        <v>0</v>
      </c>
    </row>
    <row r="1188" spans="1:15" x14ac:dyDescent="0.25">
      <c r="A1188" s="647" t="s">
        <v>4448</v>
      </c>
      <c r="B1188" s="647" t="s">
        <v>4453</v>
      </c>
      <c r="C1188" s="647" t="s">
        <v>1664</v>
      </c>
      <c r="D1188" s="137">
        <v>0</v>
      </c>
      <c r="E1188" s="137">
        <v>0</v>
      </c>
      <c r="F1188" s="137">
        <v>0</v>
      </c>
      <c r="G1188" s="137">
        <v>0</v>
      </c>
      <c r="H1188" s="137">
        <v>0</v>
      </c>
      <c r="I1188" s="137">
        <v>0</v>
      </c>
      <c r="J1188" s="137">
        <v>0</v>
      </c>
      <c r="K1188" s="137">
        <v>0</v>
      </c>
      <c r="L1188" s="137">
        <v>0</v>
      </c>
      <c r="M1188" s="137">
        <v>0</v>
      </c>
      <c r="N1188" s="137">
        <v>0</v>
      </c>
      <c r="O1188" s="137">
        <v>0</v>
      </c>
    </row>
    <row r="1189" spans="1:15" x14ac:dyDescent="0.25">
      <c r="A1189" s="647" t="s">
        <v>4448</v>
      </c>
      <c r="B1189" s="647" t="s">
        <v>4454</v>
      </c>
      <c r="C1189" s="647" t="s">
        <v>1664</v>
      </c>
      <c r="D1189" s="137">
        <v>0</v>
      </c>
      <c r="E1189" s="137">
        <v>0</v>
      </c>
      <c r="F1189" s="137">
        <v>0</v>
      </c>
      <c r="G1189" s="137">
        <v>0</v>
      </c>
      <c r="H1189" s="137">
        <v>0</v>
      </c>
      <c r="I1189" s="137">
        <v>0</v>
      </c>
      <c r="J1189" s="137">
        <v>0</v>
      </c>
      <c r="K1189" s="137">
        <v>0</v>
      </c>
      <c r="L1189" s="137">
        <v>0</v>
      </c>
      <c r="M1189" s="137">
        <v>0</v>
      </c>
      <c r="N1189" s="137">
        <v>0</v>
      </c>
      <c r="O1189" s="137">
        <v>0</v>
      </c>
    </row>
    <row r="1190" spans="1:15" x14ac:dyDescent="0.25">
      <c r="A1190" s="647" t="s">
        <v>4448</v>
      </c>
      <c r="B1190" s="647" t="s">
        <v>4455</v>
      </c>
      <c r="C1190" s="647" t="s">
        <v>1664</v>
      </c>
      <c r="D1190" s="137">
        <v>0</v>
      </c>
      <c r="E1190" s="137">
        <v>0</v>
      </c>
      <c r="F1190" s="137">
        <v>0</v>
      </c>
      <c r="G1190" s="137">
        <v>0</v>
      </c>
      <c r="H1190" s="137">
        <v>0</v>
      </c>
      <c r="I1190" s="137">
        <v>0</v>
      </c>
      <c r="J1190" s="137">
        <v>0</v>
      </c>
      <c r="K1190" s="137">
        <v>0</v>
      </c>
      <c r="L1190" s="137">
        <v>0</v>
      </c>
      <c r="M1190" s="137">
        <v>0</v>
      </c>
      <c r="N1190" s="137">
        <v>0</v>
      </c>
      <c r="O1190" s="137">
        <v>0</v>
      </c>
    </row>
    <row r="1191" spans="1:15" x14ac:dyDescent="0.25">
      <c r="A1191" s="647" t="s">
        <v>4448</v>
      </c>
      <c r="B1191" s="647" t="s">
        <v>4456</v>
      </c>
      <c r="C1191" s="647" t="s">
        <v>1664</v>
      </c>
      <c r="D1191" s="137">
        <v>0</v>
      </c>
      <c r="E1191" s="137">
        <v>0</v>
      </c>
      <c r="F1191" s="137">
        <v>0</v>
      </c>
      <c r="G1191" s="137">
        <v>0</v>
      </c>
      <c r="H1191" s="137">
        <v>0</v>
      </c>
      <c r="I1191" s="137">
        <v>0</v>
      </c>
      <c r="J1191" s="137">
        <v>0</v>
      </c>
      <c r="K1191" s="137">
        <v>0</v>
      </c>
      <c r="L1191" s="137">
        <v>0</v>
      </c>
      <c r="M1191" s="137">
        <v>0</v>
      </c>
      <c r="N1191" s="137">
        <v>0</v>
      </c>
      <c r="O1191" s="137">
        <v>0</v>
      </c>
    </row>
    <row r="1192" spans="1:15" x14ac:dyDescent="0.25">
      <c r="A1192" s="647" t="s">
        <v>4448</v>
      </c>
      <c r="B1192" s="647" t="s">
        <v>4457</v>
      </c>
      <c r="C1192" s="647" t="s">
        <v>1664</v>
      </c>
      <c r="D1192" s="137">
        <v>922313</v>
      </c>
      <c r="E1192" s="137">
        <v>926816</v>
      </c>
      <c r="F1192" s="137">
        <v>930804</v>
      </c>
      <c r="G1192" s="137">
        <v>933367</v>
      </c>
      <c r="H1192" s="137">
        <v>938918</v>
      </c>
      <c r="I1192" s="137">
        <v>942290</v>
      </c>
      <c r="J1192" s="137">
        <v>949164</v>
      </c>
      <c r="K1192" s="137">
        <v>955528</v>
      </c>
      <c r="L1192" s="137">
        <v>960320</v>
      </c>
      <c r="M1192" s="137">
        <v>967767</v>
      </c>
      <c r="N1192" s="137">
        <v>974575</v>
      </c>
      <c r="O1192" s="137">
        <v>982990</v>
      </c>
    </row>
    <row r="1193" spans="1:15" x14ac:dyDescent="0.25">
      <c r="A1193" s="647" t="s">
        <v>4448</v>
      </c>
      <c r="B1193" s="647" t="s">
        <v>4458</v>
      </c>
      <c r="C1193" s="647" t="s">
        <v>1664</v>
      </c>
      <c r="D1193" s="137">
        <v>0</v>
      </c>
      <c r="E1193" s="137">
        <v>0</v>
      </c>
      <c r="F1193" s="137">
        <v>0</v>
      </c>
      <c r="G1193" s="137">
        <v>0</v>
      </c>
      <c r="H1193" s="137">
        <v>0</v>
      </c>
      <c r="I1193" s="137">
        <v>0</v>
      </c>
      <c r="J1193" s="137">
        <v>0</v>
      </c>
      <c r="K1193" s="137">
        <v>0</v>
      </c>
      <c r="L1193" s="137">
        <v>0</v>
      </c>
      <c r="M1193" s="137">
        <v>0</v>
      </c>
      <c r="N1193" s="137">
        <v>0</v>
      </c>
      <c r="O1193" s="137">
        <v>0</v>
      </c>
    </row>
    <row r="1194" spans="1:15" x14ac:dyDescent="0.25">
      <c r="A1194" s="647" t="s">
        <v>4459</v>
      </c>
      <c r="B1194" s="647" t="s">
        <v>4460</v>
      </c>
      <c r="C1194" s="647" t="s">
        <v>1664</v>
      </c>
      <c r="D1194" s="137">
        <v>483491</v>
      </c>
      <c r="E1194" s="137">
        <v>485387</v>
      </c>
      <c r="F1194" s="137">
        <v>489155</v>
      </c>
      <c r="G1194" s="137">
        <v>489491</v>
      </c>
      <c r="H1194" s="137">
        <v>489738</v>
      </c>
      <c r="I1194" s="137">
        <v>491301</v>
      </c>
      <c r="J1194" s="137">
        <v>492760</v>
      </c>
      <c r="K1194" s="137">
        <v>493957</v>
      </c>
      <c r="L1194" s="137">
        <v>496349</v>
      </c>
      <c r="M1194" s="137">
        <v>496202</v>
      </c>
      <c r="N1194" s="137">
        <v>497669</v>
      </c>
      <c r="O1194" s="137">
        <v>499517</v>
      </c>
    </row>
    <row r="1195" spans="1:15" x14ac:dyDescent="0.25">
      <c r="A1195" s="647" t="s">
        <v>4459</v>
      </c>
      <c r="B1195" s="647" t="s">
        <v>4461</v>
      </c>
      <c r="C1195" s="647" t="s">
        <v>1664</v>
      </c>
      <c r="D1195" s="137">
        <v>0</v>
      </c>
      <c r="E1195" s="137">
        <v>0</v>
      </c>
      <c r="F1195" s="137">
        <v>0</v>
      </c>
      <c r="G1195" s="137">
        <v>0</v>
      </c>
      <c r="H1195" s="137">
        <v>0</v>
      </c>
      <c r="I1195" s="137">
        <v>0</v>
      </c>
      <c r="J1195" s="137">
        <v>0</v>
      </c>
      <c r="K1195" s="137">
        <v>0</v>
      </c>
      <c r="L1195" s="137">
        <v>0</v>
      </c>
      <c r="M1195" s="137">
        <v>0</v>
      </c>
      <c r="N1195" s="137">
        <v>0</v>
      </c>
      <c r="O1195" s="137">
        <v>0</v>
      </c>
    </row>
    <row r="1196" spans="1:15" x14ac:dyDescent="0.25">
      <c r="A1196" s="647" t="s">
        <v>4462</v>
      </c>
      <c r="B1196" s="647" t="s">
        <v>4463</v>
      </c>
      <c r="C1196" s="647" t="s">
        <v>1664</v>
      </c>
      <c r="D1196" s="137">
        <v>185913</v>
      </c>
      <c r="E1196" s="137">
        <v>186124</v>
      </c>
      <c r="F1196" s="137">
        <v>186413</v>
      </c>
      <c r="G1196" s="137">
        <v>186634</v>
      </c>
      <c r="H1196" s="137">
        <v>186806</v>
      </c>
      <c r="I1196" s="137">
        <v>186935</v>
      </c>
      <c r="J1196" s="137">
        <v>187017</v>
      </c>
      <c r="K1196" s="137">
        <v>187276</v>
      </c>
      <c r="L1196" s="137">
        <v>187677</v>
      </c>
      <c r="M1196" s="137">
        <v>188219</v>
      </c>
      <c r="N1196" s="137">
        <v>188528</v>
      </c>
      <c r="O1196" s="137">
        <v>189026</v>
      </c>
    </row>
    <row r="1197" spans="1:15" x14ac:dyDescent="0.25">
      <c r="A1197" s="647" t="s">
        <v>4462</v>
      </c>
      <c r="B1197" s="647" t="s">
        <v>4464</v>
      </c>
      <c r="C1197" s="647" t="s">
        <v>1664</v>
      </c>
      <c r="D1197" s="137">
        <v>0</v>
      </c>
      <c r="E1197" s="137">
        <v>0</v>
      </c>
      <c r="F1197" s="137">
        <v>0</v>
      </c>
      <c r="G1197" s="137">
        <v>0</v>
      </c>
      <c r="H1197" s="137">
        <v>0</v>
      </c>
      <c r="I1197" s="137">
        <v>0</v>
      </c>
      <c r="J1197" s="137">
        <v>0</v>
      </c>
      <c r="K1197" s="137">
        <v>0</v>
      </c>
      <c r="L1197" s="137">
        <v>0</v>
      </c>
      <c r="M1197" s="137">
        <v>0</v>
      </c>
      <c r="N1197" s="137">
        <v>0</v>
      </c>
      <c r="O1197" s="137">
        <v>0</v>
      </c>
    </row>
    <row r="1198" spans="1:15" x14ac:dyDescent="0.25">
      <c r="A1198" s="647" t="s">
        <v>4465</v>
      </c>
      <c r="B1198" s="647" t="s">
        <v>4466</v>
      </c>
      <c r="C1198" s="647" t="s">
        <v>1664</v>
      </c>
      <c r="D1198" s="137">
        <v>0</v>
      </c>
      <c r="E1198" s="137">
        <v>0</v>
      </c>
      <c r="F1198" s="137">
        <v>0</v>
      </c>
      <c r="G1198" s="137">
        <v>0</v>
      </c>
      <c r="H1198" s="137">
        <v>0</v>
      </c>
      <c r="I1198" s="137">
        <v>0</v>
      </c>
      <c r="J1198" s="137">
        <v>0</v>
      </c>
      <c r="K1198" s="137">
        <v>0</v>
      </c>
      <c r="L1198" s="137">
        <v>0</v>
      </c>
      <c r="M1198" s="137">
        <v>0</v>
      </c>
      <c r="N1198" s="137">
        <v>0</v>
      </c>
      <c r="O1198" s="137">
        <v>0</v>
      </c>
    </row>
    <row r="1199" spans="1:15" x14ac:dyDescent="0.25">
      <c r="A1199" s="647" t="s">
        <v>4465</v>
      </c>
      <c r="B1199" s="647" t="s">
        <v>4467</v>
      </c>
      <c r="C1199" s="647" t="s">
        <v>1664</v>
      </c>
      <c r="D1199" s="137">
        <v>153269</v>
      </c>
      <c r="E1199" s="137">
        <v>153444</v>
      </c>
      <c r="F1199" s="137">
        <v>153667</v>
      </c>
      <c r="G1199" s="137">
        <v>154311</v>
      </c>
      <c r="H1199" s="137">
        <v>153814</v>
      </c>
      <c r="I1199" s="137">
        <v>153370</v>
      </c>
      <c r="J1199" s="137">
        <v>153321</v>
      </c>
      <c r="K1199" s="137">
        <v>152534</v>
      </c>
      <c r="L1199" s="137">
        <v>151790</v>
      </c>
      <c r="M1199" s="137">
        <v>150636</v>
      </c>
      <c r="N1199" s="137">
        <v>149578</v>
      </c>
      <c r="O1199" s="137">
        <v>148860</v>
      </c>
    </row>
    <row r="1200" spans="1:15" x14ac:dyDescent="0.25">
      <c r="A1200" s="647" t="s">
        <v>4465</v>
      </c>
      <c r="B1200" s="647" t="s">
        <v>4468</v>
      </c>
      <c r="C1200" s="647" t="s">
        <v>1664</v>
      </c>
      <c r="D1200" s="137">
        <v>0</v>
      </c>
      <c r="E1200" s="137">
        <v>0</v>
      </c>
      <c r="F1200" s="137">
        <v>0</v>
      </c>
      <c r="G1200" s="137">
        <v>0</v>
      </c>
      <c r="H1200" s="137">
        <v>0</v>
      </c>
      <c r="I1200" s="137">
        <v>0</v>
      </c>
      <c r="J1200" s="137">
        <v>0</v>
      </c>
      <c r="K1200" s="137">
        <v>0</v>
      </c>
      <c r="L1200" s="137">
        <v>0</v>
      </c>
      <c r="M1200" s="137">
        <v>0</v>
      </c>
      <c r="N1200" s="137">
        <v>0</v>
      </c>
      <c r="O1200" s="137">
        <v>0</v>
      </c>
    </row>
    <row r="1201" spans="1:15" x14ac:dyDescent="0.25">
      <c r="A1201" s="647" t="s">
        <v>4465</v>
      </c>
      <c r="B1201" s="647" t="s">
        <v>4469</v>
      </c>
      <c r="C1201" s="647" t="s">
        <v>1664</v>
      </c>
      <c r="D1201" s="137">
        <v>38</v>
      </c>
      <c r="E1201" s="137">
        <v>38</v>
      </c>
      <c r="F1201" s="137">
        <v>15653</v>
      </c>
      <c r="G1201" s="137">
        <v>15653</v>
      </c>
      <c r="H1201" s="137">
        <v>15653</v>
      </c>
      <c r="I1201" s="137">
        <v>15651</v>
      </c>
      <c r="J1201" s="137">
        <v>19542</v>
      </c>
      <c r="K1201" s="137">
        <v>20138</v>
      </c>
      <c r="L1201" s="137">
        <v>23398</v>
      </c>
      <c r="M1201" s="137">
        <v>31071</v>
      </c>
      <c r="N1201" s="137">
        <v>31199</v>
      </c>
      <c r="O1201" s="137">
        <v>32500</v>
      </c>
    </row>
    <row r="1202" spans="1:15" x14ac:dyDescent="0.25">
      <c r="A1202" s="647" t="s">
        <v>4465</v>
      </c>
      <c r="B1202" s="647" t="s">
        <v>4470</v>
      </c>
      <c r="C1202" s="647" t="s">
        <v>1664</v>
      </c>
      <c r="D1202" s="137">
        <v>0</v>
      </c>
      <c r="E1202" s="137">
        <v>0</v>
      </c>
      <c r="F1202" s="137">
        <v>0</v>
      </c>
      <c r="G1202" s="137">
        <v>0</v>
      </c>
      <c r="H1202" s="137">
        <v>0</v>
      </c>
      <c r="I1202" s="137">
        <v>0</v>
      </c>
      <c r="J1202" s="137">
        <v>0</v>
      </c>
      <c r="K1202" s="137">
        <v>0</v>
      </c>
      <c r="L1202" s="137">
        <v>0</v>
      </c>
      <c r="M1202" s="137">
        <v>0</v>
      </c>
      <c r="N1202" s="137">
        <v>0</v>
      </c>
      <c r="O1202" s="137">
        <v>0</v>
      </c>
    </row>
    <row r="1203" spans="1:15" x14ac:dyDescent="0.25">
      <c r="A1203" s="647" t="s">
        <v>4471</v>
      </c>
      <c r="B1203" s="647" t="s">
        <v>4472</v>
      </c>
      <c r="C1203" s="647" t="s">
        <v>1664</v>
      </c>
      <c r="D1203" s="137">
        <v>0</v>
      </c>
      <c r="E1203" s="137">
        <v>0</v>
      </c>
      <c r="F1203" s="137">
        <v>0</v>
      </c>
      <c r="G1203" s="137">
        <v>0</v>
      </c>
      <c r="H1203" s="137">
        <v>0</v>
      </c>
      <c r="I1203" s="137">
        <v>0</v>
      </c>
      <c r="J1203" s="137">
        <v>0</v>
      </c>
      <c r="K1203" s="137">
        <v>0</v>
      </c>
      <c r="L1203" s="137">
        <v>0</v>
      </c>
      <c r="M1203" s="137">
        <v>0</v>
      </c>
      <c r="N1203" s="137">
        <v>0</v>
      </c>
      <c r="O1203" s="137">
        <v>0</v>
      </c>
    </row>
    <row r="1204" spans="1:15" x14ac:dyDescent="0.25">
      <c r="A1204" s="647" t="s">
        <v>4473</v>
      </c>
      <c r="B1204" s="647" t="s">
        <v>4474</v>
      </c>
      <c r="C1204" s="647" t="s">
        <v>1664</v>
      </c>
      <c r="D1204" s="137">
        <v>0</v>
      </c>
      <c r="E1204" s="137">
        <v>0</v>
      </c>
      <c r="F1204" s="137">
        <v>0</v>
      </c>
      <c r="G1204" s="137">
        <v>0</v>
      </c>
      <c r="H1204" s="137">
        <v>0</v>
      </c>
      <c r="I1204" s="137">
        <v>0</v>
      </c>
      <c r="J1204" s="137">
        <v>0</v>
      </c>
      <c r="K1204" s="137">
        <v>0</v>
      </c>
      <c r="L1204" s="137">
        <v>0</v>
      </c>
      <c r="M1204" s="137">
        <v>0</v>
      </c>
      <c r="N1204" s="137">
        <v>0</v>
      </c>
      <c r="O1204" s="137">
        <v>0</v>
      </c>
    </row>
    <row r="1205" spans="1:15" x14ac:dyDescent="0.25">
      <c r="A1205" s="647" t="s">
        <v>4473</v>
      </c>
      <c r="B1205" s="647" t="s">
        <v>4475</v>
      </c>
      <c r="C1205" s="647" t="s">
        <v>1664</v>
      </c>
      <c r="D1205" s="137">
        <v>0</v>
      </c>
      <c r="E1205" s="137">
        <v>0</v>
      </c>
      <c r="F1205" s="137">
        <v>0</v>
      </c>
      <c r="G1205" s="137">
        <v>0</v>
      </c>
      <c r="H1205" s="137">
        <v>0</v>
      </c>
      <c r="I1205" s="137">
        <v>0</v>
      </c>
      <c r="J1205" s="137">
        <v>0</v>
      </c>
      <c r="K1205" s="137">
        <v>0</v>
      </c>
      <c r="L1205" s="137">
        <v>0</v>
      </c>
      <c r="M1205" s="137">
        <v>0</v>
      </c>
      <c r="N1205" s="137">
        <v>0</v>
      </c>
      <c r="O1205" s="137">
        <v>0</v>
      </c>
    </row>
    <row r="1206" spans="1:15" x14ac:dyDescent="0.25">
      <c r="A1206" s="647" t="s">
        <v>4473</v>
      </c>
      <c r="B1206" s="647" t="s">
        <v>4476</v>
      </c>
      <c r="C1206" s="647" t="s">
        <v>1664</v>
      </c>
      <c r="D1206" s="137">
        <v>0</v>
      </c>
      <c r="E1206" s="137">
        <v>0</v>
      </c>
      <c r="F1206" s="137">
        <v>0</v>
      </c>
      <c r="G1206" s="137">
        <v>0</v>
      </c>
      <c r="H1206" s="137">
        <v>0</v>
      </c>
      <c r="I1206" s="137">
        <v>0</v>
      </c>
      <c r="J1206" s="137">
        <v>0</v>
      </c>
      <c r="K1206" s="137">
        <v>0</v>
      </c>
      <c r="L1206" s="137">
        <v>0</v>
      </c>
      <c r="M1206" s="137">
        <v>0</v>
      </c>
      <c r="N1206" s="137">
        <v>0</v>
      </c>
      <c r="O1206" s="137">
        <v>0</v>
      </c>
    </row>
    <row r="1207" spans="1:15" x14ac:dyDescent="0.25">
      <c r="A1207" s="647" t="s">
        <v>4477</v>
      </c>
      <c r="B1207" s="647" t="s">
        <v>4478</v>
      </c>
      <c r="C1207" s="647" t="s">
        <v>1664</v>
      </c>
      <c r="D1207" s="137">
        <v>55547</v>
      </c>
      <c r="E1207" s="137">
        <v>55575</v>
      </c>
      <c r="F1207" s="137">
        <v>55422</v>
      </c>
      <c r="G1207" s="137">
        <v>55383</v>
      </c>
      <c r="H1207" s="137">
        <v>55221</v>
      </c>
      <c r="I1207" s="137">
        <v>55285</v>
      </c>
      <c r="J1207" s="137">
        <v>55271</v>
      </c>
      <c r="K1207" s="137">
        <v>55218</v>
      </c>
      <c r="L1207" s="137">
        <v>55177</v>
      </c>
      <c r="M1207" s="137">
        <v>55150</v>
      </c>
      <c r="N1207" s="137">
        <v>55182</v>
      </c>
      <c r="O1207" s="137">
        <v>57241</v>
      </c>
    </row>
    <row r="1208" spans="1:15" x14ac:dyDescent="0.25">
      <c r="A1208" s="647" t="s">
        <v>4477</v>
      </c>
      <c r="B1208" s="647" t="s">
        <v>4479</v>
      </c>
      <c r="C1208" s="647" t="s">
        <v>1664</v>
      </c>
      <c r="D1208" s="137">
        <v>0</v>
      </c>
      <c r="E1208" s="137">
        <v>0</v>
      </c>
      <c r="F1208" s="137">
        <v>0</v>
      </c>
      <c r="G1208" s="137">
        <v>0</v>
      </c>
      <c r="H1208" s="137">
        <v>0</v>
      </c>
      <c r="I1208" s="137">
        <v>0</v>
      </c>
      <c r="J1208" s="137">
        <v>0</v>
      </c>
      <c r="K1208" s="137">
        <v>0</v>
      </c>
      <c r="L1208" s="137">
        <v>0</v>
      </c>
      <c r="M1208" s="137">
        <v>0</v>
      </c>
      <c r="N1208" s="137">
        <v>0</v>
      </c>
      <c r="O1208" s="137">
        <v>0</v>
      </c>
    </row>
    <row r="1209" spans="1:15" x14ac:dyDescent="0.25">
      <c r="A1209" s="647" t="s">
        <v>4480</v>
      </c>
      <c r="B1209" s="647" t="s">
        <v>4481</v>
      </c>
      <c r="C1209" s="647" t="s">
        <v>1664</v>
      </c>
      <c r="D1209" s="137">
        <v>3412</v>
      </c>
      <c r="E1209" s="137">
        <v>3412</v>
      </c>
      <c r="F1209" s="137">
        <v>3412</v>
      </c>
      <c r="G1209" s="137">
        <v>3412</v>
      </c>
      <c r="H1209" s="137">
        <v>3412</v>
      </c>
      <c r="I1209" s="137">
        <v>3412</v>
      </c>
      <c r="J1209" s="137">
        <v>3412</v>
      </c>
      <c r="K1209" s="137">
        <v>3412</v>
      </c>
      <c r="L1209" s="137">
        <v>3412</v>
      </c>
      <c r="M1209" s="137">
        <v>3412</v>
      </c>
      <c r="N1209" s="137">
        <v>3412</v>
      </c>
      <c r="O1209" s="137">
        <v>2343</v>
      </c>
    </row>
    <row r="1210" spans="1:15" x14ac:dyDescent="0.25">
      <c r="A1210" s="647" t="s">
        <v>4858</v>
      </c>
      <c r="B1210" s="647" t="s">
        <v>3176</v>
      </c>
      <c r="C1210" s="647" t="s">
        <v>1664</v>
      </c>
      <c r="D1210" s="137">
        <v>0</v>
      </c>
      <c r="E1210" s="137">
        <v>0</v>
      </c>
      <c r="F1210" s="137">
        <v>0</v>
      </c>
      <c r="G1210" s="137">
        <v>0</v>
      </c>
      <c r="H1210" s="137">
        <v>0</v>
      </c>
      <c r="I1210" s="137">
        <v>0</v>
      </c>
      <c r="J1210" s="137">
        <v>0</v>
      </c>
      <c r="K1210" s="137">
        <v>0</v>
      </c>
      <c r="L1210" s="137">
        <v>0</v>
      </c>
      <c r="M1210" s="137">
        <v>0</v>
      </c>
      <c r="N1210" s="137">
        <v>0</v>
      </c>
      <c r="O1210" s="137">
        <v>0</v>
      </c>
    </row>
    <row r="1211" spans="1:15" x14ac:dyDescent="0.25">
      <c r="A1211" s="647" t="s">
        <v>4482</v>
      </c>
      <c r="B1211" s="647" t="s">
        <v>4483</v>
      </c>
      <c r="C1211" s="647" t="s">
        <v>1668</v>
      </c>
      <c r="D1211" s="137">
        <v>404</v>
      </c>
      <c r="E1211" s="137">
        <v>404</v>
      </c>
      <c r="F1211" s="137">
        <v>404</v>
      </c>
      <c r="G1211" s="137">
        <v>404</v>
      </c>
      <c r="H1211" s="137">
        <v>404</v>
      </c>
      <c r="I1211" s="137">
        <v>404</v>
      </c>
      <c r="J1211" s="137">
        <v>404</v>
      </c>
      <c r="K1211" s="137">
        <v>404</v>
      </c>
      <c r="L1211" s="137">
        <v>404</v>
      </c>
      <c r="M1211" s="137">
        <v>404</v>
      </c>
      <c r="N1211" s="137">
        <v>404</v>
      </c>
      <c r="O1211" s="137">
        <v>404</v>
      </c>
    </row>
    <row r="1212" spans="1:15" x14ac:dyDescent="0.25">
      <c r="A1212" s="647" t="s">
        <v>4482</v>
      </c>
      <c r="B1212" s="647" t="s">
        <v>4484</v>
      </c>
      <c r="C1212" s="647" t="s">
        <v>1668</v>
      </c>
      <c r="D1212" s="137">
        <v>5117</v>
      </c>
      <c r="E1212" s="137">
        <v>5117</v>
      </c>
      <c r="F1212" s="137">
        <v>5117</v>
      </c>
      <c r="G1212" s="137">
        <v>5117</v>
      </c>
      <c r="H1212" s="137">
        <v>5117</v>
      </c>
      <c r="I1212" s="137">
        <v>5117</v>
      </c>
      <c r="J1212" s="137">
        <v>5117</v>
      </c>
      <c r="K1212" s="137">
        <v>5117</v>
      </c>
      <c r="L1212" s="137">
        <v>5117</v>
      </c>
      <c r="M1212" s="137">
        <v>5117</v>
      </c>
      <c r="N1212" s="137">
        <v>5117</v>
      </c>
      <c r="O1212" s="137">
        <v>5117</v>
      </c>
    </row>
    <row r="1213" spans="1:15" x14ac:dyDescent="0.25">
      <c r="A1213" s="647" t="s">
        <v>4485</v>
      </c>
      <c r="B1213" s="647" t="s">
        <v>4486</v>
      </c>
      <c r="C1213" s="647" t="s">
        <v>1668</v>
      </c>
      <c r="D1213" s="137">
        <v>0</v>
      </c>
      <c r="E1213" s="137">
        <v>0</v>
      </c>
      <c r="F1213" s="137">
        <v>0</v>
      </c>
      <c r="G1213" s="137">
        <v>0</v>
      </c>
      <c r="H1213" s="137">
        <v>0</v>
      </c>
      <c r="I1213" s="137">
        <v>0</v>
      </c>
      <c r="J1213" s="137">
        <v>0</v>
      </c>
      <c r="K1213" s="137">
        <v>0</v>
      </c>
      <c r="L1213" s="137">
        <v>0</v>
      </c>
      <c r="M1213" s="137">
        <v>0</v>
      </c>
      <c r="N1213" s="137">
        <v>0</v>
      </c>
      <c r="O1213" s="137">
        <v>0</v>
      </c>
    </row>
    <row r="1214" spans="1:15" x14ac:dyDescent="0.25">
      <c r="A1214" s="647" t="s">
        <v>4485</v>
      </c>
      <c r="B1214" s="647" t="s">
        <v>4487</v>
      </c>
      <c r="C1214" s="647" t="s">
        <v>1668</v>
      </c>
      <c r="D1214" s="137">
        <v>0</v>
      </c>
      <c r="E1214" s="137">
        <v>0</v>
      </c>
      <c r="F1214" s="137">
        <v>0</v>
      </c>
      <c r="G1214" s="137">
        <v>0</v>
      </c>
      <c r="H1214" s="137">
        <v>0</v>
      </c>
      <c r="I1214" s="137">
        <v>0</v>
      </c>
      <c r="J1214" s="137">
        <v>0</v>
      </c>
      <c r="K1214" s="137">
        <v>0</v>
      </c>
      <c r="L1214" s="137">
        <v>0</v>
      </c>
      <c r="M1214" s="137">
        <v>0</v>
      </c>
      <c r="N1214" s="137">
        <v>0</v>
      </c>
      <c r="O1214" s="137">
        <v>0</v>
      </c>
    </row>
    <row r="1215" spans="1:15" x14ac:dyDescent="0.25">
      <c r="A1215" s="647" t="s">
        <v>4485</v>
      </c>
      <c r="B1215" s="647" t="s">
        <v>4488</v>
      </c>
      <c r="C1215" s="647" t="s">
        <v>1668</v>
      </c>
      <c r="D1215" s="137">
        <v>0</v>
      </c>
      <c r="E1215" s="137">
        <v>0</v>
      </c>
      <c r="F1215" s="137">
        <v>0</v>
      </c>
      <c r="G1215" s="137">
        <v>0</v>
      </c>
      <c r="H1215" s="137">
        <v>0</v>
      </c>
      <c r="I1215" s="137">
        <v>0</v>
      </c>
      <c r="J1215" s="137">
        <v>0</v>
      </c>
      <c r="K1215" s="137">
        <v>0</v>
      </c>
      <c r="L1215" s="137">
        <v>0</v>
      </c>
      <c r="M1215" s="137">
        <v>0</v>
      </c>
      <c r="N1215" s="137">
        <v>0</v>
      </c>
      <c r="O1215" s="137">
        <v>0</v>
      </c>
    </row>
    <row r="1216" spans="1:15" x14ac:dyDescent="0.25">
      <c r="A1216" s="647" t="s">
        <v>4485</v>
      </c>
      <c r="B1216" s="647" t="s">
        <v>4489</v>
      </c>
      <c r="C1216" s="647" t="s">
        <v>1668</v>
      </c>
      <c r="D1216" s="137">
        <v>0</v>
      </c>
      <c r="E1216" s="137">
        <v>0</v>
      </c>
      <c r="F1216" s="137">
        <v>0</v>
      </c>
      <c r="G1216" s="137">
        <v>0</v>
      </c>
      <c r="H1216" s="137">
        <v>0</v>
      </c>
      <c r="I1216" s="137">
        <v>0</v>
      </c>
      <c r="J1216" s="137">
        <v>0</v>
      </c>
      <c r="K1216" s="137">
        <v>0</v>
      </c>
      <c r="L1216" s="137">
        <v>0</v>
      </c>
      <c r="M1216" s="137">
        <v>0</v>
      </c>
      <c r="N1216" s="137">
        <v>0</v>
      </c>
      <c r="O1216" s="137">
        <v>0</v>
      </c>
    </row>
    <row r="1217" spans="1:15" x14ac:dyDescent="0.25">
      <c r="A1217" s="647" t="s">
        <v>4485</v>
      </c>
      <c r="B1217" s="647" t="s">
        <v>4490</v>
      </c>
      <c r="C1217" s="647" t="s">
        <v>1668</v>
      </c>
      <c r="D1217" s="137">
        <v>0</v>
      </c>
      <c r="E1217" s="137">
        <v>0</v>
      </c>
      <c r="F1217" s="137">
        <v>0</v>
      </c>
      <c r="G1217" s="137">
        <v>0</v>
      </c>
      <c r="H1217" s="137">
        <v>0</v>
      </c>
      <c r="I1217" s="137">
        <v>0</v>
      </c>
      <c r="J1217" s="137">
        <v>0</v>
      </c>
      <c r="K1217" s="137">
        <v>0</v>
      </c>
      <c r="L1217" s="137">
        <v>0</v>
      </c>
      <c r="M1217" s="137">
        <v>0</v>
      </c>
      <c r="N1217" s="137">
        <v>0</v>
      </c>
      <c r="O1217" s="137">
        <v>0</v>
      </c>
    </row>
    <row r="1218" spans="1:15" x14ac:dyDescent="0.25">
      <c r="A1218" s="647" t="s">
        <v>4485</v>
      </c>
      <c r="B1218" s="647" t="s">
        <v>4491</v>
      </c>
      <c r="C1218" s="647" t="s">
        <v>1668</v>
      </c>
      <c r="D1218" s="137">
        <v>0</v>
      </c>
      <c r="E1218" s="137">
        <v>0</v>
      </c>
      <c r="F1218" s="137">
        <v>0</v>
      </c>
      <c r="G1218" s="137">
        <v>0</v>
      </c>
      <c r="H1218" s="137">
        <v>0</v>
      </c>
      <c r="I1218" s="137">
        <v>0</v>
      </c>
      <c r="J1218" s="137">
        <v>0</v>
      </c>
      <c r="K1218" s="137">
        <v>0</v>
      </c>
      <c r="L1218" s="137">
        <v>0</v>
      </c>
      <c r="M1218" s="137">
        <v>0</v>
      </c>
      <c r="N1218" s="137">
        <v>0</v>
      </c>
      <c r="O1218" s="137">
        <v>0</v>
      </c>
    </row>
    <row r="1219" spans="1:15" x14ac:dyDescent="0.25">
      <c r="A1219" s="647" t="s">
        <v>4485</v>
      </c>
      <c r="B1219" s="647" t="s">
        <v>4492</v>
      </c>
      <c r="C1219" s="647" t="s">
        <v>1668</v>
      </c>
      <c r="D1219" s="137">
        <v>0</v>
      </c>
      <c r="E1219" s="137">
        <v>0</v>
      </c>
      <c r="F1219" s="137">
        <v>0</v>
      </c>
      <c r="G1219" s="137">
        <v>0</v>
      </c>
      <c r="H1219" s="137">
        <v>0</v>
      </c>
      <c r="I1219" s="137">
        <v>0</v>
      </c>
      <c r="J1219" s="137">
        <v>0</v>
      </c>
      <c r="K1219" s="137">
        <v>0</v>
      </c>
      <c r="L1219" s="137">
        <v>0</v>
      </c>
      <c r="M1219" s="137">
        <v>0</v>
      </c>
      <c r="N1219" s="137">
        <v>0</v>
      </c>
      <c r="O1219" s="137">
        <v>0</v>
      </c>
    </row>
    <row r="1220" spans="1:15" x14ac:dyDescent="0.25">
      <c r="A1220" s="647" t="s">
        <v>4485</v>
      </c>
      <c r="B1220" s="647" t="s">
        <v>4493</v>
      </c>
      <c r="C1220" s="647" t="s">
        <v>1668</v>
      </c>
      <c r="D1220" s="137">
        <v>0</v>
      </c>
      <c r="E1220" s="137">
        <v>0</v>
      </c>
      <c r="F1220" s="137">
        <v>0</v>
      </c>
      <c r="G1220" s="137">
        <v>0</v>
      </c>
      <c r="H1220" s="137">
        <v>0</v>
      </c>
      <c r="I1220" s="137">
        <v>0</v>
      </c>
      <c r="J1220" s="137">
        <v>0</v>
      </c>
      <c r="K1220" s="137">
        <v>0</v>
      </c>
      <c r="L1220" s="137">
        <v>0</v>
      </c>
      <c r="M1220" s="137">
        <v>0</v>
      </c>
      <c r="N1220" s="137">
        <v>0</v>
      </c>
      <c r="O1220" s="137">
        <v>0</v>
      </c>
    </row>
    <row r="1221" spans="1:15" x14ac:dyDescent="0.25">
      <c r="A1221" s="647" t="s">
        <v>4485</v>
      </c>
      <c r="B1221" s="647" t="s">
        <v>4494</v>
      </c>
      <c r="C1221" s="647" t="s">
        <v>1668</v>
      </c>
      <c r="D1221" s="137">
        <v>0</v>
      </c>
      <c r="E1221" s="137">
        <v>0</v>
      </c>
      <c r="F1221" s="137">
        <v>0</v>
      </c>
      <c r="G1221" s="137">
        <v>0</v>
      </c>
      <c r="H1221" s="137">
        <v>0</v>
      </c>
      <c r="I1221" s="137">
        <v>0</v>
      </c>
      <c r="J1221" s="137">
        <v>0</v>
      </c>
      <c r="K1221" s="137">
        <v>0</v>
      </c>
      <c r="L1221" s="137">
        <v>0</v>
      </c>
      <c r="M1221" s="137">
        <v>0</v>
      </c>
      <c r="N1221" s="137">
        <v>0</v>
      </c>
      <c r="O1221" s="137">
        <v>0</v>
      </c>
    </row>
    <row r="1222" spans="1:15" x14ac:dyDescent="0.25">
      <c r="A1222" s="647" t="s">
        <v>4485</v>
      </c>
      <c r="B1222" s="647" t="s">
        <v>4495</v>
      </c>
      <c r="C1222" s="647" t="s">
        <v>1668</v>
      </c>
      <c r="D1222" s="137">
        <v>0</v>
      </c>
      <c r="E1222" s="137">
        <v>0</v>
      </c>
      <c r="F1222" s="137">
        <v>0</v>
      </c>
      <c r="G1222" s="137">
        <v>0</v>
      </c>
      <c r="H1222" s="137">
        <v>0</v>
      </c>
      <c r="I1222" s="137">
        <v>0</v>
      </c>
      <c r="J1222" s="137">
        <v>0</v>
      </c>
      <c r="K1222" s="137">
        <v>0</v>
      </c>
      <c r="L1222" s="137">
        <v>0</v>
      </c>
      <c r="M1222" s="137">
        <v>0</v>
      </c>
      <c r="N1222" s="137">
        <v>0</v>
      </c>
      <c r="O1222" s="137">
        <v>0</v>
      </c>
    </row>
    <row r="1223" spans="1:15" x14ac:dyDescent="0.25">
      <c r="A1223" s="647" t="s">
        <v>4485</v>
      </c>
      <c r="B1223" s="647" t="s">
        <v>4496</v>
      </c>
      <c r="C1223" s="647" t="s">
        <v>1668</v>
      </c>
      <c r="D1223" s="137">
        <v>0</v>
      </c>
      <c r="E1223" s="137">
        <v>0</v>
      </c>
      <c r="F1223" s="137">
        <v>0</v>
      </c>
      <c r="G1223" s="137">
        <v>0</v>
      </c>
      <c r="H1223" s="137">
        <v>0</v>
      </c>
      <c r="I1223" s="137">
        <v>0</v>
      </c>
      <c r="J1223" s="137">
        <v>0</v>
      </c>
      <c r="K1223" s="137">
        <v>0</v>
      </c>
      <c r="L1223" s="137">
        <v>0</v>
      </c>
      <c r="M1223" s="137">
        <v>0</v>
      </c>
      <c r="N1223" s="137">
        <v>0</v>
      </c>
      <c r="O1223" s="137">
        <v>0</v>
      </c>
    </row>
    <row r="1224" spans="1:15" x14ac:dyDescent="0.25">
      <c r="A1224" s="647" t="s">
        <v>4485</v>
      </c>
      <c r="B1224" s="647" t="s">
        <v>4497</v>
      </c>
      <c r="C1224" s="647" t="s">
        <v>1668</v>
      </c>
      <c r="D1224" s="137">
        <v>0</v>
      </c>
      <c r="E1224" s="137">
        <v>0</v>
      </c>
      <c r="F1224" s="137">
        <v>0</v>
      </c>
      <c r="G1224" s="137">
        <v>0</v>
      </c>
      <c r="H1224" s="137">
        <v>0</v>
      </c>
      <c r="I1224" s="137">
        <v>0</v>
      </c>
      <c r="J1224" s="137">
        <v>0</v>
      </c>
      <c r="K1224" s="137">
        <v>0</v>
      </c>
      <c r="L1224" s="137">
        <v>0</v>
      </c>
      <c r="M1224" s="137">
        <v>0</v>
      </c>
      <c r="N1224" s="137">
        <v>0</v>
      </c>
      <c r="O1224" s="137">
        <v>0</v>
      </c>
    </row>
    <row r="1225" spans="1:15" x14ac:dyDescent="0.25">
      <c r="A1225" s="647" t="s">
        <v>4485</v>
      </c>
      <c r="B1225" s="647" t="s">
        <v>4498</v>
      </c>
      <c r="C1225" s="647" t="s">
        <v>1668</v>
      </c>
      <c r="D1225" s="137">
        <v>0</v>
      </c>
      <c r="E1225" s="137">
        <v>0</v>
      </c>
      <c r="F1225" s="137">
        <v>0</v>
      </c>
      <c r="G1225" s="137">
        <v>0</v>
      </c>
      <c r="H1225" s="137">
        <v>0</v>
      </c>
      <c r="I1225" s="137">
        <v>0</v>
      </c>
      <c r="J1225" s="137">
        <v>0</v>
      </c>
      <c r="K1225" s="137">
        <v>0</v>
      </c>
      <c r="L1225" s="137">
        <v>0</v>
      </c>
      <c r="M1225" s="137">
        <v>0</v>
      </c>
      <c r="N1225" s="137">
        <v>0</v>
      </c>
      <c r="O1225" s="137">
        <v>0</v>
      </c>
    </row>
    <row r="1226" spans="1:15" x14ac:dyDescent="0.25">
      <c r="A1226" s="647" t="s">
        <v>4485</v>
      </c>
      <c r="B1226" s="647" t="s">
        <v>4499</v>
      </c>
      <c r="C1226" s="647" t="s">
        <v>1668</v>
      </c>
      <c r="D1226" s="137">
        <v>0</v>
      </c>
      <c r="E1226" s="137">
        <v>0</v>
      </c>
      <c r="F1226" s="137">
        <v>0</v>
      </c>
      <c r="G1226" s="137">
        <v>0</v>
      </c>
      <c r="H1226" s="137">
        <v>0</v>
      </c>
      <c r="I1226" s="137">
        <v>0</v>
      </c>
      <c r="J1226" s="137">
        <v>0</v>
      </c>
      <c r="K1226" s="137">
        <v>0</v>
      </c>
      <c r="L1226" s="137">
        <v>0</v>
      </c>
      <c r="M1226" s="137">
        <v>0</v>
      </c>
      <c r="N1226" s="137">
        <v>0</v>
      </c>
      <c r="O1226" s="137">
        <v>0</v>
      </c>
    </row>
    <row r="1227" spans="1:15" x14ac:dyDescent="0.25">
      <c r="A1227" s="647" t="s">
        <v>4485</v>
      </c>
      <c r="B1227" s="647" t="s">
        <v>4500</v>
      </c>
      <c r="C1227" s="647" t="s">
        <v>1668</v>
      </c>
      <c r="D1227" s="137">
        <v>20918</v>
      </c>
      <c r="E1227" s="137">
        <v>20918</v>
      </c>
      <c r="F1227" s="137">
        <v>20918</v>
      </c>
      <c r="G1227" s="137">
        <v>20918</v>
      </c>
      <c r="H1227" s="137">
        <v>20918</v>
      </c>
      <c r="I1227" s="137">
        <v>20918</v>
      </c>
      <c r="J1227" s="137">
        <v>20918</v>
      </c>
      <c r="K1227" s="137">
        <v>20918</v>
      </c>
      <c r="L1227" s="137">
        <v>20918</v>
      </c>
      <c r="M1227" s="137">
        <v>20918</v>
      </c>
      <c r="N1227" s="137">
        <v>20918</v>
      </c>
      <c r="O1227" s="137">
        <v>20918</v>
      </c>
    </row>
    <row r="1228" spans="1:15" x14ac:dyDescent="0.25">
      <c r="A1228" s="647" t="s">
        <v>4485</v>
      </c>
      <c r="B1228" s="647" t="s">
        <v>4501</v>
      </c>
      <c r="C1228" s="647" t="s">
        <v>1668</v>
      </c>
      <c r="D1228" s="137">
        <v>539</v>
      </c>
      <c r="E1228" s="137">
        <v>539</v>
      </c>
      <c r="F1228" s="137">
        <v>539</v>
      </c>
      <c r="G1228" s="137">
        <v>539</v>
      </c>
      <c r="H1228" s="137">
        <v>539</v>
      </c>
      <c r="I1228" s="137">
        <v>539</v>
      </c>
      <c r="J1228" s="137">
        <v>539</v>
      </c>
      <c r="K1228" s="137">
        <v>539</v>
      </c>
      <c r="L1228" s="137">
        <v>539</v>
      </c>
      <c r="M1228" s="137">
        <v>539</v>
      </c>
      <c r="N1228" s="137">
        <v>539</v>
      </c>
      <c r="O1228" s="137">
        <v>539</v>
      </c>
    </row>
    <row r="1229" spans="1:15" x14ac:dyDescent="0.25">
      <c r="A1229" s="647" t="s">
        <v>4485</v>
      </c>
      <c r="B1229" s="647" t="s">
        <v>4502</v>
      </c>
      <c r="C1229" s="647" t="s">
        <v>1668</v>
      </c>
      <c r="D1229" s="137">
        <v>0</v>
      </c>
      <c r="E1229" s="137">
        <v>0</v>
      </c>
      <c r="F1229" s="137">
        <v>0</v>
      </c>
      <c r="G1229" s="137">
        <v>0</v>
      </c>
      <c r="H1229" s="137">
        <v>0</v>
      </c>
      <c r="I1229" s="137">
        <v>0</v>
      </c>
      <c r="J1229" s="137">
        <v>0</v>
      </c>
      <c r="K1229" s="137">
        <v>0</v>
      </c>
      <c r="L1229" s="137">
        <v>0</v>
      </c>
      <c r="M1229" s="137">
        <v>0</v>
      </c>
      <c r="N1229" s="137">
        <v>0</v>
      </c>
      <c r="O1229" s="137">
        <v>0</v>
      </c>
    </row>
    <row r="1230" spans="1:15" x14ac:dyDescent="0.25">
      <c r="A1230" s="647" t="s">
        <v>4485</v>
      </c>
      <c r="B1230" s="647" t="s">
        <v>4503</v>
      </c>
      <c r="C1230" s="647" t="s">
        <v>1668</v>
      </c>
      <c r="D1230" s="137">
        <v>735</v>
      </c>
      <c r="E1230" s="137">
        <v>735</v>
      </c>
      <c r="F1230" s="137">
        <v>735</v>
      </c>
      <c r="G1230" s="137">
        <v>735</v>
      </c>
      <c r="H1230" s="137">
        <v>735</v>
      </c>
      <c r="I1230" s="137">
        <v>735</v>
      </c>
      <c r="J1230" s="137">
        <v>735</v>
      </c>
      <c r="K1230" s="137">
        <v>735</v>
      </c>
      <c r="L1230" s="137">
        <v>735</v>
      </c>
      <c r="M1230" s="137">
        <v>735</v>
      </c>
      <c r="N1230" s="137">
        <v>735</v>
      </c>
      <c r="O1230" s="137">
        <v>735</v>
      </c>
    </row>
    <row r="1231" spans="1:15" x14ac:dyDescent="0.25">
      <c r="A1231" s="647" t="s">
        <v>4485</v>
      </c>
      <c r="B1231" s="647" t="s">
        <v>4504</v>
      </c>
      <c r="C1231" s="647" t="s">
        <v>1668</v>
      </c>
      <c r="D1231" s="137">
        <v>0</v>
      </c>
      <c r="E1231" s="137">
        <v>0</v>
      </c>
      <c r="F1231" s="137">
        <v>0</v>
      </c>
      <c r="G1231" s="137">
        <v>0</v>
      </c>
      <c r="H1231" s="137">
        <v>0</v>
      </c>
      <c r="I1231" s="137">
        <v>0</v>
      </c>
      <c r="J1231" s="137">
        <v>0</v>
      </c>
      <c r="K1231" s="137">
        <v>0</v>
      </c>
      <c r="L1231" s="137">
        <v>0</v>
      </c>
      <c r="M1231" s="137">
        <v>0</v>
      </c>
      <c r="N1231" s="137">
        <v>0</v>
      </c>
      <c r="O1231" s="137">
        <v>0</v>
      </c>
    </row>
    <row r="1232" spans="1:15" x14ac:dyDescent="0.25">
      <c r="A1232" s="647" t="s">
        <v>4485</v>
      </c>
      <c r="B1232" s="647" t="s">
        <v>4505</v>
      </c>
      <c r="C1232" s="647" t="s">
        <v>1668</v>
      </c>
      <c r="D1232" s="137">
        <v>44108</v>
      </c>
      <c r="E1232" s="137">
        <v>44466</v>
      </c>
      <c r="F1232" s="137">
        <v>44620</v>
      </c>
      <c r="G1232" s="137">
        <v>44629</v>
      </c>
      <c r="H1232" s="137">
        <v>46375</v>
      </c>
      <c r="I1232" s="137">
        <v>47124</v>
      </c>
      <c r="J1232" s="137">
        <v>47394</v>
      </c>
      <c r="K1232" s="137">
        <v>47400</v>
      </c>
      <c r="L1232" s="137">
        <v>47401</v>
      </c>
      <c r="M1232" s="137">
        <v>47387</v>
      </c>
      <c r="N1232" s="137">
        <v>47387</v>
      </c>
      <c r="O1232" s="137">
        <v>48094</v>
      </c>
    </row>
    <row r="1233" spans="1:15" x14ac:dyDescent="0.25">
      <c r="A1233" s="647" t="s">
        <v>4485</v>
      </c>
      <c r="B1233" s="647" t="s">
        <v>4506</v>
      </c>
      <c r="C1233" s="647" t="s">
        <v>1668</v>
      </c>
      <c r="D1233" s="137">
        <v>0</v>
      </c>
      <c r="E1233" s="137">
        <v>0</v>
      </c>
      <c r="F1233" s="137">
        <v>0</v>
      </c>
      <c r="G1233" s="137">
        <v>0</v>
      </c>
      <c r="H1233" s="137">
        <v>0</v>
      </c>
      <c r="I1233" s="137">
        <v>0</v>
      </c>
      <c r="J1233" s="137">
        <v>0</v>
      </c>
      <c r="K1233" s="137">
        <v>0</v>
      </c>
      <c r="L1233" s="137">
        <v>0</v>
      </c>
      <c r="M1233" s="137">
        <v>0</v>
      </c>
      <c r="N1233" s="137">
        <v>0</v>
      </c>
      <c r="O1233" s="137">
        <v>0</v>
      </c>
    </row>
    <row r="1234" spans="1:15" x14ac:dyDescent="0.25">
      <c r="A1234" s="647" t="s">
        <v>4860</v>
      </c>
      <c r="B1234" s="647" t="s">
        <v>4507</v>
      </c>
      <c r="C1234" s="647" t="s">
        <v>1668</v>
      </c>
      <c r="D1234" s="137">
        <v>170</v>
      </c>
      <c r="E1234" s="137">
        <v>170</v>
      </c>
      <c r="F1234" s="137">
        <v>170</v>
      </c>
      <c r="G1234" s="137">
        <v>170</v>
      </c>
      <c r="H1234" s="137">
        <v>170</v>
      </c>
      <c r="I1234" s="137">
        <v>170</v>
      </c>
      <c r="J1234" s="137">
        <v>170</v>
      </c>
      <c r="K1234" s="137">
        <v>170</v>
      </c>
      <c r="L1234" s="137">
        <v>170</v>
      </c>
      <c r="M1234" s="137">
        <v>170</v>
      </c>
      <c r="N1234" s="137">
        <v>170</v>
      </c>
      <c r="O1234" s="137">
        <v>170</v>
      </c>
    </row>
    <row r="1235" spans="1:15" x14ac:dyDescent="0.25">
      <c r="A1235" s="647" t="s">
        <v>4860</v>
      </c>
      <c r="B1235" s="647" t="s">
        <v>4508</v>
      </c>
      <c r="C1235" s="647" t="s">
        <v>1668</v>
      </c>
      <c r="D1235" s="137">
        <v>14</v>
      </c>
      <c r="E1235" s="137">
        <v>14</v>
      </c>
      <c r="F1235" s="137">
        <v>14</v>
      </c>
      <c r="G1235" s="137">
        <v>14</v>
      </c>
      <c r="H1235" s="137">
        <v>14</v>
      </c>
      <c r="I1235" s="137">
        <v>14</v>
      </c>
      <c r="J1235" s="137">
        <v>14</v>
      </c>
      <c r="K1235" s="137">
        <v>14</v>
      </c>
      <c r="L1235" s="137">
        <v>14</v>
      </c>
      <c r="M1235" s="137">
        <v>14</v>
      </c>
      <c r="N1235" s="137">
        <v>14</v>
      </c>
      <c r="O1235" s="137">
        <v>14</v>
      </c>
    </row>
    <row r="1236" spans="1:15" x14ac:dyDescent="0.25">
      <c r="A1236" s="647" t="s">
        <v>4860</v>
      </c>
      <c r="B1236" s="647" t="s">
        <v>4509</v>
      </c>
      <c r="C1236" s="647" t="s">
        <v>1668</v>
      </c>
      <c r="D1236" s="137">
        <v>0</v>
      </c>
      <c r="E1236" s="137">
        <v>0</v>
      </c>
      <c r="F1236" s="137">
        <v>0</v>
      </c>
      <c r="G1236" s="137">
        <v>0</v>
      </c>
      <c r="H1236" s="137">
        <v>0</v>
      </c>
      <c r="I1236" s="137">
        <v>0</v>
      </c>
      <c r="J1236" s="137">
        <v>0</v>
      </c>
      <c r="K1236" s="137">
        <v>0</v>
      </c>
      <c r="L1236" s="137">
        <v>0</v>
      </c>
      <c r="M1236" s="137">
        <v>0</v>
      </c>
      <c r="N1236" s="137">
        <v>0</v>
      </c>
      <c r="O1236" s="137">
        <v>0</v>
      </c>
    </row>
    <row r="1237" spans="1:15" x14ac:dyDescent="0.25">
      <c r="A1237" s="647" t="s">
        <v>4860</v>
      </c>
      <c r="B1237" s="647" t="s">
        <v>4510</v>
      </c>
      <c r="C1237" s="647" t="s">
        <v>1668</v>
      </c>
      <c r="D1237" s="137">
        <v>0</v>
      </c>
      <c r="E1237" s="137">
        <v>0</v>
      </c>
      <c r="F1237" s="137">
        <v>0</v>
      </c>
      <c r="G1237" s="137">
        <v>0</v>
      </c>
      <c r="H1237" s="137">
        <v>0</v>
      </c>
      <c r="I1237" s="137">
        <v>0</v>
      </c>
      <c r="J1237" s="137">
        <v>0</v>
      </c>
      <c r="K1237" s="137">
        <v>0</v>
      </c>
      <c r="L1237" s="137">
        <v>0</v>
      </c>
      <c r="M1237" s="137">
        <v>0</v>
      </c>
      <c r="N1237" s="137">
        <v>0</v>
      </c>
      <c r="O1237" s="137">
        <v>0</v>
      </c>
    </row>
    <row r="1238" spans="1:15" x14ac:dyDescent="0.25">
      <c r="A1238" s="647" t="s">
        <v>4860</v>
      </c>
      <c r="B1238" s="647" t="s">
        <v>4511</v>
      </c>
      <c r="C1238" s="647" t="s">
        <v>1668</v>
      </c>
      <c r="D1238" s="137">
        <v>0</v>
      </c>
      <c r="E1238" s="137">
        <v>0</v>
      </c>
      <c r="F1238" s="137">
        <v>0</v>
      </c>
      <c r="G1238" s="137">
        <v>0</v>
      </c>
      <c r="H1238" s="137">
        <v>0</v>
      </c>
      <c r="I1238" s="137">
        <v>0</v>
      </c>
      <c r="J1238" s="137">
        <v>0</v>
      </c>
      <c r="K1238" s="137">
        <v>0</v>
      </c>
      <c r="L1238" s="137">
        <v>0</v>
      </c>
      <c r="M1238" s="137">
        <v>0</v>
      </c>
      <c r="N1238" s="137">
        <v>0</v>
      </c>
      <c r="O1238" s="137">
        <v>0</v>
      </c>
    </row>
    <row r="1239" spans="1:15" x14ac:dyDescent="0.25">
      <c r="A1239" s="647" t="s">
        <v>4860</v>
      </c>
      <c r="B1239" s="647" t="s">
        <v>4512</v>
      </c>
      <c r="C1239" s="647" t="s">
        <v>1668</v>
      </c>
      <c r="D1239" s="137">
        <v>0</v>
      </c>
      <c r="E1239" s="137">
        <v>0</v>
      </c>
      <c r="F1239" s="137">
        <v>0</v>
      </c>
      <c r="G1239" s="137">
        <v>0</v>
      </c>
      <c r="H1239" s="137">
        <v>0</v>
      </c>
      <c r="I1239" s="137">
        <v>0</v>
      </c>
      <c r="J1239" s="137">
        <v>0</v>
      </c>
      <c r="K1239" s="137">
        <v>0</v>
      </c>
      <c r="L1239" s="137">
        <v>0</v>
      </c>
      <c r="M1239" s="137">
        <v>0</v>
      </c>
      <c r="N1239" s="137">
        <v>0</v>
      </c>
      <c r="O1239" s="137">
        <v>0</v>
      </c>
    </row>
    <row r="1240" spans="1:15" x14ac:dyDescent="0.25">
      <c r="A1240" s="647" t="s">
        <v>4513</v>
      </c>
      <c r="B1240" s="647" t="s">
        <v>4514</v>
      </c>
      <c r="C1240" s="647" t="s">
        <v>1668</v>
      </c>
      <c r="D1240" s="137">
        <v>0</v>
      </c>
      <c r="E1240" s="137">
        <v>0</v>
      </c>
      <c r="F1240" s="137">
        <v>0</v>
      </c>
      <c r="G1240" s="137">
        <v>0</v>
      </c>
      <c r="H1240" s="137">
        <v>0</v>
      </c>
      <c r="I1240" s="137">
        <v>0</v>
      </c>
      <c r="J1240" s="137">
        <v>0</v>
      </c>
      <c r="K1240" s="137">
        <v>0</v>
      </c>
      <c r="L1240" s="137">
        <v>0</v>
      </c>
      <c r="M1240" s="137">
        <v>0</v>
      </c>
      <c r="N1240" s="137">
        <v>0</v>
      </c>
      <c r="O1240" s="137">
        <v>0</v>
      </c>
    </row>
    <row r="1241" spans="1:15" x14ac:dyDescent="0.25">
      <c r="A1241" s="647" t="s">
        <v>4513</v>
      </c>
      <c r="B1241" s="647" t="s">
        <v>4515</v>
      </c>
      <c r="C1241" s="647" t="s">
        <v>1668</v>
      </c>
      <c r="D1241" s="137">
        <v>0</v>
      </c>
      <c r="E1241" s="137">
        <v>0</v>
      </c>
      <c r="F1241" s="137">
        <v>0</v>
      </c>
      <c r="G1241" s="137">
        <v>0</v>
      </c>
      <c r="H1241" s="137">
        <v>0</v>
      </c>
      <c r="I1241" s="137">
        <v>0</v>
      </c>
      <c r="J1241" s="137">
        <v>0</v>
      </c>
      <c r="K1241" s="137">
        <v>0</v>
      </c>
      <c r="L1241" s="137">
        <v>0</v>
      </c>
      <c r="M1241" s="137">
        <v>0</v>
      </c>
      <c r="N1241" s="137">
        <v>0</v>
      </c>
      <c r="O1241" s="137">
        <v>0</v>
      </c>
    </row>
    <row r="1242" spans="1:15" x14ac:dyDescent="0.25">
      <c r="A1242" s="647" t="s">
        <v>4513</v>
      </c>
      <c r="B1242" s="647" t="s">
        <v>4516</v>
      </c>
      <c r="C1242" s="647" t="s">
        <v>1668</v>
      </c>
      <c r="D1242" s="137">
        <v>0</v>
      </c>
      <c r="E1242" s="137">
        <v>0</v>
      </c>
      <c r="F1242" s="137">
        <v>0</v>
      </c>
      <c r="G1242" s="137">
        <v>0</v>
      </c>
      <c r="H1242" s="137">
        <v>0</v>
      </c>
      <c r="I1242" s="137">
        <v>0</v>
      </c>
      <c r="J1242" s="137">
        <v>0</v>
      </c>
      <c r="K1242" s="137">
        <v>0</v>
      </c>
      <c r="L1242" s="137">
        <v>0</v>
      </c>
      <c r="M1242" s="137">
        <v>0</v>
      </c>
      <c r="N1242" s="137">
        <v>0</v>
      </c>
      <c r="O1242" s="137">
        <v>0</v>
      </c>
    </row>
    <row r="1243" spans="1:15" x14ac:dyDescent="0.25">
      <c r="A1243" s="647" t="s">
        <v>4513</v>
      </c>
      <c r="B1243" s="647" t="s">
        <v>4517</v>
      </c>
      <c r="C1243" s="647" t="s">
        <v>1668</v>
      </c>
      <c r="D1243" s="137">
        <v>105</v>
      </c>
      <c r="E1243" s="137">
        <v>105</v>
      </c>
      <c r="F1243" s="137">
        <v>105</v>
      </c>
      <c r="G1243" s="137">
        <v>105</v>
      </c>
      <c r="H1243" s="137">
        <v>105</v>
      </c>
      <c r="I1243" s="137">
        <v>105</v>
      </c>
      <c r="J1243" s="137">
        <v>0</v>
      </c>
      <c r="K1243" s="137">
        <v>0</v>
      </c>
      <c r="L1243" s="137">
        <v>0</v>
      </c>
      <c r="M1243" s="137">
        <v>0</v>
      </c>
      <c r="N1243" s="137">
        <v>0</v>
      </c>
      <c r="O1243" s="137">
        <v>0</v>
      </c>
    </row>
    <row r="1244" spans="1:15" x14ac:dyDescent="0.25">
      <c r="A1244" s="647" t="s">
        <v>4513</v>
      </c>
      <c r="B1244" s="647" t="s">
        <v>4518</v>
      </c>
      <c r="C1244" s="647" t="s">
        <v>1668</v>
      </c>
      <c r="D1244" s="137">
        <v>0</v>
      </c>
      <c r="E1244" s="137">
        <v>0</v>
      </c>
      <c r="F1244" s="137">
        <v>0</v>
      </c>
      <c r="G1244" s="137">
        <v>0</v>
      </c>
      <c r="H1244" s="137">
        <v>0</v>
      </c>
      <c r="I1244" s="137">
        <v>0</v>
      </c>
      <c r="J1244" s="137">
        <v>0</v>
      </c>
      <c r="K1244" s="137">
        <v>0</v>
      </c>
      <c r="L1244" s="137">
        <v>0</v>
      </c>
      <c r="M1244" s="137">
        <v>0</v>
      </c>
      <c r="N1244" s="137">
        <v>0</v>
      </c>
      <c r="O1244" s="137">
        <v>0</v>
      </c>
    </row>
    <row r="1245" spans="1:15" x14ac:dyDescent="0.25">
      <c r="A1245" s="647" t="s">
        <v>4513</v>
      </c>
      <c r="B1245" s="647" t="s">
        <v>4519</v>
      </c>
      <c r="C1245" s="647" t="s">
        <v>1668</v>
      </c>
      <c r="D1245" s="137">
        <v>471</v>
      </c>
      <c r="E1245" s="137">
        <v>471</v>
      </c>
      <c r="F1245" s="137">
        <v>471</v>
      </c>
      <c r="G1245" s="137">
        <v>471</v>
      </c>
      <c r="H1245" s="137">
        <v>471</v>
      </c>
      <c r="I1245" s="137">
        <v>471</v>
      </c>
      <c r="J1245" s="137">
        <v>471</v>
      </c>
      <c r="K1245" s="137">
        <v>471</v>
      </c>
      <c r="L1245" s="137">
        <v>471</v>
      </c>
      <c r="M1245" s="137">
        <v>471</v>
      </c>
      <c r="N1245" s="137">
        <v>471</v>
      </c>
      <c r="O1245" s="137">
        <v>471</v>
      </c>
    </row>
    <row r="1246" spans="1:15" x14ac:dyDescent="0.25">
      <c r="A1246" s="647" t="s">
        <v>4513</v>
      </c>
      <c r="B1246" s="647" t="s">
        <v>4520</v>
      </c>
      <c r="C1246" s="647" t="s">
        <v>1668</v>
      </c>
      <c r="D1246" s="137">
        <v>0</v>
      </c>
      <c r="E1246" s="137">
        <v>0</v>
      </c>
      <c r="F1246" s="137">
        <v>0</v>
      </c>
      <c r="G1246" s="137">
        <v>0</v>
      </c>
      <c r="H1246" s="137">
        <v>0</v>
      </c>
      <c r="I1246" s="137">
        <v>0</v>
      </c>
      <c r="J1246" s="137">
        <v>0</v>
      </c>
      <c r="K1246" s="137">
        <v>0</v>
      </c>
      <c r="L1246" s="137">
        <v>0</v>
      </c>
      <c r="M1246" s="137">
        <v>0</v>
      </c>
      <c r="N1246" s="137">
        <v>0</v>
      </c>
      <c r="O1246" s="137">
        <v>0</v>
      </c>
    </row>
    <row r="1247" spans="1:15" x14ac:dyDescent="0.25">
      <c r="A1247" s="647" t="s">
        <v>4513</v>
      </c>
      <c r="B1247" s="647" t="s">
        <v>4521</v>
      </c>
      <c r="C1247" s="647" t="s">
        <v>1668</v>
      </c>
      <c r="D1247" s="137">
        <v>0</v>
      </c>
      <c r="E1247" s="137">
        <v>0</v>
      </c>
      <c r="F1247" s="137">
        <v>0</v>
      </c>
      <c r="G1247" s="137">
        <v>0</v>
      </c>
      <c r="H1247" s="137">
        <v>0</v>
      </c>
      <c r="I1247" s="137">
        <v>0</v>
      </c>
      <c r="J1247" s="137">
        <v>0</v>
      </c>
      <c r="K1247" s="137">
        <v>0</v>
      </c>
      <c r="L1247" s="137">
        <v>0</v>
      </c>
      <c r="M1247" s="137">
        <v>0</v>
      </c>
      <c r="N1247" s="137">
        <v>0</v>
      </c>
      <c r="O1247" s="137">
        <v>0</v>
      </c>
    </row>
    <row r="1248" spans="1:15" x14ac:dyDescent="0.25">
      <c r="A1248" s="647" t="s">
        <v>4513</v>
      </c>
      <c r="B1248" s="647" t="s">
        <v>4522</v>
      </c>
      <c r="C1248" s="647" t="s">
        <v>1668</v>
      </c>
      <c r="D1248" s="137">
        <v>0</v>
      </c>
      <c r="E1248" s="137">
        <v>0</v>
      </c>
      <c r="F1248" s="137">
        <v>0</v>
      </c>
      <c r="G1248" s="137">
        <v>0</v>
      </c>
      <c r="H1248" s="137">
        <v>0</v>
      </c>
      <c r="I1248" s="137">
        <v>0</v>
      </c>
      <c r="J1248" s="137">
        <v>0</v>
      </c>
      <c r="K1248" s="137">
        <v>0</v>
      </c>
      <c r="L1248" s="137">
        <v>0</v>
      </c>
      <c r="M1248" s="137">
        <v>0</v>
      </c>
      <c r="N1248" s="137">
        <v>0</v>
      </c>
      <c r="O1248" s="137">
        <v>0</v>
      </c>
    </row>
    <row r="1249" spans="1:15" x14ac:dyDescent="0.25">
      <c r="A1249" s="647" t="s">
        <v>4513</v>
      </c>
      <c r="B1249" s="647" t="s">
        <v>4523</v>
      </c>
      <c r="C1249" s="647" t="s">
        <v>1668</v>
      </c>
      <c r="D1249" s="137">
        <v>3</v>
      </c>
      <c r="E1249" s="137">
        <v>3</v>
      </c>
      <c r="F1249" s="137">
        <v>3</v>
      </c>
      <c r="G1249" s="137">
        <v>3</v>
      </c>
      <c r="H1249" s="137">
        <v>3</v>
      </c>
      <c r="I1249" s="137">
        <v>3</v>
      </c>
      <c r="J1249" s="137">
        <v>3</v>
      </c>
      <c r="K1249" s="137">
        <v>3</v>
      </c>
      <c r="L1249" s="137">
        <v>3</v>
      </c>
      <c r="M1249" s="137">
        <v>3</v>
      </c>
      <c r="N1249" s="137">
        <v>3</v>
      </c>
      <c r="O1249" s="137">
        <v>3</v>
      </c>
    </row>
    <row r="1250" spans="1:15" x14ac:dyDescent="0.25">
      <c r="A1250" s="647" t="s">
        <v>4513</v>
      </c>
      <c r="B1250" s="647" t="s">
        <v>4524</v>
      </c>
      <c r="C1250" s="647" t="s">
        <v>1668</v>
      </c>
      <c r="D1250" s="137">
        <v>0</v>
      </c>
      <c r="E1250" s="137">
        <v>0</v>
      </c>
      <c r="F1250" s="137">
        <v>0</v>
      </c>
      <c r="G1250" s="137">
        <v>0</v>
      </c>
      <c r="H1250" s="137">
        <v>0</v>
      </c>
      <c r="I1250" s="137">
        <v>0</v>
      </c>
      <c r="J1250" s="137">
        <v>0</v>
      </c>
      <c r="K1250" s="137">
        <v>0</v>
      </c>
      <c r="L1250" s="137">
        <v>0</v>
      </c>
      <c r="M1250" s="137">
        <v>0</v>
      </c>
      <c r="N1250" s="137">
        <v>0</v>
      </c>
      <c r="O1250" s="137">
        <v>0</v>
      </c>
    </row>
    <row r="1251" spans="1:15" x14ac:dyDescent="0.25">
      <c r="A1251" s="647" t="s">
        <v>4513</v>
      </c>
      <c r="B1251" s="647" t="s">
        <v>4525</v>
      </c>
      <c r="C1251" s="647" t="s">
        <v>1668</v>
      </c>
      <c r="D1251" s="137">
        <v>0</v>
      </c>
      <c r="E1251" s="137">
        <v>0</v>
      </c>
      <c r="F1251" s="137">
        <v>0</v>
      </c>
      <c r="G1251" s="137">
        <v>0</v>
      </c>
      <c r="H1251" s="137">
        <v>0</v>
      </c>
      <c r="I1251" s="137">
        <v>0</v>
      </c>
      <c r="J1251" s="137">
        <v>0</v>
      </c>
      <c r="K1251" s="137">
        <v>0</v>
      </c>
      <c r="L1251" s="137">
        <v>0</v>
      </c>
      <c r="M1251" s="137">
        <v>0</v>
      </c>
      <c r="N1251" s="137">
        <v>0</v>
      </c>
      <c r="O1251" s="137">
        <v>0</v>
      </c>
    </row>
    <row r="1252" spans="1:15" x14ac:dyDescent="0.25">
      <c r="A1252" s="647" t="s">
        <v>4513</v>
      </c>
      <c r="B1252" s="647" t="s">
        <v>4526</v>
      </c>
      <c r="C1252" s="647" t="s">
        <v>1668</v>
      </c>
      <c r="D1252" s="137">
        <v>7</v>
      </c>
      <c r="E1252" s="137">
        <v>7</v>
      </c>
      <c r="F1252" s="137">
        <v>7</v>
      </c>
      <c r="G1252" s="137">
        <v>7</v>
      </c>
      <c r="H1252" s="137">
        <v>7</v>
      </c>
      <c r="I1252" s="137">
        <v>7</v>
      </c>
      <c r="J1252" s="137">
        <v>7</v>
      </c>
      <c r="K1252" s="137">
        <v>7</v>
      </c>
      <c r="L1252" s="137">
        <v>7</v>
      </c>
      <c r="M1252" s="137">
        <v>7</v>
      </c>
      <c r="N1252" s="137">
        <v>7</v>
      </c>
      <c r="O1252" s="137">
        <v>7</v>
      </c>
    </row>
    <row r="1253" spans="1:15" x14ac:dyDescent="0.25">
      <c r="A1253" s="647" t="s">
        <v>4513</v>
      </c>
      <c r="B1253" s="647" t="s">
        <v>4527</v>
      </c>
      <c r="C1253" s="647" t="s">
        <v>1668</v>
      </c>
      <c r="D1253" s="137">
        <v>0</v>
      </c>
      <c r="E1253" s="137">
        <v>0</v>
      </c>
      <c r="F1253" s="137">
        <v>0</v>
      </c>
      <c r="G1253" s="137">
        <v>0</v>
      </c>
      <c r="H1253" s="137">
        <v>0</v>
      </c>
      <c r="I1253" s="137">
        <v>0</v>
      </c>
      <c r="J1253" s="137">
        <v>105</v>
      </c>
      <c r="K1253" s="137">
        <v>105</v>
      </c>
      <c r="L1253" s="137">
        <v>105</v>
      </c>
      <c r="M1253" s="137">
        <v>105</v>
      </c>
      <c r="N1253" s="137">
        <v>105</v>
      </c>
      <c r="O1253" s="137">
        <v>105</v>
      </c>
    </row>
    <row r="1254" spans="1:15" x14ac:dyDescent="0.25">
      <c r="A1254" s="647" t="s">
        <v>4513</v>
      </c>
      <c r="B1254" s="647" t="s">
        <v>4528</v>
      </c>
      <c r="C1254" s="647" t="s">
        <v>1668</v>
      </c>
      <c r="D1254" s="137">
        <v>0</v>
      </c>
      <c r="E1254" s="137">
        <v>0</v>
      </c>
      <c r="F1254" s="137">
        <v>0</v>
      </c>
      <c r="G1254" s="137">
        <v>0</v>
      </c>
      <c r="H1254" s="137">
        <v>0</v>
      </c>
      <c r="I1254" s="137">
        <v>0</v>
      </c>
      <c r="J1254" s="137">
        <v>0</v>
      </c>
      <c r="K1254" s="137">
        <v>0</v>
      </c>
      <c r="L1254" s="137">
        <v>0</v>
      </c>
      <c r="M1254" s="137">
        <v>0</v>
      </c>
      <c r="N1254" s="137">
        <v>0</v>
      </c>
      <c r="O1254" s="137">
        <v>0</v>
      </c>
    </row>
    <row r="1255" spans="1:15" x14ac:dyDescent="0.25">
      <c r="A1255" s="647" t="s">
        <v>4513</v>
      </c>
      <c r="B1255" s="647" t="s">
        <v>4529</v>
      </c>
      <c r="C1255" s="647" t="s">
        <v>1668</v>
      </c>
      <c r="D1255" s="137">
        <v>25</v>
      </c>
      <c r="E1255" s="137">
        <v>25</v>
      </c>
      <c r="F1255" s="137">
        <v>25</v>
      </c>
      <c r="G1255" s="137">
        <v>25</v>
      </c>
      <c r="H1255" s="137">
        <v>25</v>
      </c>
      <c r="I1255" s="137">
        <v>25</v>
      </c>
      <c r="J1255" s="137">
        <v>0</v>
      </c>
      <c r="K1255" s="137">
        <v>0</v>
      </c>
      <c r="L1255" s="137">
        <v>0</v>
      </c>
      <c r="M1255" s="137">
        <v>0</v>
      </c>
      <c r="N1255" s="137">
        <v>0</v>
      </c>
      <c r="O1255" s="137">
        <v>0</v>
      </c>
    </row>
    <row r="1256" spans="1:15" x14ac:dyDescent="0.25">
      <c r="A1256" s="647" t="s">
        <v>4513</v>
      </c>
      <c r="B1256" s="647" t="s">
        <v>4530</v>
      </c>
      <c r="C1256" s="647" t="s">
        <v>1668</v>
      </c>
      <c r="D1256" s="137">
        <v>0</v>
      </c>
      <c r="E1256" s="137">
        <v>0</v>
      </c>
      <c r="F1256" s="137">
        <v>0</v>
      </c>
      <c r="G1256" s="137">
        <v>0</v>
      </c>
      <c r="H1256" s="137">
        <v>0</v>
      </c>
      <c r="I1256" s="137">
        <v>0</v>
      </c>
      <c r="J1256" s="137">
        <v>0</v>
      </c>
      <c r="K1256" s="137">
        <v>0</v>
      </c>
      <c r="L1256" s="137">
        <v>0</v>
      </c>
      <c r="M1256" s="137">
        <v>0</v>
      </c>
      <c r="N1256" s="137">
        <v>0</v>
      </c>
      <c r="O1256" s="137">
        <v>0</v>
      </c>
    </row>
    <row r="1257" spans="1:15" x14ac:dyDescent="0.25">
      <c r="A1257" s="647" t="s">
        <v>4513</v>
      </c>
      <c r="B1257" s="647" t="s">
        <v>4531</v>
      </c>
      <c r="C1257" s="647" t="s">
        <v>1668</v>
      </c>
      <c r="D1257" s="137">
        <v>46</v>
      </c>
      <c r="E1257" s="137">
        <v>46</v>
      </c>
      <c r="F1257" s="137">
        <v>46</v>
      </c>
      <c r="G1257" s="137">
        <v>46</v>
      </c>
      <c r="H1257" s="137">
        <v>46</v>
      </c>
      <c r="I1257" s="137">
        <v>46</v>
      </c>
      <c r="J1257" s="137">
        <v>46</v>
      </c>
      <c r="K1257" s="137">
        <v>46</v>
      </c>
      <c r="L1257" s="137">
        <v>46</v>
      </c>
      <c r="M1257" s="137">
        <v>46</v>
      </c>
      <c r="N1257" s="137">
        <v>46</v>
      </c>
      <c r="O1257" s="137">
        <v>46</v>
      </c>
    </row>
    <row r="1258" spans="1:15" x14ac:dyDescent="0.25">
      <c r="A1258" s="647" t="s">
        <v>4513</v>
      </c>
      <c r="B1258" s="647" t="s">
        <v>4532</v>
      </c>
      <c r="C1258" s="647" t="s">
        <v>1668</v>
      </c>
      <c r="D1258" s="137">
        <v>0</v>
      </c>
      <c r="E1258" s="137">
        <v>0</v>
      </c>
      <c r="F1258" s="137">
        <v>0</v>
      </c>
      <c r="G1258" s="137">
        <v>0</v>
      </c>
      <c r="H1258" s="137">
        <v>0</v>
      </c>
      <c r="I1258" s="137">
        <v>0</v>
      </c>
      <c r="J1258" s="137">
        <v>0</v>
      </c>
      <c r="K1258" s="137">
        <v>0</v>
      </c>
      <c r="L1258" s="137">
        <v>0</v>
      </c>
      <c r="M1258" s="137">
        <v>0</v>
      </c>
      <c r="N1258" s="137">
        <v>0</v>
      </c>
      <c r="O1258" s="137">
        <v>0</v>
      </c>
    </row>
    <row r="1259" spans="1:15" x14ac:dyDescent="0.25">
      <c r="A1259" s="647" t="s">
        <v>4513</v>
      </c>
      <c r="B1259" s="647" t="s">
        <v>4533</v>
      </c>
      <c r="C1259" s="647" t="s">
        <v>1668</v>
      </c>
      <c r="D1259" s="137">
        <v>0</v>
      </c>
      <c r="E1259" s="137">
        <v>0</v>
      </c>
      <c r="F1259" s="137">
        <v>0</v>
      </c>
      <c r="G1259" s="137">
        <v>0</v>
      </c>
      <c r="H1259" s="137">
        <v>0</v>
      </c>
      <c r="I1259" s="137">
        <v>0</v>
      </c>
      <c r="J1259" s="137">
        <v>0</v>
      </c>
      <c r="K1259" s="137">
        <v>0</v>
      </c>
      <c r="L1259" s="137">
        <v>0</v>
      </c>
      <c r="M1259" s="137">
        <v>0</v>
      </c>
      <c r="N1259" s="137">
        <v>0</v>
      </c>
      <c r="O1259" s="137">
        <v>0</v>
      </c>
    </row>
    <row r="1260" spans="1:15" x14ac:dyDescent="0.25">
      <c r="A1260" s="647" t="s">
        <v>4513</v>
      </c>
      <c r="B1260" s="647" t="s">
        <v>4534</v>
      </c>
      <c r="C1260" s="647" t="s">
        <v>1668</v>
      </c>
      <c r="D1260" s="137">
        <v>0</v>
      </c>
      <c r="E1260" s="137">
        <v>0</v>
      </c>
      <c r="F1260" s="137">
        <v>0</v>
      </c>
      <c r="G1260" s="137">
        <v>0</v>
      </c>
      <c r="H1260" s="137">
        <v>0</v>
      </c>
      <c r="I1260" s="137">
        <v>0</v>
      </c>
      <c r="J1260" s="137">
        <v>0</v>
      </c>
      <c r="K1260" s="137">
        <v>0</v>
      </c>
      <c r="L1260" s="137">
        <v>0</v>
      </c>
      <c r="M1260" s="137">
        <v>0</v>
      </c>
      <c r="N1260" s="137">
        <v>0</v>
      </c>
      <c r="O1260" s="137">
        <v>0</v>
      </c>
    </row>
    <row r="1261" spans="1:15" x14ac:dyDescent="0.25">
      <c r="A1261" s="647" t="s">
        <v>4513</v>
      </c>
      <c r="B1261" s="647" t="s">
        <v>4535</v>
      </c>
      <c r="C1261" s="647" t="s">
        <v>1668</v>
      </c>
      <c r="D1261" s="137">
        <v>0</v>
      </c>
      <c r="E1261" s="137">
        <v>0</v>
      </c>
      <c r="F1261" s="137">
        <v>0</v>
      </c>
      <c r="G1261" s="137">
        <v>0</v>
      </c>
      <c r="H1261" s="137">
        <v>0</v>
      </c>
      <c r="I1261" s="137">
        <v>0</v>
      </c>
      <c r="J1261" s="137">
        <v>0</v>
      </c>
      <c r="K1261" s="137">
        <v>0</v>
      </c>
      <c r="L1261" s="137">
        <v>0</v>
      </c>
      <c r="M1261" s="137">
        <v>0</v>
      </c>
      <c r="N1261" s="137">
        <v>0</v>
      </c>
      <c r="O1261" s="137">
        <v>0</v>
      </c>
    </row>
    <row r="1262" spans="1:15" x14ac:dyDescent="0.25">
      <c r="A1262" s="647" t="s">
        <v>4513</v>
      </c>
      <c r="B1262" s="647" t="s">
        <v>4536</v>
      </c>
      <c r="C1262" s="647" t="s">
        <v>1668</v>
      </c>
      <c r="D1262" s="137">
        <v>0</v>
      </c>
      <c r="E1262" s="137">
        <v>0</v>
      </c>
      <c r="F1262" s="137">
        <v>0</v>
      </c>
      <c r="G1262" s="137">
        <v>0</v>
      </c>
      <c r="H1262" s="137">
        <v>0</v>
      </c>
      <c r="I1262" s="137">
        <v>0</v>
      </c>
      <c r="J1262" s="137">
        <v>0</v>
      </c>
      <c r="K1262" s="137">
        <v>0</v>
      </c>
      <c r="L1262" s="137">
        <v>0</v>
      </c>
      <c r="M1262" s="137">
        <v>0</v>
      </c>
      <c r="N1262" s="137">
        <v>0</v>
      </c>
      <c r="O1262" s="137">
        <v>0</v>
      </c>
    </row>
    <row r="1263" spans="1:15" x14ac:dyDescent="0.25">
      <c r="A1263" s="647" t="s">
        <v>4513</v>
      </c>
      <c r="B1263" s="647" t="s">
        <v>4537</v>
      </c>
      <c r="C1263" s="647" t="s">
        <v>1668</v>
      </c>
      <c r="D1263" s="137">
        <v>22</v>
      </c>
      <c r="E1263" s="137">
        <v>22</v>
      </c>
      <c r="F1263" s="137">
        <v>22</v>
      </c>
      <c r="G1263" s="137">
        <v>22</v>
      </c>
      <c r="H1263" s="137">
        <v>22</v>
      </c>
      <c r="I1263" s="137">
        <v>22</v>
      </c>
      <c r="J1263" s="137">
        <v>212</v>
      </c>
      <c r="K1263" s="137">
        <v>212</v>
      </c>
      <c r="L1263" s="137">
        <v>212</v>
      </c>
      <c r="M1263" s="137">
        <v>212</v>
      </c>
      <c r="N1263" s="137">
        <v>212</v>
      </c>
      <c r="O1263" s="137">
        <v>212</v>
      </c>
    </row>
    <row r="1264" spans="1:15" x14ac:dyDescent="0.25">
      <c r="A1264" s="647" t="s">
        <v>4513</v>
      </c>
      <c r="B1264" s="647" t="s">
        <v>4538</v>
      </c>
      <c r="C1264" s="647" t="s">
        <v>1668</v>
      </c>
      <c r="D1264" s="137">
        <v>20</v>
      </c>
      <c r="E1264" s="137">
        <v>20</v>
      </c>
      <c r="F1264" s="137">
        <v>20</v>
      </c>
      <c r="G1264" s="137">
        <v>20</v>
      </c>
      <c r="H1264" s="137">
        <v>20</v>
      </c>
      <c r="I1264" s="137">
        <v>20</v>
      </c>
      <c r="J1264" s="137">
        <v>45</v>
      </c>
      <c r="K1264" s="137">
        <v>45</v>
      </c>
      <c r="L1264" s="137">
        <v>45</v>
      </c>
      <c r="M1264" s="137">
        <v>45</v>
      </c>
      <c r="N1264" s="137">
        <v>45</v>
      </c>
      <c r="O1264" s="137">
        <v>45</v>
      </c>
    </row>
    <row r="1265" spans="1:15" x14ac:dyDescent="0.25">
      <c r="A1265" s="647" t="s">
        <v>4513</v>
      </c>
      <c r="B1265" s="647" t="s">
        <v>4539</v>
      </c>
      <c r="C1265" s="647" t="s">
        <v>1668</v>
      </c>
      <c r="D1265" s="137">
        <v>0</v>
      </c>
      <c r="E1265" s="137">
        <v>0</v>
      </c>
      <c r="F1265" s="137">
        <v>0</v>
      </c>
      <c r="G1265" s="137">
        <v>0</v>
      </c>
      <c r="H1265" s="137">
        <v>0</v>
      </c>
      <c r="I1265" s="137">
        <v>0</v>
      </c>
      <c r="J1265" s="137">
        <v>0</v>
      </c>
      <c r="K1265" s="137">
        <v>0</v>
      </c>
      <c r="L1265" s="137">
        <v>0</v>
      </c>
      <c r="M1265" s="137">
        <v>0</v>
      </c>
      <c r="N1265" s="137">
        <v>0</v>
      </c>
      <c r="O1265" s="137">
        <v>0</v>
      </c>
    </row>
    <row r="1266" spans="1:15" x14ac:dyDescent="0.25">
      <c r="A1266" s="647" t="s">
        <v>4513</v>
      </c>
      <c r="B1266" s="647" t="s">
        <v>4540</v>
      </c>
      <c r="C1266" s="647" t="s">
        <v>1668</v>
      </c>
      <c r="D1266" s="137">
        <v>971</v>
      </c>
      <c r="E1266" s="137">
        <v>971</v>
      </c>
      <c r="F1266" s="137">
        <v>971</v>
      </c>
      <c r="G1266" s="137">
        <v>971</v>
      </c>
      <c r="H1266" s="137">
        <v>971</v>
      </c>
      <c r="I1266" s="137">
        <v>971</v>
      </c>
      <c r="J1266" s="137">
        <v>3340</v>
      </c>
      <c r="K1266" s="137">
        <v>3340</v>
      </c>
      <c r="L1266" s="137">
        <v>3037</v>
      </c>
      <c r="M1266" s="137">
        <v>3037</v>
      </c>
      <c r="N1266" s="137">
        <v>3037</v>
      </c>
      <c r="O1266" s="137">
        <v>3037</v>
      </c>
    </row>
    <row r="1267" spans="1:15" x14ac:dyDescent="0.25">
      <c r="A1267" s="647" t="s">
        <v>4513</v>
      </c>
      <c r="B1267" s="647" t="s">
        <v>4541</v>
      </c>
      <c r="C1267" s="647" t="s">
        <v>1668</v>
      </c>
      <c r="D1267" s="137">
        <v>0</v>
      </c>
      <c r="E1267" s="137">
        <v>0</v>
      </c>
      <c r="F1267" s="137">
        <v>0</v>
      </c>
      <c r="G1267" s="137">
        <v>0</v>
      </c>
      <c r="H1267" s="137">
        <v>0</v>
      </c>
      <c r="I1267" s="137">
        <v>0</v>
      </c>
      <c r="J1267" s="137">
        <v>0</v>
      </c>
      <c r="K1267" s="137">
        <v>0</v>
      </c>
      <c r="L1267" s="137">
        <v>0</v>
      </c>
      <c r="M1267" s="137">
        <v>0</v>
      </c>
      <c r="N1267" s="137">
        <v>0</v>
      </c>
      <c r="O1267" s="137">
        <v>0</v>
      </c>
    </row>
    <row r="1268" spans="1:15" x14ac:dyDescent="0.25">
      <c r="A1268" s="647" t="s">
        <v>4513</v>
      </c>
      <c r="B1268" s="647" t="s">
        <v>4542</v>
      </c>
      <c r="C1268" s="647" t="s">
        <v>1668</v>
      </c>
      <c r="D1268" s="137">
        <v>2563</v>
      </c>
      <c r="E1268" s="137">
        <v>2563</v>
      </c>
      <c r="F1268" s="137">
        <v>2563</v>
      </c>
      <c r="G1268" s="137">
        <v>2563</v>
      </c>
      <c r="H1268" s="137">
        <v>2563</v>
      </c>
      <c r="I1268" s="137">
        <v>2563</v>
      </c>
      <c r="J1268" s="137">
        <v>0</v>
      </c>
      <c r="K1268" s="137">
        <v>0</v>
      </c>
      <c r="L1268" s="137">
        <v>0</v>
      </c>
      <c r="M1268" s="137">
        <v>0</v>
      </c>
      <c r="N1268" s="137">
        <v>0</v>
      </c>
      <c r="O1268" s="137">
        <v>0</v>
      </c>
    </row>
    <row r="1269" spans="1:15" x14ac:dyDescent="0.25">
      <c r="A1269" s="647" t="s">
        <v>4513</v>
      </c>
      <c r="B1269" s="647" t="s">
        <v>4543</v>
      </c>
      <c r="C1269" s="647" t="s">
        <v>1668</v>
      </c>
      <c r="D1269" s="137">
        <v>0</v>
      </c>
      <c r="E1269" s="137">
        <v>0</v>
      </c>
      <c r="F1269" s="137">
        <v>0</v>
      </c>
      <c r="G1269" s="137">
        <v>0</v>
      </c>
      <c r="H1269" s="137">
        <v>0</v>
      </c>
      <c r="I1269" s="137">
        <v>0</v>
      </c>
      <c r="J1269" s="137">
        <v>0</v>
      </c>
      <c r="K1269" s="137">
        <v>0</v>
      </c>
      <c r="L1269" s="137">
        <v>0</v>
      </c>
      <c r="M1269" s="137">
        <v>0</v>
      </c>
      <c r="N1269" s="137">
        <v>0</v>
      </c>
      <c r="O1269" s="137">
        <v>0</v>
      </c>
    </row>
    <row r="1270" spans="1:15" x14ac:dyDescent="0.25">
      <c r="A1270" s="647" t="s">
        <v>4513</v>
      </c>
      <c r="B1270" s="647" t="s">
        <v>4544</v>
      </c>
      <c r="C1270" s="647" t="s">
        <v>1668</v>
      </c>
      <c r="D1270" s="137">
        <v>22</v>
      </c>
      <c r="E1270" s="137">
        <v>22</v>
      </c>
      <c r="F1270" s="137">
        <v>22</v>
      </c>
      <c r="G1270" s="137">
        <v>22</v>
      </c>
      <c r="H1270" s="137">
        <v>22</v>
      </c>
      <c r="I1270" s="137">
        <v>22</v>
      </c>
      <c r="J1270" s="137">
        <v>25</v>
      </c>
      <c r="K1270" s="137">
        <v>25</v>
      </c>
      <c r="L1270" s="137">
        <v>25</v>
      </c>
      <c r="M1270" s="137">
        <v>25</v>
      </c>
      <c r="N1270" s="137">
        <v>25</v>
      </c>
      <c r="O1270" s="137">
        <v>25</v>
      </c>
    </row>
    <row r="1271" spans="1:15" x14ac:dyDescent="0.25">
      <c r="A1271" s="647" t="s">
        <v>4513</v>
      </c>
      <c r="B1271" s="647" t="s">
        <v>4545</v>
      </c>
      <c r="C1271" s="647" t="s">
        <v>1668</v>
      </c>
      <c r="D1271" s="137">
        <v>0</v>
      </c>
      <c r="E1271" s="137">
        <v>0</v>
      </c>
      <c r="F1271" s="137">
        <v>0</v>
      </c>
      <c r="G1271" s="137">
        <v>0</v>
      </c>
      <c r="H1271" s="137">
        <v>0</v>
      </c>
      <c r="I1271" s="137">
        <v>0</v>
      </c>
      <c r="J1271" s="137">
        <v>0</v>
      </c>
      <c r="K1271" s="137">
        <v>0</v>
      </c>
      <c r="L1271" s="137">
        <v>0</v>
      </c>
      <c r="M1271" s="137">
        <v>0</v>
      </c>
      <c r="N1271" s="137">
        <v>0</v>
      </c>
      <c r="O1271" s="137">
        <v>0</v>
      </c>
    </row>
    <row r="1272" spans="1:15" x14ac:dyDescent="0.25">
      <c r="A1272" s="647" t="s">
        <v>4513</v>
      </c>
      <c r="B1272" s="647" t="s">
        <v>4546</v>
      </c>
      <c r="C1272" s="647" t="s">
        <v>1668</v>
      </c>
      <c r="D1272" s="137">
        <v>0</v>
      </c>
      <c r="E1272" s="137">
        <v>0</v>
      </c>
      <c r="F1272" s="137">
        <v>0</v>
      </c>
      <c r="G1272" s="137">
        <v>0</v>
      </c>
      <c r="H1272" s="137">
        <v>0</v>
      </c>
      <c r="I1272" s="137">
        <v>0</v>
      </c>
      <c r="J1272" s="137">
        <v>0</v>
      </c>
      <c r="K1272" s="137">
        <v>0</v>
      </c>
      <c r="L1272" s="137">
        <v>0</v>
      </c>
      <c r="M1272" s="137">
        <v>0</v>
      </c>
      <c r="N1272" s="137">
        <v>0</v>
      </c>
      <c r="O1272" s="137">
        <v>0</v>
      </c>
    </row>
    <row r="1273" spans="1:15" x14ac:dyDescent="0.25">
      <c r="A1273" s="647" t="s">
        <v>4513</v>
      </c>
      <c r="B1273" s="647" t="s">
        <v>4547</v>
      </c>
      <c r="C1273" s="647" t="s">
        <v>1668</v>
      </c>
      <c r="D1273" s="137">
        <v>1855</v>
      </c>
      <c r="E1273" s="137">
        <v>1855</v>
      </c>
      <c r="F1273" s="137">
        <v>1855</v>
      </c>
      <c r="G1273" s="137">
        <v>1855</v>
      </c>
      <c r="H1273" s="137">
        <v>1855</v>
      </c>
      <c r="I1273" s="137">
        <v>1855</v>
      </c>
      <c r="J1273" s="137">
        <v>1855</v>
      </c>
      <c r="K1273" s="137">
        <v>1855</v>
      </c>
      <c r="L1273" s="137">
        <v>1855</v>
      </c>
      <c r="M1273" s="137">
        <v>1855</v>
      </c>
      <c r="N1273" s="137">
        <v>1855</v>
      </c>
      <c r="O1273" s="137">
        <v>0</v>
      </c>
    </row>
    <row r="1274" spans="1:15" x14ac:dyDescent="0.25">
      <c r="A1274" s="647" t="s">
        <v>4513</v>
      </c>
      <c r="B1274" s="647" t="s">
        <v>4548</v>
      </c>
      <c r="C1274" s="647" t="s">
        <v>1668</v>
      </c>
      <c r="D1274" s="137">
        <v>0</v>
      </c>
      <c r="E1274" s="137">
        <v>0</v>
      </c>
      <c r="F1274" s="137">
        <v>0</v>
      </c>
      <c r="G1274" s="137">
        <v>0</v>
      </c>
      <c r="H1274" s="137">
        <v>0</v>
      </c>
      <c r="I1274" s="137">
        <v>0</v>
      </c>
      <c r="J1274" s="137">
        <v>0</v>
      </c>
      <c r="K1274" s="137">
        <v>0</v>
      </c>
      <c r="L1274" s="137">
        <v>0</v>
      </c>
      <c r="M1274" s="137">
        <v>0</v>
      </c>
      <c r="N1274" s="137">
        <v>0</v>
      </c>
      <c r="O1274" s="137">
        <v>0</v>
      </c>
    </row>
    <row r="1275" spans="1:15" x14ac:dyDescent="0.25">
      <c r="A1275" s="647" t="s">
        <v>4513</v>
      </c>
      <c r="B1275" s="647" t="s">
        <v>4549</v>
      </c>
      <c r="C1275" s="647" t="s">
        <v>1668</v>
      </c>
      <c r="D1275" s="137">
        <v>0</v>
      </c>
      <c r="E1275" s="137">
        <v>0</v>
      </c>
      <c r="F1275" s="137">
        <v>0</v>
      </c>
      <c r="G1275" s="137">
        <v>0</v>
      </c>
      <c r="H1275" s="137">
        <v>0</v>
      </c>
      <c r="I1275" s="137">
        <v>0</v>
      </c>
      <c r="J1275" s="137">
        <v>0</v>
      </c>
      <c r="K1275" s="137">
        <v>0</v>
      </c>
      <c r="L1275" s="137">
        <v>0</v>
      </c>
      <c r="M1275" s="137">
        <v>0</v>
      </c>
      <c r="N1275" s="137">
        <v>0</v>
      </c>
      <c r="O1275" s="137">
        <v>0</v>
      </c>
    </row>
    <row r="1276" spans="1:15" x14ac:dyDescent="0.25">
      <c r="A1276" s="647" t="s">
        <v>4513</v>
      </c>
      <c r="B1276" s="647" t="s">
        <v>4550</v>
      </c>
      <c r="C1276" s="647" t="s">
        <v>1668</v>
      </c>
      <c r="D1276" s="137">
        <v>84</v>
      </c>
      <c r="E1276" s="137">
        <v>84</v>
      </c>
      <c r="F1276" s="137">
        <v>84</v>
      </c>
      <c r="G1276" s="137">
        <v>84</v>
      </c>
      <c r="H1276" s="137">
        <v>84</v>
      </c>
      <c r="I1276" s="137">
        <v>84</v>
      </c>
      <c r="J1276" s="137">
        <v>84</v>
      </c>
      <c r="K1276" s="137">
        <v>84</v>
      </c>
      <c r="L1276" s="137">
        <v>84</v>
      </c>
      <c r="M1276" s="137">
        <v>84</v>
      </c>
      <c r="N1276" s="137">
        <v>84</v>
      </c>
      <c r="O1276" s="137">
        <v>84</v>
      </c>
    </row>
    <row r="1277" spans="1:15" x14ac:dyDescent="0.25">
      <c r="A1277" s="647" t="s">
        <v>4513</v>
      </c>
      <c r="B1277" s="647" t="s">
        <v>4551</v>
      </c>
      <c r="C1277" s="647" t="s">
        <v>1668</v>
      </c>
      <c r="D1277" s="137">
        <v>0</v>
      </c>
      <c r="E1277" s="137">
        <v>0</v>
      </c>
      <c r="F1277" s="137">
        <v>0</v>
      </c>
      <c r="G1277" s="137">
        <v>0</v>
      </c>
      <c r="H1277" s="137">
        <v>0</v>
      </c>
      <c r="I1277" s="137">
        <v>0</v>
      </c>
      <c r="J1277" s="137">
        <v>0</v>
      </c>
      <c r="K1277" s="137">
        <v>0</v>
      </c>
      <c r="L1277" s="137">
        <v>0</v>
      </c>
      <c r="M1277" s="137">
        <v>0</v>
      </c>
      <c r="N1277" s="137">
        <v>0</v>
      </c>
      <c r="O1277" s="137">
        <v>0</v>
      </c>
    </row>
    <row r="1278" spans="1:15" x14ac:dyDescent="0.25">
      <c r="A1278" s="647" t="s">
        <v>4513</v>
      </c>
      <c r="B1278" s="647" t="s">
        <v>4552</v>
      </c>
      <c r="C1278" s="647" t="s">
        <v>1668</v>
      </c>
      <c r="D1278" s="137">
        <v>1653</v>
      </c>
      <c r="E1278" s="137">
        <v>1653</v>
      </c>
      <c r="F1278" s="137">
        <v>1653</v>
      </c>
      <c r="G1278" s="137">
        <v>1653</v>
      </c>
      <c r="H1278" s="137">
        <v>1653</v>
      </c>
      <c r="I1278" s="137">
        <v>1653</v>
      </c>
      <c r="J1278" s="137">
        <v>0</v>
      </c>
      <c r="K1278" s="137">
        <v>0</v>
      </c>
      <c r="L1278" s="137">
        <v>0</v>
      </c>
      <c r="M1278" s="137">
        <v>0</v>
      </c>
      <c r="N1278" s="137">
        <v>0</v>
      </c>
      <c r="O1278" s="137">
        <v>0</v>
      </c>
    </row>
    <row r="1279" spans="1:15" x14ac:dyDescent="0.25">
      <c r="A1279" s="647" t="s">
        <v>4513</v>
      </c>
      <c r="B1279" s="647" t="s">
        <v>4553</v>
      </c>
      <c r="C1279" s="647" t="s">
        <v>1668</v>
      </c>
      <c r="D1279" s="137">
        <v>0</v>
      </c>
      <c r="E1279" s="137">
        <v>0</v>
      </c>
      <c r="F1279" s="137">
        <v>0</v>
      </c>
      <c r="G1279" s="137">
        <v>0</v>
      </c>
      <c r="H1279" s="137">
        <v>0</v>
      </c>
      <c r="I1279" s="137">
        <v>0</v>
      </c>
      <c r="J1279" s="137">
        <v>0</v>
      </c>
      <c r="K1279" s="137">
        <v>0</v>
      </c>
      <c r="L1279" s="137">
        <v>0</v>
      </c>
      <c r="M1279" s="137">
        <v>0</v>
      </c>
      <c r="N1279" s="137">
        <v>0</v>
      </c>
      <c r="O1279" s="137">
        <v>0</v>
      </c>
    </row>
    <row r="1280" spans="1:15" x14ac:dyDescent="0.25">
      <c r="A1280" s="647" t="s">
        <v>4513</v>
      </c>
      <c r="B1280" s="647" t="s">
        <v>4554</v>
      </c>
      <c r="C1280" s="647" t="s">
        <v>1668</v>
      </c>
      <c r="D1280" s="137">
        <v>720</v>
      </c>
      <c r="E1280" s="137">
        <v>720</v>
      </c>
      <c r="F1280" s="137">
        <v>720</v>
      </c>
      <c r="G1280" s="137">
        <v>720</v>
      </c>
      <c r="H1280" s="137">
        <v>720</v>
      </c>
      <c r="I1280" s="137">
        <v>235</v>
      </c>
      <c r="J1280" s="137">
        <v>235</v>
      </c>
      <c r="K1280" s="137">
        <v>235</v>
      </c>
      <c r="L1280" s="137">
        <v>235</v>
      </c>
      <c r="M1280" s="137">
        <v>235</v>
      </c>
      <c r="N1280" s="137">
        <v>235</v>
      </c>
      <c r="O1280" s="137">
        <v>191</v>
      </c>
    </row>
    <row r="1281" spans="1:15" x14ac:dyDescent="0.25">
      <c r="A1281" s="647" t="s">
        <v>4513</v>
      </c>
      <c r="B1281" s="647" t="s">
        <v>4555</v>
      </c>
      <c r="C1281" s="647" t="s">
        <v>1668</v>
      </c>
      <c r="D1281" s="137">
        <v>0</v>
      </c>
      <c r="E1281" s="137">
        <v>0</v>
      </c>
      <c r="F1281" s="137">
        <v>0</v>
      </c>
      <c r="G1281" s="137">
        <v>0</v>
      </c>
      <c r="H1281" s="137">
        <v>0</v>
      </c>
      <c r="I1281" s="137">
        <v>0</v>
      </c>
      <c r="J1281" s="137">
        <v>0</v>
      </c>
      <c r="K1281" s="137">
        <v>0</v>
      </c>
      <c r="L1281" s="137">
        <v>0</v>
      </c>
      <c r="M1281" s="137">
        <v>0</v>
      </c>
      <c r="N1281" s="137">
        <v>0</v>
      </c>
      <c r="O1281" s="137">
        <v>0</v>
      </c>
    </row>
    <row r="1282" spans="1:15" x14ac:dyDescent="0.25">
      <c r="A1282" s="647" t="s">
        <v>4513</v>
      </c>
      <c r="B1282" s="647" t="s">
        <v>4556</v>
      </c>
      <c r="C1282" s="647" t="s">
        <v>1668</v>
      </c>
      <c r="D1282" s="137">
        <v>-17</v>
      </c>
      <c r="E1282" s="137">
        <v>-17</v>
      </c>
      <c r="F1282" s="137">
        <v>35</v>
      </c>
      <c r="G1282" s="137">
        <v>35</v>
      </c>
      <c r="H1282" s="137">
        <v>35</v>
      </c>
      <c r="I1282" s="137">
        <v>35</v>
      </c>
      <c r="J1282" s="137">
        <v>35</v>
      </c>
      <c r="K1282" s="137">
        <v>35</v>
      </c>
      <c r="L1282" s="137">
        <v>35</v>
      </c>
      <c r="M1282" s="137">
        <v>35</v>
      </c>
      <c r="N1282" s="137">
        <v>35</v>
      </c>
      <c r="O1282" s="137">
        <v>35</v>
      </c>
    </row>
    <row r="1283" spans="1:15" x14ac:dyDescent="0.25">
      <c r="A1283" s="647" t="s">
        <v>4513</v>
      </c>
      <c r="B1283" s="647" t="s">
        <v>4557</v>
      </c>
      <c r="C1283" s="647" t="s">
        <v>1668</v>
      </c>
      <c r="D1283" s="137">
        <v>0</v>
      </c>
      <c r="E1283" s="137">
        <v>0</v>
      </c>
      <c r="F1283" s="137">
        <v>0</v>
      </c>
      <c r="G1283" s="137">
        <v>0</v>
      </c>
      <c r="H1283" s="137">
        <v>0</v>
      </c>
      <c r="I1283" s="137">
        <v>0</v>
      </c>
      <c r="J1283" s="137">
        <v>0</v>
      </c>
      <c r="K1283" s="137">
        <v>0</v>
      </c>
      <c r="L1283" s="137">
        <v>0</v>
      </c>
      <c r="M1283" s="137">
        <v>0</v>
      </c>
      <c r="N1283" s="137">
        <v>0</v>
      </c>
      <c r="O1283" s="137">
        <v>0</v>
      </c>
    </row>
    <row r="1284" spans="1:15" x14ac:dyDescent="0.25">
      <c r="A1284" s="647" t="s">
        <v>4513</v>
      </c>
      <c r="B1284" s="647" t="s">
        <v>4558</v>
      </c>
      <c r="C1284" s="647" t="s">
        <v>1668</v>
      </c>
      <c r="D1284" s="137">
        <v>27</v>
      </c>
      <c r="E1284" s="137">
        <v>27</v>
      </c>
      <c r="F1284" s="137">
        <v>27</v>
      </c>
      <c r="G1284" s="137">
        <v>27</v>
      </c>
      <c r="H1284" s="137">
        <v>27</v>
      </c>
      <c r="I1284" s="137">
        <v>27</v>
      </c>
      <c r="J1284" s="137">
        <v>0</v>
      </c>
      <c r="K1284" s="137">
        <v>0</v>
      </c>
      <c r="L1284" s="137">
        <v>0</v>
      </c>
      <c r="M1284" s="137">
        <v>0</v>
      </c>
      <c r="N1284" s="137">
        <v>0</v>
      </c>
      <c r="O1284" s="137">
        <v>0</v>
      </c>
    </row>
    <row r="1285" spans="1:15" x14ac:dyDescent="0.25">
      <c r="A1285" s="647" t="s">
        <v>4513</v>
      </c>
      <c r="B1285" s="647" t="s">
        <v>4559</v>
      </c>
      <c r="C1285" s="647" t="s">
        <v>1668</v>
      </c>
      <c r="D1285" s="137">
        <v>0</v>
      </c>
      <c r="E1285" s="137">
        <v>0</v>
      </c>
      <c r="F1285" s="137">
        <v>0</v>
      </c>
      <c r="G1285" s="137">
        <v>0</v>
      </c>
      <c r="H1285" s="137">
        <v>0</v>
      </c>
      <c r="I1285" s="137">
        <v>0</v>
      </c>
      <c r="J1285" s="137">
        <v>0</v>
      </c>
      <c r="K1285" s="137">
        <v>0</v>
      </c>
      <c r="L1285" s="137">
        <v>0</v>
      </c>
      <c r="M1285" s="137">
        <v>0</v>
      </c>
      <c r="N1285" s="137">
        <v>0</v>
      </c>
      <c r="O1285" s="137">
        <v>0</v>
      </c>
    </row>
    <row r="1286" spans="1:15" x14ac:dyDescent="0.25">
      <c r="A1286" s="647" t="s">
        <v>4513</v>
      </c>
      <c r="B1286" s="647" t="s">
        <v>4560</v>
      </c>
      <c r="C1286" s="647" t="s">
        <v>1668</v>
      </c>
      <c r="D1286" s="137">
        <v>64</v>
      </c>
      <c r="E1286" s="137">
        <v>64</v>
      </c>
      <c r="F1286" s="137">
        <v>64</v>
      </c>
      <c r="G1286" s="137">
        <v>64</v>
      </c>
      <c r="H1286" s="137">
        <v>64</v>
      </c>
      <c r="I1286" s="137">
        <v>0</v>
      </c>
      <c r="J1286" s="137">
        <v>0</v>
      </c>
      <c r="K1286" s="137">
        <v>0</v>
      </c>
      <c r="L1286" s="137">
        <v>0</v>
      </c>
      <c r="M1286" s="137">
        <v>0</v>
      </c>
      <c r="N1286" s="137">
        <v>0</v>
      </c>
      <c r="O1286" s="137">
        <v>0</v>
      </c>
    </row>
    <row r="1287" spans="1:15" x14ac:dyDescent="0.25">
      <c r="A1287" s="647" t="s">
        <v>4513</v>
      </c>
      <c r="B1287" s="647" t="s">
        <v>4561</v>
      </c>
      <c r="C1287" s="647" t="s">
        <v>1668</v>
      </c>
      <c r="D1287" s="137">
        <v>0</v>
      </c>
      <c r="E1287" s="137">
        <v>0</v>
      </c>
      <c r="F1287" s="137">
        <v>0</v>
      </c>
      <c r="G1287" s="137">
        <v>0</v>
      </c>
      <c r="H1287" s="137">
        <v>0</v>
      </c>
      <c r="I1287" s="137">
        <v>0</v>
      </c>
      <c r="J1287" s="137">
        <v>0</v>
      </c>
      <c r="K1287" s="137">
        <v>0</v>
      </c>
      <c r="L1287" s="137">
        <v>0</v>
      </c>
      <c r="M1287" s="137">
        <v>0</v>
      </c>
      <c r="N1287" s="137">
        <v>0</v>
      </c>
      <c r="O1287" s="137">
        <v>0</v>
      </c>
    </row>
    <row r="1288" spans="1:15" x14ac:dyDescent="0.25">
      <c r="A1288" s="647" t="s">
        <v>4513</v>
      </c>
      <c r="B1288" s="647" t="s">
        <v>4562</v>
      </c>
      <c r="C1288" s="647" t="s">
        <v>1668</v>
      </c>
      <c r="D1288" s="137">
        <v>0</v>
      </c>
      <c r="E1288" s="137">
        <v>0</v>
      </c>
      <c r="F1288" s="137">
        <v>0</v>
      </c>
      <c r="G1288" s="137">
        <v>0</v>
      </c>
      <c r="H1288" s="137">
        <v>0</v>
      </c>
      <c r="I1288" s="137">
        <v>0</v>
      </c>
      <c r="J1288" s="137">
        <v>0</v>
      </c>
      <c r="K1288" s="137">
        <v>0</v>
      </c>
      <c r="L1288" s="137">
        <v>0</v>
      </c>
      <c r="M1288" s="137">
        <v>0</v>
      </c>
      <c r="N1288" s="137">
        <v>0</v>
      </c>
      <c r="O1288" s="137">
        <v>0</v>
      </c>
    </row>
    <row r="1289" spans="1:15" x14ac:dyDescent="0.25">
      <c r="A1289" s="647" t="s">
        <v>4513</v>
      </c>
      <c r="B1289" s="647" t="s">
        <v>4563</v>
      </c>
      <c r="C1289" s="647" t="s">
        <v>1668</v>
      </c>
      <c r="D1289" s="137">
        <v>0</v>
      </c>
      <c r="E1289" s="137">
        <v>0</v>
      </c>
      <c r="F1289" s="137">
        <v>0</v>
      </c>
      <c r="G1289" s="137">
        <v>0</v>
      </c>
      <c r="H1289" s="137">
        <v>0</v>
      </c>
      <c r="I1289" s="137">
        <v>0</v>
      </c>
      <c r="J1289" s="137">
        <v>0</v>
      </c>
      <c r="K1289" s="137">
        <v>0</v>
      </c>
      <c r="L1289" s="137">
        <v>0</v>
      </c>
      <c r="M1289" s="137">
        <v>0</v>
      </c>
      <c r="N1289" s="137">
        <v>0</v>
      </c>
      <c r="O1289" s="137">
        <v>0</v>
      </c>
    </row>
    <row r="1290" spans="1:15" x14ac:dyDescent="0.25">
      <c r="A1290" s="647" t="s">
        <v>4513</v>
      </c>
      <c r="B1290" s="647" t="s">
        <v>4564</v>
      </c>
      <c r="C1290" s="647" t="s">
        <v>1668</v>
      </c>
      <c r="D1290" s="137">
        <v>571</v>
      </c>
      <c r="E1290" s="137">
        <v>571</v>
      </c>
      <c r="F1290" s="137">
        <v>571</v>
      </c>
      <c r="G1290" s="137">
        <v>571</v>
      </c>
      <c r="H1290" s="137">
        <v>571</v>
      </c>
      <c r="I1290" s="137">
        <v>4</v>
      </c>
      <c r="J1290" s="137">
        <v>4</v>
      </c>
      <c r="K1290" s="137">
        <v>0</v>
      </c>
      <c r="L1290" s="137">
        <v>0</v>
      </c>
      <c r="M1290" s="137">
        <v>0</v>
      </c>
      <c r="N1290" s="137">
        <v>0</v>
      </c>
      <c r="O1290" s="137">
        <v>0</v>
      </c>
    </row>
    <row r="1291" spans="1:15" x14ac:dyDescent="0.25">
      <c r="A1291" s="647" t="s">
        <v>4513</v>
      </c>
      <c r="B1291" s="647" t="s">
        <v>4565</v>
      </c>
      <c r="C1291" s="647" t="s">
        <v>1668</v>
      </c>
      <c r="D1291" s="137">
        <v>0</v>
      </c>
      <c r="E1291" s="137">
        <v>0</v>
      </c>
      <c r="F1291" s="137">
        <v>0</v>
      </c>
      <c r="G1291" s="137">
        <v>0</v>
      </c>
      <c r="H1291" s="137">
        <v>0</v>
      </c>
      <c r="I1291" s="137">
        <v>0</v>
      </c>
      <c r="J1291" s="137">
        <v>0</v>
      </c>
      <c r="K1291" s="137">
        <v>0</v>
      </c>
      <c r="L1291" s="137">
        <v>0</v>
      </c>
      <c r="M1291" s="137">
        <v>0</v>
      </c>
      <c r="N1291" s="137">
        <v>0</v>
      </c>
      <c r="O1291" s="137">
        <v>0</v>
      </c>
    </row>
    <row r="1292" spans="1:15" x14ac:dyDescent="0.25">
      <c r="A1292" s="647" t="s">
        <v>4513</v>
      </c>
      <c r="B1292" s="647" t="s">
        <v>4566</v>
      </c>
      <c r="C1292" s="647" t="s">
        <v>1668</v>
      </c>
      <c r="D1292" s="137">
        <v>0</v>
      </c>
      <c r="E1292" s="137">
        <v>0</v>
      </c>
      <c r="F1292" s="137">
        <v>0</v>
      </c>
      <c r="G1292" s="137">
        <v>0</v>
      </c>
      <c r="H1292" s="137">
        <v>0</v>
      </c>
      <c r="I1292" s="137">
        <v>0</v>
      </c>
      <c r="J1292" s="137">
        <v>0</v>
      </c>
      <c r="K1292" s="137">
        <v>0</v>
      </c>
      <c r="L1292" s="137">
        <v>0</v>
      </c>
      <c r="M1292" s="137">
        <v>0</v>
      </c>
      <c r="N1292" s="137">
        <v>0</v>
      </c>
      <c r="O1292" s="137">
        <v>0</v>
      </c>
    </row>
    <row r="1293" spans="1:15" x14ac:dyDescent="0.25">
      <c r="A1293" s="647" t="s">
        <v>4513</v>
      </c>
      <c r="B1293" s="647" t="s">
        <v>4567</v>
      </c>
      <c r="C1293" s="647" t="s">
        <v>1668</v>
      </c>
      <c r="D1293" s="137">
        <v>0</v>
      </c>
      <c r="E1293" s="137">
        <v>0</v>
      </c>
      <c r="F1293" s="137">
        <v>0</v>
      </c>
      <c r="G1293" s="137">
        <v>0</v>
      </c>
      <c r="H1293" s="137">
        <v>0</v>
      </c>
      <c r="I1293" s="137">
        <v>0</v>
      </c>
      <c r="J1293" s="137">
        <v>0</v>
      </c>
      <c r="K1293" s="137">
        <v>0</v>
      </c>
      <c r="L1293" s="137">
        <v>0</v>
      </c>
      <c r="M1293" s="137">
        <v>0</v>
      </c>
      <c r="N1293" s="137">
        <v>0</v>
      </c>
      <c r="O1293" s="137">
        <v>0</v>
      </c>
    </row>
    <row r="1294" spans="1:15" x14ac:dyDescent="0.25">
      <c r="A1294" s="647" t="s">
        <v>4513</v>
      </c>
      <c r="B1294" s="647" t="s">
        <v>4568</v>
      </c>
      <c r="C1294" s="647" t="s">
        <v>1668</v>
      </c>
      <c r="D1294" s="137">
        <v>16725</v>
      </c>
      <c r="E1294" s="137">
        <v>17091</v>
      </c>
      <c r="F1294" s="137">
        <v>17177</v>
      </c>
      <c r="G1294" s="137">
        <v>17201</v>
      </c>
      <c r="H1294" s="137">
        <v>13035</v>
      </c>
      <c r="I1294" s="137">
        <v>13229</v>
      </c>
      <c r="J1294" s="137">
        <v>13494</v>
      </c>
      <c r="K1294" s="137">
        <v>14278</v>
      </c>
      <c r="L1294" s="137">
        <v>14957</v>
      </c>
      <c r="M1294" s="137">
        <v>16183</v>
      </c>
      <c r="N1294" s="137">
        <v>16648</v>
      </c>
      <c r="O1294" s="137">
        <v>15661</v>
      </c>
    </row>
    <row r="1295" spans="1:15" x14ac:dyDescent="0.25">
      <c r="A1295" s="647" t="s">
        <v>4513</v>
      </c>
      <c r="B1295" s="647" t="s">
        <v>4569</v>
      </c>
      <c r="C1295" s="647" t="s">
        <v>1668</v>
      </c>
      <c r="D1295" s="137">
        <v>0</v>
      </c>
      <c r="E1295" s="137">
        <v>0</v>
      </c>
      <c r="F1295" s="137">
        <v>0</v>
      </c>
      <c r="G1295" s="137">
        <v>0</v>
      </c>
      <c r="H1295" s="137">
        <v>0</v>
      </c>
      <c r="I1295" s="137">
        <v>0</v>
      </c>
      <c r="J1295" s="137">
        <v>0</v>
      </c>
      <c r="K1295" s="137">
        <v>0</v>
      </c>
      <c r="L1295" s="137">
        <v>0</v>
      </c>
      <c r="M1295" s="137">
        <v>0</v>
      </c>
      <c r="N1295" s="137">
        <v>0</v>
      </c>
      <c r="O1295" s="137">
        <v>0</v>
      </c>
    </row>
    <row r="1296" spans="1:15" x14ac:dyDescent="0.25">
      <c r="A1296" s="647" t="s">
        <v>4513</v>
      </c>
      <c r="B1296" s="647" t="s">
        <v>4570</v>
      </c>
      <c r="C1296" s="647" t="s">
        <v>1668</v>
      </c>
      <c r="D1296" s="137">
        <v>0</v>
      </c>
      <c r="E1296" s="137">
        <v>0</v>
      </c>
      <c r="F1296" s="137">
        <v>0</v>
      </c>
      <c r="G1296" s="137">
        <v>0</v>
      </c>
      <c r="H1296" s="137">
        <v>0</v>
      </c>
      <c r="I1296" s="137">
        <v>0</v>
      </c>
      <c r="J1296" s="137">
        <v>0</v>
      </c>
      <c r="K1296" s="137">
        <v>0</v>
      </c>
      <c r="L1296" s="137">
        <v>0</v>
      </c>
      <c r="M1296" s="137">
        <v>0</v>
      </c>
      <c r="N1296" s="137">
        <v>0</v>
      </c>
      <c r="O1296" s="137">
        <v>0</v>
      </c>
    </row>
    <row r="1297" spans="1:15" x14ac:dyDescent="0.25">
      <c r="A1297" s="647" t="s">
        <v>4513</v>
      </c>
      <c r="B1297" s="647" t="s">
        <v>4571</v>
      </c>
      <c r="C1297" s="647" t="s">
        <v>1668</v>
      </c>
      <c r="D1297" s="137">
        <v>62</v>
      </c>
      <c r="E1297" s="137">
        <v>62</v>
      </c>
      <c r="F1297" s="137">
        <v>62</v>
      </c>
      <c r="G1297" s="137">
        <v>62</v>
      </c>
      <c r="H1297" s="137">
        <v>62</v>
      </c>
      <c r="I1297" s="137">
        <v>62</v>
      </c>
      <c r="J1297" s="137">
        <v>62</v>
      </c>
      <c r="K1297" s="137">
        <v>62</v>
      </c>
      <c r="L1297" s="137">
        <v>62</v>
      </c>
      <c r="M1297" s="137">
        <v>62</v>
      </c>
      <c r="N1297" s="137">
        <v>62</v>
      </c>
      <c r="O1297" s="137">
        <v>0</v>
      </c>
    </row>
    <row r="1298" spans="1:15" x14ac:dyDescent="0.25">
      <c r="A1298" s="647" t="s">
        <v>4513</v>
      </c>
      <c r="B1298" s="647" t="s">
        <v>4572</v>
      </c>
      <c r="C1298" s="647" t="s">
        <v>1668</v>
      </c>
      <c r="D1298" s="137">
        <v>47</v>
      </c>
      <c r="E1298" s="137">
        <v>47</v>
      </c>
      <c r="F1298" s="137">
        <v>47</v>
      </c>
      <c r="G1298" s="137">
        <v>47</v>
      </c>
      <c r="H1298" s="137">
        <v>47</v>
      </c>
      <c r="I1298" s="137">
        <v>47</v>
      </c>
      <c r="J1298" s="137">
        <v>47</v>
      </c>
      <c r="K1298" s="137">
        <v>47</v>
      </c>
      <c r="L1298" s="137">
        <v>47</v>
      </c>
      <c r="M1298" s="137">
        <v>47</v>
      </c>
      <c r="N1298" s="137">
        <v>47</v>
      </c>
      <c r="O1298" s="137">
        <v>0</v>
      </c>
    </row>
    <row r="1299" spans="1:15" x14ac:dyDescent="0.25">
      <c r="A1299" s="647" t="s">
        <v>4513</v>
      </c>
      <c r="B1299" s="647" t="s">
        <v>4573</v>
      </c>
      <c r="C1299" s="647" t="s">
        <v>1668</v>
      </c>
      <c r="D1299" s="137">
        <v>0</v>
      </c>
      <c r="E1299" s="137">
        <v>0</v>
      </c>
      <c r="F1299" s="137">
        <v>0</v>
      </c>
      <c r="G1299" s="137">
        <v>0</v>
      </c>
      <c r="H1299" s="137">
        <v>0</v>
      </c>
      <c r="I1299" s="137">
        <v>0</v>
      </c>
      <c r="J1299" s="137">
        <v>0</v>
      </c>
      <c r="K1299" s="137">
        <v>0</v>
      </c>
      <c r="L1299" s="137">
        <v>0</v>
      </c>
      <c r="M1299" s="137">
        <v>0</v>
      </c>
      <c r="N1299" s="137">
        <v>0</v>
      </c>
      <c r="O1299" s="137">
        <v>0</v>
      </c>
    </row>
    <row r="1300" spans="1:15" x14ac:dyDescent="0.25">
      <c r="A1300" s="647" t="s">
        <v>4513</v>
      </c>
      <c r="B1300" s="647" t="s">
        <v>4574</v>
      </c>
      <c r="C1300" s="647" t="s">
        <v>1668</v>
      </c>
      <c r="D1300" s="137">
        <v>0</v>
      </c>
      <c r="E1300" s="137">
        <v>0</v>
      </c>
      <c r="F1300" s="137">
        <v>0</v>
      </c>
      <c r="G1300" s="137">
        <v>0</v>
      </c>
      <c r="H1300" s="137">
        <v>0</v>
      </c>
      <c r="I1300" s="137">
        <v>0</v>
      </c>
      <c r="J1300" s="137">
        <v>0</v>
      </c>
      <c r="K1300" s="137">
        <v>0</v>
      </c>
      <c r="L1300" s="137">
        <v>0</v>
      </c>
      <c r="M1300" s="137">
        <v>0</v>
      </c>
      <c r="N1300" s="137">
        <v>0</v>
      </c>
      <c r="O1300" s="137">
        <v>0</v>
      </c>
    </row>
    <row r="1301" spans="1:15" x14ac:dyDescent="0.25">
      <c r="A1301" s="647" t="s">
        <v>4513</v>
      </c>
      <c r="B1301" s="647" t="s">
        <v>4575</v>
      </c>
      <c r="C1301" s="647" t="s">
        <v>1668</v>
      </c>
      <c r="D1301" s="137">
        <v>0</v>
      </c>
      <c r="E1301" s="137">
        <v>0</v>
      </c>
      <c r="F1301" s="137">
        <v>0</v>
      </c>
      <c r="G1301" s="137">
        <v>0</v>
      </c>
      <c r="H1301" s="137">
        <v>0</v>
      </c>
      <c r="I1301" s="137">
        <v>0</v>
      </c>
      <c r="J1301" s="137">
        <v>0</v>
      </c>
      <c r="K1301" s="137">
        <v>0</v>
      </c>
      <c r="L1301" s="137">
        <v>0</v>
      </c>
      <c r="M1301" s="137">
        <v>0</v>
      </c>
      <c r="N1301" s="137">
        <v>0</v>
      </c>
      <c r="O1301" s="137">
        <v>0</v>
      </c>
    </row>
    <row r="1302" spans="1:15" x14ac:dyDescent="0.25">
      <c r="A1302" s="647" t="s">
        <v>4513</v>
      </c>
      <c r="B1302" s="647" t="s">
        <v>4576</v>
      </c>
      <c r="C1302" s="647" t="s">
        <v>1668</v>
      </c>
      <c r="D1302" s="137">
        <v>72</v>
      </c>
      <c r="E1302" s="137">
        <v>72</v>
      </c>
      <c r="F1302" s="137">
        <v>72</v>
      </c>
      <c r="G1302" s="137">
        <v>72</v>
      </c>
      <c r="H1302" s="137">
        <v>72</v>
      </c>
      <c r="I1302" s="137">
        <v>72</v>
      </c>
      <c r="J1302" s="137">
        <v>72</v>
      </c>
      <c r="K1302" s="137">
        <v>72</v>
      </c>
      <c r="L1302" s="137">
        <v>72</v>
      </c>
      <c r="M1302" s="137">
        <v>72</v>
      </c>
      <c r="N1302" s="137">
        <v>72</v>
      </c>
      <c r="O1302" s="137">
        <v>72</v>
      </c>
    </row>
    <row r="1303" spans="1:15" x14ac:dyDescent="0.25">
      <c r="A1303" s="647" t="s">
        <v>4513</v>
      </c>
      <c r="B1303" s="647" t="s">
        <v>4577</v>
      </c>
      <c r="C1303" s="647" t="s">
        <v>1668</v>
      </c>
      <c r="D1303" s="137">
        <v>0</v>
      </c>
      <c r="E1303" s="137">
        <v>0</v>
      </c>
      <c r="F1303" s="137">
        <v>0</v>
      </c>
      <c r="G1303" s="137">
        <v>0</v>
      </c>
      <c r="H1303" s="137">
        <v>0</v>
      </c>
      <c r="I1303" s="137">
        <v>0</v>
      </c>
      <c r="J1303" s="137">
        <v>0</v>
      </c>
      <c r="K1303" s="137">
        <v>0</v>
      </c>
      <c r="L1303" s="137">
        <v>0</v>
      </c>
      <c r="M1303" s="137">
        <v>0</v>
      </c>
      <c r="N1303" s="137">
        <v>0</v>
      </c>
      <c r="O1303" s="137">
        <v>0</v>
      </c>
    </row>
    <row r="1304" spans="1:15" x14ac:dyDescent="0.25">
      <c r="A1304" s="647" t="s">
        <v>4513</v>
      </c>
      <c r="B1304" s="647" t="s">
        <v>4578</v>
      </c>
      <c r="C1304" s="647" t="s">
        <v>1668</v>
      </c>
      <c r="D1304" s="137">
        <v>5</v>
      </c>
      <c r="E1304" s="137">
        <v>5</v>
      </c>
      <c r="F1304" s="137">
        <v>5</v>
      </c>
      <c r="G1304" s="137">
        <v>5</v>
      </c>
      <c r="H1304" s="137">
        <v>5</v>
      </c>
      <c r="I1304" s="137">
        <v>5</v>
      </c>
      <c r="J1304" s="137">
        <v>5</v>
      </c>
      <c r="K1304" s="137">
        <v>5</v>
      </c>
      <c r="L1304" s="137">
        <v>5</v>
      </c>
      <c r="M1304" s="137">
        <v>5</v>
      </c>
      <c r="N1304" s="137">
        <v>5</v>
      </c>
      <c r="O1304" s="137">
        <v>5</v>
      </c>
    </row>
    <row r="1305" spans="1:15" x14ac:dyDescent="0.25">
      <c r="A1305" s="647" t="s">
        <v>4513</v>
      </c>
      <c r="B1305" s="647" t="s">
        <v>4579</v>
      </c>
      <c r="C1305" s="647" t="s">
        <v>1668</v>
      </c>
      <c r="D1305" s="137">
        <v>53</v>
      </c>
      <c r="E1305" s="137">
        <v>53</v>
      </c>
      <c r="F1305" s="137">
        <v>53</v>
      </c>
      <c r="G1305" s="137">
        <v>53</v>
      </c>
      <c r="H1305" s="137">
        <v>53</v>
      </c>
      <c r="I1305" s="137">
        <v>53</v>
      </c>
      <c r="J1305" s="137">
        <v>53</v>
      </c>
      <c r="K1305" s="137">
        <v>53</v>
      </c>
      <c r="L1305" s="137">
        <v>53</v>
      </c>
      <c r="M1305" s="137">
        <v>53</v>
      </c>
      <c r="N1305" s="137">
        <v>53</v>
      </c>
      <c r="O1305" s="137">
        <v>53</v>
      </c>
    </row>
    <row r="1306" spans="1:15" x14ac:dyDescent="0.25">
      <c r="A1306" s="647" t="s">
        <v>4513</v>
      </c>
      <c r="B1306" s="647" t="s">
        <v>4580</v>
      </c>
      <c r="C1306" s="647" t="s">
        <v>1668</v>
      </c>
      <c r="D1306" s="137">
        <v>0</v>
      </c>
      <c r="E1306" s="137">
        <v>0</v>
      </c>
      <c r="F1306" s="137">
        <v>0</v>
      </c>
      <c r="G1306" s="137">
        <v>0</v>
      </c>
      <c r="H1306" s="137">
        <v>0</v>
      </c>
      <c r="I1306" s="137">
        <v>0</v>
      </c>
      <c r="J1306" s="137">
        <v>0</v>
      </c>
      <c r="K1306" s="137">
        <v>0</v>
      </c>
      <c r="L1306" s="137">
        <v>0</v>
      </c>
      <c r="M1306" s="137">
        <v>0</v>
      </c>
      <c r="N1306" s="137">
        <v>0</v>
      </c>
      <c r="O1306" s="137">
        <v>0</v>
      </c>
    </row>
    <row r="1307" spans="1:15" x14ac:dyDescent="0.25">
      <c r="A1307" s="647" t="s">
        <v>4513</v>
      </c>
      <c r="B1307" s="647" t="s">
        <v>4581</v>
      </c>
      <c r="C1307" s="647" t="s">
        <v>1668</v>
      </c>
      <c r="D1307" s="137">
        <v>0</v>
      </c>
      <c r="E1307" s="137">
        <v>0</v>
      </c>
      <c r="F1307" s="137">
        <v>0</v>
      </c>
      <c r="G1307" s="137">
        <v>0</v>
      </c>
      <c r="H1307" s="137">
        <v>0</v>
      </c>
      <c r="I1307" s="137">
        <v>0</v>
      </c>
      <c r="J1307" s="137">
        <v>0</v>
      </c>
      <c r="K1307" s="137">
        <v>0</v>
      </c>
      <c r="L1307" s="137">
        <v>0</v>
      </c>
      <c r="M1307" s="137">
        <v>0</v>
      </c>
      <c r="N1307" s="137">
        <v>0</v>
      </c>
      <c r="O1307" s="137">
        <v>0</v>
      </c>
    </row>
    <row r="1308" spans="1:15" x14ac:dyDescent="0.25">
      <c r="A1308" s="647" t="s">
        <v>4513</v>
      </c>
      <c r="B1308" s="647" t="s">
        <v>4582</v>
      </c>
      <c r="C1308" s="647" t="s">
        <v>1668</v>
      </c>
      <c r="D1308" s="137">
        <v>555</v>
      </c>
      <c r="E1308" s="137">
        <v>555</v>
      </c>
      <c r="F1308" s="137">
        <v>555</v>
      </c>
      <c r="G1308" s="137">
        <v>555</v>
      </c>
      <c r="H1308" s="137">
        <v>555</v>
      </c>
      <c r="I1308" s="137">
        <v>555</v>
      </c>
      <c r="J1308" s="137">
        <v>555</v>
      </c>
      <c r="K1308" s="137">
        <v>555</v>
      </c>
      <c r="L1308" s="137">
        <v>555</v>
      </c>
      <c r="M1308" s="137">
        <v>555</v>
      </c>
      <c r="N1308" s="137">
        <v>555</v>
      </c>
      <c r="O1308" s="137">
        <v>555</v>
      </c>
    </row>
    <row r="1309" spans="1:15" x14ac:dyDescent="0.25">
      <c r="A1309" s="647" t="s">
        <v>4513</v>
      </c>
      <c r="B1309" s="647" t="s">
        <v>4583</v>
      </c>
      <c r="C1309" s="647" t="s">
        <v>1668</v>
      </c>
      <c r="D1309" s="137">
        <v>0</v>
      </c>
      <c r="E1309" s="137">
        <v>0</v>
      </c>
      <c r="F1309" s="137">
        <v>0</v>
      </c>
      <c r="G1309" s="137">
        <v>0</v>
      </c>
      <c r="H1309" s="137">
        <v>0</v>
      </c>
      <c r="I1309" s="137">
        <v>0</v>
      </c>
      <c r="J1309" s="137">
        <v>0</v>
      </c>
      <c r="K1309" s="137">
        <v>0</v>
      </c>
      <c r="L1309" s="137">
        <v>0</v>
      </c>
      <c r="M1309" s="137">
        <v>0</v>
      </c>
      <c r="N1309" s="137">
        <v>0</v>
      </c>
      <c r="O1309" s="137">
        <v>0</v>
      </c>
    </row>
    <row r="1310" spans="1:15" x14ac:dyDescent="0.25">
      <c r="A1310" s="647" t="s">
        <v>4513</v>
      </c>
      <c r="B1310" s="647" t="s">
        <v>4584</v>
      </c>
      <c r="C1310" s="647" t="s">
        <v>1668</v>
      </c>
      <c r="D1310" s="137">
        <v>0</v>
      </c>
      <c r="E1310" s="137">
        <v>0</v>
      </c>
      <c r="F1310" s="137">
        <v>0</v>
      </c>
      <c r="G1310" s="137">
        <v>0</v>
      </c>
      <c r="H1310" s="137">
        <v>0</v>
      </c>
      <c r="I1310" s="137">
        <v>0</v>
      </c>
      <c r="J1310" s="137">
        <v>0</v>
      </c>
      <c r="K1310" s="137">
        <v>0</v>
      </c>
      <c r="L1310" s="137">
        <v>0</v>
      </c>
      <c r="M1310" s="137">
        <v>0</v>
      </c>
      <c r="N1310" s="137">
        <v>0</v>
      </c>
      <c r="O1310" s="137">
        <v>0</v>
      </c>
    </row>
    <row r="1311" spans="1:15" x14ac:dyDescent="0.25">
      <c r="A1311" s="647" t="s">
        <v>4513</v>
      </c>
      <c r="B1311" s="647" t="s">
        <v>4585</v>
      </c>
      <c r="C1311" s="647" t="s">
        <v>1668</v>
      </c>
      <c r="D1311" s="137">
        <v>0</v>
      </c>
      <c r="E1311" s="137">
        <v>0</v>
      </c>
      <c r="F1311" s="137">
        <v>0</v>
      </c>
      <c r="G1311" s="137">
        <v>0</v>
      </c>
      <c r="H1311" s="137">
        <v>0</v>
      </c>
      <c r="I1311" s="137">
        <v>0</v>
      </c>
      <c r="J1311" s="137">
        <v>0</v>
      </c>
      <c r="K1311" s="137">
        <v>0</v>
      </c>
      <c r="L1311" s="137">
        <v>0</v>
      </c>
      <c r="M1311" s="137">
        <v>0</v>
      </c>
      <c r="N1311" s="137">
        <v>0</v>
      </c>
      <c r="O1311" s="137">
        <v>0</v>
      </c>
    </row>
    <row r="1312" spans="1:15" x14ac:dyDescent="0.25">
      <c r="A1312" s="647" t="s">
        <v>4513</v>
      </c>
      <c r="B1312" s="647" t="s">
        <v>4586</v>
      </c>
      <c r="C1312" s="647" t="s">
        <v>1668</v>
      </c>
      <c r="D1312" s="137">
        <v>0</v>
      </c>
      <c r="E1312" s="137">
        <v>0</v>
      </c>
      <c r="F1312" s="137">
        <v>0</v>
      </c>
      <c r="G1312" s="137">
        <v>0</v>
      </c>
      <c r="H1312" s="137">
        <v>0</v>
      </c>
      <c r="I1312" s="137">
        <v>0</v>
      </c>
      <c r="J1312" s="137">
        <v>0</v>
      </c>
      <c r="K1312" s="137">
        <v>0</v>
      </c>
      <c r="L1312" s="137">
        <v>0</v>
      </c>
      <c r="M1312" s="137">
        <v>0</v>
      </c>
      <c r="N1312" s="137">
        <v>0</v>
      </c>
      <c r="O1312" s="137">
        <v>0</v>
      </c>
    </row>
    <row r="1313" spans="1:15" x14ac:dyDescent="0.25">
      <c r="A1313" s="647" t="s">
        <v>4587</v>
      </c>
      <c r="B1313" s="647" t="s">
        <v>4588</v>
      </c>
      <c r="C1313" s="647" t="s">
        <v>1668</v>
      </c>
      <c r="D1313" s="137">
        <v>99</v>
      </c>
      <c r="E1313" s="137">
        <v>99</v>
      </c>
      <c r="F1313" s="137">
        <v>145</v>
      </c>
      <c r="G1313" s="137">
        <v>145</v>
      </c>
      <c r="H1313" s="137">
        <v>145</v>
      </c>
      <c r="I1313" s="137">
        <v>145</v>
      </c>
      <c r="J1313" s="137">
        <v>145</v>
      </c>
      <c r="K1313" s="137">
        <v>145</v>
      </c>
      <c r="L1313" s="137">
        <v>148</v>
      </c>
      <c r="M1313" s="137">
        <v>152</v>
      </c>
      <c r="N1313" s="137">
        <v>152</v>
      </c>
      <c r="O1313" s="137">
        <v>152</v>
      </c>
    </row>
    <row r="1314" spans="1:15" x14ac:dyDescent="0.25">
      <c r="A1314" s="647" t="s">
        <v>4587</v>
      </c>
      <c r="B1314" s="647" t="s">
        <v>4589</v>
      </c>
      <c r="C1314" s="647" t="s">
        <v>1668</v>
      </c>
      <c r="D1314" s="137">
        <v>99</v>
      </c>
      <c r="E1314" s="137">
        <v>99</v>
      </c>
      <c r="F1314" s="137">
        <v>145</v>
      </c>
      <c r="G1314" s="137">
        <v>145</v>
      </c>
      <c r="H1314" s="137">
        <v>145</v>
      </c>
      <c r="I1314" s="137">
        <v>145</v>
      </c>
      <c r="J1314" s="137">
        <v>145</v>
      </c>
      <c r="K1314" s="137">
        <v>145</v>
      </c>
      <c r="L1314" s="137">
        <v>148</v>
      </c>
      <c r="M1314" s="137">
        <v>152</v>
      </c>
      <c r="N1314" s="137">
        <v>152</v>
      </c>
      <c r="O1314" s="137">
        <v>152</v>
      </c>
    </row>
    <row r="1315" spans="1:15" x14ac:dyDescent="0.25">
      <c r="A1315" s="647" t="s">
        <v>4587</v>
      </c>
      <c r="B1315" s="647" t="s">
        <v>4590</v>
      </c>
      <c r="C1315" s="647" t="s">
        <v>1668</v>
      </c>
      <c r="D1315" s="137">
        <v>63</v>
      </c>
      <c r="E1315" s="137">
        <v>63</v>
      </c>
      <c r="F1315" s="137">
        <v>97</v>
      </c>
      <c r="G1315" s="137">
        <v>97</v>
      </c>
      <c r="H1315" s="137">
        <v>97</v>
      </c>
      <c r="I1315" s="137">
        <v>97</v>
      </c>
      <c r="J1315" s="137">
        <v>97</v>
      </c>
      <c r="K1315" s="137">
        <v>97</v>
      </c>
      <c r="L1315" s="137">
        <v>99</v>
      </c>
      <c r="M1315" s="137">
        <v>102</v>
      </c>
      <c r="N1315" s="137">
        <v>102</v>
      </c>
      <c r="O1315" s="137">
        <v>102</v>
      </c>
    </row>
    <row r="1316" spans="1:15" x14ac:dyDescent="0.25">
      <c r="A1316" s="647" t="s">
        <v>4587</v>
      </c>
      <c r="B1316" s="647" t="s">
        <v>4591</v>
      </c>
      <c r="C1316" s="647" t="s">
        <v>1668</v>
      </c>
      <c r="D1316" s="137">
        <v>63</v>
      </c>
      <c r="E1316" s="137">
        <v>63</v>
      </c>
      <c r="F1316" s="137">
        <v>92</v>
      </c>
      <c r="G1316" s="137">
        <v>92</v>
      </c>
      <c r="H1316" s="137">
        <v>92</v>
      </c>
      <c r="I1316" s="137">
        <v>92</v>
      </c>
      <c r="J1316" s="137">
        <v>92</v>
      </c>
      <c r="K1316" s="137">
        <v>92</v>
      </c>
      <c r="L1316" s="137">
        <v>94</v>
      </c>
      <c r="M1316" s="137">
        <v>96</v>
      </c>
      <c r="N1316" s="137">
        <v>96</v>
      </c>
      <c r="O1316" s="137">
        <v>96</v>
      </c>
    </row>
    <row r="1317" spans="1:15" x14ac:dyDescent="0.25">
      <c r="A1317" s="647" t="s">
        <v>4587</v>
      </c>
      <c r="B1317" s="647" t="s">
        <v>4592</v>
      </c>
      <c r="C1317" s="647" t="s">
        <v>1668</v>
      </c>
      <c r="D1317" s="137">
        <v>0</v>
      </c>
      <c r="E1317" s="137">
        <v>0</v>
      </c>
      <c r="F1317" s="137">
        <v>0</v>
      </c>
      <c r="G1317" s="137">
        <v>0</v>
      </c>
      <c r="H1317" s="137">
        <v>0</v>
      </c>
      <c r="I1317" s="137">
        <v>0</v>
      </c>
      <c r="J1317" s="137">
        <v>0</v>
      </c>
      <c r="K1317" s="137">
        <v>0</v>
      </c>
      <c r="L1317" s="137">
        <v>0</v>
      </c>
      <c r="M1317" s="137">
        <v>0</v>
      </c>
      <c r="N1317" s="137">
        <v>0</v>
      </c>
      <c r="O1317" s="137">
        <v>0</v>
      </c>
    </row>
    <row r="1318" spans="1:15" x14ac:dyDescent="0.25">
      <c r="A1318" s="647" t="s">
        <v>4587</v>
      </c>
      <c r="B1318" s="647" t="s">
        <v>4593</v>
      </c>
      <c r="C1318" s="647" t="s">
        <v>1668</v>
      </c>
      <c r="D1318" s="137">
        <v>0</v>
      </c>
      <c r="E1318" s="137">
        <v>0</v>
      </c>
      <c r="F1318" s="137">
        <v>0</v>
      </c>
      <c r="G1318" s="137">
        <v>0</v>
      </c>
      <c r="H1318" s="137">
        <v>0</v>
      </c>
      <c r="I1318" s="137">
        <v>0</v>
      </c>
      <c r="J1318" s="137">
        <v>0</v>
      </c>
      <c r="K1318" s="137">
        <v>0</v>
      </c>
      <c r="L1318" s="137">
        <v>0</v>
      </c>
      <c r="M1318" s="137">
        <v>0</v>
      </c>
      <c r="N1318" s="137">
        <v>0</v>
      </c>
      <c r="O1318" s="137">
        <v>0</v>
      </c>
    </row>
    <row r="1319" spans="1:15" x14ac:dyDescent="0.25">
      <c r="A1319" s="647" t="s">
        <v>4587</v>
      </c>
      <c r="B1319" s="647" t="s">
        <v>4594</v>
      </c>
      <c r="C1319" s="647" t="s">
        <v>1668</v>
      </c>
      <c r="D1319" s="137">
        <v>0</v>
      </c>
      <c r="E1319" s="137">
        <v>0</v>
      </c>
      <c r="F1319" s="137">
        <v>0</v>
      </c>
      <c r="G1319" s="137">
        <v>0</v>
      </c>
      <c r="H1319" s="137">
        <v>0</v>
      </c>
      <c r="I1319" s="137">
        <v>0</v>
      </c>
      <c r="J1319" s="137">
        <v>0</v>
      </c>
      <c r="K1319" s="137">
        <v>0</v>
      </c>
      <c r="L1319" s="137">
        <v>0</v>
      </c>
      <c r="M1319" s="137">
        <v>0</v>
      </c>
      <c r="N1319" s="137">
        <v>0</v>
      </c>
      <c r="O1319" s="137">
        <v>0</v>
      </c>
    </row>
    <row r="1320" spans="1:15" x14ac:dyDescent="0.25">
      <c r="A1320" s="647" t="s">
        <v>4587</v>
      </c>
      <c r="B1320" s="647" t="s">
        <v>4595</v>
      </c>
      <c r="C1320" s="647" t="s">
        <v>1668</v>
      </c>
      <c r="D1320" s="137">
        <v>0</v>
      </c>
      <c r="E1320" s="137">
        <v>0</v>
      </c>
      <c r="F1320" s="137">
        <v>0</v>
      </c>
      <c r="G1320" s="137">
        <v>0</v>
      </c>
      <c r="H1320" s="137">
        <v>0</v>
      </c>
      <c r="I1320" s="137">
        <v>0</v>
      </c>
      <c r="J1320" s="137">
        <v>0</v>
      </c>
      <c r="K1320" s="137">
        <v>0</v>
      </c>
      <c r="L1320" s="137">
        <v>0</v>
      </c>
      <c r="M1320" s="137">
        <v>0</v>
      </c>
      <c r="N1320" s="137">
        <v>0</v>
      </c>
      <c r="O1320" s="137">
        <v>0</v>
      </c>
    </row>
    <row r="1321" spans="1:15" x14ac:dyDescent="0.25">
      <c r="A1321" s="647" t="s">
        <v>4587</v>
      </c>
      <c r="B1321" s="647" t="s">
        <v>4596</v>
      </c>
      <c r="C1321" s="647" t="s">
        <v>1668</v>
      </c>
      <c r="D1321" s="137">
        <v>9043</v>
      </c>
      <c r="E1321" s="137">
        <v>9043</v>
      </c>
      <c r="F1321" s="137">
        <v>10463</v>
      </c>
      <c r="G1321" s="137">
        <v>10463</v>
      </c>
      <c r="H1321" s="137">
        <v>10463</v>
      </c>
      <c r="I1321" s="137">
        <v>10463</v>
      </c>
      <c r="J1321" s="137">
        <v>10499</v>
      </c>
      <c r="K1321" s="137">
        <v>10499</v>
      </c>
      <c r="L1321" s="137">
        <v>10499</v>
      </c>
      <c r="M1321" s="137">
        <v>10515</v>
      </c>
      <c r="N1321" s="137">
        <v>10623</v>
      </c>
      <c r="O1321" s="137">
        <v>10679</v>
      </c>
    </row>
    <row r="1322" spans="1:15" x14ac:dyDescent="0.25">
      <c r="A1322" s="647" t="s">
        <v>4587</v>
      </c>
      <c r="B1322" s="647" t="s">
        <v>4597</v>
      </c>
      <c r="C1322" s="647" t="s">
        <v>1668</v>
      </c>
      <c r="D1322" s="137">
        <v>0</v>
      </c>
      <c r="E1322" s="137">
        <v>0</v>
      </c>
      <c r="F1322" s="137">
        <v>0</v>
      </c>
      <c r="G1322" s="137">
        <v>0</v>
      </c>
      <c r="H1322" s="137">
        <v>0</v>
      </c>
      <c r="I1322" s="137">
        <v>0</v>
      </c>
      <c r="J1322" s="137">
        <v>0</v>
      </c>
      <c r="K1322" s="137">
        <v>0</v>
      </c>
      <c r="L1322" s="137">
        <v>0</v>
      </c>
      <c r="M1322" s="137">
        <v>0</v>
      </c>
      <c r="N1322" s="137">
        <v>0</v>
      </c>
      <c r="O1322" s="137">
        <v>0</v>
      </c>
    </row>
    <row r="1323" spans="1:15" x14ac:dyDescent="0.25">
      <c r="A1323" s="647" t="s">
        <v>4587</v>
      </c>
      <c r="B1323" s="647" t="s">
        <v>4598</v>
      </c>
      <c r="C1323" s="647" t="s">
        <v>1668</v>
      </c>
      <c r="D1323" s="137">
        <v>0</v>
      </c>
      <c r="E1323" s="137">
        <v>0</v>
      </c>
      <c r="F1323" s="137">
        <v>0</v>
      </c>
      <c r="G1323" s="137">
        <v>0</v>
      </c>
      <c r="H1323" s="137">
        <v>0</v>
      </c>
      <c r="I1323" s="137">
        <v>0</v>
      </c>
      <c r="J1323" s="137">
        <v>0</v>
      </c>
      <c r="K1323" s="137">
        <v>0</v>
      </c>
      <c r="L1323" s="137">
        <v>0</v>
      </c>
      <c r="M1323" s="137">
        <v>0</v>
      </c>
      <c r="N1323" s="137">
        <v>0</v>
      </c>
      <c r="O1323" s="137">
        <v>0</v>
      </c>
    </row>
    <row r="1324" spans="1:15" x14ac:dyDescent="0.25">
      <c r="A1324" s="647" t="s">
        <v>4587</v>
      </c>
      <c r="B1324" s="647" t="s">
        <v>4599</v>
      </c>
      <c r="C1324" s="647" t="s">
        <v>1668</v>
      </c>
      <c r="D1324" s="137">
        <v>0</v>
      </c>
      <c r="E1324" s="137">
        <v>0</v>
      </c>
      <c r="F1324" s="137">
        <v>0</v>
      </c>
      <c r="G1324" s="137">
        <v>0</v>
      </c>
      <c r="H1324" s="137">
        <v>0</v>
      </c>
      <c r="I1324" s="137">
        <v>0</v>
      </c>
      <c r="J1324" s="137">
        <v>0</v>
      </c>
      <c r="K1324" s="137">
        <v>0</v>
      </c>
      <c r="L1324" s="137">
        <v>0</v>
      </c>
      <c r="M1324" s="137">
        <v>0</v>
      </c>
      <c r="N1324" s="137">
        <v>0</v>
      </c>
      <c r="O1324" s="137">
        <v>0</v>
      </c>
    </row>
    <row r="1325" spans="1:15" x14ac:dyDescent="0.25">
      <c r="A1325" s="647" t="s">
        <v>4587</v>
      </c>
      <c r="B1325" s="647" t="s">
        <v>4600</v>
      </c>
      <c r="C1325" s="647" t="s">
        <v>1668</v>
      </c>
      <c r="D1325" s="137">
        <v>23</v>
      </c>
      <c r="E1325" s="137">
        <v>23</v>
      </c>
      <c r="F1325" s="137">
        <v>23</v>
      </c>
      <c r="G1325" s="137">
        <v>23</v>
      </c>
      <c r="H1325" s="137">
        <v>23</v>
      </c>
      <c r="I1325" s="137">
        <v>23</v>
      </c>
      <c r="J1325" s="137">
        <v>23</v>
      </c>
      <c r="K1325" s="137">
        <v>23</v>
      </c>
      <c r="L1325" s="137">
        <v>23</v>
      </c>
      <c r="M1325" s="137">
        <v>23</v>
      </c>
      <c r="N1325" s="137">
        <v>23</v>
      </c>
      <c r="O1325" s="137">
        <v>23</v>
      </c>
    </row>
    <row r="1326" spans="1:15" x14ac:dyDescent="0.25">
      <c r="A1326" s="647" t="s">
        <v>4587</v>
      </c>
      <c r="B1326" s="647" t="s">
        <v>4601</v>
      </c>
      <c r="C1326" s="647" t="s">
        <v>1668</v>
      </c>
      <c r="D1326" s="137">
        <v>0</v>
      </c>
      <c r="E1326" s="137">
        <v>0</v>
      </c>
      <c r="F1326" s="137">
        <v>0</v>
      </c>
      <c r="G1326" s="137">
        <v>0</v>
      </c>
      <c r="H1326" s="137">
        <v>0</v>
      </c>
      <c r="I1326" s="137">
        <v>0</v>
      </c>
      <c r="J1326" s="137">
        <v>0</v>
      </c>
      <c r="K1326" s="137">
        <v>0</v>
      </c>
      <c r="L1326" s="137">
        <v>0</v>
      </c>
      <c r="M1326" s="137">
        <v>0</v>
      </c>
      <c r="N1326" s="137">
        <v>0</v>
      </c>
      <c r="O1326" s="137">
        <v>0</v>
      </c>
    </row>
    <row r="1327" spans="1:15" x14ac:dyDescent="0.25">
      <c r="A1327" s="647" t="s">
        <v>4587</v>
      </c>
      <c r="B1327" s="647" t="s">
        <v>4602</v>
      </c>
      <c r="C1327" s="647" t="s">
        <v>1668</v>
      </c>
      <c r="D1327" s="137">
        <v>0</v>
      </c>
      <c r="E1327" s="137">
        <v>0</v>
      </c>
      <c r="F1327" s="137">
        <v>0</v>
      </c>
      <c r="G1327" s="137">
        <v>0</v>
      </c>
      <c r="H1327" s="137">
        <v>0</v>
      </c>
      <c r="I1327" s="137">
        <v>0</v>
      </c>
      <c r="J1327" s="137">
        <v>0</v>
      </c>
      <c r="K1327" s="137">
        <v>0</v>
      </c>
      <c r="L1327" s="137">
        <v>0</v>
      </c>
      <c r="M1327" s="137">
        <v>0</v>
      </c>
      <c r="N1327" s="137">
        <v>0</v>
      </c>
      <c r="O1327" s="137">
        <v>0</v>
      </c>
    </row>
    <row r="1328" spans="1:15" x14ac:dyDescent="0.25">
      <c r="A1328" s="647" t="s">
        <v>4587</v>
      </c>
      <c r="B1328" s="647" t="s">
        <v>4603</v>
      </c>
      <c r="C1328" s="647" t="s">
        <v>1668</v>
      </c>
      <c r="D1328" s="137">
        <v>0</v>
      </c>
      <c r="E1328" s="137">
        <v>0</v>
      </c>
      <c r="F1328" s="137">
        <v>0</v>
      </c>
      <c r="G1328" s="137">
        <v>0</v>
      </c>
      <c r="H1328" s="137">
        <v>0</v>
      </c>
      <c r="I1328" s="137">
        <v>0</v>
      </c>
      <c r="J1328" s="137">
        <v>0</v>
      </c>
      <c r="K1328" s="137">
        <v>0</v>
      </c>
      <c r="L1328" s="137">
        <v>0</v>
      </c>
      <c r="M1328" s="137">
        <v>0</v>
      </c>
      <c r="N1328" s="137">
        <v>0</v>
      </c>
      <c r="O1328" s="137">
        <v>0</v>
      </c>
    </row>
    <row r="1329" spans="1:15" x14ac:dyDescent="0.25">
      <c r="A1329" s="647" t="s">
        <v>4604</v>
      </c>
      <c r="B1329" s="647" t="s">
        <v>4605</v>
      </c>
      <c r="C1329" s="647" t="s">
        <v>1668</v>
      </c>
      <c r="D1329" s="137">
        <v>171</v>
      </c>
      <c r="E1329" s="137">
        <v>171</v>
      </c>
      <c r="F1329" s="137">
        <v>171</v>
      </c>
      <c r="G1329" s="137">
        <v>171</v>
      </c>
      <c r="H1329" s="137">
        <v>171</v>
      </c>
      <c r="I1329" s="137">
        <v>171</v>
      </c>
      <c r="J1329" s="137">
        <v>171</v>
      </c>
      <c r="K1329" s="137">
        <v>171</v>
      </c>
      <c r="L1329" s="137">
        <v>171</v>
      </c>
      <c r="M1329" s="137">
        <v>171</v>
      </c>
      <c r="N1329" s="137">
        <v>171</v>
      </c>
      <c r="O1329" s="137">
        <v>171</v>
      </c>
    </row>
    <row r="1330" spans="1:15" x14ac:dyDescent="0.25">
      <c r="A1330" s="647" t="s">
        <v>4604</v>
      </c>
      <c r="B1330" s="647" t="s">
        <v>4606</v>
      </c>
      <c r="C1330" s="647" t="s">
        <v>1668</v>
      </c>
      <c r="D1330" s="137">
        <v>0</v>
      </c>
      <c r="E1330" s="137">
        <v>0</v>
      </c>
      <c r="F1330" s="137">
        <v>0</v>
      </c>
      <c r="G1330" s="137">
        <v>0</v>
      </c>
      <c r="H1330" s="137">
        <v>0</v>
      </c>
      <c r="I1330" s="137">
        <v>0</v>
      </c>
      <c r="J1330" s="137">
        <v>0</v>
      </c>
      <c r="K1330" s="137">
        <v>0</v>
      </c>
      <c r="L1330" s="137">
        <v>0</v>
      </c>
      <c r="M1330" s="137">
        <v>0</v>
      </c>
      <c r="N1330" s="137">
        <v>0</v>
      </c>
      <c r="O1330" s="137">
        <v>0</v>
      </c>
    </row>
    <row r="1331" spans="1:15" x14ac:dyDescent="0.25">
      <c r="A1331" s="647" t="s">
        <v>4604</v>
      </c>
      <c r="B1331" s="647" t="s">
        <v>4607</v>
      </c>
      <c r="C1331" s="647" t="s">
        <v>1668</v>
      </c>
      <c r="D1331" s="137">
        <v>0</v>
      </c>
      <c r="E1331" s="137">
        <v>0</v>
      </c>
      <c r="F1331" s="137">
        <v>0</v>
      </c>
      <c r="G1331" s="137">
        <v>0</v>
      </c>
      <c r="H1331" s="137">
        <v>0</v>
      </c>
      <c r="I1331" s="137">
        <v>0</v>
      </c>
      <c r="J1331" s="137">
        <v>0</v>
      </c>
      <c r="K1331" s="137">
        <v>0</v>
      </c>
      <c r="L1331" s="137">
        <v>0</v>
      </c>
      <c r="M1331" s="137">
        <v>0</v>
      </c>
      <c r="N1331" s="137">
        <v>0</v>
      </c>
      <c r="O1331" s="137">
        <v>0</v>
      </c>
    </row>
    <row r="1332" spans="1:15" x14ac:dyDescent="0.25">
      <c r="A1332" s="647" t="s">
        <v>4604</v>
      </c>
      <c r="B1332" s="647" t="s">
        <v>4608</v>
      </c>
      <c r="C1332" s="647" t="s">
        <v>1668</v>
      </c>
      <c r="D1332" s="137">
        <v>0</v>
      </c>
      <c r="E1332" s="137">
        <v>0</v>
      </c>
      <c r="F1332" s="137">
        <v>0</v>
      </c>
      <c r="G1332" s="137">
        <v>0</v>
      </c>
      <c r="H1332" s="137">
        <v>0</v>
      </c>
      <c r="I1332" s="137">
        <v>0</v>
      </c>
      <c r="J1332" s="137">
        <v>0</v>
      </c>
      <c r="K1332" s="137">
        <v>0</v>
      </c>
      <c r="L1332" s="137">
        <v>0</v>
      </c>
      <c r="M1332" s="137">
        <v>0</v>
      </c>
      <c r="N1332" s="137">
        <v>0</v>
      </c>
      <c r="O1332" s="137">
        <v>0</v>
      </c>
    </row>
    <row r="1333" spans="1:15" x14ac:dyDescent="0.25">
      <c r="A1333" s="647" t="s">
        <v>4604</v>
      </c>
      <c r="B1333" s="647" t="s">
        <v>4609</v>
      </c>
      <c r="C1333" s="647" t="s">
        <v>1668</v>
      </c>
      <c r="D1333" s="137">
        <v>0</v>
      </c>
      <c r="E1333" s="137">
        <v>0</v>
      </c>
      <c r="F1333" s="137">
        <v>0</v>
      </c>
      <c r="G1333" s="137">
        <v>0</v>
      </c>
      <c r="H1333" s="137">
        <v>0</v>
      </c>
      <c r="I1333" s="137">
        <v>0</v>
      </c>
      <c r="J1333" s="137">
        <v>0</v>
      </c>
      <c r="K1333" s="137">
        <v>0</v>
      </c>
      <c r="L1333" s="137">
        <v>0</v>
      </c>
      <c r="M1333" s="137">
        <v>0</v>
      </c>
      <c r="N1333" s="137">
        <v>0</v>
      </c>
      <c r="O1333" s="137">
        <v>0</v>
      </c>
    </row>
    <row r="1334" spans="1:15" x14ac:dyDescent="0.25">
      <c r="A1334" s="647" t="s">
        <v>4610</v>
      </c>
      <c r="B1334" s="647" t="s">
        <v>4611</v>
      </c>
      <c r="C1334" s="647" t="s">
        <v>1668</v>
      </c>
      <c r="D1334" s="137">
        <v>0</v>
      </c>
      <c r="E1334" s="137">
        <v>0</v>
      </c>
      <c r="F1334" s="137">
        <v>0</v>
      </c>
      <c r="G1334" s="137">
        <v>0</v>
      </c>
      <c r="H1334" s="137">
        <v>0</v>
      </c>
      <c r="I1334" s="137">
        <v>0</v>
      </c>
      <c r="J1334" s="137">
        <v>0</v>
      </c>
      <c r="K1334" s="137">
        <v>0</v>
      </c>
      <c r="L1334" s="137">
        <v>0</v>
      </c>
      <c r="M1334" s="137">
        <v>0</v>
      </c>
      <c r="N1334" s="137">
        <v>0</v>
      </c>
      <c r="O1334" s="137">
        <v>0</v>
      </c>
    </row>
    <row r="1335" spans="1:15" x14ac:dyDescent="0.25">
      <c r="A1335" s="647" t="s">
        <v>4610</v>
      </c>
      <c r="B1335" s="647" t="s">
        <v>4612</v>
      </c>
      <c r="C1335" s="647" t="s">
        <v>1668</v>
      </c>
      <c r="D1335" s="137">
        <v>24</v>
      </c>
      <c r="E1335" s="137">
        <v>24</v>
      </c>
      <c r="F1335" s="137">
        <v>24</v>
      </c>
      <c r="G1335" s="137">
        <v>24</v>
      </c>
      <c r="H1335" s="137">
        <v>24</v>
      </c>
      <c r="I1335" s="137">
        <v>24</v>
      </c>
      <c r="J1335" s="137">
        <v>24</v>
      </c>
      <c r="K1335" s="137">
        <v>24</v>
      </c>
      <c r="L1335" s="137">
        <v>24</v>
      </c>
      <c r="M1335" s="137">
        <v>24</v>
      </c>
      <c r="N1335" s="137">
        <v>24</v>
      </c>
      <c r="O1335" s="137">
        <v>24</v>
      </c>
    </row>
    <row r="1336" spans="1:15" x14ac:dyDescent="0.25">
      <c r="A1336" s="647" t="s">
        <v>4610</v>
      </c>
      <c r="B1336" s="647" t="s">
        <v>4613</v>
      </c>
      <c r="C1336" s="647" t="s">
        <v>1668</v>
      </c>
      <c r="D1336" s="137">
        <v>313</v>
      </c>
      <c r="E1336" s="137">
        <v>313</v>
      </c>
      <c r="F1336" s="137">
        <v>313</v>
      </c>
      <c r="G1336" s="137">
        <v>313</v>
      </c>
      <c r="H1336" s="137">
        <v>313</v>
      </c>
      <c r="I1336" s="137">
        <v>313</v>
      </c>
      <c r="J1336" s="137">
        <v>313</v>
      </c>
      <c r="K1336" s="137">
        <v>313</v>
      </c>
      <c r="L1336" s="137">
        <v>313</v>
      </c>
      <c r="M1336" s="137">
        <v>313</v>
      </c>
      <c r="N1336" s="137">
        <v>313</v>
      </c>
      <c r="O1336" s="137">
        <v>313</v>
      </c>
    </row>
    <row r="1337" spans="1:15" x14ac:dyDescent="0.25">
      <c r="A1337" s="647" t="s">
        <v>4610</v>
      </c>
      <c r="B1337" s="647" t="s">
        <v>4614</v>
      </c>
      <c r="C1337" s="647" t="s">
        <v>1668</v>
      </c>
      <c r="D1337" s="137">
        <v>0</v>
      </c>
      <c r="E1337" s="137">
        <v>0</v>
      </c>
      <c r="F1337" s="137">
        <v>0</v>
      </c>
      <c r="G1337" s="137">
        <v>0</v>
      </c>
      <c r="H1337" s="137">
        <v>0</v>
      </c>
      <c r="I1337" s="137">
        <v>0</v>
      </c>
      <c r="J1337" s="137">
        <v>0</v>
      </c>
      <c r="K1337" s="137">
        <v>0</v>
      </c>
      <c r="L1337" s="137">
        <v>0</v>
      </c>
      <c r="M1337" s="137">
        <v>0</v>
      </c>
      <c r="N1337" s="137">
        <v>0</v>
      </c>
      <c r="O1337" s="137">
        <v>0</v>
      </c>
    </row>
    <row r="1338" spans="1:15" x14ac:dyDescent="0.25">
      <c r="A1338" s="647" t="s">
        <v>4610</v>
      </c>
      <c r="B1338" s="647" t="s">
        <v>4615</v>
      </c>
      <c r="C1338" s="647" t="s">
        <v>1668</v>
      </c>
      <c r="D1338" s="137">
        <v>200</v>
      </c>
      <c r="E1338" s="137">
        <v>201</v>
      </c>
      <c r="F1338" s="137">
        <v>201</v>
      </c>
      <c r="G1338" s="137">
        <v>201</v>
      </c>
      <c r="H1338" s="137">
        <v>201</v>
      </c>
      <c r="I1338" s="137">
        <v>201</v>
      </c>
      <c r="J1338" s="137">
        <v>201</v>
      </c>
      <c r="K1338" s="137">
        <v>201</v>
      </c>
      <c r="L1338" s="137">
        <v>204</v>
      </c>
      <c r="M1338" s="137">
        <v>204</v>
      </c>
      <c r="N1338" s="137">
        <v>204</v>
      </c>
      <c r="O1338" s="137">
        <v>204</v>
      </c>
    </row>
    <row r="1339" spans="1:15" x14ac:dyDescent="0.25">
      <c r="A1339" s="647" t="s">
        <v>4610</v>
      </c>
      <c r="B1339" s="647" t="s">
        <v>4616</v>
      </c>
      <c r="C1339" s="647" t="s">
        <v>1668</v>
      </c>
      <c r="D1339" s="137">
        <v>0</v>
      </c>
      <c r="E1339" s="137">
        <v>0</v>
      </c>
      <c r="F1339" s="137">
        <v>0</v>
      </c>
      <c r="G1339" s="137">
        <v>0</v>
      </c>
      <c r="H1339" s="137">
        <v>0</v>
      </c>
      <c r="I1339" s="137">
        <v>0</v>
      </c>
      <c r="J1339" s="137">
        <v>0</v>
      </c>
      <c r="K1339" s="137">
        <v>0</v>
      </c>
      <c r="L1339" s="137">
        <v>0</v>
      </c>
      <c r="M1339" s="137">
        <v>0</v>
      </c>
      <c r="N1339" s="137">
        <v>0</v>
      </c>
      <c r="O1339" s="137">
        <v>0</v>
      </c>
    </row>
    <row r="1340" spans="1:15" x14ac:dyDescent="0.25">
      <c r="A1340" s="647" t="s">
        <v>4610</v>
      </c>
      <c r="B1340" s="647" t="s">
        <v>4617</v>
      </c>
      <c r="C1340" s="647" t="s">
        <v>1668</v>
      </c>
      <c r="D1340" s="137">
        <v>186</v>
      </c>
      <c r="E1340" s="137">
        <v>187</v>
      </c>
      <c r="F1340" s="137">
        <v>188</v>
      </c>
      <c r="G1340" s="137">
        <v>188</v>
      </c>
      <c r="H1340" s="137">
        <v>188</v>
      </c>
      <c r="I1340" s="137">
        <v>188</v>
      </c>
      <c r="J1340" s="137">
        <v>188</v>
      </c>
      <c r="K1340" s="137">
        <v>188</v>
      </c>
      <c r="L1340" s="137">
        <v>191</v>
      </c>
      <c r="M1340" s="137">
        <v>191</v>
      </c>
      <c r="N1340" s="137">
        <v>191</v>
      </c>
      <c r="O1340" s="137">
        <v>191</v>
      </c>
    </row>
    <row r="1341" spans="1:15" x14ac:dyDescent="0.25">
      <c r="A1341" s="647" t="s">
        <v>4610</v>
      </c>
      <c r="B1341" s="647" t="s">
        <v>4618</v>
      </c>
      <c r="C1341" s="647" t="s">
        <v>1668</v>
      </c>
      <c r="D1341" s="137">
        <v>0</v>
      </c>
      <c r="E1341" s="137">
        <v>0</v>
      </c>
      <c r="F1341" s="137">
        <v>0</v>
      </c>
      <c r="G1341" s="137">
        <v>0</v>
      </c>
      <c r="H1341" s="137">
        <v>0</v>
      </c>
      <c r="I1341" s="137">
        <v>0</v>
      </c>
      <c r="J1341" s="137">
        <v>0</v>
      </c>
      <c r="K1341" s="137">
        <v>0</v>
      </c>
      <c r="L1341" s="137">
        <v>0</v>
      </c>
      <c r="M1341" s="137">
        <v>0</v>
      </c>
      <c r="N1341" s="137">
        <v>0</v>
      </c>
      <c r="O1341" s="137">
        <v>0</v>
      </c>
    </row>
    <row r="1342" spans="1:15" x14ac:dyDescent="0.25">
      <c r="A1342" s="647" t="s">
        <v>4610</v>
      </c>
      <c r="B1342" s="647" t="s">
        <v>4619</v>
      </c>
      <c r="C1342" s="647" t="s">
        <v>1668</v>
      </c>
      <c r="D1342" s="137">
        <v>144</v>
      </c>
      <c r="E1342" s="137">
        <v>145</v>
      </c>
      <c r="F1342" s="137">
        <v>146</v>
      </c>
      <c r="G1342" s="137">
        <v>146</v>
      </c>
      <c r="H1342" s="137">
        <v>146</v>
      </c>
      <c r="I1342" s="137">
        <v>146</v>
      </c>
      <c r="J1342" s="137">
        <v>146</v>
      </c>
      <c r="K1342" s="137">
        <v>147</v>
      </c>
      <c r="L1342" s="137">
        <v>147</v>
      </c>
      <c r="M1342" s="137">
        <v>147</v>
      </c>
      <c r="N1342" s="137">
        <v>147</v>
      </c>
      <c r="O1342" s="137">
        <v>147</v>
      </c>
    </row>
    <row r="1343" spans="1:15" x14ac:dyDescent="0.25">
      <c r="A1343" s="647" t="s">
        <v>4610</v>
      </c>
      <c r="B1343" s="647" t="s">
        <v>4620</v>
      </c>
      <c r="C1343" s="647" t="s">
        <v>1668</v>
      </c>
      <c r="D1343" s="137">
        <v>0</v>
      </c>
      <c r="E1343" s="137">
        <v>0</v>
      </c>
      <c r="F1343" s="137">
        <v>0</v>
      </c>
      <c r="G1343" s="137">
        <v>0</v>
      </c>
      <c r="H1343" s="137">
        <v>0</v>
      </c>
      <c r="I1343" s="137">
        <v>0</v>
      </c>
      <c r="J1343" s="137">
        <v>0</v>
      </c>
      <c r="K1343" s="137">
        <v>0</v>
      </c>
      <c r="L1343" s="137">
        <v>0</v>
      </c>
      <c r="M1343" s="137">
        <v>0</v>
      </c>
      <c r="N1343" s="137">
        <v>0</v>
      </c>
      <c r="O1343" s="137">
        <v>0</v>
      </c>
    </row>
    <row r="1344" spans="1:15" x14ac:dyDescent="0.25">
      <c r="A1344" s="647" t="s">
        <v>4610</v>
      </c>
      <c r="B1344" s="647" t="s">
        <v>4621</v>
      </c>
      <c r="C1344" s="647" t="s">
        <v>1668</v>
      </c>
      <c r="D1344" s="137">
        <v>137</v>
      </c>
      <c r="E1344" s="137">
        <v>138</v>
      </c>
      <c r="F1344" s="137">
        <v>139</v>
      </c>
      <c r="G1344" s="137">
        <v>139</v>
      </c>
      <c r="H1344" s="137">
        <v>139</v>
      </c>
      <c r="I1344" s="137">
        <v>139</v>
      </c>
      <c r="J1344" s="137">
        <v>139</v>
      </c>
      <c r="K1344" s="137">
        <v>140</v>
      </c>
      <c r="L1344" s="137">
        <v>140</v>
      </c>
      <c r="M1344" s="137">
        <v>140</v>
      </c>
      <c r="N1344" s="137">
        <v>140</v>
      </c>
      <c r="O1344" s="137">
        <v>140</v>
      </c>
    </row>
    <row r="1345" spans="1:15" x14ac:dyDescent="0.25">
      <c r="A1345" s="647" t="s">
        <v>4610</v>
      </c>
      <c r="B1345" s="647" t="s">
        <v>4622</v>
      </c>
      <c r="C1345" s="647" t="s">
        <v>1668</v>
      </c>
      <c r="D1345" s="137">
        <v>0</v>
      </c>
      <c r="E1345" s="137">
        <v>0</v>
      </c>
      <c r="F1345" s="137">
        <v>0</v>
      </c>
      <c r="G1345" s="137">
        <v>0</v>
      </c>
      <c r="H1345" s="137">
        <v>0</v>
      </c>
      <c r="I1345" s="137">
        <v>0</v>
      </c>
      <c r="J1345" s="137">
        <v>0</v>
      </c>
      <c r="K1345" s="137">
        <v>0</v>
      </c>
      <c r="L1345" s="137">
        <v>0</v>
      </c>
      <c r="M1345" s="137">
        <v>0</v>
      </c>
      <c r="N1345" s="137">
        <v>0</v>
      </c>
      <c r="O1345" s="137">
        <v>0</v>
      </c>
    </row>
    <row r="1346" spans="1:15" x14ac:dyDescent="0.25">
      <c r="A1346" s="647" t="s">
        <v>4610</v>
      </c>
      <c r="B1346" s="647" t="s">
        <v>4623</v>
      </c>
      <c r="C1346" s="647" t="s">
        <v>1668</v>
      </c>
      <c r="D1346" s="137">
        <v>49</v>
      </c>
      <c r="E1346" s="137">
        <v>49</v>
      </c>
      <c r="F1346" s="137">
        <v>49</v>
      </c>
      <c r="G1346" s="137">
        <v>49</v>
      </c>
      <c r="H1346" s="137">
        <v>49</v>
      </c>
      <c r="I1346" s="137">
        <v>49</v>
      </c>
      <c r="J1346" s="137">
        <v>49</v>
      </c>
      <c r="K1346" s="137">
        <v>49</v>
      </c>
      <c r="L1346" s="137">
        <v>49</v>
      </c>
      <c r="M1346" s="137">
        <v>49</v>
      </c>
      <c r="N1346" s="137">
        <v>49</v>
      </c>
      <c r="O1346" s="137">
        <v>49</v>
      </c>
    </row>
    <row r="1347" spans="1:15" x14ac:dyDescent="0.25">
      <c r="A1347" s="647" t="s">
        <v>4610</v>
      </c>
      <c r="B1347" s="647" t="s">
        <v>4624</v>
      </c>
      <c r="C1347" s="647" t="s">
        <v>1668</v>
      </c>
      <c r="D1347" s="137">
        <v>0</v>
      </c>
      <c r="E1347" s="137">
        <v>0</v>
      </c>
      <c r="F1347" s="137">
        <v>0</v>
      </c>
      <c r="G1347" s="137">
        <v>0</v>
      </c>
      <c r="H1347" s="137">
        <v>0</v>
      </c>
      <c r="I1347" s="137">
        <v>0</v>
      </c>
      <c r="J1347" s="137">
        <v>0</v>
      </c>
      <c r="K1347" s="137">
        <v>0</v>
      </c>
      <c r="L1347" s="137">
        <v>0</v>
      </c>
      <c r="M1347" s="137">
        <v>0</v>
      </c>
      <c r="N1347" s="137">
        <v>0</v>
      </c>
      <c r="O1347" s="137">
        <v>0</v>
      </c>
    </row>
    <row r="1348" spans="1:15" x14ac:dyDescent="0.25">
      <c r="A1348" s="647" t="s">
        <v>4610</v>
      </c>
      <c r="B1348" s="647" t="s">
        <v>4625</v>
      </c>
      <c r="C1348" s="647" t="s">
        <v>1668</v>
      </c>
      <c r="D1348" s="137">
        <v>0</v>
      </c>
      <c r="E1348" s="137">
        <v>0</v>
      </c>
      <c r="F1348" s="137">
        <v>0</v>
      </c>
      <c r="G1348" s="137">
        <v>0</v>
      </c>
      <c r="H1348" s="137">
        <v>0</v>
      </c>
      <c r="I1348" s="137">
        <v>0</v>
      </c>
      <c r="J1348" s="137">
        <v>0</v>
      </c>
      <c r="K1348" s="137">
        <v>0</v>
      </c>
      <c r="L1348" s="137">
        <v>0</v>
      </c>
      <c r="M1348" s="137">
        <v>0</v>
      </c>
      <c r="N1348" s="137">
        <v>0</v>
      </c>
      <c r="O1348" s="137">
        <v>0</v>
      </c>
    </row>
    <row r="1349" spans="1:15" x14ac:dyDescent="0.25">
      <c r="A1349" s="647" t="s">
        <v>4610</v>
      </c>
      <c r="B1349" s="647" t="s">
        <v>4626</v>
      </c>
      <c r="C1349" s="647" t="s">
        <v>1668</v>
      </c>
      <c r="D1349" s="137">
        <v>0</v>
      </c>
      <c r="E1349" s="137">
        <v>0</v>
      </c>
      <c r="F1349" s="137">
        <v>0</v>
      </c>
      <c r="G1349" s="137">
        <v>0</v>
      </c>
      <c r="H1349" s="137">
        <v>0</v>
      </c>
      <c r="I1349" s="137">
        <v>0</v>
      </c>
      <c r="J1349" s="137">
        <v>0</v>
      </c>
      <c r="K1349" s="137">
        <v>0</v>
      </c>
      <c r="L1349" s="137">
        <v>0</v>
      </c>
      <c r="M1349" s="137">
        <v>0</v>
      </c>
      <c r="N1349" s="137">
        <v>0</v>
      </c>
      <c r="O1349" s="137">
        <v>0</v>
      </c>
    </row>
    <row r="1350" spans="1:15" x14ac:dyDescent="0.25">
      <c r="A1350" s="647" t="s">
        <v>4610</v>
      </c>
      <c r="B1350" s="647" t="s">
        <v>4627</v>
      </c>
      <c r="C1350" s="647" t="s">
        <v>1668</v>
      </c>
      <c r="D1350" s="137">
        <v>0</v>
      </c>
      <c r="E1350" s="137">
        <v>0</v>
      </c>
      <c r="F1350" s="137">
        <v>0</v>
      </c>
      <c r="G1350" s="137">
        <v>0</v>
      </c>
      <c r="H1350" s="137">
        <v>0</v>
      </c>
      <c r="I1350" s="137">
        <v>0</v>
      </c>
      <c r="J1350" s="137">
        <v>0</v>
      </c>
      <c r="K1350" s="137">
        <v>0</v>
      </c>
      <c r="L1350" s="137">
        <v>0</v>
      </c>
      <c r="M1350" s="137">
        <v>0</v>
      </c>
      <c r="N1350" s="137">
        <v>0</v>
      </c>
      <c r="O1350" s="137">
        <v>0</v>
      </c>
    </row>
    <row r="1351" spans="1:15" x14ac:dyDescent="0.25">
      <c r="A1351" s="647" t="s">
        <v>4610</v>
      </c>
      <c r="B1351" s="647" t="s">
        <v>4628</v>
      </c>
      <c r="C1351" s="647" t="s">
        <v>1668</v>
      </c>
      <c r="D1351" s="137">
        <v>9362</v>
      </c>
      <c r="E1351" s="137">
        <v>9362</v>
      </c>
      <c r="F1351" s="137">
        <v>9367</v>
      </c>
      <c r="G1351" s="137">
        <v>9367</v>
      </c>
      <c r="H1351" s="137">
        <v>9367</v>
      </c>
      <c r="I1351" s="137">
        <v>9367</v>
      </c>
      <c r="J1351" s="137">
        <v>10130</v>
      </c>
      <c r="K1351" s="137">
        <v>10130</v>
      </c>
      <c r="L1351" s="137">
        <v>10127</v>
      </c>
      <c r="M1351" s="137">
        <v>10127</v>
      </c>
      <c r="N1351" s="137">
        <v>10143</v>
      </c>
      <c r="O1351" s="137">
        <v>12162</v>
      </c>
    </row>
    <row r="1352" spans="1:15" x14ac:dyDescent="0.25">
      <c r="A1352" s="647" t="s">
        <v>4610</v>
      </c>
      <c r="B1352" s="647" t="s">
        <v>4629</v>
      </c>
      <c r="C1352" s="647" t="s">
        <v>1668</v>
      </c>
      <c r="D1352" s="137">
        <v>763</v>
      </c>
      <c r="E1352" s="137">
        <v>763</v>
      </c>
      <c r="F1352" s="137">
        <v>763</v>
      </c>
      <c r="G1352" s="137">
        <v>763</v>
      </c>
      <c r="H1352" s="137">
        <v>763</v>
      </c>
      <c r="I1352" s="137">
        <v>763</v>
      </c>
      <c r="J1352" s="137">
        <v>0</v>
      </c>
      <c r="K1352" s="137">
        <v>0</v>
      </c>
      <c r="L1352" s="137">
        <v>0</v>
      </c>
      <c r="M1352" s="137">
        <v>0</v>
      </c>
      <c r="N1352" s="137">
        <v>0</v>
      </c>
      <c r="O1352" s="137">
        <v>0</v>
      </c>
    </row>
    <row r="1353" spans="1:15" x14ac:dyDescent="0.25">
      <c r="A1353" s="647" t="s">
        <v>4610</v>
      </c>
      <c r="B1353" s="647" t="s">
        <v>4630</v>
      </c>
      <c r="C1353" s="647" t="s">
        <v>1668</v>
      </c>
      <c r="D1353" s="137">
        <v>0</v>
      </c>
      <c r="E1353" s="137">
        <v>0</v>
      </c>
      <c r="F1353" s="137">
        <v>0</v>
      </c>
      <c r="G1353" s="137">
        <v>0</v>
      </c>
      <c r="H1353" s="137">
        <v>0</v>
      </c>
      <c r="I1353" s="137">
        <v>0</v>
      </c>
      <c r="J1353" s="137">
        <v>0</v>
      </c>
      <c r="K1353" s="137">
        <v>0</v>
      </c>
      <c r="L1353" s="137">
        <v>0</v>
      </c>
      <c r="M1353" s="137">
        <v>0</v>
      </c>
      <c r="N1353" s="137">
        <v>0</v>
      </c>
      <c r="O1353" s="137">
        <v>0</v>
      </c>
    </row>
    <row r="1354" spans="1:15" x14ac:dyDescent="0.25">
      <c r="A1354" s="647" t="s">
        <v>4610</v>
      </c>
      <c r="B1354" s="647" t="s">
        <v>4631</v>
      </c>
      <c r="C1354" s="647" t="s">
        <v>1668</v>
      </c>
      <c r="D1354" s="137">
        <v>0</v>
      </c>
      <c r="E1354" s="137">
        <v>0</v>
      </c>
      <c r="F1354" s="137">
        <v>0</v>
      </c>
      <c r="G1354" s="137">
        <v>0</v>
      </c>
      <c r="H1354" s="137">
        <v>0</v>
      </c>
      <c r="I1354" s="137">
        <v>0</v>
      </c>
      <c r="J1354" s="137">
        <v>0</v>
      </c>
      <c r="K1354" s="137">
        <v>0</v>
      </c>
      <c r="L1354" s="137">
        <v>0</v>
      </c>
      <c r="M1354" s="137">
        <v>0</v>
      </c>
      <c r="N1354" s="137">
        <v>0</v>
      </c>
      <c r="O1354" s="137">
        <v>0</v>
      </c>
    </row>
    <row r="1355" spans="1:15" x14ac:dyDescent="0.25">
      <c r="A1355" s="647" t="s">
        <v>4610</v>
      </c>
      <c r="B1355" s="647" t="s">
        <v>4632</v>
      </c>
      <c r="C1355" s="647" t="s">
        <v>1668</v>
      </c>
      <c r="D1355" s="137">
        <v>0</v>
      </c>
      <c r="E1355" s="137">
        <v>0</v>
      </c>
      <c r="F1355" s="137">
        <v>0</v>
      </c>
      <c r="G1355" s="137">
        <v>0</v>
      </c>
      <c r="H1355" s="137">
        <v>0</v>
      </c>
      <c r="I1355" s="137">
        <v>0</v>
      </c>
      <c r="J1355" s="137">
        <v>0</v>
      </c>
      <c r="K1355" s="137">
        <v>0</v>
      </c>
      <c r="L1355" s="137">
        <v>0</v>
      </c>
      <c r="M1355" s="137">
        <v>0</v>
      </c>
      <c r="N1355" s="137">
        <v>0</v>
      </c>
      <c r="O1355" s="137">
        <v>0</v>
      </c>
    </row>
    <row r="1356" spans="1:15" x14ac:dyDescent="0.25">
      <c r="A1356" s="647" t="s">
        <v>4633</v>
      </c>
      <c r="B1356" s="647" t="s">
        <v>4634</v>
      </c>
      <c r="C1356" s="647" t="s">
        <v>1668</v>
      </c>
      <c r="D1356" s="137">
        <v>3096</v>
      </c>
      <c r="E1356" s="137">
        <v>3097</v>
      </c>
      <c r="F1356" s="137">
        <v>3097</v>
      </c>
      <c r="G1356" s="137">
        <v>3097</v>
      </c>
      <c r="H1356" s="137">
        <v>3097</v>
      </c>
      <c r="I1356" s="137">
        <v>3097</v>
      </c>
      <c r="J1356" s="137">
        <v>8009</v>
      </c>
      <c r="K1356" s="137">
        <v>8009</v>
      </c>
      <c r="L1356" s="137">
        <v>7820</v>
      </c>
      <c r="M1356" s="137">
        <v>7820</v>
      </c>
      <c r="N1356" s="137">
        <v>7820</v>
      </c>
      <c r="O1356" s="137">
        <v>7820</v>
      </c>
    </row>
    <row r="1357" spans="1:15" x14ac:dyDescent="0.25">
      <c r="A1357" s="647" t="s">
        <v>4633</v>
      </c>
      <c r="B1357" s="647" t="s">
        <v>4635</v>
      </c>
      <c r="C1357" s="647" t="s">
        <v>1668</v>
      </c>
      <c r="D1357" s="137">
        <v>0</v>
      </c>
      <c r="E1357" s="137">
        <v>0</v>
      </c>
      <c r="F1357" s="137">
        <v>0</v>
      </c>
      <c r="G1357" s="137">
        <v>0</v>
      </c>
      <c r="H1357" s="137">
        <v>0</v>
      </c>
      <c r="I1357" s="137">
        <v>0</v>
      </c>
      <c r="J1357" s="137">
        <v>0</v>
      </c>
      <c r="K1357" s="137">
        <v>0</v>
      </c>
      <c r="L1357" s="137">
        <v>0</v>
      </c>
      <c r="M1357" s="137">
        <v>0</v>
      </c>
      <c r="N1357" s="137">
        <v>0</v>
      </c>
      <c r="O1357" s="137">
        <v>0</v>
      </c>
    </row>
    <row r="1358" spans="1:15" x14ac:dyDescent="0.25">
      <c r="A1358" s="647" t="s">
        <v>4633</v>
      </c>
      <c r="B1358" s="647" t="s">
        <v>4636</v>
      </c>
      <c r="C1358" s="647" t="s">
        <v>1668</v>
      </c>
      <c r="D1358" s="137">
        <v>4913</v>
      </c>
      <c r="E1358" s="137">
        <v>4913</v>
      </c>
      <c r="F1358" s="137">
        <v>4913</v>
      </c>
      <c r="G1358" s="137">
        <v>4913</v>
      </c>
      <c r="H1358" s="137">
        <v>4913</v>
      </c>
      <c r="I1358" s="137">
        <v>4913</v>
      </c>
      <c r="J1358" s="137">
        <v>0</v>
      </c>
      <c r="K1358" s="137">
        <v>0</v>
      </c>
      <c r="L1358" s="137">
        <v>0</v>
      </c>
      <c r="M1358" s="137">
        <v>0</v>
      </c>
      <c r="N1358" s="137">
        <v>0</v>
      </c>
      <c r="O1358" s="137">
        <v>0</v>
      </c>
    </row>
    <row r="1359" spans="1:15" x14ac:dyDescent="0.25">
      <c r="A1359" s="647" t="s">
        <v>4633</v>
      </c>
      <c r="B1359" s="647" t="s">
        <v>4637</v>
      </c>
      <c r="C1359" s="647" t="s">
        <v>1668</v>
      </c>
      <c r="D1359" s="137">
        <v>0</v>
      </c>
      <c r="E1359" s="137">
        <v>0</v>
      </c>
      <c r="F1359" s="137">
        <v>0</v>
      </c>
      <c r="G1359" s="137">
        <v>0</v>
      </c>
      <c r="H1359" s="137">
        <v>0</v>
      </c>
      <c r="I1359" s="137">
        <v>0</v>
      </c>
      <c r="J1359" s="137">
        <v>0</v>
      </c>
      <c r="K1359" s="137">
        <v>0</v>
      </c>
      <c r="L1359" s="137">
        <v>0</v>
      </c>
      <c r="M1359" s="137">
        <v>0</v>
      </c>
      <c r="N1359" s="137">
        <v>0</v>
      </c>
      <c r="O1359" s="137">
        <v>0</v>
      </c>
    </row>
    <row r="1360" spans="1:15" x14ac:dyDescent="0.25">
      <c r="A1360" s="647" t="s">
        <v>4633</v>
      </c>
      <c r="B1360" s="647" t="s">
        <v>4638</v>
      </c>
      <c r="C1360" s="647" t="s">
        <v>1668</v>
      </c>
      <c r="D1360" s="137">
        <v>0</v>
      </c>
      <c r="E1360" s="137">
        <v>0</v>
      </c>
      <c r="F1360" s="137">
        <v>0</v>
      </c>
      <c r="G1360" s="137">
        <v>0</v>
      </c>
      <c r="H1360" s="137">
        <v>0</v>
      </c>
      <c r="I1360" s="137">
        <v>0</v>
      </c>
      <c r="J1360" s="137">
        <v>0</v>
      </c>
      <c r="K1360" s="137">
        <v>0</v>
      </c>
      <c r="L1360" s="137">
        <v>0</v>
      </c>
      <c r="M1360" s="137">
        <v>0</v>
      </c>
      <c r="N1360" s="137">
        <v>0</v>
      </c>
      <c r="O1360" s="137">
        <v>0</v>
      </c>
    </row>
    <row r="1361" spans="1:15" x14ac:dyDescent="0.25">
      <c r="A1361" s="647" t="s">
        <v>4639</v>
      </c>
      <c r="B1361" s="647" t="s">
        <v>4640</v>
      </c>
      <c r="C1361" s="647" t="s">
        <v>1668</v>
      </c>
      <c r="D1361" s="137">
        <v>177</v>
      </c>
      <c r="E1361" s="137">
        <v>177</v>
      </c>
      <c r="F1361" s="137">
        <v>132</v>
      </c>
      <c r="G1361" s="137">
        <v>132</v>
      </c>
      <c r="H1361" s="137">
        <v>132</v>
      </c>
      <c r="I1361" s="137">
        <v>139</v>
      </c>
      <c r="J1361" s="137">
        <v>139</v>
      </c>
      <c r="K1361" s="137">
        <v>139</v>
      </c>
      <c r="L1361" s="137">
        <v>139</v>
      </c>
      <c r="M1361" s="137">
        <v>139</v>
      </c>
      <c r="N1361" s="137">
        <v>141</v>
      </c>
      <c r="O1361" s="137">
        <v>141</v>
      </c>
    </row>
    <row r="1362" spans="1:15" x14ac:dyDescent="0.25">
      <c r="A1362" s="647" t="s">
        <v>4639</v>
      </c>
      <c r="B1362" s="647" t="s">
        <v>4641</v>
      </c>
      <c r="C1362" s="647" t="s">
        <v>1668</v>
      </c>
      <c r="D1362" s="137">
        <v>177</v>
      </c>
      <c r="E1362" s="137">
        <v>177</v>
      </c>
      <c r="F1362" s="137">
        <v>132</v>
      </c>
      <c r="G1362" s="137">
        <v>132</v>
      </c>
      <c r="H1362" s="137">
        <v>132</v>
      </c>
      <c r="I1362" s="137">
        <v>139</v>
      </c>
      <c r="J1362" s="137">
        <v>139</v>
      </c>
      <c r="K1362" s="137">
        <v>139</v>
      </c>
      <c r="L1362" s="137">
        <v>139</v>
      </c>
      <c r="M1362" s="137">
        <v>139</v>
      </c>
      <c r="N1362" s="137">
        <v>141</v>
      </c>
      <c r="O1362" s="137">
        <v>141</v>
      </c>
    </row>
    <row r="1363" spans="1:15" x14ac:dyDescent="0.25">
      <c r="A1363" s="647" t="s">
        <v>4639</v>
      </c>
      <c r="B1363" s="647" t="s">
        <v>4642</v>
      </c>
      <c r="C1363" s="647" t="s">
        <v>1668</v>
      </c>
      <c r="D1363" s="137">
        <v>116</v>
      </c>
      <c r="E1363" s="137">
        <v>116</v>
      </c>
      <c r="F1363" s="137">
        <v>82</v>
      </c>
      <c r="G1363" s="137">
        <v>82</v>
      </c>
      <c r="H1363" s="137">
        <v>82</v>
      </c>
      <c r="I1363" s="137">
        <v>87</v>
      </c>
      <c r="J1363" s="137">
        <v>87</v>
      </c>
      <c r="K1363" s="137">
        <v>87</v>
      </c>
      <c r="L1363" s="137">
        <v>87</v>
      </c>
      <c r="M1363" s="137">
        <v>87</v>
      </c>
      <c r="N1363" s="137">
        <v>87</v>
      </c>
      <c r="O1363" s="137">
        <v>89</v>
      </c>
    </row>
    <row r="1364" spans="1:15" x14ac:dyDescent="0.25">
      <c r="A1364" s="647" t="s">
        <v>4639</v>
      </c>
      <c r="B1364" s="647" t="s">
        <v>4643</v>
      </c>
      <c r="C1364" s="647" t="s">
        <v>1668</v>
      </c>
      <c r="D1364" s="137">
        <v>117</v>
      </c>
      <c r="E1364" s="137">
        <v>117</v>
      </c>
      <c r="F1364" s="137">
        <v>89</v>
      </c>
      <c r="G1364" s="137">
        <v>89</v>
      </c>
      <c r="H1364" s="137">
        <v>89</v>
      </c>
      <c r="I1364" s="137">
        <v>94</v>
      </c>
      <c r="J1364" s="137">
        <v>94</v>
      </c>
      <c r="K1364" s="137">
        <v>94</v>
      </c>
      <c r="L1364" s="137">
        <v>94</v>
      </c>
      <c r="M1364" s="137">
        <v>94</v>
      </c>
      <c r="N1364" s="137">
        <v>94</v>
      </c>
      <c r="O1364" s="137">
        <v>95</v>
      </c>
    </row>
    <row r="1365" spans="1:15" x14ac:dyDescent="0.25">
      <c r="A1365" s="647" t="s">
        <v>4639</v>
      </c>
      <c r="B1365" s="647" t="s">
        <v>4644</v>
      </c>
      <c r="C1365" s="647" t="s">
        <v>1668</v>
      </c>
      <c r="D1365" s="137">
        <v>5662</v>
      </c>
      <c r="E1365" s="137">
        <v>5662</v>
      </c>
      <c r="F1365" s="137">
        <v>4242</v>
      </c>
      <c r="G1365" s="137">
        <v>4242</v>
      </c>
      <c r="H1365" s="137">
        <v>4242</v>
      </c>
      <c r="I1365" s="137">
        <v>4242</v>
      </c>
      <c r="J1365" s="137">
        <v>4266</v>
      </c>
      <c r="K1365" s="137">
        <v>4266</v>
      </c>
      <c r="L1365" s="137">
        <v>4266</v>
      </c>
      <c r="M1365" s="137">
        <v>4250</v>
      </c>
      <c r="N1365" s="137">
        <v>4322</v>
      </c>
      <c r="O1365" s="137">
        <v>4360</v>
      </c>
    </row>
    <row r="1366" spans="1:15" x14ac:dyDescent="0.25">
      <c r="A1366" s="647" t="s">
        <v>4639</v>
      </c>
      <c r="B1366" s="647" t="s">
        <v>4645</v>
      </c>
      <c r="C1366" s="647" t="s">
        <v>1668</v>
      </c>
      <c r="D1366" s="137">
        <v>0</v>
      </c>
      <c r="E1366" s="137">
        <v>0</v>
      </c>
      <c r="F1366" s="137">
        <v>0</v>
      </c>
      <c r="G1366" s="137">
        <v>0</v>
      </c>
      <c r="H1366" s="137">
        <v>0</v>
      </c>
      <c r="I1366" s="137">
        <v>0</v>
      </c>
      <c r="J1366" s="137">
        <v>0</v>
      </c>
      <c r="K1366" s="137">
        <v>0</v>
      </c>
      <c r="L1366" s="137">
        <v>0</v>
      </c>
      <c r="M1366" s="137">
        <v>0</v>
      </c>
      <c r="N1366" s="137">
        <v>0</v>
      </c>
      <c r="O1366" s="137">
        <v>0</v>
      </c>
    </row>
    <row r="1367" spans="1:15" x14ac:dyDescent="0.25">
      <c r="A1367" s="647" t="s">
        <v>4639</v>
      </c>
      <c r="B1367" s="647" t="s">
        <v>4646</v>
      </c>
      <c r="C1367" s="647" t="s">
        <v>1668</v>
      </c>
      <c r="D1367" s="137">
        <v>0</v>
      </c>
      <c r="E1367" s="137">
        <v>0</v>
      </c>
      <c r="F1367" s="137">
        <v>0</v>
      </c>
      <c r="G1367" s="137">
        <v>0</v>
      </c>
      <c r="H1367" s="137">
        <v>0</v>
      </c>
      <c r="I1367" s="137">
        <v>0</v>
      </c>
      <c r="J1367" s="137">
        <v>0</v>
      </c>
      <c r="K1367" s="137">
        <v>0</v>
      </c>
      <c r="L1367" s="137">
        <v>0</v>
      </c>
      <c r="M1367" s="137">
        <v>0</v>
      </c>
      <c r="N1367" s="137">
        <v>0</v>
      </c>
      <c r="O1367" s="137">
        <v>0</v>
      </c>
    </row>
    <row r="1368" spans="1:15" x14ac:dyDescent="0.25">
      <c r="A1368" s="647" t="s">
        <v>4639</v>
      </c>
      <c r="B1368" s="647" t="s">
        <v>4647</v>
      </c>
      <c r="C1368" s="647" t="s">
        <v>1668</v>
      </c>
      <c r="D1368" s="137">
        <v>0</v>
      </c>
      <c r="E1368" s="137">
        <v>0</v>
      </c>
      <c r="F1368" s="137">
        <v>0</v>
      </c>
      <c r="G1368" s="137">
        <v>0</v>
      </c>
      <c r="H1368" s="137">
        <v>0</v>
      </c>
      <c r="I1368" s="137">
        <v>0</v>
      </c>
      <c r="J1368" s="137">
        <v>0</v>
      </c>
      <c r="K1368" s="137">
        <v>0</v>
      </c>
      <c r="L1368" s="137">
        <v>0</v>
      </c>
      <c r="M1368" s="137">
        <v>0</v>
      </c>
      <c r="N1368" s="137">
        <v>0</v>
      </c>
      <c r="O1368" s="137">
        <v>0</v>
      </c>
    </row>
    <row r="1369" spans="1:15" x14ac:dyDescent="0.25">
      <c r="A1369" s="647" t="s">
        <v>4639</v>
      </c>
      <c r="B1369" s="647" t="s">
        <v>4648</v>
      </c>
      <c r="C1369" s="647" t="s">
        <v>1668</v>
      </c>
      <c r="D1369" s="137">
        <v>0</v>
      </c>
      <c r="E1369" s="137">
        <v>0</v>
      </c>
      <c r="F1369" s="137">
        <v>0</v>
      </c>
      <c r="G1369" s="137">
        <v>0</v>
      </c>
      <c r="H1369" s="137">
        <v>0</v>
      </c>
      <c r="I1369" s="137">
        <v>0</v>
      </c>
      <c r="J1369" s="137">
        <v>0</v>
      </c>
      <c r="K1369" s="137">
        <v>0</v>
      </c>
      <c r="L1369" s="137">
        <v>0</v>
      </c>
      <c r="M1369" s="137">
        <v>0</v>
      </c>
      <c r="N1369" s="137">
        <v>0</v>
      </c>
      <c r="O1369" s="137">
        <v>0</v>
      </c>
    </row>
    <row r="1370" spans="1:15" x14ac:dyDescent="0.25">
      <c r="A1370" s="647" t="s">
        <v>4639</v>
      </c>
      <c r="B1370" s="647" t="s">
        <v>4649</v>
      </c>
      <c r="C1370" s="647" t="s">
        <v>1668</v>
      </c>
      <c r="D1370" s="137">
        <v>0</v>
      </c>
      <c r="E1370" s="137">
        <v>0</v>
      </c>
      <c r="F1370" s="137">
        <v>0</v>
      </c>
      <c r="G1370" s="137">
        <v>0</v>
      </c>
      <c r="H1370" s="137">
        <v>0</v>
      </c>
      <c r="I1370" s="137">
        <v>0</v>
      </c>
      <c r="J1370" s="137">
        <v>0</v>
      </c>
      <c r="K1370" s="137">
        <v>0</v>
      </c>
      <c r="L1370" s="137">
        <v>0</v>
      </c>
      <c r="M1370" s="137">
        <v>0</v>
      </c>
      <c r="N1370" s="137">
        <v>0</v>
      </c>
      <c r="O1370" s="137">
        <v>0</v>
      </c>
    </row>
    <row r="1371" spans="1:15" x14ac:dyDescent="0.25">
      <c r="A1371" s="647" t="s">
        <v>4639</v>
      </c>
      <c r="B1371" s="647" t="s">
        <v>4650</v>
      </c>
      <c r="C1371" s="647" t="s">
        <v>1668</v>
      </c>
      <c r="D1371" s="137">
        <v>0</v>
      </c>
      <c r="E1371" s="137">
        <v>0</v>
      </c>
      <c r="F1371" s="137">
        <v>0</v>
      </c>
      <c r="G1371" s="137">
        <v>0</v>
      </c>
      <c r="H1371" s="137">
        <v>0</v>
      </c>
      <c r="I1371" s="137">
        <v>0</v>
      </c>
      <c r="J1371" s="137">
        <v>0</v>
      </c>
      <c r="K1371" s="137">
        <v>0</v>
      </c>
      <c r="L1371" s="137">
        <v>0</v>
      </c>
      <c r="M1371" s="137">
        <v>0</v>
      </c>
      <c r="N1371" s="137">
        <v>0</v>
      </c>
      <c r="O1371" s="137">
        <v>0</v>
      </c>
    </row>
    <row r="1372" spans="1:15" x14ac:dyDescent="0.25">
      <c r="A1372" s="647" t="s">
        <v>4651</v>
      </c>
      <c r="B1372" s="647" t="s">
        <v>4363</v>
      </c>
      <c r="C1372" s="647" t="s">
        <v>1668</v>
      </c>
      <c r="D1372" s="137">
        <v>0</v>
      </c>
      <c r="E1372" s="137">
        <v>0</v>
      </c>
      <c r="F1372" s="137">
        <v>0</v>
      </c>
      <c r="G1372" s="137">
        <v>0</v>
      </c>
      <c r="H1372" s="137">
        <v>0</v>
      </c>
      <c r="I1372" s="137">
        <v>0</v>
      </c>
      <c r="J1372" s="137">
        <v>0</v>
      </c>
      <c r="K1372" s="137">
        <v>0</v>
      </c>
      <c r="L1372" s="137">
        <v>0</v>
      </c>
      <c r="M1372" s="137">
        <v>0</v>
      </c>
      <c r="N1372" s="137">
        <v>0</v>
      </c>
      <c r="O1372" s="137">
        <v>0</v>
      </c>
    </row>
    <row r="1373" spans="1:15" x14ac:dyDescent="0.25">
      <c r="A1373" s="647" t="s">
        <v>4651</v>
      </c>
      <c r="B1373" s="647" t="s">
        <v>4364</v>
      </c>
      <c r="C1373" s="647" t="s">
        <v>1668</v>
      </c>
      <c r="D1373" s="137">
        <v>0</v>
      </c>
      <c r="E1373" s="137">
        <v>0</v>
      </c>
      <c r="F1373" s="137">
        <v>0</v>
      </c>
      <c r="G1373" s="137">
        <v>0</v>
      </c>
      <c r="H1373" s="137">
        <v>0</v>
      </c>
      <c r="I1373" s="137">
        <v>0</v>
      </c>
      <c r="J1373" s="137">
        <v>0</v>
      </c>
      <c r="K1373" s="137">
        <v>0</v>
      </c>
      <c r="L1373" s="137">
        <v>0</v>
      </c>
      <c r="M1373" s="137">
        <v>0</v>
      </c>
      <c r="N1373" s="137">
        <v>0</v>
      </c>
      <c r="O1373" s="137">
        <v>0</v>
      </c>
    </row>
    <row r="1374" spans="1:15" x14ac:dyDescent="0.25">
      <c r="A1374" s="647" t="s">
        <v>4651</v>
      </c>
      <c r="B1374" s="647" t="s">
        <v>4379</v>
      </c>
      <c r="C1374" s="647" t="s">
        <v>1668</v>
      </c>
      <c r="D1374" s="137">
        <v>0</v>
      </c>
      <c r="E1374" s="137">
        <v>0</v>
      </c>
      <c r="F1374" s="137">
        <v>0</v>
      </c>
      <c r="G1374" s="137">
        <v>0</v>
      </c>
      <c r="H1374" s="137">
        <v>0</v>
      </c>
      <c r="I1374" s="137">
        <v>0</v>
      </c>
      <c r="J1374" s="137">
        <v>0</v>
      </c>
      <c r="K1374" s="137">
        <v>0</v>
      </c>
      <c r="L1374" s="137">
        <v>0</v>
      </c>
      <c r="M1374" s="137">
        <v>0</v>
      </c>
      <c r="N1374" s="137">
        <v>0</v>
      </c>
      <c r="O1374" s="137">
        <v>0</v>
      </c>
    </row>
    <row r="1375" spans="1:15" x14ac:dyDescent="0.25">
      <c r="A1375" s="647" t="s">
        <v>4651</v>
      </c>
      <c r="B1375" s="647" t="s">
        <v>4380</v>
      </c>
      <c r="C1375" s="647" t="s">
        <v>1668</v>
      </c>
      <c r="D1375" s="137">
        <v>0</v>
      </c>
      <c r="E1375" s="137">
        <v>0</v>
      </c>
      <c r="F1375" s="137">
        <v>0</v>
      </c>
      <c r="G1375" s="137">
        <v>0</v>
      </c>
      <c r="H1375" s="137">
        <v>0</v>
      </c>
      <c r="I1375" s="137">
        <v>0</v>
      </c>
      <c r="J1375" s="137">
        <v>0</v>
      </c>
      <c r="K1375" s="137">
        <v>0</v>
      </c>
      <c r="L1375" s="137">
        <v>0</v>
      </c>
      <c r="M1375" s="137">
        <v>0</v>
      </c>
      <c r="N1375" s="137">
        <v>0</v>
      </c>
      <c r="O1375" s="137">
        <v>0</v>
      </c>
    </row>
    <row r="1376" spans="1:15" x14ac:dyDescent="0.25">
      <c r="A1376" s="647" t="s">
        <v>4651</v>
      </c>
      <c r="B1376" s="647" t="s">
        <v>4652</v>
      </c>
      <c r="C1376" s="647" t="s">
        <v>1668</v>
      </c>
      <c r="D1376" s="137">
        <v>0</v>
      </c>
      <c r="E1376" s="137">
        <v>0</v>
      </c>
      <c r="F1376" s="137">
        <v>0</v>
      </c>
      <c r="G1376" s="137">
        <v>0</v>
      </c>
      <c r="H1376" s="137">
        <v>0</v>
      </c>
      <c r="I1376" s="137">
        <v>0</v>
      </c>
      <c r="J1376" s="137">
        <v>0</v>
      </c>
      <c r="K1376" s="137">
        <v>0</v>
      </c>
      <c r="L1376" s="137">
        <v>0</v>
      </c>
      <c r="M1376" s="137">
        <v>0</v>
      </c>
      <c r="N1376" s="137">
        <v>0</v>
      </c>
      <c r="O1376" s="137">
        <v>0</v>
      </c>
    </row>
    <row r="1377" spans="1:15" x14ac:dyDescent="0.25">
      <c r="A1377" s="647" t="s">
        <v>4651</v>
      </c>
      <c r="B1377" s="647" t="s">
        <v>4381</v>
      </c>
      <c r="C1377" s="647" t="s">
        <v>1668</v>
      </c>
      <c r="D1377" s="137">
        <v>0</v>
      </c>
      <c r="E1377" s="137">
        <v>0</v>
      </c>
      <c r="F1377" s="137">
        <v>0</v>
      </c>
      <c r="G1377" s="137">
        <v>0</v>
      </c>
      <c r="H1377" s="137">
        <v>0</v>
      </c>
      <c r="I1377" s="137">
        <v>0</v>
      </c>
      <c r="J1377" s="137">
        <v>0</v>
      </c>
      <c r="K1377" s="137">
        <v>0</v>
      </c>
      <c r="L1377" s="137">
        <v>0</v>
      </c>
      <c r="M1377" s="137">
        <v>0</v>
      </c>
      <c r="N1377" s="137">
        <v>0</v>
      </c>
      <c r="O1377" s="137">
        <v>0</v>
      </c>
    </row>
    <row r="1378" spans="1:15" x14ac:dyDescent="0.25">
      <c r="A1378" s="647" t="s">
        <v>4651</v>
      </c>
      <c r="B1378" s="647" t="s">
        <v>4653</v>
      </c>
      <c r="C1378" s="647" t="s">
        <v>1668</v>
      </c>
      <c r="D1378" s="137">
        <v>0</v>
      </c>
      <c r="E1378" s="137">
        <v>0</v>
      </c>
      <c r="F1378" s="137">
        <v>0</v>
      </c>
      <c r="G1378" s="137">
        <v>0</v>
      </c>
      <c r="H1378" s="137">
        <v>0</v>
      </c>
      <c r="I1378" s="137">
        <v>0</v>
      </c>
      <c r="J1378" s="137">
        <v>0</v>
      </c>
      <c r="K1378" s="137">
        <v>0</v>
      </c>
      <c r="L1378" s="137">
        <v>0</v>
      </c>
      <c r="M1378" s="137">
        <v>0</v>
      </c>
      <c r="N1378" s="137">
        <v>0</v>
      </c>
      <c r="O1378" s="137">
        <v>0</v>
      </c>
    </row>
    <row r="1379" spans="1:15" x14ac:dyDescent="0.25">
      <c r="A1379" s="647" t="s">
        <v>4651</v>
      </c>
      <c r="B1379" s="647" t="s">
        <v>4382</v>
      </c>
      <c r="C1379" s="647" t="s">
        <v>1668</v>
      </c>
      <c r="D1379" s="137">
        <v>0</v>
      </c>
      <c r="E1379" s="137">
        <v>0</v>
      </c>
      <c r="F1379" s="137">
        <v>0</v>
      </c>
      <c r="G1379" s="137">
        <v>0</v>
      </c>
      <c r="H1379" s="137">
        <v>0</v>
      </c>
      <c r="I1379" s="137">
        <v>0</v>
      </c>
      <c r="J1379" s="137">
        <v>0</v>
      </c>
      <c r="K1379" s="137">
        <v>0</v>
      </c>
      <c r="L1379" s="137">
        <v>0</v>
      </c>
      <c r="M1379" s="137">
        <v>0</v>
      </c>
      <c r="N1379" s="137">
        <v>0</v>
      </c>
      <c r="O1379" s="137">
        <v>0</v>
      </c>
    </row>
    <row r="1380" spans="1:15" x14ac:dyDescent="0.25">
      <c r="A1380" s="647" t="s">
        <v>4651</v>
      </c>
      <c r="B1380" s="647" t="s">
        <v>4654</v>
      </c>
      <c r="C1380" s="647" t="s">
        <v>1668</v>
      </c>
      <c r="D1380" s="137">
        <v>0</v>
      </c>
      <c r="E1380" s="137">
        <v>0</v>
      </c>
      <c r="F1380" s="137">
        <v>0</v>
      </c>
      <c r="G1380" s="137">
        <v>0</v>
      </c>
      <c r="H1380" s="137">
        <v>0</v>
      </c>
      <c r="I1380" s="137">
        <v>0</v>
      </c>
      <c r="J1380" s="137">
        <v>0</v>
      </c>
      <c r="K1380" s="137">
        <v>0</v>
      </c>
      <c r="L1380" s="137">
        <v>0</v>
      </c>
      <c r="M1380" s="137">
        <v>0</v>
      </c>
      <c r="N1380" s="137">
        <v>0</v>
      </c>
      <c r="O1380" s="137">
        <v>0</v>
      </c>
    </row>
    <row r="1381" spans="1:15" x14ac:dyDescent="0.25">
      <c r="A1381" s="647" t="s">
        <v>4651</v>
      </c>
      <c r="B1381" s="647" t="s">
        <v>4368</v>
      </c>
      <c r="C1381" s="647" t="s">
        <v>1668</v>
      </c>
      <c r="D1381" s="137">
        <v>0</v>
      </c>
      <c r="E1381" s="137">
        <v>0</v>
      </c>
      <c r="F1381" s="137">
        <v>0</v>
      </c>
      <c r="G1381" s="137">
        <v>0</v>
      </c>
      <c r="H1381" s="137">
        <v>0</v>
      </c>
      <c r="I1381" s="137">
        <v>0</v>
      </c>
      <c r="J1381" s="137">
        <v>0</v>
      </c>
      <c r="K1381" s="137">
        <v>0</v>
      </c>
      <c r="L1381" s="137">
        <v>0</v>
      </c>
      <c r="M1381" s="137">
        <v>0</v>
      </c>
      <c r="N1381" s="137">
        <v>0</v>
      </c>
      <c r="O1381" s="137">
        <v>0</v>
      </c>
    </row>
    <row r="1382" spans="1:15" x14ac:dyDescent="0.25">
      <c r="A1382" s="647" t="s">
        <v>4651</v>
      </c>
      <c r="B1382" s="647" t="s">
        <v>4390</v>
      </c>
      <c r="C1382" s="647" t="s">
        <v>1668</v>
      </c>
      <c r="D1382" s="137">
        <v>0</v>
      </c>
      <c r="E1382" s="137">
        <v>0</v>
      </c>
      <c r="F1382" s="137">
        <v>0</v>
      </c>
      <c r="G1382" s="137">
        <v>0</v>
      </c>
      <c r="H1382" s="137">
        <v>0</v>
      </c>
      <c r="I1382" s="137">
        <v>0</v>
      </c>
      <c r="J1382" s="137">
        <v>0</v>
      </c>
      <c r="K1382" s="137">
        <v>0</v>
      </c>
      <c r="L1382" s="137">
        <v>0</v>
      </c>
      <c r="M1382" s="137">
        <v>0</v>
      </c>
      <c r="N1382" s="137">
        <v>0</v>
      </c>
      <c r="O1382" s="137">
        <v>0</v>
      </c>
    </row>
    <row r="1383" spans="1:15" x14ac:dyDescent="0.25">
      <c r="A1383" s="647" t="s">
        <v>4651</v>
      </c>
      <c r="B1383" s="647" t="s">
        <v>4370</v>
      </c>
      <c r="C1383" s="647" t="s">
        <v>1668</v>
      </c>
      <c r="D1383" s="137">
        <v>0</v>
      </c>
      <c r="E1383" s="137">
        <v>0</v>
      </c>
      <c r="F1383" s="137">
        <v>0</v>
      </c>
      <c r="G1383" s="137">
        <v>0</v>
      </c>
      <c r="H1383" s="137">
        <v>0</v>
      </c>
      <c r="I1383" s="137">
        <v>0</v>
      </c>
      <c r="J1383" s="137">
        <v>0</v>
      </c>
      <c r="K1383" s="137">
        <v>0</v>
      </c>
      <c r="L1383" s="137">
        <v>0</v>
      </c>
      <c r="M1383" s="137">
        <v>0</v>
      </c>
      <c r="N1383" s="137">
        <v>0</v>
      </c>
      <c r="O1383" s="137">
        <v>0</v>
      </c>
    </row>
    <row r="1384" spans="1:15" x14ac:dyDescent="0.25">
      <c r="A1384" s="647" t="s">
        <v>4651</v>
      </c>
      <c r="B1384" s="647" t="s">
        <v>4392</v>
      </c>
      <c r="C1384" s="647" t="s">
        <v>1668</v>
      </c>
      <c r="D1384" s="137">
        <v>0</v>
      </c>
      <c r="E1384" s="137">
        <v>0</v>
      </c>
      <c r="F1384" s="137">
        <v>0</v>
      </c>
      <c r="G1384" s="137">
        <v>0</v>
      </c>
      <c r="H1384" s="137">
        <v>0</v>
      </c>
      <c r="I1384" s="137">
        <v>0</v>
      </c>
      <c r="J1384" s="137">
        <v>0</v>
      </c>
      <c r="K1384" s="137">
        <v>0</v>
      </c>
      <c r="L1384" s="137">
        <v>0</v>
      </c>
      <c r="M1384" s="137">
        <v>0</v>
      </c>
      <c r="N1384" s="137">
        <v>0</v>
      </c>
      <c r="O1384" s="137">
        <v>0</v>
      </c>
    </row>
    <row r="1385" spans="1:15" x14ac:dyDescent="0.25">
      <c r="A1385" s="647" t="s">
        <v>4651</v>
      </c>
      <c r="B1385" s="647" t="s">
        <v>4372</v>
      </c>
      <c r="C1385" s="647" t="s">
        <v>1668</v>
      </c>
      <c r="D1385" s="137">
        <v>0</v>
      </c>
      <c r="E1385" s="137">
        <v>0</v>
      </c>
      <c r="F1385" s="137">
        <v>0</v>
      </c>
      <c r="G1385" s="137">
        <v>0</v>
      </c>
      <c r="H1385" s="137">
        <v>0</v>
      </c>
      <c r="I1385" s="137">
        <v>0</v>
      </c>
      <c r="J1385" s="137">
        <v>0</v>
      </c>
      <c r="K1385" s="137">
        <v>0</v>
      </c>
      <c r="L1385" s="137">
        <v>0</v>
      </c>
      <c r="M1385" s="137">
        <v>0</v>
      </c>
      <c r="N1385" s="137">
        <v>0</v>
      </c>
      <c r="O1385" s="137">
        <v>0</v>
      </c>
    </row>
    <row r="1386" spans="1:15" x14ac:dyDescent="0.25">
      <c r="A1386" s="647" t="s">
        <v>4651</v>
      </c>
      <c r="B1386" s="647" t="s">
        <v>4373</v>
      </c>
      <c r="C1386" s="647" t="s">
        <v>1668</v>
      </c>
      <c r="D1386" s="137">
        <v>0</v>
      </c>
      <c r="E1386" s="137">
        <v>0</v>
      </c>
      <c r="F1386" s="137">
        <v>0</v>
      </c>
      <c r="G1386" s="137">
        <v>0</v>
      </c>
      <c r="H1386" s="137">
        <v>0</v>
      </c>
      <c r="I1386" s="137">
        <v>0</v>
      </c>
      <c r="J1386" s="137">
        <v>0</v>
      </c>
      <c r="K1386" s="137">
        <v>0</v>
      </c>
      <c r="L1386" s="137">
        <v>0</v>
      </c>
      <c r="M1386" s="137">
        <v>0</v>
      </c>
      <c r="N1386" s="137">
        <v>0</v>
      </c>
      <c r="O1386" s="137">
        <v>0</v>
      </c>
    </row>
    <row r="1387" spans="1:15" x14ac:dyDescent="0.25">
      <c r="A1387" s="647" t="s">
        <v>4651</v>
      </c>
      <c r="B1387" s="647" t="s">
        <v>4655</v>
      </c>
      <c r="C1387" s="647" t="s">
        <v>1668</v>
      </c>
      <c r="D1387" s="137">
        <v>56543</v>
      </c>
      <c r="E1387" s="137">
        <v>56825</v>
      </c>
      <c r="F1387" s="137">
        <v>56896</v>
      </c>
      <c r="G1387" s="137">
        <v>56913</v>
      </c>
      <c r="H1387" s="137">
        <v>56937</v>
      </c>
      <c r="I1387" s="137">
        <v>56936</v>
      </c>
      <c r="J1387" s="137">
        <v>64012</v>
      </c>
      <c r="K1387" s="137">
        <v>64113</v>
      </c>
      <c r="L1387" s="137">
        <v>64355</v>
      </c>
      <c r="M1387" s="137">
        <v>64557</v>
      </c>
      <c r="N1387" s="137">
        <v>64748</v>
      </c>
      <c r="O1387" s="137">
        <v>64791</v>
      </c>
    </row>
    <row r="1388" spans="1:15" x14ac:dyDescent="0.25">
      <c r="A1388" s="647" t="s">
        <v>4651</v>
      </c>
      <c r="B1388" s="647" t="s">
        <v>4656</v>
      </c>
      <c r="C1388" s="647" t="s">
        <v>1668</v>
      </c>
      <c r="D1388" s="137">
        <v>0</v>
      </c>
      <c r="E1388" s="137">
        <v>0</v>
      </c>
      <c r="F1388" s="137">
        <v>0</v>
      </c>
      <c r="G1388" s="137">
        <v>0</v>
      </c>
      <c r="H1388" s="137">
        <v>0</v>
      </c>
      <c r="I1388" s="137">
        <v>0</v>
      </c>
      <c r="J1388" s="137">
        <v>0</v>
      </c>
      <c r="K1388" s="137">
        <v>0</v>
      </c>
      <c r="L1388" s="137">
        <v>0</v>
      </c>
      <c r="M1388" s="137">
        <v>0</v>
      </c>
      <c r="N1388" s="137">
        <v>0</v>
      </c>
      <c r="O1388" s="137">
        <v>0</v>
      </c>
    </row>
    <row r="1389" spans="1:15" x14ac:dyDescent="0.25">
      <c r="A1389" s="647" t="s">
        <v>4651</v>
      </c>
      <c r="B1389" s="647" t="s">
        <v>4657</v>
      </c>
      <c r="C1389" s="647" t="s">
        <v>1668</v>
      </c>
      <c r="D1389" s="137">
        <v>7419</v>
      </c>
      <c r="E1389" s="137">
        <v>7419</v>
      </c>
      <c r="F1389" s="137">
        <v>7419</v>
      </c>
      <c r="G1389" s="137">
        <v>7419</v>
      </c>
      <c r="H1389" s="137">
        <v>7385</v>
      </c>
      <c r="I1389" s="137">
        <v>7366</v>
      </c>
      <c r="J1389" s="137">
        <v>0</v>
      </c>
      <c r="K1389" s="137">
        <v>0</v>
      </c>
      <c r="L1389" s="137">
        <v>0</v>
      </c>
      <c r="M1389" s="137">
        <v>0</v>
      </c>
      <c r="N1389" s="137">
        <v>0</v>
      </c>
      <c r="O1389" s="137">
        <v>0</v>
      </c>
    </row>
    <row r="1390" spans="1:15" x14ac:dyDescent="0.25">
      <c r="A1390" s="647" t="s">
        <v>4651</v>
      </c>
      <c r="B1390" s="647" t="s">
        <v>4658</v>
      </c>
      <c r="C1390" s="647" t="s">
        <v>1668</v>
      </c>
      <c r="D1390" s="137">
        <v>0</v>
      </c>
      <c r="E1390" s="137">
        <v>0</v>
      </c>
      <c r="F1390" s="137">
        <v>0</v>
      </c>
      <c r="G1390" s="137">
        <v>0</v>
      </c>
      <c r="H1390" s="137">
        <v>0</v>
      </c>
      <c r="I1390" s="137">
        <v>0</v>
      </c>
      <c r="J1390" s="137">
        <v>0</v>
      </c>
      <c r="K1390" s="137">
        <v>0</v>
      </c>
      <c r="L1390" s="137">
        <v>0</v>
      </c>
      <c r="M1390" s="137">
        <v>0</v>
      </c>
      <c r="N1390" s="137">
        <v>0</v>
      </c>
      <c r="O1390" s="137">
        <v>0</v>
      </c>
    </row>
    <row r="1391" spans="1:15" x14ac:dyDescent="0.25">
      <c r="A1391" s="647" t="s">
        <v>4651</v>
      </c>
      <c r="B1391" s="647" t="s">
        <v>4659</v>
      </c>
      <c r="C1391" s="647" t="s">
        <v>1668</v>
      </c>
      <c r="D1391" s="137">
        <v>0</v>
      </c>
      <c r="E1391" s="137">
        <v>0</v>
      </c>
      <c r="F1391" s="137">
        <v>0</v>
      </c>
      <c r="G1391" s="137">
        <v>0</v>
      </c>
      <c r="H1391" s="137">
        <v>0</v>
      </c>
      <c r="I1391" s="137">
        <v>0</v>
      </c>
      <c r="J1391" s="137">
        <v>0</v>
      </c>
      <c r="K1391" s="137">
        <v>0</v>
      </c>
      <c r="L1391" s="137">
        <v>0</v>
      </c>
      <c r="M1391" s="137">
        <v>0</v>
      </c>
      <c r="N1391" s="137">
        <v>0</v>
      </c>
      <c r="O1391" s="137">
        <v>0</v>
      </c>
    </row>
    <row r="1392" spans="1:15" x14ac:dyDescent="0.25">
      <c r="A1392" s="647" t="s">
        <v>4651</v>
      </c>
      <c r="B1392" s="647" t="s">
        <v>4660</v>
      </c>
      <c r="C1392" s="647" t="s">
        <v>1668</v>
      </c>
      <c r="D1392" s="137">
        <v>749</v>
      </c>
      <c r="E1392" s="137">
        <v>749</v>
      </c>
      <c r="F1392" s="137">
        <v>749</v>
      </c>
      <c r="G1392" s="137">
        <v>749</v>
      </c>
      <c r="H1392" s="137">
        <v>749</v>
      </c>
      <c r="I1392" s="137">
        <v>749</v>
      </c>
      <c r="J1392" s="137">
        <v>749</v>
      </c>
      <c r="K1392" s="137">
        <v>749</v>
      </c>
      <c r="L1392" s="137">
        <v>749</v>
      </c>
      <c r="M1392" s="137">
        <v>749</v>
      </c>
      <c r="N1392" s="137">
        <v>749</v>
      </c>
      <c r="O1392" s="137">
        <v>749</v>
      </c>
    </row>
    <row r="1393" spans="1:15" x14ac:dyDescent="0.25">
      <c r="A1393" s="647" t="s">
        <v>4651</v>
      </c>
      <c r="B1393" s="647" t="s">
        <v>4661</v>
      </c>
      <c r="C1393" s="647" t="s">
        <v>1668</v>
      </c>
      <c r="D1393" s="137">
        <v>85</v>
      </c>
      <c r="E1393" s="137">
        <v>85</v>
      </c>
      <c r="F1393" s="137">
        <v>85</v>
      </c>
      <c r="G1393" s="137">
        <v>85</v>
      </c>
      <c r="H1393" s="137">
        <v>85</v>
      </c>
      <c r="I1393" s="137">
        <v>85</v>
      </c>
      <c r="J1393" s="137">
        <v>85</v>
      </c>
      <c r="K1393" s="137">
        <v>85</v>
      </c>
      <c r="L1393" s="137">
        <v>85</v>
      </c>
      <c r="M1393" s="137">
        <v>85</v>
      </c>
      <c r="N1393" s="137">
        <v>85</v>
      </c>
      <c r="O1393" s="137">
        <v>85</v>
      </c>
    </row>
    <row r="1394" spans="1:15" x14ac:dyDescent="0.25">
      <c r="A1394" s="647" t="s">
        <v>4651</v>
      </c>
      <c r="B1394" s="647" t="s">
        <v>4662</v>
      </c>
      <c r="C1394" s="647" t="s">
        <v>1668</v>
      </c>
      <c r="D1394" s="137">
        <v>0</v>
      </c>
      <c r="E1394" s="137">
        <v>0</v>
      </c>
      <c r="F1394" s="137">
        <v>0</v>
      </c>
      <c r="G1394" s="137">
        <v>0</v>
      </c>
      <c r="H1394" s="137">
        <v>0</v>
      </c>
      <c r="I1394" s="137">
        <v>0</v>
      </c>
      <c r="J1394" s="137">
        <v>0</v>
      </c>
      <c r="K1394" s="137">
        <v>0</v>
      </c>
      <c r="L1394" s="137">
        <v>0</v>
      </c>
      <c r="M1394" s="137">
        <v>0</v>
      </c>
      <c r="N1394" s="137">
        <v>0</v>
      </c>
      <c r="O1394" s="137">
        <v>0</v>
      </c>
    </row>
    <row r="1395" spans="1:15" x14ac:dyDescent="0.25">
      <c r="A1395" s="647" t="s">
        <v>4651</v>
      </c>
      <c r="B1395" s="647" t="s">
        <v>4663</v>
      </c>
      <c r="C1395" s="647" t="s">
        <v>1668</v>
      </c>
      <c r="D1395" s="137">
        <v>0</v>
      </c>
      <c r="E1395" s="137">
        <v>0</v>
      </c>
      <c r="F1395" s="137">
        <v>0</v>
      </c>
      <c r="G1395" s="137">
        <v>0</v>
      </c>
      <c r="H1395" s="137">
        <v>0</v>
      </c>
      <c r="I1395" s="137">
        <v>0</v>
      </c>
      <c r="J1395" s="137">
        <v>0</v>
      </c>
      <c r="K1395" s="137">
        <v>0</v>
      </c>
      <c r="L1395" s="137">
        <v>0</v>
      </c>
      <c r="M1395" s="137">
        <v>0</v>
      </c>
      <c r="N1395" s="137">
        <v>0</v>
      </c>
      <c r="O1395" s="137">
        <v>0</v>
      </c>
    </row>
    <row r="1396" spans="1:15" x14ac:dyDescent="0.25">
      <c r="A1396" s="647" t="s">
        <v>4651</v>
      </c>
      <c r="B1396" s="647" t="s">
        <v>4664</v>
      </c>
      <c r="C1396" s="647" t="s">
        <v>1668</v>
      </c>
      <c r="D1396" s="137">
        <v>0</v>
      </c>
      <c r="E1396" s="137">
        <v>0</v>
      </c>
      <c r="F1396" s="137">
        <v>0</v>
      </c>
      <c r="G1396" s="137">
        <v>0</v>
      </c>
      <c r="H1396" s="137">
        <v>0</v>
      </c>
      <c r="I1396" s="137">
        <v>0</v>
      </c>
      <c r="J1396" s="137">
        <v>0</v>
      </c>
      <c r="K1396" s="137">
        <v>0</v>
      </c>
      <c r="L1396" s="137">
        <v>0</v>
      </c>
      <c r="M1396" s="137">
        <v>0</v>
      </c>
      <c r="N1396" s="137">
        <v>0</v>
      </c>
      <c r="O1396" s="137">
        <v>0</v>
      </c>
    </row>
    <row r="1397" spans="1:15" x14ac:dyDescent="0.25">
      <c r="A1397" s="647" t="s">
        <v>4651</v>
      </c>
      <c r="B1397" s="647" t="s">
        <v>4665</v>
      </c>
      <c r="C1397" s="647" t="s">
        <v>1668</v>
      </c>
      <c r="D1397" s="137">
        <v>0</v>
      </c>
      <c r="E1397" s="137">
        <v>0</v>
      </c>
      <c r="F1397" s="137">
        <v>0</v>
      </c>
      <c r="G1397" s="137">
        <v>0</v>
      </c>
      <c r="H1397" s="137">
        <v>0</v>
      </c>
      <c r="I1397" s="137">
        <v>0</v>
      </c>
      <c r="J1397" s="137">
        <v>0</v>
      </c>
      <c r="K1397" s="137">
        <v>0</v>
      </c>
      <c r="L1397" s="137">
        <v>0</v>
      </c>
      <c r="M1397" s="137">
        <v>0</v>
      </c>
      <c r="N1397" s="137">
        <v>0</v>
      </c>
      <c r="O1397" s="137">
        <v>0</v>
      </c>
    </row>
    <row r="1398" spans="1:15" x14ac:dyDescent="0.25">
      <c r="A1398" s="647" t="s">
        <v>4651</v>
      </c>
      <c r="B1398" s="647" t="s">
        <v>4666</v>
      </c>
      <c r="C1398" s="647" t="s">
        <v>1668</v>
      </c>
      <c r="D1398" s="137">
        <v>0</v>
      </c>
      <c r="E1398" s="137">
        <v>0</v>
      </c>
      <c r="F1398" s="137">
        <v>0</v>
      </c>
      <c r="G1398" s="137">
        <v>0</v>
      </c>
      <c r="H1398" s="137">
        <v>0</v>
      </c>
      <c r="I1398" s="137">
        <v>0</v>
      </c>
      <c r="J1398" s="137">
        <v>0</v>
      </c>
      <c r="K1398" s="137">
        <v>0</v>
      </c>
      <c r="L1398" s="137">
        <v>0</v>
      </c>
      <c r="M1398" s="137">
        <v>0</v>
      </c>
      <c r="N1398" s="137">
        <v>0</v>
      </c>
      <c r="O1398" s="137">
        <v>0</v>
      </c>
    </row>
    <row r="1399" spans="1:15" x14ac:dyDescent="0.25">
      <c r="A1399" s="647" t="s">
        <v>4651</v>
      </c>
      <c r="B1399" s="647" t="s">
        <v>4667</v>
      </c>
      <c r="C1399" s="647" t="s">
        <v>1668</v>
      </c>
      <c r="D1399" s="137">
        <v>1412</v>
      </c>
      <c r="E1399" s="137">
        <v>1412</v>
      </c>
      <c r="F1399" s="137">
        <v>1412</v>
      </c>
      <c r="G1399" s="137">
        <v>1412</v>
      </c>
      <c r="H1399" s="137">
        <v>1412</v>
      </c>
      <c r="I1399" s="137">
        <v>1412</v>
      </c>
      <c r="J1399" s="137">
        <v>1902</v>
      </c>
      <c r="K1399" s="137">
        <v>1902</v>
      </c>
      <c r="L1399" s="137">
        <v>1902</v>
      </c>
      <c r="M1399" s="137">
        <v>1902</v>
      </c>
      <c r="N1399" s="137">
        <v>1902</v>
      </c>
      <c r="O1399" s="137">
        <v>1902</v>
      </c>
    </row>
    <row r="1400" spans="1:15" x14ac:dyDescent="0.25">
      <c r="A1400" s="647" t="s">
        <v>4651</v>
      </c>
      <c r="B1400" s="647" t="s">
        <v>4668</v>
      </c>
      <c r="C1400" s="647" t="s">
        <v>1668</v>
      </c>
      <c r="D1400" s="137">
        <v>491</v>
      </c>
      <c r="E1400" s="137">
        <v>491</v>
      </c>
      <c r="F1400" s="137">
        <v>491</v>
      </c>
      <c r="G1400" s="137">
        <v>491</v>
      </c>
      <c r="H1400" s="137">
        <v>491</v>
      </c>
      <c r="I1400" s="137">
        <v>491</v>
      </c>
      <c r="J1400" s="137">
        <v>0</v>
      </c>
      <c r="K1400" s="137">
        <v>0</v>
      </c>
      <c r="L1400" s="137">
        <v>0</v>
      </c>
      <c r="M1400" s="137">
        <v>0</v>
      </c>
      <c r="N1400" s="137">
        <v>0</v>
      </c>
      <c r="O1400" s="137">
        <v>0</v>
      </c>
    </row>
    <row r="1401" spans="1:15" x14ac:dyDescent="0.25">
      <c r="A1401" s="647" t="s">
        <v>4651</v>
      </c>
      <c r="B1401" s="647" t="s">
        <v>4669</v>
      </c>
      <c r="C1401" s="647" t="s">
        <v>1668</v>
      </c>
      <c r="D1401" s="137">
        <v>0</v>
      </c>
      <c r="E1401" s="137">
        <v>0</v>
      </c>
      <c r="F1401" s="137">
        <v>0</v>
      </c>
      <c r="G1401" s="137">
        <v>0</v>
      </c>
      <c r="H1401" s="137">
        <v>0</v>
      </c>
      <c r="I1401" s="137">
        <v>0</v>
      </c>
      <c r="J1401" s="137">
        <v>0</v>
      </c>
      <c r="K1401" s="137">
        <v>0</v>
      </c>
      <c r="L1401" s="137">
        <v>0</v>
      </c>
      <c r="M1401" s="137">
        <v>0</v>
      </c>
      <c r="N1401" s="137">
        <v>0</v>
      </c>
      <c r="O1401" s="137">
        <v>0</v>
      </c>
    </row>
    <row r="1402" spans="1:15" x14ac:dyDescent="0.25">
      <c r="A1402" s="647" t="s">
        <v>4651</v>
      </c>
      <c r="B1402" s="647" t="s">
        <v>4670</v>
      </c>
      <c r="C1402" s="647" t="s">
        <v>1668</v>
      </c>
      <c r="D1402" s="137">
        <v>0</v>
      </c>
      <c r="E1402" s="137">
        <v>0</v>
      </c>
      <c r="F1402" s="137">
        <v>0</v>
      </c>
      <c r="G1402" s="137">
        <v>0</v>
      </c>
      <c r="H1402" s="137">
        <v>0</v>
      </c>
      <c r="I1402" s="137">
        <v>0</v>
      </c>
      <c r="J1402" s="137">
        <v>0</v>
      </c>
      <c r="K1402" s="137">
        <v>0</v>
      </c>
      <c r="L1402" s="137">
        <v>0</v>
      </c>
      <c r="M1402" s="137">
        <v>0</v>
      </c>
      <c r="N1402" s="137">
        <v>0</v>
      </c>
      <c r="O1402" s="137">
        <v>0</v>
      </c>
    </row>
    <row r="1403" spans="1:15" x14ac:dyDescent="0.25">
      <c r="A1403" s="647" t="s">
        <v>4651</v>
      </c>
      <c r="B1403" s="647" t="s">
        <v>4671</v>
      </c>
      <c r="C1403" s="647" t="s">
        <v>1668</v>
      </c>
      <c r="D1403" s="137">
        <v>0</v>
      </c>
      <c r="E1403" s="137">
        <v>0</v>
      </c>
      <c r="F1403" s="137">
        <v>0</v>
      </c>
      <c r="G1403" s="137">
        <v>0</v>
      </c>
      <c r="H1403" s="137">
        <v>0</v>
      </c>
      <c r="I1403" s="137">
        <v>0</v>
      </c>
      <c r="J1403" s="137">
        <v>0</v>
      </c>
      <c r="K1403" s="137">
        <v>0</v>
      </c>
      <c r="L1403" s="137">
        <v>0</v>
      </c>
      <c r="M1403" s="137">
        <v>0</v>
      </c>
      <c r="N1403" s="137">
        <v>0</v>
      </c>
      <c r="O1403" s="137">
        <v>0</v>
      </c>
    </row>
    <row r="1404" spans="1:15" x14ac:dyDescent="0.25">
      <c r="A1404" s="647" t="s">
        <v>4651</v>
      </c>
      <c r="B1404" s="647" t="s">
        <v>4672</v>
      </c>
      <c r="C1404" s="647" t="s">
        <v>1668</v>
      </c>
      <c r="D1404" s="137">
        <v>0</v>
      </c>
      <c r="E1404" s="137">
        <v>0</v>
      </c>
      <c r="F1404" s="137">
        <v>0</v>
      </c>
      <c r="G1404" s="137">
        <v>0</v>
      </c>
      <c r="H1404" s="137">
        <v>0</v>
      </c>
      <c r="I1404" s="137">
        <v>0</v>
      </c>
      <c r="J1404" s="137">
        <v>0</v>
      </c>
      <c r="K1404" s="137">
        <v>0</v>
      </c>
      <c r="L1404" s="137">
        <v>0</v>
      </c>
      <c r="M1404" s="137">
        <v>0</v>
      </c>
      <c r="N1404" s="137">
        <v>0</v>
      </c>
      <c r="O1404" s="137">
        <v>0</v>
      </c>
    </row>
    <row r="1405" spans="1:15" x14ac:dyDescent="0.25">
      <c r="A1405" s="647" t="s">
        <v>4651</v>
      </c>
      <c r="B1405" s="647" t="s">
        <v>4673</v>
      </c>
      <c r="C1405" s="647" t="s">
        <v>1668</v>
      </c>
      <c r="D1405" s="137">
        <v>0</v>
      </c>
      <c r="E1405" s="137">
        <v>0</v>
      </c>
      <c r="F1405" s="137">
        <v>0</v>
      </c>
      <c r="G1405" s="137">
        <v>0</v>
      </c>
      <c r="H1405" s="137">
        <v>0</v>
      </c>
      <c r="I1405" s="137">
        <v>0</v>
      </c>
      <c r="J1405" s="137">
        <v>0</v>
      </c>
      <c r="K1405" s="137">
        <v>0</v>
      </c>
      <c r="L1405" s="137">
        <v>0</v>
      </c>
      <c r="M1405" s="137">
        <v>0</v>
      </c>
      <c r="N1405" s="137">
        <v>0</v>
      </c>
      <c r="O1405" s="137">
        <v>0</v>
      </c>
    </row>
    <row r="1406" spans="1:15" x14ac:dyDescent="0.25">
      <c r="A1406" s="647" t="s">
        <v>4651</v>
      </c>
      <c r="B1406" s="647" t="s">
        <v>4674</v>
      </c>
      <c r="C1406" s="647" t="s">
        <v>1668</v>
      </c>
      <c r="D1406" s="137">
        <v>0</v>
      </c>
      <c r="E1406" s="137">
        <v>0</v>
      </c>
      <c r="F1406" s="137">
        <v>0</v>
      </c>
      <c r="G1406" s="137">
        <v>0</v>
      </c>
      <c r="H1406" s="137">
        <v>0</v>
      </c>
      <c r="I1406" s="137">
        <v>0</v>
      </c>
      <c r="J1406" s="137">
        <v>0</v>
      </c>
      <c r="K1406" s="137">
        <v>0</v>
      </c>
      <c r="L1406" s="137">
        <v>0</v>
      </c>
      <c r="M1406" s="137">
        <v>0</v>
      </c>
      <c r="N1406" s="137">
        <v>0</v>
      </c>
      <c r="O1406" s="137">
        <v>0</v>
      </c>
    </row>
    <row r="1407" spans="1:15" x14ac:dyDescent="0.25">
      <c r="A1407" s="647" t="s">
        <v>4651</v>
      </c>
      <c r="B1407" s="647" t="s">
        <v>4675</v>
      </c>
      <c r="C1407" s="647" t="s">
        <v>1668</v>
      </c>
      <c r="D1407" s="137">
        <v>0</v>
      </c>
      <c r="E1407" s="137">
        <v>0</v>
      </c>
      <c r="F1407" s="137">
        <v>0</v>
      </c>
      <c r="G1407" s="137">
        <v>0</v>
      </c>
      <c r="H1407" s="137">
        <v>0</v>
      </c>
      <c r="I1407" s="137">
        <v>0</v>
      </c>
      <c r="J1407" s="137">
        <v>0</v>
      </c>
      <c r="K1407" s="137">
        <v>0</v>
      </c>
      <c r="L1407" s="137">
        <v>0</v>
      </c>
      <c r="M1407" s="137">
        <v>0</v>
      </c>
      <c r="N1407" s="137">
        <v>0</v>
      </c>
      <c r="O1407" s="137">
        <v>0</v>
      </c>
    </row>
    <row r="1408" spans="1:15" x14ac:dyDescent="0.25">
      <c r="A1408" s="647" t="s">
        <v>4651</v>
      </c>
      <c r="B1408" s="647" t="s">
        <v>4676</v>
      </c>
      <c r="C1408" s="647" t="s">
        <v>1668</v>
      </c>
      <c r="D1408" s="137">
        <v>12</v>
      </c>
      <c r="E1408" s="137">
        <v>12</v>
      </c>
      <c r="F1408" s="137">
        <v>12</v>
      </c>
      <c r="G1408" s="137">
        <v>12</v>
      </c>
      <c r="H1408" s="137">
        <v>12</v>
      </c>
      <c r="I1408" s="137">
        <v>12</v>
      </c>
      <c r="J1408" s="137">
        <v>69</v>
      </c>
      <c r="K1408" s="137">
        <v>69</v>
      </c>
      <c r="L1408" s="137">
        <v>69</v>
      </c>
      <c r="M1408" s="137">
        <v>69</v>
      </c>
      <c r="N1408" s="137">
        <v>69</v>
      </c>
      <c r="O1408" s="137">
        <v>69</v>
      </c>
    </row>
    <row r="1409" spans="1:15" x14ac:dyDescent="0.25">
      <c r="A1409" s="647" t="s">
        <v>4651</v>
      </c>
      <c r="B1409" s="647" t="s">
        <v>4677</v>
      </c>
      <c r="C1409" s="647" t="s">
        <v>1668</v>
      </c>
      <c r="D1409" s="137">
        <v>0</v>
      </c>
      <c r="E1409" s="137">
        <v>0</v>
      </c>
      <c r="F1409" s="137">
        <v>0</v>
      </c>
      <c r="G1409" s="137">
        <v>0</v>
      </c>
      <c r="H1409" s="137">
        <v>0</v>
      </c>
      <c r="I1409" s="137">
        <v>0</v>
      </c>
      <c r="J1409" s="137">
        <v>0</v>
      </c>
      <c r="K1409" s="137">
        <v>0</v>
      </c>
      <c r="L1409" s="137">
        <v>0</v>
      </c>
      <c r="M1409" s="137">
        <v>0</v>
      </c>
      <c r="N1409" s="137">
        <v>0</v>
      </c>
      <c r="O1409" s="137">
        <v>0</v>
      </c>
    </row>
    <row r="1410" spans="1:15" x14ac:dyDescent="0.25">
      <c r="A1410" s="647" t="s">
        <v>4651</v>
      </c>
      <c r="B1410" s="647" t="s">
        <v>4678</v>
      </c>
      <c r="C1410" s="647" t="s">
        <v>1668</v>
      </c>
      <c r="D1410" s="137">
        <v>0</v>
      </c>
      <c r="E1410" s="137">
        <v>0</v>
      </c>
      <c r="F1410" s="137">
        <v>0</v>
      </c>
      <c r="G1410" s="137">
        <v>0</v>
      </c>
      <c r="H1410" s="137">
        <v>0</v>
      </c>
      <c r="I1410" s="137">
        <v>0</v>
      </c>
      <c r="J1410" s="137">
        <v>0</v>
      </c>
      <c r="K1410" s="137">
        <v>0</v>
      </c>
      <c r="L1410" s="137">
        <v>0</v>
      </c>
      <c r="M1410" s="137">
        <v>0</v>
      </c>
      <c r="N1410" s="137">
        <v>0</v>
      </c>
      <c r="O1410" s="137">
        <v>0</v>
      </c>
    </row>
    <row r="1411" spans="1:15" x14ac:dyDescent="0.25">
      <c r="A1411" s="647" t="s">
        <v>4651</v>
      </c>
      <c r="B1411" s="647" t="s">
        <v>4679</v>
      </c>
      <c r="C1411" s="647" t="s">
        <v>1668</v>
      </c>
      <c r="D1411" s="137">
        <v>1</v>
      </c>
      <c r="E1411" s="137">
        <v>1</v>
      </c>
      <c r="F1411" s="137">
        <v>1</v>
      </c>
      <c r="G1411" s="137">
        <v>1</v>
      </c>
      <c r="H1411" s="137">
        <v>1</v>
      </c>
      <c r="I1411" s="137">
        <v>1</v>
      </c>
      <c r="J1411" s="137">
        <v>204</v>
      </c>
      <c r="K1411" s="137">
        <v>204</v>
      </c>
      <c r="L1411" s="137">
        <v>204</v>
      </c>
      <c r="M1411" s="137">
        <v>204</v>
      </c>
      <c r="N1411" s="137">
        <v>204</v>
      </c>
      <c r="O1411" s="137">
        <v>204</v>
      </c>
    </row>
    <row r="1412" spans="1:15" x14ac:dyDescent="0.25">
      <c r="A1412" s="647" t="s">
        <v>4651</v>
      </c>
      <c r="B1412" s="647" t="s">
        <v>4680</v>
      </c>
      <c r="C1412" s="647" t="s">
        <v>1668</v>
      </c>
      <c r="D1412" s="137">
        <v>203</v>
      </c>
      <c r="E1412" s="137">
        <v>203</v>
      </c>
      <c r="F1412" s="137">
        <v>203</v>
      </c>
      <c r="G1412" s="137">
        <v>203</v>
      </c>
      <c r="H1412" s="137">
        <v>203</v>
      </c>
      <c r="I1412" s="137">
        <v>203</v>
      </c>
      <c r="J1412" s="137">
        <v>0</v>
      </c>
      <c r="K1412" s="137">
        <v>0</v>
      </c>
      <c r="L1412" s="137">
        <v>0</v>
      </c>
      <c r="M1412" s="137">
        <v>0</v>
      </c>
      <c r="N1412" s="137">
        <v>0</v>
      </c>
      <c r="O1412" s="137">
        <v>0</v>
      </c>
    </row>
    <row r="1413" spans="1:15" x14ac:dyDescent="0.25">
      <c r="A1413" s="647" t="s">
        <v>4651</v>
      </c>
      <c r="B1413" s="647" t="s">
        <v>4681</v>
      </c>
      <c r="C1413" s="647" t="s">
        <v>1668</v>
      </c>
      <c r="D1413" s="137">
        <v>0</v>
      </c>
      <c r="E1413" s="137">
        <v>0</v>
      </c>
      <c r="F1413" s="137">
        <v>0</v>
      </c>
      <c r="G1413" s="137">
        <v>0</v>
      </c>
      <c r="H1413" s="137">
        <v>0</v>
      </c>
      <c r="I1413" s="137">
        <v>0</v>
      </c>
      <c r="J1413" s="137">
        <v>0</v>
      </c>
      <c r="K1413" s="137">
        <v>0</v>
      </c>
      <c r="L1413" s="137">
        <v>0</v>
      </c>
      <c r="M1413" s="137">
        <v>0</v>
      </c>
      <c r="N1413" s="137">
        <v>0</v>
      </c>
      <c r="O1413" s="137">
        <v>0</v>
      </c>
    </row>
    <row r="1414" spans="1:15" x14ac:dyDescent="0.25">
      <c r="A1414" s="647" t="s">
        <v>4651</v>
      </c>
      <c r="B1414" s="647" t="s">
        <v>4682</v>
      </c>
      <c r="C1414" s="647" t="s">
        <v>1668</v>
      </c>
      <c r="D1414" s="137">
        <v>557</v>
      </c>
      <c r="E1414" s="137">
        <v>557</v>
      </c>
      <c r="F1414" s="137">
        <v>557</v>
      </c>
      <c r="G1414" s="137">
        <v>557</v>
      </c>
      <c r="H1414" s="137">
        <v>557</v>
      </c>
      <c r="I1414" s="137">
        <v>557</v>
      </c>
      <c r="J1414" s="137">
        <v>557</v>
      </c>
      <c r="K1414" s="137">
        <v>557</v>
      </c>
      <c r="L1414" s="137">
        <v>557</v>
      </c>
      <c r="M1414" s="137">
        <v>557</v>
      </c>
      <c r="N1414" s="137">
        <v>557</v>
      </c>
      <c r="O1414" s="137">
        <v>557</v>
      </c>
    </row>
    <row r="1415" spans="1:15" x14ac:dyDescent="0.25">
      <c r="A1415" s="647" t="s">
        <v>4651</v>
      </c>
      <c r="B1415" s="647" t="s">
        <v>4683</v>
      </c>
      <c r="C1415" s="647" t="s">
        <v>1668</v>
      </c>
      <c r="D1415" s="137">
        <v>0</v>
      </c>
      <c r="E1415" s="137">
        <v>0</v>
      </c>
      <c r="F1415" s="137">
        <v>0</v>
      </c>
      <c r="G1415" s="137">
        <v>0</v>
      </c>
      <c r="H1415" s="137">
        <v>0</v>
      </c>
      <c r="I1415" s="137">
        <v>0</v>
      </c>
      <c r="J1415" s="137">
        <v>0</v>
      </c>
      <c r="K1415" s="137">
        <v>0</v>
      </c>
      <c r="L1415" s="137">
        <v>0</v>
      </c>
      <c r="M1415" s="137">
        <v>0</v>
      </c>
      <c r="N1415" s="137">
        <v>0</v>
      </c>
      <c r="O1415" s="137">
        <v>0</v>
      </c>
    </row>
    <row r="1416" spans="1:15" x14ac:dyDescent="0.25">
      <c r="A1416" s="647" t="s">
        <v>4651</v>
      </c>
      <c r="B1416" s="647" t="s">
        <v>4684</v>
      </c>
      <c r="C1416" s="647" t="s">
        <v>1668</v>
      </c>
      <c r="D1416" s="137">
        <v>9</v>
      </c>
      <c r="E1416" s="137">
        <v>9</v>
      </c>
      <c r="F1416" s="137">
        <v>9</v>
      </c>
      <c r="G1416" s="137">
        <v>9</v>
      </c>
      <c r="H1416" s="137">
        <v>9</v>
      </c>
      <c r="I1416" s="137">
        <v>9</v>
      </c>
      <c r="J1416" s="137">
        <v>0</v>
      </c>
      <c r="K1416" s="137">
        <v>0</v>
      </c>
      <c r="L1416" s="137">
        <v>0</v>
      </c>
      <c r="M1416" s="137">
        <v>0</v>
      </c>
      <c r="N1416" s="137">
        <v>0</v>
      </c>
      <c r="O1416" s="137">
        <v>0</v>
      </c>
    </row>
    <row r="1417" spans="1:15" x14ac:dyDescent="0.25">
      <c r="A1417" s="647" t="s">
        <v>4651</v>
      </c>
      <c r="B1417" s="647" t="s">
        <v>4685</v>
      </c>
      <c r="C1417" s="647" t="s">
        <v>1668</v>
      </c>
      <c r="D1417" s="137">
        <v>0</v>
      </c>
      <c r="E1417" s="137">
        <v>0</v>
      </c>
      <c r="F1417" s="137">
        <v>0</v>
      </c>
      <c r="G1417" s="137">
        <v>0</v>
      </c>
      <c r="H1417" s="137">
        <v>0</v>
      </c>
      <c r="I1417" s="137">
        <v>0</v>
      </c>
      <c r="J1417" s="137">
        <v>0</v>
      </c>
      <c r="K1417" s="137">
        <v>0</v>
      </c>
      <c r="L1417" s="137">
        <v>0</v>
      </c>
      <c r="M1417" s="137">
        <v>0</v>
      </c>
      <c r="N1417" s="137">
        <v>0</v>
      </c>
      <c r="O1417" s="137">
        <v>0</v>
      </c>
    </row>
    <row r="1418" spans="1:15" x14ac:dyDescent="0.25">
      <c r="A1418" s="647" t="s">
        <v>4651</v>
      </c>
      <c r="B1418" s="647" t="s">
        <v>4686</v>
      </c>
      <c r="C1418" s="647" t="s">
        <v>1668</v>
      </c>
      <c r="D1418" s="137">
        <v>0</v>
      </c>
      <c r="E1418" s="137">
        <v>0</v>
      </c>
      <c r="F1418" s="137">
        <v>0</v>
      </c>
      <c r="G1418" s="137">
        <v>0</v>
      </c>
      <c r="H1418" s="137">
        <v>0</v>
      </c>
      <c r="I1418" s="137">
        <v>0</v>
      </c>
      <c r="J1418" s="137">
        <v>0</v>
      </c>
      <c r="K1418" s="137">
        <v>0</v>
      </c>
      <c r="L1418" s="137">
        <v>0</v>
      </c>
      <c r="M1418" s="137">
        <v>0</v>
      </c>
      <c r="N1418" s="137">
        <v>0</v>
      </c>
      <c r="O1418" s="137">
        <v>0</v>
      </c>
    </row>
    <row r="1419" spans="1:15" x14ac:dyDescent="0.25">
      <c r="A1419" s="647" t="s">
        <v>4651</v>
      </c>
      <c r="B1419" s="647" t="s">
        <v>4687</v>
      </c>
      <c r="C1419" s="647" t="s">
        <v>1668</v>
      </c>
      <c r="D1419" s="137">
        <v>101</v>
      </c>
      <c r="E1419" s="137">
        <v>101</v>
      </c>
      <c r="F1419" s="137">
        <v>101</v>
      </c>
      <c r="G1419" s="137">
        <v>101</v>
      </c>
      <c r="H1419" s="137">
        <v>101</v>
      </c>
      <c r="I1419" s="137">
        <v>101</v>
      </c>
      <c r="J1419" s="137">
        <v>110</v>
      </c>
      <c r="K1419" s="137">
        <v>110</v>
      </c>
      <c r="L1419" s="137">
        <v>110</v>
      </c>
      <c r="M1419" s="137">
        <v>110</v>
      </c>
      <c r="N1419" s="137">
        <v>110</v>
      </c>
      <c r="O1419" s="137">
        <v>110</v>
      </c>
    </row>
    <row r="1420" spans="1:15" x14ac:dyDescent="0.25">
      <c r="A1420" s="647" t="s">
        <v>4651</v>
      </c>
      <c r="B1420" s="647" t="s">
        <v>4688</v>
      </c>
      <c r="C1420" s="647" t="s">
        <v>1668</v>
      </c>
      <c r="D1420" s="137">
        <v>0</v>
      </c>
      <c r="E1420" s="137">
        <v>0</v>
      </c>
      <c r="F1420" s="137">
        <v>0</v>
      </c>
      <c r="G1420" s="137">
        <v>0</v>
      </c>
      <c r="H1420" s="137">
        <v>0</v>
      </c>
      <c r="I1420" s="137">
        <v>0</v>
      </c>
      <c r="J1420" s="137">
        <v>0</v>
      </c>
      <c r="K1420" s="137">
        <v>0</v>
      </c>
      <c r="L1420" s="137">
        <v>0</v>
      </c>
      <c r="M1420" s="137">
        <v>0</v>
      </c>
      <c r="N1420" s="137">
        <v>0</v>
      </c>
      <c r="O1420" s="137">
        <v>0</v>
      </c>
    </row>
    <row r="1421" spans="1:15" x14ac:dyDescent="0.25">
      <c r="A1421" s="647" t="s">
        <v>4651</v>
      </c>
      <c r="B1421" s="647" t="s">
        <v>4689</v>
      </c>
      <c r="C1421" s="647" t="s">
        <v>1668</v>
      </c>
      <c r="D1421" s="137">
        <v>0</v>
      </c>
      <c r="E1421" s="137">
        <v>0</v>
      </c>
      <c r="F1421" s="137">
        <v>0</v>
      </c>
      <c r="G1421" s="137">
        <v>0</v>
      </c>
      <c r="H1421" s="137">
        <v>0</v>
      </c>
      <c r="I1421" s="137">
        <v>0</v>
      </c>
      <c r="J1421" s="137">
        <v>0</v>
      </c>
      <c r="K1421" s="137">
        <v>0</v>
      </c>
      <c r="L1421" s="137">
        <v>0</v>
      </c>
      <c r="M1421" s="137">
        <v>0</v>
      </c>
      <c r="N1421" s="137">
        <v>0</v>
      </c>
      <c r="O1421" s="137">
        <v>0</v>
      </c>
    </row>
    <row r="1422" spans="1:15" x14ac:dyDescent="0.25">
      <c r="A1422" s="647" t="s">
        <v>4651</v>
      </c>
      <c r="B1422" s="647" t="s">
        <v>4690</v>
      </c>
      <c r="C1422" s="647" t="s">
        <v>1668</v>
      </c>
      <c r="D1422" s="137">
        <v>33</v>
      </c>
      <c r="E1422" s="137">
        <v>33</v>
      </c>
      <c r="F1422" s="137">
        <v>33</v>
      </c>
      <c r="G1422" s="137">
        <v>33</v>
      </c>
      <c r="H1422" s="137">
        <v>33</v>
      </c>
      <c r="I1422" s="137">
        <v>33</v>
      </c>
      <c r="J1422" s="137">
        <v>33</v>
      </c>
      <c r="K1422" s="137">
        <v>33</v>
      </c>
      <c r="L1422" s="137">
        <v>33</v>
      </c>
      <c r="M1422" s="137">
        <v>33</v>
      </c>
      <c r="N1422" s="137">
        <v>33</v>
      </c>
      <c r="O1422" s="137">
        <v>33</v>
      </c>
    </row>
    <row r="1423" spans="1:15" x14ac:dyDescent="0.25">
      <c r="A1423" s="647" t="s">
        <v>4651</v>
      </c>
      <c r="B1423" s="647" t="s">
        <v>4691</v>
      </c>
      <c r="C1423" s="647" t="s">
        <v>1668</v>
      </c>
      <c r="D1423" s="137">
        <v>0</v>
      </c>
      <c r="E1423" s="137">
        <v>0</v>
      </c>
      <c r="F1423" s="137">
        <v>0</v>
      </c>
      <c r="G1423" s="137">
        <v>0</v>
      </c>
      <c r="H1423" s="137">
        <v>0</v>
      </c>
      <c r="I1423" s="137">
        <v>0</v>
      </c>
      <c r="J1423" s="137">
        <v>0</v>
      </c>
      <c r="K1423" s="137">
        <v>0</v>
      </c>
      <c r="L1423" s="137">
        <v>0</v>
      </c>
      <c r="M1423" s="137">
        <v>0</v>
      </c>
      <c r="N1423" s="137">
        <v>0</v>
      </c>
      <c r="O1423" s="137">
        <v>0</v>
      </c>
    </row>
    <row r="1424" spans="1:15" x14ac:dyDescent="0.25">
      <c r="A1424" s="647" t="s">
        <v>4651</v>
      </c>
      <c r="B1424" s="647" t="s">
        <v>4692</v>
      </c>
      <c r="C1424" s="647" t="s">
        <v>1668</v>
      </c>
      <c r="D1424" s="137">
        <v>245</v>
      </c>
      <c r="E1424" s="137">
        <v>245</v>
      </c>
      <c r="F1424" s="137">
        <v>245</v>
      </c>
      <c r="G1424" s="137">
        <v>245</v>
      </c>
      <c r="H1424" s="137">
        <v>245</v>
      </c>
      <c r="I1424" s="137">
        <v>245</v>
      </c>
      <c r="J1424" s="137">
        <v>2348</v>
      </c>
      <c r="K1424" s="137">
        <v>2348</v>
      </c>
      <c r="L1424" s="137">
        <v>2348</v>
      </c>
      <c r="M1424" s="137">
        <v>2348</v>
      </c>
      <c r="N1424" s="137">
        <v>2348</v>
      </c>
      <c r="O1424" s="137">
        <v>2348</v>
      </c>
    </row>
    <row r="1425" spans="1:15" x14ac:dyDescent="0.25">
      <c r="A1425" s="647" t="s">
        <v>4651</v>
      </c>
      <c r="B1425" s="647" t="s">
        <v>4693</v>
      </c>
      <c r="C1425" s="647" t="s">
        <v>1668</v>
      </c>
      <c r="D1425" s="137">
        <v>2103</v>
      </c>
      <c r="E1425" s="137">
        <v>2103</v>
      </c>
      <c r="F1425" s="137">
        <v>2103</v>
      </c>
      <c r="G1425" s="137">
        <v>2103</v>
      </c>
      <c r="H1425" s="137">
        <v>2103</v>
      </c>
      <c r="I1425" s="137">
        <v>2103</v>
      </c>
      <c r="J1425" s="137">
        <v>0</v>
      </c>
      <c r="K1425" s="137">
        <v>0</v>
      </c>
      <c r="L1425" s="137">
        <v>0</v>
      </c>
      <c r="M1425" s="137">
        <v>0</v>
      </c>
      <c r="N1425" s="137">
        <v>0</v>
      </c>
      <c r="O1425" s="137">
        <v>0</v>
      </c>
    </row>
    <row r="1426" spans="1:15" x14ac:dyDescent="0.25">
      <c r="A1426" s="647" t="s">
        <v>4651</v>
      </c>
      <c r="B1426" s="647" t="s">
        <v>4694</v>
      </c>
      <c r="C1426" s="647" t="s">
        <v>1668</v>
      </c>
      <c r="D1426" s="137">
        <v>70</v>
      </c>
      <c r="E1426" s="137">
        <v>70</v>
      </c>
      <c r="F1426" s="137">
        <v>70</v>
      </c>
      <c r="G1426" s="137">
        <v>70</v>
      </c>
      <c r="H1426" s="137">
        <v>70</v>
      </c>
      <c r="I1426" s="137">
        <v>70</v>
      </c>
      <c r="J1426" s="137">
        <v>124</v>
      </c>
      <c r="K1426" s="137">
        <v>124</v>
      </c>
      <c r="L1426" s="137">
        <v>124</v>
      </c>
      <c r="M1426" s="137">
        <v>124</v>
      </c>
      <c r="N1426" s="137">
        <v>124</v>
      </c>
      <c r="O1426" s="137">
        <v>124</v>
      </c>
    </row>
    <row r="1427" spans="1:15" x14ac:dyDescent="0.25">
      <c r="A1427" s="647" t="s">
        <v>4651</v>
      </c>
      <c r="B1427" s="647" t="s">
        <v>4695</v>
      </c>
      <c r="C1427" s="647" t="s">
        <v>1668</v>
      </c>
      <c r="D1427" s="137">
        <v>0</v>
      </c>
      <c r="E1427" s="137">
        <v>0</v>
      </c>
      <c r="F1427" s="137">
        <v>0</v>
      </c>
      <c r="G1427" s="137">
        <v>0</v>
      </c>
      <c r="H1427" s="137">
        <v>0</v>
      </c>
      <c r="I1427" s="137">
        <v>0</v>
      </c>
      <c r="J1427" s="137">
        <v>0</v>
      </c>
      <c r="K1427" s="137">
        <v>0</v>
      </c>
      <c r="L1427" s="137">
        <v>0</v>
      </c>
      <c r="M1427" s="137">
        <v>0</v>
      </c>
      <c r="N1427" s="137">
        <v>0</v>
      </c>
      <c r="O1427" s="137">
        <v>0</v>
      </c>
    </row>
    <row r="1428" spans="1:15" x14ac:dyDescent="0.25">
      <c r="A1428" s="647" t="s">
        <v>4651</v>
      </c>
      <c r="B1428" s="647" t="s">
        <v>4696</v>
      </c>
      <c r="C1428" s="647" t="s">
        <v>1668</v>
      </c>
      <c r="D1428" s="137">
        <v>1656</v>
      </c>
      <c r="E1428" s="137">
        <v>1656</v>
      </c>
      <c r="F1428" s="137">
        <v>1656</v>
      </c>
      <c r="G1428" s="137">
        <v>1656</v>
      </c>
      <c r="H1428" s="137">
        <v>1656</v>
      </c>
      <c r="I1428" s="137">
        <v>1656</v>
      </c>
      <c r="J1428" s="137">
        <v>1656</v>
      </c>
      <c r="K1428" s="137">
        <v>1656</v>
      </c>
      <c r="L1428" s="137">
        <v>1656</v>
      </c>
      <c r="M1428" s="137">
        <v>1656</v>
      </c>
      <c r="N1428" s="137">
        <v>1656</v>
      </c>
      <c r="O1428" s="137">
        <v>1656</v>
      </c>
    </row>
    <row r="1429" spans="1:15" x14ac:dyDescent="0.25">
      <c r="A1429" s="647" t="s">
        <v>4651</v>
      </c>
      <c r="B1429" s="647" t="s">
        <v>4697</v>
      </c>
      <c r="C1429" s="647" t="s">
        <v>1668</v>
      </c>
      <c r="D1429" s="137">
        <v>0</v>
      </c>
      <c r="E1429" s="137">
        <v>0</v>
      </c>
      <c r="F1429" s="137">
        <v>0</v>
      </c>
      <c r="G1429" s="137">
        <v>0</v>
      </c>
      <c r="H1429" s="137">
        <v>0</v>
      </c>
      <c r="I1429" s="137">
        <v>0</v>
      </c>
      <c r="J1429" s="137">
        <v>0</v>
      </c>
      <c r="K1429" s="137">
        <v>0</v>
      </c>
      <c r="L1429" s="137">
        <v>0</v>
      </c>
      <c r="M1429" s="137">
        <v>0</v>
      </c>
      <c r="N1429" s="137">
        <v>0</v>
      </c>
      <c r="O1429" s="137">
        <v>0</v>
      </c>
    </row>
    <row r="1430" spans="1:15" x14ac:dyDescent="0.25">
      <c r="A1430" s="647" t="s">
        <v>4651</v>
      </c>
      <c r="B1430" s="647" t="s">
        <v>4698</v>
      </c>
      <c r="C1430" s="647" t="s">
        <v>1668</v>
      </c>
      <c r="D1430" s="137">
        <v>15928</v>
      </c>
      <c r="E1430" s="137">
        <v>15928</v>
      </c>
      <c r="F1430" s="137">
        <v>15928</v>
      </c>
      <c r="G1430" s="137">
        <v>15928</v>
      </c>
      <c r="H1430" s="137">
        <v>15928</v>
      </c>
      <c r="I1430" s="137">
        <v>15928</v>
      </c>
      <c r="J1430" s="137">
        <v>15928</v>
      </c>
      <c r="K1430" s="137">
        <v>15928</v>
      </c>
      <c r="L1430" s="137">
        <v>15928</v>
      </c>
      <c r="M1430" s="137">
        <v>15928</v>
      </c>
      <c r="N1430" s="137">
        <v>15928</v>
      </c>
      <c r="O1430" s="137">
        <v>15928</v>
      </c>
    </row>
    <row r="1431" spans="1:15" x14ac:dyDescent="0.25">
      <c r="A1431" s="647" t="s">
        <v>4651</v>
      </c>
      <c r="B1431" s="647" t="s">
        <v>4699</v>
      </c>
      <c r="C1431" s="647" t="s">
        <v>1668</v>
      </c>
      <c r="D1431" s="137">
        <v>0</v>
      </c>
      <c r="E1431" s="137">
        <v>0</v>
      </c>
      <c r="F1431" s="137">
        <v>0</v>
      </c>
      <c r="G1431" s="137">
        <v>0</v>
      </c>
      <c r="H1431" s="137">
        <v>0</v>
      </c>
      <c r="I1431" s="137">
        <v>0</v>
      </c>
      <c r="J1431" s="137">
        <v>0</v>
      </c>
      <c r="K1431" s="137">
        <v>0</v>
      </c>
      <c r="L1431" s="137">
        <v>0</v>
      </c>
      <c r="M1431" s="137">
        <v>0</v>
      </c>
      <c r="N1431" s="137">
        <v>0</v>
      </c>
      <c r="O1431" s="137">
        <v>0</v>
      </c>
    </row>
    <row r="1432" spans="1:15" x14ac:dyDescent="0.25">
      <c r="A1432" s="647" t="s">
        <v>4651</v>
      </c>
      <c r="B1432" s="647" t="s">
        <v>4700</v>
      </c>
      <c r="C1432" s="647" t="s">
        <v>1668</v>
      </c>
      <c r="D1432" s="137">
        <v>3</v>
      </c>
      <c r="E1432" s="137">
        <v>3</v>
      </c>
      <c r="F1432" s="137">
        <v>3</v>
      </c>
      <c r="G1432" s="137">
        <v>3</v>
      </c>
      <c r="H1432" s="137">
        <v>3</v>
      </c>
      <c r="I1432" s="137">
        <v>3</v>
      </c>
      <c r="J1432" s="137">
        <v>3</v>
      </c>
      <c r="K1432" s="137">
        <v>3</v>
      </c>
      <c r="L1432" s="137">
        <v>3</v>
      </c>
      <c r="M1432" s="137">
        <v>3</v>
      </c>
      <c r="N1432" s="137">
        <v>3</v>
      </c>
      <c r="O1432" s="137">
        <v>3</v>
      </c>
    </row>
    <row r="1433" spans="1:15" x14ac:dyDescent="0.25">
      <c r="A1433" s="647" t="s">
        <v>4651</v>
      </c>
      <c r="B1433" s="647" t="s">
        <v>4701</v>
      </c>
      <c r="C1433" s="647" t="s">
        <v>1668</v>
      </c>
      <c r="D1433" s="137">
        <v>0</v>
      </c>
      <c r="E1433" s="137">
        <v>0</v>
      </c>
      <c r="F1433" s="137">
        <v>0</v>
      </c>
      <c r="G1433" s="137">
        <v>0</v>
      </c>
      <c r="H1433" s="137">
        <v>0</v>
      </c>
      <c r="I1433" s="137">
        <v>0</v>
      </c>
      <c r="J1433" s="137">
        <v>0</v>
      </c>
      <c r="K1433" s="137">
        <v>0</v>
      </c>
      <c r="L1433" s="137">
        <v>0</v>
      </c>
      <c r="M1433" s="137">
        <v>0</v>
      </c>
      <c r="N1433" s="137">
        <v>0</v>
      </c>
      <c r="O1433" s="137">
        <v>0</v>
      </c>
    </row>
    <row r="1434" spans="1:15" x14ac:dyDescent="0.25">
      <c r="A1434" s="647" t="s">
        <v>4651</v>
      </c>
      <c r="B1434" s="647" t="s">
        <v>4702</v>
      </c>
      <c r="C1434" s="647" t="s">
        <v>1668</v>
      </c>
      <c r="D1434" s="137">
        <v>299</v>
      </c>
      <c r="E1434" s="137">
        <v>299</v>
      </c>
      <c r="F1434" s="137">
        <v>299</v>
      </c>
      <c r="G1434" s="137">
        <v>299</v>
      </c>
      <c r="H1434" s="137">
        <v>299</v>
      </c>
      <c r="I1434" s="137">
        <v>299</v>
      </c>
      <c r="J1434" s="137">
        <v>299</v>
      </c>
      <c r="K1434" s="137">
        <v>299</v>
      </c>
      <c r="L1434" s="137">
        <v>299</v>
      </c>
      <c r="M1434" s="137">
        <v>299</v>
      </c>
      <c r="N1434" s="137">
        <v>299</v>
      </c>
      <c r="O1434" s="137">
        <v>299</v>
      </c>
    </row>
    <row r="1435" spans="1:15" x14ac:dyDescent="0.25">
      <c r="A1435" s="647" t="s">
        <v>4651</v>
      </c>
      <c r="B1435" s="647" t="s">
        <v>4703</v>
      </c>
      <c r="C1435" s="647" t="s">
        <v>1668</v>
      </c>
      <c r="D1435" s="137">
        <v>0</v>
      </c>
      <c r="E1435" s="137">
        <v>0</v>
      </c>
      <c r="F1435" s="137">
        <v>0</v>
      </c>
      <c r="G1435" s="137">
        <v>0</v>
      </c>
      <c r="H1435" s="137">
        <v>0</v>
      </c>
      <c r="I1435" s="137">
        <v>0</v>
      </c>
      <c r="J1435" s="137">
        <v>0</v>
      </c>
      <c r="K1435" s="137">
        <v>0</v>
      </c>
      <c r="L1435" s="137">
        <v>0</v>
      </c>
      <c r="M1435" s="137">
        <v>0</v>
      </c>
      <c r="N1435" s="137">
        <v>0</v>
      </c>
      <c r="O1435" s="137">
        <v>0</v>
      </c>
    </row>
    <row r="1436" spans="1:15" x14ac:dyDescent="0.25">
      <c r="A1436" s="647" t="s">
        <v>4651</v>
      </c>
      <c r="B1436" s="647" t="s">
        <v>4704</v>
      </c>
      <c r="C1436" s="647" t="s">
        <v>1668</v>
      </c>
      <c r="D1436" s="137">
        <v>0</v>
      </c>
      <c r="E1436" s="137">
        <v>0</v>
      </c>
      <c r="F1436" s="137">
        <v>0</v>
      </c>
      <c r="G1436" s="137">
        <v>0</v>
      </c>
      <c r="H1436" s="137">
        <v>0</v>
      </c>
      <c r="I1436" s="137">
        <v>0</v>
      </c>
      <c r="J1436" s="137">
        <v>0</v>
      </c>
      <c r="K1436" s="137">
        <v>0</v>
      </c>
      <c r="L1436" s="137">
        <v>0</v>
      </c>
      <c r="M1436" s="137">
        <v>0</v>
      </c>
      <c r="N1436" s="137">
        <v>0</v>
      </c>
      <c r="O1436" s="137">
        <v>0</v>
      </c>
    </row>
    <row r="1437" spans="1:15" x14ac:dyDescent="0.25">
      <c r="A1437" s="647" t="s">
        <v>4651</v>
      </c>
      <c r="B1437" s="647" t="s">
        <v>4705</v>
      </c>
      <c r="C1437" s="647" t="s">
        <v>1668</v>
      </c>
      <c r="D1437" s="137">
        <v>0</v>
      </c>
      <c r="E1437" s="137">
        <v>0</v>
      </c>
      <c r="F1437" s="137">
        <v>0</v>
      </c>
      <c r="G1437" s="137">
        <v>0</v>
      </c>
      <c r="H1437" s="137">
        <v>0</v>
      </c>
      <c r="I1437" s="137">
        <v>0</v>
      </c>
      <c r="J1437" s="137">
        <v>0</v>
      </c>
      <c r="K1437" s="137">
        <v>0</v>
      </c>
      <c r="L1437" s="137">
        <v>0</v>
      </c>
      <c r="M1437" s="137">
        <v>0</v>
      </c>
      <c r="N1437" s="137">
        <v>0</v>
      </c>
      <c r="O1437" s="137">
        <v>0</v>
      </c>
    </row>
    <row r="1438" spans="1:15" x14ac:dyDescent="0.25">
      <c r="A1438" s="647" t="s">
        <v>4651</v>
      </c>
      <c r="B1438" s="647" t="s">
        <v>4706</v>
      </c>
      <c r="C1438" s="647" t="s">
        <v>1668</v>
      </c>
      <c r="D1438" s="137">
        <v>0</v>
      </c>
      <c r="E1438" s="137">
        <v>0</v>
      </c>
      <c r="F1438" s="137">
        <v>0</v>
      </c>
      <c r="G1438" s="137">
        <v>0</v>
      </c>
      <c r="H1438" s="137">
        <v>0</v>
      </c>
      <c r="I1438" s="137">
        <v>0</v>
      </c>
      <c r="J1438" s="137">
        <v>0</v>
      </c>
      <c r="K1438" s="137">
        <v>0</v>
      </c>
      <c r="L1438" s="137">
        <v>0</v>
      </c>
      <c r="M1438" s="137">
        <v>0</v>
      </c>
      <c r="N1438" s="137">
        <v>0</v>
      </c>
      <c r="O1438" s="137">
        <v>0</v>
      </c>
    </row>
    <row r="1439" spans="1:15" x14ac:dyDescent="0.25">
      <c r="A1439" s="647" t="s">
        <v>4651</v>
      </c>
      <c r="B1439" s="647" t="s">
        <v>4707</v>
      </c>
      <c r="C1439" s="647" t="s">
        <v>1668</v>
      </c>
      <c r="D1439" s="137">
        <v>0</v>
      </c>
      <c r="E1439" s="137">
        <v>0</v>
      </c>
      <c r="F1439" s="137">
        <v>0</v>
      </c>
      <c r="G1439" s="137">
        <v>0</v>
      </c>
      <c r="H1439" s="137">
        <v>0</v>
      </c>
      <c r="I1439" s="137">
        <v>0</v>
      </c>
      <c r="J1439" s="137">
        <v>0</v>
      </c>
      <c r="K1439" s="137">
        <v>0</v>
      </c>
      <c r="L1439" s="137">
        <v>0</v>
      </c>
      <c r="M1439" s="137">
        <v>0</v>
      </c>
      <c r="N1439" s="137">
        <v>0</v>
      </c>
      <c r="O1439" s="137">
        <v>0</v>
      </c>
    </row>
    <row r="1440" spans="1:15" x14ac:dyDescent="0.25">
      <c r="A1440" s="647" t="s">
        <v>4651</v>
      </c>
      <c r="B1440" s="647" t="s">
        <v>4708</v>
      </c>
      <c r="C1440" s="647" t="s">
        <v>1668</v>
      </c>
      <c r="D1440" s="137">
        <v>150</v>
      </c>
      <c r="E1440" s="137">
        <v>150</v>
      </c>
      <c r="F1440" s="137">
        <v>150</v>
      </c>
      <c r="G1440" s="137">
        <v>150</v>
      </c>
      <c r="H1440" s="137">
        <v>150</v>
      </c>
      <c r="I1440" s="137">
        <v>150</v>
      </c>
      <c r="J1440" s="137">
        <v>150</v>
      </c>
      <c r="K1440" s="137">
        <v>150</v>
      </c>
      <c r="L1440" s="137">
        <v>150</v>
      </c>
      <c r="M1440" s="137">
        <v>150</v>
      </c>
      <c r="N1440" s="137">
        <v>150</v>
      </c>
      <c r="O1440" s="137">
        <v>150</v>
      </c>
    </row>
    <row r="1441" spans="1:15" x14ac:dyDescent="0.25">
      <c r="A1441" s="647" t="s">
        <v>4651</v>
      </c>
      <c r="B1441" s="647" t="s">
        <v>4709</v>
      </c>
      <c r="C1441" s="647" t="s">
        <v>1668</v>
      </c>
      <c r="D1441" s="137">
        <v>0</v>
      </c>
      <c r="E1441" s="137">
        <v>0</v>
      </c>
      <c r="F1441" s="137">
        <v>0</v>
      </c>
      <c r="G1441" s="137">
        <v>0</v>
      </c>
      <c r="H1441" s="137">
        <v>0</v>
      </c>
      <c r="I1441" s="137">
        <v>0</v>
      </c>
      <c r="J1441" s="137">
        <v>0</v>
      </c>
      <c r="K1441" s="137">
        <v>0</v>
      </c>
      <c r="L1441" s="137">
        <v>0</v>
      </c>
      <c r="M1441" s="137">
        <v>0</v>
      </c>
      <c r="N1441" s="137">
        <v>0</v>
      </c>
      <c r="O1441" s="137">
        <v>0</v>
      </c>
    </row>
    <row r="1442" spans="1:15" x14ac:dyDescent="0.25">
      <c r="A1442" s="647" t="s">
        <v>4651</v>
      </c>
      <c r="B1442" s="647" t="s">
        <v>4710</v>
      </c>
      <c r="C1442" s="647" t="s">
        <v>1668</v>
      </c>
      <c r="D1442" s="137">
        <v>0</v>
      </c>
      <c r="E1442" s="137">
        <v>0</v>
      </c>
      <c r="F1442" s="137">
        <v>0</v>
      </c>
      <c r="G1442" s="137">
        <v>0</v>
      </c>
      <c r="H1442" s="137">
        <v>0</v>
      </c>
      <c r="I1442" s="137">
        <v>0</v>
      </c>
      <c r="J1442" s="137">
        <v>0</v>
      </c>
      <c r="K1442" s="137">
        <v>0</v>
      </c>
      <c r="L1442" s="137">
        <v>0</v>
      </c>
      <c r="M1442" s="137">
        <v>0</v>
      </c>
      <c r="N1442" s="137">
        <v>0</v>
      </c>
      <c r="O1442" s="137">
        <v>0</v>
      </c>
    </row>
    <row r="1443" spans="1:15" x14ac:dyDescent="0.25">
      <c r="A1443" s="647" t="s">
        <v>4651</v>
      </c>
      <c r="B1443" s="647" t="s">
        <v>4711</v>
      </c>
      <c r="C1443" s="647" t="s">
        <v>1668</v>
      </c>
      <c r="D1443" s="137">
        <v>70</v>
      </c>
      <c r="E1443" s="137">
        <v>70</v>
      </c>
      <c r="F1443" s="137">
        <v>70</v>
      </c>
      <c r="G1443" s="137">
        <v>70</v>
      </c>
      <c r="H1443" s="137">
        <v>70</v>
      </c>
      <c r="I1443" s="137">
        <v>70</v>
      </c>
      <c r="J1443" s="137">
        <v>426</v>
      </c>
      <c r="K1443" s="137">
        <v>426</v>
      </c>
      <c r="L1443" s="137">
        <v>426</v>
      </c>
      <c r="M1443" s="137">
        <v>426</v>
      </c>
      <c r="N1443" s="137">
        <v>426</v>
      </c>
      <c r="O1443" s="137">
        <v>426</v>
      </c>
    </row>
    <row r="1444" spans="1:15" x14ac:dyDescent="0.25">
      <c r="A1444" s="647" t="s">
        <v>4651</v>
      </c>
      <c r="B1444" s="647" t="s">
        <v>4712</v>
      </c>
      <c r="C1444" s="647" t="s">
        <v>1668</v>
      </c>
      <c r="D1444" s="137">
        <v>0</v>
      </c>
      <c r="E1444" s="137">
        <v>0</v>
      </c>
      <c r="F1444" s="137">
        <v>0</v>
      </c>
      <c r="G1444" s="137">
        <v>0</v>
      </c>
      <c r="H1444" s="137">
        <v>0</v>
      </c>
      <c r="I1444" s="137">
        <v>0</v>
      </c>
      <c r="J1444" s="137">
        <v>0</v>
      </c>
      <c r="K1444" s="137">
        <v>0</v>
      </c>
      <c r="L1444" s="137">
        <v>0</v>
      </c>
      <c r="M1444" s="137">
        <v>0</v>
      </c>
      <c r="N1444" s="137">
        <v>0</v>
      </c>
      <c r="O1444" s="137">
        <v>0</v>
      </c>
    </row>
    <row r="1445" spans="1:15" x14ac:dyDescent="0.25">
      <c r="A1445" s="647" t="s">
        <v>4651</v>
      </c>
      <c r="B1445" s="647" t="s">
        <v>4713</v>
      </c>
      <c r="C1445" s="647" t="s">
        <v>1668</v>
      </c>
      <c r="D1445" s="137">
        <v>805</v>
      </c>
      <c r="E1445" s="137">
        <v>805</v>
      </c>
      <c r="F1445" s="137">
        <v>805</v>
      </c>
      <c r="G1445" s="137">
        <v>805</v>
      </c>
      <c r="H1445" s="137">
        <v>806</v>
      </c>
      <c r="I1445" s="137">
        <v>806</v>
      </c>
      <c r="J1445" s="137">
        <v>2619</v>
      </c>
      <c r="K1445" s="137">
        <v>2619</v>
      </c>
      <c r="L1445" s="137">
        <v>2619</v>
      </c>
      <c r="M1445" s="137">
        <v>2619</v>
      </c>
      <c r="N1445" s="137">
        <v>2619</v>
      </c>
      <c r="O1445" s="137">
        <v>2619</v>
      </c>
    </row>
    <row r="1446" spans="1:15" x14ac:dyDescent="0.25">
      <c r="A1446" s="647" t="s">
        <v>4651</v>
      </c>
      <c r="B1446" s="647" t="s">
        <v>4714</v>
      </c>
      <c r="C1446" s="647" t="s">
        <v>1668</v>
      </c>
      <c r="D1446" s="137">
        <v>1813</v>
      </c>
      <c r="E1446" s="137">
        <v>1813</v>
      </c>
      <c r="F1446" s="137">
        <v>1813</v>
      </c>
      <c r="G1446" s="137">
        <v>1813</v>
      </c>
      <c r="H1446" s="137">
        <v>1813</v>
      </c>
      <c r="I1446" s="137">
        <v>1813</v>
      </c>
      <c r="J1446" s="137">
        <v>0</v>
      </c>
      <c r="K1446" s="137">
        <v>0</v>
      </c>
      <c r="L1446" s="137">
        <v>0</v>
      </c>
      <c r="M1446" s="137">
        <v>0</v>
      </c>
      <c r="N1446" s="137">
        <v>0</v>
      </c>
      <c r="O1446" s="137">
        <v>0</v>
      </c>
    </row>
    <row r="1447" spans="1:15" x14ac:dyDescent="0.25">
      <c r="A1447" s="647" t="s">
        <v>4651</v>
      </c>
      <c r="B1447" s="647" t="s">
        <v>4715</v>
      </c>
      <c r="C1447" s="647" t="s">
        <v>1668</v>
      </c>
      <c r="D1447" s="137">
        <v>0</v>
      </c>
      <c r="E1447" s="137">
        <v>0</v>
      </c>
      <c r="F1447" s="137">
        <v>0</v>
      </c>
      <c r="G1447" s="137">
        <v>0</v>
      </c>
      <c r="H1447" s="137">
        <v>0</v>
      </c>
      <c r="I1447" s="137">
        <v>0</v>
      </c>
      <c r="J1447" s="137">
        <v>0</v>
      </c>
      <c r="K1447" s="137">
        <v>0</v>
      </c>
      <c r="L1447" s="137">
        <v>0</v>
      </c>
      <c r="M1447" s="137">
        <v>0</v>
      </c>
      <c r="N1447" s="137">
        <v>0</v>
      </c>
      <c r="O1447" s="137">
        <v>0</v>
      </c>
    </row>
    <row r="1448" spans="1:15" x14ac:dyDescent="0.25">
      <c r="A1448" s="647" t="s">
        <v>4651</v>
      </c>
      <c r="B1448" s="647" t="s">
        <v>4716</v>
      </c>
      <c r="C1448" s="647" t="s">
        <v>1668</v>
      </c>
      <c r="D1448" s="137">
        <v>0</v>
      </c>
      <c r="E1448" s="137">
        <v>0</v>
      </c>
      <c r="F1448" s="137">
        <v>0</v>
      </c>
      <c r="G1448" s="137">
        <v>0</v>
      </c>
      <c r="H1448" s="137">
        <v>0</v>
      </c>
      <c r="I1448" s="137">
        <v>0</v>
      </c>
      <c r="J1448" s="137">
        <v>0</v>
      </c>
      <c r="K1448" s="137">
        <v>0</v>
      </c>
      <c r="L1448" s="137">
        <v>0</v>
      </c>
      <c r="M1448" s="137">
        <v>0</v>
      </c>
      <c r="N1448" s="137">
        <v>0</v>
      </c>
      <c r="O1448" s="137">
        <v>0</v>
      </c>
    </row>
    <row r="1449" spans="1:15" x14ac:dyDescent="0.25">
      <c r="A1449" s="647" t="s">
        <v>4651</v>
      </c>
      <c r="B1449" s="647" t="s">
        <v>4717</v>
      </c>
      <c r="C1449" s="647" t="s">
        <v>1668</v>
      </c>
      <c r="D1449" s="137">
        <v>0</v>
      </c>
      <c r="E1449" s="137">
        <v>0</v>
      </c>
      <c r="F1449" s="137">
        <v>0</v>
      </c>
      <c r="G1449" s="137">
        <v>0</v>
      </c>
      <c r="H1449" s="137">
        <v>0</v>
      </c>
      <c r="I1449" s="137">
        <v>0</v>
      </c>
      <c r="J1449" s="137">
        <v>0</v>
      </c>
      <c r="K1449" s="137">
        <v>0</v>
      </c>
      <c r="L1449" s="137">
        <v>0</v>
      </c>
      <c r="M1449" s="137">
        <v>0</v>
      </c>
      <c r="N1449" s="137">
        <v>0</v>
      </c>
      <c r="O1449" s="137">
        <v>0</v>
      </c>
    </row>
    <row r="1450" spans="1:15" x14ac:dyDescent="0.25">
      <c r="A1450" s="647" t="s">
        <v>4651</v>
      </c>
      <c r="B1450" s="647" t="s">
        <v>4718</v>
      </c>
      <c r="C1450" s="647" t="s">
        <v>1668</v>
      </c>
      <c r="D1450" s="137">
        <v>0</v>
      </c>
      <c r="E1450" s="137">
        <v>0</v>
      </c>
      <c r="F1450" s="137">
        <v>0</v>
      </c>
      <c r="G1450" s="137">
        <v>0</v>
      </c>
      <c r="H1450" s="137">
        <v>0</v>
      </c>
      <c r="I1450" s="137">
        <v>0</v>
      </c>
      <c r="J1450" s="137">
        <v>0</v>
      </c>
      <c r="K1450" s="137">
        <v>0</v>
      </c>
      <c r="L1450" s="137">
        <v>0</v>
      </c>
      <c r="M1450" s="137">
        <v>0</v>
      </c>
      <c r="N1450" s="137">
        <v>0</v>
      </c>
      <c r="O1450" s="137">
        <v>0</v>
      </c>
    </row>
    <row r="1451" spans="1:15" x14ac:dyDescent="0.25">
      <c r="A1451" s="647" t="s">
        <v>4719</v>
      </c>
      <c r="B1451" s="647" t="s">
        <v>4720</v>
      </c>
      <c r="C1451" s="647" t="s">
        <v>1668</v>
      </c>
      <c r="D1451" s="137">
        <v>0</v>
      </c>
      <c r="E1451" s="137">
        <v>0</v>
      </c>
      <c r="F1451" s="137">
        <v>0</v>
      </c>
      <c r="G1451" s="137">
        <v>0</v>
      </c>
      <c r="H1451" s="137">
        <v>0</v>
      </c>
      <c r="I1451" s="137">
        <v>0</v>
      </c>
      <c r="J1451" s="137">
        <v>1</v>
      </c>
      <c r="K1451" s="137">
        <v>1</v>
      </c>
      <c r="L1451" s="137">
        <v>1</v>
      </c>
      <c r="M1451" s="137">
        <v>1</v>
      </c>
      <c r="N1451" s="137">
        <v>1</v>
      </c>
      <c r="O1451" s="137">
        <v>1</v>
      </c>
    </row>
    <row r="1452" spans="1:15" x14ac:dyDescent="0.25">
      <c r="A1452" s="647" t="s">
        <v>4719</v>
      </c>
      <c r="B1452" s="647" t="s">
        <v>4721</v>
      </c>
      <c r="C1452" s="647" t="s">
        <v>1668</v>
      </c>
      <c r="D1452" s="137">
        <v>0</v>
      </c>
      <c r="E1452" s="137">
        <v>0</v>
      </c>
      <c r="F1452" s="137">
        <v>0</v>
      </c>
      <c r="G1452" s="137">
        <v>0</v>
      </c>
      <c r="H1452" s="137">
        <v>0</v>
      </c>
      <c r="I1452" s="137">
        <v>0</v>
      </c>
      <c r="J1452" s="137">
        <v>0</v>
      </c>
      <c r="K1452" s="137">
        <v>0</v>
      </c>
      <c r="L1452" s="137">
        <v>0</v>
      </c>
      <c r="M1452" s="137">
        <v>0</v>
      </c>
      <c r="N1452" s="137">
        <v>0</v>
      </c>
      <c r="O1452" s="137">
        <v>0</v>
      </c>
    </row>
    <row r="1453" spans="1:15" x14ac:dyDescent="0.25">
      <c r="A1453" s="647" t="s">
        <v>4719</v>
      </c>
      <c r="B1453" s="647" t="s">
        <v>4722</v>
      </c>
      <c r="C1453" s="647" t="s">
        <v>1668</v>
      </c>
      <c r="D1453" s="137">
        <v>1</v>
      </c>
      <c r="E1453" s="137">
        <v>1</v>
      </c>
      <c r="F1453" s="137">
        <v>1</v>
      </c>
      <c r="G1453" s="137">
        <v>1</v>
      </c>
      <c r="H1453" s="137">
        <v>1</v>
      </c>
      <c r="I1453" s="137">
        <v>1</v>
      </c>
      <c r="J1453" s="137">
        <v>1</v>
      </c>
      <c r="K1453" s="137">
        <v>1</v>
      </c>
      <c r="L1453" s="137">
        <v>1</v>
      </c>
      <c r="M1453" s="137">
        <v>1</v>
      </c>
      <c r="N1453" s="137">
        <v>1</v>
      </c>
      <c r="O1453" s="137">
        <v>1</v>
      </c>
    </row>
    <row r="1454" spans="1:15" x14ac:dyDescent="0.25">
      <c r="A1454" s="647" t="s">
        <v>4719</v>
      </c>
      <c r="B1454" s="647" t="s">
        <v>4723</v>
      </c>
      <c r="C1454" s="647" t="s">
        <v>1668</v>
      </c>
      <c r="D1454" s="137">
        <v>0</v>
      </c>
      <c r="E1454" s="137">
        <v>0</v>
      </c>
      <c r="F1454" s="137">
        <v>0</v>
      </c>
      <c r="G1454" s="137">
        <v>0</v>
      </c>
      <c r="H1454" s="137">
        <v>0</v>
      </c>
      <c r="I1454" s="137">
        <v>0</v>
      </c>
      <c r="J1454" s="137">
        <v>0</v>
      </c>
      <c r="K1454" s="137">
        <v>0</v>
      </c>
      <c r="L1454" s="137">
        <v>0</v>
      </c>
      <c r="M1454" s="137">
        <v>0</v>
      </c>
      <c r="N1454" s="137">
        <v>0</v>
      </c>
      <c r="O1454" s="137">
        <v>0</v>
      </c>
    </row>
    <row r="1455" spans="1:15" x14ac:dyDescent="0.25">
      <c r="A1455" s="647" t="s">
        <v>4719</v>
      </c>
      <c r="B1455" s="647" t="s">
        <v>4724</v>
      </c>
      <c r="C1455" s="647" t="s">
        <v>1668</v>
      </c>
      <c r="D1455" s="137">
        <v>231</v>
      </c>
      <c r="E1455" s="137">
        <v>231</v>
      </c>
      <c r="F1455" s="137">
        <v>231</v>
      </c>
      <c r="G1455" s="137">
        <v>231</v>
      </c>
      <c r="H1455" s="137">
        <v>231</v>
      </c>
      <c r="I1455" s="137">
        <v>231</v>
      </c>
      <c r="J1455" s="137">
        <v>269</v>
      </c>
      <c r="K1455" s="137">
        <v>269</v>
      </c>
      <c r="L1455" s="137">
        <v>269</v>
      </c>
      <c r="M1455" s="137">
        <v>269</v>
      </c>
      <c r="N1455" s="137">
        <v>269</v>
      </c>
      <c r="O1455" s="137">
        <v>269</v>
      </c>
    </row>
    <row r="1456" spans="1:15" x14ac:dyDescent="0.25">
      <c r="A1456" s="647" t="s">
        <v>4719</v>
      </c>
      <c r="B1456" s="647" t="s">
        <v>4725</v>
      </c>
      <c r="C1456" s="647" t="s">
        <v>1668</v>
      </c>
      <c r="D1456" s="137">
        <v>0</v>
      </c>
      <c r="E1456" s="137">
        <v>0</v>
      </c>
      <c r="F1456" s="137">
        <v>0</v>
      </c>
      <c r="G1456" s="137">
        <v>0</v>
      </c>
      <c r="H1456" s="137">
        <v>0</v>
      </c>
      <c r="I1456" s="137">
        <v>0</v>
      </c>
      <c r="J1456" s="137">
        <v>0</v>
      </c>
      <c r="K1456" s="137">
        <v>0</v>
      </c>
      <c r="L1456" s="137">
        <v>0</v>
      </c>
      <c r="M1456" s="137">
        <v>0</v>
      </c>
      <c r="N1456" s="137">
        <v>0</v>
      </c>
      <c r="O1456" s="137">
        <v>0</v>
      </c>
    </row>
    <row r="1457" spans="1:15" x14ac:dyDescent="0.25">
      <c r="A1457" s="647" t="s">
        <v>4719</v>
      </c>
      <c r="B1457" s="647" t="s">
        <v>4726</v>
      </c>
      <c r="C1457" s="647" t="s">
        <v>1668</v>
      </c>
      <c r="D1457" s="137">
        <v>43</v>
      </c>
      <c r="E1457" s="137">
        <v>43</v>
      </c>
      <c r="F1457" s="137">
        <v>43</v>
      </c>
      <c r="G1457" s="137">
        <v>43</v>
      </c>
      <c r="H1457" s="137">
        <v>43</v>
      </c>
      <c r="I1457" s="137">
        <v>43</v>
      </c>
      <c r="J1457" s="137">
        <v>0</v>
      </c>
      <c r="K1457" s="137">
        <v>0</v>
      </c>
      <c r="L1457" s="137">
        <v>0</v>
      </c>
      <c r="M1457" s="137">
        <v>0</v>
      </c>
      <c r="N1457" s="137">
        <v>0</v>
      </c>
      <c r="O1457" s="137">
        <v>0</v>
      </c>
    </row>
    <row r="1458" spans="1:15" x14ac:dyDescent="0.25">
      <c r="A1458" s="647" t="s">
        <v>4719</v>
      </c>
      <c r="B1458" s="647" t="s">
        <v>4727</v>
      </c>
      <c r="C1458" s="647" t="s">
        <v>1668</v>
      </c>
      <c r="D1458" s="137">
        <v>0</v>
      </c>
      <c r="E1458" s="137">
        <v>0</v>
      </c>
      <c r="F1458" s="137">
        <v>0</v>
      </c>
      <c r="G1458" s="137">
        <v>0</v>
      </c>
      <c r="H1458" s="137">
        <v>0</v>
      </c>
      <c r="I1458" s="137">
        <v>0</v>
      </c>
      <c r="J1458" s="137">
        <v>0</v>
      </c>
      <c r="K1458" s="137">
        <v>0</v>
      </c>
      <c r="L1458" s="137">
        <v>0</v>
      </c>
      <c r="M1458" s="137">
        <v>0</v>
      </c>
      <c r="N1458" s="137">
        <v>0</v>
      </c>
      <c r="O1458" s="137">
        <v>0</v>
      </c>
    </row>
    <row r="1459" spans="1:15" x14ac:dyDescent="0.25">
      <c r="A1459" s="647" t="s">
        <v>4719</v>
      </c>
      <c r="B1459" s="647" t="s">
        <v>4728</v>
      </c>
      <c r="C1459" s="647" t="s">
        <v>1668</v>
      </c>
      <c r="D1459" s="137">
        <v>1</v>
      </c>
      <c r="E1459" s="137">
        <v>1</v>
      </c>
      <c r="F1459" s="137">
        <v>1</v>
      </c>
      <c r="G1459" s="137">
        <v>1</v>
      </c>
      <c r="H1459" s="137">
        <v>1</v>
      </c>
      <c r="I1459" s="137">
        <v>1</v>
      </c>
      <c r="J1459" s="137">
        <v>1</v>
      </c>
      <c r="K1459" s="137">
        <v>1</v>
      </c>
      <c r="L1459" s="137">
        <v>1</v>
      </c>
      <c r="M1459" s="137">
        <v>1</v>
      </c>
      <c r="N1459" s="137">
        <v>1</v>
      </c>
      <c r="O1459" s="137">
        <v>1</v>
      </c>
    </row>
    <row r="1460" spans="1:15" x14ac:dyDescent="0.25">
      <c r="A1460" s="647" t="s">
        <v>4719</v>
      </c>
      <c r="B1460" s="647" t="s">
        <v>4729</v>
      </c>
      <c r="C1460" s="647" t="s">
        <v>1668</v>
      </c>
      <c r="D1460" s="137">
        <v>0</v>
      </c>
      <c r="E1460" s="137">
        <v>0</v>
      </c>
      <c r="F1460" s="137">
        <v>0</v>
      </c>
      <c r="G1460" s="137">
        <v>0</v>
      </c>
      <c r="H1460" s="137">
        <v>0</v>
      </c>
      <c r="I1460" s="137">
        <v>0</v>
      </c>
      <c r="J1460" s="137">
        <v>0</v>
      </c>
      <c r="K1460" s="137">
        <v>0</v>
      </c>
      <c r="L1460" s="137">
        <v>0</v>
      </c>
      <c r="M1460" s="137">
        <v>0</v>
      </c>
      <c r="N1460" s="137">
        <v>0</v>
      </c>
      <c r="O1460" s="137">
        <v>0</v>
      </c>
    </row>
    <row r="1461" spans="1:15" x14ac:dyDescent="0.25">
      <c r="A1461" s="647" t="s">
        <v>4719</v>
      </c>
      <c r="B1461" s="647" t="s">
        <v>4730</v>
      </c>
      <c r="C1461" s="647" t="s">
        <v>1668</v>
      </c>
      <c r="D1461" s="137">
        <v>1</v>
      </c>
      <c r="E1461" s="137">
        <v>1</v>
      </c>
      <c r="F1461" s="137">
        <v>1</v>
      </c>
      <c r="G1461" s="137">
        <v>1</v>
      </c>
      <c r="H1461" s="137">
        <v>1</v>
      </c>
      <c r="I1461" s="137">
        <v>1</v>
      </c>
      <c r="J1461" s="137">
        <v>5</v>
      </c>
      <c r="K1461" s="137">
        <v>5</v>
      </c>
      <c r="L1461" s="137">
        <v>5</v>
      </c>
      <c r="M1461" s="137">
        <v>5</v>
      </c>
      <c r="N1461" s="137">
        <v>5</v>
      </c>
      <c r="O1461" s="137">
        <v>5</v>
      </c>
    </row>
    <row r="1462" spans="1:15" x14ac:dyDescent="0.25">
      <c r="A1462" s="647" t="s">
        <v>4719</v>
      </c>
      <c r="B1462" s="647" t="s">
        <v>4731</v>
      </c>
      <c r="C1462" s="647" t="s">
        <v>1668</v>
      </c>
      <c r="D1462" s="137">
        <v>0</v>
      </c>
      <c r="E1462" s="137">
        <v>0</v>
      </c>
      <c r="F1462" s="137">
        <v>0</v>
      </c>
      <c r="G1462" s="137">
        <v>0</v>
      </c>
      <c r="H1462" s="137">
        <v>0</v>
      </c>
      <c r="I1462" s="137">
        <v>0</v>
      </c>
      <c r="J1462" s="137">
        <v>0</v>
      </c>
      <c r="K1462" s="137">
        <v>0</v>
      </c>
      <c r="L1462" s="137">
        <v>0</v>
      </c>
      <c r="M1462" s="137">
        <v>0</v>
      </c>
      <c r="N1462" s="137">
        <v>0</v>
      </c>
      <c r="O1462" s="137">
        <v>0</v>
      </c>
    </row>
    <row r="1463" spans="1:15" x14ac:dyDescent="0.25">
      <c r="A1463" s="647" t="s">
        <v>4719</v>
      </c>
      <c r="B1463" s="647" t="s">
        <v>4732</v>
      </c>
      <c r="C1463" s="647" t="s">
        <v>1668</v>
      </c>
      <c r="D1463" s="137">
        <v>0</v>
      </c>
      <c r="E1463" s="137">
        <v>0</v>
      </c>
      <c r="F1463" s="137">
        <v>0</v>
      </c>
      <c r="G1463" s="137">
        <v>0</v>
      </c>
      <c r="H1463" s="137">
        <v>0</v>
      </c>
      <c r="I1463" s="137">
        <v>0</v>
      </c>
      <c r="J1463" s="137">
        <v>0</v>
      </c>
      <c r="K1463" s="137">
        <v>0</v>
      </c>
      <c r="L1463" s="137">
        <v>0</v>
      </c>
      <c r="M1463" s="137">
        <v>0</v>
      </c>
      <c r="N1463" s="137">
        <v>0</v>
      </c>
      <c r="O1463" s="137">
        <v>0</v>
      </c>
    </row>
    <row r="1464" spans="1:15" x14ac:dyDescent="0.25">
      <c r="A1464" s="647" t="s">
        <v>4733</v>
      </c>
      <c r="B1464" s="647" t="s">
        <v>4734</v>
      </c>
      <c r="C1464" s="647" t="s">
        <v>1668</v>
      </c>
      <c r="D1464" s="137">
        <v>0</v>
      </c>
      <c r="E1464" s="137">
        <v>0</v>
      </c>
      <c r="F1464" s="137">
        <v>0</v>
      </c>
      <c r="G1464" s="137">
        <v>0</v>
      </c>
      <c r="H1464" s="137">
        <v>0</v>
      </c>
      <c r="I1464" s="137">
        <v>0</v>
      </c>
      <c r="J1464" s="137">
        <v>0</v>
      </c>
      <c r="K1464" s="137">
        <v>0</v>
      </c>
      <c r="L1464" s="137">
        <v>0</v>
      </c>
      <c r="M1464" s="137">
        <v>0</v>
      </c>
      <c r="N1464" s="137">
        <v>0</v>
      </c>
      <c r="O1464" s="137">
        <v>0</v>
      </c>
    </row>
    <row r="1465" spans="1:15" x14ac:dyDescent="0.25">
      <c r="A1465" s="647" t="s">
        <v>4735</v>
      </c>
      <c r="B1465" s="647" t="s">
        <v>4736</v>
      </c>
      <c r="C1465" s="647" t="s">
        <v>1657</v>
      </c>
      <c r="D1465" s="137">
        <v>220</v>
      </c>
      <c r="E1465" s="137">
        <v>220</v>
      </c>
      <c r="F1465" s="137">
        <v>220</v>
      </c>
      <c r="G1465" s="137">
        <v>220</v>
      </c>
      <c r="H1465" s="137">
        <v>220</v>
      </c>
      <c r="I1465" s="137">
        <v>220</v>
      </c>
      <c r="J1465" s="137">
        <v>220</v>
      </c>
      <c r="K1465" s="137">
        <v>220</v>
      </c>
      <c r="L1465" s="137">
        <v>220</v>
      </c>
      <c r="M1465" s="137">
        <v>220</v>
      </c>
      <c r="N1465" s="137">
        <v>220</v>
      </c>
      <c r="O1465" s="137">
        <v>220</v>
      </c>
    </row>
    <row r="1466" spans="1:15" x14ac:dyDescent="0.25">
      <c r="A1466" s="647" t="s">
        <v>4737</v>
      </c>
      <c r="B1466" s="647" t="s">
        <v>4738</v>
      </c>
      <c r="C1466" s="647" t="s">
        <v>1657</v>
      </c>
      <c r="D1466" s="137">
        <v>0</v>
      </c>
      <c r="E1466" s="137">
        <v>0</v>
      </c>
      <c r="F1466" s="137">
        <v>0</v>
      </c>
      <c r="G1466" s="137">
        <v>0</v>
      </c>
      <c r="H1466" s="137">
        <v>0</v>
      </c>
      <c r="I1466" s="137">
        <v>0</v>
      </c>
      <c r="J1466" s="137">
        <v>0</v>
      </c>
      <c r="K1466" s="137">
        <v>0</v>
      </c>
      <c r="L1466" s="137">
        <v>0</v>
      </c>
      <c r="M1466" s="137">
        <v>0</v>
      </c>
      <c r="N1466" s="137">
        <v>0</v>
      </c>
      <c r="O1466" s="137">
        <v>0</v>
      </c>
    </row>
    <row r="1467" spans="1:15" x14ac:dyDescent="0.25">
      <c r="A1467" s="647" t="s">
        <v>4737</v>
      </c>
      <c r="B1467" s="647" t="s">
        <v>4739</v>
      </c>
      <c r="C1467" s="647" t="s">
        <v>1657</v>
      </c>
      <c r="D1467" s="137">
        <v>0</v>
      </c>
      <c r="E1467" s="137">
        <v>0</v>
      </c>
      <c r="F1467" s="137">
        <v>0</v>
      </c>
      <c r="G1467" s="137">
        <v>0</v>
      </c>
      <c r="H1467" s="137">
        <v>0</v>
      </c>
      <c r="I1467" s="137">
        <v>0</v>
      </c>
      <c r="J1467" s="137">
        <v>0</v>
      </c>
      <c r="K1467" s="137">
        <v>0</v>
      </c>
      <c r="L1467" s="137">
        <v>0</v>
      </c>
      <c r="M1467" s="137">
        <v>0</v>
      </c>
      <c r="N1467" s="137">
        <v>0</v>
      </c>
      <c r="O1467" s="137">
        <v>0</v>
      </c>
    </row>
    <row r="1468" spans="1:15" x14ac:dyDescent="0.25">
      <c r="A1468" s="647" t="s">
        <v>4737</v>
      </c>
      <c r="B1468" s="647" t="s">
        <v>4740</v>
      </c>
      <c r="C1468" s="647" t="s">
        <v>1657</v>
      </c>
      <c r="D1468" s="137">
        <v>0</v>
      </c>
      <c r="E1468" s="137">
        <v>0</v>
      </c>
      <c r="F1468" s="137">
        <v>0</v>
      </c>
      <c r="G1468" s="137">
        <v>0</v>
      </c>
      <c r="H1468" s="137">
        <v>0</v>
      </c>
      <c r="I1468" s="137">
        <v>0</v>
      </c>
      <c r="J1468" s="137">
        <v>0</v>
      </c>
      <c r="K1468" s="137">
        <v>0</v>
      </c>
      <c r="L1468" s="137">
        <v>0</v>
      </c>
      <c r="M1468" s="137">
        <v>0</v>
      </c>
      <c r="N1468" s="137">
        <v>0</v>
      </c>
      <c r="O1468" s="137">
        <v>0</v>
      </c>
    </row>
    <row r="1469" spans="1:15" x14ac:dyDescent="0.25">
      <c r="A1469" s="647" t="s">
        <v>4737</v>
      </c>
      <c r="B1469" s="647" t="s">
        <v>3250</v>
      </c>
      <c r="C1469" s="647" t="s">
        <v>1657</v>
      </c>
      <c r="D1469" s="137">
        <v>267712</v>
      </c>
      <c r="E1469" s="137">
        <v>265413</v>
      </c>
      <c r="F1469" s="137">
        <v>266292</v>
      </c>
      <c r="G1469" s="137">
        <v>270124</v>
      </c>
      <c r="H1469" s="137">
        <v>295865</v>
      </c>
      <c r="I1469" s="137">
        <v>320864</v>
      </c>
      <c r="J1469" s="137">
        <v>325643</v>
      </c>
      <c r="K1469" s="137">
        <v>326952</v>
      </c>
      <c r="L1469" s="137">
        <v>389263</v>
      </c>
      <c r="M1469" s="137">
        <v>438821</v>
      </c>
      <c r="N1469" s="137">
        <v>449226</v>
      </c>
      <c r="O1469" s="137">
        <v>482195</v>
      </c>
    </row>
    <row r="1470" spans="1:15" x14ac:dyDescent="0.25">
      <c r="A1470" s="647" t="s">
        <v>4737</v>
      </c>
      <c r="B1470" s="647" t="s">
        <v>3251</v>
      </c>
      <c r="C1470" s="647" t="s">
        <v>1657</v>
      </c>
      <c r="D1470" s="137">
        <v>0</v>
      </c>
      <c r="E1470" s="137">
        <v>0</v>
      </c>
      <c r="F1470" s="137">
        <v>0</v>
      </c>
      <c r="G1470" s="137">
        <v>0</v>
      </c>
      <c r="H1470" s="137">
        <v>0</v>
      </c>
      <c r="I1470" s="137">
        <v>0</v>
      </c>
      <c r="J1470" s="137">
        <v>0</v>
      </c>
      <c r="K1470" s="137">
        <v>0</v>
      </c>
      <c r="L1470" s="137">
        <v>0</v>
      </c>
      <c r="M1470" s="137">
        <v>0</v>
      </c>
      <c r="N1470" s="137">
        <v>0</v>
      </c>
      <c r="O1470" s="137">
        <v>0</v>
      </c>
    </row>
    <row r="1471" spans="1:15" x14ac:dyDescent="0.25">
      <c r="A1471" s="647" t="s">
        <v>3186</v>
      </c>
      <c r="B1471" s="647" t="s">
        <v>3186</v>
      </c>
      <c r="C1471" s="647" t="s">
        <v>1657</v>
      </c>
      <c r="D1471" s="137">
        <v>0</v>
      </c>
      <c r="E1471" s="137">
        <v>0</v>
      </c>
      <c r="F1471" s="137">
        <v>0</v>
      </c>
      <c r="G1471" s="137">
        <v>0</v>
      </c>
      <c r="H1471" s="137">
        <v>0</v>
      </c>
      <c r="I1471" s="137">
        <v>0</v>
      </c>
      <c r="J1471" s="137">
        <v>0</v>
      </c>
      <c r="K1471" s="137">
        <v>0</v>
      </c>
      <c r="L1471" s="137">
        <v>0</v>
      </c>
      <c r="M1471" s="137">
        <v>0</v>
      </c>
      <c r="N1471" s="137">
        <v>0</v>
      </c>
      <c r="O1471" s="137">
        <v>0</v>
      </c>
    </row>
    <row r="1472" spans="1:15" x14ac:dyDescent="0.25">
      <c r="A1472" s="647" t="s">
        <v>4741</v>
      </c>
      <c r="B1472" s="647" t="s">
        <v>4742</v>
      </c>
      <c r="C1472" s="647" t="s">
        <v>1670</v>
      </c>
      <c r="D1472" s="137">
        <v>0</v>
      </c>
      <c r="E1472" s="137">
        <v>0</v>
      </c>
      <c r="F1472" s="137">
        <v>0</v>
      </c>
      <c r="G1472" s="137">
        <v>0</v>
      </c>
      <c r="H1472" s="137">
        <v>0</v>
      </c>
      <c r="I1472" s="137">
        <v>0</v>
      </c>
      <c r="J1472" s="137">
        <v>0</v>
      </c>
      <c r="K1472" s="137">
        <v>0</v>
      </c>
      <c r="L1472" s="137">
        <v>0</v>
      </c>
      <c r="M1472" s="137">
        <v>0</v>
      </c>
      <c r="N1472" s="137">
        <v>0</v>
      </c>
      <c r="O1472" s="137">
        <v>0</v>
      </c>
    </row>
    <row r="1473" spans="1:15" x14ac:dyDescent="0.25">
      <c r="A1473" s="647" t="s">
        <v>4741</v>
      </c>
      <c r="B1473" s="647" t="s">
        <v>4743</v>
      </c>
      <c r="C1473" s="647" t="s">
        <v>1670</v>
      </c>
      <c r="D1473" s="137">
        <v>14083</v>
      </c>
      <c r="E1473" s="137">
        <v>14083</v>
      </c>
      <c r="F1473" s="137">
        <v>14083</v>
      </c>
      <c r="G1473" s="137">
        <v>14083</v>
      </c>
      <c r="H1473" s="137">
        <v>14083</v>
      </c>
      <c r="I1473" s="137">
        <v>14083</v>
      </c>
      <c r="J1473" s="137">
        <v>14083</v>
      </c>
      <c r="K1473" s="137">
        <v>14083</v>
      </c>
      <c r="L1473" s="137">
        <v>14083</v>
      </c>
      <c r="M1473" s="137">
        <v>14083</v>
      </c>
      <c r="N1473" s="137">
        <v>14083</v>
      </c>
      <c r="O1473" s="137">
        <v>14083</v>
      </c>
    </row>
    <row r="1474" spans="1:15" x14ac:dyDescent="0.25">
      <c r="A1474" s="647" t="s">
        <v>4741</v>
      </c>
      <c r="B1474" s="647" t="s">
        <v>4744</v>
      </c>
      <c r="C1474" s="647" t="s">
        <v>1670</v>
      </c>
      <c r="D1474" s="137">
        <v>32016</v>
      </c>
      <c r="E1474" s="137">
        <v>32022</v>
      </c>
      <c r="F1474" s="137">
        <v>32022</v>
      </c>
      <c r="G1474" s="137">
        <v>32023</v>
      </c>
      <c r="H1474" s="137">
        <v>32023</v>
      </c>
      <c r="I1474" s="137">
        <v>32023</v>
      </c>
      <c r="J1474" s="137">
        <v>32024</v>
      </c>
      <c r="K1474" s="137">
        <v>32024</v>
      </c>
      <c r="L1474" s="137">
        <v>32024</v>
      </c>
      <c r="M1474" s="137">
        <v>32024</v>
      </c>
      <c r="N1474" s="137">
        <v>32024</v>
      </c>
      <c r="O1474" s="137">
        <v>32024</v>
      </c>
    </row>
    <row r="1475" spans="1:15" x14ac:dyDescent="0.25">
      <c r="A1475" s="647" t="s">
        <v>4745</v>
      </c>
      <c r="B1475" s="647" t="s">
        <v>4746</v>
      </c>
      <c r="C1475" s="647" t="s">
        <v>1670</v>
      </c>
      <c r="D1475" s="137">
        <v>0</v>
      </c>
      <c r="E1475" s="137">
        <v>0</v>
      </c>
      <c r="F1475" s="137">
        <v>0</v>
      </c>
      <c r="G1475" s="137">
        <v>0</v>
      </c>
      <c r="H1475" s="137">
        <v>0</v>
      </c>
      <c r="I1475" s="137">
        <v>0</v>
      </c>
      <c r="J1475" s="137">
        <v>0</v>
      </c>
      <c r="K1475" s="137">
        <v>0</v>
      </c>
      <c r="L1475" s="137">
        <v>0</v>
      </c>
      <c r="M1475" s="137">
        <v>0</v>
      </c>
      <c r="N1475" s="137">
        <v>0</v>
      </c>
      <c r="O1475" s="137">
        <v>0</v>
      </c>
    </row>
    <row r="1476" spans="1:15" x14ac:dyDescent="0.25">
      <c r="A1476" s="647" t="s">
        <v>4745</v>
      </c>
      <c r="B1476" s="647" t="s">
        <v>4747</v>
      </c>
      <c r="C1476" s="647" t="s">
        <v>1670</v>
      </c>
      <c r="D1476" s="137">
        <v>0</v>
      </c>
      <c r="E1476" s="137">
        <v>0</v>
      </c>
      <c r="F1476" s="137">
        <v>0</v>
      </c>
      <c r="G1476" s="137">
        <v>0</v>
      </c>
      <c r="H1476" s="137">
        <v>0</v>
      </c>
      <c r="I1476" s="137">
        <v>0</v>
      </c>
      <c r="J1476" s="137">
        <v>0</v>
      </c>
      <c r="K1476" s="137">
        <v>0</v>
      </c>
      <c r="L1476" s="137">
        <v>0</v>
      </c>
      <c r="M1476" s="137">
        <v>0</v>
      </c>
      <c r="N1476" s="137">
        <v>0</v>
      </c>
      <c r="O1476" s="137">
        <v>0</v>
      </c>
    </row>
    <row r="1477" spans="1:15" x14ac:dyDescent="0.25">
      <c r="A1477" s="647" t="s">
        <v>4745</v>
      </c>
      <c r="B1477" s="647" t="s">
        <v>4748</v>
      </c>
      <c r="C1477" s="647" t="s">
        <v>1670</v>
      </c>
      <c r="D1477" s="137">
        <v>26512</v>
      </c>
      <c r="E1477" s="137">
        <v>26512</v>
      </c>
      <c r="F1477" s="137">
        <v>26512</v>
      </c>
      <c r="G1477" s="137">
        <v>26512</v>
      </c>
      <c r="H1477" s="137">
        <v>26512</v>
      </c>
      <c r="I1477" s="137">
        <v>26512</v>
      </c>
      <c r="J1477" s="137">
        <v>26512</v>
      </c>
      <c r="K1477" s="137">
        <v>26512</v>
      </c>
      <c r="L1477" s="137">
        <v>26512</v>
      </c>
      <c r="M1477" s="137">
        <v>26512</v>
      </c>
      <c r="N1477" s="137">
        <v>26512</v>
      </c>
      <c r="O1477" s="137">
        <v>26512</v>
      </c>
    </row>
    <row r="1478" spans="1:15" x14ac:dyDescent="0.25">
      <c r="A1478" s="647" t="s">
        <v>4745</v>
      </c>
      <c r="B1478" s="647" t="s">
        <v>4749</v>
      </c>
      <c r="C1478" s="647" t="s">
        <v>1670</v>
      </c>
      <c r="D1478" s="137">
        <v>0</v>
      </c>
      <c r="E1478" s="137">
        <v>0</v>
      </c>
      <c r="F1478" s="137">
        <v>0</v>
      </c>
      <c r="G1478" s="137">
        <v>0</v>
      </c>
      <c r="H1478" s="137">
        <v>0</v>
      </c>
      <c r="I1478" s="137">
        <v>0</v>
      </c>
      <c r="J1478" s="137">
        <v>0</v>
      </c>
      <c r="K1478" s="137">
        <v>0</v>
      </c>
      <c r="L1478" s="137">
        <v>0</v>
      </c>
      <c r="M1478" s="137">
        <v>0</v>
      </c>
      <c r="N1478" s="137">
        <v>0</v>
      </c>
      <c r="O1478" s="137">
        <v>0</v>
      </c>
    </row>
    <row r="1479" spans="1:15" x14ac:dyDescent="0.25">
      <c r="A1479" s="647" t="s">
        <v>4745</v>
      </c>
      <c r="B1479" s="647" t="s">
        <v>4750</v>
      </c>
      <c r="C1479" s="647" t="s">
        <v>1670</v>
      </c>
      <c r="D1479" s="137">
        <v>18044</v>
      </c>
      <c r="E1479" s="137">
        <v>18044</v>
      </c>
      <c r="F1479" s="137">
        <v>18044</v>
      </c>
      <c r="G1479" s="137">
        <v>18044</v>
      </c>
      <c r="H1479" s="137">
        <v>18044</v>
      </c>
      <c r="I1479" s="137">
        <v>18044</v>
      </c>
      <c r="J1479" s="137">
        <v>18044</v>
      </c>
      <c r="K1479" s="137">
        <v>18044</v>
      </c>
      <c r="L1479" s="137">
        <v>18044</v>
      </c>
      <c r="M1479" s="137">
        <v>18044</v>
      </c>
      <c r="N1479" s="137">
        <v>18044</v>
      </c>
      <c r="O1479" s="137">
        <v>18044</v>
      </c>
    </row>
    <row r="1480" spans="1:15" x14ac:dyDescent="0.25">
      <c r="A1480" s="647" t="s">
        <v>4745</v>
      </c>
      <c r="B1480" s="647" t="s">
        <v>4751</v>
      </c>
      <c r="C1480" s="647" t="s">
        <v>1670</v>
      </c>
      <c r="D1480" s="137">
        <v>0</v>
      </c>
      <c r="E1480" s="137">
        <v>0</v>
      </c>
      <c r="F1480" s="137">
        <v>0</v>
      </c>
      <c r="G1480" s="137">
        <v>0</v>
      </c>
      <c r="H1480" s="137">
        <v>0</v>
      </c>
      <c r="I1480" s="137">
        <v>0</v>
      </c>
      <c r="J1480" s="137">
        <v>0</v>
      </c>
      <c r="K1480" s="137">
        <v>0</v>
      </c>
      <c r="L1480" s="137">
        <v>0</v>
      </c>
      <c r="M1480" s="137">
        <v>0</v>
      </c>
      <c r="N1480" s="137">
        <v>0</v>
      </c>
      <c r="O1480" s="137">
        <v>0</v>
      </c>
    </row>
    <row r="1481" spans="1:15" x14ac:dyDescent="0.25">
      <c r="A1481" s="647" t="s">
        <v>4745</v>
      </c>
      <c r="B1481" s="647" t="s">
        <v>4752</v>
      </c>
      <c r="C1481" s="647" t="s">
        <v>1670</v>
      </c>
      <c r="D1481" s="137">
        <v>21</v>
      </c>
      <c r="E1481" s="137">
        <v>21</v>
      </c>
      <c r="F1481" s="137">
        <v>21</v>
      </c>
      <c r="G1481" s="137">
        <v>21</v>
      </c>
      <c r="H1481" s="137">
        <v>21</v>
      </c>
      <c r="I1481" s="137">
        <v>21</v>
      </c>
      <c r="J1481" s="137">
        <v>21</v>
      </c>
      <c r="K1481" s="137">
        <v>21</v>
      </c>
      <c r="L1481" s="137">
        <v>21</v>
      </c>
      <c r="M1481" s="137">
        <v>21</v>
      </c>
      <c r="N1481" s="137">
        <v>21</v>
      </c>
      <c r="O1481" s="137">
        <v>21</v>
      </c>
    </row>
    <row r="1482" spans="1:15" x14ac:dyDescent="0.25">
      <c r="A1482" s="647" t="s">
        <v>4745</v>
      </c>
      <c r="B1482" s="647" t="s">
        <v>4753</v>
      </c>
      <c r="C1482" s="647" t="s">
        <v>1670</v>
      </c>
      <c r="D1482" s="137">
        <v>0</v>
      </c>
      <c r="E1482" s="137">
        <v>0</v>
      </c>
      <c r="F1482" s="137">
        <v>0</v>
      </c>
      <c r="G1482" s="137">
        <v>0</v>
      </c>
      <c r="H1482" s="137">
        <v>0</v>
      </c>
      <c r="I1482" s="137">
        <v>0</v>
      </c>
      <c r="J1482" s="137">
        <v>0</v>
      </c>
      <c r="K1482" s="137">
        <v>0</v>
      </c>
      <c r="L1482" s="137">
        <v>0</v>
      </c>
      <c r="M1482" s="137">
        <v>0</v>
      </c>
      <c r="N1482" s="137">
        <v>0</v>
      </c>
      <c r="O1482" s="137">
        <v>0</v>
      </c>
    </row>
    <row r="1483" spans="1:15" x14ac:dyDescent="0.25">
      <c r="A1483" s="647" t="s">
        <v>4745</v>
      </c>
      <c r="B1483" s="647" t="s">
        <v>4754</v>
      </c>
      <c r="C1483" s="647" t="s">
        <v>1670</v>
      </c>
      <c r="D1483" s="137">
        <v>4732</v>
      </c>
      <c r="E1483" s="137">
        <v>4732</v>
      </c>
      <c r="F1483" s="137">
        <v>4732</v>
      </c>
      <c r="G1483" s="137">
        <v>4732</v>
      </c>
      <c r="H1483" s="137">
        <v>4732</v>
      </c>
      <c r="I1483" s="137">
        <v>4732</v>
      </c>
      <c r="J1483" s="137">
        <v>4732</v>
      </c>
      <c r="K1483" s="137">
        <v>4732</v>
      </c>
      <c r="L1483" s="137">
        <v>4732</v>
      </c>
      <c r="M1483" s="137">
        <v>4732</v>
      </c>
      <c r="N1483" s="137">
        <v>4732</v>
      </c>
      <c r="O1483" s="137">
        <v>4732</v>
      </c>
    </row>
    <row r="1484" spans="1:15" x14ac:dyDescent="0.25">
      <c r="A1484" s="647" t="s">
        <v>4745</v>
      </c>
      <c r="B1484" s="647" t="s">
        <v>4755</v>
      </c>
      <c r="C1484" s="647" t="s">
        <v>1670</v>
      </c>
      <c r="D1484" s="137">
        <v>0</v>
      </c>
      <c r="E1484" s="137">
        <v>0</v>
      </c>
      <c r="F1484" s="137">
        <v>0</v>
      </c>
      <c r="G1484" s="137">
        <v>0</v>
      </c>
      <c r="H1484" s="137">
        <v>0</v>
      </c>
      <c r="I1484" s="137">
        <v>0</v>
      </c>
      <c r="J1484" s="137">
        <v>0</v>
      </c>
      <c r="K1484" s="137">
        <v>0</v>
      </c>
      <c r="L1484" s="137">
        <v>0</v>
      </c>
      <c r="M1484" s="137">
        <v>0</v>
      </c>
      <c r="N1484" s="137">
        <v>0</v>
      </c>
      <c r="O1484" s="137">
        <v>0</v>
      </c>
    </row>
    <row r="1485" spans="1:15" x14ac:dyDescent="0.25">
      <c r="A1485" s="647" t="s">
        <v>4745</v>
      </c>
      <c r="B1485" s="647" t="s">
        <v>4756</v>
      </c>
      <c r="C1485" s="647" t="s">
        <v>1670</v>
      </c>
      <c r="D1485" s="137">
        <v>967</v>
      </c>
      <c r="E1485" s="137">
        <v>967</v>
      </c>
      <c r="F1485" s="137">
        <v>967</v>
      </c>
      <c r="G1485" s="137">
        <v>967</v>
      </c>
      <c r="H1485" s="137">
        <v>967</v>
      </c>
      <c r="I1485" s="137">
        <v>967</v>
      </c>
      <c r="J1485" s="137">
        <v>967</v>
      </c>
      <c r="K1485" s="137">
        <v>967</v>
      </c>
      <c r="L1485" s="137">
        <v>967</v>
      </c>
      <c r="M1485" s="137">
        <v>967</v>
      </c>
      <c r="N1485" s="137">
        <v>967</v>
      </c>
      <c r="O1485" s="137">
        <v>967</v>
      </c>
    </row>
    <row r="1486" spans="1:15" x14ac:dyDescent="0.25">
      <c r="A1486" s="647" t="s">
        <v>4745</v>
      </c>
      <c r="B1486" s="647" t="s">
        <v>4757</v>
      </c>
      <c r="C1486" s="647" t="s">
        <v>1670</v>
      </c>
      <c r="D1486" s="137">
        <v>0</v>
      </c>
      <c r="E1486" s="137">
        <v>0</v>
      </c>
      <c r="F1486" s="137">
        <v>0</v>
      </c>
      <c r="G1486" s="137">
        <v>0</v>
      </c>
      <c r="H1486" s="137">
        <v>0</v>
      </c>
      <c r="I1486" s="137">
        <v>0</v>
      </c>
      <c r="J1486" s="137">
        <v>0</v>
      </c>
      <c r="K1486" s="137">
        <v>0</v>
      </c>
      <c r="L1486" s="137">
        <v>0</v>
      </c>
      <c r="M1486" s="137">
        <v>0</v>
      </c>
      <c r="N1486" s="137">
        <v>0</v>
      </c>
      <c r="O1486" s="137">
        <v>0</v>
      </c>
    </row>
    <row r="1487" spans="1:15" x14ac:dyDescent="0.25">
      <c r="A1487" s="647" t="s">
        <v>4745</v>
      </c>
      <c r="B1487" s="647" t="s">
        <v>4758</v>
      </c>
      <c r="C1487" s="647" t="s">
        <v>1670</v>
      </c>
      <c r="D1487" s="137">
        <v>2968</v>
      </c>
      <c r="E1487" s="137">
        <v>2968</v>
      </c>
      <c r="F1487" s="137">
        <v>2968</v>
      </c>
      <c r="G1487" s="137">
        <v>2968</v>
      </c>
      <c r="H1487" s="137">
        <v>2968</v>
      </c>
      <c r="I1487" s="137">
        <v>2968</v>
      </c>
      <c r="J1487" s="137">
        <v>2968</v>
      </c>
      <c r="K1487" s="137">
        <v>2968</v>
      </c>
      <c r="L1487" s="137">
        <v>2968</v>
      </c>
      <c r="M1487" s="137">
        <v>2968</v>
      </c>
      <c r="N1487" s="137">
        <v>2968</v>
      </c>
      <c r="O1487" s="137">
        <v>2968</v>
      </c>
    </row>
    <row r="1488" spans="1:15" x14ac:dyDescent="0.25">
      <c r="A1488" s="647" t="s">
        <v>4745</v>
      </c>
      <c r="B1488" s="647" t="s">
        <v>4759</v>
      </c>
      <c r="C1488" s="647" t="s">
        <v>1670</v>
      </c>
      <c r="D1488" s="137">
        <v>0</v>
      </c>
      <c r="E1488" s="137">
        <v>0</v>
      </c>
      <c r="F1488" s="137">
        <v>0</v>
      </c>
      <c r="G1488" s="137">
        <v>0</v>
      </c>
      <c r="H1488" s="137">
        <v>0</v>
      </c>
      <c r="I1488" s="137">
        <v>0</v>
      </c>
      <c r="J1488" s="137">
        <v>0</v>
      </c>
      <c r="K1488" s="137">
        <v>0</v>
      </c>
      <c r="L1488" s="137">
        <v>0</v>
      </c>
      <c r="M1488" s="137">
        <v>0</v>
      </c>
      <c r="N1488" s="137">
        <v>0</v>
      </c>
      <c r="O1488" s="137">
        <v>0</v>
      </c>
    </row>
    <row r="1489" spans="1:15" x14ac:dyDescent="0.25">
      <c r="A1489" s="647" t="s">
        <v>4745</v>
      </c>
      <c r="B1489" s="647" t="s">
        <v>4760</v>
      </c>
      <c r="C1489" s="647" t="s">
        <v>1670</v>
      </c>
      <c r="D1489" s="137">
        <v>3459</v>
      </c>
      <c r="E1489" s="137">
        <v>3459</v>
      </c>
      <c r="F1489" s="137">
        <v>3459</v>
      </c>
      <c r="G1489" s="137">
        <v>3459</v>
      </c>
      <c r="H1489" s="137">
        <v>3459</v>
      </c>
      <c r="I1489" s="137">
        <v>3459</v>
      </c>
      <c r="J1489" s="137">
        <v>3459</v>
      </c>
      <c r="K1489" s="137">
        <v>3459</v>
      </c>
      <c r="L1489" s="137">
        <v>3459</v>
      </c>
      <c r="M1489" s="137">
        <v>3459</v>
      </c>
      <c r="N1489" s="137">
        <v>3459</v>
      </c>
      <c r="O1489" s="137">
        <v>3459</v>
      </c>
    </row>
    <row r="1490" spans="1:15" x14ac:dyDescent="0.25">
      <c r="A1490" s="647" t="s">
        <v>4745</v>
      </c>
      <c r="B1490" s="647" t="s">
        <v>4761</v>
      </c>
      <c r="C1490" s="647" t="s">
        <v>1670</v>
      </c>
      <c r="D1490" s="137">
        <v>0</v>
      </c>
      <c r="E1490" s="137">
        <v>0</v>
      </c>
      <c r="F1490" s="137">
        <v>0</v>
      </c>
      <c r="G1490" s="137">
        <v>0</v>
      </c>
      <c r="H1490" s="137">
        <v>0</v>
      </c>
      <c r="I1490" s="137">
        <v>0</v>
      </c>
      <c r="J1490" s="137">
        <v>0</v>
      </c>
      <c r="K1490" s="137">
        <v>0</v>
      </c>
      <c r="L1490" s="137">
        <v>0</v>
      </c>
      <c r="M1490" s="137">
        <v>0</v>
      </c>
      <c r="N1490" s="137">
        <v>0</v>
      </c>
      <c r="O1490" s="137">
        <v>0</v>
      </c>
    </row>
    <row r="1491" spans="1:15" x14ac:dyDescent="0.25">
      <c r="A1491" s="647" t="s">
        <v>4745</v>
      </c>
      <c r="B1491" s="647" t="s">
        <v>4762</v>
      </c>
      <c r="C1491" s="647" t="s">
        <v>1670</v>
      </c>
      <c r="D1491" s="137">
        <v>5741</v>
      </c>
      <c r="E1491" s="137">
        <v>5741</v>
      </c>
      <c r="F1491" s="137">
        <v>5741</v>
      </c>
      <c r="G1491" s="137">
        <v>5741</v>
      </c>
      <c r="H1491" s="137">
        <v>5741</v>
      </c>
      <c r="I1491" s="137">
        <v>5741</v>
      </c>
      <c r="J1491" s="137">
        <v>5741</v>
      </c>
      <c r="K1491" s="137">
        <v>5741</v>
      </c>
      <c r="L1491" s="137">
        <v>5741</v>
      </c>
      <c r="M1491" s="137">
        <v>5741</v>
      </c>
      <c r="N1491" s="137">
        <v>5741</v>
      </c>
      <c r="O1491" s="137">
        <v>5741</v>
      </c>
    </row>
    <row r="1492" spans="1:15" x14ac:dyDescent="0.25">
      <c r="A1492" s="647" t="s">
        <v>4745</v>
      </c>
      <c r="B1492" s="647" t="s">
        <v>4763</v>
      </c>
      <c r="C1492" s="647" t="s">
        <v>1670</v>
      </c>
      <c r="D1492" s="137">
        <v>0</v>
      </c>
      <c r="E1492" s="137">
        <v>0</v>
      </c>
      <c r="F1492" s="137">
        <v>0</v>
      </c>
      <c r="G1492" s="137">
        <v>0</v>
      </c>
      <c r="H1492" s="137">
        <v>0</v>
      </c>
      <c r="I1492" s="137">
        <v>0</v>
      </c>
      <c r="J1492" s="137">
        <v>0</v>
      </c>
      <c r="K1492" s="137">
        <v>0</v>
      </c>
      <c r="L1492" s="137">
        <v>0</v>
      </c>
      <c r="M1492" s="137">
        <v>0</v>
      </c>
      <c r="N1492" s="137">
        <v>0</v>
      </c>
      <c r="O1492" s="137">
        <v>0</v>
      </c>
    </row>
    <row r="1493" spans="1:15" x14ac:dyDescent="0.25">
      <c r="A1493" s="647" t="s">
        <v>4745</v>
      </c>
      <c r="B1493" s="647" t="s">
        <v>4764</v>
      </c>
      <c r="C1493" s="647" t="s">
        <v>1670</v>
      </c>
      <c r="D1493" s="137">
        <v>1407</v>
      </c>
      <c r="E1493" s="137">
        <v>1407</v>
      </c>
      <c r="F1493" s="137">
        <v>1407</v>
      </c>
      <c r="G1493" s="137">
        <v>1407</v>
      </c>
      <c r="H1493" s="137">
        <v>1407</v>
      </c>
      <c r="I1493" s="137">
        <v>1407</v>
      </c>
      <c r="J1493" s="137">
        <v>1407</v>
      </c>
      <c r="K1493" s="137">
        <v>1407</v>
      </c>
      <c r="L1493" s="137">
        <v>1407</v>
      </c>
      <c r="M1493" s="137">
        <v>1407</v>
      </c>
      <c r="N1493" s="137">
        <v>1407</v>
      </c>
      <c r="O1493" s="137">
        <v>1407</v>
      </c>
    </row>
    <row r="1494" spans="1:15" x14ac:dyDescent="0.25">
      <c r="A1494" s="647" t="s">
        <v>4745</v>
      </c>
      <c r="B1494" s="647" t="s">
        <v>4765</v>
      </c>
      <c r="C1494" s="647" t="s">
        <v>1670</v>
      </c>
      <c r="D1494" s="137">
        <v>0</v>
      </c>
      <c r="E1494" s="137">
        <v>0</v>
      </c>
      <c r="F1494" s="137">
        <v>0</v>
      </c>
      <c r="G1494" s="137">
        <v>0</v>
      </c>
      <c r="H1494" s="137">
        <v>0</v>
      </c>
      <c r="I1494" s="137">
        <v>0</v>
      </c>
      <c r="J1494" s="137">
        <v>0</v>
      </c>
      <c r="K1494" s="137">
        <v>0</v>
      </c>
      <c r="L1494" s="137">
        <v>0</v>
      </c>
      <c r="M1494" s="137">
        <v>0</v>
      </c>
      <c r="N1494" s="137">
        <v>0</v>
      </c>
      <c r="O1494" s="137">
        <v>0</v>
      </c>
    </row>
    <row r="1495" spans="1:15" x14ac:dyDescent="0.25">
      <c r="A1495" s="647" t="s">
        <v>4745</v>
      </c>
      <c r="B1495" s="647" t="s">
        <v>4766</v>
      </c>
      <c r="C1495" s="647" t="s">
        <v>1670</v>
      </c>
      <c r="D1495" s="137">
        <v>0</v>
      </c>
      <c r="E1495" s="137">
        <v>0</v>
      </c>
      <c r="F1495" s="137">
        <v>0</v>
      </c>
      <c r="G1495" s="137">
        <v>0</v>
      </c>
      <c r="H1495" s="137">
        <v>0</v>
      </c>
      <c r="I1495" s="137">
        <v>0</v>
      </c>
      <c r="J1495" s="137">
        <v>0</v>
      </c>
      <c r="K1495" s="137">
        <v>0</v>
      </c>
      <c r="L1495" s="137">
        <v>0</v>
      </c>
      <c r="M1495" s="137">
        <v>0</v>
      </c>
      <c r="N1495" s="137">
        <v>0</v>
      </c>
      <c r="O1495" s="137">
        <v>0</v>
      </c>
    </row>
    <row r="1496" spans="1:15" x14ac:dyDescent="0.25">
      <c r="A1496" s="647" t="s">
        <v>4745</v>
      </c>
      <c r="B1496" s="647" t="s">
        <v>4767</v>
      </c>
      <c r="C1496" s="647" t="s">
        <v>1670</v>
      </c>
      <c r="D1496" s="137">
        <v>0</v>
      </c>
      <c r="E1496" s="137">
        <v>0</v>
      </c>
      <c r="F1496" s="137">
        <v>0</v>
      </c>
      <c r="G1496" s="137">
        <v>0</v>
      </c>
      <c r="H1496" s="137">
        <v>0</v>
      </c>
      <c r="I1496" s="137">
        <v>0</v>
      </c>
      <c r="J1496" s="137">
        <v>0</v>
      </c>
      <c r="K1496" s="137">
        <v>0</v>
      </c>
      <c r="L1496" s="137">
        <v>0</v>
      </c>
      <c r="M1496" s="137">
        <v>0</v>
      </c>
      <c r="N1496" s="137">
        <v>0</v>
      </c>
      <c r="O1496" s="137">
        <v>0</v>
      </c>
    </row>
    <row r="1497" spans="1:15" x14ac:dyDescent="0.25">
      <c r="A1497" s="647" t="s">
        <v>4745</v>
      </c>
      <c r="B1497" s="647" t="s">
        <v>4768</v>
      </c>
      <c r="C1497" s="647" t="s">
        <v>1670</v>
      </c>
      <c r="D1497" s="137">
        <v>26350</v>
      </c>
      <c r="E1497" s="137">
        <v>26460</v>
      </c>
      <c r="F1497" s="137">
        <v>26456</v>
      </c>
      <c r="G1497" s="137">
        <v>26458</v>
      </c>
      <c r="H1497" s="137">
        <v>26462</v>
      </c>
      <c r="I1497" s="137">
        <v>26462</v>
      </c>
      <c r="J1497" s="137">
        <v>26462</v>
      </c>
      <c r="K1497" s="137">
        <v>26033</v>
      </c>
      <c r="L1497" s="137">
        <v>26452</v>
      </c>
      <c r="M1497" s="137">
        <v>26425</v>
      </c>
      <c r="N1497" s="137">
        <v>26439</v>
      </c>
      <c r="O1497" s="137">
        <v>26439</v>
      </c>
    </row>
    <row r="1498" spans="1:15" x14ac:dyDescent="0.25">
      <c r="A1498" s="647" t="s">
        <v>4745</v>
      </c>
      <c r="B1498" s="647" t="s">
        <v>4769</v>
      </c>
      <c r="C1498" s="647" t="s">
        <v>1670</v>
      </c>
      <c r="D1498" s="137">
        <v>0</v>
      </c>
      <c r="E1498" s="137">
        <v>0</v>
      </c>
      <c r="F1498" s="137">
        <v>0</v>
      </c>
      <c r="G1498" s="137">
        <v>0</v>
      </c>
      <c r="H1498" s="137">
        <v>0</v>
      </c>
      <c r="I1498" s="137">
        <v>0</v>
      </c>
      <c r="J1498" s="137">
        <v>0</v>
      </c>
      <c r="K1498" s="137">
        <v>0</v>
      </c>
      <c r="L1498" s="137">
        <v>0</v>
      </c>
      <c r="M1498" s="137">
        <v>0</v>
      </c>
      <c r="N1498" s="137">
        <v>0</v>
      </c>
      <c r="O1498" s="137">
        <v>0</v>
      </c>
    </row>
    <row r="1499" spans="1:15" x14ac:dyDescent="0.25">
      <c r="A1499" s="647" t="s">
        <v>4745</v>
      </c>
      <c r="B1499" s="647" t="s">
        <v>4770</v>
      </c>
      <c r="C1499" s="647" t="s">
        <v>1670</v>
      </c>
      <c r="D1499" s="137">
        <v>8303</v>
      </c>
      <c r="E1499" s="137">
        <v>8304</v>
      </c>
      <c r="F1499" s="137">
        <v>8307</v>
      </c>
      <c r="G1499" s="137">
        <v>8327</v>
      </c>
      <c r="H1499" s="137">
        <v>8536</v>
      </c>
      <c r="I1499" s="137">
        <v>8536</v>
      </c>
      <c r="J1499" s="137">
        <v>8536</v>
      </c>
      <c r="K1499" s="137">
        <v>8537</v>
      </c>
      <c r="L1499" s="137">
        <v>8537</v>
      </c>
      <c r="M1499" s="137">
        <v>8537</v>
      </c>
      <c r="N1499" s="137">
        <v>8537</v>
      </c>
      <c r="O1499" s="137">
        <v>8537</v>
      </c>
    </row>
    <row r="1500" spans="1:15" x14ac:dyDescent="0.25">
      <c r="A1500" s="647" t="s">
        <v>4745</v>
      </c>
      <c r="B1500" s="647" t="s">
        <v>4771</v>
      </c>
      <c r="C1500" s="647" t="s">
        <v>1670</v>
      </c>
      <c r="D1500" s="137">
        <v>0</v>
      </c>
      <c r="E1500" s="137">
        <v>0</v>
      </c>
      <c r="F1500" s="137">
        <v>0</v>
      </c>
      <c r="G1500" s="137">
        <v>0</v>
      </c>
      <c r="H1500" s="137">
        <v>0</v>
      </c>
      <c r="I1500" s="137">
        <v>0</v>
      </c>
      <c r="J1500" s="137">
        <v>0</v>
      </c>
      <c r="K1500" s="137">
        <v>0</v>
      </c>
      <c r="L1500" s="137">
        <v>0</v>
      </c>
      <c r="M1500" s="137">
        <v>0</v>
      </c>
      <c r="N1500" s="137">
        <v>0</v>
      </c>
      <c r="O1500" s="137">
        <v>0</v>
      </c>
    </row>
    <row r="1501" spans="1:15" x14ac:dyDescent="0.25">
      <c r="A1501" s="647" t="s">
        <v>4745</v>
      </c>
      <c r="B1501" s="647" t="s">
        <v>4772</v>
      </c>
      <c r="C1501" s="647" t="s">
        <v>1670</v>
      </c>
      <c r="D1501" s="137">
        <v>0</v>
      </c>
      <c r="E1501" s="137">
        <v>0</v>
      </c>
      <c r="F1501" s="137">
        <v>0</v>
      </c>
      <c r="G1501" s="137">
        <v>0</v>
      </c>
      <c r="H1501" s="137">
        <v>0</v>
      </c>
      <c r="I1501" s="137">
        <v>0</v>
      </c>
      <c r="J1501" s="137">
        <v>0</v>
      </c>
      <c r="K1501" s="137">
        <v>0</v>
      </c>
      <c r="L1501" s="137">
        <v>0</v>
      </c>
      <c r="M1501" s="137">
        <v>0</v>
      </c>
      <c r="N1501" s="137">
        <v>0</v>
      </c>
      <c r="O1501" s="137">
        <v>0</v>
      </c>
    </row>
    <row r="1502" spans="1:15" x14ac:dyDescent="0.25">
      <c r="A1502" s="647" t="s">
        <v>4745</v>
      </c>
      <c r="B1502" s="647" t="s">
        <v>4773</v>
      </c>
      <c r="C1502" s="647" t="s">
        <v>1670</v>
      </c>
      <c r="D1502" s="137">
        <v>48879</v>
      </c>
      <c r="E1502" s="137">
        <v>48956</v>
      </c>
      <c r="F1502" s="137">
        <v>53581</v>
      </c>
      <c r="G1502" s="137">
        <v>49302</v>
      </c>
      <c r="H1502" s="137">
        <v>49278</v>
      </c>
      <c r="I1502" s="137">
        <v>49268</v>
      </c>
      <c r="J1502" s="137">
        <v>49266</v>
      </c>
      <c r="K1502" s="137">
        <v>49446</v>
      </c>
      <c r="L1502" s="137">
        <v>58464</v>
      </c>
      <c r="M1502" s="137">
        <v>58657</v>
      </c>
      <c r="N1502" s="137">
        <v>58833</v>
      </c>
      <c r="O1502" s="137">
        <v>63717</v>
      </c>
    </row>
    <row r="1503" spans="1:15" x14ac:dyDescent="0.25">
      <c r="A1503" s="647" t="s">
        <v>4993</v>
      </c>
      <c r="B1503" s="647" t="s">
        <v>4774</v>
      </c>
      <c r="C1503" s="647" t="s">
        <v>1670</v>
      </c>
      <c r="D1503" s="137">
        <v>0</v>
      </c>
      <c r="E1503" s="137">
        <v>0</v>
      </c>
      <c r="F1503" s="137">
        <v>0</v>
      </c>
      <c r="G1503" s="137">
        <v>0</v>
      </c>
      <c r="H1503" s="137">
        <v>0</v>
      </c>
      <c r="I1503" s="137">
        <v>0</v>
      </c>
      <c r="J1503" s="137">
        <v>0</v>
      </c>
      <c r="K1503" s="137">
        <v>0</v>
      </c>
      <c r="L1503" s="137">
        <v>0</v>
      </c>
      <c r="M1503" s="137">
        <v>0</v>
      </c>
      <c r="N1503" s="137">
        <v>0</v>
      </c>
      <c r="O1503" s="137">
        <v>0</v>
      </c>
    </row>
    <row r="1504" spans="1:15" x14ac:dyDescent="0.25">
      <c r="A1504" s="647" t="s">
        <v>4993</v>
      </c>
      <c r="B1504" s="647" t="s">
        <v>4775</v>
      </c>
      <c r="C1504" s="647" t="s">
        <v>1670</v>
      </c>
      <c r="D1504" s="137">
        <v>1175</v>
      </c>
      <c r="E1504" s="137">
        <v>1175</v>
      </c>
      <c r="F1504" s="137">
        <v>1175</v>
      </c>
      <c r="G1504" s="137">
        <v>1175</v>
      </c>
      <c r="H1504" s="137">
        <v>1175</v>
      </c>
      <c r="I1504" s="137">
        <v>1175</v>
      </c>
      <c r="J1504" s="137">
        <v>1175</v>
      </c>
      <c r="K1504" s="137">
        <v>1175</v>
      </c>
      <c r="L1504" s="137">
        <v>1175</v>
      </c>
      <c r="M1504" s="137">
        <v>1175</v>
      </c>
      <c r="N1504" s="137">
        <v>1175</v>
      </c>
      <c r="O1504" s="137">
        <v>1175</v>
      </c>
    </row>
    <row r="1505" spans="1:15" x14ac:dyDescent="0.25">
      <c r="A1505" s="647" t="s">
        <v>4993</v>
      </c>
      <c r="B1505" s="647" t="s">
        <v>4776</v>
      </c>
      <c r="C1505" s="647" t="s">
        <v>1670</v>
      </c>
      <c r="D1505" s="137">
        <v>0</v>
      </c>
      <c r="E1505" s="137">
        <v>0</v>
      </c>
      <c r="F1505" s="137">
        <v>0</v>
      </c>
      <c r="G1505" s="137">
        <v>0</v>
      </c>
      <c r="H1505" s="137">
        <v>0</v>
      </c>
      <c r="I1505" s="137">
        <v>0</v>
      </c>
      <c r="J1505" s="137">
        <v>0</v>
      </c>
      <c r="K1505" s="137">
        <v>0</v>
      </c>
      <c r="L1505" s="137">
        <v>0</v>
      </c>
      <c r="M1505" s="137">
        <v>0</v>
      </c>
      <c r="N1505" s="137">
        <v>0</v>
      </c>
      <c r="O1505" s="137">
        <v>0</v>
      </c>
    </row>
    <row r="1506" spans="1:15" x14ac:dyDescent="0.25">
      <c r="A1506" s="647" t="s">
        <v>4993</v>
      </c>
      <c r="B1506" s="647" t="s">
        <v>4777</v>
      </c>
      <c r="C1506" s="647" t="s">
        <v>1670</v>
      </c>
      <c r="D1506" s="137">
        <v>8876</v>
      </c>
      <c r="E1506" s="137">
        <v>8876</v>
      </c>
      <c r="F1506" s="137">
        <v>8876</v>
      </c>
      <c r="G1506" s="137">
        <v>8876</v>
      </c>
      <c r="H1506" s="137">
        <v>8876</v>
      </c>
      <c r="I1506" s="137">
        <v>8876</v>
      </c>
      <c r="J1506" s="137">
        <v>8876</v>
      </c>
      <c r="K1506" s="137">
        <v>8876</v>
      </c>
      <c r="L1506" s="137">
        <v>8876</v>
      </c>
      <c r="M1506" s="137">
        <v>8876</v>
      </c>
      <c r="N1506" s="137">
        <v>8876</v>
      </c>
      <c r="O1506" s="137">
        <v>8876</v>
      </c>
    </row>
    <row r="1507" spans="1:15" x14ac:dyDescent="0.25">
      <c r="A1507" s="647" t="s">
        <v>4993</v>
      </c>
      <c r="B1507" s="647" t="s">
        <v>4778</v>
      </c>
      <c r="C1507" s="647" t="s">
        <v>1670</v>
      </c>
      <c r="D1507" s="137">
        <v>0</v>
      </c>
      <c r="E1507" s="137">
        <v>0</v>
      </c>
      <c r="F1507" s="137">
        <v>0</v>
      </c>
      <c r="G1507" s="137">
        <v>0</v>
      </c>
      <c r="H1507" s="137">
        <v>0</v>
      </c>
      <c r="I1507" s="137">
        <v>0</v>
      </c>
      <c r="J1507" s="137">
        <v>0</v>
      </c>
      <c r="K1507" s="137">
        <v>0</v>
      </c>
      <c r="L1507" s="137">
        <v>0</v>
      </c>
      <c r="M1507" s="137">
        <v>0</v>
      </c>
      <c r="N1507" s="137">
        <v>0</v>
      </c>
      <c r="O1507" s="137">
        <v>0</v>
      </c>
    </row>
    <row r="1508" spans="1:15" x14ac:dyDescent="0.25">
      <c r="A1508" s="647" t="s">
        <v>4993</v>
      </c>
      <c r="B1508" s="647" t="s">
        <v>4779</v>
      </c>
      <c r="C1508" s="647" t="s">
        <v>1670</v>
      </c>
      <c r="D1508" s="137">
        <v>0</v>
      </c>
      <c r="E1508" s="137">
        <v>0</v>
      </c>
      <c r="F1508" s="137">
        <v>0</v>
      </c>
      <c r="G1508" s="137">
        <v>0</v>
      </c>
      <c r="H1508" s="137">
        <v>0</v>
      </c>
      <c r="I1508" s="137">
        <v>0</v>
      </c>
      <c r="J1508" s="137">
        <v>0</v>
      </c>
      <c r="K1508" s="137">
        <v>0</v>
      </c>
      <c r="L1508" s="137">
        <v>0</v>
      </c>
      <c r="M1508" s="137">
        <v>0</v>
      </c>
      <c r="N1508" s="137">
        <v>0</v>
      </c>
      <c r="O1508" s="137">
        <v>0</v>
      </c>
    </row>
    <row r="1509" spans="1:15" x14ac:dyDescent="0.25">
      <c r="A1509" s="647" t="s">
        <v>4993</v>
      </c>
      <c r="B1509" s="647" t="s">
        <v>4780</v>
      </c>
      <c r="C1509" s="647" t="s">
        <v>1670</v>
      </c>
      <c r="D1509" s="137">
        <v>0</v>
      </c>
      <c r="E1509" s="137">
        <v>0</v>
      </c>
      <c r="F1509" s="137">
        <v>0</v>
      </c>
      <c r="G1509" s="137">
        <v>0</v>
      </c>
      <c r="H1509" s="137">
        <v>0</v>
      </c>
      <c r="I1509" s="137">
        <v>0</v>
      </c>
      <c r="J1509" s="137">
        <v>0</v>
      </c>
      <c r="K1509" s="137">
        <v>0</v>
      </c>
      <c r="L1509" s="137">
        <v>0</v>
      </c>
      <c r="M1509" s="137">
        <v>0</v>
      </c>
      <c r="N1509" s="137">
        <v>0</v>
      </c>
      <c r="O1509" s="137">
        <v>0</v>
      </c>
    </row>
    <row r="1510" spans="1:15" x14ac:dyDescent="0.25">
      <c r="A1510" s="647" t="s">
        <v>4993</v>
      </c>
      <c r="B1510" s="647" t="s">
        <v>4781</v>
      </c>
      <c r="C1510" s="647" t="s">
        <v>1670</v>
      </c>
      <c r="D1510" s="137">
        <v>369</v>
      </c>
      <c r="E1510" s="137">
        <v>369</v>
      </c>
      <c r="F1510" s="137">
        <v>369</v>
      </c>
      <c r="G1510" s="137">
        <v>369</v>
      </c>
      <c r="H1510" s="137">
        <v>369</v>
      </c>
      <c r="I1510" s="137">
        <v>369</v>
      </c>
      <c r="J1510" s="137">
        <v>369</v>
      </c>
      <c r="K1510" s="137">
        <v>369</v>
      </c>
      <c r="L1510" s="137">
        <v>369</v>
      </c>
      <c r="M1510" s="137">
        <v>369</v>
      </c>
      <c r="N1510" s="137">
        <v>369</v>
      </c>
      <c r="O1510" s="137">
        <v>369</v>
      </c>
    </row>
    <row r="1511" spans="1:15" x14ac:dyDescent="0.25">
      <c r="A1511" s="647" t="s">
        <v>4993</v>
      </c>
      <c r="B1511" s="647" t="s">
        <v>4782</v>
      </c>
      <c r="C1511" s="647" t="s">
        <v>1670</v>
      </c>
      <c r="D1511" s="137">
        <v>0</v>
      </c>
      <c r="E1511" s="137">
        <v>0</v>
      </c>
      <c r="F1511" s="137">
        <v>0</v>
      </c>
      <c r="G1511" s="137">
        <v>0</v>
      </c>
      <c r="H1511" s="137">
        <v>0</v>
      </c>
      <c r="I1511" s="137">
        <v>0</v>
      </c>
      <c r="J1511" s="137">
        <v>0</v>
      </c>
      <c r="K1511" s="137">
        <v>0</v>
      </c>
      <c r="L1511" s="137">
        <v>0</v>
      </c>
      <c r="M1511" s="137">
        <v>0</v>
      </c>
      <c r="N1511" s="137">
        <v>0</v>
      </c>
      <c r="O1511" s="137">
        <v>0</v>
      </c>
    </row>
    <row r="1512" spans="1:15" x14ac:dyDescent="0.25">
      <c r="A1512" s="647" t="s">
        <v>4993</v>
      </c>
      <c r="B1512" s="647" t="s">
        <v>4783</v>
      </c>
      <c r="C1512" s="647" t="s">
        <v>1670</v>
      </c>
      <c r="D1512" s="137">
        <v>113</v>
      </c>
      <c r="E1512" s="137">
        <v>113</v>
      </c>
      <c r="F1512" s="137">
        <v>113</v>
      </c>
      <c r="G1512" s="137">
        <v>113</v>
      </c>
      <c r="H1512" s="137">
        <v>113</v>
      </c>
      <c r="I1512" s="137">
        <v>113</v>
      </c>
      <c r="J1512" s="137">
        <v>113</v>
      </c>
      <c r="K1512" s="137">
        <v>113</v>
      </c>
      <c r="L1512" s="137">
        <v>113</v>
      </c>
      <c r="M1512" s="137">
        <v>113</v>
      </c>
      <c r="N1512" s="137">
        <v>113</v>
      </c>
      <c r="O1512" s="137">
        <v>113</v>
      </c>
    </row>
    <row r="1513" spans="1:15" x14ac:dyDescent="0.25">
      <c r="A1513" s="647" t="s">
        <v>4993</v>
      </c>
      <c r="B1513" s="647" t="s">
        <v>4784</v>
      </c>
      <c r="C1513" s="647" t="s">
        <v>1670</v>
      </c>
      <c r="D1513" s="137">
        <v>0</v>
      </c>
      <c r="E1513" s="137">
        <v>0</v>
      </c>
      <c r="F1513" s="137">
        <v>0</v>
      </c>
      <c r="G1513" s="137">
        <v>0</v>
      </c>
      <c r="H1513" s="137">
        <v>0</v>
      </c>
      <c r="I1513" s="137">
        <v>0</v>
      </c>
      <c r="J1513" s="137">
        <v>0</v>
      </c>
      <c r="K1513" s="137">
        <v>0</v>
      </c>
      <c r="L1513" s="137">
        <v>0</v>
      </c>
      <c r="M1513" s="137">
        <v>0</v>
      </c>
      <c r="N1513" s="137">
        <v>0</v>
      </c>
      <c r="O1513" s="137">
        <v>0</v>
      </c>
    </row>
    <row r="1514" spans="1:15" x14ac:dyDescent="0.25">
      <c r="A1514" s="647" t="s">
        <v>4993</v>
      </c>
      <c r="B1514" s="647" t="s">
        <v>4785</v>
      </c>
      <c r="C1514" s="647" t="s">
        <v>1670</v>
      </c>
      <c r="D1514" s="137">
        <v>0</v>
      </c>
      <c r="E1514" s="137">
        <v>0</v>
      </c>
      <c r="F1514" s="137">
        <v>0</v>
      </c>
      <c r="G1514" s="137">
        <v>0</v>
      </c>
      <c r="H1514" s="137">
        <v>0</v>
      </c>
      <c r="I1514" s="137">
        <v>0</v>
      </c>
      <c r="J1514" s="137">
        <v>0</v>
      </c>
      <c r="K1514" s="137">
        <v>0</v>
      </c>
      <c r="L1514" s="137">
        <v>0</v>
      </c>
      <c r="M1514" s="137">
        <v>0</v>
      </c>
      <c r="N1514" s="137">
        <v>0</v>
      </c>
      <c r="O1514" s="137">
        <v>0</v>
      </c>
    </row>
    <row r="1515" spans="1:15" x14ac:dyDescent="0.25">
      <c r="A1515" s="647" t="s">
        <v>4993</v>
      </c>
      <c r="B1515" s="647" t="s">
        <v>4786</v>
      </c>
      <c r="C1515" s="647" t="s">
        <v>1670</v>
      </c>
      <c r="D1515" s="137">
        <v>9522</v>
      </c>
      <c r="E1515" s="137">
        <v>9522</v>
      </c>
      <c r="F1515" s="137">
        <v>9522</v>
      </c>
      <c r="G1515" s="137">
        <v>9522</v>
      </c>
      <c r="H1515" s="137">
        <v>9522</v>
      </c>
      <c r="I1515" s="137">
        <v>9522</v>
      </c>
      <c r="J1515" s="137">
        <v>0</v>
      </c>
      <c r="K1515" s="137">
        <v>0</v>
      </c>
      <c r="L1515" s="137">
        <v>0</v>
      </c>
      <c r="M1515" s="137">
        <v>0</v>
      </c>
      <c r="N1515" s="137">
        <v>0</v>
      </c>
      <c r="O1515" s="137">
        <v>0</v>
      </c>
    </row>
    <row r="1516" spans="1:15" x14ac:dyDescent="0.25">
      <c r="A1516" s="647" t="s">
        <v>4993</v>
      </c>
      <c r="B1516" s="647" t="s">
        <v>4787</v>
      </c>
      <c r="C1516" s="647" t="s">
        <v>1670</v>
      </c>
      <c r="D1516" s="137">
        <v>0</v>
      </c>
      <c r="E1516" s="137">
        <v>0</v>
      </c>
      <c r="F1516" s="137">
        <v>0</v>
      </c>
      <c r="G1516" s="137">
        <v>0</v>
      </c>
      <c r="H1516" s="137">
        <v>0</v>
      </c>
      <c r="I1516" s="137">
        <v>0</v>
      </c>
      <c r="J1516" s="137">
        <v>0</v>
      </c>
      <c r="K1516" s="137">
        <v>0</v>
      </c>
      <c r="L1516" s="137">
        <v>0</v>
      </c>
      <c r="M1516" s="137">
        <v>0</v>
      </c>
      <c r="N1516" s="137">
        <v>0</v>
      </c>
      <c r="O1516" s="137">
        <v>0</v>
      </c>
    </row>
    <row r="1517" spans="1:15" x14ac:dyDescent="0.25">
      <c r="A1517" s="647" t="s">
        <v>4993</v>
      </c>
      <c r="B1517" s="647" t="s">
        <v>4788</v>
      </c>
      <c r="C1517" s="647" t="s">
        <v>1670</v>
      </c>
      <c r="D1517" s="137">
        <v>0</v>
      </c>
      <c r="E1517" s="137">
        <v>0</v>
      </c>
      <c r="F1517" s="137">
        <v>0</v>
      </c>
      <c r="G1517" s="137">
        <v>0</v>
      </c>
      <c r="H1517" s="137">
        <v>0</v>
      </c>
      <c r="I1517" s="137">
        <v>0</v>
      </c>
      <c r="J1517" s="137">
        <v>0</v>
      </c>
      <c r="K1517" s="137">
        <v>0</v>
      </c>
      <c r="L1517" s="137">
        <v>0</v>
      </c>
      <c r="M1517" s="137">
        <v>0</v>
      </c>
      <c r="N1517" s="137">
        <v>0</v>
      </c>
      <c r="O1517" s="137">
        <v>0</v>
      </c>
    </row>
    <row r="1518" spans="1:15" x14ac:dyDescent="0.25">
      <c r="A1518" s="647" t="s">
        <v>4993</v>
      </c>
      <c r="B1518" s="647" t="s">
        <v>4789</v>
      </c>
      <c r="C1518" s="647" t="s">
        <v>1670</v>
      </c>
      <c r="D1518" s="137">
        <v>0</v>
      </c>
      <c r="E1518" s="137">
        <v>0</v>
      </c>
      <c r="F1518" s="137">
        <v>0</v>
      </c>
      <c r="G1518" s="137">
        <v>0</v>
      </c>
      <c r="H1518" s="137">
        <v>0</v>
      </c>
      <c r="I1518" s="137">
        <v>0</v>
      </c>
      <c r="J1518" s="137">
        <v>0</v>
      </c>
      <c r="K1518" s="137">
        <v>0</v>
      </c>
      <c r="L1518" s="137">
        <v>0</v>
      </c>
      <c r="M1518" s="137">
        <v>0</v>
      </c>
      <c r="N1518" s="137">
        <v>0</v>
      </c>
      <c r="O1518" s="137">
        <v>0</v>
      </c>
    </row>
    <row r="1519" spans="1:15" x14ac:dyDescent="0.25">
      <c r="A1519" s="647" t="s">
        <v>4993</v>
      </c>
      <c r="B1519" s="647" t="s">
        <v>4790</v>
      </c>
      <c r="C1519" s="647" t="s">
        <v>1670</v>
      </c>
      <c r="D1519" s="137">
        <v>22904</v>
      </c>
      <c r="E1519" s="137">
        <v>22904</v>
      </c>
      <c r="F1519" s="137">
        <v>22904</v>
      </c>
      <c r="G1519" s="137">
        <v>22904</v>
      </c>
      <c r="H1519" s="137">
        <v>22904</v>
      </c>
      <c r="I1519" s="137">
        <v>22904</v>
      </c>
      <c r="J1519" s="137">
        <v>22904</v>
      </c>
      <c r="K1519" s="137">
        <v>22904</v>
      </c>
      <c r="L1519" s="137">
        <v>22904</v>
      </c>
      <c r="M1519" s="137">
        <v>22904</v>
      </c>
      <c r="N1519" s="137">
        <v>22904</v>
      </c>
      <c r="O1519" s="137">
        <v>22904</v>
      </c>
    </row>
    <row r="1520" spans="1:15" x14ac:dyDescent="0.25">
      <c r="A1520" s="647" t="s">
        <v>4993</v>
      </c>
      <c r="B1520" s="647" t="s">
        <v>4791</v>
      </c>
      <c r="C1520" s="647" t="s">
        <v>1670</v>
      </c>
      <c r="D1520" s="137">
        <v>0</v>
      </c>
      <c r="E1520" s="137">
        <v>0</v>
      </c>
      <c r="F1520" s="137">
        <v>0</v>
      </c>
      <c r="G1520" s="137">
        <v>0</v>
      </c>
      <c r="H1520" s="137">
        <v>0</v>
      </c>
      <c r="I1520" s="137">
        <v>0</v>
      </c>
      <c r="J1520" s="137">
        <v>0</v>
      </c>
      <c r="K1520" s="137">
        <v>0</v>
      </c>
      <c r="L1520" s="137">
        <v>0</v>
      </c>
      <c r="M1520" s="137">
        <v>0</v>
      </c>
      <c r="N1520" s="137">
        <v>0</v>
      </c>
      <c r="O1520" s="137">
        <v>0</v>
      </c>
    </row>
    <row r="1521" spans="1:15" x14ac:dyDescent="0.25">
      <c r="A1521" s="647" t="s">
        <v>4993</v>
      </c>
      <c r="B1521" s="647" t="s">
        <v>4792</v>
      </c>
      <c r="C1521" s="647" t="s">
        <v>1670</v>
      </c>
      <c r="D1521" s="137">
        <v>0</v>
      </c>
      <c r="E1521" s="137">
        <v>0</v>
      </c>
      <c r="F1521" s="137">
        <v>0</v>
      </c>
      <c r="G1521" s="137">
        <v>0</v>
      </c>
      <c r="H1521" s="137">
        <v>0</v>
      </c>
      <c r="I1521" s="137">
        <v>0</v>
      </c>
      <c r="J1521" s="137">
        <v>0</v>
      </c>
      <c r="K1521" s="137">
        <v>0</v>
      </c>
      <c r="L1521" s="137">
        <v>0</v>
      </c>
      <c r="M1521" s="137">
        <v>0</v>
      </c>
      <c r="N1521" s="137">
        <v>0</v>
      </c>
      <c r="O1521" s="137">
        <v>0</v>
      </c>
    </row>
    <row r="1522" spans="1:15" x14ac:dyDescent="0.25">
      <c r="A1522" s="647" t="s">
        <v>4993</v>
      </c>
      <c r="B1522" s="647" t="s">
        <v>4793</v>
      </c>
      <c r="C1522" s="647" t="s">
        <v>1670</v>
      </c>
      <c r="D1522" s="137">
        <v>0</v>
      </c>
      <c r="E1522" s="137">
        <v>0</v>
      </c>
      <c r="F1522" s="137">
        <v>0</v>
      </c>
      <c r="G1522" s="137">
        <v>0</v>
      </c>
      <c r="H1522" s="137">
        <v>0</v>
      </c>
      <c r="I1522" s="137">
        <v>0</v>
      </c>
      <c r="J1522" s="137">
        <v>0</v>
      </c>
      <c r="K1522" s="137">
        <v>0</v>
      </c>
      <c r="L1522" s="137">
        <v>0</v>
      </c>
      <c r="M1522" s="137">
        <v>0</v>
      </c>
      <c r="N1522" s="137">
        <v>0</v>
      </c>
      <c r="O1522" s="137">
        <v>0</v>
      </c>
    </row>
    <row r="1523" spans="1:15" x14ac:dyDescent="0.25">
      <c r="A1523" s="647" t="s">
        <v>4993</v>
      </c>
      <c r="B1523" s="647" t="s">
        <v>4794</v>
      </c>
      <c r="C1523" s="647" t="s">
        <v>1670</v>
      </c>
      <c r="D1523" s="137">
        <v>3421</v>
      </c>
      <c r="E1523" s="137">
        <v>3421</v>
      </c>
      <c r="F1523" s="137">
        <v>3421</v>
      </c>
      <c r="G1523" s="137">
        <v>3421</v>
      </c>
      <c r="H1523" s="137">
        <v>3421</v>
      </c>
      <c r="I1523" s="137">
        <v>3421</v>
      </c>
      <c r="J1523" s="137">
        <v>3421</v>
      </c>
      <c r="K1523" s="137">
        <v>3421</v>
      </c>
      <c r="L1523" s="137">
        <v>3421</v>
      </c>
      <c r="M1523" s="137">
        <v>3421</v>
      </c>
      <c r="N1523" s="137">
        <v>3421</v>
      </c>
      <c r="O1523" s="137">
        <v>3421</v>
      </c>
    </row>
    <row r="1524" spans="1:15" x14ac:dyDescent="0.25">
      <c r="A1524" s="647" t="s">
        <v>4993</v>
      </c>
      <c r="B1524" s="647" t="s">
        <v>4795</v>
      </c>
      <c r="C1524" s="647" t="s">
        <v>1670</v>
      </c>
      <c r="D1524" s="137">
        <v>0</v>
      </c>
      <c r="E1524" s="137">
        <v>0</v>
      </c>
      <c r="F1524" s="137">
        <v>0</v>
      </c>
      <c r="G1524" s="137">
        <v>0</v>
      </c>
      <c r="H1524" s="137">
        <v>0</v>
      </c>
      <c r="I1524" s="137">
        <v>0</v>
      </c>
      <c r="J1524" s="137">
        <v>0</v>
      </c>
      <c r="K1524" s="137">
        <v>0</v>
      </c>
      <c r="L1524" s="137">
        <v>0</v>
      </c>
      <c r="M1524" s="137">
        <v>0</v>
      </c>
      <c r="N1524" s="137">
        <v>0</v>
      </c>
      <c r="O1524" s="137">
        <v>0</v>
      </c>
    </row>
    <row r="1525" spans="1:15" x14ac:dyDescent="0.25">
      <c r="A1525" s="647" t="s">
        <v>4993</v>
      </c>
      <c r="B1525" s="647" t="s">
        <v>4796</v>
      </c>
      <c r="C1525" s="647" t="s">
        <v>1670</v>
      </c>
      <c r="D1525" s="137">
        <v>0</v>
      </c>
      <c r="E1525" s="137">
        <v>0</v>
      </c>
      <c r="F1525" s="137">
        <v>0</v>
      </c>
      <c r="G1525" s="137">
        <v>0</v>
      </c>
      <c r="H1525" s="137">
        <v>0</v>
      </c>
      <c r="I1525" s="137">
        <v>0</v>
      </c>
      <c r="J1525" s="137">
        <v>0</v>
      </c>
      <c r="K1525" s="137">
        <v>0</v>
      </c>
      <c r="L1525" s="137">
        <v>0</v>
      </c>
      <c r="M1525" s="137">
        <v>0</v>
      </c>
      <c r="N1525" s="137">
        <v>0</v>
      </c>
      <c r="O1525" s="137">
        <v>0</v>
      </c>
    </row>
    <row r="1526" spans="1:15" x14ac:dyDescent="0.25">
      <c r="A1526" s="647" t="s">
        <v>4993</v>
      </c>
      <c r="B1526" s="647" t="s">
        <v>4797</v>
      </c>
      <c r="C1526" s="647" t="s">
        <v>1670</v>
      </c>
      <c r="D1526" s="137">
        <v>0</v>
      </c>
      <c r="E1526" s="137">
        <v>0</v>
      </c>
      <c r="F1526" s="137">
        <v>0</v>
      </c>
      <c r="G1526" s="137">
        <v>0</v>
      </c>
      <c r="H1526" s="137">
        <v>0</v>
      </c>
      <c r="I1526" s="137">
        <v>0</v>
      </c>
      <c r="J1526" s="137">
        <v>0</v>
      </c>
      <c r="K1526" s="137">
        <v>0</v>
      </c>
      <c r="L1526" s="137">
        <v>0</v>
      </c>
      <c r="M1526" s="137">
        <v>0</v>
      </c>
      <c r="N1526" s="137">
        <v>0</v>
      </c>
      <c r="O1526" s="137">
        <v>0</v>
      </c>
    </row>
    <row r="1527" spans="1:15" x14ac:dyDescent="0.25">
      <c r="A1527" s="647" t="s">
        <v>4798</v>
      </c>
      <c r="B1527" s="647" t="s">
        <v>4799</v>
      </c>
      <c r="C1527" s="647" t="s">
        <v>1670</v>
      </c>
      <c r="D1527" s="137">
        <v>0</v>
      </c>
      <c r="E1527" s="137">
        <v>0</v>
      </c>
      <c r="F1527" s="137">
        <v>0</v>
      </c>
      <c r="G1527" s="137">
        <v>0</v>
      </c>
      <c r="H1527" s="137">
        <v>0</v>
      </c>
      <c r="I1527" s="137">
        <v>0</v>
      </c>
      <c r="J1527" s="137">
        <v>0</v>
      </c>
      <c r="K1527" s="137">
        <v>0</v>
      </c>
      <c r="L1527" s="137">
        <v>0</v>
      </c>
      <c r="M1527" s="137">
        <v>0</v>
      </c>
      <c r="N1527" s="137">
        <v>0</v>
      </c>
      <c r="O1527" s="137">
        <v>0</v>
      </c>
    </row>
    <row r="1528" spans="1:15" x14ac:dyDescent="0.25">
      <c r="A1528" s="647" t="s">
        <v>4798</v>
      </c>
      <c r="B1528" s="647" t="s">
        <v>4800</v>
      </c>
      <c r="C1528" s="647" t="s">
        <v>1670</v>
      </c>
      <c r="D1528" s="137">
        <v>12421</v>
      </c>
      <c r="E1528" s="137">
        <v>12415</v>
      </c>
      <c r="F1528" s="137">
        <v>12464</v>
      </c>
      <c r="G1528" s="137">
        <v>12464</v>
      </c>
      <c r="H1528" s="137">
        <v>12462</v>
      </c>
      <c r="I1528" s="137">
        <v>12462</v>
      </c>
      <c r="J1528" s="137">
        <v>23949</v>
      </c>
      <c r="K1528" s="137">
        <v>23949</v>
      </c>
      <c r="L1528" s="137">
        <v>23949</v>
      </c>
      <c r="M1528" s="137">
        <v>23949</v>
      </c>
      <c r="N1528" s="137">
        <v>23949</v>
      </c>
      <c r="O1528" s="137">
        <v>28295</v>
      </c>
    </row>
    <row r="1529" spans="1:15" x14ac:dyDescent="0.25">
      <c r="A1529" s="647" t="s">
        <v>4798</v>
      </c>
      <c r="B1529" s="647" t="s">
        <v>4801</v>
      </c>
      <c r="C1529" s="647" t="s">
        <v>1670</v>
      </c>
      <c r="D1529" s="137">
        <v>0</v>
      </c>
      <c r="E1529" s="137">
        <v>0</v>
      </c>
      <c r="F1529" s="137">
        <v>0</v>
      </c>
      <c r="G1529" s="137">
        <v>0</v>
      </c>
      <c r="H1529" s="137">
        <v>0</v>
      </c>
      <c r="I1529" s="137">
        <v>0</v>
      </c>
      <c r="J1529" s="137">
        <v>0</v>
      </c>
      <c r="K1529" s="137">
        <v>0</v>
      </c>
      <c r="L1529" s="137">
        <v>0</v>
      </c>
      <c r="M1529" s="137">
        <v>0</v>
      </c>
      <c r="N1529" s="137">
        <v>0</v>
      </c>
      <c r="O1529" s="137">
        <v>0</v>
      </c>
    </row>
    <row r="1530" spans="1:15" x14ac:dyDescent="0.25">
      <c r="A1530" s="647" t="s">
        <v>4798</v>
      </c>
      <c r="B1530" s="647" t="s">
        <v>4802</v>
      </c>
      <c r="C1530" s="647" t="s">
        <v>1670</v>
      </c>
      <c r="D1530" s="137">
        <v>11487</v>
      </c>
      <c r="E1530" s="137">
        <v>11487</v>
      </c>
      <c r="F1530" s="137">
        <v>11487</v>
      </c>
      <c r="G1530" s="137">
        <v>11487</v>
      </c>
      <c r="H1530" s="137">
        <v>11487</v>
      </c>
      <c r="I1530" s="137">
        <v>11487</v>
      </c>
      <c r="J1530" s="137">
        <v>0</v>
      </c>
      <c r="K1530" s="137">
        <v>0</v>
      </c>
      <c r="L1530" s="137">
        <v>0</v>
      </c>
      <c r="M1530" s="137">
        <v>0</v>
      </c>
      <c r="N1530" s="137">
        <v>0</v>
      </c>
      <c r="O1530" s="137">
        <v>0</v>
      </c>
    </row>
    <row r="1531" spans="1:15" x14ac:dyDescent="0.25">
      <c r="A1531" s="647" t="s">
        <v>4798</v>
      </c>
      <c r="B1531" s="647" t="s">
        <v>4803</v>
      </c>
      <c r="C1531" s="647" t="s">
        <v>1670</v>
      </c>
      <c r="D1531" s="137">
        <v>0</v>
      </c>
      <c r="E1531" s="137">
        <v>0</v>
      </c>
      <c r="F1531" s="137">
        <v>0</v>
      </c>
      <c r="G1531" s="137">
        <v>0</v>
      </c>
      <c r="H1531" s="137">
        <v>0</v>
      </c>
      <c r="I1531" s="137">
        <v>0</v>
      </c>
      <c r="J1531" s="137">
        <v>0</v>
      </c>
      <c r="K1531" s="137">
        <v>0</v>
      </c>
      <c r="L1531" s="137">
        <v>0</v>
      </c>
      <c r="M1531" s="137">
        <v>0</v>
      </c>
      <c r="N1531" s="137">
        <v>0</v>
      </c>
      <c r="O1531" s="137">
        <v>0</v>
      </c>
    </row>
    <row r="1532" spans="1:15" x14ac:dyDescent="0.25">
      <c r="A1532" s="647" t="s">
        <v>4798</v>
      </c>
      <c r="B1532" s="647" t="s">
        <v>4804</v>
      </c>
      <c r="C1532" s="647" t="s">
        <v>1670</v>
      </c>
      <c r="D1532" s="137">
        <v>89824</v>
      </c>
      <c r="E1532" s="137">
        <v>90195</v>
      </c>
      <c r="F1532" s="137">
        <v>90357</v>
      </c>
      <c r="G1532" s="137">
        <v>90371</v>
      </c>
      <c r="H1532" s="137">
        <v>84439</v>
      </c>
      <c r="I1532" s="137">
        <v>84984</v>
      </c>
      <c r="J1532" s="137">
        <v>86123</v>
      </c>
      <c r="K1532" s="137">
        <v>88868</v>
      </c>
      <c r="L1532" s="137">
        <v>91416</v>
      </c>
      <c r="M1532" s="137">
        <v>93450</v>
      </c>
      <c r="N1532" s="137">
        <v>93419</v>
      </c>
      <c r="O1532" s="137">
        <v>105830</v>
      </c>
    </row>
    <row r="1533" spans="1:15" x14ac:dyDescent="0.25">
      <c r="A1533" s="647" t="s">
        <v>4798</v>
      </c>
      <c r="B1533" s="647" t="s">
        <v>4805</v>
      </c>
      <c r="C1533" s="647" t="s">
        <v>1670</v>
      </c>
      <c r="D1533" s="137">
        <v>0</v>
      </c>
      <c r="E1533" s="137">
        <v>0</v>
      </c>
      <c r="F1533" s="137">
        <v>0</v>
      </c>
      <c r="G1533" s="137">
        <v>0</v>
      </c>
      <c r="H1533" s="137">
        <v>0</v>
      </c>
      <c r="I1533" s="137">
        <v>0</v>
      </c>
      <c r="J1533" s="137">
        <v>0</v>
      </c>
      <c r="K1533" s="137">
        <v>0</v>
      </c>
      <c r="L1533" s="137">
        <v>0</v>
      </c>
      <c r="M1533" s="137">
        <v>0</v>
      </c>
      <c r="N1533" s="137">
        <v>0</v>
      </c>
      <c r="O1533" s="137">
        <v>0</v>
      </c>
    </row>
    <row r="1534" spans="1:15" x14ac:dyDescent="0.25">
      <c r="A1534" s="647" t="s">
        <v>4798</v>
      </c>
      <c r="B1534" s="647" t="s">
        <v>4806</v>
      </c>
      <c r="C1534" s="647" t="s">
        <v>1670</v>
      </c>
      <c r="D1534" s="137">
        <v>0</v>
      </c>
      <c r="E1534" s="137">
        <v>0</v>
      </c>
      <c r="F1534" s="137">
        <v>0</v>
      </c>
      <c r="G1534" s="137">
        <v>0</v>
      </c>
      <c r="H1534" s="137">
        <v>0</v>
      </c>
      <c r="I1534" s="137">
        <v>0</v>
      </c>
      <c r="J1534" s="137">
        <v>0</v>
      </c>
      <c r="K1534" s="137">
        <v>0</v>
      </c>
      <c r="L1534" s="137">
        <v>0</v>
      </c>
      <c r="M1534" s="137">
        <v>0</v>
      </c>
      <c r="N1534" s="137">
        <v>0</v>
      </c>
      <c r="O1534" s="137">
        <v>0</v>
      </c>
    </row>
    <row r="1535" spans="1:15" x14ac:dyDescent="0.25">
      <c r="A1535" s="647" t="s">
        <v>4798</v>
      </c>
      <c r="B1535" s="647" t="s">
        <v>4807</v>
      </c>
      <c r="C1535" s="647" t="s">
        <v>1670</v>
      </c>
      <c r="D1535" s="137">
        <v>0</v>
      </c>
      <c r="E1535" s="137">
        <v>0</v>
      </c>
      <c r="F1535" s="137">
        <v>0</v>
      </c>
      <c r="G1535" s="137">
        <v>0</v>
      </c>
      <c r="H1535" s="137">
        <v>0</v>
      </c>
      <c r="I1535" s="137">
        <v>0</v>
      </c>
      <c r="J1535" s="137">
        <v>0</v>
      </c>
      <c r="K1535" s="137">
        <v>0</v>
      </c>
      <c r="L1535" s="137">
        <v>0</v>
      </c>
      <c r="M1535" s="137">
        <v>0</v>
      </c>
      <c r="N1535" s="137">
        <v>0</v>
      </c>
      <c r="O1535" s="137">
        <v>0</v>
      </c>
    </row>
    <row r="1536" spans="1:15" x14ac:dyDescent="0.25">
      <c r="A1536" s="647" t="s">
        <v>4798</v>
      </c>
      <c r="B1536" s="647" t="s">
        <v>4808</v>
      </c>
      <c r="C1536" s="647" t="s">
        <v>1670</v>
      </c>
      <c r="D1536" s="137">
        <v>0</v>
      </c>
      <c r="E1536" s="137">
        <v>0</v>
      </c>
      <c r="F1536" s="137">
        <v>0</v>
      </c>
      <c r="G1536" s="137">
        <v>0</v>
      </c>
      <c r="H1536" s="137">
        <v>0</v>
      </c>
      <c r="I1536" s="137">
        <v>0</v>
      </c>
      <c r="J1536" s="137">
        <v>0</v>
      </c>
      <c r="K1536" s="137">
        <v>0</v>
      </c>
      <c r="L1536" s="137">
        <v>0</v>
      </c>
      <c r="M1536" s="137">
        <v>0</v>
      </c>
      <c r="N1536" s="137">
        <v>0</v>
      </c>
      <c r="O1536" s="137">
        <v>0</v>
      </c>
    </row>
    <row r="1537" spans="1:15" x14ac:dyDescent="0.25">
      <c r="A1537" s="647" t="s">
        <v>4798</v>
      </c>
      <c r="B1537" s="647" t="s">
        <v>4809</v>
      </c>
      <c r="C1537" s="647" t="s">
        <v>1670</v>
      </c>
      <c r="D1537" s="137">
        <v>0</v>
      </c>
      <c r="E1537" s="137">
        <v>0</v>
      </c>
      <c r="F1537" s="137">
        <v>0</v>
      </c>
      <c r="G1537" s="137">
        <v>0</v>
      </c>
      <c r="H1537" s="137">
        <v>0</v>
      </c>
      <c r="I1537" s="137">
        <v>0</v>
      </c>
      <c r="J1537" s="137">
        <v>0</v>
      </c>
      <c r="K1537" s="137">
        <v>0</v>
      </c>
      <c r="L1537" s="137">
        <v>0</v>
      </c>
      <c r="M1537" s="137">
        <v>0</v>
      </c>
      <c r="N1537" s="137">
        <v>0</v>
      </c>
      <c r="O1537" s="137">
        <v>0</v>
      </c>
    </row>
    <row r="1538" spans="1:15" x14ac:dyDescent="0.25">
      <c r="A1538" s="647" t="s">
        <v>4798</v>
      </c>
      <c r="B1538" s="647" t="s">
        <v>4810</v>
      </c>
      <c r="C1538" s="647" t="s">
        <v>1670</v>
      </c>
      <c r="D1538" s="137">
        <v>0</v>
      </c>
      <c r="E1538" s="137">
        <v>0</v>
      </c>
      <c r="F1538" s="137">
        <v>0</v>
      </c>
      <c r="G1538" s="137">
        <v>0</v>
      </c>
      <c r="H1538" s="137">
        <v>0</v>
      </c>
      <c r="I1538" s="137">
        <v>0</v>
      </c>
      <c r="J1538" s="137">
        <v>0</v>
      </c>
      <c r="K1538" s="137">
        <v>0</v>
      </c>
      <c r="L1538" s="137">
        <v>0</v>
      </c>
      <c r="M1538" s="137">
        <v>0</v>
      </c>
      <c r="N1538" s="137">
        <v>0</v>
      </c>
      <c r="O1538" s="137">
        <v>0</v>
      </c>
    </row>
    <row r="1539" spans="1:15" x14ac:dyDescent="0.25">
      <c r="A1539" s="647" t="s">
        <v>4811</v>
      </c>
      <c r="B1539" s="647" t="s">
        <v>4812</v>
      </c>
      <c r="C1539" s="647" t="s">
        <v>1670</v>
      </c>
      <c r="D1539" s="137">
        <v>4206</v>
      </c>
      <c r="E1539" s="137">
        <v>4201</v>
      </c>
      <c r="F1539" s="137">
        <v>3906</v>
      </c>
      <c r="G1539" s="137">
        <v>3906</v>
      </c>
      <c r="H1539" s="137">
        <v>3906</v>
      </c>
      <c r="I1539" s="137">
        <v>3906</v>
      </c>
      <c r="J1539" s="137">
        <v>3906</v>
      </c>
      <c r="K1539" s="137">
        <v>3906</v>
      </c>
      <c r="L1539" s="137">
        <v>3906</v>
      </c>
      <c r="M1539" s="137">
        <v>3906</v>
      </c>
      <c r="N1539" s="137">
        <v>4057</v>
      </c>
      <c r="O1539" s="137">
        <v>4057</v>
      </c>
    </row>
    <row r="1540" spans="1:15" x14ac:dyDescent="0.25">
      <c r="A1540" s="647" t="s">
        <v>4811</v>
      </c>
      <c r="B1540" s="647" t="s">
        <v>4813</v>
      </c>
      <c r="C1540" s="647" t="s">
        <v>1670</v>
      </c>
      <c r="D1540" s="137">
        <v>0</v>
      </c>
      <c r="E1540" s="137">
        <v>0</v>
      </c>
      <c r="F1540" s="137">
        <v>0</v>
      </c>
      <c r="G1540" s="137">
        <v>0</v>
      </c>
      <c r="H1540" s="137">
        <v>0</v>
      </c>
      <c r="I1540" s="137">
        <v>0</v>
      </c>
      <c r="J1540" s="137">
        <v>0</v>
      </c>
      <c r="K1540" s="137">
        <v>0</v>
      </c>
      <c r="L1540" s="137">
        <v>0</v>
      </c>
      <c r="M1540" s="137">
        <v>0</v>
      </c>
      <c r="N1540" s="137">
        <v>0</v>
      </c>
      <c r="O1540" s="137">
        <v>0</v>
      </c>
    </row>
    <row r="1541" spans="1:15" x14ac:dyDescent="0.25">
      <c r="A1541" s="647" t="s">
        <v>4811</v>
      </c>
      <c r="B1541" s="647" t="s">
        <v>4814</v>
      </c>
      <c r="C1541" s="647" t="s">
        <v>1670</v>
      </c>
      <c r="D1541" s="137">
        <v>3</v>
      </c>
      <c r="E1541" s="137">
        <v>3</v>
      </c>
      <c r="F1541" s="137">
        <v>3</v>
      </c>
      <c r="G1541" s="137">
        <v>3</v>
      </c>
      <c r="H1541" s="137">
        <v>3</v>
      </c>
      <c r="I1541" s="137">
        <v>3</v>
      </c>
      <c r="J1541" s="137">
        <v>0</v>
      </c>
      <c r="K1541" s="137">
        <v>0</v>
      </c>
      <c r="L1541" s="137">
        <v>0</v>
      </c>
      <c r="M1541" s="137">
        <v>0</v>
      </c>
      <c r="N1541" s="137">
        <v>0</v>
      </c>
      <c r="O1541" s="137">
        <v>0</v>
      </c>
    </row>
    <row r="1542" spans="1:15" x14ac:dyDescent="0.25">
      <c r="A1542" s="647" t="s">
        <v>4811</v>
      </c>
      <c r="B1542" s="647" t="s">
        <v>4815</v>
      </c>
      <c r="C1542" s="647" t="s">
        <v>1670</v>
      </c>
      <c r="D1542" s="137">
        <v>0</v>
      </c>
      <c r="E1542" s="137">
        <v>0</v>
      </c>
      <c r="F1542" s="137">
        <v>0</v>
      </c>
      <c r="G1542" s="137">
        <v>0</v>
      </c>
      <c r="H1542" s="137">
        <v>0</v>
      </c>
      <c r="I1542" s="137">
        <v>0</v>
      </c>
      <c r="J1542" s="137">
        <v>0</v>
      </c>
      <c r="K1542" s="137">
        <v>0</v>
      </c>
      <c r="L1542" s="137">
        <v>0</v>
      </c>
      <c r="M1542" s="137">
        <v>0</v>
      </c>
      <c r="N1542" s="137">
        <v>0</v>
      </c>
      <c r="O1542" s="137">
        <v>0</v>
      </c>
    </row>
    <row r="1543" spans="1:15" x14ac:dyDescent="0.25">
      <c r="A1543" s="647" t="s">
        <v>4811</v>
      </c>
      <c r="B1543" s="647" t="s">
        <v>4816</v>
      </c>
      <c r="C1543" s="647" t="s">
        <v>1670</v>
      </c>
      <c r="D1543" s="137">
        <v>1509</v>
      </c>
      <c r="E1543" s="137">
        <v>1509</v>
      </c>
      <c r="F1543" s="137">
        <v>1509</v>
      </c>
      <c r="G1543" s="137">
        <v>1509</v>
      </c>
      <c r="H1543" s="137">
        <v>1509</v>
      </c>
      <c r="I1543" s="137">
        <v>1509</v>
      </c>
      <c r="J1543" s="137">
        <v>1509</v>
      </c>
      <c r="K1543" s="137">
        <v>1509</v>
      </c>
      <c r="L1543" s="137">
        <v>1509</v>
      </c>
      <c r="M1543" s="137">
        <v>1509</v>
      </c>
      <c r="N1543" s="137">
        <v>1509</v>
      </c>
      <c r="O1543" s="137">
        <v>1509</v>
      </c>
    </row>
    <row r="1544" spans="1:15" x14ac:dyDescent="0.25">
      <c r="A1544" s="647" t="s">
        <v>4811</v>
      </c>
      <c r="B1544" s="647" t="s">
        <v>4817</v>
      </c>
      <c r="C1544" s="647" t="s">
        <v>1670</v>
      </c>
      <c r="D1544" s="137">
        <v>0</v>
      </c>
      <c r="E1544" s="137">
        <v>0</v>
      </c>
      <c r="F1544" s="137">
        <v>0</v>
      </c>
      <c r="G1544" s="137">
        <v>0</v>
      </c>
      <c r="H1544" s="137">
        <v>0</v>
      </c>
      <c r="I1544" s="137">
        <v>0</v>
      </c>
      <c r="J1544" s="137">
        <v>0</v>
      </c>
      <c r="K1544" s="137">
        <v>0</v>
      </c>
      <c r="L1544" s="137">
        <v>0</v>
      </c>
      <c r="M1544" s="137">
        <v>0</v>
      </c>
      <c r="N1544" s="137">
        <v>0</v>
      </c>
      <c r="O1544" s="137">
        <v>0</v>
      </c>
    </row>
    <row r="1545" spans="1:15" x14ac:dyDescent="0.25">
      <c r="A1545" s="647" t="s">
        <v>4811</v>
      </c>
      <c r="B1545" s="647" t="s">
        <v>4818</v>
      </c>
      <c r="C1545" s="647" t="s">
        <v>1670</v>
      </c>
      <c r="D1545" s="137">
        <v>833</v>
      </c>
      <c r="E1545" s="137">
        <v>833</v>
      </c>
      <c r="F1545" s="137">
        <v>833</v>
      </c>
      <c r="G1545" s="137">
        <v>833</v>
      </c>
      <c r="H1545" s="137">
        <v>833</v>
      </c>
      <c r="I1545" s="137">
        <v>833</v>
      </c>
      <c r="J1545" s="137">
        <v>833</v>
      </c>
      <c r="K1545" s="137">
        <v>833</v>
      </c>
      <c r="L1545" s="137">
        <v>833</v>
      </c>
      <c r="M1545" s="137">
        <v>833</v>
      </c>
      <c r="N1545" s="137">
        <v>833</v>
      </c>
      <c r="O1545" s="137">
        <v>833</v>
      </c>
    </row>
    <row r="1546" spans="1:15" x14ac:dyDescent="0.25">
      <c r="A1546" s="647" t="s">
        <v>4811</v>
      </c>
      <c r="B1546" s="647" t="s">
        <v>4819</v>
      </c>
      <c r="C1546" s="647" t="s">
        <v>1670</v>
      </c>
      <c r="D1546" s="137">
        <v>0</v>
      </c>
      <c r="E1546" s="137">
        <v>0</v>
      </c>
      <c r="F1546" s="137">
        <v>0</v>
      </c>
      <c r="G1546" s="137">
        <v>0</v>
      </c>
      <c r="H1546" s="137">
        <v>0</v>
      </c>
      <c r="I1546" s="137">
        <v>0</v>
      </c>
      <c r="J1546" s="137">
        <v>0</v>
      </c>
      <c r="K1546" s="137">
        <v>0</v>
      </c>
      <c r="L1546" s="137">
        <v>0</v>
      </c>
      <c r="M1546" s="137">
        <v>0</v>
      </c>
      <c r="N1546" s="137">
        <v>0</v>
      </c>
      <c r="O1546" s="137">
        <v>0</v>
      </c>
    </row>
    <row r="1547" spans="1:15" x14ac:dyDescent="0.25">
      <c r="A1547" s="647" t="s">
        <v>4820</v>
      </c>
      <c r="B1547" s="647" t="s">
        <v>4821</v>
      </c>
      <c r="C1547" s="647" t="s">
        <v>1670</v>
      </c>
      <c r="D1547" s="137">
        <v>54</v>
      </c>
      <c r="E1547" s="137">
        <v>54</v>
      </c>
      <c r="F1547" s="137">
        <v>54</v>
      </c>
      <c r="G1547" s="137">
        <v>54</v>
      </c>
      <c r="H1547" s="137">
        <v>54</v>
      </c>
      <c r="I1547" s="137">
        <v>54</v>
      </c>
      <c r="J1547" s="137">
        <v>93</v>
      </c>
      <c r="K1547" s="137">
        <v>93</v>
      </c>
      <c r="L1547" s="137">
        <v>93</v>
      </c>
      <c r="M1547" s="137">
        <v>93</v>
      </c>
      <c r="N1547" s="137">
        <v>93</v>
      </c>
      <c r="O1547" s="137">
        <v>93</v>
      </c>
    </row>
    <row r="1548" spans="1:15" x14ac:dyDescent="0.25">
      <c r="A1548" s="647" t="s">
        <v>4820</v>
      </c>
      <c r="B1548" s="647" t="s">
        <v>4822</v>
      </c>
      <c r="C1548" s="647" t="s">
        <v>1670</v>
      </c>
      <c r="D1548" s="137">
        <v>0</v>
      </c>
      <c r="E1548" s="137">
        <v>0</v>
      </c>
      <c r="F1548" s="137">
        <v>0</v>
      </c>
      <c r="G1548" s="137">
        <v>0</v>
      </c>
      <c r="H1548" s="137">
        <v>0</v>
      </c>
      <c r="I1548" s="137">
        <v>0</v>
      </c>
      <c r="J1548" s="137">
        <v>0</v>
      </c>
      <c r="K1548" s="137">
        <v>0</v>
      </c>
      <c r="L1548" s="137">
        <v>0</v>
      </c>
      <c r="M1548" s="137">
        <v>0</v>
      </c>
      <c r="N1548" s="137">
        <v>0</v>
      </c>
      <c r="O1548" s="137">
        <v>0</v>
      </c>
    </row>
    <row r="1549" spans="1:15" x14ac:dyDescent="0.25">
      <c r="A1549" s="647" t="s">
        <v>4820</v>
      </c>
      <c r="B1549" s="647" t="s">
        <v>4823</v>
      </c>
      <c r="C1549" s="647" t="s">
        <v>1670</v>
      </c>
      <c r="D1549" s="137">
        <v>39</v>
      </c>
      <c r="E1549" s="137">
        <v>39</v>
      </c>
      <c r="F1549" s="137">
        <v>39</v>
      </c>
      <c r="G1549" s="137">
        <v>39</v>
      </c>
      <c r="H1549" s="137">
        <v>39</v>
      </c>
      <c r="I1549" s="137">
        <v>39</v>
      </c>
      <c r="J1549" s="137">
        <v>0</v>
      </c>
      <c r="K1549" s="137">
        <v>0</v>
      </c>
      <c r="L1549" s="137">
        <v>0</v>
      </c>
      <c r="M1549" s="137">
        <v>0</v>
      </c>
      <c r="N1549" s="137">
        <v>0</v>
      </c>
      <c r="O1549" s="137">
        <v>0</v>
      </c>
    </row>
    <row r="1550" spans="1:15" x14ac:dyDescent="0.25">
      <c r="A1550" s="647" t="s">
        <v>4820</v>
      </c>
      <c r="B1550" s="647" t="s">
        <v>4824</v>
      </c>
      <c r="C1550" s="647" t="s">
        <v>1670</v>
      </c>
      <c r="D1550" s="137">
        <v>0</v>
      </c>
      <c r="E1550" s="137">
        <v>0</v>
      </c>
      <c r="F1550" s="137">
        <v>0</v>
      </c>
      <c r="G1550" s="137">
        <v>0</v>
      </c>
      <c r="H1550" s="137">
        <v>0</v>
      </c>
      <c r="I1550" s="137">
        <v>0</v>
      </c>
      <c r="J1550" s="137">
        <v>0</v>
      </c>
      <c r="K1550" s="137">
        <v>0</v>
      </c>
      <c r="L1550" s="137">
        <v>0</v>
      </c>
      <c r="M1550" s="137">
        <v>0</v>
      </c>
      <c r="N1550" s="137">
        <v>0</v>
      </c>
      <c r="O1550" s="137">
        <v>0</v>
      </c>
    </row>
    <row r="1551" spans="1:15" x14ac:dyDescent="0.25">
      <c r="A1551" s="647" t="s">
        <v>4825</v>
      </c>
      <c r="B1551" s="647" t="s">
        <v>4826</v>
      </c>
      <c r="C1551" s="647" t="s">
        <v>1670</v>
      </c>
      <c r="D1551" s="137">
        <v>1139</v>
      </c>
      <c r="E1551" s="137">
        <v>1139</v>
      </c>
      <c r="F1551" s="137">
        <v>1139</v>
      </c>
      <c r="G1551" s="137">
        <v>1139</v>
      </c>
      <c r="H1551" s="137">
        <v>1139</v>
      </c>
      <c r="I1551" s="137">
        <v>1139</v>
      </c>
      <c r="J1551" s="137">
        <v>1515</v>
      </c>
      <c r="K1551" s="137">
        <v>1515</v>
      </c>
      <c r="L1551" s="137">
        <v>1515</v>
      </c>
      <c r="M1551" s="137">
        <v>1515</v>
      </c>
      <c r="N1551" s="137">
        <v>1515</v>
      </c>
      <c r="O1551" s="137">
        <v>1515</v>
      </c>
    </row>
    <row r="1552" spans="1:15" x14ac:dyDescent="0.25">
      <c r="A1552" s="647" t="s">
        <v>4825</v>
      </c>
      <c r="B1552" s="647" t="s">
        <v>4827</v>
      </c>
      <c r="C1552" s="647" t="s">
        <v>1670</v>
      </c>
      <c r="D1552" s="137">
        <v>0</v>
      </c>
      <c r="E1552" s="137">
        <v>0</v>
      </c>
      <c r="F1552" s="137">
        <v>0</v>
      </c>
      <c r="G1552" s="137">
        <v>0</v>
      </c>
      <c r="H1552" s="137">
        <v>0</v>
      </c>
      <c r="I1552" s="137">
        <v>0</v>
      </c>
      <c r="J1552" s="137">
        <v>0</v>
      </c>
      <c r="K1552" s="137">
        <v>0</v>
      </c>
      <c r="L1552" s="137">
        <v>0</v>
      </c>
      <c r="M1552" s="137">
        <v>0</v>
      </c>
      <c r="N1552" s="137">
        <v>0</v>
      </c>
      <c r="O1552" s="137">
        <v>0</v>
      </c>
    </row>
    <row r="1553" spans="1:15" x14ac:dyDescent="0.25">
      <c r="A1553" s="647" t="s">
        <v>4825</v>
      </c>
      <c r="B1553" s="647" t="s">
        <v>4828</v>
      </c>
      <c r="C1553" s="647" t="s">
        <v>1670</v>
      </c>
      <c r="D1553" s="137">
        <v>376</v>
      </c>
      <c r="E1553" s="137">
        <v>376</v>
      </c>
      <c r="F1553" s="137">
        <v>376</v>
      </c>
      <c r="G1553" s="137">
        <v>376</v>
      </c>
      <c r="H1553" s="137">
        <v>376</v>
      </c>
      <c r="I1553" s="137">
        <v>376</v>
      </c>
      <c r="J1553" s="137">
        <v>0</v>
      </c>
      <c r="K1553" s="137">
        <v>0</v>
      </c>
      <c r="L1553" s="137">
        <v>0</v>
      </c>
      <c r="M1553" s="137">
        <v>0</v>
      </c>
      <c r="N1553" s="137">
        <v>0</v>
      </c>
      <c r="O1553" s="137">
        <v>0</v>
      </c>
    </row>
    <row r="1554" spans="1:15" x14ac:dyDescent="0.25">
      <c r="A1554" s="647" t="s">
        <v>4825</v>
      </c>
      <c r="B1554" s="647" t="s">
        <v>4829</v>
      </c>
      <c r="C1554" s="647" t="s">
        <v>1670</v>
      </c>
      <c r="D1554" s="137">
        <v>0</v>
      </c>
      <c r="E1554" s="137">
        <v>0</v>
      </c>
      <c r="F1554" s="137">
        <v>0</v>
      </c>
      <c r="G1554" s="137">
        <v>0</v>
      </c>
      <c r="H1554" s="137">
        <v>0</v>
      </c>
      <c r="I1554" s="137">
        <v>0</v>
      </c>
      <c r="J1554" s="137">
        <v>0</v>
      </c>
      <c r="K1554" s="137">
        <v>0</v>
      </c>
      <c r="L1554" s="137">
        <v>0</v>
      </c>
      <c r="M1554" s="137">
        <v>0</v>
      </c>
      <c r="N1554" s="137">
        <v>0</v>
      </c>
      <c r="O1554" s="137">
        <v>0</v>
      </c>
    </row>
    <row r="1555" spans="1:15" x14ac:dyDescent="0.25">
      <c r="A1555" s="647" t="s">
        <v>4825</v>
      </c>
      <c r="B1555" s="647" t="s">
        <v>4830</v>
      </c>
      <c r="C1555" s="647" t="s">
        <v>1670</v>
      </c>
      <c r="D1555" s="137">
        <v>0</v>
      </c>
      <c r="E1555" s="137">
        <v>0</v>
      </c>
      <c r="F1555" s="137">
        <v>0</v>
      </c>
      <c r="G1555" s="137">
        <v>0</v>
      </c>
      <c r="H1555" s="137">
        <v>0</v>
      </c>
      <c r="I1555" s="137">
        <v>0</v>
      </c>
      <c r="J1555" s="137">
        <v>0</v>
      </c>
      <c r="K1555" s="137">
        <v>0</v>
      </c>
      <c r="L1555" s="137">
        <v>0</v>
      </c>
      <c r="M1555" s="137">
        <v>0</v>
      </c>
      <c r="N1555" s="137">
        <v>0</v>
      </c>
      <c r="O1555" s="137">
        <v>0</v>
      </c>
    </row>
    <row r="1556" spans="1:15" x14ac:dyDescent="0.25">
      <c r="A1556" s="647" t="s">
        <v>4825</v>
      </c>
      <c r="B1556" s="647" t="s">
        <v>4831</v>
      </c>
      <c r="C1556" s="647" t="s">
        <v>1670</v>
      </c>
      <c r="D1556" s="137">
        <v>0</v>
      </c>
      <c r="E1556" s="137">
        <v>0</v>
      </c>
      <c r="F1556" s="137">
        <v>0</v>
      </c>
      <c r="G1556" s="137">
        <v>0</v>
      </c>
      <c r="H1556" s="137">
        <v>0</v>
      </c>
      <c r="I1556" s="137">
        <v>0</v>
      </c>
      <c r="J1556" s="137">
        <v>0</v>
      </c>
      <c r="K1556" s="137">
        <v>0</v>
      </c>
      <c r="L1556" s="137">
        <v>0</v>
      </c>
      <c r="M1556" s="137">
        <v>0</v>
      </c>
      <c r="N1556" s="137">
        <v>0</v>
      </c>
      <c r="O1556" s="137">
        <v>0</v>
      </c>
    </row>
    <row r="1557" spans="1:15" x14ac:dyDescent="0.25">
      <c r="A1557" s="647" t="s">
        <v>4832</v>
      </c>
      <c r="B1557" s="647" t="s">
        <v>4833</v>
      </c>
      <c r="C1557" s="647" t="s">
        <v>1670</v>
      </c>
      <c r="D1557" s="137">
        <v>0</v>
      </c>
      <c r="E1557" s="137">
        <v>0</v>
      </c>
      <c r="F1557" s="137">
        <v>0</v>
      </c>
      <c r="G1557" s="137">
        <v>0</v>
      </c>
      <c r="H1557" s="137">
        <v>0</v>
      </c>
      <c r="I1557" s="137">
        <v>0</v>
      </c>
      <c r="J1557" s="137">
        <v>0</v>
      </c>
      <c r="K1557" s="137">
        <v>0</v>
      </c>
      <c r="L1557" s="137">
        <v>0</v>
      </c>
      <c r="M1557" s="137">
        <v>0</v>
      </c>
      <c r="N1557" s="137">
        <v>0</v>
      </c>
      <c r="O1557" s="137">
        <v>0</v>
      </c>
    </row>
    <row r="1558" spans="1:15" x14ac:dyDescent="0.25">
      <c r="A1558" s="647" t="s">
        <v>4834</v>
      </c>
      <c r="B1558" s="647" t="s">
        <v>4835</v>
      </c>
      <c r="C1558" s="647" t="s">
        <v>1670</v>
      </c>
      <c r="D1558" s="137">
        <v>410</v>
      </c>
      <c r="E1558" s="137">
        <v>415</v>
      </c>
      <c r="F1558" s="137">
        <v>710</v>
      </c>
      <c r="G1558" s="137">
        <v>710</v>
      </c>
      <c r="H1558" s="137">
        <v>710</v>
      </c>
      <c r="I1558" s="137">
        <v>710</v>
      </c>
      <c r="J1558" s="137">
        <v>710</v>
      </c>
      <c r="K1558" s="137">
        <v>710</v>
      </c>
      <c r="L1558" s="137">
        <v>710</v>
      </c>
      <c r="M1558" s="137">
        <v>710</v>
      </c>
      <c r="N1558" s="137">
        <v>727</v>
      </c>
      <c r="O1558" s="137">
        <v>727</v>
      </c>
    </row>
    <row r="1559" spans="1:15" x14ac:dyDescent="0.25">
      <c r="A1559" s="647" t="s">
        <v>4834</v>
      </c>
      <c r="B1559" s="647" t="s">
        <v>4836</v>
      </c>
      <c r="C1559" s="647" t="s">
        <v>1670</v>
      </c>
      <c r="D1559" s="137">
        <v>0</v>
      </c>
      <c r="E1559" s="137">
        <v>0</v>
      </c>
      <c r="F1559" s="137">
        <v>0</v>
      </c>
      <c r="G1559" s="137">
        <v>0</v>
      </c>
      <c r="H1559" s="137">
        <v>0</v>
      </c>
      <c r="I1559" s="137">
        <v>0</v>
      </c>
      <c r="J1559" s="137">
        <v>0</v>
      </c>
      <c r="K1559" s="137">
        <v>0</v>
      </c>
      <c r="L1559" s="137">
        <v>0</v>
      </c>
      <c r="M1559" s="137">
        <v>0</v>
      </c>
      <c r="N1559" s="137">
        <v>0</v>
      </c>
      <c r="O1559" s="137">
        <v>0</v>
      </c>
    </row>
    <row r="1560" spans="1:15" x14ac:dyDescent="0.25">
      <c r="A1560" s="647" t="s">
        <v>4834</v>
      </c>
      <c r="B1560" s="647" t="s">
        <v>4837</v>
      </c>
      <c r="C1560" s="647" t="s">
        <v>1670</v>
      </c>
      <c r="D1560" s="137">
        <v>0</v>
      </c>
      <c r="E1560" s="137">
        <v>0</v>
      </c>
      <c r="F1560" s="137">
        <v>0</v>
      </c>
      <c r="G1560" s="137">
        <v>0</v>
      </c>
      <c r="H1560" s="137">
        <v>0</v>
      </c>
      <c r="I1560" s="137">
        <v>0</v>
      </c>
      <c r="J1560" s="137">
        <v>0</v>
      </c>
      <c r="K1560" s="137">
        <v>0</v>
      </c>
      <c r="L1560" s="137">
        <v>0</v>
      </c>
      <c r="M1560" s="137">
        <v>0</v>
      </c>
      <c r="N1560" s="137">
        <v>0</v>
      </c>
      <c r="O1560" s="137">
        <v>0</v>
      </c>
    </row>
    <row r="1561" spans="1:15" x14ac:dyDescent="0.25">
      <c r="A1561" s="647" t="s">
        <v>4838</v>
      </c>
      <c r="B1561" s="647" t="s">
        <v>4839</v>
      </c>
      <c r="C1561" s="647" t="s">
        <v>1670</v>
      </c>
      <c r="D1561" s="137">
        <v>0</v>
      </c>
      <c r="E1561" s="137">
        <v>0</v>
      </c>
      <c r="F1561" s="137">
        <v>0</v>
      </c>
      <c r="G1561" s="137">
        <v>0</v>
      </c>
      <c r="H1561" s="137">
        <v>0</v>
      </c>
      <c r="I1561" s="137">
        <v>0</v>
      </c>
      <c r="J1561" s="137">
        <v>0</v>
      </c>
      <c r="K1561" s="137">
        <v>0</v>
      </c>
      <c r="L1561" s="137">
        <v>0</v>
      </c>
      <c r="M1561" s="137">
        <v>0</v>
      </c>
      <c r="N1561" s="137">
        <v>0</v>
      </c>
      <c r="O1561" s="137">
        <v>0</v>
      </c>
    </row>
    <row r="1562" spans="1:15" x14ac:dyDescent="0.25">
      <c r="A1562" s="647" t="s">
        <v>4838</v>
      </c>
      <c r="B1562" s="647" t="s">
        <v>4840</v>
      </c>
      <c r="C1562" s="647" t="s">
        <v>1670</v>
      </c>
      <c r="D1562" s="137">
        <v>0</v>
      </c>
      <c r="E1562" s="137">
        <v>0</v>
      </c>
      <c r="F1562" s="137">
        <v>0</v>
      </c>
      <c r="G1562" s="137">
        <v>0</v>
      </c>
      <c r="H1562" s="137">
        <v>0</v>
      </c>
      <c r="I1562" s="137">
        <v>0</v>
      </c>
      <c r="J1562" s="137">
        <v>0</v>
      </c>
      <c r="K1562" s="137">
        <v>0</v>
      </c>
      <c r="L1562" s="137">
        <v>0</v>
      </c>
      <c r="M1562" s="137">
        <v>0</v>
      </c>
      <c r="N1562" s="137">
        <v>0</v>
      </c>
      <c r="O1562" s="137">
        <v>0</v>
      </c>
    </row>
    <row r="1563" spans="1:15" x14ac:dyDescent="0.25">
      <c r="A1563" s="647" t="s">
        <v>4838</v>
      </c>
      <c r="B1563" s="647" t="s">
        <v>4841</v>
      </c>
      <c r="C1563" s="647" t="s">
        <v>1670</v>
      </c>
      <c r="D1563" s="137">
        <v>0</v>
      </c>
      <c r="E1563" s="137">
        <v>0</v>
      </c>
      <c r="F1563" s="137">
        <v>0</v>
      </c>
      <c r="G1563" s="137">
        <v>0</v>
      </c>
      <c r="H1563" s="137">
        <v>0</v>
      </c>
      <c r="I1563" s="137">
        <v>0</v>
      </c>
      <c r="J1563" s="137">
        <v>0</v>
      </c>
      <c r="K1563" s="137">
        <v>0</v>
      </c>
      <c r="L1563" s="137">
        <v>0</v>
      </c>
      <c r="M1563" s="137">
        <v>0</v>
      </c>
      <c r="N1563" s="137">
        <v>0</v>
      </c>
      <c r="O1563" s="137">
        <v>0</v>
      </c>
    </row>
    <row r="1564" spans="1:15" x14ac:dyDescent="0.25">
      <c r="A1564" s="647" t="s">
        <v>4838</v>
      </c>
      <c r="B1564" s="647" t="s">
        <v>4842</v>
      </c>
      <c r="C1564" s="647" t="s">
        <v>1670</v>
      </c>
      <c r="D1564" s="137">
        <v>3993</v>
      </c>
      <c r="E1564" s="137">
        <v>4812</v>
      </c>
      <c r="F1564" s="137">
        <v>4804</v>
      </c>
      <c r="G1564" s="137">
        <v>4804</v>
      </c>
      <c r="H1564" s="137">
        <v>4804</v>
      </c>
      <c r="I1564" s="137">
        <v>4804</v>
      </c>
      <c r="J1564" s="137">
        <v>4804</v>
      </c>
      <c r="K1564" s="137">
        <v>11873</v>
      </c>
      <c r="L1564" s="137">
        <v>11873</v>
      </c>
      <c r="M1564" s="137">
        <v>11873</v>
      </c>
      <c r="N1564" s="137">
        <v>11873</v>
      </c>
      <c r="O1564" s="137">
        <v>11873</v>
      </c>
    </row>
    <row r="1565" spans="1:15" x14ac:dyDescent="0.25">
      <c r="A1565" s="647" t="s">
        <v>4838</v>
      </c>
      <c r="B1565" s="647" t="s">
        <v>4843</v>
      </c>
      <c r="C1565" s="647" t="s">
        <v>1670</v>
      </c>
      <c r="D1565" s="137">
        <v>62205</v>
      </c>
      <c r="E1565" s="137">
        <v>65918</v>
      </c>
      <c r="F1565" s="137">
        <v>65942</v>
      </c>
      <c r="G1565" s="137">
        <v>66309</v>
      </c>
      <c r="H1565" s="137">
        <v>66397</v>
      </c>
      <c r="I1565" s="137">
        <v>66431</v>
      </c>
      <c r="J1565" s="137">
        <v>75669</v>
      </c>
      <c r="K1565" s="137">
        <v>69057</v>
      </c>
      <c r="L1565" s="137">
        <v>69088</v>
      </c>
      <c r="M1565" s="137">
        <v>69091</v>
      </c>
      <c r="N1565" s="137">
        <v>69108</v>
      </c>
      <c r="O1565" s="137">
        <v>71051</v>
      </c>
    </row>
    <row r="1566" spans="1:15" x14ac:dyDescent="0.25">
      <c r="A1566" s="647" t="s">
        <v>4838</v>
      </c>
      <c r="B1566" s="647" t="s">
        <v>4844</v>
      </c>
      <c r="C1566" s="647" t="s">
        <v>1670</v>
      </c>
      <c r="D1566" s="137">
        <v>0</v>
      </c>
      <c r="E1566" s="137">
        <v>0</v>
      </c>
      <c r="F1566" s="137">
        <v>0</v>
      </c>
      <c r="G1566" s="137">
        <v>0</v>
      </c>
      <c r="H1566" s="137">
        <v>0</v>
      </c>
      <c r="I1566" s="137">
        <v>0</v>
      </c>
      <c r="J1566" s="137">
        <v>0</v>
      </c>
      <c r="K1566" s="137">
        <v>0</v>
      </c>
      <c r="L1566" s="137">
        <v>0</v>
      </c>
      <c r="M1566" s="137">
        <v>0</v>
      </c>
      <c r="N1566" s="137">
        <v>0</v>
      </c>
      <c r="O1566" s="137">
        <v>0</v>
      </c>
    </row>
    <row r="1567" spans="1:15" x14ac:dyDescent="0.25">
      <c r="A1567" s="647" t="s">
        <v>4838</v>
      </c>
      <c r="B1567" s="647" t="s">
        <v>4845</v>
      </c>
      <c r="C1567" s="647" t="s">
        <v>1670</v>
      </c>
      <c r="D1567" s="137">
        <v>10883</v>
      </c>
      <c r="E1567" s="137">
        <v>10883</v>
      </c>
      <c r="F1567" s="137">
        <v>10883</v>
      </c>
      <c r="G1567" s="137">
        <v>10883</v>
      </c>
      <c r="H1567" s="137">
        <v>10603</v>
      </c>
      <c r="I1567" s="137">
        <v>9222</v>
      </c>
      <c r="J1567" s="137">
        <v>0</v>
      </c>
      <c r="K1567" s="137">
        <v>0</v>
      </c>
      <c r="L1567" s="137">
        <v>0</v>
      </c>
      <c r="M1567" s="137">
        <v>0</v>
      </c>
      <c r="N1567" s="137">
        <v>0</v>
      </c>
      <c r="O1567" s="137">
        <v>0</v>
      </c>
    </row>
    <row r="1568" spans="1:15" x14ac:dyDescent="0.25">
      <c r="A1568" s="647" t="s">
        <v>4838</v>
      </c>
      <c r="B1568" s="647" t="s">
        <v>4846</v>
      </c>
      <c r="C1568" s="647" t="s">
        <v>1670</v>
      </c>
      <c r="D1568" s="137">
        <v>0</v>
      </c>
      <c r="E1568" s="137">
        <v>0</v>
      </c>
      <c r="F1568" s="137">
        <v>0</v>
      </c>
      <c r="G1568" s="137">
        <v>0</v>
      </c>
      <c r="H1568" s="137">
        <v>0</v>
      </c>
      <c r="I1568" s="137">
        <v>0</v>
      </c>
      <c r="J1568" s="137">
        <v>0</v>
      </c>
      <c r="K1568" s="137">
        <v>0</v>
      </c>
      <c r="L1568" s="137">
        <v>0</v>
      </c>
      <c r="M1568" s="137">
        <v>0</v>
      </c>
      <c r="N1568" s="137">
        <v>0</v>
      </c>
      <c r="O1568" s="137">
        <v>0</v>
      </c>
    </row>
    <row r="1569" spans="1:15" x14ac:dyDescent="0.25">
      <c r="A1569" s="647" t="s">
        <v>4838</v>
      </c>
      <c r="B1569" s="647" t="s">
        <v>4847</v>
      </c>
      <c r="C1569" s="647" t="s">
        <v>1670</v>
      </c>
      <c r="D1569" s="137">
        <v>0</v>
      </c>
      <c r="E1569" s="137">
        <v>0</v>
      </c>
      <c r="F1569" s="137">
        <v>0</v>
      </c>
      <c r="G1569" s="137">
        <v>0</v>
      </c>
      <c r="H1569" s="137">
        <v>0</v>
      </c>
      <c r="I1569" s="137">
        <v>0</v>
      </c>
      <c r="J1569" s="137">
        <v>0</v>
      </c>
      <c r="K1569" s="137">
        <v>0</v>
      </c>
      <c r="L1569" s="137">
        <v>0</v>
      </c>
      <c r="M1569" s="137">
        <v>0</v>
      </c>
      <c r="N1569" s="137">
        <v>0</v>
      </c>
      <c r="O1569" s="137">
        <v>0</v>
      </c>
    </row>
    <row r="1570" spans="1:15" x14ac:dyDescent="0.25">
      <c r="A1570" s="647" t="s">
        <v>4838</v>
      </c>
      <c r="B1570" s="647" t="s">
        <v>4848</v>
      </c>
      <c r="C1570" s="647" t="s">
        <v>1670</v>
      </c>
      <c r="D1570" s="137">
        <v>0</v>
      </c>
      <c r="E1570" s="137">
        <v>0</v>
      </c>
      <c r="F1570" s="137">
        <v>0</v>
      </c>
      <c r="G1570" s="137">
        <v>0</v>
      </c>
      <c r="H1570" s="137">
        <v>0</v>
      </c>
      <c r="I1570" s="137">
        <v>0</v>
      </c>
      <c r="J1570" s="137">
        <v>0</v>
      </c>
      <c r="K1570" s="137">
        <v>0</v>
      </c>
      <c r="L1570" s="137">
        <v>0</v>
      </c>
      <c r="M1570" s="137">
        <v>0</v>
      </c>
      <c r="N1570" s="137">
        <v>0</v>
      </c>
      <c r="O1570" s="137">
        <v>0</v>
      </c>
    </row>
    <row r="1571" spans="1:15" x14ac:dyDescent="0.25">
      <c r="A1571" s="647" t="s">
        <v>4849</v>
      </c>
      <c r="B1571" s="647" t="s">
        <v>4850</v>
      </c>
      <c r="C1571" s="647" t="s">
        <v>1670</v>
      </c>
      <c r="D1571" s="137">
        <v>632</v>
      </c>
      <c r="E1571" s="137">
        <v>632</v>
      </c>
      <c r="F1571" s="137">
        <v>632</v>
      </c>
      <c r="G1571" s="137">
        <v>632</v>
      </c>
      <c r="H1571" s="137">
        <v>632</v>
      </c>
      <c r="I1571" s="137">
        <v>632</v>
      </c>
      <c r="J1571" s="137">
        <v>1058</v>
      </c>
      <c r="K1571" s="137">
        <v>1058</v>
      </c>
      <c r="L1571" s="137">
        <v>1058</v>
      </c>
      <c r="M1571" s="137">
        <v>1058</v>
      </c>
      <c r="N1571" s="137">
        <v>1058</v>
      </c>
      <c r="O1571" s="137">
        <v>1058</v>
      </c>
    </row>
    <row r="1572" spans="1:15" x14ac:dyDescent="0.25">
      <c r="A1572" s="647" t="s">
        <v>4849</v>
      </c>
      <c r="B1572" s="647" t="s">
        <v>4851</v>
      </c>
      <c r="C1572" s="647" t="s">
        <v>1670</v>
      </c>
      <c r="D1572" s="137">
        <v>0</v>
      </c>
      <c r="E1572" s="137">
        <v>0</v>
      </c>
      <c r="F1572" s="137">
        <v>0</v>
      </c>
      <c r="G1572" s="137">
        <v>0</v>
      </c>
      <c r="H1572" s="137">
        <v>0</v>
      </c>
      <c r="I1572" s="137">
        <v>0</v>
      </c>
      <c r="J1572" s="137">
        <v>0</v>
      </c>
      <c r="K1572" s="137">
        <v>0</v>
      </c>
      <c r="L1572" s="137">
        <v>0</v>
      </c>
      <c r="M1572" s="137">
        <v>0</v>
      </c>
      <c r="N1572" s="137">
        <v>0</v>
      </c>
      <c r="O1572" s="137">
        <v>0</v>
      </c>
    </row>
    <row r="1573" spans="1:15" x14ac:dyDescent="0.25">
      <c r="A1573" s="647" t="s">
        <v>4849</v>
      </c>
      <c r="B1573" s="647" t="s">
        <v>4852</v>
      </c>
      <c r="C1573" s="647" t="s">
        <v>1670</v>
      </c>
      <c r="D1573" s="137">
        <v>426</v>
      </c>
      <c r="E1573" s="137">
        <v>426</v>
      </c>
      <c r="F1573" s="137">
        <v>426</v>
      </c>
      <c r="G1573" s="137">
        <v>426</v>
      </c>
      <c r="H1573" s="137">
        <v>426</v>
      </c>
      <c r="I1573" s="137">
        <v>426</v>
      </c>
      <c r="J1573" s="137">
        <v>0</v>
      </c>
      <c r="K1573" s="137">
        <v>0</v>
      </c>
      <c r="L1573" s="137">
        <v>0</v>
      </c>
      <c r="M1573" s="137">
        <v>0</v>
      </c>
      <c r="N1573" s="137">
        <v>0</v>
      </c>
      <c r="O1573" s="137">
        <v>0</v>
      </c>
    </row>
    <row r="1574" spans="1:15" x14ac:dyDescent="0.25">
      <c r="A1574" s="647" t="s">
        <v>4849</v>
      </c>
      <c r="B1574" s="647" t="s">
        <v>4853</v>
      </c>
      <c r="C1574" s="647" t="s">
        <v>1670</v>
      </c>
      <c r="D1574" s="137">
        <v>0</v>
      </c>
      <c r="E1574" s="137">
        <v>0</v>
      </c>
      <c r="F1574" s="137">
        <v>0</v>
      </c>
      <c r="G1574" s="137">
        <v>0</v>
      </c>
      <c r="H1574" s="137">
        <v>0</v>
      </c>
      <c r="I1574" s="137">
        <v>0</v>
      </c>
      <c r="J1574" s="137">
        <v>0</v>
      </c>
      <c r="K1574" s="137">
        <v>0</v>
      </c>
      <c r="L1574" s="137">
        <v>0</v>
      </c>
      <c r="M1574" s="137">
        <v>0</v>
      </c>
      <c r="N1574" s="137">
        <v>0</v>
      </c>
      <c r="O1574" s="137">
        <v>0</v>
      </c>
    </row>
    <row r="1575" spans="1:15" x14ac:dyDescent="0.25">
      <c r="A1575" s="647" t="s">
        <v>4849</v>
      </c>
      <c r="B1575" s="647" t="s">
        <v>4854</v>
      </c>
      <c r="C1575" s="647" t="s">
        <v>1670</v>
      </c>
      <c r="D1575" s="137">
        <v>0</v>
      </c>
      <c r="E1575" s="137">
        <v>0</v>
      </c>
      <c r="F1575" s="137">
        <v>0</v>
      </c>
      <c r="G1575" s="137">
        <v>0</v>
      </c>
      <c r="H1575" s="137">
        <v>0</v>
      </c>
      <c r="I1575" s="137">
        <v>0</v>
      </c>
      <c r="J1575" s="137">
        <v>0</v>
      </c>
      <c r="K1575" s="137">
        <v>0</v>
      </c>
      <c r="L1575" s="137">
        <v>0</v>
      </c>
      <c r="M1575" s="137">
        <v>0</v>
      </c>
      <c r="N1575" s="137">
        <v>0</v>
      </c>
      <c r="O1575" s="137">
        <v>0</v>
      </c>
    </row>
    <row r="1576" spans="1:15" x14ac:dyDescent="0.25">
      <c r="A1576" s="647" t="s">
        <v>4855</v>
      </c>
      <c r="B1576" s="647" t="s">
        <v>4856</v>
      </c>
      <c r="C1576" s="647" t="s">
        <v>1670</v>
      </c>
      <c r="D1576" s="137">
        <v>0</v>
      </c>
      <c r="E1576" s="137">
        <v>0</v>
      </c>
      <c r="F1576" s="137">
        <v>0</v>
      </c>
      <c r="G1576" s="137">
        <v>0</v>
      </c>
      <c r="H1576" s="137">
        <v>0</v>
      </c>
      <c r="I1576" s="137">
        <v>0</v>
      </c>
      <c r="J1576" s="137">
        <v>0</v>
      </c>
      <c r="K1576" s="137">
        <v>0</v>
      </c>
      <c r="L1576" s="137">
        <v>0</v>
      </c>
      <c r="M1576" s="137">
        <v>0</v>
      </c>
      <c r="N1576" s="137">
        <v>0</v>
      </c>
      <c r="O1576" s="137">
        <v>501</v>
      </c>
    </row>
    <row r="1577" spans="1:15" x14ac:dyDescent="0.25">
      <c r="A1577" s="647" t="s">
        <v>4857</v>
      </c>
      <c r="B1577" s="647" t="s">
        <v>3232</v>
      </c>
      <c r="C1577" s="647" t="s">
        <v>1670</v>
      </c>
      <c r="D1577" s="137">
        <v>0</v>
      </c>
      <c r="E1577" s="137">
        <v>0</v>
      </c>
      <c r="F1577" s="137">
        <v>0</v>
      </c>
      <c r="G1577" s="137">
        <v>0</v>
      </c>
      <c r="H1577" s="137">
        <v>0</v>
      </c>
      <c r="I1577" s="137">
        <v>0</v>
      </c>
      <c r="J1577" s="137">
        <v>0</v>
      </c>
      <c r="K1577" s="137">
        <v>0</v>
      </c>
      <c r="L1577" s="137">
        <v>0</v>
      </c>
      <c r="M1577" s="137">
        <v>0</v>
      </c>
      <c r="N1577" s="137">
        <v>0</v>
      </c>
      <c r="O1577" s="137">
        <v>0</v>
      </c>
    </row>
    <row r="1578" spans="1:15" x14ac:dyDescent="0.25">
      <c r="A1578" s="647" t="s">
        <v>4857</v>
      </c>
      <c r="B1578" s="647" t="s">
        <v>3233</v>
      </c>
      <c r="C1578" s="647" t="s">
        <v>1670</v>
      </c>
      <c r="D1578" s="137">
        <v>0</v>
      </c>
      <c r="E1578" s="137">
        <v>0</v>
      </c>
      <c r="F1578" s="137">
        <v>0</v>
      </c>
      <c r="G1578" s="137">
        <v>0</v>
      </c>
      <c r="H1578" s="137">
        <v>0</v>
      </c>
      <c r="I1578" s="137">
        <v>0</v>
      </c>
      <c r="J1578" s="137">
        <v>0</v>
      </c>
      <c r="K1578" s="137">
        <v>0</v>
      </c>
      <c r="L1578" s="137">
        <v>0</v>
      </c>
      <c r="M1578" s="137">
        <v>0</v>
      </c>
      <c r="N1578" s="137">
        <v>0</v>
      </c>
      <c r="O1578" s="137">
        <v>0</v>
      </c>
    </row>
    <row r="1579" spans="1:15" x14ac:dyDescent="0.25">
      <c r="A1579" s="647" t="s">
        <v>4857</v>
      </c>
      <c r="B1579" s="647" t="s">
        <v>1672</v>
      </c>
      <c r="C1579" s="647" t="s">
        <v>1670</v>
      </c>
      <c r="D1579" s="137">
        <v>0</v>
      </c>
      <c r="E1579" s="137">
        <v>0</v>
      </c>
      <c r="F1579" s="137">
        <v>0</v>
      </c>
      <c r="G1579" s="137">
        <v>0</v>
      </c>
      <c r="H1579" s="137">
        <v>0</v>
      </c>
      <c r="I1579" s="137">
        <v>0</v>
      </c>
      <c r="J1579" s="137">
        <v>0</v>
      </c>
      <c r="K1579" s="137">
        <v>0</v>
      </c>
      <c r="L1579" s="137">
        <v>0</v>
      </c>
      <c r="M1579" s="137">
        <v>0</v>
      </c>
      <c r="N1579" s="137">
        <v>0</v>
      </c>
      <c r="O1579" s="137">
        <v>0</v>
      </c>
    </row>
    <row r="1580" spans="1:15" x14ac:dyDescent="0.25">
      <c r="A1580" s="647" t="s">
        <v>4857</v>
      </c>
      <c r="B1580" s="647" t="s">
        <v>1675</v>
      </c>
      <c r="C1580" s="647" t="s">
        <v>1670</v>
      </c>
      <c r="D1580" s="137">
        <v>0</v>
      </c>
      <c r="E1580" s="137">
        <v>0</v>
      </c>
      <c r="F1580" s="137">
        <v>0</v>
      </c>
      <c r="G1580" s="137">
        <v>0</v>
      </c>
      <c r="H1580" s="137">
        <v>0</v>
      </c>
      <c r="I1580" s="137">
        <v>0</v>
      </c>
      <c r="J1580" s="137">
        <v>0</v>
      </c>
      <c r="K1580" s="137">
        <v>0</v>
      </c>
      <c r="L1580" s="137">
        <v>0</v>
      </c>
      <c r="M1580" s="137">
        <v>0</v>
      </c>
      <c r="N1580" s="137">
        <v>0</v>
      </c>
      <c r="O1580" s="137">
        <v>0</v>
      </c>
    </row>
    <row r="1581" spans="1:15" x14ac:dyDescent="0.25">
      <c r="A1581" s="647" t="s">
        <v>4857</v>
      </c>
      <c r="B1581" s="647" t="s">
        <v>1676</v>
      </c>
      <c r="C1581" s="647" t="s">
        <v>1670</v>
      </c>
      <c r="D1581" s="137">
        <v>907</v>
      </c>
      <c r="E1581" s="137">
        <v>907</v>
      </c>
      <c r="F1581" s="137">
        <v>907</v>
      </c>
      <c r="G1581" s="137">
        <v>907</v>
      </c>
      <c r="H1581" s="137">
        <v>907</v>
      </c>
      <c r="I1581" s="137">
        <v>907</v>
      </c>
      <c r="J1581" s="137">
        <v>907</v>
      </c>
      <c r="K1581" s="137">
        <v>907</v>
      </c>
      <c r="L1581" s="137">
        <v>907</v>
      </c>
      <c r="M1581" s="137">
        <v>907</v>
      </c>
      <c r="N1581" s="137">
        <v>907</v>
      </c>
      <c r="O1581" s="137">
        <v>907</v>
      </c>
    </row>
    <row r="1582" spans="1:15" x14ac:dyDescent="0.25">
      <c r="A1582" s="647" t="s">
        <v>4857</v>
      </c>
      <c r="B1582" s="647" t="s">
        <v>1677</v>
      </c>
      <c r="C1582" s="647" t="s">
        <v>1670</v>
      </c>
      <c r="D1582" s="137">
        <v>890</v>
      </c>
      <c r="E1582" s="137">
        <v>890</v>
      </c>
      <c r="F1582" s="137">
        <v>890</v>
      </c>
      <c r="G1582" s="137">
        <v>890</v>
      </c>
      <c r="H1582" s="137">
        <v>890</v>
      </c>
      <c r="I1582" s="137">
        <v>890</v>
      </c>
      <c r="J1582" s="137">
        <v>890</v>
      </c>
      <c r="K1582" s="137">
        <v>890</v>
      </c>
      <c r="L1582" s="137">
        <v>890</v>
      </c>
      <c r="M1582" s="137">
        <v>890</v>
      </c>
      <c r="N1582" s="137">
        <v>890</v>
      </c>
      <c r="O1582" s="137">
        <v>890</v>
      </c>
    </row>
    <row r="1583" spans="1:15" x14ac:dyDescent="0.25">
      <c r="A1583" s="647" t="s">
        <v>4857</v>
      </c>
      <c r="B1583" s="647" t="s">
        <v>1678</v>
      </c>
      <c r="C1583" s="647" t="s">
        <v>1670</v>
      </c>
      <c r="D1583" s="137">
        <v>0</v>
      </c>
      <c r="E1583" s="137">
        <v>0</v>
      </c>
      <c r="F1583" s="137">
        <v>398</v>
      </c>
      <c r="G1583" s="137">
        <v>398</v>
      </c>
      <c r="H1583" s="137">
        <v>398</v>
      </c>
      <c r="I1583" s="137">
        <v>398</v>
      </c>
      <c r="J1583" s="137">
        <v>398</v>
      </c>
      <c r="K1583" s="137">
        <v>398</v>
      </c>
      <c r="L1583" s="137">
        <v>398</v>
      </c>
      <c r="M1583" s="137">
        <v>398</v>
      </c>
      <c r="N1583" s="137">
        <v>398</v>
      </c>
      <c r="O1583" s="137">
        <v>398</v>
      </c>
    </row>
    <row r="1584" spans="1:15" x14ac:dyDescent="0.25">
      <c r="A1584" s="647" t="s">
        <v>4857</v>
      </c>
      <c r="B1584" s="647" t="s">
        <v>3234</v>
      </c>
      <c r="C1584" s="647" t="s">
        <v>1670</v>
      </c>
      <c r="D1584" s="137">
        <v>0</v>
      </c>
      <c r="E1584" s="137">
        <v>0</v>
      </c>
      <c r="F1584" s="137">
        <v>0</v>
      </c>
      <c r="G1584" s="137">
        <v>0</v>
      </c>
      <c r="H1584" s="137">
        <v>0</v>
      </c>
      <c r="I1584" s="137">
        <v>0</v>
      </c>
      <c r="J1584" s="137">
        <v>0</v>
      </c>
      <c r="K1584" s="137">
        <v>0</v>
      </c>
      <c r="L1584" s="137">
        <v>0</v>
      </c>
      <c r="M1584" s="137">
        <v>0</v>
      </c>
      <c r="N1584" s="137">
        <v>0</v>
      </c>
      <c r="O1584" s="137">
        <v>0</v>
      </c>
    </row>
  </sheetData>
  <autoFilter ref="A1:O1584"/>
  <pageMargins left="0.7" right="0.7" top="0.75" bottom="0.75" header="0.3" footer="0.3"/>
  <pageSetup orientation="portrait"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
  <sheetViews>
    <sheetView zoomScale="90" zoomScaleNormal="90" workbookViewId="0">
      <selection activeCell="E1" sqref="E1"/>
    </sheetView>
  </sheetViews>
  <sheetFormatPr defaultRowHeight="15" x14ac:dyDescent="0.25"/>
  <cols>
    <col min="1" max="1" width="13.85546875" customWidth="1"/>
    <col min="2" max="2" width="14.7109375" style="690" bestFit="1" customWidth="1"/>
    <col min="3" max="3" width="14.7109375" bestFit="1" customWidth="1"/>
    <col min="4" max="4" width="10.5703125" bestFit="1" customWidth="1"/>
    <col min="5" max="5" width="12.28515625" bestFit="1" customWidth="1"/>
    <col min="10" max="10" width="24" bestFit="1" customWidth="1"/>
    <col min="11" max="11" width="12.5703125" bestFit="1" customWidth="1"/>
  </cols>
  <sheetData>
    <row r="1" spans="1:11" x14ac:dyDescent="0.25">
      <c r="D1" s="140" t="s">
        <v>3227</v>
      </c>
      <c r="E1" s="139">
        <v>0.66190000000000004</v>
      </c>
    </row>
    <row r="2" spans="1:11" x14ac:dyDescent="0.25">
      <c r="C2" s="691" t="s">
        <v>4991</v>
      </c>
      <c r="D2" s="691" t="s">
        <v>3209</v>
      </c>
    </row>
    <row r="3" spans="1:11" x14ac:dyDescent="0.25">
      <c r="A3" s="91" t="s">
        <v>3204</v>
      </c>
      <c r="B3" s="93" t="s">
        <v>4991</v>
      </c>
      <c r="C3" s="1087">
        <v>30904</v>
      </c>
      <c r="D3" s="1107">
        <v>20455.357600000003</v>
      </c>
      <c r="E3" s="80" t="s">
        <v>4993</v>
      </c>
      <c r="F3" s="80"/>
      <c r="G3" s="80"/>
      <c r="H3" s="80"/>
      <c r="J3" t="s">
        <v>1664</v>
      </c>
      <c r="K3" s="690">
        <v>1504591</v>
      </c>
    </row>
    <row r="4" spans="1:11" x14ac:dyDescent="0.25">
      <c r="A4" s="92" t="s">
        <v>4735</v>
      </c>
      <c r="B4" s="93">
        <v>41</v>
      </c>
      <c r="C4" s="1087">
        <v>41</v>
      </c>
      <c r="D4" s="1107">
        <v>27.137900000000002</v>
      </c>
      <c r="E4" s="80"/>
      <c r="F4" s="80"/>
      <c r="G4" s="80"/>
      <c r="H4" s="80"/>
      <c r="J4" t="s">
        <v>1670</v>
      </c>
      <c r="K4" s="690">
        <v>151148</v>
      </c>
    </row>
    <row r="5" spans="1:11" x14ac:dyDescent="0.25">
      <c r="A5" s="92" t="s">
        <v>4737</v>
      </c>
      <c r="B5" s="93">
        <v>134589</v>
      </c>
      <c r="C5" s="1087">
        <v>134589</v>
      </c>
      <c r="D5" s="1107">
        <v>89084.459100000007</v>
      </c>
      <c r="E5" s="80"/>
      <c r="F5" s="80"/>
      <c r="G5" s="80"/>
      <c r="H5" s="80"/>
      <c r="J5" t="s">
        <v>1668</v>
      </c>
      <c r="K5" s="690">
        <v>84969</v>
      </c>
    </row>
    <row r="6" spans="1:11" x14ac:dyDescent="0.25">
      <c r="A6" s="92" t="s">
        <v>4741</v>
      </c>
      <c r="B6" s="93">
        <v>2210</v>
      </c>
      <c r="C6" s="1087">
        <v>2210</v>
      </c>
      <c r="D6" s="1107">
        <v>1462.7990000000002</v>
      </c>
      <c r="E6" s="80"/>
      <c r="F6" s="80"/>
      <c r="G6" s="80"/>
      <c r="H6" s="80"/>
      <c r="J6" t="s">
        <v>1660</v>
      </c>
      <c r="K6" s="690">
        <v>183452</v>
      </c>
    </row>
    <row r="7" spans="1:11" x14ac:dyDescent="0.25">
      <c r="A7" s="92" t="s">
        <v>4745</v>
      </c>
      <c r="B7" s="93">
        <v>46522</v>
      </c>
      <c r="C7" s="1087">
        <v>46522</v>
      </c>
      <c r="D7" s="1107">
        <v>30792.911800000002</v>
      </c>
      <c r="E7" s="80"/>
      <c r="F7" s="80"/>
      <c r="G7" s="80"/>
      <c r="H7" s="80"/>
      <c r="J7" t="s">
        <v>1657</v>
      </c>
      <c r="K7" s="690">
        <v>134630</v>
      </c>
    </row>
    <row r="8" spans="1:11" x14ac:dyDescent="0.25">
      <c r="A8" s="92" t="s">
        <v>4798</v>
      </c>
      <c r="B8" s="93">
        <v>42044</v>
      </c>
      <c r="C8" s="1087">
        <v>42044</v>
      </c>
      <c r="D8" s="1107">
        <v>27828.923600000002</v>
      </c>
      <c r="E8" s="80"/>
      <c r="F8" s="80"/>
      <c r="G8" s="80"/>
      <c r="H8" s="80"/>
      <c r="J8" t="s">
        <v>1659</v>
      </c>
      <c r="K8" s="690">
        <v>65270</v>
      </c>
    </row>
    <row r="9" spans="1:11" x14ac:dyDescent="0.25">
      <c r="A9" s="92" t="s">
        <v>4811</v>
      </c>
      <c r="B9" s="93">
        <v>4853</v>
      </c>
      <c r="C9" s="1087">
        <v>4853</v>
      </c>
      <c r="D9" s="1107">
        <v>3212.2007000000003</v>
      </c>
      <c r="E9" s="80"/>
      <c r="F9" s="80"/>
      <c r="G9" s="80"/>
      <c r="H9" s="80"/>
      <c r="J9" t="s">
        <v>1661</v>
      </c>
      <c r="K9" s="690">
        <v>791062</v>
      </c>
    </row>
    <row r="10" spans="1:11" x14ac:dyDescent="0.25">
      <c r="A10" s="92" t="s">
        <v>4820</v>
      </c>
      <c r="B10" s="93">
        <v>44</v>
      </c>
      <c r="C10" s="1087">
        <v>44</v>
      </c>
      <c r="D10" s="1107">
        <v>29.123600000000003</v>
      </c>
      <c r="E10" s="80"/>
      <c r="F10" s="80"/>
      <c r="G10" s="80"/>
      <c r="H10" s="80"/>
      <c r="J10" t="s">
        <v>1658</v>
      </c>
      <c r="K10" s="690">
        <v>846859</v>
      </c>
    </row>
    <row r="11" spans="1:11" x14ac:dyDescent="0.25">
      <c r="A11" s="92" t="s">
        <v>4825</v>
      </c>
      <c r="B11" s="93">
        <v>1167</v>
      </c>
      <c r="C11" s="1087">
        <v>1167</v>
      </c>
      <c r="D11" s="1107">
        <v>772.43730000000005</v>
      </c>
      <c r="E11" s="80"/>
      <c r="F11" s="80"/>
      <c r="G11" s="80"/>
      <c r="H11" s="80"/>
      <c r="J11" t="s">
        <v>1662</v>
      </c>
      <c r="K11" s="690">
        <v>518909</v>
      </c>
    </row>
    <row r="12" spans="1:11" x14ac:dyDescent="0.25">
      <c r="A12" s="92" t="s">
        <v>4832</v>
      </c>
      <c r="B12" s="93">
        <v>0</v>
      </c>
      <c r="C12" s="1087">
        <v>0</v>
      </c>
      <c r="D12" s="1107">
        <v>0</v>
      </c>
      <c r="E12" s="80"/>
      <c r="F12" s="80"/>
      <c r="G12" s="80"/>
      <c r="H12" s="80"/>
    </row>
    <row r="13" spans="1:11" x14ac:dyDescent="0.25">
      <c r="A13" s="92" t="s">
        <v>4834</v>
      </c>
      <c r="B13" s="93">
        <v>1083</v>
      </c>
      <c r="C13" s="1087">
        <v>1083</v>
      </c>
      <c r="D13" s="1107">
        <v>716.83770000000004</v>
      </c>
      <c r="E13" s="80"/>
      <c r="F13" s="80"/>
      <c r="G13" s="80"/>
      <c r="H13" s="80"/>
    </row>
    <row r="14" spans="1:11" x14ac:dyDescent="0.25">
      <c r="A14" s="92" t="s">
        <v>4838</v>
      </c>
      <c r="B14" s="93">
        <v>19506</v>
      </c>
      <c r="C14" s="1087">
        <v>19506</v>
      </c>
      <c r="D14" s="1107">
        <v>12911.021400000001</v>
      </c>
      <c r="E14" s="80"/>
      <c r="F14" s="80"/>
      <c r="G14" s="80"/>
      <c r="H14" s="80"/>
    </row>
    <row r="15" spans="1:11" x14ac:dyDescent="0.25">
      <c r="A15" s="92" t="s">
        <v>4849</v>
      </c>
      <c r="B15" s="93">
        <v>1547</v>
      </c>
      <c r="C15" s="1087">
        <v>1547</v>
      </c>
      <c r="D15" s="1107">
        <v>1023.9593000000001</v>
      </c>
      <c r="E15" s="80"/>
      <c r="F15" s="80"/>
      <c r="G15" s="80"/>
      <c r="H15" s="80"/>
    </row>
    <row r="16" spans="1:11" x14ac:dyDescent="0.25">
      <c r="A16" s="92" t="s">
        <v>4855</v>
      </c>
      <c r="B16" s="93">
        <v>2</v>
      </c>
      <c r="C16" s="1087">
        <v>2</v>
      </c>
      <c r="D16" s="1107">
        <v>1.3238000000000001</v>
      </c>
      <c r="E16" s="1095">
        <v>188318.49280000001</v>
      </c>
      <c r="F16" s="80"/>
      <c r="G16" s="80"/>
      <c r="H16" s="80"/>
    </row>
    <row r="17" spans="1:8" ht="15.75" thickBot="1" x14ac:dyDescent="0.3">
      <c r="A17" s="92" t="s">
        <v>4857</v>
      </c>
      <c r="B17" s="93">
        <v>1266</v>
      </c>
      <c r="C17" s="858">
        <v>1266</v>
      </c>
      <c r="D17" s="80" t="s">
        <v>4992</v>
      </c>
      <c r="E17" s="80"/>
      <c r="F17" s="80"/>
      <c r="G17" s="80"/>
      <c r="H17" s="80"/>
    </row>
    <row r="18" spans="1:8" x14ac:dyDescent="0.25">
      <c r="A18" s="92" t="s">
        <v>3239</v>
      </c>
      <c r="B18" s="93">
        <v>0</v>
      </c>
      <c r="C18" s="1087">
        <v>0</v>
      </c>
      <c r="D18" s="1086"/>
      <c r="E18" s="812">
        <v>0</v>
      </c>
      <c r="F18" s="80"/>
      <c r="G18" s="80"/>
      <c r="H18" s="80"/>
    </row>
    <row r="19" spans="1:8" x14ac:dyDescent="0.25">
      <c r="A19" s="92" t="s">
        <v>3242</v>
      </c>
      <c r="B19" s="93">
        <v>14542</v>
      </c>
      <c r="C19" s="1087">
        <v>14542</v>
      </c>
      <c r="D19" s="1089">
        <v>27.137900000000002</v>
      </c>
      <c r="E19" s="812">
        <v>14569.1379</v>
      </c>
      <c r="F19" s="80"/>
      <c r="G19" s="80"/>
      <c r="H19" s="80"/>
    </row>
    <row r="20" spans="1:8" x14ac:dyDescent="0.25">
      <c r="A20" s="92" t="s">
        <v>3246</v>
      </c>
      <c r="B20" s="93">
        <v>50728</v>
      </c>
      <c r="C20" s="1087">
        <v>50728</v>
      </c>
      <c r="D20" s="1089">
        <v>89084.459100000007</v>
      </c>
      <c r="E20" s="812">
        <v>139812.45910000001</v>
      </c>
      <c r="F20" s="80"/>
      <c r="G20" s="80"/>
      <c r="H20" s="80"/>
    </row>
    <row r="21" spans="1:8" x14ac:dyDescent="0.25">
      <c r="A21" s="92" t="s">
        <v>3254</v>
      </c>
      <c r="B21" s="93">
        <v>0</v>
      </c>
      <c r="C21" s="1087">
        <v>0</v>
      </c>
      <c r="D21" s="1090"/>
      <c r="E21" s="812">
        <v>0</v>
      </c>
      <c r="F21" s="80"/>
      <c r="G21" s="80"/>
      <c r="H21" s="80"/>
    </row>
    <row r="22" spans="1:8" x14ac:dyDescent="0.25">
      <c r="A22" s="92" t="s">
        <v>3263</v>
      </c>
      <c r="B22" s="93">
        <v>133993</v>
      </c>
      <c r="C22" s="1087">
        <v>133993</v>
      </c>
      <c r="D22" s="1090"/>
      <c r="E22" s="812">
        <v>133993</v>
      </c>
      <c r="F22" s="80"/>
      <c r="G22" s="80"/>
      <c r="H22" s="80"/>
    </row>
    <row r="23" spans="1:8" x14ac:dyDescent="0.25">
      <c r="A23" s="92" t="s">
        <v>3295</v>
      </c>
      <c r="B23" s="93">
        <v>444772</v>
      </c>
      <c r="C23" s="1087">
        <v>444772</v>
      </c>
      <c r="D23" s="1090"/>
      <c r="E23" s="812">
        <v>444772</v>
      </c>
      <c r="F23" s="80"/>
      <c r="G23" s="80"/>
      <c r="H23" s="80"/>
    </row>
    <row r="24" spans="1:8" x14ac:dyDescent="0.25">
      <c r="A24" s="92" t="s">
        <v>3327</v>
      </c>
      <c r="B24" s="93">
        <v>200848</v>
      </c>
      <c r="C24" s="1087">
        <v>200848</v>
      </c>
      <c r="D24" s="1090"/>
      <c r="E24" s="812">
        <v>200848</v>
      </c>
      <c r="F24" s="80"/>
      <c r="G24" s="80"/>
      <c r="H24" s="80"/>
    </row>
    <row r="25" spans="1:8" x14ac:dyDescent="0.25">
      <c r="A25" s="92" t="s">
        <v>3359</v>
      </c>
      <c r="B25" s="93">
        <v>32239</v>
      </c>
      <c r="C25" s="1087">
        <v>32239</v>
      </c>
      <c r="D25" s="1090"/>
      <c r="E25" s="812">
        <v>32239</v>
      </c>
      <c r="F25" s="80"/>
      <c r="G25" s="80"/>
      <c r="H25" s="80"/>
    </row>
    <row r="26" spans="1:8" x14ac:dyDescent="0.25">
      <c r="A26" s="92" t="s">
        <v>3391</v>
      </c>
      <c r="B26" s="93">
        <v>11293</v>
      </c>
      <c r="C26" s="1087">
        <v>11293</v>
      </c>
      <c r="D26" s="1090"/>
      <c r="E26" s="812">
        <v>11293</v>
      </c>
      <c r="F26" s="80"/>
      <c r="G26" s="80"/>
      <c r="H26" s="80"/>
    </row>
    <row r="27" spans="1:8" x14ac:dyDescent="0.25">
      <c r="A27" s="92" t="s">
        <v>3424</v>
      </c>
      <c r="B27" s="93">
        <v>23714</v>
      </c>
      <c r="C27" s="1087">
        <v>23714</v>
      </c>
      <c r="D27" s="1090"/>
      <c r="E27" s="812">
        <v>23714</v>
      </c>
      <c r="F27" s="80"/>
      <c r="G27" s="80"/>
      <c r="H27" s="80"/>
    </row>
    <row r="28" spans="1:8" x14ac:dyDescent="0.25">
      <c r="A28" s="92" t="s">
        <v>3427</v>
      </c>
      <c r="B28" s="93">
        <v>13</v>
      </c>
      <c r="C28" s="1087">
        <v>13</v>
      </c>
      <c r="D28" s="1090"/>
      <c r="E28" s="812">
        <v>13</v>
      </c>
      <c r="F28" s="80"/>
      <c r="G28" s="80"/>
      <c r="H28" s="80"/>
    </row>
    <row r="29" spans="1:8" x14ac:dyDescent="0.25">
      <c r="A29" s="92" t="s">
        <v>3439</v>
      </c>
      <c r="B29" s="93">
        <v>34668</v>
      </c>
      <c r="C29" s="1087">
        <v>34668</v>
      </c>
      <c r="D29" s="1090"/>
      <c r="E29" s="812">
        <v>34668</v>
      </c>
      <c r="F29" s="80"/>
      <c r="G29" s="80"/>
      <c r="H29" s="80"/>
    </row>
    <row r="30" spans="1:8" x14ac:dyDescent="0.25">
      <c r="A30" s="92" t="s">
        <v>3469</v>
      </c>
      <c r="B30" s="93">
        <v>107334</v>
      </c>
      <c r="C30" s="1087">
        <v>107334</v>
      </c>
      <c r="D30" s="1090"/>
      <c r="E30" s="812">
        <v>107334</v>
      </c>
      <c r="F30" s="80"/>
      <c r="G30" s="80"/>
      <c r="H30" s="80"/>
    </row>
    <row r="31" spans="1:8" x14ac:dyDescent="0.25">
      <c r="A31" s="92" t="s">
        <v>3497</v>
      </c>
      <c r="B31" s="93">
        <v>27731</v>
      </c>
      <c r="C31" s="1087">
        <v>27731</v>
      </c>
      <c r="D31" s="1090"/>
      <c r="E31" s="812">
        <v>27731</v>
      </c>
      <c r="F31" s="80"/>
      <c r="G31" s="80"/>
      <c r="H31" s="80"/>
    </row>
    <row r="32" spans="1:8" x14ac:dyDescent="0.25">
      <c r="A32" s="92" t="s">
        <v>3517</v>
      </c>
      <c r="B32" s="93">
        <v>8829</v>
      </c>
      <c r="C32" s="1087">
        <v>8829</v>
      </c>
      <c r="D32" s="1090"/>
      <c r="E32" s="812">
        <v>8829</v>
      </c>
      <c r="F32" s="80"/>
      <c r="G32" s="80"/>
      <c r="H32" s="80"/>
    </row>
    <row r="33" spans="1:8" x14ac:dyDescent="0.25">
      <c r="A33" s="92" t="s">
        <v>3537</v>
      </c>
      <c r="B33" s="93">
        <v>4161</v>
      </c>
      <c r="C33" s="1087">
        <v>4161</v>
      </c>
      <c r="D33" s="1090"/>
      <c r="E33" s="812">
        <v>4161</v>
      </c>
      <c r="F33" s="80"/>
      <c r="G33" s="80"/>
      <c r="H33" s="80"/>
    </row>
    <row r="34" spans="1:8" x14ac:dyDescent="0.25">
      <c r="A34" s="92" t="s">
        <v>3581</v>
      </c>
      <c r="B34" s="93">
        <v>716</v>
      </c>
      <c r="C34" s="1087">
        <v>716</v>
      </c>
      <c r="D34" s="1090"/>
      <c r="E34" s="812">
        <v>716</v>
      </c>
      <c r="F34" s="80"/>
      <c r="G34" s="80"/>
      <c r="H34" s="80"/>
    </row>
    <row r="35" spans="1:8" x14ac:dyDescent="0.25">
      <c r="A35" s="92" t="s">
        <v>3602</v>
      </c>
      <c r="B35" s="93">
        <v>0</v>
      </c>
      <c r="C35" s="1087">
        <v>0</v>
      </c>
      <c r="D35" s="1090"/>
      <c r="E35" s="812">
        <v>0</v>
      </c>
      <c r="F35" s="80"/>
      <c r="G35" s="80"/>
      <c r="H35" s="80"/>
    </row>
    <row r="36" spans="1:8" x14ac:dyDescent="0.25">
      <c r="A36" s="92" t="s">
        <v>3604</v>
      </c>
      <c r="B36" s="93">
        <v>210</v>
      </c>
      <c r="C36" s="1087">
        <v>210</v>
      </c>
      <c r="D36" s="1090"/>
      <c r="E36" s="812">
        <v>210</v>
      </c>
      <c r="F36" s="80"/>
      <c r="G36" s="80"/>
      <c r="H36" s="80"/>
    </row>
    <row r="37" spans="1:8" x14ac:dyDescent="0.25">
      <c r="A37" s="92" t="s">
        <v>3621</v>
      </c>
      <c r="B37" s="93">
        <v>67045</v>
      </c>
      <c r="C37" s="1087">
        <v>67045</v>
      </c>
      <c r="D37" s="1090"/>
      <c r="E37" s="812">
        <v>67045</v>
      </c>
      <c r="F37" s="80"/>
      <c r="G37" s="80"/>
      <c r="H37" s="80"/>
    </row>
    <row r="38" spans="1:8" x14ac:dyDescent="0.25">
      <c r="A38" s="92" t="s">
        <v>3660</v>
      </c>
      <c r="B38" s="93">
        <v>20647</v>
      </c>
      <c r="C38" s="1087">
        <v>20647</v>
      </c>
      <c r="D38" s="1090"/>
      <c r="E38" s="812">
        <v>20647</v>
      </c>
      <c r="F38" s="80"/>
      <c r="G38" s="80"/>
      <c r="H38" s="80"/>
    </row>
    <row r="39" spans="1:8" x14ac:dyDescent="0.25">
      <c r="A39" s="92" t="s">
        <v>3690</v>
      </c>
      <c r="B39" s="93">
        <v>619253</v>
      </c>
      <c r="C39" s="1087">
        <v>619253</v>
      </c>
      <c r="D39" s="1090"/>
      <c r="E39" s="812">
        <v>619253</v>
      </c>
      <c r="F39" s="80"/>
      <c r="G39" s="80"/>
      <c r="H39" s="80"/>
    </row>
    <row r="40" spans="1:8" x14ac:dyDescent="0.25">
      <c r="A40" s="92" t="s">
        <v>3738</v>
      </c>
      <c r="B40" s="93">
        <v>65738</v>
      </c>
      <c r="C40" s="1087">
        <v>65738</v>
      </c>
      <c r="D40" s="1090"/>
      <c r="E40" s="812">
        <v>65738</v>
      </c>
      <c r="F40" s="80"/>
      <c r="G40" s="80"/>
      <c r="H40" s="80"/>
    </row>
    <row r="41" spans="1:8" x14ac:dyDescent="0.25">
      <c r="A41" s="92" t="s">
        <v>3779</v>
      </c>
      <c r="B41" s="93">
        <v>7507</v>
      </c>
      <c r="C41" s="1087">
        <v>7507</v>
      </c>
      <c r="D41" s="1090"/>
      <c r="E41" s="812">
        <v>7507</v>
      </c>
      <c r="F41" s="80"/>
      <c r="G41" s="80"/>
      <c r="H41" s="80"/>
    </row>
    <row r="42" spans="1:8" x14ac:dyDescent="0.25">
      <c r="A42" s="92" t="s">
        <v>3842</v>
      </c>
      <c r="B42" s="93">
        <v>10016</v>
      </c>
      <c r="C42" s="1087">
        <v>10016</v>
      </c>
      <c r="D42" s="1090"/>
      <c r="E42" s="812">
        <v>10016</v>
      </c>
      <c r="F42" s="80"/>
      <c r="G42" s="80"/>
      <c r="H42" s="80"/>
    </row>
    <row r="43" spans="1:8" x14ac:dyDescent="0.25">
      <c r="A43" s="92" t="s">
        <v>3844</v>
      </c>
      <c r="B43" s="93">
        <v>646</v>
      </c>
      <c r="C43" s="1087">
        <v>646</v>
      </c>
      <c r="D43" s="1090"/>
      <c r="E43" s="812">
        <v>646</v>
      </c>
      <c r="F43" s="80"/>
      <c r="G43" s="80"/>
      <c r="H43" s="80"/>
    </row>
    <row r="44" spans="1:8" x14ac:dyDescent="0.25">
      <c r="A44" s="92" t="s">
        <v>3847</v>
      </c>
      <c r="B44" s="93">
        <v>14030</v>
      </c>
      <c r="C44" s="1087">
        <v>14030</v>
      </c>
      <c r="D44" s="1090"/>
      <c r="E44" s="812">
        <v>14030</v>
      </c>
      <c r="F44" s="80"/>
      <c r="G44" s="80"/>
      <c r="H44" s="80"/>
    </row>
    <row r="45" spans="1:8" x14ac:dyDescent="0.25">
      <c r="A45" s="92" t="s">
        <v>3882</v>
      </c>
      <c r="B45" s="93">
        <v>3283</v>
      </c>
      <c r="C45" s="1087">
        <v>3283</v>
      </c>
      <c r="D45" s="1090"/>
      <c r="E45" s="812">
        <v>3283</v>
      </c>
      <c r="F45" s="80"/>
      <c r="G45" s="80"/>
      <c r="H45" s="80"/>
    </row>
    <row r="46" spans="1:8" x14ac:dyDescent="0.25">
      <c r="A46" s="92" t="s">
        <v>3915</v>
      </c>
      <c r="B46" s="93">
        <v>179424</v>
      </c>
      <c r="C46" s="1087">
        <v>179424</v>
      </c>
      <c r="D46" s="1090"/>
      <c r="E46" s="812">
        <v>179424</v>
      </c>
      <c r="F46" s="80"/>
      <c r="G46" s="80"/>
      <c r="H46" s="80"/>
    </row>
    <row r="47" spans="1:8" x14ac:dyDescent="0.25">
      <c r="A47" s="92" t="s">
        <v>4113</v>
      </c>
      <c r="B47" s="93">
        <v>47605</v>
      </c>
      <c r="C47" s="1087">
        <v>47605</v>
      </c>
      <c r="D47" s="1090"/>
      <c r="E47" s="812">
        <v>47605</v>
      </c>
      <c r="F47" s="80"/>
      <c r="G47" s="80"/>
      <c r="H47" s="80"/>
    </row>
    <row r="48" spans="1:8" x14ac:dyDescent="0.25">
      <c r="A48" s="92" t="s">
        <v>4144</v>
      </c>
      <c r="B48" s="93">
        <v>104995</v>
      </c>
      <c r="C48" s="1087">
        <v>104995</v>
      </c>
      <c r="D48" s="1090"/>
      <c r="E48" s="812">
        <v>104995</v>
      </c>
      <c r="F48" s="80"/>
      <c r="G48" s="80"/>
      <c r="H48" s="80"/>
    </row>
    <row r="49" spans="1:8" x14ac:dyDescent="0.25">
      <c r="A49" s="92" t="s">
        <v>4213</v>
      </c>
      <c r="B49" s="93">
        <v>154980</v>
      </c>
      <c r="C49" s="1087">
        <v>154980</v>
      </c>
      <c r="D49" s="1090"/>
      <c r="E49" s="812">
        <v>154980</v>
      </c>
      <c r="F49" s="80"/>
      <c r="G49" s="80"/>
      <c r="H49" s="80"/>
    </row>
    <row r="50" spans="1:8" x14ac:dyDescent="0.25">
      <c r="A50" s="92" t="s">
        <v>4290</v>
      </c>
      <c r="B50" s="93">
        <v>551</v>
      </c>
      <c r="C50" s="1087">
        <v>551</v>
      </c>
      <c r="D50" s="1090"/>
      <c r="E50" s="812">
        <v>551</v>
      </c>
      <c r="F50" s="80"/>
      <c r="G50" s="80"/>
      <c r="H50" s="80"/>
    </row>
    <row r="51" spans="1:8" x14ac:dyDescent="0.25">
      <c r="A51" s="92" t="s">
        <v>4302</v>
      </c>
      <c r="B51" s="93">
        <v>12972</v>
      </c>
      <c r="C51" s="1087">
        <v>12972</v>
      </c>
      <c r="D51" s="1090"/>
      <c r="E51" s="812">
        <v>12972</v>
      </c>
      <c r="F51" s="80"/>
      <c r="G51" s="80"/>
      <c r="H51" s="80"/>
    </row>
    <row r="52" spans="1:8" x14ac:dyDescent="0.25">
      <c r="A52" s="92" t="s">
        <v>4320</v>
      </c>
      <c r="B52" s="93">
        <v>1069</v>
      </c>
      <c r="C52" s="1087">
        <v>1069</v>
      </c>
      <c r="D52" s="1090"/>
      <c r="E52" s="812">
        <v>1069</v>
      </c>
      <c r="F52" s="80"/>
      <c r="G52" s="80"/>
      <c r="H52" s="80"/>
    </row>
    <row r="53" spans="1:8" x14ac:dyDescent="0.25">
      <c r="A53" s="92" t="s">
        <v>4343</v>
      </c>
      <c r="B53" s="93">
        <v>3398</v>
      </c>
      <c r="C53" s="1087">
        <v>3398</v>
      </c>
      <c r="D53" s="1090"/>
      <c r="E53" s="812">
        <v>3398</v>
      </c>
      <c r="F53" s="80"/>
      <c r="G53" s="80"/>
      <c r="H53" s="80"/>
    </row>
    <row r="54" spans="1:8" x14ac:dyDescent="0.25">
      <c r="A54" s="92" t="s">
        <v>4362</v>
      </c>
      <c r="B54" s="93">
        <v>2584</v>
      </c>
      <c r="C54" s="1087">
        <v>2584</v>
      </c>
      <c r="D54" s="1090"/>
      <c r="E54" s="812">
        <v>2584</v>
      </c>
      <c r="F54" s="80"/>
      <c r="G54" s="80"/>
      <c r="H54" s="80"/>
    </row>
    <row r="55" spans="1:8" x14ac:dyDescent="0.25">
      <c r="A55" s="92" t="s">
        <v>4376</v>
      </c>
      <c r="B55" s="93">
        <v>136910</v>
      </c>
      <c r="C55" s="1087">
        <v>136910</v>
      </c>
      <c r="D55" s="1090"/>
      <c r="E55" s="812">
        <v>136910</v>
      </c>
      <c r="F55" s="80"/>
      <c r="G55" s="80"/>
      <c r="H55" s="80"/>
    </row>
    <row r="56" spans="1:8" x14ac:dyDescent="0.25">
      <c r="A56" s="92" t="s">
        <v>4405</v>
      </c>
      <c r="B56" s="93">
        <v>124</v>
      </c>
      <c r="C56" s="1087">
        <v>124</v>
      </c>
      <c r="D56" s="1090"/>
      <c r="E56" s="812">
        <v>124</v>
      </c>
      <c r="F56" s="80"/>
      <c r="G56" s="80"/>
      <c r="H56" s="80"/>
    </row>
    <row r="57" spans="1:8" x14ac:dyDescent="0.25">
      <c r="A57" s="92" t="s">
        <v>4408</v>
      </c>
      <c r="B57" s="93">
        <v>161590</v>
      </c>
      <c r="C57" s="1087">
        <v>161590</v>
      </c>
      <c r="D57" s="1090"/>
      <c r="E57" s="812">
        <v>161590</v>
      </c>
      <c r="F57" s="80"/>
      <c r="G57" s="80"/>
      <c r="H57" s="80"/>
    </row>
    <row r="58" spans="1:8" x14ac:dyDescent="0.25">
      <c r="A58" s="92" t="s">
        <v>4421</v>
      </c>
      <c r="B58" s="93">
        <v>132117</v>
      </c>
      <c r="C58" s="1087">
        <v>132117</v>
      </c>
      <c r="D58" s="1090"/>
      <c r="E58" s="812">
        <v>132117</v>
      </c>
      <c r="F58" s="80"/>
      <c r="G58" s="80"/>
      <c r="H58" s="80"/>
    </row>
    <row r="59" spans="1:8" x14ac:dyDescent="0.25">
      <c r="A59" s="92" t="s">
        <v>4435</v>
      </c>
      <c r="B59" s="93">
        <v>290127</v>
      </c>
      <c r="C59" s="1087">
        <v>290127</v>
      </c>
      <c r="D59" s="1090"/>
      <c r="E59" s="812">
        <v>290127</v>
      </c>
      <c r="F59" s="80"/>
      <c r="G59" s="80"/>
      <c r="H59" s="80"/>
    </row>
    <row r="60" spans="1:8" x14ac:dyDescent="0.25">
      <c r="A60" s="92" t="s">
        <v>4448</v>
      </c>
      <c r="B60" s="93">
        <v>385223</v>
      </c>
      <c r="C60" s="1087">
        <v>385223</v>
      </c>
      <c r="D60" s="1090"/>
      <c r="E60" s="812">
        <v>385223</v>
      </c>
      <c r="F60" s="80"/>
      <c r="G60" s="80"/>
      <c r="H60" s="80"/>
    </row>
    <row r="61" spans="1:8" x14ac:dyDescent="0.25">
      <c r="A61" s="92" t="s">
        <v>4459</v>
      </c>
      <c r="B61" s="93">
        <v>208866</v>
      </c>
      <c r="C61" s="1087">
        <v>208866</v>
      </c>
      <c r="D61" s="1090"/>
      <c r="E61" s="812">
        <v>208866</v>
      </c>
      <c r="F61" s="80"/>
      <c r="G61" s="80"/>
      <c r="H61" s="80"/>
    </row>
    <row r="62" spans="1:8" x14ac:dyDescent="0.25">
      <c r="A62" s="92" t="s">
        <v>4462</v>
      </c>
      <c r="B62" s="93">
        <v>126694</v>
      </c>
      <c r="C62" s="1087">
        <v>126694</v>
      </c>
      <c r="D62" s="1090"/>
      <c r="E62" s="812">
        <v>126694</v>
      </c>
      <c r="F62" s="80"/>
      <c r="G62" s="80"/>
      <c r="H62" s="80"/>
    </row>
    <row r="63" spans="1:8" x14ac:dyDescent="0.25">
      <c r="A63" s="92" t="s">
        <v>4465</v>
      </c>
      <c r="B63" s="93">
        <v>36536</v>
      </c>
      <c r="C63" s="1087">
        <v>36536</v>
      </c>
      <c r="D63" s="1090"/>
      <c r="E63" s="812">
        <v>36536</v>
      </c>
      <c r="F63" s="80"/>
      <c r="G63" s="80"/>
      <c r="H63" s="80"/>
    </row>
    <row r="64" spans="1:8" x14ac:dyDescent="0.25">
      <c r="A64" s="92" t="s">
        <v>4471</v>
      </c>
      <c r="B64" s="93">
        <v>0</v>
      </c>
      <c r="C64" s="1087">
        <v>0</v>
      </c>
      <c r="D64" s="1090"/>
      <c r="E64" s="812">
        <v>0</v>
      </c>
      <c r="F64" s="80"/>
      <c r="G64" s="80"/>
      <c r="H64" s="80"/>
    </row>
    <row r="65" spans="1:8" x14ac:dyDescent="0.25">
      <c r="A65" s="92" t="s">
        <v>4473</v>
      </c>
      <c r="B65" s="93">
        <v>0</v>
      </c>
      <c r="C65" s="1087">
        <v>0</v>
      </c>
      <c r="D65" s="1090"/>
      <c r="E65" s="812">
        <v>0</v>
      </c>
      <c r="F65" s="80"/>
      <c r="G65" s="80"/>
      <c r="H65" s="80"/>
    </row>
    <row r="66" spans="1:8" x14ac:dyDescent="0.25">
      <c r="A66" s="92" t="s">
        <v>4477</v>
      </c>
      <c r="B66" s="93">
        <v>19966</v>
      </c>
      <c r="C66" s="1087">
        <v>19966</v>
      </c>
      <c r="D66" s="1090"/>
      <c r="E66" s="812">
        <v>19966</v>
      </c>
      <c r="F66" s="80"/>
      <c r="G66" s="80"/>
      <c r="H66" s="80"/>
    </row>
    <row r="67" spans="1:8" x14ac:dyDescent="0.25">
      <c r="A67" s="92" t="s">
        <v>4480</v>
      </c>
      <c r="B67" s="93">
        <v>456</v>
      </c>
      <c r="C67" s="1087">
        <v>456</v>
      </c>
      <c r="D67" s="1090"/>
      <c r="E67" s="812">
        <v>456</v>
      </c>
      <c r="F67" s="80"/>
      <c r="G67" s="80"/>
      <c r="H67" s="80"/>
    </row>
    <row r="68" spans="1:8" x14ac:dyDescent="0.25">
      <c r="A68" s="92" t="s">
        <v>4482</v>
      </c>
      <c r="B68" s="93">
        <v>0</v>
      </c>
      <c r="C68" s="1087">
        <v>0</v>
      </c>
      <c r="D68" s="1089">
        <v>1462.7990000000002</v>
      </c>
      <c r="E68" s="812">
        <v>1462.7990000000002</v>
      </c>
      <c r="F68" s="80"/>
      <c r="G68" s="80"/>
      <c r="H68" s="80"/>
    </row>
    <row r="69" spans="1:8" x14ac:dyDescent="0.25">
      <c r="A69" s="92" t="s">
        <v>4485</v>
      </c>
      <c r="B69" s="93">
        <v>32263</v>
      </c>
      <c r="C69" s="1087">
        <v>32263</v>
      </c>
      <c r="D69" s="1089">
        <v>30792.911800000002</v>
      </c>
      <c r="E69" s="812">
        <v>63055.911800000002</v>
      </c>
      <c r="F69" s="80"/>
      <c r="G69" s="80"/>
      <c r="H69" s="80"/>
    </row>
    <row r="70" spans="1:8" x14ac:dyDescent="0.25">
      <c r="A70" s="92" t="s">
        <v>4860</v>
      </c>
      <c r="B70" s="93">
        <v>184</v>
      </c>
      <c r="C70" s="1087">
        <v>184</v>
      </c>
      <c r="D70" s="1089">
        <v>20455.357600000003</v>
      </c>
      <c r="E70" s="812">
        <v>20639.357600000003</v>
      </c>
      <c r="F70" s="80"/>
      <c r="G70" s="80"/>
      <c r="H70" s="80"/>
    </row>
    <row r="71" spans="1:8" x14ac:dyDescent="0.25">
      <c r="A71" s="92" t="s">
        <v>4513</v>
      </c>
      <c r="B71" s="93">
        <v>5177</v>
      </c>
      <c r="C71" s="1087">
        <v>5177</v>
      </c>
      <c r="D71" s="1089">
        <v>27828.923600000002</v>
      </c>
      <c r="E71" s="812">
        <v>33005.923600000002</v>
      </c>
      <c r="F71" s="80"/>
      <c r="G71" s="80"/>
      <c r="H71" s="80"/>
    </row>
    <row r="72" spans="1:8" x14ac:dyDescent="0.25">
      <c r="A72" s="92" t="s">
        <v>4587</v>
      </c>
      <c r="B72" s="93">
        <v>7705</v>
      </c>
      <c r="C72" s="1087">
        <v>7705</v>
      </c>
      <c r="D72" s="1089">
        <v>3212.2007000000003</v>
      </c>
      <c r="E72" s="812">
        <v>10917.200700000001</v>
      </c>
      <c r="F72" s="80"/>
      <c r="G72" s="80"/>
      <c r="H72" s="80"/>
    </row>
    <row r="73" spans="1:8" x14ac:dyDescent="0.25">
      <c r="A73" s="92" t="s">
        <v>4604</v>
      </c>
      <c r="B73" s="93">
        <v>-225</v>
      </c>
      <c r="C73" s="1087">
        <v>-225</v>
      </c>
      <c r="D73" s="1089">
        <v>29.123600000000003</v>
      </c>
      <c r="E73" s="812">
        <v>-195.87639999999999</v>
      </c>
      <c r="F73" s="80"/>
      <c r="G73" s="80"/>
      <c r="H73" s="80"/>
    </row>
    <row r="74" spans="1:8" x14ac:dyDescent="0.25">
      <c r="A74" s="92" t="s">
        <v>4610</v>
      </c>
      <c r="B74" s="93">
        <v>2564</v>
      </c>
      <c r="C74" s="1087">
        <v>2564</v>
      </c>
      <c r="D74" s="1089">
        <v>772.43730000000005</v>
      </c>
      <c r="E74" s="812">
        <v>3336.4373000000001</v>
      </c>
      <c r="F74" s="80"/>
      <c r="G74" s="80"/>
      <c r="H74" s="80"/>
    </row>
    <row r="75" spans="1:8" x14ac:dyDescent="0.25">
      <c r="A75" s="92" t="s">
        <v>4633</v>
      </c>
      <c r="B75" s="93">
        <v>1326</v>
      </c>
      <c r="C75" s="1087">
        <v>1326</v>
      </c>
      <c r="D75" s="1089"/>
      <c r="E75" s="812">
        <v>1326</v>
      </c>
      <c r="F75" s="80"/>
      <c r="G75" s="80"/>
      <c r="H75" s="80"/>
    </row>
    <row r="76" spans="1:8" x14ac:dyDescent="0.25">
      <c r="A76" s="92" t="s">
        <v>4639</v>
      </c>
      <c r="B76" s="93">
        <v>2369</v>
      </c>
      <c r="C76" s="1087">
        <v>2369</v>
      </c>
      <c r="D76" s="1089">
        <v>716.83770000000004</v>
      </c>
      <c r="E76" s="812">
        <v>3085.8377</v>
      </c>
      <c r="F76" s="80"/>
      <c r="G76" s="80"/>
      <c r="H76" s="80"/>
    </row>
    <row r="77" spans="1:8" x14ac:dyDescent="0.25">
      <c r="A77" s="92" t="s">
        <v>4651</v>
      </c>
      <c r="B77" s="93">
        <v>33543</v>
      </c>
      <c r="C77" s="1087">
        <v>33543</v>
      </c>
      <c r="D77" s="1089">
        <v>12911.021400000001</v>
      </c>
      <c r="E77" s="812">
        <v>46454.021399999998</v>
      </c>
      <c r="F77" s="80"/>
      <c r="G77" s="80"/>
      <c r="H77" s="80"/>
    </row>
    <row r="78" spans="1:8" x14ac:dyDescent="0.25">
      <c r="A78" s="92" t="s">
        <v>4719</v>
      </c>
      <c r="B78" s="93">
        <v>63</v>
      </c>
      <c r="C78" s="1087">
        <v>63</v>
      </c>
      <c r="D78" s="1089">
        <v>1023.9593000000001</v>
      </c>
      <c r="E78" s="812">
        <v>1086.9593</v>
      </c>
      <c r="F78" s="80"/>
      <c r="G78" s="80"/>
      <c r="H78" s="80"/>
    </row>
    <row r="79" spans="1:8" x14ac:dyDescent="0.25">
      <c r="A79" s="92" t="s">
        <v>4733</v>
      </c>
      <c r="B79" s="93">
        <v>0</v>
      </c>
      <c r="C79" s="1087">
        <v>0</v>
      </c>
      <c r="D79" s="1089">
        <v>1.3238000000000001</v>
      </c>
      <c r="E79" s="812">
        <v>1.3238000000000001</v>
      </c>
      <c r="F79" s="80"/>
      <c r="G79" s="80"/>
      <c r="H79" s="80"/>
    </row>
    <row r="80" spans="1:8" x14ac:dyDescent="0.25">
      <c r="A80" s="92" t="s">
        <v>3186</v>
      </c>
      <c r="B80" s="93">
        <v>0</v>
      </c>
      <c r="C80" s="1087">
        <v>0</v>
      </c>
      <c r="D80" s="1090"/>
      <c r="E80" s="812">
        <v>0</v>
      </c>
      <c r="F80" s="80"/>
      <c r="G80" s="80"/>
      <c r="H80" s="80"/>
    </row>
    <row r="81" spans="1:8" x14ac:dyDescent="0.25">
      <c r="A81" s="92" t="s">
        <v>3172</v>
      </c>
      <c r="B81" s="93">
        <v>0</v>
      </c>
      <c r="C81" s="1087">
        <v>0</v>
      </c>
      <c r="D81" s="1090"/>
      <c r="E81" s="812">
        <v>0</v>
      </c>
      <c r="F81" s="80"/>
      <c r="G81" s="80"/>
      <c r="H81" s="80"/>
    </row>
    <row r="82" spans="1:8" ht="15.75" thickBot="1" x14ac:dyDescent="0.3">
      <c r="A82" s="92" t="s">
        <v>4858</v>
      </c>
      <c r="B82" s="93">
        <v>0</v>
      </c>
      <c r="C82" s="1088">
        <v>0</v>
      </c>
      <c r="D82" s="1091"/>
      <c r="E82" s="812">
        <v>0</v>
      </c>
      <c r="F82" s="80"/>
      <c r="G82" s="80"/>
      <c r="H82" s="80"/>
    </row>
    <row r="83" spans="1:8" x14ac:dyDescent="0.25">
      <c r="A83" s="92" t="s">
        <v>4993</v>
      </c>
      <c r="B83" s="93">
        <v>30904</v>
      </c>
      <c r="C83" s="1087"/>
      <c r="D83" s="1086"/>
      <c r="E83" s="812">
        <v>0</v>
      </c>
      <c r="F83" s="80"/>
      <c r="G83" s="80"/>
      <c r="H83" s="80"/>
    </row>
    <row r="84" spans="1:8" x14ac:dyDescent="0.25">
      <c r="A84" s="92" t="s">
        <v>3191</v>
      </c>
      <c r="B84" s="93">
        <v>4280890</v>
      </c>
      <c r="C84" s="138">
        <f>SUM(C18:C83)</f>
        <v>3995112</v>
      </c>
      <c r="D84" s="138">
        <f>SUM(D18:D83)</f>
        <v>188318.49279999998</v>
      </c>
      <c r="E84" s="138">
        <f>SUM(E18:E83)</f>
        <v>4183430.4928000001</v>
      </c>
    </row>
  </sheetData>
  <pageMargins left="0.7" right="0.7" top="0.75" bottom="0.75" header="0.3" footer="0.3"/>
  <pageSetup orientation="portrait" r:id="rId2"/>
  <customProperties>
    <customPr name="_pios_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4"/>
  <sheetViews>
    <sheetView workbookViewId="0">
      <selection activeCell="N47" sqref="N47"/>
    </sheetView>
  </sheetViews>
  <sheetFormatPr defaultColWidth="8.85546875" defaultRowHeight="12.75" x14ac:dyDescent="0.2"/>
  <cols>
    <col min="1" max="1" width="19.5703125" style="647" customWidth="1"/>
    <col min="2" max="2" width="38.5703125" style="647" customWidth="1"/>
    <col min="3" max="16384" width="8.85546875" style="647"/>
  </cols>
  <sheetData>
    <row r="1" spans="1:15" ht="15" x14ac:dyDescent="0.25">
      <c r="A1" s="647" t="s">
        <v>3237</v>
      </c>
      <c r="B1" s="647" t="s">
        <v>3238</v>
      </c>
      <c r="C1" s="647" t="s">
        <v>1656</v>
      </c>
      <c r="D1" s="135">
        <v>43101</v>
      </c>
      <c r="E1" s="135">
        <v>43132</v>
      </c>
      <c r="F1" s="135">
        <v>43160</v>
      </c>
      <c r="G1" s="135">
        <v>43191</v>
      </c>
      <c r="H1" s="135">
        <v>43221</v>
      </c>
      <c r="I1" s="135">
        <v>43252</v>
      </c>
      <c r="J1" s="135">
        <v>43282</v>
      </c>
      <c r="K1" s="135">
        <v>43313</v>
      </c>
      <c r="L1" s="135">
        <v>43344</v>
      </c>
      <c r="M1" s="135">
        <v>43374</v>
      </c>
      <c r="N1" s="135">
        <v>43405</v>
      </c>
      <c r="O1" s="135">
        <v>43435</v>
      </c>
    </row>
    <row r="2" spans="1:15" x14ac:dyDescent="0.2">
      <c r="A2" s="647" t="s">
        <v>3239</v>
      </c>
      <c r="B2" s="647" t="s">
        <v>3240</v>
      </c>
      <c r="C2" s="647" t="s">
        <v>1659</v>
      </c>
      <c r="D2" s="647">
        <v>0</v>
      </c>
      <c r="E2" s="647">
        <v>0</v>
      </c>
      <c r="F2" s="647">
        <v>0</v>
      </c>
      <c r="G2" s="647">
        <v>0</v>
      </c>
      <c r="H2" s="647">
        <v>0</v>
      </c>
      <c r="I2" s="647">
        <v>0</v>
      </c>
      <c r="J2" s="647">
        <v>0</v>
      </c>
      <c r="K2" s="647">
        <v>0</v>
      </c>
      <c r="L2" s="647">
        <v>0</v>
      </c>
      <c r="M2" s="647">
        <v>0</v>
      </c>
      <c r="N2" s="647">
        <v>0</v>
      </c>
      <c r="O2" s="647">
        <v>0</v>
      </c>
    </row>
    <row r="3" spans="1:15" x14ac:dyDescent="0.2">
      <c r="A3" s="647" t="s">
        <v>3239</v>
      </c>
      <c r="B3" s="647" t="s">
        <v>3241</v>
      </c>
      <c r="C3" s="647" t="s">
        <v>1659</v>
      </c>
      <c r="D3" s="647">
        <v>0</v>
      </c>
      <c r="E3" s="647">
        <v>0</v>
      </c>
      <c r="F3" s="647">
        <v>0</v>
      </c>
      <c r="G3" s="647">
        <v>0</v>
      </c>
      <c r="H3" s="647">
        <v>0</v>
      </c>
      <c r="I3" s="647">
        <v>0</v>
      </c>
      <c r="J3" s="647">
        <v>0</v>
      </c>
      <c r="K3" s="647">
        <v>0</v>
      </c>
      <c r="L3" s="647">
        <v>0</v>
      </c>
      <c r="M3" s="647">
        <v>0</v>
      </c>
      <c r="N3" s="647">
        <v>0</v>
      </c>
      <c r="O3" s="647">
        <v>0</v>
      </c>
    </row>
    <row r="4" spans="1:15" x14ac:dyDescent="0.2">
      <c r="A4" s="647" t="s">
        <v>3242</v>
      </c>
      <c r="B4" s="647" t="s">
        <v>3243</v>
      </c>
      <c r="C4" s="647" t="s">
        <v>1659</v>
      </c>
      <c r="D4" s="647">
        <v>776</v>
      </c>
      <c r="E4" s="647">
        <v>859</v>
      </c>
      <c r="F4" s="647">
        <v>915</v>
      </c>
      <c r="G4" s="647">
        <v>970</v>
      </c>
      <c r="H4" s="647">
        <v>1025</v>
      </c>
      <c r="I4" s="647">
        <v>1082</v>
      </c>
      <c r="J4" s="647">
        <v>1108</v>
      </c>
      <c r="K4" s="647">
        <v>1130</v>
      </c>
      <c r="L4" s="647">
        <v>1188</v>
      </c>
      <c r="M4" s="647">
        <v>1247</v>
      </c>
      <c r="N4" s="647">
        <v>1305</v>
      </c>
      <c r="O4" s="647">
        <v>1363</v>
      </c>
    </row>
    <row r="5" spans="1:15" x14ac:dyDescent="0.2">
      <c r="A5" s="647" t="s">
        <v>3242</v>
      </c>
      <c r="B5" s="647" t="s">
        <v>3244</v>
      </c>
      <c r="C5" s="647" t="s">
        <v>1659</v>
      </c>
      <c r="D5" s="647">
        <v>7292</v>
      </c>
      <c r="E5" s="647">
        <v>7359</v>
      </c>
      <c r="F5" s="647">
        <v>7426</v>
      </c>
      <c r="G5" s="647">
        <v>7492</v>
      </c>
      <c r="H5" s="647">
        <v>7559</v>
      </c>
      <c r="I5" s="647">
        <v>7626</v>
      </c>
      <c r="J5" s="647">
        <v>7693</v>
      </c>
      <c r="K5" s="647">
        <v>7760</v>
      </c>
      <c r="L5" s="647">
        <v>7827</v>
      </c>
      <c r="M5" s="647">
        <v>7894</v>
      </c>
      <c r="N5" s="647">
        <v>7960</v>
      </c>
      <c r="O5" s="647">
        <v>8027</v>
      </c>
    </row>
    <row r="6" spans="1:15" x14ac:dyDescent="0.2">
      <c r="A6" s="647" t="s">
        <v>3242</v>
      </c>
      <c r="B6" s="647" t="s">
        <v>3245</v>
      </c>
      <c r="C6" s="647" t="s">
        <v>1659</v>
      </c>
      <c r="D6" s="647">
        <v>4801</v>
      </c>
      <c r="E6" s="647">
        <v>4833</v>
      </c>
      <c r="F6" s="647">
        <v>4865</v>
      </c>
      <c r="G6" s="647">
        <v>4897</v>
      </c>
      <c r="H6" s="647">
        <v>4928</v>
      </c>
      <c r="I6" s="647">
        <v>4960</v>
      </c>
      <c r="J6" s="647">
        <v>4992</v>
      </c>
      <c r="K6" s="647">
        <v>5024</v>
      </c>
      <c r="L6" s="647">
        <v>5056</v>
      </c>
      <c r="M6" s="647">
        <v>5088</v>
      </c>
      <c r="N6" s="647">
        <v>5120</v>
      </c>
      <c r="O6" s="647">
        <v>5152</v>
      </c>
    </row>
    <row r="7" spans="1:15" x14ac:dyDescent="0.2">
      <c r="A7" s="647" t="s">
        <v>3246</v>
      </c>
      <c r="B7" s="647" t="s">
        <v>3247</v>
      </c>
      <c r="C7" s="647" t="s">
        <v>1659</v>
      </c>
      <c r="D7" s="647">
        <v>0</v>
      </c>
      <c r="E7" s="647">
        <v>0</v>
      </c>
      <c r="F7" s="647">
        <v>0</v>
      </c>
      <c r="G7" s="647">
        <v>0</v>
      </c>
      <c r="H7" s="647">
        <v>0</v>
      </c>
      <c r="I7" s="647">
        <v>0</v>
      </c>
      <c r="J7" s="647">
        <v>0</v>
      </c>
      <c r="K7" s="647">
        <v>0</v>
      </c>
      <c r="L7" s="647">
        <v>0</v>
      </c>
      <c r="M7" s="647">
        <v>0</v>
      </c>
      <c r="N7" s="647">
        <v>0</v>
      </c>
      <c r="O7" s="647">
        <v>0</v>
      </c>
    </row>
    <row r="8" spans="1:15" x14ac:dyDescent="0.2">
      <c r="A8" s="647" t="s">
        <v>3246</v>
      </c>
      <c r="B8" s="647" t="s">
        <v>3248</v>
      </c>
      <c r="C8" s="647" t="s">
        <v>1659</v>
      </c>
      <c r="D8" s="647">
        <v>0</v>
      </c>
      <c r="E8" s="647">
        <v>0</v>
      </c>
      <c r="F8" s="647">
        <v>0</v>
      </c>
      <c r="G8" s="647">
        <v>0</v>
      </c>
      <c r="H8" s="647">
        <v>0</v>
      </c>
      <c r="I8" s="647">
        <v>0</v>
      </c>
      <c r="J8" s="647">
        <v>0</v>
      </c>
      <c r="K8" s="647">
        <v>0</v>
      </c>
      <c r="L8" s="647">
        <v>0</v>
      </c>
      <c r="M8" s="647">
        <v>0</v>
      </c>
      <c r="N8" s="647">
        <v>0</v>
      </c>
      <c r="O8" s="647">
        <v>0</v>
      </c>
    </row>
    <row r="9" spans="1:15" x14ac:dyDescent="0.2">
      <c r="A9" s="647" t="s">
        <v>3246</v>
      </c>
      <c r="B9" s="647" t="s">
        <v>3249</v>
      </c>
      <c r="C9" s="647" t="s">
        <v>1659</v>
      </c>
      <c r="D9" s="647">
        <v>0</v>
      </c>
      <c r="E9" s="647">
        <v>0</v>
      </c>
      <c r="F9" s="647">
        <v>0</v>
      </c>
      <c r="G9" s="647">
        <v>0</v>
      </c>
      <c r="H9" s="647">
        <v>0</v>
      </c>
      <c r="I9" s="647">
        <v>0</v>
      </c>
      <c r="J9" s="647">
        <v>0</v>
      </c>
      <c r="K9" s="647">
        <v>0</v>
      </c>
      <c r="L9" s="647">
        <v>0</v>
      </c>
      <c r="M9" s="647">
        <v>0</v>
      </c>
      <c r="N9" s="647">
        <v>0</v>
      </c>
      <c r="O9" s="647">
        <v>0</v>
      </c>
    </row>
    <row r="10" spans="1:15" x14ac:dyDescent="0.2">
      <c r="A10" s="647" t="s">
        <v>3246</v>
      </c>
      <c r="B10" s="647" t="s">
        <v>3250</v>
      </c>
      <c r="C10" s="647" t="s">
        <v>1659</v>
      </c>
      <c r="D10" s="647">
        <v>39165</v>
      </c>
      <c r="E10" s="647">
        <v>40294</v>
      </c>
      <c r="F10" s="647">
        <v>41445</v>
      </c>
      <c r="G10" s="647">
        <v>42596</v>
      </c>
      <c r="H10" s="647">
        <v>43712</v>
      </c>
      <c r="I10" s="647">
        <v>44859</v>
      </c>
      <c r="J10" s="647">
        <v>45590</v>
      </c>
      <c r="K10" s="647">
        <v>46733</v>
      </c>
      <c r="L10" s="647">
        <v>47872</v>
      </c>
      <c r="M10" s="647">
        <v>48338</v>
      </c>
      <c r="N10" s="647">
        <v>49498</v>
      </c>
      <c r="O10" s="647">
        <v>50648</v>
      </c>
    </row>
    <row r="11" spans="1:15" x14ac:dyDescent="0.2">
      <c r="A11" s="647" t="s">
        <v>3246</v>
      </c>
      <c r="B11" s="647" t="s">
        <v>3251</v>
      </c>
      <c r="C11" s="647" t="s">
        <v>1659</v>
      </c>
      <c r="D11" s="647">
        <v>0</v>
      </c>
      <c r="E11" s="647">
        <v>0</v>
      </c>
      <c r="F11" s="647">
        <v>0</v>
      </c>
      <c r="G11" s="647">
        <v>0</v>
      </c>
      <c r="H11" s="647">
        <v>0</v>
      </c>
      <c r="I11" s="647">
        <v>0</v>
      </c>
      <c r="J11" s="647">
        <v>0</v>
      </c>
      <c r="K11" s="647">
        <v>0</v>
      </c>
      <c r="L11" s="647">
        <v>0</v>
      </c>
      <c r="M11" s="647">
        <v>0</v>
      </c>
      <c r="N11" s="647">
        <v>0</v>
      </c>
      <c r="O11" s="647">
        <v>0</v>
      </c>
    </row>
    <row r="12" spans="1:15" x14ac:dyDescent="0.2">
      <c r="A12" s="647" t="s">
        <v>3246</v>
      </c>
      <c r="B12" s="647" t="s">
        <v>3252</v>
      </c>
      <c r="C12" s="647" t="s">
        <v>1659</v>
      </c>
      <c r="D12" s="647">
        <v>0</v>
      </c>
      <c r="E12" s="647">
        <v>0</v>
      </c>
      <c r="F12" s="647">
        <v>0</v>
      </c>
      <c r="G12" s="647">
        <v>0</v>
      </c>
      <c r="H12" s="647">
        <v>0</v>
      </c>
      <c r="I12" s="647">
        <v>0</v>
      </c>
      <c r="J12" s="647">
        <v>0</v>
      </c>
      <c r="K12" s="647">
        <v>0</v>
      </c>
      <c r="L12" s="647">
        <v>0</v>
      </c>
      <c r="M12" s="647">
        <v>0</v>
      </c>
      <c r="N12" s="647">
        <v>0</v>
      </c>
      <c r="O12" s="647">
        <v>0</v>
      </c>
    </row>
    <row r="13" spans="1:15" x14ac:dyDescent="0.2">
      <c r="A13" s="647" t="s">
        <v>3246</v>
      </c>
      <c r="B13" s="647" t="s">
        <v>3253</v>
      </c>
      <c r="C13" s="647" t="s">
        <v>1659</v>
      </c>
      <c r="D13" s="647">
        <v>62</v>
      </c>
      <c r="E13" s="647">
        <v>63</v>
      </c>
      <c r="F13" s="647">
        <v>65</v>
      </c>
      <c r="G13" s="647">
        <v>67</v>
      </c>
      <c r="H13" s="647">
        <v>68</v>
      </c>
      <c r="I13" s="647">
        <v>70</v>
      </c>
      <c r="J13" s="647">
        <v>72</v>
      </c>
      <c r="K13" s="647">
        <v>73</v>
      </c>
      <c r="L13" s="647">
        <v>75</v>
      </c>
      <c r="M13" s="647">
        <v>76</v>
      </c>
      <c r="N13" s="647">
        <v>78</v>
      </c>
      <c r="O13" s="647">
        <v>80</v>
      </c>
    </row>
    <row r="14" spans="1:15" x14ac:dyDescent="0.2">
      <c r="A14" s="647" t="s">
        <v>3172</v>
      </c>
      <c r="B14" s="647" t="s">
        <v>3172</v>
      </c>
      <c r="C14" s="647" t="s">
        <v>1659</v>
      </c>
      <c r="D14" s="647">
        <v>0</v>
      </c>
      <c r="E14" s="647">
        <v>0</v>
      </c>
      <c r="F14" s="647">
        <v>0</v>
      </c>
      <c r="G14" s="647">
        <v>0</v>
      </c>
      <c r="H14" s="647">
        <v>0</v>
      </c>
      <c r="I14" s="647">
        <v>0</v>
      </c>
      <c r="J14" s="647">
        <v>0</v>
      </c>
      <c r="K14" s="647">
        <v>0</v>
      </c>
      <c r="L14" s="647">
        <v>0</v>
      </c>
      <c r="M14" s="647">
        <v>0</v>
      </c>
      <c r="N14" s="647">
        <v>0</v>
      </c>
      <c r="O14" s="647">
        <v>0</v>
      </c>
    </row>
    <row r="15" spans="1:15" x14ac:dyDescent="0.2">
      <c r="A15" s="647" t="s">
        <v>4857</v>
      </c>
      <c r="B15" s="647" t="s">
        <v>1673</v>
      </c>
      <c r="C15" s="647" t="s">
        <v>1658</v>
      </c>
      <c r="D15" s="647">
        <v>0</v>
      </c>
      <c r="E15" s="647">
        <v>0</v>
      </c>
      <c r="F15" s="647">
        <v>0</v>
      </c>
      <c r="G15" s="647">
        <v>0</v>
      </c>
      <c r="H15" s="647">
        <v>0</v>
      </c>
      <c r="I15" s="647">
        <v>0</v>
      </c>
      <c r="J15" s="647">
        <v>0</v>
      </c>
      <c r="K15" s="647">
        <v>0</v>
      </c>
      <c r="L15" s="647">
        <v>0</v>
      </c>
      <c r="M15" s="647">
        <v>0</v>
      </c>
      <c r="N15" s="647">
        <v>0</v>
      </c>
      <c r="O15" s="647">
        <v>0</v>
      </c>
    </row>
    <row r="16" spans="1:15" x14ac:dyDescent="0.2">
      <c r="A16" s="647" t="s">
        <v>4857</v>
      </c>
      <c r="B16" s="647" t="s">
        <v>1674</v>
      </c>
      <c r="C16" s="647" t="s">
        <v>1658</v>
      </c>
      <c r="D16" s="647">
        <v>0</v>
      </c>
      <c r="E16" s="647">
        <v>0</v>
      </c>
      <c r="F16" s="647">
        <v>0</v>
      </c>
      <c r="G16" s="647">
        <v>0</v>
      </c>
      <c r="H16" s="647">
        <v>0</v>
      </c>
      <c r="I16" s="647">
        <v>0</v>
      </c>
      <c r="J16" s="647">
        <v>0</v>
      </c>
      <c r="K16" s="647">
        <v>0</v>
      </c>
      <c r="L16" s="647">
        <v>0</v>
      </c>
      <c r="M16" s="647">
        <v>0</v>
      </c>
      <c r="N16" s="647">
        <v>0</v>
      </c>
      <c r="O16" s="647">
        <v>0</v>
      </c>
    </row>
    <row r="17" spans="1:15" x14ac:dyDescent="0.2">
      <c r="A17" s="647" t="s">
        <v>4857</v>
      </c>
      <c r="B17" s="647" t="s">
        <v>1679</v>
      </c>
      <c r="C17" s="647" t="s">
        <v>1658</v>
      </c>
      <c r="D17" s="647">
        <v>0</v>
      </c>
      <c r="E17" s="647">
        <v>0</v>
      </c>
      <c r="F17" s="647">
        <v>0</v>
      </c>
      <c r="G17" s="647">
        <v>0</v>
      </c>
      <c r="H17" s="647">
        <v>0</v>
      </c>
      <c r="I17" s="647">
        <v>0</v>
      </c>
      <c r="J17" s="647">
        <v>0</v>
      </c>
      <c r="K17" s="647">
        <v>0</v>
      </c>
      <c r="L17" s="647">
        <v>0</v>
      </c>
      <c r="M17" s="647">
        <v>0</v>
      </c>
      <c r="N17" s="647">
        <v>0</v>
      </c>
      <c r="O17" s="647">
        <v>0</v>
      </c>
    </row>
    <row r="18" spans="1:15" x14ac:dyDescent="0.2">
      <c r="A18" s="647" t="s">
        <v>3254</v>
      </c>
      <c r="B18" s="647" t="s">
        <v>3255</v>
      </c>
      <c r="C18" s="647" t="s">
        <v>1658</v>
      </c>
      <c r="D18" s="647">
        <v>0</v>
      </c>
      <c r="E18" s="647">
        <v>0</v>
      </c>
      <c r="F18" s="647">
        <v>0</v>
      </c>
      <c r="G18" s="647">
        <v>0</v>
      </c>
      <c r="H18" s="647">
        <v>0</v>
      </c>
      <c r="I18" s="647">
        <v>0</v>
      </c>
      <c r="J18" s="647">
        <v>0</v>
      </c>
      <c r="K18" s="647">
        <v>0</v>
      </c>
      <c r="L18" s="647">
        <v>0</v>
      </c>
      <c r="M18" s="647">
        <v>0</v>
      </c>
      <c r="N18" s="647">
        <v>0</v>
      </c>
      <c r="O18" s="647">
        <v>0</v>
      </c>
    </row>
    <row r="19" spans="1:15" x14ac:dyDescent="0.2">
      <c r="A19" s="647" t="s">
        <v>3254</v>
      </c>
      <c r="B19" s="647" t="s">
        <v>3256</v>
      </c>
      <c r="C19" s="647" t="s">
        <v>1658</v>
      </c>
      <c r="D19" s="647">
        <v>0</v>
      </c>
      <c r="E19" s="647">
        <v>0</v>
      </c>
      <c r="F19" s="647">
        <v>0</v>
      </c>
      <c r="G19" s="647">
        <v>0</v>
      </c>
      <c r="H19" s="647">
        <v>0</v>
      </c>
      <c r="I19" s="647">
        <v>0</v>
      </c>
      <c r="J19" s="647">
        <v>0</v>
      </c>
      <c r="K19" s="647">
        <v>0</v>
      </c>
      <c r="L19" s="647">
        <v>0</v>
      </c>
      <c r="M19" s="647">
        <v>0</v>
      </c>
      <c r="N19" s="647">
        <v>0</v>
      </c>
      <c r="O19" s="647">
        <v>0</v>
      </c>
    </row>
    <row r="20" spans="1:15" x14ac:dyDescent="0.2">
      <c r="A20" s="647" t="s">
        <v>3254</v>
      </c>
      <c r="B20" s="647" t="s">
        <v>3257</v>
      </c>
      <c r="C20" s="647" t="s">
        <v>1658</v>
      </c>
      <c r="D20" s="647">
        <v>0</v>
      </c>
      <c r="E20" s="647">
        <v>0</v>
      </c>
      <c r="F20" s="647">
        <v>0</v>
      </c>
      <c r="G20" s="647">
        <v>0</v>
      </c>
      <c r="H20" s="647">
        <v>0</v>
      </c>
      <c r="I20" s="647">
        <v>0</v>
      </c>
      <c r="J20" s="647">
        <v>0</v>
      </c>
      <c r="K20" s="647">
        <v>0</v>
      </c>
      <c r="L20" s="647">
        <v>0</v>
      </c>
      <c r="M20" s="647">
        <v>0</v>
      </c>
      <c r="N20" s="647">
        <v>0</v>
      </c>
      <c r="O20" s="647">
        <v>0</v>
      </c>
    </row>
    <row r="21" spans="1:15" x14ac:dyDescent="0.2">
      <c r="A21" s="647" t="s">
        <v>3254</v>
      </c>
      <c r="B21" s="647" t="s">
        <v>3258</v>
      </c>
      <c r="C21" s="647" t="s">
        <v>1658</v>
      </c>
      <c r="D21" s="647">
        <v>0</v>
      </c>
      <c r="E21" s="647">
        <v>0</v>
      </c>
      <c r="F21" s="647">
        <v>0</v>
      </c>
      <c r="G21" s="647">
        <v>0</v>
      </c>
      <c r="H21" s="647">
        <v>0</v>
      </c>
      <c r="I21" s="647">
        <v>0</v>
      </c>
      <c r="J21" s="647">
        <v>0</v>
      </c>
      <c r="K21" s="647">
        <v>0</v>
      </c>
      <c r="L21" s="647">
        <v>0</v>
      </c>
      <c r="M21" s="647">
        <v>0</v>
      </c>
      <c r="N21" s="647">
        <v>0</v>
      </c>
      <c r="O21" s="647">
        <v>0</v>
      </c>
    </row>
    <row r="22" spans="1:15" x14ac:dyDescent="0.2">
      <c r="A22" s="647" t="s">
        <v>3254</v>
      </c>
      <c r="B22" s="647" t="s">
        <v>3259</v>
      </c>
      <c r="C22" s="647" t="s">
        <v>1658</v>
      </c>
      <c r="D22" s="647">
        <v>0</v>
      </c>
      <c r="E22" s="647">
        <v>0</v>
      </c>
      <c r="F22" s="647">
        <v>0</v>
      </c>
      <c r="G22" s="647">
        <v>0</v>
      </c>
      <c r="H22" s="647">
        <v>0</v>
      </c>
      <c r="I22" s="647">
        <v>0</v>
      </c>
      <c r="J22" s="647">
        <v>0</v>
      </c>
      <c r="K22" s="647">
        <v>0</v>
      </c>
      <c r="L22" s="647">
        <v>0</v>
      </c>
      <c r="M22" s="647">
        <v>0</v>
      </c>
      <c r="N22" s="647">
        <v>0</v>
      </c>
      <c r="O22" s="647">
        <v>0</v>
      </c>
    </row>
    <row r="23" spans="1:15" x14ac:dyDescent="0.2">
      <c r="A23" s="647" t="s">
        <v>3254</v>
      </c>
      <c r="B23" s="647" t="s">
        <v>3260</v>
      </c>
      <c r="C23" s="647" t="s">
        <v>1658</v>
      </c>
      <c r="D23" s="647">
        <v>0</v>
      </c>
      <c r="E23" s="647">
        <v>0</v>
      </c>
      <c r="F23" s="647">
        <v>0</v>
      </c>
      <c r="G23" s="647">
        <v>0</v>
      </c>
      <c r="H23" s="647">
        <v>0</v>
      </c>
      <c r="I23" s="647">
        <v>0</v>
      </c>
      <c r="J23" s="647">
        <v>0</v>
      </c>
      <c r="K23" s="647">
        <v>0</v>
      </c>
      <c r="L23" s="647">
        <v>0</v>
      </c>
      <c r="M23" s="647">
        <v>0</v>
      </c>
      <c r="N23" s="647">
        <v>0</v>
      </c>
      <c r="O23" s="647">
        <v>0</v>
      </c>
    </row>
    <row r="24" spans="1:15" x14ac:dyDescent="0.2">
      <c r="A24" s="647" t="s">
        <v>3254</v>
      </c>
      <c r="B24" s="647" t="s">
        <v>3261</v>
      </c>
      <c r="C24" s="647" t="s">
        <v>1658</v>
      </c>
      <c r="D24" s="647">
        <v>0</v>
      </c>
      <c r="E24" s="647">
        <v>0</v>
      </c>
      <c r="F24" s="647">
        <v>0</v>
      </c>
      <c r="G24" s="647">
        <v>0</v>
      </c>
      <c r="H24" s="647">
        <v>0</v>
      </c>
      <c r="I24" s="647">
        <v>0</v>
      </c>
      <c r="J24" s="647">
        <v>0</v>
      </c>
      <c r="K24" s="647">
        <v>0</v>
      </c>
      <c r="L24" s="647">
        <v>0</v>
      </c>
      <c r="M24" s="647">
        <v>0</v>
      </c>
      <c r="N24" s="647">
        <v>0</v>
      </c>
      <c r="O24" s="647">
        <v>0</v>
      </c>
    </row>
    <row r="25" spans="1:15" x14ac:dyDescent="0.2">
      <c r="A25" s="647" t="s">
        <v>3254</v>
      </c>
      <c r="B25" s="647" t="s">
        <v>3262</v>
      </c>
      <c r="C25" s="647" t="s">
        <v>1658</v>
      </c>
      <c r="D25" s="647">
        <v>0</v>
      </c>
      <c r="E25" s="647">
        <v>0</v>
      </c>
      <c r="F25" s="647">
        <v>0</v>
      </c>
      <c r="G25" s="647">
        <v>0</v>
      </c>
      <c r="H25" s="647">
        <v>0</v>
      </c>
      <c r="I25" s="647">
        <v>0</v>
      </c>
      <c r="J25" s="647">
        <v>0</v>
      </c>
      <c r="K25" s="647">
        <v>0</v>
      </c>
      <c r="L25" s="647">
        <v>0</v>
      </c>
      <c r="M25" s="647">
        <v>0</v>
      </c>
      <c r="N25" s="647">
        <v>0</v>
      </c>
      <c r="O25" s="647">
        <v>0</v>
      </c>
    </row>
    <row r="26" spans="1:15" x14ac:dyDescent="0.2">
      <c r="A26" s="647" t="s">
        <v>3263</v>
      </c>
      <c r="B26" s="647" t="s">
        <v>3264</v>
      </c>
      <c r="C26" s="647" t="s">
        <v>1658</v>
      </c>
      <c r="D26" s="647">
        <v>0</v>
      </c>
      <c r="E26" s="647">
        <v>0</v>
      </c>
      <c r="F26" s="647">
        <v>0</v>
      </c>
      <c r="G26" s="647">
        <v>0</v>
      </c>
      <c r="H26" s="647">
        <v>0</v>
      </c>
      <c r="I26" s="647">
        <v>0</v>
      </c>
      <c r="J26" s="647">
        <v>0</v>
      </c>
      <c r="K26" s="647">
        <v>0</v>
      </c>
      <c r="L26" s="647">
        <v>0</v>
      </c>
      <c r="M26" s="647">
        <v>0</v>
      </c>
      <c r="N26" s="647">
        <v>1</v>
      </c>
      <c r="O26" s="647">
        <v>1</v>
      </c>
    </row>
    <row r="27" spans="1:15" x14ac:dyDescent="0.2">
      <c r="A27" s="647" t="s">
        <v>3263</v>
      </c>
      <c r="B27" s="647" t="s">
        <v>3265</v>
      </c>
      <c r="C27" s="647" t="s">
        <v>1658</v>
      </c>
      <c r="D27" s="647">
        <v>134</v>
      </c>
      <c r="E27" s="647">
        <v>135</v>
      </c>
      <c r="F27" s="647">
        <v>136</v>
      </c>
      <c r="G27" s="647">
        <v>137</v>
      </c>
      <c r="H27" s="647">
        <v>138</v>
      </c>
      <c r="I27" s="647">
        <v>140</v>
      </c>
      <c r="J27" s="647">
        <v>141</v>
      </c>
      <c r="K27" s="647">
        <v>142</v>
      </c>
      <c r="L27" s="647">
        <v>143</v>
      </c>
      <c r="M27" s="647">
        <v>144</v>
      </c>
      <c r="N27" s="647">
        <v>145</v>
      </c>
      <c r="O27" s="647">
        <v>146</v>
      </c>
    </row>
    <row r="28" spans="1:15" x14ac:dyDescent="0.2">
      <c r="A28" s="647" t="s">
        <v>3263</v>
      </c>
      <c r="B28" s="647" t="s">
        <v>3266</v>
      </c>
      <c r="C28" s="647" t="s">
        <v>1658</v>
      </c>
      <c r="D28" s="647">
        <v>0</v>
      </c>
      <c r="E28" s="647">
        <v>0</v>
      </c>
      <c r="F28" s="647">
        <v>0</v>
      </c>
      <c r="G28" s="647">
        <v>0</v>
      </c>
      <c r="H28" s="647">
        <v>0</v>
      </c>
      <c r="I28" s="647">
        <v>0</v>
      </c>
      <c r="J28" s="647">
        <v>0</v>
      </c>
      <c r="K28" s="647">
        <v>0</v>
      </c>
      <c r="L28" s="647">
        <v>0</v>
      </c>
      <c r="M28" s="647">
        <v>0</v>
      </c>
      <c r="N28" s="647">
        <v>0</v>
      </c>
      <c r="O28" s="647">
        <v>0</v>
      </c>
    </row>
    <row r="29" spans="1:15" x14ac:dyDescent="0.2">
      <c r="A29" s="647" t="s">
        <v>3263</v>
      </c>
      <c r="B29" s="647" t="s">
        <v>3267</v>
      </c>
      <c r="C29" s="647" t="s">
        <v>1658</v>
      </c>
      <c r="D29" s="647">
        <v>0</v>
      </c>
      <c r="E29" s="647">
        <v>0</v>
      </c>
      <c r="F29" s="647">
        <v>0</v>
      </c>
      <c r="G29" s="647">
        <v>0</v>
      </c>
      <c r="H29" s="647">
        <v>0</v>
      </c>
      <c r="I29" s="647">
        <v>0</v>
      </c>
      <c r="J29" s="647">
        <v>0</v>
      </c>
      <c r="K29" s="647">
        <v>0</v>
      </c>
      <c r="L29" s="647">
        <v>0</v>
      </c>
      <c r="M29" s="647">
        <v>0</v>
      </c>
      <c r="N29" s="647">
        <v>0</v>
      </c>
      <c r="O29" s="647">
        <v>0</v>
      </c>
    </row>
    <row r="30" spans="1:15" x14ac:dyDescent="0.2">
      <c r="A30" s="647" t="s">
        <v>3263</v>
      </c>
      <c r="B30" s="647" t="s">
        <v>3268</v>
      </c>
      <c r="C30" s="647" t="s">
        <v>1658</v>
      </c>
      <c r="D30" s="647">
        <v>25</v>
      </c>
      <c r="E30" s="647">
        <v>25</v>
      </c>
      <c r="F30" s="647">
        <v>25</v>
      </c>
      <c r="G30" s="647">
        <v>26</v>
      </c>
      <c r="H30" s="647">
        <v>26</v>
      </c>
      <c r="I30" s="647">
        <v>26</v>
      </c>
      <c r="J30" s="647">
        <v>26</v>
      </c>
      <c r="K30" s="647">
        <v>26</v>
      </c>
      <c r="L30" s="647">
        <v>27</v>
      </c>
      <c r="M30" s="647">
        <v>27</v>
      </c>
      <c r="N30" s="647">
        <v>27</v>
      </c>
      <c r="O30" s="647">
        <v>28</v>
      </c>
    </row>
    <row r="31" spans="1:15" x14ac:dyDescent="0.2">
      <c r="A31" s="647" t="s">
        <v>3263</v>
      </c>
      <c r="B31" s="647" t="s">
        <v>3269</v>
      </c>
      <c r="C31" s="647" t="s">
        <v>1658</v>
      </c>
      <c r="D31" s="647">
        <v>1207</v>
      </c>
      <c r="E31" s="647">
        <v>1208</v>
      </c>
      <c r="F31" s="647">
        <v>1210</v>
      </c>
      <c r="G31" s="647">
        <v>1212</v>
      </c>
      <c r="H31" s="647">
        <v>1213</v>
      </c>
      <c r="I31" s="647">
        <v>1215</v>
      </c>
      <c r="J31" s="647">
        <v>1217</v>
      </c>
      <c r="K31" s="647">
        <v>1218</v>
      </c>
      <c r="L31" s="647">
        <v>1220</v>
      </c>
      <c r="M31" s="647">
        <v>1222</v>
      </c>
      <c r="N31" s="647">
        <v>1223</v>
      </c>
      <c r="O31" s="647">
        <v>1225</v>
      </c>
    </row>
    <row r="32" spans="1:15" x14ac:dyDescent="0.2">
      <c r="A32" s="647" t="s">
        <v>3263</v>
      </c>
      <c r="B32" s="647" t="s">
        <v>3270</v>
      </c>
      <c r="C32" s="647" t="s">
        <v>1658</v>
      </c>
      <c r="D32" s="647">
        <v>0</v>
      </c>
      <c r="E32" s="647">
        <v>0</v>
      </c>
      <c r="F32" s="647">
        <v>0</v>
      </c>
      <c r="G32" s="647">
        <v>0</v>
      </c>
      <c r="H32" s="647">
        <v>0</v>
      </c>
      <c r="I32" s="647">
        <v>0</v>
      </c>
      <c r="J32" s="647">
        <v>0</v>
      </c>
      <c r="K32" s="647">
        <v>0</v>
      </c>
      <c r="L32" s="647">
        <v>0</v>
      </c>
      <c r="M32" s="647">
        <v>0</v>
      </c>
      <c r="N32" s="647">
        <v>0</v>
      </c>
      <c r="O32" s="647">
        <v>0</v>
      </c>
    </row>
    <row r="33" spans="1:15" x14ac:dyDescent="0.2">
      <c r="A33" s="647" t="s">
        <v>3263</v>
      </c>
      <c r="B33" s="647" t="s">
        <v>3271</v>
      </c>
      <c r="C33" s="647" t="s">
        <v>1658</v>
      </c>
      <c r="D33" s="647">
        <v>0</v>
      </c>
      <c r="E33" s="647">
        <v>0</v>
      </c>
      <c r="F33" s="647">
        <v>0</v>
      </c>
      <c r="G33" s="647">
        <v>0</v>
      </c>
      <c r="H33" s="647">
        <v>0</v>
      </c>
      <c r="I33" s="647">
        <v>0</v>
      </c>
      <c r="J33" s="647">
        <v>0</v>
      </c>
      <c r="K33" s="647">
        <v>0</v>
      </c>
      <c r="L33" s="647">
        <v>0</v>
      </c>
      <c r="M33" s="647">
        <v>0</v>
      </c>
      <c r="N33" s="647">
        <v>0</v>
      </c>
      <c r="O33" s="647">
        <v>0</v>
      </c>
    </row>
    <row r="34" spans="1:15" x14ac:dyDescent="0.2">
      <c r="A34" s="647" t="s">
        <v>3263</v>
      </c>
      <c r="B34" s="647" t="s">
        <v>3272</v>
      </c>
      <c r="C34" s="647" t="s">
        <v>1658</v>
      </c>
      <c r="D34" s="647">
        <v>5480</v>
      </c>
      <c r="E34" s="647">
        <v>5518</v>
      </c>
      <c r="F34" s="647">
        <v>5556</v>
      </c>
      <c r="G34" s="647">
        <v>5594</v>
      </c>
      <c r="H34" s="647">
        <v>5631</v>
      </c>
      <c r="I34" s="647">
        <v>5669</v>
      </c>
      <c r="J34" s="647">
        <v>5707</v>
      </c>
      <c r="K34" s="647">
        <v>5745</v>
      </c>
      <c r="L34" s="647">
        <v>5782</v>
      </c>
      <c r="M34" s="647">
        <v>5820</v>
      </c>
      <c r="N34" s="647">
        <v>5858</v>
      </c>
      <c r="O34" s="647">
        <v>5848</v>
      </c>
    </row>
    <row r="35" spans="1:15" x14ac:dyDescent="0.2">
      <c r="A35" s="647" t="s">
        <v>3263</v>
      </c>
      <c r="B35" s="647" t="s">
        <v>3273</v>
      </c>
      <c r="C35" s="647" t="s">
        <v>1658</v>
      </c>
      <c r="D35" s="647">
        <v>27391</v>
      </c>
      <c r="E35" s="647">
        <v>27458</v>
      </c>
      <c r="F35" s="647">
        <v>27525</v>
      </c>
      <c r="G35" s="647">
        <v>27592</v>
      </c>
      <c r="H35" s="647">
        <v>27659</v>
      </c>
      <c r="I35" s="647">
        <v>27727</v>
      </c>
      <c r="J35" s="647">
        <v>27794</v>
      </c>
      <c r="K35" s="647">
        <v>27861</v>
      </c>
      <c r="L35" s="647">
        <v>27929</v>
      </c>
      <c r="M35" s="647">
        <v>27996</v>
      </c>
      <c r="N35" s="647">
        <v>28063</v>
      </c>
      <c r="O35" s="647">
        <v>28130</v>
      </c>
    </row>
    <row r="36" spans="1:15" x14ac:dyDescent="0.2">
      <c r="A36" s="647" t="s">
        <v>3263</v>
      </c>
      <c r="B36" s="647" t="s">
        <v>3274</v>
      </c>
      <c r="C36" s="647" t="s">
        <v>1658</v>
      </c>
      <c r="D36" s="647">
        <v>0</v>
      </c>
      <c r="E36" s="647">
        <v>0</v>
      </c>
      <c r="F36" s="647">
        <v>0</v>
      </c>
      <c r="G36" s="647">
        <v>0</v>
      </c>
      <c r="H36" s="647">
        <v>0</v>
      </c>
      <c r="I36" s="647">
        <v>0</v>
      </c>
      <c r="J36" s="647">
        <v>0</v>
      </c>
      <c r="K36" s="647">
        <v>0</v>
      </c>
      <c r="L36" s="647">
        <v>0</v>
      </c>
      <c r="M36" s="647">
        <v>0</v>
      </c>
      <c r="N36" s="647">
        <v>0</v>
      </c>
      <c r="O36" s="647">
        <v>0</v>
      </c>
    </row>
    <row r="37" spans="1:15" x14ac:dyDescent="0.2">
      <c r="A37" s="647" t="s">
        <v>3263</v>
      </c>
      <c r="B37" s="647" t="s">
        <v>3275</v>
      </c>
      <c r="C37" s="647" t="s">
        <v>1658</v>
      </c>
      <c r="D37" s="647">
        <v>1074</v>
      </c>
      <c r="E37" s="647">
        <v>1102</v>
      </c>
      <c r="F37" s="647">
        <v>1129</v>
      </c>
      <c r="G37" s="647">
        <v>1157</v>
      </c>
      <c r="H37" s="647">
        <v>1185</v>
      </c>
      <c r="I37" s="647">
        <v>1212</v>
      </c>
      <c r="J37" s="647">
        <v>1240</v>
      </c>
      <c r="K37" s="647">
        <v>1268</v>
      </c>
      <c r="L37" s="647">
        <v>1296</v>
      </c>
      <c r="M37" s="647">
        <v>1324</v>
      </c>
      <c r="N37" s="647">
        <v>1352</v>
      </c>
      <c r="O37" s="647">
        <v>1331</v>
      </c>
    </row>
    <row r="38" spans="1:15" x14ac:dyDescent="0.2">
      <c r="A38" s="647" t="s">
        <v>3263</v>
      </c>
      <c r="B38" s="647" t="s">
        <v>3276</v>
      </c>
      <c r="C38" s="647" t="s">
        <v>1658</v>
      </c>
      <c r="D38" s="647">
        <v>0</v>
      </c>
      <c r="E38" s="647">
        <v>0</v>
      </c>
      <c r="F38" s="647">
        <v>0</v>
      </c>
      <c r="G38" s="647">
        <v>0</v>
      </c>
      <c r="H38" s="647">
        <v>0</v>
      </c>
      <c r="I38" s="647">
        <v>0</v>
      </c>
      <c r="J38" s="647">
        <v>0</v>
      </c>
      <c r="K38" s="647">
        <v>0</v>
      </c>
      <c r="L38" s="647">
        <v>0</v>
      </c>
      <c r="M38" s="647">
        <v>0</v>
      </c>
      <c r="N38" s="647">
        <v>0</v>
      </c>
      <c r="O38" s="647">
        <v>0</v>
      </c>
    </row>
    <row r="39" spans="1:15" x14ac:dyDescent="0.2">
      <c r="A39" s="647" t="s">
        <v>3263</v>
      </c>
      <c r="B39" s="647" t="s">
        <v>3277</v>
      </c>
      <c r="C39" s="647" t="s">
        <v>1658</v>
      </c>
      <c r="D39" s="647">
        <v>21720</v>
      </c>
      <c r="E39" s="647">
        <v>21803</v>
      </c>
      <c r="F39" s="647">
        <v>21886</v>
      </c>
      <c r="G39" s="647">
        <v>21968</v>
      </c>
      <c r="H39" s="647">
        <v>22051</v>
      </c>
      <c r="I39" s="647">
        <v>22134</v>
      </c>
      <c r="J39" s="647">
        <v>22236</v>
      </c>
      <c r="K39" s="647">
        <v>22322</v>
      </c>
      <c r="L39" s="647">
        <v>22408</v>
      </c>
      <c r="M39" s="647">
        <v>22494</v>
      </c>
      <c r="N39" s="647">
        <v>22580</v>
      </c>
      <c r="O39" s="647">
        <v>22271</v>
      </c>
    </row>
    <row r="40" spans="1:15" x14ac:dyDescent="0.2">
      <c r="A40" s="647" t="s">
        <v>3263</v>
      </c>
      <c r="B40" s="647" t="s">
        <v>3278</v>
      </c>
      <c r="C40" s="647" t="s">
        <v>1658</v>
      </c>
      <c r="D40" s="647">
        <v>56077</v>
      </c>
      <c r="E40" s="647">
        <v>55823</v>
      </c>
      <c r="F40" s="647">
        <v>56630</v>
      </c>
      <c r="G40" s="647">
        <v>56379</v>
      </c>
      <c r="H40" s="647">
        <v>54337</v>
      </c>
      <c r="I40" s="647">
        <v>54104</v>
      </c>
      <c r="J40" s="647">
        <v>53854</v>
      </c>
      <c r="K40" s="647">
        <v>53603</v>
      </c>
      <c r="L40" s="647">
        <v>53354</v>
      </c>
      <c r="M40" s="647">
        <v>53106</v>
      </c>
      <c r="N40" s="647">
        <v>52858</v>
      </c>
      <c r="O40" s="647">
        <v>52604</v>
      </c>
    </row>
    <row r="41" spans="1:15" x14ac:dyDescent="0.2">
      <c r="A41" s="647" t="s">
        <v>3263</v>
      </c>
      <c r="B41" s="647" t="s">
        <v>3279</v>
      </c>
      <c r="C41" s="647" t="s">
        <v>1658</v>
      </c>
      <c r="D41" s="647">
        <v>0</v>
      </c>
      <c r="E41" s="647">
        <v>0</v>
      </c>
      <c r="F41" s="647">
        <v>0</v>
      </c>
      <c r="G41" s="647">
        <v>0</v>
      </c>
      <c r="H41" s="647">
        <v>0</v>
      </c>
      <c r="I41" s="647">
        <v>0</v>
      </c>
      <c r="J41" s="647">
        <v>0</v>
      </c>
      <c r="K41" s="647">
        <v>0</v>
      </c>
      <c r="L41" s="647">
        <v>0</v>
      </c>
      <c r="M41" s="647">
        <v>0</v>
      </c>
      <c r="N41" s="647">
        <v>0</v>
      </c>
      <c r="O41" s="647">
        <v>0</v>
      </c>
    </row>
    <row r="42" spans="1:15" x14ac:dyDescent="0.2">
      <c r="A42" s="647" t="s">
        <v>3263</v>
      </c>
      <c r="B42" s="647" t="s">
        <v>3280</v>
      </c>
      <c r="C42" s="647" t="s">
        <v>1658</v>
      </c>
      <c r="D42" s="647">
        <v>19690</v>
      </c>
      <c r="E42" s="647">
        <v>19776</v>
      </c>
      <c r="F42" s="647">
        <v>19862</v>
      </c>
      <c r="G42" s="647">
        <v>19947</v>
      </c>
      <c r="H42" s="647">
        <v>20033</v>
      </c>
      <c r="I42" s="647">
        <v>20119</v>
      </c>
      <c r="J42" s="647">
        <v>20205</v>
      </c>
      <c r="K42" s="647">
        <v>20291</v>
      </c>
      <c r="L42" s="647">
        <v>20377</v>
      </c>
      <c r="M42" s="647">
        <v>20463</v>
      </c>
      <c r="N42" s="647">
        <v>20548</v>
      </c>
      <c r="O42" s="647">
        <v>20428</v>
      </c>
    </row>
    <row r="43" spans="1:15" x14ac:dyDescent="0.2">
      <c r="A43" s="647" t="s">
        <v>3263</v>
      </c>
      <c r="B43" s="647" t="s">
        <v>3281</v>
      </c>
      <c r="C43" s="647" t="s">
        <v>1658</v>
      </c>
      <c r="D43" s="647">
        <v>0</v>
      </c>
      <c r="E43" s="647">
        <v>0</v>
      </c>
      <c r="F43" s="647">
        <v>0</v>
      </c>
      <c r="G43" s="647">
        <v>0</v>
      </c>
      <c r="H43" s="647">
        <v>0</v>
      </c>
      <c r="I43" s="647">
        <v>0</v>
      </c>
      <c r="J43" s="647">
        <v>0</v>
      </c>
      <c r="K43" s="647">
        <v>0</v>
      </c>
      <c r="L43" s="647">
        <v>0</v>
      </c>
      <c r="M43" s="647">
        <v>0</v>
      </c>
      <c r="N43" s="647">
        <v>0</v>
      </c>
      <c r="O43" s="647">
        <v>0</v>
      </c>
    </row>
    <row r="44" spans="1:15" x14ac:dyDescent="0.2">
      <c r="A44" s="647" t="s">
        <v>3263</v>
      </c>
      <c r="B44" s="647" t="s">
        <v>3282</v>
      </c>
      <c r="C44" s="647" t="s">
        <v>1658</v>
      </c>
      <c r="D44" s="647">
        <v>0</v>
      </c>
      <c r="E44" s="647">
        <v>0</v>
      </c>
      <c r="F44" s="647">
        <v>0</v>
      </c>
      <c r="G44" s="647">
        <v>0</v>
      </c>
      <c r="H44" s="647">
        <v>0</v>
      </c>
      <c r="I44" s="647">
        <v>0</v>
      </c>
      <c r="J44" s="647">
        <v>0</v>
      </c>
      <c r="K44" s="647">
        <v>0</v>
      </c>
      <c r="L44" s="647">
        <v>0</v>
      </c>
      <c r="M44" s="647">
        <v>0</v>
      </c>
      <c r="N44" s="647">
        <v>0</v>
      </c>
      <c r="O44" s="647">
        <v>0</v>
      </c>
    </row>
    <row r="45" spans="1:15" x14ac:dyDescent="0.2">
      <c r="A45" s="647" t="s">
        <v>3263</v>
      </c>
      <c r="B45" s="647" t="s">
        <v>3283</v>
      </c>
      <c r="C45" s="647" t="s">
        <v>1658</v>
      </c>
      <c r="D45" s="647">
        <v>0</v>
      </c>
      <c r="E45" s="647">
        <v>0</v>
      </c>
      <c r="F45" s="647">
        <v>0</v>
      </c>
      <c r="G45" s="647">
        <v>0</v>
      </c>
      <c r="H45" s="647">
        <v>0</v>
      </c>
      <c r="I45" s="647">
        <v>0</v>
      </c>
      <c r="J45" s="647">
        <v>0</v>
      </c>
      <c r="K45" s="647">
        <v>0</v>
      </c>
      <c r="L45" s="647">
        <v>0</v>
      </c>
      <c r="M45" s="647">
        <v>0</v>
      </c>
      <c r="N45" s="647">
        <v>0</v>
      </c>
      <c r="O45" s="647">
        <v>0</v>
      </c>
    </row>
    <row r="46" spans="1:15" x14ac:dyDescent="0.2">
      <c r="A46" s="647" t="s">
        <v>3263</v>
      </c>
      <c r="B46" s="647" t="s">
        <v>3284</v>
      </c>
      <c r="C46" s="647" t="s">
        <v>1658</v>
      </c>
      <c r="D46" s="647">
        <v>0</v>
      </c>
      <c r="E46" s="647">
        <v>0</v>
      </c>
      <c r="F46" s="647">
        <v>0</v>
      </c>
      <c r="G46" s="647">
        <v>0</v>
      </c>
      <c r="H46" s="647">
        <v>0</v>
      </c>
      <c r="I46" s="647">
        <v>0</v>
      </c>
      <c r="J46" s="647">
        <v>0</v>
      </c>
      <c r="K46" s="647">
        <v>0</v>
      </c>
      <c r="L46" s="647">
        <v>0</v>
      </c>
      <c r="M46" s="647">
        <v>0</v>
      </c>
      <c r="N46" s="647">
        <v>0</v>
      </c>
      <c r="O46" s="647">
        <v>0</v>
      </c>
    </row>
    <row r="47" spans="1:15" x14ac:dyDescent="0.2">
      <c r="A47" s="647" t="s">
        <v>3263</v>
      </c>
      <c r="B47" s="647" t="s">
        <v>3285</v>
      </c>
      <c r="C47" s="647" t="s">
        <v>1658</v>
      </c>
      <c r="D47" s="647">
        <v>0</v>
      </c>
      <c r="E47" s="647">
        <v>0</v>
      </c>
      <c r="F47" s="647">
        <v>0</v>
      </c>
      <c r="G47" s="647">
        <v>0</v>
      </c>
      <c r="H47" s="647">
        <v>0</v>
      </c>
      <c r="I47" s="647">
        <v>0</v>
      </c>
      <c r="J47" s="647">
        <v>0</v>
      </c>
      <c r="K47" s="647">
        <v>0</v>
      </c>
      <c r="L47" s="647">
        <v>0</v>
      </c>
      <c r="M47" s="647">
        <v>0</v>
      </c>
      <c r="N47" s="647">
        <v>0</v>
      </c>
      <c r="O47" s="647">
        <v>0</v>
      </c>
    </row>
    <row r="48" spans="1:15" x14ac:dyDescent="0.2">
      <c r="A48" s="647" t="s">
        <v>3263</v>
      </c>
      <c r="B48" s="647" t="s">
        <v>3286</v>
      </c>
      <c r="C48" s="647" t="s">
        <v>1658</v>
      </c>
      <c r="D48" s="647">
        <v>380</v>
      </c>
      <c r="E48" s="647">
        <v>381</v>
      </c>
      <c r="F48" s="647">
        <v>382</v>
      </c>
      <c r="G48" s="647">
        <v>383</v>
      </c>
      <c r="H48" s="647">
        <v>384</v>
      </c>
      <c r="I48" s="647">
        <v>385</v>
      </c>
      <c r="J48" s="647">
        <v>387</v>
      </c>
      <c r="K48" s="647">
        <v>388</v>
      </c>
      <c r="L48" s="647">
        <v>389</v>
      </c>
      <c r="M48" s="647">
        <v>390</v>
      </c>
      <c r="N48" s="647">
        <v>391</v>
      </c>
      <c r="O48" s="647">
        <v>393</v>
      </c>
    </row>
    <row r="49" spans="1:15" x14ac:dyDescent="0.2">
      <c r="A49" s="647" t="s">
        <v>3263</v>
      </c>
      <c r="B49" s="647" t="s">
        <v>3287</v>
      </c>
      <c r="C49" s="647" t="s">
        <v>1658</v>
      </c>
      <c r="D49" s="647">
        <v>0</v>
      </c>
      <c r="E49" s="647">
        <v>0</v>
      </c>
      <c r="F49" s="647">
        <v>0</v>
      </c>
      <c r="G49" s="647">
        <v>0</v>
      </c>
      <c r="H49" s="647">
        <v>0</v>
      </c>
      <c r="I49" s="647">
        <v>0</v>
      </c>
      <c r="J49" s="647">
        <v>0</v>
      </c>
      <c r="K49" s="647">
        <v>0</v>
      </c>
      <c r="L49" s="647">
        <v>0</v>
      </c>
      <c r="M49" s="647">
        <v>0</v>
      </c>
      <c r="N49" s="647">
        <v>0</v>
      </c>
      <c r="O49" s="647">
        <v>0</v>
      </c>
    </row>
    <row r="50" spans="1:15" x14ac:dyDescent="0.2">
      <c r="A50" s="647" t="s">
        <v>3263</v>
      </c>
      <c r="B50" s="647" t="s">
        <v>3288</v>
      </c>
      <c r="C50" s="647" t="s">
        <v>1658</v>
      </c>
      <c r="D50" s="647">
        <v>26</v>
      </c>
      <c r="E50" s="647">
        <v>27</v>
      </c>
      <c r="F50" s="647">
        <v>29</v>
      </c>
      <c r="G50" s="647">
        <v>30</v>
      </c>
      <c r="H50" s="647">
        <v>32</v>
      </c>
      <c r="I50" s="647">
        <v>33</v>
      </c>
      <c r="J50" s="647">
        <v>34</v>
      </c>
      <c r="K50" s="647">
        <v>36</v>
      </c>
      <c r="L50" s="647">
        <v>37</v>
      </c>
      <c r="M50" s="647">
        <v>39</v>
      </c>
      <c r="N50" s="647">
        <v>40</v>
      </c>
      <c r="O50" s="647">
        <v>41</v>
      </c>
    </row>
    <row r="51" spans="1:15" x14ac:dyDescent="0.2">
      <c r="A51" s="647" t="s">
        <v>3263</v>
      </c>
      <c r="B51" s="647" t="s">
        <v>3289</v>
      </c>
      <c r="C51" s="647" t="s">
        <v>1658</v>
      </c>
      <c r="D51" s="647">
        <v>0</v>
      </c>
      <c r="E51" s="647">
        <v>0</v>
      </c>
      <c r="F51" s="647">
        <v>0</v>
      </c>
      <c r="G51" s="647">
        <v>0</v>
      </c>
      <c r="H51" s="647">
        <v>0</v>
      </c>
      <c r="I51" s="647">
        <v>0</v>
      </c>
      <c r="J51" s="647">
        <v>0</v>
      </c>
      <c r="K51" s="647">
        <v>0</v>
      </c>
      <c r="L51" s="647">
        <v>0</v>
      </c>
      <c r="M51" s="647">
        <v>0</v>
      </c>
      <c r="N51" s="647">
        <v>0</v>
      </c>
      <c r="O51" s="647">
        <v>0</v>
      </c>
    </row>
    <row r="52" spans="1:15" x14ac:dyDescent="0.2">
      <c r="A52" s="647" t="s">
        <v>3263</v>
      </c>
      <c r="B52" s="647" t="s">
        <v>3290</v>
      </c>
      <c r="C52" s="647" t="s">
        <v>1658</v>
      </c>
      <c r="D52" s="647">
        <v>38</v>
      </c>
      <c r="E52" s="647">
        <v>39</v>
      </c>
      <c r="F52" s="647">
        <v>39</v>
      </c>
      <c r="G52" s="647">
        <v>40</v>
      </c>
      <c r="H52" s="647">
        <v>40</v>
      </c>
      <c r="I52" s="647">
        <v>41</v>
      </c>
      <c r="J52" s="647">
        <v>41</v>
      </c>
      <c r="K52" s="647">
        <v>42</v>
      </c>
      <c r="L52" s="647">
        <v>42</v>
      </c>
      <c r="M52" s="647">
        <v>43</v>
      </c>
      <c r="N52" s="647">
        <v>43</v>
      </c>
      <c r="O52" s="647">
        <v>44</v>
      </c>
    </row>
    <row r="53" spans="1:15" x14ac:dyDescent="0.2">
      <c r="A53" s="647" t="s">
        <v>3263</v>
      </c>
      <c r="B53" s="647" t="s">
        <v>3291</v>
      </c>
      <c r="C53" s="647" t="s">
        <v>1658</v>
      </c>
      <c r="D53" s="647">
        <v>0</v>
      </c>
      <c r="E53" s="647">
        <v>0</v>
      </c>
      <c r="F53" s="647">
        <v>0</v>
      </c>
      <c r="G53" s="647">
        <v>0</v>
      </c>
      <c r="H53" s="647">
        <v>0</v>
      </c>
      <c r="I53" s="647">
        <v>0</v>
      </c>
      <c r="J53" s="647">
        <v>0</v>
      </c>
      <c r="K53" s="647">
        <v>0</v>
      </c>
      <c r="L53" s="647">
        <v>0</v>
      </c>
      <c r="M53" s="647">
        <v>0</v>
      </c>
      <c r="N53" s="647">
        <v>0</v>
      </c>
      <c r="O53" s="647">
        <v>0</v>
      </c>
    </row>
    <row r="54" spans="1:15" x14ac:dyDescent="0.2">
      <c r="A54" s="647" t="s">
        <v>3263</v>
      </c>
      <c r="B54" s="647" t="s">
        <v>3292</v>
      </c>
      <c r="C54" s="647" t="s">
        <v>1658</v>
      </c>
      <c r="D54" s="647">
        <v>1481</v>
      </c>
      <c r="E54" s="647">
        <v>1483</v>
      </c>
      <c r="F54" s="647">
        <v>1485</v>
      </c>
      <c r="G54" s="647">
        <v>1487</v>
      </c>
      <c r="H54" s="647">
        <v>1489</v>
      </c>
      <c r="I54" s="647">
        <v>1491</v>
      </c>
      <c r="J54" s="647">
        <v>1493</v>
      </c>
      <c r="K54" s="647">
        <v>1495</v>
      </c>
      <c r="L54" s="647">
        <v>1497</v>
      </c>
      <c r="M54" s="647">
        <v>1499</v>
      </c>
      <c r="N54" s="647">
        <v>1501</v>
      </c>
      <c r="O54" s="647">
        <v>1503</v>
      </c>
    </row>
    <row r="55" spans="1:15" x14ac:dyDescent="0.2">
      <c r="A55" s="647" t="s">
        <v>3263</v>
      </c>
      <c r="B55" s="647" t="s">
        <v>3293</v>
      </c>
      <c r="C55" s="647" t="s">
        <v>1658</v>
      </c>
      <c r="D55" s="647">
        <v>0</v>
      </c>
      <c r="E55" s="647">
        <v>0</v>
      </c>
      <c r="F55" s="647">
        <v>0</v>
      </c>
      <c r="G55" s="647">
        <v>0</v>
      </c>
      <c r="H55" s="647">
        <v>0</v>
      </c>
      <c r="I55" s="647">
        <v>0</v>
      </c>
      <c r="J55" s="647">
        <v>0</v>
      </c>
      <c r="K55" s="647">
        <v>0</v>
      </c>
      <c r="L55" s="647">
        <v>0</v>
      </c>
      <c r="M55" s="647">
        <v>0</v>
      </c>
      <c r="N55" s="647">
        <v>0</v>
      </c>
      <c r="O55" s="647">
        <v>0</v>
      </c>
    </row>
    <row r="56" spans="1:15" x14ac:dyDescent="0.2">
      <c r="A56" s="647" t="s">
        <v>3263</v>
      </c>
      <c r="B56" s="647" t="s">
        <v>3294</v>
      </c>
      <c r="C56" s="647" t="s">
        <v>1658</v>
      </c>
      <c r="D56" s="647">
        <v>0</v>
      </c>
      <c r="E56" s="647">
        <v>0</v>
      </c>
      <c r="F56" s="647">
        <v>0</v>
      </c>
      <c r="G56" s="647">
        <v>0</v>
      </c>
      <c r="H56" s="647">
        <v>0</v>
      </c>
      <c r="I56" s="647">
        <v>0</v>
      </c>
      <c r="J56" s="647">
        <v>0</v>
      </c>
      <c r="K56" s="647">
        <v>0</v>
      </c>
      <c r="L56" s="647">
        <v>0</v>
      </c>
      <c r="M56" s="647">
        <v>0</v>
      </c>
      <c r="N56" s="647">
        <v>0</v>
      </c>
      <c r="O56" s="647">
        <v>0</v>
      </c>
    </row>
    <row r="57" spans="1:15" x14ac:dyDescent="0.2">
      <c r="A57" s="647" t="s">
        <v>3295</v>
      </c>
      <c r="B57" s="647" t="s">
        <v>3296</v>
      </c>
      <c r="C57" s="647" t="s">
        <v>1658</v>
      </c>
      <c r="D57" s="647">
        <v>0</v>
      </c>
      <c r="E57" s="647">
        <v>0</v>
      </c>
      <c r="F57" s="647">
        <v>0</v>
      </c>
      <c r="G57" s="647">
        <v>0</v>
      </c>
      <c r="H57" s="647">
        <v>0</v>
      </c>
      <c r="I57" s="647">
        <v>0</v>
      </c>
      <c r="J57" s="647">
        <v>0</v>
      </c>
      <c r="K57" s="647">
        <v>0</v>
      </c>
      <c r="L57" s="647">
        <v>0</v>
      </c>
      <c r="M57" s="647">
        <v>0</v>
      </c>
      <c r="N57" s="647">
        <v>0</v>
      </c>
      <c r="O57" s="647">
        <v>0</v>
      </c>
    </row>
    <row r="58" spans="1:15" x14ac:dyDescent="0.2">
      <c r="A58" s="647" t="s">
        <v>3295</v>
      </c>
      <c r="B58" s="647" t="s">
        <v>3297</v>
      </c>
      <c r="C58" s="647" t="s">
        <v>1658</v>
      </c>
      <c r="D58" s="647">
        <v>43636</v>
      </c>
      <c r="E58" s="647">
        <v>44102</v>
      </c>
      <c r="F58" s="647">
        <v>44568</v>
      </c>
      <c r="G58" s="647">
        <v>45034</v>
      </c>
      <c r="H58" s="647">
        <v>45500</v>
      </c>
      <c r="I58" s="647">
        <v>45967</v>
      </c>
      <c r="J58" s="647">
        <v>46434</v>
      </c>
      <c r="K58" s="647">
        <v>46900</v>
      </c>
      <c r="L58" s="647">
        <v>47367</v>
      </c>
      <c r="M58" s="647">
        <v>47834</v>
      </c>
      <c r="N58" s="647">
        <v>48301</v>
      </c>
      <c r="O58" s="647">
        <v>48493</v>
      </c>
    </row>
    <row r="59" spans="1:15" x14ac:dyDescent="0.2">
      <c r="A59" s="647" t="s">
        <v>3295</v>
      </c>
      <c r="B59" s="647" t="s">
        <v>3298</v>
      </c>
      <c r="C59" s="647" t="s">
        <v>1658</v>
      </c>
      <c r="D59" s="647">
        <v>5268</v>
      </c>
      <c r="E59" s="647">
        <v>5281</v>
      </c>
      <c r="F59" s="647">
        <v>5294</v>
      </c>
      <c r="G59" s="647">
        <v>5306</v>
      </c>
      <c r="H59" s="647">
        <v>5319</v>
      </c>
      <c r="I59" s="647">
        <v>5331</v>
      </c>
      <c r="J59" s="647">
        <v>5344</v>
      </c>
      <c r="K59" s="647">
        <v>5357</v>
      </c>
      <c r="L59" s="647">
        <v>5369</v>
      </c>
      <c r="M59" s="647">
        <v>5382</v>
      </c>
      <c r="N59" s="647">
        <v>5395</v>
      </c>
      <c r="O59" s="647">
        <v>5407</v>
      </c>
    </row>
    <row r="60" spans="1:15" x14ac:dyDescent="0.2">
      <c r="A60" s="647" t="s">
        <v>3295</v>
      </c>
      <c r="B60" s="647" t="s">
        <v>3299</v>
      </c>
      <c r="C60" s="647" t="s">
        <v>1658</v>
      </c>
      <c r="D60" s="647">
        <v>0</v>
      </c>
      <c r="E60" s="647">
        <v>0</v>
      </c>
      <c r="F60" s="647">
        <v>0</v>
      </c>
      <c r="G60" s="647">
        <v>0</v>
      </c>
      <c r="H60" s="647">
        <v>0</v>
      </c>
      <c r="I60" s="647">
        <v>0</v>
      </c>
      <c r="J60" s="647">
        <v>0</v>
      </c>
      <c r="K60" s="647">
        <v>0</v>
      </c>
      <c r="L60" s="647">
        <v>0</v>
      </c>
      <c r="M60" s="647">
        <v>0</v>
      </c>
      <c r="N60" s="647">
        <v>0</v>
      </c>
      <c r="O60" s="647">
        <v>0</v>
      </c>
    </row>
    <row r="61" spans="1:15" x14ac:dyDescent="0.2">
      <c r="A61" s="647" t="s">
        <v>3295</v>
      </c>
      <c r="B61" s="647" t="s">
        <v>3300</v>
      </c>
      <c r="C61" s="647" t="s">
        <v>1658</v>
      </c>
      <c r="D61" s="647">
        <v>39039</v>
      </c>
      <c r="E61" s="647">
        <v>39536</v>
      </c>
      <c r="F61" s="647">
        <v>40033</v>
      </c>
      <c r="G61" s="647">
        <v>40531</v>
      </c>
      <c r="H61" s="647">
        <v>41030</v>
      </c>
      <c r="I61" s="647">
        <v>41532</v>
      </c>
      <c r="J61" s="647">
        <v>42038</v>
      </c>
      <c r="K61" s="647">
        <v>42547</v>
      </c>
      <c r="L61" s="647">
        <v>43056</v>
      </c>
      <c r="M61" s="647">
        <v>43564</v>
      </c>
      <c r="N61" s="647">
        <v>44073</v>
      </c>
      <c r="O61" s="647">
        <v>42905</v>
      </c>
    </row>
    <row r="62" spans="1:15" x14ac:dyDescent="0.2">
      <c r="A62" s="647" t="s">
        <v>3295</v>
      </c>
      <c r="B62" s="647" t="s">
        <v>3301</v>
      </c>
      <c r="C62" s="647" t="s">
        <v>1658</v>
      </c>
      <c r="D62" s="647">
        <v>0</v>
      </c>
      <c r="E62" s="647">
        <v>0</v>
      </c>
      <c r="F62" s="647">
        <v>0</v>
      </c>
      <c r="G62" s="647">
        <v>0</v>
      </c>
      <c r="H62" s="647">
        <v>0</v>
      </c>
      <c r="I62" s="647">
        <v>0</v>
      </c>
      <c r="J62" s="647">
        <v>0</v>
      </c>
      <c r="K62" s="647">
        <v>0</v>
      </c>
      <c r="L62" s="647">
        <v>0</v>
      </c>
      <c r="M62" s="647">
        <v>0</v>
      </c>
      <c r="N62" s="647">
        <v>0</v>
      </c>
      <c r="O62" s="647">
        <v>0</v>
      </c>
    </row>
    <row r="63" spans="1:15" x14ac:dyDescent="0.2">
      <c r="A63" s="647" t="s">
        <v>3295</v>
      </c>
      <c r="B63" s="647" t="s">
        <v>3302</v>
      </c>
      <c r="C63" s="647" t="s">
        <v>1658</v>
      </c>
      <c r="D63" s="647">
        <v>88985</v>
      </c>
      <c r="E63" s="647">
        <v>89498</v>
      </c>
      <c r="F63" s="647">
        <v>90012</v>
      </c>
      <c r="G63" s="647">
        <v>90526</v>
      </c>
      <c r="H63" s="647">
        <v>91040</v>
      </c>
      <c r="I63" s="647">
        <v>91555</v>
      </c>
      <c r="J63" s="647">
        <v>92060</v>
      </c>
      <c r="K63" s="647">
        <v>92574</v>
      </c>
      <c r="L63" s="647">
        <v>93088</v>
      </c>
      <c r="M63" s="647">
        <v>93603</v>
      </c>
      <c r="N63" s="647">
        <v>94118</v>
      </c>
      <c r="O63" s="647">
        <v>94286</v>
      </c>
    </row>
    <row r="64" spans="1:15" x14ac:dyDescent="0.2">
      <c r="A64" s="647" t="s">
        <v>3295</v>
      </c>
      <c r="B64" s="647" t="s">
        <v>3303</v>
      </c>
      <c r="C64" s="647" t="s">
        <v>1658</v>
      </c>
      <c r="D64" s="647">
        <v>8227</v>
      </c>
      <c r="E64" s="647">
        <v>8278</v>
      </c>
      <c r="F64" s="647">
        <v>8330</v>
      </c>
      <c r="G64" s="647">
        <v>8382</v>
      </c>
      <c r="H64" s="647">
        <v>8433</v>
      </c>
      <c r="I64" s="647">
        <v>8485</v>
      </c>
      <c r="J64" s="647">
        <v>8536</v>
      </c>
      <c r="K64" s="647">
        <v>8588</v>
      </c>
      <c r="L64" s="647">
        <v>8640</v>
      </c>
      <c r="M64" s="647">
        <v>8691</v>
      </c>
      <c r="N64" s="647">
        <v>8743</v>
      </c>
      <c r="O64" s="647">
        <v>8794</v>
      </c>
    </row>
    <row r="65" spans="1:15" x14ac:dyDescent="0.2">
      <c r="A65" s="647" t="s">
        <v>3295</v>
      </c>
      <c r="B65" s="647" t="s">
        <v>3304</v>
      </c>
      <c r="C65" s="647" t="s">
        <v>1658</v>
      </c>
      <c r="D65" s="647">
        <v>0</v>
      </c>
      <c r="E65" s="647">
        <v>0</v>
      </c>
      <c r="F65" s="647">
        <v>0</v>
      </c>
      <c r="G65" s="647">
        <v>0</v>
      </c>
      <c r="H65" s="647">
        <v>0</v>
      </c>
      <c r="I65" s="647">
        <v>0</v>
      </c>
      <c r="J65" s="647">
        <v>0</v>
      </c>
      <c r="K65" s="647">
        <v>0</v>
      </c>
      <c r="L65" s="647">
        <v>0</v>
      </c>
      <c r="M65" s="647">
        <v>0</v>
      </c>
      <c r="N65" s="647">
        <v>0</v>
      </c>
      <c r="O65" s="647">
        <v>0</v>
      </c>
    </row>
    <row r="66" spans="1:15" x14ac:dyDescent="0.2">
      <c r="A66" s="647" t="s">
        <v>3295</v>
      </c>
      <c r="B66" s="647" t="s">
        <v>3305</v>
      </c>
      <c r="C66" s="647" t="s">
        <v>1658</v>
      </c>
      <c r="D66" s="647">
        <v>76136</v>
      </c>
      <c r="E66" s="647">
        <v>76643</v>
      </c>
      <c r="F66" s="647">
        <v>77150</v>
      </c>
      <c r="G66" s="647">
        <v>77658</v>
      </c>
      <c r="H66" s="647">
        <v>78165</v>
      </c>
      <c r="I66" s="647">
        <v>78673</v>
      </c>
      <c r="J66" s="647">
        <v>79172</v>
      </c>
      <c r="K66" s="647">
        <v>79679</v>
      </c>
      <c r="L66" s="647">
        <v>80187</v>
      </c>
      <c r="M66" s="647">
        <v>80695</v>
      </c>
      <c r="N66" s="647">
        <v>81203</v>
      </c>
      <c r="O66" s="647">
        <v>81386</v>
      </c>
    </row>
    <row r="67" spans="1:15" x14ac:dyDescent="0.2">
      <c r="A67" s="647" t="s">
        <v>3295</v>
      </c>
      <c r="B67" s="647" t="s">
        <v>3306</v>
      </c>
      <c r="C67" s="647" t="s">
        <v>1658</v>
      </c>
      <c r="D67" s="647">
        <v>0</v>
      </c>
      <c r="E67" s="647">
        <v>0</v>
      </c>
      <c r="F67" s="647">
        <v>0</v>
      </c>
      <c r="G67" s="647">
        <v>0</v>
      </c>
      <c r="H67" s="647">
        <v>0</v>
      </c>
      <c r="I67" s="647">
        <v>0</v>
      </c>
      <c r="J67" s="647">
        <v>0</v>
      </c>
      <c r="K67" s="647">
        <v>0</v>
      </c>
      <c r="L67" s="647">
        <v>0</v>
      </c>
      <c r="M67" s="647">
        <v>0</v>
      </c>
      <c r="N67" s="647">
        <v>0</v>
      </c>
      <c r="O67" s="647">
        <v>0</v>
      </c>
    </row>
    <row r="68" spans="1:15" x14ac:dyDescent="0.2">
      <c r="A68" s="647" t="s">
        <v>3295</v>
      </c>
      <c r="B68" s="647" t="s">
        <v>3307</v>
      </c>
      <c r="C68" s="647" t="s">
        <v>1658</v>
      </c>
      <c r="D68" s="647">
        <v>0</v>
      </c>
      <c r="E68" s="647">
        <v>0</v>
      </c>
      <c r="F68" s="647">
        <v>0</v>
      </c>
      <c r="G68" s="647">
        <v>0</v>
      </c>
      <c r="H68" s="647">
        <v>0</v>
      </c>
      <c r="I68" s="647">
        <v>0</v>
      </c>
      <c r="J68" s="647">
        <v>0</v>
      </c>
      <c r="K68" s="647">
        <v>0</v>
      </c>
      <c r="L68" s="647">
        <v>0</v>
      </c>
      <c r="M68" s="647">
        <v>0</v>
      </c>
      <c r="N68" s="647">
        <v>0</v>
      </c>
      <c r="O68" s="647">
        <v>0</v>
      </c>
    </row>
    <row r="69" spans="1:15" x14ac:dyDescent="0.2">
      <c r="A69" s="647" t="s">
        <v>3295</v>
      </c>
      <c r="B69" s="647" t="s">
        <v>3308</v>
      </c>
      <c r="C69" s="647" t="s">
        <v>1658</v>
      </c>
      <c r="D69" s="647">
        <v>0</v>
      </c>
      <c r="E69" s="647">
        <v>0</v>
      </c>
      <c r="F69" s="647">
        <v>0</v>
      </c>
      <c r="G69" s="647">
        <v>0</v>
      </c>
      <c r="H69" s="647">
        <v>0</v>
      </c>
      <c r="I69" s="647">
        <v>0</v>
      </c>
      <c r="J69" s="647">
        <v>0</v>
      </c>
      <c r="K69" s="647">
        <v>0</v>
      </c>
      <c r="L69" s="647">
        <v>0</v>
      </c>
      <c r="M69" s="647">
        <v>0</v>
      </c>
      <c r="N69" s="647">
        <v>0</v>
      </c>
      <c r="O69" s="647">
        <v>0</v>
      </c>
    </row>
    <row r="70" spans="1:15" x14ac:dyDescent="0.2">
      <c r="A70" s="647" t="s">
        <v>3295</v>
      </c>
      <c r="B70" s="647" t="s">
        <v>3309</v>
      </c>
      <c r="C70" s="647" t="s">
        <v>1658</v>
      </c>
      <c r="D70" s="647">
        <v>35233</v>
      </c>
      <c r="E70" s="647">
        <v>35290</v>
      </c>
      <c r="F70" s="647">
        <v>35348</v>
      </c>
      <c r="G70" s="647">
        <v>35406</v>
      </c>
      <c r="H70" s="647">
        <v>35464</v>
      </c>
      <c r="I70" s="647">
        <v>35522</v>
      </c>
      <c r="J70" s="647">
        <v>34325</v>
      </c>
      <c r="K70" s="647">
        <v>34381</v>
      </c>
      <c r="L70" s="647">
        <v>34437</v>
      </c>
      <c r="M70" s="647">
        <v>34494</v>
      </c>
      <c r="N70" s="647">
        <v>34550</v>
      </c>
      <c r="O70" s="647">
        <v>34607</v>
      </c>
    </row>
    <row r="71" spans="1:15" x14ac:dyDescent="0.2">
      <c r="A71" s="647" t="s">
        <v>3295</v>
      </c>
      <c r="B71" s="647" t="s">
        <v>3310</v>
      </c>
      <c r="C71" s="647" t="s">
        <v>1658</v>
      </c>
      <c r="D71" s="647">
        <v>0</v>
      </c>
      <c r="E71" s="647">
        <v>0</v>
      </c>
      <c r="F71" s="647">
        <v>0</v>
      </c>
      <c r="G71" s="647">
        <v>0</v>
      </c>
      <c r="H71" s="647">
        <v>0</v>
      </c>
      <c r="I71" s="647">
        <v>0</v>
      </c>
      <c r="J71" s="647">
        <v>0</v>
      </c>
      <c r="K71" s="647">
        <v>0</v>
      </c>
      <c r="L71" s="647">
        <v>0</v>
      </c>
      <c r="M71" s="647">
        <v>0</v>
      </c>
      <c r="N71" s="647">
        <v>0</v>
      </c>
      <c r="O71" s="647">
        <v>0</v>
      </c>
    </row>
    <row r="72" spans="1:15" x14ac:dyDescent="0.2">
      <c r="A72" s="647" t="s">
        <v>3295</v>
      </c>
      <c r="B72" s="647" t="s">
        <v>3311</v>
      </c>
      <c r="C72" s="647" t="s">
        <v>1658</v>
      </c>
      <c r="D72" s="647">
        <v>31520</v>
      </c>
      <c r="E72" s="647">
        <v>31599</v>
      </c>
      <c r="F72" s="647">
        <v>31678</v>
      </c>
      <c r="G72" s="647">
        <v>31757</v>
      </c>
      <c r="H72" s="647">
        <v>31836</v>
      </c>
      <c r="I72" s="647">
        <v>31914</v>
      </c>
      <c r="J72" s="647">
        <v>31993</v>
      </c>
      <c r="K72" s="647">
        <v>32072</v>
      </c>
      <c r="L72" s="647">
        <v>32151</v>
      </c>
      <c r="M72" s="647">
        <v>32230</v>
      </c>
      <c r="N72" s="647">
        <v>32309</v>
      </c>
      <c r="O72" s="647">
        <v>32388</v>
      </c>
    </row>
    <row r="73" spans="1:15" x14ac:dyDescent="0.2">
      <c r="A73" s="647" t="s">
        <v>3295</v>
      </c>
      <c r="B73" s="647" t="s">
        <v>3312</v>
      </c>
      <c r="C73" s="647" t="s">
        <v>1658</v>
      </c>
      <c r="D73" s="647">
        <v>0</v>
      </c>
      <c r="E73" s="647">
        <v>0</v>
      </c>
      <c r="F73" s="647">
        <v>0</v>
      </c>
      <c r="G73" s="647">
        <v>0</v>
      </c>
      <c r="H73" s="647">
        <v>0</v>
      </c>
      <c r="I73" s="647">
        <v>0</v>
      </c>
      <c r="J73" s="647">
        <v>0</v>
      </c>
      <c r="K73" s="647">
        <v>0</v>
      </c>
      <c r="L73" s="647">
        <v>0</v>
      </c>
      <c r="M73" s="647">
        <v>0</v>
      </c>
      <c r="N73" s="647">
        <v>0</v>
      </c>
      <c r="O73" s="647">
        <v>0</v>
      </c>
    </row>
    <row r="74" spans="1:15" x14ac:dyDescent="0.2">
      <c r="A74" s="647" t="s">
        <v>3295</v>
      </c>
      <c r="B74" s="647" t="s">
        <v>3313</v>
      </c>
      <c r="C74" s="647" t="s">
        <v>1658</v>
      </c>
      <c r="D74" s="647">
        <v>8051</v>
      </c>
      <c r="E74" s="647">
        <v>8088</v>
      </c>
      <c r="F74" s="647">
        <v>8126</v>
      </c>
      <c r="G74" s="647">
        <v>8163</v>
      </c>
      <c r="H74" s="647">
        <v>8201</v>
      </c>
      <c r="I74" s="647">
        <v>8238</v>
      </c>
      <c r="J74" s="647">
        <v>8275</v>
      </c>
      <c r="K74" s="647">
        <v>8313</v>
      </c>
      <c r="L74" s="647">
        <v>8350</v>
      </c>
      <c r="M74" s="647">
        <v>8387</v>
      </c>
      <c r="N74" s="647">
        <v>8425</v>
      </c>
      <c r="O74" s="647">
        <v>8462</v>
      </c>
    </row>
    <row r="75" spans="1:15" x14ac:dyDescent="0.2">
      <c r="A75" s="647" t="s">
        <v>3295</v>
      </c>
      <c r="B75" s="647" t="s">
        <v>3314</v>
      </c>
      <c r="C75" s="647" t="s">
        <v>1658</v>
      </c>
      <c r="D75" s="647">
        <v>0</v>
      </c>
      <c r="E75" s="647">
        <v>0</v>
      </c>
      <c r="F75" s="647">
        <v>0</v>
      </c>
      <c r="G75" s="647">
        <v>0</v>
      </c>
      <c r="H75" s="647">
        <v>0</v>
      </c>
      <c r="I75" s="647">
        <v>0</v>
      </c>
      <c r="J75" s="647">
        <v>0</v>
      </c>
      <c r="K75" s="647">
        <v>0</v>
      </c>
      <c r="L75" s="647">
        <v>0</v>
      </c>
      <c r="M75" s="647">
        <v>0</v>
      </c>
      <c r="N75" s="647">
        <v>0</v>
      </c>
      <c r="O75" s="647">
        <v>0</v>
      </c>
    </row>
    <row r="76" spans="1:15" x14ac:dyDescent="0.2">
      <c r="A76" s="647" t="s">
        <v>3295</v>
      </c>
      <c r="B76" s="647" t="s">
        <v>3315</v>
      </c>
      <c r="C76" s="647" t="s">
        <v>1658</v>
      </c>
      <c r="D76" s="647">
        <v>295</v>
      </c>
      <c r="E76" s="647">
        <v>296</v>
      </c>
      <c r="F76" s="647">
        <v>296</v>
      </c>
      <c r="G76" s="647">
        <v>297</v>
      </c>
      <c r="H76" s="647">
        <v>298</v>
      </c>
      <c r="I76" s="647">
        <v>299</v>
      </c>
      <c r="J76" s="647">
        <v>300</v>
      </c>
      <c r="K76" s="647">
        <v>301</v>
      </c>
      <c r="L76" s="647">
        <v>302</v>
      </c>
      <c r="M76" s="647">
        <v>303</v>
      </c>
      <c r="N76" s="647">
        <v>304</v>
      </c>
      <c r="O76" s="647">
        <v>305</v>
      </c>
    </row>
    <row r="77" spans="1:15" x14ac:dyDescent="0.2">
      <c r="A77" s="647" t="s">
        <v>3295</v>
      </c>
      <c r="B77" s="647" t="s">
        <v>3316</v>
      </c>
      <c r="C77" s="647" t="s">
        <v>1658</v>
      </c>
      <c r="D77" s="647">
        <v>67962</v>
      </c>
      <c r="E77" s="647">
        <v>68038</v>
      </c>
      <c r="F77" s="647">
        <v>68113</v>
      </c>
      <c r="G77" s="647">
        <v>68189</v>
      </c>
      <c r="H77" s="647">
        <v>68264</v>
      </c>
      <c r="I77" s="647">
        <v>68340</v>
      </c>
      <c r="J77" s="647">
        <v>68415</v>
      </c>
      <c r="K77" s="647">
        <v>68186</v>
      </c>
      <c r="L77" s="647">
        <v>68261</v>
      </c>
      <c r="M77" s="647">
        <v>68336</v>
      </c>
      <c r="N77" s="647">
        <v>68411</v>
      </c>
      <c r="O77" s="647">
        <v>68487</v>
      </c>
    </row>
    <row r="78" spans="1:15" x14ac:dyDescent="0.2">
      <c r="A78" s="647" t="s">
        <v>3295</v>
      </c>
      <c r="B78" s="647" t="s">
        <v>3317</v>
      </c>
      <c r="C78" s="647" t="s">
        <v>1658</v>
      </c>
      <c r="D78" s="647">
        <v>0</v>
      </c>
      <c r="E78" s="647">
        <v>0</v>
      </c>
      <c r="F78" s="647">
        <v>0</v>
      </c>
      <c r="G78" s="647">
        <v>0</v>
      </c>
      <c r="H78" s="647">
        <v>0</v>
      </c>
      <c r="I78" s="647">
        <v>0</v>
      </c>
      <c r="J78" s="647">
        <v>0</v>
      </c>
      <c r="K78" s="647">
        <v>0</v>
      </c>
      <c r="L78" s="647">
        <v>0</v>
      </c>
      <c r="M78" s="647">
        <v>0</v>
      </c>
      <c r="N78" s="647">
        <v>0</v>
      </c>
      <c r="O78" s="647">
        <v>0</v>
      </c>
    </row>
    <row r="79" spans="1:15" x14ac:dyDescent="0.2">
      <c r="A79" s="647" t="s">
        <v>3295</v>
      </c>
      <c r="B79" s="647" t="s">
        <v>3318</v>
      </c>
      <c r="C79" s="647" t="s">
        <v>1658</v>
      </c>
      <c r="D79" s="647">
        <v>0</v>
      </c>
      <c r="E79" s="647">
        <v>0</v>
      </c>
      <c r="F79" s="647">
        <v>0</v>
      </c>
      <c r="G79" s="647">
        <v>0</v>
      </c>
      <c r="H79" s="647">
        <v>0</v>
      </c>
      <c r="I79" s="647">
        <v>0</v>
      </c>
      <c r="J79" s="647">
        <v>0</v>
      </c>
      <c r="K79" s="647">
        <v>0</v>
      </c>
      <c r="L79" s="647">
        <v>0</v>
      </c>
      <c r="M79" s="647">
        <v>0</v>
      </c>
      <c r="N79" s="647">
        <v>0</v>
      </c>
      <c r="O79" s="647">
        <v>0</v>
      </c>
    </row>
    <row r="80" spans="1:15" x14ac:dyDescent="0.2">
      <c r="A80" s="647" t="s">
        <v>3295</v>
      </c>
      <c r="B80" s="647" t="s">
        <v>3319</v>
      </c>
      <c r="C80" s="647" t="s">
        <v>1658</v>
      </c>
      <c r="D80" s="647">
        <v>516</v>
      </c>
      <c r="E80" s="647">
        <v>527</v>
      </c>
      <c r="F80" s="647">
        <v>538</v>
      </c>
      <c r="G80" s="647">
        <v>549</v>
      </c>
      <c r="H80" s="647">
        <v>560</v>
      </c>
      <c r="I80" s="647">
        <v>572</v>
      </c>
      <c r="J80" s="647">
        <v>584</v>
      </c>
      <c r="K80" s="647">
        <v>595</v>
      </c>
      <c r="L80" s="647">
        <v>607</v>
      </c>
      <c r="M80" s="647">
        <v>619</v>
      </c>
      <c r="N80" s="647">
        <v>630</v>
      </c>
      <c r="O80" s="647">
        <v>642</v>
      </c>
    </row>
    <row r="81" spans="1:15" x14ac:dyDescent="0.2">
      <c r="A81" s="647" t="s">
        <v>3295</v>
      </c>
      <c r="B81" s="647" t="s">
        <v>3320</v>
      </c>
      <c r="C81" s="647" t="s">
        <v>1658</v>
      </c>
      <c r="D81" s="647">
        <v>3507</v>
      </c>
      <c r="E81" s="647">
        <v>3568</v>
      </c>
      <c r="F81" s="647">
        <v>3628</v>
      </c>
      <c r="G81" s="647">
        <v>3689</v>
      </c>
      <c r="H81" s="647">
        <v>3750</v>
      </c>
      <c r="I81" s="647">
        <v>3811</v>
      </c>
      <c r="J81" s="647">
        <v>3872</v>
      </c>
      <c r="K81" s="647">
        <v>3933</v>
      </c>
      <c r="L81" s="647">
        <v>3994</v>
      </c>
      <c r="M81" s="647">
        <v>4055</v>
      </c>
      <c r="N81" s="647">
        <v>4116</v>
      </c>
      <c r="O81" s="647">
        <v>4177</v>
      </c>
    </row>
    <row r="82" spans="1:15" x14ac:dyDescent="0.2">
      <c r="A82" s="647" t="s">
        <v>3295</v>
      </c>
      <c r="B82" s="647" t="s">
        <v>3321</v>
      </c>
      <c r="C82" s="647" t="s">
        <v>1658</v>
      </c>
      <c r="D82" s="647">
        <v>0</v>
      </c>
      <c r="E82" s="647">
        <v>0</v>
      </c>
      <c r="F82" s="647">
        <v>0</v>
      </c>
      <c r="G82" s="647">
        <v>0</v>
      </c>
      <c r="H82" s="647">
        <v>0</v>
      </c>
      <c r="I82" s="647">
        <v>0</v>
      </c>
      <c r="J82" s="647">
        <v>0</v>
      </c>
      <c r="K82" s="647">
        <v>0</v>
      </c>
      <c r="L82" s="647">
        <v>0</v>
      </c>
      <c r="M82" s="647">
        <v>0</v>
      </c>
      <c r="N82" s="647">
        <v>0</v>
      </c>
      <c r="O82" s="647">
        <v>0</v>
      </c>
    </row>
    <row r="83" spans="1:15" x14ac:dyDescent="0.2">
      <c r="A83" s="647" t="s">
        <v>3295</v>
      </c>
      <c r="B83" s="647" t="s">
        <v>3322</v>
      </c>
      <c r="C83" s="647" t="s">
        <v>1658</v>
      </c>
      <c r="D83" s="647">
        <v>0</v>
      </c>
      <c r="E83" s="647">
        <v>0</v>
      </c>
      <c r="F83" s="647">
        <v>0</v>
      </c>
      <c r="G83" s="647">
        <v>0</v>
      </c>
      <c r="H83" s="647">
        <v>0</v>
      </c>
      <c r="I83" s="647">
        <v>0</v>
      </c>
      <c r="J83" s="647">
        <v>0</v>
      </c>
      <c r="K83" s="647">
        <v>0</v>
      </c>
      <c r="L83" s="647">
        <v>0</v>
      </c>
      <c r="M83" s="647">
        <v>0</v>
      </c>
      <c r="N83" s="647">
        <v>0</v>
      </c>
      <c r="O83" s="647">
        <v>0</v>
      </c>
    </row>
    <row r="84" spans="1:15" x14ac:dyDescent="0.2">
      <c r="A84" s="647" t="s">
        <v>3295</v>
      </c>
      <c r="B84" s="647" t="s">
        <v>3323</v>
      </c>
      <c r="C84" s="647" t="s">
        <v>1658</v>
      </c>
      <c r="D84" s="647">
        <v>0</v>
      </c>
      <c r="E84" s="647">
        <v>0</v>
      </c>
      <c r="F84" s="647">
        <v>0</v>
      </c>
      <c r="G84" s="647">
        <v>0</v>
      </c>
      <c r="H84" s="647">
        <v>0</v>
      </c>
      <c r="I84" s="647">
        <v>0</v>
      </c>
      <c r="J84" s="647">
        <v>0</v>
      </c>
      <c r="K84" s="647">
        <v>0</v>
      </c>
      <c r="L84" s="647">
        <v>0</v>
      </c>
      <c r="M84" s="647">
        <v>0</v>
      </c>
      <c r="N84" s="647">
        <v>0</v>
      </c>
      <c r="O84" s="647">
        <v>0</v>
      </c>
    </row>
    <row r="85" spans="1:15" x14ac:dyDescent="0.2">
      <c r="A85" s="647" t="s">
        <v>3295</v>
      </c>
      <c r="B85" s="647" t="s">
        <v>3324</v>
      </c>
      <c r="C85" s="647" t="s">
        <v>1658</v>
      </c>
      <c r="D85" s="647">
        <v>14289</v>
      </c>
      <c r="E85" s="647">
        <v>14302</v>
      </c>
      <c r="F85" s="647">
        <v>14315</v>
      </c>
      <c r="G85" s="647">
        <v>14328</v>
      </c>
      <c r="H85" s="647">
        <v>14341</v>
      </c>
      <c r="I85" s="647">
        <v>14354</v>
      </c>
      <c r="J85" s="647">
        <v>14367</v>
      </c>
      <c r="K85" s="647">
        <v>14381</v>
      </c>
      <c r="L85" s="647">
        <v>14394</v>
      </c>
      <c r="M85" s="647">
        <v>14407</v>
      </c>
      <c r="N85" s="647">
        <v>14420</v>
      </c>
      <c r="O85" s="647">
        <v>14433</v>
      </c>
    </row>
    <row r="86" spans="1:15" x14ac:dyDescent="0.2">
      <c r="A86" s="647" t="s">
        <v>3295</v>
      </c>
      <c r="B86" s="647" t="s">
        <v>3325</v>
      </c>
      <c r="C86" s="647" t="s">
        <v>1658</v>
      </c>
      <c r="D86" s="647">
        <v>0</v>
      </c>
      <c r="E86" s="647">
        <v>0</v>
      </c>
      <c r="F86" s="647">
        <v>0</v>
      </c>
      <c r="G86" s="647">
        <v>0</v>
      </c>
      <c r="H86" s="647">
        <v>0</v>
      </c>
      <c r="I86" s="647">
        <v>0</v>
      </c>
      <c r="J86" s="647">
        <v>0</v>
      </c>
      <c r="K86" s="647">
        <v>0</v>
      </c>
      <c r="L86" s="647">
        <v>0</v>
      </c>
      <c r="M86" s="647">
        <v>0</v>
      </c>
      <c r="N86" s="647">
        <v>0</v>
      </c>
      <c r="O86" s="647">
        <v>0</v>
      </c>
    </row>
    <row r="87" spans="1:15" x14ac:dyDescent="0.2">
      <c r="A87" s="647" t="s">
        <v>3295</v>
      </c>
      <c r="B87" s="647" t="s">
        <v>3326</v>
      </c>
      <c r="C87" s="647" t="s">
        <v>1658</v>
      </c>
      <c r="D87" s="647">
        <v>0</v>
      </c>
      <c r="E87" s="647">
        <v>0</v>
      </c>
      <c r="F87" s="647">
        <v>0</v>
      </c>
      <c r="G87" s="647">
        <v>0</v>
      </c>
      <c r="H87" s="647">
        <v>0</v>
      </c>
      <c r="I87" s="647">
        <v>0</v>
      </c>
      <c r="J87" s="647">
        <v>0</v>
      </c>
      <c r="K87" s="647">
        <v>0</v>
      </c>
      <c r="L87" s="647">
        <v>0</v>
      </c>
      <c r="M87" s="647">
        <v>0</v>
      </c>
      <c r="N87" s="647">
        <v>0</v>
      </c>
      <c r="O87" s="647">
        <v>0</v>
      </c>
    </row>
    <row r="88" spans="1:15" x14ac:dyDescent="0.2">
      <c r="A88" s="647" t="s">
        <v>3327</v>
      </c>
      <c r="B88" s="647" t="s">
        <v>3328</v>
      </c>
      <c r="C88" s="647" t="s">
        <v>1658</v>
      </c>
      <c r="D88" s="647">
        <v>0</v>
      </c>
      <c r="E88" s="647">
        <v>0</v>
      </c>
      <c r="F88" s="647">
        <v>0</v>
      </c>
      <c r="G88" s="647">
        <v>0</v>
      </c>
      <c r="H88" s="647">
        <v>0</v>
      </c>
      <c r="I88" s="647">
        <v>0</v>
      </c>
      <c r="J88" s="647">
        <v>0</v>
      </c>
      <c r="K88" s="647">
        <v>0</v>
      </c>
      <c r="L88" s="647">
        <v>0</v>
      </c>
      <c r="M88" s="647">
        <v>0</v>
      </c>
      <c r="N88" s="647">
        <v>0</v>
      </c>
      <c r="O88" s="647">
        <v>0</v>
      </c>
    </row>
    <row r="89" spans="1:15" x14ac:dyDescent="0.2">
      <c r="A89" s="647" t="s">
        <v>3327</v>
      </c>
      <c r="B89" s="647" t="s">
        <v>3329</v>
      </c>
      <c r="C89" s="647" t="s">
        <v>1658</v>
      </c>
      <c r="D89" s="647">
        <v>10144</v>
      </c>
      <c r="E89" s="647">
        <v>10307</v>
      </c>
      <c r="F89" s="647">
        <v>10471</v>
      </c>
      <c r="G89" s="647">
        <v>10634</v>
      </c>
      <c r="H89" s="647">
        <v>10797</v>
      </c>
      <c r="I89" s="647">
        <v>10961</v>
      </c>
      <c r="J89" s="647">
        <v>11124</v>
      </c>
      <c r="K89" s="647">
        <v>11287</v>
      </c>
      <c r="L89" s="647">
        <v>11451</v>
      </c>
      <c r="M89" s="647">
        <v>11614</v>
      </c>
      <c r="N89" s="647">
        <v>11777</v>
      </c>
      <c r="O89" s="647">
        <v>11824</v>
      </c>
    </row>
    <row r="90" spans="1:15" x14ac:dyDescent="0.2">
      <c r="A90" s="647" t="s">
        <v>3327</v>
      </c>
      <c r="B90" s="647" t="s">
        <v>3330</v>
      </c>
      <c r="C90" s="647" t="s">
        <v>1658</v>
      </c>
      <c r="D90" s="647">
        <v>3646</v>
      </c>
      <c r="E90" s="647">
        <v>3655</v>
      </c>
      <c r="F90" s="647">
        <v>3663</v>
      </c>
      <c r="G90" s="647">
        <v>3672</v>
      </c>
      <c r="H90" s="647">
        <v>3681</v>
      </c>
      <c r="I90" s="647">
        <v>3690</v>
      </c>
      <c r="J90" s="647">
        <v>3698</v>
      </c>
      <c r="K90" s="647">
        <v>3707</v>
      </c>
      <c r="L90" s="647">
        <v>3716</v>
      </c>
      <c r="M90" s="647">
        <v>3725</v>
      </c>
      <c r="N90" s="647">
        <v>3733</v>
      </c>
      <c r="O90" s="647">
        <v>3742</v>
      </c>
    </row>
    <row r="91" spans="1:15" x14ac:dyDescent="0.2">
      <c r="A91" s="647" t="s">
        <v>3327</v>
      </c>
      <c r="B91" s="647" t="s">
        <v>3331</v>
      </c>
      <c r="C91" s="647" t="s">
        <v>1658</v>
      </c>
      <c r="D91" s="647">
        <v>0</v>
      </c>
      <c r="E91" s="647">
        <v>0</v>
      </c>
      <c r="F91" s="647">
        <v>0</v>
      </c>
      <c r="G91" s="647">
        <v>0</v>
      </c>
      <c r="H91" s="647">
        <v>0</v>
      </c>
      <c r="I91" s="647">
        <v>0</v>
      </c>
      <c r="J91" s="647">
        <v>0</v>
      </c>
      <c r="K91" s="647">
        <v>0</v>
      </c>
      <c r="L91" s="647">
        <v>0</v>
      </c>
      <c r="M91" s="647">
        <v>0</v>
      </c>
      <c r="N91" s="647">
        <v>0</v>
      </c>
      <c r="O91" s="647">
        <v>0</v>
      </c>
    </row>
    <row r="92" spans="1:15" x14ac:dyDescent="0.2">
      <c r="A92" s="647" t="s">
        <v>3327</v>
      </c>
      <c r="B92" s="647" t="s">
        <v>3332</v>
      </c>
      <c r="C92" s="647" t="s">
        <v>1658</v>
      </c>
      <c r="D92" s="647">
        <v>12901</v>
      </c>
      <c r="E92" s="647">
        <v>13089</v>
      </c>
      <c r="F92" s="647">
        <v>13277</v>
      </c>
      <c r="G92" s="647">
        <v>13465</v>
      </c>
      <c r="H92" s="647">
        <v>13653</v>
      </c>
      <c r="I92" s="647">
        <v>13842</v>
      </c>
      <c r="J92" s="647">
        <v>14033</v>
      </c>
      <c r="K92" s="647">
        <v>14224</v>
      </c>
      <c r="L92" s="647">
        <v>14415</v>
      </c>
      <c r="M92" s="647">
        <v>14606</v>
      </c>
      <c r="N92" s="647">
        <v>14798</v>
      </c>
      <c r="O92" s="647">
        <v>14500</v>
      </c>
    </row>
    <row r="93" spans="1:15" x14ac:dyDescent="0.2">
      <c r="A93" s="647" t="s">
        <v>3327</v>
      </c>
      <c r="B93" s="647" t="s">
        <v>3333</v>
      </c>
      <c r="C93" s="647" t="s">
        <v>1658</v>
      </c>
      <c r="D93" s="647">
        <v>0</v>
      </c>
      <c r="E93" s="647">
        <v>0</v>
      </c>
      <c r="F93" s="647">
        <v>0</v>
      </c>
      <c r="G93" s="647">
        <v>0</v>
      </c>
      <c r="H93" s="647">
        <v>0</v>
      </c>
      <c r="I93" s="647">
        <v>0</v>
      </c>
      <c r="J93" s="647">
        <v>0</v>
      </c>
      <c r="K93" s="647">
        <v>0</v>
      </c>
      <c r="L93" s="647">
        <v>0</v>
      </c>
      <c r="M93" s="647">
        <v>0</v>
      </c>
      <c r="N93" s="647">
        <v>0</v>
      </c>
      <c r="O93" s="647">
        <v>0</v>
      </c>
    </row>
    <row r="94" spans="1:15" x14ac:dyDescent="0.2">
      <c r="A94" s="647" t="s">
        <v>3327</v>
      </c>
      <c r="B94" s="647" t="s">
        <v>3334</v>
      </c>
      <c r="C94" s="647" t="s">
        <v>1658</v>
      </c>
      <c r="D94" s="647">
        <v>14165</v>
      </c>
      <c r="E94" s="647">
        <v>14410</v>
      </c>
      <c r="F94" s="647">
        <v>14656</v>
      </c>
      <c r="G94" s="647">
        <v>14901</v>
      </c>
      <c r="H94" s="647">
        <v>15146</v>
      </c>
      <c r="I94" s="647">
        <v>15391</v>
      </c>
      <c r="J94" s="647">
        <v>15637</v>
      </c>
      <c r="K94" s="647">
        <v>15882</v>
      </c>
      <c r="L94" s="647">
        <v>16127</v>
      </c>
      <c r="M94" s="647">
        <v>16373</v>
      </c>
      <c r="N94" s="647">
        <v>16618</v>
      </c>
      <c r="O94" s="647">
        <v>16802</v>
      </c>
    </row>
    <row r="95" spans="1:15" x14ac:dyDescent="0.2">
      <c r="A95" s="647" t="s">
        <v>3327</v>
      </c>
      <c r="B95" s="647" t="s">
        <v>3335</v>
      </c>
      <c r="C95" s="647" t="s">
        <v>1658</v>
      </c>
      <c r="D95" s="647">
        <v>0</v>
      </c>
      <c r="E95" s="647">
        <v>0</v>
      </c>
      <c r="F95" s="647">
        <v>0</v>
      </c>
      <c r="G95" s="647">
        <v>0</v>
      </c>
      <c r="H95" s="647">
        <v>0</v>
      </c>
      <c r="I95" s="647">
        <v>0</v>
      </c>
      <c r="J95" s="647">
        <v>0</v>
      </c>
      <c r="K95" s="647">
        <v>0</v>
      </c>
      <c r="L95" s="647">
        <v>0</v>
      </c>
      <c r="M95" s="647">
        <v>0</v>
      </c>
      <c r="N95" s="647">
        <v>0</v>
      </c>
      <c r="O95" s="647">
        <v>0</v>
      </c>
    </row>
    <row r="96" spans="1:15" x14ac:dyDescent="0.2">
      <c r="A96" s="647" t="s">
        <v>3327</v>
      </c>
      <c r="B96" s="647" t="s">
        <v>3336</v>
      </c>
      <c r="C96" s="647" t="s">
        <v>1658</v>
      </c>
      <c r="D96" s="647">
        <v>0</v>
      </c>
      <c r="E96" s="647">
        <v>0</v>
      </c>
      <c r="F96" s="647">
        <v>0</v>
      </c>
      <c r="G96" s="647">
        <v>0</v>
      </c>
      <c r="H96" s="647">
        <v>0</v>
      </c>
      <c r="I96" s="647">
        <v>0</v>
      </c>
      <c r="J96" s="647">
        <v>0</v>
      </c>
      <c r="K96" s="647">
        <v>0</v>
      </c>
      <c r="L96" s="647">
        <v>0</v>
      </c>
      <c r="M96" s="647">
        <v>0</v>
      </c>
      <c r="N96" s="647">
        <v>0</v>
      </c>
      <c r="O96" s="647">
        <v>0</v>
      </c>
    </row>
    <row r="97" spans="1:15" x14ac:dyDescent="0.2">
      <c r="A97" s="647" t="s">
        <v>3327</v>
      </c>
      <c r="B97" s="647" t="s">
        <v>3337</v>
      </c>
      <c r="C97" s="647" t="s">
        <v>1658</v>
      </c>
      <c r="D97" s="647">
        <v>15637</v>
      </c>
      <c r="E97" s="647">
        <v>15852</v>
      </c>
      <c r="F97" s="647">
        <v>16069</v>
      </c>
      <c r="G97" s="647">
        <v>16288</v>
      </c>
      <c r="H97" s="647">
        <v>16507</v>
      </c>
      <c r="I97" s="647">
        <v>16726</v>
      </c>
      <c r="J97" s="647">
        <v>16945</v>
      </c>
      <c r="K97" s="647">
        <v>17163</v>
      </c>
      <c r="L97" s="647">
        <v>17382</v>
      </c>
      <c r="M97" s="647">
        <v>17601</v>
      </c>
      <c r="N97" s="647">
        <v>17820</v>
      </c>
      <c r="O97" s="647">
        <v>17978</v>
      </c>
    </row>
    <row r="98" spans="1:15" x14ac:dyDescent="0.2">
      <c r="A98" s="647" t="s">
        <v>3327</v>
      </c>
      <c r="B98" s="647" t="s">
        <v>3338</v>
      </c>
      <c r="C98" s="647" t="s">
        <v>1658</v>
      </c>
      <c r="D98" s="647">
        <v>0</v>
      </c>
      <c r="E98" s="647">
        <v>0</v>
      </c>
      <c r="F98" s="647">
        <v>0</v>
      </c>
      <c r="G98" s="647">
        <v>0</v>
      </c>
      <c r="H98" s="647">
        <v>0</v>
      </c>
      <c r="I98" s="647">
        <v>0</v>
      </c>
      <c r="J98" s="647">
        <v>0</v>
      </c>
      <c r="K98" s="647">
        <v>0</v>
      </c>
      <c r="L98" s="647">
        <v>0</v>
      </c>
      <c r="M98" s="647">
        <v>0</v>
      </c>
      <c r="N98" s="647">
        <v>0</v>
      </c>
      <c r="O98" s="647">
        <v>0</v>
      </c>
    </row>
    <row r="99" spans="1:15" x14ac:dyDescent="0.2">
      <c r="A99" s="647" t="s">
        <v>3327</v>
      </c>
      <c r="B99" s="647" t="s">
        <v>3339</v>
      </c>
      <c r="C99" s="647" t="s">
        <v>1658</v>
      </c>
      <c r="D99" s="647">
        <v>0</v>
      </c>
      <c r="E99" s="647">
        <v>0</v>
      </c>
      <c r="F99" s="647">
        <v>0</v>
      </c>
      <c r="G99" s="647">
        <v>0</v>
      </c>
      <c r="H99" s="647">
        <v>0</v>
      </c>
      <c r="I99" s="647">
        <v>0</v>
      </c>
      <c r="J99" s="647">
        <v>0</v>
      </c>
      <c r="K99" s="647">
        <v>0</v>
      </c>
      <c r="L99" s="647">
        <v>0</v>
      </c>
      <c r="M99" s="647">
        <v>0</v>
      </c>
      <c r="N99" s="647">
        <v>0</v>
      </c>
      <c r="O99" s="647">
        <v>0</v>
      </c>
    </row>
    <row r="100" spans="1:15" x14ac:dyDescent="0.2">
      <c r="A100" s="647" t="s">
        <v>3327</v>
      </c>
      <c r="B100" s="647" t="s">
        <v>3340</v>
      </c>
      <c r="C100" s="647" t="s">
        <v>1658</v>
      </c>
      <c r="D100" s="647">
        <v>17623</v>
      </c>
      <c r="E100" s="647">
        <v>17649</v>
      </c>
      <c r="F100" s="647">
        <v>17675</v>
      </c>
      <c r="G100" s="647">
        <v>17701</v>
      </c>
      <c r="H100" s="647">
        <v>17727</v>
      </c>
      <c r="I100" s="647">
        <v>17753</v>
      </c>
      <c r="J100" s="647">
        <v>17779</v>
      </c>
      <c r="K100" s="647">
        <v>17805</v>
      </c>
      <c r="L100" s="647">
        <v>17830</v>
      </c>
      <c r="M100" s="647">
        <v>17856</v>
      </c>
      <c r="N100" s="647">
        <v>17882</v>
      </c>
      <c r="O100" s="647">
        <v>17705</v>
      </c>
    </row>
    <row r="101" spans="1:15" x14ac:dyDescent="0.2">
      <c r="A101" s="647" t="s">
        <v>3327</v>
      </c>
      <c r="B101" s="647" t="s">
        <v>3341</v>
      </c>
      <c r="C101" s="647" t="s">
        <v>1658</v>
      </c>
      <c r="D101" s="647">
        <v>0</v>
      </c>
      <c r="E101" s="647">
        <v>0</v>
      </c>
      <c r="F101" s="647">
        <v>0</v>
      </c>
      <c r="G101" s="647">
        <v>0</v>
      </c>
      <c r="H101" s="647">
        <v>0</v>
      </c>
      <c r="I101" s="647">
        <v>0</v>
      </c>
      <c r="J101" s="647">
        <v>0</v>
      </c>
      <c r="K101" s="647">
        <v>0</v>
      </c>
      <c r="L101" s="647">
        <v>0</v>
      </c>
      <c r="M101" s="647">
        <v>0</v>
      </c>
      <c r="N101" s="647">
        <v>0</v>
      </c>
      <c r="O101" s="647">
        <v>0</v>
      </c>
    </row>
    <row r="102" spans="1:15" x14ac:dyDescent="0.2">
      <c r="A102" s="647" t="s">
        <v>3327</v>
      </c>
      <c r="B102" s="647" t="s">
        <v>3342</v>
      </c>
      <c r="C102" s="647" t="s">
        <v>1658</v>
      </c>
      <c r="D102" s="647">
        <v>12083</v>
      </c>
      <c r="E102" s="647">
        <v>12120</v>
      </c>
      <c r="F102" s="647">
        <v>12156</v>
      </c>
      <c r="G102" s="647">
        <v>12193</v>
      </c>
      <c r="H102" s="647">
        <v>12230</v>
      </c>
      <c r="I102" s="647">
        <v>12266</v>
      </c>
      <c r="J102" s="647">
        <v>12303</v>
      </c>
      <c r="K102" s="647">
        <v>12339</v>
      </c>
      <c r="L102" s="647">
        <v>12376</v>
      </c>
      <c r="M102" s="647">
        <v>12413</v>
      </c>
      <c r="N102" s="647">
        <v>12449</v>
      </c>
      <c r="O102" s="647">
        <v>12486</v>
      </c>
    </row>
    <row r="103" spans="1:15" x14ac:dyDescent="0.2">
      <c r="A103" s="647" t="s">
        <v>3327</v>
      </c>
      <c r="B103" s="647" t="s">
        <v>3343</v>
      </c>
      <c r="C103" s="647" t="s">
        <v>1658</v>
      </c>
      <c r="D103" s="647">
        <v>0</v>
      </c>
      <c r="E103" s="647">
        <v>0</v>
      </c>
      <c r="F103" s="647">
        <v>0</v>
      </c>
      <c r="G103" s="647">
        <v>0</v>
      </c>
      <c r="H103" s="647">
        <v>0</v>
      </c>
      <c r="I103" s="647">
        <v>0</v>
      </c>
      <c r="J103" s="647">
        <v>0</v>
      </c>
      <c r="K103" s="647">
        <v>0</v>
      </c>
      <c r="L103" s="647">
        <v>0</v>
      </c>
      <c r="M103" s="647">
        <v>0</v>
      </c>
      <c r="N103" s="647">
        <v>0</v>
      </c>
      <c r="O103" s="647">
        <v>0</v>
      </c>
    </row>
    <row r="104" spans="1:15" x14ac:dyDescent="0.2">
      <c r="A104" s="647" t="s">
        <v>3327</v>
      </c>
      <c r="B104" s="647" t="s">
        <v>3344</v>
      </c>
      <c r="C104" s="647" t="s">
        <v>1658</v>
      </c>
      <c r="D104" s="647">
        <v>7072</v>
      </c>
      <c r="E104" s="647">
        <v>7111</v>
      </c>
      <c r="F104" s="647">
        <v>7150</v>
      </c>
      <c r="G104" s="647">
        <v>7188</v>
      </c>
      <c r="H104" s="647">
        <v>7227</v>
      </c>
      <c r="I104" s="647">
        <v>7265</v>
      </c>
      <c r="J104" s="647">
        <v>7304</v>
      </c>
      <c r="K104" s="647">
        <v>7342</v>
      </c>
      <c r="L104" s="647">
        <v>7381</v>
      </c>
      <c r="M104" s="647">
        <v>7419</v>
      </c>
      <c r="N104" s="647">
        <v>7458</v>
      </c>
      <c r="O104" s="647">
        <v>7496</v>
      </c>
    </row>
    <row r="105" spans="1:15" x14ac:dyDescent="0.2">
      <c r="A105" s="647" t="s">
        <v>3327</v>
      </c>
      <c r="B105" s="647" t="s">
        <v>3345</v>
      </c>
      <c r="C105" s="647" t="s">
        <v>1658</v>
      </c>
      <c r="D105" s="647">
        <v>0</v>
      </c>
      <c r="E105" s="647">
        <v>0</v>
      </c>
      <c r="F105" s="647">
        <v>0</v>
      </c>
      <c r="G105" s="647">
        <v>0</v>
      </c>
      <c r="H105" s="647">
        <v>0</v>
      </c>
      <c r="I105" s="647">
        <v>0</v>
      </c>
      <c r="J105" s="647">
        <v>0</v>
      </c>
      <c r="K105" s="647">
        <v>0</v>
      </c>
      <c r="L105" s="647">
        <v>0</v>
      </c>
      <c r="M105" s="647">
        <v>0</v>
      </c>
      <c r="N105" s="647">
        <v>0</v>
      </c>
      <c r="O105" s="647">
        <v>0</v>
      </c>
    </row>
    <row r="106" spans="1:15" x14ac:dyDescent="0.2">
      <c r="A106" s="647" t="s">
        <v>3327</v>
      </c>
      <c r="B106" s="647" t="s">
        <v>3346</v>
      </c>
      <c r="C106" s="647" t="s">
        <v>1658</v>
      </c>
      <c r="D106" s="647">
        <v>52</v>
      </c>
      <c r="E106" s="647">
        <v>53</v>
      </c>
      <c r="F106" s="647">
        <v>55</v>
      </c>
      <c r="G106" s="647">
        <v>56</v>
      </c>
      <c r="H106" s="647">
        <v>57</v>
      </c>
      <c r="I106" s="647">
        <v>59</v>
      </c>
      <c r="J106" s="647">
        <v>60</v>
      </c>
      <c r="K106" s="647">
        <v>62</v>
      </c>
      <c r="L106" s="647">
        <v>64</v>
      </c>
      <c r="M106" s="647">
        <v>65</v>
      </c>
      <c r="N106" s="647">
        <v>67</v>
      </c>
      <c r="O106" s="647">
        <v>69</v>
      </c>
    </row>
    <row r="107" spans="1:15" x14ac:dyDescent="0.2">
      <c r="A107" s="647" t="s">
        <v>3327</v>
      </c>
      <c r="B107" s="647" t="s">
        <v>3347</v>
      </c>
      <c r="C107" s="647" t="s">
        <v>1658</v>
      </c>
      <c r="D107" s="647">
        <v>0</v>
      </c>
      <c r="E107" s="647">
        <v>0</v>
      </c>
      <c r="F107" s="647">
        <v>0</v>
      </c>
      <c r="G107" s="647">
        <v>0</v>
      </c>
      <c r="H107" s="647">
        <v>0</v>
      </c>
      <c r="I107" s="647">
        <v>0</v>
      </c>
      <c r="J107" s="647">
        <v>0</v>
      </c>
      <c r="K107" s="647">
        <v>0</v>
      </c>
      <c r="L107" s="647">
        <v>0</v>
      </c>
      <c r="M107" s="647">
        <v>0</v>
      </c>
      <c r="N107" s="647">
        <v>0</v>
      </c>
      <c r="O107" s="647">
        <v>0</v>
      </c>
    </row>
    <row r="108" spans="1:15" x14ac:dyDescent="0.2">
      <c r="A108" s="647" t="s">
        <v>3327</v>
      </c>
      <c r="B108" s="647" t="s">
        <v>3348</v>
      </c>
      <c r="C108" s="647" t="s">
        <v>1658</v>
      </c>
      <c r="D108" s="647">
        <v>70824</v>
      </c>
      <c r="E108" s="647">
        <v>70908</v>
      </c>
      <c r="F108" s="647">
        <v>70992</v>
      </c>
      <c r="G108" s="647">
        <v>71076</v>
      </c>
      <c r="H108" s="647">
        <v>71160</v>
      </c>
      <c r="I108" s="647">
        <v>71244</v>
      </c>
      <c r="J108" s="647">
        <v>71132</v>
      </c>
      <c r="K108" s="647">
        <v>71216</v>
      </c>
      <c r="L108" s="647">
        <v>71300</v>
      </c>
      <c r="M108" s="647">
        <v>71383</v>
      </c>
      <c r="N108" s="647">
        <v>71467</v>
      </c>
      <c r="O108" s="647">
        <v>71551</v>
      </c>
    </row>
    <row r="109" spans="1:15" x14ac:dyDescent="0.2">
      <c r="A109" s="647" t="s">
        <v>3327</v>
      </c>
      <c r="B109" s="647" t="s">
        <v>3349</v>
      </c>
      <c r="C109" s="647" t="s">
        <v>1658</v>
      </c>
      <c r="D109" s="647">
        <v>0</v>
      </c>
      <c r="E109" s="647">
        <v>0</v>
      </c>
      <c r="F109" s="647">
        <v>0</v>
      </c>
      <c r="G109" s="647">
        <v>0</v>
      </c>
      <c r="H109" s="647">
        <v>0</v>
      </c>
      <c r="I109" s="647">
        <v>0</v>
      </c>
      <c r="J109" s="647">
        <v>0</v>
      </c>
      <c r="K109" s="647">
        <v>0</v>
      </c>
      <c r="L109" s="647">
        <v>0</v>
      </c>
      <c r="M109" s="647">
        <v>0</v>
      </c>
      <c r="N109" s="647">
        <v>0</v>
      </c>
      <c r="O109" s="647">
        <v>0</v>
      </c>
    </row>
    <row r="110" spans="1:15" x14ac:dyDescent="0.2">
      <c r="A110" s="647" t="s">
        <v>3327</v>
      </c>
      <c r="B110" s="647" t="s">
        <v>3350</v>
      </c>
      <c r="C110" s="647" t="s">
        <v>1658</v>
      </c>
      <c r="D110" s="647">
        <v>244</v>
      </c>
      <c r="E110" s="647">
        <v>247</v>
      </c>
      <c r="F110" s="647">
        <v>250</v>
      </c>
      <c r="G110" s="647">
        <v>253</v>
      </c>
      <c r="H110" s="647">
        <v>257</v>
      </c>
      <c r="I110" s="647">
        <v>261</v>
      </c>
      <c r="J110" s="647">
        <v>265</v>
      </c>
      <c r="K110" s="647">
        <v>269</v>
      </c>
      <c r="L110" s="647">
        <v>273</v>
      </c>
      <c r="M110" s="647">
        <v>278</v>
      </c>
      <c r="N110" s="647">
        <v>282</v>
      </c>
      <c r="O110" s="647">
        <v>286</v>
      </c>
    </row>
    <row r="111" spans="1:15" x14ac:dyDescent="0.2">
      <c r="A111" s="647" t="s">
        <v>3327</v>
      </c>
      <c r="B111" s="647" t="s">
        <v>3351</v>
      </c>
      <c r="C111" s="647" t="s">
        <v>1658</v>
      </c>
      <c r="D111" s="647">
        <v>7146</v>
      </c>
      <c r="E111" s="647">
        <v>7204</v>
      </c>
      <c r="F111" s="647">
        <v>7262</v>
      </c>
      <c r="G111" s="647">
        <v>7320</v>
      </c>
      <c r="H111" s="647">
        <v>7378</v>
      </c>
      <c r="I111" s="647">
        <v>7435</v>
      </c>
      <c r="J111" s="647">
        <v>7493</v>
      </c>
      <c r="K111" s="647">
        <v>7551</v>
      </c>
      <c r="L111" s="647">
        <v>7609</v>
      </c>
      <c r="M111" s="647">
        <v>7667</v>
      </c>
      <c r="N111" s="647">
        <v>7725</v>
      </c>
      <c r="O111" s="647">
        <v>7783</v>
      </c>
    </row>
    <row r="112" spans="1:15" x14ac:dyDescent="0.2">
      <c r="A112" s="647" t="s">
        <v>3327</v>
      </c>
      <c r="B112" s="647" t="s">
        <v>3352</v>
      </c>
      <c r="C112" s="647" t="s">
        <v>1658</v>
      </c>
      <c r="D112" s="647">
        <v>0</v>
      </c>
      <c r="E112" s="647">
        <v>0</v>
      </c>
      <c r="F112" s="647">
        <v>0</v>
      </c>
      <c r="G112" s="647">
        <v>0</v>
      </c>
      <c r="H112" s="647">
        <v>0</v>
      </c>
      <c r="I112" s="647">
        <v>0</v>
      </c>
      <c r="J112" s="647">
        <v>0</v>
      </c>
      <c r="K112" s="647">
        <v>0</v>
      </c>
      <c r="L112" s="647">
        <v>0</v>
      </c>
      <c r="M112" s="647">
        <v>0</v>
      </c>
      <c r="N112" s="647">
        <v>0</v>
      </c>
      <c r="O112" s="647">
        <v>0</v>
      </c>
    </row>
    <row r="113" spans="1:15" x14ac:dyDescent="0.2">
      <c r="A113" s="647" t="s">
        <v>3327</v>
      </c>
      <c r="B113" s="647" t="s">
        <v>3353</v>
      </c>
      <c r="C113" s="647" t="s">
        <v>1658</v>
      </c>
      <c r="D113" s="647">
        <v>0</v>
      </c>
      <c r="E113" s="647">
        <v>0</v>
      </c>
      <c r="F113" s="647">
        <v>0</v>
      </c>
      <c r="G113" s="647">
        <v>0</v>
      </c>
      <c r="H113" s="647">
        <v>0</v>
      </c>
      <c r="I113" s="647">
        <v>0</v>
      </c>
      <c r="J113" s="647">
        <v>0</v>
      </c>
      <c r="K113" s="647">
        <v>0</v>
      </c>
      <c r="L113" s="647">
        <v>0</v>
      </c>
      <c r="M113" s="647">
        <v>0</v>
      </c>
      <c r="N113" s="647">
        <v>0</v>
      </c>
      <c r="O113" s="647">
        <v>0</v>
      </c>
    </row>
    <row r="114" spans="1:15" x14ac:dyDescent="0.2">
      <c r="A114" s="647" t="s">
        <v>3327</v>
      </c>
      <c r="B114" s="647" t="s">
        <v>3354</v>
      </c>
      <c r="C114" s="647" t="s">
        <v>1658</v>
      </c>
      <c r="D114" s="647">
        <v>123</v>
      </c>
      <c r="E114" s="647">
        <v>125</v>
      </c>
      <c r="F114" s="647">
        <v>127</v>
      </c>
      <c r="G114" s="647">
        <v>129</v>
      </c>
      <c r="H114" s="647">
        <v>131</v>
      </c>
      <c r="I114" s="647">
        <v>133</v>
      </c>
      <c r="J114" s="647">
        <v>135</v>
      </c>
      <c r="K114" s="647">
        <v>137</v>
      </c>
      <c r="L114" s="647">
        <v>139</v>
      </c>
      <c r="M114" s="647">
        <v>141</v>
      </c>
      <c r="N114" s="647">
        <v>144</v>
      </c>
      <c r="O114" s="647">
        <v>149</v>
      </c>
    </row>
    <row r="115" spans="1:15" x14ac:dyDescent="0.2">
      <c r="A115" s="647" t="s">
        <v>3327</v>
      </c>
      <c r="B115" s="647" t="s">
        <v>3355</v>
      </c>
      <c r="C115" s="647" t="s">
        <v>1658</v>
      </c>
      <c r="D115" s="647">
        <v>18200</v>
      </c>
      <c r="E115" s="647">
        <v>18226</v>
      </c>
      <c r="F115" s="647">
        <v>18253</v>
      </c>
      <c r="G115" s="647">
        <v>18279</v>
      </c>
      <c r="H115" s="647">
        <v>18305</v>
      </c>
      <c r="I115" s="647">
        <v>18331</v>
      </c>
      <c r="J115" s="647">
        <v>18357</v>
      </c>
      <c r="K115" s="647">
        <v>18383</v>
      </c>
      <c r="L115" s="647">
        <v>18409</v>
      </c>
      <c r="M115" s="647">
        <v>18435</v>
      </c>
      <c r="N115" s="647">
        <v>18451</v>
      </c>
      <c r="O115" s="647">
        <v>18477</v>
      </c>
    </row>
    <row r="116" spans="1:15" x14ac:dyDescent="0.2">
      <c r="A116" s="647" t="s">
        <v>3327</v>
      </c>
      <c r="B116" s="647" t="s">
        <v>3356</v>
      </c>
      <c r="C116" s="647" t="s">
        <v>1658</v>
      </c>
      <c r="D116" s="647">
        <v>0</v>
      </c>
      <c r="E116" s="647">
        <v>0</v>
      </c>
      <c r="F116" s="647">
        <v>0</v>
      </c>
      <c r="G116" s="647">
        <v>0</v>
      </c>
      <c r="H116" s="647">
        <v>0</v>
      </c>
      <c r="I116" s="647">
        <v>0</v>
      </c>
      <c r="J116" s="647">
        <v>0</v>
      </c>
      <c r="K116" s="647">
        <v>0</v>
      </c>
      <c r="L116" s="647">
        <v>0</v>
      </c>
      <c r="M116" s="647">
        <v>0</v>
      </c>
      <c r="N116" s="647">
        <v>0</v>
      </c>
      <c r="O116" s="647">
        <v>0</v>
      </c>
    </row>
    <row r="117" spans="1:15" x14ac:dyDescent="0.2">
      <c r="A117" s="647" t="s">
        <v>3327</v>
      </c>
      <c r="B117" s="647" t="s">
        <v>3357</v>
      </c>
      <c r="C117" s="647" t="s">
        <v>1658</v>
      </c>
      <c r="D117" s="647">
        <v>0</v>
      </c>
      <c r="E117" s="647">
        <v>0</v>
      </c>
      <c r="F117" s="647">
        <v>0</v>
      </c>
      <c r="G117" s="647">
        <v>0</v>
      </c>
      <c r="H117" s="647">
        <v>0</v>
      </c>
      <c r="I117" s="647">
        <v>0</v>
      </c>
      <c r="J117" s="647">
        <v>0</v>
      </c>
      <c r="K117" s="647">
        <v>0</v>
      </c>
      <c r="L117" s="647">
        <v>0</v>
      </c>
      <c r="M117" s="647">
        <v>0</v>
      </c>
      <c r="N117" s="647">
        <v>0</v>
      </c>
      <c r="O117" s="647">
        <v>0</v>
      </c>
    </row>
    <row r="118" spans="1:15" x14ac:dyDescent="0.2">
      <c r="A118" s="647" t="s">
        <v>3327</v>
      </c>
      <c r="B118" s="647" t="s">
        <v>3358</v>
      </c>
      <c r="C118" s="647" t="s">
        <v>1658</v>
      </c>
      <c r="D118" s="647">
        <v>0</v>
      </c>
      <c r="E118" s="647">
        <v>0</v>
      </c>
      <c r="F118" s="647">
        <v>0</v>
      </c>
      <c r="G118" s="647">
        <v>0</v>
      </c>
      <c r="H118" s="647">
        <v>0</v>
      </c>
      <c r="I118" s="647">
        <v>0</v>
      </c>
      <c r="J118" s="647">
        <v>0</v>
      </c>
      <c r="K118" s="647">
        <v>0</v>
      </c>
      <c r="L118" s="647">
        <v>0</v>
      </c>
      <c r="M118" s="647">
        <v>0</v>
      </c>
      <c r="N118" s="647">
        <v>0</v>
      </c>
      <c r="O118" s="647">
        <v>0</v>
      </c>
    </row>
    <row r="119" spans="1:15" x14ac:dyDescent="0.2">
      <c r="A119" s="647" t="s">
        <v>3359</v>
      </c>
      <c r="B119" s="647" t="s">
        <v>3360</v>
      </c>
      <c r="C119" s="647" t="s">
        <v>1658</v>
      </c>
      <c r="D119" s="647">
        <v>4601</v>
      </c>
      <c r="E119" s="647">
        <v>4634</v>
      </c>
      <c r="F119" s="647">
        <v>4667</v>
      </c>
      <c r="G119" s="647">
        <v>4700</v>
      </c>
      <c r="H119" s="647">
        <v>4733</v>
      </c>
      <c r="I119" s="647">
        <v>4766</v>
      </c>
      <c r="J119" s="647">
        <v>4799</v>
      </c>
      <c r="K119" s="647">
        <v>4832</v>
      </c>
      <c r="L119" s="647">
        <v>4865</v>
      </c>
      <c r="M119" s="647">
        <v>4898</v>
      </c>
      <c r="N119" s="647">
        <v>4931</v>
      </c>
      <c r="O119" s="647">
        <v>4894</v>
      </c>
    </row>
    <row r="120" spans="1:15" x14ac:dyDescent="0.2">
      <c r="A120" s="647" t="s">
        <v>3359</v>
      </c>
      <c r="B120" s="647" t="s">
        <v>3361</v>
      </c>
      <c r="C120" s="647" t="s">
        <v>1658</v>
      </c>
      <c r="D120" s="647">
        <v>2036</v>
      </c>
      <c r="E120" s="647">
        <v>2040</v>
      </c>
      <c r="F120" s="647">
        <v>2045</v>
      </c>
      <c r="G120" s="647">
        <v>2055</v>
      </c>
      <c r="H120" s="647">
        <v>2059</v>
      </c>
      <c r="I120" s="647">
        <v>2064</v>
      </c>
      <c r="J120" s="647">
        <v>2068</v>
      </c>
      <c r="K120" s="647">
        <v>2073</v>
      </c>
      <c r="L120" s="647">
        <v>2077</v>
      </c>
      <c r="M120" s="647">
        <v>2082</v>
      </c>
      <c r="N120" s="647">
        <v>2086</v>
      </c>
      <c r="O120" s="647">
        <v>2090</v>
      </c>
    </row>
    <row r="121" spans="1:15" x14ac:dyDescent="0.2">
      <c r="A121" s="647" t="s">
        <v>3359</v>
      </c>
      <c r="B121" s="647" t="s">
        <v>3362</v>
      </c>
      <c r="C121" s="647" t="s">
        <v>1658</v>
      </c>
      <c r="D121" s="647">
        <v>0</v>
      </c>
      <c r="E121" s="647">
        <v>0</v>
      </c>
      <c r="F121" s="647">
        <v>0</v>
      </c>
      <c r="G121" s="647">
        <v>0</v>
      </c>
      <c r="H121" s="647">
        <v>0</v>
      </c>
      <c r="I121" s="647">
        <v>0</v>
      </c>
      <c r="J121" s="647">
        <v>0</v>
      </c>
      <c r="K121" s="647">
        <v>0</v>
      </c>
      <c r="L121" s="647">
        <v>0</v>
      </c>
      <c r="M121" s="647">
        <v>0</v>
      </c>
      <c r="N121" s="647">
        <v>0</v>
      </c>
      <c r="O121" s="647">
        <v>0</v>
      </c>
    </row>
    <row r="122" spans="1:15" x14ac:dyDescent="0.2">
      <c r="A122" s="647" t="s">
        <v>3359</v>
      </c>
      <c r="B122" s="647" t="s">
        <v>3363</v>
      </c>
      <c r="C122" s="647" t="s">
        <v>1658</v>
      </c>
      <c r="D122" s="647">
        <v>1389</v>
      </c>
      <c r="E122" s="647">
        <v>1411</v>
      </c>
      <c r="F122" s="647">
        <v>1434</v>
      </c>
      <c r="G122" s="647">
        <v>1456</v>
      </c>
      <c r="H122" s="647">
        <v>1479</v>
      </c>
      <c r="I122" s="647">
        <v>1501</v>
      </c>
      <c r="J122" s="647">
        <v>1524</v>
      </c>
      <c r="K122" s="647">
        <v>1547</v>
      </c>
      <c r="L122" s="647">
        <v>1569</v>
      </c>
      <c r="M122" s="647">
        <v>1592</v>
      </c>
      <c r="N122" s="647">
        <v>1614</v>
      </c>
      <c r="O122" s="647">
        <v>1567</v>
      </c>
    </row>
    <row r="123" spans="1:15" x14ac:dyDescent="0.2">
      <c r="A123" s="647" t="s">
        <v>3359</v>
      </c>
      <c r="B123" s="647" t="s">
        <v>3364</v>
      </c>
      <c r="C123" s="647" t="s">
        <v>1658</v>
      </c>
      <c r="D123" s="647">
        <v>0</v>
      </c>
      <c r="E123" s="647">
        <v>0</v>
      </c>
      <c r="F123" s="647">
        <v>0</v>
      </c>
      <c r="G123" s="647">
        <v>0</v>
      </c>
      <c r="H123" s="647">
        <v>0</v>
      </c>
      <c r="I123" s="647">
        <v>0</v>
      </c>
      <c r="J123" s="647">
        <v>0</v>
      </c>
      <c r="K123" s="647">
        <v>0</v>
      </c>
      <c r="L123" s="647">
        <v>0</v>
      </c>
      <c r="M123" s="647">
        <v>0</v>
      </c>
      <c r="N123" s="647">
        <v>0</v>
      </c>
      <c r="O123" s="647">
        <v>0</v>
      </c>
    </row>
    <row r="124" spans="1:15" x14ac:dyDescent="0.2">
      <c r="A124" s="647" t="s">
        <v>3359</v>
      </c>
      <c r="B124" s="647" t="s">
        <v>3365</v>
      </c>
      <c r="C124" s="647" t="s">
        <v>1658</v>
      </c>
      <c r="D124" s="647">
        <v>3984</v>
      </c>
      <c r="E124" s="647">
        <v>4008</v>
      </c>
      <c r="F124" s="647">
        <v>4032</v>
      </c>
      <c r="G124" s="647">
        <v>4056</v>
      </c>
      <c r="H124" s="647">
        <v>4080</v>
      </c>
      <c r="I124" s="647">
        <v>4104</v>
      </c>
      <c r="J124" s="647">
        <v>4127</v>
      </c>
      <c r="K124" s="647">
        <v>4151</v>
      </c>
      <c r="L124" s="647">
        <v>4175</v>
      </c>
      <c r="M124" s="647">
        <v>4199</v>
      </c>
      <c r="N124" s="647">
        <v>4224</v>
      </c>
      <c r="O124" s="647">
        <v>4248</v>
      </c>
    </row>
    <row r="125" spans="1:15" x14ac:dyDescent="0.2">
      <c r="A125" s="647" t="s">
        <v>3359</v>
      </c>
      <c r="B125" s="647" t="s">
        <v>3366</v>
      </c>
      <c r="C125" s="647" t="s">
        <v>1658</v>
      </c>
      <c r="D125" s="647">
        <v>5604</v>
      </c>
      <c r="E125" s="647">
        <v>5626</v>
      </c>
      <c r="F125" s="647">
        <v>5649</v>
      </c>
      <c r="G125" s="647">
        <v>5675</v>
      </c>
      <c r="H125" s="647">
        <v>5738</v>
      </c>
      <c r="I125" s="647">
        <v>5761</v>
      </c>
      <c r="J125" s="647">
        <v>5783</v>
      </c>
      <c r="K125" s="647">
        <v>5806</v>
      </c>
      <c r="L125" s="647">
        <v>5829</v>
      </c>
      <c r="M125" s="647">
        <v>5851</v>
      </c>
      <c r="N125" s="647">
        <v>5874</v>
      </c>
      <c r="O125" s="647">
        <v>5896</v>
      </c>
    </row>
    <row r="126" spans="1:15" x14ac:dyDescent="0.2">
      <c r="A126" s="647" t="s">
        <v>3359</v>
      </c>
      <c r="B126" s="647" t="s">
        <v>3367</v>
      </c>
      <c r="C126" s="647" t="s">
        <v>1658</v>
      </c>
      <c r="D126" s="647">
        <v>0</v>
      </c>
      <c r="E126" s="647">
        <v>0</v>
      </c>
      <c r="F126" s="647">
        <v>0</v>
      </c>
      <c r="G126" s="647">
        <v>0</v>
      </c>
      <c r="H126" s="647">
        <v>0</v>
      </c>
      <c r="I126" s="647">
        <v>0</v>
      </c>
      <c r="J126" s="647">
        <v>0</v>
      </c>
      <c r="K126" s="647">
        <v>0</v>
      </c>
      <c r="L126" s="647">
        <v>0</v>
      </c>
      <c r="M126" s="647">
        <v>0</v>
      </c>
      <c r="N126" s="647">
        <v>0</v>
      </c>
      <c r="O126" s="647">
        <v>0</v>
      </c>
    </row>
    <row r="127" spans="1:15" x14ac:dyDescent="0.2">
      <c r="A127" s="647" t="s">
        <v>3359</v>
      </c>
      <c r="B127" s="647" t="s">
        <v>3368</v>
      </c>
      <c r="C127" s="647" t="s">
        <v>1658</v>
      </c>
      <c r="D127" s="647">
        <v>3313</v>
      </c>
      <c r="E127" s="647">
        <v>3339</v>
      </c>
      <c r="F127" s="647">
        <v>3364</v>
      </c>
      <c r="G127" s="647">
        <v>3389</v>
      </c>
      <c r="H127" s="647">
        <v>3415</v>
      </c>
      <c r="I127" s="647">
        <v>3440</v>
      </c>
      <c r="J127" s="647">
        <v>3465</v>
      </c>
      <c r="K127" s="647">
        <v>3491</v>
      </c>
      <c r="L127" s="647">
        <v>3517</v>
      </c>
      <c r="M127" s="647">
        <v>3542</v>
      </c>
      <c r="N127" s="647">
        <v>3568</v>
      </c>
      <c r="O127" s="647">
        <v>3594</v>
      </c>
    </row>
    <row r="128" spans="1:15" x14ac:dyDescent="0.2">
      <c r="A128" s="647" t="s">
        <v>3359</v>
      </c>
      <c r="B128" s="647" t="s">
        <v>3369</v>
      </c>
      <c r="C128" s="647" t="s">
        <v>1658</v>
      </c>
      <c r="D128" s="647">
        <v>0</v>
      </c>
      <c r="E128" s="647">
        <v>0</v>
      </c>
      <c r="F128" s="647">
        <v>0</v>
      </c>
      <c r="G128" s="647">
        <v>0</v>
      </c>
      <c r="H128" s="647">
        <v>0</v>
      </c>
      <c r="I128" s="647">
        <v>0</v>
      </c>
      <c r="J128" s="647">
        <v>0</v>
      </c>
      <c r="K128" s="647">
        <v>0</v>
      </c>
      <c r="L128" s="647">
        <v>0</v>
      </c>
      <c r="M128" s="647">
        <v>0</v>
      </c>
      <c r="N128" s="647">
        <v>0</v>
      </c>
      <c r="O128" s="647">
        <v>0</v>
      </c>
    </row>
    <row r="129" spans="1:15" x14ac:dyDescent="0.2">
      <c r="A129" s="647" t="s">
        <v>3359</v>
      </c>
      <c r="B129" s="647" t="s">
        <v>3370</v>
      </c>
      <c r="C129" s="647" t="s">
        <v>1658</v>
      </c>
      <c r="D129" s="647">
        <v>0</v>
      </c>
      <c r="E129" s="647">
        <v>0</v>
      </c>
      <c r="F129" s="647">
        <v>0</v>
      </c>
      <c r="G129" s="647">
        <v>0</v>
      </c>
      <c r="H129" s="647">
        <v>0</v>
      </c>
      <c r="I129" s="647">
        <v>0</v>
      </c>
      <c r="J129" s="647">
        <v>0</v>
      </c>
      <c r="K129" s="647">
        <v>0</v>
      </c>
      <c r="L129" s="647">
        <v>0</v>
      </c>
      <c r="M129" s="647">
        <v>0</v>
      </c>
      <c r="N129" s="647">
        <v>0</v>
      </c>
      <c r="O129" s="647">
        <v>0</v>
      </c>
    </row>
    <row r="130" spans="1:15" x14ac:dyDescent="0.2">
      <c r="A130" s="647" t="s">
        <v>3359</v>
      </c>
      <c r="B130" s="647" t="s">
        <v>3371</v>
      </c>
      <c r="C130" s="647" t="s">
        <v>1658</v>
      </c>
      <c r="D130" s="647">
        <v>0</v>
      </c>
      <c r="E130" s="647">
        <v>0</v>
      </c>
      <c r="F130" s="647">
        <v>0</v>
      </c>
      <c r="G130" s="647">
        <v>0</v>
      </c>
      <c r="H130" s="647">
        <v>0</v>
      </c>
      <c r="I130" s="647">
        <v>0</v>
      </c>
      <c r="J130" s="647">
        <v>0</v>
      </c>
      <c r="K130" s="647">
        <v>0</v>
      </c>
      <c r="L130" s="647">
        <v>0</v>
      </c>
      <c r="M130" s="647">
        <v>0</v>
      </c>
      <c r="N130" s="647">
        <v>0</v>
      </c>
      <c r="O130" s="647">
        <v>0</v>
      </c>
    </row>
    <row r="131" spans="1:15" x14ac:dyDescent="0.2">
      <c r="A131" s="647" t="s">
        <v>3359</v>
      </c>
      <c r="B131" s="647" t="s">
        <v>3372</v>
      </c>
      <c r="C131" s="647" t="s">
        <v>1658</v>
      </c>
      <c r="D131" s="647">
        <v>1370</v>
      </c>
      <c r="E131" s="647">
        <v>1371</v>
      </c>
      <c r="F131" s="647">
        <v>1373</v>
      </c>
      <c r="G131" s="647">
        <v>1375</v>
      </c>
      <c r="H131" s="647">
        <v>1377</v>
      </c>
      <c r="I131" s="647">
        <v>1379</v>
      </c>
      <c r="J131" s="647">
        <v>1380</v>
      </c>
      <c r="K131" s="647">
        <v>1382</v>
      </c>
      <c r="L131" s="647">
        <v>1384</v>
      </c>
      <c r="M131" s="647">
        <v>1386</v>
      </c>
      <c r="N131" s="647">
        <v>1388</v>
      </c>
      <c r="O131" s="647">
        <v>1389</v>
      </c>
    </row>
    <row r="132" spans="1:15" x14ac:dyDescent="0.2">
      <c r="A132" s="647" t="s">
        <v>3359</v>
      </c>
      <c r="B132" s="647" t="s">
        <v>3373</v>
      </c>
      <c r="C132" s="647" t="s">
        <v>1658</v>
      </c>
      <c r="D132" s="647">
        <v>0</v>
      </c>
      <c r="E132" s="647">
        <v>0</v>
      </c>
      <c r="F132" s="647">
        <v>0</v>
      </c>
      <c r="G132" s="647">
        <v>0</v>
      </c>
      <c r="H132" s="647">
        <v>0</v>
      </c>
      <c r="I132" s="647">
        <v>0</v>
      </c>
      <c r="J132" s="647">
        <v>0</v>
      </c>
      <c r="K132" s="647">
        <v>0</v>
      </c>
      <c r="L132" s="647">
        <v>0</v>
      </c>
      <c r="M132" s="647">
        <v>0</v>
      </c>
      <c r="N132" s="647">
        <v>0</v>
      </c>
      <c r="O132" s="647">
        <v>0</v>
      </c>
    </row>
    <row r="133" spans="1:15" x14ac:dyDescent="0.2">
      <c r="A133" s="647" t="s">
        <v>3359</v>
      </c>
      <c r="B133" s="647" t="s">
        <v>3374</v>
      </c>
      <c r="C133" s="647" t="s">
        <v>1658</v>
      </c>
      <c r="D133" s="647">
        <v>891</v>
      </c>
      <c r="E133" s="647">
        <v>893</v>
      </c>
      <c r="F133" s="647">
        <v>895</v>
      </c>
      <c r="G133" s="647">
        <v>897</v>
      </c>
      <c r="H133" s="647">
        <v>899</v>
      </c>
      <c r="I133" s="647">
        <v>901</v>
      </c>
      <c r="J133" s="647">
        <v>904</v>
      </c>
      <c r="K133" s="647">
        <v>906</v>
      </c>
      <c r="L133" s="647">
        <v>908</v>
      </c>
      <c r="M133" s="647">
        <v>910</v>
      </c>
      <c r="N133" s="647">
        <v>912</v>
      </c>
      <c r="O133" s="647">
        <v>914</v>
      </c>
    </row>
    <row r="134" spans="1:15" x14ac:dyDescent="0.2">
      <c r="A134" s="647" t="s">
        <v>3359</v>
      </c>
      <c r="B134" s="647" t="s">
        <v>3375</v>
      </c>
      <c r="C134" s="647" t="s">
        <v>1658</v>
      </c>
      <c r="D134" s="647">
        <v>0</v>
      </c>
      <c r="E134" s="647">
        <v>0</v>
      </c>
      <c r="F134" s="647">
        <v>0</v>
      </c>
      <c r="G134" s="647">
        <v>0</v>
      </c>
      <c r="H134" s="647">
        <v>0</v>
      </c>
      <c r="I134" s="647">
        <v>0</v>
      </c>
      <c r="J134" s="647">
        <v>0</v>
      </c>
      <c r="K134" s="647">
        <v>0</v>
      </c>
      <c r="L134" s="647">
        <v>0</v>
      </c>
      <c r="M134" s="647">
        <v>0</v>
      </c>
      <c r="N134" s="647">
        <v>0</v>
      </c>
      <c r="O134" s="647">
        <v>0</v>
      </c>
    </row>
    <row r="135" spans="1:15" x14ac:dyDescent="0.2">
      <c r="A135" s="647" t="s">
        <v>3359</v>
      </c>
      <c r="B135" s="647" t="s">
        <v>3376</v>
      </c>
      <c r="C135" s="647" t="s">
        <v>1658</v>
      </c>
      <c r="D135" s="647">
        <v>395</v>
      </c>
      <c r="E135" s="647">
        <v>397</v>
      </c>
      <c r="F135" s="647">
        <v>399</v>
      </c>
      <c r="G135" s="647">
        <v>401</v>
      </c>
      <c r="H135" s="647">
        <v>403</v>
      </c>
      <c r="I135" s="647">
        <v>405</v>
      </c>
      <c r="J135" s="647">
        <v>407</v>
      </c>
      <c r="K135" s="647">
        <v>409</v>
      </c>
      <c r="L135" s="647">
        <v>411</v>
      </c>
      <c r="M135" s="647">
        <v>413</v>
      </c>
      <c r="N135" s="647">
        <v>415</v>
      </c>
      <c r="O135" s="647">
        <v>417</v>
      </c>
    </row>
    <row r="136" spans="1:15" x14ac:dyDescent="0.2">
      <c r="A136" s="647" t="s">
        <v>3359</v>
      </c>
      <c r="B136" s="647" t="s">
        <v>3377</v>
      </c>
      <c r="C136" s="647" t="s">
        <v>1658</v>
      </c>
      <c r="D136" s="647">
        <v>0</v>
      </c>
      <c r="E136" s="647">
        <v>0</v>
      </c>
      <c r="F136" s="647">
        <v>0</v>
      </c>
      <c r="G136" s="647">
        <v>0</v>
      </c>
      <c r="H136" s="647">
        <v>0</v>
      </c>
      <c r="I136" s="647">
        <v>0</v>
      </c>
      <c r="J136" s="647">
        <v>0</v>
      </c>
      <c r="K136" s="647">
        <v>0</v>
      </c>
      <c r="L136" s="647">
        <v>0</v>
      </c>
      <c r="M136" s="647">
        <v>0</v>
      </c>
      <c r="N136" s="647">
        <v>0</v>
      </c>
      <c r="O136" s="647">
        <v>0</v>
      </c>
    </row>
    <row r="137" spans="1:15" x14ac:dyDescent="0.2">
      <c r="A137" s="647" t="s">
        <v>3359</v>
      </c>
      <c r="B137" s="647" t="s">
        <v>3378</v>
      </c>
      <c r="C137" s="647" t="s">
        <v>1658</v>
      </c>
      <c r="D137" s="647">
        <v>0</v>
      </c>
      <c r="E137" s="647">
        <v>0</v>
      </c>
      <c r="F137" s="647">
        <v>0</v>
      </c>
      <c r="G137" s="647">
        <v>0</v>
      </c>
      <c r="H137" s="647">
        <v>0</v>
      </c>
      <c r="I137" s="647">
        <v>0</v>
      </c>
      <c r="J137" s="647">
        <v>0</v>
      </c>
      <c r="K137" s="647">
        <v>0</v>
      </c>
      <c r="L137" s="647">
        <v>0</v>
      </c>
      <c r="M137" s="647">
        <v>0</v>
      </c>
      <c r="N137" s="647">
        <v>0</v>
      </c>
      <c r="O137" s="647">
        <v>0</v>
      </c>
    </row>
    <row r="138" spans="1:15" x14ac:dyDescent="0.2">
      <c r="A138" s="647" t="s">
        <v>3359</v>
      </c>
      <c r="B138" s="647" t="s">
        <v>3379</v>
      </c>
      <c r="C138" s="647" t="s">
        <v>1658</v>
      </c>
      <c r="D138" s="647">
        <v>0</v>
      </c>
      <c r="E138" s="647">
        <v>0</v>
      </c>
      <c r="F138" s="647">
        <v>0</v>
      </c>
      <c r="G138" s="647">
        <v>0</v>
      </c>
      <c r="H138" s="647">
        <v>0</v>
      </c>
      <c r="I138" s="647">
        <v>0</v>
      </c>
      <c r="J138" s="647">
        <v>0</v>
      </c>
      <c r="K138" s="647">
        <v>0</v>
      </c>
      <c r="L138" s="647">
        <v>0</v>
      </c>
      <c r="M138" s="647">
        <v>0</v>
      </c>
      <c r="N138" s="647">
        <v>0</v>
      </c>
      <c r="O138" s="647">
        <v>0</v>
      </c>
    </row>
    <row r="139" spans="1:15" x14ac:dyDescent="0.2">
      <c r="A139" s="647" t="s">
        <v>3359</v>
      </c>
      <c r="B139" s="647" t="s">
        <v>3380</v>
      </c>
      <c r="C139" s="647" t="s">
        <v>1658</v>
      </c>
      <c r="D139" s="647">
        <v>5859</v>
      </c>
      <c r="E139" s="647">
        <v>5864</v>
      </c>
      <c r="F139" s="647">
        <v>5869</v>
      </c>
      <c r="G139" s="647">
        <v>5874</v>
      </c>
      <c r="H139" s="647">
        <v>5879</v>
      </c>
      <c r="I139" s="647">
        <v>5884</v>
      </c>
      <c r="J139" s="647">
        <v>5888</v>
      </c>
      <c r="K139" s="647">
        <v>5893</v>
      </c>
      <c r="L139" s="647">
        <v>5898</v>
      </c>
      <c r="M139" s="647">
        <v>5903</v>
      </c>
      <c r="N139" s="647">
        <v>5908</v>
      </c>
      <c r="O139" s="647">
        <v>5913</v>
      </c>
    </row>
    <row r="140" spans="1:15" x14ac:dyDescent="0.2">
      <c r="A140" s="647" t="s">
        <v>3359</v>
      </c>
      <c r="B140" s="647" t="s">
        <v>3381</v>
      </c>
      <c r="C140" s="647" t="s">
        <v>1658</v>
      </c>
      <c r="D140" s="647">
        <v>0</v>
      </c>
      <c r="E140" s="647">
        <v>0</v>
      </c>
      <c r="F140" s="647">
        <v>0</v>
      </c>
      <c r="G140" s="647">
        <v>0</v>
      </c>
      <c r="H140" s="647">
        <v>0</v>
      </c>
      <c r="I140" s="647">
        <v>0</v>
      </c>
      <c r="J140" s="647">
        <v>0</v>
      </c>
      <c r="K140" s="647">
        <v>0</v>
      </c>
      <c r="L140" s="647">
        <v>0</v>
      </c>
      <c r="M140" s="647">
        <v>0</v>
      </c>
      <c r="N140" s="647">
        <v>0</v>
      </c>
      <c r="O140" s="647">
        <v>0</v>
      </c>
    </row>
    <row r="141" spans="1:15" x14ac:dyDescent="0.2">
      <c r="A141" s="647" t="s">
        <v>3359</v>
      </c>
      <c r="B141" s="647" t="s">
        <v>3382</v>
      </c>
      <c r="C141" s="647" t="s">
        <v>1658</v>
      </c>
      <c r="D141" s="647">
        <v>0</v>
      </c>
      <c r="E141" s="647">
        <v>0</v>
      </c>
      <c r="F141" s="647">
        <v>0</v>
      </c>
      <c r="G141" s="647">
        <v>0</v>
      </c>
      <c r="H141" s="647">
        <v>0</v>
      </c>
      <c r="I141" s="647">
        <v>0</v>
      </c>
      <c r="J141" s="647">
        <v>0</v>
      </c>
      <c r="K141" s="647">
        <v>0</v>
      </c>
      <c r="L141" s="647">
        <v>0</v>
      </c>
      <c r="M141" s="647">
        <v>0</v>
      </c>
      <c r="N141" s="647">
        <v>0</v>
      </c>
      <c r="O141" s="647">
        <v>0</v>
      </c>
    </row>
    <row r="142" spans="1:15" x14ac:dyDescent="0.2">
      <c r="A142" s="647" t="s">
        <v>3359</v>
      </c>
      <c r="B142" s="647" t="s">
        <v>3383</v>
      </c>
      <c r="C142" s="647" t="s">
        <v>1658</v>
      </c>
      <c r="D142" s="647">
        <v>668</v>
      </c>
      <c r="E142" s="647">
        <v>673</v>
      </c>
      <c r="F142" s="647">
        <v>677</v>
      </c>
      <c r="G142" s="647">
        <v>682</v>
      </c>
      <c r="H142" s="647">
        <v>686</v>
      </c>
      <c r="I142" s="647">
        <v>691</v>
      </c>
      <c r="J142" s="647">
        <v>695</v>
      </c>
      <c r="K142" s="647">
        <v>700</v>
      </c>
      <c r="L142" s="647">
        <v>704</v>
      </c>
      <c r="M142" s="647">
        <v>709</v>
      </c>
      <c r="N142" s="647">
        <v>714</v>
      </c>
      <c r="O142" s="647">
        <v>718</v>
      </c>
    </row>
    <row r="143" spans="1:15" x14ac:dyDescent="0.2">
      <c r="A143" s="647" t="s">
        <v>3359</v>
      </c>
      <c r="B143" s="647" t="s">
        <v>3384</v>
      </c>
      <c r="C143" s="647" t="s">
        <v>1658</v>
      </c>
      <c r="D143" s="647">
        <v>0</v>
      </c>
      <c r="E143" s="647">
        <v>0</v>
      </c>
      <c r="F143" s="647">
        <v>0</v>
      </c>
      <c r="G143" s="647">
        <v>0</v>
      </c>
      <c r="H143" s="647">
        <v>0</v>
      </c>
      <c r="I143" s="647">
        <v>0</v>
      </c>
      <c r="J143" s="647">
        <v>0</v>
      </c>
      <c r="K143" s="647">
        <v>0</v>
      </c>
      <c r="L143" s="647">
        <v>0</v>
      </c>
      <c r="M143" s="647">
        <v>0</v>
      </c>
      <c r="N143" s="647">
        <v>0</v>
      </c>
      <c r="O143" s="647">
        <v>0</v>
      </c>
    </row>
    <row r="144" spans="1:15" x14ac:dyDescent="0.2">
      <c r="A144" s="647" t="s">
        <v>3359</v>
      </c>
      <c r="B144" s="647" t="s">
        <v>3385</v>
      </c>
      <c r="C144" s="647" t="s">
        <v>1658</v>
      </c>
      <c r="D144" s="647">
        <v>0</v>
      </c>
      <c r="E144" s="647">
        <v>0</v>
      </c>
      <c r="F144" s="647">
        <v>0</v>
      </c>
      <c r="G144" s="647">
        <v>0</v>
      </c>
      <c r="H144" s="647">
        <v>0</v>
      </c>
      <c r="I144" s="647">
        <v>0</v>
      </c>
      <c r="J144" s="647">
        <v>0</v>
      </c>
      <c r="K144" s="647">
        <v>0</v>
      </c>
      <c r="L144" s="647">
        <v>0</v>
      </c>
      <c r="M144" s="647">
        <v>0</v>
      </c>
      <c r="N144" s="647">
        <v>0</v>
      </c>
      <c r="O144" s="647">
        <v>0</v>
      </c>
    </row>
    <row r="145" spans="1:15" x14ac:dyDescent="0.2">
      <c r="A145" s="647" t="s">
        <v>3359</v>
      </c>
      <c r="B145" s="647" t="s">
        <v>3386</v>
      </c>
      <c r="C145" s="647" t="s">
        <v>1658</v>
      </c>
      <c r="D145" s="647">
        <v>1</v>
      </c>
      <c r="E145" s="647">
        <v>1</v>
      </c>
      <c r="F145" s="647">
        <v>1</v>
      </c>
      <c r="G145" s="647">
        <v>1</v>
      </c>
      <c r="H145" s="647">
        <v>1</v>
      </c>
      <c r="I145" s="647">
        <v>1</v>
      </c>
      <c r="J145" s="647">
        <v>1</v>
      </c>
      <c r="K145" s="647">
        <v>1</v>
      </c>
      <c r="L145" s="647">
        <v>1</v>
      </c>
      <c r="M145" s="647">
        <v>1</v>
      </c>
      <c r="N145" s="647">
        <v>1</v>
      </c>
      <c r="O145" s="647">
        <v>1</v>
      </c>
    </row>
    <row r="146" spans="1:15" x14ac:dyDescent="0.2">
      <c r="A146" s="647" t="s">
        <v>3359</v>
      </c>
      <c r="B146" s="647" t="s">
        <v>3387</v>
      </c>
      <c r="C146" s="647" t="s">
        <v>1658</v>
      </c>
      <c r="D146" s="647">
        <v>593</v>
      </c>
      <c r="E146" s="647">
        <v>593</v>
      </c>
      <c r="F146" s="647">
        <v>594</v>
      </c>
      <c r="G146" s="647">
        <v>594</v>
      </c>
      <c r="H146" s="647">
        <v>595</v>
      </c>
      <c r="I146" s="647">
        <v>595</v>
      </c>
      <c r="J146" s="647">
        <v>596</v>
      </c>
      <c r="K146" s="647">
        <v>596</v>
      </c>
      <c r="L146" s="647">
        <v>596</v>
      </c>
      <c r="M146" s="647">
        <v>597</v>
      </c>
      <c r="N146" s="647">
        <v>597</v>
      </c>
      <c r="O146" s="647">
        <v>598</v>
      </c>
    </row>
    <row r="147" spans="1:15" x14ac:dyDescent="0.2">
      <c r="A147" s="647" t="s">
        <v>3359</v>
      </c>
      <c r="B147" s="647" t="s">
        <v>3388</v>
      </c>
      <c r="C147" s="647" t="s">
        <v>1658</v>
      </c>
      <c r="D147" s="647">
        <v>0</v>
      </c>
      <c r="E147" s="647">
        <v>0</v>
      </c>
      <c r="F147" s="647">
        <v>0</v>
      </c>
      <c r="G147" s="647">
        <v>0</v>
      </c>
      <c r="H147" s="647">
        <v>0</v>
      </c>
      <c r="I147" s="647">
        <v>0</v>
      </c>
      <c r="J147" s="647">
        <v>0</v>
      </c>
      <c r="K147" s="647">
        <v>0</v>
      </c>
      <c r="L147" s="647">
        <v>0</v>
      </c>
      <c r="M147" s="647">
        <v>0</v>
      </c>
      <c r="N147" s="647">
        <v>0</v>
      </c>
      <c r="O147" s="647">
        <v>0</v>
      </c>
    </row>
    <row r="148" spans="1:15" x14ac:dyDescent="0.2">
      <c r="A148" s="647" t="s">
        <v>3359</v>
      </c>
      <c r="B148" s="647" t="s">
        <v>3389</v>
      </c>
      <c r="C148" s="647" t="s">
        <v>1658</v>
      </c>
      <c r="D148" s="647">
        <v>0</v>
      </c>
      <c r="E148" s="647">
        <v>0</v>
      </c>
      <c r="F148" s="647">
        <v>0</v>
      </c>
      <c r="G148" s="647">
        <v>0</v>
      </c>
      <c r="H148" s="647">
        <v>0</v>
      </c>
      <c r="I148" s="647">
        <v>0</v>
      </c>
      <c r="J148" s="647">
        <v>0</v>
      </c>
      <c r="K148" s="647">
        <v>0</v>
      </c>
      <c r="L148" s="647">
        <v>0</v>
      </c>
      <c r="M148" s="647">
        <v>0</v>
      </c>
      <c r="N148" s="647">
        <v>0</v>
      </c>
      <c r="O148" s="647">
        <v>0</v>
      </c>
    </row>
    <row r="149" spans="1:15" x14ac:dyDescent="0.2">
      <c r="A149" s="647" t="s">
        <v>3359</v>
      </c>
      <c r="B149" s="647" t="s">
        <v>3390</v>
      </c>
      <c r="C149" s="647" t="s">
        <v>1658</v>
      </c>
      <c r="D149" s="647">
        <v>0</v>
      </c>
      <c r="E149" s="647">
        <v>0</v>
      </c>
      <c r="F149" s="647">
        <v>0</v>
      </c>
      <c r="G149" s="647">
        <v>0</v>
      </c>
      <c r="H149" s="647">
        <v>0</v>
      </c>
      <c r="I149" s="647">
        <v>0</v>
      </c>
      <c r="J149" s="647">
        <v>0</v>
      </c>
      <c r="K149" s="647">
        <v>0</v>
      </c>
      <c r="L149" s="647">
        <v>0</v>
      </c>
      <c r="M149" s="647">
        <v>0</v>
      </c>
      <c r="N149" s="647">
        <v>0</v>
      </c>
      <c r="O149" s="647">
        <v>0</v>
      </c>
    </row>
    <row r="150" spans="1:15" x14ac:dyDescent="0.2">
      <c r="A150" s="647" t="s">
        <v>3391</v>
      </c>
      <c r="B150" s="647" t="s">
        <v>3392</v>
      </c>
      <c r="C150" s="647" t="s">
        <v>1658</v>
      </c>
      <c r="D150" s="647">
        <v>0</v>
      </c>
      <c r="E150" s="647">
        <v>0</v>
      </c>
      <c r="F150" s="647">
        <v>0</v>
      </c>
      <c r="G150" s="647">
        <v>0</v>
      </c>
      <c r="H150" s="647">
        <v>0</v>
      </c>
      <c r="I150" s="647">
        <v>0</v>
      </c>
      <c r="J150" s="647">
        <v>0</v>
      </c>
      <c r="K150" s="647">
        <v>0</v>
      </c>
      <c r="L150" s="647">
        <v>0</v>
      </c>
      <c r="M150" s="647">
        <v>0</v>
      </c>
      <c r="N150" s="647">
        <v>0</v>
      </c>
      <c r="O150" s="647">
        <v>0</v>
      </c>
    </row>
    <row r="151" spans="1:15" x14ac:dyDescent="0.2">
      <c r="A151" s="647" t="s">
        <v>3391</v>
      </c>
      <c r="B151" s="647" t="s">
        <v>3393</v>
      </c>
      <c r="C151" s="647" t="s">
        <v>1658</v>
      </c>
      <c r="D151" s="647">
        <v>390</v>
      </c>
      <c r="E151" s="647">
        <v>396</v>
      </c>
      <c r="F151" s="647">
        <v>402</v>
      </c>
      <c r="G151" s="647">
        <v>407</v>
      </c>
      <c r="H151" s="647">
        <v>413</v>
      </c>
      <c r="I151" s="647">
        <v>418</v>
      </c>
      <c r="J151" s="647">
        <v>424</v>
      </c>
      <c r="K151" s="647">
        <v>429</v>
      </c>
      <c r="L151" s="647">
        <v>435</v>
      </c>
      <c r="M151" s="647">
        <v>441</v>
      </c>
      <c r="N151" s="647">
        <v>446</v>
      </c>
      <c r="O151" s="647">
        <v>449</v>
      </c>
    </row>
    <row r="152" spans="1:15" x14ac:dyDescent="0.2">
      <c r="A152" s="647" t="s">
        <v>3391</v>
      </c>
      <c r="B152" s="647" t="s">
        <v>3394</v>
      </c>
      <c r="C152" s="647" t="s">
        <v>1658</v>
      </c>
      <c r="D152" s="647">
        <v>5460</v>
      </c>
      <c r="E152" s="647">
        <v>5477</v>
      </c>
      <c r="F152" s="647">
        <v>5494</v>
      </c>
      <c r="G152" s="647">
        <v>5511</v>
      </c>
      <c r="H152" s="647">
        <v>5527</v>
      </c>
      <c r="I152" s="647">
        <v>5544</v>
      </c>
      <c r="J152" s="647">
        <v>5561</v>
      </c>
      <c r="K152" s="647">
        <v>5578</v>
      </c>
      <c r="L152" s="647">
        <v>5595</v>
      </c>
      <c r="M152" s="647">
        <v>5612</v>
      </c>
      <c r="N152" s="647">
        <v>5629</v>
      </c>
      <c r="O152" s="647">
        <v>5646</v>
      </c>
    </row>
    <row r="153" spans="1:15" x14ac:dyDescent="0.2">
      <c r="A153" s="647" t="s">
        <v>3391</v>
      </c>
      <c r="B153" s="647" t="s">
        <v>3395</v>
      </c>
      <c r="C153" s="647" t="s">
        <v>1658</v>
      </c>
      <c r="D153" s="647">
        <v>0</v>
      </c>
      <c r="E153" s="647">
        <v>0</v>
      </c>
      <c r="F153" s="647">
        <v>0</v>
      </c>
      <c r="G153" s="647">
        <v>0</v>
      </c>
      <c r="H153" s="647">
        <v>0</v>
      </c>
      <c r="I153" s="647">
        <v>0</v>
      </c>
      <c r="J153" s="647">
        <v>0</v>
      </c>
      <c r="K153" s="647">
        <v>0</v>
      </c>
      <c r="L153" s="647">
        <v>0</v>
      </c>
      <c r="M153" s="647">
        <v>0</v>
      </c>
      <c r="N153" s="647">
        <v>0</v>
      </c>
      <c r="O153" s="647">
        <v>0</v>
      </c>
    </row>
    <row r="154" spans="1:15" x14ac:dyDescent="0.2">
      <c r="A154" s="647" t="s">
        <v>3391</v>
      </c>
      <c r="B154" s="647" t="s">
        <v>3396</v>
      </c>
      <c r="C154" s="647" t="s">
        <v>1658</v>
      </c>
      <c r="D154" s="647">
        <v>200</v>
      </c>
      <c r="E154" s="647">
        <v>201</v>
      </c>
      <c r="F154" s="647">
        <v>201</v>
      </c>
      <c r="G154" s="647">
        <v>202</v>
      </c>
      <c r="H154" s="647">
        <v>203</v>
      </c>
      <c r="I154" s="647">
        <v>203</v>
      </c>
      <c r="J154" s="647">
        <v>204</v>
      </c>
      <c r="K154" s="647">
        <v>204</v>
      </c>
      <c r="L154" s="647">
        <v>205</v>
      </c>
      <c r="M154" s="647">
        <v>206</v>
      </c>
      <c r="N154" s="647">
        <v>206</v>
      </c>
      <c r="O154" s="647">
        <v>207</v>
      </c>
    </row>
    <row r="155" spans="1:15" x14ac:dyDescent="0.2">
      <c r="A155" s="647" t="s">
        <v>3391</v>
      </c>
      <c r="B155" s="647" t="s">
        <v>3397</v>
      </c>
      <c r="C155" s="647" t="s">
        <v>1658</v>
      </c>
      <c r="D155" s="647">
        <v>0</v>
      </c>
      <c r="E155" s="647">
        <v>0</v>
      </c>
      <c r="F155" s="647">
        <v>0</v>
      </c>
      <c r="G155" s="647">
        <v>0</v>
      </c>
      <c r="H155" s="647">
        <v>0</v>
      </c>
      <c r="I155" s="647">
        <v>0</v>
      </c>
      <c r="J155" s="647">
        <v>0</v>
      </c>
      <c r="K155" s="647">
        <v>0</v>
      </c>
      <c r="L155" s="647">
        <v>0</v>
      </c>
      <c r="M155" s="647">
        <v>0</v>
      </c>
      <c r="N155" s="647">
        <v>0</v>
      </c>
      <c r="O155" s="647">
        <v>0</v>
      </c>
    </row>
    <row r="156" spans="1:15" x14ac:dyDescent="0.2">
      <c r="A156" s="647" t="s">
        <v>3391</v>
      </c>
      <c r="B156" s="647" t="s">
        <v>3398</v>
      </c>
      <c r="C156" s="647" t="s">
        <v>1658</v>
      </c>
      <c r="D156" s="647">
        <v>0</v>
      </c>
      <c r="E156" s="647">
        <v>0</v>
      </c>
      <c r="F156" s="647">
        <v>0</v>
      </c>
      <c r="G156" s="647">
        <v>0</v>
      </c>
      <c r="H156" s="647">
        <v>0</v>
      </c>
      <c r="I156" s="647">
        <v>0</v>
      </c>
      <c r="J156" s="647">
        <v>0</v>
      </c>
      <c r="K156" s="647">
        <v>0</v>
      </c>
      <c r="L156" s="647">
        <v>0</v>
      </c>
      <c r="M156" s="647">
        <v>0</v>
      </c>
      <c r="N156" s="647">
        <v>0</v>
      </c>
      <c r="O156" s="647">
        <v>0</v>
      </c>
    </row>
    <row r="157" spans="1:15" x14ac:dyDescent="0.2">
      <c r="A157" s="647" t="s">
        <v>3391</v>
      </c>
      <c r="B157" s="647" t="s">
        <v>3399</v>
      </c>
      <c r="C157" s="647" t="s">
        <v>1658</v>
      </c>
      <c r="D157" s="647">
        <v>507</v>
      </c>
      <c r="E157" s="647">
        <v>513</v>
      </c>
      <c r="F157" s="647">
        <v>519</v>
      </c>
      <c r="G157" s="647">
        <v>525</v>
      </c>
      <c r="H157" s="647">
        <v>531</v>
      </c>
      <c r="I157" s="647">
        <v>537</v>
      </c>
      <c r="J157" s="647">
        <v>543</v>
      </c>
      <c r="K157" s="647">
        <v>549</v>
      </c>
      <c r="L157" s="647">
        <v>555</v>
      </c>
      <c r="M157" s="647">
        <v>560</v>
      </c>
      <c r="N157" s="647">
        <v>566</v>
      </c>
      <c r="O157" s="647">
        <v>570</v>
      </c>
    </row>
    <row r="158" spans="1:15" x14ac:dyDescent="0.2">
      <c r="A158" s="647" t="s">
        <v>3391</v>
      </c>
      <c r="B158" s="647" t="s">
        <v>3400</v>
      </c>
      <c r="C158" s="647" t="s">
        <v>1658</v>
      </c>
      <c r="D158" s="647">
        <v>0</v>
      </c>
      <c r="E158" s="647">
        <v>0</v>
      </c>
      <c r="F158" s="647">
        <v>0</v>
      </c>
      <c r="G158" s="647">
        <v>0</v>
      </c>
      <c r="H158" s="647">
        <v>0</v>
      </c>
      <c r="I158" s="647">
        <v>0</v>
      </c>
      <c r="J158" s="647">
        <v>0</v>
      </c>
      <c r="K158" s="647">
        <v>0</v>
      </c>
      <c r="L158" s="647">
        <v>0</v>
      </c>
      <c r="M158" s="647">
        <v>0</v>
      </c>
      <c r="N158" s="647">
        <v>0</v>
      </c>
      <c r="O158" s="647">
        <v>0</v>
      </c>
    </row>
    <row r="159" spans="1:15" x14ac:dyDescent="0.2">
      <c r="A159" s="647" t="s">
        <v>3391</v>
      </c>
      <c r="B159" s="647" t="s">
        <v>3401</v>
      </c>
      <c r="C159" s="647" t="s">
        <v>1658</v>
      </c>
      <c r="D159" s="647">
        <v>407</v>
      </c>
      <c r="E159" s="647">
        <v>413</v>
      </c>
      <c r="F159" s="647">
        <v>419</v>
      </c>
      <c r="G159" s="647">
        <v>425</v>
      </c>
      <c r="H159" s="647">
        <v>431</v>
      </c>
      <c r="I159" s="647">
        <v>437</v>
      </c>
      <c r="J159" s="647">
        <v>443</v>
      </c>
      <c r="K159" s="647">
        <v>449</v>
      </c>
      <c r="L159" s="647">
        <v>455</v>
      </c>
      <c r="M159" s="647">
        <v>461</v>
      </c>
      <c r="N159" s="647">
        <v>467</v>
      </c>
      <c r="O159" s="647">
        <v>472</v>
      </c>
    </row>
    <row r="160" spans="1:15" x14ac:dyDescent="0.2">
      <c r="A160" s="647" t="s">
        <v>3391</v>
      </c>
      <c r="B160" s="647" t="s">
        <v>3402</v>
      </c>
      <c r="C160" s="647" t="s">
        <v>1658</v>
      </c>
      <c r="D160" s="647">
        <v>2900</v>
      </c>
      <c r="E160" s="647">
        <v>2915</v>
      </c>
      <c r="F160" s="647">
        <v>2930</v>
      </c>
      <c r="G160" s="647">
        <v>2945</v>
      </c>
      <c r="H160" s="647">
        <v>2960</v>
      </c>
      <c r="I160" s="647">
        <v>2975</v>
      </c>
      <c r="J160" s="647">
        <v>2990</v>
      </c>
      <c r="K160" s="647">
        <v>3004</v>
      </c>
      <c r="L160" s="647">
        <v>3019</v>
      </c>
      <c r="M160" s="647">
        <v>3034</v>
      </c>
      <c r="N160" s="647">
        <v>3049</v>
      </c>
      <c r="O160" s="647">
        <v>3064</v>
      </c>
    </row>
    <row r="161" spans="1:15" x14ac:dyDescent="0.2">
      <c r="A161" s="647" t="s">
        <v>3391</v>
      </c>
      <c r="B161" s="647" t="s">
        <v>3403</v>
      </c>
      <c r="C161" s="647" t="s">
        <v>1658</v>
      </c>
      <c r="D161" s="647">
        <v>0</v>
      </c>
      <c r="E161" s="647">
        <v>0</v>
      </c>
      <c r="F161" s="647">
        <v>0</v>
      </c>
      <c r="G161" s="647">
        <v>0</v>
      </c>
      <c r="H161" s="647">
        <v>0</v>
      </c>
      <c r="I161" s="647">
        <v>0</v>
      </c>
      <c r="J161" s="647">
        <v>0</v>
      </c>
      <c r="K161" s="647">
        <v>0</v>
      </c>
      <c r="L161" s="647">
        <v>0</v>
      </c>
      <c r="M161" s="647">
        <v>0</v>
      </c>
      <c r="N161" s="647">
        <v>0</v>
      </c>
      <c r="O161" s="647">
        <v>0</v>
      </c>
    </row>
    <row r="162" spans="1:15" x14ac:dyDescent="0.2">
      <c r="A162" s="647" t="s">
        <v>3391</v>
      </c>
      <c r="B162" s="647" t="s">
        <v>3404</v>
      </c>
      <c r="C162" s="647" t="s">
        <v>1658</v>
      </c>
      <c r="D162" s="647">
        <v>0</v>
      </c>
      <c r="E162" s="647">
        <v>0</v>
      </c>
      <c r="F162" s="647">
        <v>0</v>
      </c>
      <c r="G162" s="647">
        <v>0</v>
      </c>
      <c r="H162" s="647">
        <v>0</v>
      </c>
      <c r="I162" s="647">
        <v>0</v>
      </c>
      <c r="J162" s="647">
        <v>0</v>
      </c>
      <c r="K162" s="647">
        <v>0</v>
      </c>
      <c r="L162" s="647">
        <v>0</v>
      </c>
      <c r="M162" s="647">
        <v>0</v>
      </c>
      <c r="N162" s="647">
        <v>0</v>
      </c>
      <c r="O162" s="647">
        <v>0</v>
      </c>
    </row>
    <row r="163" spans="1:15" x14ac:dyDescent="0.2">
      <c r="A163" s="647" t="s">
        <v>3391</v>
      </c>
      <c r="B163" s="647" t="s">
        <v>3405</v>
      </c>
      <c r="C163" s="647" t="s">
        <v>1658</v>
      </c>
      <c r="D163" s="647">
        <v>452</v>
      </c>
      <c r="E163" s="647">
        <v>459</v>
      </c>
      <c r="F163" s="647">
        <v>466</v>
      </c>
      <c r="G163" s="647">
        <v>473</v>
      </c>
      <c r="H163" s="647">
        <v>479</v>
      </c>
      <c r="I163" s="647">
        <v>486</v>
      </c>
      <c r="J163" s="647">
        <v>493</v>
      </c>
      <c r="K163" s="647">
        <v>500</v>
      </c>
      <c r="L163" s="647">
        <v>506</v>
      </c>
      <c r="M163" s="647">
        <v>513</v>
      </c>
      <c r="N163" s="647">
        <v>520</v>
      </c>
      <c r="O163" s="647">
        <v>525</v>
      </c>
    </row>
    <row r="164" spans="1:15" x14ac:dyDescent="0.2">
      <c r="A164" s="647" t="s">
        <v>3391</v>
      </c>
      <c r="B164" s="647" t="s">
        <v>3406</v>
      </c>
      <c r="C164" s="647" t="s">
        <v>1658</v>
      </c>
      <c r="D164" s="647">
        <v>0</v>
      </c>
      <c r="E164" s="647">
        <v>0</v>
      </c>
      <c r="F164" s="647">
        <v>0</v>
      </c>
      <c r="G164" s="647">
        <v>0</v>
      </c>
      <c r="H164" s="647">
        <v>0</v>
      </c>
      <c r="I164" s="647">
        <v>0</v>
      </c>
      <c r="J164" s="647">
        <v>0</v>
      </c>
      <c r="K164" s="647">
        <v>0</v>
      </c>
      <c r="L164" s="647">
        <v>0</v>
      </c>
      <c r="M164" s="647">
        <v>0</v>
      </c>
      <c r="N164" s="647">
        <v>0</v>
      </c>
      <c r="O164" s="647">
        <v>0</v>
      </c>
    </row>
    <row r="165" spans="1:15" x14ac:dyDescent="0.2">
      <c r="A165" s="647" t="s">
        <v>3391</v>
      </c>
      <c r="B165" s="647" t="s">
        <v>3407</v>
      </c>
      <c r="C165" s="647" t="s">
        <v>1658</v>
      </c>
      <c r="D165" s="647">
        <v>0</v>
      </c>
      <c r="E165" s="647">
        <v>0</v>
      </c>
      <c r="F165" s="647">
        <v>0</v>
      </c>
      <c r="G165" s="647">
        <v>0</v>
      </c>
      <c r="H165" s="647">
        <v>0</v>
      </c>
      <c r="I165" s="647">
        <v>0</v>
      </c>
      <c r="J165" s="647">
        <v>0</v>
      </c>
      <c r="K165" s="647">
        <v>0</v>
      </c>
      <c r="L165" s="647">
        <v>0</v>
      </c>
      <c r="M165" s="647">
        <v>0</v>
      </c>
      <c r="N165" s="647">
        <v>0</v>
      </c>
      <c r="O165" s="647">
        <v>0</v>
      </c>
    </row>
    <row r="166" spans="1:15" x14ac:dyDescent="0.2">
      <c r="A166" s="647" t="s">
        <v>3391</v>
      </c>
      <c r="B166" s="647" t="s">
        <v>3408</v>
      </c>
      <c r="C166" s="647" t="s">
        <v>1658</v>
      </c>
      <c r="D166" s="647">
        <v>44</v>
      </c>
      <c r="E166" s="647">
        <v>44</v>
      </c>
      <c r="F166" s="647">
        <v>45</v>
      </c>
      <c r="G166" s="647">
        <v>45</v>
      </c>
      <c r="H166" s="647">
        <v>45</v>
      </c>
      <c r="I166" s="647">
        <v>45</v>
      </c>
      <c r="J166" s="647">
        <v>45</v>
      </c>
      <c r="K166" s="647">
        <v>45</v>
      </c>
      <c r="L166" s="647">
        <v>45</v>
      </c>
      <c r="M166" s="647">
        <v>45</v>
      </c>
      <c r="N166" s="647">
        <v>45</v>
      </c>
      <c r="O166" s="647">
        <v>45</v>
      </c>
    </row>
    <row r="167" spans="1:15" x14ac:dyDescent="0.2">
      <c r="A167" s="647" t="s">
        <v>3391</v>
      </c>
      <c r="B167" s="647" t="s">
        <v>3409</v>
      </c>
      <c r="C167" s="647" t="s">
        <v>1658</v>
      </c>
      <c r="D167" s="647">
        <v>0</v>
      </c>
      <c r="E167" s="647">
        <v>0</v>
      </c>
      <c r="F167" s="647">
        <v>0</v>
      </c>
      <c r="G167" s="647">
        <v>0</v>
      </c>
      <c r="H167" s="647">
        <v>0</v>
      </c>
      <c r="I167" s="647">
        <v>0</v>
      </c>
      <c r="J167" s="647">
        <v>0</v>
      </c>
      <c r="K167" s="647">
        <v>0</v>
      </c>
      <c r="L167" s="647">
        <v>0</v>
      </c>
      <c r="M167" s="647">
        <v>0</v>
      </c>
      <c r="N167" s="647">
        <v>0</v>
      </c>
      <c r="O167" s="647">
        <v>0</v>
      </c>
    </row>
    <row r="168" spans="1:15" x14ac:dyDescent="0.2">
      <c r="A168" s="647" t="s">
        <v>3391</v>
      </c>
      <c r="B168" s="647" t="s">
        <v>3410</v>
      </c>
      <c r="C168" s="647" t="s">
        <v>1658</v>
      </c>
      <c r="D168" s="647">
        <v>153</v>
      </c>
      <c r="E168" s="647">
        <v>154</v>
      </c>
      <c r="F168" s="647">
        <v>154</v>
      </c>
      <c r="G168" s="647">
        <v>155</v>
      </c>
      <c r="H168" s="647">
        <v>156</v>
      </c>
      <c r="I168" s="647">
        <v>157</v>
      </c>
      <c r="J168" s="647">
        <v>157</v>
      </c>
      <c r="K168" s="647">
        <v>158</v>
      </c>
      <c r="L168" s="647">
        <v>159</v>
      </c>
      <c r="M168" s="647">
        <v>159</v>
      </c>
      <c r="N168" s="647">
        <v>160</v>
      </c>
      <c r="O168" s="647">
        <v>161</v>
      </c>
    </row>
    <row r="169" spans="1:15" x14ac:dyDescent="0.2">
      <c r="A169" s="647" t="s">
        <v>3391</v>
      </c>
      <c r="B169" s="647" t="s">
        <v>3411</v>
      </c>
      <c r="C169" s="647" t="s">
        <v>1658</v>
      </c>
      <c r="D169" s="647">
        <v>0</v>
      </c>
      <c r="E169" s="647">
        <v>0</v>
      </c>
      <c r="F169" s="647">
        <v>0</v>
      </c>
      <c r="G169" s="647">
        <v>0</v>
      </c>
      <c r="H169" s="647">
        <v>0</v>
      </c>
      <c r="I169" s="647">
        <v>0</v>
      </c>
      <c r="J169" s="647">
        <v>0</v>
      </c>
      <c r="K169" s="647">
        <v>0</v>
      </c>
      <c r="L169" s="647">
        <v>0</v>
      </c>
      <c r="M169" s="647">
        <v>0</v>
      </c>
      <c r="N169" s="647">
        <v>0</v>
      </c>
      <c r="O169" s="647">
        <v>0</v>
      </c>
    </row>
    <row r="170" spans="1:15" x14ac:dyDescent="0.2">
      <c r="A170" s="647" t="s">
        <v>3391</v>
      </c>
      <c r="B170" s="647" t="s">
        <v>3412</v>
      </c>
      <c r="C170" s="647" t="s">
        <v>1658</v>
      </c>
      <c r="D170" s="647">
        <v>0</v>
      </c>
      <c r="E170" s="647">
        <v>0</v>
      </c>
      <c r="F170" s="647">
        <v>0</v>
      </c>
      <c r="G170" s="647">
        <v>0</v>
      </c>
      <c r="H170" s="647">
        <v>0</v>
      </c>
      <c r="I170" s="647">
        <v>0</v>
      </c>
      <c r="J170" s="647">
        <v>0</v>
      </c>
      <c r="K170" s="647">
        <v>0</v>
      </c>
      <c r="L170" s="647">
        <v>0</v>
      </c>
      <c r="M170" s="647">
        <v>0</v>
      </c>
      <c r="N170" s="647">
        <v>0</v>
      </c>
      <c r="O170" s="647">
        <v>0</v>
      </c>
    </row>
    <row r="171" spans="1:15" x14ac:dyDescent="0.2">
      <c r="A171" s="647" t="s">
        <v>3391</v>
      </c>
      <c r="B171" s="647" t="s">
        <v>3413</v>
      </c>
      <c r="C171" s="647" t="s">
        <v>1658</v>
      </c>
      <c r="D171" s="647">
        <v>5</v>
      </c>
      <c r="E171" s="647">
        <v>5</v>
      </c>
      <c r="F171" s="647">
        <v>5</v>
      </c>
      <c r="G171" s="647">
        <v>5</v>
      </c>
      <c r="H171" s="647">
        <v>5</v>
      </c>
      <c r="I171" s="647">
        <v>5</v>
      </c>
      <c r="J171" s="647">
        <v>5</v>
      </c>
      <c r="K171" s="647">
        <v>5</v>
      </c>
      <c r="L171" s="647">
        <v>5</v>
      </c>
      <c r="M171" s="647">
        <v>5</v>
      </c>
      <c r="N171" s="647">
        <v>5</v>
      </c>
      <c r="O171" s="647">
        <v>5</v>
      </c>
    </row>
    <row r="172" spans="1:15" x14ac:dyDescent="0.2">
      <c r="A172" s="647" t="s">
        <v>3391</v>
      </c>
      <c r="B172" s="647" t="s">
        <v>3414</v>
      </c>
      <c r="C172" s="647" t="s">
        <v>1658</v>
      </c>
      <c r="D172" s="647">
        <v>0</v>
      </c>
      <c r="E172" s="647">
        <v>0</v>
      </c>
      <c r="F172" s="647">
        <v>0</v>
      </c>
      <c r="G172" s="647">
        <v>0</v>
      </c>
      <c r="H172" s="647">
        <v>0</v>
      </c>
      <c r="I172" s="647">
        <v>0</v>
      </c>
      <c r="J172" s="647">
        <v>0</v>
      </c>
      <c r="K172" s="647">
        <v>0</v>
      </c>
      <c r="L172" s="647">
        <v>0</v>
      </c>
      <c r="M172" s="647">
        <v>0</v>
      </c>
      <c r="N172" s="647">
        <v>0</v>
      </c>
      <c r="O172" s="647">
        <v>0</v>
      </c>
    </row>
    <row r="173" spans="1:15" x14ac:dyDescent="0.2">
      <c r="A173" s="647" t="s">
        <v>3391</v>
      </c>
      <c r="B173" s="647" t="s">
        <v>3415</v>
      </c>
      <c r="C173" s="647" t="s">
        <v>1658</v>
      </c>
      <c r="D173" s="647">
        <v>0</v>
      </c>
      <c r="E173" s="647">
        <v>0</v>
      </c>
      <c r="F173" s="647">
        <v>0</v>
      </c>
      <c r="G173" s="647">
        <v>0</v>
      </c>
      <c r="H173" s="647">
        <v>0</v>
      </c>
      <c r="I173" s="647">
        <v>0</v>
      </c>
      <c r="J173" s="647">
        <v>0</v>
      </c>
      <c r="K173" s="647">
        <v>0</v>
      </c>
      <c r="L173" s="647">
        <v>0</v>
      </c>
      <c r="M173" s="647">
        <v>0</v>
      </c>
      <c r="N173" s="647">
        <v>0</v>
      </c>
      <c r="O173" s="647">
        <v>0</v>
      </c>
    </row>
    <row r="174" spans="1:15" x14ac:dyDescent="0.2">
      <c r="A174" s="647" t="s">
        <v>3391</v>
      </c>
      <c r="B174" s="647" t="s">
        <v>3416</v>
      </c>
      <c r="C174" s="647" t="s">
        <v>1658</v>
      </c>
      <c r="D174" s="647">
        <v>0</v>
      </c>
      <c r="E174" s="647">
        <v>0</v>
      </c>
      <c r="F174" s="647">
        <v>0</v>
      </c>
      <c r="G174" s="647">
        <v>0</v>
      </c>
      <c r="H174" s="647">
        <v>0</v>
      </c>
      <c r="I174" s="647">
        <v>0</v>
      </c>
      <c r="J174" s="647">
        <v>0</v>
      </c>
      <c r="K174" s="647">
        <v>0</v>
      </c>
      <c r="L174" s="647">
        <v>0</v>
      </c>
      <c r="M174" s="647">
        <v>0</v>
      </c>
      <c r="N174" s="647">
        <v>0</v>
      </c>
      <c r="O174" s="647">
        <v>0</v>
      </c>
    </row>
    <row r="175" spans="1:15" x14ac:dyDescent="0.2">
      <c r="A175" s="647" t="s">
        <v>3391</v>
      </c>
      <c r="B175" s="647" t="s">
        <v>3417</v>
      </c>
      <c r="C175" s="647" t="s">
        <v>1658</v>
      </c>
      <c r="D175" s="647">
        <v>44</v>
      </c>
      <c r="E175" s="647">
        <v>45</v>
      </c>
      <c r="F175" s="647">
        <v>45</v>
      </c>
      <c r="G175" s="647">
        <v>46</v>
      </c>
      <c r="H175" s="647">
        <v>46</v>
      </c>
      <c r="I175" s="647">
        <v>46</v>
      </c>
      <c r="J175" s="647">
        <v>47</v>
      </c>
      <c r="K175" s="647">
        <v>47</v>
      </c>
      <c r="L175" s="647">
        <v>47</v>
      </c>
      <c r="M175" s="647">
        <v>48</v>
      </c>
      <c r="N175" s="647">
        <v>48</v>
      </c>
      <c r="O175" s="647">
        <v>48</v>
      </c>
    </row>
    <row r="176" spans="1:15" x14ac:dyDescent="0.2">
      <c r="A176" s="647" t="s">
        <v>3391</v>
      </c>
      <c r="B176" s="647" t="s">
        <v>3418</v>
      </c>
      <c r="C176" s="647" t="s">
        <v>1658</v>
      </c>
      <c r="D176" s="647">
        <v>0</v>
      </c>
      <c r="E176" s="647">
        <v>0</v>
      </c>
      <c r="F176" s="647">
        <v>0</v>
      </c>
      <c r="G176" s="647">
        <v>0</v>
      </c>
      <c r="H176" s="647">
        <v>0</v>
      </c>
      <c r="I176" s="647">
        <v>0</v>
      </c>
      <c r="J176" s="647">
        <v>0</v>
      </c>
      <c r="K176" s="647">
        <v>0</v>
      </c>
      <c r="L176" s="647">
        <v>0</v>
      </c>
      <c r="M176" s="647">
        <v>0</v>
      </c>
      <c r="N176" s="647">
        <v>0</v>
      </c>
      <c r="O176" s="647">
        <v>0</v>
      </c>
    </row>
    <row r="177" spans="1:15" x14ac:dyDescent="0.2">
      <c r="A177" s="647" t="s">
        <v>3391</v>
      </c>
      <c r="B177" s="647" t="s">
        <v>3419</v>
      </c>
      <c r="C177" s="647" t="s">
        <v>1658</v>
      </c>
      <c r="D177" s="647">
        <v>0</v>
      </c>
      <c r="E177" s="647">
        <v>0</v>
      </c>
      <c r="F177" s="647">
        <v>0</v>
      </c>
      <c r="G177" s="647">
        <v>0</v>
      </c>
      <c r="H177" s="647">
        <v>0</v>
      </c>
      <c r="I177" s="647">
        <v>0</v>
      </c>
      <c r="J177" s="647">
        <v>0</v>
      </c>
      <c r="K177" s="647">
        <v>0</v>
      </c>
      <c r="L177" s="647">
        <v>0</v>
      </c>
      <c r="M177" s="647">
        <v>0</v>
      </c>
      <c r="N177" s="647">
        <v>0</v>
      </c>
      <c r="O177" s="647">
        <v>0</v>
      </c>
    </row>
    <row r="178" spans="1:15" x14ac:dyDescent="0.2">
      <c r="A178" s="647" t="s">
        <v>3391</v>
      </c>
      <c r="B178" s="647" t="s">
        <v>3420</v>
      </c>
      <c r="C178" s="647" t="s">
        <v>1658</v>
      </c>
      <c r="D178" s="647">
        <v>1</v>
      </c>
      <c r="E178" s="647">
        <v>1</v>
      </c>
      <c r="F178" s="647">
        <v>1</v>
      </c>
      <c r="G178" s="647">
        <v>1</v>
      </c>
      <c r="H178" s="647">
        <v>1</v>
      </c>
      <c r="I178" s="647">
        <v>1</v>
      </c>
      <c r="J178" s="647">
        <v>1</v>
      </c>
      <c r="K178" s="647">
        <v>1</v>
      </c>
      <c r="L178" s="647">
        <v>1</v>
      </c>
      <c r="M178" s="647">
        <v>1</v>
      </c>
      <c r="N178" s="647">
        <v>1</v>
      </c>
      <c r="O178" s="647">
        <v>1</v>
      </c>
    </row>
    <row r="179" spans="1:15" x14ac:dyDescent="0.2">
      <c r="A179" s="647" t="s">
        <v>3391</v>
      </c>
      <c r="B179" s="647" t="s">
        <v>3421</v>
      </c>
      <c r="C179" s="647" t="s">
        <v>1658</v>
      </c>
      <c r="D179" s="647">
        <v>99</v>
      </c>
      <c r="E179" s="647">
        <v>99</v>
      </c>
      <c r="F179" s="647">
        <v>99</v>
      </c>
      <c r="G179" s="647">
        <v>99</v>
      </c>
      <c r="H179" s="647">
        <v>99</v>
      </c>
      <c r="I179" s="647">
        <v>99</v>
      </c>
      <c r="J179" s="647">
        <v>99</v>
      </c>
      <c r="K179" s="647">
        <v>99</v>
      </c>
      <c r="L179" s="647">
        <v>100</v>
      </c>
      <c r="M179" s="647">
        <v>100</v>
      </c>
      <c r="N179" s="647">
        <v>100</v>
      </c>
      <c r="O179" s="647">
        <v>100</v>
      </c>
    </row>
    <row r="180" spans="1:15" x14ac:dyDescent="0.2">
      <c r="A180" s="647" t="s">
        <v>3391</v>
      </c>
      <c r="B180" s="647" t="s">
        <v>3422</v>
      </c>
      <c r="C180" s="647" t="s">
        <v>1658</v>
      </c>
      <c r="D180" s="647">
        <v>0</v>
      </c>
      <c r="E180" s="647">
        <v>0</v>
      </c>
      <c r="F180" s="647">
        <v>0</v>
      </c>
      <c r="G180" s="647">
        <v>0</v>
      </c>
      <c r="H180" s="647">
        <v>0</v>
      </c>
      <c r="I180" s="647">
        <v>0</v>
      </c>
      <c r="J180" s="647">
        <v>0</v>
      </c>
      <c r="K180" s="647">
        <v>0</v>
      </c>
      <c r="L180" s="647">
        <v>0</v>
      </c>
      <c r="M180" s="647">
        <v>0</v>
      </c>
      <c r="N180" s="647">
        <v>0</v>
      </c>
      <c r="O180" s="647">
        <v>0</v>
      </c>
    </row>
    <row r="181" spans="1:15" x14ac:dyDescent="0.2">
      <c r="A181" s="647" t="s">
        <v>3391</v>
      </c>
      <c r="B181" s="647" t="s">
        <v>3423</v>
      </c>
      <c r="C181" s="647" t="s">
        <v>1658</v>
      </c>
      <c r="D181" s="647">
        <v>0</v>
      </c>
      <c r="E181" s="647">
        <v>0</v>
      </c>
      <c r="F181" s="647">
        <v>0</v>
      </c>
      <c r="G181" s="647">
        <v>0</v>
      </c>
      <c r="H181" s="647">
        <v>0</v>
      </c>
      <c r="I181" s="647">
        <v>0</v>
      </c>
      <c r="J181" s="647">
        <v>0</v>
      </c>
      <c r="K181" s="647">
        <v>0</v>
      </c>
      <c r="L181" s="647">
        <v>0</v>
      </c>
      <c r="M181" s="647">
        <v>0</v>
      </c>
      <c r="N181" s="647">
        <v>0</v>
      </c>
      <c r="O181" s="647">
        <v>0</v>
      </c>
    </row>
    <row r="182" spans="1:15" x14ac:dyDescent="0.2">
      <c r="A182" s="647" t="s">
        <v>3424</v>
      </c>
      <c r="B182" s="647" t="s">
        <v>3425</v>
      </c>
      <c r="C182" s="647" t="s">
        <v>1658</v>
      </c>
      <c r="D182" s="647">
        <v>78</v>
      </c>
      <c r="E182" s="647">
        <v>78</v>
      </c>
      <c r="F182" s="647">
        <v>79</v>
      </c>
      <c r="G182" s="647">
        <v>79</v>
      </c>
      <c r="H182" s="647">
        <v>80</v>
      </c>
      <c r="I182" s="647">
        <v>80</v>
      </c>
      <c r="J182" s="647">
        <v>80</v>
      </c>
      <c r="K182" s="647">
        <v>81</v>
      </c>
      <c r="L182" s="647">
        <v>81</v>
      </c>
      <c r="M182" s="647">
        <v>82</v>
      </c>
      <c r="N182" s="647">
        <v>82</v>
      </c>
      <c r="O182" s="647">
        <v>83</v>
      </c>
    </row>
    <row r="183" spans="1:15" x14ac:dyDescent="0.2">
      <c r="A183" s="647" t="s">
        <v>3424</v>
      </c>
      <c r="B183" s="647" t="s">
        <v>3426</v>
      </c>
      <c r="C183" s="647" t="s">
        <v>1658</v>
      </c>
      <c r="D183" s="647">
        <v>9478</v>
      </c>
      <c r="E183" s="647">
        <v>10775</v>
      </c>
      <c r="F183" s="647">
        <v>12073</v>
      </c>
      <c r="G183" s="647">
        <v>13370</v>
      </c>
      <c r="H183" s="647">
        <v>14668</v>
      </c>
      <c r="I183" s="647">
        <v>15965</v>
      </c>
      <c r="J183" s="647">
        <v>17263</v>
      </c>
      <c r="K183" s="647">
        <v>18560</v>
      </c>
      <c r="L183" s="647">
        <v>19858</v>
      </c>
      <c r="M183" s="647">
        <v>21155</v>
      </c>
      <c r="N183" s="647">
        <v>22453</v>
      </c>
      <c r="O183" s="647">
        <v>23631</v>
      </c>
    </row>
    <row r="184" spans="1:15" x14ac:dyDescent="0.2">
      <c r="A184" s="647" t="s">
        <v>3427</v>
      </c>
      <c r="B184" s="647" t="s">
        <v>3428</v>
      </c>
      <c r="C184" s="647" t="s">
        <v>1660</v>
      </c>
      <c r="D184" s="647">
        <v>0</v>
      </c>
      <c r="E184" s="647">
        <v>0</v>
      </c>
      <c r="F184" s="647">
        <v>0</v>
      </c>
      <c r="G184" s="647">
        <v>0</v>
      </c>
      <c r="H184" s="647">
        <v>0</v>
      </c>
      <c r="I184" s="647">
        <v>0</v>
      </c>
      <c r="J184" s="647">
        <v>0</v>
      </c>
      <c r="K184" s="647">
        <v>0</v>
      </c>
      <c r="L184" s="647">
        <v>0</v>
      </c>
      <c r="M184" s="647">
        <v>0</v>
      </c>
      <c r="N184" s="647">
        <v>0</v>
      </c>
      <c r="O184" s="647">
        <v>0</v>
      </c>
    </row>
    <row r="185" spans="1:15" x14ac:dyDescent="0.2">
      <c r="A185" s="647" t="s">
        <v>3427</v>
      </c>
      <c r="B185" s="647" t="s">
        <v>3429</v>
      </c>
      <c r="C185" s="647" t="s">
        <v>1660</v>
      </c>
      <c r="D185" s="647">
        <v>0</v>
      </c>
      <c r="E185" s="647">
        <v>0</v>
      </c>
      <c r="F185" s="647">
        <v>0</v>
      </c>
      <c r="G185" s="647">
        <v>0</v>
      </c>
      <c r="H185" s="647">
        <v>0</v>
      </c>
      <c r="I185" s="647">
        <v>0</v>
      </c>
      <c r="J185" s="647">
        <v>0</v>
      </c>
      <c r="K185" s="647">
        <v>0</v>
      </c>
      <c r="L185" s="647">
        <v>0</v>
      </c>
      <c r="M185" s="647">
        <v>0</v>
      </c>
      <c r="N185" s="647">
        <v>0</v>
      </c>
      <c r="O185" s="647">
        <v>0</v>
      </c>
    </row>
    <row r="186" spans="1:15" x14ac:dyDescent="0.2">
      <c r="A186" s="647" t="s">
        <v>3427</v>
      </c>
      <c r="B186" s="647" t="s">
        <v>3430</v>
      </c>
      <c r="C186" s="647" t="s">
        <v>1660</v>
      </c>
      <c r="D186" s="647">
        <v>0</v>
      </c>
      <c r="E186" s="647">
        <v>0</v>
      </c>
      <c r="F186" s="647">
        <v>0</v>
      </c>
      <c r="G186" s="647">
        <v>0</v>
      </c>
      <c r="H186" s="647">
        <v>0</v>
      </c>
      <c r="I186" s="647">
        <v>0</v>
      </c>
      <c r="J186" s="647">
        <v>0</v>
      </c>
      <c r="K186" s="647">
        <v>0</v>
      </c>
      <c r="L186" s="647">
        <v>0</v>
      </c>
      <c r="M186" s="647">
        <v>0</v>
      </c>
      <c r="N186" s="647">
        <v>0</v>
      </c>
      <c r="O186" s="647">
        <v>0</v>
      </c>
    </row>
    <row r="187" spans="1:15" x14ac:dyDescent="0.2">
      <c r="A187" s="647" t="s">
        <v>3427</v>
      </c>
      <c r="B187" s="647" t="s">
        <v>3431</v>
      </c>
      <c r="C187" s="647" t="s">
        <v>1660</v>
      </c>
      <c r="D187" s="647">
        <v>0</v>
      </c>
      <c r="E187" s="647">
        <v>0</v>
      </c>
      <c r="F187" s="647">
        <v>0</v>
      </c>
      <c r="G187" s="647">
        <v>0</v>
      </c>
      <c r="H187" s="647">
        <v>0</v>
      </c>
      <c r="I187" s="647">
        <v>0</v>
      </c>
      <c r="J187" s="647">
        <v>0</v>
      </c>
      <c r="K187" s="647">
        <v>0</v>
      </c>
      <c r="L187" s="647">
        <v>0</v>
      </c>
      <c r="M187" s="647">
        <v>0</v>
      </c>
      <c r="N187" s="647">
        <v>0</v>
      </c>
      <c r="O187" s="647">
        <v>0</v>
      </c>
    </row>
    <row r="188" spans="1:15" x14ac:dyDescent="0.2">
      <c r="A188" s="647" t="s">
        <v>3427</v>
      </c>
      <c r="B188" s="647" t="s">
        <v>3432</v>
      </c>
      <c r="C188" s="647" t="s">
        <v>1660</v>
      </c>
      <c r="D188" s="647">
        <v>0</v>
      </c>
      <c r="E188" s="647">
        <v>0</v>
      </c>
      <c r="F188" s="647">
        <v>0</v>
      </c>
      <c r="G188" s="647">
        <v>0</v>
      </c>
      <c r="H188" s="647">
        <v>0</v>
      </c>
      <c r="I188" s="647">
        <v>0</v>
      </c>
      <c r="J188" s="647">
        <v>0</v>
      </c>
      <c r="K188" s="647">
        <v>0</v>
      </c>
      <c r="L188" s="647">
        <v>0</v>
      </c>
      <c r="M188" s="647">
        <v>0</v>
      </c>
      <c r="N188" s="647">
        <v>0</v>
      </c>
      <c r="O188" s="647">
        <v>0</v>
      </c>
    </row>
    <row r="189" spans="1:15" x14ac:dyDescent="0.2">
      <c r="A189" s="647" t="s">
        <v>3427</v>
      </c>
      <c r="B189" s="647" t="s">
        <v>3433</v>
      </c>
      <c r="C189" s="647" t="s">
        <v>1660</v>
      </c>
      <c r="D189" s="647">
        <v>0</v>
      </c>
      <c r="E189" s="647">
        <v>0</v>
      </c>
      <c r="F189" s="647">
        <v>0</v>
      </c>
      <c r="G189" s="647">
        <v>0</v>
      </c>
      <c r="H189" s="647">
        <v>0</v>
      </c>
      <c r="I189" s="647">
        <v>0</v>
      </c>
      <c r="J189" s="647">
        <v>0</v>
      </c>
      <c r="K189" s="647">
        <v>0</v>
      </c>
      <c r="L189" s="647">
        <v>0</v>
      </c>
      <c r="M189" s="647">
        <v>0</v>
      </c>
      <c r="N189" s="647">
        <v>0</v>
      </c>
      <c r="O189" s="647">
        <v>0</v>
      </c>
    </row>
    <row r="190" spans="1:15" x14ac:dyDescent="0.2">
      <c r="A190" s="647" t="s">
        <v>3427</v>
      </c>
      <c r="B190" s="647" t="s">
        <v>3434</v>
      </c>
      <c r="C190" s="647" t="s">
        <v>1660</v>
      </c>
      <c r="D190" s="647">
        <v>0</v>
      </c>
      <c r="E190" s="647">
        <v>0</v>
      </c>
      <c r="F190" s="647">
        <v>0</v>
      </c>
      <c r="G190" s="647">
        <v>0</v>
      </c>
      <c r="H190" s="647">
        <v>0</v>
      </c>
      <c r="I190" s="647">
        <v>0</v>
      </c>
      <c r="J190" s="647">
        <v>0</v>
      </c>
      <c r="K190" s="647">
        <v>0</v>
      </c>
      <c r="L190" s="647">
        <v>0</v>
      </c>
      <c r="M190" s="647">
        <v>0</v>
      </c>
      <c r="N190" s="647">
        <v>0</v>
      </c>
      <c r="O190" s="647">
        <v>0</v>
      </c>
    </row>
    <row r="191" spans="1:15" x14ac:dyDescent="0.2">
      <c r="A191" s="647" t="s">
        <v>3427</v>
      </c>
      <c r="B191" s="647" t="s">
        <v>3435</v>
      </c>
      <c r="C191" s="647" t="s">
        <v>1660</v>
      </c>
      <c r="D191" s="647">
        <v>0</v>
      </c>
      <c r="E191" s="647">
        <v>0</v>
      </c>
      <c r="F191" s="647">
        <v>0</v>
      </c>
      <c r="G191" s="647">
        <v>0</v>
      </c>
      <c r="H191" s="647">
        <v>0</v>
      </c>
      <c r="I191" s="647">
        <v>0</v>
      </c>
      <c r="J191" s="647">
        <v>0</v>
      </c>
      <c r="K191" s="647">
        <v>0</v>
      </c>
      <c r="L191" s="647">
        <v>0</v>
      </c>
      <c r="M191" s="647">
        <v>0</v>
      </c>
      <c r="N191" s="647">
        <v>0</v>
      </c>
      <c r="O191" s="647">
        <v>0</v>
      </c>
    </row>
    <row r="192" spans="1:15" x14ac:dyDescent="0.2">
      <c r="A192" s="647" t="s">
        <v>3427</v>
      </c>
      <c r="B192" s="647" t="s">
        <v>3436</v>
      </c>
      <c r="C192" s="647" t="s">
        <v>1660</v>
      </c>
      <c r="D192" s="647">
        <v>0</v>
      </c>
      <c r="E192" s="647">
        <v>0</v>
      </c>
      <c r="F192" s="647">
        <v>0</v>
      </c>
      <c r="G192" s="647">
        <v>0</v>
      </c>
      <c r="H192" s="647">
        <v>0</v>
      </c>
      <c r="I192" s="647">
        <v>0</v>
      </c>
      <c r="J192" s="647">
        <v>0</v>
      </c>
      <c r="K192" s="647">
        <v>0</v>
      </c>
      <c r="L192" s="647">
        <v>0</v>
      </c>
      <c r="M192" s="647">
        <v>0</v>
      </c>
      <c r="N192" s="647">
        <v>0</v>
      </c>
      <c r="O192" s="647">
        <v>0</v>
      </c>
    </row>
    <row r="193" spans="1:15" x14ac:dyDescent="0.2">
      <c r="A193" s="647" t="s">
        <v>3427</v>
      </c>
      <c r="B193" s="647" t="s">
        <v>3437</v>
      </c>
      <c r="C193" s="647" t="s">
        <v>1660</v>
      </c>
      <c r="D193" s="647">
        <v>12</v>
      </c>
      <c r="E193" s="647">
        <v>12</v>
      </c>
      <c r="F193" s="647">
        <v>13</v>
      </c>
      <c r="G193" s="647">
        <v>13</v>
      </c>
      <c r="H193" s="647">
        <v>13</v>
      </c>
      <c r="I193" s="647">
        <v>13</v>
      </c>
      <c r="J193" s="647">
        <v>13</v>
      </c>
      <c r="K193" s="647">
        <v>13</v>
      </c>
      <c r="L193" s="647">
        <v>13</v>
      </c>
      <c r="M193" s="647">
        <v>13</v>
      </c>
      <c r="N193" s="647">
        <v>13</v>
      </c>
      <c r="O193" s="647">
        <v>13</v>
      </c>
    </row>
    <row r="194" spans="1:15" x14ac:dyDescent="0.2">
      <c r="A194" s="647" t="s">
        <v>3427</v>
      </c>
      <c r="B194" s="647" t="s">
        <v>3438</v>
      </c>
      <c r="C194" s="647" t="s">
        <v>1660</v>
      </c>
      <c r="D194" s="647">
        <v>0</v>
      </c>
      <c r="E194" s="647">
        <v>0</v>
      </c>
      <c r="F194" s="647">
        <v>0</v>
      </c>
      <c r="G194" s="647">
        <v>0</v>
      </c>
      <c r="H194" s="647">
        <v>0</v>
      </c>
      <c r="I194" s="647">
        <v>0</v>
      </c>
      <c r="J194" s="647">
        <v>0</v>
      </c>
      <c r="K194" s="647">
        <v>0</v>
      </c>
      <c r="L194" s="647">
        <v>0</v>
      </c>
      <c r="M194" s="647">
        <v>0</v>
      </c>
      <c r="N194" s="647">
        <v>0</v>
      </c>
      <c r="O194" s="647">
        <v>0</v>
      </c>
    </row>
    <row r="195" spans="1:15" x14ac:dyDescent="0.2">
      <c r="A195" s="647" t="s">
        <v>3439</v>
      </c>
      <c r="B195" s="647" t="s">
        <v>3440</v>
      </c>
      <c r="C195" s="647" t="s">
        <v>1660</v>
      </c>
      <c r="D195" s="647">
        <v>0</v>
      </c>
      <c r="E195" s="647">
        <v>0</v>
      </c>
      <c r="F195" s="647">
        <v>0</v>
      </c>
      <c r="G195" s="647">
        <v>0</v>
      </c>
      <c r="H195" s="647">
        <v>0</v>
      </c>
      <c r="I195" s="647">
        <v>0</v>
      </c>
      <c r="J195" s="647">
        <v>0</v>
      </c>
      <c r="K195" s="647">
        <v>0</v>
      </c>
      <c r="L195" s="647">
        <v>0</v>
      </c>
      <c r="M195" s="647">
        <v>0</v>
      </c>
      <c r="N195" s="647">
        <v>0</v>
      </c>
      <c r="O195" s="647">
        <v>0</v>
      </c>
    </row>
    <row r="196" spans="1:15" x14ac:dyDescent="0.2">
      <c r="A196" s="647" t="s">
        <v>3439</v>
      </c>
      <c r="B196" s="647" t="s">
        <v>3441</v>
      </c>
      <c r="C196" s="647" t="s">
        <v>1660</v>
      </c>
      <c r="D196" s="647">
        <v>30</v>
      </c>
      <c r="E196" s="647">
        <v>30</v>
      </c>
      <c r="F196" s="647">
        <v>31</v>
      </c>
      <c r="G196" s="647">
        <v>32</v>
      </c>
      <c r="H196" s="647">
        <v>33</v>
      </c>
      <c r="I196" s="647">
        <v>33</v>
      </c>
      <c r="J196" s="647">
        <v>34</v>
      </c>
      <c r="K196" s="647">
        <v>35</v>
      </c>
      <c r="L196" s="647">
        <v>36</v>
      </c>
      <c r="M196" s="647">
        <v>37</v>
      </c>
      <c r="N196" s="647">
        <v>37</v>
      </c>
      <c r="O196" s="647">
        <v>38</v>
      </c>
    </row>
    <row r="197" spans="1:15" x14ac:dyDescent="0.2">
      <c r="A197" s="647" t="s">
        <v>3439</v>
      </c>
      <c r="B197" s="647" t="s">
        <v>3442</v>
      </c>
      <c r="C197" s="647" t="s">
        <v>1660</v>
      </c>
      <c r="D197" s="647">
        <v>0</v>
      </c>
      <c r="E197" s="647">
        <v>0</v>
      </c>
      <c r="F197" s="647">
        <v>0</v>
      </c>
      <c r="G197" s="647">
        <v>0</v>
      </c>
      <c r="H197" s="647">
        <v>0</v>
      </c>
      <c r="I197" s="647">
        <v>0</v>
      </c>
      <c r="J197" s="647">
        <v>0</v>
      </c>
      <c r="K197" s="647">
        <v>0</v>
      </c>
      <c r="L197" s="647">
        <v>0</v>
      </c>
      <c r="M197" s="647">
        <v>0</v>
      </c>
      <c r="N197" s="647">
        <v>0</v>
      </c>
      <c r="O197" s="647">
        <v>0</v>
      </c>
    </row>
    <row r="198" spans="1:15" x14ac:dyDescent="0.2">
      <c r="A198" s="647" t="s">
        <v>3439</v>
      </c>
      <c r="B198" s="647" t="s">
        <v>3443</v>
      </c>
      <c r="C198" s="647" t="s">
        <v>1660</v>
      </c>
      <c r="D198" s="647">
        <v>358</v>
      </c>
      <c r="E198" s="647">
        <v>369</v>
      </c>
      <c r="F198" s="647">
        <v>380</v>
      </c>
      <c r="G198" s="647">
        <v>391</v>
      </c>
      <c r="H198" s="647">
        <v>402</v>
      </c>
      <c r="I198" s="647">
        <v>412</v>
      </c>
      <c r="J198" s="647">
        <v>423</v>
      </c>
      <c r="K198" s="647">
        <v>434</v>
      </c>
      <c r="L198" s="647">
        <v>445</v>
      </c>
      <c r="M198" s="647">
        <v>456</v>
      </c>
      <c r="N198" s="647">
        <v>467</v>
      </c>
      <c r="O198" s="647">
        <v>478</v>
      </c>
    </row>
    <row r="199" spans="1:15" x14ac:dyDescent="0.2">
      <c r="A199" s="647" t="s">
        <v>3439</v>
      </c>
      <c r="B199" s="647" t="s">
        <v>3444</v>
      </c>
      <c r="C199" s="647" t="s">
        <v>1660</v>
      </c>
      <c r="D199" s="647">
        <v>0</v>
      </c>
      <c r="E199" s="647">
        <v>0</v>
      </c>
      <c r="F199" s="647">
        <v>0</v>
      </c>
      <c r="G199" s="647">
        <v>0</v>
      </c>
      <c r="H199" s="647">
        <v>0</v>
      </c>
      <c r="I199" s="647">
        <v>0</v>
      </c>
      <c r="J199" s="647">
        <v>0</v>
      </c>
      <c r="K199" s="647">
        <v>0</v>
      </c>
      <c r="L199" s="647">
        <v>0</v>
      </c>
      <c r="M199" s="647">
        <v>0</v>
      </c>
      <c r="N199" s="647">
        <v>0</v>
      </c>
      <c r="O199" s="647">
        <v>0</v>
      </c>
    </row>
    <row r="200" spans="1:15" x14ac:dyDescent="0.2">
      <c r="A200" s="647" t="s">
        <v>3439</v>
      </c>
      <c r="B200" s="647" t="s">
        <v>3445</v>
      </c>
      <c r="C200" s="647" t="s">
        <v>1660</v>
      </c>
      <c r="D200" s="647">
        <v>0</v>
      </c>
      <c r="E200" s="647">
        <v>0</v>
      </c>
      <c r="F200" s="647">
        <v>0</v>
      </c>
      <c r="G200" s="647">
        <v>0</v>
      </c>
      <c r="H200" s="647">
        <v>0</v>
      </c>
      <c r="I200" s="647">
        <v>0</v>
      </c>
      <c r="J200" s="647">
        <v>0</v>
      </c>
      <c r="K200" s="647">
        <v>0</v>
      </c>
      <c r="L200" s="647">
        <v>0</v>
      </c>
      <c r="M200" s="647">
        <v>0</v>
      </c>
      <c r="N200" s="647">
        <v>0</v>
      </c>
      <c r="O200" s="647">
        <v>0</v>
      </c>
    </row>
    <row r="201" spans="1:15" x14ac:dyDescent="0.2">
      <c r="A201" s="647" t="s">
        <v>3439</v>
      </c>
      <c r="B201" s="647" t="s">
        <v>3446</v>
      </c>
      <c r="C201" s="647" t="s">
        <v>1660</v>
      </c>
      <c r="D201" s="647">
        <v>3006</v>
      </c>
      <c r="E201" s="647">
        <v>3061</v>
      </c>
      <c r="F201" s="647">
        <v>3117</v>
      </c>
      <c r="G201" s="647">
        <v>3173</v>
      </c>
      <c r="H201" s="647">
        <v>3228</v>
      </c>
      <c r="I201" s="647">
        <v>3284</v>
      </c>
      <c r="J201" s="647">
        <v>3340</v>
      </c>
      <c r="K201" s="647">
        <v>3395</v>
      </c>
      <c r="L201" s="647">
        <v>3451</v>
      </c>
      <c r="M201" s="647">
        <v>3507</v>
      </c>
      <c r="N201" s="647">
        <v>3562</v>
      </c>
      <c r="O201" s="647">
        <v>3618</v>
      </c>
    </row>
    <row r="202" spans="1:15" x14ac:dyDescent="0.2">
      <c r="A202" s="647" t="s">
        <v>3439</v>
      </c>
      <c r="B202" s="647" t="s">
        <v>3447</v>
      </c>
      <c r="C202" s="647" t="s">
        <v>1660</v>
      </c>
      <c r="D202" s="647">
        <v>0</v>
      </c>
      <c r="E202" s="647">
        <v>0</v>
      </c>
      <c r="F202" s="647">
        <v>0</v>
      </c>
      <c r="G202" s="647">
        <v>0</v>
      </c>
      <c r="H202" s="647">
        <v>0</v>
      </c>
      <c r="I202" s="647">
        <v>0</v>
      </c>
      <c r="J202" s="647">
        <v>0</v>
      </c>
      <c r="K202" s="647">
        <v>0</v>
      </c>
      <c r="L202" s="647">
        <v>0</v>
      </c>
      <c r="M202" s="647">
        <v>0</v>
      </c>
      <c r="N202" s="647">
        <v>0</v>
      </c>
      <c r="O202" s="647">
        <v>0</v>
      </c>
    </row>
    <row r="203" spans="1:15" x14ac:dyDescent="0.2">
      <c r="A203" s="647" t="s">
        <v>3439</v>
      </c>
      <c r="B203" s="647" t="s">
        <v>3448</v>
      </c>
      <c r="C203" s="647" t="s">
        <v>1660</v>
      </c>
      <c r="D203" s="647">
        <v>4228</v>
      </c>
      <c r="E203" s="647">
        <v>4240</v>
      </c>
      <c r="F203" s="647">
        <v>4251</v>
      </c>
      <c r="G203" s="647">
        <v>4263</v>
      </c>
      <c r="H203" s="647">
        <v>4275</v>
      </c>
      <c r="I203" s="647">
        <v>4286</v>
      </c>
      <c r="J203" s="647">
        <v>4298</v>
      </c>
      <c r="K203" s="647">
        <v>4309</v>
      </c>
      <c r="L203" s="647">
        <v>4320</v>
      </c>
      <c r="M203" s="647">
        <v>4329</v>
      </c>
      <c r="N203" s="647">
        <v>4339</v>
      </c>
      <c r="O203" s="647">
        <v>4348</v>
      </c>
    </row>
    <row r="204" spans="1:15" x14ac:dyDescent="0.2">
      <c r="A204" s="647" t="s">
        <v>3439</v>
      </c>
      <c r="B204" s="647" t="s">
        <v>3449</v>
      </c>
      <c r="C204" s="647" t="s">
        <v>1660</v>
      </c>
      <c r="D204" s="647">
        <v>0</v>
      </c>
      <c r="E204" s="647">
        <v>0</v>
      </c>
      <c r="F204" s="647">
        <v>0</v>
      </c>
      <c r="G204" s="647">
        <v>0</v>
      </c>
      <c r="H204" s="647">
        <v>0</v>
      </c>
      <c r="I204" s="647">
        <v>0</v>
      </c>
      <c r="J204" s="647">
        <v>0</v>
      </c>
      <c r="K204" s="647">
        <v>0</v>
      </c>
      <c r="L204" s="647">
        <v>0</v>
      </c>
      <c r="M204" s="647">
        <v>0</v>
      </c>
      <c r="N204" s="647">
        <v>0</v>
      </c>
      <c r="O204" s="647">
        <v>0</v>
      </c>
    </row>
    <row r="205" spans="1:15" x14ac:dyDescent="0.2">
      <c r="A205" s="647" t="s">
        <v>3439</v>
      </c>
      <c r="B205" s="647" t="s">
        <v>3450</v>
      </c>
      <c r="C205" s="647" t="s">
        <v>1660</v>
      </c>
      <c r="D205" s="647">
        <v>0</v>
      </c>
      <c r="E205" s="647">
        <v>0</v>
      </c>
      <c r="F205" s="647">
        <v>0</v>
      </c>
      <c r="G205" s="647">
        <v>0</v>
      </c>
      <c r="H205" s="647">
        <v>0</v>
      </c>
      <c r="I205" s="647">
        <v>0</v>
      </c>
      <c r="J205" s="647">
        <v>0</v>
      </c>
      <c r="K205" s="647">
        <v>0</v>
      </c>
      <c r="L205" s="647">
        <v>0</v>
      </c>
      <c r="M205" s="647">
        <v>0</v>
      </c>
      <c r="N205" s="647">
        <v>0</v>
      </c>
      <c r="O205" s="647">
        <v>0</v>
      </c>
    </row>
    <row r="206" spans="1:15" x14ac:dyDescent="0.2">
      <c r="A206" s="647" t="s">
        <v>3439</v>
      </c>
      <c r="B206" s="647" t="s">
        <v>3451</v>
      </c>
      <c r="C206" s="647" t="s">
        <v>1660</v>
      </c>
      <c r="D206" s="647">
        <v>0</v>
      </c>
      <c r="E206" s="647">
        <v>0</v>
      </c>
      <c r="F206" s="647">
        <v>0</v>
      </c>
      <c r="G206" s="647">
        <v>0</v>
      </c>
      <c r="H206" s="647">
        <v>0</v>
      </c>
      <c r="I206" s="647">
        <v>0</v>
      </c>
      <c r="J206" s="647">
        <v>0</v>
      </c>
      <c r="K206" s="647">
        <v>0</v>
      </c>
      <c r="L206" s="647">
        <v>0</v>
      </c>
      <c r="M206" s="647">
        <v>0</v>
      </c>
      <c r="N206" s="647">
        <v>0</v>
      </c>
      <c r="O206" s="647">
        <v>0</v>
      </c>
    </row>
    <row r="207" spans="1:15" x14ac:dyDescent="0.2">
      <c r="A207" s="647" t="s">
        <v>3439</v>
      </c>
      <c r="B207" s="647" t="s">
        <v>3452</v>
      </c>
      <c r="C207" s="647" t="s">
        <v>1660</v>
      </c>
      <c r="D207" s="647">
        <v>6465</v>
      </c>
      <c r="E207" s="647">
        <v>6599</v>
      </c>
      <c r="F207" s="647">
        <v>6733</v>
      </c>
      <c r="G207" s="647">
        <v>6867</v>
      </c>
      <c r="H207" s="647">
        <v>7001</v>
      </c>
      <c r="I207" s="647">
        <v>7135</v>
      </c>
      <c r="J207" s="647">
        <v>7269</v>
      </c>
      <c r="K207" s="647">
        <v>7403</v>
      </c>
      <c r="L207" s="647">
        <v>7537</v>
      </c>
      <c r="M207" s="647">
        <v>7671</v>
      </c>
      <c r="N207" s="647">
        <v>7805</v>
      </c>
      <c r="O207" s="647">
        <v>7939</v>
      </c>
    </row>
    <row r="208" spans="1:15" x14ac:dyDescent="0.2">
      <c r="A208" s="647" t="s">
        <v>3439</v>
      </c>
      <c r="B208" s="647" t="s">
        <v>3453</v>
      </c>
      <c r="C208" s="647" t="s">
        <v>1660</v>
      </c>
      <c r="D208" s="647">
        <v>0</v>
      </c>
      <c r="E208" s="647">
        <v>0</v>
      </c>
      <c r="F208" s="647">
        <v>0</v>
      </c>
      <c r="G208" s="647">
        <v>0</v>
      </c>
      <c r="H208" s="647">
        <v>0</v>
      </c>
      <c r="I208" s="647">
        <v>0</v>
      </c>
      <c r="J208" s="647">
        <v>0</v>
      </c>
      <c r="K208" s="647">
        <v>0</v>
      </c>
      <c r="L208" s="647">
        <v>0</v>
      </c>
      <c r="M208" s="647">
        <v>0</v>
      </c>
      <c r="N208" s="647">
        <v>0</v>
      </c>
      <c r="O208" s="647">
        <v>0</v>
      </c>
    </row>
    <row r="209" spans="1:15" x14ac:dyDescent="0.2">
      <c r="A209" s="647" t="s">
        <v>3439</v>
      </c>
      <c r="B209" s="647" t="s">
        <v>3454</v>
      </c>
      <c r="C209" s="647" t="s">
        <v>1660</v>
      </c>
      <c r="D209" s="647">
        <v>7422</v>
      </c>
      <c r="E209" s="647">
        <v>7559</v>
      </c>
      <c r="F209" s="647">
        <v>7697</v>
      </c>
      <c r="G209" s="647">
        <v>7834</v>
      </c>
      <c r="H209" s="647">
        <v>7972</v>
      </c>
      <c r="I209" s="647">
        <v>8109</v>
      </c>
      <c r="J209" s="647">
        <v>8247</v>
      </c>
      <c r="K209" s="647">
        <v>8384</v>
      </c>
      <c r="L209" s="647">
        <v>8522</v>
      </c>
      <c r="M209" s="647">
        <v>8659</v>
      </c>
      <c r="N209" s="647">
        <v>8797</v>
      </c>
      <c r="O209" s="647">
        <v>8934</v>
      </c>
    </row>
    <row r="210" spans="1:15" x14ac:dyDescent="0.2">
      <c r="A210" s="647" t="s">
        <v>3439</v>
      </c>
      <c r="B210" s="647" t="s">
        <v>3455</v>
      </c>
      <c r="C210" s="647" t="s">
        <v>1660</v>
      </c>
      <c r="D210" s="647">
        <v>0</v>
      </c>
      <c r="E210" s="647">
        <v>0</v>
      </c>
      <c r="F210" s="647">
        <v>0</v>
      </c>
      <c r="G210" s="647">
        <v>0</v>
      </c>
      <c r="H210" s="647">
        <v>0</v>
      </c>
      <c r="I210" s="647">
        <v>0</v>
      </c>
      <c r="J210" s="647">
        <v>0</v>
      </c>
      <c r="K210" s="647">
        <v>0</v>
      </c>
      <c r="L210" s="647">
        <v>0</v>
      </c>
      <c r="M210" s="647">
        <v>0</v>
      </c>
      <c r="N210" s="647">
        <v>0</v>
      </c>
      <c r="O210" s="647">
        <v>0</v>
      </c>
    </row>
    <row r="211" spans="1:15" x14ac:dyDescent="0.2">
      <c r="A211" s="647" t="s">
        <v>3439</v>
      </c>
      <c r="B211" s="647" t="s">
        <v>3456</v>
      </c>
      <c r="C211" s="647" t="s">
        <v>1660</v>
      </c>
      <c r="D211" s="647">
        <v>820</v>
      </c>
      <c r="E211" s="647">
        <v>836</v>
      </c>
      <c r="F211" s="647">
        <v>852</v>
      </c>
      <c r="G211" s="647">
        <v>869</v>
      </c>
      <c r="H211" s="647">
        <v>885</v>
      </c>
      <c r="I211" s="647">
        <v>901</v>
      </c>
      <c r="J211" s="647">
        <v>918</v>
      </c>
      <c r="K211" s="647">
        <v>934</v>
      </c>
      <c r="L211" s="647">
        <v>950</v>
      </c>
      <c r="M211" s="647">
        <v>967</v>
      </c>
      <c r="N211" s="647">
        <v>983</v>
      </c>
      <c r="O211" s="647">
        <v>999</v>
      </c>
    </row>
    <row r="212" spans="1:15" x14ac:dyDescent="0.2">
      <c r="A212" s="647" t="s">
        <v>3439</v>
      </c>
      <c r="B212" s="647" t="s">
        <v>3457</v>
      </c>
      <c r="C212" s="647" t="s">
        <v>1660</v>
      </c>
      <c r="D212" s="647">
        <v>0</v>
      </c>
      <c r="E212" s="647">
        <v>0</v>
      </c>
      <c r="F212" s="647">
        <v>0</v>
      </c>
      <c r="G212" s="647">
        <v>0</v>
      </c>
      <c r="H212" s="647">
        <v>0</v>
      </c>
      <c r="I212" s="647">
        <v>0</v>
      </c>
      <c r="J212" s="647">
        <v>0</v>
      </c>
      <c r="K212" s="647">
        <v>0</v>
      </c>
      <c r="L212" s="647">
        <v>0</v>
      </c>
      <c r="M212" s="647">
        <v>0</v>
      </c>
      <c r="N212" s="647">
        <v>0</v>
      </c>
      <c r="O212" s="647">
        <v>0</v>
      </c>
    </row>
    <row r="213" spans="1:15" x14ac:dyDescent="0.2">
      <c r="A213" s="647" t="s">
        <v>3439</v>
      </c>
      <c r="B213" s="647" t="s">
        <v>3458</v>
      </c>
      <c r="C213" s="647" t="s">
        <v>1660</v>
      </c>
      <c r="D213" s="647">
        <v>1453</v>
      </c>
      <c r="E213" s="647">
        <v>1489</v>
      </c>
      <c r="F213" s="647">
        <v>1525</v>
      </c>
      <c r="G213" s="647">
        <v>1561</v>
      </c>
      <c r="H213" s="647">
        <v>1597</v>
      </c>
      <c r="I213" s="647">
        <v>1633</v>
      </c>
      <c r="J213" s="647">
        <v>1669</v>
      </c>
      <c r="K213" s="647">
        <v>1706</v>
      </c>
      <c r="L213" s="647">
        <v>1742</v>
      </c>
      <c r="M213" s="647">
        <v>1778</v>
      </c>
      <c r="N213" s="647">
        <v>1814</v>
      </c>
      <c r="O213" s="647">
        <v>1850</v>
      </c>
    </row>
    <row r="214" spans="1:15" x14ac:dyDescent="0.2">
      <c r="A214" s="647" t="s">
        <v>3439</v>
      </c>
      <c r="B214" s="647" t="s">
        <v>3459</v>
      </c>
      <c r="C214" s="647" t="s">
        <v>1660</v>
      </c>
      <c r="D214" s="647">
        <v>0</v>
      </c>
      <c r="E214" s="647">
        <v>0</v>
      </c>
      <c r="F214" s="647">
        <v>0</v>
      </c>
      <c r="G214" s="647">
        <v>0</v>
      </c>
      <c r="H214" s="647">
        <v>0</v>
      </c>
      <c r="I214" s="647">
        <v>0</v>
      </c>
      <c r="J214" s="647">
        <v>0</v>
      </c>
      <c r="K214" s="647">
        <v>0</v>
      </c>
      <c r="L214" s="647">
        <v>0</v>
      </c>
      <c r="M214" s="647">
        <v>0</v>
      </c>
      <c r="N214" s="647">
        <v>0</v>
      </c>
      <c r="O214" s="647">
        <v>0</v>
      </c>
    </row>
    <row r="215" spans="1:15" x14ac:dyDescent="0.2">
      <c r="A215" s="647" t="s">
        <v>3439</v>
      </c>
      <c r="B215" s="647" t="s">
        <v>3460</v>
      </c>
      <c r="C215" s="647" t="s">
        <v>1660</v>
      </c>
      <c r="D215" s="647">
        <v>0</v>
      </c>
      <c r="E215" s="647">
        <v>0</v>
      </c>
      <c r="F215" s="647">
        <v>0</v>
      </c>
      <c r="G215" s="647">
        <v>0</v>
      </c>
      <c r="H215" s="647">
        <v>0</v>
      </c>
      <c r="I215" s="647">
        <v>0</v>
      </c>
      <c r="J215" s="647">
        <v>0</v>
      </c>
      <c r="K215" s="647">
        <v>0</v>
      </c>
      <c r="L215" s="647">
        <v>0</v>
      </c>
      <c r="M215" s="647">
        <v>0</v>
      </c>
      <c r="N215" s="647">
        <v>0</v>
      </c>
      <c r="O215" s="647">
        <v>0</v>
      </c>
    </row>
    <row r="216" spans="1:15" x14ac:dyDescent="0.2">
      <c r="A216" s="647" t="s">
        <v>3439</v>
      </c>
      <c r="B216" s="647" t="s">
        <v>3461</v>
      </c>
      <c r="C216" s="647" t="s">
        <v>1660</v>
      </c>
      <c r="D216" s="647">
        <v>0</v>
      </c>
      <c r="E216" s="647">
        <v>0</v>
      </c>
      <c r="F216" s="647">
        <v>0</v>
      </c>
      <c r="G216" s="647">
        <v>0</v>
      </c>
      <c r="H216" s="647">
        <v>0</v>
      </c>
      <c r="I216" s="647">
        <v>0</v>
      </c>
      <c r="J216" s="647">
        <v>0</v>
      </c>
      <c r="K216" s="647">
        <v>0</v>
      </c>
      <c r="L216" s="647">
        <v>0</v>
      </c>
      <c r="M216" s="647">
        <v>0</v>
      </c>
      <c r="N216" s="647">
        <v>0</v>
      </c>
      <c r="O216" s="647">
        <v>0</v>
      </c>
    </row>
    <row r="217" spans="1:15" x14ac:dyDescent="0.2">
      <c r="A217" s="647" t="s">
        <v>3439</v>
      </c>
      <c r="B217" s="647" t="s">
        <v>3462</v>
      </c>
      <c r="C217" s="647" t="s">
        <v>1660</v>
      </c>
      <c r="D217" s="647">
        <v>492</v>
      </c>
      <c r="E217" s="647">
        <v>493</v>
      </c>
      <c r="F217" s="647">
        <v>494</v>
      </c>
      <c r="G217" s="647">
        <v>495</v>
      </c>
      <c r="H217" s="647">
        <v>496</v>
      </c>
      <c r="I217" s="647">
        <v>497</v>
      </c>
      <c r="J217" s="647">
        <v>498</v>
      </c>
      <c r="K217" s="647">
        <v>500</v>
      </c>
      <c r="L217" s="647">
        <v>501</v>
      </c>
      <c r="M217" s="647">
        <v>502</v>
      </c>
      <c r="N217" s="647">
        <v>503</v>
      </c>
      <c r="O217" s="647">
        <v>504</v>
      </c>
    </row>
    <row r="218" spans="1:15" x14ac:dyDescent="0.2">
      <c r="A218" s="647" t="s">
        <v>3439</v>
      </c>
      <c r="B218" s="647" t="s">
        <v>3463</v>
      </c>
      <c r="C218" s="647" t="s">
        <v>1660</v>
      </c>
      <c r="D218" s="647">
        <v>0</v>
      </c>
      <c r="E218" s="647">
        <v>0</v>
      </c>
      <c r="F218" s="647">
        <v>0</v>
      </c>
      <c r="G218" s="647">
        <v>0</v>
      </c>
      <c r="H218" s="647">
        <v>0</v>
      </c>
      <c r="I218" s="647">
        <v>0</v>
      </c>
      <c r="J218" s="647">
        <v>0</v>
      </c>
      <c r="K218" s="647">
        <v>0</v>
      </c>
      <c r="L218" s="647">
        <v>0</v>
      </c>
      <c r="M218" s="647">
        <v>0</v>
      </c>
      <c r="N218" s="647">
        <v>0</v>
      </c>
      <c r="O218" s="647">
        <v>0</v>
      </c>
    </row>
    <row r="219" spans="1:15" x14ac:dyDescent="0.2">
      <c r="A219" s="647" t="s">
        <v>3439</v>
      </c>
      <c r="B219" s="647" t="s">
        <v>3464</v>
      </c>
      <c r="C219" s="647" t="s">
        <v>1660</v>
      </c>
      <c r="D219" s="647">
        <v>5850</v>
      </c>
      <c r="E219" s="647">
        <v>5860</v>
      </c>
      <c r="F219" s="647">
        <v>5870</v>
      </c>
      <c r="G219" s="647">
        <v>5880</v>
      </c>
      <c r="H219" s="647">
        <v>5890</v>
      </c>
      <c r="I219" s="647">
        <v>5900</v>
      </c>
      <c r="J219" s="647">
        <v>5910</v>
      </c>
      <c r="K219" s="647">
        <v>5920</v>
      </c>
      <c r="L219" s="647">
        <v>5930</v>
      </c>
      <c r="M219" s="647">
        <v>5940</v>
      </c>
      <c r="N219" s="647">
        <v>5950</v>
      </c>
      <c r="O219" s="647">
        <v>5960</v>
      </c>
    </row>
    <row r="220" spans="1:15" x14ac:dyDescent="0.2">
      <c r="A220" s="647" t="s">
        <v>3439</v>
      </c>
      <c r="B220" s="647" t="s">
        <v>3465</v>
      </c>
      <c r="C220" s="647" t="s">
        <v>1660</v>
      </c>
      <c r="D220" s="647">
        <v>0</v>
      </c>
      <c r="E220" s="647">
        <v>0</v>
      </c>
      <c r="F220" s="647">
        <v>0</v>
      </c>
      <c r="G220" s="647">
        <v>0</v>
      </c>
      <c r="H220" s="647">
        <v>0</v>
      </c>
      <c r="I220" s="647">
        <v>0</v>
      </c>
      <c r="J220" s="647">
        <v>0</v>
      </c>
      <c r="K220" s="647">
        <v>0</v>
      </c>
      <c r="L220" s="647">
        <v>0</v>
      </c>
      <c r="M220" s="647">
        <v>0</v>
      </c>
      <c r="N220" s="647">
        <v>0</v>
      </c>
      <c r="O220" s="647">
        <v>0</v>
      </c>
    </row>
    <row r="221" spans="1:15" x14ac:dyDescent="0.2">
      <c r="A221" s="647" t="s">
        <v>3439</v>
      </c>
      <c r="B221" s="647" t="s">
        <v>3466</v>
      </c>
      <c r="C221" s="647" t="s">
        <v>1660</v>
      </c>
      <c r="D221" s="647">
        <v>0</v>
      </c>
      <c r="E221" s="647">
        <v>0</v>
      </c>
      <c r="F221" s="647">
        <v>0</v>
      </c>
      <c r="G221" s="647">
        <v>0</v>
      </c>
      <c r="H221" s="647">
        <v>0</v>
      </c>
      <c r="I221" s="647">
        <v>0</v>
      </c>
      <c r="J221" s="647">
        <v>0</v>
      </c>
      <c r="K221" s="647">
        <v>0</v>
      </c>
      <c r="L221" s="647">
        <v>0</v>
      </c>
      <c r="M221" s="647">
        <v>0</v>
      </c>
      <c r="N221" s="647">
        <v>0</v>
      </c>
      <c r="O221" s="647">
        <v>0</v>
      </c>
    </row>
    <row r="222" spans="1:15" x14ac:dyDescent="0.2">
      <c r="A222" s="647" t="s">
        <v>3439</v>
      </c>
      <c r="B222" s="647" t="s">
        <v>3467</v>
      </c>
      <c r="C222" s="647" t="s">
        <v>1660</v>
      </c>
      <c r="D222" s="647">
        <v>0</v>
      </c>
      <c r="E222" s="647">
        <v>0</v>
      </c>
      <c r="F222" s="647">
        <v>0</v>
      </c>
      <c r="G222" s="647">
        <v>0</v>
      </c>
      <c r="H222" s="647">
        <v>0</v>
      </c>
      <c r="I222" s="647">
        <v>0</v>
      </c>
      <c r="J222" s="647">
        <v>0</v>
      </c>
      <c r="K222" s="647">
        <v>0</v>
      </c>
      <c r="L222" s="647">
        <v>0</v>
      </c>
      <c r="M222" s="647">
        <v>0</v>
      </c>
      <c r="N222" s="647">
        <v>0</v>
      </c>
      <c r="O222" s="647">
        <v>0</v>
      </c>
    </row>
    <row r="223" spans="1:15" x14ac:dyDescent="0.2">
      <c r="A223" s="647" t="s">
        <v>3439</v>
      </c>
      <c r="B223" s="647" t="s">
        <v>3468</v>
      </c>
      <c r="C223" s="647" t="s">
        <v>1660</v>
      </c>
      <c r="D223" s="647">
        <v>0</v>
      </c>
      <c r="E223" s="647">
        <v>0</v>
      </c>
      <c r="F223" s="647">
        <v>0</v>
      </c>
      <c r="G223" s="647">
        <v>0</v>
      </c>
      <c r="H223" s="647">
        <v>0</v>
      </c>
      <c r="I223" s="647">
        <v>0</v>
      </c>
      <c r="J223" s="647">
        <v>0</v>
      </c>
      <c r="K223" s="647">
        <v>0</v>
      </c>
      <c r="L223" s="647">
        <v>0</v>
      </c>
      <c r="M223" s="647">
        <v>0</v>
      </c>
      <c r="N223" s="647">
        <v>0</v>
      </c>
      <c r="O223" s="647">
        <v>0</v>
      </c>
    </row>
    <row r="224" spans="1:15" x14ac:dyDescent="0.2">
      <c r="A224" s="647" t="s">
        <v>3469</v>
      </c>
      <c r="B224" s="647" t="s">
        <v>3470</v>
      </c>
      <c r="C224" s="647" t="s">
        <v>1660</v>
      </c>
      <c r="D224" s="647">
        <v>0</v>
      </c>
      <c r="E224" s="647">
        <v>0</v>
      </c>
      <c r="F224" s="647">
        <v>0</v>
      </c>
      <c r="G224" s="647">
        <v>0</v>
      </c>
      <c r="H224" s="647">
        <v>0</v>
      </c>
      <c r="I224" s="647">
        <v>0</v>
      </c>
      <c r="J224" s="647">
        <v>0</v>
      </c>
      <c r="K224" s="647">
        <v>0</v>
      </c>
      <c r="L224" s="647">
        <v>0</v>
      </c>
      <c r="M224" s="647">
        <v>0</v>
      </c>
      <c r="N224" s="647">
        <v>0</v>
      </c>
      <c r="O224" s="647">
        <v>0</v>
      </c>
    </row>
    <row r="225" spans="1:15" x14ac:dyDescent="0.2">
      <c r="A225" s="647" t="s">
        <v>3469</v>
      </c>
      <c r="B225" s="647" t="s">
        <v>3471</v>
      </c>
      <c r="C225" s="647" t="s">
        <v>1660</v>
      </c>
      <c r="D225" s="647">
        <v>6930</v>
      </c>
      <c r="E225" s="647">
        <v>7089</v>
      </c>
      <c r="F225" s="647">
        <v>7247</v>
      </c>
      <c r="G225" s="647">
        <v>7406</v>
      </c>
      <c r="H225" s="647">
        <v>7564</v>
      </c>
      <c r="I225" s="647">
        <v>7723</v>
      </c>
      <c r="J225" s="647">
        <v>7881</v>
      </c>
      <c r="K225" s="647">
        <v>8039</v>
      </c>
      <c r="L225" s="647">
        <v>8198</v>
      </c>
      <c r="M225" s="647">
        <v>8356</v>
      </c>
      <c r="N225" s="647">
        <v>8515</v>
      </c>
      <c r="O225" s="647">
        <v>8673</v>
      </c>
    </row>
    <row r="226" spans="1:15" x14ac:dyDescent="0.2">
      <c r="A226" s="647" t="s">
        <v>3469</v>
      </c>
      <c r="B226" s="647" t="s">
        <v>3472</v>
      </c>
      <c r="C226" s="647" t="s">
        <v>1660</v>
      </c>
      <c r="D226" s="647">
        <v>0</v>
      </c>
      <c r="E226" s="647">
        <v>0</v>
      </c>
      <c r="F226" s="647">
        <v>0</v>
      </c>
      <c r="G226" s="647">
        <v>0</v>
      </c>
      <c r="H226" s="647">
        <v>0</v>
      </c>
      <c r="I226" s="647">
        <v>0</v>
      </c>
      <c r="J226" s="647">
        <v>0</v>
      </c>
      <c r="K226" s="647">
        <v>0</v>
      </c>
      <c r="L226" s="647">
        <v>0</v>
      </c>
      <c r="M226" s="647">
        <v>0</v>
      </c>
      <c r="N226" s="647">
        <v>0</v>
      </c>
      <c r="O226" s="647">
        <v>0</v>
      </c>
    </row>
    <row r="227" spans="1:15" x14ac:dyDescent="0.2">
      <c r="A227" s="647" t="s">
        <v>3469</v>
      </c>
      <c r="B227" s="647" t="s">
        <v>3473</v>
      </c>
      <c r="C227" s="647" t="s">
        <v>1660</v>
      </c>
      <c r="D227" s="647">
        <v>7070</v>
      </c>
      <c r="E227" s="647">
        <v>7254</v>
      </c>
      <c r="F227" s="647">
        <v>7437</v>
      </c>
      <c r="G227" s="647">
        <v>7621</v>
      </c>
      <c r="H227" s="647">
        <v>7804</v>
      </c>
      <c r="I227" s="647">
        <v>7988</v>
      </c>
      <c r="J227" s="647">
        <v>8171</v>
      </c>
      <c r="K227" s="647">
        <v>8355</v>
      </c>
      <c r="L227" s="647">
        <v>8538</v>
      </c>
      <c r="M227" s="647">
        <v>8722</v>
      </c>
      <c r="N227" s="647">
        <v>8906</v>
      </c>
      <c r="O227" s="647">
        <v>9089</v>
      </c>
    </row>
    <row r="228" spans="1:15" x14ac:dyDescent="0.2">
      <c r="A228" s="647" t="s">
        <v>3469</v>
      </c>
      <c r="B228" s="647" t="s">
        <v>3474</v>
      </c>
      <c r="C228" s="647" t="s">
        <v>1660</v>
      </c>
      <c r="D228" s="647">
        <v>0</v>
      </c>
      <c r="E228" s="647">
        <v>0</v>
      </c>
      <c r="F228" s="647">
        <v>0</v>
      </c>
      <c r="G228" s="647">
        <v>0</v>
      </c>
      <c r="H228" s="647">
        <v>0</v>
      </c>
      <c r="I228" s="647">
        <v>0</v>
      </c>
      <c r="J228" s="647">
        <v>0</v>
      </c>
      <c r="K228" s="647">
        <v>0</v>
      </c>
      <c r="L228" s="647">
        <v>0</v>
      </c>
      <c r="M228" s="647">
        <v>0</v>
      </c>
      <c r="N228" s="647">
        <v>0</v>
      </c>
      <c r="O228" s="647">
        <v>0</v>
      </c>
    </row>
    <row r="229" spans="1:15" x14ac:dyDescent="0.2">
      <c r="A229" s="647" t="s">
        <v>3469</v>
      </c>
      <c r="B229" s="647" t="s">
        <v>3475</v>
      </c>
      <c r="C229" s="647" t="s">
        <v>1660</v>
      </c>
      <c r="D229" s="647">
        <v>0</v>
      </c>
      <c r="E229" s="647">
        <v>0</v>
      </c>
      <c r="F229" s="647">
        <v>0</v>
      </c>
      <c r="G229" s="647">
        <v>0</v>
      </c>
      <c r="H229" s="647">
        <v>0</v>
      </c>
      <c r="I229" s="647">
        <v>0</v>
      </c>
      <c r="J229" s="647">
        <v>0</v>
      </c>
      <c r="K229" s="647">
        <v>0</v>
      </c>
      <c r="L229" s="647">
        <v>0</v>
      </c>
      <c r="M229" s="647">
        <v>0</v>
      </c>
      <c r="N229" s="647">
        <v>0</v>
      </c>
      <c r="O229" s="647">
        <v>0</v>
      </c>
    </row>
    <row r="230" spans="1:15" x14ac:dyDescent="0.2">
      <c r="A230" s="647" t="s">
        <v>3469</v>
      </c>
      <c r="B230" s="647" t="s">
        <v>3476</v>
      </c>
      <c r="C230" s="647" t="s">
        <v>1660</v>
      </c>
      <c r="D230" s="647">
        <v>1512</v>
      </c>
      <c r="E230" s="647">
        <v>1562</v>
      </c>
      <c r="F230" s="647">
        <v>1611</v>
      </c>
      <c r="G230" s="647">
        <v>1660</v>
      </c>
      <c r="H230" s="647">
        <v>1709</v>
      </c>
      <c r="I230" s="647">
        <v>1758</v>
      </c>
      <c r="J230" s="647">
        <v>1808</v>
      </c>
      <c r="K230" s="647">
        <v>1857</v>
      </c>
      <c r="L230" s="647">
        <v>1906</v>
      </c>
      <c r="M230" s="647">
        <v>1955</v>
      </c>
      <c r="N230" s="647">
        <v>2004</v>
      </c>
      <c r="O230" s="647">
        <v>2054</v>
      </c>
    </row>
    <row r="231" spans="1:15" x14ac:dyDescent="0.2">
      <c r="A231" s="647" t="s">
        <v>3469</v>
      </c>
      <c r="B231" s="647" t="s">
        <v>3477</v>
      </c>
      <c r="C231" s="647" t="s">
        <v>1660</v>
      </c>
      <c r="D231" s="647">
        <v>611</v>
      </c>
      <c r="E231" s="647">
        <v>636</v>
      </c>
      <c r="F231" s="647">
        <v>660</v>
      </c>
      <c r="G231" s="647">
        <v>685</v>
      </c>
      <c r="H231" s="647">
        <v>709</v>
      </c>
      <c r="I231" s="647">
        <v>734</v>
      </c>
      <c r="J231" s="647">
        <v>758</v>
      </c>
      <c r="K231" s="647">
        <v>782</v>
      </c>
      <c r="L231" s="647">
        <v>807</v>
      </c>
      <c r="M231" s="647">
        <v>831</v>
      </c>
      <c r="N231" s="647">
        <v>856</v>
      </c>
      <c r="O231" s="647">
        <v>880</v>
      </c>
    </row>
    <row r="232" spans="1:15" x14ac:dyDescent="0.2">
      <c r="A232" s="647" t="s">
        <v>3469</v>
      </c>
      <c r="B232" s="647" t="s">
        <v>3478</v>
      </c>
      <c r="C232" s="647" t="s">
        <v>1660</v>
      </c>
      <c r="D232" s="647">
        <v>0</v>
      </c>
      <c r="E232" s="647">
        <v>0</v>
      </c>
      <c r="F232" s="647">
        <v>0</v>
      </c>
      <c r="G232" s="647">
        <v>0</v>
      </c>
      <c r="H232" s="647">
        <v>0</v>
      </c>
      <c r="I232" s="647">
        <v>0</v>
      </c>
      <c r="J232" s="647">
        <v>0</v>
      </c>
      <c r="K232" s="647">
        <v>0</v>
      </c>
      <c r="L232" s="647">
        <v>0</v>
      </c>
      <c r="M232" s="647">
        <v>0</v>
      </c>
      <c r="N232" s="647">
        <v>0</v>
      </c>
      <c r="O232" s="647">
        <v>0</v>
      </c>
    </row>
    <row r="233" spans="1:15" x14ac:dyDescent="0.2">
      <c r="A233" s="647" t="s">
        <v>3469</v>
      </c>
      <c r="B233" s="647" t="s">
        <v>3479</v>
      </c>
      <c r="C233" s="647" t="s">
        <v>1660</v>
      </c>
      <c r="D233" s="647">
        <v>5562</v>
      </c>
      <c r="E233" s="647">
        <v>5659</v>
      </c>
      <c r="F233" s="647">
        <v>5756</v>
      </c>
      <c r="G233" s="647">
        <v>5854</v>
      </c>
      <c r="H233" s="647">
        <v>5951</v>
      </c>
      <c r="I233" s="647">
        <v>6049</v>
      </c>
      <c r="J233" s="647">
        <v>6146</v>
      </c>
      <c r="K233" s="647">
        <v>6243</v>
      </c>
      <c r="L233" s="647">
        <v>6341</v>
      </c>
      <c r="M233" s="647">
        <v>6438</v>
      </c>
      <c r="N233" s="647">
        <v>6536</v>
      </c>
      <c r="O233" s="647">
        <v>6638</v>
      </c>
    </row>
    <row r="234" spans="1:15" x14ac:dyDescent="0.2">
      <c r="A234" s="647" t="s">
        <v>3469</v>
      </c>
      <c r="B234" s="647" t="s">
        <v>3480</v>
      </c>
      <c r="C234" s="647" t="s">
        <v>1660</v>
      </c>
      <c r="D234" s="647">
        <v>0</v>
      </c>
      <c r="E234" s="647">
        <v>0</v>
      </c>
      <c r="F234" s="647">
        <v>0</v>
      </c>
      <c r="G234" s="647">
        <v>0</v>
      </c>
      <c r="H234" s="647">
        <v>0</v>
      </c>
      <c r="I234" s="647">
        <v>0</v>
      </c>
      <c r="J234" s="647">
        <v>0</v>
      </c>
      <c r="K234" s="647">
        <v>0</v>
      </c>
      <c r="L234" s="647">
        <v>0</v>
      </c>
      <c r="M234" s="647">
        <v>0</v>
      </c>
      <c r="N234" s="647">
        <v>0</v>
      </c>
      <c r="O234" s="647">
        <v>0</v>
      </c>
    </row>
    <row r="235" spans="1:15" x14ac:dyDescent="0.2">
      <c r="A235" s="647" t="s">
        <v>3469</v>
      </c>
      <c r="B235" s="647" t="s">
        <v>3481</v>
      </c>
      <c r="C235" s="647" t="s">
        <v>1660</v>
      </c>
      <c r="D235" s="647">
        <v>2280</v>
      </c>
      <c r="E235" s="647">
        <v>2325</v>
      </c>
      <c r="F235" s="647">
        <v>2370</v>
      </c>
      <c r="G235" s="647">
        <v>2415</v>
      </c>
      <c r="H235" s="647">
        <v>2460</v>
      </c>
      <c r="I235" s="647">
        <v>2504</v>
      </c>
      <c r="J235" s="647">
        <v>2549</v>
      </c>
      <c r="K235" s="647">
        <v>2594</v>
      </c>
      <c r="L235" s="647">
        <v>2639</v>
      </c>
      <c r="M235" s="647">
        <v>2683</v>
      </c>
      <c r="N235" s="647">
        <v>2728</v>
      </c>
      <c r="O235" s="647">
        <v>2773</v>
      </c>
    </row>
    <row r="236" spans="1:15" x14ac:dyDescent="0.2">
      <c r="A236" s="647" t="s">
        <v>3469</v>
      </c>
      <c r="B236" s="647" t="s">
        <v>3482</v>
      </c>
      <c r="C236" s="647" t="s">
        <v>1660</v>
      </c>
      <c r="D236" s="647">
        <v>0</v>
      </c>
      <c r="E236" s="647">
        <v>0</v>
      </c>
      <c r="F236" s="647">
        <v>0</v>
      </c>
      <c r="G236" s="647">
        <v>0</v>
      </c>
      <c r="H236" s="647">
        <v>0</v>
      </c>
      <c r="I236" s="647">
        <v>0</v>
      </c>
      <c r="J236" s="647">
        <v>0</v>
      </c>
      <c r="K236" s="647">
        <v>0</v>
      </c>
      <c r="L236" s="647">
        <v>0</v>
      </c>
      <c r="M236" s="647">
        <v>0</v>
      </c>
      <c r="N236" s="647">
        <v>0</v>
      </c>
      <c r="O236" s="647">
        <v>0</v>
      </c>
    </row>
    <row r="237" spans="1:15" x14ac:dyDescent="0.2">
      <c r="A237" s="647" t="s">
        <v>3469</v>
      </c>
      <c r="B237" s="647" t="s">
        <v>3483</v>
      </c>
      <c r="C237" s="647" t="s">
        <v>1660</v>
      </c>
      <c r="D237" s="647">
        <v>15654</v>
      </c>
      <c r="E237" s="647">
        <v>15683</v>
      </c>
      <c r="F237" s="647">
        <v>15712</v>
      </c>
      <c r="G237" s="647">
        <v>15742</v>
      </c>
      <c r="H237" s="647">
        <v>15771</v>
      </c>
      <c r="I237" s="647">
        <v>15800</v>
      </c>
      <c r="J237" s="647">
        <v>15830</v>
      </c>
      <c r="K237" s="647">
        <v>15859</v>
      </c>
      <c r="L237" s="647">
        <v>15889</v>
      </c>
      <c r="M237" s="647">
        <v>15918</v>
      </c>
      <c r="N237" s="647">
        <v>15947</v>
      </c>
      <c r="O237" s="647">
        <v>15977</v>
      </c>
    </row>
    <row r="238" spans="1:15" x14ac:dyDescent="0.2">
      <c r="A238" s="647" t="s">
        <v>3469</v>
      </c>
      <c r="B238" s="647" t="s">
        <v>3484</v>
      </c>
      <c r="C238" s="647" t="s">
        <v>1660</v>
      </c>
      <c r="D238" s="647">
        <v>0</v>
      </c>
      <c r="E238" s="647">
        <v>0</v>
      </c>
      <c r="F238" s="647">
        <v>0</v>
      </c>
      <c r="G238" s="647">
        <v>0</v>
      </c>
      <c r="H238" s="647">
        <v>0</v>
      </c>
      <c r="I238" s="647">
        <v>0</v>
      </c>
      <c r="J238" s="647">
        <v>0</v>
      </c>
      <c r="K238" s="647">
        <v>0</v>
      </c>
      <c r="L238" s="647">
        <v>0</v>
      </c>
      <c r="M238" s="647">
        <v>0</v>
      </c>
      <c r="N238" s="647">
        <v>0</v>
      </c>
      <c r="O238" s="647">
        <v>0</v>
      </c>
    </row>
    <row r="239" spans="1:15" x14ac:dyDescent="0.2">
      <c r="A239" s="647" t="s">
        <v>3469</v>
      </c>
      <c r="B239" s="647" t="s">
        <v>3485</v>
      </c>
      <c r="C239" s="647" t="s">
        <v>1660</v>
      </c>
      <c r="D239" s="647">
        <v>0</v>
      </c>
      <c r="E239" s="647">
        <v>0</v>
      </c>
      <c r="F239" s="647">
        <v>0</v>
      </c>
      <c r="G239" s="647">
        <v>0</v>
      </c>
      <c r="H239" s="647">
        <v>0</v>
      </c>
      <c r="I239" s="647">
        <v>0</v>
      </c>
      <c r="J239" s="647">
        <v>0</v>
      </c>
      <c r="K239" s="647">
        <v>0</v>
      </c>
      <c r="L239" s="647">
        <v>0</v>
      </c>
      <c r="M239" s="647">
        <v>0</v>
      </c>
      <c r="N239" s="647">
        <v>0</v>
      </c>
      <c r="O239" s="647">
        <v>0</v>
      </c>
    </row>
    <row r="240" spans="1:15" x14ac:dyDescent="0.2">
      <c r="A240" s="647" t="s">
        <v>3469</v>
      </c>
      <c r="B240" s="647" t="s">
        <v>3486</v>
      </c>
      <c r="C240" s="647" t="s">
        <v>1660</v>
      </c>
      <c r="D240" s="647">
        <v>0</v>
      </c>
      <c r="E240" s="647">
        <v>0</v>
      </c>
      <c r="F240" s="647">
        <v>0</v>
      </c>
      <c r="G240" s="647">
        <v>0</v>
      </c>
      <c r="H240" s="647">
        <v>0</v>
      </c>
      <c r="I240" s="647">
        <v>0</v>
      </c>
      <c r="J240" s="647">
        <v>0</v>
      </c>
      <c r="K240" s="647">
        <v>0</v>
      </c>
      <c r="L240" s="647">
        <v>0</v>
      </c>
      <c r="M240" s="647">
        <v>0</v>
      </c>
      <c r="N240" s="647">
        <v>0</v>
      </c>
      <c r="O240" s="647">
        <v>0</v>
      </c>
    </row>
    <row r="241" spans="1:15" x14ac:dyDescent="0.2">
      <c r="A241" s="647" t="s">
        <v>3469</v>
      </c>
      <c r="B241" s="647" t="s">
        <v>3487</v>
      </c>
      <c r="C241" s="647" t="s">
        <v>1660</v>
      </c>
      <c r="D241" s="647">
        <v>0</v>
      </c>
      <c r="E241" s="647">
        <v>0</v>
      </c>
      <c r="F241" s="647">
        <v>0</v>
      </c>
      <c r="G241" s="647">
        <v>0</v>
      </c>
      <c r="H241" s="647">
        <v>0</v>
      </c>
      <c r="I241" s="647">
        <v>0</v>
      </c>
      <c r="J241" s="647">
        <v>0</v>
      </c>
      <c r="K241" s="647">
        <v>0</v>
      </c>
      <c r="L241" s="647">
        <v>0</v>
      </c>
      <c r="M241" s="647">
        <v>0</v>
      </c>
      <c r="N241" s="647">
        <v>0</v>
      </c>
      <c r="O241" s="647">
        <v>0</v>
      </c>
    </row>
    <row r="242" spans="1:15" x14ac:dyDescent="0.2">
      <c r="A242" s="647" t="s">
        <v>3469</v>
      </c>
      <c r="B242" s="647" t="s">
        <v>3488</v>
      </c>
      <c r="C242" s="647" t="s">
        <v>1660</v>
      </c>
      <c r="D242" s="647">
        <v>170</v>
      </c>
      <c r="E242" s="647">
        <v>172</v>
      </c>
      <c r="F242" s="647">
        <v>174</v>
      </c>
      <c r="G242" s="647">
        <v>177</v>
      </c>
      <c r="H242" s="647">
        <v>179</v>
      </c>
      <c r="I242" s="647">
        <v>182</v>
      </c>
      <c r="J242" s="647">
        <v>184</v>
      </c>
      <c r="K242" s="647">
        <v>186</v>
      </c>
      <c r="L242" s="647">
        <v>189</v>
      </c>
      <c r="M242" s="647">
        <v>191</v>
      </c>
      <c r="N242" s="647">
        <v>194</v>
      </c>
      <c r="O242" s="647">
        <v>196</v>
      </c>
    </row>
    <row r="243" spans="1:15" x14ac:dyDescent="0.2">
      <c r="A243" s="647" t="s">
        <v>3469</v>
      </c>
      <c r="B243" s="647" t="s">
        <v>3489</v>
      </c>
      <c r="C243" s="647" t="s">
        <v>1660</v>
      </c>
      <c r="D243" s="647">
        <v>82</v>
      </c>
      <c r="E243" s="647">
        <v>83</v>
      </c>
      <c r="F243" s="647">
        <v>84</v>
      </c>
      <c r="G243" s="647">
        <v>85</v>
      </c>
      <c r="H243" s="647">
        <v>86</v>
      </c>
      <c r="I243" s="647">
        <v>87</v>
      </c>
      <c r="J243" s="647">
        <v>88</v>
      </c>
      <c r="K243" s="647">
        <v>89</v>
      </c>
      <c r="L243" s="647">
        <v>90</v>
      </c>
      <c r="M243" s="647">
        <v>91</v>
      </c>
      <c r="N243" s="647">
        <v>92</v>
      </c>
      <c r="O243" s="647">
        <v>94</v>
      </c>
    </row>
    <row r="244" spans="1:15" x14ac:dyDescent="0.2">
      <c r="A244" s="647" t="s">
        <v>3469</v>
      </c>
      <c r="B244" s="647" t="s">
        <v>3490</v>
      </c>
      <c r="C244" s="647" t="s">
        <v>1660</v>
      </c>
      <c r="D244" s="647">
        <v>3904</v>
      </c>
      <c r="E244" s="647">
        <v>3984</v>
      </c>
      <c r="F244" s="647">
        <v>4064</v>
      </c>
      <c r="G244" s="647">
        <v>4144</v>
      </c>
      <c r="H244" s="647">
        <v>4223</v>
      </c>
      <c r="I244" s="647">
        <v>4303</v>
      </c>
      <c r="J244" s="647">
        <v>4383</v>
      </c>
      <c r="K244" s="647">
        <v>4463</v>
      </c>
      <c r="L244" s="647">
        <v>4543</v>
      </c>
      <c r="M244" s="647">
        <v>4623</v>
      </c>
      <c r="N244" s="647">
        <v>4702</v>
      </c>
      <c r="O244" s="647">
        <v>4759</v>
      </c>
    </row>
    <row r="245" spans="1:15" x14ac:dyDescent="0.2">
      <c r="A245" s="647" t="s">
        <v>3469</v>
      </c>
      <c r="B245" s="647" t="s">
        <v>3491</v>
      </c>
      <c r="C245" s="647" t="s">
        <v>1660</v>
      </c>
      <c r="D245" s="647">
        <v>0</v>
      </c>
      <c r="E245" s="647">
        <v>0</v>
      </c>
      <c r="F245" s="647">
        <v>0</v>
      </c>
      <c r="G245" s="647">
        <v>0</v>
      </c>
      <c r="H245" s="647">
        <v>0</v>
      </c>
      <c r="I245" s="647">
        <v>0</v>
      </c>
      <c r="J245" s="647">
        <v>0</v>
      </c>
      <c r="K245" s="647">
        <v>0</v>
      </c>
      <c r="L245" s="647">
        <v>0</v>
      </c>
      <c r="M245" s="647">
        <v>0</v>
      </c>
      <c r="N245" s="647">
        <v>0</v>
      </c>
      <c r="O245" s="647">
        <v>0</v>
      </c>
    </row>
    <row r="246" spans="1:15" x14ac:dyDescent="0.2">
      <c r="A246" s="647" t="s">
        <v>3469</v>
      </c>
      <c r="B246" s="647" t="s">
        <v>3492</v>
      </c>
      <c r="C246" s="647" t="s">
        <v>1660</v>
      </c>
      <c r="D246" s="647">
        <v>55610</v>
      </c>
      <c r="E246" s="647">
        <v>55665</v>
      </c>
      <c r="F246" s="647">
        <v>55719</v>
      </c>
      <c r="G246" s="647">
        <v>55773</v>
      </c>
      <c r="H246" s="647">
        <v>55827</v>
      </c>
      <c r="I246" s="647">
        <v>55881</v>
      </c>
      <c r="J246" s="647">
        <v>55936</v>
      </c>
      <c r="K246" s="647">
        <v>55990</v>
      </c>
      <c r="L246" s="647">
        <v>56037</v>
      </c>
      <c r="M246" s="647">
        <v>56091</v>
      </c>
      <c r="N246" s="647">
        <v>56145</v>
      </c>
      <c r="O246" s="647">
        <v>56201</v>
      </c>
    </row>
    <row r="247" spans="1:15" x14ac:dyDescent="0.2">
      <c r="A247" s="647" t="s">
        <v>3469</v>
      </c>
      <c r="B247" s="647" t="s">
        <v>3493</v>
      </c>
      <c r="C247" s="647" t="s">
        <v>1660</v>
      </c>
      <c r="D247" s="647">
        <v>0</v>
      </c>
      <c r="E247" s="647">
        <v>0</v>
      </c>
      <c r="F247" s="647">
        <v>0</v>
      </c>
      <c r="G247" s="647">
        <v>0</v>
      </c>
      <c r="H247" s="647">
        <v>0</v>
      </c>
      <c r="I247" s="647">
        <v>0</v>
      </c>
      <c r="J247" s="647">
        <v>0</v>
      </c>
      <c r="K247" s="647">
        <v>0</v>
      </c>
      <c r="L247" s="647">
        <v>0</v>
      </c>
      <c r="M247" s="647">
        <v>0</v>
      </c>
      <c r="N247" s="647">
        <v>0</v>
      </c>
      <c r="O247" s="647">
        <v>0</v>
      </c>
    </row>
    <row r="248" spans="1:15" x14ac:dyDescent="0.2">
      <c r="A248" s="647" t="s">
        <v>3469</v>
      </c>
      <c r="B248" s="647" t="s">
        <v>3494</v>
      </c>
      <c r="C248" s="647" t="s">
        <v>1660</v>
      </c>
      <c r="D248" s="647">
        <v>0</v>
      </c>
      <c r="E248" s="647">
        <v>0</v>
      </c>
      <c r="F248" s="647">
        <v>0</v>
      </c>
      <c r="G248" s="647">
        <v>0</v>
      </c>
      <c r="H248" s="647">
        <v>0</v>
      </c>
      <c r="I248" s="647">
        <v>0</v>
      </c>
      <c r="J248" s="647">
        <v>0</v>
      </c>
      <c r="K248" s="647">
        <v>0</v>
      </c>
      <c r="L248" s="647">
        <v>0</v>
      </c>
      <c r="M248" s="647">
        <v>0</v>
      </c>
      <c r="N248" s="647">
        <v>0</v>
      </c>
      <c r="O248" s="647">
        <v>0</v>
      </c>
    </row>
    <row r="249" spans="1:15" x14ac:dyDescent="0.2">
      <c r="A249" s="647" t="s">
        <v>3469</v>
      </c>
      <c r="B249" s="647" t="s">
        <v>3495</v>
      </c>
      <c r="C249" s="647" t="s">
        <v>1660</v>
      </c>
      <c r="D249" s="647">
        <v>0</v>
      </c>
      <c r="E249" s="647">
        <v>0</v>
      </c>
      <c r="F249" s="647">
        <v>0</v>
      </c>
      <c r="G249" s="647">
        <v>0</v>
      </c>
      <c r="H249" s="647">
        <v>0</v>
      </c>
      <c r="I249" s="647">
        <v>0</v>
      </c>
      <c r="J249" s="647">
        <v>0</v>
      </c>
      <c r="K249" s="647">
        <v>0</v>
      </c>
      <c r="L249" s="647">
        <v>0</v>
      </c>
      <c r="M249" s="647">
        <v>0</v>
      </c>
      <c r="N249" s="647">
        <v>0</v>
      </c>
      <c r="O249" s="647">
        <v>0</v>
      </c>
    </row>
    <row r="250" spans="1:15" x14ac:dyDescent="0.2">
      <c r="A250" s="647" t="s">
        <v>3469</v>
      </c>
      <c r="B250" s="647" t="s">
        <v>3496</v>
      </c>
      <c r="C250" s="647" t="s">
        <v>1660</v>
      </c>
      <c r="D250" s="647">
        <v>0</v>
      </c>
      <c r="E250" s="647">
        <v>0</v>
      </c>
      <c r="F250" s="647">
        <v>0</v>
      </c>
      <c r="G250" s="647">
        <v>0</v>
      </c>
      <c r="H250" s="647">
        <v>0</v>
      </c>
      <c r="I250" s="647">
        <v>0</v>
      </c>
      <c r="J250" s="647">
        <v>0</v>
      </c>
      <c r="K250" s="647">
        <v>0</v>
      </c>
      <c r="L250" s="647">
        <v>0</v>
      </c>
      <c r="M250" s="647">
        <v>0</v>
      </c>
      <c r="N250" s="647">
        <v>0</v>
      </c>
      <c r="O250" s="647">
        <v>0</v>
      </c>
    </row>
    <row r="251" spans="1:15" x14ac:dyDescent="0.2">
      <c r="A251" s="647" t="s">
        <v>3497</v>
      </c>
      <c r="B251" s="647" t="s">
        <v>3498</v>
      </c>
      <c r="C251" s="647" t="s">
        <v>1660</v>
      </c>
      <c r="D251" s="647">
        <v>0</v>
      </c>
      <c r="E251" s="647">
        <v>0</v>
      </c>
      <c r="F251" s="647">
        <v>0</v>
      </c>
      <c r="G251" s="647">
        <v>0</v>
      </c>
      <c r="H251" s="647">
        <v>0</v>
      </c>
      <c r="I251" s="647">
        <v>0</v>
      </c>
      <c r="J251" s="647">
        <v>0</v>
      </c>
      <c r="K251" s="647">
        <v>0</v>
      </c>
      <c r="L251" s="647">
        <v>0</v>
      </c>
      <c r="M251" s="647">
        <v>0</v>
      </c>
      <c r="N251" s="647">
        <v>0</v>
      </c>
      <c r="O251" s="647">
        <v>0</v>
      </c>
    </row>
    <row r="252" spans="1:15" x14ac:dyDescent="0.2">
      <c r="A252" s="647" t="s">
        <v>3497</v>
      </c>
      <c r="B252" s="647" t="s">
        <v>3499</v>
      </c>
      <c r="C252" s="647" t="s">
        <v>1660</v>
      </c>
      <c r="D252" s="647">
        <v>0</v>
      </c>
      <c r="E252" s="647">
        <v>0</v>
      </c>
      <c r="F252" s="647">
        <v>0</v>
      </c>
      <c r="G252" s="647">
        <v>0</v>
      </c>
      <c r="H252" s="647">
        <v>0</v>
      </c>
      <c r="I252" s="647">
        <v>0</v>
      </c>
      <c r="J252" s="647">
        <v>0</v>
      </c>
      <c r="K252" s="647">
        <v>0</v>
      </c>
      <c r="L252" s="647">
        <v>0</v>
      </c>
      <c r="M252" s="647">
        <v>0</v>
      </c>
      <c r="N252" s="647">
        <v>0</v>
      </c>
      <c r="O252" s="647">
        <v>0</v>
      </c>
    </row>
    <row r="253" spans="1:15" x14ac:dyDescent="0.2">
      <c r="A253" s="647" t="s">
        <v>3497</v>
      </c>
      <c r="B253" s="647" t="s">
        <v>3500</v>
      </c>
      <c r="C253" s="647" t="s">
        <v>1660</v>
      </c>
      <c r="D253" s="647">
        <v>3013</v>
      </c>
      <c r="E253" s="647">
        <v>3067</v>
      </c>
      <c r="F253" s="647">
        <v>3122</v>
      </c>
      <c r="G253" s="647">
        <v>3176</v>
      </c>
      <c r="H253" s="647">
        <v>3231</v>
      </c>
      <c r="I253" s="647">
        <v>3285</v>
      </c>
      <c r="J253" s="647">
        <v>3340</v>
      </c>
      <c r="K253" s="647">
        <v>3394</v>
      </c>
      <c r="L253" s="647">
        <v>3449</v>
      </c>
      <c r="M253" s="647">
        <v>3504</v>
      </c>
      <c r="N253" s="647">
        <v>3558</v>
      </c>
      <c r="O253" s="647">
        <v>3613</v>
      </c>
    </row>
    <row r="254" spans="1:15" x14ac:dyDescent="0.2">
      <c r="A254" s="647" t="s">
        <v>3497</v>
      </c>
      <c r="B254" s="647" t="s">
        <v>3501</v>
      </c>
      <c r="C254" s="647" t="s">
        <v>1660</v>
      </c>
      <c r="D254" s="647">
        <v>0</v>
      </c>
      <c r="E254" s="647">
        <v>0</v>
      </c>
      <c r="F254" s="647">
        <v>0</v>
      </c>
      <c r="G254" s="647">
        <v>0</v>
      </c>
      <c r="H254" s="647">
        <v>0</v>
      </c>
      <c r="I254" s="647">
        <v>0</v>
      </c>
      <c r="J254" s="647">
        <v>0</v>
      </c>
      <c r="K254" s="647">
        <v>0</v>
      </c>
      <c r="L254" s="647">
        <v>0</v>
      </c>
      <c r="M254" s="647">
        <v>0</v>
      </c>
      <c r="N254" s="647">
        <v>0</v>
      </c>
      <c r="O254" s="647">
        <v>0</v>
      </c>
    </row>
    <row r="255" spans="1:15" x14ac:dyDescent="0.2">
      <c r="A255" s="647" t="s">
        <v>3497</v>
      </c>
      <c r="B255" s="647" t="s">
        <v>3502</v>
      </c>
      <c r="C255" s="647" t="s">
        <v>1660</v>
      </c>
      <c r="D255" s="647">
        <v>4127</v>
      </c>
      <c r="E255" s="647">
        <v>4149</v>
      </c>
      <c r="F255" s="647">
        <v>4170</v>
      </c>
      <c r="G255" s="647">
        <v>4192</v>
      </c>
      <c r="H255" s="647">
        <v>4214</v>
      </c>
      <c r="I255" s="647">
        <v>4236</v>
      </c>
      <c r="J255" s="647">
        <v>4058</v>
      </c>
      <c r="K255" s="647">
        <v>4079</v>
      </c>
      <c r="L255" s="647">
        <v>4101</v>
      </c>
      <c r="M255" s="647">
        <v>4123</v>
      </c>
      <c r="N255" s="647">
        <v>4145</v>
      </c>
      <c r="O255" s="647">
        <v>4167</v>
      </c>
    </row>
    <row r="256" spans="1:15" x14ac:dyDescent="0.2">
      <c r="A256" s="647" t="s">
        <v>3497</v>
      </c>
      <c r="B256" s="647" t="s">
        <v>3503</v>
      </c>
      <c r="C256" s="647" t="s">
        <v>1660</v>
      </c>
      <c r="D256" s="647">
        <v>0</v>
      </c>
      <c r="E256" s="647">
        <v>0</v>
      </c>
      <c r="F256" s="647">
        <v>0</v>
      </c>
      <c r="G256" s="647">
        <v>0</v>
      </c>
      <c r="H256" s="647">
        <v>0</v>
      </c>
      <c r="I256" s="647">
        <v>0</v>
      </c>
      <c r="J256" s="647">
        <v>0</v>
      </c>
      <c r="K256" s="647">
        <v>0</v>
      </c>
      <c r="L256" s="647">
        <v>0</v>
      </c>
      <c r="M256" s="647">
        <v>0</v>
      </c>
      <c r="N256" s="647">
        <v>0</v>
      </c>
      <c r="O256" s="647">
        <v>0</v>
      </c>
    </row>
    <row r="257" spans="1:15" x14ac:dyDescent="0.2">
      <c r="A257" s="647" t="s">
        <v>3497</v>
      </c>
      <c r="B257" s="647" t="s">
        <v>3504</v>
      </c>
      <c r="C257" s="647" t="s">
        <v>1660</v>
      </c>
      <c r="D257" s="647">
        <v>0</v>
      </c>
      <c r="E257" s="647">
        <v>0</v>
      </c>
      <c r="F257" s="647">
        <v>0</v>
      </c>
      <c r="G257" s="647">
        <v>0</v>
      </c>
      <c r="H257" s="647">
        <v>0</v>
      </c>
      <c r="I257" s="647">
        <v>0</v>
      </c>
      <c r="J257" s="647">
        <v>0</v>
      </c>
      <c r="K257" s="647">
        <v>0</v>
      </c>
      <c r="L257" s="647">
        <v>0</v>
      </c>
      <c r="M257" s="647">
        <v>0</v>
      </c>
      <c r="N257" s="647">
        <v>0</v>
      </c>
      <c r="O257" s="647">
        <v>0</v>
      </c>
    </row>
    <row r="258" spans="1:15" x14ac:dyDescent="0.2">
      <c r="A258" s="647" t="s">
        <v>3497</v>
      </c>
      <c r="B258" s="647" t="s">
        <v>3505</v>
      </c>
      <c r="C258" s="647" t="s">
        <v>1660</v>
      </c>
      <c r="D258" s="647">
        <v>3955</v>
      </c>
      <c r="E258" s="647">
        <v>4057</v>
      </c>
      <c r="F258" s="647">
        <v>4159</v>
      </c>
      <c r="G258" s="647">
        <v>4262</v>
      </c>
      <c r="H258" s="647">
        <v>4364</v>
      </c>
      <c r="I258" s="647">
        <v>4466</v>
      </c>
      <c r="J258" s="647">
        <v>4568</v>
      </c>
      <c r="K258" s="647">
        <v>4670</v>
      </c>
      <c r="L258" s="647">
        <v>4772</v>
      </c>
      <c r="M258" s="647">
        <v>4874</v>
      </c>
      <c r="N258" s="647">
        <v>4976</v>
      </c>
      <c r="O258" s="647">
        <v>5079</v>
      </c>
    </row>
    <row r="259" spans="1:15" x14ac:dyDescent="0.2">
      <c r="A259" s="647" t="s">
        <v>3497</v>
      </c>
      <c r="B259" s="647" t="s">
        <v>3506</v>
      </c>
      <c r="C259" s="647" t="s">
        <v>1660</v>
      </c>
      <c r="D259" s="647">
        <v>0</v>
      </c>
      <c r="E259" s="647">
        <v>0</v>
      </c>
      <c r="F259" s="647">
        <v>0</v>
      </c>
      <c r="G259" s="647">
        <v>0</v>
      </c>
      <c r="H259" s="647">
        <v>0</v>
      </c>
      <c r="I259" s="647">
        <v>0</v>
      </c>
      <c r="J259" s="647">
        <v>0</v>
      </c>
      <c r="K259" s="647">
        <v>0</v>
      </c>
      <c r="L259" s="647">
        <v>0</v>
      </c>
      <c r="M259" s="647">
        <v>0</v>
      </c>
      <c r="N259" s="647">
        <v>0</v>
      </c>
      <c r="O259" s="647">
        <v>0</v>
      </c>
    </row>
    <row r="260" spans="1:15" x14ac:dyDescent="0.2">
      <c r="A260" s="647" t="s">
        <v>3497</v>
      </c>
      <c r="B260" s="647" t="s">
        <v>3507</v>
      </c>
      <c r="C260" s="647" t="s">
        <v>1660</v>
      </c>
      <c r="D260" s="647">
        <v>0</v>
      </c>
      <c r="E260" s="647">
        <v>0</v>
      </c>
      <c r="F260" s="647">
        <v>0</v>
      </c>
      <c r="G260" s="647">
        <v>0</v>
      </c>
      <c r="H260" s="647">
        <v>0</v>
      </c>
      <c r="I260" s="647">
        <v>0</v>
      </c>
      <c r="J260" s="647">
        <v>0</v>
      </c>
      <c r="K260" s="647">
        <v>0</v>
      </c>
      <c r="L260" s="647">
        <v>0</v>
      </c>
      <c r="M260" s="647">
        <v>0</v>
      </c>
      <c r="N260" s="647">
        <v>0</v>
      </c>
      <c r="O260" s="647">
        <v>0</v>
      </c>
    </row>
    <row r="261" spans="1:15" x14ac:dyDescent="0.2">
      <c r="A261" s="647" t="s">
        <v>3497</v>
      </c>
      <c r="B261" s="647" t="s">
        <v>3508</v>
      </c>
      <c r="C261" s="647" t="s">
        <v>1660</v>
      </c>
      <c r="D261" s="647">
        <v>2192</v>
      </c>
      <c r="E261" s="647">
        <v>2276</v>
      </c>
      <c r="F261" s="647">
        <v>2359</v>
      </c>
      <c r="G261" s="647">
        <v>2442</v>
      </c>
      <c r="H261" s="647">
        <v>2525</v>
      </c>
      <c r="I261" s="647">
        <v>2608</v>
      </c>
      <c r="J261" s="647">
        <v>2691</v>
      </c>
      <c r="K261" s="647">
        <v>2775</v>
      </c>
      <c r="L261" s="647">
        <v>2858</v>
      </c>
      <c r="M261" s="647">
        <v>2941</v>
      </c>
      <c r="N261" s="647">
        <v>3024</v>
      </c>
      <c r="O261" s="647">
        <v>3107</v>
      </c>
    </row>
    <row r="262" spans="1:15" x14ac:dyDescent="0.2">
      <c r="A262" s="647" t="s">
        <v>3497</v>
      </c>
      <c r="B262" s="647" t="s">
        <v>3509</v>
      </c>
      <c r="C262" s="647" t="s">
        <v>1660</v>
      </c>
      <c r="D262" s="647">
        <v>0</v>
      </c>
      <c r="E262" s="647">
        <v>0</v>
      </c>
      <c r="F262" s="647">
        <v>0</v>
      </c>
      <c r="G262" s="647">
        <v>0</v>
      </c>
      <c r="H262" s="647">
        <v>0</v>
      </c>
      <c r="I262" s="647">
        <v>0</v>
      </c>
      <c r="J262" s="647">
        <v>0</v>
      </c>
      <c r="K262" s="647">
        <v>0</v>
      </c>
      <c r="L262" s="647">
        <v>0</v>
      </c>
      <c r="M262" s="647">
        <v>0</v>
      </c>
      <c r="N262" s="647">
        <v>0</v>
      </c>
      <c r="O262" s="647">
        <v>0</v>
      </c>
    </row>
    <row r="263" spans="1:15" x14ac:dyDescent="0.2">
      <c r="A263" s="647" t="s">
        <v>3497</v>
      </c>
      <c r="B263" s="647" t="s">
        <v>3510</v>
      </c>
      <c r="C263" s="647" t="s">
        <v>1660</v>
      </c>
      <c r="D263" s="647">
        <v>0</v>
      </c>
      <c r="E263" s="647">
        <v>0</v>
      </c>
      <c r="F263" s="647">
        <v>0</v>
      </c>
      <c r="G263" s="647">
        <v>0</v>
      </c>
      <c r="H263" s="647">
        <v>0</v>
      </c>
      <c r="I263" s="647">
        <v>0</v>
      </c>
      <c r="J263" s="647">
        <v>0</v>
      </c>
      <c r="K263" s="647">
        <v>0</v>
      </c>
      <c r="L263" s="647">
        <v>0</v>
      </c>
      <c r="M263" s="647">
        <v>0</v>
      </c>
      <c r="N263" s="647">
        <v>0</v>
      </c>
      <c r="O263" s="647">
        <v>0</v>
      </c>
    </row>
    <row r="264" spans="1:15" x14ac:dyDescent="0.2">
      <c r="A264" s="647" t="s">
        <v>3497</v>
      </c>
      <c r="B264" s="647" t="s">
        <v>3511</v>
      </c>
      <c r="C264" s="647" t="s">
        <v>1660</v>
      </c>
      <c r="D264" s="647">
        <v>0</v>
      </c>
      <c r="E264" s="647">
        <v>0</v>
      </c>
      <c r="F264" s="647">
        <v>0</v>
      </c>
      <c r="G264" s="647">
        <v>0</v>
      </c>
      <c r="H264" s="647">
        <v>0</v>
      </c>
      <c r="I264" s="647">
        <v>0</v>
      </c>
      <c r="J264" s="647">
        <v>0</v>
      </c>
      <c r="K264" s="647">
        <v>0</v>
      </c>
      <c r="L264" s="647">
        <v>0</v>
      </c>
      <c r="M264" s="647">
        <v>0</v>
      </c>
      <c r="N264" s="647">
        <v>0</v>
      </c>
      <c r="O264" s="647">
        <v>0</v>
      </c>
    </row>
    <row r="265" spans="1:15" x14ac:dyDescent="0.2">
      <c r="A265" s="647" t="s">
        <v>3497</v>
      </c>
      <c r="B265" s="647" t="s">
        <v>3512</v>
      </c>
      <c r="C265" s="647" t="s">
        <v>1660</v>
      </c>
      <c r="D265" s="647">
        <v>0</v>
      </c>
      <c r="E265" s="647">
        <v>0</v>
      </c>
      <c r="F265" s="647">
        <v>0</v>
      </c>
      <c r="G265" s="647">
        <v>0</v>
      </c>
      <c r="H265" s="647">
        <v>0</v>
      </c>
      <c r="I265" s="647">
        <v>0</v>
      </c>
      <c r="J265" s="647">
        <v>0</v>
      </c>
      <c r="K265" s="647">
        <v>0</v>
      </c>
      <c r="L265" s="647">
        <v>0</v>
      </c>
      <c r="M265" s="647">
        <v>0</v>
      </c>
      <c r="N265" s="647">
        <v>0</v>
      </c>
      <c r="O265" s="647">
        <v>0</v>
      </c>
    </row>
    <row r="266" spans="1:15" x14ac:dyDescent="0.2">
      <c r="A266" s="647" t="s">
        <v>3497</v>
      </c>
      <c r="B266" s="647" t="s">
        <v>3513</v>
      </c>
      <c r="C266" s="647" t="s">
        <v>1660</v>
      </c>
      <c r="D266" s="647">
        <v>184</v>
      </c>
      <c r="E266" s="647">
        <v>190</v>
      </c>
      <c r="F266" s="647">
        <v>195</v>
      </c>
      <c r="G266" s="647">
        <v>201</v>
      </c>
      <c r="H266" s="647">
        <v>206</v>
      </c>
      <c r="I266" s="647">
        <v>212</v>
      </c>
      <c r="J266" s="647">
        <v>217</v>
      </c>
      <c r="K266" s="647">
        <v>222</v>
      </c>
      <c r="L266" s="647">
        <v>228</v>
      </c>
      <c r="M266" s="647">
        <v>233</v>
      </c>
      <c r="N266" s="647">
        <v>239</v>
      </c>
      <c r="O266" s="647">
        <v>108</v>
      </c>
    </row>
    <row r="267" spans="1:15" x14ac:dyDescent="0.2">
      <c r="A267" s="647" t="s">
        <v>3497</v>
      </c>
      <c r="B267" s="647" t="s">
        <v>3514</v>
      </c>
      <c r="C267" s="647" t="s">
        <v>1660</v>
      </c>
      <c r="D267" s="647">
        <v>2085</v>
      </c>
      <c r="E267" s="647">
        <v>2105</v>
      </c>
      <c r="F267" s="647">
        <v>2124</v>
      </c>
      <c r="G267" s="647">
        <v>2143</v>
      </c>
      <c r="H267" s="647">
        <v>2162</v>
      </c>
      <c r="I267" s="647">
        <v>2182</v>
      </c>
      <c r="J267" s="647">
        <v>2201</v>
      </c>
      <c r="K267" s="647">
        <v>2220</v>
      </c>
      <c r="L267" s="647">
        <v>2239</v>
      </c>
      <c r="M267" s="647">
        <v>2259</v>
      </c>
      <c r="N267" s="647">
        <v>2278</v>
      </c>
      <c r="O267" s="647">
        <v>2299</v>
      </c>
    </row>
    <row r="268" spans="1:15" x14ac:dyDescent="0.2">
      <c r="A268" s="647" t="s">
        <v>3497</v>
      </c>
      <c r="B268" s="647" t="s">
        <v>3515</v>
      </c>
      <c r="C268" s="647" t="s">
        <v>1660</v>
      </c>
      <c r="D268" s="647">
        <v>9242</v>
      </c>
      <c r="E268" s="647">
        <v>9253</v>
      </c>
      <c r="F268" s="647">
        <v>9263</v>
      </c>
      <c r="G268" s="647">
        <v>9274</v>
      </c>
      <c r="H268" s="647">
        <v>9284</v>
      </c>
      <c r="I268" s="647">
        <v>9295</v>
      </c>
      <c r="J268" s="647">
        <v>9305</v>
      </c>
      <c r="K268" s="647">
        <v>9316</v>
      </c>
      <c r="L268" s="647">
        <v>9326</v>
      </c>
      <c r="M268" s="647">
        <v>9337</v>
      </c>
      <c r="N268" s="647">
        <v>9347</v>
      </c>
      <c r="O268" s="647">
        <v>9358</v>
      </c>
    </row>
    <row r="269" spans="1:15" x14ac:dyDescent="0.2">
      <c r="A269" s="647" t="s">
        <v>3497</v>
      </c>
      <c r="B269" s="647" t="s">
        <v>3516</v>
      </c>
      <c r="C269" s="647" t="s">
        <v>1660</v>
      </c>
      <c r="D269" s="647">
        <v>0</v>
      </c>
      <c r="E269" s="647">
        <v>0</v>
      </c>
      <c r="F269" s="647">
        <v>0</v>
      </c>
      <c r="G269" s="647">
        <v>0</v>
      </c>
      <c r="H269" s="647">
        <v>0</v>
      </c>
      <c r="I269" s="647">
        <v>0</v>
      </c>
      <c r="J269" s="647">
        <v>0</v>
      </c>
      <c r="K269" s="647">
        <v>0</v>
      </c>
      <c r="L269" s="647">
        <v>0</v>
      </c>
      <c r="M269" s="647">
        <v>0</v>
      </c>
      <c r="N269" s="647">
        <v>0</v>
      </c>
      <c r="O269" s="647">
        <v>0</v>
      </c>
    </row>
    <row r="270" spans="1:15" x14ac:dyDescent="0.2">
      <c r="A270" s="647" t="s">
        <v>3517</v>
      </c>
      <c r="B270" s="647" t="s">
        <v>3518</v>
      </c>
      <c r="C270" s="647" t="s">
        <v>1660</v>
      </c>
      <c r="D270" s="647">
        <v>0</v>
      </c>
      <c r="E270" s="647">
        <v>0</v>
      </c>
      <c r="F270" s="647">
        <v>0</v>
      </c>
      <c r="G270" s="647">
        <v>0</v>
      </c>
      <c r="H270" s="647">
        <v>0</v>
      </c>
      <c r="I270" s="647">
        <v>0</v>
      </c>
      <c r="J270" s="647">
        <v>0</v>
      </c>
      <c r="K270" s="647">
        <v>0</v>
      </c>
      <c r="L270" s="647">
        <v>0</v>
      </c>
      <c r="M270" s="647">
        <v>0</v>
      </c>
      <c r="N270" s="647">
        <v>0</v>
      </c>
      <c r="O270" s="647">
        <v>0</v>
      </c>
    </row>
    <row r="271" spans="1:15" x14ac:dyDescent="0.2">
      <c r="A271" s="647" t="s">
        <v>3517</v>
      </c>
      <c r="B271" s="647" t="s">
        <v>3519</v>
      </c>
      <c r="C271" s="647" t="s">
        <v>1660</v>
      </c>
      <c r="D271" s="647">
        <v>0</v>
      </c>
      <c r="E271" s="647">
        <v>0</v>
      </c>
      <c r="F271" s="647">
        <v>0</v>
      </c>
      <c r="G271" s="647">
        <v>0</v>
      </c>
      <c r="H271" s="647">
        <v>0</v>
      </c>
      <c r="I271" s="647">
        <v>0</v>
      </c>
      <c r="J271" s="647">
        <v>0</v>
      </c>
      <c r="K271" s="647">
        <v>0</v>
      </c>
      <c r="L271" s="647">
        <v>0</v>
      </c>
      <c r="M271" s="647">
        <v>0</v>
      </c>
      <c r="N271" s="647">
        <v>0</v>
      </c>
      <c r="O271" s="647">
        <v>0</v>
      </c>
    </row>
    <row r="272" spans="1:15" x14ac:dyDescent="0.2">
      <c r="A272" s="647" t="s">
        <v>3517</v>
      </c>
      <c r="B272" s="647" t="s">
        <v>3520</v>
      </c>
      <c r="C272" s="647" t="s">
        <v>1660</v>
      </c>
      <c r="D272" s="647">
        <v>1343</v>
      </c>
      <c r="E272" s="647">
        <v>1368</v>
      </c>
      <c r="F272" s="647">
        <v>1393</v>
      </c>
      <c r="G272" s="647">
        <v>1417</v>
      </c>
      <c r="H272" s="647">
        <v>1442</v>
      </c>
      <c r="I272" s="647">
        <v>1467</v>
      </c>
      <c r="J272" s="647">
        <v>1492</v>
      </c>
      <c r="K272" s="647">
        <v>1517</v>
      </c>
      <c r="L272" s="647">
        <v>1542</v>
      </c>
      <c r="M272" s="647">
        <v>1567</v>
      </c>
      <c r="N272" s="647">
        <v>1592</v>
      </c>
      <c r="O272" s="647">
        <v>1617</v>
      </c>
    </row>
    <row r="273" spans="1:15" x14ac:dyDescent="0.2">
      <c r="A273" s="647" t="s">
        <v>3517</v>
      </c>
      <c r="B273" s="647" t="s">
        <v>3521</v>
      </c>
      <c r="C273" s="647" t="s">
        <v>1660</v>
      </c>
      <c r="D273" s="647">
        <v>0</v>
      </c>
      <c r="E273" s="647">
        <v>0</v>
      </c>
      <c r="F273" s="647">
        <v>0</v>
      </c>
      <c r="G273" s="647">
        <v>0</v>
      </c>
      <c r="H273" s="647">
        <v>0</v>
      </c>
      <c r="I273" s="647">
        <v>0</v>
      </c>
      <c r="J273" s="647">
        <v>0</v>
      </c>
      <c r="K273" s="647">
        <v>0</v>
      </c>
      <c r="L273" s="647">
        <v>0</v>
      </c>
      <c r="M273" s="647">
        <v>0</v>
      </c>
      <c r="N273" s="647">
        <v>0</v>
      </c>
      <c r="O273" s="647">
        <v>0</v>
      </c>
    </row>
    <row r="274" spans="1:15" x14ac:dyDescent="0.2">
      <c r="A274" s="647" t="s">
        <v>3517</v>
      </c>
      <c r="B274" s="647" t="s">
        <v>3522</v>
      </c>
      <c r="C274" s="647" t="s">
        <v>1660</v>
      </c>
      <c r="D274" s="647">
        <v>1740</v>
      </c>
      <c r="E274" s="647">
        <v>1744</v>
      </c>
      <c r="F274" s="647">
        <v>1748</v>
      </c>
      <c r="G274" s="647">
        <v>1752</v>
      </c>
      <c r="H274" s="647">
        <v>1755</v>
      </c>
      <c r="I274" s="647">
        <v>1759</v>
      </c>
      <c r="J274" s="647">
        <v>1763</v>
      </c>
      <c r="K274" s="647">
        <v>1767</v>
      </c>
      <c r="L274" s="647">
        <v>1770</v>
      </c>
      <c r="M274" s="647">
        <v>1774</v>
      </c>
      <c r="N274" s="647">
        <v>1778</v>
      </c>
      <c r="O274" s="647">
        <v>1782</v>
      </c>
    </row>
    <row r="275" spans="1:15" x14ac:dyDescent="0.2">
      <c r="A275" s="647" t="s">
        <v>3517</v>
      </c>
      <c r="B275" s="647" t="s">
        <v>3523</v>
      </c>
      <c r="C275" s="647" t="s">
        <v>1660</v>
      </c>
      <c r="D275" s="647">
        <v>0</v>
      </c>
      <c r="E275" s="647">
        <v>0</v>
      </c>
      <c r="F275" s="647">
        <v>0</v>
      </c>
      <c r="G275" s="647">
        <v>0</v>
      </c>
      <c r="H275" s="647">
        <v>0</v>
      </c>
      <c r="I275" s="647">
        <v>0</v>
      </c>
      <c r="J275" s="647">
        <v>0</v>
      </c>
      <c r="K275" s="647">
        <v>0</v>
      </c>
      <c r="L275" s="647">
        <v>0</v>
      </c>
      <c r="M275" s="647">
        <v>0</v>
      </c>
      <c r="N275" s="647">
        <v>0</v>
      </c>
      <c r="O275" s="647">
        <v>0</v>
      </c>
    </row>
    <row r="276" spans="1:15" x14ac:dyDescent="0.2">
      <c r="A276" s="647" t="s">
        <v>3517</v>
      </c>
      <c r="B276" s="647" t="s">
        <v>3524</v>
      </c>
      <c r="C276" s="647" t="s">
        <v>1660</v>
      </c>
      <c r="D276" s="647">
        <v>0</v>
      </c>
      <c r="E276" s="647">
        <v>0</v>
      </c>
      <c r="F276" s="647">
        <v>0</v>
      </c>
      <c r="G276" s="647">
        <v>0</v>
      </c>
      <c r="H276" s="647">
        <v>0</v>
      </c>
      <c r="I276" s="647">
        <v>0</v>
      </c>
      <c r="J276" s="647">
        <v>0</v>
      </c>
      <c r="K276" s="647">
        <v>0</v>
      </c>
      <c r="L276" s="647">
        <v>0</v>
      </c>
      <c r="M276" s="647">
        <v>0</v>
      </c>
      <c r="N276" s="647">
        <v>0</v>
      </c>
      <c r="O276" s="647">
        <v>0</v>
      </c>
    </row>
    <row r="277" spans="1:15" x14ac:dyDescent="0.2">
      <c r="A277" s="647" t="s">
        <v>3517</v>
      </c>
      <c r="B277" s="647" t="s">
        <v>3525</v>
      </c>
      <c r="C277" s="647" t="s">
        <v>1660</v>
      </c>
      <c r="D277" s="647">
        <v>1927</v>
      </c>
      <c r="E277" s="647">
        <v>1975</v>
      </c>
      <c r="F277" s="647">
        <v>2023</v>
      </c>
      <c r="G277" s="647">
        <v>2070</v>
      </c>
      <c r="H277" s="647">
        <v>2118</v>
      </c>
      <c r="I277" s="647">
        <v>2165</v>
      </c>
      <c r="J277" s="647">
        <v>2213</v>
      </c>
      <c r="K277" s="647">
        <v>2261</v>
      </c>
      <c r="L277" s="647">
        <v>2308</v>
      </c>
      <c r="M277" s="647">
        <v>2356</v>
      </c>
      <c r="N277" s="647">
        <v>2403</v>
      </c>
      <c r="O277" s="647">
        <v>2451</v>
      </c>
    </row>
    <row r="278" spans="1:15" x14ac:dyDescent="0.2">
      <c r="A278" s="647" t="s">
        <v>3517</v>
      </c>
      <c r="B278" s="647" t="s">
        <v>3526</v>
      </c>
      <c r="C278" s="647" t="s">
        <v>1660</v>
      </c>
      <c r="D278" s="647">
        <v>0</v>
      </c>
      <c r="E278" s="647">
        <v>0</v>
      </c>
      <c r="F278" s="647">
        <v>0</v>
      </c>
      <c r="G278" s="647">
        <v>0</v>
      </c>
      <c r="H278" s="647">
        <v>0</v>
      </c>
      <c r="I278" s="647">
        <v>0</v>
      </c>
      <c r="J278" s="647">
        <v>0</v>
      </c>
      <c r="K278" s="647">
        <v>0</v>
      </c>
      <c r="L278" s="647">
        <v>0</v>
      </c>
      <c r="M278" s="647">
        <v>0</v>
      </c>
      <c r="N278" s="647">
        <v>0</v>
      </c>
      <c r="O278" s="647">
        <v>0</v>
      </c>
    </row>
    <row r="279" spans="1:15" x14ac:dyDescent="0.2">
      <c r="A279" s="647" t="s">
        <v>3517</v>
      </c>
      <c r="B279" s="647" t="s">
        <v>3527</v>
      </c>
      <c r="C279" s="647" t="s">
        <v>1660</v>
      </c>
      <c r="D279" s="647">
        <v>0</v>
      </c>
      <c r="E279" s="647">
        <v>0</v>
      </c>
      <c r="F279" s="647">
        <v>0</v>
      </c>
      <c r="G279" s="647">
        <v>0</v>
      </c>
      <c r="H279" s="647">
        <v>0</v>
      </c>
      <c r="I279" s="647">
        <v>0</v>
      </c>
      <c r="J279" s="647">
        <v>0</v>
      </c>
      <c r="K279" s="647">
        <v>0</v>
      </c>
      <c r="L279" s="647">
        <v>0</v>
      </c>
      <c r="M279" s="647">
        <v>0</v>
      </c>
      <c r="N279" s="647">
        <v>0</v>
      </c>
      <c r="O279" s="647">
        <v>0</v>
      </c>
    </row>
    <row r="280" spans="1:15" x14ac:dyDescent="0.2">
      <c r="A280" s="647" t="s">
        <v>3517</v>
      </c>
      <c r="B280" s="647" t="s">
        <v>3528</v>
      </c>
      <c r="C280" s="647" t="s">
        <v>1660</v>
      </c>
      <c r="D280" s="647">
        <v>1200</v>
      </c>
      <c r="E280" s="647">
        <v>1233</v>
      </c>
      <c r="F280" s="647">
        <v>1265</v>
      </c>
      <c r="G280" s="647">
        <v>1298</v>
      </c>
      <c r="H280" s="647">
        <v>1331</v>
      </c>
      <c r="I280" s="647">
        <v>1363</v>
      </c>
      <c r="J280" s="647">
        <v>1396</v>
      </c>
      <c r="K280" s="647">
        <v>1428</v>
      </c>
      <c r="L280" s="647">
        <v>1461</v>
      </c>
      <c r="M280" s="647">
        <v>1493</v>
      </c>
      <c r="N280" s="647">
        <v>1526</v>
      </c>
      <c r="O280" s="647">
        <v>1558</v>
      </c>
    </row>
    <row r="281" spans="1:15" x14ac:dyDescent="0.2">
      <c r="A281" s="647" t="s">
        <v>3517</v>
      </c>
      <c r="B281" s="647" t="s">
        <v>3529</v>
      </c>
      <c r="C281" s="647" t="s">
        <v>1660</v>
      </c>
      <c r="D281" s="647">
        <v>0</v>
      </c>
      <c r="E281" s="647">
        <v>0</v>
      </c>
      <c r="F281" s="647">
        <v>0</v>
      </c>
      <c r="G281" s="647">
        <v>0</v>
      </c>
      <c r="H281" s="647">
        <v>0</v>
      </c>
      <c r="I281" s="647">
        <v>0</v>
      </c>
      <c r="J281" s="647">
        <v>0</v>
      </c>
      <c r="K281" s="647">
        <v>0</v>
      </c>
      <c r="L281" s="647">
        <v>0</v>
      </c>
      <c r="M281" s="647">
        <v>0</v>
      </c>
      <c r="N281" s="647">
        <v>0</v>
      </c>
      <c r="O281" s="647">
        <v>0</v>
      </c>
    </row>
    <row r="282" spans="1:15" x14ac:dyDescent="0.2">
      <c r="A282" s="647" t="s">
        <v>3517</v>
      </c>
      <c r="B282" s="647" t="s">
        <v>3530</v>
      </c>
      <c r="C282" s="647" t="s">
        <v>1660</v>
      </c>
      <c r="D282" s="647">
        <v>0</v>
      </c>
      <c r="E282" s="647">
        <v>0</v>
      </c>
      <c r="F282" s="647">
        <v>0</v>
      </c>
      <c r="G282" s="647">
        <v>0</v>
      </c>
      <c r="H282" s="647">
        <v>0</v>
      </c>
      <c r="I282" s="647">
        <v>0</v>
      </c>
      <c r="J282" s="647">
        <v>0</v>
      </c>
      <c r="K282" s="647">
        <v>0</v>
      </c>
      <c r="L282" s="647">
        <v>0</v>
      </c>
      <c r="M282" s="647">
        <v>0</v>
      </c>
      <c r="N282" s="647">
        <v>0</v>
      </c>
      <c r="O282" s="647">
        <v>0</v>
      </c>
    </row>
    <row r="283" spans="1:15" x14ac:dyDescent="0.2">
      <c r="A283" s="647" t="s">
        <v>3517</v>
      </c>
      <c r="B283" s="647" t="s">
        <v>3531</v>
      </c>
      <c r="C283" s="647" t="s">
        <v>1660</v>
      </c>
      <c r="D283" s="647">
        <v>0</v>
      </c>
      <c r="E283" s="647">
        <v>0</v>
      </c>
      <c r="F283" s="647">
        <v>0</v>
      </c>
      <c r="G283" s="647">
        <v>0</v>
      </c>
      <c r="H283" s="647">
        <v>0</v>
      </c>
      <c r="I283" s="647">
        <v>0</v>
      </c>
      <c r="J283" s="647">
        <v>0</v>
      </c>
      <c r="K283" s="647">
        <v>0</v>
      </c>
      <c r="L283" s="647">
        <v>0</v>
      </c>
      <c r="M283" s="647">
        <v>0</v>
      </c>
      <c r="N283" s="647">
        <v>0</v>
      </c>
      <c r="O283" s="647">
        <v>0</v>
      </c>
    </row>
    <row r="284" spans="1:15" x14ac:dyDescent="0.2">
      <c r="A284" s="647" t="s">
        <v>3517</v>
      </c>
      <c r="B284" s="647" t="s">
        <v>3532</v>
      </c>
      <c r="C284" s="647" t="s">
        <v>1660</v>
      </c>
      <c r="D284" s="647">
        <v>0</v>
      </c>
      <c r="E284" s="647">
        <v>0</v>
      </c>
      <c r="F284" s="647">
        <v>0</v>
      </c>
      <c r="G284" s="647">
        <v>0</v>
      </c>
      <c r="H284" s="647">
        <v>0</v>
      </c>
      <c r="I284" s="647">
        <v>0</v>
      </c>
      <c r="J284" s="647">
        <v>0</v>
      </c>
      <c r="K284" s="647">
        <v>0</v>
      </c>
      <c r="L284" s="647">
        <v>0</v>
      </c>
      <c r="M284" s="647">
        <v>0</v>
      </c>
      <c r="N284" s="647">
        <v>0</v>
      </c>
      <c r="O284" s="647">
        <v>0</v>
      </c>
    </row>
    <row r="285" spans="1:15" x14ac:dyDescent="0.2">
      <c r="A285" s="647" t="s">
        <v>3517</v>
      </c>
      <c r="B285" s="647" t="s">
        <v>3533</v>
      </c>
      <c r="C285" s="647" t="s">
        <v>1660</v>
      </c>
      <c r="D285" s="647">
        <v>0</v>
      </c>
      <c r="E285" s="647">
        <v>0</v>
      </c>
      <c r="F285" s="647">
        <v>0</v>
      </c>
      <c r="G285" s="647">
        <v>0</v>
      </c>
      <c r="H285" s="647">
        <v>0</v>
      </c>
      <c r="I285" s="647">
        <v>0</v>
      </c>
      <c r="J285" s="647">
        <v>0</v>
      </c>
      <c r="K285" s="647">
        <v>0</v>
      </c>
      <c r="L285" s="647">
        <v>0</v>
      </c>
      <c r="M285" s="647">
        <v>0</v>
      </c>
      <c r="N285" s="647">
        <v>0</v>
      </c>
      <c r="O285" s="647">
        <v>0</v>
      </c>
    </row>
    <row r="286" spans="1:15" x14ac:dyDescent="0.2">
      <c r="A286" s="647" t="s">
        <v>3517</v>
      </c>
      <c r="B286" s="647" t="s">
        <v>3534</v>
      </c>
      <c r="C286" s="647" t="s">
        <v>1660</v>
      </c>
      <c r="D286" s="647">
        <v>0</v>
      </c>
      <c r="E286" s="647">
        <v>0</v>
      </c>
      <c r="F286" s="647">
        <v>0</v>
      </c>
      <c r="G286" s="647">
        <v>0</v>
      </c>
      <c r="H286" s="647">
        <v>0</v>
      </c>
      <c r="I286" s="647">
        <v>0</v>
      </c>
      <c r="J286" s="647">
        <v>0</v>
      </c>
      <c r="K286" s="647">
        <v>0</v>
      </c>
      <c r="L286" s="647">
        <v>0</v>
      </c>
      <c r="M286" s="647">
        <v>0</v>
      </c>
      <c r="N286" s="647">
        <v>0</v>
      </c>
      <c r="O286" s="647">
        <v>0</v>
      </c>
    </row>
    <row r="287" spans="1:15" x14ac:dyDescent="0.2">
      <c r="A287" s="647" t="s">
        <v>3517</v>
      </c>
      <c r="B287" s="647" t="s">
        <v>3535</v>
      </c>
      <c r="C287" s="647" t="s">
        <v>1660</v>
      </c>
      <c r="D287" s="647">
        <v>1386</v>
      </c>
      <c r="E287" s="647">
        <v>1389</v>
      </c>
      <c r="F287" s="647">
        <v>1392</v>
      </c>
      <c r="G287" s="647">
        <v>1395</v>
      </c>
      <c r="H287" s="647">
        <v>1398</v>
      </c>
      <c r="I287" s="647">
        <v>1402</v>
      </c>
      <c r="J287" s="647">
        <v>1405</v>
      </c>
      <c r="K287" s="647">
        <v>1408</v>
      </c>
      <c r="L287" s="647">
        <v>1411</v>
      </c>
      <c r="M287" s="647">
        <v>1414</v>
      </c>
      <c r="N287" s="647">
        <v>1418</v>
      </c>
      <c r="O287" s="647">
        <v>1421</v>
      </c>
    </row>
    <row r="288" spans="1:15" x14ac:dyDescent="0.2">
      <c r="A288" s="647" t="s">
        <v>3517</v>
      </c>
      <c r="B288" s="647" t="s">
        <v>3536</v>
      </c>
      <c r="C288" s="647" t="s">
        <v>1660</v>
      </c>
      <c r="D288" s="647">
        <v>0</v>
      </c>
      <c r="E288" s="647">
        <v>0</v>
      </c>
      <c r="F288" s="647">
        <v>0</v>
      </c>
      <c r="G288" s="647">
        <v>0</v>
      </c>
      <c r="H288" s="647">
        <v>0</v>
      </c>
      <c r="I288" s="647">
        <v>0</v>
      </c>
      <c r="J288" s="647">
        <v>0</v>
      </c>
      <c r="K288" s="647">
        <v>0</v>
      </c>
      <c r="L288" s="647">
        <v>0</v>
      </c>
      <c r="M288" s="647">
        <v>0</v>
      </c>
      <c r="N288" s="647">
        <v>0</v>
      </c>
      <c r="O288" s="647">
        <v>0</v>
      </c>
    </row>
    <row r="289" spans="1:15" x14ac:dyDescent="0.2">
      <c r="A289" s="647" t="s">
        <v>3537</v>
      </c>
      <c r="B289" s="647" t="s">
        <v>3538</v>
      </c>
      <c r="C289" s="647" t="s">
        <v>1660</v>
      </c>
      <c r="D289" s="647">
        <v>0</v>
      </c>
      <c r="E289" s="647">
        <v>0</v>
      </c>
      <c r="F289" s="647">
        <v>0</v>
      </c>
      <c r="G289" s="647">
        <v>0</v>
      </c>
      <c r="H289" s="647">
        <v>0</v>
      </c>
      <c r="I289" s="647">
        <v>0</v>
      </c>
      <c r="J289" s="647">
        <v>0</v>
      </c>
      <c r="K289" s="647">
        <v>0</v>
      </c>
      <c r="L289" s="647">
        <v>0</v>
      </c>
      <c r="M289" s="647">
        <v>0</v>
      </c>
      <c r="N289" s="647">
        <v>0</v>
      </c>
      <c r="O289" s="647">
        <v>0</v>
      </c>
    </row>
    <row r="290" spans="1:15" x14ac:dyDescent="0.2">
      <c r="A290" s="647" t="s">
        <v>3537</v>
      </c>
      <c r="B290" s="647" t="s">
        <v>3539</v>
      </c>
      <c r="C290" s="647" t="s">
        <v>1660</v>
      </c>
      <c r="D290" s="647">
        <v>28</v>
      </c>
      <c r="E290" s="647">
        <v>28</v>
      </c>
      <c r="F290" s="647">
        <v>29</v>
      </c>
      <c r="G290" s="647">
        <v>30</v>
      </c>
      <c r="H290" s="647">
        <v>30</v>
      </c>
      <c r="I290" s="647">
        <v>31</v>
      </c>
      <c r="J290" s="647">
        <v>32</v>
      </c>
      <c r="K290" s="647">
        <v>32</v>
      </c>
      <c r="L290" s="647">
        <v>33</v>
      </c>
      <c r="M290" s="647">
        <v>34</v>
      </c>
      <c r="N290" s="647">
        <v>34</v>
      </c>
      <c r="O290" s="647">
        <v>35</v>
      </c>
    </row>
    <row r="291" spans="1:15" x14ac:dyDescent="0.2">
      <c r="A291" s="647" t="s">
        <v>3537</v>
      </c>
      <c r="B291" s="647" t="s">
        <v>3540</v>
      </c>
      <c r="C291" s="647" t="s">
        <v>1660</v>
      </c>
      <c r="D291" s="647">
        <v>0</v>
      </c>
      <c r="E291" s="647">
        <v>0</v>
      </c>
      <c r="F291" s="647">
        <v>0</v>
      </c>
      <c r="G291" s="647">
        <v>0</v>
      </c>
      <c r="H291" s="647">
        <v>0</v>
      </c>
      <c r="I291" s="647">
        <v>0</v>
      </c>
      <c r="J291" s="647">
        <v>0</v>
      </c>
      <c r="K291" s="647">
        <v>0</v>
      </c>
      <c r="L291" s="647">
        <v>0</v>
      </c>
      <c r="M291" s="647">
        <v>0</v>
      </c>
      <c r="N291" s="647">
        <v>0</v>
      </c>
      <c r="O291" s="647">
        <v>0</v>
      </c>
    </row>
    <row r="292" spans="1:15" x14ac:dyDescent="0.2">
      <c r="A292" s="647" t="s">
        <v>3537</v>
      </c>
      <c r="B292" s="647" t="s">
        <v>3541</v>
      </c>
      <c r="C292" s="647" t="s">
        <v>1660</v>
      </c>
      <c r="D292" s="647">
        <v>558</v>
      </c>
      <c r="E292" s="647">
        <v>560</v>
      </c>
      <c r="F292" s="647">
        <v>562</v>
      </c>
      <c r="G292" s="647">
        <v>564</v>
      </c>
      <c r="H292" s="647">
        <v>565</v>
      </c>
      <c r="I292" s="647">
        <v>567</v>
      </c>
      <c r="J292" s="647">
        <v>569</v>
      </c>
      <c r="K292" s="647">
        <v>570</v>
      </c>
      <c r="L292" s="647">
        <v>572</v>
      </c>
      <c r="M292" s="647">
        <v>575</v>
      </c>
      <c r="N292" s="647">
        <v>577</v>
      </c>
      <c r="O292" s="647">
        <v>578</v>
      </c>
    </row>
    <row r="293" spans="1:15" x14ac:dyDescent="0.2">
      <c r="A293" s="647" t="s">
        <v>3537</v>
      </c>
      <c r="B293" s="647" t="s">
        <v>3542</v>
      </c>
      <c r="C293" s="647" t="s">
        <v>1660</v>
      </c>
      <c r="D293" s="647">
        <v>700</v>
      </c>
      <c r="E293" s="647">
        <v>716</v>
      </c>
      <c r="F293" s="647">
        <v>731</v>
      </c>
      <c r="G293" s="647">
        <v>747</v>
      </c>
      <c r="H293" s="647">
        <v>763</v>
      </c>
      <c r="I293" s="647">
        <v>778</v>
      </c>
      <c r="J293" s="647">
        <v>794</v>
      </c>
      <c r="K293" s="647">
        <v>810</v>
      </c>
      <c r="L293" s="647">
        <v>825</v>
      </c>
      <c r="M293" s="647">
        <v>841</v>
      </c>
      <c r="N293" s="647">
        <v>857</v>
      </c>
      <c r="O293" s="647">
        <v>873</v>
      </c>
    </row>
    <row r="294" spans="1:15" x14ac:dyDescent="0.2">
      <c r="A294" s="647" t="s">
        <v>3537</v>
      </c>
      <c r="B294" s="647" t="s">
        <v>3543</v>
      </c>
      <c r="C294" s="647" t="s">
        <v>1660</v>
      </c>
      <c r="D294" s="647">
        <v>0</v>
      </c>
      <c r="E294" s="647">
        <v>0</v>
      </c>
      <c r="F294" s="647">
        <v>0</v>
      </c>
      <c r="G294" s="647">
        <v>0</v>
      </c>
      <c r="H294" s="647">
        <v>0</v>
      </c>
      <c r="I294" s="647">
        <v>0</v>
      </c>
      <c r="J294" s="647">
        <v>0</v>
      </c>
      <c r="K294" s="647">
        <v>0</v>
      </c>
      <c r="L294" s="647">
        <v>0</v>
      </c>
      <c r="M294" s="647">
        <v>0</v>
      </c>
      <c r="N294" s="647">
        <v>0</v>
      </c>
      <c r="O294" s="647">
        <v>0</v>
      </c>
    </row>
    <row r="295" spans="1:15" x14ac:dyDescent="0.2">
      <c r="A295" s="647" t="s">
        <v>3537</v>
      </c>
      <c r="B295" s="647" t="s">
        <v>3544</v>
      </c>
      <c r="C295" s="647" t="s">
        <v>1660</v>
      </c>
      <c r="D295" s="647">
        <v>0</v>
      </c>
      <c r="E295" s="647">
        <v>0</v>
      </c>
      <c r="F295" s="647">
        <v>0</v>
      </c>
      <c r="G295" s="647">
        <v>0</v>
      </c>
      <c r="H295" s="647">
        <v>0</v>
      </c>
      <c r="I295" s="647">
        <v>0</v>
      </c>
      <c r="J295" s="647">
        <v>0</v>
      </c>
      <c r="K295" s="647">
        <v>0</v>
      </c>
      <c r="L295" s="647">
        <v>0</v>
      </c>
      <c r="M295" s="647">
        <v>0</v>
      </c>
      <c r="N295" s="647">
        <v>0</v>
      </c>
      <c r="O295" s="647">
        <v>0</v>
      </c>
    </row>
    <row r="296" spans="1:15" x14ac:dyDescent="0.2">
      <c r="A296" s="647" t="s">
        <v>3537</v>
      </c>
      <c r="B296" s="647" t="s">
        <v>3545</v>
      </c>
      <c r="C296" s="647" t="s">
        <v>1660</v>
      </c>
      <c r="D296" s="647">
        <v>183</v>
      </c>
      <c r="E296" s="647">
        <v>187</v>
      </c>
      <c r="F296" s="647">
        <v>192</v>
      </c>
      <c r="G296" s="647">
        <v>196</v>
      </c>
      <c r="H296" s="647">
        <v>201</v>
      </c>
      <c r="I296" s="647">
        <v>205</v>
      </c>
      <c r="J296" s="647">
        <v>210</v>
      </c>
      <c r="K296" s="647">
        <v>214</v>
      </c>
      <c r="L296" s="647">
        <v>219</v>
      </c>
      <c r="M296" s="647">
        <v>223</v>
      </c>
      <c r="N296" s="647">
        <v>228</v>
      </c>
      <c r="O296" s="647">
        <v>232</v>
      </c>
    </row>
    <row r="297" spans="1:15" x14ac:dyDescent="0.2">
      <c r="A297" s="647" t="s">
        <v>3537</v>
      </c>
      <c r="B297" s="647" t="s">
        <v>3546</v>
      </c>
      <c r="C297" s="647" t="s">
        <v>1660</v>
      </c>
      <c r="D297" s="647">
        <v>0</v>
      </c>
      <c r="E297" s="647">
        <v>0</v>
      </c>
      <c r="F297" s="647">
        <v>0</v>
      </c>
      <c r="G297" s="647">
        <v>0</v>
      </c>
      <c r="H297" s="647">
        <v>0</v>
      </c>
      <c r="I297" s="647">
        <v>0</v>
      </c>
      <c r="J297" s="647">
        <v>0</v>
      </c>
      <c r="K297" s="647">
        <v>0</v>
      </c>
      <c r="L297" s="647">
        <v>0</v>
      </c>
      <c r="M297" s="647">
        <v>0</v>
      </c>
      <c r="N297" s="647">
        <v>0</v>
      </c>
      <c r="O297" s="647">
        <v>0</v>
      </c>
    </row>
    <row r="298" spans="1:15" x14ac:dyDescent="0.2">
      <c r="A298" s="647" t="s">
        <v>3537</v>
      </c>
      <c r="B298" s="647" t="s">
        <v>3547</v>
      </c>
      <c r="C298" s="647" t="s">
        <v>1660</v>
      </c>
      <c r="D298" s="647">
        <v>241</v>
      </c>
      <c r="E298" s="647">
        <v>245</v>
      </c>
      <c r="F298" s="647">
        <v>250</v>
      </c>
      <c r="G298" s="647">
        <v>255</v>
      </c>
      <c r="H298" s="647">
        <v>259</v>
      </c>
      <c r="I298" s="647">
        <v>264</v>
      </c>
      <c r="J298" s="647">
        <v>269</v>
      </c>
      <c r="K298" s="647">
        <v>274</v>
      </c>
      <c r="L298" s="647">
        <v>278</v>
      </c>
      <c r="M298" s="647">
        <v>283</v>
      </c>
      <c r="N298" s="647">
        <v>288</v>
      </c>
      <c r="O298" s="647">
        <v>293</v>
      </c>
    </row>
    <row r="299" spans="1:15" x14ac:dyDescent="0.2">
      <c r="A299" s="647" t="s">
        <v>3537</v>
      </c>
      <c r="B299" s="647" t="s">
        <v>3548</v>
      </c>
      <c r="C299" s="647" t="s">
        <v>1660</v>
      </c>
      <c r="D299" s="647">
        <v>0</v>
      </c>
      <c r="E299" s="647">
        <v>0</v>
      </c>
      <c r="F299" s="647">
        <v>0</v>
      </c>
      <c r="G299" s="647">
        <v>0</v>
      </c>
      <c r="H299" s="647">
        <v>0</v>
      </c>
      <c r="I299" s="647">
        <v>0</v>
      </c>
      <c r="J299" s="647">
        <v>0</v>
      </c>
      <c r="K299" s="647">
        <v>0</v>
      </c>
      <c r="L299" s="647">
        <v>0</v>
      </c>
      <c r="M299" s="647">
        <v>0</v>
      </c>
      <c r="N299" s="647">
        <v>0</v>
      </c>
      <c r="O299" s="647">
        <v>0</v>
      </c>
    </row>
    <row r="300" spans="1:15" x14ac:dyDescent="0.2">
      <c r="A300" s="647" t="s">
        <v>3537</v>
      </c>
      <c r="B300" s="647" t="s">
        <v>3549</v>
      </c>
      <c r="C300" s="647" t="s">
        <v>1660</v>
      </c>
      <c r="D300" s="647">
        <v>1</v>
      </c>
      <c r="E300" s="647">
        <v>1</v>
      </c>
      <c r="F300" s="647">
        <v>1</v>
      </c>
      <c r="G300" s="647">
        <v>1</v>
      </c>
      <c r="H300" s="647">
        <v>1</v>
      </c>
      <c r="I300" s="647">
        <v>1</v>
      </c>
      <c r="J300" s="647">
        <v>1</v>
      </c>
      <c r="K300" s="647">
        <v>1</v>
      </c>
      <c r="L300" s="647">
        <v>1</v>
      </c>
      <c r="M300" s="647">
        <v>1</v>
      </c>
      <c r="N300" s="647">
        <v>1</v>
      </c>
      <c r="O300" s="647">
        <v>1</v>
      </c>
    </row>
    <row r="301" spans="1:15" x14ac:dyDescent="0.2">
      <c r="A301" s="647" t="s">
        <v>3537</v>
      </c>
      <c r="B301" s="647" t="s">
        <v>3550</v>
      </c>
      <c r="C301" s="647" t="s">
        <v>1660</v>
      </c>
      <c r="D301" s="647">
        <v>0</v>
      </c>
      <c r="E301" s="647">
        <v>0</v>
      </c>
      <c r="F301" s="647">
        <v>0</v>
      </c>
      <c r="G301" s="647">
        <v>0</v>
      </c>
      <c r="H301" s="647">
        <v>0</v>
      </c>
      <c r="I301" s="647">
        <v>0</v>
      </c>
      <c r="J301" s="647">
        <v>0</v>
      </c>
      <c r="K301" s="647">
        <v>0</v>
      </c>
      <c r="L301" s="647">
        <v>0</v>
      </c>
      <c r="M301" s="647">
        <v>0</v>
      </c>
      <c r="N301" s="647">
        <v>0</v>
      </c>
      <c r="O301" s="647">
        <v>0</v>
      </c>
    </row>
    <row r="302" spans="1:15" x14ac:dyDescent="0.2">
      <c r="A302" s="647" t="s">
        <v>3537</v>
      </c>
      <c r="B302" s="647" t="s">
        <v>3551</v>
      </c>
      <c r="C302" s="647" t="s">
        <v>1660</v>
      </c>
      <c r="D302" s="647">
        <v>10</v>
      </c>
      <c r="E302" s="647">
        <v>10</v>
      </c>
      <c r="F302" s="647">
        <v>10</v>
      </c>
      <c r="G302" s="647">
        <v>10</v>
      </c>
      <c r="H302" s="647">
        <v>10</v>
      </c>
      <c r="I302" s="647">
        <v>10</v>
      </c>
      <c r="J302" s="647">
        <v>11</v>
      </c>
      <c r="K302" s="647">
        <v>11</v>
      </c>
      <c r="L302" s="647">
        <v>11</v>
      </c>
      <c r="M302" s="647">
        <v>11</v>
      </c>
      <c r="N302" s="647">
        <v>12</v>
      </c>
      <c r="O302" s="647">
        <v>12</v>
      </c>
    </row>
    <row r="303" spans="1:15" x14ac:dyDescent="0.2">
      <c r="A303" s="647" t="s">
        <v>3537</v>
      </c>
      <c r="B303" s="647" t="s">
        <v>3552</v>
      </c>
      <c r="C303" s="647" t="s">
        <v>1660</v>
      </c>
      <c r="D303" s="647">
        <v>0</v>
      </c>
      <c r="E303" s="647">
        <v>0</v>
      </c>
      <c r="F303" s="647">
        <v>0</v>
      </c>
      <c r="G303" s="647">
        <v>0</v>
      </c>
      <c r="H303" s="647">
        <v>0</v>
      </c>
      <c r="I303" s="647">
        <v>0</v>
      </c>
      <c r="J303" s="647">
        <v>0</v>
      </c>
      <c r="K303" s="647">
        <v>0</v>
      </c>
      <c r="L303" s="647">
        <v>0</v>
      </c>
      <c r="M303" s="647">
        <v>0</v>
      </c>
      <c r="N303" s="647">
        <v>0</v>
      </c>
      <c r="O303" s="647">
        <v>0</v>
      </c>
    </row>
    <row r="304" spans="1:15" x14ac:dyDescent="0.2">
      <c r="A304" s="647" t="s">
        <v>3537</v>
      </c>
      <c r="B304" s="647" t="s">
        <v>3553</v>
      </c>
      <c r="C304" s="647" t="s">
        <v>1660</v>
      </c>
      <c r="D304" s="647">
        <v>1</v>
      </c>
      <c r="E304" s="647">
        <v>1</v>
      </c>
      <c r="F304" s="647">
        <v>1</v>
      </c>
      <c r="G304" s="647">
        <v>1</v>
      </c>
      <c r="H304" s="647">
        <v>1</v>
      </c>
      <c r="I304" s="647">
        <v>1</v>
      </c>
      <c r="J304" s="647">
        <v>1</v>
      </c>
      <c r="K304" s="647">
        <v>1</v>
      </c>
      <c r="L304" s="647">
        <v>1</v>
      </c>
      <c r="M304" s="647">
        <v>1</v>
      </c>
      <c r="N304" s="647">
        <v>1</v>
      </c>
      <c r="O304" s="647">
        <v>1</v>
      </c>
    </row>
    <row r="305" spans="1:15" x14ac:dyDescent="0.2">
      <c r="A305" s="647" t="s">
        <v>3537</v>
      </c>
      <c r="B305" s="647" t="s">
        <v>3554</v>
      </c>
      <c r="C305" s="647" t="s">
        <v>1660</v>
      </c>
      <c r="D305" s="647">
        <v>0</v>
      </c>
      <c r="E305" s="647">
        <v>0</v>
      </c>
      <c r="F305" s="647">
        <v>0</v>
      </c>
      <c r="G305" s="647">
        <v>0</v>
      </c>
      <c r="H305" s="647">
        <v>0</v>
      </c>
      <c r="I305" s="647">
        <v>0</v>
      </c>
      <c r="J305" s="647">
        <v>0</v>
      </c>
      <c r="K305" s="647">
        <v>0</v>
      </c>
      <c r="L305" s="647">
        <v>0</v>
      </c>
      <c r="M305" s="647">
        <v>0</v>
      </c>
      <c r="N305" s="647">
        <v>0</v>
      </c>
      <c r="O305" s="647">
        <v>0</v>
      </c>
    </row>
    <row r="306" spans="1:15" x14ac:dyDescent="0.2">
      <c r="A306" s="647" t="s">
        <v>3537</v>
      </c>
      <c r="B306" s="647" t="s">
        <v>3555</v>
      </c>
      <c r="C306" s="647" t="s">
        <v>1660</v>
      </c>
      <c r="D306" s="647">
        <v>39</v>
      </c>
      <c r="E306" s="647">
        <v>41</v>
      </c>
      <c r="F306" s="647">
        <v>42</v>
      </c>
      <c r="G306" s="647">
        <v>43</v>
      </c>
      <c r="H306" s="647">
        <v>45</v>
      </c>
      <c r="I306" s="647">
        <v>46</v>
      </c>
      <c r="J306" s="647">
        <v>48</v>
      </c>
      <c r="K306" s="647">
        <v>49</v>
      </c>
      <c r="L306" s="647">
        <v>51</v>
      </c>
      <c r="M306" s="647">
        <v>52</v>
      </c>
      <c r="N306" s="647">
        <v>53</v>
      </c>
      <c r="O306" s="647">
        <v>55</v>
      </c>
    </row>
    <row r="307" spans="1:15" x14ac:dyDescent="0.2">
      <c r="A307" s="647" t="s">
        <v>3537</v>
      </c>
      <c r="B307" s="647" t="s">
        <v>3556</v>
      </c>
      <c r="C307" s="647" t="s">
        <v>1660</v>
      </c>
      <c r="D307" s="647">
        <v>0</v>
      </c>
      <c r="E307" s="647">
        <v>0</v>
      </c>
      <c r="F307" s="647">
        <v>0</v>
      </c>
      <c r="G307" s="647">
        <v>0</v>
      </c>
      <c r="H307" s="647">
        <v>0</v>
      </c>
      <c r="I307" s="647">
        <v>0</v>
      </c>
      <c r="J307" s="647">
        <v>0</v>
      </c>
      <c r="K307" s="647">
        <v>0</v>
      </c>
      <c r="L307" s="647">
        <v>0</v>
      </c>
      <c r="M307" s="647">
        <v>0</v>
      </c>
      <c r="N307" s="647">
        <v>0</v>
      </c>
      <c r="O307" s="647">
        <v>0</v>
      </c>
    </row>
    <row r="308" spans="1:15" x14ac:dyDescent="0.2">
      <c r="A308" s="647" t="s">
        <v>3537</v>
      </c>
      <c r="B308" s="647" t="s">
        <v>3557</v>
      </c>
      <c r="C308" s="647" t="s">
        <v>1660</v>
      </c>
      <c r="D308" s="647">
        <v>32</v>
      </c>
      <c r="E308" s="647">
        <v>32</v>
      </c>
      <c r="F308" s="647">
        <v>32</v>
      </c>
      <c r="G308" s="647">
        <v>32</v>
      </c>
      <c r="H308" s="647">
        <v>32</v>
      </c>
      <c r="I308" s="647">
        <v>32</v>
      </c>
      <c r="J308" s="647">
        <v>32</v>
      </c>
      <c r="K308" s="647">
        <v>32</v>
      </c>
      <c r="L308" s="647">
        <v>32</v>
      </c>
      <c r="M308" s="647">
        <v>32</v>
      </c>
      <c r="N308" s="647">
        <v>32</v>
      </c>
      <c r="O308" s="647">
        <v>32</v>
      </c>
    </row>
    <row r="309" spans="1:15" x14ac:dyDescent="0.2">
      <c r="A309" s="647" t="s">
        <v>3537</v>
      </c>
      <c r="B309" s="647" t="s">
        <v>3558</v>
      </c>
      <c r="C309" s="647" t="s">
        <v>1660</v>
      </c>
      <c r="D309" s="647">
        <v>0</v>
      </c>
      <c r="E309" s="647">
        <v>0</v>
      </c>
      <c r="F309" s="647">
        <v>0</v>
      </c>
      <c r="G309" s="647">
        <v>0</v>
      </c>
      <c r="H309" s="647">
        <v>0</v>
      </c>
      <c r="I309" s="647">
        <v>0</v>
      </c>
      <c r="J309" s="647">
        <v>0</v>
      </c>
      <c r="K309" s="647">
        <v>0</v>
      </c>
      <c r="L309" s="647">
        <v>0</v>
      </c>
      <c r="M309" s="647">
        <v>0</v>
      </c>
      <c r="N309" s="647">
        <v>0</v>
      </c>
      <c r="O309" s="647">
        <v>0</v>
      </c>
    </row>
    <row r="310" spans="1:15" x14ac:dyDescent="0.2">
      <c r="A310" s="647" t="s">
        <v>3537</v>
      </c>
      <c r="B310" s="647" t="s">
        <v>3559</v>
      </c>
      <c r="C310" s="647" t="s">
        <v>1660</v>
      </c>
      <c r="D310" s="647">
        <v>429</v>
      </c>
      <c r="E310" s="647">
        <v>431</v>
      </c>
      <c r="F310" s="647">
        <v>433</v>
      </c>
      <c r="G310" s="647">
        <v>435</v>
      </c>
      <c r="H310" s="647">
        <v>437</v>
      </c>
      <c r="I310" s="647">
        <v>439</v>
      </c>
      <c r="J310" s="647">
        <v>441</v>
      </c>
      <c r="K310" s="647">
        <v>443</v>
      </c>
      <c r="L310" s="647">
        <v>445</v>
      </c>
      <c r="M310" s="647">
        <v>447</v>
      </c>
      <c r="N310" s="647">
        <v>449</v>
      </c>
      <c r="O310" s="647">
        <v>451</v>
      </c>
    </row>
    <row r="311" spans="1:15" x14ac:dyDescent="0.2">
      <c r="A311" s="647" t="s">
        <v>3537</v>
      </c>
      <c r="B311" s="647" t="s">
        <v>3560</v>
      </c>
      <c r="C311" s="647" t="s">
        <v>1660</v>
      </c>
      <c r="D311" s="647">
        <v>0</v>
      </c>
      <c r="E311" s="647">
        <v>0</v>
      </c>
      <c r="F311" s="647">
        <v>0</v>
      </c>
      <c r="G311" s="647">
        <v>0</v>
      </c>
      <c r="H311" s="647">
        <v>0</v>
      </c>
      <c r="I311" s="647">
        <v>0</v>
      </c>
      <c r="J311" s="647">
        <v>0</v>
      </c>
      <c r="K311" s="647">
        <v>0</v>
      </c>
      <c r="L311" s="647">
        <v>0</v>
      </c>
      <c r="M311" s="647">
        <v>0</v>
      </c>
      <c r="N311" s="647">
        <v>0</v>
      </c>
      <c r="O311" s="647">
        <v>0</v>
      </c>
    </row>
    <row r="312" spans="1:15" x14ac:dyDescent="0.2">
      <c r="A312" s="647" t="s">
        <v>3537</v>
      </c>
      <c r="B312" s="647" t="s">
        <v>3561</v>
      </c>
      <c r="C312" s="647" t="s">
        <v>1660</v>
      </c>
      <c r="D312" s="647">
        <v>0</v>
      </c>
      <c r="E312" s="647">
        <v>0</v>
      </c>
      <c r="F312" s="647">
        <v>0</v>
      </c>
      <c r="G312" s="647">
        <v>0</v>
      </c>
      <c r="H312" s="647">
        <v>0</v>
      </c>
      <c r="I312" s="647">
        <v>0</v>
      </c>
      <c r="J312" s="647">
        <v>0</v>
      </c>
      <c r="K312" s="647">
        <v>0</v>
      </c>
      <c r="L312" s="647">
        <v>0</v>
      </c>
      <c r="M312" s="647">
        <v>0</v>
      </c>
      <c r="N312" s="647">
        <v>0</v>
      </c>
      <c r="O312" s="647">
        <v>0</v>
      </c>
    </row>
    <row r="313" spans="1:15" x14ac:dyDescent="0.2">
      <c r="A313" s="647" t="s">
        <v>3537</v>
      </c>
      <c r="B313" s="647" t="s">
        <v>3562</v>
      </c>
      <c r="C313" s="647" t="s">
        <v>1660</v>
      </c>
      <c r="D313" s="647">
        <v>570</v>
      </c>
      <c r="E313" s="647">
        <v>571</v>
      </c>
      <c r="F313" s="647">
        <v>572</v>
      </c>
      <c r="G313" s="647">
        <v>572</v>
      </c>
      <c r="H313" s="647">
        <v>573</v>
      </c>
      <c r="I313" s="647">
        <v>574</v>
      </c>
      <c r="J313" s="647">
        <v>575</v>
      </c>
      <c r="K313" s="647">
        <v>576</v>
      </c>
      <c r="L313" s="647">
        <v>576</v>
      </c>
      <c r="M313" s="647">
        <v>577</v>
      </c>
      <c r="N313" s="647">
        <v>578</v>
      </c>
      <c r="O313" s="647">
        <v>579</v>
      </c>
    </row>
    <row r="314" spans="1:15" x14ac:dyDescent="0.2">
      <c r="A314" s="647" t="s">
        <v>3537</v>
      </c>
      <c r="B314" s="647" t="s">
        <v>3563</v>
      </c>
      <c r="C314" s="647" t="s">
        <v>1660</v>
      </c>
      <c r="D314" s="647">
        <v>0</v>
      </c>
      <c r="E314" s="647">
        <v>0</v>
      </c>
      <c r="F314" s="647">
        <v>0</v>
      </c>
      <c r="G314" s="647">
        <v>0</v>
      </c>
      <c r="H314" s="647">
        <v>0</v>
      </c>
      <c r="I314" s="647">
        <v>0</v>
      </c>
      <c r="J314" s="647">
        <v>0</v>
      </c>
      <c r="K314" s="647">
        <v>0</v>
      </c>
      <c r="L314" s="647">
        <v>0</v>
      </c>
      <c r="M314" s="647">
        <v>0</v>
      </c>
      <c r="N314" s="647">
        <v>0</v>
      </c>
      <c r="O314" s="647">
        <v>0</v>
      </c>
    </row>
    <row r="315" spans="1:15" x14ac:dyDescent="0.2">
      <c r="A315" s="647" t="s">
        <v>3537</v>
      </c>
      <c r="B315" s="647" t="s">
        <v>3564</v>
      </c>
      <c r="C315" s="647" t="s">
        <v>1660</v>
      </c>
      <c r="D315" s="647">
        <v>0</v>
      </c>
      <c r="E315" s="647">
        <v>0</v>
      </c>
      <c r="F315" s="647">
        <v>0</v>
      </c>
      <c r="G315" s="647">
        <v>0</v>
      </c>
      <c r="H315" s="647">
        <v>0</v>
      </c>
      <c r="I315" s="647">
        <v>0</v>
      </c>
      <c r="J315" s="647">
        <v>0</v>
      </c>
      <c r="K315" s="647">
        <v>0</v>
      </c>
      <c r="L315" s="647">
        <v>0</v>
      </c>
      <c r="M315" s="647">
        <v>0</v>
      </c>
      <c r="N315" s="647">
        <v>0</v>
      </c>
      <c r="O315" s="647">
        <v>0</v>
      </c>
    </row>
    <row r="316" spans="1:15" x14ac:dyDescent="0.2">
      <c r="A316" s="647" t="s">
        <v>3537</v>
      </c>
      <c r="B316" s="647" t="s">
        <v>3565</v>
      </c>
      <c r="C316" s="647" t="s">
        <v>1660</v>
      </c>
      <c r="D316" s="647">
        <v>0</v>
      </c>
      <c r="E316" s="647">
        <v>0</v>
      </c>
      <c r="F316" s="647">
        <v>0</v>
      </c>
      <c r="G316" s="647">
        <v>0</v>
      </c>
      <c r="H316" s="647">
        <v>0</v>
      </c>
      <c r="I316" s="647">
        <v>0</v>
      </c>
      <c r="J316" s="647">
        <v>0</v>
      </c>
      <c r="K316" s="647">
        <v>0</v>
      </c>
      <c r="L316" s="647">
        <v>0</v>
      </c>
      <c r="M316" s="647">
        <v>0</v>
      </c>
      <c r="N316" s="647">
        <v>0</v>
      </c>
      <c r="O316" s="647">
        <v>0</v>
      </c>
    </row>
    <row r="317" spans="1:15" x14ac:dyDescent="0.2">
      <c r="A317" s="647" t="s">
        <v>3537</v>
      </c>
      <c r="B317" s="647" t="s">
        <v>3566</v>
      </c>
      <c r="C317" s="647" t="s">
        <v>1660</v>
      </c>
      <c r="D317" s="647">
        <v>0</v>
      </c>
      <c r="E317" s="647">
        <v>0</v>
      </c>
      <c r="F317" s="647">
        <v>0</v>
      </c>
      <c r="G317" s="647">
        <v>0</v>
      </c>
      <c r="H317" s="647">
        <v>0</v>
      </c>
      <c r="I317" s="647">
        <v>0</v>
      </c>
      <c r="J317" s="647">
        <v>0</v>
      </c>
      <c r="K317" s="647">
        <v>0</v>
      </c>
      <c r="L317" s="647">
        <v>0</v>
      </c>
      <c r="M317" s="647">
        <v>0</v>
      </c>
      <c r="N317" s="647">
        <v>0</v>
      </c>
      <c r="O317" s="647">
        <v>0</v>
      </c>
    </row>
    <row r="318" spans="1:15" x14ac:dyDescent="0.2">
      <c r="A318" s="647" t="s">
        <v>3537</v>
      </c>
      <c r="B318" s="647" t="s">
        <v>3567</v>
      </c>
      <c r="C318" s="647" t="s">
        <v>1660</v>
      </c>
      <c r="D318" s="647">
        <v>0</v>
      </c>
      <c r="E318" s="647">
        <v>0</v>
      </c>
      <c r="F318" s="647">
        <v>0</v>
      </c>
      <c r="G318" s="647">
        <v>0</v>
      </c>
      <c r="H318" s="647">
        <v>0</v>
      </c>
      <c r="I318" s="647">
        <v>0</v>
      </c>
      <c r="J318" s="647">
        <v>0</v>
      </c>
      <c r="K318" s="647">
        <v>0</v>
      </c>
      <c r="L318" s="647">
        <v>0</v>
      </c>
      <c r="M318" s="647">
        <v>0</v>
      </c>
      <c r="N318" s="647">
        <v>0</v>
      </c>
      <c r="O318" s="647">
        <v>0</v>
      </c>
    </row>
    <row r="319" spans="1:15" x14ac:dyDescent="0.2">
      <c r="A319" s="647" t="s">
        <v>3537</v>
      </c>
      <c r="B319" s="647" t="s">
        <v>3568</v>
      </c>
      <c r="C319" s="647" t="s">
        <v>1660</v>
      </c>
      <c r="D319" s="647">
        <v>0</v>
      </c>
      <c r="E319" s="647">
        <v>0</v>
      </c>
      <c r="F319" s="647">
        <v>0</v>
      </c>
      <c r="G319" s="647">
        <v>0</v>
      </c>
      <c r="H319" s="647">
        <v>0</v>
      </c>
      <c r="I319" s="647">
        <v>0</v>
      </c>
      <c r="J319" s="647">
        <v>0</v>
      </c>
      <c r="K319" s="647">
        <v>0</v>
      </c>
      <c r="L319" s="647">
        <v>0</v>
      </c>
      <c r="M319" s="647">
        <v>0</v>
      </c>
      <c r="N319" s="647">
        <v>0</v>
      </c>
      <c r="O319" s="647">
        <v>0</v>
      </c>
    </row>
    <row r="320" spans="1:15" x14ac:dyDescent="0.2">
      <c r="A320" s="647" t="s">
        <v>3537</v>
      </c>
      <c r="B320" s="647" t="s">
        <v>3569</v>
      </c>
      <c r="C320" s="647" t="s">
        <v>1660</v>
      </c>
      <c r="D320" s="647">
        <v>0</v>
      </c>
      <c r="E320" s="647">
        <v>0</v>
      </c>
      <c r="F320" s="647">
        <v>0</v>
      </c>
      <c r="G320" s="647">
        <v>0</v>
      </c>
      <c r="H320" s="647">
        <v>0</v>
      </c>
      <c r="I320" s="647">
        <v>0</v>
      </c>
      <c r="J320" s="647">
        <v>0</v>
      </c>
      <c r="K320" s="647">
        <v>0</v>
      </c>
      <c r="L320" s="647">
        <v>0</v>
      </c>
      <c r="M320" s="647">
        <v>0</v>
      </c>
      <c r="N320" s="647">
        <v>0</v>
      </c>
      <c r="O320" s="647">
        <v>0</v>
      </c>
    </row>
    <row r="321" spans="1:15" x14ac:dyDescent="0.2">
      <c r="A321" s="647" t="s">
        <v>3537</v>
      </c>
      <c r="B321" s="647" t="s">
        <v>3570</v>
      </c>
      <c r="C321" s="647" t="s">
        <v>1660</v>
      </c>
      <c r="D321" s="647">
        <v>162</v>
      </c>
      <c r="E321" s="647">
        <v>169</v>
      </c>
      <c r="F321" s="647">
        <v>175</v>
      </c>
      <c r="G321" s="647">
        <v>181</v>
      </c>
      <c r="H321" s="647">
        <v>187</v>
      </c>
      <c r="I321" s="647">
        <v>194</v>
      </c>
      <c r="J321" s="647">
        <v>200</v>
      </c>
      <c r="K321" s="647">
        <v>206</v>
      </c>
      <c r="L321" s="647">
        <v>213</v>
      </c>
      <c r="M321" s="647">
        <v>219</v>
      </c>
      <c r="N321" s="647">
        <v>226</v>
      </c>
      <c r="O321" s="647">
        <v>232</v>
      </c>
    </row>
    <row r="322" spans="1:15" x14ac:dyDescent="0.2">
      <c r="A322" s="647" t="s">
        <v>3537</v>
      </c>
      <c r="B322" s="647" t="s">
        <v>3571</v>
      </c>
      <c r="C322" s="647" t="s">
        <v>1660</v>
      </c>
      <c r="D322" s="647">
        <v>0</v>
      </c>
      <c r="E322" s="647">
        <v>0</v>
      </c>
      <c r="F322" s="647">
        <v>0</v>
      </c>
      <c r="G322" s="647">
        <v>0</v>
      </c>
      <c r="H322" s="647">
        <v>0</v>
      </c>
      <c r="I322" s="647">
        <v>0</v>
      </c>
      <c r="J322" s="647">
        <v>0</v>
      </c>
      <c r="K322" s="647">
        <v>0</v>
      </c>
      <c r="L322" s="647">
        <v>0</v>
      </c>
      <c r="M322" s="647">
        <v>0</v>
      </c>
      <c r="N322" s="647">
        <v>0</v>
      </c>
      <c r="O322" s="647">
        <v>0</v>
      </c>
    </row>
    <row r="323" spans="1:15" x14ac:dyDescent="0.2">
      <c r="A323" s="647" t="s">
        <v>3537</v>
      </c>
      <c r="B323" s="647" t="s">
        <v>3572</v>
      </c>
      <c r="C323" s="647" t="s">
        <v>1660</v>
      </c>
      <c r="D323" s="647">
        <v>2</v>
      </c>
      <c r="E323" s="647">
        <v>2</v>
      </c>
      <c r="F323" s="647">
        <v>2</v>
      </c>
      <c r="G323" s="647">
        <v>2</v>
      </c>
      <c r="H323" s="647">
        <v>2</v>
      </c>
      <c r="I323" s="647">
        <v>2</v>
      </c>
      <c r="J323" s="647">
        <v>2</v>
      </c>
      <c r="K323" s="647">
        <v>2</v>
      </c>
      <c r="L323" s="647">
        <v>3</v>
      </c>
      <c r="M323" s="647">
        <v>3</v>
      </c>
      <c r="N323" s="647">
        <v>3</v>
      </c>
      <c r="O323" s="647">
        <v>3</v>
      </c>
    </row>
    <row r="324" spans="1:15" x14ac:dyDescent="0.2">
      <c r="A324" s="647" t="s">
        <v>3537</v>
      </c>
      <c r="B324" s="647" t="s">
        <v>3573</v>
      </c>
      <c r="C324" s="647" t="s">
        <v>1660</v>
      </c>
      <c r="D324" s="647">
        <v>0</v>
      </c>
      <c r="E324" s="647">
        <v>0</v>
      </c>
      <c r="F324" s="647">
        <v>0</v>
      </c>
      <c r="G324" s="647">
        <v>0</v>
      </c>
      <c r="H324" s="647">
        <v>0</v>
      </c>
      <c r="I324" s="647">
        <v>0</v>
      </c>
      <c r="J324" s="647">
        <v>0</v>
      </c>
      <c r="K324" s="647">
        <v>0</v>
      </c>
      <c r="L324" s="647">
        <v>0</v>
      </c>
      <c r="M324" s="647">
        <v>0</v>
      </c>
      <c r="N324" s="647">
        <v>0</v>
      </c>
      <c r="O324" s="647">
        <v>0</v>
      </c>
    </row>
    <row r="325" spans="1:15" x14ac:dyDescent="0.2">
      <c r="A325" s="647" t="s">
        <v>3537</v>
      </c>
      <c r="B325" s="647" t="s">
        <v>3574</v>
      </c>
      <c r="C325" s="647" t="s">
        <v>1660</v>
      </c>
      <c r="D325" s="647">
        <v>681</v>
      </c>
      <c r="E325" s="647">
        <v>682</v>
      </c>
      <c r="F325" s="647">
        <v>684</v>
      </c>
      <c r="G325" s="647">
        <v>685</v>
      </c>
      <c r="H325" s="647">
        <v>686</v>
      </c>
      <c r="I325" s="647">
        <v>688</v>
      </c>
      <c r="J325" s="647">
        <v>689</v>
      </c>
      <c r="K325" s="647">
        <v>691</v>
      </c>
      <c r="L325" s="647">
        <v>692</v>
      </c>
      <c r="M325" s="647">
        <v>693</v>
      </c>
      <c r="N325" s="647">
        <v>695</v>
      </c>
      <c r="O325" s="647">
        <v>696</v>
      </c>
    </row>
    <row r="326" spans="1:15" x14ac:dyDescent="0.2">
      <c r="A326" s="647" t="s">
        <v>3537</v>
      </c>
      <c r="B326" s="647" t="s">
        <v>3575</v>
      </c>
      <c r="C326" s="647" t="s">
        <v>1660</v>
      </c>
      <c r="D326" s="647">
        <v>0</v>
      </c>
      <c r="E326" s="647">
        <v>0</v>
      </c>
      <c r="F326" s="647">
        <v>0</v>
      </c>
      <c r="G326" s="647">
        <v>0</v>
      </c>
      <c r="H326" s="647">
        <v>0</v>
      </c>
      <c r="I326" s="647">
        <v>0</v>
      </c>
      <c r="J326" s="647">
        <v>0</v>
      </c>
      <c r="K326" s="647">
        <v>0</v>
      </c>
      <c r="L326" s="647">
        <v>0</v>
      </c>
      <c r="M326" s="647">
        <v>0</v>
      </c>
      <c r="N326" s="647">
        <v>0</v>
      </c>
      <c r="O326" s="647">
        <v>0</v>
      </c>
    </row>
    <row r="327" spans="1:15" x14ac:dyDescent="0.2">
      <c r="A327" s="647" t="s">
        <v>3537</v>
      </c>
      <c r="B327" s="647" t="s">
        <v>3576</v>
      </c>
      <c r="C327" s="647" t="s">
        <v>1660</v>
      </c>
      <c r="D327" s="647">
        <v>0</v>
      </c>
      <c r="E327" s="647">
        <v>0</v>
      </c>
      <c r="F327" s="647">
        <v>0</v>
      </c>
      <c r="G327" s="647">
        <v>0</v>
      </c>
      <c r="H327" s="647">
        <v>0</v>
      </c>
      <c r="I327" s="647">
        <v>0</v>
      </c>
      <c r="J327" s="647">
        <v>0</v>
      </c>
      <c r="K327" s="647">
        <v>0</v>
      </c>
      <c r="L327" s="647">
        <v>0</v>
      </c>
      <c r="M327" s="647">
        <v>0</v>
      </c>
      <c r="N327" s="647">
        <v>0</v>
      </c>
      <c r="O327" s="647">
        <v>0</v>
      </c>
    </row>
    <row r="328" spans="1:15" x14ac:dyDescent="0.2">
      <c r="A328" s="647" t="s">
        <v>3537</v>
      </c>
      <c r="B328" s="647" t="s">
        <v>3577</v>
      </c>
      <c r="C328" s="647" t="s">
        <v>1660</v>
      </c>
      <c r="D328" s="647">
        <v>88</v>
      </c>
      <c r="E328" s="647">
        <v>88</v>
      </c>
      <c r="F328" s="647">
        <v>88</v>
      </c>
      <c r="G328" s="647">
        <v>88</v>
      </c>
      <c r="H328" s="647">
        <v>88</v>
      </c>
      <c r="I328" s="647">
        <v>88</v>
      </c>
      <c r="J328" s="647">
        <v>88</v>
      </c>
      <c r="K328" s="647">
        <v>88</v>
      </c>
      <c r="L328" s="647">
        <v>88</v>
      </c>
      <c r="M328" s="647">
        <v>88</v>
      </c>
      <c r="N328" s="647">
        <v>88</v>
      </c>
      <c r="O328" s="647">
        <v>88</v>
      </c>
    </row>
    <row r="329" spans="1:15" x14ac:dyDescent="0.2">
      <c r="A329" s="647" t="s">
        <v>3537</v>
      </c>
      <c r="B329" s="647" t="s">
        <v>3578</v>
      </c>
      <c r="C329" s="647" t="s">
        <v>1660</v>
      </c>
      <c r="D329" s="647">
        <v>0</v>
      </c>
      <c r="E329" s="647">
        <v>0</v>
      </c>
      <c r="F329" s="647">
        <v>0</v>
      </c>
      <c r="G329" s="647">
        <v>0</v>
      </c>
      <c r="H329" s="647">
        <v>0</v>
      </c>
      <c r="I329" s="647">
        <v>0</v>
      </c>
      <c r="J329" s="647">
        <v>0</v>
      </c>
      <c r="K329" s="647">
        <v>0</v>
      </c>
      <c r="L329" s="647">
        <v>0</v>
      </c>
      <c r="M329" s="647">
        <v>0</v>
      </c>
      <c r="N329" s="647">
        <v>0</v>
      </c>
      <c r="O329" s="647">
        <v>0</v>
      </c>
    </row>
    <row r="330" spans="1:15" x14ac:dyDescent="0.2">
      <c r="A330" s="647" t="s">
        <v>3537</v>
      </c>
      <c r="B330" s="647" t="s">
        <v>3579</v>
      </c>
      <c r="C330" s="647" t="s">
        <v>1660</v>
      </c>
      <c r="D330" s="647">
        <v>0</v>
      </c>
      <c r="E330" s="647">
        <v>0</v>
      </c>
      <c r="F330" s="647">
        <v>0</v>
      </c>
      <c r="G330" s="647">
        <v>0</v>
      </c>
      <c r="H330" s="647">
        <v>0</v>
      </c>
      <c r="I330" s="647">
        <v>0</v>
      </c>
      <c r="J330" s="647">
        <v>0</v>
      </c>
      <c r="K330" s="647">
        <v>0</v>
      </c>
      <c r="L330" s="647">
        <v>0</v>
      </c>
      <c r="M330" s="647">
        <v>0</v>
      </c>
      <c r="N330" s="647">
        <v>0</v>
      </c>
      <c r="O330" s="647">
        <v>0</v>
      </c>
    </row>
    <row r="331" spans="1:15" x14ac:dyDescent="0.2">
      <c r="A331" s="647" t="s">
        <v>3537</v>
      </c>
      <c r="B331" s="647" t="s">
        <v>3580</v>
      </c>
      <c r="C331" s="647" t="s">
        <v>1660</v>
      </c>
      <c r="D331" s="647">
        <v>0</v>
      </c>
      <c r="E331" s="647">
        <v>0</v>
      </c>
      <c r="F331" s="647">
        <v>0</v>
      </c>
      <c r="G331" s="647">
        <v>0</v>
      </c>
      <c r="H331" s="647">
        <v>0</v>
      </c>
      <c r="I331" s="647">
        <v>0</v>
      </c>
      <c r="J331" s="647">
        <v>0</v>
      </c>
      <c r="K331" s="647">
        <v>0</v>
      </c>
      <c r="L331" s="647">
        <v>0</v>
      </c>
      <c r="M331" s="647">
        <v>0</v>
      </c>
      <c r="N331" s="647">
        <v>0</v>
      </c>
      <c r="O331" s="647">
        <v>0</v>
      </c>
    </row>
    <row r="332" spans="1:15" x14ac:dyDescent="0.2">
      <c r="A332" s="647" t="s">
        <v>3581</v>
      </c>
      <c r="B332" s="647" t="s">
        <v>3582</v>
      </c>
      <c r="C332" s="647" t="s">
        <v>1660</v>
      </c>
      <c r="D332" s="647">
        <v>0</v>
      </c>
      <c r="E332" s="647">
        <v>0</v>
      </c>
      <c r="F332" s="647">
        <v>0</v>
      </c>
      <c r="G332" s="647">
        <v>0</v>
      </c>
      <c r="H332" s="647">
        <v>0</v>
      </c>
      <c r="I332" s="647">
        <v>0</v>
      </c>
      <c r="J332" s="647">
        <v>0</v>
      </c>
      <c r="K332" s="647">
        <v>0</v>
      </c>
      <c r="L332" s="647">
        <v>0</v>
      </c>
      <c r="M332" s="647">
        <v>0</v>
      </c>
      <c r="N332" s="647">
        <v>0</v>
      </c>
      <c r="O332" s="647">
        <v>0</v>
      </c>
    </row>
    <row r="333" spans="1:15" x14ac:dyDescent="0.2">
      <c r="A333" s="647" t="s">
        <v>3581</v>
      </c>
      <c r="B333" s="647" t="s">
        <v>3583</v>
      </c>
      <c r="C333" s="647" t="s">
        <v>1660</v>
      </c>
      <c r="D333" s="647">
        <v>0</v>
      </c>
      <c r="E333" s="647">
        <v>0</v>
      </c>
      <c r="F333" s="647">
        <v>0</v>
      </c>
      <c r="G333" s="647">
        <v>0</v>
      </c>
      <c r="H333" s="647">
        <v>0</v>
      </c>
      <c r="I333" s="647">
        <v>0</v>
      </c>
      <c r="J333" s="647">
        <v>0</v>
      </c>
      <c r="K333" s="647">
        <v>0</v>
      </c>
      <c r="L333" s="647">
        <v>0</v>
      </c>
      <c r="M333" s="647">
        <v>0</v>
      </c>
      <c r="N333" s="647">
        <v>0</v>
      </c>
      <c r="O333" s="647">
        <v>0</v>
      </c>
    </row>
    <row r="334" spans="1:15" x14ac:dyDescent="0.2">
      <c r="A334" s="647" t="s">
        <v>3581</v>
      </c>
      <c r="B334" s="647" t="s">
        <v>3584</v>
      </c>
      <c r="C334" s="647" t="s">
        <v>1660</v>
      </c>
      <c r="D334" s="647">
        <v>147</v>
      </c>
      <c r="E334" s="647">
        <v>150</v>
      </c>
      <c r="F334" s="647">
        <v>153</v>
      </c>
      <c r="G334" s="647">
        <v>156</v>
      </c>
      <c r="H334" s="647">
        <v>158</v>
      </c>
      <c r="I334" s="647">
        <v>161</v>
      </c>
      <c r="J334" s="647">
        <v>164</v>
      </c>
      <c r="K334" s="647">
        <v>167</v>
      </c>
      <c r="L334" s="647">
        <v>170</v>
      </c>
      <c r="M334" s="647">
        <v>173</v>
      </c>
      <c r="N334" s="647">
        <v>176</v>
      </c>
      <c r="O334" s="647">
        <v>178</v>
      </c>
    </row>
    <row r="335" spans="1:15" x14ac:dyDescent="0.2">
      <c r="A335" s="647" t="s">
        <v>3581</v>
      </c>
      <c r="B335" s="647" t="s">
        <v>3585</v>
      </c>
      <c r="C335" s="647" t="s">
        <v>1660</v>
      </c>
      <c r="D335" s="647">
        <v>0</v>
      </c>
      <c r="E335" s="647">
        <v>0</v>
      </c>
      <c r="F335" s="647">
        <v>0</v>
      </c>
      <c r="G335" s="647">
        <v>0</v>
      </c>
      <c r="H335" s="647">
        <v>0</v>
      </c>
      <c r="I335" s="647">
        <v>0</v>
      </c>
      <c r="J335" s="647">
        <v>0</v>
      </c>
      <c r="K335" s="647">
        <v>0</v>
      </c>
      <c r="L335" s="647">
        <v>0</v>
      </c>
      <c r="M335" s="647">
        <v>0</v>
      </c>
      <c r="N335" s="647">
        <v>0</v>
      </c>
      <c r="O335" s="647">
        <v>0</v>
      </c>
    </row>
    <row r="336" spans="1:15" x14ac:dyDescent="0.2">
      <c r="A336" s="647" t="s">
        <v>3581</v>
      </c>
      <c r="B336" s="647" t="s">
        <v>3586</v>
      </c>
      <c r="C336" s="647" t="s">
        <v>1660</v>
      </c>
      <c r="D336" s="647">
        <v>0</v>
      </c>
      <c r="E336" s="647">
        <v>0</v>
      </c>
      <c r="F336" s="647">
        <v>0</v>
      </c>
      <c r="G336" s="647">
        <v>0</v>
      </c>
      <c r="H336" s="647">
        <v>0</v>
      </c>
      <c r="I336" s="647">
        <v>0</v>
      </c>
      <c r="J336" s="647">
        <v>0</v>
      </c>
      <c r="K336" s="647">
        <v>0</v>
      </c>
      <c r="L336" s="647">
        <v>0</v>
      </c>
      <c r="M336" s="647">
        <v>0</v>
      </c>
      <c r="N336" s="647">
        <v>0</v>
      </c>
      <c r="O336" s="647">
        <v>0</v>
      </c>
    </row>
    <row r="337" spans="1:15" x14ac:dyDescent="0.2">
      <c r="A337" s="647" t="s">
        <v>3581</v>
      </c>
      <c r="B337" s="647" t="s">
        <v>3587</v>
      </c>
      <c r="C337" s="647" t="s">
        <v>1660</v>
      </c>
      <c r="D337" s="647">
        <v>86</v>
      </c>
      <c r="E337" s="647">
        <v>86</v>
      </c>
      <c r="F337" s="647">
        <v>86</v>
      </c>
      <c r="G337" s="647">
        <v>86</v>
      </c>
      <c r="H337" s="647">
        <v>87</v>
      </c>
      <c r="I337" s="647">
        <v>87</v>
      </c>
      <c r="J337" s="647">
        <v>87</v>
      </c>
      <c r="K337" s="647">
        <v>87</v>
      </c>
      <c r="L337" s="647">
        <v>87</v>
      </c>
      <c r="M337" s="647">
        <v>88</v>
      </c>
      <c r="N337" s="647">
        <v>88</v>
      </c>
      <c r="O337" s="647">
        <v>88</v>
      </c>
    </row>
    <row r="338" spans="1:15" x14ac:dyDescent="0.2">
      <c r="A338" s="647" t="s">
        <v>3581</v>
      </c>
      <c r="B338" s="647" t="s">
        <v>3588</v>
      </c>
      <c r="C338" s="647" t="s">
        <v>1660</v>
      </c>
      <c r="D338" s="647">
        <v>0</v>
      </c>
      <c r="E338" s="647">
        <v>0</v>
      </c>
      <c r="F338" s="647">
        <v>0</v>
      </c>
      <c r="G338" s="647">
        <v>0</v>
      </c>
      <c r="H338" s="647">
        <v>0</v>
      </c>
      <c r="I338" s="647">
        <v>0</v>
      </c>
      <c r="J338" s="647">
        <v>0</v>
      </c>
      <c r="K338" s="647">
        <v>0</v>
      </c>
      <c r="L338" s="647">
        <v>0</v>
      </c>
      <c r="M338" s="647">
        <v>0</v>
      </c>
      <c r="N338" s="647">
        <v>0</v>
      </c>
      <c r="O338" s="647">
        <v>0</v>
      </c>
    </row>
    <row r="339" spans="1:15" x14ac:dyDescent="0.2">
      <c r="A339" s="647" t="s">
        <v>3581</v>
      </c>
      <c r="B339" s="647" t="s">
        <v>3589</v>
      </c>
      <c r="C339" s="647" t="s">
        <v>1660</v>
      </c>
      <c r="D339" s="647">
        <v>0</v>
      </c>
      <c r="E339" s="647">
        <v>0</v>
      </c>
      <c r="F339" s="647">
        <v>0</v>
      </c>
      <c r="G339" s="647">
        <v>0</v>
      </c>
      <c r="H339" s="647">
        <v>0</v>
      </c>
      <c r="I339" s="647">
        <v>0</v>
      </c>
      <c r="J339" s="647">
        <v>0</v>
      </c>
      <c r="K339" s="647">
        <v>0</v>
      </c>
      <c r="L339" s="647">
        <v>0</v>
      </c>
      <c r="M339" s="647">
        <v>0</v>
      </c>
      <c r="N339" s="647">
        <v>0</v>
      </c>
      <c r="O339" s="647">
        <v>0</v>
      </c>
    </row>
    <row r="340" spans="1:15" x14ac:dyDescent="0.2">
      <c r="A340" s="647" t="s">
        <v>3581</v>
      </c>
      <c r="B340" s="647" t="s">
        <v>3590</v>
      </c>
      <c r="C340" s="647" t="s">
        <v>1660</v>
      </c>
      <c r="D340" s="647">
        <v>88</v>
      </c>
      <c r="E340" s="647">
        <v>90</v>
      </c>
      <c r="F340" s="647">
        <v>92</v>
      </c>
      <c r="G340" s="647">
        <v>94</v>
      </c>
      <c r="H340" s="647">
        <v>96</v>
      </c>
      <c r="I340" s="647">
        <v>97</v>
      </c>
      <c r="J340" s="647">
        <v>99</v>
      </c>
      <c r="K340" s="647">
        <v>101</v>
      </c>
      <c r="L340" s="647">
        <v>103</v>
      </c>
      <c r="M340" s="647">
        <v>105</v>
      </c>
      <c r="N340" s="647">
        <v>107</v>
      </c>
      <c r="O340" s="647">
        <v>108</v>
      </c>
    </row>
    <row r="341" spans="1:15" x14ac:dyDescent="0.2">
      <c r="A341" s="647" t="s">
        <v>3581</v>
      </c>
      <c r="B341" s="647" t="s">
        <v>3591</v>
      </c>
      <c r="C341" s="647" t="s">
        <v>1660</v>
      </c>
      <c r="D341" s="647">
        <v>0</v>
      </c>
      <c r="E341" s="647">
        <v>0</v>
      </c>
      <c r="F341" s="647">
        <v>0</v>
      </c>
      <c r="G341" s="647">
        <v>0</v>
      </c>
      <c r="H341" s="647">
        <v>0</v>
      </c>
      <c r="I341" s="647">
        <v>0</v>
      </c>
      <c r="J341" s="647">
        <v>0</v>
      </c>
      <c r="K341" s="647">
        <v>0</v>
      </c>
      <c r="L341" s="647">
        <v>0</v>
      </c>
      <c r="M341" s="647">
        <v>0</v>
      </c>
      <c r="N341" s="647">
        <v>0</v>
      </c>
      <c r="O341" s="647">
        <v>0</v>
      </c>
    </row>
    <row r="342" spans="1:15" x14ac:dyDescent="0.2">
      <c r="A342" s="647" t="s">
        <v>3581</v>
      </c>
      <c r="B342" s="647" t="s">
        <v>3592</v>
      </c>
      <c r="C342" s="647" t="s">
        <v>1660</v>
      </c>
      <c r="D342" s="647">
        <v>0</v>
      </c>
      <c r="E342" s="647">
        <v>0</v>
      </c>
      <c r="F342" s="647">
        <v>0</v>
      </c>
      <c r="G342" s="647">
        <v>0</v>
      </c>
      <c r="H342" s="647">
        <v>0</v>
      </c>
      <c r="I342" s="647">
        <v>0</v>
      </c>
      <c r="J342" s="647">
        <v>0</v>
      </c>
      <c r="K342" s="647">
        <v>0</v>
      </c>
      <c r="L342" s="647">
        <v>0</v>
      </c>
      <c r="M342" s="647">
        <v>0</v>
      </c>
      <c r="N342" s="647">
        <v>0</v>
      </c>
      <c r="O342" s="647">
        <v>0</v>
      </c>
    </row>
    <row r="343" spans="1:15" x14ac:dyDescent="0.2">
      <c r="A343" s="647" t="s">
        <v>3581</v>
      </c>
      <c r="B343" s="647" t="s">
        <v>3593</v>
      </c>
      <c r="C343" s="647" t="s">
        <v>1660</v>
      </c>
      <c r="D343" s="647">
        <v>22</v>
      </c>
      <c r="E343" s="647">
        <v>22</v>
      </c>
      <c r="F343" s="647">
        <v>23</v>
      </c>
      <c r="G343" s="647">
        <v>23</v>
      </c>
      <c r="H343" s="647">
        <v>24</v>
      </c>
      <c r="I343" s="647">
        <v>24</v>
      </c>
      <c r="J343" s="647">
        <v>25</v>
      </c>
      <c r="K343" s="647">
        <v>25</v>
      </c>
      <c r="L343" s="647">
        <v>25</v>
      </c>
      <c r="M343" s="647">
        <v>26</v>
      </c>
      <c r="N343" s="647">
        <v>26</v>
      </c>
      <c r="O343" s="647">
        <v>27</v>
      </c>
    </row>
    <row r="344" spans="1:15" x14ac:dyDescent="0.2">
      <c r="A344" s="647" t="s">
        <v>3581</v>
      </c>
      <c r="B344" s="647" t="s">
        <v>3594</v>
      </c>
      <c r="C344" s="647" t="s">
        <v>1660</v>
      </c>
      <c r="D344" s="647">
        <v>0</v>
      </c>
      <c r="E344" s="647">
        <v>0</v>
      </c>
      <c r="F344" s="647">
        <v>0</v>
      </c>
      <c r="G344" s="647">
        <v>0</v>
      </c>
      <c r="H344" s="647">
        <v>0</v>
      </c>
      <c r="I344" s="647">
        <v>0</v>
      </c>
      <c r="J344" s="647">
        <v>0</v>
      </c>
      <c r="K344" s="647">
        <v>0</v>
      </c>
      <c r="L344" s="647">
        <v>0</v>
      </c>
      <c r="M344" s="647">
        <v>0</v>
      </c>
      <c r="N344" s="647">
        <v>0</v>
      </c>
      <c r="O344" s="647">
        <v>0</v>
      </c>
    </row>
    <row r="345" spans="1:15" x14ac:dyDescent="0.2">
      <c r="A345" s="647" t="s">
        <v>3581</v>
      </c>
      <c r="B345" s="647" t="s">
        <v>3595</v>
      </c>
      <c r="C345" s="647" t="s">
        <v>1660</v>
      </c>
      <c r="D345" s="647">
        <v>0</v>
      </c>
      <c r="E345" s="647">
        <v>0</v>
      </c>
      <c r="F345" s="647">
        <v>0</v>
      </c>
      <c r="G345" s="647">
        <v>0</v>
      </c>
      <c r="H345" s="647">
        <v>0</v>
      </c>
      <c r="I345" s="647">
        <v>0</v>
      </c>
      <c r="J345" s="647">
        <v>0</v>
      </c>
      <c r="K345" s="647">
        <v>0</v>
      </c>
      <c r="L345" s="647">
        <v>0</v>
      </c>
      <c r="M345" s="647">
        <v>0</v>
      </c>
      <c r="N345" s="647">
        <v>0</v>
      </c>
      <c r="O345" s="647">
        <v>0</v>
      </c>
    </row>
    <row r="346" spans="1:15" x14ac:dyDescent="0.2">
      <c r="A346" s="647" t="s">
        <v>3581</v>
      </c>
      <c r="B346" s="647" t="s">
        <v>3596</v>
      </c>
      <c r="C346" s="647" t="s">
        <v>1660</v>
      </c>
      <c r="D346" s="647">
        <v>0</v>
      </c>
      <c r="E346" s="647">
        <v>0</v>
      </c>
      <c r="F346" s="647">
        <v>0</v>
      </c>
      <c r="G346" s="647">
        <v>0</v>
      </c>
      <c r="H346" s="647">
        <v>0</v>
      </c>
      <c r="I346" s="647">
        <v>0</v>
      </c>
      <c r="J346" s="647">
        <v>0</v>
      </c>
      <c r="K346" s="647">
        <v>0</v>
      </c>
      <c r="L346" s="647">
        <v>0</v>
      </c>
      <c r="M346" s="647">
        <v>0</v>
      </c>
      <c r="N346" s="647">
        <v>0</v>
      </c>
      <c r="O346" s="647">
        <v>0</v>
      </c>
    </row>
    <row r="347" spans="1:15" x14ac:dyDescent="0.2">
      <c r="A347" s="647" t="s">
        <v>3581</v>
      </c>
      <c r="B347" s="647" t="s">
        <v>3597</v>
      </c>
      <c r="C347" s="647" t="s">
        <v>1660</v>
      </c>
      <c r="D347" s="647">
        <v>0</v>
      </c>
      <c r="E347" s="647">
        <v>0</v>
      </c>
      <c r="F347" s="647">
        <v>0</v>
      </c>
      <c r="G347" s="647">
        <v>0</v>
      </c>
      <c r="H347" s="647">
        <v>0</v>
      </c>
      <c r="I347" s="647">
        <v>0</v>
      </c>
      <c r="J347" s="647">
        <v>0</v>
      </c>
      <c r="K347" s="647">
        <v>0</v>
      </c>
      <c r="L347" s="647">
        <v>0</v>
      </c>
      <c r="M347" s="647">
        <v>0</v>
      </c>
      <c r="N347" s="647">
        <v>0</v>
      </c>
      <c r="O347" s="647">
        <v>0</v>
      </c>
    </row>
    <row r="348" spans="1:15" x14ac:dyDescent="0.2">
      <c r="A348" s="647" t="s">
        <v>3581</v>
      </c>
      <c r="B348" s="647" t="s">
        <v>3598</v>
      </c>
      <c r="C348" s="647" t="s">
        <v>1660</v>
      </c>
      <c r="D348" s="647">
        <v>0</v>
      </c>
      <c r="E348" s="647">
        <v>0</v>
      </c>
      <c r="F348" s="647">
        <v>0</v>
      </c>
      <c r="G348" s="647">
        <v>0</v>
      </c>
      <c r="H348" s="647">
        <v>0</v>
      </c>
      <c r="I348" s="647">
        <v>0</v>
      </c>
      <c r="J348" s="647">
        <v>0</v>
      </c>
      <c r="K348" s="647">
        <v>0</v>
      </c>
      <c r="L348" s="647">
        <v>0</v>
      </c>
      <c r="M348" s="647">
        <v>0</v>
      </c>
      <c r="N348" s="647">
        <v>0</v>
      </c>
      <c r="O348" s="647">
        <v>0</v>
      </c>
    </row>
    <row r="349" spans="1:15" x14ac:dyDescent="0.2">
      <c r="A349" s="647" t="s">
        <v>3581</v>
      </c>
      <c r="B349" s="647" t="s">
        <v>3599</v>
      </c>
      <c r="C349" s="647" t="s">
        <v>1660</v>
      </c>
      <c r="D349" s="647">
        <v>0</v>
      </c>
      <c r="E349" s="647">
        <v>0</v>
      </c>
      <c r="F349" s="647">
        <v>0</v>
      </c>
      <c r="G349" s="647">
        <v>0</v>
      </c>
      <c r="H349" s="647">
        <v>0</v>
      </c>
      <c r="I349" s="647">
        <v>0</v>
      </c>
      <c r="J349" s="647">
        <v>0</v>
      </c>
      <c r="K349" s="647">
        <v>0</v>
      </c>
      <c r="L349" s="647">
        <v>0</v>
      </c>
      <c r="M349" s="647">
        <v>0</v>
      </c>
      <c r="N349" s="647">
        <v>0</v>
      </c>
      <c r="O349" s="647">
        <v>0</v>
      </c>
    </row>
    <row r="350" spans="1:15" x14ac:dyDescent="0.2">
      <c r="A350" s="647" t="s">
        <v>3581</v>
      </c>
      <c r="B350" s="647" t="s">
        <v>3600</v>
      </c>
      <c r="C350" s="647" t="s">
        <v>1660</v>
      </c>
      <c r="D350" s="647">
        <v>0</v>
      </c>
      <c r="E350" s="647">
        <v>0</v>
      </c>
      <c r="F350" s="647">
        <v>0</v>
      </c>
      <c r="G350" s="647">
        <v>0</v>
      </c>
      <c r="H350" s="647">
        <v>0</v>
      </c>
      <c r="I350" s="647">
        <v>0</v>
      </c>
      <c r="J350" s="647">
        <v>0</v>
      </c>
      <c r="K350" s="647">
        <v>0</v>
      </c>
      <c r="L350" s="647">
        <v>0</v>
      </c>
      <c r="M350" s="647">
        <v>0</v>
      </c>
      <c r="N350" s="647">
        <v>0</v>
      </c>
      <c r="O350" s="647">
        <v>0</v>
      </c>
    </row>
    <row r="351" spans="1:15" x14ac:dyDescent="0.2">
      <c r="A351" s="647" t="s">
        <v>3581</v>
      </c>
      <c r="B351" s="647" t="s">
        <v>3601</v>
      </c>
      <c r="C351" s="647" t="s">
        <v>1660</v>
      </c>
      <c r="D351" s="647">
        <v>253</v>
      </c>
      <c r="E351" s="647">
        <v>259</v>
      </c>
      <c r="F351" s="647">
        <v>265</v>
      </c>
      <c r="G351" s="647">
        <v>270</v>
      </c>
      <c r="H351" s="647">
        <v>276</v>
      </c>
      <c r="I351" s="647">
        <v>281</v>
      </c>
      <c r="J351" s="647">
        <v>287</v>
      </c>
      <c r="K351" s="647">
        <v>293</v>
      </c>
      <c r="L351" s="647">
        <v>298</v>
      </c>
      <c r="M351" s="647">
        <v>304</v>
      </c>
      <c r="N351" s="647">
        <v>309</v>
      </c>
      <c r="O351" s="647">
        <v>315</v>
      </c>
    </row>
    <row r="352" spans="1:15" x14ac:dyDescent="0.2">
      <c r="A352" s="647" t="s">
        <v>3602</v>
      </c>
      <c r="B352" s="647" t="s">
        <v>3603</v>
      </c>
      <c r="C352" s="647" t="s">
        <v>1660</v>
      </c>
      <c r="D352" s="647">
        <v>0</v>
      </c>
      <c r="E352" s="647">
        <v>0</v>
      </c>
      <c r="F352" s="647">
        <v>0</v>
      </c>
      <c r="G352" s="647">
        <v>0</v>
      </c>
      <c r="H352" s="647">
        <v>0</v>
      </c>
      <c r="I352" s="647">
        <v>0</v>
      </c>
      <c r="J352" s="647">
        <v>0</v>
      </c>
      <c r="K352" s="647">
        <v>0</v>
      </c>
      <c r="L352" s="647">
        <v>0</v>
      </c>
      <c r="M352" s="647">
        <v>0</v>
      </c>
      <c r="N352" s="647">
        <v>0</v>
      </c>
      <c r="O352" s="647">
        <v>0</v>
      </c>
    </row>
    <row r="353" spans="1:15" x14ac:dyDescent="0.2">
      <c r="A353" s="647" t="s">
        <v>4858</v>
      </c>
      <c r="B353" s="647" t="s">
        <v>3173</v>
      </c>
      <c r="C353" s="647" t="s">
        <v>1660</v>
      </c>
      <c r="D353" s="647">
        <v>0</v>
      </c>
      <c r="E353" s="647">
        <v>0</v>
      </c>
      <c r="F353" s="647">
        <v>0</v>
      </c>
      <c r="G353" s="647">
        <v>0</v>
      </c>
      <c r="H353" s="647">
        <v>0</v>
      </c>
      <c r="I353" s="647">
        <v>0</v>
      </c>
      <c r="J353" s="647">
        <v>0</v>
      </c>
      <c r="K353" s="647">
        <v>0</v>
      </c>
      <c r="L353" s="647">
        <v>0</v>
      </c>
      <c r="M353" s="647">
        <v>0</v>
      </c>
      <c r="N353" s="647">
        <v>0</v>
      </c>
      <c r="O353" s="647">
        <v>0</v>
      </c>
    </row>
    <row r="354" spans="1:15" x14ac:dyDescent="0.2">
      <c r="A354" s="647" t="s">
        <v>4858</v>
      </c>
      <c r="B354" s="647" t="s">
        <v>3174</v>
      </c>
      <c r="C354" s="647" t="s">
        <v>1660</v>
      </c>
      <c r="D354" s="647">
        <v>0</v>
      </c>
      <c r="E354" s="647">
        <v>0</v>
      </c>
      <c r="F354" s="647">
        <v>0</v>
      </c>
      <c r="G354" s="647">
        <v>0</v>
      </c>
      <c r="H354" s="647">
        <v>0</v>
      </c>
      <c r="I354" s="647">
        <v>0</v>
      </c>
      <c r="J354" s="647">
        <v>0</v>
      </c>
      <c r="K354" s="647">
        <v>0</v>
      </c>
      <c r="L354" s="647">
        <v>0</v>
      </c>
      <c r="M354" s="647">
        <v>0</v>
      </c>
      <c r="N354" s="647">
        <v>0</v>
      </c>
      <c r="O354" s="647">
        <v>0</v>
      </c>
    </row>
    <row r="355" spans="1:15" x14ac:dyDescent="0.2">
      <c r="A355" s="647" t="s">
        <v>3604</v>
      </c>
      <c r="B355" s="647" t="s">
        <v>3605</v>
      </c>
      <c r="C355" s="647" t="s">
        <v>1661</v>
      </c>
      <c r="D355" s="647">
        <v>0</v>
      </c>
      <c r="E355" s="647">
        <v>0</v>
      </c>
      <c r="F355" s="647">
        <v>0</v>
      </c>
      <c r="G355" s="647">
        <v>0</v>
      </c>
      <c r="H355" s="647">
        <v>0</v>
      </c>
      <c r="I355" s="647">
        <v>0</v>
      </c>
      <c r="J355" s="647">
        <v>0</v>
      </c>
      <c r="K355" s="647">
        <v>0</v>
      </c>
      <c r="L355" s="647">
        <v>0</v>
      </c>
      <c r="M355" s="647">
        <v>0</v>
      </c>
      <c r="N355" s="647">
        <v>0</v>
      </c>
      <c r="O355" s="647">
        <v>0</v>
      </c>
    </row>
    <row r="356" spans="1:15" x14ac:dyDescent="0.2">
      <c r="A356" s="647" t="s">
        <v>3604</v>
      </c>
      <c r="B356" s="647" t="s">
        <v>3606</v>
      </c>
      <c r="C356" s="647" t="s">
        <v>1661</v>
      </c>
      <c r="D356" s="647">
        <v>0</v>
      </c>
      <c r="E356" s="647">
        <v>0</v>
      </c>
      <c r="F356" s="647">
        <v>0</v>
      </c>
      <c r="G356" s="647">
        <v>0</v>
      </c>
      <c r="H356" s="647">
        <v>0</v>
      </c>
      <c r="I356" s="647">
        <v>0</v>
      </c>
      <c r="J356" s="647">
        <v>0</v>
      </c>
      <c r="K356" s="647">
        <v>0</v>
      </c>
      <c r="L356" s="647">
        <v>0</v>
      </c>
      <c r="M356" s="647">
        <v>0</v>
      </c>
      <c r="N356" s="647">
        <v>0</v>
      </c>
      <c r="O356" s="647">
        <v>0</v>
      </c>
    </row>
    <row r="357" spans="1:15" x14ac:dyDescent="0.2">
      <c r="A357" s="647" t="s">
        <v>3604</v>
      </c>
      <c r="B357" s="647" t="s">
        <v>3607</v>
      </c>
      <c r="C357" s="647" t="s">
        <v>1661</v>
      </c>
      <c r="D357" s="647">
        <v>0</v>
      </c>
      <c r="E357" s="647">
        <v>0</v>
      </c>
      <c r="F357" s="647">
        <v>0</v>
      </c>
      <c r="G357" s="647">
        <v>0</v>
      </c>
      <c r="H357" s="647">
        <v>0</v>
      </c>
      <c r="I357" s="647">
        <v>0</v>
      </c>
      <c r="J357" s="647">
        <v>0</v>
      </c>
      <c r="K357" s="647">
        <v>0</v>
      </c>
      <c r="L357" s="647">
        <v>0</v>
      </c>
      <c r="M357" s="647">
        <v>0</v>
      </c>
      <c r="N357" s="647">
        <v>0</v>
      </c>
      <c r="O357" s="647">
        <v>0</v>
      </c>
    </row>
    <row r="358" spans="1:15" x14ac:dyDescent="0.2">
      <c r="A358" s="647" t="s">
        <v>3604</v>
      </c>
      <c r="B358" s="647" t="s">
        <v>3608</v>
      </c>
      <c r="C358" s="647" t="s">
        <v>1661</v>
      </c>
      <c r="D358" s="647">
        <v>0</v>
      </c>
      <c r="E358" s="647">
        <v>0</v>
      </c>
      <c r="F358" s="647">
        <v>0</v>
      </c>
      <c r="G358" s="647">
        <v>0</v>
      </c>
      <c r="H358" s="647">
        <v>0</v>
      </c>
      <c r="I358" s="647">
        <v>0</v>
      </c>
      <c r="J358" s="647">
        <v>0</v>
      </c>
      <c r="K358" s="647">
        <v>0</v>
      </c>
      <c r="L358" s="647">
        <v>0</v>
      </c>
      <c r="M358" s="647">
        <v>0</v>
      </c>
      <c r="N358" s="647">
        <v>0</v>
      </c>
      <c r="O358" s="647">
        <v>0</v>
      </c>
    </row>
    <row r="359" spans="1:15" x14ac:dyDescent="0.2">
      <c r="A359" s="647" t="s">
        <v>3604</v>
      </c>
      <c r="B359" s="647" t="s">
        <v>3609</v>
      </c>
      <c r="C359" s="647" t="s">
        <v>1661</v>
      </c>
      <c r="D359" s="647">
        <v>0</v>
      </c>
      <c r="E359" s="647">
        <v>0</v>
      </c>
      <c r="F359" s="647">
        <v>0</v>
      </c>
      <c r="G359" s="647">
        <v>0</v>
      </c>
      <c r="H359" s="647">
        <v>0</v>
      </c>
      <c r="I359" s="647">
        <v>0</v>
      </c>
      <c r="J359" s="647">
        <v>0</v>
      </c>
      <c r="K359" s="647">
        <v>0</v>
      </c>
      <c r="L359" s="647">
        <v>0</v>
      </c>
      <c r="M359" s="647">
        <v>0</v>
      </c>
      <c r="N359" s="647">
        <v>0</v>
      </c>
      <c r="O359" s="647">
        <v>0</v>
      </c>
    </row>
    <row r="360" spans="1:15" x14ac:dyDescent="0.2">
      <c r="A360" s="647" t="s">
        <v>3604</v>
      </c>
      <c r="B360" s="647" t="s">
        <v>3610</v>
      </c>
      <c r="C360" s="647" t="s">
        <v>1661</v>
      </c>
      <c r="D360" s="647">
        <v>0</v>
      </c>
      <c r="E360" s="647">
        <v>0</v>
      </c>
      <c r="F360" s="647">
        <v>0</v>
      </c>
      <c r="G360" s="647">
        <v>0</v>
      </c>
      <c r="H360" s="647">
        <v>0</v>
      </c>
      <c r="I360" s="647">
        <v>0</v>
      </c>
      <c r="J360" s="647">
        <v>0</v>
      </c>
      <c r="K360" s="647">
        <v>0</v>
      </c>
      <c r="L360" s="647">
        <v>0</v>
      </c>
      <c r="M360" s="647">
        <v>0</v>
      </c>
      <c r="N360" s="647">
        <v>0</v>
      </c>
      <c r="O360" s="647">
        <v>0</v>
      </c>
    </row>
    <row r="361" spans="1:15" x14ac:dyDescent="0.2">
      <c r="A361" s="647" t="s">
        <v>3604</v>
      </c>
      <c r="B361" s="647" t="s">
        <v>3611</v>
      </c>
      <c r="C361" s="647" t="s">
        <v>1661</v>
      </c>
      <c r="D361" s="647">
        <v>0</v>
      </c>
      <c r="E361" s="647">
        <v>0</v>
      </c>
      <c r="F361" s="647">
        <v>0</v>
      </c>
      <c r="G361" s="647">
        <v>0</v>
      </c>
      <c r="H361" s="647">
        <v>0</v>
      </c>
      <c r="I361" s="647">
        <v>0</v>
      </c>
      <c r="J361" s="647">
        <v>0</v>
      </c>
      <c r="K361" s="647">
        <v>0</v>
      </c>
      <c r="L361" s="647">
        <v>0</v>
      </c>
      <c r="M361" s="647">
        <v>0</v>
      </c>
      <c r="N361" s="647">
        <v>0</v>
      </c>
      <c r="O361" s="647">
        <v>0</v>
      </c>
    </row>
    <row r="362" spans="1:15" x14ac:dyDescent="0.2">
      <c r="A362" s="647" t="s">
        <v>3604</v>
      </c>
      <c r="B362" s="647" t="s">
        <v>3612</v>
      </c>
      <c r="C362" s="647" t="s">
        <v>1661</v>
      </c>
      <c r="D362" s="647">
        <v>0</v>
      </c>
      <c r="E362" s="647">
        <v>0</v>
      </c>
      <c r="F362" s="647">
        <v>0</v>
      </c>
      <c r="G362" s="647">
        <v>0</v>
      </c>
      <c r="H362" s="647">
        <v>0</v>
      </c>
      <c r="I362" s="647">
        <v>0</v>
      </c>
      <c r="J362" s="647">
        <v>0</v>
      </c>
      <c r="K362" s="647">
        <v>0</v>
      </c>
      <c r="L362" s="647">
        <v>0</v>
      </c>
      <c r="M362" s="647">
        <v>0</v>
      </c>
      <c r="N362" s="647">
        <v>0</v>
      </c>
      <c r="O362" s="647">
        <v>0</v>
      </c>
    </row>
    <row r="363" spans="1:15" x14ac:dyDescent="0.2">
      <c r="A363" s="647" t="s">
        <v>3604</v>
      </c>
      <c r="B363" s="647" t="s">
        <v>3613</v>
      </c>
      <c r="C363" s="647" t="s">
        <v>1661</v>
      </c>
      <c r="D363" s="647">
        <v>0</v>
      </c>
      <c r="E363" s="647">
        <v>0</v>
      </c>
      <c r="F363" s="647">
        <v>0</v>
      </c>
      <c r="G363" s="647">
        <v>0</v>
      </c>
      <c r="H363" s="647">
        <v>0</v>
      </c>
      <c r="I363" s="647">
        <v>0</v>
      </c>
      <c r="J363" s="647">
        <v>0</v>
      </c>
      <c r="K363" s="647">
        <v>0</v>
      </c>
      <c r="L363" s="647">
        <v>0</v>
      </c>
      <c r="M363" s="647">
        <v>0</v>
      </c>
      <c r="N363" s="647">
        <v>0</v>
      </c>
      <c r="O363" s="647">
        <v>0</v>
      </c>
    </row>
    <row r="364" spans="1:15" x14ac:dyDescent="0.2">
      <c r="A364" s="647" t="s">
        <v>3604</v>
      </c>
      <c r="B364" s="647" t="s">
        <v>3614</v>
      </c>
      <c r="C364" s="647" t="s">
        <v>1661</v>
      </c>
      <c r="D364" s="647">
        <v>0</v>
      </c>
      <c r="E364" s="647">
        <v>0</v>
      </c>
      <c r="F364" s="647">
        <v>0</v>
      </c>
      <c r="G364" s="647">
        <v>0</v>
      </c>
      <c r="H364" s="647">
        <v>0</v>
      </c>
      <c r="I364" s="647">
        <v>0</v>
      </c>
      <c r="J364" s="647">
        <v>0</v>
      </c>
      <c r="K364" s="647">
        <v>0</v>
      </c>
      <c r="L364" s="647">
        <v>0</v>
      </c>
      <c r="M364" s="647">
        <v>0</v>
      </c>
      <c r="N364" s="647">
        <v>0</v>
      </c>
      <c r="O364" s="647">
        <v>0</v>
      </c>
    </row>
    <row r="365" spans="1:15" x14ac:dyDescent="0.2">
      <c r="A365" s="647" t="s">
        <v>3604</v>
      </c>
      <c r="B365" s="647" t="s">
        <v>3615</v>
      </c>
      <c r="C365" s="647" t="s">
        <v>1661</v>
      </c>
      <c r="D365" s="647">
        <v>0</v>
      </c>
      <c r="E365" s="647">
        <v>0</v>
      </c>
      <c r="F365" s="647">
        <v>0</v>
      </c>
      <c r="G365" s="647">
        <v>0</v>
      </c>
      <c r="H365" s="647">
        <v>0</v>
      </c>
      <c r="I365" s="647">
        <v>0</v>
      </c>
      <c r="J365" s="647">
        <v>0</v>
      </c>
      <c r="K365" s="647">
        <v>0</v>
      </c>
      <c r="L365" s="647">
        <v>0</v>
      </c>
      <c r="M365" s="647">
        <v>0</v>
      </c>
      <c r="N365" s="647">
        <v>0</v>
      </c>
      <c r="O365" s="647">
        <v>0</v>
      </c>
    </row>
    <row r="366" spans="1:15" x14ac:dyDescent="0.2">
      <c r="A366" s="647" t="s">
        <v>3604</v>
      </c>
      <c r="B366" s="647" t="s">
        <v>3616</v>
      </c>
      <c r="C366" s="647" t="s">
        <v>1661</v>
      </c>
      <c r="D366" s="647">
        <v>0</v>
      </c>
      <c r="E366" s="647">
        <v>0</v>
      </c>
      <c r="F366" s="647">
        <v>0</v>
      </c>
      <c r="G366" s="647">
        <v>0</v>
      </c>
      <c r="H366" s="647">
        <v>0</v>
      </c>
      <c r="I366" s="647">
        <v>0</v>
      </c>
      <c r="J366" s="647">
        <v>0</v>
      </c>
      <c r="K366" s="647">
        <v>0</v>
      </c>
      <c r="L366" s="647">
        <v>0</v>
      </c>
      <c r="M366" s="647">
        <v>0</v>
      </c>
      <c r="N366" s="647">
        <v>0</v>
      </c>
      <c r="O366" s="647">
        <v>0</v>
      </c>
    </row>
    <row r="367" spans="1:15" x14ac:dyDescent="0.2">
      <c r="A367" s="647" t="s">
        <v>3604</v>
      </c>
      <c r="B367" s="647" t="s">
        <v>3617</v>
      </c>
      <c r="C367" s="647" t="s">
        <v>1661</v>
      </c>
      <c r="D367" s="647">
        <v>0</v>
      </c>
      <c r="E367" s="647">
        <v>0</v>
      </c>
      <c r="F367" s="647">
        <v>0</v>
      </c>
      <c r="G367" s="647">
        <v>0</v>
      </c>
      <c r="H367" s="647">
        <v>0</v>
      </c>
      <c r="I367" s="647">
        <v>0</v>
      </c>
      <c r="J367" s="647">
        <v>0</v>
      </c>
      <c r="K367" s="647">
        <v>0</v>
      </c>
      <c r="L367" s="647">
        <v>0</v>
      </c>
      <c r="M367" s="647">
        <v>0</v>
      </c>
      <c r="N367" s="647">
        <v>0</v>
      </c>
      <c r="O367" s="647">
        <v>0</v>
      </c>
    </row>
    <row r="368" spans="1:15" x14ac:dyDescent="0.2">
      <c r="A368" s="647" t="s">
        <v>3604</v>
      </c>
      <c r="B368" s="647" t="s">
        <v>3618</v>
      </c>
      <c r="C368" s="647" t="s">
        <v>1661</v>
      </c>
      <c r="D368" s="647">
        <v>0</v>
      </c>
      <c r="E368" s="647">
        <v>0</v>
      </c>
      <c r="F368" s="647">
        <v>0</v>
      </c>
      <c r="G368" s="647">
        <v>0</v>
      </c>
      <c r="H368" s="647">
        <v>0</v>
      </c>
      <c r="I368" s="647">
        <v>0</v>
      </c>
      <c r="J368" s="647">
        <v>0</v>
      </c>
      <c r="K368" s="647">
        <v>0</v>
      </c>
      <c r="L368" s="647">
        <v>0</v>
      </c>
      <c r="M368" s="647">
        <v>0</v>
      </c>
      <c r="N368" s="647">
        <v>0</v>
      </c>
      <c r="O368" s="647">
        <v>0</v>
      </c>
    </row>
    <row r="369" spans="1:15" x14ac:dyDescent="0.2">
      <c r="A369" s="647" t="s">
        <v>3604</v>
      </c>
      <c r="B369" s="647" t="s">
        <v>3619</v>
      </c>
      <c r="C369" s="647" t="s">
        <v>1661</v>
      </c>
      <c r="D369" s="647">
        <v>0</v>
      </c>
      <c r="E369" s="647">
        <v>0</v>
      </c>
      <c r="F369" s="647">
        <v>0</v>
      </c>
      <c r="G369" s="647">
        <v>0</v>
      </c>
      <c r="H369" s="647">
        <v>0</v>
      </c>
      <c r="I369" s="647">
        <v>0</v>
      </c>
      <c r="J369" s="647">
        <v>0</v>
      </c>
      <c r="K369" s="647">
        <v>0</v>
      </c>
      <c r="L369" s="647">
        <v>0</v>
      </c>
      <c r="M369" s="647">
        <v>0</v>
      </c>
      <c r="N369" s="647">
        <v>0</v>
      </c>
      <c r="O369" s="647">
        <v>0</v>
      </c>
    </row>
    <row r="370" spans="1:15" x14ac:dyDescent="0.2">
      <c r="A370" s="647" t="s">
        <v>3604</v>
      </c>
      <c r="B370" s="647" t="s">
        <v>3620</v>
      </c>
      <c r="C370" s="647" t="s">
        <v>1661</v>
      </c>
      <c r="D370" s="647">
        <v>208</v>
      </c>
      <c r="E370" s="647">
        <v>208</v>
      </c>
      <c r="F370" s="647">
        <v>208</v>
      </c>
      <c r="G370" s="647">
        <v>209</v>
      </c>
      <c r="H370" s="647">
        <v>209</v>
      </c>
      <c r="I370" s="647">
        <v>209</v>
      </c>
      <c r="J370" s="647">
        <v>209</v>
      </c>
      <c r="K370" s="647">
        <v>210</v>
      </c>
      <c r="L370" s="647">
        <v>210</v>
      </c>
      <c r="M370" s="647">
        <v>210</v>
      </c>
      <c r="N370" s="647">
        <v>210</v>
      </c>
      <c r="O370" s="647">
        <v>210</v>
      </c>
    </row>
    <row r="371" spans="1:15" x14ac:dyDescent="0.2">
      <c r="A371" s="647" t="s">
        <v>3621</v>
      </c>
      <c r="B371" s="647" t="s">
        <v>3622</v>
      </c>
      <c r="C371" s="647" t="s">
        <v>1661</v>
      </c>
      <c r="D371" s="647">
        <v>426</v>
      </c>
      <c r="E371" s="647">
        <v>426</v>
      </c>
      <c r="F371" s="647">
        <v>425</v>
      </c>
      <c r="G371" s="647">
        <v>425</v>
      </c>
      <c r="H371" s="647">
        <v>425</v>
      </c>
      <c r="I371" s="647">
        <v>425</v>
      </c>
      <c r="J371" s="647">
        <v>425</v>
      </c>
      <c r="K371" s="647">
        <v>424</v>
      </c>
      <c r="L371" s="647">
        <v>424</v>
      </c>
      <c r="M371" s="647">
        <v>424</v>
      </c>
      <c r="N371" s="647">
        <v>424</v>
      </c>
      <c r="O371" s="647">
        <v>423</v>
      </c>
    </row>
    <row r="372" spans="1:15" x14ac:dyDescent="0.2">
      <c r="A372" s="647" t="s">
        <v>3621</v>
      </c>
      <c r="B372" s="647" t="s">
        <v>3623</v>
      </c>
      <c r="C372" s="647" t="s">
        <v>1661</v>
      </c>
      <c r="D372" s="647">
        <v>0</v>
      </c>
      <c r="E372" s="647">
        <v>0</v>
      </c>
      <c r="F372" s="647">
        <v>0</v>
      </c>
      <c r="G372" s="647">
        <v>0</v>
      </c>
      <c r="H372" s="647">
        <v>0</v>
      </c>
      <c r="I372" s="647">
        <v>0</v>
      </c>
      <c r="J372" s="647">
        <v>0</v>
      </c>
      <c r="K372" s="647">
        <v>0</v>
      </c>
      <c r="L372" s="647">
        <v>0</v>
      </c>
      <c r="M372" s="647">
        <v>0</v>
      </c>
      <c r="N372" s="647">
        <v>0</v>
      </c>
      <c r="O372" s="647">
        <v>0</v>
      </c>
    </row>
    <row r="373" spans="1:15" x14ac:dyDescent="0.2">
      <c r="A373" s="647" t="s">
        <v>3621</v>
      </c>
      <c r="B373" s="647" t="s">
        <v>3624</v>
      </c>
      <c r="C373" s="647" t="s">
        <v>1661</v>
      </c>
      <c r="D373" s="647">
        <v>6120</v>
      </c>
      <c r="E373" s="647">
        <v>6140</v>
      </c>
      <c r="F373" s="647">
        <v>6160</v>
      </c>
      <c r="G373" s="647">
        <v>6180</v>
      </c>
      <c r="H373" s="647">
        <v>6199</v>
      </c>
      <c r="I373" s="647">
        <v>6219</v>
      </c>
      <c r="J373" s="647">
        <v>6239</v>
      </c>
      <c r="K373" s="647">
        <v>6259</v>
      </c>
      <c r="L373" s="647">
        <v>6279</v>
      </c>
      <c r="M373" s="647">
        <v>6299</v>
      </c>
      <c r="N373" s="647">
        <v>6319</v>
      </c>
      <c r="O373" s="647">
        <v>6338</v>
      </c>
    </row>
    <row r="374" spans="1:15" x14ac:dyDescent="0.2">
      <c r="A374" s="647" t="s">
        <v>3621</v>
      </c>
      <c r="B374" s="647" t="s">
        <v>3625</v>
      </c>
      <c r="C374" s="647" t="s">
        <v>1661</v>
      </c>
      <c r="D374" s="647">
        <v>0</v>
      </c>
      <c r="E374" s="647">
        <v>0</v>
      </c>
      <c r="F374" s="647">
        <v>0</v>
      </c>
      <c r="G374" s="647">
        <v>0</v>
      </c>
      <c r="H374" s="647">
        <v>0</v>
      </c>
      <c r="I374" s="647">
        <v>0</v>
      </c>
      <c r="J374" s="647">
        <v>0</v>
      </c>
      <c r="K374" s="647">
        <v>0</v>
      </c>
      <c r="L374" s="647">
        <v>0</v>
      </c>
      <c r="M374" s="647">
        <v>0</v>
      </c>
      <c r="N374" s="647">
        <v>0</v>
      </c>
      <c r="O374" s="647">
        <v>0</v>
      </c>
    </row>
    <row r="375" spans="1:15" x14ac:dyDescent="0.2">
      <c r="A375" s="647" t="s">
        <v>3621</v>
      </c>
      <c r="B375" s="647" t="s">
        <v>3626</v>
      </c>
      <c r="C375" s="647" t="s">
        <v>1661</v>
      </c>
      <c r="D375" s="647">
        <v>3841</v>
      </c>
      <c r="E375" s="647">
        <v>3845</v>
      </c>
      <c r="F375" s="647">
        <v>3849</v>
      </c>
      <c r="G375" s="647">
        <v>3853</v>
      </c>
      <c r="H375" s="647">
        <v>3857</v>
      </c>
      <c r="I375" s="647">
        <v>3861</v>
      </c>
      <c r="J375" s="647">
        <v>3865</v>
      </c>
      <c r="K375" s="647">
        <v>3869</v>
      </c>
      <c r="L375" s="647">
        <v>3873</v>
      </c>
      <c r="M375" s="647">
        <v>3877</v>
      </c>
      <c r="N375" s="647">
        <v>3881</v>
      </c>
      <c r="O375" s="647">
        <v>3885</v>
      </c>
    </row>
    <row r="376" spans="1:15" x14ac:dyDescent="0.2">
      <c r="A376" s="647" t="s">
        <v>3621</v>
      </c>
      <c r="B376" s="647" t="s">
        <v>3627</v>
      </c>
      <c r="C376" s="647" t="s">
        <v>1661</v>
      </c>
      <c r="D376" s="647">
        <v>0</v>
      </c>
      <c r="E376" s="647">
        <v>0</v>
      </c>
      <c r="F376" s="647">
        <v>0</v>
      </c>
      <c r="G376" s="647">
        <v>0</v>
      </c>
      <c r="H376" s="647">
        <v>0</v>
      </c>
      <c r="I376" s="647">
        <v>0</v>
      </c>
      <c r="J376" s="647">
        <v>0</v>
      </c>
      <c r="K376" s="647">
        <v>0</v>
      </c>
      <c r="L376" s="647">
        <v>0</v>
      </c>
      <c r="M376" s="647">
        <v>0</v>
      </c>
      <c r="N376" s="647">
        <v>0</v>
      </c>
      <c r="O376" s="647">
        <v>0</v>
      </c>
    </row>
    <row r="377" spans="1:15" x14ac:dyDescent="0.2">
      <c r="A377" s="647" t="s">
        <v>3621</v>
      </c>
      <c r="B377" s="647" t="s">
        <v>3628</v>
      </c>
      <c r="C377" s="647" t="s">
        <v>1661</v>
      </c>
      <c r="D377" s="647">
        <v>2686</v>
      </c>
      <c r="E377" s="647">
        <v>2696</v>
      </c>
      <c r="F377" s="647">
        <v>2705</v>
      </c>
      <c r="G377" s="647">
        <v>2715</v>
      </c>
      <c r="H377" s="647">
        <v>2724</v>
      </c>
      <c r="I377" s="647">
        <v>2733</v>
      </c>
      <c r="J377" s="647">
        <v>2742</v>
      </c>
      <c r="K377" s="647">
        <v>2752</v>
      </c>
      <c r="L377" s="647">
        <v>2761</v>
      </c>
      <c r="M377" s="647">
        <v>2770</v>
      </c>
      <c r="N377" s="647">
        <v>2779</v>
      </c>
      <c r="O377" s="647">
        <v>2789</v>
      </c>
    </row>
    <row r="378" spans="1:15" x14ac:dyDescent="0.2">
      <c r="A378" s="647" t="s">
        <v>3621</v>
      </c>
      <c r="B378" s="647" t="s">
        <v>3629</v>
      </c>
      <c r="C378" s="647" t="s">
        <v>1661</v>
      </c>
      <c r="D378" s="647">
        <v>0</v>
      </c>
      <c r="E378" s="647">
        <v>0</v>
      </c>
      <c r="F378" s="647">
        <v>0</v>
      </c>
      <c r="G378" s="647">
        <v>0</v>
      </c>
      <c r="H378" s="647">
        <v>0</v>
      </c>
      <c r="I378" s="647">
        <v>0</v>
      </c>
      <c r="J378" s="647">
        <v>0</v>
      </c>
      <c r="K378" s="647">
        <v>0</v>
      </c>
      <c r="L378" s="647">
        <v>0</v>
      </c>
      <c r="M378" s="647">
        <v>0</v>
      </c>
      <c r="N378" s="647">
        <v>0</v>
      </c>
      <c r="O378" s="647">
        <v>0</v>
      </c>
    </row>
    <row r="379" spans="1:15" x14ac:dyDescent="0.2">
      <c r="A379" s="647" t="s">
        <v>3621</v>
      </c>
      <c r="B379" s="647" t="s">
        <v>3630</v>
      </c>
      <c r="C379" s="647" t="s">
        <v>1661</v>
      </c>
      <c r="D379" s="647">
        <v>2643</v>
      </c>
      <c r="E379" s="647">
        <v>2645</v>
      </c>
      <c r="F379" s="647">
        <v>2647</v>
      </c>
      <c r="G379" s="647">
        <v>2649</v>
      </c>
      <c r="H379" s="647">
        <v>2651</v>
      </c>
      <c r="I379" s="647">
        <v>2653</v>
      </c>
      <c r="J379" s="647">
        <v>2656</v>
      </c>
      <c r="K379" s="647">
        <v>2658</v>
      </c>
      <c r="L379" s="647">
        <v>2660</v>
      </c>
      <c r="M379" s="647">
        <v>2662</v>
      </c>
      <c r="N379" s="647">
        <v>2664</v>
      </c>
      <c r="O379" s="647">
        <v>2666</v>
      </c>
    </row>
    <row r="380" spans="1:15" x14ac:dyDescent="0.2">
      <c r="A380" s="647" t="s">
        <v>3621</v>
      </c>
      <c r="B380" s="647" t="s">
        <v>3631</v>
      </c>
      <c r="C380" s="647" t="s">
        <v>1661</v>
      </c>
      <c r="D380" s="647">
        <v>0</v>
      </c>
      <c r="E380" s="647">
        <v>0</v>
      </c>
      <c r="F380" s="647">
        <v>0</v>
      </c>
      <c r="G380" s="647">
        <v>0</v>
      </c>
      <c r="H380" s="647">
        <v>0</v>
      </c>
      <c r="I380" s="647">
        <v>0</v>
      </c>
      <c r="J380" s="647">
        <v>0</v>
      </c>
      <c r="K380" s="647">
        <v>0</v>
      </c>
      <c r="L380" s="647">
        <v>0</v>
      </c>
      <c r="M380" s="647">
        <v>0</v>
      </c>
      <c r="N380" s="647">
        <v>0</v>
      </c>
      <c r="O380" s="647">
        <v>0</v>
      </c>
    </row>
    <row r="381" spans="1:15" x14ac:dyDescent="0.2">
      <c r="A381" s="647" t="s">
        <v>3621</v>
      </c>
      <c r="B381" s="647" t="s">
        <v>3632</v>
      </c>
      <c r="C381" s="647" t="s">
        <v>1661</v>
      </c>
      <c r="D381" s="647">
        <v>3613</v>
      </c>
      <c r="E381" s="647">
        <v>3619</v>
      </c>
      <c r="F381" s="647">
        <v>3625</v>
      </c>
      <c r="G381" s="647">
        <v>3630</v>
      </c>
      <c r="H381" s="647">
        <v>3636</v>
      </c>
      <c r="I381" s="647">
        <v>3642</v>
      </c>
      <c r="J381" s="647">
        <v>3647</v>
      </c>
      <c r="K381" s="647">
        <v>3653</v>
      </c>
      <c r="L381" s="647">
        <v>3659</v>
      </c>
      <c r="M381" s="647">
        <v>3664</v>
      </c>
      <c r="N381" s="647">
        <v>3670</v>
      </c>
      <c r="O381" s="647">
        <v>3676</v>
      </c>
    </row>
    <row r="382" spans="1:15" x14ac:dyDescent="0.2">
      <c r="A382" s="647" t="s">
        <v>3621</v>
      </c>
      <c r="B382" s="647" t="s">
        <v>3633</v>
      </c>
      <c r="C382" s="647" t="s">
        <v>1661</v>
      </c>
      <c r="D382" s="647">
        <v>682</v>
      </c>
      <c r="E382" s="647">
        <v>684</v>
      </c>
      <c r="F382" s="647">
        <v>686</v>
      </c>
      <c r="G382" s="647">
        <v>688</v>
      </c>
      <c r="H382" s="647">
        <v>690</v>
      </c>
      <c r="I382" s="647">
        <v>692</v>
      </c>
      <c r="J382" s="647">
        <v>694</v>
      </c>
      <c r="K382" s="647">
        <v>695</v>
      </c>
      <c r="L382" s="647">
        <v>697</v>
      </c>
      <c r="M382" s="647">
        <v>700</v>
      </c>
      <c r="N382" s="647">
        <v>702</v>
      </c>
      <c r="O382" s="647">
        <v>704</v>
      </c>
    </row>
    <row r="383" spans="1:15" x14ac:dyDescent="0.2">
      <c r="A383" s="647" t="s">
        <v>3621</v>
      </c>
      <c r="B383" s="647" t="s">
        <v>3634</v>
      </c>
      <c r="C383" s="647" t="s">
        <v>1661</v>
      </c>
      <c r="D383" s="647">
        <v>0</v>
      </c>
      <c r="E383" s="647">
        <v>0</v>
      </c>
      <c r="F383" s="647">
        <v>0</v>
      </c>
      <c r="G383" s="647">
        <v>0</v>
      </c>
      <c r="H383" s="647">
        <v>0</v>
      </c>
      <c r="I383" s="647">
        <v>0</v>
      </c>
      <c r="J383" s="647">
        <v>0</v>
      </c>
      <c r="K383" s="647">
        <v>0</v>
      </c>
      <c r="L383" s="647">
        <v>0</v>
      </c>
      <c r="M383" s="647">
        <v>0</v>
      </c>
      <c r="N383" s="647">
        <v>0</v>
      </c>
      <c r="O383" s="647">
        <v>0</v>
      </c>
    </row>
    <row r="384" spans="1:15" x14ac:dyDescent="0.2">
      <c r="A384" s="647" t="s">
        <v>3621</v>
      </c>
      <c r="B384" s="647" t="s">
        <v>3635</v>
      </c>
      <c r="C384" s="647" t="s">
        <v>1661</v>
      </c>
      <c r="D384" s="647">
        <v>64</v>
      </c>
      <c r="E384" s="647">
        <v>65</v>
      </c>
      <c r="F384" s="647">
        <v>65</v>
      </c>
      <c r="G384" s="647">
        <v>66</v>
      </c>
      <c r="H384" s="647">
        <v>66</v>
      </c>
      <c r="I384" s="647">
        <v>66</v>
      </c>
      <c r="J384" s="647">
        <v>67</v>
      </c>
      <c r="K384" s="647">
        <v>67</v>
      </c>
      <c r="L384" s="647">
        <v>67</v>
      </c>
      <c r="M384" s="647">
        <v>68</v>
      </c>
      <c r="N384" s="647">
        <v>68</v>
      </c>
      <c r="O384" s="647">
        <v>69</v>
      </c>
    </row>
    <row r="385" spans="1:15" x14ac:dyDescent="0.2">
      <c r="A385" s="647" t="s">
        <v>3621</v>
      </c>
      <c r="B385" s="647" t="s">
        <v>3636</v>
      </c>
      <c r="C385" s="647" t="s">
        <v>1661</v>
      </c>
      <c r="D385" s="647">
        <v>0</v>
      </c>
      <c r="E385" s="647">
        <v>0</v>
      </c>
      <c r="F385" s="647">
        <v>0</v>
      </c>
      <c r="G385" s="647">
        <v>0</v>
      </c>
      <c r="H385" s="647">
        <v>0</v>
      </c>
      <c r="I385" s="647">
        <v>0</v>
      </c>
      <c r="J385" s="647">
        <v>0</v>
      </c>
      <c r="K385" s="647">
        <v>0</v>
      </c>
      <c r="L385" s="647">
        <v>0</v>
      </c>
      <c r="M385" s="647">
        <v>0</v>
      </c>
      <c r="N385" s="647">
        <v>0</v>
      </c>
      <c r="O385" s="647">
        <v>0</v>
      </c>
    </row>
    <row r="386" spans="1:15" x14ac:dyDescent="0.2">
      <c r="A386" s="647" t="s">
        <v>3621</v>
      </c>
      <c r="B386" s="647" t="s">
        <v>3637</v>
      </c>
      <c r="C386" s="647" t="s">
        <v>1661</v>
      </c>
      <c r="D386" s="647">
        <v>27287</v>
      </c>
      <c r="E386" s="647">
        <v>27316</v>
      </c>
      <c r="F386" s="647">
        <v>27344</v>
      </c>
      <c r="G386" s="647">
        <v>27373</v>
      </c>
      <c r="H386" s="647">
        <v>27402</v>
      </c>
      <c r="I386" s="647">
        <v>27430</v>
      </c>
      <c r="J386" s="647">
        <v>27459</v>
      </c>
      <c r="K386" s="647">
        <v>27487</v>
      </c>
      <c r="L386" s="647">
        <v>27516</v>
      </c>
      <c r="M386" s="647">
        <v>27545</v>
      </c>
      <c r="N386" s="647">
        <v>27573</v>
      </c>
      <c r="O386" s="647">
        <v>27602</v>
      </c>
    </row>
    <row r="387" spans="1:15" x14ac:dyDescent="0.2">
      <c r="A387" s="647" t="s">
        <v>3621</v>
      </c>
      <c r="B387" s="647" t="s">
        <v>3638</v>
      </c>
      <c r="C387" s="647" t="s">
        <v>1661</v>
      </c>
      <c r="D387" s="647">
        <v>0</v>
      </c>
      <c r="E387" s="647">
        <v>0</v>
      </c>
      <c r="F387" s="647">
        <v>0</v>
      </c>
      <c r="G387" s="647">
        <v>0</v>
      </c>
      <c r="H387" s="647">
        <v>0</v>
      </c>
      <c r="I387" s="647">
        <v>0</v>
      </c>
      <c r="J387" s="647">
        <v>0</v>
      </c>
      <c r="K387" s="647">
        <v>0</v>
      </c>
      <c r="L387" s="647">
        <v>0</v>
      </c>
      <c r="M387" s="647">
        <v>0</v>
      </c>
      <c r="N387" s="647">
        <v>0</v>
      </c>
      <c r="O387" s="647">
        <v>0</v>
      </c>
    </row>
    <row r="388" spans="1:15" x14ac:dyDescent="0.2">
      <c r="A388" s="647" t="s">
        <v>3621</v>
      </c>
      <c r="B388" s="647" t="s">
        <v>3639</v>
      </c>
      <c r="C388" s="647" t="s">
        <v>1661</v>
      </c>
      <c r="D388" s="647">
        <v>180</v>
      </c>
      <c r="E388" s="647">
        <v>182</v>
      </c>
      <c r="F388" s="647">
        <v>185</v>
      </c>
      <c r="G388" s="647">
        <v>188</v>
      </c>
      <c r="H388" s="647">
        <v>190</v>
      </c>
      <c r="I388" s="647">
        <v>193</v>
      </c>
      <c r="J388" s="647">
        <v>195</v>
      </c>
      <c r="K388" s="647">
        <v>198</v>
      </c>
      <c r="L388" s="647">
        <v>201</v>
      </c>
      <c r="M388" s="647">
        <v>203</v>
      </c>
      <c r="N388" s="647">
        <v>206</v>
      </c>
      <c r="O388" s="647">
        <v>209</v>
      </c>
    </row>
    <row r="389" spans="1:15" x14ac:dyDescent="0.2">
      <c r="A389" s="647" t="s">
        <v>3621</v>
      </c>
      <c r="B389" s="647" t="s">
        <v>3640</v>
      </c>
      <c r="C389" s="647" t="s">
        <v>1661</v>
      </c>
      <c r="D389" s="647">
        <v>3214</v>
      </c>
      <c r="E389" s="647">
        <v>3236</v>
      </c>
      <c r="F389" s="647">
        <v>3258</v>
      </c>
      <c r="G389" s="647">
        <v>3280</v>
      </c>
      <c r="H389" s="647">
        <v>3302</v>
      </c>
      <c r="I389" s="647">
        <v>3324</v>
      </c>
      <c r="J389" s="647">
        <v>3346</v>
      </c>
      <c r="K389" s="647">
        <v>3368</v>
      </c>
      <c r="L389" s="647">
        <v>3390</v>
      </c>
      <c r="M389" s="647">
        <v>3413</v>
      </c>
      <c r="N389" s="647">
        <v>3435</v>
      </c>
      <c r="O389" s="647">
        <v>3457</v>
      </c>
    </row>
    <row r="390" spans="1:15" x14ac:dyDescent="0.2">
      <c r="A390" s="647" t="s">
        <v>3621</v>
      </c>
      <c r="B390" s="647" t="s">
        <v>3641</v>
      </c>
      <c r="C390" s="647" t="s">
        <v>1661</v>
      </c>
      <c r="D390" s="647">
        <v>0</v>
      </c>
      <c r="E390" s="647">
        <v>0</v>
      </c>
      <c r="F390" s="647">
        <v>0</v>
      </c>
      <c r="G390" s="647">
        <v>0</v>
      </c>
      <c r="H390" s="647">
        <v>0</v>
      </c>
      <c r="I390" s="647">
        <v>0</v>
      </c>
      <c r="J390" s="647">
        <v>0</v>
      </c>
      <c r="K390" s="647">
        <v>0</v>
      </c>
      <c r="L390" s="647">
        <v>0</v>
      </c>
      <c r="M390" s="647">
        <v>0</v>
      </c>
      <c r="N390" s="647">
        <v>0</v>
      </c>
      <c r="O390" s="647">
        <v>0</v>
      </c>
    </row>
    <row r="391" spans="1:15" x14ac:dyDescent="0.2">
      <c r="A391" s="647" t="s">
        <v>3621</v>
      </c>
      <c r="B391" s="647" t="s">
        <v>3642</v>
      </c>
      <c r="C391" s="647" t="s">
        <v>1661</v>
      </c>
      <c r="D391" s="647">
        <v>0</v>
      </c>
      <c r="E391" s="647">
        <v>0</v>
      </c>
      <c r="F391" s="647">
        <v>0</v>
      </c>
      <c r="G391" s="647">
        <v>0</v>
      </c>
      <c r="H391" s="647">
        <v>0</v>
      </c>
      <c r="I391" s="647">
        <v>0</v>
      </c>
      <c r="J391" s="647">
        <v>0</v>
      </c>
      <c r="K391" s="647">
        <v>0</v>
      </c>
      <c r="L391" s="647">
        <v>0</v>
      </c>
      <c r="M391" s="647">
        <v>0</v>
      </c>
      <c r="N391" s="647">
        <v>0</v>
      </c>
      <c r="O391" s="647">
        <v>0</v>
      </c>
    </row>
    <row r="392" spans="1:15" x14ac:dyDescent="0.2">
      <c r="A392" s="647" t="s">
        <v>3621</v>
      </c>
      <c r="B392" s="647" t="s">
        <v>3643</v>
      </c>
      <c r="C392" s="647" t="s">
        <v>1661</v>
      </c>
      <c r="D392" s="647">
        <v>0</v>
      </c>
      <c r="E392" s="647">
        <v>0</v>
      </c>
      <c r="F392" s="647">
        <v>0</v>
      </c>
      <c r="G392" s="647">
        <v>0</v>
      </c>
      <c r="H392" s="647">
        <v>0</v>
      </c>
      <c r="I392" s="647">
        <v>0</v>
      </c>
      <c r="J392" s="647">
        <v>0</v>
      </c>
      <c r="K392" s="647">
        <v>0</v>
      </c>
      <c r="L392" s="647">
        <v>0</v>
      </c>
      <c r="M392" s="647">
        <v>0</v>
      </c>
      <c r="N392" s="647">
        <v>0</v>
      </c>
      <c r="O392" s="647">
        <v>0</v>
      </c>
    </row>
    <row r="393" spans="1:15" x14ac:dyDescent="0.2">
      <c r="A393" s="647" t="s">
        <v>3621</v>
      </c>
      <c r="B393" s="647" t="s">
        <v>3644</v>
      </c>
      <c r="C393" s="647" t="s">
        <v>1661</v>
      </c>
      <c r="D393" s="647">
        <v>65</v>
      </c>
      <c r="E393" s="647">
        <v>67</v>
      </c>
      <c r="F393" s="647">
        <v>68</v>
      </c>
      <c r="G393" s="647">
        <v>69</v>
      </c>
      <c r="H393" s="647">
        <v>71</v>
      </c>
      <c r="I393" s="647">
        <v>72</v>
      </c>
      <c r="J393" s="647">
        <v>74</v>
      </c>
      <c r="K393" s="647">
        <v>75</v>
      </c>
      <c r="L393" s="647">
        <v>76</v>
      </c>
      <c r="M393" s="647">
        <v>78</v>
      </c>
      <c r="N393" s="647">
        <v>79</v>
      </c>
      <c r="O393" s="647">
        <v>81</v>
      </c>
    </row>
    <row r="394" spans="1:15" x14ac:dyDescent="0.2">
      <c r="A394" s="647" t="s">
        <v>3621</v>
      </c>
      <c r="B394" s="647" t="s">
        <v>3645</v>
      </c>
      <c r="C394" s="647" t="s">
        <v>1661</v>
      </c>
      <c r="D394" s="647">
        <v>2336</v>
      </c>
      <c r="E394" s="647">
        <v>2340</v>
      </c>
      <c r="F394" s="647">
        <v>2343</v>
      </c>
      <c r="G394" s="647">
        <v>2346</v>
      </c>
      <c r="H394" s="647">
        <v>2349</v>
      </c>
      <c r="I394" s="647">
        <v>2352</v>
      </c>
      <c r="J394" s="647">
        <v>2356</v>
      </c>
      <c r="K394" s="647">
        <v>2359</v>
      </c>
      <c r="L394" s="647">
        <v>2362</v>
      </c>
      <c r="M394" s="647">
        <v>2365</v>
      </c>
      <c r="N394" s="647">
        <v>2369</v>
      </c>
      <c r="O394" s="647">
        <v>2372</v>
      </c>
    </row>
    <row r="395" spans="1:15" x14ac:dyDescent="0.2">
      <c r="A395" s="647" t="s">
        <v>3621</v>
      </c>
      <c r="B395" s="647" t="s">
        <v>3646</v>
      </c>
      <c r="C395" s="647" t="s">
        <v>1661</v>
      </c>
      <c r="D395" s="647">
        <v>0</v>
      </c>
      <c r="E395" s="647">
        <v>0</v>
      </c>
      <c r="F395" s="647">
        <v>0</v>
      </c>
      <c r="G395" s="647">
        <v>0</v>
      </c>
      <c r="H395" s="647">
        <v>0</v>
      </c>
      <c r="I395" s="647">
        <v>0</v>
      </c>
      <c r="J395" s="647">
        <v>0</v>
      </c>
      <c r="K395" s="647">
        <v>0</v>
      </c>
      <c r="L395" s="647">
        <v>0</v>
      </c>
      <c r="M395" s="647">
        <v>0</v>
      </c>
      <c r="N395" s="647">
        <v>0</v>
      </c>
      <c r="O395" s="647">
        <v>0</v>
      </c>
    </row>
    <row r="396" spans="1:15" x14ac:dyDescent="0.2">
      <c r="A396" s="647" t="s">
        <v>3621</v>
      </c>
      <c r="B396" s="647" t="s">
        <v>3647</v>
      </c>
      <c r="C396" s="647" t="s">
        <v>1661</v>
      </c>
      <c r="D396" s="647">
        <v>0</v>
      </c>
      <c r="E396" s="647">
        <v>0</v>
      </c>
      <c r="F396" s="647">
        <v>0</v>
      </c>
      <c r="G396" s="647">
        <v>0</v>
      </c>
      <c r="H396" s="647">
        <v>0</v>
      </c>
      <c r="I396" s="647">
        <v>0</v>
      </c>
      <c r="J396" s="647">
        <v>0</v>
      </c>
      <c r="K396" s="647">
        <v>0</v>
      </c>
      <c r="L396" s="647">
        <v>0</v>
      </c>
      <c r="M396" s="647">
        <v>0</v>
      </c>
      <c r="N396" s="647">
        <v>0</v>
      </c>
      <c r="O396" s="647">
        <v>0</v>
      </c>
    </row>
    <row r="397" spans="1:15" x14ac:dyDescent="0.2">
      <c r="A397" s="647" t="s">
        <v>3621</v>
      </c>
      <c r="B397" s="647" t="s">
        <v>3648</v>
      </c>
      <c r="C397" s="647" t="s">
        <v>1661</v>
      </c>
      <c r="D397" s="647">
        <v>0</v>
      </c>
      <c r="E397" s="647">
        <v>0</v>
      </c>
      <c r="F397" s="647">
        <v>0</v>
      </c>
      <c r="G397" s="647">
        <v>0</v>
      </c>
      <c r="H397" s="647">
        <v>0</v>
      </c>
      <c r="I397" s="647">
        <v>0</v>
      </c>
      <c r="J397" s="647">
        <v>0</v>
      </c>
      <c r="K397" s="647">
        <v>0</v>
      </c>
      <c r="L397" s="647">
        <v>0</v>
      </c>
      <c r="M397" s="647">
        <v>0</v>
      </c>
      <c r="N397" s="647">
        <v>0</v>
      </c>
      <c r="O397" s="647">
        <v>0</v>
      </c>
    </row>
    <row r="398" spans="1:15" x14ac:dyDescent="0.2">
      <c r="A398" s="647" t="s">
        <v>3621</v>
      </c>
      <c r="B398" s="647" t="s">
        <v>3649</v>
      </c>
      <c r="C398" s="647" t="s">
        <v>1661</v>
      </c>
      <c r="D398" s="647">
        <v>554</v>
      </c>
      <c r="E398" s="647">
        <v>557</v>
      </c>
      <c r="F398" s="647">
        <v>560</v>
      </c>
      <c r="G398" s="647">
        <v>563</v>
      </c>
      <c r="H398" s="647">
        <v>565</v>
      </c>
      <c r="I398" s="647">
        <v>568</v>
      </c>
      <c r="J398" s="647">
        <v>571</v>
      </c>
      <c r="K398" s="647">
        <v>574</v>
      </c>
      <c r="L398" s="647">
        <v>578</v>
      </c>
      <c r="M398" s="647">
        <v>581</v>
      </c>
      <c r="N398" s="647">
        <v>585</v>
      </c>
      <c r="O398" s="647">
        <v>588</v>
      </c>
    </row>
    <row r="399" spans="1:15" x14ac:dyDescent="0.2">
      <c r="A399" s="647" t="s">
        <v>3621</v>
      </c>
      <c r="B399" s="647" t="s">
        <v>3650</v>
      </c>
      <c r="C399" s="647" t="s">
        <v>1661</v>
      </c>
      <c r="D399" s="647">
        <v>0</v>
      </c>
      <c r="E399" s="647">
        <v>0</v>
      </c>
      <c r="F399" s="647">
        <v>0</v>
      </c>
      <c r="G399" s="647">
        <v>0</v>
      </c>
      <c r="H399" s="647">
        <v>0</v>
      </c>
      <c r="I399" s="647">
        <v>0</v>
      </c>
      <c r="J399" s="647">
        <v>0</v>
      </c>
      <c r="K399" s="647">
        <v>0</v>
      </c>
      <c r="L399" s="647">
        <v>0</v>
      </c>
      <c r="M399" s="647">
        <v>0</v>
      </c>
      <c r="N399" s="647">
        <v>0</v>
      </c>
      <c r="O399" s="647">
        <v>0</v>
      </c>
    </row>
    <row r="400" spans="1:15" x14ac:dyDescent="0.2">
      <c r="A400" s="647" t="s">
        <v>3621</v>
      </c>
      <c r="B400" s="647" t="s">
        <v>3651</v>
      </c>
      <c r="C400" s="647" t="s">
        <v>1661</v>
      </c>
      <c r="D400" s="647">
        <v>0</v>
      </c>
      <c r="E400" s="647">
        <v>0</v>
      </c>
      <c r="F400" s="647">
        <v>0</v>
      </c>
      <c r="G400" s="647">
        <v>0</v>
      </c>
      <c r="H400" s="647">
        <v>0</v>
      </c>
      <c r="I400" s="647">
        <v>0</v>
      </c>
      <c r="J400" s="647">
        <v>0</v>
      </c>
      <c r="K400" s="647">
        <v>0</v>
      </c>
      <c r="L400" s="647">
        <v>0</v>
      </c>
      <c r="M400" s="647">
        <v>0</v>
      </c>
      <c r="N400" s="647">
        <v>0</v>
      </c>
      <c r="O400" s="647">
        <v>0</v>
      </c>
    </row>
    <row r="401" spans="1:15" x14ac:dyDescent="0.2">
      <c r="A401" s="647" t="s">
        <v>3621</v>
      </c>
      <c r="B401" s="647" t="s">
        <v>3652</v>
      </c>
      <c r="C401" s="647" t="s">
        <v>1661</v>
      </c>
      <c r="D401" s="647">
        <v>167</v>
      </c>
      <c r="E401" s="647">
        <v>187</v>
      </c>
      <c r="F401" s="647">
        <v>207</v>
      </c>
      <c r="G401" s="647">
        <v>226</v>
      </c>
      <c r="H401" s="647">
        <v>246</v>
      </c>
      <c r="I401" s="647">
        <v>265</v>
      </c>
      <c r="J401" s="647">
        <v>285</v>
      </c>
      <c r="K401" s="647">
        <v>304</v>
      </c>
      <c r="L401" s="647">
        <v>324</v>
      </c>
      <c r="M401" s="647">
        <v>344</v>
      </c>
      <c r="N401" s="647">
        <v>363</v>
      </c>
      <c r="O401" s="647">
        <v>383</v>
      </c>
    </row>
    <row r="402" spans="1:15" x14ac:dyDescent="0.2">
      <c r="A402" s="647" t="s">
        <v>3621</v>
      </c>
      <c r="B402" s="647" t="s">
        <v>3653</v>
      </c>
      <c r="C402" s="647" t="s">
        <v>1661</v>
      </c>
      <c r="D402" s="647">
        <v>6359</v>
      </c>
      <c r="E402" s="647">
        <v>6473</v>
      </c>
      <c r="F402" s="647">
        <v>6587</v>
      </c>
      <c r="G402" s="647">
        <v>6701</v>
      </c>
      <c r="H402" s="647">
        <v>6815</v>
      </c>
      <c r="I402" s="647">
        <v>6929</v>
      </c>
      <c r="J402" s="647">
        <v>7043</v>
      </c>
      <c r="K402" s="647">
        <v>7157</v>
      </c>
      <c r="L402" s="647">
        <v>7271</v>
      </c>
      <c r="M402" s="647">
        <v>7385</v>
      </c>
      <c r="N402" s="647">
        <v>7499</v>
      </c>
      <c r="O402" s="647">
        <v>7613</v>
      </c>
    </row>
    <row r="403" spans="1:15" x14ac:dyDescent="0.2">
      <c r="A403" s="647" t="s">
        <v>3621</v>
      </c>
      <c r="B403" s="647" t="s">
        <v>3654</v>
      </c>
      <c r="C403" s="647" t="s">
        <v>1661</v>
      </c>
      <c r="D403" s="647">
        <v>0</v>
      </c>
      <c r="E403" s="647">
        <v>0</v>
      </c>
      <c r="F403" s="647">
        <v>0</v>
      </c>
      <c r="G403" s="647">
        <v>0</v>
      </c>
      <c r="H403" s="647">
        <v>0</v>
      </c>
      <c r="I403" s="647">
        <v>0</v>
      </c>
      <c r="J403" s="647">
        <v>0</v>
      </c>
      <c r="K403" s="647">
        <v>0</v>
      </c>
      <c r="L403" s="647">
        <v>0</v>
      </c>
      <c r="M403" s="647">
        <v>0</v>
      </c>
      <c r="N403" s="647">
        <v>0</v>
      </c>
      <c r="O403" s="647">
        <v>0</v>
      </c>
    </row>
    <row r="404" spans="1:15" x14ac:dyDescent="0.2">
      <c r="A404" s="647" t="s">
        <v>3621</v>
      </c>
      <c r="B404" s="647" t="s">
        <v>3655</v>
      </c>
      <c r="C404" s="647" t="s">
        <v>1661</v>
      </c>
      <c r="D404" s="647">
        <v>2389</v>
      </c>
      <c r="E404" s="647">
        <v>2446</v>
      </c>
      <c r="F404" s="647">
        <v>2502</v>
      </c>
      <c r="G404" s="647">
        <v>2558</v>
      </c>
      <c r="H404" s="647">
        <v>2615</v>
      </c>
      <c r="I404" s="647">
        <v>2671</v>
      </c>
      <c r="J404" s="647">
        <v>2728</v>
      </c>
      <c r="K404" s="647">
        <v>2784</v>
      </c>
      <c r="L404" s="647">
        <v>2841</v>
      </c>
      <c r="M404" s="647">
        <v>2897</v>
      </c>
      <c r="N404" s="647">
        <v>2954</v>
      </c>
      <c r="O404" s="647">
        <v>3010</v>
      </c>
    </row>
    <row r="405" spans="1:15" x14ac:dyDescent="0.2">
      <c r="A405" s="647" t="s">
        <v>3621</v>
      </c>
      <c r="B405" s="647" t="s">
        <v>3656</v>
      </c>
      <c r="C405" s="647" t="s">
        <v>1661</v>
      </c>
      <c r="D405" s="647">
        <v>0</v>
      </c>
      <c r="E405" s="647">
        <v>0</v>
      </c>
      <c r="F405" s="647">
        <v>0</v>
      </c>
      <c r="G405" s="647">
        <v>0</v>
      </c>
      <c r="H405" s="647">
        <v>0</v>
      </c>
      <c r="I405" s="647">
        <v>0</v>
      </c>
      <c r="J405" s="647">
        <v>0</v>
      </c>
      <c r="K405" s="647">
        <v>0</v>
      </c>
      <c r="L405" s="647">
        <v>0</v>
      </c>
      <c r="M405" s="647">
        <v>0</v>
      </c>
      <c r="N405" s="647">
        <v>0</v>
      </c>
      <c r="O405" s="647">
        <v>0</v>
      </c>
    </row>
    <row r="406" spans="1:15" x14ac:dyDescent="0.2">
      <c r="A406" s="647" t="s">
        <v>3621</v>
      </c>
      <c r="B406" s="647" t="s">
        <v>3657</v>
      </c>
      <c r="C406" s="647" t="s">
        <v>1661</v>
      </c>
      <c r="D406" s="647">
        <v>1011</v>
      </c>
      <c r="E406" s="647">
        <v>1026</v>
      </c>
      <c r="F406" s="647">
        <v>1041</v>
      </c>
      <c r="G406" s="647">
        <v>1057</v>
      </c>
      <c r="H406" s="647">
        <v>1072</v>
      </c>
      <c r="I406" s="647">
        <v>1088</v>
      </c>
      <c r="J406" s="647">
        <v>1103</v>
      </c>
      <c r="K406" s="647">
        <v>1118</v>
      </c>
      <c r="L406" s="647">
        <v>1134</v>
      </c>
      <c r="M406" s="647">
        <v>1149</v>
      </c>
      <c r="N406" s="647">
        <v>1164</v>
      </c>
      <c r="O406" s="647">
        <v>1180</v>
      </c>
    </row>
    <row r="407" spans="1:15" x14ac:dyDescent="0.2">
      <c r="A407" s="647" t="s">
        <v>3621</v>
      </c>
      <c r="B407" s="647" t="s">
        <v>3658</v>
      </c>
      <c r="C407" s="647" t="s">
        <v>1661</v>
      </c>
      <c r="D407" s="647">
        <v>0</v>
      </c>
      <c r="E407" s="647">
        <v>0</v>
      </c>
      <c r="F407" s="647">
        <v>0</v>
      </c>
      <c r="G407" s="647">
        <v>0</v>
      </c>
      <c r="H407" s="647">
        <v>0</v>
      </c>
      <c r="I407" s="647">
        <v>0</v>
      </c>
      <c r="J407" s="647">
        <v>0</v>
      </c>
      <c r="K407" s="647">
        <v>0</v>
      </c>
      <c r="L407" s="647">
        <v>0</v>
      </c>
      <c r="M407" s="647">
        <v>0</v>
      </c>
      <c r="N407" s="647">
        <v>0</v>
      </c>
      <c r="O407" s="647">
        <v>0</v>
      </c>
    </row>
    <row r="408" spans="1:15" x14ac:dyDescent="0.2">
      <c r="A408" s="647" t="s">
        <v>3621</v>
      </c>
      <c r="B408" s="647" t="s">
        <v>3659</v>
      </c>
      <c r="C408" s="647" t="s">
        <v>1661</v>
      </c>
      <c r="D408" s="647">
        <v>0</v>
      </c>
      <c r="E408" s="647">
        <v>0</v>
      </c>
      <c r="F408" s="647">
        <v>0</v>
      </c>
      <c r="G408" s="647">
        <v>0</v>
      </c>
      <c r="H408" s="647">
        <v>0</v>
      </c>
      <c r="I408" s="647">
        <v>0</v>
      </c>
      <c r="J408" s="647">
        <v>0</v>
      </c>
      <c r="K408" s="647">
        <v>0</v>
      </c>
      <c r="L408" s="647">
        <v>0</v>
      </c>
      <c r="M408" s="647">
        <v>0</v>
      </c>
      <c r="N408" s="647">
        <v>0</v>
      </c>
      <c r="O408" s="647">
        <v>0</v>
      </c>
    </row>
    <row r="409" spans="1:15" x14ac:dyDescent="0.2">
      <c r="A409" s="647" t="s">
        <v>3660</v>
      </c>
      <c r="B409" s="647" t="s">
        <v>3661</v>
      </c>
      <c r="C409" s="647" t="s">
        <v>1661</v>
      </c>
      <c r="D409" s="647">
        <v>546</v>
      </c>
      <c r="E409" s="647">
        <v>549</v>
      </c>
      <c r="F409" s="647">
        <v>552</v>
      </c>
      <c r="G409" s="647">
        <v>555</v>
      </c>
      <c r="H409" s="647">
        <v>557</v>
      </c>
      <c r="I409" s="647">
        <v>560</v>
      </c>
      <c r="J409" s="647">
        <v>563</v>
      </c>
      <c r="K409" s="647">
        <v>566</v>
      </c>
      <c r="L409" s="647">
        <v>569</v>
      </c>
      <c r="M409" s="647">
        <v>571</v>
      </c>
      <c r="N409" s="647">
        <v>574</v>
      </c>
      <c r="O409" s="647">
        <v>577</v>
      </c>
    </row>
    <row r="410" spans="1:15" x14ac:dyDescent="0.2">
      <c r="A410" s="647" t="s">
        <v>3660</v>
      </c>
      <c r="B410" s="647" t="s">
        <v>3662</v>
      </c>
      <c r="C410" s="647" t="s">
        <v>1661</v>
      </c>
      <c r="D410" s="647">
        <v>0</v>
      </c>
      <c r="E410" s="647">
        <v>0</v>
      </c>
      <c r="F410" s="647">
        <v>0</v>
      </c>
      <c r="G410" s="647">
        <v>0</v>
      </c>
      <c r="H410" s="647">
        <v>0</v>
      </c>
      <c r="I410" s="647">
        <v>0</v>
      </c>
      <c r="J410" s="647">
        <v>0</v>
      </c>
      <c r="K410" s="647">
        <v>0</v>
      </c>
      <c r="L410" s="647">
        <v>0</v>
      </c>
      <c r="M410" s="647">
        <v>0</v>
      </c>
      <c r="N410" s="647">
        <v>0</v>
      </c>
      <c r="O410" s="647">
        <v>0</v>
      </c>
    </row>
    <row r="411" spans="1:15" x14ac:dyDescent="0.2">
      <c r="A411" s="647" t="s">
        <v>3660</v>
      </c>
      <c r="B411" s="647" t="s">
        <v>3663</v>
      </c>
      <c r="C411" s="647" t="s">
        <v>1661</v>
      </c>
      <c r="D411" s="647">
        <v>0</v>
      </c>
      <c r="E411" s="647">
        <v>0</v>
      </c>
      <c r="F411" s="647">
        <v>0</v>
      </c>
      <c r="G411" s="647">
        <v>0</v>
      </c>
      <c r="H411" s="647">
        <v>0</v>
      </c>
      <c r="I411" s="647">
        <v>0</v>
      </c>
      <c r="J411" s="647">
        <v>0</v>
      </c>
      <c r="K411" s="647">
        <v>0</v>
      </c>
      <c r="L411" s="647">
        <v>0</v>
      </c>
      <c r="M411" s="647">
        <v>0</v>
      </c>
      <c r="N411" s="647">
        <v>0</v>
      </c>
      <c r="O411" s="647">
        <v>0</v>
      </c>
    </row>
    <row r="412" spans="1:15" x14ac:dyDescent="0.2">
      <c r="A412" s="647" t="s">
        <v>3660</v>
      </c>
      <c r="B412" s="647" t="s">
        <v>3664</v>
      </c>
      <c r="C412" s="647" t="s">
        <v>1661</v>
      </c>
      <c r="D412" s="647">
        <v>0</v>
      </c>
      <c r="E412" s="647">
        <v>0</v>
      </c>
      <c r="F412" s="647">
        <v>0</v>
      </c>
      <c r="G412" s="647">
        <v>0</v>
      </c>
      <c r="H412" s="647">
        <v>0</v>
      </c>
      <c r="I412" s="647">
        <v>0</v>
      </c>
      <c r="J412" s="647">
        <v>0</v>
      </c>
      <c r="K412" s="647">
        <v>0</v>
      </c>
      <c r="L412" s="647">
        <v>0</v>
      </c>
      <c r="M412" s="647">
        <v>0</v>
      </c>
      <c r="N412" s="647">
        <v>0</v>
      </c>
      <c r="O412" s="647">
        <v>0</v>
      </c>
    </row>
    <row r="413" spans="1:15" x14ac:dyDescent="0.2">
      <c r="A413" s="647" t="s">
        <v>3660</v>
      </c>
      <c r="B413" s="647" t="s">
        <v>3665</v>
      </c>
      <c r="C413" s="647" t="s">
        <v>1661</v>
      </c>
      <c r="D413" s="647">
        <v>97</v>
      </c>
      <c r="E413" s="647">
        <v>100</v>
      </c>
      <c r="F413" s="647">
        <v>103</v>
      </c>
      <c r="G413" s="647">
        <v>106</v>
      </c>
      <c r="H413" s="647">
        <v>109</v>
      </c>
      <c r="I413" s="647">
        <v>112</v>
      </c>
      <c r="J413" s="647">
        <v>115</v>
      </c>
      <c r="K413" s="647">
        <v>118</v>
      </c>
      <c r="L413" s="647">
        <v>122</v>
      </c>
      <c r="M413" s="647">
        <v>125</v>
      </c>
      <c r="N413" s="647">
        <v>128</v>
      </c>
      <c r="O413" s="647">
        <v>131</v>
      </c>
    </row>
    <row r="414" spans="1:15" x14ac:dyDescent="0.2">
      <c r="A414" s="647" t="s">
        <v>3660</v>
      </c>
      <c r="B414" s="647" t="s">
        <v>3666</v>
      </c>
      <c r="C414" s="647" t="s">
        <v>1661</v>
      </c>
      <c r="D414" s="647">
        <v>0</v>
      </c>
      <c r="E414" s="647">
        <v>0</v>
      </c>
      <c r="F414" s="647">
        <v>0</v>
      </c>
      <c r="G414" s="647">
        <v>0</v>
      </c>
      <c r="H414" s="647">
        <v>0</v>
      </c>
      <c r="I414" s="647">
        <v>0</v>
      </c>
      <c r="J414" s="647">
        <v>0</v>
      </c>
      <c r="K414" s="647">
        <v>0</v>
      </c>
      <c r="L414" s="647">
        <v>0</v>
      </c>
      <c r="M414" s="647">
        <v>0</v>
      </c>
      <c r="N414" s="647">
        <v>0</v>
      </c>
      <c r="O414" s="647">
        <v>0</v>
      </c>
    </row>
    <row r="415" spans="1:15" x14ac:dyDescent="0.2">
      <c r="A415" s="647" t="s">
        <v>3660</v>
      </c>
      <c r="B415" s="647" t="s">
        <v>3667</v>
      </c>
      <c r="C415" s="647" t="s">
        <v>1661</v>
      </c>
      <c r="D415" s="647">
        <v>6761</v>
      </c>
      <c r="E415" s="647">
        <v>6771</v>
      </c>
      <c r="F415" s="647">
        <v>6781</v>
      </c>
      <c r="G415" s="647">
        <v>6792</v>
      </c>
      <c r="H415" s="647">
        <v>6802</v>
      </c>
      <c r="I415" s="647">
        <v>6813</v>
      </c>
      <c r="J415" s="647">
        <v>6823</v>
      </c>
      <c r="K415" s="647">
        <v>6833</v>
      </c>
      <c r="L415" s="647">
        <v>6844</v>
      </c>
      <c r="M415" s="647">
        <v>6854</v>
      </c>
      <c r="N415" s="647">
        <v>6865</v>
      </c>
      <c r="O415" s="647">
        <v>6875</v>
      </c>
    </row>
    <row r="416" spans="1:15" x14ac:dyDescent="0.2">
      <c r="A416" s="647" t="s">
        <v>3660</v>
      </c>
      <c r="B416" s="647" t="s">
        <v>3668</v>
      </c>
      <c r="C416" s="647" t="s">
        <v>1661</v>
      </c>
      <c r="D416" s="647">
        <v>0</v>
      </c>
      <c r="E416" s="647">
        <v>0</v>
      </c>
      <c r="F416" s="647">
        <v>0</v>
      </c>
      <c r="G416" s="647">
        <v>0</v>
      </c>
      <c r="H416" s="647">
        <v>0</v>
      </c>
      <c r="I416" s="647">
        <v>0</v>
      </c>
      <c r="J416" s="647">
        <v>0</v>
      </c>
      <c r="K416" s="647">
        <v>0</v>
      </c>
      <c r="L416" s="647">
        <v>0</v>
      </c>
      <c r="M416" s="647">
        <v>0</v>
      </c>
      <c r="N416" s="647">
        <v>0</v>
      </c>
      <c r="O416" s="647">
        <v>0</v>
      </c>
    </row>
    <row r="417" spans="1:15" x14ac:dyDescent="0.2">
      <c r="A417" s="647" t="s">
        <v>3660</v>
      </c>
      <c r="B417" s="647" t="s">
        <v>3669</v>
      </c>
      <c r="C417" s="647" t="s">
        <v>1661</v>
      </c>
      <c r="D417" s="647">
        <v>295</v>
      </c>
      <c r="E417" s="647">
        <v>296</v>
      </c>
      <c r="F417" s="647">
        <v>297</v>
      </c>
      <c r="G417" s="647">
        <v>297</v>
      </c>
      <c r="H417" s="647">
        <v>298</v>
      </c>
      <c r="I417" s="647">
        <v>299</v>
      </c>
      <c r="J417" s="647">
        <v>300</v>
      </c>
      <c r="K417" s="647">
        <v>300</v>
      </c>
      <c r="L417" s="647">
        <v>301</v>
      </c>
      <c r="M417" s="647">
        <v>302</v>
      </c>
      <c r="N417" s="647">
        <v>302</v>
      </c>
      <c r="O417" s="647">
        <v>303</v>
      </c>
    </row>
    <row r="418" spans="1:15" x14ac:dyDescent="0.2">
      <c r="A418" s="647" t="s">
        <v>3660</v>
      </c>
      <c r="B418" s="647" t="s">
        <v>3670</v>
      </c>
      <c r="C418" s="647" t="s">
        <v>1661</v>
      </c>
      <c r="D418" s="647">
        <v>0</v>
      </c>
      <c r="E418" s="647">
        <v>0</v>
      </c>
      <c r="F418" s="647">
        <v>0</v>
      </c>
      <c r="G418" s="647">
        <v>0</v>
      </c>
      <c r="H418" s="647">
        <v>0</v>
      </c>
      <c r="I418" s="647">
        <v>0</v>
      </c>
      <c r="J418" s="647">
        <v>0</v>
      </c>
      <c r="K418" s="647">
        <v>0</v>
      </c>
      <c r="L418" s="647">
        <v>0</v>
      </c>
      <c r="M418" s="647">
        <v>0</v>
      </c>
      <c r="N418" s="647">
        <v>0</v>
      </c>
      <c r="O418" s="647">
        <v>0</v>
      </c>
    </row>
    <row r="419" spans="1:15" x14ac:dyDescent="0.2">
      <c r="A419" s="647" t="s">
        <v>3660</v>
      </c>
      <c r="B419" s="647" t="s">
        <v>3671</v>
      </c>
      <c r="C419" s="647" t="s">
        <v>1661</v>
      </c>
      <c r="D419" s="647">
        <v>769</v>
      </c>
      <c r="E419" s="647">
        <v>774</v>
      </c>
      <c r="F419" s="647">
        <v>778</v>
      </c>
      <c r="G419" s="647">
        <v>782</v>
      </c>
      <c r="H419" s="647">
        <v>786</v>
      </c>
      <c r="I419" s="647">
        <v>790</v>
      </c>
      <c r="J419" s="647">
        <v>795</v>
      </c>
      <c r="K419" s="647">
        <v>799</v>
      </c>
      <c r="L419" s="647">
        <v>803</v>
      </c>
      <c r="M419" s="647">
        <v>807</v>
      </c>
      <c r="N419" s="647">
        <v>812</v>
      </c>
      <c r="O419" s="647">
        <v>816</v>
      </c>
    </row>
    <row r="420" spans="1:15" x14ac:dyDescent="0.2">
      <c r="A420" s="647" t="s">
        <v>3660</v>
      </c>
      <c r="B420" s="647" t="s">
        <v>3672</v>
      </c>
      <c r="C420" s="647" t="s">
        <v>1661</v>
      </c>
      <c r="D420" s="647">
        <v>0</v>
      </c>
      <c r="E420" s="647">
        <v>0</v>
      </c>
      <c r="F420" s="647">
        <v>0</v>
      </c>
      <c r="G420" s="647">
        <v>0</v>
      </c>
      <c r="H420" s="647">
        <v>0</v>
      </c>
      <c r="I420" s="647">
        <v>0</v>
      </c>
      <c r="J420" s="647">
        <v>0</v>
      </c>
      <c r="K420" s="647">
        <v>0</v>
      </c>
      <c r="L420" s="647">
        <v>0</v>
      </c>
      <c r="M420" s="647">
        <v>0</v>
      </c>
      <c r="N420" s="647">
        <v>0</v>
      </c>
      <c r="O420" s="647">
        <v>0</v>
      </c>
    </row>
    <row r="421" spans="1:15" x14ac:dyDescent="0.2">
      <c r="A421" s="647" t="s">
        <v>3660</v>
      </c>
      <c r="B421" s="647" t="s">
        <v>3673</v>
      </c>
      <c r="C421" s="647" t="s">
        <v>1661</v>
      </c>
      <c r="D421" s="647">
        <v>0</v>
      </c>
      <c r="E421" s="647">
        <v>0</v>
      </c>
      <c r="F421" s="647">
        <v>0</v>
      </c>
      <c r="G421" s="647">
        <v>0</v>
      </c>
      <c r="H421" s="647">
        <v>0</v>
      </c>
      <c r="I421" s="647">
        <v>0</v>
      </c>
      <c r="J421" s="647">
        <v>0</v>
      </c>
      <c r="K421" s="647">
        <v>0</v>
      </c>
      <c r="L421" s="647">
        <v>0</v>
      </c>
      <c r="M421" s="647">
        <v>0</v>
      </c>
      <c r="N421" s="647">
        <v>0</v>
      </c>
      <c r="O421" s="647">
        <v>0</v>
      </c>
    </row>
    <row r="422" spans="1:15" x14ac:dyDescent="0.2">
      <c r="A422" s="647" t="s">
        <v>3660</v>
      </c>
      <c r="B422" s="647" t="s">
        <v>3674</v>
      </c>
      <c r="C422" s="647" t="s">
        <v>1661</v>
      </c>
      <c r="D422" s="647">
        <v>4001</v>
      </c>
      <c r="E422" s="647">
        <v>4003</v>
      </c>
      <c r="F422" s="647">
        <v>4005</v>
      </c>
      <c r="G422" s="647">
        <v>4006</v>
      </c>
      <c r="H422" s="647">
        <v>4008</v>
      </c>
      <c r="I422" s="647">
        <v>4010</v>
      </c>
      <c r="J422" s="647">
        <v>4011</v>
      </c>
      <c r="K422" s="647">
        <v>4013</v>
      </c>
      <c r="L422" s="647">
        <v>4015</v>
      </c>
      <c r="M422" s="647">
        <v>4017</v>
      </c>
      <c r="N422" s="647">
        <v>4018</v>
      </c>
      <c r="O422" s="647">
        <v>4020</v>
      </c>
    </row>
    <row r="423" spans="1:15" x14ac:dyDescent="0.2">
      <c r="A423" s="647" t="s">
        <v>3660</v>
      </c>
      <c r="B423" s="647" t="s">
        <v>3675</v>
      </c>
      <c r="C423" s="647" t="s">
        <v>1661</v>
      </c>
      <c r="D423" s="647">
        <v>2069</v>
      </c>
      <c r="E423" s="647">
        <v>2077</v>
      </c>
      <c r="F423" s="647">
        <v>2084</v>
      </c>
      <c r="G423" s="647">
        <v>2091</v>
      </c>
      <c r="H423" s="647">
        <v>2099</v>
      </c>
      <c r="I423" s="647">
        <v>2106</v>
      </c>
      <c r="J423" s="647">
        <v>2114</v>
      </c>
      <c r="K423" s="647">
        <v>2121</v>
      </c>
      <c r="L423" s="647">
        <v>2129</v>
      </c>
      <c r="M423" s="647">
        <v>2136</v>
      </c>
      <c r="N423" s="647">
        <v>2143</v>
      </c>
      <c r="O423" s="647">
        <v>2151</v>
      </c>
    </row>
    <row r="424" spans="1:15" x14ac:dyDescent="0.2">
      <c r="A424" s="647" t="s">
        <v>3660</v>
      </c>
      <c r="B424" s="647" t="s">
        <v>3676</v>
      </c>
      <c r="C424" s="647" t="s">
        <v>1661</v>
      </c>
      <c r="D424" s="647">
        <v>0</v>
      </c>
      <c r="E424" s="647">
        <v>0</v>
      </c>
      <c r="F424" s="647">
        <v>0</v>
      </c>
      <c r="G424" s="647">
        <v>0</v>
      </c>
      <c r="H424" s="647">
        <v>0</v>
      </c>
      <c r="I424" s="647">
        <v>0</v>
      </c>
      <c r="J424" s="647">
        <v>0</v>
      </c>
      <c r="K424" s="647">
        <v>0</v>
      </c>
      <c r="L424" s="647">
        <v>0</v>
      </c>
      <c r="M424" s="647">
        <v>0</v>
      </c>
      <c r="N424" s="647">
        <v>0</v>
      </c>
      <c r="O424" s="647">
        <v>0</v>
      </c>
    </row>
    <row r="425" spans="1:15" x14ac:dyDescent="0.2">
      <c r="A425" s="647" t="s">
        <v>3660</v>
      </c>
      <c r="B425" s="647" t="s">
        <v>3677</v>
      </c>
      <c r="C425" s="647" t="s">
        <v>1661</v>
      </c>
      <c r="D425" s="647">
        <v>1516</v>
      </c>
      <c r="E425" s="647">
        <v>1517</v>
      </c>
      <c r="F425" s="647">
        <v>1519</v>
      </c>
      <c r="G425" s="647">
        <v>1520</v>
      </c>
      <c r="H425" s="647">
        <v>1522</v>
      </c>
      <c r="I425" s="647">
        <v>1524</v>
      </c>
      <c r="J425" s="647">
        <v>1525</v>
      </c>
      <c r="K425" s="647">
        <v>1527</v>
      </c>
      <c r="L425" s="647">
        <v>1529</v>
      </c>
      <c r="M425" s="647">
        <v>1530</v>
      </c>
      <c r="N425" s="647">
        <v>1532</v>
      </c>
      <c r="O425" s="647">
        <v>1534</v>
      </c>
    </row>
    <row r="426" spans="1:15" x14ac:dyDescent="0.2">
      <c r="A426" s="647" t="s">
        <v>3660</v>
      </c>
      <c r="B426" s="647" t="s">
        <v>3678</v>
      </c>
      <c r="C426" s="647" t="s">
        <v>1661</v>
      </c>
      <c r="D426" s="647">
        <v>0</v>
      </c>
      <c r="E426" s="647">
        <v>0</v>
      </c>
      <c r="F426" s="647">
        <v>0</v>
      </c>
      <c r="G426" s="647">
        <v>0</v>
      </c>
      <c r="H426" s="647">
        <v>0</v>
      </c>
      <c r="I426" s="647">
        <v>0</v>
      </c>
      <c r="J426" s="647">
        <v>0</v>
      </c>
      <c r="K426" s="647">
        <v>0</v>
      </c>
      <c r="L426" s="647">
        <v>0</v>
      </c>
      <c r="M426" s="647">
        <v>0</v>
      </c>
      <c r="N426" s="647">
        <v>0</v>
      </c>
      <c r="O426" s="647">
        <v>0</v>
      </c>
    </row>
    <row r="427" spans="1:15" x14ac:dyDescent="0.2">
      <c r="A427" s="647" t="s">
        <v>3660</v>
      </c>
      <c r="B427" s="647" t="s">
        <v>3679</v>
      </c>
      <c r="C427" s="647" t="s">
        <v>1661</v>
      </c>
      <c r="D427" s="647">
        <v>474</v>
      </c>
      <c r="E427" s="647">
        <v>477</v>
      </c>
      <c r="F427" s="647">
        <v>481</v>
      </c>
      <c r="G427" s="647">
        <v>484</v>
      </c>
      <c r="H427" s="647">
        <v>487</v>
      </c>
      <c r="I427" s="647">
        <v>490</v>
      </c>
      <c r="J427" s="647">
        <v>494</v>
      </c>
      <c r="K427" s="647">
        <v>497</v>
      </c>
      <c r="L427" s="647">
        <v>500</v>
      </c>
      <c r="M427" s="647">
        <v>504</v>
      </c>
      <c r="N427" s="647">
        <v>507</v>
      </c>
      <c r="O427" s="647">
        <v>510</v>
      </c>
    </row>
    <row r="428" spans="1:15" x14ac:dyDescent="0.2">
      <c r="A428" s="647" t="s">
        <v>3660</v>
      </c>
      <c r="B428" s="647" t="s">
        <v>3680</v>
      </c>
      <c r="C428" s="647" t="s">
        <v>1661</v>
      </c>
      <c r="D428" s="647">
        <v>0</v>
      </c>
      <c r="E428" s="647">
        <v>0</v>
      </c>
      <c r="F428" s="647">
        <v>0</v>
      </c>
      <c r="G428" s="647">
        <v>0</v>
      </c>
      <c r="H428" s="647">
        <v>0</v>
      </c>
      <c r="I428" s="647">
        <v>0</v>
      </c>
      <c r="J428" s="647">
        <v>0</v>
      </c>
      <c r="K428" s="647">
        <v>0</v>
      </c>
      <c r="L428" s="647">
        <v>0</v>
      </c>
      <c r="M428" s="647">
        <v>0</v>
      </c>
      <c r="N428" s="647">
        <v>0</v>
      </c>
      <c r="O428" s="647">
        <v>0</v>
      </c>
    </row>
    <row r="429" spans="1:15" x14ac:dyDescent="0.2">
      <c r="A429" s="647" t="s">
        <v>3660</v>
      </c>
      <c r="B429" s="647" t="s">
        <v>3681</v>
      </c>
      <c r="C429" s="647" t="s">
        <v>1661</v>
      </c>
      <c r="D429" s="647">
        <v>0</v>
      </c>
      <c r="E429" s="647">
        <v>0</v>
      </c>
      <c r="F429" s="647">
        <v>0</v>
      </c>
      <c r="G429" s="647">
        <v>0</v>
      </c>
      <c r="H429" s="647">
        <v>0</v>
      </c>
      <c r="I429" s="647">
        <v>0</v>
      </c>
      <c r="J429" s="647">
        <v>0</v>
      </c>
      <c r="K429" s="647">
        <v>0</v>
      </c>
      <c r="L429" s="647">
        <v>0</v>
      </c>
      <c r="M429" s="647">
        <v>0</v>
      </c>
      <c r="N429" s="647">
        <v>0</v>
      </c>
      <c r="O429" s="647">
        <v>0</v>
      </c>
    </row>
    <row r="430" spans="1:15" x14ac:dyDescent="0.2">
      <c r="A430" s="647" t="s">
        <v>3660</v>
      </c>
      <c r="B430" s="647" t="s">
        <v>3682</v>
      </c>
      <c r="C430" s="647" t="s">
        <v>1661</v>
      </c>
      <c r="D430" s="647">
        <v>0</v>
      </c>
      <c r="E430" s="647">
        <v>0</v>
      </c>
      <c r="F430" s="647">
        <v>0</v>
      </c>
      <c r="G430" s="647">
        <v>0</v>
      </c>
      <c r="H430" s="647">
        <v>0</v>
      </c>
      <c r="I430" s="647">
        <v>0</v>
      </c>
      <c r="J430" s="647">
        <v>0</v>
      </c>
      <c r="K430" s="647">
        <v>0</v>
      </c>
      <c r="L430" s="647">
        <v>0</v>
      </c>
      <c r="M430" s="647">
        <v>0</v>
      </c>
      <c r="N430" s="647">
        <v>0</v>
      </c>
      <c r="O430" s="647">
        <v>0</v>
      </c>
    </row>
    <row r="431" spans="1:15" x14ac:dyDescent="0.2">
      <c r="A431" s="647" t="s">
        <v>3660</v>
      </c>
      <c r="B431" s="647" t="s">
        <v>3683</v>
      </c>
      <c r="C431" s="647" t="s">
        <v>1661</v>
      </c>
      <c r="D431" s="647">
        <v>0</v>
      </c>
      <c r="E431" s="647">
        <v>0</v>
      </c>
      <c r="F431" s="647">
        <v>0</v>
      </c>
      <c r="G431" s="647">
        <v>0</v>
      </c>
      <c r="H431" s="647">
        <v>0</v>
      </c>
      <c r="I431" s="647">
        <v>0</v>
      </c>
      <c r="J431" s="647">
        <v>0</v>
      </c>
      <c r="K431" s="647">
        <v>0</v>
      </c>
      <c r="L431" s="647">
        <v>0</v>
      </c>
      <c r="M431" s="647">
        <v>0</v>
      </c>
      <c r="N431" s="647">
        <v>0</v>
      </c>
      <c r="O431" s="647">
        <v>0</v>
      </c>
    </row>
    <row r="432" spans="1:15" x14ac:dyDescent="0.2">
      <c r="A432" s="647" t="s">
        <v>3660</v>
      </c>
      <c r="B432" s="647" t="s">
        <v>3684</v>
      </c>
      <c r="C432" s="647" t="s">
        <v>1661</v>
      </c>
      <c r="D432" s="647">
        <v>3539</v>
      </c>
      <c r="E432" s="647">
        <v>3543</v>
      </c>
      <c r="F432" s="647">
        <v>3546</v>
      </c>
      <c r="G432" s="647">
        <v>3549</v>
      </c>
      <c r="H432" s="647">
        <v>3552</v>
      </c>
      <c r="I432" s="647">
        <v>3555</v>
      </c>
      <c r="J432" s="647">
        <v>3559</v>
      </c>
      <c r="K432" s="647">
        <v>3562</v>
      </c>
      <c r="L432" s="647">
        <v>3565</v>
      </c>
      <c r="M432" s="647">
        <v>3568</v>
      </c>
      <c r="N432" s="647">
        <v>3571</v>
      </c>
      <c r="O432" s="647">
        <v>3575</v>
      </c>
    </row>
    <row r="433" spans="1:15" x14ac:dyDescent="0.2">
      <c r="A433" s="647" t="s">
        <v>3660</v>
      </c>
      <c r="B433" s="647" t="s">
        <v>3685</v>
      </c>
      <c r="C433" s="647" t="s">
        <v>1661</v>
      </c>
      <c r="D433" s="647">
        <v>0</v>
      </c>
      <c r="E433" s="647">
        <v>0</v>
      </c>
      <c r="F433" s="647">
        <v>0</v>
      </c>
      <c r="G433" s="647">
        <v>0</v>
      </c>
      <c r="H433" s="647">
        <v>0</v>
      </c>
      <c r="I433" s="647">
        <v>0</v>
      </c>
      <c r="J433" s="647">
        <v>0</v>
      </c>
      <c r="K433" s="647">
        <v>0</v>
      </c>
      <c r="L433" s="647">
        <v>0</v>
      </c>
      <c r="M433" s="647">
        <v>0</v>
      </c>
      <c r="N433" s="647">
        <v>0</v>
      </c>
      <c r="O433" s="647">
        <v>0</v>
      </c>
    </row>
    <row r="434" spans="1:15" x14ac:dyDescent="0.2">
      <c r="A434" s="647" t="s">
        <v>3660</v>
      </c>
      <c r="B434" s="647" t="s">
        <v>3686</v>
      </c>
      <c r="C434" s="647" t="s">
        <v>1661</v>
      </c>
      <c r="D434" s="647">
        <v>0</v>
      </c>
      <c r="E434" s="647">
        <v>0</v>
      </c>
      <c r="F434" s="647">
        <v>0</v>
      </c>
      <c r="G434" s="647">
        <v>0</v>
      </c>
      <c r="H434" s="647">
        <v>0</v>
      </c>
      <c r="I434" s="647">
        <v>0</v>
      </c>
      <c r="J434" s="647">
        <v>0</v>
      </c>
      <c r="K434" s="647">
        <v>0</v>
      </c>
      <c r="L434" s="647">
        <v>0</v>
      </c>
      <c r="M434" s="647">
        <v>0</v>
      </c>
      <c r="N434" s="647">
        <v>0</v>
      </c>
      <c r="O434" s="647">
        <v>0</v>
      </c>
    </row>
    <row r="435" spans="1:15" x14ac:dyDescent="0.2">
      <c r="A435" s="647" t="s">
        <v>3660</v>
      </c>
      <c r="B435" s="647" t="s">
        <v>3687</v>
      </c>
      <c r="C435" s="647" t="s">
        <v>1661</v>
      </c>
      <c r="D435" s="647">
        <v>0</v>
      </c>
      <c r="E435" s="647">
        <v>0</v>
      </c>
      <c r="F435" s="647">
        <v>0</v>
      </c>
      <c r="G435" s="647">
        <v>0</v>
      </c>
      <c r="H435" s="647">
        <v>0</v>
      </c>
      <c r="I435" s="647">
        <v>0</v>
      </c>
      <c r="J435" s="647">
        <v>0</v>
      </c>
      <c r="K435" s="647">
        <v>0</v>
      </c>
      <c r="L435" s="647">
        <v>0</v>
      </c>
      <c r="M435" s="647">
        <v>0</v>
      </c>
      <c r="N435" s="647">
        <v>0</v>
      </c>
      <c r="O435" s="647">
        <v>0</v>
      </c>
    </row>
    <row r="436" spans="1:15" x14ac:dyDescent="0.2">
      <c r="A436" s="647" t="s">
        <v>3660</v>
      </c>
      <c r="B436" s="647" t="s">
        <v>3688</v>
      </c>
      <c r="C436" s="647" t="s">
        <v>1661</v>
      </c>
      <c r="D436" s="647">
        <v>155</v>
      </c>
      <c r="E436" s="647">
        <v>155</v>
      </c>
      <c r="F436" s="647">
        <v>155</v>
      </c>
      <c r="G436" s="647">
        <v>155</v>
      </c>
      <c r="H436" s="647">
        <v>155</v>
      </c>
      <c r="I436" s="647">
        <v>155</v>
      </c>
      <c r="J436" s="647">
        <v>155</v>
      </c>
      <c r="K436" s="647">
        <v>155</v>
      </c>
      <c r="L436" s="647">
        <v>155</v>
      </c>
      <c r="M436" s="647">
        <v>155</v>
      </c>
      <c r="N436" s="647">
        <v>155</v>
      </c>
      <c r="O436" s="647">
        <v>155</v>
      </c>
    </row>
    <row r="437" spans="1:15" x14ac:dyDescent="0.2">
      <c r="A437" s="647" t="s">
        <v>3660</v>
      </c>
      <c r="B437" s="647" t="s">
        <v>3689</v>
      </c>
      <c r="C437" s="647" t="s">
        <v>1661</v>
      </c>
      <c r="D437" s="647">
        <v>0</v>
      </c>
      <c r="E437" s="647">
        <v>0</v>
      </c>
      <c r="F437" s="647">
        <v>0</v>
      </c>
      <c r="G437" s="647">
        <v>0</v>
      </c>
      <c r="H437" s="647">
        <v>0</v>
      </c>
      <c r="I437" s="647">
        <v>0</v>
      </c>
      <c r="J437" s="647">
        <v>0</v>
      </c>
      <c r="K437" s="647">
        <v>0</v>
      </c>
      <c r="L437" s="647">
        <v>0</v>
      </c>
      <c r="M437" s="647">
        <v>0</v>
      </c>
      <c r="N437" s="647">
        <v>0</v>
      </c>
      <c r="O437" s="647">
        <v>0</v>
      </c>
    </row>
    <row r="438" spans="1:15" x14ac:dyDescent="0.2">
      <c r="A438" s="647" t="s">
        <v>3690</v>
      </c>
      <c r="B438" s="647" t="s">
        <v>3691</v>
      </c>
      <c r="C438" s="647" t="s">
        <v>1661</v>
      </c>
      <c r="D438" s="647">
        <v>0</v>
      </c>
      <c r="E438" s="647">
        <v>0</v>
      </c>
      <c r="F438" s="647">
        <v>0</v>
      </c>
      <c r="G438" s="647">
        <v>0</v>
      </c>
      <c r="H438" s="647">
        <v>0</v>
      </c>
      <c r="I438" s="647">
        <v>0</v>
      </c>
      <c r="J438" s="647">
        <v>0</v>
      </c>
      <c r="K438" s="647">
        <v>0</v>
      </c>
      <c r="L438" s="647">
        <v>0</v>
      </c>
      <c r="M438" s="647">
        <v>0</v>
      </c>
      <c r="N438" s="647">
        <v>0</v>
      </c>
      <c r="O438" s="647">
        <v>0</v>
      </c>
    </row>
    <row r="439" spans="1:15" x14ac:dyDescent="0.2">
      <c r="A439" s="647" t="s">
        <v>3690</v>
      </c>
      <c r="B439" s="647" t="s">
        <v>3692</v>
      </c>
      <c r="C439" s="647" t="s">
        <v>1661</v>
      </c>
      <c r="D439" s="647">
        <v>439</v>
      </c>
      <c r="E439" s="647">
        <v>441</v>
      </c>
      <c r="F439" s="647">
        <v>442</v>
      </c>
      <c r="G439" s="647">
        <v>443</v>
      </c>
      <c r="H439" s="647">
        <v>445</v>
      </c>
      <c r="I439" s="647">
        <v>446</v>
      </c>
      <c r="J439" s="647">
        <v>448</v>
      </c>
      <c r="K439" s="647">
        <v>449</v>
      </c>
      <c r="L439" s="647">
        <v>451</v>
      </c>
      <c r="M439" s="647">
        <v>452</v>
      </c>
      <c r="N439" s="647">
        <v>454</v>
      </c>
      <c r="O439" s="647">
        <v>455</v>
      </c>
    </row>
    <row r="440" spans="1:15" x14ac:dyDescent="0.2">
      <c r="A440" s="647" t="s">
        <v>3690</v>
      </c>
      <c r="B440" s="647" t="s">
        <v>3693</v>
      </c>
      <c r="C440" s="647" t="s">
        <v>1661</v>
      </c>
      <c r="D440" s="647">
        <v>0</v>
      </c>
      <c r="E440" s="647">
        <v>0</v>
      </c>
      <c r="F440" s="647">
        <v>0</v>
      </c>
      <c r="G440" s="647">
        <v>0</v>
      </c>
      <c r="H440" s="647">
        <v>0</v>
      </c>
      <c r="I440" s="647">
        <v>0</v>
      </c>
      <c r="J440" s="647">
        <v>0</v>
      </c>
      <c r="K440" s="647">
        <v>0</v>
      </c>
      <c r="L440" s="647">
        <v>0</v>
      </c>
      <c r="M440" s="647">
        <v>0</v>
      </c>
      <c r="N440" s="647">
        <v>0</v>
      </c>
      <c r="O440" s="647">
        <v>0</v>
      </c>
    </row>
    <row r="441" spans="1:15" x14ac:dyDescent="0.2">
      <c r="A441" s="647" t="s">
        <v>3690</v>
      </c>
      <c r="B441" s="647" t="s">
        <v>3694</v>
      </c>
      <c r="C441" s="647" t="s">
        <v>1661</v>
      </c>
      <c r="D441" s="647">
        <v>24511</v>
      </c>
      <c r="E441" s="647">
        <v>24553</v>
      </c>
      <c r="F441" s="647">
        <v>24595</v>
      </c>
      <c r="G441" s="647">
        <v>24638</v>
      </c>
      <c r="H441" s="647">
        <v>24680</v>
      </c>
      <c r="I441" s="647">
        <v>24723</v>
      </c>
      <c r="J441" s="647">
        <v>24766</v>
      </c>
      <c r="K441" s="647">
        <v>24809</v>
      </c>
      <c r="L441" s="647">
        <v>24852</v>
      </c>
      <c r="M441" s="647">
        <v>24895</v>
      </c>
      <c r="N441" s="647">
        <v>24937</v>
      </c>
      <c r="O441" s="647">
        <v>24980</v>
      </c>
    </row>
    <row r="442" spans="1:15" x14ac:dyDescent="0.2">
      <c r="A442" s="647" t="s">
        <v>3690</v>
      </c>
      <c r="B442" s="647" t="s">
        <v>3695</v>
      </c>
      <c r="C442" s="647" t="s">
        <v>1661</v>
      </c>
      <c r="D442" s="647">
        <v>0</v>
      </c>
      <c r="E442" s="647">
        <v>0</v>
      </c>
      <c r="F442" s="647">
        <v>0</v>
      </c>
      <c r="G442" s="647">
        <v>0</v>
      </c>
      <c r="H442" s="647">
        <v>0</v>
      </c>
      <c r="I442" s="647">
        <v>0</v>
      </c>
      <c r="J442" s="647">
        <v>0</v>
      </c>
      <c r="K442" s="647">
        <v>0</v>
      </c>
      <c r="L442" s="647">
        <v>0</v>
      </c>
      <c r="M442" s="647">
        <v>0</v>
      </c>
      <c r="N442" s="647">
        <v>0</v>
      </c>
      <c r="O442" s="647">
        <v>0</v>
      </c>
    </row>
    <row r="443" spans="1:15" x14ac:dyDescent="0.2">
      <c r="A443" s="647" t="s">
        <v>3690</v>
      </c>
      <c r="B443" s="647" t="s">
        <v>3696</v>
      </c>
      <c r="C443" s="647" t="s">
        <v>1661</v>
      </c>
      <c r="D443" s="647">
        <v>40579</v>
      </c>
      <c r="E443" s="647">
        <v>40684</v>
      </c>
      <c r="F443" s="647">
        <v>40788</v>
      </c>
      <c r="G443" s="647">
        <v>40893</v>
      </c>
      <c r="H443" s="647">
        <v>40998</v>
      </c>
      <c r="I443" s="647">
        <v>41103</v>
      </c>
      <c r="J443" s="647">
        <v>41209</v>
      </c>
      <c r="K443" s="647">
        <v>41314</v>
      </c>
      <c r="L443" s="647">
        <v>41419</v>
      </c>
      <c r="M443" s="647">
        <v>41524</v>
      </c>
      <c r="N443" s="647">
        <v>41630</v>
      </c>
      <c r="O443" s="647">
        <v>41735</v>
      </c>
    </row>
    <row r="444" spans="1:15" x14ac:dyDescent="0.2">
      <c r="A444" s="647" t="s">
        <v>3690</v>
      </c>
      <c r="B444" s="647" t="s">
        <v>3697</v>
      </c>
      <c r="C444" s="647" t="s">
        <v>1661</v>
      </c>
      <c r="D444" s="647">
        <v>28849</v>
      </c>
      <c r="E444" s="647">
        <v>28975</v>
      </c>
      <c r="F444" s="647">
        <v>29101</v>
      </c>
      <c r="G444" s="647">
        <v>29227</v>
      </c>
      <c r="H444" s="647">
        <v>29353</v>
      </c>
      <c r="I444" s="647">
        <v>29479</v>
      </c>
      <c r="J444" s="647">
        <v>29605</v>
      </c>
      <c r="K444" s="647">
        <v>29731</v>
      </c>
      <c r="L444" s="647">
        <v>29857</v>
      </c>
      <c r="M444" s="647">
        <v>29712</v>
      </c>
      <c r="N444" s="647">
        <v>29843</v>
      </c>
      <c r="O444" s="647">
        <v>29974</v>
      </c>
    </row>
    <row r="445" spans="1:15" x14ac:dyDescent="0.2">
      <c r="A445" s="647" t="s">
        <v>3690</v>
      </c>
      <c r="B445" s="647" t="s">
        <v>3698</v>
      </c>
      <c r="C445" s="647" t="s">
        <v>1661</v>
      </c>
      <c r="D445" s="647">
        <v>0</v>
      </c>
      <c r="E445" s="647">
        <v>0</v>
      </c>
      <c r="F445" s="647">
        <v>0</v>
      </c>
      <c r="G445" s="647">
        <v>0</v>
      </c>
      <c r="H445" s="647">
        <v>0</v>
      </c>
      <c r="I445" s="647">
        <v>0</v>
      </c>
      <c r="J445" s="647">
        <v>0</v>
      </c>
      <c r="K445" s="647">
        <v>0</v>
      </c>
      <c r="L445" s="647">
        <v>0</v>
      </c>
      <c r="M445" s="647">
        <v>0</v>
      </c>
      <c r="N445" s="647">
        <v>0</v>
      </c>
      <c r="O445" s="647">
        <v>0</v>
      </c>
    </row>
    <row r="446" spans="1:15" x14ac:dyDescent="0.2">
      <c r="A446" s="647" t="s">
        <v>3690</v>
      </c>
      <c r="B446" s="647" t="s">
        <v>3699</v>
      </c>
      <c r="C446" s="647" t="s">
        <v>1661</v>
      </c>
      <c r="D446" s="647">
        <v>0</v>
      </c>
      <c r="E446" s="647">
        <v>0</v>
      </c>
      <c r="F446" s="647">
        <v>0</v>
      </c>
      <c r="G446" s="647">
        <v>0</v>
      </c>
      <c r="H446" s="647">
        <v>0</v>
      </c>
      <c r="I446" s="647">
        <v>0</v>
      </c>
      <c r="J446" s="647">
        <v>0</v>
      </c>
      <c r="K446" s="647">
        <v>0</v>
      </c>
      <c r="L446" s="647">
        <v>0</v>
      </c>
      <c r="M446" s="647">
        <v>0</v>
      </c>
      <c r="N446" s="647">
        <v>0</v>
      </c>
      <c r="O446" s="647">
        <v>0</v>
      </c>
    </row>
    <row r="447" spans="1:15" x14ac:dyDescent="0.2">
      <c r="A447" s="647" t="s">
        <v>3690</v>
      </c>
      <c r="B447" s="647" t="s">
        <v>3700</v>
      </c>
      <c r="C447" s="647" t="s">
        <v>1661</v>
      </c>
      <c r="D447" s="647">
        <v>0</v>
      </c>
      <c r="E447" s="647">
        <v>0</v>
      </c>
      <c r="F447" s="647">
        <v>0</v>
      </c>
      <c r="G447" s="647">
        <v>0</v>
      </c>
      <c r="H447" s="647">
        <v>0</v>
      </c>
      <c r="I447" s="647">
        <v>0</v>
      </c>
      <c r="J447" s="647">
        <v>0</v>
      </c>
      <c r="K447" s="647">
        <v>0</v>
      </c>
      <c r="L447" s="647">
        <v>0</v>
      </c>
      <c r="M447" s="647">
        <v>0</v>
      </c>
      <c r="N447" s="647">
        <v>0</v>
      </c>
      <c r="O447" s="647">
        <v>0</v>
      </c>
    </row>
    <row r="448" spans="1:15" x14ac:dyDescent="0.2">
      <c r="A448" s="647" t="s">
        <v>3690</v>
      </c>
      <c r="B448" s="647" t="s">
        <v>3701</v>
      </c>
      <c r="C448" s="647" t="s">
        <v>1661</v>
      </c>
      <c r="D448" s="647">
        <v>0</v>
      </c>
      <c r="E448" s="647">
        <v>0</v>
      </c>
      <c r="F448" s="647">
        <v>0</v>
      </c>
      <c r="G448" s="647">
        <v>0</v>
      </c>
      <c r="H448" s="647">
        <v>0</v>
      </c>
      <c r="I448" s="647">
        <v>0</v>
      </c>
      <c r="J448" s="647">
        <v>0</v>
      </c>
      <c r="K448" s="647">
        <v>0</v>
      </c>
      <c r="L448" s="647">
        <v>0</v>
      </c>
      <c r="M448" s="647">
        <v>0</v>
      </c>
      <c r="N448" s="647">
        <v>0</v>
      </c>
      <c r="O448" s="647">
        <v>0</v>
      </c>
    </row>
    <row r="449" spans="1:15" x14ac:dyDescent="0.2">
      <c r="A449" s="647" t="s">
        <v>3690</v>
      </c>
      <c r="B449" s="647" t="s">
        <v>3702</v>
      </c>
      <c r="C449" s="647" t="s">
        <v>1661</v>
      </c>
      <c r="D449" s="647">
        <v>0</v>
      </c>
      <c r="E449" s="647">
        <v>0</v>
      </c>
      <c r="F449" s="647">
        <v>0</v>
      </c>
      <c r="G449" s="647">
        <v>0</v>
      </c>
      <c r="H449" s="647">
        <v>0</v>
      </c>
      <c r="I449" s="647">
        <v>0</v>
      </c>
      <c r="J449" s="647">
        <v>0</v>
      </c>
      <c r="K449" s="647">
        <v>0</v>
      </c>
      <c r="L449" s="647">
        <v>0</v>
      </c>
      <c r="M449" s="647">
        <v>0</v>
      </c>
      <c r="N449" s="647">
        <v>0</v>
      </c>
      <c r="O449" s="647">
        <v>0</v>
      </c>
    </row>
    <row r="450" spans="1:15" x14ac:dyDescent="0.2">
      <c r="A450" s="647" t="s">
        <v>3690</v>
      </c>
      <c r="B450" s="647" t="s">
        <v>3703</v>
      </c>
      <c r="C450" s="647" t="s">
        <v>1661</v>
      </c>
      <c r="D450" s="647">
        <v>29419</v>
      </c>
      <c r="E450" s="647">
        <v>29435</v>
      </c>
      <c r="F450" s="647">
        <v>29450</v>
      </c>
      <c r="G450" s="647">
        <v>29465</v>
      </c>
      <c r="H450" s="647">
        <v>29481</v>
      </c>
      <c r="I450" s="647">
        <v>29496</v>
      </c>
      <c r="J450" s="647">
        <v>29511</v>
      </c>
      <c r="K450" s="647">
        <v>29526</v>
      </c>
      <c r="L450" s="647">
        <v>29542</v>
      </c>
      <c r="M450" s="647">
        <v>29557</v>
      </c>
      <c r="N450" s="647">
        <v>29572</v>
      </c>
      <c r="O450" s="647">
        <v>29588</v>
      </c>
    </row>
    <row r="451" spans="1:15" x14ac:dyDescent="0.2">
      <c r="A451" s="647" t="s">
        <v>3690</v>
      </c>
      <c r="B451" s="647" t="s">
        <v>3704</v>
      </c>
      <c r="C451" s="647" t="s">
        <v>1661</v>
      </c>
      <c r="D451" s="647">
        <v>2178</v>
      </c>
      <c r="E451" s="647">
        <v>2181</v>
      </c>
      <c r="F451" s="647">
        <v>2184</v>
      </c>
      <c r="G451" s="647">
        <v>2188</v>
      </c>
      <c r="H451" s="647">
        <v>2191</v>
      </c>
      <c r="I451" s="647">
        <v>2194</v>
      </c>
      <c r="J451" s="647">
        <v>2197</v>
      </c>
      <c r="K451" s="647">
        <v>2200</v>
      </c>
      <c r="L451" s="647">
        <v>2204</v>
      </c>
      <c r="M451" s="647">
        <v>2207</v>
      </c>
      <c r="N451" s="647">
        <v>2210</v>
      </c>
      <c r="O451" s="647">
        <v>2214</v>
      </c>
    </row>
    <row r="452" spans="1:15" x14ac:dyDescent="0.2">
      <c r="A452" s="647" t="s">
        <v>3690</v>
      </c>
      <c r="B452" s="647" t="s">
        <v>3705</v>
      </c>
      <c r="C452" s="647" t="s">
        <v>1661</v>
      </c>
      <c r="D452" s="647">
        <v>0</v>
      </c>
      <c r="E452" s="647">
        <v>0</v>
      </c>
      <c r="F452" s="647">
        <v>0</v>
      </c>
      <c r="G452" s="647">
        <v>0</v>
      </c>
      <c r="H452" s="647">
        <v>0</v>
      </c>
      <c r="I452" s="647">
        <v>0</v>
      </c>
      <c r="J452" s="647">
        <v>0</v>
      </c>
      <c r="K452" s="647">
        <v>0</v>
      </c>
      <c r="L452" s="647">
        <v>0</v>
      </c>
      <c r="M452" s="647">
        <v>0</v>
      </c>
      <c r="N452" s="647">
        <v>0</v>
      </c>
      <c r="O452" s="647">
        <v>0</v>
      </c>
    </row>
    <row r="453" spans="1:15" x14ac:dyDescent="0.2">
      <c r="A453" s="647" t="s">
        <v>3690</v>
      </c>
      <c r="B453" s="647" t="s">
        <v>3706</v>
      </c>
      <c r="C453" s="647" t="s">
        <v>1661</v>
      </c>
      <c r="D453" s="647">
        <v>0</v>
      </c>
      <c r="E453" s="647">
        <v>0</v>
      </c>
      <c r="F453" s="647">
        <v>0</v>
      </c>
      <c r="G453" s="647">
        <v>0</v>
      </c>
      <c r="H453" s="647">
        <v>0</v>
      </c>
      <c r="I453" s="647">
        <v>0</v>
      </c>
      <c r="J453" s="647">
        <v>0</v>
      </c>
      <c r="K453" s="647">
        <v>0</v>
      </c>
      <c r="L453" s="647">
        <v>0</v>
      </c>
      <c r="M453" s="647">
        <v>0</v>
      </c>
      <c r="N453" s="647">
        <v>0</v>
      </c>
      <c r="O453" s="647">
        <v>0</v>
      </c>
    </row>
    <row r="454" spans="1:15" x14ac:dyDescent="0.2">
      <c r="A454" s="647" t="s">
        <v>3690</v>
      </c>
      <c r="B454" s="647" t="s">
        <v>3707</v>
      </c>
      <c r="C454" s="647" t="s">
        <v>1661</v>
      </c>
      <c r="D454" s="647">
        <v>3358</v>
      </c>
      <c r="E454" s="647">
        <v>3401</v>
      </c>
      <c r="F454" s="647">
        <v>3445</v>
      </c>
      <c r="G454" s="647">
        <v>3488</v>
      </c>
      <c r="H454" s="647">
        <v>3519</v>
      </c>
      <c r="I454" s="647">
        <v>3563</v>
      </c>
      <c r="J454" s="647">
        <v>3607</v>
      </c>
      <c r="K454" s="647">
        <v>3651</v>
      </c>
      <c r="L454" s="647">
        <v>3695</v>
      </c>
      <c r="M454" s="647">
        <v>3740</v>
      </c>
      <c r="N454" s="647">
        <v>3784</v>
      </c>
      <c r="O454" s="647">
        <v>3829</v>
      </c>
    </row>
    <row r="455" spans="1:15" x14ac:dyDescent="0.2">
      <c r="A455" s="647" t="s">
        <v>3690</v>
      </c>
      <c r="B455" s="647" t="s">
        <v>3708</v>
      </c>
      <c r="C455" s="647" t="s">
        <v>1661</v>
      </c>
      <c r="D455" s="647">
        <v>65007</v>
      </c>
      <c r="E455" s="647">
        <v>65476</v>
      </c>
      <c r="F455" s="647">
        <v>65644</v>
      </c>
      <c r="G455" s="647">
        <v>65873</v>
      </c>
      <c r="H455" s="647">
        <v>66199</v>
      </c>
      <c r="I455" s="647">
        <v>66590</v>
      </c>
      <c r="J455" s="647">
        <v>67030</v>
      </c>
      <c r="K455" s="647">
        <v>67296</v>
      </c>
      <c r="L455" s="647">
        <v>67762</v>
      </c>
      <c r="M455" s="647">
        <v>68229</v>
      </c>
      <c r="N455" s="647">
        <v>68572</v>
      </c>
      <c r="O455" s="647">
        <v>68971</v>
      </c>
    </row>
    <row r="456" spans="1:15" x14ac:dyDescent="0.2">
      <c r="A456" s="647" t="s">
        <v>3690</v>
      </c>
      <c r="B456" s="647" t="s">
        <v>3709</v>
      </c>
      <c r="C456" s="647" t="s">
        <v>1661</v>
      </c>
      <c r="D456" s="647">
        <v>0</v>
      </c>
      <c r="E456" s="647">
        <v>0</v>
      </c>
      <c r="F456" s="647">
        <v>0</v>
      </c>
      <c r="G456" s="647">
        <v>0</v>
      </c>
      <c r="H456" s="647">
        <v>0</v>
      </c>
      <c r="I456" s="647">
        <v>0</v>
      </c>
      <c r="J456" s="647">
        <v>0</v>
      </c>
      <c r="K456" s="647">
        <v>0</v>
      </c>
      <c r="L456" s="647">
        <v>0</v>
      </c>
      <c r="M456" s="647">
        <v>0</v>
      </c>
      <c r="N456" s="647">
        <v>0</v>
      </c>
      <c r="O456" s="647">
        <v>0</v>
      </c>
    </row>
    <row r="457" spans="1:15" x14ac:dyDescent="0.2">
      <c r="A457" s="647" t="s">
        <v>3690</v>
      </c>
      <c r="B457" s="647" t="s">
        <v>3710</v>
      </c>
      <c r="C457" s="647" t="s">
        <v>1661</v>
      </c>
      <c r="D457" s="647">
        <v>143371</v>
      </c>
      <c r="E457" s="647">
        <v>145342</v>
      </c>
      <c r="F457" s="647">
        <v>147064</v>
      </c>
      <c r="G457" s="647">
        <v>149029</v>
      </c>
      <c r="H457" s="647">
        <v>150927</v>
      </c>
      <c r="I457" s="647">
        <v>152123</v>
      </c>
      <c r="J457" s="647">
        <v>154086</v>
      </c>
      <c r="K457" s="647">
        <v>155977</v>
      </c>
      <c r="L457" s="647">
        <v>157932</v>
      </c>
      <c r="M457" s="647">
        <v>159735</v>
      </c>
      <c r="N457" s="647">
        <v>161578</v>
      </c>
      <c r="O457" s="647">
        <v>163523</v>
      </c>
    </row>
    <row r="458" spans="1:15" x14ac:dyDescent="0.2">
      <c r="A458" s="647" t="s">
        <v>3690</v>
      </c>
      <c r="B458" s="647" t="s">
        <v>3711</v>
      </c>
      <c r="C458" s="647" t="s">
        <v>1661</v>
      </c>
      <c r="D458" s="647">
        <v>0</v>
      </c>
      <c r="E458" s="647">
        <v>0</v>
      </c>
      <c r="F458" s="647">
        <v>0</v>
      </c>
      <c r="G458" s="647">
        <v>0</v>
      </c>
      <c r="H458" s="647">
        <v>0</v>
      </c>
      <c r="I458" s="647">
        <v>0</v>
      </c>
      <c r="J458" s="647">
        <v>0</v>
      </c>
      <c r="K458" s="647">
        <v>0</v>
      </c>
      <c r="L458" s="647">
        <v>0</v>
      </c>
      <c r="M458" s="647">
        <v>0</v>
      </c>
      <c r="N458" s="647">
        <v>0</v>
      </c>
      <c r="O458" s="647">
        <v>0</v>
      </c>
    </row>
    <row r="459" spans="1:15" x14ac:dyDescent="0.2">
      <c r="A459" s="647" t="s">
        <v>3690</v>
      </c>
      <c r="B459" s="647" t="s">
        <v>3712</v>
      </c>
      <c r="C459" s="647" t="s">
        <v>1661</v>
      </c>
      <c r="D459" s="647">
        <v>1324</v>
      </c>
      <c r="E459" s="647">
        <v>1337</v>
      </c>
      <c r="F459" s="647">
        <v>1349</v>
      </c>
      <c r="G459" s="647">
        <v>1362</v>
      </c>
      <c r="H459" s="647">
        <v>1374</v>
      </c>
      <c r="I459" s="647">
        <v>1387</v>
      </c>
      <c r="J459" s="647">
        <v>1400</v>
      </c>
      <c r="K459" s="647">
        <v>1412</v>
      </c>
      <c r="L459" s="647">
        <v>1425</v>
      </c>
      <c r="M459" s="647">
        <v>1438</v>
      </c>
      <c r="N459" s="647">
        <v>1450</v>
      </c>
      <c r="O459" s="647">
        <v>1463</v>
      </c>
    </row>
    <row r="460" spans="1:15" x14ac:dyDescent="0.2">
      <c r="A460" s="647" t="s">
        <v>3690</v>
      </c>
      <c r="B460" s="647" t="s">
        <v>3713</v>
      </c>
      <c r="C460" s="647" t="s">
        <v>1661</v>
      </c>
      <c r="D460" s="647">
        <v>123257</v>
      </c>
      <c r="E460" s="647">
        <v>124262</v>
      </c>
      <c r="F460" s="647">
        <v>124806</v>
      </c>
      <c r="G460" s="647">
        <v>125822</v>
      </c>
      <c r="H460" s="647">
        <v>125642</v>
      </c>
      <c r="I460" s="647">
        <v>126633</v>
      </c>
      <c r="J460" s="647">
        <v>127435</v>
      </c>
      <c r="K460" s="647">
        <v>128434</v>
      </c>
      <c r="L460" s="647">
        <v>128983</v>
      </c>
      <c r="M460" s="647">
        <v>129993</v>
      </c>
      <c r="N460" s="647">
        <v>129838</v>
      </c>
      <c r="O460" s="647">
        <v>130844</v>
      </c>
    </row>
    <row r="461" spans="1:15" x14ac:dyDescent="0.2">
      <c r="A461" s="647" t="s">
        <v>3690</v>
      </c>
      <c r="B461" s="647" t="s">
        <v>3714</v>
      </c>
      <c r="C461" s="647" t="s">
        <v>1661</v>
      </c>
      <c r="D461" s="647">
        <v>0</v>
      </c>
      <c r="E461" s="647">
        <v>0</v>
      </c>
      <c r="F461" s="647">
        <v>0</v>
      </c>
      <c r="G461" s="647">
        <v>0</v>
      </c>
      <c r="H461" s="647">
        <v>0</v>
      </c>
      <c r="I461" s="647">
        <v>0</v>
      </c>
      <c r="J461" s="647">
        <v>0</v>
      </c>
      <c r="K461" s="647">
        <v>0</v>
      </c>
      <c r="L461" s="647">
        <v>0</v>
      </c>
      <c r="M461" s="647">
        <v>0</v>
      </c>
      <c r="N461" s="647">
        <v>0</v>
      </c>
      <c r="O461" s="647">
        <v>0</v>
      </c>
    </row>
    <row r="462" spans="1:15" x14ac:dyDescent="0.2">
      <c r="A462" s="647" t="s">
        <v>3690</v>
      </c>
      <c r="B462" s="647" t="s">
        <v>3715</v>
      </c>
      <c r="C462" s="647" t="s">
        <v>1661</v>
      </c>
      <c r="D462" s="647">
        <v>0</v>
      </c>
      <c r="E462" s="647">
        <v>0</v>
      </c>
      <c r="F462" s="647">
        <v>0</v>
      </c>
      <c r="G462" s="647">
        <v>0</v>
      </c>
      <c r="H462" s="647">
        <v>0</v>
      </c>
      <c r="I462" s="647">
        <v>0</v>
      </c>
      <c r="J462" s="647">
        <v>0</v>
      </c>
      <c r="K462" s="647">
        <v>0</v>
      </c>
      <c r="L462" s="647">
        <v>0</v>
      </c>
      <c r="M462" s="647">
        <v>0</v>
      </c>
      <c r="N462" s="647">
        <v>0</v>
      </c>
      <c r="O462" s="647">
        <v>0</v>
      </c>
    </row>
    <row r="463" spans="1:15" x14ac:dyDescent="0.2">
      <c r="A463" s="647" t="s">
        <v>3690</v>
      </c>
      <c r="B463" s="647" t="s">
        <v>3716</v>
      </c>
      <c r="C463" s="647" t="s">
        <v>1661</v>
      </c>
      <c r="D463" s="647">
        <v>25021</v>
      </c>
      <c r="E463" s="647">
        <v>25294</v>
      </c>
      <c r="F463" s="647">
        <v>25563</v>
      </c>
      <c r="G463" s="647">
        <v>25836</v>
      </c>
      <c r="H463" s="647">
        <v>25825</v>
      </c>
      <c r="I463" s="647">
        <v>26097</v>
      </c>
      <c r="J463" s="647">
        <v>26370</v>
      </c>
      <c r="K463" s="647">
        <v>26643</v>
      </c>
      <c r="L463" s="647">
        <v>26915</v>
      </c>
      <c r="M463" s="647">
        <v>27188</v>
      </c>
      <c r="N463" s="647">
        <v>27461</v>
      </c>
      <c r="O463" s="647">
        <v>27730</v>
      </c>
    </row>
    <row r="464" spans="1:15" x14ac:dyDescent="0.2">
      <c r="A464" s="647" t="s">
        <v>3690</v>
      </c>
      <c r="B464" s="647" t="s">
        <v>3717</v>
      </c>
      <c r="C464" s="647" t="s">
        <v>1661</v>
      </c>
      <c r="D464" s="647">
        <v>0</v>
      </c>
      <c r="E464" s="647">
        <v>0</v>
      </c>
      <c r="F464" s="647">
        <v>0</v>
      </c>
      <c r="G464" s="647">
        <v>0</v>
      </c>
      <c r="H464" s="647">
        <v>0</v>
      </c>
      <c r="I464" s="647">
        <v>0</v>
      </c>
      <c r="J464" s="647">
        <v>0</v>
      </c>
      <c r="K464" s="647">
        <v>0</v>
      </c>
      <c r="L464" s="647">
        <v>0</v>
      </c>
      <c r="M464" s="647">
        <v>0</v>
      </c>
      <c r="N464" s="647">
        <v>0</v>
      </c>
      <c r="O464" s="647">
        <v>0</v>
      </c>
    </row>
    <row r="465" spans="1:15" x14ac:dyDescent="0.2">
      <c r="A465" s="647" t="s">
        <v>3690</v>
      </c>
      <c r="B465" s="647" t="s">
        <v>3718</v>
      </c>
      <c r="C465" s="647" t="s">
        <v>1661</v>
      </c>
      <c r="D465" s="647">
        <v>0</v>
      </c>
      <c r="E465" s="647">
        <v>0</v>
      </c>
      <c r="F465" s="647">
        <v>0</v>
      </c>
      <c r="G465" s="647">
        <v>0</v>
      </c>
      <c r="H465" s="647">
        <v>0</v>
      </c>
      <c r="I465" s="647">
        <v>0</v>
      </c>
      <c r="J465" s="647">
        <v>0</v>
      </c>
      <c r="K465" s="647">
        <v>0</v>
      </c>
      <c r="L465" s="647">
        <v>0</v>
      </c>
      <c r="M465" s="647">
        <v>0</v>
      </c>
      <c r="N465" s="647">
        <v>0</v>
      </c>
      <c r="O465" s="647">
        <v>0</v>
      </c>
    </row>
    <row r="466" spans="1:15" x14ac:dyDescent="0.2">
      <c r="A466" s="647" t="s">
        <v>3690</v>
      </c>
      <c r="B466" s="647" t="s">
        <v>3719</v>
      </c>
      <c r="C466" s="647" t="s">
        <v>1661</v>
      </c>
      <c r="D466" s="647">
        <v>0</v>
      </c>
      <c r="E466" s="647">
        <v>0</v>
      </c>
      <c r="F466" s="647">
        <v>0</v>
      </c>
      <c r="G466" s="647">
        <v>0</v>
      </c>
      <c r="H466" s="647">
        <v>0</v>
      </c>
      <c r="I466" s="647">
        <v>0</v>
      </c>
      <c r="J466" s="647">
        <v>0</v>
      </c>
      <c r="K466" s="647">
        <v>0</v>
      </c>
      <c r="L466" s="647">
        <v>0</v>
      </c>
      <c r="M466" s="647">
        <v>0</v>
      </c>
      <c r="N466" s="647">
        <v>0</v>
      </c>
      <c r="O466" s="647">
        <v>0</v>
      </c>
    </row>
    <row r="467" spans="1:15" x14ac:dyDescent="0.2">
      <c r="A467" s="647" t="s">
        <v>3690</v>
      </c>
      <c r="B467" s="647" t="s">
        <v>3720</v>
      </c>
      <c r="C467" s="647" t="s">
        <v>1661</v>
      </c>
      <c r="D467" s="647">
        <v>58162</v>
      </c>
      <c r="E467" s="647">
        <v>58207</v>
      </c>
      <c r="F467" s="647">
        <v>58252</v>
      </c>
      <c r="G467" s="647">
        <v>58297</v>
      </c>
      <c r="H467" s="647">
        <v>58343</v>
      </c>
      <c r="I467" s="647">
        <v>58388</v>
      </c>
      <c r="J467" s="647">
        <v>58433</v>
      </c>
      <c r="K467" s="647">
        <v>58478</v>
      </c>
      <c r="L467" s="647">
        <v>58475</v>
      </c>
      <c r="M467" s="647">
        <v>58521</v>
      </c>
      <c r="N467" s="647">
        <v>58566</v>
      </c>
      <c r="O467" s="647">
        <v>58426</v>
      </c>
    </row>
    <row r="468" spans="1:15" x14ac:dyDescent="0.2">
      <c r="A468" s="647" t="s">
        <v>3690</v>
      </c>
      <c r="B468" s="647" t="s">
        <v>3721</v>
      </c>
      <c r="C468" s="647" t="s">
        <v>1661</v>
      </c>
      <c r="D468" s="647">
        <v>0</v>
      </c>
      <c r="E468" s="647">
        <v>0</v>
      </c>
      <c r="F468" s="647">
        <v>0</v>
      </c>
      <c r="G468" s="647">
        <v>0</v>
      </c>
      <c r="H468" s="647">
        <v>0</v>
      </c>
      <c r="I468" s="647">
        <v>0</v>
      </c>
      <c r="J468" s="647">
        <v>0</v>
      </c>
      <c r="K468" s="647">
        <v>0</v>
      </c>
      <c r="L468" s="647">
        <v>0</v>
      </c>
      <c r="M468" s="647">
        <v>0</v>
      </c>
      <c r="N468" s="647">
        <v>0</v>
      </c>
      <c r="O468" s="647">
        <v>0</v>
      </c>
    </row>
    <row r="469" spans="1:15" x14ac:dyDescent="0.2">
      <c r="A469" s="647" t="s">
        <v>3690</v>
      </c>
      <c r="B469" s="647" t="s">
        <v>3722</v>
      </c>
      <c r="C469" s="647" t="s">
        <v>1661</v>
      </c>
      <c r="D469" s="647">
        <v>21572</v>
      </c>
      <c r="E469" s="647">
        <v>21636</v>
      </c>
      <c r="F469" s="647">
        <v>21701</v>
      </c>
      <c r="G469" s="647">
        <v>21765</v>
      </c>
      <c r="H469" s="647">
        <v>21830</v>
      </c>
      <c r="I469" s="647">
        <v>21894</v>
      </c>
      <c r="J469" s="647">
        <v>21959</v>
      </c>
      <c r="K469" s="647">
        <v>22023</v>
      </c>
      <c r="L469" s="647">
        <v>22088</v>
      </c>
      <c r="M469" s="647">
        <v>22152</v>
      </c>
      <c r="N469" s="647">
        <v>22216</v>
      </c>
      <c r="O469" s="647">
        <v>22282</v>
      </c>
    </row>
    <row r="470" spans="1:15" x14ac:dyDescent="0.2">
      <c r="A470" s="647" t="s">
        <v>3690</v>
      </c>
      <c r="B470" s="647" t="s">
        <v>3723</v>
      </c>
      <c r="C470" s="647" t="s">
        <v>1661</v>
      </c>
      <c r="D470" s="647">
        <v>0</v>
      </c>
      <c r="E470" s="647">
        <v>0</v>
      </c>
      <c r="F470" s="647">
        <v>0</v>
      </c>
      <c r="G470" s="647">
        <v>0</v>
      </c>
      <c r="H470" s="647">
        <v>0</v>
      </c>
      <c r="I470" s="647">
        <v>0</v>
      </c>
      <c r="J470" s="647">
        <v>0</v>
      </c>
      <c r="K470" s="647">
        <v>0</v>
      </c>
      <c r="L470" s="647">
        <v>0</v>
      </c>
      <c r="M470" s="647">
        <v>0</v>
      </c>
      <c r="N470" s="647">
        <v>0</v>
      </c>
      <c r="O470" s="647">
        <v>0</v>
      </c>
    </row>
    <row r="471" spans="1:15" x14ac:dyDescent="0.2">
      <c r="A471" s="647" t="s">
        <v>3690</v>
      </c>
      <c r="B471" s="647" t="s">
        <v>3724</v>
      </c>
      <c r="C471" s="647" t="s">
        <v>1661</v>
      </c>
      <c r="D471" s="647">
        <v>-8318</v>
      </c>
      <c r="E471" s="647">
        <v>-8099</v>
      </c>
      <c r="F471" s="647">
        <v>-7880</v>
      </c>
      <c r="G471" s="647">
        <v>-7662</v>
      </c>
      <c r="H471" s="647">
        <v>-7443</v>
      </c>
      <c r="I471" s="647">
        <v>-7224</v>
      </c>
      <c r="J471" s="647">
        <v>-7005</v>
      </c>
      <c r="K471" s="647">
        <v>-6787</v>
      </c>
      <c r="L471" s="647">
        <v>-6568</v>
      </c>
      <c r="M471" s="647">
        <v>-6349</v>
      </c>
      <c r="N471" s="647">
        <v>-6131</v>
      </c>
      <c r="O471" s="647">
        <v>-5912</v>
      </c>
    </row>
    <row r="472" spans="1:15" x14ac:dyDescent="0.2">
      <c r="A472" s="647" t="s">
        <v>3690</v>
      </c>
      <c r="B472" s="647" t="s">
        <v>3725</v>
      </c>
      <c r="C472" s="647" t="s">
        <v>1661</v>
      </c>
      <c r="D472" s="647">
        <v>0</v>
      </c>
      <c r="E472" s="647">
        <v>0</v>
      </c>
      <c r="F472" s="647">
        <v>0</v>
      </c>
      <c r="G472" s="647">
        <v>0</v>
      </c>
      <c r="H472" s="647">
        <v>0</v>
      </c>
      <c r="I472" s="647">
        <v>0</v>
      </c>
      <c r="J472" s="647">
        <v>0</v>
      </c>
      <c r="K472" s="647">
        <v>0</v>
      </c>
      <c r="L472" s="647">
        <v>0</v>
      </c>
      <c r="M472" s="647">
        <v>0</v>
      </c>
      <c r="N472" s="647">
        <v>0</v>
      </c>
      <c r="O472" s="647">
        <v>0</v>
      </c>
    </row>
    <row r="473" spans="1:15" x14ac:dyDescent="0.2">
      <c r="A473" s="647" t="s">
        <v>3690</v>
      </c>
      <c r="B473" s="647" t="s">
        <v>3726</v>
      </c>
      <c r="C473" s="647" t="s">
        <v>1661</v>
      </c>
      <c r="D473" s="647">
        <v>3229</v>
      </c>
      <c r="E473" s="647">
        <v>3510</v>
      </c>
      <c r="F473" s="647">
        <v>3791</v>
      </c>
      <c r="G473" s="647">
        <v>4072</v>
      </c>
      <c r="H473" s="647">
        <v>4352</v>
      </c>
      <c r="I473" s="647">
        <v>4634</v>
      </c>
      <c r="J473" s="647">
        <v>4919</v>
      </c>
      <c r="K473" s="647">
        <v>5206</v>
      </c>
      <c r="L473" s="647">
        <v>5493</v>
      </c>
      <c r="M473" s="647">
        <v>5780</v>
      </c>
      <c r="N473" s="647">
        <v>6068</v>
      </c>
      <c r="O473" s="647">
        <v>6355</v>
      </c>
    </row>
    <row r="474" spans="1:15" x14ac:dyDescent="0.2">
      <c r="A474" s="647" t="s">
        <v>3690</v>
      </c>
      <c r="B474" s="647" t="s">
        <v>3727</v>
      </c>
      <c r="C474" s="647" t="s">
        <v>1661</v>
      </c>
      <c r="D474" s="647">
        <v>7243</v>
      </c>
      <c r="E474" s="647">
        <v>7559</v>
      </c>
      <c r="F474" s="647">
        <v>7874</v>
      </c>
      <c r="G474" s="647">
        <v>8190</v>
      </c>
      <c r="H474" s="647">
        <v>8506</v>
      </c>
      <c r="I474" s="647">
        <v>8306</v>
      </c>
      <c r="J474" s="647">
        <v>8407</v>
      </c>
      <c r="K474" s="647">
        <v>8719</v>
      </c>
      <c r="L474" s="647">
        <v>9030</v>
      </c>
      <c r="M474" s="647">
        <v>9341</v>
      </c>
      <c r="N474" s="647">
        <v>9652</v>
      </c>
      <c r="O474" s="647">
        <v>9963</v>
      </c>
    </row>
    <row r="475" spans="1:15" x14ac:dyDescent="0.2">
      <c r="A475" s="647" t="s">
        <v>3690</v>
      </c>
      <c r="B475" s="647" t="s">
        <v>3728</v>
      </c>
      <c r="C475" s="647" t="s">
        <v>1661</v>
      </c>
      <c r="D475" s="647">
        <v>0</v>
      </c>
      <c r="E475" s="647">
        <v>0</v>
      </c>
      <c r="F475" s="647">
        <v>0</v>
      </c>
      <c r="G475" s="647">
        <v>0</v>
      </c>
      <c r="H475" s="647">
        <v>0</v>
      </c>
      <c r="I475" s="647">
        <v>0</v>
      </c>
      <c r="J475" s="647">
        <v>0</v>
      </c>
      <c r="K475" s="647">
        <v>0</v>
      </c>
      <c r="L475" s="647">
        <v>0</v>
      </c>
      <c r="M475" s="647">
        <v>0</v>
      </c>
      <c r="N475" s="647">
        <v>0</v>
      </c>
      <c r="O475" s="647">
        <v>0</v>
      </c>
    </row>
    <row r="476" spans="1:15" x14ac:dyDescent="0.2">
      <c r="A476" s="647" t="s">
        <v>3690</v>
      </c>
      <c r="B476" s="647" t="s">
        <v>3729</v>
      </c>
      <c r="C476" s="647" t="s">
        <v>1661</v>
      </c>
      <c r="D476" s="647">
        <v>0</v>
      </c>
      <c r="E476" s="647">
        <v>0</v>
      </c>
      <c r="F476" s="647">
        <v>0</v>
      </c>
      <c r="G476" s="647">
        <v>0</v>
      </c>
      <c r="H476" s="647">
        <v>0</v>
      </c>
      <c r="I476" s="647">
        <v>0</v>
      </c>
      <c r="J476" s="647">
        <v>0</v>
      </c>
      <c r="K476" s="647">
        <v>0</v>
      </c>
      <c r="L476" s="647">
        <v>0</v>
      </c>
      <c r="M476" s="647">
        <v>0</v>
      </c>
      <c r="N476" s="647">
        <v>0</v>
      </c>
      <c r="O476" s="647">
        <v>0</v>
      </c>
    </row>
    <row r="477" spans="1:15" x14ac:dyDescent="0.2">
      <c r="A477" s="647" t="s">
        <v>3690</v>
      </c>
      <c r="B477" s="647" t="s">
        <v>3730</v>
      </c>
      <c r="C477" s="647" t="s">
        <v>1661</v>
      </c>
      <c r="D477" s="647">
        <v>-6512</v>
      </c>
      <c r="E477" s="647">
        <v>-6339</v>
      </c>
      <c r="F477" s="647">
        <v>-6165</v>
      </c>
      <c r="G477" s="647">
        <v>-5991</v>
      </c>
      <c r="H477" s="647">
        <v>-5817</v>
      </c>
      <c r="I477" s="647">
        <v>-5643</v>
      </c>
      <c r="J477" s="647">
        <v>-5469</v>
      </c>
      <c r="K477" s="647">
        <v>-5295</v>
      </c>
      <c r="L477" s="647">
        <v>-5120</v>
      </c>
      <c r="M477" s="647">
        <v>-4946</v>
      </c>
      <c r="N477" s="647">
        <v>-4771</v>
      </c>
      <c r="O477" s="647">
        <v>-4596</v>
      </c>
    </row>
    <row r="478" spans="1:15" x14ac:dyDescent="0.2">
      <c r="A478" s="647" t="s">
        <v>3690</v>
      </c>
      <c r="B478" s="647" t="s">
        <v>3731</v>
      </c>
      <c r="C478" s="647" t="s">
        <v>1661</v>
      </c>
      <c r="D478" s="647">
        <v>-6561</v>
      </c>
      <c r="E478" s="647">
        <v>-6451</v>
      </c>
      <c r="F478" s="647">
        <v>-6341</v>
      </c>
      <c r="G478" s="647">
        <v>-6230</v>
      </c>
      <c r="H478" s="647">
        <v>-6120</v>
      </c>
      <c r="I478" s="647">
        <v>-6009</v>
      </c>
      <c r="J478" s="647">
        <v>-5899</v>
      </c>
      <c r="K478" s="647">
        <v>-5788</v>
      </c>
      <c r="L478" s="647">
        <v>-5678</v>
      </c>
      <c r="M478" s="647">
        <v>-5568</v>
      </c>
      <c r="N478" s="647">
        <v>-5457</v>
      </c>
      <c r="O478" s="647">
        <v>-5347</v>
      </c>
    </row>
    <row r="479" spans="1:15" x14ac:dyDescent="0.2">
      <c r="A479" s="647" t="s">
        <v>3690</v>
      </c>
      <c r="B479" s="647" t="s">
        <v>3732</v>
      </c>
      <c r="C479" s="647" t="s">
        <v>1661</v>
      </c>
      <c r="D479" s="647">
        <v>0</v>
      </c>
      <c r="E479" s="647">
        <v>0</v>
      </c>
      <c r="F479" s="647">
        <v>0</v>
      </c>
      <c r="G479" s="647">
        <v>0</v>
      </c>
      <c r="H479" s="647">
        <v>0</v>
      </c>
      <c r="I479" s="647">
        <v>0</v>
      </c>
      <c r="J479" s="647">
        <v>0</v>
      </c>
      <c r="K479" s="647">
        <v>0</v>
      </c>
      <c r="L479" s="647">
        <v>0</v>
      </c>
      <c r="M479" s="647">
        <v>0</v>
      </c>
      <c r="N479" s="647">
        <v>0</v>
      </c>
      <c r="O479" s="647">
        <v>0</v>
      </c>
    </row>
    <row r="480" spans="1:15" x14ac:dyDescent="0.2">
      <c r="A480" s="647" t="s">
        <v>3690</v>
      </c>
      <c r="B480" s="647" t="s">
        <v>3733</v>
      </c>
      <c r="C480" s="647" t="s">
        <v>1661</v>
      </c>
      <c r="D480" s="647">
        <v>0</v>
      </c>
      <c r="E480" s="647">
        <v>0</v>
      </c>
      <c r="F480" s="647">
        <v>0</v>
      </c>
      <c r="G480" s="647">
        <v>0</v>
      </c>
      <c r="H480" s="647">
        <v>0</v>
      </c>
      <c r="I480" s="647">
        <v>0</v>
      </c>
      <c r="J480" s="647">
        <v>0</v>
      </c>
      <c r="K480" s="647">
        <v>0</v>
      </c>
      <c r="L480" s="647">
        <v>0</v>
      </c>
      <c r="M480" s="647">
        <v>0</v>
      </c>
      <c r="N480" s="647">
        <v>0</v>
      </c>
      <c r="O480" s="647">
        <v>0</v>
      </c>
    </row>
    <row r="481" spans="1:15" x14ac:dyDescent="0.2">
      <c r="A481" s="647" t="s">
        <v>3690</v>
      </c>
      <c r="B481" s="647" t="s">
        <v>3734</v>
      </c>
      <c r="C481" s="647" t="s">
        <v>1661</v>
      </c>
      <c r="D481" s="647">
        <v>-1534</v>
      </c>
      <c r="E481" s="647">
        <v>-1528</v>
      </c>
      <c r="F481" s="647">
        <v>-1522</v>
      </c>
      <c r="G481" s="647">
        <v>-1515</v>
      </c>
      <c r="H481" s="647">
        <v>-1509</v>
      </c>
      <c r="I481" s="647">
        <v>-1502</v>
      </c>
      <c r="J481" s="647">
        <v>-1496</v>
      </c>
      <c r="K481" s="647">
        <v>-1489</v>
      </c>
      <c r="L481" s="647">
        <v>-1482</v>
      </c>
      <c r="M481" s="647">
        <v>-1476</v>
      </c>
      <c r="N481" s="647">
        <v>-1469</v>
      </c>
      <c r="O481" s="647">
        <v>-1461</v>
      </c>
    </row>
    <row r="482" spans="1:15" x14ac:dyDescent="0.2">
      <c r="A482" s="647" t="s">
        <v>3690</v>
      </c>
      <c r="B482" s="647" t="s">
        <v>3735</v>
      </c>
      <c r="C482" s="647" t="s">
        <v>1661</v>
      </c>
      <c r="D482" s="647">
        <v>14609</v>
      </c>
      <c r="E482" s="647">
        <v>14624</v>
      </c>
      <c r="F482" s="647">
        <v>14639</v>
      </c>
      <c r="G482" s="647">
        <v>14654</v>
      </c>
      <c r="H482" s="647">
        <v>14668</v>
      </c>
      <c r="I482" s="647">
        <v>14683</v>
      </c>
      <c r="J482" s="647">
        <v>14698</v>
      </c>
      <c r="K482" s="647">
        <v>14713</v>
      </c>
      <c r="L482" s="647">
        <v>14728</v>
      </c>
      <c r="M482" s="647">
        <v>14742</v>
      </c>
      <c r="N482" s="647">
        <v>14222</v>
      </c>
      <c r="O482" s="647">
        <v>14237</v>
      </c>
    </row>
    <row r="483" spans="1:15" x14ac:dyDescent="0.2">
      <c r="A483" s="647" t="s">
        <v>3690</v>
      </c>
      <c r="B483" s="647" t="s">
        <v>3736</v>
      </c>
      <c r="C483" s="647" t="s">
        <v>1661</v>
      </c>
      <c r="D483" s="647">
        <v>0</v>
      </c>
      <c r="E483" s="647">
        <v>0</v>
      </c>
      <c r="F483" s="647">
        <v>0</v>
      </c>
      <c r="G483" s="647">
        <v>0</v>
      </c>
      <c r="H483" s="647">
        <v>0</v>
      </c>
      <c r="I483" s="647">
        <v>0</v>
      </c>
      <c r="J483" s="647">
        <v>0</v>
      </c>
      <c r="K483" s="647">
        <v>0</v>
      </c>
      <c r="L483" s="647">
        <v>0</v>
      </c>
      <c r="M483" s="647">
        <v>0</v>
      </c>
      <c r="N483" s="647">
        <v>0</v>
      </c>
      <c r="O483" s="647">
        <v>0</v>
      </c>
    </row>
    <row r="484" spans="1:15" x14ac:dyDescent="0.2">
      <c r="A484" s="647" t="s">
        <v>3690</v>
      </c>
      <c r="B484" s="647" t="s">
        <v>3737</v>
      </c>
      <c r="C484" s="647" t="s">
        <v>1661</v>
      </c>
      <c r="D484" s="647">
        <v>0</v>
      </c>
      <c r="E484" s="647">
        <v>0</v>
      </c>
      <c r="F484" s="647">
        <v>0</v>
      </c>
      <c r="G484" s="647">
        <v>0</v>
      </c>
      <c r="H484" s="647">
        <v>0</v>
      </c>
      <c r="I484" s="647">
        <v>0</v>
      </c>
      <c r="J484" s="647">
        <v>0</v>
      </c>
      <c r="K484" s="647">
        <v>0</v>
      </c>
      <c r="L484" s="647">
        <v>0</v>
      </c>
      <c r="M484" s="647">
        <v>0</v>
      </c>
      <c r="N484" s="647">
        <v>0</v>
      </c>
      <c r="O484" s="647">
        <v>0</v>
      </c>
    </row>
    <row r="485" spans="1:15" x14ac:dyDescent="0.2">
      <c r="A485" s="647" t="s">
        <v>3738</v>
      </c>
      <c r="B485" s="647" t="s">
        <v>3739</v>
      </c>
      <c r="C485" s="647" t="s">
        <v>1661</v>
      </c>
      <c r="D485" s="647">
        <v>0</v>
      </c>
      <c r="E485" s="647">
        <v>0</v>
      </c>
      <c r="F485" s="647">
        <v>0</v>
      </c>
      <c r="G485" s="647">
        <v>0</v>
      </c>
      <c r="H485" s="647">
        <v>0</v>
      </c>
      <c r="I485" s="647">
        <v>0</v>
      </c>
      <c r="J485" s="647">
        <v>0</v>
      </c>
      <c r="K485" s="647">
        <v>0</v>
      </c>
      <c r="L485" s="647">
        <v>0</v>
      </c>
      <c r="M485" s="647">
        <v>0</v>
      </c>
      <c r="N485" s="647">
        <v>0</v>
      </c>
      <c r="O485" s="647">
        <v>0</v>
      </c>
    </row>
    <row r="486" spans="1:15" x14ac:dyDescent="0.2">
      <c r="A486" s="647" t="s">
        <v>3738</v>
      </c>
      <c r="B486" s="647" t="s">
        <v>3740</v>
      </c>
      <c r="C486" s="647" t="s">
        <v>1661</v>
      </c>
      <c r="D486" s="647">
        <v>216</v>
      </c>
      <c r="E486" s="647">
        <v>218</v>
      </c>
      <c r="F486" s="647">
        <v>220</v>
      </c>
      <c r="G486" s="647">
        <v>222</v>
      </c>
      <c r="H486" s="647">
        <v>224</v>
      </c>
      <c r="I486" s="647">
        <v>225</v>
      </c>
      <c r="J486" s="647">
        <v>227</v>
      </c>
      <c r="K486" s="647">
        <v>229</v>
      </c>
      <c r="L486" s="647">
        <v>231</v>
      </c>
      <c r="M486" s="647">
        <v>233</v>
      </c>
      <c r="N486" s="647">
        <v>235</v>
      </c>
      <c r="O486" s="647">
        <v>236</v>
      </c>
    </row>
    <row r="487" spans="1:15" x14ac:dyDescent="0.2">
      <c r="A487" s="647" t="s">
        <v>3738</v>
      </c>
      <c r="B487" s="647" t="s">
        <v>3741</v>
      </c>
      <c r="C487" s="647" t="s">
        <v>1661</v>
      </c>
      <c r="D487" s="647">
        <v>0</v>
      </c>
      <c r="E487" s="647">
        <v>0</v>
      </c>
      <c r="F487" s="647">
        <v>0</v>
      </c>
      <c r="G487" s="647">
        <v>0</v>
      </c>
      <c r="H487" s="647">
        <v>0</v>
      </c>
      <c r="I487" s="647">
        <v>0</v>
      </c>
      <c r="J487" s="647">
        <v>0</v>
      </c>
      <c r="K487" s="647">
        <v>0</v>
      </c>
      <c r="L487" s="647">
        <v>0</v>
      </c>
      <c r="M487" s="647">
        <v>0</v>
      </c>
      <c r="N487" s="647">
        <v>0</v>
      </c>
      <c r="O487" s="647">
        <v>0</v>
      </c>
    </row>
    <row r="488" spans="1:15" x14ac:dyDescent="0.2">
      <c r="A488" s="647" t="s">
        <v>3738</v>
      </c>
      <c r="B488" s="647" t="s">
        <v>3742</v>
      </c>
      <c r="C488" s="647" t="s">
        <v>1661</v>
      </c>
      <c r="D488" s="647">
        <v>1664</v>
      </c>
      <c r="E488" s="647">
        <v>1667</v>
      </c>
      <c r="F488" s="647">
        <v>1670</v>
      </c>
      <c r="G488" s="647">
        <v>1673</v>
      </c>
      <c r="H488" s="647">
        <v>1676</v>
      </c>
      <c r="I488" s="647">
        <v>1679</v>
      </c>
      <c r="J488" s="647">
        <v>1682</v>
      </c>
      <c r="K488" s="647">
        <v>1685</v>
      </c>
      <c r="L488" s="647">
        <v>1687</v>
      </c>
      <c r="M488" s="647">
        <v>1690</v>
      </c>
      <c r="N488" s="647">
        <v>1693</v>
      </c>
      <c r="O488" s="647">
        <v>1696</v>
      </c>
    </row>
    <row r="489" spans="1:15" x14ac:dyDescent="0.2">
      <c r="A489" s="647" t="s">
        <v>3738</v>
      </c>
      <c r="B489" s="647" t="s">
        <v>3743</v>
      </c>
      <c r="C489" s="647" t="s">
        <v>1661</v>
      </c>
      <c r="D489" s="647">
        <v>0</v>
      </c>
      <c r="E489" s="647">
        <v>0</v>
      </c>
      <c r="F489" s="647">
        <v>0</v>
      </c>
      <c r="G489" s="647">
        <v>0</v>
      </c>
      <c r="H489" s="647">
        <v>0</v>
      </c>
      <c r="I489" s="647">
        <v>0</v>
      </c>
      <c r="J489" s="647">
        <v>0</v>
      </c>
      <c r="K489" s="647">
        <v>0</v>
      </c>
      <c r="L489" s="647">
        <v>0</v>
      </c>
      <c r="M489" s="647">
        <v>0</v>
      </c>
      <c r="N489" s="647">
        <v>0</v>
      </c>
      <c r="O489" s="647">
        <v>0</v>
      </c>
    </row>
    <row r="490" spans="1:15" x14ac:dyDescent="0.2">
      <c r="A490" s="647" t="s">
        <v>3738</v>
      </c>
      <c r="B490" s="647" t="s">
        <v>3744</v>
      </c>
      <c r="C490" s="647" t="s">
        <v>1661</v>
      </c>
      <c r="D490" s="647">
        <v>2484</v>
      </c>
      <c r="E490" s="647">
        <v>2490</v>
      </c>
      <c r="F490" s="647">
        <v>2496</v>
      </c>
      <c r="G490" s="647">
        <v>2502</v>
      </c>
      <c r="H490" s="647">
        <v>2508</v>
      </c>
      <c r="I490" s="647">
        <v>2514</v>
      </c>
      <c r="J490" s="647">
        <v>2521</v>
      </c>
      <c r="K490" s="647">
        <v>2527</v>
      </c>
      <c r="L490" s="647">
        <v>2533</v>
      </c>
      <c r="M490" s="647">
        <v>2539</v>
      </c>
      <c r="N490" s="647">
        <v>2545</v>
      </c>
      <c r="O490" s="647">
        <v>2552</v>
      </c>
    </row>
    <row r="491" spans="1:15" x14ac:dyDescent="0.2">
      <c r="A491" s="647" t="s">
        <v>3738</v>
      </c>
      <c r="B491" s="647" t="s">
        <v>3745</v>
      </c>
      <c r="C491" s="647" t="s">
        <v>1661</v>
      </c>
      <c r="D491" s="647">
        <v>0</v>
      </c>
      <c r="E491" s="647">
        <v>0</v>
      </c>
      <c r="F491" s="647">
        <v>0</v>
      </c>
      <c r="G491" s="647">
        <v>0</v>
      </c>
      <c r="H491" s="647">
        <v>0</v>
      </c>
      <c r="I491" s="647">
        <v>0</v>
      </c>
      <c r="J491" s="647">
        <v>0</v>
      </c>
      <c r="K491" s="647">
        <v>0</v>
      </c>
      <c r="L491" s="647">
        <v>0</v>
      </c>
      <c r="M491" s="647">
        <v>0</v>
      </c>
      <c r="N491" s="647">
        <v>0</v>
      </c>
      <c r="O491" s="647">
        <v>0</v>
      </c>
    </row>
    <row r="492" spans="1:15" x14ac:dyDescent="0.2">
      <c r="A492" s="647" t="s">
        <v>3738</v>
      </c>
      <c r="B492" s="647" t="s">
        <v>3746</v>
      </c>
      <c r="C492" s="647" t="s">
        <v>1661</v>
      </c>
      <c r="D492" s="647">
        <v>123</v>
      </c>
      <c r="E492" s="647">
        <v>123</v>
      </c>
      <c r="F492" s="647">
        <v>124</v>
      </c>
      <c r="G492" s="647">
        <v>125</v>
      </c>
      <c r="H492" s="647">
        <v>125</v>
      </c>
      <c r="I492" s="647">
        <v>126</v>
      </c>
      <c r="J492" s="647">
        <v>127</v>
      </c>
      <c r="K492" s="647">
        <v>128</v>
      </c>
      <c r="L492" s="647">
        <v>128</v>
      </c>
      <c r="M492" s="647">
        <v>129</v>
      </c>
      <c r="N492" s="647">
        <v>130</v>
      </c>
      <c r="O492" s="647">
        <v>131</v>
      </c>
    </row>
    <row r="493" spans="1:15" x14ac:dyDescent="0.2">
      <c r="A493" s="647" t="s">
        <v>3738</v>
      </c>
      <c r="B493" s="647" t="s">
        <v>3747</v>
      </c>
      <c r="C493" s="647" t="s">
        <v>1661</v>
      </c>
      <c r="D493" s="647">
        <v>0</v>
      </c>
      <c r="E493" s="647">
        <v>0</v>
      </c>
      <c r="F493" s="647">
        <v>0</v>
      </c>
      <c r="G493" s="647">
        <v>0</v>
      </c>
      <c r="H493" s="647">
        <v>0</v>
      </c>
      <c r="I493" s="647">
        <v>0</v>
      </c>
      <c r="J493" s="647">
        <v>0</v>
      </c>
      <c r="K493" s="647">
        <v>0</v>
      </c>
      <c r="L493" s="647">
        <v>0</v>
      </c>
      <c r="M493" s="647">
        <v>0</v>
      </c>
      <c r="N493" s="647">
        <v>0</v>
      </c>
      <c r="O493" s="647">
        <v>0</v>
      </c>
    </row>
    <row r="494" spans="1:15" x14ac:dyDescent="0.2">
      <c r="A494" s="647" t="s">
        <v>3738</v>
      </c>
      <c r="B494" s="647" t="s">
        <v>3748</v>
      </c>
      <c r="C494" s="647" t="s">
        <v>1661</v>
      </c>
      <c r="D494" s="647">
        <v>1998</v>
      </c>
      <c r="E494" s="647">
        <v>2004</v>
      </c>
      <c r="F494" s="647">
        <v>2010</v>
      </c>
      <c r="G494" s="647">
        <v>2016</v>
      </c>
      <c r="H494" s="647">
        <v>2021</v>
      </c>
      <c r="I494" s="647">
        <v>2027</v>
      </c>
      <c r="J494" s="647">
        <v>2033</v>
      </c>
      <c r="K494" s="647">
        <v>2039</v>
      </c>
      <c r="L494" s="647">
        <v>2044</v>
      </c>
      <c r="M494" s="647">
        <v>2050</v>
      </c>
      <c r="N494" s="647">
        <v>2056</v>
      </c>
      <c r="O494" s="647">
        <v>2062</v>
      </c>
    </row>
    <row r="495" spans="1:15" x14ac:dyDescent="0.2">
      <c r="A495" s="647" t="s">
        <v>3738</v>
      </c>
      <c r="B495" s="647" t="s">
        <v>3749</v>
      </c>
      <c r="C495" s="647" t="s">
        <v>1661</v>
      </c>
      <c r="D495" s="647">
        <v>0</v>
      </c>
      <c r="E495" s="647">
        <v>0</v>
      </c>
      <c r="F495" s="647">
        <v>0</v>
      </c>
      <c r="G495" s="647">
        <v>0</v>
      </c>
      <c r="H495" s="647">
        <v>0</v>
      </c>
      <c r="I495" s="647">
        <v>0</v>
      </c>
      <c r="J495" s="647">
        <v>0</v>
      </c>
      <c r="K495" s="647">
        <v>0</v>
      </c>
      <c r="L495" s="647">
        <v>0</v>
      </c>
      <c r="M495" s="647">
        <v>0</v>
      </c>
      <c r="N495" s="647">
        <v>0</v>
      </c>
      <c r="O495" s="647">
        <v>0</v>
      </c>
    </row>
    <row r="496" spans="1:15" x14ac:dyDescent="0.2">
      <c r="A496" s="647" t="s">
        <v>3738</v>
      </c>
      <c r="B496" s="647" t="s">
        <v>3750</v>
      </c>
      <c r="C496" s="647" t="s">
        <v>1661</v>
      </c>
      <c r="D496" s="647">
        <v>826</v>
      </c>
      <c r="E496" s="647">
        <v>833</v>
      </c>
      <c r="F496" s="647">
        <v>840</v>
      </c>
      <c r="G496" s="647">
        <v>848</v>
      </c>
      <c r="H496" s="647">
        <v>855</v>
      </c>
      <c r="I496" s="647">
        <v>863</v>
      </c>
      <c r="J496" s="647">
        <v>870</v>
      </c>
      <c r="K496" s="647">
        <v>877</v>
      </c>
      <c r="L496" s="647">
        <v>885</v>
      </c>
      <c r="M496" s="647">
        <v>892</v>
      </c>
      <c r="N496" s="647">
        <v>899</v>
      </c>
      <c r="O496" s="647">
        <v>907</v>
      </c>
    </row>
    <row r="497" spans="1:15" x14ac:dyDescent="0.2">
      <c r="A497" s="647" t="s">
        <v>3738</v>
      </c>
      <c r="B497" s="647" t="s">
        <v>3751</v>
      </c>
      <c r="C497" s="647" t="s">
        <v>1661</v>
      </c>
      <c r="D497" s="647">
        <v>2809</v>
      </c>
      <c r="E497" s="647">
        <v>2827</v>
      </c>
      <c r="F497" s="647">
        <v>2845</v>
      </c>
      <c r="G497" s="647">
        <v>2864</v>
      </c>
      <c r="H497" s="647">
        <v>2882</v>
      </c>
      <c r="I497" s="647">
        <v>2900</v>
      </c>
      <c r="J497" s="647">
        <v>2919</v>
      </c>
      <c r="K497" s="647">
        <v>2937</v>
      </c>
      <c r="L497" s="647">
        <v>2956</v>
      </c>
      <c r="M497" s="647">
        <v>2974</v>
      </c>
      <c r="N497" s="647">
        <v>2992</v>
      </c>
      <c r="O497" s="647">
        <v>3011</v>
      </c>
    </row>
    <row r="498" spans="1:15" x14ac:dyDescent="0.2">
      <c r="A498" s="647" t="s">
        <v>3738</v>
      </c>
      <c r="B498" s="647" t="s">
        <v>3752</v>
      </c>
      <c r="C498" s="647" t="s">
        <v>1661</v>
      </c>
      <c r="D498" s="647">
        <v>0</v>
      </c>
      <c r="E498" s="647">
        <v>0</v>
      </c>
      <c r="F498" s="647">
        <v>0</v>
      </c>
      <c r="G498" s="647">
        <v>0</v>
      </c>
      <c r="H498" s="647">
        <v>0</v>
      </c>
      <c r="I498" s="647">
        <v>0</v>
      </c>
      <c r="J498" s="647">
        <v>0</v>
      </c>
      <c r="K498" s="647">
        <v>0</v>
      </c>
      <c r="L498" s="647">
        <v>0</v>
      </c>
      <c r="M498" s="647">
        <v>0</v>
      </c>
      <c r="N498" s="647">
        <v>0</v>
      </c>
      <c r="O498" s="647">
        <v>0</v>
      </c>
    </row>
    <row r="499" spans="1:15" x14ac:dyDescent="0.2">
      <c r="A499" s="647" t="s">
        <v>3738</v>
      </c>
      <c r="B499" s="647" t="s">
        <v>3753</v>
      </c>
      <c r="C499" s="647" t="s">
        <v>1661</v>
      </c>
      <c r="D499" s="647">
        <v>0</v>
      </c>
      <c r="E499" s="647">
        <v>0</v>
      </c>
      <c r="F499" s="647">
        <v>0</v>
      </c>
      <c r="G499" s="647">
        <v>0</v>
      </c>
      <c r="H499" s="647">
        <v>0</v>
      </c>
      <c r="I499" s="647">
        <v>0</v>
      </c>
      <c r="J499" s="647">
        <v>0</v>
      </c>
      <c r="K499" s="647">
        <v>0</v>
      </c>
      <c r="L499" s="647">
        <v>0</v>
      </c>
      <c r="M499" s="647">
        <v>0</v>
      </c>
      <c r="N499" s="647">
        <v>0</v>
      </c>
      <c r="O499" s="647">
        <v>0</v>
      </c>
    </row>
    <row r="500" spans="1:15" x14ac:dyDescent="0.2">
      <c r="A500" s="647" t="s">
        <v>3738</v>
      </c>
      <c r="B500" s="647" t="s">
        <v>3754</v>
      </c>
      <c r="C500" s="647" t="s">
        <v>1661</v>
      </c>
      <c r="D500" s="647">
        <v>0</v>
      </c>
      <c r="E500" s="647">
        <v>0</v>
      </c>
      <c r="F500" s="647">
        <v>0</v>
      </c>
      <c r="G500" s="647">
        <v>0</v>
      </c>
      <c r="H500" s="647">
        <v>0</v>
      </c>
      <c r="I500" s="647">
        <v>0</v>
      </c>
      <c r="J500" s="647">
        <v>0</v>
      </c>
      <c r="K500" s="647">
        <v>0</v>
      </c>
      <c r="L500" s="647">
        <v>0</v>
      </c>
      <c r="M500" s="647">
        <v>0</v>
      </c>
      <c r="N500" s="647">
        <v>0</v>
      </c>
      <c r="O500" s="647">
        <v>0</v>
      </c>
    </row>
    <row r="501" spans="1:15" x14ac:dyDescent="0.2">
      <c r="A501" s="647" t="s">
        <v>3738</v>
      </c>
      <c r="B501" s="647" t="s">
        <v>3755</v>
      </c>
      <c r="C501" s="647" t="s">
        <v>1661</v>
      </c>
      <c r="D501" s="647">
        <v>0</v>
      </c>
      <c r="E501" s="647">
        <v>0</v>
      </c>
      <c r="F501" s="647">
        <v>0</v>
      </c>
      <c r="G501" s="647">
        <v>0</v>
      </c>
      <c r="H501" s="647">
        <v>0</v>
      </c>
      <c r="I501" s="647">
        <v>0</v>
      </c>
      <c r="J501" s="647">
        <v>0</v>
      </c>
      <c r="K501" s="647">
        <v>0</v>
      </c>
      <c r="L501" s="647">
        <v>0</v>
      </c>
      <c r="M501" s="647">
        <v>0</v>
      </c>
      <c r="N501" s="647">
        <v>0</v>
      </c>
      <c r="O501" s="647">
        <v>0</v>
      </c>
    </row>
    <row r="502" spans="1:15" x14ac:dyDescent="0.2">
      <c r="A502" s="647" t="s">
        <v>3738</v>
      </c>
      <c r="B502" s="647" t="s">
        <v>3756</v>
      </c>
      <c r="C502" s="647" t="s">
        <v>1661</v>
      </c>
      <c r="D502" s="647">
        <v>7611</v>
      </c>
      <c r="E502" s="647">
        <v>7620</v>
      </c>
      <c r="F502" s="647">
        <v>7628</v>
      </c>
      <c r="G502" s="647">
        <v>7637</v>
      </c>
      <c r="H502" s="647">
        <v>7645</v>
      </c>
      <c r="I502" s="647">
        <v>7654</v>
      </c>
      <c r="J502" s="647">
        <v>7662</v>
      </c>
      <c r="K502" s="647">
        <v>7671</v>
      </c>
      <c r="L502" s="647">
        <v>7680</v>
      </c>
      <c r="M502" s="647">
        <v>7688</v>
      </c>
      <c r="N502" s="647">
        <v>7697</v>
      </c>
      <c r="O502" s="647">
        <v>7705</v>
      </c>
    </row>
    <row r="503" spans="1:15" x14ac:dyDescent="0.2">
      <c r="A503" s="647" t="s">
        <v>3738</v>
      </c>
      <c r="B503" s="647" t="s">
        <v>3757</v>
      </c>
      <c r="C503" s="647" t="s">
        <v>1661</v>
      </c>
      <c r="D503" s="647">
        <v>0</v>
      </c>
      <c r="E503" s="647">
        <v>0</v>
      </c>
      <c r="F503" s="647">
        <v>0</v>
      </c>
      <c r="G503" s="647">
        <v>0</v>
      </c>
      <c r="H503" s="647">
        <v>0</v>
      </c>
      <c r="I503" s="647">
        <v>0</v>
      </c>
      <c r="J503" s="647">
        <v>0</v>
      </c>
      <c r="K503" s="647">
        <v>0</v>
      </c>
      <c r="L503" s="647">
        <v>0</v>
      </c>
      <c r="M503" s="647">
        <v>0</v>
      </c>
      <c r="N503" s="647">
        <v>0</v>
      </c>
      <c r="O503" s="647">
        <v>0</v>
      </c>
    </row>
    <row r="504" spans="1:15" x14ac:dyDescent="0.2">
      <c r="A504" s="647" t="s">
        <v>3738</v>
      </c>
      <c r="B504" s="647" t="s">
        <v>3758</v>
      </c>
      <c r="C504" s="647" t="s">
        <v>1661</v>
      </c>
      <c r="D504" s="647">
        <v>0</v>
      </c>
      <c r="E504" s="647">
        <v>0</v>
      </c>
      <c r="F504" s="647">
        <v>0</v>
      </c>
      <c r="G504" s="647">
        <v>0</v>
      </c>
      <c r="H504" s="647">
        <v>0</v>
      </c>
      <c r="I504" s="647">
        <v>1</v>
      </c>
      <c r="J504" s="647">
        <v>1</v>
      </c>
      <c r="K504" s="647">
        <v>2</v>
      </c>
      <c r="L504" s="647">
        <v>3</v>
      </c>
      <c r="M504" s="647">
        <v>3</v>
      </c>
      <c r="N504" s="647">
        <v>4</v>
      </c>
      <c r="O504" s="647">
        <v>5</v>
      </c>
    </row>
    <row r="505" spans="1:15" x14ac:dyDescent="0.2">
      <c r="A505" s="647" t="s">
        <v>3738</v>
      </c>
      <c r="B505" s="647" t="s">
        <v>3759</v>
      </c>
      <c r="C505" s="647" t="s">
        <v>1661</v>
      </c>
      <c r="D505" s="647">
        <v>916</v>
      </c>
      <c r="E505" s="647">
        <v>923</v>
      </c>
      <c r="F505" s="647">
        <v>930</v>
      </c>
      <c r="G505" s="647">
        <v>936</v>
      </c>
      <c r="H505" s="647">
        <v>943</v>
      </c>
      <c r="I505" s="647">
        <v>950</v>
      </c>
      <c r="J505" s="647">
        <v>956</v>
      </c>
      <c r="K505" s="647">
        <v>963</v>
      </c>
      <c r="L505" s="647">
        <v>970</v>
      </c>
      <c r="M505" s="647">
        <v>976</v>
      </c>
      <c r="N505" s="647">
        <v>983</v>
      </c>
      <c r="O505" s="647">
        <v>990</v>
      </c>
    </row>
    <row r="506" spans="1:15" x14ac:dyDescent="0.2">
      <c r="A506" s="647" t="s">
        <v>3738</v>
      </c>
      <c r="B506" s="647" t="s">
        <v>3760</v>
      </c>
      <c r="C506" s="647" t="s">
        <v>1661</v>
      </c>
      <c r="D506" s="647">
        <v>0</v>
      </c>
      <c r="E506" s="647">
        <v>0</v>
      </c>
      <c r="F506" s="647">
        <v>0</v>
      </c>
      <c r="G506" s="647">
        <v>0</v>
      </c>
      <c r="H506" s="647">
        <v>0</v>
      </c>
      <c r="I506" s="647">
        <v>0</v>
      </c>
      <c r="J506" s="647">
        <v>0</v>
      </c>
      <c r="K506" s="647">
        <v>0</v>
      </c>
      <c r="L506" s="647">
        <v>0</v>
      </c>
      <c r="M506" s="647">
        <v>0</v>
      </c>
      <c r="N506" s="647">
        <v>0</v>
      </c>
      <c r="O506" s="647">
        <v>0</v>
      </c>
    </row>
    <row r="507" spans="1:15" x14ac:dyDescent="0.2">
      <c r="A507" s="647" t="s">
        <v>3738</v>
      </c>
      <c r="B507" s="647" t="s">
        <v>3761</v>
      </c>
      <c r="C507" s="647" t="s">
        <v>1661</v>
      </c>
      <c r="D507" s="647">
        <v>0</v>
      </c>
      <c r="E507" s="647">
        <v>0</v>
      </c>
      <c r="F507" s="647">
        <v>0</v>
      </c>
      <c r="G507" s="647">
        <v>0</v>
      </c>
      <c r="H507" s="647">
        <v>0</v>
      </c>
      <c r="I507" s="647">
        <v>0</v>
      </c>
      <c r="J507" s="647">
        <v>0</v>
      </c>
      <c r="K507" s="647">
        <v>0</v>
      </c>
      <c r="L507" s="647">
        <v>0</v>
      </c>
      <c r="M507" s="647">
        <v>0</v>
      </c>
      <c r="N507" s="647">
        <v>0</v>
      </c>
      <c r="O507" s="647">
        <v>0</v>
      </c>
    </row>
    <row r="508" spans="1:15" x14ac:dyDescent="0.2">
      <c r="A508" s="647" t="s">
        <v>3738</v>
      </c>
      <c r="B508" s="647" t="s">
        <v>3762</v>
      </c>
      <c r="C508" s="647" t="s">
        <v>1661</v>
      </c>
      <c r="D508" s="647">
        <v>41</v>
      </c>
      <c r="E508" s="647">
        <v>41</v>
      </c>
      <c r="F508" s="647">
        <v>41</v>
      </c>
      <c r="G508" s="647">
        <v>41</v>
      </c>
      <c r="H508" s="647">
        <v>42</v>
      </c>
      <c r="I508" s="647">
        <v>42</v>
      </c>
      <c r="J508" s="647">
        <v>42</v>
      </c>
      <c r="K508" s="647">
        <v>43</v>
      </c>
      <c r="L508" s="647">
        <v>43</v>
      </c>
      <c r="M508" s="647">
        <v>43</v>
      </c>
      <c r="N508" s="647">
        <v>44</v>
      </c>
      <c r="O508" s="647">
        <v>44</v>
      </c>
    </row>
    <row r="509" spans="1:15" x14ac:dyDescent="0.2">
      <c r="A509" s="647" t="s">
        <v>3738</v>
      </c>
      <c r="B509" s="647" t="s">
        <v>3763</v>
      </c>
      <c r="C509" s="647" t="s">
        <v>1661</v>
      </c>
      <c r="D509" s="647">
        <v>3709</v>
      </c>
      <c r="E509" s="647">
        <v>3714</v>
      </c>
      <c r="F509" s="647">
        <v>3718</v>
      </c>
      <c r="G509" s="647">
        <v>3722</v>
      </c>
      <c r="H509" s="647">
        <v>3727</v>
      </c>
      <c r="I509" s="647">
        <v>3731</v>
      </c>
      <c r="J509" s="647">
        <v>3735</v>
      </c>
      <c r="K509" s="647">
        <v>3739</v>
      </c>
      <c r="L509" s="647">
        <v>3744</v>
      </c>
      <c r="M509" s="647">
        <v>3748</v>
      </c>
      <c r="N509" s="647">
        <v>3752</v>
      </c>
      <c r="O509" s="647">
        <v>3757</v>
      </c>
    </row>
    <row r="510" spans="1:15" x14ac:dyDescent="0.2">
      <c r="A510" s="647" t="s">
        <v>3738</v>
      </c>
      <c r="B510" s="647" t="s">
        <v>3764</v>
      </c>
      <c r="C510" s="647" t="s">
        <v>1661</v>
      </c>
      <c r="D510" s="647">
        <v>0</v>
      </c>
      <c r="E510" s="647">
        <v>0</v>
      </c>
      <c r="F510" s="647">
        <v>0</v>
      </c>
      <c r="G510" s="647">
        <v>0</v>
      </c>
      <c r="H510" s="647">
        <v>0</v>
      </c>
      <c r="I510" s="647">
        <v>0</v>
      </c>
      <c r="J510" s="647">
        <v>0</v>
      </c>
      <c r="K510" s="647">
        <v>0</v>
      </c>
      <c r="L510" s="647">
        <v>0</v>
      </c>
      <c r="M510" s="647">
        <v>0</v>
      </c>
      <c r="N510" s="647">
        <v>0</v>
      </c>
      <c r="O510" s="647">
        <v>0</v>
      </c>
    </row>
    <row r="511" spans="1:15" x14ac:dyDescent="0.2">
      <c r="A511" s="647" t="s">
        <v>3738</v>
      </c>
      <c r="B511" s="647" t="s">
        <v>3765</v>
      </c>
      <c r="C511" s="647" t="s">
        <v>1661</v>
      </c>
      <c r="D511" s="647">
        <v>0</v>
      </c>
      <c r="E511" s="647">
        <v>0</v>
      </c>
      <c r="F511" s="647">
        <v>0</v>
      </c>
      <c r="G511" s="647">
        <v>0</v>
      </c>
      <c r="H511" s="647">
        <v>0</v>
      </c>
      <c r="I511" s="647">
        <v>0</v>
      </c>
      <c r="J511" s="647">
        <v>0</v>
      </c>
      <c r="K511" s="647">
        <v>0</v>
      </c>
      <c r="L511" s="647">
        <v>0</v>
      </c>
      <c r="M511" s="647">
        <v>0</v>
      </c>
      <c r="N511" s="647">
        <v>0</v>
      </c>
      <c r="O511" s="647">
        <v>0</v>
      </c>
    </row>
    <row r="512" spans="1:15" x14ac:dyDescent="0.2">
      <c r="A512" s="647" t="s">
        <v>3738</v>
      </c>
      <c r="B512" s="647" t="s">
        <v>3766</v>
      </c>
      <c r="C512" s="647" t="s">
        <v>1661</v>
      </c>
      <c r="D512" s="647">
        <v>0</v>
      </c>
      <c r="E512" s="647">
        <v>0</v>
      </c>
      <c r="F512" s="647">
        <v>0</v>
      </c>
      <c r="G512" s="647">
        <v>0</v>
      </c>
      <c r="H512" s="647">
        <v>0</v>
      </c>
      <c r="I512" s="647">
        <v>0</v>
      </c>
      <c r="J512" s="647">
        <v>0</v>
      </c>
      <c r="K512" s="647">
        <v>0</v>
      </c>
      <c r="L512" s="647">
        <v>0</v>
      </c>
      <c r="M512" s="647">
        <v>0</v>
      </c>
      <c r="N512" s="647">
        <v>0</v>
      </c>
      <c r="O512" s="647">
        <v>0</v>
      </c>
    </row>
    <row r="513" spans="1:15" x14ac:dyDescent="0.2">
      <c r="A513" s="647" t="s">
        <v>3738</v>
      </c>
      <c r="B513" s="647" t="s">
        <v>3767</v>
      </c>
      <c r="C513" s="647" t="s">
        <v>1661</v>
      </c>
      <c r="D513" s="647">
        <v>185</v>
      </c>
      <c r="E513" s="647">
        <v>185</v>
      </c>
      <c r="F513" s="647">
        <v>185</v>
      </c>
      <c r="G513" s="647">
        <v>185</v>
      </c>
      <c r="H513" s="647">
        <v>185</v>
      </c>
      <c r="I513" s="647">
        <v>185</v>
      </c>
      <c r="J513" s="647">
        <v>186</v>
      </c>
      <c r="K513" s="647">
        <v>186</v>
      </c>
      <c r="L513" s="647">
        <v>186</v>
      </c>
      <c r="M513" s="647">
        <v>186</v>
      </c>
      <c r="N513" s="647">
        <v>186</v>
      </c>
      <c r="O513" s="647">
        <v>186</v>
      </c>
    </row>
    <row r="514" spans="1:15" x14ac:dyDescent="0.2">
      <c r="A514" s="647" t="s">
        <v>3738</v>
      </c>
      <c r="B514" s="647" t="s">
        <v>3768</v>
      </c>
      <c r="C514" s="647" t="s">
        <v>1661</v>
      </c>
      <c r="D514" s="647">
        <v>0</v>
      </c>
      <c r="E514" s="647">
        <v>0</v>
      </c>
      <c r="F514" s="647">
        <v>0</v>
      </c>
      <c r="G514" s="647">
        <v>0</v>
      </c>
      <c r="H514" s="647">
        <v>0</v>
      </c>
      <c r="I514" s="647">
        <v>0</v>
      </c>
      <c r="J514" s="647">
        <v>0</v>
      </c>
      <c r="K514" s="647">
        <v>0</v>
      </c>
      <c r="L514" s="647">
        <v>0</v>
      </c>
      <c r="M514" s="647">
        <v>0</v>
      </c>
      <c r="N514" s="647">
        <v>0</v>
      </c>
      <c r="O514" s="647">
        <v>0</v>
      </c>
    </row>
    <row r="515" spans="1:15" x14ac:dyDescent="0.2">
      <c r="A515" s="647" t="s">
        <v>3738</v>
      </c>
      <c r="B515" s="647" t="s">
        <v>3769</v>
      </c>
      <c r="C515" s="647" t="s">
        <v>1661</v>
      </c>
      <c r="D515" s="647">
        <v>0</v>
      </c>
      <c r="E515" s="647">
        <v>0</v>
      </c>
      <c r="F515" s="647">
        <v>0</v>
      </c>
      <c r="G515" s="647">
        <v>0</v>
      </c>
      <c r="H515" s="647">
        <v>0</v>
      </c>
      <c r="I515" s="647">
        <v>0</v>
      </c>
      <c r="J515" s="647">
        <v>0</v>
      </c>
      <c r="K515" s="647">
        <v>0</v>
      </c>
      <c r="L515" s="647">
        <v>0</v>
      </c>
      <c r="M515" s="647">
        <v>0</v>
      </c>
      <c r="N515" s="647">
        <v>0</v>
      </c>
      <c r="O515" s="647">
        <v>0</v>
      </c>
    </row>
    <row r="516" spans="1:15" x14ac:dyDescent="0.2">
      <c r="A516" s="647" t="s">
        <v>3738</v>
      </c>
      <c r="B516" s="647" t="s">
        <v>3770</v>
      </c>
      <c r="C516" s="647" t="s">
        <v>1661</v>
      </c>
      <c r="D516" s="647">
        <v>6091</v>
      </c>
      <c r="E516" s="647">
        <v>6146</v>
      </c>
      <c r="F516" s="647">
        <v>6121</v>
      </c>
      <c r="G516" s="647">
        <v>6168</v>
      </c>
      <c r="H516" s="647">
        <v>6138</v>
      </c>
      <c r="I516" s="647">
        <v>6183</v>
      </c>
      <c r="J516" s="647">
        <v>6230</v>
      </c>
      <c r="K516" s="647">
        <v>6285</v>
      </c>
      <c r="L516" s="647">
        <v>6340</v>
      </c>
      <c r="M516" s="647">
        <v>6387</v>
      </c>
      <c r="N516" s="647">
        <v>6442</v>
      </c>
      <c r="O516" s="647">
        <v>6469</v>
      </c>
    </row>
    <row r="517" spans="1:15" x14ac:dyDescent="0.2">
      <c r="A517" s="647" t="s">
        <v>3738</v>
      </c>
      <c r="B517" s="647" t="s">
        <v>3771</v>
      </c>
      <c r="C517" s="647" t="s">
        <v>1661</v>
      </c>
      <c r="D517" s="647">
        <v>16727</v>
      </c>
      <c r="E517" s="647">
        <v>16970</v>
      </c>
      <c r="F517" s="647">
        <v>17214</v>
      </c>
      <c r="G517" s="647">
        <v>17457</v>
      </c>
      <c r="H517" s="647">
        <v>17690</v>
      </c>
      <c r="I517" s="647">
        <v>17855</v>
      </c>
      <c r="J517" s="647">
        <v>18098</v>
      </c>
      <c r="K517" s="647">
        <v>18205</v>
      </c>
      <c r="L517" s="647">
        <v>18317</v>
      </c>
      <c r="M517" s="647">
        <v>18561</v>
      </c>
      <c r="N517" s="647">
        <v>18629</v>
      </c>
      <c r="O517" s="647">
        <v>18863</v>
      </c>
    </row>
    <row r="518" spans="1:15" x14ac:dyDescent="0.2">
      <c r="A518" s="647" t="s">
        <v>3738</v>
      </c>
      <c r="B518" s="647" t="s">
        <v>3772</v>
      </c>
      <c r="C518" s="647" t="s">
        <v>1661</v>
      </c>
      <c r="D518" s="647">
        <v>0</v>
      </c>
      <c r="E518" s="647">
        <v>0</v>
      </c>
      <c r="F518" s="647">
        <v>0</v>
      </c>
      <c r="G518" s="647">
        <v>0</v>
      </c>
      <c r="H518" s="647">
        <v>0</v>
      </c>
      <c r="I518" s="647">
        <v>0</v>
      </c>
      <c r="J518" s="647">
        <v>0</v>
      </c>
      <c r="K518" s="647">
        <v>0</v>
      </c>
      <c r="L518" s="647">
        <v>0</v>
      </c>
      <c r="M518" s="647">
        <v>0</v>
      </c>
      <c r="N518" s="647">
        <v>0</v>
      </c>
      <c r="O518" s="647">
        <v>0</v>
      </c>
    </row>
    <row r="519" spans="1:15" x14ac:dyDescent="0.2">
      <c r="A519" s="647" t="s">
        <v>3738</v>
      </c>
      <c r="B519" s="647" t="s">
        <v>3773</v>
      </c>
      <c r="C519" s="647" t="s">
        <v>1661</v>
      </c>
      <c r="D519" s="647">
        <v>2855</v>
      </c>
      <c r="E519" s="647">
        <v>2892</v>
      </c>
      <c r="F519" s="647">
        <v>2928</v>
      </c>
      <c r="G519" s="647">
        <v>2965</v>
      </c>
      <c r="H519" s="647">
        <v>3002</v>
      </c>
      <c r="I519" s="647">
        <v>3039</v>
      </c>
      <c r="J519" s="647">
        <v>3076</v>
      </c>
      <c r="K519" s="647">
        <v>3112</v>
      </c>
      <c r="L519" s="647">
        <v>3149</v>
      </c>
      <c r="M519" s="647">
        <v>3186</v>
      </c>
      <c r="N519" s="647">
        <v>3223</v>
      </c>
      <c r="O519" s="647">
        <v>3260</v>
      </c>
    </row>
    <row r="520" spans="1:15" x14ac:dyDescent="0.2">
      <c r="A520" s="647" t="s">
        <v>3738</v>
      </c>
      <c r="B520" s="647" t="s">
        <v>3774</v>
      </c>
      <c r="C520" s="647" t="s">
        <v>1661</v>
      </c>
      <c r="D520" s="647">
        <v>12195</v>
      </c>
      <c r="E520" s="647">
        <v>12291</v>
      </c>
      <c r="F520" s="647">
        <v>12380</v>
      </c>
      <c r="G520" s="647">
        <v>12487</v>
      </c>
      <c r="H520" s="647">
        <v>12577</v>
      </c>
      <c r="I520" s="647">
        <v>12672</v>
      </c>
      <c r="J520" s="647">
        <v>12779</v>
      </c>
      <c r="K520" s="647">
        <v>12885</v>
      </c>
      <c r="L520" s="647">
        <v>12991</v>
      </c>
      <c r="M520" s="647">
        <v>13098</v>
      </c>
      <c r="N520" s="647">
        <v>13193</v>
      </c>
      <c r="O520" s="647">
        <v>13288</v>
      </c>
    </row>
    <row r="521" spans="1:15" x14ac:dyDescent="0.2">
      <c r="A521" s="647" t="s">
        <v>3738</v>
      </c>
      <c r="B521" s="647" t="s">
        <v>3775</v>
      </c>
      <c r="C521" s="647" t="s">
        <v>1661</v>
      </c>
      <c r="D521" s="647">
        <v>0</v>
      </c>
      <c r="E521" s="647">
        <v>0</v>
      </c>
      <c r="F521" s="647">
        <v>0</v>
      </c>
      <c r="G521" s="647">
        <v>0</v>
      </c>
      <c r="H521" s="647">
        <v>0</v>
      </c>
      <c r="I521" s="647">
        <v>0</v>
      </c>
      <c r="J521" s="647">
        <v>0</v>
      </c>
      <c r="K521" s="647">
        <v>0</v>
      </c>
      <c r="L521" s="647">
        <v>0</v>
      </c>
      <c r="M521" s="647">
        <v>0</v>
      </c>
      <c r="N521" s="647">
        <v>0</v>
      </c>
      <c r="O521" s="647">
        <v>0</v>
      </c>
    </row>
    <row r="522" spans="1:15" x14ac:dyDescent="0.2">
      <c r="A522" s="647" t="s">
        <v>3738</v>
      </c>
      <c r="B522" s="647" t="s">
        <v>3776</v>
      </c>
      <c r="C522" s="647" t="s">
        <v>1661</v>
      </c>
      <c r="D522" s="647">
        <v>529</v>
      </c>
      <c r="E522" s="647">
        <v>533</v>
      </c>
      <c r="F522" s="647">
        <v>537</v>
      </c>
      <c r="G522" s="647">
        <v>542</v>
      </c>
      <c r="H522" s="647">
        <v>546</v>
      </c>
      <c r="I522" s="647">
        <v>550</v>
      </c>
      <c r="J522" s="647">
        <v>555</v>
      </c>
      <c r="K522" s="647">
        <v>559</v>
      </c>
      <c r="L522" s="647">
        <v>563</v>
      </c>
      <c r="M522" s="647">
        <v>568</v>
      </c>
      <c r="N522" s="647">
        <v>572</v>
      </c>
      <c r="O522" s="647">
        <v>576</v>
      </c>
    </row>
    <row r="523" spans="1:15" x14ac:dyDescent="0.2">
      <c r="A523" s="647" t="s">
        <v>3738</v>
      </c>
      <c r="B523" s="647" t="s">
        <v>3777</v>
      </c>
      <c r="C523" s="647" t="s">
        <v>1661</v>
      </c>
      <c r="D523" s="647">
        <v>0</v>
      </c>
      <c r="E523" s="647">
        <v>0</v>
      </c>
      <c r="F523" s="647">
        <v>0</v>
      </c>
      <c r="G523" s="647">
        <v>0</v>
      </c>
      <c r="H523" s="647">
        <v>0</v>
      </c>
      <c r="I523" s="647">
        <v>0</v>
      </c>
      <c r="J523" s="647">
        <v>0</v>
      </c>
      <c r="K523" s="647">
        <v>0</v>
      </c>
      <c r="L523" s="647">
        <v>0</v>
      </c>
      <c r="M523" s="647">
        <v>0</v>
      </c>
      <c r="N523" s="647">
        <v>0</v>
      </c>
      <c r="O523" s="647">
        <v>0</v>
      </c>
    </row>
    <row r="524" spans="1:15" x14ac:dyDescent="0.2">
      <c r="A524" s="647" t="s">
        <v>3738</v>
      </c>
      <c r="B524" s="647" t="s">
        <v>3778</v>
      </c>
      <c r="C524" s="647" t="s">
        <v>1661</v>
      </c>
      <c r="D524" s="647">
        <v>0</v>
      </c>
      <c r="E524" s="647">
        <v>0</v>
      </c>
      <c r="F524" s="647">
        <v>0</v>
      </c>
      <c r="G524" s="647">
        <v>0</v>
      </c>
      <c r="H524" s="647">
        <v>0</v>
      </c>
      <c r="I524" s="647">
        <v>0</v>
      </c>
      <c r="J524" s="647">
        <v>0</v>
      </c>
      <c r="K524" s="647">
        <v>0</v>
      </c>
      <c r="L524" s="647">
        <v>0</v>
      </c>
      <c r="M524" s="647">
        <v>0</v>
      </c>
      <c r="N524" s="647">
        <v>0</v>
      </c>
      <c r="O524" s="647">
        <v>0</v>
      </c>
    </row>
    <row r="525" spans="1:15" x14ac:dyDescent="0.2">
      <c r="A525" s="647" t="s">
        <v>3779</v>
      </c>
      <c r="B525" s="647" t="s">
        <v>3780</v>
      </c>
      <c r="C525" s="647" t="s">
        <v>1661</v>
      </c>
      <c r="D525" s="647">
        <v>0</v>
      </c>
      <c r="E525" s="647">
        <v>0</v>
      </c>
      <c r="F525" s="647">
        <v>0</v>
      </c>
      <c r="G525" s="647">
        <v>0</v>
      </c>
      <c r="H525" s="647">
        <v>0</v>
      </c>
      <c r="I525" s="647">
        <v>0</v>
      </c>
      <c r="J525" s="647">
        <v>0</v>
      </c>
      <c r="K525" s="647">
        <v>0</v>
      </c>
      <c r="L525" s="647">
        <v>0</v>
      </c>
      <c r="M525" s="647">
        <v>0</v>
      </c>
      <c r="N525" s="647">
        <v>0</v>
      </c>
      <c r="O525" s="647">
        <v>0</v>
      </c>
    </row>
    <row r="526" spans="1:15" x14ac:dyDescent="0.2">
      <c r="A526" s="647" t="s">
        <v>3779</v>
      </c>
      <c r="B526" s="647" t="s">
        <v>3781</v>
      </c>
      <c r="C526" s="647" t="s">
        <v>1661</v>
      </c>
      <c r="D526" s="647">
        <v>140</v>
      </c>
      <c r="E526" s="647">
        <v>144</v>
      </c>
      <c r="F526" s="647">
        <v>148</v>
      </c>
      <c r="G526" s="647">
        <v>152</v>
      </c>
      <c r="H526" s="647">
        <v>155</v>
      </c>
      <c r="I526" s="647">
        <v>159</v>
      </c>
      <c r="J526" s="647">
        <v>163</v>
      </c>
      <c r="K526" s="647">
        <v>167</v>
      </c>
      <c r="L526" s="647">
        <v>170</v>
      </c>
      <c r="M526" s="647">
        <v>174</v>
      </c>
      <c r="N526" s="647">
        <v>178</v>
      </c>
      <c r="O526" s="647">
        <v>182</v>
      </c>
    </row>
    <row r="527" spans="1:15" x14ac:dyDescent="0.2">
      <c r="A527" s="647" t="s">
        <v>3779</v>
      </c>
      <c r="B527" s="647" t="s">
        <v>3782</v>
      </c>
      <c r="C527" s="647" t="s">
        <v>1661</v>
      </c>
      <c r="D527" s="647">
        <v>0</v>
      </c>
      <c r="E527" s="647">
        <v>0</v>
      </c>
      <c r="F527" s="647">
        <v>0</v>
      </c>
      <c r="G527" s="647">
        <v>0</v>
      </c>
      <c r="H527" s="647">
        <v>0</v>
      </c>
      <c r="I527" s="647">
        <v>0</v>
      </c>
      <c r="J527" s="647">
        <v>0</v>
      </c>
      <c r="K527" s="647">
        <v>0</v>
      </c>
      <c r="L527" s="647">
        <v>0</v>
      </c>
      <c r="M527" s="647">
        <v>0</v>
      </c>
      <c r="N527" s="647">
        <v>0</v>
      </c>
      <c r="O527" s="647">
        <v>0</v>
      </c>
    </row>
    <row r="528" spans="1:15" x14ac:dyDescent="0.2">
      <c r="A528" s="647" t="s">
        <v>3779</v>
      </c>
      <c r="B528" s="647" t="s">
        <v>3783</v>
      </c>
      <c r="C528" s="647" t="s">
        <v>1661</v>
      </c>
      <c r="D528" s="647">
        <v>470</v>
      </c>
      <c r="E528" s="647">
        <v>471</v>
      </c>
      <c r="F528" s="647">
        <v>472</v>
      </c>
      <c r="G528" s="647">
        <v>473</v>
      </c>
      <c r="H528" s="647">
        <v>474</v>
      </c>
      <c r="I528" s="647">
        <v>476</v>
      </c>
      <c r="J528" s="647">
        <v>477</v>
      </c>
      <c r="K528" s="647">
        <v>478</v>
      </c>
      <c r="L528" s="647">
        <v>479</v>
      </c>
      <c r="M528" s="647">
        <v>480</v>
      </c>
      <c r="N528" s="647">
        <v>481</v>
      </c>
      <c r="O528" s="647">
        <v>483</v>
      </c>
    </row>
    <row r="529" spans="1:15" x14ac:dyDescent="0.2">
      <c r="A529" s="647" t="s">
        <v>3779</v>
      </c>
      <c r="B529" s="647" t="s">
        <v>3784</v>
      </c>
      <c r="C529" s="647" t="s">
        <v>1661</v>
      </c>
      <c r="D529" s="647">
        <v>0</v>
      </c>
      <c r="E529" s="647">
        <v>0</v>
      </c>
      <c r="F529" s="647">
        <v>0</v>
      </c>
      <c r="G529" s="647">
        <v>0</v>
      </c>
      <c r="H529" s="647">
        <v>0</v>
      </c>
      <c r="I529" s="647">
        <v>0</v>
      </c>
      <c r="J529" s="647">
        <v>0</v>
      </c>
      <c r="K529" s="647">
        <v>0</v>
      </c>
      <c r="L529" s="647">
        <v>0</v>
      </c>
      <c r="M529" s="647">
        <v>0</v>
      </c>
      <c r="N529" s="647">
        <v>0</v>
      </c>
      <c r="O529" s="647">
        <v>0</v>
      </c>
    </row>
    <row r="530" spans="1:15" x14ac:dyDescent="0.2">
      <c r="A530" s="647" t="s">
        <v>3779</v>
      </c>
      <c r="B530" s="647" t="s">
        <v>3785</v>
      </c>
      <c r="C530" s="647" t="s">
        <v>1661</v>
      </c>
      <c r="D530" s="647">
        <v>167</v>
      </c>
      <c r="E530" s="647">
        <v>167</v>
      </c>
      <c r="F530" s="647">
        <v>167</v>
      </c>
      <c r="G530" s="647">
        <v>167</v>
      </c>
      <c r="H530" s="647">
        <v>167</v>
      </c>
      <c r="I530" s="647">
        <v>167</v>
      </c>
      <c r="J530" s="647">
        <v>167</v>
      </c>
      <c r="K530" s="647">
        <v>167</v>
      </c>
      <c r="L530" s="647">
        <v>168</v>
      </c>
      <c r="M530" s="647">
        <v>168</v>
      </c>
      <c r="N530" s="647">
        <v>168</v>
      </c>
      <c r="O530" s="647">
        <v>168</v>
      </c>
    </row>
    <row r="531" spans="1:15" x14ac:dyDescent="0.2">
      <c r="A531" s="647" t="s">
        <v>3779</v>
      </c>
      <c r="B531" s="647" t="s">
        <v>3786</v>
      </c>
      <c r="C531" s="647" t="s">
        <v>1661</v>
      </c>
      <c r="D531" s="647">
        <v>0</v>
      </c>
      <c r="E531" s="647">
        <v>0</v>
      </c>
      <c r="F531" s="647">
        <v>0</v>
      </c>
      <c r="G531" s="647">
        <v>0</v>
      </c>
      <c r="H531" s="647">
        <v>0</v>
      </c>
      <c r="I531" s="647">
        <v>0</v>
      </c>
      <c r="J531" s="647">
        <v>0</v>
      </c>
      <c r="K531" s="647">
        <v>0</v>
      </c>
      <c r="L531" s="647">
        <v>0</v>
      </c>
      <c r="M531" s="647">
        <v>0</v>
      </c>
      <c r="N531" s="647">
        <v>0</v>
      </c>
      <c r="O531" s="647">
        <v>0</v>
      </c>
    </row>
    <row r="532" spans="1:15" x14ac:dyDescent="0.2">
      <c r="A532" s="647" t="s">
        <v>3779</v>
      </c>
      <c r="B532" s="647" t="s">
        <v>3787</v>
      </c>
      <c r="C532" s="647" t="s">
        <v>1661</v>
      </c>
      <c r="D532" s="647">
        <v>190</v>
      </c>
      <c r="E532" s="647">
        <v>191</v>
      </c>
      <c r="F532" s="647">
        <v>191</v>
      </c>
      <c r="G532" s="647">
        <v>191</v>
      </c>
      <c r="H532" s="647">
        <v>192</v>
      </c>
      <c r="I532" s="647">
        <v>192</v>
      </c>
      <c r="J532" s="647">
        <v>192</v>
      </c>
      <c r="K532" s="647">
        <v>193</v>
      </c>
      <c r="L532" s="647">
        <v>193</v>
      </c>
      <c r="M532" s="647">
        <v>193</v>
      </c>
      <c r="N532" s="647">
        <v>194</v>
      </c>
      <c r="O532" s="647">
        <v>194</v>
      </c>
    </row>
    <row r="533" spans="1:15" x14ac:dyDescent="0.2">
      <c r="A533" s="647" t="s">
        <v>3779</v>
      </c>
      <c r="B533" s="647" t="s">
        <v>3788</v>
      </c>
      <c r="C533" s="647" t="s">
        <v>1661</v>
      </c>
      <c r="D533" s="647">
        <v>90</v>
      </c>
      <c r="E533" s="647">
        <v>90</v>
      </c>
      <c r="F533" s="647">
        <v>90</v>
      </c>
      <c r="G533" s="647">
        <v>91</v>
      </c>
      <c r="H533" s="647">
        <v>91</v>
      </c>
      <c r="I533" s="647">
        <v>91</v>
      </c>
      <c r="J533" s="647">
        <v>92</v>
      </c>
      <c r="K533" s="647">
        <v>92</v>
      </c>
      <c r="L533" s="647">
        <v>92</v>
      </c>
      <c r="M533" s="647">
        <v>93</v>
      </c>
      <c r="N533" s="647">
        <v>93</v>
      </c>
      <c r="O533" s="647">
        <v>93</v>
      </c>
    </row>
    <row r="534" spans="1:15" x14ac:dyDescent="0.2">
      <c r="A534" s="647" t="s">
        <v>3779</v>
      </c>
      <c r="B534" s="647" t="s">
        <v>3789</v>
      </c>
      <c r="C534" s="647" t="s">
        <v>1661</v>
      </c>
      <c r="D534" s="647">
        <v>0</v>
      </c>
      <c r="E534" s="647">
        <v>0</v>
      </c>
      <c r="F534" s="647">
        <v>0</v>
      </c>
      <c r="G534" s="647">
        <v>0</v>
      </c>
      <c r="H534" s="647">
        <v>0</v>
      </c>
      <c r="I534" s="647">
        <v>0</v>
      </c>
      <c r="J534" s="647">
        <v>0</v>
      </c>
      <c r="K534" s="647">
        <v>0</v>
      </c>
      <c r="L534" s="647">
        <v>0</v>
      </c>
      <c r="M534" s="647">
        <v>0</v>
      </c>
      <c r="N534" s="647">
        <v>0</v>
      </c>
      <c r="O534" s="647">
        <v>0</v>
      </c>
    </row>
    <row r="535" spans="1:15" x14ac:dyDescent="0.2">
      <c r="A535" s="647" t="s">
        <v>3779</v>
      </c>
      <c r="B535" s="647" t="s">
        <v>3790</v>
      </c>
      <c r="C535" s="647" t="s">
        <v>1661</v>
      </c>
      <c r="D535" s="647">
        <v>0</v>
      </c>
      <c r="E535" s="647">
        <v>0</v>
      </c>
      <c r="F535" s="647">
        <v>0</v>
      </c>
      <c r="G535" s="647">
        <v>0</v>
      </c>
      <c r="H535" s="647">
        <v>0</v>
      </c>
      <c r="I535" s="647">
        <v>0</v>
      </c>
      <c r="J535" s="647">
        <v>0</v>
      </c>
      <c r="K535" s="647">
        <v>0</v>
      </c>
      <c r="L535" s="647">
        <v>0</v>
      </c>
      <c r="M535" s="647">
        <v>0</v>
      </c>
      <c r="N535" s="647">
        <v>0</v>
      </c>
      <c r="O535" s="647">
        <v>0</v>
      </c>
    </row>
    <row r="536" spans="1:15" x14ac:dyDescent="0.2">
      <c r="A536" s="647" t="s">
        <v>3779</v>
      </c>
      <c r="B536" s="647" t="s">
        <v>3791</v>
      </c>
      <c r="C536" s="647" t="s">
        <v>1661</v>
      </c>
      <c r="D536" s="647">
        <v>7</v>
      </c>
      <c r="E536" s="647">
        <v>7</v>
      </c>
      <c r="F536" s="647">
        <v>7</v>
      </c>
      <c r="G536" s="647">
        <v>7</v>
      </c>
      <c r="H536" s="647">
        <v>7</v>
      </c>
      <c r="I536" s="647">
        <v>7</v>
      </c>
      <c r="J536" s="647">
        <v>7</v>
      </c>
      <c r="K536" s="647">
        <v>7</v>
      </c>
      <c r="L536" s="647">
        <v>7</v>
      </c>
      <c r="M536" s="647">
        <v>7</v>
      </c>
      <c r="N536" s="647">
        <v>7</v>
      </c>
      <c r="O536" s="647">
        <v>7</v>
      </c>
    </row>
    <row r="537" spans="1:15" x14ac:dyDescent="0.2">
      <c r="A537" s="647" t="s">
        <v>3779</v>
      </c>
      <c r="B537" s="647" t="s">
        <v>3792</v>
      </c>
      <c r="C537" s="647" t="s">
        <v>1661</v>
      </c>
      <c r="D537" s="647">
        <v>1714</v>
      </c>
      <c r="E537" s="647">
        <v>1715</v>
      </c>
      <c r="F537" s="647">
        <v>1717</v>
      </c>
      <c r="G537" s="647">
        <v>1719</v>
      </c>
      <c r="H537" s="647">
        <v>1721</v>
      </c>
      <c r="I537" s="647">
        <v>1723</v>
      </c>
      <c r="J537" s="647">
        <v>1725</v>
      </c>
      <c r="K537" s="647">
        <v>1727</v>
      </c>
      <c r="L537" s="647">
        <v>1729</v>
      </c>
      <c r="M537" s="647">
        <v>1731</v>
      </c>
      <c r="N537" s="647">
        <v>1733</v>
      </c>
      <c r="O537" s="647">
        <v>1735</v>
      </c>
    </row>
    <row r="538" spans="1:15" x14ac:dyDescent="0.2">
      <c r="A538" s="647" t="s">
        <v>3779</v>
      </c>
      <c r="B538" s="647" t="s">
        <v>3793</v>
      </c>
      <c r="C538" s="647" t="s">
        <v>1661</v>
      </c>
      <c r="D538" s="647">
        <v>0</v>
      </c>
      <c r="E538" s="647">
        <v>0</v>
      </c>
      <c r="F538" s="647">
        <v>0</v>
      </c>
      <c r="G538" s="647">
        <v>0</v>
      </c>
      <c r="H538" s="647">
        <v>0</v>
      </c>
      <c r="I538" s="647">
        <v>0</v>
      </c>
      <c r="J538" s="647">
        <v>0</v>
      </c>
      <c r="K538" s="647">
        <v>0</v>
      </c>
      <c r="L538" s="647">
        <v>0</v>
      </c>
      <c r="M538" s="647">
        <v>0</v>
      </c>
      <c r="N538" s="647">
        <v>0</v>
      </c>
      <c r="O538" s="647">
        <v>0</v>
      </c>
    </row>
    <row r="539" spans="1:15" x14ac:dyDescent="0.2">
      <c r="A539" s="647" t="s">
        <v>3779</v>
      </c>
      <c r="B539" s="647" t="s">
        <v>3794</v>
      </c>
      <c r="C539" s="647" t="s">
        <v>1661</v>
      </c>
      <c r="D539" s="647">
        <v>0</v>
      </c>
      <c r="E539" s="647">
        <v>0</v>
      </c>
      <c r="F539" s="647">
        <v>0</v>
      </c>
      <c r="G539" s="647">
        <v>0</v>
      </c>
      <c r="H539" s="647">
        <v>0</v>
      </c>
      <c r="I539" s="647">
        <v>0</v>
      </c>
      <c r="J539" s="647">
        <v>0</v>
      </c>
      <c r="K539" s="647">
        <v>0</v>
      </c>
      <c r="L539" s="647">
        <v>0</v>
      </c>
      <c r="M539" s="647">
        <v>0</v>
      </c>
      <c r="N539" s="647">
        <v>0</v>
      </c>
      <c r="O539" s="647">
        <v>0</v>
      </c>
    </row>
    <row r="540" spans="1:15" x14ac:dyDescent="0.2">
      <c r="A540" s="647" t="s">
        <v>3779</v>
      </c>
      <c r="B540" s="647" t="s">
        <v>3795</v>
      </c>
      <c r="C540" s="647" t="s">
        <v>1661</v>
      </c>
      <c r="D540" s="647">
        <v>21</v>
      </c>
      <c r="E540" s="647">
        <v>22</v>
      </c>
      <c r="F540" s="647">
        <v>22</v>
      </c>
      <c r="G540" s="647">
        <v>22</v>
      </c>
      <c r="H540" s="647">
        <v>22</v>
      </c>
      <c r="I540" s="647">
        <v>22</v>
      </c>
      <c r="J540" s="647">
        <v>23</v>
      </c>
      <c r="K540" s="647">
        <v>21</v>
      </c>
      <c r="L540" s="647">
        <v>21</v>
      </c>
      <c r="M540" s="647">
        <v>22</v>
      </c>
      <c r="N540" s="647">
        <v>22</v>
      </c>
      <c r="O540" s="647">
        <v>23</v>
      </c>
    </row>
    <row r="541" spans="1:15" x14ac:dyDescent="0.2">
      <c r="A541" s="647" t="s">
        <v>3779</v>
      </c>
      <c r="B541" s="647" t="s">
        <v>3796</v>
      </c>
      <c r="C541" s="647" t="s">
        <v>1661</v>
      </c>
      <c r="D541" s="647">
        <v>206</v>
      </c>
      <c r="E541" s="647">
        <v>208</v>
      </c>
      <c r="F541" s="647">
        <v>209</v>
      </c>
      <c r="G541" s="647">
        <v>211</v>
      </c>
      <c r="H541" s="647">
        <v>212</v>
      </c>
      <c r="I541" s="647">
        <v>214</v>
      </c>
      <c r="J541" s="647">
        <v>215</v>
      </c>
      <c r="K541" s="647">
        <v>217</v>
      </c>
      <c r="L541" s="647">
        <v>218</v>
      </c>
      <c r="M541" s="647">
        <v>220</v>
      </c>
      <c r="N541" s="647">
        <v>221</v>
      </c>
      <c r="O541" s="647">
        <v>223</v>
      </c>
    </row>
    <row r="542" spans="1:15" x14ac:dyDescent="0.2">
      <c r="A542" s="647" t="s">
        <v>3779</v>
      </c>
      <c r="B542" s="647" t="s">
        <v>3797</v>
      </c>
      <c r="C542" s="647" t="s">
        <v>1661</v>
      </c>
      <c r="D542" s="647">
        <v>0</v>
      </c>
      <c r="E542" s="647">
        <v>0</v>
      </c>
      <c r="F542" s="647">
        <v>0</v>
      </c>
      <c r="G542" s="647">
        <v>0</v>
      </c>
      <c r="H542" s="647">
        <v>0</v>
      </c>
      <c r="I542" s="647">
        <v>0</v>
      </c>
      <c r="J542" s="647">
        <v>0</v>
      </c>
      <c r="K542" s="647">
        <v>0</v>
      </c>
      <c r="L542" s="647">
        <v>0</v>
      </c>
      <c r="M542" s="647">
        <v>0</v>
      </c>
      <c r="N542" s="647">
        <v>0</v>
      </c>
      <c r="O542" s="647">
        <v>0</v>
      </c>
    </row>
    <row r="543" spans="1:15" x14ac:dyDescent="0.2">
      <c r="A543" s="647" t="s">
        <v>3779</v>
      </c>
      <c r="B543" s="647" t="s">
        <v>3798</v>
      </c>
      <c r="C543" s="647" t="s">
        <v>1661</v>
      </c>
      <c r="D543" s="647">
        <v>0</v>
      </c>
      <c r="E543" s="647">
        <v>0</v>
      </c>
      <c r="F543" s="647">
        <v>0</v>
      </c>
      <c r="G543" s="647">
        <v>0</v>
      </c>
      <c r="H543" s="647">
        <v>0</v>
      </c>
      <c r="I543" s="647">
        <v>0</v>
      </c>
      <c r="J543" s="647">
        <v>0</v>
      </c>
      <c r="K543" s="647">
        <v>0</v>
      </c>
      <c r="L543" s="647">
        <v>0</v>
      </c>
      <c r="M543" s="647">
        <v>0</v>
      </c>
      <c r="N543" s="647">
        <v>0</v>
      </c>
      <c r="O543" s="647">
        <v>0</v>
      </c>
    </row>
    <row r="544" spans="1:15" x14ac:dyDescent="0.2">
      <c r="A544" s="647" t="s">
        <v>3779</v>
      </c>
      <c r="B544" s="647" t="s">
        <v>3799</v>
      </c>
      <c r="C544" s="647" t="s">
        <v>1661</v>
      </c>
      <c r="D544" s="647">
        <v>0</v>
      </c>
      <c r="E544" s="647">
        <v>0</v>
      </c>
      <c r="F544" s="647">
        <v>0</v>
      </c>
      <c r="G544" s="647">
        <v>0</v>
      </c>
      <c r="H544" s="647">
        <v>0</v>
      </c>
      <c r="I544" s="647">
        <v>0</v>
      </c>
      <c r="J544" s="647">
        <v>0</v>
      </c>
      <c r="K544" s="647">
        <v>0</v>
      </c>
      <c r="L544" s="647">
        <v>0</v>
      </c>
      <c r="M544" s="647">
        <v>0</v>
      </c>
      <c r="N544" s="647">
        <v>0</v>
      </c>
      <c r="O544" s="647">
        <v>0</v>
      </c>
    </row>
    <row r="545" spans="1:15" x14ac:dyDescent="0.2">
      <c r="A545" s="647" t="s">
        <v>3779</v>
      </c>
      <c r="B545" s="647" t="s">
        <v>3800</v>
      </c>
      <c r="C545" s="647" t="s">
        <v>1661</v>
      </c>
      <c r="D545" s="647">
        <v>0</v>
      </c>
      <c r="E545" s="647">
        <v>0</v>
      </c>
      <c r="F545" s="647">
        <v>0</v>
      </c>
      <c r="G545" s="647">
        <v>0</v>
      </c>
      <c r="H545" s="647">
        <v>0</v>
      </c>
      <c r="I545" s="647">
        <v>0</v>
      </c>
      <c r="J545" s="647">
        <v>0</v>
      </c>
      <c r="K545" s="647">
        <v>0</v>
      </c>
      <c r="L545" s="647">
        <v>0</v>
      </c>
      <c r="M545" s="647">
        <v>0</v>
      </c>
      <c r="N545" s="647">
        <v>0</v>
      </c>
      <c r="O545" s="647">
        <v>0</v>
      </c>
    </row>
    <row r="546" spans="1:15" x14ac:dyDescent="0.2">
      <c r="A546" s="647" t="s">
        <v>3779</v>
      </c>
      <c r="B546" s="647" t="s">
        <v>3801</v>
      </c>
      <c r="C546" s="647" t="s">
        <v>1661</v>
      </c>
      <c r="D546" s="647">
        <v>1822</v>
      </c>
      <c r="E546" s="647">
        <v>1824</v>
      </c>
      <c r="F546" s="647">
        <v>1826</v>
      </c>
      <c r="G546" s="647">
        <v>1828</v>
      </c>
      <c r="H546" s="647">
        <v>1829</v>
      </c>
      <c r="I546" s="647">
        <v>1831</v>
      </c>
      <c r="J546" s="647">
        <v>1833</v>
      </c>
      <c r="K546" s="647">
        <v>1835</v>
      </c>
      <c r="L546" s="647">
        <v>1837</v>
      </c>
      <c r="M546" s="647">
        <v>1839</v>
      </c>
      <c r="N546" s="647">
        <v>1840</v>
      </c>
      <c r="O546" s="647">
        <v>1842</v>
      </c>
    </row>
    <row r="547" spans="1:15" x14ac:dyDescent="0.2">
      <c r="A547" s="647" t="s">
        <v>3779</v>
      </c>
      <c r="B547" s="647" t="s">
        <v>3802</v>
      </c>
      <c r="C547" s="647" t="s">
        <v>1661</v>
      </c>
      <c r="D547" s="647">
        <v>0</v>
      </c>
      <c r="E547" s="647">
        <v>0</v>
      </c>
      <c r="F547" s="647">
        <v>0</v>
      </c>
      <c r="G547" s="647">
        <v>0</v>
      </c>
      <c r="H547" s="647">
        <v>0</v>
      </c>
      <c r="I547" s="647">
        <v>0</v>
      </c>
      <c r="J547" s="647">
        <v>0</v>
      </c>
      <c r="K547" s="647">
        <v>0</v>
      </c>
      <c r="L547" s="647">
        <v>0</v>
      </c>
      <c r="M547" s="647">
        <v>0</v>
      </c>
      <c r="N547" s="647">
        <v>0</v>
      </c>
      <c r="O547" s="647">
        <v>0</v>
      </c>
    </row>
    <row r="548" spans="1:15" x14ac:dyDescent="0.2">
      <c r="A548" s="647" t="s">
        <v>3779</v>
      </c>
      <c r="B548" s="647" t="s">
        <v>3803</v>
      </c>
      <c r="C548" s="647" t="s">
        <v>1661</v>
      </c>
      <c r="D548" s="647">
        <v>0</v>
      </c>
      <c r="E548" s="647">
        <v>0</v>
      </c>
      <c r="F548" s="647">
        <v>0</v>
      </c>
      <c r="G548" s="647">
        <v>0</v>
      </c>
      <c r="H548" s="647">
        <v>0</v>
      </c>
      <c r="I548" s="647">
        <v>0</v>
      </c>
      <c r="J548" s="647">
        <v>0</v>
      </c>
      <c r="K548" s="647">
        <v>0</v>
      </c>
      <c r="L548" s="647">
        <v>0</v>
      </c>
      <c r="M548" s="647">
        <v>0</v>
      </c>
      <c r="N548" s="647">
        <v>0</v>
      </c>
      <c r="O548" s="647">
        <v>0</v>
      </c>
    </row>
    <row r="549" spans="1:15" x14ac:dyDescent="0.2">
      <c r="A549" s="647" t="s">
        <v>3779</v>
      </c>
      <c r="B549" s="647" t="s">
        <v>3804</v>
      </c>
      <c r="C549" s="647" t="s">
        <v>1661</v>
      </c>
      <c r="D549" s="647">
        <v>0</v>
      </c>
      <c r="E549" s="647">
        <v>0</v>
      </c>
      <c r="F549" s="647">
        <v>0</v>
      </c>
      <c r="G549" s="647">
        <v>0</v>
      </c>
      <c r="H549" s="647">
        <v>0</v>
      </c>
      <c r="I549" s="647">
        <v>0</v>
      </c>
      <c r="J549" s="647">
        <v>0</v>
      </c>
      <c r="K549" s="647">
        <v>0</v>
      </c>
      <c r="L549" s="647">
        <v>0</v>
      </c>
      <c r="M549" s="647">
        <v>0</v>
      </c>
      <c r="N549" s="647">
        <v>0</v>
      </c>
      <c r="O549" s="647">
        <v>0</v>
      </c>
    </row>
    <row r="550" spans="1:15" x14ac:dyDescent="0.2">
      <c r="A550" s="647" t="s">
        <v>3779</v>
      </c>
      <c r="B550" s="647" t="s">
        <v>3805</v>
      </c>
      <c r="C550" s="647" t="s">
        <v>1661</v>
      </c>
      <c r="D550" s="647">
        <v>0</v>
      </c>
      <c r="E550" s="647">
        <v>0</v>
      </c>
      <c r="F550" s="647">
        <v>0</v>
      </c>
      <c r="G550" s="647">
        <v>0</v>
      </c>
      <c r="H550" s="647">
        <v>0</v>
      </c>
      <c r="I550" s="647">
        <v>0</v>
      </c>
      <c r="J550" s="647">
        <v>0</v>
      </c>
      <c r="K550" s="647">
        <v>0</v>
      </c>
      <c r="L550" s="647">
        <v>0</v>
      </c>
      <c r="M550" s="647">
        <v>0</v>
      </c>
      <c r="N550" s="647">
        <v>0</v>
      </c>
      <c r="O550" s="647">
        <v>0</v>
      </c>
    </row>
    <row r="551" spans="1:15" x14ac:dyDescent="0.2">
      <c r="A551" s="647" t="s">
        <v>3779</v>
      </c>
      <c r="B551" s="647" t="s">
        <v>3806</v>
      </c>
      <c r="C551" s="647" t="s">
        <v>1661</v>
      </c>
      <c r="D551" s="647">
        <v>32</v>
      </c>
      <c r="E551" s="647">
        <v>32</v>
      </c>
      <c r="F551" s="647">
        <v>32</v>
      </c>
      <c r="G551" s="647">
        <v>32</v>
      </c>
      <c r="H551" s="647">
        <v>32</v>
      </c>
      <c r="I551" s="647">
        <v>32</v>
      </c>
      <c r="J551" s="647">
        <v>32</v>
      </c>
      <c r="K551" s="647">
        <v>33</v>
      </c>
      <c r="L551" s="647">
        <v>33</v>
      </c>
      <c r="M551" s="647">
        <v>33</v>
      </c>
      <c r="N551" s="647">
        <v>33</v>
      </c>
      <c r="O551" s="647">
        <v>33</v>
      </c>
    </row>
    <row r="552" spans="1:15" x14ac:dyDescent="0.2">
      <c r="A552" s="647" t="s">
        <v>3779</v>
      </c>
      <c r="B552" s="647" t="s">
        <v>3807</v>
      </c>
      <c r="C552" s="647" t="s">
        <v>1661</v>
      </c>
      <c r="D552" s="647">
        <v>148</v>
      </c>
      <c r="E552" s="647">
        <v>151</v>
      </c>
      <c r="F552" s="647">
        <v>153</v>
      </c>
      <c r="G552" s="647">
        <v>156</v>
      </c>
      <c r="H552" s="647">
        <v>158</v>
      </c>
      <c r="I552" s="647">
        <v>160</v>
      </c>
      <c r="J552" s="647">
        <v>163</v>
      </c>
      <c r="K552" s="647">
        <v>165</v>
      </c>
      <c r="L552" s="647">
        <v>167</v>
      </c>
      <c r="M552" s="647">
        <v>170</v>
      </c>
      <c r="N552" s="647">
        <v>172</v>
      </c>
      <c r="O552" s="647">
        <v>174</v>
      </c>
    </row>
    <row r="553" spans="1:15" x14ac:dyDescent="0.2">
      <c r="A553" s="647" t="s">
        <v>3779</v>
      </c>
      <c r="B553" s="647" t="s">
        <v>3808</v>
      </c>
      <c r="C553" s="647" t="s">
        <v>1661</v>
      </c>
      <c r="D553" s="647">
        <v>0</v>
      </c>
      <c r="E553" s="647">
        <v>0</v>
      </c>
      <c r="F553" s="647">
        <v>0</v>
      </c>
      <c r="G553" s="647">
        <v>0</v>
      </c>
      <c r="H553" s="647">
        <v>0</v>
      </c>
      <c r="I553" s="647">
        <v>0</v>
      </c>
      <c r="J553" s="647">
        <v>0</v>
      </c>
      <c r="K553" s="647">
        <v>0</v>
      </c>
      <c r="L553" s="647">
        <v>0</v>
      </c>
      <c r="M553" s="647">
        <v>0</v>
      </c>
      <c r="N553" s="647">
        <v>0</v>
      </c>
      <c r="O553" s="647">
        <v>0</v>
      </c>
    </row>
    <row r="554" spans="1:15" x14ac:dyDescent="0.2">
      <c r="A554" s="647" t="s">
        <v>3779</v>
      </c>
      <c r="B554" s="647" t="s">
        <v>3809</v>
      </c>
      <c r="C554" s="647" t="s">
        <v>1661</v>
      </c>
      <c r="D554" s="647">
        <v>708</v>
      </c>
      <c r="E554" s="647">
        <v>718</v>
      </c>
      <c r="F554" s="647">
        <v>728</v>
      </c>
      <c r="G554" s="647">
        <v>738</v>
      </c>
      <c r="H554" s="647">
        <v>748</v>
      </c>
      <c r="I554" s="647">
        <v>758</v>
      </c>
      <c r="J554" s="647">
        <v>768</v>
      </c>
      <c r="K554" s="647">
        <v>778</v>
      </c>
      <c r="L554" s="647">
        <v>788</v>
      </c>
      <c r="M554" s="647">
        <v>798</v>
      </c>
      <c r="N554" s="647">
        <v>808</v>
      </c>
      <c r="O554" s="647">
        <v>818</v>
      </c>
    </row>
    <row r="555" spans="1:15" x14ac:dyDescent="0.2">
      <c r="A555" s="647" t="s">
        <v>3779</v>
      </c>
      <c r="B555" s="647" t="s">
        <v>3810</v>
      </c>
      <c r="C555" s="647" t="s">
        <v>1661</v>
      </c>
      <c r="D555" s="647">
        <v>0</v>
      </c>
      <c r="E555" s="647">
        <v>0</v>
      </c>
      <c r="F555" s="647">
        <v>0</v>
      </c>
      <c r="G555" s="647">
        <v>0</v>
      </c>
      <c r="H555" s="647">
        <v>0</v>
      </c>
      <c r="I555" s="647">
        <v>0</v>
      </c>
      <c r="J555" s="647">
        <v>0</v>
      </c>
      <c r="K555" s="647">
        <v>0</v>
      </c>
      <c r="L555" s="647">
        <v>0</v>
      </c>
      <c r="M555" s="647">
        <v>0</v>
      </c>
      <c r="N555" s="647">
        <v>0</v>
      </c>
      <c r="O555" s="647">
        <v>0</v>
      </c>
    </row>
    <row r="556" spans="1:15" x14ac:dyDescent="0.2">
      <c r="A556" s="647" t="s">
        <v>3779</v>
      </c>
      <c r="B556" s="647" t="s">
        <v>3811</v>
      </c>
      <c r="C556" s="647" t="s">
        <v>1661</v>
      </c>
      <c r="D556" s="647">
        <v>204</v>
      </c>
      <c r="E556" s="647">
        <v>208</v>
      </c>
      <c r="F556" s="647">
        <v>211</v>
      </c>
      <c r="G556" s="647">
        <v>214</v>
      </c>
      <c r="H556" s="647">
        <v>217</v>
      </c>
      <c r="I556" s="647">
        <v>220</v>
      </c>
      <c r="J556" s="647">
        <v>224</v>
      </c>
      <c r="K556" s="647">
        <v>227</v>
      </c>
      <c r="L556" s="647">
        <v>230</v>
      </c>
      <c r="M556" s="647">
        <v>233</v>
      </c>
      <c r="N556" s="647">
        <v>236</v>
      </c>
      <c r="O556" s="647">
        <v>239</v>
      </c>
    </row>
    <row r="557" spans="1:15" x14ac:dyDescent="0.2">
      <c r="A557" s="647" t="s">
        <v>3779</v>
      </c>
      <c r="B557" s="647" t="s">
        <v>3812</v>
      </c>
      <c r="C557" s="647" t="s">
        <v>1661</v>
      </c>
      <c r="D557" s="647">
        <v>4</v>
      </c>
      <c r="E557" s="647">
        <v>4</v>
      </c>
      <c r="F557" s="647">
        <v>4</v>
      </c>
      <c r="G557" s="647">
        <v>4</v>
      </c>
      <c r="H557" s="647">
        <v>4</v>
      </c>
      <c r="I557" s="647">
        <v>5</v>
      </c>
      <c r="J557" s="647">
        <v>5</v>
      </c>
      <c r="K557" s="647">
        <v>5</v>
      </c>
      <c r="L557" s="647">
        <v>5</v>
      </c>
      <c r="M557" s="647">
        <v>5</v>
      </c>
      <c r="N557" s="647">
        <v>5</v>
      </c>
      <c r="O557" s="647">
        <v>5</v>
      </c>
    </row>
    <row r="558" spans="1:15" x14ac:dyDescent="0.2">
      <c r="A558" s="647" t="s">
        <v>3779</v>
      </c>
      <c r="B558" s="647" t="s">
        <v>3813</v>
      </c>
      <c r="C558" s="647" t="s">
        <v>1661</v>
      </c>
      <c r="D558" s="647">
        <v>0</v>
      </c>
      <c r="E558" s="647">
        <v>0</v>
      </c>
      <c r="F558" s="647">
        <v>0</v>
      </c>
      <c r="G558" s="647">
        <v>0</v>
      </c>
      <c r="H558" s="647">
        <v>0</v>
      </c>
      <c r="I558" s="647">
        <v>0</v>
      </c>
      <c r="J558" s="647">
        <v>0</v>
      </c>
      <c r="K558" s="647">
        <v>0</v>
      </c>
      <c r="L558" s="647">
        <v>0</v>
      </c>
      <c r="M558" s="647">
        <v>0</v>
      </c>
      <c r="N558" s="647">
        <v>0</v>
      </c>
      <c r="O558" s="647">
        <v>0</v>
      </c>
    </row>
    <row r="559" spans="1:15" x14ac:dyDescent="0.2">
      <c r="A559" s="647" t="s">
        <v>3779</v>
      </c>
      <c r="B559" s="647" t="s">
        <v>3814</v>
      </c>
      <c r="C559" s="647" t="s">
        <v>1661</v>
      </c>
      <c r="D559" s="647">
        <v>0</v>
      </c>
      <c r="E559" s="647">
        <v>0</v>
      </c>
      <c r="F559" s="647">
        <v>0</v>
      </c>
      <c r="G559" s="647">
        <v>0</v>
      </c>
      <c r="H559" s="647">
        <v>0</v>
      </c>
      <c r="I559" s="647">
        <v>0</v>
      </c>
      <c r="J559" s="647">
        <v>0</v>
      </c>
      <c r="K559" s="647">
        <v>0</v>
      </c>
      <c r="L559" s="647">
        <v>0</v>
      </c>
      <c r="M559" s="647">
        <v>0</v>
      </c>
      <c r="N559" s="647">
        <v>0</v>
      </c>
      <c r="O559" s="647">
        <v>0</v>
      </c>
    </row>
    <row r="560" spans="1:15" x14ac:dyDescent="0.2">
      <c r="A560" s="647" t="s">
        <v>3779</v>
      </c>
      <c r="B560" s="647" t="s">
        <v>3815</v>
      </c>
      <c r="C560" s="647" t="s">
        <v>1661</v>
      </c>
      <c r="D560" s="647">
        <v>0</v>
      </c>
      <c r="E560" s="647">
        <v>0</v>
      </c>
      <c r="F560" s="647">
        <v>0</v>
      </c>
      <c r="G560" s="647">
        <v>0</v>
      </c>
      <c r="H560" s="647">
        <v>0</v>
      </c>
      <c r="I560" s="647">
        <v>0</v>
      </c>
      <c r="J560" s="647">
        <v>0</v>
      </c>
      <c r="K560" s="647">
        <v>0</v>
      </c>
      <c r="L560" s="647">
        <v>0</v>
      </c>
      <c r="M560" s="647">
        <v>0</v>
      </c>
      <c r="N560" s="647">
        <v>0</v>
      </c>
      <c r="O560" s="647">
        <v>0</v>
      </c>
    </row>
    <row r="561" spans="1:15" x14ac:dyDescent="0.2">
      <c r="A561" s="647" t="s">
        <v>3779</v>
      </c>
      <c r="B561" s="647" t="s">
        <v>3816</v>
      </c>
      <c r="C561" s="647" t="s">
        <v>1661</v>
      </c>
      <c r="D561" s="647">
        <v>135</v>
      </c>
      <c r="E561" s="647">
        <v>139</v>
      </c>
      <c r="F561" s="647">
        <v>142</v>
      </c>
      <c r="G561" s="647">
        <v>146</v>
      </c>
      <c r="H561" s="647">
        <v>149</v>
      </c>
      <c r="I561" s="647">
        <v>153</v>
      </c>
      <c r="J561" s="647">
        <v>156</v>
      </c>
      <c r="K561" s="647">
        <v>160</v>
      </c>
      <c r="L561" s="647">
        <v>163</v>
      </c>
      <c r="M561" s="647">
        <v>167</v>
      </c>
      <c r="N561" s="647">
        <v>171</v>
      </c>
      <c r="O561" s="647">
        <v>174</v>
      </c>
    </row>
    <row r="562" spans="1:15" x14ac:dyDescent="0.2">
      <c r="A562" s="647" t="s">
        <v>3779</v>
      </c>
      <c r="B562" s="647" t="s">
        <v>3817</v>
      </c>
      <c r="C562" s="647" t="s">
        <v>1661</v>
      </c>
      <c r="D562" s="647">
        <v>0</v>
      </c>
      <c r="E562" s="647">
        <v>0</v>
      </c>
      <c r="F562" s="647">
        <v>0</v>
      </c>
      <c r="G562" s="647">
        <v>0</v>
      </c>
      <c r="H562" s="647">
        <v>0</v>
      </c>
      <c r="I562" s="647">
        <v>0</v>
      </c>
      <c r="J562" s="647">
        <v>0</v>
      </c>
      <c r="K562" s="647">
        <v>0</v>
      </c>
      <c r="L562" s="647">
        <v>0</v>
      </c>
      <c r="M562" s="647">
        <v>0</v>
      </c>
      <c r="N562" s="647">
        <v>0</v>
      </c>
      <c r="O562" s="647">
        <v>0</v>
      </c>
    </row>
    <row r="563" spans="1:15" x14ac:dyDescent="0.2">
      <c r="A563" s="647" t="s">
        <v>3779</v>
      </c>
      <c r="B563" s="647" t="s">
        <v>3818</v>
      </c>
      <c r="C563" s="647" t="s">
        <v>1661</v>
      </c>
      <c r="D563" s="647">
        <v>0</v>
      </c>
      <c r="E563" s="647">
        <v>0</v>
      </c>
      <c r="F563" s="647">
        <v>0</v>
      </c>
      <c r="G563" s="647">
        <v>0</v>
      </c>
      <c r="H563" s="647">
        <v>0</v>
      </c>
      <c r="I563" s="647">
        <v>0</v>
      </c>
      <c r="J563" s="647">
        <v>1</v>
      </c>
      <c r="K563" s="647">
        <v>1</v>
      </c>
      <c r="L563" s="647">
        <v>1</v>
      </c>
      <c r="M563" s="647">
        <v>1</v>
      </c>
      <c r="N563" s="647">
        <v>2</v>
      </c>
      <c r="O563" s="647">
        <v>2</v>
      </c>
    </row>
    <row r="564" spans="1:15" x14ac:dyDescent="0.2">
      <c r="A564" s="647" t="s">
        <v>3779</v>
      </c>
      <c r="B564" s="647" t="s">
        <v>3819</v>
      </c>
      <c r="C564" s="647" t="s">
        <v>1661</v>
      </c>
      <c r="D564" s="647">
        <v>0</v>
      </c>
      <c r="E564" s="647">
        <v>0</v>
      </c>
      <c r="F564" s="647">
        <v>0</v>
      </c>
      <c r="G564" s="647">
        <v>0</v>
      </c>
      <c r="H564" s="647">
        <v>0</v>
      </c>
      <c r="I564" s="647">
        <v>0</v>
      </c>
      <c r="J564" s="647">
        <v>0</v>
      </c>
      <c r="K564" s="647">
        <v>0</v>
      </c>
      <c r="L564" s="647">
        <v>0</v>
      </c>
      <c r="M564" s="647">
        <v>0</v>
      </c>
      <c r="N564" s="647">
        <v>0</v>
      </c>
      <c r="O564" s="647">
        <v>0</v>
      </c>
    </row>
    <row r="565" spans="1:15" x14ac:dyDescent="0.2">
      <c r="A565" s="647" t="s">
        <v>3779</v>
      </c>
      <c r="B565" s="647" t="s">
        <v>3820</v>
      </c>
      <c r="C565" s="647" t="s">
        <v>1661</v>
      </c>
      <c r="D565" s="647">
        <v>184</v>
      </c>
      <c r="E565" s="647">
        <v>191</v>
      </c>
      <c r="F565" s="647">
        <v>198</v>
      </c>
      <c r="G565" s="647">
        <v>206</v>
      </c>
      <c r="H565" s="647">
        <v>213</v>
      </c>
      <c r="I565" s="647">
        <v>220</v>
      </c>
      <c r="J565" s="647">
        <v>227</v>
      </c>
      <c r="K565" s="647">
        <v>234</v>
      </c>
      <c r="L565" s="647">
        <v>242</v>
      </c>
      <c r="M565" s="647">
        <v>249</v>
      </c>
      <c r="N565" s="647">
        <v>257</v>
      </c>
      <c r="O565" s="647">
        <v>264</v>
      </c>
    </row>
    <row r="566" spans="1:15" x14ac:dyDescent="0.2">
      <c r="A566" s="647" t="s">
        <v>3779</v>
      </c>
      <c r="B566" s="647" t="s">
        <v>3821</v>
      </c>
      <c r="C566" s="647" t="s">
        <v>1661</v>
      </c>
      <c r="D566" s="647">
        <v>0</v>
      </c>
      <c r="E566" s="647">
        <v>0</v>
      </c>
      <c r="F566" s="647">
        <v>0</v>
      </c>
      <c r="G566" s="647">
        <v>0</v>
      </c>
      <c r="H566" s="647">
        <v>0</v>
      </c>
      <c r="I566" s="647">
        <v>0</v>
      </c>
      <c r="J566" s="647">
        <v>0</v>
      </c>
      <c r="K566" s="647">
        <v>0</v>
      </c>
      <c r="L566" s="647">
        <v>0</v>
      </c>
      <c r="M566" s="647">
        <v>0</v>
      </c>
      <c r="N566" s="647">
        <v>0</v>
      </c>
      <c r="O566" s="647">
        <v>0</v>
      </c>
    </row>
    <row r="567" spans="1:15" x14ac:dyDescent="0.2">
      <c r="A567" s="647" t="s">
        <v>3779</v>
      </c>
      <c r="B567" s="647" t="s">
        <v>3822</v>
      </c>
      <c r="C567" s="647" t="s">
        <v>1661</v>
      </c>
      <c r="D567" s="647">
        <v>81</v>
      </c>
      <c r="E567" s="647">
        <v>85</v>
      </c>
      <c r="F567" s="647">
        <v>90</v>
      </c>
      <c r="G567" s="647">
        <v>94</v>
      </c>
      <c r="H567" s="647">
        <v>99</v>
      </c>
      <c r="I567" s="647">
        <v>104</v>
      </c>
      <c r="J567" s="647">
        <v>109</v>
      </c>
      <c r="K567" s="647">
        <v>113</v>
      </c>
      <c r="L567" s="647">
        <v>118</v>
      </c>
      <c r="M567" s="647">
        <v>123</v>
      </c>
      <c r="N567" s="647">
        <v>128</v>
      </c>
      <c r="O567" s="647">
        <v>133</v>
      </c>
    </row>
    <row r="568" spans="1:15" x14ac:dyDescent="0.2">
      <c r="A568" s="647" t="s">
        <v>3779</v>
      </c>
      <c r="B568" s="647" t="s">
        <v>3823</v>
      </c>
      <c r="C568" s="647" t="s">
        <v>1661</v>
      </c>
      <c r="D568" s="647">
        <v>0</v>
      </c>
      <c r="E568" s="647">
        <v>0</v>
      </c>
      <c r="F568" s="647">
        <v>0</v>
      </c>
      <c r="G568" s="647">
        <v>0</v>
      </c>
      <c r="H568" s="647">
        <v>0</v>
      </c>
      <c r="I568" s="647">
        <v>0</v>
      </c>
      <c r="J568" s="647">
        <v>0</v>
      </c>
      <c r="K568" s="647">
        <v>0</v>
      </c>
      <c r="L568" s="647">
        <v>0</v>
      </c>
      <c r="M568" s="647">
        <v>0</v>
      </c>
      <c r="N568" s="647">
        <v>0</v>
      </c>
      <c r="O568" s="647">
        <v>0</v>
      </c>
    </row>
    <row r="569" spans="1:15" x14ac:dyDescent="0.2">
      <c r="A569" s="647" t="s">
        <v>3779</v>
      </c>
      <c r="B569" s="647" t="s">
        <v>3824</v>
      </c>
      <c r="C569" s="647" t="s">
        <v>1661</v>
      </c>
      <c r="D569" s="647">
        <v>40</v>
      </c>
      <c r="E569" s="647">
        <v>43</v>
      </c>
      <c r="F569" s="647">
        <v>46</v>
      </c>
      <c r="G569" s="647">
        <v>49</v>
      </c>
      <c r="H569" s="647">
        <v>51</v>
      </c>
      <c r="I569" s="647">
        <v>54</v>
      </c>
      <c r="J569" s="647">
        <v>57</v>
      </c>
      <c r="K569" s="647">
        <v>60</v>
      </c>
      <c r="L569" s="647">
        <v>63</v>
      </c>
      <c r="M569" s="647">
        <v>66</v>
      </c>
      <c r="N569" s="647">
        <v>69</v>
      </c>
      <c r="O569" s="647">
        <v>72</v>
      </c>
    </row>
    <row r="570" spans="1:15" x14ac:dyDescent="0.2">
      <c r="A570" s="647" t="s">
        <v>3779</v>
      </c>
      <c r="B570" s="647" t="s">
        <v>3825</v>
      </c>
      <c r="C570" s="647" t="s">
        <v>1661</v>
      </c>
      <c r="D570" s="647">
        <v>0</v>
      </c>
      <c r="E570" s="647">
        <v>0</v>
      </c>
      <c r="F570" s="647">
        <v>0</v>
      </c>
      <c r="G570" s="647">
        <v>0</v>
      </c>
      <c r="H570" s="647">
        <v>0</v>
      </c>
      <c r="I570" s="647">
        <v>0</v>
      </c>
      <c r="J570" s="647">
        <v>0</v>
      </c>
      <c r="K570" s="647">
        <v>0</v>
      </c>
      <c r="L570" s="647">
        <v>0</v>
      </c>
      <c r="M570" s="647">
        <v>0</v>
      </c>
      <c r="N570" s="647">
        <v>0</v>
      </c>
      <c r="O570" s="647">
        <v>0</v>
      </c>
    </row>
    <row r="571" spans="1:15" x14ac:dyDescent="0.2">
      <c r="A571" s="647" t="s">
        <v>3779</v>
      </c>
      <c r="B571" s="647" t="s">
        <v>3826</v>
      </c>
      <c r="C571" s="647" t="s">
        <v>1661</v>
      </c>
      <c r="D571" s="647">
        <v>51</v>
      </c>
      <c r="E571" s="647">
        <v>55</v>
      </c>
      <c r="F571" s="647">
        <v>59</v>
      </c>
      <c r="G571" s="647">
        <v>63</v>
      </c>
      <c r="H571" s="647">
        <v>67</v>
      </c>
      <c r="I571" s="647">
        <v>71</v>
      </c>
      <c r="J571" s="647">
        <v>75</v>
      </c>
      <c r="K571" s="647">
        <v>79</v>
      </c>
      <c r="L571" s="647">
        <v>84</v>
      </c>
      <c r="M571" s="647">
        <v>88</v>
      </c>
      <c r="N571" s="647">
        <v>92</v>
      </c>
      <c r="O571" s="647">
        <v>96</v>
      </c>
    </row>
    <row r="572" spans="1:15" x14ac:dyDescent="0.2">
      <c r="A572" s="647" t="s">
        <v>3779</v>
      </c>
      <c r="B572" s="647" t="s">
        <v>3827</v>
      </c>
      <c r="C572" s="647" t="s">
        <v>1661</v>
      </c>
      <c r="D572" s="647">
        <v>0</v>
      </c>
      <c r="E572" s="647">
        <v>0</v>
      </c>
      <c r="F572" s="647">
        <v>0</v>
      </c>
      <c r="G572" s="647">
        <v>0</v>
      </c>
      <c r="H572" s="647">
        <v>0</v>
      </c>
      <c r="I572" s="647">
        <v>0</v>
      </c>
      <c r="J572" s="647">
        <v>0</v>
      </c>
      <c r="K572" s="647">
        <v>0</v>
      </c>
      <c r="L572" s="647">
        <v>0</v>
      </c>
      <c r="M572" s="647">
        <v>0</v>
      </c>
      <c r="N572" s="647">
        <v>0</v>
      </c>
      <c r="O572" s="647">
        <v>0</v>
      </c>
    </row>
    <row r="573" spans="1:15" x14ac:dyDescent="0.2">
      <c r="A573" s="647" t="s">
        <v>3779</v>
      </c>
      <c r="B573" s="647" t="s">
        <v>3828</v>
      </c>
      <c r="C573" s="647" t="s">
        <v>1661</v>
      </c>
      <c r="D573" s="647">
        <v>0</v>
      </c>
      <c r="E573" s="647">
        <v>0</v>
      </c>
      <c r="F573" s="647">
        <v>0</v>
      </c>
      <c r="G573" s="647">
        <v>0</v>
      </c>
      <c r="H573" s="647">
        <v>0</v>
      </c>
      <c r="I573" s="647">
        <v>0</v>
      </c>
      <c r="J573" s="647">
        <v>0</v>
      </c>
      <c r="K573" s="647">
        <v>0</v>
      </c>
      <c r="L573" s="647">
        <v>0</v>
      </c>
      <c r="M573" s="647">
        <v>0</v>
      </c>
      <c r="N573" s="647">
        <v>0</v>
      </c>
      <c r="O573" s="647">
        <v>0</v>
      </c>
    </row>
    <row r="574" spans="1:15" x14ac:dyDescent="0.2">
      <c r="A574" s="647" t="s">
        <v>3779</v>
      </c>
      <c r="B574" s="647" t="s">
        <v>3829</v>
      </c>
      <c r="C574" s="647" t="s">
        <v>1661</v>
      </c>
      <c r="D574" s="647">
        <v>109</v>
      </c>
      <c r="E574" s="647">
        <v>111</v>
      </c>
      <c r="F574" s="647">
        <v>114</v>
      </c>
      <c r="G574" s="647">
        <v>116</v>
      </c>
      <c r="H574" s="647">
        <v>119</v>
      </c>
      <c r="I574" s="647">
        <v>121</v>
      </c>
      <c r="J574" s="647">
        <v>123</v>
      </c>
      <c r="K574" s="647">
        <v>126</v>
      </c>
      <c r="L574" s="647">
        <v>128</v>
      </c>
      <c r="M574" s="647">
        <v>131</v>
      </c>
      <c r="N574" s="647">
        <v>134</v>
      </c>
      <c r="O574" s="647">
        <v>136</v>
      </c>
    </row>
    <row r="575" spans="1:15" x14ac:dyDescent="0.2">
      <c r="A575" s="647" t="s">
        <v>3779</v>
      </c>
      <c r="B575" s="647" t="s">
        <v>3830</v>
      </c>
      <c r="C575" s="647" t="s">
        <v>1661</v>
      </c>
      <c r="D575" s="647">
        <v>3</v>
      </c>
      <c r="E575" s="647">
        <v>3</v>
      </c>
      <c r="F575" s="647">
        <v>4</v>
      </c>
      <c r="G575" s="647">
        <v>4</v>
      </c>
      <c r="H575" s="647">
        <v>4</v>
      </c>
      <c r="I575" s="647">
        <v>4</v>
      </c>
      <c r="J575" s="647">
        <v>4</v>
      </c>
      <c r="K575" s="647">
        <v>4</v>
      </c>
      <c r="L575" s="647">
        <v>5</v>
      </c>
      <c r="M575" s="647">
        <v>5</v>
      </c>
      <c r="N575" s="647">
        <v>5</v>
      </c>
      <c r="O575" s="647">
        <v>5</v>
      </c>
    </row>
    <row r="576" spans="1:15" x14ac:dyDescent="0.2">
      <c r="A576" s="647" t="s">
        <v>3779</v>
      </c>
      <c r="B576" s="647" t="s">
        <v>3831</v>
      </c>
      <c r="C576" s="647" t="s">
        <v>1661</v>
      </c>
      <c r="D576" s="647">
        <v>0</v>
      </c>
      <c r="E576" s="647">
        <v>0</v>
      </c>
      <c r="F576" s="647">
        <v>0</v>
      </c>
      <c r="G576" s="647">
        <v>0</v>
      </c>
      <c r="H576" s="647">
        <v>0</v>
      </c>
      <c r="I576" s="647">
        <v>0</v>
      </c>
      <c r="J576" s="647">
        <v>0</v>
      </c>
      <c r="K576" s="647">
        <v>0</v>
      </c>
      <c r="L576" s="647">
        <v>0</v>
      </c>
      <c r="M576" s="647">
        <v>0</v>
      </c>
      <c r="N576" s="647">
        <v>0</v>
      </c>
      <c r="O576" s="647">
        <v>0</v>
      </c>
    </row>
    <row r="577" spans="1:15" x14ac:dyDescent="0.2">
      <c r="A577" s="647" t="s">
        <v>3779</v>
      </c>
      <c r="B577" s="647" t="s">
        <v>3832</v>
      </c>
      <c r="C577" s="647" t="s">
        <v>1661</v>
      </c>
      <c r="D577" s="647">
        <v>0</v>
      </c>
      <c r="E577" s="647">
        <v>0</v>
      </c>
      <c r="F577" s="647">
        <v>0</v>
      </c>
      <c r="G577" s="647">
        <v>0</v>
      </c>
      <c r="H577" s="647">
        <v>0</v>
      </c>
      <c r="I577" s="647">
        <v>0</v>
      </c>
      <c r="J577" s="647">
        <v>0</v>
      </c>
      <c r="K577" s="647">
        <v>0</v>
      </c>
      <c r="L577" s="647">
        <v>0</v>
      </c>
      <c r="M577" s="647">
        <v>0</v>
      </c>
      <c r="N577" s="647">
        <v>0</v>
      </c>
      <c r="O577" s="647">
        <v>0</v>
      </c>
    </row>
    <row r="578" spans="1:15" x14ac:dyDescent="0.2">
      <c r="A578" s="647" t="s">
        <v>3779</v>
      </c>
      <c r="B578" s="647" t="s">
        <v>3833</v>
      </c>
      <c r="C578" s="647" t="s">
        <v>1661</v>
      </c>
      <c r="D578" s="647">
        <v>16</v>
      </c>
      <c r="E578" s="647">
        <v>17</v>
      </c>
      <c r="F578" s="647">
        <v>17</v>
      </c>
      <c r="G578" s="647">
        <v>18</v>
      </c>
      <c r="H578" s="647">
        <v>18</v>
      </c>
      <c r="I578" s="647">
        <v>19</v>
      </c>
      <c r="J578" s="647">
        <v>19</v>
      </c>
      <c r="K578" s="647">
        <v>19</v>
      </c>
      <c r="L578" s="647">
        <v>20</v>
      </c>
      <c r="M578" s="647">
        <v>20</v>
      </c>
      <c r="N578" s="647">
        <v>21</v>
      </c>
      <c r="O578" s="647">
        <v>21</v>
      </c>
    </row>
    <row r="579" spans="1:15" x14ac:dyDescent="0.2">
      <c r="A579" s="647" t="s">
        <v>3779</v>
      </c>
      <c r="B579" s="647" t="s">
        <v>3834</v>
      </c>
      <c r="C579" s="647" t="s">
        <v>1661</v>
      </c>
      <c r="D579" s="647">
        <v>82</v>
      </c>
      <c r="E579" s="647">
        <v>86</v>
      </c>
      <c r="F579" s="647">
        <v>90</v>
      </c>
      <c r="G579" s="647">
        <v>93</v>
      </c>
      <c r="H579" s="647">
        <v>97</v>
      </c>
      <c r="I579" s="647">
        <v>101</v>
      </c>
      <c r="J579" s="647">
        <v>104</v>
      </c>
      <c r="K579" s="647">
        <v>108</v>
      </c>
      <c r="L579" s="647">
        <v>112</v>
      </c>
      <c r="M579" s="647">
        <v>115</v>
      </c>
      <c r="N579" s="647">
        <v>119</v>
      </c>
      <c r="O579" s="647">
        <v>123</v>
      </c>
    </row>
    <row r="580" spans="1:15" x14ac:dyDescent="0.2">
      <c r="A580" s="647" t="s">
        <v>3779</v>
      </c>
      <c r="B580" s="647" t="s">
        <v>3835</v>
      </c>
      <c r="C580" s="647" t="s">
        <v>1661</v>
      </c>
      <c r="D580" s="647">
        <v>0</v>
      </c>
      <c r="E580" s="647">
        <v>0</v>
      </c>
      <c r="F580" s="647">
        <v>0</v>
      </c>
      <c r="G580" s="647">
        <v>0</v>
      </c>
      <c r="H580" s="647">
        <v>0</v>
      </c>
      <c r="I580" s="647">
        <v>0</v>
      </c>
      <c r="J580" s="647">
        <v>0</v>
      </c>
      <c r="K580" s="647">
        <v>0</v>
      </c>
      <c r="L580" s="647">
        <v>0</v>
      </c>
      <c r="M580" s="647">
        <v>0</v>
      </c>
      <c r="N580" s="647">
        <v>0</v>
      </c>
      <c r="O580" s="647">
        <v>0</v>
      </c>
    </row>
    <row r="581" spans="1:15" x14ac:dyDescent="0.2">
      <c r="A581" s="647" t="s">
        <v>3779</v>
      </c>
      <c r="B581" s="647" t="s">
        <v>3836</v>
      </c>
      <c r="C581" s="647" t="s">
        <v>1661</v>
      </c>
      <c r="D581" s="647">
        <v>116</v>
      </c>
      <c r="E581" s="647">
        <v>119</v>
      </c>
      <c r="F581" s="647">
        <v>121</v>
      </c>
      <c r="G581" s="647">
        <v>124</v>
      </c>
      <c r="H581" s="647">
        <v>127</v>
      </c>
      <c r="I581" s="647">
        <v>130</v>
      </c>
      <c r="J581" s="647">
        <v>132</v>
      </c>
      <c r="K581" s="647">
        <v>135</v>
      </c>
      <c r="L581" s="647">
        <v>138</v>
      </c>
      <c r="M581" s="647">
        <v>141</v>
      </c>
      <c r="N581" s="647">
        <v>143</v>
      </c>
      <c r="O581" s="647">
        <v>146</v>
      </c>
    </row>
    <row r="582" spans="1:15" x14ac:dyDescent="0.2">
      <c r="A582" s="647" t="s">
        <v>3779</v>
      </c>
      <c r="B582" s="647" t="s">
        <v>3837</v>
      </c>
      <c r="C582" s="647" t="s">
        <v>1661</v>
      </c>
      <c r="D582" s="647">
        <v>0</v>
      </c>
      <c r="E582" s="647">
        <v>0</v>
      </c>
      <c r="F582" s="647">
        <v>0</v>
      </c>
      <c r="G582" s="647">
        <v>0</v>
      </c>
      <c r="H582" s="647">
        <v>0</v>
      </c>
      <c r="I582" s="647">
        <v>0</v>
      </c>
      <c r="J582" s="647">
        <v>0</v>
      </c>
      <c r="K582" s="647">
        <v>0</v>
      </c>
      <c r="L582" s="647">
        <v>0</v>
      </c>
      <c r="M582" s="647">
        <v>0</v>
      </c>
      <c r="N582" s="647">
        <v>0</v>
      </c>
      <c r="O582" s="647">
        <v>0</v>
      </c>
    </row>
    <row r="583" spans="1:15" x14ac:dyDescent="0.2">
      <c r="A583" s="647" t="s">
        <v>3779</v>
      </c>
      <c r="B583" s="647" t="s">
        <v>3838</v>
      </c>
      <c r="C583" s="647" t="s">
        <v>1661</v>
      </c>
      <c r="D583" s="647">
        <v>17</v>
      </c>
      <c r="E583" s="647">
        <v>18</v>
      </c>
      <c r="F583" s="647">
        <v>19</v>
      </c>
      <c r="G583" s="647">
        <v>19</v>
      </c>
      <c r="H583" s="647">
        <v>20</v>
      </c>
      <c r="I583" s="647">
        <v>21</v>
      </c>
      <c r="J583" s="647">
        <v>22</v>
      </c>
      <c r="K583" s="647">
        <v>22</v>
      </c>
      <c r="L583" s="647">
        <v>23</v>
      </c>
      <c r="M583" s="647">
        <v>24</v>
      </c>
      <c r="N583" s="647">
        <v>25</v>
      </c>
      <c r="O583" s="647">
        <v>25</v>
      </c>
    </row>
    <row r="584" spans="1:15" x14ac:dyDescent="0.2">
      <c r="A584" s="647" t="s">
        <v>3779</v>
      </c>
      <c r="B584" s="647" t="s">
        <v>3839</v>
      </c>
      <c r="C584" s="647" t="s">
        <v>1661</v>
      </c>
      <c r="D584" s="647">
        <v>0</v>
      </c>
      <c r="E584" s="647">
        <v>0</v>
      </c>
      <c r="F584" s="647">
        <v>0</v>
      </c>
      <c r="G584" s="647">
        <v>0</v>
      </c>
      <c r="H584" s="647">
        <v>0</v>
      </c>
      <c r="I584" s="647">
        <v>0</v>
      </c>
      <c r="J584" s="647">
        <v>0</v>
      </c>
      <c r="K584" s="647">
        <v>0</v>
      </c>
      <c r="L584" s="647">
        <v>0</v>
      </c>
      <c r="M584" s="647">
        <v>0</v>
      </c>
      <c r="N584" s="647">
        <v>0</v>
      </c>
      <c r="O584" s="647">
        <v>0</v>
      </c>
    </row>
    <row r="585" spans="1:15" x14ac:dyDescent="0.2">
      <c r="A585" s="647" t="s">
        <v>3779</v>
      </c>
      <c r="B585" s="647" t="s">
        <v>3840</v>
      </c>
      <c r="C585" s="647" t="s">
        <v>1661</v>
      </c>
      <c r="D585" s="647">
        <v>0</v>
      </c>
      <c r="E585" s="647">
        <v>0</v>
      </c>
      <c r="F585" s="647">
        <v>0</v>
      </c>
      <c r="G585" s="647">
        <v>0</v>
      </c>
      <c r="H585" s="647">
        <v>0</v>
      </c>
      <c r="I585" s="647">
        <v>0</v>
      </c>
      <c r="J585" s="647">
        <v>0</v>
      </c>
      <c r="K585" s="647">
        <v>0</v>
      </c>
      <c r="L585" s="647">
        <v>0</v>
      </c>
      <c r="M585" s="647">
        <v>0</v>
      </c>
      <c r="N585" s="647">
        <v>0</v>
      </c>
      <c r="O585" s="647">
        <v>0</v>
      </c>
    </row>
    <row r="586" spans="1:15" x14ac:dyDescent="0.2">
      <c r="A586" s="647" t="s">
        <v>3779</v>
      </c>
      <c r="B586" s="647" t="s">
        <v>3841</v>
      </c>
      <c r="C586" s="647" t="s">
        <v>1661</v>
      </c>
      <c r="D586" s="647">
        <v>67</v>
      </c>
      <c r="E586" s="647">
        <v>69</v>
      </c>
      <c r="F586" s="647">
        <v>71</v>
      </c>
      <c r="G586" s="647">
        <v>74</v>
      </c>
      <c r="H586" s="647">
        <v>76</v>
      </c>
      <c r="I586" s="647">
        <v>78</v>
      </c>
      <c r="J586" s="647">
        <v>80</v>
      </c>
      <c r="K586" s="647">
        <v>82</v>
      </c>
      <c r="L586" s="647">
        <v>84</v>
      </c>
      <c r="M586" s="647">
        <v>86</v>
      </c>
      <c r="N586" s="647">
        <v>89</v>
      </c>
      <c r="O586" s="647">
        <v>91</v>
      </c>
    </row>
    <row r="587" spans="1:15" x14ac:dyDescent="0.2">
      <c r="A587" s="647" t="s">
        <v>3842</v>
      </c>
      <c r="B587" s="647" t="s">
        <v>3843</v>
      </c>
      <c r="C587" s="647" t="s">
        <v>1661</v>
      </c>
      <c r="D587" s="647">
        <v>7064</v>
      </c>
      <c r="E587" s="647">
        <v>7334</v>
      </c>
      <c r="F587" s="647">
        <v>7602</v>
      </c>
      <c r="G587" s="647">
        <v>7870</v>
      </c>
      <c r="H587" s="647">
        <v>8139</v>
      </c>
      <c r="I587" s="647">
        <v>8407</v>
      </c>
      <c r="J587" s="647">
        <v>8675</v>
      </c>
      <c r="K587" s="647">
        <v>8943</v>
      </c>
      <c r="L587" s="647">
        <v>9211</v>
      </c>
      <c r="M587" s="647">
        <v>9480</v>
      </c>
      <c r="N587" s="647">
        <v>9748</v>
      </c>
      <c r="O587" s="647">
        <v>10016</v>
      </c>
    </row>
    <row r="588" spans="1:15" x14ac:dyDescent="0.2">
      <c r="A588" s="647" t="s">
        <v>3844</v>
      </c>
      <c r="B588" s="647" t="s">
        <v>3845</v>
      </c>
      <c r="C588" s="647" t="s">
        <v>1661</v>
      </c>
      <c r="D588" s="647">
        <v>0</v>
      </c>
      <c r="E588" s="647">
        <v>0</v>
      </c>
      <c r="F588" s="647">
        <v>0</v>
      </c>
      <c r="G588" s="647">
        <v>0</v>
      </c>
      <c r="H588" s="647">
        <v>0</v>
      </c>
      <c r="I588" s="647">
        <v>0</v>
      </c>
      <c r="J588" s="647">
        <v>0</v>
      </c>
      <c r="K588" s="647">
        <v>0</v>
      </c>
      <c r="L588" s="647">
        <v>0</v>
      </c>
      <c r="M588" s="647">
        <v>0</v>
      </c>
      <c r="N588" s="647">
        <v>0</v>
      </c>
      <c r="O588" s="647">
        <v>0</v>
      </c>
    </row>
    <row r="589" spans="1:15" x14ac:dyDescent="0.2">
      <c r="A589" s="647" t="s">
        <v>3844</v>
      </c>
      <c r="B589" s="647" t="s">
        <v>3846</v>
      </c>
      <c r="C589" s="647" t="s">
        <v>1661</v>
      </c>
      <c r="D589" s="647">
        <v>417</v>
      </c>
      <c r="E589" s="647">
        <v>437</v>
      </c>
      <c r="F589" s="647">
        <v>458</v>
      </c>
      <c r="G589" s="647">
        <v>479</v>
      </c>
      <c r="H589" s="647">
        <v>500</v>
      </c>
      <c r="I589" s="647">
        <v>521</v>
      </c>
      <c r="J589" s="647">
        <v>542</v>
      </c>
      <c r="K589" s="647">
        <v>563</v>
      </c>
      <c r="L589" s="647">
        <v>584</v>
      </c>
      <c r="M589" s="647">
        <v>605</v>
      </c>
      <c r="N589" s="647">
        <v>625</v>
      </c>
      <c r="O589" s="647">
        <v>646</v>
      </c>
    </row>
    <row r="590" spans="1:15" x14ac:dyDescent="0.2">
      <c r="A590" s="647" t="s">
        <v>3847</v>
      </c>
      <c r="B590" s="647" t="s">
        <v>3848</v>
      </c>
      <c r="C590" s="647" t="s">
        <v>1662</v>
      </c>
      <c r="D590" s="647">
        <v>0</v>
      </c>
      <c r="E590" s="647">
        <v>0</v>
      </c>
      <c r="F590" s="647">
        <v>0</v>
      </c>
      <c r="G590" s="647">
        <v>0</v>
      </c>
      <c r="H590" s="647">
        <v>0</v>
      </c>
      <c r="I590" s="647">
        <v>0</v>
      </c>
      <c r="J590" s="647">
        <v>0</v>
      </c>
      <c r="K590" s="647">
        <v>0</v>
      </c>
      <c r="L590" s="647">
        <v>0</v>
      </c>
      <c r="M590" s="647">
        <v>0</v>
      </c>
      <c r="N590" s="647">
        <v>0</v>
      </c>
      <c r="O590" s="647">
        <v>0</v>
      </c>
    </row>
    <row r="591" spans="1:15" x14ac:dyDescent="0.2">
      <c r="A591" s="647" t="s">
        <v>3847</v>
      </c>
      <c r="B591" s="647" t="s">
        <v>3849</v>
      </c>
      <c r="C591" s="647" t="s">
        <v>1662</v>
      </c>
      <c r="D591" s="647">
        <v>0</v>
      </c>
      <c r="E591" s="647">
        <v>0</v>
      </c>
      <c r="F591" s="647">
        <v>0</v>
      </c>
      <c r="G591" s="647">
        <v>0</v>
      </c>
      <c r="H591" s="647">
        <v>0</v>
      </c>
      <c r="I591" s="647">
        <v>0</v>
      </c>
      <c r="J591" s="647">
        <v>0</v>
      </c>
      <c r="K591" s="647">
        <v>0</v>
      </c>
      <c r="L591" s="647">
        <v>0</v>
      </c>
      <c r="M591" s="647">
        <v>0</v>
      </c>
      <c r="N591" s="647">
        <v>0</v>
      </c>
      <c r="O591" s="647">
        <v>0</v>
      </c>
    </row>
    <row r="592" spans="1:15" x14ac:dyDescent="0.2">
      <c r="A592" s="647" t="s">
        <v>3847</v>
      </c>
      <c r="B592" s="647" t="s">
        <v>3850</v>
      </c>
      <c r="C592" s="647" t="s">
        <v>1662</v>
      </c>
      <c r="D592" s="647">
        <v>0</v>
      </c>
      <c r="E592" s="647">
        <v>0</v>
      </c>
      <c r="F592" s="647">
        <v>0</v>
      </c>
      <c r="G592" s="647">
        <v>0</v>
      </c>
      <c r="H592" s="647">
        <v>0</v>
      </c>
      <c r="I592" s="647">
        <v>0</v>
      </c>
      <c r="J592" s="647">
        <v>0</v>
      </c>
      <c r="K592" s="647">
        <v>0</v>
      </c>
      <c r="L592" s="647">
        <v>0</v>
      </c>
      <c r="M592" s="647">
        <v>0</v>
      </c>
      <c r="N592" s="647">
        <v>0</v>
      </c>
      <c r="O592" s="647">
        <v>0</v>
      </c>
    </row>
    <row r="593" spans="1:15" x14ac:dyDescent="0.2">
      <c r="A593" s="647" t="s">
        <v>3847</v>
      </c>
      <c r="B593" s="647" t="s">
        <v>3851</v>
      </c>
      <c r="C593" s="647" t="s">
        <v>1662</v>
      </c>
      <c r="D593" s="647">
        <v>0</v>
      </c>
      <c r="E593" s="647">
        <v>0</v>
      </c>
      <c r="F593" s="647">
        <v>0</v>
      </c>
      <c r="G593" s="647">
        <v>0</v>
      </c>
      <c r="H593" s="647">
        <v>0</v>
      </c>
      <c r="I593" s="647">
        <v>0</v>
      </c>
      <c r="J593" s="647">
        <v>0</v>
      </c>
      <c r="K593" s="647">
        <v>0</v>
      </c>
      <c r="L593" s="647">
        <v>0</v>
      </c>
      <c r="M593" s="647">
        <v>0</v>
      </c>
      <c r="N593" s="647">
        <v>0</v>
      </c>
      <c r="O593" s="647">
        <v>0</v>
      </c>
    </row>
    <row r="594" spans="1:15" x14ac:dyDescent="0.2">
      <c r="A594" s="647" t="s">
        <v>3847</v>
      </c>
      <c r="B594" s="647" t="s">
        <v>3852</v>
      </c>
      <c r="C594" s="647" t="s">
        <v>1662</v>
      </c>
      <c r="D594" s="647">
        <v>0</v>
      </c>
      <c r="E594" s="647">
        <v>0</v>
      </c>
      <c r="F594" s="647">
        <v>0</v>
      </c>
      <c r="G594" s="647">
        <v>0</v>
      </c>
      <c r="H594" s="647">
        <v>0</v>
      </c>
      <c r="I594" s="647">
        <v>0</v>
      </c>
      <c r="J594" s="647">
        <v>0</v>
      </c>
      <c r="K594" s="647">
        <v>0</v>
      </c>
      <c r="L594" s="647">
        <v>0</v>
      </c>
      <c r="M594" s="647">
        <v>0</v>
      </c>
      <c r="N594" s="647">
        <v>0</v>
      </c>
      <c r="O594" s="647">
        <v>0</v>
      </c>
    </row>
    <row r="595" spans="1:15" x14ac:dyDescent="0.2">
      <c r="A595" s="647" t="s">
        <v>3847</v>
      </c>
      <c r="B595" s="647" t="s">
        <v>3853</v>
      </c>
      <c r="C595" s="647" t="s">
        <v>1662</v>
      </c>
      <c r="D595" s="647">
        <v>0</v>
      </c>
      <c r="E595" s="647">
        <v>0</v>
      </c>
      <c r="F595" s="647">
        <v>0</v>
      </c>
      <c r="G595" s="647">
        <v>0</v>
      </c>
      <c r="H595" s="647">
        <v>0</v>
      </c>
      <c r="I595" s="647">
        <v>0</v>
      </c>
      <c r="J595" s="647">
        <v>0</v>
      </c>
      <c r="K595" s="647">
        <v>0</v>
      </c>
      <c r="L595" s="647">
        <v>0</v>
      </c>
      <c r="M595" s="647">
        <v>0</v>
      </c>
      <c r="N595" s="647">
        <v>0</v>
      </c>
      <c r="O595" s="647">
        <v>0</v>
      </c>
    </row>
    <row r="596" spans="1:15" x14ac:dyDescent="0.2">
      <c r="A596" s="647" t="s">
        <v>3847</v>
      </c>
      <c r="B596" s="647" t="s">
        <v>3854</v>
      </c>
      <c r="C596" s="647" t="s">
        <v>1662</v>
      </c>
      <c r="D596" s="647">
        <v>0</v>
      </c>
      <c r="E596" s="647">
        <v>0</v>
      </c>
      <c r="F596" s="647">
        <v>0</v>
      </c>
      <c r="G596" s="647">
        <v>0</v>
      </c>
      <c r="H596" s="647">
        <v>0</v>
      </c>
      <c r="I596" s="647">
        <v>0</v>
      </c>
      <c r="J596" s="647">
        <v>0</v>
      </c>
      <c r="K596" s="647">
        <v>0</v>
      </c>
      <c r="L596" s="647">
        <v>0</v>
      </c>
      <c r="M596" s="647">
        <v>0</v>
      </c>
      <c r="N596" s="647">
        <v>0</v>
      </c>
      <c r="O596" s="647">
        <v>0</v>
      </c>
    </row>
    <row r="597" spans="1:15" x14ac:dyDescent="0.2">
      <c r="A597" s="647" t="s">
        <v>3847</v>
      </c>
      <c r="B597" s="647" t="s">
        <v>3855</v>
      </c>
      <c r="C597" s="647" t="s">
        <v>1662</v>
      </c>
      <c r="D597" s="647">
        <v>0</v>
      </c>
      <c r="E597" s="647">
        <v>0</v>
      </c>
      <c r="F597" s="647">
        <v>0</v>
      </c>
      <c r="G597" s="647">
        <v>0</v>
      </c>
      <c r="H597" s="647">
        <v>0</v>
      </c>
      <c r="I597" s="647">
        <v>0</v>
      </c>
      <c r="J597" s="647">
        <v>0</v>
      </c>
      <c r="K597" s="647">
        <v>0</v>
      </c>
      <c r="L597" s="647">
        <v>0</v>
      </c>
      <c r="M597" s="647">
        <v>0</v>
      </c>
      <c r="N597" s="647">
        <v>0</v>
      </c>
      <c r="O597" s="647">
        <v>0</v>
      </c>
    </row>
    <row r="598" spans="1:15" x14ac:dyDescent="0.2">
      <c r="A598" s="647" t="s">
        <v>3847</v>
      </c>
      <c r="B598" s="647" t="s">
        <v>3856</v>
      </c>
      <c r="C598" s="647" t="s">
        <v>1662</v>
      </c>
      <c r="D598" s="647">
        <v>0</v>
      </c>
      <c r="E598" s="647">
        <v>0</v>
      </c>
      <c r="F598" s="647">
        <v>0</v>
      </c>
      <c r="G598" s="647">
        <v>0</v>
      </c>
      <c r="H598" s="647">
        <v>0</v>
      </c>
      <c r="I598" s="647">
        <v>0</v>
      </c>
      <c r="J598" s="647">
        <v>0</v>
      </c>
      <c r="K598" s="647">
        <v>0</v>
      </c>
      <c r="L598" s="647">
        <v>0</v>
      </c>
      <c r="M598" s="647">
        <v>0</v>
      </c>
      <c r="N598" s="647">
        <v>0</v>
      </c>
      <c r="O598" s="647">
        <v>0</v>
      </c>
    </row>
    <row r="599" spans="1:15" x14ac:dyDescent="0.2">
      <c r="A599" s="647" t="s">
        <v>3847</v>
      </c>
      <c r="B599" s="647" t="s">
        <v>3857</v>
      </c>
      <c r="C599" s="647" t="s">
        <v>1662</v>
      </c>
      <c r="D599" s="647">
        <v>0</v>
      </c>
      <c r="E599" s="647">
        <v>0</v>
      </c>
      <c r="F599" s="647">
        <v>0</v>
      </c>
      <c r="G599" s="647">
        <v>0</v>
      </c>
      <c r="H599" s="647">
        <v>0</v>
      </c>
      <c r="I599" s="647">
        <v>0</v>
      </c>
      <c r="J599" s="647">
        <v>0</v>
      </c>
      <c r="K599" s="647">
        <v>0</v>
      </c>
      <c r="L599" s="647">
        <v>0</v>
      </c>
      <c r="M599" s="647">
        <v>0</v>
      </c>
      <c r="N599" s="647">
        <v>0</v>
      </c>
      <c r="O599" s="647">
        <v>0</v>
      </c>
    </row>
    <row r="600" spans="1:15" x14ac:dyDescent="0.2">
      <c r="A600" s="647" t="s">
        <v>3847</v>
      </c>
      <c r="B600" s="647" t="s">
        <v>3858</v>
      </c>
      <c r="C600" s="647" t="s">
        <v>1662</v>
      </c>
      <c r="D600" s="647">
        <v>0</v>
      </c>
      <c r="E600" s="647">
        <v>0</v>
      </c>
      <c r="F600" s="647">
        <v>0</v>
      </c>
      <c r="G600" s="647">
        <v>0</v>
      </c>
      <c r="H600" s="647">
        <v>0</v>
      </c>
      <c r="I600" s="647">
        <v>0</v>
      </c>
      <c r="J600" s="647">
        <v>0</v>
      </c>
      <c r="K600" s="647">
        <v>0</v>
      </c>
      <c r="L600" s="647">
        <v>0</v>
      </c>
      <c r="M600" s="647">
        <v>0</v>
      </c>
      <c r="N600" s="647">
        <v>0</v>
      </c>
      <c r="O600" s="647">
        <v>0</v>
      </c>
    </row>
    <row r="601" spans="1:15" x14ac:dyDescent="0.2">
      <c r="A601" s="647" t="s">
        <v>3847</v>
      </c>
      <c r="B601" s="647" t="s">
        <v>3859</v>
      </c>
      <c r="C601" s="647" t="s">
        <v>1662</v>
      </c>
      <c r="D601" s="647">
        <v>2895</v>
      </c>
      <c r="E601" s="647">
        <v>2911</v>
      </c>
      <c r="F601" s="647">
        <v>2926</v>
      </c>
      <c r="G601" s="647">
        <v>2942</v>
      </c>
      <c r="H601" s="647">
        <v>2957</v>
      </c>
      <c r="I601" s="647">
        <v>2973</v>
      </c>
      <c r="J601" s="647">
        <v>2988</v>
      </c>
      <c r="K601" s="647">
        <v>3004</v>
      </c>
      <c r="L601" s="647">
        <v>3020</v>
      </c>
      <c r="M601" s="647">
        <v>3035</v>
      </c>
      <c r="N601" s="647">
        <v>3051</v>
      </c>
      <c r="O601" s="647">
        <v>3066</v>
      </c>
    </row>
    <row r="602" spans="1:15" x14ac:dyDescent="0.2">
      <c r="A602" s="647" t="s">
        <v>3847</v>
      </c>
      <c r="B602" s="647" t="s">
        <v>3860</v>
      </c>
      <c r="C602" s="647" t="s">
        <v>1662</v>
      </c>
      <c r="D602" s="647">
        <v>506</v>
      </c>
      <c r="E602" s="647">
        <v>507</v>
      </c>
      <c r="F602" s="647">
        <v>507</v>
      </c>
      <c r="G602" s="647">
        <v>508</v>
      </c>
      <c r="H602" s="647">
        <v>508</v>
      </c>
      <c r="I602" s="647">
        <v>509</v>
      </c>
      <c r="J602" s="647">
        <v>510</v>
      </c>
      <c r="K602" s="647">
        <v>510</v>
      </c>
      <c r="L602" s="647">
        <v>511</v>
      </c>
      <c r="M602" s="647">
        <v>512</v>
      </c>
      <c r="N602" s="647">
        <v>512</v>
      </c>
      <c r="O602" s="647">
        <v>513</v>
      </c>
    </row>
    <row r="603" spans="1:15" x14ac:dyDescent="0.2">
      <c r="A603" s="647" t="s">
        <v>3847</v>
      </c>
      <c r="B603" s="647" t="s">
        <v>3861</v>
      </c>
      <c r="C603" s="647" t="s">
        <v>1662</v>
      </c>
      <c r="D603" s="647">
        <v>783</v>
      </c>
      <c r="E603" s="647">
        <v>784</v>
      </c>
      <c r="F603" s="647">
        <v>785</v>
      </c>
      <c r="G603" s="647">
        <v>786</v>
      </c>
      <c r="H603" s="647">
        <v>787</v>
      </c>
      <c r="I603" s="647">
        <v>788</v>
      </c>
      <c r="J603" s="647">
        <v>789</v>
      </c>
      <c r="K603" s="647">
        <v>790</v>
      </c>
      <c r="L603" s="647">
        <v>791</v>
      </c>
      <c r="M603" s="647">
        <v>792</v>
      </c>
      <c r="N603" s="647">
        <v>793</v>
      </c>
      <c r="O603" s="647">
        <v>794</v>
      </c>
    </row>
    <row r="604" spans="1:15" x14ac:dyDescent="0.2">
      <c r="A604" s="647" t="s">
        <v>3847</v>
      </c>
      <c r="B604" s="647" t="s">
        <v>3862</v>
      </c>
      <c r="C604" s="647" t="s">
        <v>1662</v>
      </c>
      <c r="D604" s="647">
        <v>0</v>
      </c>
      <c r="E604" s="647">
        <v>0</v>
      </c>
      <c r="F604" s="647">
        <v>0</v>
      </c>
      <c r="G604" s="647">
        <v>0</v>
      </c>
      <c r="H604" s="647">
        <v>0</v>
      </c>
      <c r="I604" s="647">
        <v>0</v>
      </c>
      <c r="J604" s="647">
        <v>0</v>
      </c>
      <c r="K604" s="647">
        <v>0</v>
      </c>
      <c r="L604" s="647">
        <v>0</v>
      </c>
      <c r="M604" s="647">
        <v>0</v>
      </c>
      <c r="N604" s="647">
        <v>0</v>
      </c>
      <c r="O604" s="647">
        <v>0</v>
      </c>
    </row>
    <row r="605" spans="1:15" x14ac:dyDescent="0.2">
      <c r="A605" s="647" t="s">
        <v>3847</v>
      </c>
      <c r="B605" s="647" t="s">
        <v>3863</v>
      </c>
      <c r="C605" s="647" t="s">
        <v>1662</v>
      </c>
      <c r="D605" s="647">
        <v>0</v>
      </c>
      <c r="E605" s="647">
        <v>0</v>
      </c>
      <c r="F605" s="647">
        <v>0</v>
      </c>
      <c r="G605" s="647">
        <v>0</v>
      </c>
      <c r="H605" s="647">
        <v>0</v>
      </c>
      <c r="I605" s="647">
        <v>0</v>
      </c>
      <c r="J605" s="647">
        <v>0</v>
      </c>
      <c r="K605" s="647">
        <v>0</v>
      </c>
      <c r="L605" s="647">
        <v>0</v>
      </c>
      <c r="M605" s="647">
        <v>0</v>
      </c>
      <c r="N605" s="647">
        <v>0</v>
      </c>
      <c r="O605" s="647">
        <v>0</v>
      </c>
    </row>
    <row r="606" spans="1:15" x14ac:dyDescent="0.2">
      <c r="A606" s="647" t="s">
        <v>3847</v>
      </c>
      <c r="B606" s="647" t="s">
        <v>3864</v>
      </c>
      <c r="C606" s="647" t="s">
        <v>1662</v>
      </c>
      <c r="D606" s="647">
        <v>0</v>
      </c>
      <c r="E606" s="647">
        <v>0</v>
      </c>
      <c r="F606" s="647">
        <v>0</v>
      </c>
      <c r="G606" s="647">
        <v>0</v>
      </c>
      <c r="H606" s="647">
        <v>0</v>
      </c>
      <c r="I606" s="647">
        <v>0</v>
      </c>
      <c r="J606" s="647">
        <v>0</v>
      </c>
      <c r="K606" s="647">
        <v>0</v>
      </c>
      <c r="L606" s="647">
        <v>0</v>
      </c>
      <c r="M606" s="647">
        <v>0</v>
      </c>
      <c r="N606" s="647">
        <v>0</v>
      </c>
      <c r="O606" s="647">
        <v>0</v>
      </c>
    </row>
    <row r="607" spans="1:15" x14ac:dyDescent="0.2">
      <c r="A607" s="647" t="s">
        <v>3847</v>
      </c>
      <c r="B607" s="647" t="s">
        <v>3865</v>
      </c>
      <c r="C607" s="647" t="s">
        <v>1662</v>
      </c>
      <c r="D607" s="647">
        <v>284</v>
      </c>
      <c r="E607" s="647">
        <v>287</v>
      </c>
      <c r="F607" s="647">
        <v>290</v>
      </c>
      <c r="G607" s="647">
        <v>293</v>
      </c>
      <c r="H607" s="647">
        <v>296</v>
      </c>
      <c r="I607" s="647">
        <v>299</v>
      </c>
      <c r="J607" s="647">
        <v>302</v>
      </c>
      <c r="K607" s="647">
        <v>305</v>
      </c>
      <c r="L607" s="647">
        <v>308</v>
      </c>
      <c r="M607" s="647">
        <v>311</v>
      </c>
      <c r="N607" s="647">
        <v>314</v>
      </c>
      <c r="O607" s="647">
        <v>317</v>
      </c>
    </row>
    <row r="608" spans="1:15" x14ac:dyDescent="0.2">
      <c r="A608" s="647" t="s">
        <v>3847</v>
      </c>
      <c r="B608" s="647" t="s">
        <v>3866</v>
      </c>
      <c r="C608" s="647" t="s">
        <v>1662</v>
      </c>
      <c r="D608" s="647">
        <v>0</v>
      </c>
      <c r="E608" s="647">
        <v>0</v>
      </c>
      <c r="F608" s="647">
        <v>0</v>
      </c>
      <c r="G608" s="647">
        <v>0</v>
      </c>
      <c r="H608" s="647">
        <v>0</v>
      </c>
      <c r="I608" s="647">
        <v>0</v>
      </c>
      <c r="J608" s="647">
        <v>0</v>
      </c>
      <c r="K608" s="647">
        <v>0</v>
      </c>
      <c r="L608" s="647">
        <v>0</v>
      </c>
      <c r="M608" s="647">
        <v>0</v>
      </c>
      <c r="N608" s="647">
        <v>0</v>
      </c>
      <c r="O608" s="647">
        <v>0</v>
      </c>
    </row>
    <row r="609" spans="1:15" x14ac:dyDescent="0.2">
      <c r="A609" s="647" t="s">
        <v>3847</v>
      </c>
      <c r="B609" s="647" t="s">
        <v>3867</v>
      </c>
      <c r="C609" s="647" t="s">
        <v>1662</v>
      </c>
      <c r="D609" s="647">
        <v>0</v>
      </c>
      <c r="E609" s="647">
        <v>0</v>
      </c>
      <c r="F609" s="647">
        <v>0</v>
      </c>
      <c r="G609" s="647">
        <v>0</v>
      </c>
      <c r="H609" s="647">
        <v>0</v>
      </c>
      <c r="I609" s="647">
        <v>0</v>
      </c>
      <c r="J609" s="647">
        <v>0</v>
      </c>
      <c r="K609" s="647">
        <v>0</v>
      </c>
      <c r="L609" s="647">
        <v>0</v>
      </c>
      <c r="M609" s="647">
        <v>0</v>
      </c>
      <c r="N609" s="647">
        <v>0</v>
      </c>
      <c r="O609" s="647">
        <v>0</v>
      </c>
    </row>
    <row r="610" spans="1:15" x14ac:dyDescent="0.2">
      <c r="A610" s="647" t="s">
        <v>3847</v>
      </c>
      <c r="B610" s="647" t="s">
        <v>3868</v>
      </c>
      <c r="C610" s="647" t="s">
        <v>1662</v>
      </c>
      <c r="D610" s="647">
        <v>8983</v>
      </c>
      <c r="E610" s="647">
        <v>9001</v>
      </c>
      <c r="F610" s="647">
        <v>9019</v>
      </c>
      <c r="G610" s="647">
        <v>9037</v>
      </c>
      <c r="H610" s="647">
        <v>9055</v>
      </c>
      <c r="I610" s="647">
        <v>9073</v>
      </c>
      <c r="J610" s="647">
        <v>9090</v>
      </c>
      <c r="K610" s="647">
        <v>9108</v>
      </c>
      <c r="L610" s="647">
        <v>9126</v>
      </c>
      <c r="M610" s="647">
        <v>9144</v>
      </c>
      <c r="N610" s="647">
        <v>9162</v>
      </c>
      <c r="O610" s="647">
        <v>9180</v>
      </c>
    </row>
    <row r="611" spans="1:15" x14ac:dyDescent="0.2">
      <c r="A611" s="647" t="s">
        <v>3847</v>
      </c>
      <c r="B611" s="647" t="s">
        <v>3869</v>
      </c>
      <c r="C611" s="647" t="s">
        <v>1662</v>
      </c>
      <c r="D611" s="647">
        <v>65</v>
      </c>
      <c r="E611" s="647">
        <v>65</v>
      </c>
      <c r="F611" s="647">
        <v>65</v>
      </c>
      <c r="G611" s="647">
        <v>66</v>
      </c>
      <c r="H611" s="647">
        <v>66</v>
      </c>
      <c r="I611" s="647">
        <v>66</v>
      </c>
      <c r="J611" s="647">
        <v>66</v>
      </c>
      <c r="K611" s="647">
        <v>66</v>
      </c>
      <c r="L611" s="647">
        <v>66</v>
      </c>
      <c r="M611" s="647">
        <v>66</v>
      </c>
      <c r="N611" s="647">
        <v>66</v>
      </c>
      <c r="O611" s="647">
        <v>66</v>
      </c>
    </row>
    <row r="612" spans="1:15" x14ac:dyDescent="0.2">
      <c r="A612" s="647" t="s">
        <v>3847</v>
      </c>
      <c r="B612" s="647" t="s">
        <v>3870</v>
      </c>
      <c r="C612" s="647" t="s">
        <v>1662</v>
      </c>
      <c r="D612" s="647">
        <v>47</v>
      </c>
      <c r="E612" s="647">
        <v>47</v>
      </c>
      <c r="F612" s="647">
        <v>47</v>
      </c>
      <c r="G612" s="647">
        <v>47</v>
      </c>
      <c r="H612" s="647">
        <v>47</v>
      </c>
      <c r="I612" s="647">
        <v>47</v>
      </c>
      <c r="J612" s="647">
        <v>48</v>
      </c>
      <c r="K612" s="647">
        <v>48</v>
      </c>
      <c r="L612" s="647">
        <v>48</v>
      </c>
      <c r="M612" s="647">
        <v>48</v>
      </c>
      <c r="N612" s="647">
        <v>48</v>
      </c>
      <c r="O612" s="647">
        <v>48</v>
      </c>
    </row>
    <row r="613" spans="1:15" x14ac:dyDescent="0.2">
      <c r="A613" s="647" t="s">
        <v>3847</v>
      </c>
      <c r="B613" s="647" t="s">
        <v>3871</v>
      </c>
      <c r="C613" s="647" t="s">
        <v>1662</v>
      </c>
      <c r="D613" s="647">
        <v>0</v>
      </c>
      <c r="E613" s="647">
        <v>0</v>
      </c>
      <c r="F613" s="647">
        <v>0</v>
      </c>
      <c r="G613" s="647">
        <v>0</v>
      </c>
      <c r="H613" s="647">
        <v>0</v>
      </c>
      <c r="I613" s="647">
        <v>0</v>
      </c>
      <c r="J613" s="647">
        <v>0</v>
      </c>
      <c r="K613" s="647">
        <v>0</v>
      </c>
      <c r="L613" s="647">
        <v>0</v>
      </c>
      <c r="M613" s="647">
        <v>0</v>
      </c>
      <c r="N613" s="647">
        <v>0</v>
      </c>
      <c r="O613" s="647">
        <v>0</v>
      </c>
    </row>
    <row r="614" spans="1:15" x14ac:dyDescent="0.2">
      <c r="A614" s="647" t="s">
        <v>3847</v>
      </c>
      <c r="B614" s="647" t="s">
        <v>3872</v>
      </c>
      <c r="C614" s="647" t="s">
        <v>1662</v>
      </c>
      <c r="D614" s="647">
        <v>0</v>
      </c>
      <c r="E614" s="647">
        <v>0</v>
      </c>
      <c r="F614" s="647">
        <v>0</v>
      </c>
      <c r="G614" s="647">
        <v>0</v>
      </c>
      <c r="H614" s="647">
        <v>0</v>
      </c>
      <c r="I614" s="647">
        <v>0</v>
      </c>
      <c r="J614" s="647">
        <v>0</v>
      </c>
      <c r="K614" s="647">
        <v>0</v>
      </c>
      <c r="L614" s="647">
        <v>0</v>
      </c>
      <c r="M614" s="647">
        <v>0</v>
      </c>
      <c r="N614" s="647">
        <v>0</v>
      </c>
      <c r="O614" s="647">
        <v>0</v>
      </c>
    </row>
    <row r="615" spans="1:15" x14ac:dyDescent="0.2">
      <c r="A615" s="647" t="s">
        <v>3847</v>
      </c>
      <c r="B615" s="647" t="s">
        <v>3873</v>
      </c>
      <c r="C615" s="647" t="s">
        <v>1662</v>
      </c>
      <c r="D615" s="647">
        <v>0</v>
      </c>
      <c r="E615" s="647">
        <v>0</v>
      </c>
      <c r="F615" s="647">
        <v>0</v>
      </c>
      <c r="G615" s="647">
        <v>0</v>
      </c>
      <c r="H615" s="647">
        <v>0</v>
      </c>
      <c r="I615" s="647">
        <v>0</v>
      </c>
      <c r="J615" s="647">
        <v>0</v>
      </c>
      <c r="K615" s="647">
        <v>0</v>
      </c>
      <c r="L615" s="647">
        <v>0</v>
      </c>
      <c r="M615" s="647">
        <v>0</v>
      </c>
      <c r="N615" s="647">
        <v>0</v>
      </c>
      <c r="O615" s="647">
        <v>0</v>
      </c>
    </row>
    <row r="616" spans="1:15" x14ac:dyDescent="0.2">
      <c r="A616" s="647" t="s">
        <v>3847</v>
      </c>
      <c r="B616" s="647" t="s">
        <v>3874</v>
      </c>
      <c r="C616" s="647" t="s">
        <v>1662</v>
      </c>
      <c r="D616" s="647">
        <v>0</v>
      </c>
      <c r="E616" s="647">
        <v>0</v>
      </c>
      <c r="F616" s="647">
        <v>0</v>
      </c>
      <c r="G616" s="647">
        <v>0</v>
      </c>
      <c r="H616" s="647">
        <v>0</v>
      </c>
      <c r="I616" s="647">
        <v>0</v>
      </c>
      <c r="J616" s="647">
        <v>0</v>
      </c>
      <c r="K616" s="647">
        <v>0</v>
      </c>
      <c r="L616" s="647">
        <v>0</v>
      </c>
      <c r="M616" s="647">
        <v>0</v>
      </c>
      <c r="N616" s="647">
        <v>0</v>
      </c>
      <c r="O616" s="647">
        <v>0</v>
      </c>
    </row>
    <row r="617" spans="1:15" x14ac:dyDescent="0.2">
      <c r="A617" s="647" t="s">
        <v>3847</v>
      </c>
      <c r="B617" s="647" t="s">
        <v>3875</v>
      </c>
      <c r="C617" s="647" t="s">
        <v>1662</v>
      </c>
      <c r="D617" s="647">
        <v>0</v>
      </c>
      <c r="E617" s="647">
        <v>0</v>
      </c>
      <c r="F617" s="647">
        <v>0</v>
      </c>
      <c r="G617" s="647">
        <v>0</v>
      </c>
      <c r="H617" s="647">
        <v>0</v>
      </c>
      <c r="I617" s="647">
        <v>0</v>
      </c>
      <c r="J617" s="647">
        <v>0</v>
      </c>
      <c r="K617" s="647">
        <v>0</v>
      </c>
      <c r="L617" s="647">
        <v>0</v>
      </c>
      <c r="M617" s="647">
        <v>0</v>
      </c>
      <c r="N617" s="647">
        <v>0</v>
      </c>
      <c r="O617" s="647">
        <v>0</v>
      </c>
    </row>
    <row r="618" spans="1:15" x14ac:dyDescent="0.2">
      <c r="A618" s="647" t="s">
        <v>3847</v>
      </c>
      <c r="B618" s="647" t="s">
        <v>3876</v>
      </c>
      <c r="C618" s="647" t="s">
        <v>1662</v>
      </c>
      <c r="D618" s="647">
        <v>3</v>
      </c>
      <c r="E618" s="647">
        <v>3</v>
      </c>
      <c r="F618" s="647">
        <v>3</v>
      </c>
      <c r="G618" s="647">
        <v>3</v>
      </c>
      <c r="H618" s="647">
        <v>3</v>
      </c>
      <c r="I618" s="647">
        <v>3</v>
      </c>
      <c r="J618" s="647">
        <v>3</v>
      </c>
      <c r="K618" s="647">
        <v>3</v>
      </c>
      <c r="L618" s="647">
        <v>3</v>
      </c>
      <c r="M618" s="647">
        <v>3</v>
      </c>
      <c r="N618" s="647">
        <v>3</v>
      </c>
      <c r="O618" s="647">
        <v>3</v>
      </c>
    </row>
    <row r="619" spans="1:15" x14ac:dyDescent="0.2">
      <c r="A619" s="647" t="s">
        <v>3847</v>
      </c>
      <c r="B619" s="647" t="s">
        <v>3877</v>
      </c>
      <c r="C619" s="647" t="s">
        <v>1662</v>
      </c>
      <c r="D619" s="647">
        <v>8</v>
      </c>
      <c r="E619" s="647">
        <v>8</v>
      </c>
      <c r="F619" s="647">
        <v>8</v>
      </c>
      <c r="G619" s="647">
        <v>8</v>
      </c>
      <c r="H619" s="647">
        <v>8</v>
      </c>
      <c r="I619" s="647">
        <v>8</v>
      </c>
      <c r="J619" s="647">
        <v>8</v>
      </c>
      <c r="K619" s="647">
        <v>8</v>
      </c>
      <c r="L619" s="647">
        <v>8</v>
      </c>
      <c r="M619" s="647">
        <v>9</v>
      </c>
      <c r="N619" s="647">
        <v>9</v>
      </c>
      <c r="O619" s="647">
        <v>9</v>
      </c>
    </row>
    <row r="620" spans="1:15" x14ac:dyDescent="0.2">
      <c r="A620" s="647" t="s">
        <v>3847</v>
      </c>
      <c r="B620" s="647" t="s">
        <v>3878</v>
      </c>
      <c r="C620" s="647" t="s">
        <v>1662</v>
      </c>
      <c r="D620" s="647">
        <v>0</v>
      </c>
      <c r="E620" s="647">
        <v>0</v>
      </c>
      <c r="F620" s="647">
        <v>0</v>
      </c>
      <c r="G620" s="647">
        <v>0</v>
      </c>
      <c r="H620" s="647">
        <v>0</v>
      </c>
      <c r="I620" s="647">
        <v>0</v>
      </c>
      <c r="J620" s="647">
        <v>0</v>
      </c>
      <c r="K620" s="647">
        <v>0</v>
      </c>
      <c r="L620" s="647">
        <v>0</v>
      </c>
      <c r="M620" s="647">
        <v>0</v>
      </c>
      <c r="N620" s="647">
        <v>0</v>
      </c>
      <c r="O620" s="647">
        <v>0</v>
      </c>
    </row>
    <row r="621" spans="1:15" x14ac:dyDescent="0.2">
      <c r="A621" s="647" t="s">
        <v>3847</v>
      </c>
      <c r="B621" s="647" t="s">
        <v>3879</v>
      </c>
      <c r="C621" s="647" t="s">
        <v>1662</v>
      </c>
      <c r="D621" s="647">
        <v>31</v>
      </c>
      <c r="E621" s="647">
        <v>31</v>
      </c>
      <c r="F621" s="647">
        <v>31</v>
      </c>
      <c r="G621" s="647">
        <v>31</v>
      </c>
      <c r="H621" s="647">
        <v>31</v>
      </c>
      <c r="I621" s="647">
        <v>31</v>
      </c>
      <c r="J621" s="647">
        <v>32</v>
      </c>
      <c r="K621" s="647">
        <v>32</v>
      </c>
      <c r="L621" s="647">
        <v>32</v>
      </c>
      <c r="M621" s="647">
        <v>32</v>
      </c>
      <c r="N621" s="647">
        <v>32</v>
      </c>
      <c r="O621" s="647">
        <v>32</v>
      </c>
    </row>
    <row r="622" spans="1:15" x14ac:dyDescent="0.2">
      <c r="A622" s="647" t="s">
        <v>3847</v>
      </c>
      <c r="B622" s="647" t="s">
        <v>3880</v>
      </c>
      <c r="C622" s="647" t="s">
        <v>1662</v>
      </c>
      <c r="D622" s="647">
        <v>1</v>
      </c>
      <c r="E622" s="647">
        <v>1</v>
      </c>
      <c r="F622" s="647">
        <v>1</v>
      </c>
      <c r="G622" s="647">
        <v>1</v>
      </c>
      <c r="H622" s="647">
        <v>1</v>
      </c>
      <c r="I622" s="647">
        <v>1</v>
      </c>
      <c r="J622" s="647">
        <v>1</v>
      </c>
      <c r="K622" s="647">
        <v>1</v>
      </c>
      <c r="L622" s="647">
        <v>1</v>
      </c>
      <c r="M622" s="647">
        <v>1</v>
      </c>
      <c r="N622" s="647">
        <v>1</v>
      </c>
      <c r="O622" s="647">
        <v>1</v>
      </c>
    </row>
    <row r="623" spans="1:15" x14ac:dyDescent="0.2">
      <c r="A623" s="647" t="s">
        <v>3847</v>
      </c>
      <c r="B623" s="647" t="s">
        <v>3881</v>
      </c>
      <c r="C623" s="647" t="s">
        <v>1662</v>
      </c>
      <c r="D623" s="647">
        <v>1</v>
      </c>
      <c r="E623" s="647">
        <v>1</v>
      </c>
      <c r="F623" s="647">
        <v>1</v>
      </c>
      <c r="G623" s="647">
        <v>1</v>
      </c>
      <c r="H623" s="647">
        <v>1</v>
      </c>
      <c r="I623" s="647">
        <v>1</v>
      </c>
      <c r="J623" s="647">
        <v>1</v>
      </c>
      <c r="K623" s="647">
        <v>1</v>
      </c>
      <c r="L623" s="647">
        <v>1</v>
      </c>
      <c r="M623" s="647">
        <v>1</v>
      </c>
      <c r="N623" s="647">
        <v>1</v>
      </c>
      <c r="O623" s="647">
        <v>1</v>
      </c>
    </row>
    <row r="624" spans="1:15" x14ac:dyDescent="0.2">
      <c r="A624" s="647" t="s">
        <v>3882</v>
      </c>
      <c r="B624" s="647" t="s">
        <v>3883</v>
      </c>
      <c r="C624" s="647" t="s">
        <v>1662</v>
      </c>
      <c r="D624" s="647">
        <v>557</v>
      </c>
      <c r="E624" s="647">
        <v>558</v>
      </c>
      <c r="F624" s="647">
        <v>560</v>
      </c>
      <c r="G624" s="647">
        <v>561</v>
      </c>
      <c r="H624" s="647">
        <v>563</v>
      </c>
      <c r="I624" s="647">
        <v>565</v>
      </c>
      <c r="J624" s="647">
        <v>566</v>
      </c>
      <c r="K624" s="647">
        <v>568</v>
      </c>
      <c r="L624" s="647">
        <v>569</v>
      </c>
      <c r="M624" s="647">
        <v>571</v>
      </c>
      <c r="N624" s="647">
        <v>573</v>
      </c>
      <c r="O624" s="647">
        <v>574</v>
      </c>
    </row>
    <row r="625" spans="1:15" x14ac:dyDescent="0.2">
      <c r="A625" s="647" t="s">
        <v>3882</v>
      </c>
      <c r="B625" s="647" t="s">
        <v>3884</v>
      </c>
      <c r="C625" s="647" t="s">
        <v>1662</v>
      </c>
      <c r="D625" s="647">
        <v>0</v>
      </c>
      <c r="E625" s="647">
        <v>0</v>
      </c>
      <c r="F625" s="647">
        <v>0</v>
      </c>
      <c r="G625" s="647">
        <v>0</v>
      </c>
      <c r="H625" s="647">
        <v>0</v>
      </c>
      <c r="I625" s="647">
        <v>0</v>
      </c>
      <c r="J625" s="647">
        <v>0</v>
      </c>
      <c r="K625" s="647">
        <v>0</v>
      </c>
      <c r="L625" s="647">
        <v>0</v>
      </c>
      <c r="M625" s="647">
        <v>0</v>
      </c>
      <c r="N625" s="647">
        <v>0</v>
      </c>
      <c r="O625" s="647">
        <v>0</v>
      </c>
    </row>
    <row r="626" spans="1:15" x14ac:dyDescent="0.2">
      <c r="A626" s="647" t="s">
        <v>3882</v>
      </c>
      <c r="B626" s="647" t="s">
        <v>3885</v>
      </c>
      <c r="C626" s="647" t="s">
        <v>1662</v>
      </c>
      <c r="D626" s="647">
        <v>0</v>
      </c>
      <c r="E626" s="647">
        <v>0</v>
      </c>
      <c r="F626" s="647">
        <v>0</v>
      </c>
      <c r="G626" s="647">
        <v>0</v>
      </c>
      <c r="H626" s="647">
        <v>0</v>
      </c>
      <c r="I626" s="647">
        <v>0</v>
      </c>
      <c r="J626" s="647">
        <v>0</v>
      </c>
      <c r="K626" s="647">
        <v>0</v>
      </c>
      <c r="L626" s="647">
        <v>0</v>
      </c>
      <c r="M626" s="647">
        <v>0</v>
      </c>
      <c r="N626" s="647">
        <v>0</v>
      </c>
      <c r="O626" s="647">
        <v>0</v>
      </c>
    </row>
    <row r="627" spans="1:15" x14ac:dyDescent="0.2">
      <c r="A627" s="647" t="s">
        <v>3882</v>
      </c>
      <c r="B627" s="647" t="s">
        <v>3886</v>
      </c>
      <c r="C627" s="647" t="s">
        <v>1662</v>
      </c>
      <c r="D627" s="647">
        <v>353</v>
      </c>
      <c r="E627" s="647">
        <v>353</v>
      </c>
      <c r="F627" s="647">
        <v>354</v>
      </c>
      <c r="G627" s="647">
        <v>355</v>
      </c>
      <c r="H627" s="647">
        <v>355</v>
      </c>
      <c r="I627" s="647">
        <v>356</v>
      </c>
      <c r="J627" s="647">
        <v>356</v>
      </c>
      <c r="K627" s="647">
        <v>357</v>
      </c>
      <c r="L627" s="647">
        <v>358</v>
      </c>
      <c r="M627" s="647">
        <v>358</v>
      </c>
      <c r="N627" s="647">
        <v>359</v>
      </c>
      <c r="O627" s="647">
        <v>295</v>
      </c>
    </row>
    <row r="628" spans="1:15" x14ac:dyDescent="0.2">
      <c r="A628" s="647" t="s">
        <v>3882</v>
      </c>
      <c r="B628" s="647" t="s">
        <v>3887</v>
      </c>
      <c r="C628" s="647" t="s">
        <v>1662</v>
      </c>
      <c r="D628" s="647">
        <v>0</v>
      </c>
      <c r="E628" s="647">
        <v>0</v>
      </c>
      <c r="F628" s="647">
        <v>0</v>
      </c>
      <c r="G628" s="647">
        <v>0</v>
      </c>
      <c r="H628" s="647">
        <v>0</v>
      </c>
      <c r="I628" s="647">
        <v>0</v>
      </c>
      <c r="J628" s="647">
        <v>0</v>
      </c>
      <c r="K628" s="647">
        <v>0</v>
      </c>
      <c r="L628" s="647">
        <v>0</v>
      </c>
      <c r="M628" s="647">
        <v>0</v>
      </c>
      <c r="N628" s="647">
        <v>0</v>
      </c>
      <c r="O628" s="647">
        <v>0</v>
      </c>
    </row>
    <row r="629" spans="1:15" x14ac:dyDescent="0.2">
      <c r="A629" s="647" t="s">
        <v>3882</v>
      </c>
      <c r="B629" s="647" t="s">
        <v>3888</v>
      </c>
      <c r="C629" s="647" t="s">
        <v>1662</v>
      </c>
      <c r="D629" s="647">
        <v>0</v>
      </c>
      <c r="E629" s="647">
        <v>0</v>
      </c>
      <c r="F629" s="647">
        <v>0</v>
      </c>
      <c r="G629" s="647">
        <v>0</v>
      </c>
      <c r="H629" s="647">
        <v>0</v>
      </c>
      <c r="I629" s="647">
        <v>0</v>
      </c>
      <c r="J629" s="647">
        <v>0</v>
      </c>
      <c r="K629" s="647">
        <v>0</v>
      </c>
      <c r="L629" s="647">
        <v>0</v>
      </c>
      <c r="M629" s="647">
        <v>0</v>
      </c>
      <c r="N629" s="647">
        <v>0</v>
      </c>
      <c r="O629" s="647">
        <v>0</v>
      </c>
    </row>
    <row r="630" spans="1:15" x14ac:dyDescent="0.2">
      <c r="A630" s="647" t="s">
        <v>3882</v>
      </c>
      <c r="B630" s="647" t="s">
        <v>3889</v>
      </c>
      <c r="C630" s="647" t="s">
        <v>1662</v>
      </c>
      <c r="D630" s="647">
        <v>0</v>
      </c>
      <c r="E630" s="647">
        <v>0</v>
      </c>
      <c r="F630" s="647">
        <v>0</v>
      </c>
      <c r="G630" s="647">
        <v>0</v>
      </c>
      <c r="H630" s="647">
        <v>0</v>
      </c>
      <c r="I630" s="647">
        <v>0</v>
      </c>
      <c r="J630" s="647">
        <v>0</v>
      </c>
      <c r="K630" s="647">
        <v>0</v>
      </c>
      <c r="L630" s="647">
        <v>0</v>
      </c>
      <c r="M630" s="647">
        <v>0</v>
      </c>
      <c r="N630" s="647">
        <v>0</v>
      </c>
      <c r="O630" s="647">
        <v>0</v>
      </c>
    </row>
    <row r="631" spans="1:15" x14ac:dyDescent="0.2">
      <c r="A631" s="647" t="s">
        <v>3882</v>
      </c>
      <c r="B631" s="647" t="s">
        <v>3890</v>
      </c>
      <c r="C631" s="647" t="s">
        <v>1662</v>
      </c>
      <c r="D631" s="647">
        <v>0</v>
      </c>
      <c r="E631" s="647">
        <v>0</v>
      </c>
      <c r="F631" s="647">
        <v>0</v>
      </c>
      <c r="G631" s="647">
        <v>0</v>
      </c>
      <c r="H631" s="647">
        <v>0</v>
      </c>
      <c r="I631" s="647">
        <v>0</v>
      </c>
      <c r="J631" s="647">
        <v>0</v>
      </c>
      <c r="K631" s="647">
        <v>0</v>
      </c>
      <c r="L631" s="647">
        <v>0</v>
      </c>
      <c r="M631" s="647">
        <v>0</v>
      </c>
      <c r="N631" s="647">
        <v>0</v>
      </c>
      <c r="O631" s="647">
        <v>0</v>
      </c>
    </row>
    <row r="632" spans="1:15" x14ac:dyDescent="0.2">
      <c r="A632" s="647" t="s">
        <v>3882</v>
      </c>
      <c r="B632" s="647" t="s">
        <v>3891</v>
      </c>
      <c r="C632" s="647" t="s">
        <v>1662</v>
      </c>
      <c r="D632" s="647">
        <v>0</v>
      </c>
      <c r="E632" s="647">
        <v>0</v>
      </c>
      <c r="F632" s="647">
        <v>0</v>
      </c>
      <c r="G632" s="647">
        <v>0</v>
      </c>
      <c r="H632" s="647">
        <v>0</v>
      </c>
      <c r="I632" s="647">
        <v>0</v>
      </c>
      <c r="J632" s="647">
        <v>0</v>
      </c>
      <c r="K632" s="647">
        <v>0</v>
      </c>
      <c r="L632" s="647">
        <v>0</v>
      </c>
      <c r="M632" s="647">
        <v>0</v>
      </c>
      <c r="N632" s="647">
        <v>0</v>
      </c>
      <c r="O632" s="647">
        <v>0</v>
      </c>
    </row>
    <row r="633" spans="1:15" x14ac:dyDescent="0.2">
      <c r="A633" s="647" t="s">
        <v>3882</v>
      </c>
      <c r="B633" s="647" t="s">
        <v>3892</v>
      </c>
      <c r="C633" s="647" t="s">
        <v>1662</v>
      </c>
      <c r="D633" s="647">
        <v>0</v>
      </c>
      <c r="E633" s="647">
        <v>0</v>
      </c>
      <c r="F633" s="647">
        <v>0</v>
      </c>
      <c r="G633" s="647">
        <v>0</v>
      </c>
      <c r="H633" s="647">
        <v>0</v>
      </c>
      <c r="I633" s="647">
        <v>0</v>
      </c>
      <c r="J633" s="647">
        <v>0</v>
      </c>
      <c r="K633" s="647">
        <v>0</v>
      </c>
      <c r="L633" s="647">
        <v>0</v>
      </c>
      <c r="M633" s="647">
        <v>0</v>
      </c>
      <c r="N633" s="647">
        <v>0</v>
      </c>
      <c r="O633" s="647">
        <v>0</v>
      </c>
    </row>
    <row r="634" spans="1:15" x14ac:dyDescent="0.2">
      <c r="A634" s="647" t="s">
        <v>3882</v>
      </c>
      <c r="B634" s="647" t="s">
        <v>3893</v>
      </c>
      <c r="C634" s="647" t="s">
        <v>1662</v>
      </c>
      <c r="D634" s="647">
        <v>399</v>
      </c>
      <c r="E634" s="647">
        <v>404</v>
      </c>
      <c r="F634" s="647">
        <v>410</v>
      </c>
      <c r="G634" s="647">
        <v>416</v>
      </c>
      <c r="H634" s="647">
        <v>422</v>
      </c>
      <c r="I634" s="647">
        <v>427</v>
      </c>
      <c r="J634" s="647">
        <v>433</v>
      </c>
      <c r="K634" s="647">
        <v>439</v>
      </c>
      <c r="L634" s="647">
        <v>445</v>
      </c>
      <c r="M634" s="647">
        <v>450</v>
      </c>
      <c r="N634" s="647">
        <v>456</v>
      </c>
      <c r="O634" s="647">
        <v>462</v>
      </c>
    </row>
    <row r="635" spans="1:15" x14ac:dyDescent="0.2">
      <c r="A635" s="647" t="s">
        <v>3882</v>
      </c>
      <c r="B635" s="647" t="s">
        <v>3894</v>
      </c>
      <c r="C635" s="647" t="s">
        <v>1662</v>
      </c>
      <c r="D635" s="647">
        <v>0</v>
      </c>
      <c r="E635" s="647">
        <v>0</v>
      </c>
      <c r="F635" s="647">
        <v>0</v>
      </c>
      <c r="G635" s="647">
        <v>0</v>
      </c>
      <c r="H635" s="647">
        <v>0</v>
      </c>
      <c r="I635" s="647">
        <v>0</v>
      </c>
      <c r="J635" s="647">
        <v>0</v>
      </c>
      <c r="K635" s="647">
        <v>0</v>
      </c>
      <c r="L635" s="647">
        <v>0</v>
      </c>
      <c r="M635" s="647">
        <v>0</v>
      </c>
      <c r="N635" s="647">
        <v>0</v>
      </c>
      <c r="O635" s="647">
        <v>0</v>
      </c>
    </row>
    <row r="636" spans="1:15" x14ac:dyDescent="0.2">
      <c r="A636" s="647" t="s">
        <v>3882</v>
      </c>
      <c r="B636" s="647" t="s">
        <v>3895</v>
      </c>
      <c r="C636" s="647" t="s">
        <v>1662</v>
      </c>
      <c r="D636" s="647">
        <v>255</v>
      </c>
      <c r="E636" s="647">
        <v>257</v>
      </c>
      <c r="F636" s="647">
        <v>259</v>
      </c>
      <c r="G636" s="647">
        <v>262</v>
      </c>
      <c r="H636" s="647">
        <v>264</v>
      </c>
      <c r="I636" s="647">
        <v>266</v>
      </c>
      <c r="J636" s="647">
        <v>269</v>
      </c>
      <c r="K636" s="647">
        <v>271</v>
      </c>
      <c r="L636" s="647">
        <v>274</v>
      </c>
      <c r="M636" s="647">
        <v>276</v>
      </c>
      <c r="N636" s="647">
        <v>278</v>
      </c>
      <c r="O636" s="647">
        <v>281</v>
      </c>
    </row>
    <row r="637" spans="1:15" x14ac:dyDescent="0.2">
      <c r="A637" s="647" t="s">
        <v>3882</v>
      </c>
      <c r="B637" s="647" t="s">
        <v>3896</v>
      </c>
      <c r="C637" s="647" t="s">
        <v>1662</v>
      </c>
      <c r="D637" s="647">
        <v>0</v>
      </c>
      <c r="E637" s="647">
        <v>0</v>
      </c>
      <c r="F637" s="647">
        <v>0</v>
      </c>
      <c r="G637" s="647">
        <v>0</v>
      </c>
      <c r="H637" s="647">
        <v>0</v>
      </c>
      <c r="I637" s="647">
        <v>0</v>
      </c>
      <c r="J637" s="647">
        <v>0</v>
      </c>
      <c r="K637" s="647">
        <v>0</v>
      </c>
      <c r="L637" s="647">
        <v>0</v>
      </c>
      <c r="M637" s="647">
        <v>0</v>
      </c>
      <c r="N637" s="647">
        <v>0</v>
      </c>
      <c r="O637" s="647">
        <v>0</v>
      </c>
    </row>
    <row r="638" spans="1:15" x14ac:dyDescent="0.2">
      <c r="A638" s="647" t="s">
        <v>3882</v>
      </c>
      <c r="B638" s="647" t="s">
        <v>3897</v>
      </c>
      <c r="C638" s="647" t="s">
        <v>1662</v>
      </c>
      <c r="D638" s="647">
        <v>0</v>
      </c>
      <c r="E638" s="647">
        <v>0</v>
      </c>
      <c r="F638" s="647">
        <v>0</v>
      </c>
      <c r="G638" s="647">
        <v>0</v>
      </c>
      <c r="H638" s="647">
        <v>0</v>
      </c>
      <c r="I638" s="647">
        <v>0</v>
      </c>
      <c r="J638" s="647">
        <v>0</v>
      </c>
      <c r="K638" s="647">
        <v>0</v>
      </c>
      <c r="L638" s="647">
        <v>0</v>
      </c>
      <c r="M638" s="647">
        <v>0</v>
      </c>
      <c r="N638" s="647">
        <v>0</v>
      </c>
      <c r="O638" s="647">
        <v>0</v>
      </c>
    </row>
    <row r="639" spans="1:15" x14ac:dyDescent="0.2">
      <c r="A639" s="647" t="s">
        <v>3882</v>
      </c>
      <c r="B639" s="647" t="s">
        <v>3898</v>
      </c>
      <c r="C639" s="647" t="s">
        <v>1662</v>
      </c>
      <c r="D639" s="647">
        <v>0</v>
      </c>
      <c r="E639" s="647">
        <v>0</v>
      </c>
      <c r="F639" s="647">
        <v>0</v>
      </c>
      <c r="G639" s="647">
        <v>0</v>
      </c>
      <c r="H639" s="647">
        <v>0</v>
      </c>
      <c r="I639" s="647">
        <v>0</v>
      </c>
      <c r="J639" s="647">
        <v>0</v>
      </c>
      <c r="K639" s="647">
        <v>0</v>
      </c>
      <c r="L639" s="647">
        <v>0</v>
      </c>
      <c r="M639" s="647">
        <v>0</v>
      </c>
      <c r="N639" s="647">
        <v>0</v>
      </c>
      <c r="O639" s="647">
        <v>0</v>
      </c>
    </row>
    <row r="640" spans="1:15" x14ac:dyDescent="0.2">
      <c r="A640" s="647" t="s">
        <v>3882</v>
      </c>
      <c r="B640" s="647" t="s">
        <v>3899</v>
      </c>
      <c r="C640" s="647" t="s">
        <v>1662</v>
      </c>
      <c r="D640" s="647">
        <v>0</v>
      </c>
      <c r="E640" s="647">
        <v>0</v>
      </c>
      <c r="F640" s="647">
        <v>0</v>
      </c>
      <c r="G640" s="647">
        <v>0</v>
      </c>
      <c r="H640" s="647">
        <v>0</v>
      </c>
      <c r="I640" s="647">
        <v>0</v>
      </c>
      <c r="J640" s="647">
        <v>0</v>
      </c>
      <c r="K640" s="647">
        <v>0</v>
      </c>
      <c r="L640" s="647">
        <v>0</v>
      </c>
      <c r="M640" s="647">
        <v>0</v>
      </c>
      <c r="N640" s="647">
        <v>0</v>
      </c>
      <c r="O640" s="647">
        <v>0</v>
      </c>
    </row>
    <row r="641" spans="1:15" x14ac:dyDescent="0.2">
      <c r="A641" s="647" t="s">
        <v>3882</v>
      </c>
      <c r="B641" s="647" t="s">
        <v>3900</v>
      </c>
      <c r="C641" s="647" t="s">
        <v>1662</v>
      </c>
      <c r="D641" s="647">
        <v>0</v>
      </c>
      <c r="E641" s="647">
        <v>0</v>
      </c>
      <c r="F641" s="647">
        <v>0</v>
      </c>
      <c r="G641" s="647">
        <v>0</v>
      </c>
      <c r="H641" s="647">
        <v>0</v>
      </c>
      <c r="I641" s="647">
        <v>0</v>
      </c>
      <c r="J641" s="647">
        <v>0</v>
      </c>
      <c r="K641" s="647">
        <v>0</v>
      </c>
      <c r="L641" s="647">
        <v>0</v>
      </c>
      <c r="M641" s="647">
        <v>0</v>
      </c>
      <c r="N641" s="647">
        <v>0</v>
      </c>
      <c r="O641" s="647">
        <v>0</v>
      </c>
    </row>
    <row r="642" spans="1:15" x14ac:dyDescent="0.2">
      <c r="A642" s="647" t="s">
        <v>3882</v>
      </c>
      <c r="B642" s="647" t="s">
        <v>3901</v>
      </c>
      <c r="C642" s="647" t="s">
        <v>1662</v>
      </c>
      <c r="D642" s="647">
        <v>1220</v>
      </c>
      <c r="E642" s="647">
        <v>1222</v>
      </c>
      <c r="F642" s="647">
        <v>1225</v>
      </c>
      <c r="G642" s="647">
        <v>1227</v>
      </c>
      <c r="H642" s="647">
        <v>1230</v>
      </c>
      <c r="I642" s="647">
        <v>1232</v>
      </c>
      <c r="J642" s="647">
        <v>1235</v>
      </c>
      <c r="K642" s="647">
        <v>1237</v>
      </c>
      <c r="L642" s="647">
        <v>1240</v>
      </c>
      <c r="M642" s="647">
        <v>1242</v>
      </c>
      <c r="N642" s="647">
        <v>1245</v>
      </c>
      <c r="O642" s="647">
        <v>1247</v>
      </c>
    </row>
    <row r="643" spans="1:15" x14ac:dyDescent="0.2">
      <c r="A643" s="647" t="s">
        <v>3882</v>
      </c>
      <c r="B643" s="647" t="s">
        <v>3902</v>
      </c>
      <c r="C643" s="647" t="s">
        <v>1662</v>
      </c>
      <c r="D643" s="647">
        <v>0</v>
      </c>
      <c r="E643" s="647">
        <v>0</v>
      </c>
      <c r="F643" s="647">
        <v>0</v>
      </c>
      <c r="G643" s="647">
        <v>0</v>
      </c>
      <c r="H643" s="647">
        <v>0</v>
      </c>
      <c r="I643" s="647">
        <v>0</v>
      </c>
      <c r="J643" s="647">
        <v>0</v>
      </c>
      <c r="K643" s="647">
        <v>0</v>
      </c>
      <c r="L643" s="647">
        <v>0</v>
      </c>
      <c r="M643" s="647">
        <v>0</v>
      </c>
      <c r="N643" s="647">
        <v>0</v>
      </c>
      <c r="O643" s="647">
        <v>0</v>
      </c>
    </row>
    <row r="644" spans="1:15" x14ac:dyDescent="0.2">
      <c r="A644" s="647" t="s">
        <v>3882</v>
      </c>
      <c r="B644" s="647" t="s">
        <v>3903</v>
      </c>
      <c r="C644" s="647" t="s">
        <v>1662</v>
      </c>
      <c r="D644" s="647">
        <v>27</v>
      </c>
      <c r="E644" s="647">
        <v>27</v>
      </c>
      <c r="F644" s="647">
        <v>27</v>
      </c>
      <c r="G644" s="647">
        <v>27</v>
      </c>
      <c r="H644" s="647">
        <v>27</v>
      </c>
      <c r="I644" s="647">
        <v>27</v>
      </c>
      <c r="J644" s="647">
        <v>28</v>
      </c>
      <c r="K644" s="647">
        <v>28</v>
      </c>
      <c r="L644" s="647">
        <v>28</v>
      </c>
      <c r="M644" s="647">
        <v>28</v>
      </c>
      <c r="N644" s="647">
        <v>28</v>
      </c>
      <c r="O644" s="647">
        <v>28</v>
      </c>
    </row>
    <row r="645" spans="1:15" x14ac:dyDescent="0.2">
      <c r="A645" s="647" t="s">
        <v>3882</v>
      </c>
      <c r="B645" s="647" t="s">
        <v>3904</v>
      </c>
      <c r="C645" s="647" t="s">
        <v>1662</v>
      </c>
      <c r="D645" s="647">
        <v>0</v>
      </c>
      <c r="E645" s="647">
        <v>0</v>
      </c>
      <c r="F645" s="647">
        <v>0</v>
      </c>
      <c r="G645" s="647">
        <v>0</v>
      </c>
      <c r="H645" s="647">
        <v>0</v>
      </c>
      <c r="I645" s="647">
        <v>0</v>
      </c>
      <c r="J645" s="647">
        <v>0</v>
      </c>
      <c r="K645" s="647">
        <v>0</v>
      </c>
      <c r="L645" s="647">
        <v>0</v>
      </c>
      <c r="M645" s="647">
        <v>0</v>
      </c>
      <c r="N645" s="647">
        <v>0</v>
      </c>
      <c r="O645" s="647">
        <v>0</v>
      </c>
    </row>
    <row r="646" spans="1:15" x14ac:dyDescent="0.2">
      <c r="A646" s="647" t="s">
        <v>3882</v>
      </c>
      <c r="B646" s="647" t="s">
        <v>3905</v>
      </c>
      <c r="C646" s="647" t="s">
        <v>1662</v>
      </c>
      <c r="D646" s="647">
        <v>0</v>
      </c>
      <c r="E646" s="647">
        <v>0</v>
      </c>
      <c r="F646" s="647">
        <v>0</v>
      </c>
      <c r="G646" s="647">
        <v>0</v>
      </c>
      <c r="H646" s="647">
        <v>0</v>
      </c>
      <c r="I646" s="647">
        <v>0</v>
      </c>
      <c r="J646" s="647">
        <v>0</v>
      </c>
      <c r="K646" s="647">
        <v>0</v>
      </c>
      <c r="L646" s="647">
        <v>0</v>
      </c>
      <c r="M646" s="647">
        <v>0</v>
      </c>
      <c r="N646" s="647">
        <v>0</v>
      </c>
      <c r="O646" s="647">
        <v>0</v>
      </c>
    </row>
    <row r="647" spans="1:15" x14ac:dyDescent="0.2">
      <c r="A647" s="647" t="s">
        <v>3882</v>
      </c>
      <c r="B647" s="647" t="s">
        <v>3906</v>
      </c>
      <c r="C647" s="647" t="s">
        <v>1662</v>
      </c>
      <c r="D647" s="647">
        <v>0</v>
      </c>
      <c r="E647" s="647">
        <v>0</v>
      </c>
      <c r="F647" s="647">
        <v>0</v>
      </c>
      <c r="G647" s="647">
        <v>0</v>
      </c>
      <c r="H647" s="647">
        <v>0</v>
      </c>
      <c r="I647" s="647">
        <v>0</v>
      </c>
      <c r="J647" s="647">
        <v>0</v>
      </c>
      <c r="K647" s="647">
        <v>0</v>
      </c>
      <c r="L647" s="647">
        <v>0</v>
      </c>
      <c r="M647" s="647">
        <v>0</v>
      </c>
      <c r="N647" s="647">
        <v>0</v>
      </c>
      <c r="O647" s="647">
        <v>0</v>
      </c>
    </row>
    <row r="648" spans="1:15" x14ac:dyDescent="0.2">
      <c r="A648" s="647" t="s">
        <v>3882</v>
      </c>
      <c r="B648" s="647" t="s">
        <v>3907</v>
      </c>
      <c r="C648" s="647" t="s">
        <v>1662</v>
      </c>
      <c r="D648" s="647">
        <v>271</v>
      </c>
      <c r="E648" s="647">
        <v>273</v>
      </c>
      <c r="F648" s="647">
        <v>276</v>
      </c>
      <c r="G648" s="647">
        <v>278</v>
      </c>
      <c r="H648" s="647">
        <v>280</v>
      </c>
      <c r="I648" s="647">
        <v>282</v>
      </c>
      <c r="J648" s="647">
        <v>284</v>
      </c>
      <c r="K648" s="647">
        <v>286</v>
      </c>
      <c r="L648" s="647">
        <v>288</v>
      </c>
      <c r="M648" s="647">
        <v>290</v>
      </c>
      <c r="N648" s="647">
        <v>293</v>
      </c>
      <c r="O648" s="647">
        <v>295</v>
      </c>
    </row>
    <row r="649" spans="1:15" x14ac:dyDescent="0.2">
      <c r="A649" s="647" t="s">
        <v>3882</v>
      </c>
      <c r="B649" s="647" t="s">
        <v>3908</v>
      </c>
      <c r="C649" s="647" t="s">
        <v>1662</v>
      </c>
      <c r="D649" s="647">
        <v>0</v>
      </c>
      <c r="E649" s="647">
        <v>0</v>
      </c>
      <c r="F649" s="647">
        <v>0</v>
      </c>
      <c r="G649" s="647">
        <v>0</v>
      </c>
      <c r="H649" s="647">
        <v>0</v>
      </c>
      <c r="I649" s="647">
        <v>0</v>
      </c>
      <c r="J649" s="647">
        <v>0</v>
      </c>
      <c r="K649" s="647">
        <v>0</v>
      </c>
      <c r="L649" s="647">
        <v>0</v>
      </c>
      <c r="M649" s="647">
        <v>0</v>
      </c>
      <c r="N649" s="647">
        <v>0</v>
      </c>
      <c r="O649" s="647">
        <v>0</v>
      </c>
    </row>
    <row r="650" spans="1:15" x14ac:dyDescent="0.2">
      <c r="A650" s="647" t="s">
        <v>3882</v>
      </c>
      <c r="B650" s="647" t="s">
        <v>3909</v>
      </c>
      <c r="C650" s="647" t="s">
        <v>1662</v>
      </c>
      <c r="D650" s="647">
        <v>35</v>
      </c>
      <c r="E650" s="647">
        <v>35</v>
      </c>
      <c r="F650" s="647">
        <v>35</v>
      </c>
      <c r="G650" s="647">
        <v>35</v>
      </c>
      <c r="H650" s="647">
        <v>35</v>
      </c>
      <c r="I650" s="647">
        <v>35</v>
      </c>
      <c r="J650" s="647">
        <v>36</v>
      </c>
      <c r="K650" s="647">
        <v>36</v>
      </c>
      <c r="L650" s="647">
        <v>36</v>
      </c>
      <c r="M650" s="647">
        <v>36</v>
      </c>
      <c r="N650" s="647">
        <v>36</v>
      </c>
      <c r="O650" s="647">
        <v>37</v>
      </c>
    </row>
    <row r="651" spans="1:15" x14ac:dyDescent="0.2">
      <c r="A651" s="647" t="s">
        <v>3882</v>
      </c>
      <c r="B651" s="647" t="s">
        <v>3910</v>
      </c>
      <c r="C651" s="647" t="s">
        <v>1662</v>
      </c>
      <c r="D651" s="647">
        <v>0</v>
      </c>
      <c r="E651" s="647">
        <v>0</v>
      </c>
      <c r="F651" s="647">
        <v>0</v>
      </c>
      <c r="G651" s="647">
        <v>0</v>
      </c>
      <c r="H651" s="647">
        <v>0</v>
      </c>
      <c r="I651" s="647">
        <v>0</v>
      </c>
      <c r="J651" s="647">
        <v>0</v>
      </c>
      <c r="K651" s="647">
        <v>0</v>
      </c>
      <c r="L651" s="647">
        <v>0</v>
      </c>
      <c r="M651" s="647">
        <v>0</v>
      </c>
      <c r="N651" s="647">
        <v>0</v>
      </c>
      <c r="O651" s="647">
        <v>0</v>
      </c>
    </row>
    <row r="652" spans="1:15" x14ac:dyDescent="0.2">
      <c r="A652" s="647" t="s">
        <v>3882</v>
      </c>
      <c r="B652" s="647" t="s">
        <v>3911</v>
      </c>
      <c r="C652" s="647" t="s">
        <v>1662</v>
      </c>
      <c r="D652" s="647">
        <v>0</v>
      </c>
      <c r="E652" s="647">
        <v>0</v>
      </c>
      <c r="F652" s="647">
        <v>0</v>
      </c>
      <c r="G652" s="647">
        <v>0</v>
      </c>
      <c r="H652" s="647">
        <v>0</v>
      </c>
      <c r="I652" s="647">
        <v>0</v>
      </c>
      <c r="J652" s="647">
        <v>0</v>
      </c>
      <c r="K652" s="647">
        <v>0</v>
      </c>
      <c r="L652" s="647">
        <v>0</v>
      </c>
      <c r="M652" s="647">
        <v>0</v>
      </c>
      <c r="N652" s="647">
        <v>0</v>
      </c>
      <c r="O652" s="647">
        <v>0</v>
      </c>
    </row>
    <row r="653" spans="1:15" x14ac:dyDescent="0.2">
      <c r="A653" s="647" t="s">
        <v>3882</v>
      </c>
      <c r="B653" s="647" t="s">
        <v>3912</v>
      </c>
      <c r="C653" s="647" t="s">
        <v>1662</v>
      </c>
      <c r="D653" s="647">
        <v>0</v>
      </c>
      <c r="E653" s="647">
        <v>0</v>
      </c>
      <c r="F653" s="647">
        <v>0</v>
      </c>
      <c r="G653" s="647">
        <v>0</v>
      </c>
      <c r="H653" s="647">
        <v>0</v>
      </c>
      <c r="I653" s="647">
        <v>0</v>
      </c>
      <c r="J653" s="647">
        <v>0</v>
      </c>
      <c r="K653" s="647">
        <v>0</v>
      </c>
      <c r="L653" s="647">
        <v>0</v>
      </c>
      <c r="M653" s="647">
        <v>0</v>
      </c>
      <c r="N653" s="647">
        <v>0</v>
      </c>
      <c r="O653" s="647">
        <v>0</v>
      </c>
    </row>
    <row r="654" spans="1:15" x14ac:dyDescent="0.2">
      <c r="A654" s="647" t="s">
        <v>3882</v>
      </c>
      <c r="B654" s="647" t="s">
        <v>3913</v>
      </c>
      <c r="C654" s="647" t="s">
        <v>1662</v>
      </c>
      <c r="D654" s="647">
        <v>63</v>
      </c>
      <c r="E654" s="647">
        <v>63</v>
      </c>
      <c r="F654" s="647">
        <v>63</v>
      </c>
      <c r="G654" s="647">
        <v>63</v>
      </c>
      <c r="H654" s="647">
        <v>64</v>
      </c>
      <c r="I654" s="647">
        <v>64</v>
      </c>
      <c r="J654" s="647">
        <v>64</v>
      </c>
      <c r="K654" s="647">
        <v>64</v>
      </c>
      <c r="L654" s="647">
        <v>64</v>
      </c>
      <c r="M654" s="647">
        <v>64</v>
      </c>
      <c r="N654" s="647">
        <v>64</v>
      </c>
      <c r="O654" s="647">
        <v>64</v>
      </c>
    </row>
    <row r="655" spans="1:15" x14ac:dyDescent="0.2">
      <c r="A655" s="647" t="s">
        <v>3882</v>
      </c>
      <c r="B655" s="647" t="s">
        <v>3914</v>
      </c>
      <c r="C655" s="647" t="s">
        <v>1662</v>
      </c>
      <c r="D655" s="647">
        <v>0</v>
      </c>
      <c r="E655" s="647">
        <v>0</v>
      </c>
      <c r="F655" s="647">
        <v>0</v>
      </c>
      <c r="G655" s="647">
        <v>0</v>
      </c>
      <c r="H655" s="647">
        <v>0</v>
      </c>
      <c r="I655" s="647">
        <v>0</v>
      </c>
      <c r="J655" s="647">
        <v>0</v>
      </c>
      <c r="K655" s="647">
        <v>0</v>
      </c>
      <c r="L655" s="647">
        <v>0</v>
      </c>
      <c r="M655" s="647">
        <v>0</v>
      </c>
      <c r="N655" s="647">
        <v>0</v>
      </c>
      <c r="O655" s="647">
        <v>0</v>
      </c>
    </row>
    <row r="656" spans="1:15" x14ac:dyDescent="0.2">
      <c r="A656" s="647" t="s">
        <v>3915</v>
      </c>
      <c r="B656" s="647" t="s">
        <v>3916</v>
      </c>
      <c r="C656" s="647" t="s">
        <v>1662</v>
      </c>
      <c r="D656" s="647">
        <v>0</v>
      </c>
      <c r="E656" s="647">
        <v>0</v>
      </c>
      <c r="F656" s="647">
        <v>0</v>
      </c>
      <c r="G656" s="647">
        <v>0</v>
      </c>
      <c r="H656" s="647">
        <v>0</v>
      </c>
      <c r="I656" s="647">
        <v>0</v>
      </c>
      <c r="J656" s="647">
        <v>0</v>
      </c>
      <c r="K656" s="647">
        <v>0</v>
      </c>
      <c r="L656" s="647">
        <v>0</v>
      </c>
      <c r="M656" s="647">
        <v>0</v>
      </c>
      <c r="N656" s="647">
        <v>0</v>
      </c>
      <c r="O656" s="647">
        <v>0</v>
      </c>
    </row>
    <row r="657" spans="1:15" x14ac:dyDescent="0.2">
      <c r="A657" s="647" t="s">
        <v>3915</v>
      </c>
      <c r="B657" s="647" t="s">
        <v>3917</v>
      </c>
      <c r="C657" s="647" t="s">
        <v>1662</v>
      </c>
      <c r="D657" s="647">
        <v>0</v>
      </c>
      <c r="E657" s="647">
        <v>0</v>
      </c>
      <c r="F657" s="647">
        <v>0</v>
      </c>
      <c r="G657" s="647">
        <v>0</v>
      </c>
      <c r="H657" s="647">
        <v>0</v>
      </c>
      <c r="I657" s="647">
        <v>0</v>
      </c>
      <c r="J657" s="647">
        <v>0</v>
      </c>
      <c r="K657" s="647">
        <v>0</v>
      </c>
      <c r="L657" s="647">
        <v>0</v>
      </c>
      <c r="M657" s="647">
        <v>0</v>
      </c>
      <c r="N657" s="647">
        <v>0</v>
      </c>
      <c r="O657" s="647">
        <v>0</v>
      </c>
    </row>
    <row r="658" spans="1:15" x14ac:dyDescent="0.2">
      <c r="A658" s="647" t="s">
        <v>3915</v>
      </c>
      <c r="B658" s="647" t="s">
        <v>3918</v>
      </c>
      <c r="C658" s="647" t="s">
        <v>1662</v>
      </c>
      <c r="D658" s="647">
        <v>0</v>
      </c>
      <c r="E658" s="647">
        <v>0</v>
      </c>
      <c r="F658" s="647">
        <v>0</v>
      </c>
      <c r="G658" s="647">
        <v>0</v>
      </c>
      <c r="H658" s="647">
        <v>0</v>
      </c>
      <c r="I658" s="647">
        <v>0</v>
      </c>
      <c r="J658" s="647">
        <v>0</v>
      </c>
      <c r="K658" s="647">
        <v>0</v>
      </c>
      <c r="L658" s="647">
        <v>0</v>
      </c>
      <c r="M658" s="647">
        <v>0</v>
      </c>
      <c r="N658" s="647">
        <v>0</v>
      </c>
      <c r="O658" s="647">
        <v>0</v>
      </c>
    </row>
    <row r="659" spans="1:15" x14ac:dyDescent="0.2">
      <c r="A659" s="647" t="s">
        <v>3915</v>
      </c>
      <c r="B659" s="647" t="s">
        <v>3919</v>
      </c>
      <c r="C659" s="647" t="s">
        <v>1662</v>
      </c>
      <c r="D659" s="647">
        <v>220</v>
      </c>
      <c r="E659" s="647">
        <v>220</v>
      </c>
      <c r="F659" s="647">
        <v>220</v>
      </c>
      <c r="G659" s="647">
        <v>220</v>
      </c>
      <c r="H659" s="647">
        <v>220</v>
      </c>
      <c r="I659" s="647">
        <v>220</v>
      </c>
      <c r="J659" s="647">
        <v>220</v>
      </c>
      <c r="K659" s="647">
        <v>220</v>
      </c>
      <c r="L659" s="647">
        <v>220</v>
      </c>
      <c r="M659" s="647">
        <v>220</v>
      </c>
      <c r="N659" s="647">
        <v>220</v>
      </c>
      <c r="O659" s="647">
        <v>220</v>
      </c>
    </row>
    <row r="660" spans="1:15" x14ac:dyDescent="0.2">
      <c r="A660" s="647" t="s">
        <v>3915</v>
      </c>
      <c r="B660" s="647" t="s">
        <v>3920</v>
      </c>
      <c r="C660" s="647" t="s">
        <v>1662</v>
      </c>
      <c r="D660" s="647">
        <v>0</v>
      </c>
      <c r="E660" s="647">
        <v>0</v>
      </c>
      <c r="F660" s="647">
        <v>0</v>
      </c>
      <c r="G660" s="647">
        <v>0</v>
      </c>
      <c r="H660" s="647">
        <v>0</v>
      </c>
      <c r="I660" s="647">
        <v>0</v>
      </c>
      <c r="J660" s="647">
        <v>0</v>
      </c>
      <c r="K660" s="647">
        <v>0</v>
      </c>
      <c r="L660" s="647">
        <v>0</v>
      </c>
      <c r="M660" s="647">
        <v>0</v>
      </c>
      <c r="N660" s="647">
        <v>0</v>
      </c>
      <c r="O660" s="647">
        <v>0</v>
      </c>
    </row>
    <row r="661" spans="1:15" x14ac:dyDescent="0.2">
      <c r="A661" s="647" t="s">
        <v>3915</v>
      </c>
      <c r="B661" s="647" t="s">
        <v>3921</v>
      </c>
      <c r="C661" s="647" t="s">
        <v>1662</v>
      </c>
      <c r="D661" s="647">
        <v>17977</v>
      </c>
      <c r="E661" s="647">
        <v>18052</v>
      </c>
      <c r="F661" s="647">
        <v>18126</v>
      </c>
      <c r="G661" s="647">
        <v>18201</v>
      </c>
      <c r="H661" s="647">
        <v>18276</v>
      </c>
      <c r="I661" s="647">
        <v>18350</v>
      </c>
      <c r="J661" s="647">
        <v>18425</v>
      </c>
      <c r="K661" s="647">
        <v>18499</v>
      </c>
      <c r="L661" s="647">
        <v>18574</v>
      </c>
      <c r="M661" s="647">
        <v>18649</v>
      </c>
      <c r="N661" s="647">
        <v>18723</v>
      </c>
      <c r="O661" s="647">
        <v>18798</v>
      </c>
    </row>
    <row r="662" spans="1:15" x14ac:dyDescent="0.2">
      <c r="A662" s="647" t="s">
        <v>3915</v>
      </c>
      <c r="B662" s="647" t="s">
        <v>3922</v>
      </c>
      <c r="C662" s="647" t="s">
        <v>1662</v>
      </c>
      <c r="D662" s="647">
        <v>0</v>
      </c>
      <c r="E662" s="647">
        <v>0</v>
      </c>
      <c r="F662" s="647">
        <v>0</v>
      </c>
      <c r="G662" s="647">
        <v>0</v>
      </c>
      <c r="H662" s="647">
        <v>0</v>
      </c>
      <c r="I662" s="647">
        <v>0</v>
      </c>
      <c r="J662" s="647">
        <v>0</v>
      </c>
      <c r="K662" s="647">
        <v>0</v>
      </c>
      <c r="L662" s="647">
        <v>0</v>
      </c>
      <c r="M662" s="647">
        <v>0</v>
      </c>
      <c r="N662" s="647">
        <v>0</v>
      </c>
      <c r="O662" s="647">
        <v>0</v>
      </c>
    </row>
    <row r="663" spans="1:15" x14ac:dyDescent="0.2">
      <c r="A663" s="647" t="s">
        <v>3915</v>
      </c>
      <c r="B663" s="647" t="s">
        <v>3923</v>
      </c>
      <c r="C663" s="647" t="s">
        <v>1662</v>
      </c>
      <c r="D663" s="647">
        <v>0</v>
      </c>
      <c r="E663" s="647">
        <v>0</v>
      </c>
      <c r="F663" s="647">
        <v>0</v>
      </c>
      <c r="G663" s="647">
        <v>0</v>
      </c>
      <c r="H663" s="647">
        <v>0</v>
      </c>
      <c r="I663" s="647">
        <v>0</v>
      </c>
      <c r="J663" s="647">
        <v>0</v>
      </c>
      <c r="K663" s="647">
        <v>0</v>
      </c>
      <c r="L663" s="647">
        <v>0</v>
      </c>
      <c r="M663" s="647">
        <v>0</v>
      </c>
      <c r="N663" s="647">
        <v>0</v>
      </c>
      <c r="O663" s="647">
        <v>0</v>
      </c>
    </row>
    <row r="664" spans="1:15" x14ac:dyDescent="0.2">
      <c r="A664" s="647" t="s">
        <v>3915</v>
      </c>
      <c r="B664" s="647" t="s">
        <v>3924</v>
      </c>
      <c r="C664" s="647" t="s">
        <v>1662</v>
      </c>
      <c r="D664" s="647">
        <v>0</v>
      </c>
      <c r="E664" s="647">
        <v>0</v>
      </c>
      <c r="F664" s="647">
        <v>0</v>
      </c>
      <c r="G664" s="647">
        <v>0</v>
      </c>
      <c r="H664" s="647">
        <v>0</v>
      </c>
      <c r="I664" s="647">
        <v>0</v>
      </c>
      <c r="J664" s="647">
        <v>0</v>
      </c>
      <c r="K664" s="647">
        <v>0</v>
      </c>
      <c r="L664" s="647">
        <v>0</v>
      </c>
      <c r="M664" s="647">
        <v>0</v>
      </c>
      <c r="N664" s="647">
        <v>0</v>
      </c>
      <c r="O664" s="647">
        <v>0</v>
      </c>
    </row>
    <row r="665" spans="1:15" x14ac:dyDescent="0.2">
      <c r="A665" s="647" t="s">
        <v>3915</v>
      </c>
      <c r="B665" s="647" t="s">
        <v>3925</v>
      </c>
      <c r="C665" s="647" t="s">
        <v>1662</v>
      </c>
      <c r="D665" s="647">
        <v>11162</v>
      </c>
      <c r="E665" s="647">
        <v>11203</v>
      </c>
      <c r="F665" s="647">
        <v>11244</v>
      </c>
      <c r="G665" s="647">
        <v>11285</v>
      </c>
      <c r="H665" s="647">
        <v>11326</v>
      </c>
      <c r="I665" s="647">
        <v>11366</v>
      </c>
      <c r="J665" s="647">
        <v>11407</v>
      </c>
      <c r="K665" s="647">
        <v>11448</v>
      </c>
      <c r="L665" s="647">
        <v>11485</v>
      </c>
      <c r="M665" s="647">
        <v>11520</v>
      </c>
      <c r="N665" s="647">
        <v>11561</v>
      </c>
      <c r="O665" s="647">
        <v>11597</v>
      </c>
    </row>
    <row r="666" spans="1:15" x14ac:dyDescent="0.2">
      <c r="A666" s="647" t="s">
        <v>3915</v>
      </c>
      <c r="B666" s="647" t="s">
        <v>3926</v>
      </c>
      <c r="C666" s="647" t="s">
        <v>1662</v>
      </c>
      <c r="D666" s="647">
        <v>0</v>
      </c>
      <c r="E666" s="647">
        <v>0</v>
      </c>
      <c r="F666" s="647">
        <v>0</v>
      </c>
      <c r="G666" s="647">
        <v>0</v>
      </c>
      <c r="H666" s="647">
        <v>0</v>
      </c>
      <c r="I666" s="647">
        <v>0</v>
      </c>
      <c r="J666" s="647">
        <v>0</v>
      </c>
      <c r="K666" s="647">
        <v>0</v>
      </c>
      <c r="L666" s="647">
        <v>0</v>
      </c>
      <c r="M666" s="647">
        <v>0</v>
      </c>
      <c r="N666" s="647">
        <v>0</v>
      </c>
      <c r="O666" s="647">
        <v>0</v>
      </c>
    </row>
    <row r="667" spans="1:15" x14ac:dyDescent="0.2">
      <c r="A667" s="647" t="s">
        <v>3915</v>
      </c>
      <c r="B667" s="647" t="s">
        <v>3927</v>
      </c>
      <c r="C667" s="647" t="s">
        <v>1662</v>
      </c>
      <c r="D667" s="647">
        <v>0</v>
      </c>
      <c r="E667" s="647">
        <v>0</v>
      </c>
      <c r="F667" s="647">
        <v>0</v>
      </c>
      <c r="G667" s="647">
        <v>0</v>
      </c>
      <c r="H667" s="647">
        <v>0</v>
      </c>
      <c r="I667" s="647">
        <v>0</v>
      </c>
      <c r="J667" s="647">
        <v>0</v>
      </c>
      <c r="K667" s="647">
        <v>0</v>
      </c>
      <c r="L667" s="647">
        <v>0</v>
      </c>
      <c r="M667" s="647">
        <v>0</v>
      </c>
      <c r="N667" s="647">
        <v>0</v>
      </c>
      <c r="O667" s="647">
        <v>0</v>
      </c>
    </row>
    <row r="668" spans="1:15" x14ac:dyDescent="0.2">
      <c r="A668" s="647" t="s">
        <v>3915</v>
      </c>
      <c r="B668" s="647" t="s">
        <v>3928</v>
      </c>
      <c r="C668" s="647" t="s">
        <v>1662</v>
      </c>
      <c r="D668" s="647">
        <v>0</v>
      </c>
      <c r="E668" s="647">
        <v>0</v>
      </c>
      <c r="F668" s="647">
        <v>0</v>
      </c>
      <c r="G668" s="647">
        <v>0</v>
      </c>
      <c r="H668" s="647">
        <v>0</v>
      </c>
      <c r="I668" s="647">
        <v>0</v>
      </c>
      <c r="J668" s="647">
        <v>0</v>
      </c>
      <c r="K668" s="647">
        <v>0</v>
      </c>
      <c r="L668" s="647">
        <v>0</v>
      </c>
      <c r="M668" s="647">
        <v>0</v>
      </c>
      <c r="N668" s="647">
        <v>0</v>
      </c>
      <c r="O668" s="647">
        <v>0</v>
      </c>
    </row>
    <row r="669" spans="1:15" x14ac:dyDescent="0.2">
      <c r="A669" s="647" t="s">
        <v>3915</v>
      </c>
      <c r="B669" s="647" t="s">
        <v>3929</v>
      </c>
      <c r="C669" s="647" t="s">
        <v>1662</v>
      </c>
      <c r="D669" s="647">
        <v>0</v>
      </c>
      <c r="E669" s="647">
        <v>0</v>
      </c>
      <c r="F669" s="647">
        <v>0</v>
      </c>
      <c r="G669" s="647">
        <v>0</v>
      </c>
      <c r="H669" s="647">
        <v>0</v>
      </c>
      <c r="I669" s="647">
        <v>0</v>
      </c>
      <c r="J669" s="647">
        <v>0</v>
      </c>
      <c r="K669" s="647">
        <v>0</v>
      </c>
      <c r="L669" s="647">
        <v>0</v>
      </c>
      <c r="M669" s="647">
        <v>0</v>
      </c>
      <c r="N669" s="647">
        <v>0</v>
      </c>
      <c r="O669" s="647">
        <v>0</v>
      </c>
    </row>
    <row r="670" spans="1:15" x14ac:dyDescent="0.2">
      <c r="A670" s="647" t="s">
        <v>3915</v>
      </c>
      <c r="B670" s="647" t="s">
        <v>3930</v>
      </c>
      <c r="C670" s="647" t="s">
        <v>1662</v>
      </c>
      <c r="D670" s="647">
        <v>0</v>
      </c>
      <c r="E670" s="647">
        <v>0</v>
      </c>
      <c r="F670" s="647">
        <v>0</v>
      </c>
      <c r="G670" s="647">
        <v>0</v>
      </c>
      <c r="H670" s="647">
        <v>0</v>
      </c>
      <c r="I670" s="647">
        <v>0</v>
      </c>
      <c r="J670" s="647">
        <v>0</v>
      </c>
      <c r="K670" s="647">
        <v>0</v>
      </c>
      <c r="L670" s="647">
        <v>0</v>
      </c>
      <c r="M670" s="647">
        <v>0</v>
      </c>
      <c r="N670" s="647">
        <v>0</v>
      </c>
      <c r="O670" s="647">
        <v>0</v>
      </c>
    </row>
    <row r="671" spans="1:15" x14ac:dyDescent="0.2">
      <c r="A671" s="647" t="s">
        <v>3915</v>
      </c>
      <c r="B671" s="647" t="s">
        <v>3931</v>
      </c>
      <c r="C671" s="647" t="s">
        <v>1662</v>
      </c>
      <c r="D671" s="647">
        <v>0</v>
      </c>
      <c r="E671" s="647">
        <v>0</v>
      </c>
      <c r="F671" s="647">
        <v>0</v>
      </c>
      <c r="G671" s="647">
        <v>0</v>
      </c>
      <c r="H671" s="647">
        <v>0</v>
      </c>
      <c r="I671" s="647">
        <v>0</v>
      </c>
      <c r="J671" s="647">
        <v>0</v>
      </c>
      <c r="K671" s="647">
        <v>0</v>
      </c>
      <c r="L671" s="647">
        <v>0</v>
      </c>
      <c r="M671" s="647">
        <v>0</v>
      </c>
      <c r="N671" s="647">
        <v>0</v>
      </c>
      <c r="O671" s="647">
        <v>0</v>
      </c>
    </row>
    <row r="672" spans="1:15" x14ac:dyDescent="0.2">
      <c r="A672" s="647" t="s">
        <v>3915</v>
      </c>
      <c r="B672" s="647" t="s">
        <v>3932</v>
      </c>
      <c r="C672" s="647" t="s">
        <v>1662</v>
      </c>
      <c r="D672" s="647">
        <v>0</v>
      </c>
      <c r="E672" s="647">
        <v>0</v>
      </c>
      <c r="F672" s="647">
        <v>0</v>
      </c>
      <c r="G672" s="647">
        <v>0</v>
      </c>
      <c r="H672" s="647">
        <v>0</v>
      </c>
      <c r="I672" s="647">
        <v>0</v>
      </c>
      <c r="J672" s="647">
        <v>0</v>
      </c>
      <c r="K672" s="647">
        <v>0</v>
      </c>
      <c r="L672" s="647">
        <v>0</v>
      </c>
      <c r="M672" s="647">
        <v>0</v>
      </c>
      <c r="N672" s="647">
        <v>0</v>
      </c>
      <c r="O672" s="647">
        <v>0</v>
      </c>
    </row>
    <row r="673" spans="1:15" x14ac:dyDescent="0.2">
      <c r="A673" s="647" t="s">
        <v>3915</v>
      </c>
      <c r="B673" s="647" t="s">
        <v>3933</v>
      </c>
      <c r="C673" s="647" t="s">
        <v>1662</v>
      </c>
      <c r="D673" s="647">
        <v>0</v>
      </c>
      <c r="E673" s="647">
        <v>0</v>
      </c>
      <c r="F673" s="647">
        <v>0</v>
      </c>
      <c r="G673" s="647">
        <v>0</v>
      </c>
      <c r="H673" s="647">
        <v>0</v>
      </c>
      <c r="I673" s="647">
        <v>0</v>
      </c>
      <c r="J673" s="647">
        <v>0</v>
      </c>
      <c r="K673" s="647">
        <v>0</v>
      </c>
      <c r="L673" s="647">
        <v>0</v>
      </c>
      <c r="M673" s="647">
        <v>0</v>
      </c>
      <c r="N673" s="647">
        <v>0</v>
      </c>
      <c r="O673" s="647">
        <v>0</v>
      </c>
    </row>
    <row r="674" spans="1:15" x14ac:dyDescent="0.2">
      <c r="A674" s="647" t="s">
        <v>3915</v>
      </c>
      <c r="B674" s="647" t="s">
        <v>3934</v>
      </c>
      <c r="C674" s="647" t="s">
        <v>1662</v>
      </c>
      <c r="D674" s="647">
        <v>0</v>
      </c>
      <c r="E674" s="647">
        <v>0</v>
      </c>
      <c r="F674" s="647">
        <v>0</v>
      </c>
      <c r="G674" s="647">
        <v>0</v>
      </c>
      <c r="H674" s="647">
        <v>0</v>
      </c>
      <c r="I674" s="647">
        <v>0</v>
      </c>
      <c r="J674" s="647">
        <v>0</v>
      </c>
      <c r="K674" s="647">
        <v>0</v>
      </c>
      <c r="L674" s="647">
        <v>0</v>
      </c>
      <c r="M674" s="647">
        <v>0</v>
      </c>
      <c r="N674" s="647">
        <v>0</v>
      </c>
      <c r="O674" s="647">
        <v>0</v>
      </c>
    </row>
    <row r="675" spans="1:15" x14ac:dyDescent="0.2">
      <c r="A675" s="647" t="s">
        <v>3915</v>
      </c>
      <c r="B675" s="647" t="s">
        <v>3935</v>
      </c>
      <c r="C675" s="647" t="s">
        <v>1662</v>
      </c>
      <c r="D675" s="647">
        <v>0</v>
      </c>
      <c r="E675" s="647">
        <v>0</v>
      </c>
      <c r="F675" s="647">
        <v>0</v>
      </c>
      <c r="G675" s="647">
        <v>0</v>
      </c>
      <c r="H675" s="647">
        <v>0</v>
      </c>
      <c r="I675" s="647">
        <v>0</v>
      </c>
      <c r="J675" s="647">
        <v>0</v>
      </c>
      <c r="K675" s="647">
        <v>0</v>
      </c>
      <c r="L675" s="647">
        <v>0</v>
      </c>
      <c r="M675" s="647">
        <v>0</v>
      </c>
      <c r="N675" s="647">
        <v>0</v>
      </c>
      <c r="O675" s="647">
        <v>0</v>
      </c>
    </row>
    <row r="676" spans="1:15" x14ac:dyDescent="0.2">
      <c r="A676" s="647" t="s">
        <v>3915</v>
      </c>
      <c r="B676" s="647" t="s">
        <v>3936</v>
      </c>
      <c r="C676" s="647" t="s">
        <v>1662</v>
      </c>
      <c r="D676" s="647">
        <v>0</v>
      </c>
      <c r="E676" s="647">
        <v>0</v>
      </c>
      <c r="F676" s="647">
        <v>0</v>
      </c>
      <c r="G676" s="647">
        <v>0</v>
      </c>
      <c r="H676" s="647">
        <v>0</v>
      </c>
      <c r="I676" s="647">
        <v>0</v>
      </c>
      <c r="J676" s="647">
        <v>0</v>
      </c>
      <c r="K676" s="647">
        <v>0</v>
      </c>
      <c r="L676" s="647">
        <v>0</v>
      </c>
      <c r="M676" s="647">
        <v>0</v>
      </c>
      <c r="N676" s="647">
        <v>0</v>
      </c>
      <c r="O676" s="647">
        <v>0</v>
      </c>
    </row>
    <row r="677" spans="1:15" x14ac:dyDescent="0.2">
      <c r="A677" s="647" t="s">
        <v>3915</v>
      </c>
      <c r="B677" s="647" t="s">
        <v>3937</v>
      </c>
      <c r="C677" s="647" t="s">
        <v>1662</v>
      </c>
      <c r="D677" s="647">
        <v>0</v>
      </c>
      <c r="E677" s="647">
        <v>0</v>
      </c>
      <c r="F677" s="647">
        <v>0</v>
      </c>
      <c r="G677" s="647">
        <v>0</v>
      </c>
      <c r="H677" s="647">
        <v>0</v>
      </c>
      <c r="I677" s="647">
        <v>0</v>
      </c>
      <c r="J677" s="647">
        <v>0</v>
      </c>
      <c r="K677" s="647">
        <v>0</v>
      </c>
      <c r="L677" s="647">
        <v>0</v>
      </c>
      <c r="M677" s="647">
        <v>0</v>
      </c>
      <c r="N677" s="647">
        <v>0</v>
      </c>
      <c r="O677" s="647">
        <v>0</v>
      </c>
    </row>
    <row r="678" spans="1:15" x14ac:dyDescent="0.2">
      <c r="A678" s="647" t="s">
        <v>3915</v>
      </c>
      <c r="B678" s="647" t="s">
        <v>3938</v>
      </c>
      <c r="C678" s="647" t="s">
        <v>1662</v>
      </c>
      <c r="D678" s="647">
        <v>0</v>
      </c>
      <c r="E678" s="647">
        <v>0</v>
      </c>
      <c r="F678" s="647">
        <v>0</v>
      </c>
      <c r="G678" s="647">
        <v>0</v>
      </c>
      <c r="H678" s="647">
        <v>0</v>
      </c>
      <c r="I678" s="647">
        <v>0</v>
      </c>
      <c r="J678" s="647">
        <v>0</v>
      </c>
      <c r="K678" s="647">
        <v>0</v>
      </c>
      <c r="L678" s="647">
        <v>0</v>
      </c>
      <c r="M678" s="647">
        <v>0</v>
      </c>
      <c r="N678" s="647">
        <v>0</v>
      </c>
      <c r="O678" s="647">
        <v>0</v>
      </c>
    </row>
    <row r="679" spans="1:15" x14ac:dyDescent="0.2">
      <c r="A679" s="647" t="s">
        <v>3915</v>
      </c>
      <c r="B679" s="647" t="s">
        <v>3939</v>
      </c>
      <c r="C679" s="647" t="s">
        <v>1662</v>
      </c>
      <c r="D679" s="647">
        <v>0</v>
      </c>
      <c r="E679" s="647">
        <v>0</v>
      </c>
      <c r="F679" s="647">
        <v>0</v>
      </c>
      <c r="G679" s="647">
        <v>0</v>
      </c>
      <c r="H679" s="647">
        <v>0</v>
      </c>
      <c r="I679" s="647">
        <v>0</v>
      </c>
      <c r="J679" s="647">
        <v>0</v>
      </c>
      <c r="K679" s="647">
        <v>0</v>
      </c>
      <c r="L679" s="647">
        <v>0</v>
      </c>
      <c r="M679" s="647">
        <v>0</v>
      </c>
      <c r="N679" s="647">
        <v>0</v>
      </c>
      <c r="O679" s="647">
        <v>0</v>
      </c>
    </row>
    <row r="680" spans="1:15" x14ac:dyDescent="0.2">
      <c r="A680" s="647" t="s">
        <v>3915</v>
      </c>
      <c r="B680" s="647" t="s">
        <v>3940</v>
      </c>
      <c r="C680" s="647" t="s">
        <v>1662</v>
      </c>
      <c r="D680" s="647">
        <v>0</v>
      </c>
      <c r="E680" s="647">
        <v>0</v>
      </c>
      <c r="F680" s="647">
        <v>0</v>
      </c>
      <c r="G680" s="647">
        <v>0</v>
      </c>
      <c r="H680" s="647">
        <v>0</v>
      </c>
      <c r="I680" s="647">
        <v>0</v>
      </c>
      <c r="J680" s="647">
        <v>0</v>
      </c>
      <c r="K680" s="647">
        <v>0</v>
      </c>
      <c r="L680" s="647">
        <v>0</v>
      </c>
      <c r="M680" s="647">
        <v>0</v>
      </c>
      <c r="N680" s="647">
        <v>0</v>
      </c>
      <c r="O680" s="647">
        <v>0</v>
      </c>
    </row>
    <row r="681" spans="1:15" x14ac:dyDescent="0.2">
      <c r="A681" s="647" t="s">
        <v>3915</v>
      </c>
      <c r="B681" s="647" t="s">
        <v>3941</v>
      </c>
      <c r="C681" s="647" t="s">
        <v>1662</v>
      </c>
      <c r="D681" s="647">
        <v>802</v>
      </c>
      <c r="E681" s="647">
        <v>809</v>
      </c>
      <c r="F681" s="647">
        <v>816</v>
      </c>
      <c r="G681" s="647">
        <v>822</v>
      </c>
      <c r="H681" s="647">
        <v>829</v>
      </c>
      <c r="I681" s="647">
        <v>835</v>
      </c>
      <c r="J681" s="647">
        <v>842</v>
      </c>
      <c r="K681" s="647">
        <v>849</v>
      </c>
      <c r="L681" s="647">
        <v>855</v>
      </c>
      <c r="M681" s="647">
        <v>862</v>
      </c>
      <c r="N681" s="647">
        <v>868</v>
      </c>
      <c r="O681" s="647">
        <v>875</v>
      </c>
    </row>
    <row r="682" spans="1:15" x14ac:dyDescent="0.2">
      <c r="A682" s="647" t="s">
        <v>3915</v>
      </c>
      <c r="B682" s="647" t="s">
        <v>3942</v>
      </c>
      <c r="C682" s="647" t="s">
        <v>1662</v>
      </c>
      <c r="D682" s="647">
        <v>0</v>
      </c>
      <c r="E682" s="647">
        <v>0</v>
      </c>
      <c r="F682" s="647">
        <v>0</v>
      </c>
      <c r="G682" s="647">
        <v>0</v>
      </c>
      <c r="H682" s="647">
        <v>0</v>
      </c>
      <c r="I682" s="647">
        <v>0</v>
      </c>
      <c r="J682" s="647">
        <v>0</v>
      </c>
      <c r="K682" s="647">
        <v>0</v>
      </c>
      <c r="L682" s="647">
        <v>0</v>
      </c>
      <c r="M682" s="647">
        <v>0</v>
      </c>
      <c r="N682" s="647">
        <v>0</v>
      </c>
      <c r="O682" s="647">
        <v>0</v>
      </c>
    </row>
    <row r="683" spans="1:15" x14ac:dyDescent="0.2">
      <c r="A683" s="647" t="s">
        <v>3915</v>
      </c>
      <c r="B683" s="647" t="s">
        <v>3943</v>
      </c>
      <c r="C683" s="647" t="s">
        <v>1662</v>
      </c>
      <c r="D683" s="647">
        <v>981</v>
      </c>
      <c r="E683" s="647">
        <v>989</v>
      </c>
      <c r="F683" s="647">
        <v>998</v>
      </c>
      <c r="G683" s="647">
        <v>1006</v>
      </c>
      <c r="H683" s="647">
        <v>1014</v>
      </c>
      <c r="I683" s="647">
        <v>1022</v>
      </c>
      <c r="J683" s="647">
        <v>1031</v>
      </c>
      <c r="K683" s="647">
        <v>1039</v>
      </c>
      <c r="L683" s="647">
        <v>1047</v>
      </c>
      <c r="M683" s="647">
        <v>1055</v>
      </c>
      <c r="N683" s="647">
        <v>1064</v>
      </c>
      <c r="O683" s="647">
        <v>1072</v>
      </c>
    </row>
    <row r="684" spans="1:15" x14ac:dyDescent="0.2">
      <c r="A684" s="647" t="s">
        <v>3915</v>
      </c>
      <c r="B684" s="647" t="s">
        <v>3944</v>
      </c>
      <c r="C684" s="647" t="s">
        <v>1662</v>
      </c>
      <c r="D684" s="647">
        <v>28879</v>
      </c>
      <c r="E684" s="647">
        <v>29369</v>
      </c>
      <c r="F684" s="647">
        <v>29858</v>
      </c>
      <c r="G684" s="647">
        <v>18707</v>
      </c>
      <c r="H684" s="647">
        <v>16644</v>
      </c>
      <c r="I684" s="647">
        <v>16839</v>
      </c>
      <c r="J684" s="647">
        <v>17034</v>
      </c>
      <c r="K684" s="647">
        <v>17227</v>
      </c>
      <c r="L684" s="647">
        <v>17429</v>
      </c>
      <c r="M684" s="647">
        <v>17630</v>
      </c>
      <c r="N684" s="647">
        <v>17832</v>
      </c>
      <c r="O684" s="647">
        <v>18034</v>
      </c>
    </row>
    <row r="685" spans="1:15" x14ac:dyDescent="0.2">
      <c r="A685" s="647" t="s">
        <v>3915</v>
      </c>
      <c r="B685" s="647" t="s">
        <v>3945</v>
      </c>
      <c r="C685" s="647" t="s">
        <v>1662</v>
      </c>
      <c r="D685" s="647">
        <v>0</v>
      </c>
      <c r="E685" s="647">
        <v>0</v>
      </c>
      <c r="F685" s="647">
        <v>0</v>
      </c>
      <c r="G685" s="647">
        <v>0</v>
      </c>
      <c r="H685" s="647">
        <v>0</v>
      </c>
      <c r="I685" s="647">
        <v>0</v>
      </c>
      <c r="J685" s="647">
        <v>0</v>
      </c>
      <c r="K685" s="647">
        <v>0</v>
      </c>
      <c r="L685" s="647">
        <v>0</v>
      </c>
      <c r="M685" s="647">
        <v>0</v>
      </c>
      <c r="N685" s="647">
        <v>0</v>
      </c>
      <c r="O685" s="647">
        <v>0</v>
      </c>
    </row>
    <row r="686" spans="1:15" x14ac:dyDescent="0.2">
      <c r="A686" s="647" t="s">
        <v>3915</v>
      </c>
      <c r="B686" s="647" t="s">
        <v>3946</v>
      </c>
      <c r="C686" s="647" t="s">
        <v>1662</v>
      </c>
      <c r="D686" s="647">
        <v>0</v>
      </c>
      <c r="E686" s="647">
        <v>0</v>
      </c>
      <c r="F686" s="647">
        <v>0</v>
      </c>
      <c r="G686" s="647">
        <v>0</v>
      </c>
      <c r="H686" s="647">
        <v>0</v>
      </c>
      <c r="I686" s="647">
        <v>0</v>
      </c>
      <c r="J686" s="647">
        <v>0</v>
      </c>
      <c r="K686" s="647">
        <v>0</v>
      </c>
      <c r="L686" s="647">
        <v>0</v>
      </c>
      <c r="M686" s="647">
        <v>0</v>
      </c>
      <c r="N686" s="647">
        <v>0</v>
      </c>
      <c r="O686" s="647">
        <v>0</v>
      </c>
    </row>
    <row r="687" spans="1:15" x14ac:dyDescent="0.2">
      <c r="A687" s="647" t="s">
        <v>3915</v>
      </c>
      <c r="B687" s="647" t="s">
        <v>3947</v>
      </c>
      <c r="C687" s="647" t="s">
        <v>1662</v>
      </c>
      <c r="D687" s="647">
        <v>0</v>
      </c>
      <c r="E687" s="647">
        <v>0</v>
      </c>
      <c r="F687" s="647">
        <v>0</v>
      </c>
      <c r="G687" s="647">
        <v>0</v>
      </c>
      <c r="H687" s="647">
        <v>0</v>
      </c>
      <c r="I687" s="647">
        <v>0</v>
      </c>
      <c r="J687" s="647">
        <v>0</v>
      </c>
      <c r="K687" s="647">
        <v>0</v>
      </c>
      <c r="L687" s="647">
        <v>0</v>
      </c>
      <c r="M687" s="647">
        <v>0</v>
      </c>
      <c r="N687" s="647">
        <v>0</v>
      </c>
      <c r="O687" s="647">
        <v>0</v>
      </c>
    </row>
    <row r="688" spans="1:15" x14ac:dyDescent="0.2">
      <c r="A688" s="647" t="s">
        <v>3915</v>
      </c>
      <c r="B688" s="647" t="s">
        <v>3948</v>
      </c>
      <c r="C688" s="647" t="s">
        <v>1662</v>
      </c>
      <c r="D688" s="647">
        <v>0</v>
      </c>
      <c r="E688" s="647">
        <v>0</v>
      </c>
      <c r="F688" s="647">
        <v>0</v>
      </c>
      <c r="G688" s="647">
        <v>0</v>
      </c>
      <c r="H688" s="647">
        <v>0</v>
      </c>
      <c r="I688" s="647">
        <v>0</v>
      </c>
      <c r="J688" s="647">
        <v>0</v>
      </c>
      <c r="K688" s="647">
        <v>0</v>
      </c>
      <c r="L688" s="647">
        <v>0</v>
      </c>
      <c r="M688" s="647">
        <v>0</v>
      </c>
      <c r="N688" s="647">
        <v>0</v>
      </c>
      <c r="O688" s="647">
        <v>0</v>
      </c>
    </row>
    <row r="689" spans="1:15" x14ac:dyDescent="0.2">
      <c r="A689" s="647" t="s">
        <v>3915</v>
      </c>
      <c r="B689" s="647" t="s">
        <v>3949</v>
      </c>
      <c r="C689" s="647" t="s">
        <v>1662</v>
      </c>
      <c r="D689" s="647">
        <v>0</v>
      </c>
      <c r="E689" s="647">
        <v>0</v>
      </c>
      <c r="F689" s="647">
        <v>0</v>
      </c>
      <c r="G689" s="647">
        <v>0</v>
      </c>
      <c r="H689" s="647">
        <v>0</v>
      </c>
      <c r="I689" s="647">
        <v>0</v>
      </c>
      <c r="J689" s="647">
        <v>0</v>
      </c>
      <c r="K689" s="647">
        <v>0</v>
      </c>
      <c r="L689" s="647">
        <v>0</v>
      </c>
      <c r="M689" s="647">
        <v>0</v>
      </c>
      <c r="N689" s="647">
        <v>0</v>
      </c>
      <c r="O689" s="647">
        <v>0</v>
      </c>
    </row>
    <row r="690" spans="1:15" x14ac:dyDescent="0.2">
      <c r="A690" s="647" t="s">
        <v>3915</v>
      </c>
      <c r="B690" s="647" t="s">
        <v>3950</v>
      </c>
      <c r="C690" s="647" t="s">
        <v>1662</v>
      </c>
      <c r="D690" s="647">
        <v>0</v>
      </c>
      <c r="E690" s="647">
        <v>0</v>
      </c>
      <c r="F690" s="647">
        <v>0</v>
      </c>
      <c r="G690" s="647">
        <v>0</v>
      </c>
      <c r="H690" s="647">
        <v>0</v>
      </c>
      <c r="I690" s="647">
        <v>0</v>
      </c>
      <c r="J690" s="647">
        <v>0</v>
      </c>
      <c r="K690" s="647">
        <v>0</v>
      </c>
      <c r="L690" s="647">
        <v>0</v>
      </c>
      <c r="M690" s="647">
        <v>0</v>
      </c>
      <c r="N690" s="647">
        <v>0</v>
      </c>
      <c r="O690" s="647">
        <v>0</v>
      </c>
    </row>
    <row r="691" spans="1:15" x14ac:dyDescent="0.2">
      <c r="A691" s="647" t="s">
        <v>3915</v>
      </c>
      <c r="B691" s="647" t="s">
        <v>3951</v>
      </c>
      <c r="C691" s="647" t="s">
        <v>1662</v>
      </c>
      <c r="D691" s="647">
        <v>0</v>
      </c>
      <c r="E691" s="647">
        <v>0</v>
      </c>
      <c r="F691" s="647">
        <v>0</v>
      </c>
      <c r="G691" s="647">
        <v>0</v>
      </c>
      <c r="H691" s="647">
        <v>0</v>
      </c>
      <c r="I691" s="647">
        <v>0</v>
      </c>
      <c r="J691" s="647">
        <v>0</v>
      </c>
      <c r="K691" s="647">
        <v>0</v>
      </c>
      <c r="L691" s="647">
        <v>0</v>
      </c>
      <c r="M691" s="647">
        <v>0</v>
      </c>
      <c r="N691" s="647">
        <v>0</v>
      </c>
      <c r="O691" s="647">
        <v>0</v>
      </c>
    </row>
    <row r="692" spans="1:15" x14ac:dyDescent="0.2">
      <c r="A692" s="647" t="s">
        <v>3915</v>
      </c>
      <c r="B692" s="647" t="s">
        <v>3952</v>
      </c>
      <c r="C692" s="647" t="s">
        <v>1662</v>
      </c>
      <c r="D692" s="647">
        <v>0</v>
      </c>
      <c r="E692" s="647">
        <v>0</v>
      </c>
      <c r="F692" s="647">
        <v>0</v>
      </c>
      <c r="G692" s="647">
        <v>0</v>
      </c>
      <c r="H692" s="647">
        <v>0</v>
      </c>
      <c r="I692" s="647">
        <v>0</v>
      </c>
      <c r="J692" s="647">
        <v>0</v>
      </c>
      <c r="K692" s="647">
        <v>0</v>
      </c>
      <c r="L692" s="647">
        <v>0</v>
      </c>
      <c r="M692" s="647">
        <v>0</v>
      </c>
      <c r="N692" s="647">
        <v>0</v>
      </c>
      <c r="O692" s="647">
        <v>0</v>
      </c>
    </row>
    <row r="693" spans="1:15" x14ac:dyDescent="0.2">
      <c r="A693" s="647" t="s">
        <v>3915</v>
      </c>
      <c r="B693" s="647" t="s">
        <v>3953</v>
      </c>
      <c r="C693" s="647" t="s">
        <v>1662</v>
      </c>
      <c r="D693" s="647">
        <v>0</v>
      </c>
      <c r="E693" s="647">
        <v>0</v>
      </c>
      <c r="F693" s="647">
        <v>0</v>
      </c>
      <c r="G693" s="647">
        <v>0</v>
      </c>
      <c r="H693" s="647">
        <v>0</v>
      </c>
      <c r="I693" s="647">
        <v>0</v>
      </c>
      <c r="J693" s="647">
        <v>0</v>
      </c>
      <c r="K693" s="647">
        <v>0</v>
      </c>
      <c r="L693" s="647">
        <v>0</v>
      </c>
      <c r="M693" s="647">
        <v>0</v>
      </c>
      <c r="N693" s="647">
        <v>0</v>
      </c>
      <c r="O693" s="647">
        <v>0</v>
      </c>
    </row>
    <row r="694" spans="1:15" x14ac:dyDescent="0.2">
      <c r="A694" s="647" t="s">
        <v>3915</v>
      </c>
      <c r="B694" s="647" t="s">
        <v>3954</v>
      </c>
      <c r="C694" s="647" t="s">
        <v>1662</v>
      </c>
      <c r="D694" s="647">
        <v>0</v>
      </c>
      <c r="E694" s="647">
        <v>0</v>
      </c>
      <c r="F694" s="647">
        <v>0</v>
      </c>
      <c r="G694" s="647">
        <v>0</v>
      </c>
      <c r="H694" s="647">
        <v>0</v>
      </c>
      <c r="I694" s="647">
        <v>0</v>
      </c>
      <c r="J694" s="647">
        <v>0</v>
      </c>
      <c r="K694" s="647">
        <v>0</v>
      </c>
      <c r="L694" s="647">
        <v>0</v>
      </c>
      <c r="M694" s="647">
        <v>0</v>
      </c>
      <c r="N694" s="647">
        <v>0</v>
      </c>
      <c r="O694" s="647">
        <v>0</v>
      </c>
    </row>
    <row r="695" spans="1:15" x14ac:dyDescent="0.2">
      <c r="A695" s="647" t="s">
        <v>3915</v>
      </c>
      <c r="B695" s="647" t="s">
        <v>3955</v>
      </c>
      <c r="C695" s="647" t="s">
        <v>1662</v>
      </c>
      <c r="D695" s="647">
        <v>0</v>
      </c>
      <c r="E695" s="647">
        <v>0</v>
      </c>
      <c r="F695" s="647">
        <v>0</v>
      </c>
      <c r="G695" s="647">
        <v>0</v>
      </c>
      <c r="H695" s="647">
        <v>0</v>
      </c>
      <c r="I695" s="647">
        <v>0</v>
      </c>
      <c r="J695" s="647">
        <v>0</v>
      </c>
      <c r="K695" s="647">
        <v>0</v>
      </c>
      <c r="L695" s="647">
        <v>0</v>
      </c>
      <c r="M695" s="647">
        <v>0</v>
      </c>
      <c r="N695" s="647">
        <v>0</v>
      </c>
      <c r="O695" s="647">
        <v>0</v>
      </c>
    </row>
    <row r="696" spans="1:15" x14ac:dyDescent="0.2">
      <c r="A696" s="647" t="s">
        <v>3915</v>
      </c>
      <c r="B696" s="647" t="s">
        <v>3956</v>
      </c>
      <c r="C696" s="647" t="s">
        <v>1662</v>
      </c>
      <c r="D696" s="647">
        <v>0</v>
      </c>
      <c r="E696" s="647">
        <v>0</v>
      </c>
      <c r="F696" s="647">
        <v>0</v>
      </c>
      <c r="G696" s="647">
        <v>0</v>
      </c>
      <c r="H696" s="647">
        <v>0</v>
      </c>
      <c r="I696" s="647">
        <v>0</v>
      </c>
      <c r="J696" s="647">
        <v>0</v>
      </c>
      <c r="K696" s="647">
        <v>0</v>
      </c>
      <c r="L696" s="647">
        <v>0</v>
      </c>
      <c r="M696" s="647">
        <v>0</v>
      </c>
      <c r="N696" s="647">
        <v>0</v>
      </c>
      <c r="O696" s="647">
        <v>0</v>
      </c>
    </row>
    <row r="697" spans="1:15" x14ac:dyDescent="0.2">
      <c r="A697" s="647" t="s">
        <v>3915</v>
      </c>
      <c r="B697" s="647" t="s">
        <v>3957</v>
      </c>
      <c r="C697" s="647" t="s">
        <v>1662</v>
      </c>
      <c r="D697" s="647">
        <v>0</v>
      </c>
      <c r="E697" s="647">
        <v>0</v>
      </c>
      <c r="F697" s="647">
        <v>0</v>
      </c>
      <c r="G697" s="647">
        <v>0</v>
      </c>
      <c r="H697" s="647">
        <v>0</v>
      </c>
      <c r="I697" s="647">
        <v>0</v>
      </c>
      <c r="J697" s="647">
        <v>0</v>
      </c>
      <c r="K697" s="647">
        <v>0</v>
      </c>
      <c r="L697" s="647">
        <v>0</v>
      </c>
      <c r="M697" s="647">
        <v>0</v>
      </c>
      <c r="N697" s="647">
        <v>0</v>
      </c>
      <c r="O697" s="647">
        <v>0</v>
      </c>
    </row>
    <row r="698" spans="1:15" x14ac:dyDescent="0.2">
      <c r="A698" s="647" t="s">
        <v>3915</v>
      </c>
      <c r="B698" s="647" t="s">
        <v>3958</v>
      </c>
      <c r="C698" s="647" t="s">
        <v>1662</v>
      </c>
      <c r="D698" s="647">
        <v>0</v>
      </c>
      <c r="E698" s="647">
        <v>0</v>
      </c>
      <c r="F698" s="647">
        <v>0</v>
      </c>
      <c r="G698" s="647">
        <v>0</v>
      </c>
      <c r="H698" s="647">
        <v>0</v>
      </c>
      <c r="I698" s="647">
        <v>0</v>
      </c>
      <c r="J698" s="647">
        <v>0</v>
      </c>
      <c r="K698" s="647">
        <v>0</v>
      </c>
      <c r="L698" s="647">
        <v>0</v>
      </c>
      <c r="M698" s="647">
        <v>0</v>
      </c>
      <c r="N698" s="647">
        <v>0</v>
      </c>
      <c r="O698" s="647">
        <v>0</v>
      </c>
    </row>
    <row r="699" spans="1:15" x14ac:dyDescent="0.2">
      <c r="A699" s="647" t="s">
        <v>3915</v>
      </c>
      <c r="B699" s="647" t="s">
        <v>3959</v>
      </c>
      <c r="C699" s="647" t="s">
        <v>1662</v>
      </c>
      <c r="D699" s="647">
        <v>0</v>
      </c>
      <c r="E699" s="647">
        <v>0</v>
      </c>
      <c r="F699" s="647">
        <v>0</v>
      </c>
      <c r="G699" s="647">
        <v>0</v>
      </c>
      <c r="H699" s="647">
        <v>0</v>
      </c>
      <c r="I699" s="647">
        <v>0</v>
      </c>
      <c r="J699" s="647">
        <v>0</v>
      </c>
      <c r="K699" s="647">
        <v>0</v>
      </c>
      <c r="L699" s="647">
        <v>0</v>
      </c>
      <c r="M699" s="647">
        <v>0</v>
      </c>
      <c r="N699" s="647">
        <v>0</v>
      </c>
      <c r="O699" s="647">
        <v>0</v>
      </c>
    </row>
    <row r="700" spans="1:15" x14ac:dyDescent="0.2">
      <c r="A700" s="647" t="s">
        <v>3915</v>
      </c>
      <c r="B700" s="647" t="s">
        <v>3960</v>
      </c>
      <c r="C700" s="647" t="s">
        <v>1662</v>
      </c>
      <c r="D700" s="647">
        <v>0</v>
      </c>
      <c r="E700" s="647">
        <v>0</v>
      </c>
      <c r="F700" s="647">
        <v>0</v>
      </c>
      <c r="G700" s="647">
        <v>0</v>
      </c>
      <c r="H700" s="647">
        <v>0</v>
      </c>
      <c r="I700" s="647">
        <v>0</v>
      </c>
      <c r="J700" s="647">
        <v>0</v>
      </c>
      <c r="K700" s="647">
        <v>0</v>
      </c>
      <c r="L700" s="647">
        <v>0</v>
      </c>
      <c r="M700" s="647">
        <v>0</v>
      </c>
      <c r="N700" s="647">
        <v>0</v>
      </c>
      <c r="O700" s="647">
        <v>0</v>
      </c>
    </row>
    <row r="701" spans="1:15" x14ac:dyDescent="0.2">
      <c r="A701" s="647" t="s">
        <v>3915</v>
      </c>
      <c r="B701" s="647" t="s">
        <v>3961</v>
      </c>
      <c r="C701" s="647" t="s">
        <v>1662</v>
      </c>
      <c r="D701" s="647">
        <v>0</v>
      </c>
      <c r="E701" s="647">
        <v>0</v>
      </c>
      <c r="F701" s="647">
        <v>0</v>
      </c>
      <c r="G701" s="647">
        <v>0</v>
      </c>
      <c r="H701" s="647">
        <v>0</v>
      </c>
      <c r="I701" s="647">
        <v>0</v>
      </c>
      <c r="J701" s="647">
        <v>0</v>
      </c>
      <c r="K701" s="647">
        <v>0</v>
      </c>
      <c r="L701" s="647">
        <v>0</v>
      </c>
      <c r="M701" s="647">
        <v>0</v>
      </c>
      <c r="N701" s="647">
        <v>0</v>
      </c>
      <c r="O701" s="647">
        <v>0</v>
      </c>
    </row>
    <row r="702" spans="1:15" x14ac:dyDescent="0.2">
      <c r="A702" s="647" t="s">
        <v>3915</v>
      </c>
      <c r="B702" s="647" t="s">
        <v>3962</v>
      </c>
      <c r="C702" s="647" t="s">
        <v>1662</v>
      </c>
      <c r="D702" s="647">
        <v>0</v>
      </c>
      <c r="E702" s="647">
        <v>0</v>
      </c>
      <c r="F702" s="647">
        <v>0</v>
      </c>
      <c r="G702" s="647">
        <v>0</v>
      </c>
      <c r="H702" s="647">
        <v>0</v>
      </c>
      <c r="I702" s="647">
        <v>0</v>
      </c>
      <c r="J702" s="647">
        <v>0</v>
      </c>
      <c r="K702" s="647">
        <v>0</v>
      </c>
      <c r="L702" s="647">
        <v>0</v>
      </c>
      <c r="M702" s="647">
        <v>0</v>
      </c>
      <c r="N702" s="647">
        <v>0</v>
      </c>
      <c r="O702" s="647">
        <v>0</v>
      </c>
    </row>
    <row r="703" spans="1:15" x14ac:dyDescent="0.2">
      <c r="A703" s="647" t="s">
        <v>3915</v>
      </c>
      <c r="B703" s="647" t="s">
        <v>3963</v>
      </c>
      <c r="C703" s="647" t="s">
        <v>1662</v>
      </c>
      <c r="D703" s="647">
        <v>0</v>
      </c>
      <c r="E703" s="647">
        <v>0</v>
      </c>
      <c r="F703" s="647">
        <v>0</v>
      </c>
      <c r="G703" s="647">
        <v>0</v>
      </c>
      <c r="H703" s="647">
        <v>0</v>
      </c>
      <c r="I703" s="647">
        <v>0</v>
      </c>
      <c r="J703" s="647">
        <v>0</v>
      </c>
      <c r="K703" s="647">
        <v>0</v>
      </c>
      <c r="L703" s="647">
        <v>0</v>
      </c>
      <c r="M703" s="647">
        <v>0</v>
      </c>
      <c r="N703" s="647">
        <v>0</v>
      </c>
      <c r="O703" s="647">
        <v>0</v>
      </c>
    </row>
    <row r="704" spans="1:15" x14ac:dyDescent="0.2">
      <c r="A704" s="647" t="s">
        <v>3915</v>
      </c>
      <c r="B704" s="647" t="s">
        <v>3964</v>
      </c>
      <c r="C704" s="647" t="s">
        <v>1662</v>
      </c>
      <c r="D704" s="647">
        <v>0</v>
      </c>
      <c r="E704" s="647">
        <v>0</v>
      </c>
      <c r="F704" s="647">
        <v>0</v>
      </c>
      <c r="G704" s="647">
        <v>0</v>
      </c>
      <c r="H704" s="647">
        <v>0</v>
      </c>
      <c r="I704" s="647">
        <v>0</v>
      </c>
      <c r="J704" s="647">
        <v>0</v>
      </c>
      <c r="K704" s="647">
        <v>0</v>
      </c>
      <c r="L704" s="647">
        <v>0</v>
      </c>
      <c r="M704" s="647">
        <v>0</v>
      </c>
      <c r="N704" s="647">
        <v>0</v>
      </c>
      <c r="O704" s="647">
        <v>0</v>
      </c>
    </row>
    <row r="705" spans="1:15" x14ac:dyDescent="0.2">
      <c r="A705" s="647" t="s">
        <v>3915</v>
      </c>
      <c r="B705" s="647" t="s">
        <v>3965</v>
      </c>
      <c r="C705" s="647" t="s">
        <v>1662</v>
      </c>
      <c r="D705" s="647">
        <v>0</v>
      </c>
      <c r="E705" s="647">
        <v>0</v>
      </c>
      <c r="F705" s="647">
        <v>0</v>
      </c>
      <c r="G705" s="647">
        <v>0</v>
      </c>
      <c r="H705" s="647">
        <v>0</v>
      </c>
      <c r="I705" s="647">
        <v>0</v>
      </c>
      <c r="J705" s="647">
        <v>0</v>
      </c>
      <c r="K705" s="647">
        <v>0</v>
      </c>
      <c r="L705" s="647">
        <v>0</v>
      </c>
      <c r="M705" s="647">
        <v>0</v>
      </c>
      <c r="N705" s="647">
        <v>0</v>
      </c>
      <c r="O705" s="647">
        <v>0</v>
      </c>
    </row>
    <row r="706" spans="1:15" x14ac:dyDescent="0.2">
      <c r="A706" s="647" t="s">
        <v>3915</v>
      </c>
      <c r="B706" s="647" t="s">
        <v>3966</v>
      </c>
      <c r="C706" s="647" t="s">
        <v>1662</v>
      </c>
      <c r="D706" s="647">
        <v>0</v>
      </c>
      <c r="E706" s="647">
        <v>0</v>
      </c>
      <c r="F706" s="647">
        <v>0</v>
      </c>
      <c r="G706" s="647">
        <v>0</v>
      </c>
      <c r="H706" s="647">
        <v>0</v>
      </c>
      <c r="I706" s="647">
        <v>0</v>
      </c>
      <c r="J706" s="647">
        <v>0</v>
      </c>
      <c r="K706" s="647">
        <v>0</v>
      </c>
      <c r="L706" s="647">
        <v>0</v>
      </c>
      <c r="M706" s="647">
        <v>0</v>
      </c>
      <c r="N706" s="647">
        <v>0</v>
      </c>
      <c r="O706" s="647">
        <v>0</v>
      </c>
    </row>
    <row r="707" spans="1:15" x14ac:dyDescent="0.2">
      <c r="A707" s="647" t="s">
        <v>3915</v>
      </c>
      <c r="B707" s="647" t="s">
        <v>3967</v>
      </c>
      <c r="C707" s="647" t="s">
        <v>1662</v>
      </c>
      <c r="D707" s="647">
        <v>0</v>
      </c>
      <c r="E707" s="647">
        <v>0</v>
      </c>
      <c r="F707" s="647">
        <v>0</v>
      </c>
      <c r="G707" s="647">
        <v>0</v>
      </c>
      <c r="H707" s="647">
        <v>0</v>
      </c>
      <c r="I707" s="647">
        <v>0</v>
      </c>
      <c r="J707" s="647">
        <v>0</v>
      </c>
      <c r="K707" s="647">
        <v>0</v>
      </c>
      <c r="L707" s="647">
        <v>0</v>
      </c>
      <c r="M707" s="647">
        <v>0</v>
      </c>
      <c r="N707" s="647">
        <v>0</v>
      </c>
      <c r="O707" s="647">
        <v>0</v>
      </c>
    </row>
    <row r="708" spans="1:15" x14ac:dyDescent="0.2">
      <c r="A708" s="647" t="s">
        <v>3915</v>
      </c>
      <c r="B708" s="647" t="s">
        <v>3968</v>
      </c>
      <c r="C708" s="647" t="s">
        <v>1662</v>
      </c>
      <c r="D708" s="647">
        <v>0</v>
      </c>
      <c r="E708" s="647">
        <v>0</v>
      </c>
      <c r="F708" s="647">
        <v>0</v>
      </c>
      <c r="G708" s="647">
        <v>0</v>
      </c>
      <c r="H708" s="647">
        <v>0</v>
      </c>
      <c r="I708" s="647">
        <v>0</v>
      </c>
      <c r="J708" s="647">
        <v>0</v>
      </c>
      <c r="K708" s="647">
        <v>0</v>
      </c>
      <c r="L708" s="647">
        <v>0</v>
      </c>
      <c r="M708" s="647">
        <v>0</v>
      </c>
      <c r="N708" s="647">
        <v>0</v>
      </c>
      <c r="O708" s="647">
        <v>0</v>
      </c>
    </row>
    <row r="709" spans="1:15" x14ac:dyDescent="0.2">
      <c r="A709" s="647" t="s">
        <v>3915</v>
      </c>
      <c r="B709" s="647" t="s">
        <v>3969</v>
      </c>
      <c r="C709" s="647" t="s">
        <v>1662</v>
      </c>
      <c r="D709" s="647">
        <v>0</v>
      </c>
      <c r="E709" s="647">
        <v>0</v>
      </c>
      <c r="F709" s="647">
        <v>0</v>
      </c>
      <c r="G709" s="647">
        <v>0</v>
      </c>
      <c r="H709" s="647">
        <v>0</v>
      </c>
      <c r="I709" s="647">
        <v>0</v>
      </c>
      <c r="J709" s="647">
        <v>0</v>
      </c>
      <c r="K709" s="647">
        <v>0</v>
      </c>
      <c r="L709" s="647">
        <v>0</v>
      </c>
      <c r="M709" s="647">
        <v>0</v>
      </c>
      <c r="N709" s="647">
        <v>0</v>
      </c>
      <c r="O709" s="647">
        <v>0</v>
      </c>
    </row>
    <row r="710" spans="1:15" x14ac:dyDescent="0.2">
      <c r="A710" s="647" t="s">
        <v>3915</v>
      </c>
      <c r="B710" s="647" t="s">
        <v>3970</v>
      </c>
      <c r="C710" s="647" t="s">
        <v>1662</v>
      </c>
      <c r="D710" s="647">
        <v>0</v>
      </c>
      <c r="E710" s="647">
        <v>0</v>
      </c>
      <c r="F710" s="647">
        <v>0</v>
      </c>
      <c r="G710" s="647">
        <v>0</v>
      </c>
      <c r="H710" s="647">
        <v>0</v>
      </c>
      <c r="I710" s="647">
        <v>0</v>
      </c>
      <c r="J710" s="647">
        <v>0</v>
      </c>
      <c r="K710" s="647">
        <v>0</v>
      </c>
      <c r="L710" s="647">
        <v>0</v>
      </c>
      <c r="M710" s="647">
        <v>0</v>
      </c>
      <c r="N710" s="647">
        <v>0</v>
      </c>
      <c r="O710" s="647">
        <v>0</v>
      </c>
    </row>
    <row r="711" spans="1:15" x14ac:dyDescent="0.2">
      <c r="A711" s="647" t="s">
        <v>3915</v>
      </c>
      <c r="B711" s="647" t="s">
        <v>3971</v>
      </c>
      <c r="C711" s="647" t="s">
        <v>1662</v>
      </c>
      <c r="D711" s="647">
        <v>0</v>
      </c>
      <c r="E711" s="647">
        <v>0</v>
      </c>
      <c r="F711" s="647">
        <v>0</v>
      </c>
      <c r="G711" s="647">
        <v>0</v>
      </c>
      <c r="H711" s="647">
        <v>0</v>
      </c>
      <c r="I711" s="647">
        <v>0</v>
      </c>
      <c r="J711" s="647">
        <v>0</v>
      </c>
      <c r="K711" s="647">
        <v>0</v>
      </c>
      <c r="L711" s="647">
        <v>0</v>
      </c>
      <c r="M711" s="647">
        <v>0</v>
      </c>
      <c r="N711" s="647">
        <v>0</v>
      </c>
      <c r="O711" s="647">
        <v>0</v>
      </c>
    </row>
    <row r="712" spans="1:15" x14ac:dyDescent="0.2">
      <c r="A712" s="647" t="s">
        <v>3915</v>
      </c>
      <c r="B712" s="647" t="s">
        <v>3972</v>
      </c>
      <c r="C712" s="647" t="s">
        <v>1662</v>
      </c>
      <c r="D712" s="647">
        <v>33</v>
      </c>
      <c r="E712" s="647">
        <v>34</v>
      </c>
      <c r="F712" s="647">
        <v>35</v>
      </c>
      <c r="G712" s="647">
        <v>37</v>
      </c>
      <c r="H712" s="647">
        <v>38</v>
      </c>
      <c r="I712" s="647">
        <v>39</v>
      </c>
      <c r="J712" s="647">
        <v>40</v>
      </c>
      <c r="K712" s="647">
        <v>41</v>
      </c>
      <c r="L712" s="647">
        <v>42</v>
      </c>
      <c r="M712" s="647">
        <v>44</v>
      </c>
      <c r="N712" s="647">
        <v>45</v>
      </c>
      <c r="O712" s="647">
        <v>46</v>
      </c>
    </row>
    <row r="713" spans="1:15" x14ac:dyDescent="0.2">
      <c r="A713" s="647" t="s">
        <v>3915</v>
      </c>
      <c r="B713" s="647" t="s">
        <v>3973</v>
      </c>
      <c r="C713" s="647" t="s">
        <v>1662</v>
      </c>
      <c r="D713" s="647">
        <v>0</v>
      </c>
      <c r="E713" s="647">
        <v>0</v>
      </c>
      <c r="F713" s="647">
        <v>0</v>
      </c>
      <c r="G713" s="647">
        <v>0</v>
      </c>
      <c r="H713" s="647">
        <v>0</v>
      </c>
      <c r="I713" s="647">
        <v>0</v>
      </c>
      <c r="J713" s="647">
        <v>0</v>
      </c>
      <c r="K713" s="647">
        <v>0</v>
      </c>
      <c r="L713" s="647">
        <v>0</v>
      </c>
      <c r="M713" s="647">
        <v>0</v>
      </c>
      <c r="N713" s="647">
        <v>0</v>
      </c>
      <c r="O713" s="647">
        <v>0</v>
      </c>
    </row>
    <row r="714" spans="1:15" x14ac:dyDescent="0.2">
      <c r="A714" s="647" t="s">
        <v>3915</v>
      </c>
      <c r="B714" s="647" t="s">
        <v>3974</v>
      </c>
      <c r="C714" s="647" t="s">
        <v>1662</v>
      </c>
      <c r="D714" s="647">
        <v>0</v>
      </c>
      <c r="E714" s="647">
        <v>0</v>
      </c>
      <c r="F714" s="647">
        <v>0</v>
      </c>
      <c r="G714" s="647">
        <v>0</v>
      </c>
      <c r="H714" s="647">
        <v>0</v>
      </c>
      <c r="I714" s="647">
        <v>0</v>
      </c>
      <c r="J714" s="647">
        <v>0</v>
      </c>
      <c r="K714" s="647">
        <v>0</v>
      </c>
      <c r="L714" s="647">
        <v>0</v>
      </c>
      <c r="M714" s="647">
        <v>0</v>
      </c>
      <c r="N714" s="647">
        <v>0</v>
      </c>
      <c r="O714" s="647">
        <v>0</v>
      </c>
    </row>
    <row r="715" spans="1:15" x14ac:dyDescent="0.2">
      <c r="A715" s="647" t="s">
        <v>3915</v>
      </c>
      <c r="B715" s="647" t="s">
        <v>3975</v>
      </c>
      <c r="C715" s="647" t="s">
        <v>1662</v>
      </c>
      <c r="D715" s="647">
        <v>0</v>
      </c>
      <c r="E715" s="647">
        <v>0</v>
      </c>
      <c r="F715" s="647">
        <v>0</v>
      </c>
      <c r="G715" s="647">
        <v>0</v>
      </c>
      <c r="H715" s="647">
        <v>0</v>
      </c>
      <c r="I715" s="647">
        <v>0</v>
      </c>
      <c r="J715" s="647">
        <v>0</v>
      </c>
      <c r="K715" s="647">
        <v>0</v>
      </c>
      <c r="L715" s="647">
        <v>0</v>
      </c>
      <c r="M715" s="647">
        <v>0</v>
      </c>
      <c r="N715" s="647">
        <v>0</v>
      </c>
      <c r="O715" s="647">
        <v>0</v>
      </c>
    </row>
    <row r="716" spans="1:15" x14ac:dyDescent="0.2">
      <c r="A716" s="647" t="s">
        <v>3915</v>
      </c>
      <c r="B716" s="647" t="s">
        <v>3976</v>
      </c>
      <c r="C716" s="647" t="s">
        <v>1662</v>
      </c>
      <c r="D716" s="647">
        <v>0</v>
      </c>
      <c r="E716" s="647">
        <v>0</v>
      </c>
      <c r="F716" s="647">
        <v>0</v>
      </c>
      <c r="G716" s="647">
        <v>0</v>
      </c>
      <c r="H716" s="647">
        <v>0</v>
      </c>
      <c r="I716" s="647">
        <v>0</v>
      </c>
      <c r="J716" s="647">
        <v>0</v>
      </c>
      <c r="K716" s="647">
        <v>0</v>
      </c>
      <c r="L716" s="647">
        <v>0</v>
      </c>
      <c r="M716" s="647">
        <v>0</v>
      </c>
      <c r="N716" s="647">
        <v>0</v>
      </c>
      <c r="O716" s="647">
        <v>0</v>
      </c>
    </row>
    <row r="717" spans="1:15" x14ac:dyDescent="0.2">
      <c r="A717" s="647" t="s">
        <v>3915</v>
      </c>
      <c r="B717" s="647" t="s">
        <v>3977</v>
      </c>
      <c r="C717" s="647" t="s">
        <v>1662</v>
      </c>
      <c r="D717" s="647">
        <v>0</v>
      </c>
      <c r="E717" s="647">
        <v>0</v>
      </c>
      <c r="F717" s="647">
        <v>0</v>
      </c>
      <c r="G717" s="647">
        <v>0</v>
      </c>
      <c r="H717" s="647">
        <v>0</v>
      </c>
      <c r="I717" s="647">
        <v>0</v>
      </c>
      <c r="J717" s="647">
        <v>0</v>
      </c>
      <c r="K717" s="647">
        <v>0</v>
      </c>
      <c r="L717" s="647">
        <v>0</v>
      </c>
      <c r="M717" s="647">
        <v>0</v>
      </c>
      <c r="N717" s="647">
        <v>0</v>
      </c>
      <c r="O717" s="647">
        <v>0</v>
      </c>
    </row>
    <row r="718" spans="1:15" x14ac:dyDescent="0.2">
      <c r="A718" s="647" t="s">
        <v>3915</v>
      </c>
      <c r="B718" s="647" t="s">
        <v>3978</v>
      </c>
      <c r="C718" s="647" t="s">
        <v>1662</v>
      </c>
      <c r="D718" s="647">
        <v>0</v>
      </c>
      <c r="E718" s="647">
        <v>0</v>
      </c>
      <c r="F718" s="647">
        <v>0</v>
      </c>
      <c r="G718" s="647">
        <v>11423</v>
      </c>
      <c r="H718" s="647">
        <v>11742</v>
      </c>
      <c r="I718" s="647">
        <v>12041</v>
      </c>
      <c r="J718" s="647">
        <v>12344</v>
      </c>
      <c r="K718" s="647">
        <v>12652</v>
      </c>
      <c r="L718" s="647">
        <v>12959</v>
      </c>
      <c r="M718" s="647">
        <v>13277</v>
      </c>
      <c r="N718" s="647">
        <v>13604</v>
      </c>
      <c r="O718" s="647">
        <v>13935</v>
      </c>
    </row>
    <row r="719" spans="1:15" x14ac:dyDescent="0.2">
      <c r="A719" s="647" t="s">
        <v>3915</v>
      </c>
      <c r="B719" s="647" t="s">
        <v>3979</v>
      </c>
      <c r="C719" s="647" t="s">
        <v>1662</v>
      </c>
      <c r="D719" s="647">
        <v>0</v>
      </c>
      <c r="E719" s="647">
        <v>0</v>
      </c>
      <c r="F719" s="647">
        <v>0</v>
      </c>
      <c r="G719" s="647">
        <v>0</v>
      </c>
      <c r="H719" s="647">
        <v>0</v>
      </c>
      <c r="I719" s="647">
        <v>0</v>
      </c>
      <c r="J719" s="647">
        <v>0</v>
      </c>
      <c r="K719" s="647">
        <v>0</v>
      </c>
      <c r="L719" s="647">
        <v>0</v>
      </c>
      <c r="M719" s="647">
        <v>0</v>
      </c>
      <c r="N719" s="647">
        <v>0</v>
      </c>
      <c r="O719" s="647">
        <v>0</v>
      </c>
    </row>
    <row r="720" spans="1:15" x14ac:dyDescent="0.2">
      <c r="A720" s="647" t="s">
        <v>3915</v>
      </c>
      <c r="B720" s="647" t="s">
        <v>3980</v>
      </c>
      <c r="C720" s="647" t="s">
        <v>1662</v>
      </c>
      <c r="D720" s="647">
        <v>0</v>
      </c>
      <c r="E720" s="647">
        <v>0</v>
      </c>
      <c r="F720" s="647">
        <v>0</v>
      </c>
      <c r="G720" s="647">
        <v>0</v>
      </c>
      <c r="H720" s="647">
        <v>0</v>
      </c>
      <c r="I720" s="647">
        <v>0</v>
      </c>
      <c r="J720" s="647">
        <v>0</v>
      </c>
      <c r="K720" s="647">
        <v>0</v>
      </c>
      <c r="L720" s="647">
        <v>0</v>
      </c>
      <c r="M720" s="647">
        <v>0</v>
      </c>
      <c r="N720" s="647">
        <v>0</v>
      </c>
      <c r="O720" s="647">
        <v>0</v>
      </c>
    </row>
    <row r="721" spans="1:15" x14ac:dyDescent="0.2">
      <c r="A721" s="647" t="s">
        <v>3915</v>
      </c>
      <c r="B721" s="647" t="s">
        <v>3981</v>
      </c>
      <c r="C721" s="647" t="s">
        <v>1662</v>
      </c>
      <c r="D721" s="647">
        <v>0</v>
      </c>
      <c r="E721" s="647">
        <v>0</v>
      </c>
      <c r="F721" s="647">
        <v>0</v>
      </c>
      <c r="G721" s="647">
        <v>0</v>
      </c>
      <c r="H721" s="647">
        <v>0</v>
      </c>
      <c r="I721" s="647">
        <v>0</v>
      </c>
      <c r="J721" s="647">
        <v>0</v>
      </c>
      <c r="K721" s="647">
        <v>0</v>
      </c>
      <c r="L721" s="647">
        <v>0</v>
      </c>
      <c r="M721" s="647">
        <v>0</v>
      </c>
      <c r="N721" s="647">
        <v>0</v>
      </c>
      <c r="O721" s="647">
        <v>0</v>
      </c>
    </row>
    <row r="722" spans="1:15" x14ac:dyDescent="0.2">
      <c r="A722" s="647" t="s">
        <v>3915</v>
      </c>
      <c r="B722" s="647" t="s">
        <v>3982</v>
      </c>
      <c r="C722" s="647" t="s">
        <v>1662</v>
      </c>
      <c r="D722" s="647">
        <v>0</v>
      </c>
      <c r="E722" s="647">
        <v>0</v>
      </c>
      <c r="F722" s="647">
        <v>0</v>
      </c>
      <c r="G722" s="647">
        <v>0</v>
      </c>
      <c r="H722" s="647">
        <v>0</v>
      </c>
      <c r="I722" s="647">
        <v>0</v>
      </c>
      <c r="J722" s="647">
        <v>0</v>
      </c>
      <c r="K722" s="647">
        <v>0</v>
      </c>
      <c r="L722" s="647">
        <v>0</v>
      </c>
      <c r="M722" s="647">
        <v>0</v>
      </c>
      <c r="N722" s="647">
        <v>0</v>
      </c>
      <c r="O722" s="647">
        <v>0</v>
      </c>
    </row>
    <row r="723" spans="1:15" x14ac:dyDescent="0.2">
      <c r="A723" s="647" t="s">
        <v>3915</v>
      </c>
      <c r="B723" s="647" t="s">
        <v>3983</v>
      </c>
      <c r="C723" s="647" t="s">
        <v>1662</v>
      </c>
      <c r="D723" s="647">
        <v>0</v>
      </c>
      <c r="E723" s="647">
        <v>0</v>
      </c>
      <c r="F723" s="647">
        <v>0</v>
      </c>
      <c r="G723" s="647">
        <v>0</v>
      </c>
      <c r="H723" s="647">
        <v>0</v>
      </c>
      <c r="I723" s="647">
        <v>0</v>
      </c>
      <c r="J723" s="647">
        <v>0</v>
      </c>
      <c r="K723" s="647">
        <v>0</v>
      </c>
      <c r="L723" s="647">
        <v>0</v>
      </c>
      <c r="M723" s="647">
        <v>0</v>
      </c>
      <c r="N723" s="647">
        <v>0</v>
      </c>
      <c r="O723" s="647">
        <v>0</v>
      </c>
    </row>
    <row r="724" spans="1:15" x14ac:dyDescent="0.2">
      <c r="A724" s="647" t="s">
        <v>3915</v>
      </c>
      <c r="B724" s="647" t="s">
        <v>3984</v>
      </c>
      <c r="C724" s="647" t="s">
        <v>1662</v>
      </c>
      <c r="D724" s="647">
        <v>0</v>
      </c>
      <c r="E724" s="647">
        <v>0</v>
      </c>
      <c r="F724" s="647">
        <v>0</v>
      </c>
      <c r="G724" s="647">
        <v>0</v>
      </c>
      <c r="H724" s="647">
        <v>0</v>
      </c>
      <c r="I724" s="647">
        <v>0</v>
      </c>
      <c r="J724" s="647">
        <v>0</v>
      </c>
      <c r="K724" s="647">
        <v>0</v>
      </c>
      <c r="L724" s="647">
        <v>0</v>
      </c>
      <c r="M724" s="647">
        <v>0</v>
      </c>
      <c r="N724" s="647">
        <v>0</v>
      </c>
      <c r="O724" s="647">
        <v>0</v>
      </c>
    </row>
    <row r="725" spans="1:15" x14ac:dyDescent="0.2">
      <c r="A725" s="647" t="s">
        <v>3915</v>
      </c>
      <c r="B725" s="647" t="s">
        <v>3985</v>
      </c>
      <c r="C725" s="647" t="s">
        <v>1662</v>
      </c>
      <c r="D725" s="647">
        <v>0</v>
      </c>
      <c r="E725" s="647">
        <v>0</v>
      </c>
      <c r="F725" s="647">
        <v>0</v>
      </c>
      <c r="G725" s="647">
        <v>0</v>
      </c>
      <c r="H725" s="647">
        <v>0</v>
      </c>
      <c r="I725" s="647">
        <v>0</v>
      </c>
      <c r="J725" s="647">
        <v>0</v>
      </c>
      <c r="K725" s="647">
        <v>0</v>
      </c>
      <c r="L725" s="647">
        <v>0</v>
      </c>
      <c r="M725" s="647">
        <v>0</v>
      </c>
      <c r="N725" s="647">
        <v>0</v>
      </c>
      <c r="O725" s="647">
        <v>0</v>
      </c>
    </row>
    <row r="726" spans="1:15" x14ac:dyDescent="0.2">
      <c r="A726" s="647" t="s">
        <v>3915</v>
      </c>
      <c r="B726" s="647" t="s">
        <v>3986</v>
      </c>
      <c r="C726" s="647" t="s">
        <v>1662</v>
      </c>
      <c r="D726" s="647">
        <v>0</v>
      </c>
      <c r="E726" s="647">
        <v>0</v>
      </c>
      <c r="F726" s="647">
        <v>0</v>
      </c>
      <c r="G726" s="647">
        <v>0</v>
      </c>
      <c r="H726" s="647">
        <v>0</v>
      </c>
      <c r="I726" s="647">
        <v>0</v>
      </c>
      <c r="J726" s="647">
        <v>0</v>
      </c>
      <c r="K726" s="647">
        <v>0</v>
      </c>
      <c r="L726" s="647">
        <v>0</v>
      </c>
      <c r="M726" s="647">
        <v>0</v>
      </c>
      <c r="N726" s="647">
        <v>0</v>
      </c>
      <c r="O726" s="647">
        <v>0</v>
      </c>
    </row>
    <row r="727" spans="1:15" x14ac:dyDescent="0.2">
      <c r="A727" s="647" t="s">
        <v>3915</v>
      </c>
      <c r="B727" s="647" t="s">
        <v>3987</v>
      </c>
      <c r="C727" s="647" t="s">
        <v>1662</v>
      </c>
      <c r="D727" s="647">
        <v>0</v>
      </c>
      <c r="E727" s="647">
        <v>0</v>
      </c>
      <c r="F727" s="647">
        <v>0</v>
      </c>
      <c r="G727" s="647">
        <v>0</v>
      </c>
      <c r="H727" s="647">
        <v>0</v>
      </c>
      <c r="I727" s="647">
        <v>0</v>
      </c>
      <c r="J727" s="647">
        <v>0</v>
      </c>
      <c r="K727" s="647">
        <v>0</v>
      </c>
      <c r="L727" s="647">
        <v>0</v>
      </c>
      <c r="M727" s="647">
        <v>0</v>
      </c>
      <c r="N727" s="647">
        <v>0</v>
      </c>
      <c r="O727" s="647">
        <v>0</v>
      </c>
    </row>
    <row r="728" spans="1:15" x14ac:dyDescent="0.2">
      <c r="A728" s="647" t="s">
        <v>3915</v>
      </c>
      <c r="B728" s="647" t="s">
        <v>3988</v>
      </c>
      <c r="C728" s="647" t="s">
        <v>1662</v>
      </c>
      <c r="D728" s="647">
        <v>0</v>
      </c>
      <c r="E728" s="647">
        <v>0</v>
      </c>
      <c r="F728" s="647">
        <v>0</v>
      </c>
      <c r="G728" s="647">
        <v>0</v>
      </c>
      <c r="H728" s="647">
        <v>0</v>
      </c>
      <c r="I728" s="647">
        <v>0</v>
      </c>
      <c r="J728" s="647">
        <v>0</v>
      </c>
      <c r="K728" s="647">
        <v>0</v>
      </c>
      <c r="L728" s="647">
        <v>0</v>
      </c>
      <c r="M728" s="647">
        <v>0</v>
      </c>
      <c r="N728" s="647">
        <v>0</v>
      </c>
      <c r="O728" s="647">
        <v>0</v>
      </c>
    </row>
    <row r="729" spans="1:15" x14ac:dyDescent="0.2">
      <c r="A729" s="647" t="s">
        <v>3915</v>
      </c>
      <c r="B729" s="647" t="s">
        <v>3989</v>
      </c>
      <c r="C729" s="647" t="s">
        <v>1662</v>
      </c>
      <c r="D729" s="647">
        <v>0</v>
      </c>
      <c r="E729" s="647">
        <v>0</v>
      </c>
      <c r="F729" s="647">
        <v>0</v>
      </c>
      <c r="G729" s="647">
        <v>0</v>
      </c>
      <c r="H729" s="647">
        <v>0</v>
      </c>
      <c r="I729" s="647">
        <v>0</v>
      </c>
      <c r="J729" s="647">
        <v>0</v>
      </c>
      <c r="K729" s="647">
        <v>0</v>
      </c>
      <c r="L729" s="647">
        <v>0</v>
      </c>
      <c r="M729" s="647">
        <v>0</v>
      </c>
      <c r="N729" s="647">
        <v>0</v>
      </c>
      <c r="O729" s="647">
        <v>0</v>
      </c>
    </row>
    <row r="730" spans="1:15" x14ac:dyDescent="0.2">
      <c r="A730" s="647" t="s">
        <v>3915</v>
      </c>
      <c r="B730" s="647" t="s">
        <v>3990</v>
      </c>
      <c r="C730" s="647" t="s">
        <v>1662</v>
      </c>
      <c r="D730" s="647">
        <v>0</v>
      </c>
      <c r="E730" s="647">
        <v>0</v>
      </c>
      <c r="F730" s="647">
        <v>0</v>
      </c>
      <c r="G730" s="647">
        <v>0</v>
      </c>
      <c r="H730" s="647">
        <v>0</v>
      </c>
      <c r="I730" s="647">
        <v>0</v>
      </c>
      <c r="J730" s="647">
        <v>0</v>
      </c>
      <c r="K730" s="647">
        <v>0</v>
      </c>
      <c r="L730" s="647">
        <v>0</v>
      </c>
      <c r="M730" s="647">
        <v>0</v>
      </c>
      <c r="N730" s="647">
        <v>0</v>
      </c>
      <c r="O730" s="647">
        <v>0</v>
      </c>
    </row>
    <row r="731" spans="1:15" x14ac:dyDescent="0.2">
      <c r="A731" s="647" t="s">
        <v>3915</v>
      </c>
      <c r="B731" s="647" t="s">
        <v>3991</v>
      </c>
      <c r="C731" s="647" t="s">
        <v>1662</v>
      </c>
      <c r="D731" s="647">
        <v>0</v>
      </c>
      <c r="E731" s="647">
        <v>0</v>
      </c>
      <c r="F731" s="647">
        <v>0</v>
      </c>
      <c r="G731" s="647">
        <v>0</v>
      </c>
      <c r="H731" s="647">
        <v>0</v>
      </c>
      <c r="I731" s="647">
        <v>0</v>
      </c>
      <c r="J731" s="647">
        <v>0</v>
      </c>
      <c r="K731" s="647">
        <v>0</v>
      </c>
      <c r="L731" s="647">
        <v>0</v>
      </c>
      <c r="M731" s="647">
        <v>0</v>
      </c>
      <c r="N731" s="647">
        <v>0</v>
      </c>
      <c r="O731" s="647">
        <v>0</v>
      </c>
    </row>
    <row r="732" spans="1:15" x14ac:dyDescent="0.2">
      <c r="A732" s="647" t="s">
        <v>3915</v>
      </c>
      <c r="B732" s="647" t="s">
        <v>3992</v>
      </c>
      <c r="C732" s="647" t="s">
        <v>1662</v>
      </c>
      <c r="D732" s="647">
        <v>0</v>
      </c>
      <c r="E732" s="647">
        <v>0</v>
      </c>
      <c r="F732" s="647">
        <v>0</v>
      </c>
      <c r="G732" s="647">
        <v>0</v>
      </c>
      <c r="H732" s="647">
        <v>0</v>
      </c>
      <c r="I732" s="647">
        <v>0</v>
      </c>
      <c r="J732" s="647">
        <v>0</v>
      </c>
      <c r="K732" s="647">
        <v>0</v>
      </c>
      <c r="L732" s="647">
        <v>0</v>
      </c>
      <c r="M732" s="647">
        <v>0</v>
      </c>
      <c r="N732" s="647">
        <v>0</v>
      </c>
      <c r="O732" s="647">
        <v>0</v>
      </c>
    </row>
    <row r="733" spans="1:15" x14ac:dyDescent="0.2">
      <c r="A733" s="647" t="s">
        <v>3915</v>
      </c>
      <c r="B733" s="647" t="s">
        <v>3993</v>
      </c>
      <c r="C733" s="647" t="s">
        <v>1662</v>
      </c>
      <c r="D733" s="647">
        <v>0</v>
      </c>
      <c r="E733" s="647">
        <v>0</v>
      </c>
      <c r="F733" s="647">
        <v>0</v>
      </c>
      <c r="G733" s="647">
        <v>0</v>
      </c>
      <c r="H733" s="647">
        <v>0</v>
      </c>
      <c r="I733" s="647">
        <v>0</v>
      </c>
      <c r="J733" s="647">
        <v>0</v>
      </c>
      <c r="K733" s="647">
        <v>0</v>
      </c>
      <c r="L733" s="647">
        <v>0</v>
      </c>
      <c r="M733" s="647">
        <v>0</v>
      </c>
      <c r="N733" s="647">
        <v>0</v>
      </c>
      <c r="O733" s="647">
        <v>0</v>
      </c>
    </row>
    <row r="734" spans="1:15" x14ac:dyDescent="0.2">
      <c r="A734" s="647" t="s">
        <v>3915</v>
      </c>
      <c r="B734" s="647" t="s">
        <v>3994</v>
      </c>
      <c r="C734" s="647" t="s">
        <v>1662</v>
      </c>
      <c r="D734" s="647">
        <v>0</v>
      </c>
      <c r="E734" s="647">
        <v>0</v>
      </c>
      <c r="F734" s="647">
        <v>0</v>
      </c>
      <c r="G734" s="647">
        <v>0</v>
      </c>
      <c r="H734" s="647">
        <v>0</v>
      </c>
      <c r="I734" s="647">
        <v>0</v>
      </c>
      <c r="J734" s="647">
        <v>0</v>
      </c>
      <c r="K734" s="647">
        <v>0</v>
      </c>
      <c r="L734" s="647">
        <v>0</v>
      </c>
      <c r="M734" s="647">
        <v>0</v>
      </c>
      <c r="N734" s="647">
        <v>0</v>
      </c>
      <c r="O734" s="647">
        <v>0</v>
      </c>
    </row>
    <row r="735" spans="1:15" x14ac:dyDescent="0.2">
      <c r="A735" s="647" t="s">
        <v>3915</v>
      </c>
      <c r="B735" s="647" t="s">
        <v>3995</v>
      </c>
      <c r="C735" s="647" t="s">
        <v>1662</v>
      </c>
      <c r="D735" s="647">
        <v>0</v>
      </c>
      <c r="E735" s="647">
        <v>0</v>
      </c>
      <c r="F735" s="647">
        <v>0</v>
      </c>
      <c r="G735" s="647">
        <v>0</v>
      </c>
      <c r="H735" s="647">
        <v>0</v>
      </c>
      <c r="I735" s="647">
        <v>0</v>
      </c>
      <c r="J735" s="647">
        <v>0</v>
      </c>
      <c r="K735" s="647">
        <v>0</v>
      </c>
      <c r="L735" s="647">
        <v>0</v>
      </c>
      <c r="M735" s="647">
        <v>0</v>
      </c>
      <c r="N735" s="647">
        <v>0</v>
      </c>
      <c r="O735" s="647">
        <v>0</v>
      </c>
    </row>
    <row r="736" spans="1:15" x14ac:dyDescent="0.2">
      <c r="A736" s="647" t="s">
        <v>3915</v>
      </c>
      <c r="B736" s="647" t="s">
        <v>3996</v>
      </c>
      <c r="C736" s="647" t="s">
        <v>1662</v>
      </c>
      <c r="D736" s="647">
        <v>0</v>
      </c>
      <c r="E736" s="647">
        <v>0</v>
      </c>
      <c r="F736" s="647">
        <v>0</v>
      </c>
      <c r="G736" s="647">
        <v>0</v>
      </c>
      <c r="H736" s="647">
        <v>0</v>
      </c>
      <c r="I736" s="647">
        <v>0</v>
      </c>
      <c r="J736" s="647">
        <v>0</v>
      </c>
      <c r="K736" s="647">
        <v>0</v>
      </c>
      <c r="L736" s="647">
        <v>0</v>
      </c>
      <c r="M736" s="647">
        <v>0</v>
      </c>
      <c r="N736" s="647">
        <v>0</v>
      </c>
      <c r="O736" s="647">
        <v>0</v>
      </c>
    </row>
    <row r="737" spans="1:15" x14ac:dyDescent="0.2">
      <c r="A737" s="647" t="s">
        <v>3915</v>
      </c>
      <c r="B737" s="647" t="s">
        <v>3997</v>
      </c>
      <c r="C737" s="647" t="s">
        <v>1662</v>
      </c>
      <c r="D737" s="647">
        <v>0</v>
      </c>
      <c r="E737" s="647">
        <v>0</v>
      </c>
      <c r="F737" s="647">
        <v>0</v>
      </c>
      <c r="G737" s="647">
        <v>0</v>
      </c>
      <c r="H737" s="647">
        <v>0</v>
      </c>
      <c r="I737" s="647">
        <v>0</v>
      </c>
      <c r="J737" s="647">
        <v>0</v>
      </c>
      <c r="K737" s="647">
        <v>0</v>
      </c>
      <c r="L737" s="647">
        <v>0</v>
      </c>
      <c r="M737" s="647">
        <v>0</v>
      </c>
      <c r="N737" s="647">
        <v>0</v>
      </c>
      <c r="O737" s="647">
        <v>0</v>
      </c>
    </row>
    <row r="738" spans="1:15" x14ac:dyDescent="0.2">
      <c r="A738" s="647" t="s">
        <v>3915</v>
      </c>
      <c r="B738" s="647" t="s">
        <v>3998</v>
      </c>
      <c r="C738" s="647" t="s">
        <v>1662</v>
      </c>
      <c r="D738" s="647">
        <v>0</v>
      </c>
      <c r="E738" s="647">
        <v>0</v>
      </c>
      <c r="F738" s="647">
        <v>0</v>
      </c>
      <c r="G738" s="647">
        <v>0</v>
      </c>
      <c r="H738" s="647">
        <v>0</v>
      </c>
      <c r="I738" s="647">
        <v>0</v>
      </c>
      <c r="J738" s="647">
        <v>0</v>
      </c>
      <c r="K738" s="647">
        <v>0</v>
      </c>
      <c r="L738" s="647">
        <v>0</v>
      </c>
      <c r="M738" s="647">
        <v>0</v>
      </c>
      <c r="N738" s="647">
        <v>0</v>
      </c>
      <c r="O738" s="647">
        <v>0</v>
      </c>
    </row>
    <row r="739" spans="1:15" x14ac:dyDescent="0.2">
      <c r="A739" s="647" t="s">
        <v>3915</v>
      </c>
      <c r="B739" s="647" t="s">
        <v>3999</v>
      </c>
      <c r="C739" s="647" t="s">
        <v>1662</v>
      </c>
      <c r="D739" s="647">
        <v>0</v>
      </c>
      <c r="E739" s="647">
        <v>0</v>
      </c>
      <c r="F739" s="647">
        <v>0</v>
      </c>
      <c r="G739" s="647">
        <v>0</v>
      </c>
      <c r="H739" s="647">
        <v>0</v>
      </c>
      <c r="I739" s="647">
        <v>0</v>
      </c>
      <c r="J739" s="647">
        <v>0</v>
      </c>
      <c r="K739" s="647">
        <v>0</v>
      </c>
      <c r="L739" s="647">
        <v>0</v>
      </c>
      <c r="M739" s="647">
        <v>0</v>
      </c>
      <c r="N739" s="647">
        <v>0</v>
      </c>
      <c r="O739" s="647">
        <v>0</v>
      </c>
    </row>
    <row r="740" spans="1:15" x14ac:dyDescent="0.2">
      <c r="A740" s="647" t="s">
        <v>3915</v>
      </c>
      <c r="B740" s="647" t="s">
        <v>4000</v>
      </c>
      <c r="C740" s="647" t="s">
        <v>1662</v>
      </c>
      <c r="D740" s="647">
        <v>0</v>
      </c>
      <c r="E740" s="647">
        <v>0</v>
      </c>
      <c r="F740" s="647">
        <v>0</v>
      </c>
      <c r="G740" s="647">
        <v>0</v>
      </c>
      <c r="H740" s="647">
        <v>0</v>
      </c>
      <c r="I740" s="647">
        <v>0</v>
      </c>
      <c r="J740" s="647">
        <v>0</v>
      </c>
      <c r="K740" s="647">
        <v>0</v>
      </c>
      <c r="L740" s="647">
        <v>0</v>
      </c>
      <c r="M740" s="647">
        <v>0</v>
      </c>
      <c r="N740" s="647">
        <v>0</v>
      </c>
      <c r="O740" s="647">
        <v>0</v>
      </c>
    </row>
    <row r="741" spans="1:15" x14ac:dyDescent="0.2">
      <c r="A741" s="647" t="s">
        <v>3915</v>
      </c>
      <c r="B741" s="647" t="s">
        <v>4001</v>
      </c>
      <c r="C741" s="647" t="s">
        <v>1662</v>
      </c>
      <c r="D741" s="647">
        <v>0</v>
      </c>
      <c r="E741" s="647">
        <v>0</v>
      </c>
      <c r="F741" s="647">
        <v>0</v>
      </c>
      <c r="G741" s="647">
        <v>0</v>
      </c>
      <c r="H741" s="647">
        <v>0</v>
      </c>
      <c r="I741" s="647">
        <v>0</v>
      </c>
      <c r="J741" s="647">
        <v>0</v>
      </c>
      <c r="K741" s="647">
        <v>0</v>
      </c>
      <c r="L741" s="647">
        <v>0</v>
      </c>
      <c r="M741" s="647">
        <v>0</v>
      </c>
      <c r="N741" s="647">
        <v>0</v>
      </c>
      <c r="O741" s="647">
        <v>0</v>
      </c>
    </row>
    <row r="742" spans="1:15" x14ac:dyDescent="0.2">
      <c r="A742" s="647" t="s">
        <v>3915</v>
      </c>
      <c r="B742" s="647" t="s">
        <v>4002</v>
      </c>
      <c r="C742" s="647" t="s">
        <v>1662</v>
      </c>
      <c r="D742" s="647">
        <v>0</v>
      </c>
      <c r="E742" s="647">
        <v>0</v>
      </c>
      <c r="F742" s="647">
        <v>0</v>
      </c>
      <c r="G742" s="647">
        <v>0</v>
      </c>
      <c r="H742" s="647">
        <v>0</v>
      </c>
      <c r="I742" s="647">
        <v>0</v>
      </c>
      <c r="J742" s="647">
        <v>0</v>
      </c>
      <c r="K742" s="647">
        <v>0</v>
      </c>
      <c r="L742" s="647">
        <v>0</v>
      </c>
      <c r="M742" s="647">
        <v>0</v>
      </c>
      <c r="N742" s="647">
        <v>0</v>
      </c>
      <c r="O742" s="647">
        <v>0</v>
      </c>
    </row>
    <row r="743" spans="1:15" x14ac:dyDescent="0.2">
      <c r="A743" s="647" t="s">
        <v>3915</v>
      </c>
      <c r="B743" s="647" t="s">
        <v>4003</v>
      </c>
      <c r="C743" s="647" t="s">
        <v>1662</v>
      </c>
      <c r="D743" s="647">
        <v>0</v>
      </c>
      <c r="E743" s="647">
        <v>0</v>
      </c>
      <c r="F743" s="647">
        <v>0</v>
      </c>
      <c r="G743" s="647">
        <v>0</v>
      </c>
      <c r="H743" s="647">
        <v>0</v>
      </c>
      <c r="I743" s="647">
        <v>0</v>
      </c>
      <c r="J743" s="647">
        <v>0</v>
      </c>
      <c r="K743" s="647">
        <v>0</v>
      </c>
      <c r="L743" s="647">
        <v>0</v>
      </c>
      <c r="M743" s="647">
        <v>0</v>
      </c>
      <c r="N743" s="647">
        <v>0</v>
      </c>
      <c r="O743" s="647">
        <v>0</v>
      </c>
    </row>
    <row r="744" spans="1:15" x14ac:dyDescent="0.2">
      <c r="A744" s="647" t="s">
        <v>3915</v>
      </c>
      <c r="B744" s="647" t="s">
        <v>4004</v>
      </c>
      <c r="C744" s="647" t="s">
        <v>1662</v>
      </c>
      <c r="D744" s="647">
        <v>2110</v>
      </c>
      <c r="E744" s="647">
        <v>2119</v>
      </c>
      <c r="F744" s="647">
        <v>2128</v>
      </c>
      <c r="G744" s="647">
        <v>2137</v>
      </c>
      <c r="H744" s="647">
        <v>2145</v>
      </c>
      <c r="I744" s="647">
        <v>2154</v>
      </c>
      <c r="J744" s="647">
        <v>2163</v>
      </c>
      <c r="K744" s="647">
        <v>2172</v>
      </c>
      <c r="L744" s="647">
        <v>2181</v>
      </c>
      <c r="M744" s="647">
        <v>2190</v>
      </c>
      <c r="N744" s="647">
        <v>2199</v>
      </c>
      <c r="O744" s="647">
        <v>2208</v>
      </c>
    </row>
    <row r="745" spans="1:15" x14ac:dyDescent="0.2">
      <c r="A745" s="647" t="s">
        <v>3915</v>
      </c>
      <c r="B745" s="647" t="s">
        <v>4005</v>
      </c>
      <c r="C745" s="647" t="s">
        <v>1662</v>
      </c>
      <c r="D745" s="647">
        <v>0</v>
      </c>
      <c r="E745" s="647">
        <v>0</v>
      </c>
      <c r="F745" s="647">
        <v>0</v>
      </c>
      <c r="G745" s="647">
        <v>0</v>
      </c>
      <c r="H745" s="647">
        <v>0</v>
      </c>
      <c r="I745" s="647">
        <v>0</v>
      </c>
      <c r="J745" s="647">
        <v>0</v>
      </c>
      <c r="K745" s="647">
        <v>0</v>
      </c>
      <c r="L745" s="647">
        <v>0</v>
      </c>
      <c r="M745" s="647">
        <v>0</v>
      </c>
      <c r="N745" s="647">
        <v>0</v>
      </c>
      <c r="O745" s="647">
        <v>0</v>
      </c>
    </row>
    <row r="746" spans="1:15" x14ac:dyDescent="0.2">
      <c r="A746" s="647" t="s">
        <v>3915</v>
      </c>
      <c r="B746" s="647" t="s">
        <v>4006</v>
      </c>
      <c r="C746" s="647" t="s">
        <v>1662</v>
      </c>
      <c r="D746" s="647">
        <v>0</v>
      </c>
      <c r="E746" s="647">
        <v>0</v>
      </c>
      <c r="F746" s="647">
        <v>0</v>
      </c>
      <c r="G746" s="647">
        <v>0</v>
      </c>
      <c r="H746" s="647">
        <v>0</v>
      </c>
      <c r="I746" s="647">
        <v>0</v>
      </c>
      <c r="J746" s="647">
        <v>0</v>
      </c>
      <c r="K746" s="647">
        <v>0</v>
      </c>
      <c r="L746" s="647">
        <v>0</v>
      </c>
      <c r="M746" s="647">
        <v>0</v>
      </c>
      <c r="N746" s="647">
        <v>0</v>
      </c>
      <c r="O746" s="647">
        <v>0</v>
      </c>
    </row>
    <row r="747" spans="1:15" x14ac:dyDescent="0.2">
      <c r="A747" s="647" t="s">
        <v>3915</v>
      </c>
      <c r="B747" s="647" t="s">
        <v>4007</v>
      </c>
      <c r="C747" s="647" t="s">
        <v>1662</v>
      </c>
      <c r="D747" s="647">
        <v>0</v>
      </c>
      <c r="E747" s="647">
        <v>0</v>
      </c>
      <c r="F747" s="647">
        <v>0</v>
      </c>
      <c r="G747" s="647">
        <v>0</v>
      </c>
      <c r="H747" s="647">
        <v>0</v>
      </c>
      <c r="I747" s="647">
        <v>0</v>
      </c>
      <c r="J747" s="647">
        <v>0</v>
      </c>
      <c r="K747" s="647">
        <v>0</v>
      </c>
      <c r="L747" s="647">
        <v>0</v>
      </c>
      <c r="M747" s="647">
        <v>0</v>
      </c>
      <c r="N747" s="647">
        <v>0</v>
      </c>
      <c r="O747" s="647">
        <v>0</v>
      </c>
    </row>
    <row r="748" spans="1:15" x14ac:dyDescent="0.2">
      <c r="A748" s="647" t="s">
        <v>3915</v>
      </c>
      <c r="B748" s="647" t="s">
        <v>4008</v>
      </c>
      <c r="C748" s="647" t="s">
        <v>1662</v>
      </c>
      <c r="D748" s="647">
        <v>0</v>
      </c>
      <c r="E748" s="647">
        <v>0</v>
      </c>
      <c r="F748" s="647">
        <v>0</v>
      </c>
      <c r="G748" s="647">
        <v>0</v>
      </c>
      <c r="H748" s="647">
        <v>0</v>
      </c>
      <c r="I748" s="647">
        <v>0</v>
      </c>
      <c r="J748" s="647">
        <v>0</v>
      </c>
      <c r="K748" s="647">
        <v>0</v>
      </c>
      <c r="L748" s="647">
        <v>0</v>
      </c>
      <c r="M748" s="647">
        <v>0</v>
      </c>
      <c r="N748" s="647">
        <v>0</v>
      </c>
      <c r="O748" s="647">
        <v>0</v>
      </c>
    </row>
    <row r="749" spans="1:15" x14ac:dyDescent="0.2">
      <c r="A749" s="647" t="s">
        <v>3915</v>
      </c>
      <c r="B749" s="647" t="s">
        <v>4009</v>
      </c>
      <c r="C749" s="647" t="s">
        <v>1662</v>
      </c>
      <c r="D749" s="647">
        <v>0</v>
      </c>
      <c r="E749" s="647">
        <v>0</v>
      </c>
      <c r="F749" s="647">
        <v>0</v>
      </c>
      <c r="G749" s="647">
        <v>0</v>
      </c>
      <c r="H749" s="647">
        <v>0</v>
      </c>
      <c r="I749" s="647">
        <v>0</v>
      </c>
      <c r="J749" s="647">
        <v>0</v>
      </c>
      <c r="K749" s="647">
        <v>0</v>
      </c>
      <c r="L749" s="647">
        <v>0</v>
      </c>
      <c r="M749" s="647">
        <v>0</v>
      </c>
      <c r="N749" s="647">
        <v>0</v>
      </c>
      <c r="O749" s="647">
        <v>0</v>
      </c>
    </row>
    <row r="750" spans="1:15" x14ac:dyDescent="0.2">
      <c r="A750" s="647" t="s">
        <v>3915</v>
      </c>
      <c r="B750" s="647" t="s">
        <v>4010</v>
      </c>
      <c r="C750" s="647" t="s">
        <v>1662</v>
      </c>
      <c r="D750" s="647">
        <v>0</v>
      </c>
      <c r="E750" s="647">
        <v>0</v>
      </c>
      <c r="F750" s="647">
        <v>0</v>
      </c>
      <c r="G750" s="647">
        <v>0</v>
      </c>
      <c r="H750" s="647">
        <v>0</v>
      </c>
      <c r="I750" s="647">
        <v>0</v>
      </c>
      <c r="J750" s="647">
        <v>0</v>
      </c>
      <c r="K750" s="647">
        <v>0</v>
      </c>
      <c r="L750" s="647">
        <v>0</v>
      </c>
      <c r="M750" s="647">
        <v>0</v>
      </c>
      <c r="N750" s="647">
        <v>0</v>
      </c>
      <c r="O750" s="647">
        <v>0</v>
      </c>
    </row>
    <row r="751" spans="1:15" x14ac:dyDescent="0.2">
      <c r="A751" s="647" t="s">
        <v>3915</v>
      </c>
      <c r="B751" s="647" t="s">
        <v>4011</v>
      </c>
      <c r="C751" s="647" t="s">
        <v>1662</v>
      </c>
      <c r="D751" s="647">
        <v>155</v>
      </c>
      <c r="E751" s="647">
        <v>157</v>
      </c>
      <c r="F751" s="647">
        <v>159</v>
      </c>
      <c r="G751" s="647">
        <v>160</v>
      </c>
      <c r="H751" s="647">
        <v>162</v>
      </c>
      <c r="I751" s="647">
        <v>164</v>
      </c>
      <c r="J751" s="647">
        <v>165</v>
      </c>
      <c r="K751" s="647">
        <v>167</v>
      </c>
      <c r="L751" s="647">
        <v>169</v>
      </c>
      <c r="M751" s="647">
        <v>170</v>
      </c>
      <c r="N751" s="647">
        <v>172</v>
      </c>
      <c r="O751" s="647">
        <v>174</v>
      </c>
    </row>
    <row r="752" spans="1:15" x14ac:dyDescent="0.2">
      <c r="A752" s="647" t="s">
        <v>3915</v>
      </c>
      <c r="B752" s="647" t="s">
        <v>4012</v>
      </c>
      <c r="C752" s="647" t="s">
        <v>1662</v>
      </c>
      <c r="D752" s="647">
        <v>0</v>
      </c>
      <c r="E752" s="647">
        <v>0</v>
      </c>
      <c r="F752" s="647">
        <v>0</v>
      </c>
      <c r="G752" s="647">
        <v>0</v>
      </c>
      <c r="H752" s="647">
        <v>0</v>
      </c>
      <c r="I752" s="647">
        <v>0</v>
      </c>
      <c r="J752" s="647">
        <v>0</v>
      </c>
      <c r="K752" s="647">
        <v>0</v>
      </c>
      <c r="L752" s="647">
        <v>0</v>
      </c>
      <c r="M752" s="647">
        <v>0</v>
      </c>
      <c r="N752" s="647">
        <v>0</v>
      </c>
      <c r="O752" s="647">
        <v>0</v>
      </c>
    </row>
    <row r="753" spans="1:15" x14ac:dyDescent="0.2">
      <c r="A753" s="647" t="s">
        <v>3915</v>
      </c>
      <c r="B753" s="647" t="s">
        <v>4013</v>
      </c>
      <c r="C753" s="647" t="s">
        <v>1662</v>
      </c>
      <c r="D753" s="647">
        <v>0</v>
      </c>
      <c r="E753" s="647">
        <v>0</v>
      </c>
      <c r="F753" s="647">
        <v>0</v>
      </c>
      <c r="G753" s="647">
        <v>0</v>
      </c>
      <c r="H753" s="647">
        <v>0</v>
      </c>
      <c r="I753" s="647">
        <v>0</v>
      </c>
      <c r="J753" s="647">
        <v>0</v>
      </c>
      <c r="K753" s="647">
        <v>0</v>
      </c>
      <c r="L753" s="647">
        <v>0</v>
      </c>
      <c r="M753" s="647">
        <v>0</v>
      </c>
      <c r="N753" s="647">
        <v>0</v>
      </c>
      <c r="O753" s="647">
        <v>0</v>
      </c>
    </row>
    <row r="754" spans="1:15" x14ac:dyDescent="0.2">
      <c r="A754" s="647" t="s">
        <v>3915</v>
      </c>
      <c r="B754" s="647" t="s">
        <v>4014</v>
      </c>
      <c r="C754" s="647" t="s">
        <v>1662</v>
      </c>
      <c r="D754" s="647">
        <v>0</v>
      </c>
      <c r="E754" s="647">
        <v>0</v>
      </c>
      <c r="F754" s="647">
        <v>0</v>
      </c>
      <c r="G754" s="647">
        <v>0</v>
      </c>
      <c r="H754" s="647">
        <v>0</v>
      </c>
      <c r="I754" s="647">
        <v>0</v>
      </c>
      <c r="J754" s="647">
        <v>0</v>
      </c>
      <c r="K754" s="647">
        <v>0</v>
      </c>
      <c r="L754" s="647">
        <v>0</v>
      </c>
      <c r="M754" s="647">
        <v>0</v>
      </c>
      <c r="N754" s="647">
        <v>0</v>
      </c>
      <c r="O754" s="647">
        <v>0</v>
      </c>
    </row>
    <row r="755" spans="1:15" x14ac:dyDescent="0.2">
      <c r="A755" s="647" t="s">
        <v>3915</v>
      </c>
      <c r="B755" s="647" t="s">
        <v>4015</v>
      </c>
      <c r="C755" s="647" t="s">
        <v>1662</v>
      </c>
      <c r="D755" s="647">
        <v>0</v>
      </c>
      <c r="E755" s="647">
        <v>0</v>
      </c>
      <c r="F755" s="647">
        <v>0</v>
      </c>
      <c r="G755" s="647">
        <v>0</v>
      </c>
      <c r="H755" s="647">
        <v>0</v>
      </c>
      <c r="I755" s="647">
        <v>0</v>
      </c>
      <c r="J755" s="647">
        <v>0</v>
      </c>
      <c r="K755" s="647">
        <v>0</v>
      </c>
      <c r="L755" s="647">
        <v>0</v>
      </c>
      <c r="M755" s="647">
        <v>0</v>
      </c>
      <c r="N755" s="647">
        <v>0</v>
      </c>
      <c r="O755" s="647">
        <v>0</v>
      </c>
    </row>
    <row r="756" spans="1:15" x14ac:dyDescent="0.2">
      <c r="A756" s="647" t="s">
        <v>3915</v>
      </c>
      <c r="B756" s="647" t="s">
        <v>4016</v>
      </c>
      <c r="C756" s="647" t="s">
        <v>1662</v>
      </c>
      <c r="D756" s="647">
        <v>0</v>
      </c>
      <c r="E756" s="647">
        <v>0</v>
      </c>
      <c r="F756" s="647">
        <v>0</v>
      </c>
      <c r="G756" s="647">
        <v>0</v>
      </c>
      <c r="H756" s="647">
        <v>0</v>
      </c>
      <c r="I756" s="647">
        <v>0</v>
      </c>
      <c r="J756" s="647">
        <v>0</v>
      </c>
      <c r="K756" s="647">
        <v>0</v>
      </c>
      <c r="L756" s="647">
        <v>0</v>
      </c>
      <c r="M756" s="647">
        <v>0</v>
      </c>
      <c r="N756" s="647">
        <v>0</v>
      </c>
      <c r="O756" s="647">
        <v>0</v>
      </c>
    </row>
    <row r="757" spans="1:15" x14ac:dyDescent="0.2">
      <c r="A757" s="647" t="s">
        <v>3915</v>
      </c>
      <c r="B757" s="647" t="s">
        <v>4017</v>
      </c>
      <c r="C757" s="647" t="s">
        <v>1662</v>
      </c>
      <c r="D757" s="647">
        <v>0</v>
      </c>
      <c r="E757" s="647">
        <v>0</v>
      </c>
      <c r="F757" s="647">
        <v>0</v>
      </c>
      <c r="G757" s="647">
        <v>0</v>
      </c>
      <c r="H757" s="647">
        <v>0</v>
      </c>
      <c r="I757" s="647">
        <v>0</v>
      </c>
      <c r="J757" s="647">
        <v>0</v>
      </c>
      <c r="K757" s="647">
        <v>0</v>
      </c>
      <c r="L757" s="647">
        <v>0</v>
      </c>
      <c r="M757" s="647">
        <v>0</v>
      </c>
      <c r="N757" s="647">
        <v>0</v>
      </c>
      <c r="O757" s="647">
        <v>0</v>
      </c>
    </row>
    <row r="758" spans="1:15" x14ac:dyDescent="0.2">
      <c r="A758" s="647" t="s">
        <v>3915</v>
      </c>
      <c r="B758" s="647" t="s">
        <v>4018</v>
      </c>
      <c r="C758" s="647" t="s">
        <v>1662</v>
      </c>
      <c r="D758" s="647">
        <v>0</v>
      </c>
      <c r="E758" s="647">
        <v>0</v>
      </c>
      <c r="F758" s="647">
        <v>0</v>
      </c>
      <c r="G758" s="647">
        <v>0</v>
      </c>
      <c r="H758" s="647">
        <v>0</v>
      </c>
      <c r="I758" s="647">
        <v>0</v>
      </c>
      <c r="J758" s="647">
        <v>0</v>
      </c>
      <c r="K758" s="647">
        <v>0</v>
      </c>
      <c r="L758" s="647">
        <v>0</v>
      </c>
      <c r="M758" s="647">
        <v>0</v>
      </c>
      <c r="N758" s="647">
        <v>0</v>
      </c>
      <c r="O758" s="647">
        <v>0</v>
      </c>
    </row>
    <row r="759" spans="1:15" x14ac:dyDescent="0.2">
      <c r="A759" s="647" t="s">
        <v>3915</v>
      </c>
      <c r="B759" s="647" t="s">
        <v>4019</v>
      </c>
      <c r="C759" s="647" t="s">
        <v>1662</v>
      </c>
      <c r="D759" s="647">
        <v>0</v>
      </c>
      <c r="E759" s="647">
        <v>0</v>
      </c>
      <c r="F759" s="647">
        <v>0</v>
      </c>
      <c r="G759" s="647">
        <v>0</v>
      </c>
      <c r="H759" s="647">
        <v>0</v>
      </c>
      <c r="I759" s="647">
        <v>0</v>
      </c>
      <c r="J759" s="647">
        <v>0</v>
      </c>
      <c r="K759" s="647">
        <v>0</v>
      </c>
      <c r="L759" s="647">
        <v>0</v>
      </c>
      <c r="M759" s="647">
        <v>0</v>
      </c>
      <c r="N759" s="647">
        <v>0</v>
      </c>
      <c r="O759" s="647">
        <v>0</v>
      </c>
    </row>
    <row r="760" spans="1:15" x14ac:dyDescent="0.2">
      <c r="A760" s="647" t="s">
        <v>3915</v>
      </c>
      <c r="B760" s="647" t="s">
        <v>4020</v>
      </c>
      <c r="C760" s="647" t="s">
        <v>1662</v>
      </c>
      <c r="D760" s="647">
        <v>0</v>
      </c>
      <c r="E760" s="647">
        <v>0</v>
      </c>
      <c r="F760" s="647">
        <v>0</v>
      </c>
      <c r="G760" s="647">
        <v>0</v>
      </c>
      <c r="H760" s="647">
        <v>0</v>
      </c>
      <c r="I760" s="647">
        <v>0</v>
      </c>
      <c r="J760" s="647">
        <v>0</v>
      </c>
      <c r="K760" s="647">
        <v>0</v>
      </c>
      <c r="L760" s="647">
        <v>0</v>
      </c>
      <c r="M760" s="647">
        <v>0</v>
      </c>
      <c r="N760" s="647">
        <v>0</v>
      </c>
      <c r="O760" s="647">
        <v>0</v>
      </c>
    </row>
    <row r="761" spans="1:15" x14ac:dyDescent="0.2">
      <c r="A761" s="647" t="s">
        <v>3915</v>
      </c>
      <c r="B761" s="647" t="s">
        <v>4021</v>
      </c>
      <c r="C761" s="647" t="s">
        <v>1662</v>
      </c>
      <c r="D761" s="647">
        <v>0</v>
      </c>
      <c r="E761" s="647">
        <v>0</v>
      </c>
      <c r="F761" s="647">
        <v>0</v>
      </c>
      <c r="G761" s="647">
        <v>0</v>
      </c>
      <c r="H761" s="647">
        <v>0</v>
      </c>
      <c r="I761" s="647">
        <v>0</v>
      </c>
      <c r="J761" s="647">
        <v>0</v>
      </c>
      <c r="K761" s="647">
        <v>0</v>
      </c>
      <c r="L761" s="647">
        <v>0</v>
      </c>
      <c r="M761" s="647">
        <v>0</v>
      </c>
      <c r="N761" s="647">
        <v>0</v>
      </c>
      <c r="O761" s="647">
        <v>0</v>
      </c>
    </row>
    <row r="762" spans="1:15" x14ac:dyDescent="0.2">
      <c r="A762" s="647" t="s">
        <v>3915</v>
      </c>
      <c r="B762" s="647" t="s">
        <v>4022</v>
      </c>
      <c r="C762" s="647" t="s">
        <v>1662</v>
      </c>
      <c r="D762" s="647">
        <v>0</v>
      </c>
      <c r="E762" s="647">
        <v>0</v>
      </c>
      <c r="F762" s="647">
        <v>0</v>
      </c>
      <c r="G762" s="647">
        <v>0</v>
      </c>
      <c r="H762" s="647">
        <v>0</v>
      </c>
      <c r="I762" s="647">
        <v>0</v>
      </c>
      <c r="J762" s="647">
        <v>0</v>
      </c>
      <c r="K762" s="647">
        <v>0</v>
      </c>
      <c r="L762" s="647">
        <v>0</v>
      </c>
      <c r="M762" s="647">
        <v>0</v>
      </c>
      <c r="N762" s="647">
        <v>0</v>
      </c>
      <c r="O762" s="647">
        <v>0</v>
      </c>
    </row>
    <row r="763" spans="1:15" x14ac:dyDescent="0.2">
      <c r="A763" s="647" t="s">
        <v>3915</v>
      </c>
      <c r="B763" s="647" t="s">
        <v>4023</v>
      </c>
      <c r="C763" s="647" t="s">
        <v>1662</v>
      </c>
      <c r="D763" s="647">
        <v>0</v>
      </c>
      <c r="E763" s="647">
        <v>0</v>
      </c>
      <c r="F763" s="647">
        <v>0</v>
      </c>
      <c r="G763" s="647">
        <v>0</v>
      </c>
      <c r="H763" s="647">
        <v>0</v>
      </c>
      <c r="I763" s="647">
        <v>0</v>
      </c>
      <c r="J763" s="647">
        <v>0</v>
      </c>
      <c r="K763" s="647">
        <v>0</v>
      </c>
      <c r="L763" s="647">
        <v>0</v>
      </c>
      <c r="M763" s="647">
        <v>0</v>
      </c>
      <c r="N763" s="647">
        <v>0</v>
      </c>
      <c r="O763" s="647">
        <v>0</v>
      </c>
    </row>
    <row r="764" spans="1:15" x14ac:dyDescent="0.2">
      <c r="A764" s="647" t="s">
        <v>3915</v>
      </c>
      <c r="B764" s="647" t="s">
        <v>4024</v>
      </c>
      <c r="C764" s="647" t="s">
        <v>1662</v>
      </c>
      <c r="D764" s="647">
        <v>0</v>
      </c>
      <c r="E764" s="647">
        <v>0</v>
      </c>
      <c r="F764" s="647">
        <v>0</v>
      </c>
      <c r="G764" s="647">
        <v>0</v>
      </c>
      <c r="H764" s="647">
        <v>0</v>
      </c>
      <c r="I764" s="647">
        <v>0</v>
      </c>
      <c r="J764" s="647">
        <v>0</v>
      </c>
      <c r="K764" s="647">
        <v>0</v>
      </c>
      <c r="L764" s="647">
        <v>0</v>
      </c>
      <c r="M764" s="647">
        <v>0</v>
      </c>
      <c r="N764" s="647">
        <v>0</v>
      </c>
      <c r="O764" s="647">
        <v>0</v>
      </c>
    </row>
    <row r="765" spans="1:15" x14ac:dyDescent="0.2">
      <c r="A765" s="647" t="s">
        <v>3915</v>
      </c>
      <c r="B765" s="647" t="s">
        <v>4025</v>
      </c>
      <c r="C765" s="647" t="s">
        <v>1662</v>
      </c>
      <c r="D765" s="647">
        <v>0</v>
      </c>
      <c r="E765" s="647">
        <v>0</v>
      </c>
      <c r="F765" s="647">
        <v>0</v>
      </c>
      <c r="G765" s="647">
        <v>0</v>
      </c>
      <c r="H765" s="647">
        <v>0</v>
      </c>
      <c r="I765" s="647">
        <v>0</v>
      </c>
      <c r="J765" s="647">
        <v>0</v>
      </c>
      <c r="K765" s="647">
        <v>0</v>
      </c>
      <c r="L765" s="647">
        <v>0</v>
      </c>
      <c r="M765" s="647">
        <v>0</v>
      </c>
      <c r="N765" s="647">
        <v>0</v>
      </c>
      <c r="O765" s="647">
        <v>0</v>
      </c>
    </row>
    <row r="766" spans="1:15" x14ac:dyDescent="0.2">
      <c r="A766" s="647" t="s">
        <v>3915</v>
      </c>
      <c r="B766" s="647" t="s">
        <v>4026</v>
      </c>
      <c r="C766" s="647" t="s">
        <v>1662</v>
      </c>
      <c r="D766" s="647">
        <v>0</v>
      </c>
      <c r="E766" s="647">
        <v>0</v>
      </c>
      <c r="F766" s="647">
        <v>0</v>
      </c>
      <c r="G766" s="647">
        <v>0</v>
      </c>
      <c r="H766" s="647">
        <v>0</v>
      </c>
      <c r="I766" s="647">
        <v>0</v>
      </c>
      <c r="J766" s="647">
        <v>0</v>
      </c>
      <c r="K766" s="647">
        <v>0</v>
      </c>
      <c r="L766" s="647">
        <v>0</v>
      </c>
      <c r="M766" s="647">
        <v>0</v>
      </c>
      <c r="N766" s="647">
        <v>0</v>
      </c>
      <c r="O766" s="647">
        <v>0</v>
      </c>
    </row>
    <row r="767" spans="1:15" x14ac:dyDescent="0.2">
      <c r="A767" s="647" t="s">
        <v>3915</v>
      </c>
      <c r="B767" s="647" t="s">
        <v>4027</v>
      </c>
      <c r="C767" s="647" t="s">
        <v>1662</v>
      </c>
      <c r="D767" s="647">
        <v>0</v>
      </c>
      <c r="E767" s="647">
        <v>0</v>
      </c>
      <c r="F767" s="647">
        <v>0</v>
      </c>
      <c r="G767" s="647">
        <v>0</v>
      </c>
      <c r="H767" s="647">
        <v>0</v>
      </c>
      <c r="I767" s="647">
        <v>0</v>
      </c>
      <c r="J767" s="647">
        <v>0</v>
      </c>
      <c r="K767" s="647">
        <v>0</v>
      </c>
      <c r="L767" s="647">
        <v>0</v>
      </c>
      <c r="M767" s="647">
        <v>0</v>
      </c>
      <c r="N767" s="647">
        <v>0</v>
      </c>
      <c r="O767" s="647">
        <v>0</v>
      </c>
    </row>
    <row r="768" spans="1:15" x14ac:dyDescent="0.2">
      <c r="A768" s="647" t="s">
        <v>3915</v>
      </c>
      <c r="B768" s="647" t="s">
        <v>4028</v>
      </c>
      <c r="C768" s="647" t="s">
        <v>1662</v>
      </c>
      <c r="D768" s="647">
        <v>0</v>
      </c>
      <c r="E768" s="647">
        <v>0</v>
      </c>
      <c r="F768" s="647">
        <v>0</v>
      </c>
      <c r="G768" s="647">
        <v>0</v>
      </c>
      <c r="H768" s="647">
        <v>0</v>
      </c>
      <c r="I768" s="647">
        <v>0</v>
      </c>
      <c r="J768" s="647">
        <v>0</v>
      </c>
      <c r="K768" s="647">
        <v>0</v>
      </c>
      <c r="L768" s="647">
        <v>0</v>
      </c>
      <c r="M768" s="647">
        <v>0</v>
      </c>
      <c r="N768" s="647">
        <v>0</v>
      </c>
      <c r="O768" s="647">
        <v>0</v>
      </c>
    </row>
    <row r="769" spans="1:15" x14ac:dyDescent="0.2">
      <c r="A769" s="647" t="s">
        <v>3915</v>
      </c>
      <c r="B769" s="647" t="s">
        <v>4029</v>
      </c>
      <c r="C769" s="647" t="s">
        <v>1662</v>
      </c>
      <c r="D769" s="647">
        <v>0</v>
      </c>
      <c r="E769" s="647">
        <v>0</v>
      </c>
      <c r="F769" s="647">
        <v>0</v>
      </c>
      <c r="G769" s="647">
        <v>0</v>
      </c>
      <c r="H769" s="647">
        <v>0</v>
      </c>
      <c r="I769" s="647">
        <v>0</v>
      </c>
      <c r="J769" s="647">
        <v>0</v>
      </c>
      <c r="K769" s="647">
        <v>0</v>
      </c>
      <c r="L769" s="647">
        <v>0</v>
      </c>
      <c r="M769" s="647">
        <v>0</v>
      </c>
      <c r="N769" s="647">
        <v>0</v>
      </c>
      <c r="O769" s="647">
        <v>0</v>
      </c>
    </row>
    <row r="770" spans="1:15" x14ac:dyDescent="0.2">
      <c r="A770" s="647" t="s">
        <v>3915</v>
      </c>
      <c r="B770" s="647" t="s">
        <v>4030</v>
      </c>
      <c r="C770" s="647" t="s">
        <v>1662</v>
      </c>
      <c r="D770" s="647">
        <v>0</v>
      </c>
      <c r="E770" s="647">
        <v>0</v>
      </c>
      <c r="F770" s="647">
        <v>0</v>
      </c>
      <c r="G770" s="647">
        <v>0</v>
      </c>
      <c r="H770" s="647">
        <v>0</v>
      </c>
      <c r="I770" s="647">
        <v>0</v>
      </c>
      <c r="J770" s="647">
        <v>0</v>
      </c>
      <c r="K770" s="647">
        <v>0</v>
      </c>
      <c r="L770" s="647">
        <v>0</v>
      </c>
      <c r="M770" s="647">
        <v>0</v>
      </c>
      <c r="N770" s="647">
        <v>0</v>
      </c>
      <c r="O770" s="647">
        <v>0</v>
      </c>
    </row>
    <row r="771" spans="1:15" x14ac:dyDescent="0.2">
      <c r="A771" s="647" t="s">
        <v>3915</v>
      </c>
      <c r="B771" s="647" t="s">
        <v>4031</v>
      </c>
      <c r="C771" s="647" t="s">
        <v>1662</v>
      </c>
      <c r="D771" s="647">
        <v>0</v>
      </c>
      <c r="E771" s="647">
        <v>0</v>
      </c>
      <c r="F771" s="647">
        <v>0</v>
      </c>
      <c r="G771" s="647">
        <v>0</v>
      </c>
      <c r="H771" s="647">
        <v>0</v>
      </c>
      <c r="I771" s="647">
        <v>0</v>
      </c>
      <c r="J771" s="647">
        <v>0</v>
      </c>
      <c r="K771" s="647">
        <v>0</v>
      </c>
      <c r="L771" s="647">
        <v>0</v>
      </c>
      <c r="M771" s="647">
        <v>0</v>
      </c>
      <c r="N771" s="647">
        <v>0</v>
      </c>
      <c r="O771" s="647">
        <v>0</v>
      </c>
    </row>
    <row r="772" spans="1:15" x14ac:dyDescent="0.2">
      <c r="A772" s="647" t="s">
        <v>3915</v>
      </c>
      <c r="B772" s="647" t="s">
        <v>4032</v>
      </c>
      <c r="C772" s="647" t="s">
        <v>1662</v>
      </c>
      <c r="D772" s="647">
        <v>0</v>
      </c>
      <c r="E772" s="647">
        <v>0</v>
      </c>
      <c r="F772" s="647">
        <v>0</v>
      </c>
      <c r="G772" s="647">
        <v>0</v>
      </c>
      <c r="H772" s="647">
        <v>0</v>
      </c>
      <c r="I772" s="647">
        <v>0</v>
      </c>
      <c r="J772" s="647">
        <v>0</v>
      </c>
      <c r="K772" s="647">
        <v>0</v>
      </c>
      <c r="L772" s="647">
        <v>0</v>
      </c>
      <c r="M772" s="647">
        <v>0</v>
      </c>
      <c r="N772" s="647">
        <v>0</v>
      </c>
      <c r="O772" s="647">
        <v>0</v>
      </c>
    </row>
    <row r="773" spans="1:15" x14ac:dyDescent="0.2">
      <c r="A773" s="647" t="s">
        <v>3915</v>
      </c>
      <c r="B773" s="647" t="s">
        <v>4033</v>
      </c>
      <c r="C773" s="647" t="s">
        <v>1662</v>
      </c>
      <c r="D773" s="647">
        <v>66340</v>
      </c>
      <c r="E773" s="647">
        <v>66721</v>
      </c>
      <c r="F773" s="647">
        <v>67041</v>
      </c>
      <c r="G773" s="647">
        <v>65262</v>
      </c>
      <c r="H773" s="647">
        <v>65642</v>
      </c>
      <c r="I773" s="647">
        <v>65968</v>
      </c>
      <c r="J773" s="647">
        <v>65771</v>
      </c>
      <c r="K773" s="647">
        <v>66072</v>
      </c>
      <c r="L773" s="647">
        <v>66213</v>
      </c>
      <c r="M773" s="647">
        <v>66549</v>
      </c>
      <c r="N773" s="647">
        <v>66938</v>
      </c>
      <c r="O773" s="647">
        <v>67327</v>
      </c>
    </row>
    <row r="774" spans="1:15" x14ac:dyDescent="0.2">
      <c r="A774" s="647" t="s">
        <v>3915</v>
      </c>
      <c r="B774" s="647" t="s">
        <v>4034</v>
      </c>
      <c r="C774" s="647" t="s">
        <v>1662</v>
      </c>
      <c r="D774" s="647">
        <v>0</v>
      </c>
      <c r="E774" s="647">
        <v>0</v>
      </c>
      <c r="F774" s="647">
        <v>0</v>
      </c>
      <c r="G774" s="647">
        <v>0</v>
      </c>
      <c r="H774" s="647">
        <v>0</v>
      </c>
      <c r="I774" s="647">
        <v>0</v>
      </c>
      <c r="J774" s="647">
        <v>0</v>
      </c>
      <c r="K774" s="647">
        <v>0</v>
      </c>
      <c r="L774" s="647">
        <v>0</v>
      </c>
      <c r="M774" s="647">
        <v>0</v>
      </c>
      <c r="N774" s="647">
        <v>0</v>
      </c>
      <c r="O774" s="647">
        <v>0</v>
      </c>
    </row>
    <row r="775" spans="1:15" x14ac:dyDescent="0.2">
      <c r="A775" s="647" t="s">
        <v>3915</v>
      </c>
      <c r="B775" s="647" t="s">
        <v>4035</v>
      </c>
      <c r="C775" s="647" t="s">
        <v>1662</v>
      </c>
      <c r="D775" s="647">
        <v>205</v>
      </c>
      <c r="E775" s="647">
        <v>206</v>
      </c>
      <c r="F775" s="647">
        <v>207</v>
      </c>
      <c r="G775" s="647">
        <v>207</v>
      </c>
      <c r="H775" s="647">
        <v>208</v>
      </c>
      <c r="I775" s="647">
        <v>209</v>
      </c>
      <c r="J775" s="647">
        <v>210</v>
      </c>
      <c r="K775" s="647">
        <v>211</v>
      </c>
      <c r="L775" s="647">
        <v>211</v>
      </c>
      <c r="M775" s="647">
        <v>212</v>
      </c>
      <c r="N775" s="647">
        <v>213</v>
      </c>
      <c r="O775" s="647">
        <v>214</v>
      </c>
    </row>
    <row r="776" spans="1:15" x14ac:dyDescent="0.2">
      <c r="A776" s="647" t="s">
        <v>3915</v>
      </c>
      <c r="B776" s="647" t="s">
        <v>4036</v>
      </c>
      <c r="C776" s="647" t="s">
        <v>1662</v>
      </c>
      <c r="D776" s="647">
        <v>0</v>
      </c>
      <c r="E776" s="647">
        <v>0</v>
      </c>
      <c r="F776" s="647">
        <v>0</v>
      </c>
      <c r="G776" s="647">
        <v>0</v>
      </c>
      <c r="H776" s="647">
        <v>0</v>
      </c>
      <c r="I776" s="647">
        <v>0</v>
      </c>
      <c r="J776" s="647">
        <v>0</v>
      </c>
      <c r="K776" s="647">
        <v>0</v>
      </c>
      <c r="L776" s="647">
        <v>0</v>
      </c>
      <c r="M776" s="647">
        <v>0</v>
      </c>
      <c r="N776" s="647">
        <v>0</v>
      </c>
      <c r="O776" s="647">
        <v>0</v>
      </c>
    </row>
    <row r="777" spans="1:15" x14ac:dyDescent="0.2">
      <c r="A777" s="647" t="s">
        <v>3915</v>
      </c>
      <c r="B777" s="647" t="s">
        <v>4037</v>
      </c>
      <c r="C777" s="647" t="s">
        <v>1662</v>
      </c>
      <c r="D777" s="647">
        <v>83</v>
      </c>
      <c r="E777" s="647">
        <v>83</v>
      </c>
      <c r="F777" s="647">
        <v>83</v>
      </c>
      <c r="G777" s="647">
        <v>83</v>
      </c>
      <c r="H777" s="647">
        <v>84</v>
      </c>
      <c r="I777" s="647">
        <v>84</v>
      </c>
      <c r="J777" s="647">
        <v>84</v>
      </c>
      <c r="K777" s="647">
        <v>84</v>
      </c>
      <c r="L777" s="647">
        <v>85</v>
      </c>
      <c r="M777" s="647">
        <v>85</v>
      </c>
      <c r="N777" s="647">
        <v>85</v>
      </c>
      <c r="O777" s="647">
        <v>85</v>
      </c>
    </row>
    <row r="778" spans="1:15" x14ac:dyDescent="0.2">
      <c r="A778" s="647" t="s">
        <v>3915</v>
      </c>
      <c r="B778" s="647" t="s">
        <v>4038</v>
      </c>
      <c r="C778" s="647" t="s">
        <v>1662</v>
      </c>
      <c r="D778" s="647">
        <v>0</v>
      </c>
      <c r="E778" s="647">
        <v>0</v>
      </c>
      <c r="F778" s="647">
        <v>0</v>
      </c>
      <c r="G778" s="647">
        <v>0</v>
      </c>
      <c r="H778" s="647">
        <v>0</v>
      </c>
      <c r="I778" s="647">
        <v>0</v>
      </c>
      <c r="J778" s="647">
        <v>0</v>
      </c>
      <c r="K778" s="647">
        <v>0</v>
      </c>
      <c r="L778" s="647">
        <v>0</v>
      </c>
      <c r="M778" s="647">
        <v>0</v>
      </c>
      <c r="N778" s="647">
        <v>0</v>
      </c>
      <c r="O778" s="647">
        <v>0</v>
      </c>
    </row>
    <row r="779" spans="1:15" x14ac:dyDescent="0.2">
      <c r="A779" s="647" t="s">
        <v>3915</v>
      </c>
      <c r="B779" s="647" t="s">
        <v>4039</v>
      </c>
      <c r="C779" s="647" t="s">
        <v>1662</v>
      </c>
      <c r="D779" s="647">
        <v>76</v>
      </c>
      <c r="E779" s="647">
        <v>77</v>
      </c>
      <c r="F779" s="647">
        <v>77</v>
      </c>
      <c r="G779" s="647">
        <v>77</v>
      </c>
      <c r="H779" s="647">
        <v>77</v>
      </c>
      <c r="I779" s="647">
        <v>78</v>
      </c>
      <c r="J779" s="647">
        <v>78</v>
      </c>
      <c r="K779" s="647">
        <v>78</v>
      </c>
      <c r="L779" s="647">
        <v>78</v>
      </c>
      <c r="M779" s="647">
        <v>79</v>
      </c>
      <c r="N779" s="647">
        <v>79</v>
      </c>
      <c r="O779" s="647">
        <v>79</v>
      </c>
    </row>
    <row r="780" spans="1:15" x14ac:dyDescent="0.2">
      <c r="A780" s="647" t="s">
        <v>3915</v>
      </c>
      <c r="B780" s="647" t="s">
        <v>4040</v>
      </c>
      <c r="C780" s="647" t="s">
        <v>1662</v>
      </c>
      <c r="D780" s="647">
        <v>0</v>
      </c>
      <c r="E780" s="647">
        <v>0</v>
      </c>
      <c r="F780" s="647">
        <v>0</v>
      </c>
      <c r="G780" s="647">
        <v>0</v>
      </c>
      <c r="H780" s="647">
        <v>0</v>
      </c>
      <c r="I780" s="647">
        <v>0</v>
      </c>
      <c r="J780" s="647">
        <v>0</v>
      </c>
      <c r="K780" s="647">
        <v>0</v>
      </c>
      <c r="L780" s="647">
        <v>0</v>
      </c>
      <c r="M780" s="647">
        <v>0</v>
      </c>
      <c r="N780" s="647">
        <v>0</v>
      </c>
      <c r="O780" s="647">
        <v>0</v>
      </c>
    </row>
    <row r="781" spans="1:15" x14ac:dyDescent="0.2">
      <c r="A781" s="647" t="s">
        <v>3915</v>
      </c>
      <c r="B781" s="647" t="s">
        <v>4041</v>
      </c>
      <c r="C781" s="647" t="s">
        <v>1662</v>
      </c>
      <c r="D781" s="647">
        <v>1174</v>
      </c>
      <c r="E781" s="647">
        <v>1176</v>
      </c>
      <c r="F781" s="647">
        <v>1179</v>
      </c>
      <c r="G781" s="647">
        <v>1181</v>
      </c>
      <c r="H781" s="647">
        <v>1183</v>
      </c>
      <c r="I781" s="647">
        <v>1185</v>
      </c>
      <c r="J781" s="647">
        <v>1187</v>
      </c>
      <c r="K781" s="647">
        <v>1189</v>
      </c>
      <c r="L781" s="647">
        <v>1191</v>
      </c>
      <c r="M781" s="647">
        <v>1194</v>
      </c>
      <c r="N781" s="647">
        <v>1196</v>
      </c>
      <c r="O781" s="647">
        <v>1198</v>
      </c>
    </row>
    <row r="782" spans="1:15" x14ac:dyDescent="0.2">
      <c r="A782" s="647" t="s">
        <v>3915</v>
      </c>
      <c r="B782" s="647" t="s">
        <v>4042</v>
      </c>
      <c r="C782" s="647" t="s">
        <v>1662</v>
      </c>
      <c r="D782" s="647">
        <v>2769</v>
      </c>
      <c r="E782" s="647">
        <v>2775</v>
      </c>
      <c r="F782" s="647">
        <v>2781</v>
      </c>
      <c r="G782" s="647">
        <v>2787</v>
      </c>
      <c r="H782" s="647">
        <v>2793</v>
      </c>
      <c r="I782" s="647">
        <v>2799</v>
      </c>
      <c r="J782" s="647">
        <v>2806</v>
      </c>
      <c r="K782" s="647">
        <v>2812</v>
      </c>
      <c r="L782" s="647">
        <v>2818</v>
      </c>
      <c r="M782" s="647">
        <v>2824</v>
      </c>
      <c r="N782" s="647">
        <v>2830</v>
      </c>
      <c r="O782" s="647">
        <v>2836</v>
      </c>
    </row>
    <row r="783" spans="1:15" x14ac:dyDescent="0.2">
      <c r="A783" s="647" t="s">
        <v>3915</v>
      </c>
      <c r="B783" s="647" t="s">
        <v>4043</v>
      </c>
      <c r="C783" s="647" t="s">
        <v>1662</v>
      </c>
      <c r="D783" s="647">
        <v>0</v>
      </c>
      <c r="E783" s="647">
        <v>0</v>
      </c>
      <c r="F783" s="647">
        <v>0</v>
      </c>
      <c r="G783" s="647">
        <v>0</v>
      </c>
      <c r="H783" s="647">
        <v>0</v>
      </c>
      <c r="I783" s="647">
        <v>0</v>
      </c>
      <c r="J783" s="647">
        <v>0</v>
      </c>
      <c r="K783" s="647">
        <v>0</v>
      </c>
      <c r="L783" s="647">
        <v>0</v>
      </c>
      <c r="M783" s="647">
        <v>0</v>
      </c>
      <c r="N783" s="647">
        <v>0</v>
      </c>
      <c r="O783" s="647">
        <v>0</v>
      </c>
    </row>
    <row r="784" spans="1:15" x14ac:dyDescent="0.2">
      <c r="A784" s="647" t="s">
        <v>3915</v>
      </c>
      <c r="B784" s="647" t="s">
        <v>4044</v>
      </c>
      <c r="C784" s="647" t="s">
        <v>1662</v>
      </c>
      <c r="D784" s="647">
        <v>0</v>
      </c>
      <c r="E784" s="647">
        <v>0</v>
      </c>
      <c r="F784" s="647">
        <v>0</v>
      </c>
      <c r="G784" s="647">
        <v>0</v>
      </c>
      <c r="H784" s="647">
        <v>0</v>
      </c>
      <c r="I784" s="647">
        <v>0</v>
      </c>
      <c r="J784" s="647">
        <v>0</v>
      </c>
      <c r="K784" s="647">
        <v>0</v>
      </c>
      <c r="L784" s="647">
        <v>0</v>
      </c>
      <c r="M784" s="647">
        <v>0</v>
      </c>
      <c r="N784" s="647">
        <v>0</v>
      </c>
      <c r="O784" s="647">
        <v>0</v>
      </c>
    </row>
    <row r="785" spans="1:15" x14ac:dyDescent="0.2">
      <c r="A785" s="647" t="s">
        <v>3915</v>
      </c>
      <c r="B785" s="647" t="s">
        <v>4045</v>
      </c>
      <c r="C785" s="647" t="s">
        <v>1662</v>
      </c>
      <c r="D785" s="647">
        <v>74</v>
      </c>
      <c r="E785" s="647">
        <v>75</v>
      </c>
      <c r="F785" s="647">
        <v>75</v>
      </c>
      <c r="G785" s="647">
        <v>75</v>
      </c>
      <c r="H785" s="647">
        <v>75</v>
      </c>
      <c r="I785" s="647">
        <v>75</v>
      </c>
      <c r="J785" s="647">
        <v>76</v>
      </c>
      <c r="K785" s="647">
        <v>76</v>
      </c>
      <c r="L785" s="647">
        <v>76</v>
      </c>
      <c r="M785" s="647">
        <v>76</v>
      </c>
      <c r="N785" s="647">
        <v>76</v>
      </c>
      <c r="O785" s="647">
        <v>77</v>
      </c>
    </row>
    <row r="786" spans="1:15" x14ac:dyDescent="0.2">
      <c r="A786" s="647" t="s">
        <v>3915</v>
      </c>
      <c r="B786" s="647" t="s">
        <v>4046</v>
      </c>
      <c r="C786" s="647" t="s">
        <v>1662</v>
      </c>
      <c r="D786" s="647">
        <v>0</v>
      </c>
      <c r="E786" s="647">
        <v>0</v>
      </c>
      <c r="F786" s="647">
        <v>0</v>
      </c>
      <c r="G786" s="647">
        <v>0</v>
      </c>
      <c r="H786" s="647">
        <v>0</v>
      </c>
      <c r="I786" s="647">
        <v>0</v>
      </c>
      <c r="J786" s="647">
        <v>0</v>
      </c>
      <c r="K786" s="647">
        <v>0</v>
      </c>
      <c r="L786" s="647">
        <v>0</v>
      </c>
      <c r="M786" s="647">
        <v>0</v>
      </c>
      <c r="N786" s="647">
        <v>0</v>
      </c>
      <c r="O786" s="647">
        <v>0</v>
      </c>
    </row>
    <row r="787" spans="1:15" x14ac:dyDescent="0.2">
      <c r="A787" s="647" t="s">
        <v>3915</v>
      </c>
      <c r="B787" s="647" t="s">
        <v>4047</v>
      </c>
      <c r="C787" s="647" t="s">
        <v>1662</v>
      </c>
      <c r="D787" s="647">
        <v>0</v>
      </c>
      <c r="E787" s="647">
        <v>0</v>
      </c>
      <c r="F787" s="647">
        <v>0</v>
      </c>
      <c r="G787" s="647">
        <v>0</v>
      </c>
      <c r="H787" s="647">
        <v>0</v>
      </c>
      <c r="I787" s="647">
        <v>0</v>
      </c>
      <c r="J787" s="647">
        <v>0</v>
      </c>
      <c r="K787" s="647">
        <v>0</v>
      </c>
      <c r="L787" s="647">
        <v>0</v>
      </c>
      <c r="M787" s="647">
        <v>0</v>
      </c>
      <c r="N787" s="647">
        <v>0</v>
      </c>
      <c r="O787" s="647">
        <v>0</v>
      </c>
    </row>
    <row r="788" spans="1:15" x14ac:dyDescent="0.2">
      <c r="A788" s="647" t="s">
        <v>3915</v>
      </c>
      <c r="B788" s="647" t="s">
        <v>4048</v>
      </c>
      <c r="C788" s="647" t="s">
        <v>1662</v>
      </c>
      <c r="D788" s="647">
        <v>4660</v>
      </c>
      <c r="E788" s="647">
        <v>4669</v>
      </c>
      <c r="F788" s="647">
        <v>4679</v>
      </c>
      <c r="G788" s="647">
        <v>4688</v>
      </c>
      <c r="H788" s="647">
        <v>4697</v>
      </c>
      <c r="I788" s="647">
        <v>4707</v>
      </c>
      <c r="J788" s="647">
        <v>4716</v>
      </c>
      <c r="K788" s="647">
        <v>4725</v>
      </c>
      <c r="L788" s="647">
        <v>4735</v>
      </c>
      <c r="M788" s="647">
        <v>4744</v>
      </c>
      <c r="N788" s="647">
        <v>4754</v>
      </c>
      <c r="O788" s="647">
        <v>4763</v>
      </c>
    </row>
    <row r="789" spans="1:15" x14ac:dyDescent="0.2">
      <c r="A789" s="647" t="s">
        <v>3915</v>
      </c>
      <c r="B789" s="647" t="s">
        <v>4049</v>
      </c>
      <c r="C789" s="647" t="s">
        <v>1662</v>
      </c>
      <c r="D789" s="647">
        <v>0</v>
      </c>
      <c r="E789" s="647">
        <v>0</v>
      </c>
      <c r="F789" s="647">
        <v>0</v>
      </c>
      <c r="G789" s="647">
        <v>0</v>
      </c>
      <c r="H789" s="647">
        <v>0</v>
      </c>
      <c r="I789" s="647">
        <v>0</v>
      </c>
      <c r="J789" s="647">
        <v>0</v>
      </c>
      <c r="K789" s="647">
        <v>0</v>
      </c>
      <c r="L789" s="647">
        <v>0</v>
      </c>
      <c r="M789" s="647">
        <v>0</v>
      </c>
      <c r="N789" s="647">
        <v>0</v>
      </c>
      <c r="O789" s="647">
        <v>0</v>
      </c>
    </row>
    <row r="790" spans="1:15" x14ac:dyDescent="0.2">
      <c r="A790" s="647" t="s">
        <v>3915</v>
      </c>
      <c r="B790" s="647" t="s">
        <v>4050</v>
      </c>
      <c r="C790" s="647" t="s">
        <v>1662</v>
      </c>
      <c r="D790" s="647">
        <v>3697</v>
      </c>
      <c r="E790" s="647">
        <v>3706</v>
      </c>
      <c r="F790" s="647">
        <v>3716</v>
      </c>
      <c r="G790" s="647">
        <v>3726</v>
      </c>
      <c r="H790" s="647">
        <v>3736</v>
      </c>
      <c r="I790" s="647">
        <v>3745</v>
      </c>
      <c r="J790" s="647">
        <v>3755</v>
      </c>
      <c r="K790" s="647">
        <v>3765</v>
      </c>
      <c r="L790" s="647">
        <v>3775</v>
      </c>
      <c r="M790" s="647">
        <v>3784</v>
      </c>
      <c r="N790" s="647">
        <v>3794</v>
      </c>
      <c r="O790" s="647">
        <v>3804</v>
      </c>
    </row>
    <row r="791" spans="1:15" x14ac:dyDescent="0.2">
      <c r="A791" s="647" t="s">
        <v>3915</v>
      </c>
      <c r="B791" s="647" t="s">
        <v>4051</v>
      </c>
      <c r="C791" s="647" t="s">
        <v>1662</v>
      </c>
      <c r="D791" s="647">
        <v>0</v>
      </c>
      <c r="E791" s="647">
        <v>0</v>
      </c>
      <c r="F791" s="647">
        <v>0</v>
      </c>
      <c r="G791" s="647">
        <v>0</v>
      </c>
      <c r="H791" s="647">
        <v>0</v>
      </c>
      <c r="I791" s="647">
        <v>0</v>
      </c>
      <c r="J791" s="647">
        <v>0</v>
      </c>
      <c r="K791" s="647">
        <v>0</v>
      </c>
      <c r="L791" s="647">
        <v>0</v>
      </c>
      <c r="M791" s="647">
        <v>0</v>
      </c>
      <c r="N791" s="647">
        <v>0</v>
      </c>
      <c r="O791" s="647">
        <v>0</v>
      </c>
    </row>
    <row r="792" spans="1:15" x14ac:dyDescent="0.2">
      <c r="A792" s="647" t="s">
        <v>3915</v>
      </c>
      <c r="B792" s="647" t="s">
        <v>4052</v>
      </c>
      <c r="C792" s="647" t="s">
        <v>1662</v>
      </c>
      <c r="D792" s="647">
        <v>1425</v>
      </c>
      <c r="E792" s="647">
        <v>1434</v>
      </c>
      <c r="F792" s="647">
        <v>1443</v>
      </c>
      <c r="G792" s="647">
        <v>1452</v>
      </c>
      <c r="H792" s="647">
        <v>1460</v>
      </c>
      <c r="I792" s="647">
        <v>1469</v>
      </c>
      <c r="J792" s="647">
        <v>1478</v>
      </c>
      <c r="K792" s="647">
        <v>1486</v>
      </c>
      <c r="L792" s="647">
        <v>1495</v>
      </c>
      <c r="M792" s="647">
        <v>1504</v>
      </c>
      <c r="N792" s="647">
        <v>1513</v>
      </c>
      <c r="O792" s="647">
        <v>1521</v>
      </c>
    </row>
    <row r="793" spans="1:15" x14ac:dyDescent="0.2">
      <c r="A793" s="647" t="s">
        <v>3915</v>
      </c>
      <c r="B793" s="647" t="s">
        <v>4053</v>
      </c>
      <c r="C793" s="647" t="s">
        <v>1662</v>
      </c>
      <c r="D793" s="647">
        <v>0</v>
      </c>
      <c r="E793" s="647">
        <v>0</v>
      </c>
      <c r="F793" s="647">
        <v>0</v>
      </c>
      <c r="G793" s="647">
        <v>0</v>
      </c>
      <c r="H793" s="647">
        <v>0</v>
      </c>
      <c r="I793" s="647">
        <v>0</v>
      </c>
      <c r="J793" s="647">
        <v>0</v>
      </c>
      <c r="K793" s="647">
        <v>0</v>
      </c>
      <c r="L793" s="647">
        <v>0</v>
      </c>
      <c r="M793" s="647">
        <v>0</v>
      </c>
      <c r="N793" s="647">
        <v>0</v>
      </c>
      <c r="O793" s="647">
        <v>0</v>
      </c>
    </row>
    <row r="794" spans="1:15" x14ac:dyDescent="0.2">
      <c r="A794" s="647" t="s">
        <v>3915</v>
      </c>
      <c r="B794" s="647" t="s">
        <v>4054</v>
      </c>
      <c r="C794" s="647" t="s">
        <v>1662</v>
      </c>
      <c r="D794" s="647">
        <v>451</v>
      </c>
      <c r="E794" s="647">
        <v>457</v>
      </c>
      <c r="F794" s="647">
        <v>462</v>
      </c>
      <c r="G794" s="647">
        <v>468</v>
      </c>
      <c r="H794" s="647">
        <v>473</v>
      </c>
      <c r="I794" s="647">
        <v>479</v>
      </c>
      <c r="J794" s="647">
        <v>484</v>
      </c>
      <c r="K794" s="647">
        <v>490</v>
      </c>
      <c r="L794" s="647">
        <v>496</v>
      </c>
      <c r="M794" s="647">
        <v>501</v>
      </c>
      <c r="N794" s="647">
        <v>507</v>
      </c>
      <c r="O794" s="647">
        <v>512</v>
      </c>
    </row>
    <row r="795" spans="1:15" x14ac:dyDescent="0.2">
      <c r="A795" s="647" t="s">
        <v>3915</v>
      </c>
      <c r="B795" s="647" t="s">
        <v>4055</v>
      </c>
      <c r="C795" s="647" t="s">
        <v>1662</v>
      </c>
      <c r="D795" s="647">
        <v>0</v>
      </c>
      <c r="E795" s="647">
        <v>0</v>
      </c>
      <c r="F795" s="647">
        <v>0</v>
      </c>
      <c r="G795" s="647">
        <v>0</v>
      </c>
      <c r="H795" s="647">
        <v>0</v>
      </c>
      <c r="I795" s="647">
        <v>0</v>
      </c>
      <c r="J795" s="647">
        <v>0</v>
      </c>
      <c r="K795" s="647">
        <v>0</v>
      </c>
      <c r="L795" s="647">
        <v>0</v>
      </c>
      <c r="M795" s="647">
        <v>0</v>
      </c>
      <c r="N795" s="647">
        <v>0</v>
      </c>
      <c r="O795" s="647">
        <v>0</v>
      </c>
    </row>
    <row r="796" spans="1:15" x14ac:dyDescent="0.2">
      <c r="A796" s="647" t="s">
        <v>3915</v>
      </c>
      <c r="B796" s="647" t="s">
        <v>4056</v>
      </c>
      <c r="C796" s="647" t="s">
        <v>1662</v>
      </c>
      <c r="D796" s="647">
        <v>1395</v>
      </c>
      <c r="E796" s="647">
        <v>1401</v>
      </c>
      <c r="F796" s="647">
        <v>1408</v>
      </c>
      <c r="G796" s="647">
        <v>1414</v>
      </c>
      <c r="H796" s="647">
        <v>1421</v>
      </c>
      <c r="I796" s="647">
        <v>1375</v>
      </c>
      <c r="J796" s="647">
        <v>1381</v>
      </c>
      <c r="K796" s="647">
        <v>1388</v>
      </c>
      <c r="L796" s="647">
        <v>1394</v>
      </c>
      <c r="M796" s="647">
        <v>1401</v>
      </c>
      <c r="N796" s="647">
        <v>1407</v>
      </c>
      <c r="O796" s="647">
        <v>1414</v>
      </c>
    </row>
    <row r="797" spans="1:15" x14ac:dyDescent="0.2">
      <c r="A797" s="647" t="s">
        <v>3915</v>
      </c>
      <c r="B797" s="647" t="s">
        <v>4057</v>
      </c>
      <c r="C797" s="647" t="s">
        <v>1662</v>
      </c>
      <c r="D797" s="647">
        <v>0</v>
      </c>
      <c r="E797" s="647">
        <v>0</v>
      </c>
      <c r="F797" s="647">
        <v>0</v>
      </c>
      <c r="G797" s="647">
        <v>0</v>
      </c>
      <c r="H797" s="647">
        <v>0</v>
      </c>
      <c r="I797" s="647">
        <v>0</v>
      </c>
      <c r="J797" s="647">
        <v>0</v>
      </c>
      <c r="K797" s="647">
        <v>0</v>
      </c>
      <c r="L797" s="647">
        <v>0</v>
      </c>
      <c r="M797" s="647">
        <v>0</v>
      </c>
      <c r="N797" s="647">
        <v>0</v>
      </c>
      <c r="O797" s="647">
        <v>0</v>
      </c>
    </row>
    <row r="798" spans="1:15" x14ac:dyDescent="0.2">
      <c r="A798" s="647" t="s">
        <v>3915</v>
      </c>
      <c r="B798" s="647" t="s">
        <v>4058</v>
      </c>
      <c r="C798" s="647" t="s">
        <v>1662</v>
      </c>
      <c r="D798" s="647">
        <v>566</v>
      </c>
      <c r="E798" s="647">
        <v>569</v>
      </c>
      <c r="F798" s="647">
        <v>572</v>
      </c>
      <c r="G798" s="647">
        <v>575</v>
      </c>
      <c r="H798" s="647">
        <v>578</v>
      </c>
      <c r="I798" s="647">
        <v>581</v>
      </c>
      <c r="J798" s="647">
        <v>584</v>
      </c>
      <c r="K798" s="647">
        <v>587</v>
      </c>
      <c r="L798" s="647">
        <v>590</v>
      </c>
      <c r="M798" s="647">
        <v>593</v>
      </c>
      <c r="N798" s="647">
        <v>596</v>
      </c>
      <c r="O798" s="647">
        <v>599</v>
      </c>
    </row>
    <row r="799" spans="1:15" x14ac:dyDescent="0.2">
      <c r="A799" s="647" t="s">
        <v>3915</v>
      </c>
      <c r="B799" s="647" t="s">
        <v>4059</v>
      </c>
      <c r="C799" s="647" t="s">
        <v>1662</v>
      </c>
      <c r="D799" s="647">
        <v>0</v>
      </c>
      <c r="E799" s="647">
        <v>0</v>
      </c>
      <c r="F799" s="647">
        <v>0</v>
      </c>
      <c r="G799" s="647">
        <v>0</v>
      </c>
      <c r="H799" s="647">
        <v>0</v>
      </c>
      <c r="I799" s="647">
        <v>0</v>
      </c>
      <c r="J799" s="647">
        <v>0</v>
      </c>
      <c r="K799" s="647">
        <v>0</v>
      </c>
      <c r="L799" s="647">
        <v>0</v>
      </c>
      <c r="M799" s="647">
        <v>0</v>
      </c>
      <c r="N799" s="647">
        <v>0</v>
      </c>
      <c r="O799" s="647">
        <v>0</v>
      </c>
    </row>
    <row r="800" spans="1:15" x14ac:dyDescent="0.2">
      <c r="A800" s="647" t="s">
        <v>3915</v>
      </c>
      <c r="B800" s="647" t="s">
        <v>4060</v>
      </c>
      <c r="C800" s="647" t="s">
        <v>1662</v>
      </c>
      <c r="D800" s="647">
        <v>81</v>
      </c>
      <c r="E800" s="647">
        <v>81</v>
      </c>
      <c r="F800" s="647">
        <v>82</v>
      </c>
      <c r="G800" s="647">
        <v>83</v>
      </c>
      <c r="H800" s="647">
        <v>83</v>
      </c>
      <c r="I800" s="647">
        <v>84</v>
      </c>
      <c r="J800" s="647">
        <v>85</v>
      </c>
      <c r="K800" s="647">
        <v>86</v>
      </c>
      <c r="L800" s="647">
        <v>86</v>
      </c>
      <c r="M800" s="647">
        <v>87</v>
      </c>
      <c r="N800" s="647">
        <v>88</v>
      </c>
      <c r="O800" s="647">
        <v>88</v>
      </c>
    </row>
    <row r="801" spans="1:15" x14ac:dyDescent="0.2">
      <c r="A801" s="647" t="s">
        <v>3915</v>
      </c>
      <c r="B801" s="647" t="s">
        <v>4061</v>
      </c>
      <c r="C801" s="647" t="s">
        <v>1662</v>
      </c>
      <c r="D801" s="647">
        <v>0</v>
      </c>
      <c r="E801" s="647">
        <v>0</v>
      </c>
      <c r="F801" s="647">
        <v>0</v>
      </c>
      <c r="G801" s="647">
        <v>0</v>
      </c>
      <c r="H801" s="647">
        <v>0</v>
      </c>
      <c r="I801" s="647">
        <v>0</v>
      </c>
      <c r="J801" s="647">
        <v>0</v>
      </c>
      <c r="K801" s="647">
        <v>0</v>
      </c>
      <c r="L801" s="647">
        <v>0</v>
      </c>
      <c r="M801" s="647">
        <v>0</v>
      </c>
      <c r="N801" s="647">
        <v>0</v>
      </c>
      <c r="O801" s="647">
        <v>0</v>
      </c>
    </row>
    <row r="802" spans="1:15" x14ac:dyDescent="0.2">
      <c r="A802" s="647" t="s">
        <v>3915</v>
      </c>
      <c r="B802" s="647" t="s">
        <v>4062</v>
      </c>
      <c r="C802" s="647" t="s">
        <v>1662</v>
      </c>
      <c r="D802" s="647">
        <v>0</v>
      </c>
      <c r="E802" s="647">
        <v>0</v>
      </c>
      <c r="F802" s="647">
        <v>0</v>
      </c>
      <c r="G802" s="647">
        <v>0</v>
      </c>
      <c r="H802" s="647">
        <v>0</v>
      </c>
      <c r="I802" s="647">
        <v>0</v>
      </c>
      <c r="J802" s="647">
        <v>0</v>
      </c>
      <c r="K802" s="647">
        <v>0</v>
      </c>
      <c r="L802" s="647">
        <v>0</v>
      </c>
      <c r="M802" s="647">
        <v>0</v>
      </c>
      <c r="N802" s="647">
        <v>0</v>
      </c>
      <c r="O802" s="647">
        <v>0</v>
      </c>
    </row>
    <row r="803" spans="1:15" x14ac:dyDescent="0.2">
      <c r="A803" s="647" t="s">
        <v>3915</v>
      </c>
      <c r="B803" s="647" t="s">
        <v>4063</v>
      </c>
      <c r="C803" s="647" t="s">
        <v>1662</v>
      </c>
      <c r="D803" s="647">
        <v>1828</v>
      </c>
      <c r="E803" s="647">
        <v>1844</v>
      </c>
      <c r="F803" s="647">
        <v>1859</v>
      </c>
      <c r="G803" s="647">
        <v>1874</v>
      </c>
      <c r="H803" s="647">
        <v>1889</v>
      </c>
      <c r="I803" s="647">
        <v>1905</v>
      </c>
      <c r="J803" s="647">
        <v>1920</v>
      </c>
      <c r="K803" s="647">
        <v>1935</v>
      </c>
      <c r="L803" s="647">
        <v>1950</v>
      </c>
      <c r="M803" s="647">
        <v>1966</v>
      </c>
      <c r="N803" s="647">
        <v>1981</v>
      </c>
      <c r="O803" s="647">
        <v>1996</v>
      </c>
    </row>
    <row r="804" spans="1:15" x14ac:dyDescent="0.2">
      <c r="A804" s="647" t="s">
        <v>3915</v>
      </c>
      <c r="B804" s="647" t="s">
        <v>4064</v>
      </c>
      <c r="C804" s="647" t="s">
        <v>1662</v>
      </c>
      <c r="D804" s="647">
        <v>0</v>
      </c>
      <c r="E804" s="647">
        <v>0</v>
      </c>
      <c r="F804" s="647">
        <v>0</v>
      </c>
      <c r="G804" s="647">
        <v>0</v>
      </c>
      <c r="H804" s="647">
        <v>0</v>
      </c>
      <c r="I804" s="647">
        <v>0</v>
      </c>
      <c r="J804" s="647">
        <v>0</v>
      </c>
      <c r="K804" s="647">
        <v>0</v>
      </c>
      <c r="L804" s="647">
        <v>0</v>
      </c>
      <c r="M804" s="647">
        <v>0</v>
      </c>
      <c r="N804" s="647">
        <v>0</v>
      </c>
      <c r="O804" s="647">
        <v>0</v>
      </c>
    </row>
    <row r="805" spans="1:15" x14ac:dyDescent="0.2">
      <c r="A805" s="647" t="s">
        <v>3915</v>
      </c>
      <c r="B805" s="647" t="s">
        <v>4065</v>
      </c>
      <c r="C805" s="647" t="s">
        <v>1662</v>
      </c>
      <c r="D805" s="647">
        <v>2405</v>
      </c>
      <c r="E805" s="647">
        <v>2420</v>
      </c>
      <c r="F805" s="647">
        <v>2436</v>
      </c>
      <c r="G805" s="647">
        <v>2452</v>
      </c>
      <c r="H805" s="647">
        <v>2468</v>
      </c>
      <c r="I805" s="647">
        <v>2484</v>
      </c>
      <c r="J805" s="647">
        <v>2500</v>
      </c>
      <c r="K805" s="647">
        <v>2517</v>
      </c>
      <c r="L805" s="647">
        <v>2533</v>
      </c>
      <c r="M805" s="647">
        <v>2549</v>
      </c>
      <c r="N805" s="647">
        <v>2565</v>
      </c>
      <c r="O805" s="647">
        <v>2581</v>
      </c>
    </row>
    <row r="806" spans="1:15" x14ac:dyDescent="0.2">
      <c r="A806" s="647" t="s">
        <v>3915</v>
      </c>
      <c r="B806" s="647" t="s">
        <v>4066</v>
      </c>
      <c r="C806" s="647" t="s">
        <v>1662</v>
      </c>
      <c r="D806" s="647">
        <v>0</v>
      </c>
      <c r="E806" s="647">
        <v>0</v>
      </c>
      <c r="F806" s="647">
        <v>0</v>
      </c>
      <c r="G806" s="647">
        <v>0</v>
      </c>
      <c r="H806" s="647">
        <v>0</v>
      </c>
      <c r="I806" s="647">
        <v>0</v>
      </c>
      <c r="J806" s="647">
        <v>0</v>
      </c>
      <c r="K806" s="647">
        <v>0</v>
      </c>
      <c r="L806" s="647">
        <v>0</v>
      </c>
      <c r="M806" s="647">
        <v>0</v>
      </c>
      <c r="N806" s="647">
        <v>0</v>
      </c>
      <c r="O806" s="647">
        <v>0</v>
      </c>
    </row>
    <row r="807" spans="1:15" x14ac:dyDescent="0.2">
      <c r="A807" s="647" t="s">
        <v>3915</v>
      </c>
      <c r="B807" s="647" t="s">
        <v>4067</v>
      </c>
      <c r="C807" s="647" t="s">
        <v>1662</v>
      </c>
      <c r="D807" s="647">
        <v>0</v>
      </c>
      <c r="E807" s="647">
        <v>0</v>
      </c>
      <c r="F807" s="647">
        <v>0</v>
      </c>
      <c r="G807" s="647">
        <v>0</v>
      </c>
      <c r="H807" s="647">
        <v>0</v>
      </c>
      <c r="I807" s="647">
        <v>0</v>
      </c>
      <c r="J807" s="647">
        <v>0</v>
      </c>
      <c r="K807" s="647">
        <v>0</v>
      </c>
      <c r="L807" s="647">
        <v>0</v>
      </c>
      <c r="M807" s="647">
        <v>0</v>
      </c>
      <c r="N807" s="647">
        <v>0</v>
      </c>
      <c r="O807" s="647">
        <v>0</v>
      </c>
    </row>
    <row r="808" spans="1:15" x14ac:dyDescent="0.2">
      <c r="A808" s="647" t="s">
        <v>3915</v>
      </c>
      <c r="B808" s="647" t="s">
        <v>4068</v>
      </c>
      <c r="C808" s="647" t="s">
        <v>1662</v>
      </c>
      <c r="D808" s="647">
        <v>540</v>
      </c>
      <c r="E808" s="647">
        <v>544</v>
      </c>
      <c r="F808" s="647">
        <v>549</v>
      </c>
      <c r="G808" s="647">
        <v>554</v>
      </c>
      <c r="H808" s="647">
        <v>558</v>
      </c>
      <c r="I808" s="647">
        <v>563</v>
      </c>
      <c r="J808" s="647">
        <v>568</v>
      </c>
      <c r="K808" s="647">
        <v>572</v>
      </c>
      <c r="L808" s="647">
        <v>577</v>
      </c>
      <c r="M808" s="647">
        <v>582</v>
      </c>
      <c r="N808" s="647">
        <v>586</v>
      </c>
      <c r="O808" s="647">
        <v>591</v>
      </c>
    </row>
    <row r="809" spans="1:15" x14ac:dyDescent="0.2">
      <c r="A809" s="647" t="s">
        <v>3915</v>
      </c>
      <c r="B809" s="647" t="s">
        <v>4069</v>
      </c>
      <c r="C809" s="647" t="s">
        <v>1662</v>
      </c>
      <c r="D809" s="647">
        <v>0</v>
      </c>
      <c r="E809" s="647">
        <v>0</v>
      </c>
      <c r="F809" s="647">
        <v>0</v>
      </c>
      <c r="G809" s="647">
        <v>0</v>
      </c>
      <c r="H809" s="647">
        <v>0</v>
      </c>
      <c r="I809" s="647">
        <v>0</v>
      </c>
      <c r="J809" s="647">
        <v>0</v>
      </c>
      <c r="K809" s="647">
        <v>0</v>
      </c>
      <c r="L809" s="647">
        <v>0</v>
      </c>
      <c r="M809" s="647">
        <v>0</v>
      </c>
      <c r="N809" s="647">
        <v>0</v>
      </c>
      <c r="O809" s="647">
        <v>0</v>
      </c>
    </row>
    <row r="810" spans="1:15" x14ac:dyDescent="0.2">
      <c r="A810" s="647" t="s">
        <v>3915</v>
      </c>
      <c r="B810" s="647" t="s">
        <v>4070</v>
      </c>
      <c r="C810" s="647" t="s">
        <v>1662</v>
      </c>
      <c r="D810" s="647">
        <v>7189</v>
      </c>
      <c r="E810" s="647">
        <v>7230</v>
      </c>
      <c r="F810" s="647">
        <v>7272</v>
      </c>
      <c r="G810" s="647">
        <v>7314</v>
      </c>
      <c r="H810" s="647">
        <v>7355</v>
      </c>
      <c r="I810" s="647">
        <v>7397</v>
      </c>
      <c r="J810" s="647">
        <v>7439</v>
      </c>
      <c r="K810" s="647">
        <v>7481</v>
      </c>
      <c r="L810" s="647">
        <v>7522</v>
      </c>
      <c r="M810" s="647">
        <v>7564</v>
      </c>
      <c r="N810" s="647">
        <v>7606</v>
      </c>
      <c r="O810" s="647">
        <v>7648</v>
      </c>
    </row>
    <row r="811" spans="1:15" x14ac:dyDescent="0.2">
      <c r="A811" s="647" t="s">
        <v>3915</v>
      </c>
      <c r="B811" s="647" t="s">
        <v>4071</v>
      </c>
      <c r="C811" s="647" t="s">
        <v>1662</v>
      </c>
      <c r="D811" s="647">
        <v>0</v>
      </c>
      <c r="E811" s="647">
        <v>0</v>
      </c>
      <c r="F811" s="647">
        <v>0</v>
      </c>
      <c r="G811" s="647">
        <v>0</v>
      </c>
      <c r="H811" s="647">
        <v>0</v>
      </c>
      <c r="I811" s="647">
        <v>0</v>
      </c>
      <c r="J811" s="647">
        <v>0</v>
      </c>
      <c r="K811" s="647">
        <v>0</v>
      </c>
      <c r="L811" s="647">
        <v>0</v>
      </c>
      <c r="M811" s="647">
        <v>0</v>
      </c>
      <c r="N811" s="647">
        <v>0</v>
      </c>
      <c r="O811" s="647">
        <v>0</v>
      </c>
    </row>
    <row r="812" spans="1:15" x14ac:dyDescent="0.2">
      <c r="A812" s="647" t="s">
        <v>3915</v>
      </c>
      <c r="B812" s="647" t="s">
        <v>4072</v>
      </c>
      <c r="C812" s="647" t="s">
        <v>1662</v>
      </c>
      <c r="D812" s="647">
        <v>394</v>
      </c>
      <c r="E812" s="647">
        <v>397</v>
      </c>
      <c r="F812" s="647">
        <v>400</v>
      </c>
      <c r="G812" s="647">
        <v>404</v>
      </c>
      <c r="H812" s="647">
        <v>407</v>
      </c>
      <c r="I812" s="647">
        <v>410</v>
      </c>
      <c r="J812" s="647">
        <v>413</v>
      </c>
      <c r="K812" s="647">
        <v>416</v>
      </c>
      <c r="L812" s="647">
        <v>419</v>
      </c>
      <c r="M812" s="647">
        <v>422</v>
      </c>
      <c r="N812" s="647">
        <v>425</v>
      </c>
      <c r="O812" s="647">
        <v>428</v>
      </c>
    </row>
    <row r="813" spans="1:15" x14ac:dyDescent="0.2">
      <c r="A813" s="647" t="s">
        <v>3915</v>
      </c>
      <c r="B813" s="647" t="s">
        <v>4073</v>
      </c>
      <c r="C813" s="647" t="s">
        <v>1662</v>
      </c>
      <c r="D813" s="647">
        <v>0</v>
      </c>
      <c r="E813" s="647">
        <v>0</v>
      </c>
      <c r="F813" s="647">
        <v>0</v>
      </c>
      <c r="G813" s="647">
        <v>0</v>
      </c>
      <c r="H813" s="647">
        <v>0</v>
      </c>
      <c r="I813" s="647">
        <v>0</v>
      </c>
      <c r="J813" s="647">
        <v>0</v>
      </c>
      <c r="K813" s="647">
        <v>0</v>
      </c>
      <c r="L813" s="647">
        <v>0</v>
      </c>
      <c r="M813" s="647">
        <v>0</v>
      </c>
      <c r="N813" s="647">
        <v>0</v>
      </c>
      <c r="O813" s="647">
        <v>0</v>
      </c>
    </row>
    <row r="814" spans="1:15" x14ac:dyDescent="0.2">
      <c r="A814" s="647" t="s">
        <v>3915</v>
      </c>
      <c r="B814" s="647" t="s">
        <v>4074</v>
      </c>
      <c r="C814" s="647" t="s">
        <v>1662</v>
      </c>
      <c r="D814" s="647">
        <v>8</v>
      </c>
      <c r="E814" s="647">
        <v>8</v>
      </c>
      <c r="F814" s="647">
        <v>8</v>
      </c>
      <c r="G814" s="647">
        <v>8</v>
      </c>
      <c r="H814" s="647">
        <v>8</v>
      </c>
      <c r="I814" s="647">
        <v>8</v>
      </c>
      <c r="J814" s="647">
        <v>8</v>
      </c>
      <c r="K814" s="647">
        <v>8</v>
      </c>
      <c r="L814" s="647">
        <v>9</v>
      </c>
      <c r="M814" s="647">
        <v>9</v>
      </c>
      <c r="N814" s="647">
        <v>9</v>
      </c>
      <c r="O814" s="647">
        <v>9</v>
      </c>
    </row>
    <row r="815" spans="1:15" x14ac:dyDescent="0.2">
      <c r="A815" s="647" t="s">
        <v>3915</v>
      </c>
      <c r="B815" s="647" t="s">
        <v>4075</v>
      </c>
      <c r="C815" s="647" t="s">
        <v>1662</v>
      </c>
      <c r="D815" s="647">
        <v>0</v>
      </c>
      <c r="E815" s="647">
        <v>0</v>
      </c>
      <c r="F815" s="647">
        <v>0</v>
      </c>
      <c r="G815" s="647">
        <v>0</v>
      </c>
      <c r="H815" s="647">
        <v>0</v>
      </c>
      <c r="I815" s="647">
        <v>0</v>
      </c>
      <c r="J815" s="647">
        <v>0</v>
      </c>
      <c r="K815" s="647">
        <v>0</v>
      </c>
      <c r="L815" s="647">
        <v>0</v>
      </c>
      <c r="M815" s="647">
        <v>0</v>
      </c>
      <c r="N815" s="647">
        <v>0</v>
      </c>
      <c r="O815" s="647">
        <v>0</v>
      </c>
    </row>
    <row r="816" spans="1:15" x14ac:dyDescent="0.2">
      <c r="A816" s="647" t="s">
        <v>3915</v>
      </c>
      <c r="B816" s="647" t="s">
        <v>4076</v>
      </c>
      <c r="C816" s="647" t="s">
        <v>1662</v>
      </c>
      <c r="D816" s="647">
        <v>29</v>
      </c>
      <c r="E816" s="647">
        <v>30</v>
      </c>
      <c r="F816" s="647">
        <v>25</v>
      </c>
      <c r="G816" s="647">
        <v>25</v>
      </c>
      <c r="H816" s="647">
        <v>25</v>
      </c>
      <c r="I816" s="647">
        <v>26</v>
      </c>
      <c r="J816" s="647">
        <v>26</v>
      </c>
      <c r="K816" s="647">
        <v>26</v>
      </c>
      <c r="L816" s="647">
        <v>27</v>
      </c>
      <c r="M816" s="647">
        <v>27</v>
      </c>
      <c r="N816" s="647">
        <v>27</v>
      </c>
      <c r="O816" s="647">
        <v>28</v>
      </c>
    </row>
    <row r="817" spans="1:15" x14ac:dyDescent="0.2">
      <c r="A817" s="647" t="s">
        <v>3915</v>
      </c>
      <c r="B817" s="647" t="s">
        <v>4077</v>
      </c>
      <c r="C817" s="647" t="s">
        <v>1662</v>
      </c>
      <c r="D817" s="647">
        <v>0</v>
      </c>
      <c r="E817" s="647">
        <v>0</v>
      </c>
      <c r="F817" s="647">
        <v>0</v>
      </c>
      <c r="G817" s="647">
        <v>0</v>
      </c>
      <c r="H817" s="647">
        <v>0</v>
      </c>
      <c r="I817" s="647">
        <v>0</v>
      </c>
      <c r="J817" s="647">
        <v>0</v>
      </c>
      <c r="K817" s="647">
        <v>0</v>
      </c>
      <c r="L817" s="647">
        <v>0</v>
      </c>
      <c r="M817" s="647">
        <v>0</v>
      </c>
      <c r="N817" s="647">
        <v>0</v>
      </c>
      <c r="O817" s="647">
        <v>0</v>
      </c>
    </row>
    <row r="818" spans="1:15" x14ac:dyDescent="0.2">
      <c r="A818" s="647" t="s">
        <v>3915</v>
      </c>
      <c r="B818" s="647" t="s">
        <v>4078</v>
      </c>
      <c r="C818" s="647" t="s">
        <v>1662</v>
      </c>
      <c r="D818" s="647">
        <v>30</v>
      </c>
      <c r="E818" s="647">
        <v>30</v>
      </c>
      <c r="F818" s="647">
        <v>30</v>
      </c>
      <c r="G818" s="647">
        <v>30</v>
      </c>
      <c r="H818" s="647">
        <v>31</v>
      </c>
      <c r="I818" s="647">
        <v>31</v>
      </c>
      <c r="J818" s="647">
        <v>31</v>
      </c>
      <c r="K818" s="647">
        <v>31</v>
      </c>
      <c r="L818" s="647">
        <v>32</v>
      </c>
      <c r="M818" s="647">
        <v>32</v>
      </c>
      <c r="N818" s="647">
        <v>32</v>
      </c>
      <c r="O818" s="647">
        <v>32</v>
      </c>
    </row>
    <row r="819" spans="1:15" x14ac:dyDescent="0.2">
      <c r="A819" s="647" t="s">
        <v>3915</v>
      </c>
      <c r="B819" s="647" t="s">
        <v>4079</v>
      </c>
      <c r="C819" s="647" t="s">
        <v>1662</v>
      </c>
      <c r="D819" s="647">
        <v>0</v>
      </c>
      <c r="E819" s="647">
        <v>0</v>
      </c>
      <c r="F819" s="647">
        <v>0</v>
      </c>
      <c r="G819" s="647">
        <v>0</v>
      </c>
      <c r="H819" s="647">
        <v>0</v>
      </c>
      <c r="I819" s="647">
        <v>0</v>
      </c>
      <c r="J819" s="647">
        <v>0</v>
      </c>
      <c r="K819" s="647">
        <v>0</v>
      </c>
      <c r="L819" s="647">
        <v>0</v>
      </c>
      <c r="M819" s="647">
        <v>0</v>
      </c>
      <c r="N819" s="647">
        <v>0</v>
      </c>
      <c r="O819" s="647">
        <v>0</v>
      </c>
    </row>
    <row r="820" spans="1:15" x14ac:dyDescent="0.2">
      <c r="A820" s="647" t="s">
        <v>3915</v>
      </c>
      <c r="B820" s="647" t="s">
        <v>4080</v>
      </c>
      <c r="C820" s="647" t="s">
        <v>1662</v>
      </c>
      <c r="D820" s="647">
        <v>564</v>
      </c>
      <c r="E820" s="647">
        <v>571</v>
      </c>
      <c r="F820" s="647">
        <v>578</v>
      </c>
      <c r="G820" s="647">
        <v>585</v>
      </c>
      <c r="H820" s="647">
        <v>592</v>
      </c>
      <c r="I820" s="647">
        <v>599</v>
      </c>
      <c r="J820" s="647">
        <v>606</v>
      </c>
      <c r="K820" s="647">
        <v>613</v>
      </c>
      <c r="L820" s="647">
        <v>620</v>
      </c>
      <c r="M820" s="647">
        <v>627</v>
      </c>
      <c r="N820" s="647">
        <v>634</v>
      </c>
      <c r="O820" s="647">
        <v>641</v>
      </c>
    </row>
    <row r="821" spans="1:15" x14ac:dyDescent="0.2">
      <c r="A821" s="647" t="s">
        <v>3915</v>
      </c>
      <c r="B821" s="647" t="s">
        <v>4081</v>
      </c>
      <c r="C821" s="647" t="s">
        <v>1662</v>
      </c>
      <c r="D821" s="647">
        <v>0</v>
      </c>
      <c r="E821" s="647">
        <v>0</v>
      </c>
      <c r="F821" s="647">
        <v>0</v>
      </c>
      <c r="G821" s="647">
        <v>0</v>
      </c>
      <c r="H821" s="647">
        <v>0</v>
      </c>
      <c r="I821" s="647">
        <v>0</v>
      </c>
      <c r="J821" s="647">
        <v>0</v>
      </c>
      <c r="K821" s="647">
        <v>0</v>
      </c>
      <c r="L821" s="647">
        <v>0</v>
      </c>
      <c r="M821" s="647">
        <v>0</v>
      </c>
      <c r="N821" s="647">
        <v>0</v>
      </c>
      <c r="O821" s="647">
        <v>0</v>
      </c>
    </row>
    <row r="822" spans="1:15" x14ac:dyDescent="0.2">
      <c r="A822" s="647" t="s">
        <v>3915</v>
      </c>
      <c r="B822" s="647" t="s">
        <v>4082</v>
      </c>
      <c r="C822" s="647" t="s">
        <v>1662</v>
      </c>
      <c r="D822" s="647">
        <v>521</v>
      </c>
      <c r="E822" s="647">
        <v>530</v>
      </c>
      <c r="F822" s="647">
        <v>538</v>
      </c>
      <c r="G822" s="647">
        <v>546</v>
      </c>
      <c r="H822" s="647">
        <v>554</v>
      </c>
      <c r="I822" s="647">
        <v>562</v>
      </c>
      <c r="J822" s="647">
        <v>571</v>
      </c>
      <c r="K822" s="647">
        <v>579</v>
      </c>
      <c r="L822" s="647">
        <v>587</v>
      </c>
      <c r="M822" s="647">
        <v>595</v>
      </c>
      <c r="N822" s="647">
        <v>603</v>
      </c>
      <c r="O822" s="647">
        <v>612</v>
      </c>
    </row>
    <row r="823" spans="1:15" x14ac:dyDescent="0.2">
      <c r="A823" s="647" t="s">
        <v>3915</v>
      </c>
      <c r="B823" s="647" t="s">
        <v>4083</v>
      </c>
      <c r="C823" s="647" t="s">
        <v>1662</v>
      </c>
      <c r="D823" s="647">
        <v>0</v>
      </c>
      <c r="E823" s="647">
        <v>0</v>
      </c>
      <c r="F823" s="647">
        <v>0</v>
      </c>
      <c r="G823" s="647">
        <v>0</v>
      </c>
      <c r="H823" s="647">
        <v>0</v>
      </c>
      <c r="I823" s="647">
        <v>0</v>
      </c>
      <c r="J823" s="647">
        <v>0</v>
      </c>
      <c r="K823" s="647">
        <v>0</v>
      </c>
      <c r="L823" s="647">
        <v>0</v>
      </c>
      <c r="M823" s="647">
        <v>0</v>
      </c>
      <c r="N823" s="647">
        <v>0</v>
      </c>
      <c r="O823" s="647">
        <v>0</v>
      </c>
    </row>
    <row r="824" spans="1:15" x14ac:dyDescent="0.2">
      <c r="A824" s="647" t="s">
        <v>3915</v>
      </c>
      <c r="B824" s="647" t="s">
        <v>4084</v>
      </c>
      <c r="C824" s="647" t="s">
        <v>1662</v>
      </c>
      <c r="D824" s="647">
        <v>0</v>
      </c>
      <c r="E824" s="647">
        <v>0</v>
      </c>
      <c r="F824" s="647">
        <v>0</v>
      </c>
      <c r="G824" s="647">
        <v>0</v>
      </c>
      <c r="H824" s="647">
        <v>0</v>
      </c>
      <c r="I824" s="647">
        <v>0</v>
      </c>
      <c r="J824" s="647">
        <v>0</v>
      </c>
      <c r="K824" s="647">
        <v>0</v>
      </c>
      <c r="L824" s="647">
        <v>0</v>
      </c>
      <c r="M824" s="647">
        <v>0</v>
      </c>
      <c r="N824" s="647">
        <v>0</v>
      </c>
      <c r="O824" s="647">
        <v>0</v>
      </c>
    </row>
    <row r="825" spans="1:15" x14ac:dyDescent="0.2">
      <c r="A825" s="647" t="s">
        <v>3915</v>
      </c>
      <c r="B825" s="647" t="s">
        <v>4085</v>
      </c>
      <c r="C825" s="647" t="s">
        <v>1662</v>
      </c>
      <c r="D825" s="647">
        <v>0</v>
      </c>
      <c r="E825" s="647">
        <v>0</v>
      </c>
      <c r="F825" s="647">
        <v>0</v>
      </c>
      <c r="G825" s="647">
        <v>0</v>
      </c>
      <c r="H825" s="647">
        <v>0</v>
      </c>
      <c r="I825" s="647">
        <v>0</v>
      </c>
      <c r="J825" s="647">
        <v>0</v>
      </c>
      <c r="K825" s="647">
        <v>0</v>
      </c>
      <c r="L825" s="647">
        <v>0</v>
      </c>
      <c r="M825" s="647">
        <v>0</v>
      </c>
      <c r="N825" s="647">
        <v>0</v>
      </c>
      <c r="O825" s="647">
        <v>0</v>
      </c>
    </row>
    <row r="826" spans="1:15" x14ac:dyDescent="0.2">
      <c r="A826" s="647" t="s">
        <v>3915</v>
      </c>
      <c r="B826" s="647" t="s">
        <v>4086</v>
      </c>
      <c r="C826" s="647" t="s">
        <v>1662</v>
      </c>
      <c r="D826" s="647">
        <v>135</v>
      </c>
      <c r="E826" s="647">
        <v>135</v>
      </c>
      <c r="F826" s="647">
        <v>136</v>
      </c>
      <c r="G826" s="647">
        <v>136</v>
      </c>
      <c r="H826" s="647">
        <v>137</v>
      </c>
      <c r="I826" s="647">
        <v>137</v>
      </c>
      <c r="J826" s="647">
        <v>137</v>
      </c>
      <c r="K826" s="647">
        <v>138</v>
      </c>
      <c r="L826" s="647">
        <v>138</v>
      </c>
      <c r="M826" s="647">
        <v>138</v>
      </c>
      <c r="N826" s="647">
        <v>139</v>
      </c>
      <c r="O826" s="647">
        <v>139</v>
      </c>
    </row>
    <row r="827" spans="1:15" x14ac:dyDescent="0.2">
      <c r="A827" s="647" t="s">
        <v>3915</v>
      </c>
      <c r="B827" s="647" t="s">
        <v>4087</v>
      </c>
      <c r="C827" s="647" t="s">
        <v>1662</v>
      </c>
      <c r="D827" s="647">
        <v>143</v>
      </c>
      <c r="E827" s="647">
        <v>144</v>
      </c>
      <c r="F827" s="647">
        <v>144</v>
      </c>
      <c r="G827" s="647">
        <v>145</v>
      </c>
      <c r="H827" s="647">
        <v>145</v>
      </c>
      <c r="I827" s="647">
        <v>145</v>
      </c>
      <c r="J827" s="647">
        <v>146</v>
      </c>
      <c r="K827" s="647">
        <v>146</v>
      </c>
      <c r="L827" s="647">
        <v>147</v>
      </c>
      <c r="M827" s="647">
        <v>56</v>
      </c>
      <c r="N827" s="647">
        <v>57</v>
      </c>
      <c r="O827" s="647">
        <v>57</v>
      </c>
    </row>
    <row r="828" spans="1:15" x14ac:dyDescent="0.2">
      <c r="A828" s="647" t="s">
        <v>3915</v>
      </c>
      <c r="B828" s="647" t="s">
        <v>4088</v>
      </c>
      <c r="C828" s="647" t="s">
        <v>1662</v>
      </c>
      <c r="D828" s="647">
        <v>11</v>
      </c>
      <c r="E828" s="647">
        <v>11</v>
      </c>
      <c r="F828" s="647">
        <v>11</v>
      </c>
      <c r="G828" s="647">
        <v>11</v>
      </c>
      <c r="H828" s="647">
        <v>11</v>
      </c>
      <c r="I828" s="647">
        <v>11</v>
      </c>
      <c r="J828" s="647">
        <v>11</v>
      </c>
      <c r="K828" s="647">
        <v>11</v>
      </c>
      <c r="L828" s="647">
        <v>11</v>
      </c>
      <c r="M828" s="647">
        <v>12</v>
      </c>
      <c r="N828" s="647">
        <v>12</v>
      </c>
      <c r="O828" s="647">
        <v>12</v>
      </c>
    </row>
    <row r="829" spans="1:15" x14ac:dyDescent="0.2">
      <c r="A829" s="647" t="s">
        <v>3915</v>
      </c>
      <c r="B829" s="647" t="s">
        <v>4089</v>
      </c>
      <c r="C829" s="647" t="s">
        <v>1662</v>
      </c>
      <c r="D829" s="647">
        <v>0</v>
      </c>
      <c r="E829" s="647">
        <v>0</v>
      </c>
      <c r="F829" s="647">
        <v>0</v>
      </c>
      <c r="G829" s="647">
        <v>0</v>
      </c>
      <c r="H829" s="647">
        <v>0</v>
      </c>
      <c r="I829" s="647">
        <v>0</v>
      </c>
      <c r="J829" s="647">
        <v>0</v>
      </c>
      <c r="K829" s="647">
        <v>0</v>
      </c>
      <c r="L829" s="647">
        <v>0</v>
      </c>
      <c r="M829" s="647">
        <v>0</v>
      </c>
      <c r="N829" s="647">
        <v>0</v>
      </c>
      <c r="O829" s="647">
        <v>0</v>
      </c>
    </row>
    <row r="830" spans="1:15" x14ac:dyDescent="0.2">
      <c r="A830" s="647" t="s">
        <v>3915</v>
      </c>
      <c r="B830" s="647" t="s">
        <v>4090</v>
      </c>
      <c r="C830" s="647" t="s">
        <v>1662</v>
      </c>
      <c r="D830" s="647">
        <v>280</v>
      </c>
      <c r="E830" s="647">
        <v>285</v>
      </c>
      <c r="F830" s="647">
        <v>290</v>
      </c>
      <c r="G830" s="647">
        <v>295</v>
      </c>
      <c r="H830" s="647">
        <v>300</v>
      </c>
      <c r="I830" s="647">
        <v>305</v>
      </c>
      <c r="J830" s="647">
        <v>310</v>
      </c>
      <c r="K830" s="647">
        <v>315</v>
      </c>
      <c r="L830" s="647">
        <v>320</v>
      </c>
      <c r="M830" s="647">
        <v>325</v>
      </c>
      <c r="N830" s="647">
        <v>329</v>
      </c>
      <c r="O830" s="647">
        <v>334</v>
      </c>
    </row>
    <row r="831" spans="1:15" x14ac:dyDescent="0.2">
      <c r="A831" s="647" t="s">
        <v>3915</v>
      </c>
      <c r="B831" s="647" t="s">
        <v>4091</v>
      </c>
      <c r="C831" s="647" t="s">
        <v>1662</v>
      </c>
      <c r="D831" s="647">
        <v>0</v>
      </c>
      <c r="E831" s="647">
        <v>0</v>
      </c>
      <c r="F831" s="647">
        <v>0</v>
      </c>
      <c r="G831" s="647">
        <v>0</v>
      </c>
      <c r="H831" s="647">
        <v>0</v>
      </c>
      <c r="I831" s="647">
        <v>0</v>
      </c>
      <c r="J831" s="647">
        <v>0</v>
      </c>
      <c r="K831" s="647">
        <v>0</v>
      </c>
      <c r="L831" s="647">
        <v>0</v>
      </c>
      <c r="M831" s="647">
        <v>0</v>
      </c>
      <c r="N831" s="647">
        <v>0</v>
      </c>
      <c r="O831" s="647">
        <v>0</v>
      </c>
    </row>
    <row r="832" spans="1:15" x14ac:dyDescent="0.2">
      <c r="A832" s="647" t="s">
        <v>3915</v>
      </c>
      <c r="B832" s="647" t="s">
        <v>4092</v>
      </c>
      <c r="C832" s="647" t="s">
        <v>1662</v>
      </c>
      <c r="D832" s="647">
        <v>3232</v>
      </c>
      <c r="E832" s="647">
        <v>3238</v>
      </c>
      <c r="F832" s="647">
        <v>3244</v>
      </c>
      <c r="G832" s="647">
        <v>3250</v>
      </c>
      <c r="H832" s="647">
        <v>3256</v>
      </c>
      <c r="I832" s="647">
        <v>3262</v>
      </c>
      <c r="J832" s="647">
        <v>3268</v>
      </c>
      <c r="K832" s="647">
        <v>3274</v>
      </c>
      <c r="L832" s="647">
        <v>3280</v>
      </c>
      <c r="M832" s="647">
        <v>3287</v>
      </c>
      <c r="N832" s="647">
        <v>3293</v>
      </c>
      <c r="O832" s="647">
        <v>3299</v>
      </c>
    </row>
    <row r="833" spans="1:15" x14ac:dyDescent="0.2">
      <c r="A833" s="647" t="s">
        <v>3915</v>
      </c>
      <c r="B833" s="647" t="s">
        <v>4093</v>
      </c>
      <c r="C833" s="647" t="s">
        <v>1662</v>
      </c>
      <c r="D833" s="647">
        <v>0</v>
      </c>
      <c r="E833" s="647">
        <v>0</v>
      </c>
      <c r="F833" s="647">
        <v>0</v>
      </c>
      <c r="G833" s="647">
        <v>0</v>
      </c>
      <c r="H833" s="647">
        <v>0</v>
      </c>
      <c r="I833" s="647">
        <v>0</v>
      </c>
      <c r="J833" s="647">
        <v>0</v>
      </c>
      <c r="K833" s="647">
        <v>0</v>
      </c>
      <c r="L833" s="647">
        <v>0</v>
      </c>
      <c r="M833" s="647">
        <v>0</v>
      </c>
      <c r="N833" s="647">
        <v>0</v>
      </c>
      <c r="O833" s="647">
        <v>0</v>
      </c>
    </row>
    <row r="834" spans="1:15" x14ac:dyDescent="0.2">
      <c r="A834" s="647" t="s">
        <v>3915</v>
      </c>
      <c r="B834" s="647" t="s">
        <v>4094</v>
      </c>
      <c r="C834" s="647" t="s">
        <v>1662</v>
      </c>
      <c r="D834" s="647">
        <v>67</v>
      </c>
      <c r="E834" s="647">
        <v>67</v>
      </c>
      <c r="F834" s="647">
        <v>67</v>
      </c>
      <c r="G834" s="647">
        <v>68</v>
      </c>
      <c r="H834" s="647">
        <v>68</v>
      </c>
      <c r="I834" s="647">
        <v>68</v>
      </c>
      <c r="J834" s="647">
        <v>68</v>
      </c>
      <c r="K834" s="647">
        <v>69</v>
      </c>
      <c r="L834" s="647">
        <v>69</v>
      </c>
      <c r="M834" s="647">
        <v>69</v>
      </c>
      <c r="N834" s="647">
        <v>69</v>
      </c>
      <c r="O834" s="647">
        <v>70</v>
      </c>
    </row>
    <row r="835" spans="1:15" x14ac:dyDescent="0.2">
      <c r="A835" s="647" t="s">
        <v>3915</v>
      </c>
      <c r="B835" s="647" t="s">
        <v>4095</v>
      </c>
      <c r="C835" s="647" t="s">
        <v>1662</v>
      </c>
      <c r="D835" s="647">
        <v>0</v>
      </c>
      <c r="E835" s="647">
        <v>0</v>
      </c>
      <c r="F835" s="647">
        <v>0</v>
      </c>
      <c r="G835" s="647">
        <v>0</v>
      </c>
      <c r="H835" s="647">
        <v>0</v>
      </c>
      <c r="I835" s="647">
        <v>0</v>
      </c>
      <c r="J835" s="647">
        <v>0</v>
      </c>
      <c r="K835" s="647">
        <v>0</v>
      </c>
      <c r="L835" s="647">
        <v>0</v>
      </c>
      <c r="M835" s="647">
        <v>0</v>
      </c>
      <c r="N835" s="647">
        <v>0</v>
      </c>
      <c r="O835" s="647">
        <v>0</v>
      </c>
    </row>
    <row r="836" spans="1:15" x14ac:dyDescent="0.2">
      <c r="A836" s="647" t="s">
        <v>3915</v>
      </c>
      <c r="B836" s="647" t="s">
        <v>4096</v>
      </c>
      <c r="C836" s="647" t="s">
        <v>1662</v>
      </c>
      <c r="D836" s="647">
        <v>7</v>
      </c>
      <c r="E836" s="647">
        <v>7</v>
      </c>
      <c r="F836" s="647">
        <v>7</v>
      </c>
      <c r="G836" s="647">
        <v>7</v>
      </c>
      <c r="H836" s="647">
        <v>7</v>
      </c>
      <c r="I836" s="647">
        <v>7</v>
      </c>
      <c r="J836" s="647">
        <v>7</v>
      </c>
      <c r="K836" s="647">
        <v>7</v>
      </c>
      <c r="L836" s="647">
        <v>7</v>
      </c>
      <c r="M836" s="647">
        <v>7</v>
      </c>
      <c r="N836" s="647">
        <v>7</v>
      </c>
      <c r="O836" s="647">
        <v>7</v>
      </c>
    </row>
    <row r="837" spans="1:15" x14ac:dyDescent="0.2">
      <c r="A837" s="647" t="s">
        <v>3915</v>
      </c>
      <c r="B837" s="647" t="s">
        <v>4097</v>
      </c>
      <c r="C837" s="647" t="s">
        <v>1662</v>
      </c>
      <c r="D837" s="647">
        <v>0</v>
      </c>
      <c r="E837" s="647">
        <v>0</v>
      </c>
      <c r="F837" s="647">
        <v>0</v>
      </c>
      <c r="G837" s="647">
        <v>0</v>
      </c>
      <c r="H837" s="647">
        <v>0</v>
      </c>
      <c r="I837" s="647">
        <v>0</v>
      </c>
      <c r="J837" s="647">
        <v>0</v>
      </c>
      <c r="K837" s="647">
        <v>0</v>
      </c>
      <c r="L837" s="647">
        <v>0</v>
      </c>
      <c r="M837" s="647">
        <v>0</v>
      </c>
      <c r="N837" s="647">
        <v>0</v>
      </c>
      <c r="O837" s="647">
        <v>0</v>
      </c>
    </row>
    <row r="838" spans="1:15" x14ac:dyDescent="0.2">
      <c r="A838" s="647" t="s">
        <v>3915</v>
      </c>
      <c r="B838" s="647" t="s">
        <v>4098</v>
      </c>
      <c r="C838" s="647" t="s">
        <v>1662</v>
      </c>
      <c r="D838" s="647">
        <v>553</v>
      </c>
      <c r="E838" s="647">
        <v>557</v>
      </c>
      <c r="F838" s="647">
        <v>562</v>
      </c>
      <c r="G838" s="647">
        <v>567</v>
      </c>
      <c r="H838" s="647">
        <v>572</v>
      </c>
      <c r="I838" s="647">
        <v>576</v>
      </c>
      <c r="J838" s="647">
        <v>581</v>
      </c>
      <c r="K838" s="647">
        <v>586</v>
      </c>
      <c r="L838" s="647">
        <v>590</v>
      </c>
      <c r="M838" s="647">
        <v>595</v>
      </c>
      <c r="N838" s="647">
        <v>600</v>
      </c>
      <c r="O838" s="647">
        <v>604</v>
      </c>
    </row>
    <row r="839" spans="1:15" x14ac:dyDescent="0.2">
      <c r="A839" s="647" t="s">
        <v>3915</v>
      </c>
      <c r="B839" s="647" t="s">
        <v>4099</v>
      </c>
      <c r="C839" s="647" t="s">
        <v>1662</v>
      </c>
      <c r="D839" s="647">
        <v>0</v>
      </c>
      <c r="E839" s="647">
        <v>0</v>
      </c>
      <c r="F839" s="647">
        <v>0</v>
      </c>
      <c r="G839" s="647">
        <v>0</v>
      </c>
      <c r="H839" s="647">
        <v>0</v>
      </c>
      <c r="I839" s="647">
        <v>0</v>
      </c>
      <c r="J839" s="647">
        <v>0</v>
      </c>
      <c r="K839" s="647">
        <v>0</v>
      </c>
      <c r="L839" s="647">
        <v>0</v>
      </c>
      <c r="M839" s="647">
        <v>0</v>
      </c>
      <c r="N839" s="647">
        <v>0</v>
      </c>
      <c r="O839" s="647">
        <v>0</v>
      </c>
    </row>
    <row r="840" spans="1:15" x14ac:dyDescent="0.2">
      <c r="A840" s="647" t="s">
        <v>3915</v>
      </c>
      <c r="B840" s="647" t="s">
        <v>4100</v>
      </c>
      <c r="C840" s="647" t="s">
        <v>1662</v>
      </c>
      <c r="D840" s="647">
        <v>447</v>
      </c>
      <c r="E840" s="647">
        <v>452</v>
      </c>
      <c r="F840" s="647">
        <v>457</v>
      </c>
      <c r="G840" s="647">
        <v>462</v>
      </c>
      <c r="H840" s="647">
        <v>467</v>
      </c>
      <c r="I840" s="647">
        <v>472</v>
      </c>
      <c r="J840" s="647">
        <v>477</v>
      </c>
      <c r="K840" s="647">
        <v>482</v>
      </c>
      <c r="L840" s="647">
        <v>487</v>
      </c>
      <c r="M840" s="647">
        <v>492</v>
      </c>
      <c r="N840" s="647">
        <v>497</v>
      </c>
      <c r="O840" s="647">
        <v>502</v>
      </c>
    </row>
    <row r="841" spans="1:15" x14ac:dyDescent="0.2">
      <c r="A841" s="647" t="s">
        <v>3915</v>
      </c>
      <c r="B841" s="647" t="s">
        <v>4101</v>
      </c>
      <c r="C841" s="647" t="s">
        <v>1662</v>
      </c>
      <c r="D841" s="647">
        <v>0</v>
      </c>
      <c r="E841" s="647">
        <v>0</v>
      </c>
      <c r="F841" s="647">
        <v>0</v>
      </c>
      <c r="G841" s="647">
        <v>0</v>
      </c>
      <c r="H841" s="647">
        <v>0</v>
      </c>
      <c r="I841" s="647">
        <v>0</v>
      </c>
      <c r="J841" s="647">
        <v>0</v>
      </c>
      <c r="K841" s="647">
        <v>0</v>
      </c>
      <c r="L841" s="647">
        <v>0</v>
      </c>
      <c r="M841" s="647">
        <v>0</v>
      </c>
      <c r="N841" s="647">
        <v>0</v>
      </c>
      <c r="O841" s="647">
        <v>0</v>
      </c>
    </row>
    <row r="842" spans="1:15" x14ac:dyDescent="0.2">
      <c r="A842" s="647" t="s">
        <v>3915</v>
      </c>
      <c r="B842" s="647" t="s">
        <v>4102</v>
      </c>
      <c r="C842" s="647" t="s">
        <v>1662</v>
      </c>
      <c r="D842" s="647">
        <v>1531</v>
      </c>
      <c r="E842" s="647">
        <v>1535</v>
      </c>
      <c r="F842" s="647">
        <v>1539</v>
      </c>
      <c r="G842" s="647">
        <v>1543</v>
      </c>
      <c r="H842" s="647">
        <v>1546</v>
      </c>
      <c r="I842" s="647">
        <v>1550</v>
      </c>
      <c r="J842" s="647">
        <v>1554</v>
      </c>
      <c r="K842" s="647">
        <v>1557</v>
      </c>
      <c r="L842" s="647">
        <v>1561</v>
      </c>
      <c r="M842" s="647">
        <v>1565</v>
      </c>
      <c r="N842" s="647">
        <v>1568</v>
      </c>
      <c r="O842" s="647">
        <v>1572</v>
      </c>
    </row>
    <row r="843" spans="1:15" x14ac:dyDescent="0.2">
      <c r="A843" s="647" t="s">
        <v>3915</v>
      </c>
      <c r="B843" s="647" t="s">
        <v>4103</v>
      </c>
      <c r="C843" s="647" t="s">
        <v>1662</v>
      </c>
      <c r="D843" s="647">
        <v>0</v>
      </c>
      <c r="E843" s="647">
        <v>0</v>
      </c>
      <c r="F843" s="647">
        <v>0</v>
      </c>
      <c r="G843" s="647">
        <v>0</v>
      </c>
      <c r="H843" s="647">
        <v>0</v>
      </c>
      <c r="I843" s="647">
        <v>0</v>
      </c>
      <c r="J843" s="647">
        <v>0</v>
      </c>
      <c r="K843" s="647">
        <v>0</v>
      </c>
      <c r="L843" s="647">
        <v>0</v>
      </c>
      <c r="M843" s="647">
        <v>0</v>
      </c>
      <c r="N843" s="647">
        <v>0</v>
      </c>
      <c r="O843" s="647">
        <v>0</v>
      </c>
    </row>
    <row r="844" spans="1:15" x14ac:dyDescent="0.2">
      <c r="A844" s="647" t="s">
        <v>3915</v>
      </c>
      <c r="B844" s="647" t="s">
        <v>4104</v>
      </c>
      <c r="C844" s="647" t="s">
        <v>1662</v>
      </c>
      <c r="D844" s="647">
        <v>0</v>
      </c>
      <c r="E844" s="647">
        <v>0</v>
      </c>
      <c r="F844" s="647">
        <v>0</v>
      </c>
      <c r="G844" s="647">
        <v>0</v>
      </c>
      <c r="H844" s="647">
        <v>0</v>
      </c>
      <c r="I844" s="647">
        <v>0</v>
      </c>
      <c r="J844" s="647">
        <v>0</v>
      </c>
      <c r="K844" s="647">
        <v>0</v>
      </c>
      <c r="L844" s="647">
        <v>0</v>
      </c>
      <c r="M844" s="647">
        <v>0</v>
      </c>
      <c r="N844" s="647">
        <v>0</v>
      </c>
      <c r="O844" s="647">
        <v>0</v>
      </c>
    </row>
    <row r="845" spans="1:15" x14ac:dyDescent="0.2">
      <c r="A845" s="647" t="s">
        <v>3915</v>
      </c>
      <c r="B845" s="647" t="s">
        <v>4105</v>
      </c>
      <c r="C845" s="647" t="s">
        <v>1662</v>
      </c>
      <c r="D845" s="647">
        <v>2646</v>
      </c>
      <c r="E845" s="647">
        <v>2665</v>
      </c>
      <c r="F845" s="647">
        <v>2684</v>
      </c>
      <c r="G845" s="647">
        <v>2703</v>
      </c>
      <c r="H845" s="647">
        <v>2721</v>
      </c>
      <c r="I845" s="647">
        <v>2740</v>
      </c>
      <c r="J845" s="647">
        <v>2759</v>
      </c>
      <c r="K845" s="647">
        <v>2778</v>
      </c>
      <c r="L845" s="647">
        <v>2796</v>
      </c>
      <c r="M845" s="647">
        <v>2815</v>
      </c>
      <c r="N845" s="647">
        <v>2834</v>
      </c>
      <c r="O845" s="647">
        <v>2853</v>
      </c>
    </row>
    <row r="846" spans="1:15" x14ac:dyDescent="0.2">
      <c r="A846" s="647" t="s">
        <v>3915</v>
      </c>
      <c r="B846" s="647" t="s">
        <v>4106</v>
      </c>
      <c r="C846" s="647" t="s">
        <v>1662</v>
      </c>
      <c r="D846" s="647">
        <v>2245</v>
      </c>
      <c r="E846" s="647">
        <v>2262</v>
      </c>
      <c r="F846" s="647">
        <v>2279</v>
      </c>
      <c r="G846" s="647">
        <v>2296</v>
      </c>
      <c r="H846" s="647">
        <v>2312</v>
      </c>
      <c r="I846" s="647">
        <v>2329</v>
      </c>
      <c r="J846" s="647">
        <v>2346</v>
      </c>
      <c r="K846" s="647">
        <v>2363</v>
      </c>
      <c r="L846" s="647">
        <v>2380</v>
      </c>
      <c r="M846" s="647">
        <v>2396</v>
      </c>
      <c r="N846" s="647">
        <v>2413</v>
      </c>
      <c r="O846" s="647">
        <v>2430</v>
      </c>
    </row>
    <row r="847" spans="1:15" x14ac:dyDescent="0.2">
      <c r="A847" s="647" t="s">
        <v>3915</v>
      </c>
      <c r="B847" s="647" t="s">
        <v>4107</v>
      </c>
      <c r="C847" s="647" t="s">
        <v>1662</v>
      </c>
      <c r="D847" s="647">
        <v>1267</v>
      </c>
      <c r="E847" s="647">
        <v>1281</v>
      </c>
      <c r="F847" s="647">
        <v>1295</v>
      </c>
      <c r="G847" s="647">
        <v>1310</v>
      </c>
      <c r="H847" s="647">
        <v>1324</v>
      </c>
      <c r="I847" s="647">
        <v>1338</v>
      </c>
      <c r="J847" s="647">
        <v>1353</v>
      </c>
      <c r="K847" s="647">
        <v>1367</v>
      </c>
      <c r="L847" s="647">
        <v>1381</v>
      </c>
      <c r="M847" s="647">
        <v>1396</v>
      </c>
      <c r="N847" s="647">
        <v>1410</v>
      </c>
      <c r="O847" s="647">
        <v>1425</v>
      </c>
    </row>
    <row r="848" spans="1:15" x14ac:dyDescent="0.2">
      <c r="A848" s="647" t="s">
        <v>3915</v>
      </c>
      <c r="B848" s="647" t="s">
        <v>4108</v>
      </c>
      <c r="C848" s="647" t="s">
        <v>1662</v>
      </c>
      <c r="D848" s="647">
        <v>0</v>
      </c>
      <c r="E848" s="647">
        <v>0</v>
      </c>
      <c r="F848" s="647">
        <v>0</v>
      </c>
      <c r="G848" s="647">
        <v>0</v>
      </c>
      <c r="H848" s="647">
        <v>0</v>
      </c>
      <c r="I848" s="647">
        <v>0</v>
      </c>
      <c r="J848" s="647">
        <v>0</v>
      </c>
      <c r="K848" s="647">
        <v>0</v>
      </c>
      <c r="L848" s="647">
        <v>0</v>
      </c>
      <c r="M848" s="647">
        <v>0</v>
      </c>
      <c r="N848" s="647">
        <v>0</v>
      </c>
      <c r="O848" s="647">
        <v>0</v>
      </c>
    </row>
    <row r="849" spans="1:15" x14ac:dyDescent="0.2">
      <c r="A849" s="647" t="s">
        <v>3915</v>
      </c>
      <c r="B849" s="647" t="s">
        <v>4109</v>
      </c>
      <c r="C849" s="647" t="s">
        <v>1662</v>
      </c>
      <c r="D849" s="647">
        <v>37</v>
      </c>
      <c r="E849" s="647">
        <v>37</v>
      </c>
      <c r="F849" s="647">
        <v>37</v>
      </c>
      <c r="G849" s="647">
        <v>37</v>
      </c>
      <c r="H849" s="647">
        <v>38</v>
      </c>
      <c r="I849" s="647">
        <v>38</v>
      </c>
      <c r="J849" s="647">
        <v>38</v>
      </c>
      <c r="K849" s="647">
        <v>38</v>
      </c>
      <c r="L849" s="647">
        <v>39</v>
      </c>
      <c r="M849" s="647">
        <v>39</v>
      </c>
      <c r="N849" s="647">
        <v>39</v>
      </c>
      <c r="O849" s="647">
        <v>39</v>
      </c>
    </row>
    <row r="850" spans="1:15" x14ac:dyDescent="0.2">
      <c r="A850" s="647" t="s">
        <v>3915</v>
      </c>
      <c r="B850" s="647" t="s">
        <v>4110</v>
      </c>
      <c r="C850" s="647" t="s">
        <v>1662</v>
      </c>
      <c r="D850" s="647">
        <v>0</v>
      </c>
      <c r="E850" s="647">
        <v>0</v>
      </c>
      <c r="F850" s="647">
        <v>0</v>
      </c>
      <c r="G850" s="647">
        <v>0</v>
      </c>
      <c r="H850" s="647">
        <v>0</v>
      </c>
      <c r="I850" s="647">
        <v>0</v>
      </c>
      <c r="J850" s="647">
        <v>0</v>
      </c>
      <c r="K850" s="647">
        <v>0</v>
      </c>
      <c r="L850" s="647">
        <v>0</v>
      </c>
      <c r="M850" s="647">
        <v>0</v>
      </c>
      <c r="N850" s="647">
        <v>0</v>
      </c>
      <c r="O850" s="647">
        <v>0</v>
      </c>
    </row>
    <row r="851" spans="1:15" x14ac:dyDescent="0.2">
      <c r="A851" s="647" t="s">
        <v>3915</v>
      </c>
      <c r="B851" s="647" t="s">
        <v>4111</v>
      </c>
      <c r="C851" s="647" t="s">
        <v>1662</v>
      </c>
      <c r="D851" s="647">
        <v>36</v>
      </c>
      <c r="E851" s="647">
        <v>37</v>
      </c>
      <c r="F851" s="647">
        <v>37</v>
      </c>
      <c r="G851" s="647">
        <v>37</v>
      </c>
      <c r="H851" s="647">
        <v>37</v>
      </c>
      <c r="I851" s="647">
        <v>38</v>
      </c>
      <c r="J851" s="647">
        <v>38</v>
      </c>
      <c r="K851" s="647">
        <v>38</v>
      </c>
      <c r="L851" s="647">
        <v>39</v>
      </c>
      <c r="M851" s="647">
        <v>39</v>
      </c>
      <c r="N851" s="647">
        <v>39</v>
      </c>
      <c r="O851" s="647">
        <v>39</v>
      </c>
    </row>
    <row r="852" spans="1:15" x14ac:dyDescent="0.2">
      <c r="A852" s="647" t="s">
        <v>3915</v>
      </c>
      <c r="B852" s="647" t="s">
        <v>4112</v>
      </c>
      <c r="C852" s="647" t="s">
        <v>1662</v>
      </c>
      <c r="D852" s="647">
        <v>0</v>
      </c>
      <c r="E852" s="647">
        <v>0</v>
      </c>
      <c r="F852" s="647">
        <v>0</v>
      </c>
      <c r="G852" s="647">
        <v>0</v>
      </c>
      <c r="H852" s="647">
        <v>0</v>
      </c>
      <c r="I852" s="647">
        <v>0</v>
      </c>
      <c r="J852" s="647">
        <v>0</v>
      </c>
      <c r="K852" s="647">
        <v>0</v>
      </c>
      <c r="L852" s="647">
        <v>0</v>
      </c>
      <c r="M852" s="647">
        <v>0</v>
      </c>
      <c r="N852" s="647">
        <v>0</v>
      </c>
      <c r="O852" s="647">
        <v>0</v>
      </c>
    </row>
    <row r="853" spans="1:15" x14ac:dyDescent="0.2">
      <c r="A853" s="647" t="s">
        <v>4113</v>
      </c>
      <c r="B853" s="647" t="s">
        <v>4114</v>
      </c>
      <c r="C853" s="647" t="s">
        <v>1662</v>
      </c>
      <c r="D853" s="647">
        <v>0</v>
      </c>
      <c r="E853" s="647">
        <v>0</v>
      </c>
      <c r="F853" s="647">
        <v>0</v>
      </c>
      <c r="G853" s="647">
        <v>0</v>
      </c>
      <c r="H853" s="647">
        <v>0</v>
      </c>
      <c r="I853" s="647">
        <v>0</v>
      </c>
      <c r="J853" s="647">
        <v>0</v>
      </c>
      <c r="K853" s="647">
        <v>0</v>
      </c>
      <c r="L853" s="647">
        <v>0</v>
      </c>
      <c r="M853" s="647">
        <v>0</v>
      </c>
      <c r="N853" s="647">
        <v>0</v>
      </c>
      <c r="O853" s="647">
        <v>0</v>
      </c>
    </row>
    <row r="854" spans="1:15" x14ac:dyDescent="0.2">
      <c r="A854" s="647" t="s">
        <v>4113</v>
      </c>
      <c r="B854" s="647" t="s">
        <v>4115</v>
      </c>
      <c r="C854" s="647" t="s">
        <v>1662</v>
      </c>
      <c r="D854" s="647">
        <v>0</v>
      </c>
      <c r="E854" s="647">
        <v>0</v>
      </c>
      <c r="F854" s="647">
        <v>0</v>
      </c>
      <c r="G854" s="647">
        <v>0</v>
      </c>
      <c r="H854" s="647">
        <v>0</v>
      </c>
      <c r="I854" s="647">
        <v>0</v>
      </c>
      <c r="J854" s="647">
        <v>0</v>
      </c>
      <c r="K854" s="647">
        <v>0</v>
      </c>
      <c r="L854" s="647">
        <v>0</v>
      </c>
      <c r="M854" s="647">
        <v>0</v>
      </c>
      <c r="N854" s="647">
        <v>0</v>
      </c>
      <c r="O854" s="647">
        <v>0</v>
      </c>
    </row>
    <row r="855" spans="1:15" x14ac:dyDescent="0.2">
      <c r="A855" s="647" t="s">
        <v>4113</v>
      </c>
      <c r="B855" s="647" t="s">
        <v>4116</v>
      </c>
      <c r="C855" s="647" t="s">
        <v>1662</v>
      </c>
      <c r="D855" s="647">
        <v>7435</v>
      </c>
      <c r="E855" s="647">
        <v>7463</v>
      </c>
      <c r="F855" s="647">
        <v>7491</v>
      </c>
      <c r="G855" s="647">
        <v>7519</v>
      </c>
      <c r="H855" s="647">
        <v>7547</v>
      </c>
      <c r="I855" s="647">
        <v>7575</v>
      </c>
      <c r="J855" s="647">
        <v>7604</v>
      </c>
      <c r="K855" s="647">
        <v>7632</v>
      </c>
      <c r="L855" s="647">
        <v>7660</v>
      </c>
      <c r="M855" s="647">
        <v>7688</v>
      </c>
      <c r="N855" s="647">
        <v>7716</v>
      </c>
      <c r="O855" s="647">
        <v>7744</v>
      </c>
    </row>
    <row r="856" spans="1:15" x14ac:dyDescent="0.2">
      <c r="A856" s="647" t="s">
        <v>4113</v>
      </c>
      <c r="B856" s="647" t="s">
        <v>4117</v>
      </c>
      <c r="C856" s="647" t="s">
        <v>1662</v>
      </c>
      <c r="D856" s="647">
        <v>0</v>
      </c>
      <c r="E856" s="647">
        <v>0</v>
      </c>
      <c r="F856" s="647">
        <v>0</v>
      </c>
      <c r="G856" s="647">
        <v>0</v>
      </c>
      <c r="H856" s="647">
        <v>0</v>
      </c>
      <c r="I856" s="647">
        <v>0</v>
      </c>
      <c r="J856" s="647">
        <v>0</v>
      </c>
      <c r="K856" s="647">
        <v>0</v>
      </c>
      <c r="L856" s="647">
        <v>0</v>
      </c>
      <c r="M856" s="647">
        <v>0</v>
      </c>
      <c r="N856" s="647">
        <v>0</v>
      </c>
      <c r="O856" s="647">
        <v>0</v>
      </c>
    </row>
    <row r="857" spans="1:15" x14ac:dyDescent="0.2">
      <c r="A857" s="647" t="s">
        <v>4113</v>
      </c>
      <c r="B857" s="647" t="s">
        <v>4118</v>
      </c>
      <c r="C857" s="647" t="s">
        <v>1662</v>
      </c>
      <c r="D857" s="647">
        <v>10009</v>
      </c>
      <c r="E857" s="647">
        <v>10033</v>
      </c>
      <c r="F857" s="647">
        <v>10056</v>
      </c>
      <c r="G857" s="647">
        <v>10080</v>
      </c>
      <c r="H857" s="647">
        <v>10104</v>
      </c>
      <c r="I857" s="647">
        <v>10127</v>
      </c>
      <c r="J857" s="647">
        <v>10151</v>
      </c>
      <c r="K857" s="647">
        <v>10175</v>
      </c>
      <c r="L857" s="647">
        <v>10199</v>
      </c>
      <c r="M857" s="647">
        <v>10222</v>
      </c>
      <c r="N857" s="647">
        <v>10246</v>
      </c>
      <c r="O857" s="647">
        <v>10270</v>
      </c>
    </row>
    <row r="858" spans="1:15" x14ac:dyDescent="0.2">
      <c r="A858" s="647" t="s">
        <v>4113</v>
      </c>
      <c r="B858" s="647" t="s">
        <v>4119</v>
      </c>
      <c r="C858" s="647" t="s">
        <v>1662</v>
      </c>
      <c r="D858" s="647">
        <v>0</v>
      </c>
      <c r="E858" s="647">
        <v>0</v>
      </c>
      <c r="F858" s="647">
        <v>0</v>
      </c>
      <c r="G858" s="647">
        <v>0</v>
      </c>
      <c r="H858" s="647">
        <v>0</v>
      </c>
      <c r="I858" s="647">
        <v>0</v>
      </c>
      <c r="J858" s="647">
        <v>0</v>
      </c>
      <c r="K858" s="647">
        <v>0</v>
      </c>
      <c r="L858" s="647">
        <v>0</v>
      </c>
      <c r="M858" s="647">
        <v>0</v>
      </c>
      <c r="N858" s="647">
        <v>0</v>
      </c>
      <c r="O858" s="647">
        <v>0</v>
      </c>
    </row>
    <row r="859" spans="1:15" x14ac:dyDescent="0.2">
      <c r="A859" s="647" t="s">
        <v>4113</v>
      </c>
      <c r="B859" s="647" t="s">
        <v>4120</v>
      </c>
      <c r="C859" s="647" t="s">
        <v>1662</v>
      </c>
      <c r="D859" s="647">
        <v>10836</v>
      </c>
      <c r="E859" s="647">
        <v>10852</v>
      </c>
      <c r="F859" s="647">
        <v>10867</v>
      </c>
      <c r="G859" s="647">
        <v>10882</v>
      </c>
      <c r="H859" s="647">
        <v>10897</v>
      </c>
      <c r="I859" s="647">
        <v>10912</v>
      </c>
      <c r="J859" s="647">
        <v>10927</v>
      </c>
      <c r="K859" s="647">
        <v>10942</v>
      </c>
      <c r="L859" s="647">
        <v>10957</v>
      </c>
      <c r="M859" s="647">
        <v>10972</v>
      </c>
      <c r="N859" s="647">
        <v>10987</v>
      </c>
      <c r="O859" s="647">
        <v>11002</v>
      </c>
    </row>
    <row r="860" spans="1:15" x14ac:dyDescent="0.2">
      <c r="A860" s="647" t="s">
        <v>4113</v>
      </c>
      <c r="B860" s="647" t="s">
        <v>4121</v>
      </c>
      <c r="C860" s="647" t="s">
        <v>1662</v>
      </c>
      <c r="D860" s="647">
        <v>15156</v>
      </c>
      <c r="E860" s="647">
        <v>15177</v>
      </c>
      <c r="F860" s="647">
        <v>15199</v>
      </c>
      <c r="G860" s="647">
        <v>15220</v>
      </c>
      <c r="H860" s="647">
        <v>15241</v>
      </c>
      <c r="I860" s="647">
        <v>15263</v>
      </c>
      <c r="J860" s="647">
        <v>15284</v>
      </c>
      <c r="K860" s="647">
        <v>15306</v>
      </c>
      <c r="L860" s="647">
        <v>15327</v>
      </c>
      <c r="M860" s="647">
        <v>15349</v>
      </c>
      <c r="N860" s="647">
        <v>15370</v>
      </c>
      <c r="O860" s="647">
        <v>15392</v>
      </c>
    </row>
    <row r="861" spans="1:15" x14ac:dyDescent="0.2">
      <c r="A861" s="647" t="s">
        <v>4113</v>
      </c>
      <c r="B861" s="647" t="s">
        <v>4122</v>
      </c>
      <c r="C861" s="647" t="s">
        <v>1662</v>
      </c>
      <c r="D861" s="647">
        <v>0</v>
      </c>
      <c r="E861" s="647">
        <v>0</v>
      </c>
      <c r="F861" s="647">
        <v>0</v>
      </c>
      <c r="G861" s="647">
        <v>0</v>
      </c>
      <c r="H861" s="647">
        <v>0</v>
      </c>
      <c r="I861" s="647">
        <v>0</v>
      </c>
      <c r="J861" s="647">
        <v>0</v>
      </c>
      <c r="K861" s="647">
        <v>0</v>
      </c>
      <c r="L861" s="647">
        <v>0</v>
      </c>
      <c r="M861" s="647">
        <v>0</v>
      </c>
      <c r="N861" s="647">
        <v>0</v>
      </c>
      <c r="O861" s="647">
        <v>0</v>
      </c>
    </row>
    <row r="862" spans="1:15" x14ac:dyDescent="0.2">
      <c r="A862" s="647" t="s">
        <v>4113</v>
      </c>
      <c r="B862" s="647" t="s">
        <v>4123</v>
      </c>
      <c r="C862" s="647" t="s">
        <v>1662</v>
      </c>
      <c r="D862" s="647">
        <v>0</v>
      </c>
      <c r="E862" s="647">
        <v>0</v>
      </c>
      <c r="F862" s="647">
        <v>0</v>
      </c>
      <c r="G862" s="647">
        <v>0</v>
      </c>
      <c r="H862" s="647">
        <v>0</v>
      </c>
      <c r="I862" s="647">
        <v>0</v>
      </c>
      <c r="J862" s="647">
        <v>0</v>
      </c>
      <c r="K862" s="647">
        <v>0</v>
      </c>
      <c r="L862" s="647">
        <v>0</v>
      </c>
      <c r="M862" s="647">
        <v>0</v>
      </c>
      <c r="N862" s="647">
        <v>0</v>
      </c>
      <c r="O862" s="647">
        <v>0</v>
      </c>
    </row>
    <row r="863" spans="1:15" x14ac:dyDescent="0.2">
      <c r="A863" s="647" t="s">
        <v>4113</v>
      </c>
      <c r="B863" s="647" t="s">
        <v>4124</v>
      </c>
      <c r="C863" s="647" t="s">
        <v>1662</v>
      </c>
      <c r="D863" s="647">
        <v>0</v>
      </c>
      <c r="E863" s="647">
        <v>0</v>
      </c>
      <c r="F863" s="647">
        <v>0</v>
      </c>
      <c r="G863" s="647">
        <v>0</v>
      </c>
      <c r="H863" s="647">
        <v>0</v>
      </c>
      <c r="I863" s="647">
        <v>0</v>
      </c>
      <c r="J863" s="647">
        <v>0</v>
      </c>
      <c r="K863" s="647">
        <v>0</v>
      </c>
      <c r="L863" s="647">
        <v>0</v>
      </c>
      <c r="M863" s="647">
        <v>0</v>
      </c>
      <c r="N863" s="647">
        <v>0</v>
      </c>
      <c r="O863" s="647">
        <v>0</v>
      </c>
    </row>
    <row r="864" spans="1:15" x14ac:dyDescent="0.2">
      <c r="A864" s="647" t="s">
        <v>4113</v>
      </c>
      <c r="B864" s="647" t="s">
        <v>4125</v>
      </c>
      <c r="C864" s="647" t="s">
        <v>1662</v>
      </c>
      <c r="D864" s="647">
        <v>0</v>
      </c>
      <c r="E864" s="647">
        <v>0</v>
      </c>
      <c r="F864" s="647">
        <v>0</v>
      </c>
      <c r="G864" s="647">
        <v>0</v>
      </c>
      <c r="H864" s="647">
        <v>0</v>
      </c>
      <c r="I864" s="647">
        <v>0</v>
      </c>
      <c r="J864" s="647">
        <v>0</v>
      </c>
      <c r="K864" s="647">
        <v>0</v>
      </c>
      <c r="L864" s="647">
        <v>0</v>
      </c>
      <c r="M864" s="647">
        <v>0</v>
      </c>
      <c r="N864" s="647">
        <v>0</v>
      </c>
      <c r="O864" s="647">
        <v>0</v>
      </c>
    </row>
    <row r="865" spans="1:15" x14ac:dyDescent="0.2">
      <c r="A865" s="647" t="s">
        <v>4113</v>
      </c>
      <c r="B865" s="647" t="s">
        <v>4126</v>
      </c>
      <c r="C865" s="647" t="s">
        <v>1662</v>
      </c>
      <c r="D865" s="647">
        <v>0</v>
      </c>
      <c r="E865" s="647">
        <v>0</v>
      </c>
      <c r="F865" s="647">
        <v>0</v>
      </c>
      <c r="G865" s="647">
        <v>0</v>
      </c>
      <c r="H865" s="647">
        <v>0</v>
      </c>
      <c r="I865" s="647">
        <v>0</v>
      </c>
      <c r="J865" s="647">
        <v>0</v>
      </c>
      <c r="K865" s="647">
        <v>0</v>
      </c>
      <c r="L865" s="647">
        <v>0</v>
      </c>
      <c r="M865" s="647">
        <v>0</v>
      </c>
      <c r="N865" s="647">
        <v>0</v>
      </c>
      <c r="O865" s="647">
        <v>0</v>
      </c>
    </row>
    <row r="866" spans="1:15" x14ac:dyDescent="0.2">
      <c r="A866" s="647" t="s">
        <v>4113</v>
      </c>
      <c r="B866" s="647" t="s">
        <v>4127</v>
      </c>
      <c r="C866" s="647" t="s">
        <v>1662</v>
      </c>
      <c r="D866" s="647">
        <v>2050</v>
      </c>
      <c r="E866" s="647">
        <v>2056</v>
      </c>
      <c r="F866" s="647">
        <v>2062</v>
      </c>
      <c r="G866" s="647">
        <v>2068</v>
      </c>
      <c r="H866" s="647">
        <v>2074</v>
      </c>
      <c r="I866" s="647">
        <v>2080</v>
      </c>
      <c r="J866" s="647">
        <v>2086</v>
      </c>
      <c r="K866" s="647">
        <v>2092</v>
      </c>
      <c r="L866" s="647">
        <v>2098</v>
      </c>
      <c r="M866" s="647">
        <v>2104</v>
      </c>
      <c r="N866" s="647">
        <v>2110</v>
      </c>
      <c r="O866" s="647">
        <v>2116</v>
      </c>
    </row>
    <row r="867" spans="1:15" x14ac:dyDescent="0.2">
      <c r="A867" s="647" t="s">
        <v>4113</v>
      </c>
      <c r="B867" s="647" t="s">
        <v>4128</v>
      </c>
      <c r="C867" s="647" t="s">
        <v>1662</v>
      </c>
      <c r="D867" s="647">
        <v>0</v>
      </c>
      <c r="E867" s="647">
        <v>0</v>
      </c>
      <c r="F867" s="647">
        <v>0</v>
      </c>
      <c r="G867" s="647">
        <v>0</v>
      </c>
      <c r="H867" s="647">
        <v>0</v>
      </c>
      <c r="I867" s="647">
        <v>0</v>
      </c>
      <c r="J867" s="647">
        <v>0</v>
      </c>
      <c r="K867" s="647">
        <v>0</v>
      </c>
      <c r="L867" s="647">
        <v>0</v>
      </c>
      <c r="M867" s="647">
        <v>0</v>
      </c>
      <c r="N867" s="647">
        <v>0</v>
      </c>
      <c r="O867" s="647">
        <v>0</v>
      </c>
    </row>
    <row r="868" spans="1:15" x14ac:dyDescent="0.2">
      <c r="A868" s="647" t="s">
        <v>4113</v>
      </c>
      <c r="B868" s="647" t="s">
        <v>4129</v>
      </c>
      <c r="C868" s="647" t="s">
        <v>1662</v>
      </c>
      <c r="D868" s="647">
        <v>0</v>
      </c>
      <c r="E868" s="647">
        <v>0</v>
      </c>
      <c r="F868" s="647">
        <v>0</v>
      </c>
      <c r="G868" s="647">
        <v>0</v>
      </c>
      <c r="H868" s="647">
        <v>0</v>
      </c>
      <c r="I868" s="647">
        <v>0</v>
      </c>
      <c r="J868" s="647">
        <v>0</v>
      </c>
      <c r="K868" s="647">
        <v>0</v>
      </c>
      <c r="L868" s="647">
        <v>0</v>
      </c>
      <c r="M868" s="647">
        <v>0</v>
      </c>
      <c r="N868" s="647">
        <v>0</v>
      </c>
      <c r="O868" s="647">
        <v>0</v>
      </c>
    </row>
    <row r="869" spans="1:15" x14ac:dyDescent="0.2">
      <c r="A869" s="647" t="s">
        <v>4113</v>
      </c>
      <c r="B869" s="647" t="s">
        <v>4130</v>
      </c>
      <c r="C869" s="647" t="s">
        <v>1662</v>
      </c>
      <c r="D869" s="647">
        <v>0</v>
      </c>
      <c r="E869" s="647">
        <v>0</v>
      </c>
      <c r="F869" s="647">
        <v>0</v>
      </c>
      <c r="G869" s="647">
        <v>0</v>
      </c>
      <c r="H869" s="647">
        <v>0</v>
      </c>
      <c r="I869" s="647">
        <v>0</v>
      </c>
      <c r="J869" s="647">
        <v>0</v>
      </c>
      <c r="K869" s="647">
        <v>0</v>
      </c>
      <c r="L869" s="647">
        <v>0</v>
      </c>
      <c r="M869" s="647">
        <v>0</v>
      </c>
      <c r="N869" s="647">
        <v>0</v>
      </c>
      <c r="O869" s="647">
        <v>0</v>
      </c>
    </row>
    <row r="870" spans="1:15" x14ac:dyDescent="0.2">
      <c r="A870" s="647" t="s">
        <v>4113</v>
      </c>
      <c r="B870" s="647" t="s">
        <v>4131</v>
      </c>
      <c r="C870" s="647" t="s">
        <v>1662</v>
      </c>
      <c r="D870" s="647">
        <v>0</v>
      </c>
      <c r="E870" s="647">
        <v>0</v>
      </c>
      <c r="F870" s="647">
        <v>0</v>
      </c>
      <c r="G870" s="647">
        <v>0</v>
      </c>
      <c r="H870" s="647">
        <v>0</v>
      </c>
      <c r="I870" s="647">
        <v>0</v>
      </c>
      <c r="J870" s="647">
        <v>0</v>
      </c>
      <c r="K870" s="647">
        <v>0</v>
      </c>
      <c r="L870" s="647">
        <v>0</v>
      </c>
      <c r="M870" s="647">
        <v>0</v>
      </c>
      <c r="N870" s="647">
        <v>0</v>
      </c>
      <c r="O870" s="647">
        <v>0</v>
      </c>
    </row>
    <row r="871" spans="1:15" x14ac:dyDescent="0.2">
      <c r="A871" s="647" t="s">
        <v>4113</v>
      </c>
      <c r="B871" s="647" t="s">
        <v>4132</v>
      </c>
      <c r="C871" s="647" t="s">
        <v>1662</v>
      </c>
      <c r="D871" s="647">
        <v>0</v>
      </c>
      <c r="E871" s="647">
        <v>0</v>
      </c>
      <c r="F871" s="647">
        <v>0</v>
      </c>
      <c r="G871" s="647">
        <v>0</v>
      </c>
      <c r="H871" s="647">
        <v>0</v>
      </c>
      <c r="I871" s="647">
        <v>0</v>
      </c>
      <c r="J871" s="647">
        <v>0</v>
      </c>
      <c r="K871" s="647">
        <v>0</v>
      </c>
      <c r="L871" s="647">
        <v>0</v>
      </c>
      <c r="M871" s="647">
        <v>0</v>
      </c>
      <c r="N871" s="647">
        <v>0</v>
      </c>
      <c r="O871" s="647">
        <v>0</v>
      </c>
    </row>
    <row r="872" spans="1:15" x14ac:dyDescent="0.2">
      <c r="A872" s="647" t="s">
        <v>4113</v>
      </c>
      <c r="B872" s="647" t="s">
        <v>4133</v>
      </c>
      <c r="C872" s="647" t="s">
        <v>1662</v>
      </c>
      <c r="D872" s="647">
        <v>0</v>
      </c>
      <c r="E872" s="647">
        <v>0</v>
      </c>
      <c r="F872" s="647">
        <v>0</v>
      </c>
      <c r="G872" s="647">
        <v>0</v>
      </c>
      <c r="H872" s="647">
        <v>0</v>
      </c>
      <c r="I872" s="647">
        <v>0</v>
      </c>
      <c r="J872" s="647">
        <v>0</v>
      </c>
      <c r="K872" s="647">
        <v>0</v>
      </c>
      <c r="L872" s="647">
        <v>0</v>
      </c>
      <c r="M872" s="647">
        <v>0</v>
      </c>
      <c r="N872" s="647">
        <v>0</v>
      </c>
      <c r="O872" s="647">
        <v>0</v>
      </c>
    </row>
    <row r="873" spans="1:15" x14ac:dyDescent="0.2">
      <c r="A873" s="647" t="s">
        <v>4113</v>
      </c>
      <c r="B873" s="647" t="s">
        <v>4134</v>
      </c>
      <c r="C873" s="647" t="s">
        <v>1662</v>
      </c>
      <c r="D873" s="647">
        <v>956</v>
      </c>
      <c r="E873" s="647">
        <v>957</v>
      </c>
      <c r="F873" s="647">
        <v>954</v>
      </c>
      <c r="G873" s="647">
        <v>956</v>
      </c>
      <c r="H873" s="647">
        <v>957</v>
      </c>
      <c r="I873" s="647">
        <v>959</v>
      </c>
      <c r="J873" s="647">
        <v>960</v>
      </c>
      <c r="K873" s="647">
        <v>961</v>
      </c>
      <c r="L873" s="647">
        <v>963</v>
      </c>
      <c r="M873" s="647">
        <v>964</v>
      </c>
      <c r="N873" s="647">
        <v>966</v>
      </c>
      <c r="O873" s="647">
        <v>967</v>
      </c>
    </row>
    <row r="874" spans="1:15" x14ac:dyDescent="0.2">
      <c r="A874" s="647" t="s">
        <v>4113</v>
      </c>
      <c r="B874" s="647" t="s">
        <v>4135</v>
      </c>
      <c r="C874" s="647" t="s">
        <v>1662</v>
      </c>
      <c r="D874" s="647">
        <v>0</v>
      </c>
      <c r="E874" s="647">
        <v>0</v>
      </c>
      <c r="F874" s="647">
        <v>0</v>
      </c>
      <c r="G874" s="647">
        <v>0</v>
      </c>
      <c r="H874" s="647">
        <v>0</v>
      </c>
      <c r="I874" s="647">
        <v>0</v>
      </c>
      <c r="J874" s="647">
        <v>0</v>
      </c>
      <c r="K874" s="647">
        <v>0</v>
      </c>
      <c r="L874" s="647">
        <v>0</v>
      </c>
      <c r="M874" s="647">
        <v>0</v>
      </c>
      <c r="N874" s="647">
        <v>0</v>
      </c>
      <c r="O874" s="647">
        <v>0</v>
      </c>
    </row>
    <row r="875" spans="1:15" x14ac:dyDescent="0.2">
      <c r="A875" s="647" t="s">
        <v>4113</v>
      </c>
      <c r="B875" s="647" t="s">
        <v>4136</v>
      </c>
      <c r="C875" s="647" t="s">
        <v>1662</v>
      </c>
      <c r="D875" s="647">
        <v>82</v>
      </c>
      <c r="E875" s="647">
        <v>82</v>
      </c>
      <c r="F875" s="647">
        <v>82</v>
      </c>
      <c r="G875" s="647">
        <v>82</v>
      </c>
      <c r="H875" s="647">
        <v>82</v>
      </c>
      <c r="I875" s="647">
        <v>82</v>
      </c>
      <c r="J875" s="647">
        <v>82</v>
      </c>
      <c r="K875" s="647">
        <v>82</v>
      </c>
      <c r="L875" s="647">
        <v>82</v>
      </c>
      <c r="M875" s="647">
        <v>82</v>
      </c>
      <c r="N875" s="647">
        <v>82</v>
      </c>
      <c r="O875" s="647">
        <v>82</v>
      </c>
    </row>
    <row r="876" spans="1:15" x14ac:dyDescent="0.2">
      <c r="A876" s="647" t="s">
        <v>4113</v>
      </c>
      <c r="B876" s="647" t="s">
        <v>4137</v>
      </c>
      <c r="C876" s="647" t="s">
        <v>1662</v>
      </c>
      <c r="D876" s="647">
        <v>0</v>
      </c>
      <c r="E876" s="647">
        <v>0</v>
      </c>
      <c r="F876" s="647">
        <v>0</v>
      </c>
      <c r="G876" s="647">
        <v>0</v>
      </c>
      <c r="H876" s="647">
        <v>0</v>
      </c>
      <c r="I876" s="647">
        <v>0</v>
      </c>
      <c r="J876" s="647">
        <v>0</v>
      </c>
      <c r="K876" s="647">
        <v>0</v>
      </c>
      <c r="L876" s="647">
        <v>0</v>
      </c>
      <c r="M876" s="647">
        <v>0</v>
      </c>
      <c r="N876" s="647">
        <v>0</v>
      </c>
      <c r="O876" s="647">
        <v>0</v>
      </c>
    </row>
    <row r="877" spans="1:15" x14ac:dyDescent="0.2">
      <c r="A877" s="647" t="s">
        <v>4113</v>
      </c>
      <c r="B877" s="647" t="s">
        <v>4138</v>
      </c>
      <c r="C877" s="647" t="s">
        <v>1662</v>
      </c>
      <c r="D877" s="647">
        <v>0</v>
      </c>
      <c r="E877" s="647">
        <v>0</v>
      </c>
      <c r="F877" s="647">
        <v>0</v>
      </c>
      <c r="G877" s="647">
        <v>0</v>
      </c>
      <c r="H877" s="647">
        <v>0</v>
      </c>
      <c r="I877" s="647">
        <v>0</v>
      </c>
      <c r="J877" s="647">
        <v>0</v>
      </c>
      <c r="K877" s="647">
        <v>0</v>
      </c>
      <c r="L877" s="647">
        <v>0</v>
      </c>
      <c r="M877" s="647">
        <v>0</v>
      </c>
      <c r="N877" s="647">
        <v>0</v>
      </c>
      <c r="O877" s="647">
        <v>0</v>
      </c>
    </row>
    <row r="878" spans="1:15" x14ac:dyDescent="0.2">
      <c r="A878" s="647" t="s">
        <v>4113</v>
      </c>
      <c r="B878" s="647" t="s">
        <v>4139</v>
      </c>
      <c r="C878" s="647" t="s">
        <v>1662</v>
      </c>
      <c r="D878" s="647">
        <v>0</v>
      </c>
      <c r="E878" s="647">
        <v>0</v>
      </c>
      <c r="F878" s="647">
        <v>0</v>
      </c>
      <c r="G878" s="647">
        <v>0</v>
      </c>
      <c r="H878" s="647">
        <v>0</v>
      </c>
      <c r="I878" s="647">
        <v>0</v>
      </c>
      <c r="J878" s="647">
        <v>0</v>
      </c>
      <c r="K878" s="647">
        <v>0</v>
      </c>
      <c r="L878" s="647">
        <v>0</v>
      </c>
      <c r="M878" s="647">
        <v>0</v>
      </c>
      <c r="N878" s="647">
        <v>0</v>
      </c>
      <c r="O878" s="647">
        <v>0</v>
      </c>
    </row>
    <row r="879" spans="1:15" x14ac:dyDescent="0.2">
      <c r="A879" s="647" t="s">
        <v>4113</v>
      </c>
      <c r="B879" s="647" t="s">
        <v>4140</v>
      </c>
      <c r="C879" s="647" t="s">
        <v>1662</v>
      </c>
      <c r="D879" s="647">
        <v>31</v>
      </c>
      <c r="E879" s="647">
        <v>31</v>
      </c>
      <c r="F879" s="647">
        <v>31</v>
      </c>
      <c r="G879" s="647">
        <v>31</v>
      </c>
      <c r="H879" s="647">
        <v>31</v>
      </c>
      <c r="I879" s="647">
        <v>31</v>
      </c>
      <c r="J879" s="647">
        <v>31</v>
      </c>
      <c r="K879" s="647">
        <v>31</v>
      </c>
      <c r="L879" s="647">
        <v>31</v>
      </c>
      <c r="M879" s="647">
        <v>31</v>
      </c>
      <c r="N879" s="647">
        <v>32</v>
      </c>
      <c r="O879" s="647">
        <v>32</v>
      </c>
    </row>
    <row r="880" spans="1:15" x14ac:dyDescent="0.2">
      <c r="A880" s="647" t="s">
        <v>4113</v>
      </c>
      <c r="B880" s="647" t="s">
        <v>4141</v>
      </c>
      <c r="C880" s="647" t="s">
        <v>1662</v>
      </c>
      <c r="D880" s="647">
        <v>0</v>
      </c>
      <c r="E880" s="647">
        <v>0</v>
      </c>
      <c r="F880" s="647">
        <v>0</v>
      </c>
      <c r="G880" s="647">
        <v>0</v>
      </c>
      <c r="H880" s="647">
        <v>0</v>
      </c>
      <c r="I880" s="647">
        <v>0</v>
      </c>
      <c r="J880" s="647">
        <v>0</v>
      </c>
      <c r="K880" s="647">
        <v>0</v>
      </c>
      <c r="L880" s="647">
        <v>0</v>
      </c>
      <c r="M880" s="647">
        <v>0</v>
      </c>
      <c r="N880" s="647">
        <v>0</v>
      </c>
      <c r="O880" s="647">
        <v>0</v>
      </c>
    </row>
    <row r="881" spans="1:15" x14ac:dyDescent="0.2">
      <c r="A881" s="647" t="s">
        <v>4113</v>
      </c>
      <c r="B881" s="647" t="s">
        <v>4142</v>
      </c>
      <c r="C881" s="647" t="s">
        <v>1662</v>
      </c>
      <c r="D881" s="647">
        <v>0</v>
      </c>
      <c r="E881" s="647">
        <v>0</v>
      </c>
      <c r="F881" s="647">
        <v>0</v>
      </c>
      <c r="G881" s="647">
        <v>0</v>
      </c>
      <c r="H881" s="647">
        <v>0</v>
      </c>
      <c r="I881" s="647">
        <v>0</v>
      </c>
      <c r="J881" s="647">
        <v>0</v>
      </c>
      <c r="K881" s="647">
        <v>0</v>
      </c>
      <c r="L881" s="647">
        <v>0</v>
      </c>
      <c r="M881" s="647">
        <v>0</v>
      </c>
      <c r="N881" s="647">
        <v>0</v>
      </c>
      <c r="O881" s="647">
        <v>0</v>
      </c>
    </row>
    <row r="882" spans="1:15" x14ac:dyDescent="0.2">
      <c r="A882" s="647" t="s">
        <v>4113</v>
      </c>
      <c r="B882" s="647" t="s">
        <v>4143</v>
      </c>
      <c r="C882" s="647" t="s">
        <v>1662</v>
      </c>
      <c r="D882" s="647">
        <v>0</v>
      </c>
      <c r="E882" s="647">
        <v>0</v>
      </c>
      <c r="F882" s="647">
        <v>0</v>
      </c>
      <c r="G882" s="647">
        <v>0</v>
      </c>
      <c r="H882" s="647">
        <v>0</v>
      </c>
      <c r="I882" s="647">
        <v>0</v>
      </c>
      <c r="J882" s="647">
        <v>0</v>
      </c>
      <c r="K882" s="647">
        <v>0</v>
      </c>
      <c r="L882" s="647">
        <v>0</v>
      </c>
      <c r="M882" s="647">
        <v>0</v>
      </c>
      <c r="N882" s="647">
        <v>0</v>
      </c>
      <c r="O882" s="647">
        <v>0</v>
      </c>
    </row>
    <row r="883" spans="1:15" x14ac:dyDescent="0.2">
      <c r="A883" s="647" t="s">
        <v>4144</v>
      </c>
      <c r="B883" s="647" t="s">
        <v>4145</v>
      </c>
      <c r="C883" s="647" t="s">
        <v>1662</v>
      </c>
      <c r="D883" s="647">
        <v>26929</v>
      </c>
      <c r="E883" s="647">
        <v>27106</v>
      </c>
      <c r="F883" s="647">
        <v>27519</v>
      </c>
      <c r="G883" s="647">
        <v>27741</v>
      </c>
      <c r="H883" s="647">
        <v>27963</v>
      </c>
      <c r="I883" s="647">
        <v>28184</v>
      </c>
      <c r="J883" s="647">
        <v>28405</v>
      </c>
      <c r="K883" s="647">
        <v>28627</v>
      </c>
      <c r="L883" s="647">
        <v>28848</v>
      </c>
      <c r="M883" s="647">
        <v>29070</v>
      </c>
      <c r="N883" s="647">
        <v>29291</v>
      </c>
      <c r="O883" s="647">
        <v>29512</v>
      </c>
    </row>
    <row r="884" spans="1:15" x14ac:dyDescent="0.2">
      <c r="A884" s="647" t="s">
        <v>4144</v>
      </c>
      <c r="B884" s="647" t="s">
        <v>4146</v>
      </c>
      <c r="C884" s="647" t="s">
        <v>1662</v>
      </c>
      <c r="D884" s="647">
        <v>0</v>
      </c>
      <c r="E884" s="647">
        <v>0</v>
      </c>
      <c r="F884" s="647">
        <v>0</v>
      </c>
      <c r="G884" s="647">
        <v>0</v>
      </c>
      <c r="H884" s="647">
        <v>0</v>
      </c>
      <c r="I884" s="647">
        <v>0</v>
      </c>
      <c r="J884" s="647">
        <v>0</v>
      </c>
      <c r="K884" s="647">
        <v>0</v>
      </c>
      <c r="L884" s="647">
        <v>0</v>
      </c>
      <c r="M884" s="647">
        <v>0</v>
      </c>
      <c r="N884" s="647">
        <v>0</v>
      </c>
      <c r="O884" s="647">
        <v>0</v>
      </c>
    </row>
    <row r="885" spans="1:15" x14ac:dyDescent="0.2">
      <c r="A885" s="647" t="s">
        <v>4144</v>
      </c>
      <c r="B885" s="647" t="s">
        <v>4147</v>
      </c>
      <c r="C885" s="647" t="s">
        <v>1662</v>
      </c>
      <c r="D885" s="647">
        <v>117</v>
      </c>
      <c r="E885" s="647">
        <v>117</v>
      </c>
      <c r="F885" s="647">
        <v>118</v>
      </c>
      <c r="G885" s="647">
        <v>118</v>
      </c>
      <c r="H885" s="647">
        <v>119</v>
      </c>
      <c r="I885" s="647">
        <v>119</v>
      </c>
      <c r="J885" s="647">
        <v>120</v>
      </c>
      <c r="K885" s="647">
        <v>120</v>
      </c>
      <c r="L885" s="647">
        <v>121</v>
      </c>
      <c r="M885" s="647">
        <v>121</v>
      </c>
      <c r="N885" s="647">
        <v>122</v>
      </c>
      <c r="O885" s="647">
        <v>122</v>
      </c>
    </row>
    <row r="886" spans="1:15" x14ac:dyDescent="0.2">
      <c r="A886" s="647" t="s">
        <v>4144</v>
      </c>
      <c r="B886" s="647" t="s">
        <v>4148</v>
      </c>
      <c r="C886" s="647" t="s">
        <v>1662</v>
      </c>
      <c r="D886" s="647">
        <v>0</v>
      </c>
      <c r="E886" s="647">
        <v>0</v>
      </c>
      <c r="F886" s="647">
        <v>0</v>
      </c>
      <c r="G886" s="647">
        <v>0</v>
      </c>
      <c r="H886" s="647">
        <v>0</v>
      </c>
      <c r="I886" s="647">
        <v>0</v>
      </c>
      <c r="J886" s="647">
        <v>0</v>
      </c>
      <c r="K886" s="647">
        <v>0</v>
      </c>
      <c r="L886" s="647">
        <v>0</v>
      </c>
      <c r="M886" s="647">
        <v>0</v>
      </c>
      <c r="N886" s="647">
        <v>0</v>
      </c>
      <c r="O886" s="647">
        <v>0</v>
      </c>
    </row>
    <row r="887" spans="1:15" x14ac:dyDescent="0.2">
      <c r="A887" s="647" t="s">
        <v>4144</v>
      </c>
      <c r="B887" s="647" t="s">
        <v>4149</v>
      </c>
      <c r="C887" s="647" t="s">
        <v>1662</v>
      </c>
      <c r="D887" s="647">
        <v>323</v>
      </c>
      <c r="E887" s="647">
        <v>323</v>
      </c>
      <c r="F887" s="647">
        <v>323</v>
      </c>
      <c r="G887" s="647">
        <v>323</v>
      </c>
      <c r="H887" s="647">
        <v>323</v>
      </c>
      <c r="I887" s="647">
        <v>323</v>
      </c>
      <c r="J887" s="647">
        <v>323</v>
      </c>
      <c r="K887" s="647">
        <v>323</v>
      </c>
      <c r="L887" s="647">
        <v>323</v>
      </c>
      <c r="M887" s="647">
        <v>323</v>
      </c>
      <c r="N887" s="647">
        <v>323</v>
      </c>
      <c r="O887" s="647">
        <v>323</v>
      </c>
    </row>
    <row r="888" spans="1:15" x14ac:dyDescent="0.2">
      <c r="A888" s="647" t="s">
        <v>4144</v>
      </c>
      <c r="B888" s="647" t="s">
        <v>4150</v>
      </c>
      <c r="C888" s="647" t="s">
        <v>1662</v>
      </c>
      <c r="D888" s="647">
        <v>0</v>
      </c>
      <c r="E888" s="647">
        <v>0</v>
      </c>
      <c r="F888" s="647">
        <v>0</v>
      </c>
      <c r="G888" s="647">
        <v>0</v>
      </c>
      <c r="H888" s="647">
        <v>0</v>
      </c>
      <c r="I888" s="647">
        <v>0</v>
      </c>
      <c r="J888" s="647">
        <v>0</v>
      </c>
      <c r="K888" s="647">
        <v>0</v>
      </c>
      <c r="L888" s="647">
        <v>0</v>
      </c>
      <c r="M888" s="647">
        <v>0</v>
      </c>
      <c r="N888" s="647">
        <v>0</v>
      </c>
      <c r="O888" s="647">
        <v>0</v>
      </c>
    </row>
    <row r="889" spans="1:15" x14ac:dyDescent="0.2">
      <c r="A889" s="647" t="s">
        <v>4144</v>
      </c>
      <c r="B889" s="647" t="s">
        <v>4151</v>
      </c>
      <c r="C889" s="647" t="s">
        <v>1662</v>
      </c>
      <c r="D889" s="647">
        <v>0</v>
      </c>
      <c r="E889" s="647">
        <v>0</v>
      </c>
      <c r="F889" s="647">
        <v>0</v>
      </c>
      <c r="G889" s="647">
        <v>0</v>
      </c>
      <c r="H889" s="647">
        <v>0</v>
      </c>
      <c r="I889" s="647">
        <v>0</v>
      </c>
      <c r="J889" s="647">
        <v>0</v>
      </c>
      <c r="K889" s="647">
        <v>0</v>
      </c>
      <c r="L889" s="647">
        <v>0</v>
      </c>
      <c r="M889" s="647">
        <v>0</v>
      </c>
      <c r="N889" s="647">
        <v>0</v>
      </c>
      <c r="O889" s="647">
        <v>0</v>
      </c>
    </row>
    <row r="890" spans="1:15" x14ac:dyDescent="0.2">
      <c r="A890" s="647" t="s">
        <v>4144</v>
      </c>
      <c r="B890" s="647" t="s">
        <v>4152</v>
      </c>
      <c r="C890" s="647" t="s">
        <v>1662</v>
      </c>
      <c r="D890" s="647">
        <v>0</v>
      </c>
      <c r="E890" s="647">
        <v>0</v>
      </c>
      <c r="F890" s="647">
        <v>0</v>
      </c>
      <c r="G890" s="647">
        <v>0</v>
      </c>
      <c r="H890" s="647">
        <v>0</v>
      </c>
      <c r="I890" s="647">
        <v>0</v>
      </c>
      <c r="J890" s="647">
        <v>0</v>
      </c>
      <c r="K890" s="647">
        <v>0</v>
      </c>
      <c r="L890" s="647">
        <v>0</v>
      </c>
      <c r="M890" s="647">
        <v>0</v>
      </c>
      <c r="N890" s="647">
        <v>0</v>
      </c>
      <c r="O890" s="647">
        <v>0</v>
      </c>
    </row>
    <row r="891" spans="1:15" x14ac:dyDescent="0.2">
      <c r="A891" s="647" t="s">
        <v>4144</v>
      </c>
      <c r="B891" s="647" t="s">
        <v>4153</v>
      </c>
      <c r="C891" s="647" t="s">
        <v>1662</v>
      </c>
      <c r="D891" s="647">
        <v>0</v>
      </c>
      <c r="E891" s="647">
        <v>0</v>
      </c>
      <c r="F891" s="647">
        <v>0</v>
      </c>
      <c r="G891" s="647">
        <v>0</v>
      </c>
      <c r="H891" s="647">
        <v>0</v>
      </c>
      <c r="I891" s="647">
        <v>0</v>
      </c>
      <c r="J891" s="647">
        <v>0</v>
      </c>
      <c r="K891" s="647">
        <v>0</v>
      </c>
      <c r="L891" s="647">
        <v>0</v>
      </c>
      <c r="M891" s="647">
        <v>0</v>
      </c>
      <c r="N891" s="647">
        <v>0</v>
      </c>
      <c r="O891" s="647">
        <v>0</v>
      </c>
    </row>
    <row r="892" spans="1:15" x14ac:dyDescent="0.2">
      <c r="A892" s="647" t="s">
        <v>4144</v>
      </c>
      <c r="B892" s="647" t="s">
        <v>4154</v>
      </c>
      <c r="C892" s="647" t="s">
        <v>1662</v>
      </c>
      <c r="D892" s="647">
        <v>0</v>
      </c>
      <c r="E892" s="647">
        <v>0</v>
      </c>
      <c r="F892" s="647">
        <v>0</v>
      </c>
      <c r="G892" s="647">
        <v>0</v>
      </c>
      <c r="H892" s="647">
        <v>0</v>
      </c>
      <c r="I892" s="647">
        <v>0</v>
      </c>
      <c r="J892" s="647">
        <v>0</v>
      </c>
      <c r="K892" s="647">
        <v>0</v>
      </c>
      <c r="L892" s="647">
        <v>0</v>
      </c>
      <c r="M892" s="647">
        <v>0</v>
      </c>
      <c r="N892" s="647">
        <v>0</v>
      </c>
      <c r="O892" s="647">
        <v>0</v>
      </c>
    </row>
    <row r="893" spans="1:15" x14ac:dyDescent="0.2">
      <c r="A893" s="647" t="s">
        <v>4144</v>
      </c>
      <c r="B893" s="647" t="s">
        <v>4155</v>
      </c>
      <c r="C893" s="647" t="s">
        <v>1662</v>
      </c>
      <c r="D893" s="647">
        <v>0</v>
      </c>
      <c r="E893" s="647">
        <v>0</v>
      </c>
      <c r="F893" s="647">
        <v>0</v>
      </c>
      <c r="G893" s="647">
        <v>0</v>
      </c>
      <c r="H893" s="647">
        <v>0</v>
      </c>
      <c r="I893" s="647">
        <v>0</v>
      </c>
      <c r="J893" s="647">
        <v>0</v>
      </c>
      <c r="K893" s="647">
        <v>0</v>
      </c>
      <c r="L893" s="647">
        <v>0</v>
      </c>
      <c r="M893" s="647">
        <v>0</v>
      </c>
      <c r="N893" s="647">
        <v>0</v>
      </c>
      <c r="O893" s="647">
        <v>0</v>
      </c>
    </row>
    <row r="894" spans="1:15" x14ac:dyDescent="0.2">
      <c r="A894" s="647" t="s">
        <v>4144</v>
      </c>
      <c r="B894" s="647" t="s">
        <v>4156</v>
      </c>
      <c r="C894" s="647" t="s">
        <v>1662</v>
      </c>
      <c r="D894" s="647">
        <v>2061</v>
      </c>
      <c r="E894" s="647">
        <v>2070</v>
      </c>
      <c r="F894" s="647">
        <v>2079</v>
      </c>
      <c r="G894" s="647">
        <v>2088</v>
      </c>
      <c r="H894" s="647">
        <v>2097</v>
      </c>
      <c r="I894" s="647">
        <v>2106</v>
      </c>
      <c r="J894" s="647">
        <v>2114</v>
      </c>
      <c r="K894" s="647">
        <v>2123</v>
      </c>
      <c r="L894" s="647">
        <v>2132</v>
      </c>
      <c r="M894" s="647">
        <v>2141</v>
      </c>
      <c r="N894" s="647">
        <v>2150</v>
      </c>
      <c r="O894" s="647">
        <v>2159</v>
      </c>
    </row>
    <row r="895" spans="1:15" x14ac:dyDescent="0.2">
      <c r="A895" s="647" t="s">
        <v>4144</v>
      </c>
      <c r="B895" s="647" t="s">
        <v>4157</v>
      </c>
      <c r="C895" s="647" t="s">
        <v>1662</v>
      </c>
      <c r="D895" s="647">
        <v>0</v>
      </c>
      <c r="E895" s="647">
        <v>0</v>
      </c>
      <c r="F895" s="647">
        <v>0</v>
      </c>
      <c r="G895" s="647">
        <v>0</v>
      </c>
      <c r="H895" s="647">
        <v>0</v>
      </c>
      <c r="I895" s="647">
        <v>0</v>
      </c>
      <c r="J895" s="647">
        <v>0</v>
      </c>
      <c r="K895" s="647">
        <v>0</v>
      </c>
      <c r="L895" s="647">
        <v>0</v>
      </c>
      <c r="M895" s="647">
        <v>0</v>
      </c>
      <c r="N895" s="647">
        <v>0</v>
      </c>
      <c r="O895" s="647">
        <v>0</v>
      </c>
    </row>
    <row r="896" spans="1:15" x14ac:dyDescent="0.2">
      <c r="A896" s="647" t="s">
        <v>4144</v>
      </c>
      <c r="B896" s="647" t="s">
        <v>4158</v>
      </c>
      <c r="C896" s="647" t="s">
        <v>1662</v>
      </c>
      <c r="D896" s="647">
        <v>0</v>
      </c>
      <c r="E896" s="647">
        <v>0</v>
      </c>
      <c r="F896" s="647">
        <v>0</v>
      </c>
      <c r="G896" s="647">
        <v>0</v>
      </c>
      <c r="H896" s="647">
        <v>0</v>
      </c>
      <c r="I896" s="647">
        <v>0</v>
      </c>
      <c r="J896" s="647">
        <v>0</v>
      </c>
      <c r="K896" s="647">
        <v>0</v>
      </c>
      <c r="L896" s="647">
        <v>0</v>
      </c>
      <c r="M896" s="647">
        <v>0</v>
      </c>
      <c r="N896" s="647">
        <v>0</v>
      </c>
      <c r="O896" s="647">
        <v>0</v>
      </c>
    </row>
    <row r="897" spans="1:15" x14ac:dyDescent="0.2">
      <c r="A897" s="647" t="s">
        <v>4144</v>
      </c>
      <c r="B897" s="647" t="s">
        <v>4159</v>
      </c>
      <c r="C897" s="647" t="s">
        <v>1662</v>
      </c>
      <c r="D897" s="647">
        <v>0</v>
      </c>
      <c r="E897" s="647">
        <v>0</v>
      </c>
      <c r="F897" s="647">
        <v>0</v>
      </c>
      <c r="G897" s="647">
        <v>0</v>
      </c>
      <c r="H897" s="647">
        <v>0</v>
      </c>
      <c r="I897" s="647">
        <v>0</v>
      </c>
      <c r="J897" s="647">
        <v>0</v>
      </c>
      <c r="K897" s="647">
        <v>0</v>
      </c>
      <c r="L897" s="647">
        <v>0</v>
      </c>
      <c r="M897" s="647">
        <v>0</v>
      </c>
      <c r="N897" s="647">
        <v>0</v>
      </c>
      <c r="O897" s="647">
        <v>0</v>
      </c>
    </row>
    <row r="898" spans="1:15" x14ac:dyDescent="0.2">
      <c r="A898" s="647" t="s">
        <v>4144</v>
      </c>
      <c r="B898" s="647" t="s">
        <v>4160</v>
      </c>
      <c r="C898" s="647" t="s">
        <v>1662</v>
      </c>
      <c r="D898" s="647">
        <v>0</v>
      </c>
      <c r="E898" s="647">
        <v>0</v>
      </c>
      <c r="F898" s="647">
        <v>0</v>
      </c>
      <c r="G898" s="647">
        <v>0</v>
      </c>
      <c r="H898" s="647">
        <v>0</v>
      </c>
      <c r="I898" s="647">
        <v>0</v>
      </c>
      <c r="J898" s="647">
        <v>0</v>
      </c>
      <c r="K898" s="647">
        <v>0</v>
      </c>
      <c r="L898" s="647">
        <v>0</v>
      </c>
      <c r="M898" s="647">
        <v>0</v>
      </c>
      <c r="N898" s="647">
        <v>0</v>
      </c>
      <c r="O898" s="647">
        <v>0</v>
      </c>
    </row>
    <row r="899" spans="1:15" x14ac:dyDescent="0.2">
      <c r="A899" s="647" t="s">
        <v>4144</v>
      </c>
      <c r="B899" s="647" t="s">
        <v>4161</v>
      </c>
      <c r="C899" s="647" t="s">
        <v>1662</v>
      </c>
      <c r="D899" s="647">
        <v>0</v>
      </c>
      <c r="E899" s="647">
        <v>0</v>
      </c>
      <c r="F899" s="647">
        <v>0</v>
      </c>
      <c r="G899" s="647">
        <v>0</v>
      </c>
      <c r="H899" s="647">
        <v>0</v>
      </c>
      <c r="I899" s="647">
        <v>0</v>
      </c>
      <c r="J899" s="647">
        <v>0</v>
      </c>
      <c r="K899" s="647">
        <v>0</v>
      </c>
      <c r="L899" s="647">
        <v>0</v>
      </c>
      <c r="M899" s="647">
        <v>0</v>
      </c>
      <c r="N899" s="647">
        <v>0</v>
      </c>
      <c r="O899" s="647">
        <v>0</v>
      </c>
    </row>
    <row r="900" spans="1:15" x14ac:dyDescent="0.2">
      <c r="A900" s="647" t="s">
        <v>4144</v>
      </c>
      <c r="B900" s="647" t="s">
        <v>4162</v>
      </c>
      <c r="C900" s="647" t="s">
        <v>1662</v>
      </c>
      <c r="D900" s="647">
        <v>0</v>
      </c>
      <c r="E900" s="647">
        <v>0</v>
      </c>
      <c r="F900" s="647">
        <v>0</v>
      </c>
      <c r="G900" s="647">
        <v>0</v>
      </c>
      <c r="H900" s="647">
        <v>0</v>
      </c>
      <c r="I900" s="647">
        <v>0</v>
      </c>
      <c r="J900" s="647">
        <v>0</v>
      </c>
      <c r="K900" s="647">
        <v>0</v>
      </c>
      <c r="L900" s="647">
        <v>0</v>
      </c>
      <c r="M900" s="647">
        <v>0</v>
      </c>
      <c r="N900" s="647">
        <v>0</v>
      </c>
      <c r="O900" s="647">
        <v>0</v>
      </c>
    </row>
    <row r="901" spans="1:15" x14ac:dyDescent="0.2">
      <c r="A901" s="647" t="s">
        <v>4144</v>
      </c>
      <c r="B901" s="647" t="s">
        <v>4163</v>
      </c>
      <c r="C901" s="647" t="s">
        <v>1662</v>
      </c>
      <c r="D901" s="647">
        <v>0</v>
      </c>
      <c r="E901" s="647">
        <v>0</v>
      </c>
      <c r="F901" s="647">
        <v>0</v>
      </c>
      <c r="G901" s="647">
        <v>0</v>
      </c>
      <c r="H901" s="647">
        <v>0</v>
      </c>
      <c r="I901" s="647">
        <v>0</v>
      </c>
      <c r="J901" s="647">
        <v>0</v>
      </c>
      <c r="K901" s="647">
        <v>0</v>
      </c>
      <c r="L901" s="647">
        <v>0</v>
      </c>
      <c r="M901" s="647">
        <v>0</v>
      </c>
      <c r="N901" s="647">
        <v>0</v>
      </c>
      <c r="O901" s="647">
        <v>0</v>
      </c>
    </row>
    <row r="902" spans="1:15" x14ac:dyDescent="0.2">
      <c r="A902" s="647" t="s">
        <v>4144</v>
      </c>
      <c r="B902" s="647" t="s">
        <v>4164</v>
      </c>
      <c r="C902" s="647" t="s">
        <v>1662</v>
      </c>
      <c r="D902" s="647">
        <v>-183</v>
      </c>
      <c r="E902" s="647">
        <v>-182</v>
      </c>
      <c r="F902" s="647">
        <v>-180</v>
      </c>
      <c r="G902" s="647">
        <v>-178</v>
      </c>
      <c r="H902" s="647">
        <v>-177</v>
      </c>
      <c r="I902" s="647">
        <v>-175</v>
      </c>
      <c r="J902" s="647">
        <v>-173</v>
      </c>
      <c r="K902" s="647">
        <v>-171</v>
      </c>
      <c r="L902" s="647">
        <v>-170</v>
      </c>
      <c r="M902" s="647">
        <v>-168</v>
      </c>
      <c r="N902" s="647">
        <v>-166</v>
      </c>
      <c r="O902" s="647">
        <v>-164</v>
      </c>
    </row>
    <row r="903" spans="1:15" x14ac:dyDescent="0.2">
      <c r="A903" s="647" t="s">
        <v>4144</v>
      </c>
      <c r="B903" s="647" t="s">
        <v>4165</v>
      </c>
      <c r="C903" s="647" t="s">
        <v>1662</v>
      </c>
      <c r="D903" s="647">
        <v>0</v>
      </c>
      <c r="E903" s="647">
        <v>0</v>
      </c>
      <c r="F903" s="647">
        <v>0</v>
      </c>
      <c r="G903" s="647">
        <v>0</v>
      </c>
      <c r="H903" s="647">
        <v>0</v>
      </c>
      <c r="I903" s="647">
        <v>0</v>
      </c>
      <c r="J903" s="647">
        <v>0</v>
      </c>
      <c r="K903" s="647">
        <v>0</v>
      </c>
      <c r="L903" s="647">
        <v>0</v>
      </c>
      <c r="M903" s="647">
        <v>0</v>
      </c>
      <c r="N903" s="647">
        <v>0</v>
      </c>
      <c r="O903" s="647">
        <v>0</v>
      </c>
    </row>
    <row r="904" spans="1:15" x14ac:dyDescent="0.2">
      <c r="A904" s="647" t="s">
        <v>4144</v>
      </c>
      <c r="B904" s="647" t="s">
        <v>4166</v>
      </c>
      <c r="C904" s="647" t="s">
        <v>1662</v>
      </c>
      <c r="D904" s="647">
        <v>1910</v>
      </c>
      <c r="E904" s="647">
        <v>1924</v>
      </c>
      <c r="F904" s="647">
        <v>1938</v>
      </c>
      <c r="G904" s="647">
        <v>1952</v>
      </c>
      <c r="H904" s="647">
        <v>1966</v>
      </c>
      <c r="I904" s="647">
        <v>1980</v>
      </c>
      <c r="J904" s="647">
        <v>1994</v>
      </c>
      <c r="K904" s="647">
        <v>2008</v>
      </c>
      <c r="L904" s="647">
        <v>2022</v>
      </c>
      <c r="M904" s="647">
        <v>2036</v>
      </c>
      <c r="N904" s="647">
        <v>2050</v>
      </c>
      <c r="O904" s="647">
        <v>2064</v>
      </c>
    </row>
    <row r="905" spans="1:15" x14ac:dyDescent="0.2">
      <c r="A905" s="647" t="s">
        <v>4144</v>
      </c>
      <c r="B905" s="647" t="s">
        <v>4167</v>
      </c>
      <c r="C905" s="647" t="s">
        <v>1662</v>
      </c>
      <c r="D905" s="647">
        <v>0</v>
      </c>
      <c r="E905" s="647">
        <v>0</v>
      </c>
      <c r="F905" s="647">
        <v>0</v>
      </c>
      <c r="G905" s="647">
        <v>0</v>
      </c>
      <c r="H905" s="647">
        <v>0</v>
      </c>
      <c r="I905" s="647">
        <v>0</v>
      </c>
      <c r="J905" s="647">
        <v>0</v>
      </c>
      <c r="K905" s="647">
        <v>0</v>
      </c>
      <c r="L905" s="647">
        <v>0</v>
      </c>
      <c r="M905" s="647">
        <v>0</v>
      </c>
      <c r="N905" s="647">
        <v>0</v>
      </c>
      <c r="O905" s="647">
        <v>0</v>
      </c>
    </row>
    <row r="906" spans="1:15" x14ac:dyDescent="0.2">
      <c r="A906" s="647" t="s">
        <v>4144</v>
      </c>
      <c r="B906" s="647" t="s">
        <v>4168</v>
      </c>
      <c r="C906" s="647" t="s">
        <v>1662</v>
      </c>
      <c r="D906" s="647">
        <v>7995</v>
      </c>
      <c r="E906" s="647">
        <v>8264</v>
      </c>
      <c r="F906" s="647">
        <v>8536</v>
      </c>
      <c r="G906" s="647">
        <v>8809</v>
      </c>
      <c r="H906" s="647">
        <v>9081</v>
      </c>
      <c r="I906" s="647">
        <v>9352</v>
      </c>
      <c r="J906" s="647">
        <v>9625</v>
      </c>
      <c r="K906" s="647">
        <v>9897</v>
      </c>
      <c r="L906" s="647">
        <v>10149</v>
      </c>
      <c r="M906" s="647">
        <v>10436</v>
      </c>
      <c r="N906" s="647">
        <v>10741</v>
      </c>
      <c r="O906" s="647">
        <v>11020</v>
      </c>
    </row>
    <row r="907" spans="1:15" x14ac:dyDescent="0.2">
      <c r="A907" s="647" t="s">
        <v>4144</v>
      </c>
      <c r="B907" s="647" t="s">
        <v>4169</v>
      </c>
      <c r="C907" s="647" t="s">
        <v>1662</v>
      </c>
      <c r="D907" s="647">
        <v>0</v>
      </c>
      <c r="E907" s="647">
        <v>0</v>
      </c>
      <c r="F907" s="647">
        <v>0</v>
      </c>
      <c r="G907" s="647">
        <v>0</v>
      </c>
      <c r="H907" s="647">
        <v>0</v>
      </c>
      <c r="I907" s="647">
        <v>0</v>
      </c>
      <c r="J907" s="647">
        <v>0</v>
      </c>
      <c r="K907" s="647">
        <v>0</v>
      </c>
      <c r="L907" s="647">
        <v>0</v>
      </c>
      <c r="M907" s="647">
        <v>0</v>
      </c>
      <c r="N907" s="647">
        <v>0</v>
      </c>
      <c r="O907" s="647">
        <v>0</v>
      </c>
    </row>
    <row r="908" spans="1:15" x14ac:dyDescent="0.2">
      <c r="A908" s="647" t="s">
        <v>4144</v>
      </c>
      <c r="B908" s="647" t="s">
        <v>4170</v>
      </c>
      <c r="C908" s="647" t="s">
        <v>1662</v>
      </c>
      <c r="D908" s="647">
        <v>110</v>
      </c>
      <c r="E908" s="647">
        <v>110</v>
      </c>
      <c r="F908" s="647">
        <v>110</v>
      </c>
      <c r="G908" s="647">
        <v>110</v>
      </c>
      <c r="H908" s="647">
        <v>110</v>
      </c>
      <c r="I908" s="647">
        <v>110</v>
      </c>
      <c r="J908" s="647">
        <v>110</v>
      </c>
      <c r="K908" s="647">
        <v>110</v>
      </c>
      <c r="L908" s="647">
        <v>110</v>
      </c>
      <c r="M908" s="647">
        <v>110</v>
      </c>
      <c r="N908" s="647">
        <v>110</v>
      </c>
      <c r="O908" s="647">
        <v>110</v>
      </c>
    </row>
    <row r="909" spans="1:15" x14ac:dyDescent="0.2">
      <c r="A909" s="647" t="s">
        <v>4144</v>
      </c>
      <c r="B909" s="647" t="s">
        <v>4171</v>
      </c>
      <c r="C909" s="647" t="s">
        <v>1662</v>
      </c>
      <c r="D909" s="647">
        <v>49836</v>
      </c>
      <c r="E909" s="647">
        <v>50266</v>
      </c>
      <c r="F909" s="647">
        <v>50720</v>
      </c>
      <c r="G909" s="647">
        <v>51175</v>
      </c>
      <c r="H909" s="647">
        <v>51629</v>
      </c>
      <c r="I909" s="647">
        <v>52064</v>
      </c>
      <c r="J909" s="647">
        <v>52514</v>
      </c>
      <c r="K909" s="647">
        <v>52969</v>
      </c>
      <c r="L909" s="647">
        <v>53423</v>
      </c>
      <c r="M909" s="647">
        <v>53877</v>
      </c>
      <c r="N909" s="647">
        <v>54331</v>
      </c>
      <c r="O909" s="647">
        <v>54784</v>
      </c>
    </row>
    <row r="910" spans="1:15" x14ac:dyDescent="0.2">
      <c r="A910" s="647" t="s">
        <v>4144</v>
      </c>
      <c r="B910" s="647" t="s">
        <v>4172</v>
      </c>
      <c r="C910" s="647" t="s">
        <v>1662</v>
      </c>
      <c r="D910" s="647">
        <v>1853</v>
      </c>
      <c r="E910" s="647">
        <v>1874</v>
      </c>
      <c r="F910" s="647">
        <v>1895</v>
      </c>
      <c r="G910" s="647">
        <v>1916</v>
      </c>
      <c r="H910" s="647">
        <v>1937</v>
      </c>
      <c r="I910" s="647">
        <v>1958</v>
      </c>
      <c r="J910" s="647">
        <v>1979</v>
      </c>
      <c r="K910" s="647">
        <v>2000</v>
      </c>
      <c r="L910" s="647">
        <v>2020</v>
      </c>
      <c r="M910" s="647">
        <v>2041</v>
      </c>
      <c r="N910" s="647">
        <v>2062</v>
      </c>
      <c r="O910" s="647">
        <v>2083</v>
      </c>
    </row>
    <row r="911" spans="1:15" x14ac:dyDescent="0.2">
      <c r="A911" s="647" t="s">
        <v>4144</v>
      </c>
      <c r="B911" s="647" t="s">
        <v>4173</v>
      </c>
      <c r="C911" s="647" t="s">
        <v>1662</v>
      </c>
      <c r="D911" s="647">
        <v>0</v>
      </c>
      <c r="E911" s="647">
        <v>0</v>
      </c>
      <c r="F911" s="647">
        <v>0</v>
      </c>
      <c r="G911" s="647">
        <v>0</v>
      </c>
      <c r="H911" s="647">
        <v>0</v>
      </c>
      <c r="I911" s="647">
        <v>0</v>
      </c>
      <c r="J911" s="647">
        <v>0</v>
      </c>
      <c r="K911" s="647">
        <v>0</v>
      </c>
      <c r="L911" s="647">
        <v>0</v>
      </c>
      <c r="M911" s="647">
        <v>0</v>
      </c>
      <c r="N911" s="647">
        <v>0</v>
      </c>
      <c r="O911" s="647">
        <v>0</v>
      </c>
    </row>
    <row r="912" spans="1:15" x14ac:dyDescent="0.2">
      <c r="A912" s="647" t="s">
        <v>4144</v>
      </c>
      <c r="B912" s="647" t="s">
        <v>4174</v>
      </c>
      <c r="C912" s="647" t="s">
        <v>1662</v>
      </c>
      <c r="D912" s="647">
        <v>0</v>
      </c>
      <c r="E912" s="647">
        <v>0</v>
      </c>
      <c r="F912" s="647">
        <v>0</v>
      </c>
      <c r="G912" s="647">
        <v>0</v>
      </c>
      <c r="H912" s="647">
        <v>0</v>
      </c>
      <c r="I912" s="647">
        <v>0</v>
      </c>
      <c r="J912" s="647">
        <v>0</v>
      </c>
      <c r="K912" s="647">
        <v>0</v>
      </c>
      <c r="L912" s="647">
        <v>0</v>
      </c>
      <c r="M912" s="647">
        <v>0</v>
      </c>
      <c r="N912" s="647">
        <v>0</v>
      </c>
      <c r="O912" s="647">
        <v>0</v>
      </c>
    </row>
    <row r="913" spans="1:15" x14ac:dyDescent="0.2">
      <c r="A913" s="647" t="s">
        <v>4144</v>
      </c>
      <c r="B913" s="647" t="s">
        <v>4175</v>
      </c>
      <c r="C913" s="647" t="s">
        <v>1662</v>
      </c>
      <c r="D913" s="647">
        <v>0</v>
      </c>
      <c r="E913" s="647">
        <v>0</v>
      </c>
      <c r="F913" s="647">
        <v>0</v>
      </c>
      <c r="G913" s="647">
        <v>0</v>
      </c>
      <c r="H913" s="647">
        <v>0</v>
      </c>
      <c r="I913" s="647">
        <v>0</v>
      </c>
      <c r="J913" s="647">
        <v>0</v>
      </c>
      <c r="K913" s="647">
        <v>0</v>
      </c>
      <c r="L913" s="647">
        <v>0</v>
      </c>
      <c r="M913" s="647">
        <v>0</v>
      </c>
      <c r="N913" s="647">
        <v>0</v>
      </c>
      <c r="O913" s="647">
        <v>0</v>
      </c>
    </row>
    <row r="914" spans="1:15" x14ac:dyDescent="0.2">
      <c r="A914" s="647" t="s">
        <v>4144</v>
      </c>
      <c r="B914" s="647" t="s">
        <v>4176</v>
      </c>
      <c r="C914" s="647" t="s">
        <v>1662</v>
      </c>
      <c r="D914" s="647">
        <v>0</v>
      </c>
      <c r="E914" s="647">
        <v>0</v>
      </c>
      <c r="F914" s="647">
        <v>0</v>
      </c>
      <c r="G914" s="647">
        <v>0</v>
      </c>
      <c r="H914" s="647">
        <v>0</v>
      </c>
      <c r="I914" s="647">
        <v>0</v>
      </c>
      <c r="J914" s="647">
        <v>0</v>
      </c>
      <c r="K914" s="647">
        <v>0</v>
      </c>
      <c r="L914" s="647">
        <v>0</v>
      </c>
      <c r="M914" s="647">
        <v>0</v>
      </c>
      <c r="N914" s="647">
        <v>0</v>
      </c>
      <c r="O914" s="647">
        <v>0</v>
      </c>
    </row>
    <row r="915" spans="1:15" x14ac:dyDescent="0.2">
      <c r="A915" s="647" t="s">
        <v>4144</v>
      </c>
      <c r="B915" s="647" t="s">
        <v>4177</v>
      </c>
      <c r="C915" s="647" t="s">
        <v>1662</v>
      </c>
      <c r="D915" s="647">
        <v>0</v>
      </c>
      <c r="E915" s="647">
        <v>0</v>
      </c>
      <c r="F915" s="647">
        <v>0</v>
      </c>
      <c r="G915" s="647">
        <v>0</v>
      </c>
      <c r="H915" s="647">
        <v>0</v>
      </c>
      <c r="I915" s="647">
        <v>0</v>
      </c>
      <c r="J915" s="647">
        <v>0</v>
      </c>
      <c r="K915" s="647">
        <v>0</v>
      </c>
      <c r="L915" s="647">
        <v>0</v>
      </c>
      <c r="M915" s="647">
        <v>0</v>
      </c>
      <c r="N915" s="647">
        <v>0</v>
      </c>
      <c r="O915" s="647">
        <v>0</v>
      </c>
    </row>
    <row r="916" spans="1:15" x14ac:dyDescent="0.2">
      <c r="A916" s="647" t="s">
        <v>4144</v>
      </c>
      <c r="B916" s="647" t="s">
        <v>4178</v>
      </c>
      <c r="C916" s="647" t="s">
        <v>1662</v>
      </c>
      <c r="D916" s="647">
        <v>0</v>
      </c>
      <c r="E916" s="647">
        <v>0</v>
      </c>
      <c r="F916" s="647">
        <v>0</v>
      </c>
      <c r="G916" s="647">
        <v>0</v>
      </c>
      <c r="H916" s="647">
        <v>0</v>
      </c>
      <c r="I916" s="647">
        <v>0</v>
      </c>
      <c r="J916" s="647">
        <v>0</v>
      </c>
      <c r="K916" s="647">
        <v>0</v>
      </c>
      <c r="L916" s="647">
        <v>0</v>
      </c>
      <c r="M916" s="647">
        <v>0</v>
      </c>
      <c r="N916" s="647">
        <v>0</v>
      </c>
      <c r="O916" s="647">
        <v>0</v>
      </c>
    </row>
    <row r="917" spans="1:15" x14ac:dyDescent="0.2">
      <c r="A917" s="647" t="s">
        <v>4144</v>
      </c>
      <c r="B917" s="647" t="s">
        <v>4179</v>
      </c>
      <c r="C917" s="647" t="s">
        <v>1662</v>
      </c>
      <c r="D917" s="647">
        <v>0</v>
      </c>
      <c r="E917" s="647">
        <v>0</v>
      </c>
      <c r="F917" s="647">
        <v>0</v>
      </c>
      <c r="G917" s="647">
        <v>0</v>
      </c>
      <c r="H917" s="647">
        <v>0</v>
      </c>
      <c r="I917" s="647">
        <v>0</v>
      </c>
      <c r="J917" s="647">
        <v>0</v>
      </c>
      <c r="K917" s="647">
        <v>0</v>
      </c>
      <c r="L917" s="647">
        <v>0</v>
      </c>
      <c r="M917" s="647">
        <v>0</v>
      </c>
      <c r="N917" s="647">
        <v>0</v>
      </c>
      <c r="O917" s="647">
        <v>0</v>
      </c>
    </row>
    <row r="918" spans="1:15" x14ac:dyDescent="0.2">
      <c r="A918" s="647" t="s">
        <v>4144</v>
      </c>
      <c r="B918" s="647" t="s">
        <v>4180</v>
      </c>
      <c r="C918" s="647" t="s">
        <v>1662</v>
      </c>
      <c r="D918" s="647">
        <v>0</v>
      </c>
      <c r="E918" s="647">
        <v>0</v>
      </c>
      <c r="F918" s="647">
        <v>0</v>
      </c>
      <c r="G918" s="647">
        <v>0</v>
      </c>
      <c r="H918" s="647">
        <v>0</v>
      </c>
      <c r="I918" s="647">
        <v>0</v>
      </c>
      <c r="J918" s="647">
        <v>0</v>
      </c>
      <c r="K918" s="647">
        <v>0</v>
      </c>
      <c r="L918" s="647">
        <v>0</v>
      </c>
      <c r="M918" s="647">
        <v>0</v>
      </c>
      <c r="N918" s="647">
        <v>0</v>
      </c>
      <c r="O918" s="647">
        <v>0</v>
      </c>
    </row>
    <row r="919" spans="1:15" x14ac:dyDescent="0.2">
      <c r="A919" s="647" t="s">
        <v>4144</v>
      </c>
      <c r="B919" s="647" t="s">
        <v>4181</v>
      </c>
      <c r="C919" s="647" t="s">
        <v>1662</v>
      </c>
      <c r="D919" s="647">
        <v>0</v>
      </c>
      <c r="E919" s="647">
        <v>0</v>
      </c>
      <c r="F919" s="647">
        <v>0</v>
      </c>
      <c r="G919" s="647">
        <v>0</v>
      </c>
      <c r="H919" s="647">
        <v>0</v>
      </c>
      <c r="I919" s="647">
        <v>0</v>
      </c>
      <c r="J919" s="647">
        <v>0</v>
      </c>
      <c r="K919" s="647">
        <v>0</v>
      </c>
      <c r="L919" s="647">
        <v>0</v>
      </c>
      <c r="M919" s="647">
        <v>0</v>
      </c>
      <c r="N919" s="647">
        <v>0</v>
      </c>
      <c r="O919" s="647">
        <v>0</v>
      </c>
    </row>
    <row r="920" spans="1:15" x14ac:dyDescent="0.2">
      <c r="A920" s="647" t="s">
        <v>4144</v>
      </c>
      <c r="B920" s="647" t="s">
        <v>4182</v>
      </c>
      <c r="C920" s="647" t="s">
        <v>1662</v>
      </c>
      <c r="D920" s="647">
        <v>0</v>
      </c>
      <c r="E920" s="647">
        <v>0</v>
      </c>
      <c r="F920" s="647">
        <v>0</v>
      </c>
      <c r="G920" s="647">
        <v>0</v>
      </c>
      <c r="H920" s="647">
        <v>0</v>
      </c>
      <c r="I920" s="647">
        <v>0</v>
      </c>
      <c r="J920" s="647">
        <v>0</v>
      </c>
      <c r="K920" s="647">
        <v>0</v>
      </c>
      <c r="L920" s="647">
        <v>0</v>
      </c>
      <c r="M920" s="647">
        <v>0</v>
      </c>
      <c r="N920" s="647">
        <v>0</v>
      </c>
      <c r="O920" s="647">
        <v>0</v>
      </c>
    </row>
    <row r="921" spans="1:15" x14ac:dyDescent="0.2">
      <c r="A921" s="647" t="s">
        <v>4144</v>
      </c>
      <c r="B921" s="647" t="s">
        <v>4183</v>
      </c>
      <c r="C921" s="647" t="s">
        <v>1662</v>
      </c>
      <c r="D921" s="647">
        <v>198</v>
      </c>
      <c r="E921" s="647">
        <v>199</v>
      </c>
      <c r="F921" s="647">
        <v>199</v>
      </c>
      <c r="G921" s="647">
        <v>200</v>
      </c>
      <c r="H921" s="647">
        <v>201</v>
      </c>
      <c r="I921" s="647">
        <v>201</v>
      </c>
      <c r="J921" s="647">
        <v>202</v>
      </c>
      <c r="K921" s="647">
        <v>202</v>
      </c>
      <c r="L921" s="647">
        <v>203</v>
      </c>
      <c r="M921" s="647">
        <v>204</v>
      </c>
      <c r="N921" s="647">
        <v>204</v>
      </c>
      <c r="O921" s="647">
        <v>205</v>
      </c>
    </row>
    <row r="922" spans="1:15" x14ac:dyDescent="0.2">
      <c r="A922" s="647" t="s">
        <v>4144</v>
      </c>
      <c r="B922" s="647" t="s">
        <v>4184</v>
      </c>
      <c r="C922" s="647" t="s">
        <v>1662</v>
      </c>
      <c r="D922" s="647">
        <v>0</v>
      </c>
      <c r="E922" s="647">
        <v>0</v>
      </c>
      <c r="F922" s="647">
        <v>0</v>
      </c>
      <c r="G922" s="647">
        <v>0</v>
      </c>
      <c r="H922" s="647">
        <v>0</v>
      </c>
      <c r="I922" s="647">
        <v>0</v>
      </c>
      <c r="J922" s="647">
        <v>0</v>
      </c>
      <c r="K922" s="647">
        <v>0</v>
      </c>
      <c r="L922" s="647">
        <v>0</v>
      </c>
      <c r="M922" s="647">
        <v>0</v>
      </c>
      <c r="N922" s="647">
        <v>0</v>
      </c>
      <c r="O922" s="647">
        <v>0</v>
      </c>
    </row>
    <row r="923" spans="1:15" x14ac:dyDescent="0.2">
      <c r="A923" s="647" t="s">
        <v>4144</v>
      </c>
      <c r="B923" s="647" t="s">
        <v>4185</v>
      </c>
      <c r="C923" s="647" t="s">
        <v>1662</v>
      </c>
      <c r="D923" s="647">
        <v>0</v>
      </c>
      <c r="E923" s="647">
        <v>0</v>
      </c>
      <c r="F923" s="647">
        <v>0</v>
      </c>
      <c r="G923" s="647">
        <v>0</v>
      </c>
      <c r="H923" s="647">
        <v>0</v>
      </c>
      <c r="I923" s="647">
        <v>0</v>
      </c>
      <c r="J923" s="647">
        <v>0</v>
      </c>
      <c r="K923" s="647">
        <v>0</v>
      </c>
      <c r="L923" s="647">
        <v>0</v>
      </c>
      <c r="M923" s="647">
        <v>0</v>
      </c>
      <c r="N923" s="647">
        <v>0</v>
      </c>
      <c r="O923" s="647">
        <v>0</v>
      </c>
    </row>
    <row r="924" spans="1:15" x14ac:dyDescent="0.2">
      <c r="A924" s="647" t="s">
        <v>4144</v>
      </c>
      <c r="B924" s="647" t="s">
        <v>4186</v>
      </c>
      <c r="C924" s="647" t="s">
        <v>1662</v>
      </c>
      <c r="D924" s="647">
        <v>60</v>
      </c>
      <c r="E924" s="647">
        <v>60</v>
      </c>
      <c r="F924" s="647">
        <v>60</v>
      </c>
      <c r="G924" s="647">
        <v>61</v>
      </c>
      <c r="H924" s="647">
        <v>61</v>
      </c>
      <c r="I924" s="647">
        <v>61</v>
      </c>
      <c r="J924" s="647">
        <v>61</v>
      </c>
      <c r="K924" s="647">
        <v>61</v>
      </c>
      <c r="L924" s="647">
        <v>61</v>
      </c>
      <c r="M924" s="647">
        <v>61</v>
      </c>
      <c r="N924" s="647">
        <v>61</v>
      </c>
      <c r="O924" s="647">
        <v>62</v>
      </c>
    </row>
    <row r="925" spans="1:15" x14ac:dyDescent="0.2">
      <c r="A925" s="647" t="s">
        <v>4144</v>
      </c>
      <c r="B925" s="647" t="s">
        <v>4187</v>
      </c>
      <c r="C925" s="647" t="s">
        <v>1662</v>
      </c>
      <c r="D925" s="647">
        <v>0</v>
      </c>
      <c r="E925" s="647">
        <v>0</v>
      </c>
      <c r="F925" s="647">
        <v>0</v>
      </c>
      <c r="G925" s="647">
        <v>0</v>
      </c>
      <c r="H925" s="647">
        <v>0</v>
      </c>
      <c r="I925" s="647">
        <v>0</v>
      </c>
      <c r="J925" s="647">
        <v>0</v>
      </c>
      <c r="K925" s="647">
        <v>0</v>
      </c>
      <c r="L925" s="647">
        <v>0</v>
      </c>
      <c r="M925" s="647">
        <v>0</v>
      </c>
      <c r="N925" s="647">
        <v>0</v>
      </c>
      <c r="O925" s="647">
        <v>0</v>
      </c>
    </row>
    <row r="926" spans="1:15" x14ac:dyDescent="0.2">
      <c r="A926" s="647" t="s">
        <v>4144</v>
      </c>
      <c r="B926" s="647" t="s">
        <v>4188</v>
      </c>
      <c r="C926" s="647" t="s">
        <v>1662</v>
      </c>
      <c r="D926" s="647">
        <v>55</v>
      </c>
      <c r="E926" s="647">
        <v>55</v>
      </c>
      <c r="F926" s="647">
        <v>55</v>
      </c>
      <c r="G926" s="647">
        <v>55</v>
      </c>
      <c r="H926" s="647">
        <v>56</v>
      </c>
      <c r="I926" s="647">
        <v>56</v>
      </c>
      <c r="J926" s="647">
        <v>56</v>
      </c>
      <c r="K926" s="647">
        <v>56</v>
      </c>
      <c r="L926" s="647">
        <v>56</v>
      </c>
      <c r="M926" s="647">
        <v>57</v>
      </c>
      <c r="N926" s="647">
        <v>57</v>
      </c>
      <c r="O926" s="647">
        <v>57</v>
      </c>
    </row>
    <row r="927" spans="1:15" x14ac:dyDescent="0.2">
      <c r="A927" s="647" t="s">
        <v>4144</v>
      </c>
      <c r="B927" s="647" t="s">
        <v>4189</v>
      </c>
      <c r="C927" s="647" t="s">
        <v>1662</v>
      </c>
      <c r="D927" s="647">
        <v>0</v>
      </c>
      <c r="E927" s="647">
        <v>0</v>
      </c>
      <c r="F927" s="647">
        <v>0</v>
      </c>
      <c r="G927" s="647">
        <v>0</v>
      </c>
      <c r="H927" s="647">
        <v>0</v>
      </c>
      <c r="I927" s="647">
        <v>0</v>
      </c>
      <c r="J927" s="647">
        <v>0</v>
      </c>
      <c r="K927" s="647">
        <v>0</v>
      </c>
      <c r="L927" s="647">
        <v>0</v>
      </c>
      <c r="M927" s="647">
        <v>0</v>
      </c>
      <c r="N927" s="647">
        <v>0</v>
      </c>
      <c r="O927" s="647">
        <v>0</v>
      </c>
    </row>
    <row r="928" spans="1:15" x14ac:dyDescent="0.2">
      <c r="A928" s="647" t="s">
        <v>4144</v>
      </c>
      <c r="B928" s="647" t="s">
        <v>4190</v>
      </c>
      <c r="C928" s="647" t="s">
        <v>1662</v>
      </c>
      <c r="D928" s="647">
        <v>0</v>
      </c>
      <c r="E928" s="647">
        <v>0</v>
      </c>
      <c r="F928" s="647">
        <v>0</v>
      </c>
      <c r="G928" s="647">
        <v>0</v>
      </c>
      <c r="H928" s="647">
        <v>0</v>
      </c>
      <c r="I928" s="647">
        <v>0</v>
      </c>
      <c r="J928" s="647">
        <v>0</v>
      </c>
      <c r="K928" s="647">
        <v>0</v>
      </c>
      <c r="L928" s="647">
        <v>0</v>
      </c>
      <c r="M928" s="647">
        <v>0</v>
      </c>
      <c r="N928" s="647">
        <v>0</v>
      </c>
      <c r="O928" s="647">
        <v>0</v>
      </c>
    </row>
    <row r="929" spans="1:15" x14ac:dyDescent="0.2">
      <c r="A929" s="647" t="s">
        <v>4144</v>
      </c>
      <c r="B929" s="647" t="s">
        <v>4191</v>
      </c>
      <c r="C929" s="647" t="s">
        <v>1662</v>
      </c>
      <c r="D929" s="647">
        <v>0</v>
      </c>
      <c r="E929" s="647">
        <v>0</v>
      </c>
      <c r="F929" s="647">
        <v>0</v>
      </c>
      <c r="G929" s="647">
        <v>0</v>
      </c>
      <c r="H929" s="647">
        <v>0</v>
      </c>
      <c r="I929" s="647">
        <v>0</v>
      </c>
      <c r="J929" s="647">
        <v>0</v>
      </c>
      <c r="K929" s="647">
        <v>0</v>
      </c>
      <c r="L929" s="647">
        <v>0</v>
      </c>
      <c r="M929" s="647">
        <v>0</v>
      </c>
      <c r="N929" s="647">
        <v>0</v>
      </c>
      <c r="O929" s="647">
        <v>0</v>
      </c>
    </row>
    <row r="930" spans="1:15" x14ac:dyDescent="0.2">
      <c r="A930" s="647" t="s">
        <v>4144</v>
      </c>
      <c r="B930" s="647" t="s">
        <v>4192</v>
      </c>
      <c r="C930" s="647" t="s">
        <v>1662</v>
      </c>
      <c r="D930" s="647">
        <v>502</v>
      </c>
      <c r="E930" s="647">
        <v>506</v>
      </c>
      <c r="F930" s="647">
        <v>510</v>
      </c>
      <c r="G930" s="647">
        <v>514</v>
      </c>
      <c r="H930" s="647">
        <v>518</v>
      </c>
      <c r="I930" s="647">
        <v>522</v>
      </c>
      <c r="J930" s="647">
        <v>526</v>
      </c>
      <c r="K930" s="647">
        <v>530</v>
      </c>
      <c r="L930" s="647">
        <v>534</v>
      </c>
      <c r="M930" s="647">
        <v>538</v>
      </c>
      <c r="N930" s="647">
        <v>542</v>
      </c>
      <c r="O930" s="647">
        <v>546</v>
      </c>
    </row>
    <row r="931" spans="1:15" x14ac:dyDescent="0.2">
      <c r="A931" s="647" t="s">
        <v>4144</v>
      </c>
      <c r="B931" s="647" t="s">
        <v>4193</v>
      </c>
      <c r="C931" s="647" t="s">
        <v>1662</v>
      </c>
      <c r="D931" s="647">
        <v>11</v>
      </c>
      <c r="E931" s="647">
        <v>11</v>
      </c>
      <c r="F931" s="647">
        <v>11</v>
      </c>
      <c r="G931" s="647">
        <v>11</v>
      </c>
      <c r="H931" s="647">
        <v>11</v>
      </c>
      <c r="I931" s="647">
        <v>11</v>
      </c>
      <c r="J931" s="647">
        <v>11</v>
      </c>
      <c r="K931" s="647">
        <v>11</v>
      </c>
      <c r="L931" s="647">
        <v>12</v>
      </c>
      <c r="M931" s="647">
        <v>12</v>
      </c>
      <c r="N931" s="647">
        <v>12</v>
      </c>
      <c r="O931" s="647">
        <v>12</v>
      </c>
    </row>
    <row r="932" spans="1:15" x14ac:dyDescent="0.2">
      <c r="A932" s="647" t="s">
        <v>4144</v>
      </c>
      <c r="B932" s="647" t="s">
        <v>4194</v>
      </c>
      <c r="C932" s="647" t="s">
        <v>1662</v>
      </c>
      <c r="D932" s="647">
        <v>0</v>
      </c>
      <c r="E932" s="647">
        <v>0</v>
      </c>
      <c r="F932" s="647">
        <v>0</v>
      </c>
      <c r="G932" s="647">
        <v>0</v>
      </c>
      <c r="H932" s="647">
        <v>0</v>
      </c>
      <c r="I932" s="647">
        <v>0</v>
      </c>
      <c r="J932" s="647">
        <v>0</v>
      </c>
      <c r="K932" s="647">
        <v>0</v>
      </c>
      <c r="L932" s="647">
        <v>0</v>
      </c>
      <c r="M932" s="647">
        <v>0</v>
      </c>
      <c r="N932" s="647">
        <v>0</v>
      </c>
      <c r="O932" s="647">
        <v>0</v>
      </c>
    </row>
    <row r="933" spans="1:15" x14ac:dyDescent="0.2">
      <c r="A933" s="647" t="s">
        <v>4144</v>
      </c>
      <c r="B933" s="647" t="s">
        <v>4195</v>
      </c>
      <c r="C933" s="647" t="s">
        <v>1662</v>
      </c>
      <c r="D933" s="647">
        <v>214</v>
      </c>
      <c r="E933" s="647">
        <v>216</v>
      </c>
      <c r="F933" s="647">
        <v>219</v>
      </c>
      <c r="G933" s="647">
        <v>221</v>
      </c>
      <c r="H933" s="647">
        <v>223</v>
      </c>
      <c r="I933" s="647">
        <v>226</v>
      </c>
      <c r="J933" s="647">
        <v>228</v>
      </c>
      <c r="K933" s="647">
        <v>231</v>
      </c>
      <c r="L933" s="647">
        <v>233</v>
      </c>
      <c r="M933" s="647">
        <v>235</v>
      </c>
      <c r="N933" s="647">
        <v>238</v>
      </c>
      <c r="O933" s="647">
        <v>240</v>
      </c>
    </row>
    <row r="934" spans="1:15" x14ac:dyDescent="0.2">
      <c r="A934" s="647" t="s">
        <v>4144</v>
      </c>
      <c r="B934" s="647" t="s">
        <v>4196</v>
      </c>
      <c r="C934" s="647" t="s">
        <v>1662</v>
      </c>
      <c r="D934" s="647">
        <v>0</v>
      </c>
      <c r="E934" s="647">
        <v>0</v>
      </c>
      <c r="F934" s="647">
        <v>0</v>
      </c>
      <c r="G934" s="647">
        <v>0</v>
      </c>
      <c r="H934" s="647">
        <v>0</v>
      </c>
      <c r="I934" s="647">
        <v>0</v>
      </c>
      <c r="J934" s="647">
        <v>0</v>
      </c>
      <c r="K934" s="647">
        <v>0</v>
      </c>
      <c r="L934" s="647">
        <v>0</v>
      </c>
      <c r="M934" s="647">
        <v>0</v>
      </c>
      <c r="N934" s="647">
        <v>0</v>
      </c>
      <c r="O934" s="647">
        <v>0</v>
      </c>
    </row>
    <row r="935" spans="1:15" x14ac:dyDescent="0.2">
      <c r="A935" s="647" t="s">
        <v>4144</v>
      </c>
      <c r="B935" s="647" t="s">
        <v>4197</v>
      </c>
      <c r="C935" s="647" t="s">
        <v>1662</v>
      </c>
      <c r="D935" s="647">
        <v>9</v>
      </c>
      <c r="E935" s="647">
        <v>9</v>
      </c>
      <c r="F935" s="647">
        <v>10</v>
      </c>
      <c r="G935" s="647">
        <v>10</v>
      </c>
      <c r="H935" s="647">
        <v>10</v>
      </c>
      <c r="I935" s="647">
        <v>10</v>
      </c>
      <c r="J935" s="647">
        <v>10</v>
      </c>
      <c r="K935" s="647">
        <v>10</v>
      </c>
      <c r="L935" s="647">
        <v>10</v>
      </c>
      <c r="M935" s="647">
        <v>10</v>
      </c>
      <c r="N935" s="647">
        <v>10</v>
      </c>
      <c r="O935" s="647">
        <v>10</v>
      </c>
    </row>
    <row r="936" spans="1:15" x14ac:dyDescent="0.2">
      <c r="A936" s="647" t="s">
        <v>4144</v>
      </c>
      <c r="B936" s="647" t="s">
        <v>4198</v>
      </c>
      <c r="C936" s="647" t="s">
        <v>1662</v>
      </c>
      <c r="D936" s="647">
        <v>0</v>
      </c>
      <c r="E936" s="647">
        <v>0</v>
      </c>
      <c r="F936" s="647">
        <v>0</v>
      </c>
      <c r="G936" s="647">
        <v>0</v>
      </c>
      <c r="H936" s="647">
        <v>0</v>
      </c>
      <c r="I936" s="647">
        <v>0</v>
      </c>
      <c r="J936" s="647">
        <v>0</v>
      </c>
      <c r="K936" s="647">
        <v>0</v>
      </c>
      <c r="L936" s="647">
        <v>0</v>
      </c>
      <c r="M936" s="647">
        <v>0</v>
      </c>
      <c r="N936" s="647">
        <v>0</v>
      </c>
      <c r="O936" s="647">
        <v>0</v>
      </c>
    </row>
    <row r="937" spans="1:15" x14ac:dyDescent="0.2">
      <c r="A937" s="647" t="s">
        <v>4144</v>
      </c>
      <c r="B937" s="647" t="s">
        <v>4199</v>
      </c>
      <c r="C937" s="647" t="s">
        <v>1662</v>
      </c>
      <c r="D937" s="647">
        <v>0</v>
      </c>
      <c r="E937" s="647">
        <v>0</v>
      </c>
      <c r="F937" s="647">
        <v>0</v>
      </c>
      <c r="G937" s="647">
        <v>0</v>
      </c>
      <c r="H937" s="647">
        <v>0</v>
      </c>
      <c r="I937" s="647">
        <v>0</v>
      </c>
      <c r="J937" s="647">
        <v>0</v>
      </c>
      <c r="K937" s="647">
        <v>0</v>
      </c>
      <c r="L937" s="647">
        <v>0</v>
      </c>
      <c r="M937" s="647">
        <v>0</v>
      </c>
      <c r="N937" s="647">
        <v>0</v>
      </c>
      <c r="O937" s="647">
        <v>0</v>
      </c>
    </row>
    <row r="938" spans="1:15" x14ac:dyDescent="0.2">
      <c r="A938" s="647" t="s">
        <v>4144</v>
      </c>
      <c r="B938" s="647" t="s">
        <v>4200</v>
      </c>
      <c r="C938" s="647" t="s">
        <v>1662</v>
      </c>
      <c r="D938" s="647">
        <v>0</v>
      </c>
      <c r="E938" s="647">
        <v>0</v>
      </c>
      <c r="F938" s="647">
        <v>0</v>
      </c>
      <c r="G938" s="647">
        <v>0</v>
      </c>
      <c r="H938" s="647">
        <v>0</v>
      </c>
      <c r="I938" s="647">
        <v>0</v>
      </c>
      <c r="J938" s="647">
        <v>0</v>
      </c>
      <c r="K938" s="647">
        <v>0</v>
      </c>
      <c r="L938" s="647">
        <v>0</v>
      </c>
      <c r="M938" s="647">
        <v>0</v>
      </c>
      <c r="N938" s="647">
        <v>0</v>
      </c>
      <c r="O938" s="647">
        <v>0</v>
      </c>
    </row>
    <row r="939" spans="1:15" x14ac:dyDescent="0.2">
      <c r="A939" s="647" t="s">
        <v>4144</v>
      </c>
      <c r="B939" s="647" t="s">
        <v>4201</v>
      </c>
      <c r="C939" s="647" t="s">
        <v>1662</v>
      </c>
      <c r="D939" s="647">
        <v>83</v>
      </c>
      <c r="E939" s="647">
        <v>83</v>
      </c>
      <c r="F939" s="647">
        <v>84</v>
      </c>
      <c r="G939" s="647">
        <v>84</v>
      </c>
      <c r="H939" s="647">
        <v>85</v>
      </c>
      <c r="I939" s="647">
        <v>86</v>
      </c>
      <c r="J939" s="647">
        <v>86</v>
      </c>
      <c r="K939" s="647">
        <v>87</v>
      </c>
      <c r="L939" s="647">
        <v>87</v>
      </c>
      <c r="M939" s="647">
        <v>88</v>
      </c>
      <c r="N939" s="647">
        <v>89</v>
      </c>
      <c r="O939" s="647">
        <v>89</v>
      </c>
    </row>
    <row r="940" spans="1:15" x14ac:dyDescent="0.2">
      <c r="A940" s="647" t="s">
        <v>4144</v>
      </c>
      <c r="B940" s="647" t="s">
        <v>4202</v>
      </c>
      <c r="C940" s="647" t="s">
        <v>1662</v>
      </c>
      <c r="D940" s="647">
        <v>0</v>
      </c>
      <c r="E940" s="647">
        <v>0</v>
      </c>
      <c r="F940" s="647">
        <v>0</v>
      </c>
      <c r="G940" s="647">
        <v>0</v>
      </c>
      <c r="H940" s="647">
        <v>0</v>
      </c>
      <c r="I940" s="647">
        <v>0</v>
      </c>
      <c r="J940" s="647">
        <v>0</v>
      </c>
      <c r="K940" s="647">
        <v>0</v>
      </c>
      <c r="L940" s="647">
        <v>0</v>
      </c>
      <c r="M940" s="647">
        <v>0</v>
      </c>
      <c r="N940" s="647">
        <v>0</v>
      </c>
      <c r="O940" s="647">
        <v>0</v>
      </c>
    </row>
    <row r="941" spans="1:15" x14ac:dyDescent="0.2">
      <c r="A941" s="647" t="s">
        <v>4144</v>
      </c>
      <c r="B941" s="647" t="s">
        <v>4203</v>
      </c>
      <c r="C941" s="647" t="s">
        <v>1662</v>
      </c>
      <c r="D941" s="647">
        <v>62</v>
      </c>
      <c r="E941" s="647">
        <v>63</v>
      </c>
      <c r="F941" s="647">
        <v>63</v>
      </c>
      <c r="G941" s="647">
        <v>63</v>
      </c>
      <c r="H941" s="647">
        <v>63</v>
      </c>
      <c r="I941" s="647">
        <v>63</v>
      </c>
      <c r="J941" s="647">
        <v>63</v>
      </c>
      <c r="K941" s="647">
        <v>64</v>
      </c>
      <c r="L941" s="647">
        <v>64</v>
      </c>
      <c r="M941" s="647">
        <v>64</v>
      </c>
      <c r="N941" s="647">
        <v>64</v>
      </c>
      <c r="O941" s="647">
        <v>64</v>
      </c>
    </row>
    <row r="942" spans="1:15" x14ac:dyDescent="0.2">
      <c r="A942" s="647" t="s">
        <v>4144</v>
      </c>
      <c r="B942" s="647" t="s">
        <v>4204</v>
      </c>
      <c r="C942" s="647" t="s">
        <v>1662</v>
      </c>
      <c r="D942" s="647">
        <v>0</v>
      </c>
      <c r="E942" s="647">
        <v>0</v>
      </c>
      <c r="F942" s="647">
        <v>0</v>
      </c>
      <c r="G942" s="647">
        <v>0</v>
      </c>
      <c r="H942" s="647">
        <v>0</v>
      </c>
      <c r="I942" s="647">
        <v>0</v>
      </c>
      <c r="J942" s="647">
        <v>0</v>
      </c>
      <c r="K942" s="647">
        <v>0</v>
      </c>
      <c r="L942" s="647">
        <v>0</v>
      </c>
      <c r="M942" s="647">
        <v>0</v>
      </c>
      <c r="N942" s="647">
        <v>0</v>
      </c>
      <c r="O942" s="647">
        <v>0</v>
      </c>
    </row>
    <row r="943" spans="1:15" x14ac:dyDescent="0.2">
      <c r="A943" s="647" t="s">
        <v>4144</v>
      </c>
      <c r="B943" s="647" t="s">
        <v>4205</v>
      </c>
      <c r="C943" s="647" t="s">
        <v>1662</v>
      </c>
      <c r="D943" s="647">
        <v>0</v>
      </c>
      <c r="E943" s="647">
        <v>0</v>
      </c>
      <c r="F943" s="647">
        <v>0</v>
      </c>
      <c r="G943" s="647">
        <v>0</v>
      </c>
      <c r="H943" s="647">
        <v>0</v>
      </c>
      <c r="I943" s="647">
        <v>0</v>
      </c>
      <c r="J943" s="647">
        <v>0</v>
      </c>
      <c r="K943" s="647">
        <v>0</v>
      </c>
      <c r="L943" s="647">
        <v>0</v>
      </c>
      <c r="M943" s="647">
        <v>0</v>
      </c>
      <c r="N943" s="647">
        <v>0</v>
      </c>
      <c r="O943" s="647">
        <v>0</v>
      </c>
    </row>
    <row r="944" spans="1:15" x14ac:dyDescent="0.2">
      <c r="A944" s="647" t="s">
        <v>4144</v>
      </c>
      <c r="B944" s="647" t="s">
        <v>4206</v>
      </c>
      <c r="C944" s="647" t="s">
        <v>1662</v>
      </c>
      <c r="D944" s="647">
        <v>31</v>
      </c>
      <c r="E944" s="647">
        <v>31</v>
      </c>
      <c r="F944" s="647">
        <v>32</v>
      </c>
      <c r="G944" s="647">
        <v>32</v>
      </c>
      <c r="H944" s="647">
        <v>32</v>
      </c>
      <c r="I944" s="647">
        <v>32</v>
      </c>
      <c r="J944" s="647">
        <v>32</v>
      </c>
      <c r="K944" s="647">
        <v>33</v>
      </c>
      <c r="L944" s="647">
        <v>33</v>
      </c>
      <c r="M944" s="647">
        <v>33</v>
      </c>
      <c r="N944" s="647">
        <v>33</v>
      </c>
      <c r="O944" s="647">
        <v>34</v>
      </c>
    </row>
    <row r="945" spans="1:15" x14ac:dyDescent="0.2">
      <c r="A945" s="647" t="s">
        <v>4144</v>
      </c>
      <c r="B945" s="647" t="s">
        <v>4207</v>
      </c>
      <c r="C945" s="647" t="s">
        <v>1662</v>
      </c>
      <c r="D945" s="647">
        <v>128</v>
      </c>
      <c r="E945" s="647">
        <v>128</v>
      </c>
      <c r="F945" s="647">
        <v>129</v>
      </c>
      <c r="G945" s="647">
        <v>129</v>
      </c>
      <c r="H945" s="647">
        <v>129</v>
      </c>
      <c r="I945" s="647">
        <v>130</v>
      </c>
      <c r="J945" s="647">
        <v>130</v>
      </c>
      <c r="K945" s="647">
        <v>131</v>
      </c>
      <c r="L945" s="647">
        <v>131</v>
      </c>
      <c r="M945" s="647">
        <v>131</v>
      </c>
      <c r="N945" s="647">
        <v>132</v>
      </c>
      <c r="O945" s="647">
        <v>132</v>
      </c>
    </row>
    <row r="946" spans="1:15" x14ac:dyDescent="0.2">
      <c r="A946" s="647" t="s">
        <v>4144</v>
      </c>
      <c r="B946" s="647" t="s">
        <v>4208</v>
      </c>
      <c r="C946" s="647" t="s">
        <v>1662</v>
      </c>
      <c r="D946" s="647">
        <v>0</v>
      </c>
      <c r="E946" s="647">
        <v>0</v>
      </c>
      <c r="F946" s="647">
        <v>0</v>
      </c>
      <c r="G946" s="647">
        <v>0</v>
      </c>
      <c r="H946" s="647">
        <v>0</v>
      </c>
      <c r="I946" s="647">
        <v>0</v>
      </c>
      <c r="J946" s="647">
        <v>0</v>
      </c>
      <c r="K946" s="647">
        <v>0</v>
      </c>
      <c r="L946" s="647">
        <v>0</v>
      </c>
      <c r="M946" s="647">
        <v>0</v>
      </c>
      <c r="N946" s="647">
        <v>0</v>
      </c>
      <c r="O946" s="647">
        <v>0</v>
      </c>
    </row>
    <row r="947" spans="1:15" x14ac:dyDescent="0.2">
      <c r="A947" s="647" t="s">
        <v>4144</v>
      </c>
      <c r="B947" s="647" t="s">
        <v>4209</v>
      </c>
      <c r="C947" s="647" t="s">
        <v>1662</v>
      </c>
      <c r="D947" s="647">
        <v>345</v>
      </c>
      <c r="E947" s="647">
        <v>348</v>
      </c>
      <c r="F947" s="647">
        <v>351</v>
      </c>
      <c r="G947" s="647">
        <v>354</v>
      </c>
      <c r="H947" s="647">
        <v>357</v>
      </c>
      <c r="I947" s="647">
        <v>360</v>
      </c>
      <c r="J947" s="647">
        <v>363</v>
      </c>
      <c r="K947" s="647">
        <v>366</v>
      </c>
      <c r="L947" s="647">
        <v>369</v>
      </c>
      <c r="M947" s="647">
        <v>372</v>
      </c>
      <c r="N947" s="647">
        <v>375</v>
      </c>
      <c r="O947" s="647">
        <v>378</v>
      </c>
    </row>
    <row r="948" spans="1:15" x14ac:dyDescent="0.2">
      <c r="A948" s="647" t="s">
        <v>4144</v>
      </c>
      <c r="B948" s="647" t="s">
        <v>4210</v>
      </c>
      <c r="C948" s="647" t="s">
        <v>1662</v>
      </c>
      <c r="D948" s="647">
        <v>0</v>
      </c>
      <c r="E948" s="647">
        <v>0</v>
      </c>
      <c r="F948" s="647">
        <v>0</v>
      </c>
      <c r="G948" s="647">
        <v>0</v>
      </c>
      <c r="H948" s="647">
        <v>0</v>
      </c>
      <c r="I948" s="647">
        <v>0</v>
      </c>
      <c r="J948" s="647">
        <v>0</v>
      </c>
      <c r="K948" s="647">
        <v>0</v>
      </c>
      <c r="L948" s="647">
        <v>0</v>
      </c>
      <c r="M948" s="647">
        <v>0</v>
      </c>
      <c r="N948" s="647">
        <v>0</v>
      </c>
      <c r="O948" s="647">
        <v>0</v>
      </c>
    </row>
    <row r="949" spans="1:15" x14ac:dyDescent="0.2">
      <c r="A949" s="647" t="s">
        <v>4144</v>
      </c>
      <c r="B949" s="647" t="s">
        <v>4211</v>
      </c>
      <c r="C949" s="647" t="s">
        <v>1662</v>
      </c>
      <c r="D949" s="647">
        <v>1024</v>
      </c>
      <c r="E949" s="647">
        <v>1036</v>
      </c>
      <c r="F949" s="647">
        <v>1048</v>
      </c>
      <c r="G949" s="647">
        <v>1060</v>
      </c>
      <c r="H949" s="647">
        <v>1071</v>
      </c>
      <c r="I949" s="647">
        <v>1083</v>
      </c>
      <c r="J949" s="647">
        <v>1095</v>
      </c>
      <c r="K949" s="647">
        <v>1106</v>
      </c>
      <c r="L949" s="647">
        <v>1118</v>
      </c>
      <c r="M949" s="647">
        <v>1130</v>
      </c>
      <c r="N949" s="647">
        <v>1141</v>
      </c>
      <c r="O949" s="647">
        <v>1153</v>
      </c>
    </row>
    <row r="950" spans="1:15" x14ac:dyDescent="0.2">
      <c r="A950" s="647" t="s">
        <v>4144</v>
      </c>
      <c r="B950" s="647" t="s">
        <v>4212</v>
      </c>
      <c r="C950" s="647" t="s">
        <v>1662</v>
      </c>
      <c r="D950" s="647">
        <v>0</v>
      </c>
      <c r="E950" s="647">
        <v>0</v>
      </c>
      <c r="F950" s="647">
        <v>0</v>
      </c>
      <c r="G950" s="647">
        <v>0</v>
      </c>
      <c r="H950" s="647">
        <v>0</v>
      </c>
      <c r="I950" s="647">
        <v>0</v>
      </c>
      <c r="J950" s="647">
        <v>0</v>
      </c>
      <c r="K950" s="647">
        <v>0</v>
      </c>
      <c r="L950" s="647">
        <v>0</v>
      </c>
      <c r="M950" s="647">
        <v>0</v>
      </c>
      <c r="N950" s="647">
        <v>0</v>
      </c>
      <c r="O950" s="647">
        <v>0</v>
      </c>
    </row>
    <row r="951" spans="1:15" x14ac:dyDescent="0.2">
      <c r="A951" s="647" t="s">
        <v>4213</v>
      </c>
      <c r="B951" s="647" t="s">
        <v>4214</v>
      </c>
      <c r="C951" s="647" t="s">
        <v>1662</v>
      </c>
      <c r="D951" s="647">
        <v>13655</v>
      </c>
      <c r="E951" s="647">
        <v>13681</v>
      </c>
      <c r="F951" s="647">
        <v>13706</v>
      </c>
      <c r="G951" s="647">
        <v>13732</v>
      </c>
      <c r="H951" s="647">
        <v>13757</v>
      </c>
      <c r="I951" s="647">
        <v>13782</v>
      </c>
      <c r="J951" s="647">
        <v>13808</v>
      </c>
      <c r="K951" s="647">
        <v>13833</v>
      </c>
      <c r="L951" s="647">
        <v>13859</v>
      </c>
      <c r="M951" s="647">
        <v>13884</v>
      </c>
      <c r="N951" s="647">
        <v>13910</v>
      </c>
      <c r="O951" s="647">
        <v>13935</v>
      </c>
    </row>
    <row r="952" spans="1:15" x14ac:dyDescent="0.2">
      <c r="A952" s="647" t="s">
        <v>4213</v>
      </c>
      <c r="B952" s="647" t="s">
        <v>4215</v>
      </c>
      <c r="C952" s="647" t="s">
        <v>1662</v>
      </c>
      <c r="D952" s="647">
        <v>0</v>
      </c>
      <c r="E952" s="647">
        <v>0</v>
      </c>
      <c r="F952" s="647">
        <v>0</v>
      </c>
      <c r="G952" s="647">
        <v>0</v>
      </c>
      <c r="H952" s="647">
        <v>0</v>
      </c>
      <c r="I952" s="647">
        <v>0</v>
      </c>
      <c r="J952" s="647">
        <v>0</v>
      </c>
      <c r="K952" s="647">
        <v>0</v>
      </c>
      <c r="L952" s="647">
        <v>0</v>
      </c>
      <c r="M952" s="647">
        <v>0</v>
      </c>
      <c r="N952" s="647">
        <v>0</v>
      </c>
      <c r="O952" s="647">
        <v>0</v>
      </c>
    </row>
    <row r="953" spans="1:15" x14ac:dyDescent="0.2">
      <c r="A953" s="647" t="s">
        <v>4213</v>
      </c>
      <c r="B953" s="647" t="s">
        <v>4216</v>
      </c>
      <c r="C953" s="647" t="s">
        <v>1662</v>
      </c>
      <c r="D953" s="647">
        <v>0</v>
      </c>
      <c r="E953" s="647">
        <v>0</v>
      </c>
      <c r="F953" s="647">
        <v>0</v>
      </c>
      <c r="G953" s="647">
        <v>0</v>
      </c>
      <c r="H953" s="647">
        <v>0</v>
      </c>
      <c r="I953" s="647">
        <v>0</v>
      </c>
      <c r="J953" s="647">
        <v>0</v>
      </c>
      <c r="K953" s="647">
        <v>0</v>
      </c>
      <c r="L953" s="647">
        <v>0</v>
      </c>
      <c r="M953" s="647">
        <v>0</v>
      </c>
      <c r="N953" s="647">
        <v>0</v>
      </c>
      <c r="O953" s="647">
        <v>0</v>
      </c>
    </row>
    <row r="954" spans="1:15" x14ac:dyDescent="0.2">
      <c r="A954" s="647" t="s">
        <v>4213</v>
      </c>
      <c r="B954" s="647" t="s">
        <v>4217</v>
      </c>
      <c r="C954" s="647" t="s">
        <v>1662</v>
      </c>
      <c r="D954" s="647">
        <v>10846</v>
      </c>
      <c r="E954" s="647">
        <v>10860</v>
      </c>
      <c r="F954" s="647">
        <v>10874</v>
      </c>
      <c r="G954" s="647">
        <v>10888</v>
      </c>
      <c r="H954" s="647">
        <v>10902</v>
      </c>
      <c r="I954" s="647">
        <v>10915</v>
      </c>
      <c r="J954" s="647">
        <v>10929</v>
      </c>
      <c r="K954" s="647">
        <v>10943</v>
      </c>
      <c r="L954" s="647">
        <v>10957</v>
      </c>
      <c r="M954" s="647">
        <v>10971</v>
      </c>
      <c r="N954" s="647">
        <v>10985</v>
      </c>
      <c r="O954" s="647">
        <v>10999</v>
      </c>
    </row>
    <row r="955" spans="1:15" x14ac:dyDescent="0.2">
      <c r="A955" s="647" t="s">
        <v>4213</v>
      </c>
      <c r="B955" s="647" t="s">
        <v>4218</v>
      </c>
      <c r="C955" s="647" t="s">
        <v>1662</v>
      </c>
      <c r="D955" s="647">
        <v>16309</v>
      </c>
      <c r="E955" s="647">
        <v>16331</v>
      </c>
      <c r="F955" s="647">
        <v>16352</v>
      </c>
      <c r="G955" s="647">
        <v>16373</v>
      </c>
      <c r="H955" s="647">
        <v>16394</v>
      </c>
      <c r="I955" s="647">
        <v>16415</v>
      </c>
      <c r="J955" s="647">
        <v>16437</v>
      </c>
      <c r="K955" s="647">
        <v>16458</v>
      </c>
      <c r="L955" s="647">
        <v>16479</v>
      </c>
      <c r="M955" s="647">
        <v>16500</v>
      </c>
      <c r="N955" s="647">
        <v>16522</v>
      </c>
      <c r="O955" s="647">
        <v>16543</v>
      </c>
    </row>
    <row r="956" spans="1:15" x14ac:dyDescent="0.2">
      <c r="A956" s="647" t="s">
        <v>4213</v>
      </c>
      <c r="B956" s="647" t="s">
        <v>4219</v>
      </c>
      <c r="C956" s="647" t="s">
        <v>1662</v>
      </c>
      <c r="D956" s="647">
        <v>0</v>
      </c>
      <c r="E956" s="647">
        <v>0</v>
      </c>
      <c r="F956" s="647">
        <v>0</v>
      </c>
      <c r="G956" s="647">
        <v>0</v>
      </c>
      <c r="H956" s="647">
        <v>0</v>
      </c>
      <c r="I956" s="647">
        <v>0</v>
      </c>
      <c r="J956" s="647">
        <v>0</v>
      </c>
      <c r="K956" s="647">
        <v>0</v>
      </c>
      <c r="L956" s="647">
        <v>0</v>
      </c>
      <c r="M956" s="647">
        <v>0</v>
      </c>
      <c r="N956" s="647">
        <v>0</v>
      </c>
      <c r="O956" s="647">
        <v>0</v>
      </c>
    </row>
    <row r="957" spans="1:15" x14ac:dyDescent="0.2">
      <c r="A957" s="647" t="s">
        <v>4213</v>
      </c>
      <c r="B957" s="647" t="s">
        <v>4220</v>
      </c>
      <c r="C957" s="647" t="s">
        <v>1662</v>
      </c>
      <c r="D957" s="647">
        <v>0</v>
      </c>
      <c r="E957" s="647">
        <v>0</v>
      </c>
      <c r="F957" s="647">
        <v>0</v>
      </c>
      <c r="G957" s="647">
        <v>0</v>
      </c>
      <c r="H957" s="647">
        <v>0</v>
      </c>
      <c r="I957" s="647">
        <v>0</v>
      </c>
      <c r="J957" s="647">
        <v>0</v>
      </c>
      <c r="K957" s="647">
        <v>0</v>
      </c>
      <c r="L957" s="647">
        <v>0</v>
      </c>
      <c r="M957" s="647">
        <v>0</v>
      </c>
      <c r="N957" s="647">
        <v>0</v>
      </c>
      <c r="O957" s="647">
        <v>0</v>
      </c>
    </row>
    <row r="958" spans="1:15" x14ac:dyDescent="0.2">
      <c r="A958" s="647" t="s">
        <v>4213</v>
      </c>
      <c r="B958" s="647" t="s">
        <v>4221</v>
      </c>
      <c r="C958" s="647" t="s">
        <v>1662</v>
      </c>
      <c r="D958" s="647">
        <v>0</v>
      </c>
      <c r="E958" s="647">
        <v>0</v>
      </c>
      <c r="F958" s="647">
        <v>0</v>
      </c>
      <c r="G958" s="647">
        <v>0</v>
      </c>
      <c r="H958" s="647">
        <v>0</v>
      </c>
      <c r="I958" s="647">
        <v>0</v>
      </c>
      <c r="J958" s="647">
        <v>0</v>
      </c>
      <c r="K958" s="647">
        <v>0</v>
      </c>
      <c r="L958" s="647">
        <v>0</v>
      </c>
      <c r="M958" s="647">
        <v>0</v>
      </c>
      <c r="N958" s="647">
        <v>0</v>
      </c>
      <c r="O958" s="647">
        <v>0</v>
      </c>
    </row>
    <row r="959" spans="1:15" x14ac:dyDescent="0.2">
      <c r="A959" s="647" t="s">
        <v>4213</v>
      </c>
      <c r="B959" s="647" t="s">
        <v>4222</v>
      </c>
      <c r="C959" s="647" t="s">
        <v>1662</v>
      </c>
      <c r="D959" s="647">
        <v>0</v>
      </c>
      <c r="E959" s="647">
        <v>0</v>
      </c>
      <c r="F959" s="647">
        <v>0</v>
      </c>
      <c r="G959" s="647">
        <v>0</v>
      </c>
      <c r="H959" s="647">
        <v>0</v>
      </c>
      <c r="I959" s="647">
        <v>0</v>
      </c>
      <c r="J959" s="647">
        <v>0</v>
      </c>
      <c r="K959" s="647">
        <v>0</v>
      </c>
      <c r="L959" s="647">
        <v>0</v>
      </c>
      <c r="M959" s="647">
        <v>0</v>
      </c>
      <c r="N959" s="647">
        <v>0</v>
      </c>
      <c r="O959" s="647">
        <v>0</v>
      </c>
    </row>
    <row r="960" spans="1:15" x14ac:dyDescent="0.2">
      <c r="A960" s="647" t="s">
        <v>4213</v>
      </c>
      <c r="B960" s="647" t="s">
        <v>4223</v>
      </c>
      <c r="C960" s="647" t="s">
        <v>1662</v>
      </c>
      <c r="D960" s="647">
        <v>0</v>
      </c>
      <c r="E960" s="647">
        <v>0</v>
      </c>
      <c r="F960" s="647">
        <v>0</v>
      </c>
      <c r="G960" s="647">
        <v>0</v>
      </c>
      <c r="H960" s="647">
        <v>0</v>
      </c>
      <c r="I960" s="647">
        <v>0</v>
      </c>
      <c r="J960" s="647">
        <v>0</v>
      </c>
      <c r="K960" s="647">
        <v>0</v>
      </c>
      <c r="L960" s="647">
        <v>0</v>
      </c>
      <c r="M960" s="647">
        <v>0</v>
      </c>
      <c r="N960" s="647">
        <v>0</v>
      </c>
      <c r="O960" s="647">
        <v>0</v>
      </c>
    </row>
    <row r="961" spans="1:15" x14ac:dyDescent="0.2">
      <c r="A961" s="647" t="s">
        <v>4213</v>
      </c>
      <c r="B961" s="647" t="s">
        <v>4224</v>
      </c>
      <c r="C961" s="647" t="s">
        <v>1662</v>
      </c>
      <c r="D961" s="647">
        <v>0</v>
      </c>
      <c r="E961" s="647">
        <v>0</v>
      </c>
      <c r="F961" s="647">
        <v>0</v>
      </c>
      <c r="G961" s="647">
        <v>0</v>
      </c>
      <c r="H961" s="647">
        <v>0</v>
      </c>
      <c r="I961" s="647">
        <v>0</v>
      </c>
      <c r="J961" s="647">
        <v>0</v>
      </c>
      <c r="K961" s="647">
        <v>0</v>
      </c>
      <c r="L961" s="647">
        <v>0</v>
      </c>
      <c r="M961" s="647">
        <v>0</v>
      </c>
      <c r="N961" s="647">
        <v>0</v>
      </c>
      <c r="O961" s="647">
        <v>0</v>
      </c>
    </row>
    <row r="962" spans="1:15" x14ac:dyDescent="0.2">
      <c r="A962" s="647" t="s">
        <v>4213</v>
      </c>
      <c r="B962" s="647" t="s">
        <v>4225</v>
      </c>
      <c r="C962" s="647" t="s">
        <v>1662</v>
      </c>
      <c r="D962" s="647">
        <v>6320</v>
      </c>
      <c r="E962" s="647">
        <v>6334</v>
      </c>
      <c r="F962" s="647">
        <v>6347</v>
      </c>
      <c r="G962" s="647">
        <v>6361</v>
      </c>
      <c r="H962" s="647">
        <v>6375</v>
      </c>
      <c r="I962" s="647">
        <v>6388</v>
      </c>
      <c r="J962" s="647">
        <v>6402</v>
      </c>
      <c r="K962" s="647">
        <v>6416</v>
      </c>
      <c r="L962" s="647">
        <v>6429</v>
      </c>
      <c r="M962" s="647">
        <v>6443</v>
      </c>
      <c r="N962" s="647">
        <v>6457</v>
      </c>
      <c r="O962" s="647">
        <v>6470</v>
      </c>
    </row>
    <row r="963" spans="1:15" x14ac:dyDescent="0.2">
      <c r="A963" s="647" t="s">
        <v>4213</v>
      </c>
      <c r="B963" s="647" t="s">
        <v>4226</v>
      </c>
      <c r="C963" s="647" t="s">
        <v>1662</v>
      </c>
      <c r="D963" s="647">
        <v>0</v>
      </c>
      <c r="E963" s="647">
        <v>0</v>
      </c>
      <c r="F963" s="647">
        <v>0</v>
      </c>
      <c r="G963" s="647">
        <v>0</v>
      </c>
      <c r="H963" s="647">
        <v>0</v>
      </c>
      <c r="I963" s="647">
        <v>0</v>
      </c>
      <c r="J963" s="647">
        <v>0</v>
      </c>
      <c r="K963" s="647">
        <v>0</v>
      </c>
      <c r="L963" s="647">
        <v>0</v>
      </c>
      <c r="M963" s="647">
        <v>0</v>
      </c>
      <c r="N963" s="647">
        <v>0</v>
      </c>
      <c r="O963" s="647">
        <v>0</v>
      </c>
    </row>
    <row r="964" spans="1:15" x14ac:dyDescent="0.2">
      <c r="A964" s="647" t="s">
        <v>4213</v>
      </c>
      <c r="B964" s="647" t="s">
        <v>4227</v>
      </c>
      <c r="C964" s="647" t="s">
        <v>1662</v>
      </c>
      <c r="D964" s="647">
        <v>0</v>
      </c>
      <c r="E964" s="647">
        <v>0</v>
      </c>
      <c r="F964" s="647">
        <v>0</v>
      </c>
      <c r="G964" s="647">
        <v>0</v>
      </c>
      <c r="H964" s="647">
        <v>0</v>
      </c>
      <c r="I964" s="647">
        <v>0</v>
      </c>
      <c r="J964" s="647">
        <v>0</v>
      </c>
      <c r="K964" s="647">
        <v>0</v>
      </c>
      <c r="L964" s="647">
        <v>0</v>
      </c>
      <c r="M964" s="647">
        <v>0</v>
      </c>
      <c r="N964" s="647">
        <v>0</v>
      </c>
      <c r="O964" s="647">
        <v>0</v>
      </c>
    </row>
    <row r="965" spans="1:15" x14ac:dyDescent="0.2">
      <c r="A965" s="647" t="s">
        <v>4213</v>
      </c>
      <c r="B965" s="647" t="s">
        <v>4228</v>
      </c>
      <c r="C965" s="647" t="s">
        <v>1662</v>
      </c>
      <c r="D965" s="647">
        <v>0</v>
      </c>
      <c r="E965" s="647">
        <v>0</v>
      </c>
      <c r="F965" s="647">
        <v>0</v>
      </c>
      <c r="G965" s="647">
        <v>0</v>
      </c>
      <c r="H965" s="647">
        <v>0</v>
      </c>
      <c r="I965" s="647">
        <v>0</v>
      </c>
      <c r="J965" s="647">
        <v>0</v>
      </c>
      <c r="K965" s="647">
        <v>0</v>
      </c>
      <c r="L965" s="647">
        <v>0</v>
      </c>
      <c r="M965" s="647">
        <v>0</v>
      </c>
      <c r="N965" s="647">
        <v>0</v>
      </c>
      <c r="O965" s="647">
        <v>0</v>
      </c>
    </row>
    <row r="966" spans="1:15" x14ac:dyDescent="0.2">
      <c r="A966" s="647" t="s">
        <v>4213</v>
      </c>
      <c r="B966" s="647" t="s">
        <v>4229</v>
      </c>
      <c r="C966" s="647" t="s">
        <v>1662</v>
      </c>
      <c r="D966" s="647">
        <v>0</v>
      </c>
      <c r="E966" s="647">
        <v>0</v>
      </c>
      <c r="F966" s="647">
        <v>0</v>
      </c>
      <c r="G966" s="647">
        <v>0</v>
      </c>
      <c r="H966" s="647">
        <v>0</v>
      </c>
      <c r="I966" s="647">
        <v>0</v>
      </c>
      <c r="J966" s="647">
        <v>0</v>
      </c>
      <c r="K966" s="647">
        <v>0</v>
      </c>
      <c r="L966" s="647">
        <v>0</v>
      </c>
      <c r="M966" s="647">
        <v>0</v>
      </c>
      <c r="N966" s="647">
        <v>0</v>
      </c>
      <c r="O966" s="647">
        <v>0</v>
      </c>
    </row>
    <row r="967" spans="1:15" x14ac:dyDescent="0.2">
      <c r="A967" s="647" t="s">
        <v>4213</v>
      </c>
      <c r="B967" s="647" t="s">
        <v>4230</v>
      </c>
      <c r="C967" s="647" t="s">
        <v>1662</v>
      </c>
      <c r="D967" s="647">
        <v>0</v>
      </c>
      <c r="E967" s="647">
        <v>0</v>
      </c>
      <c r="F967" s="647">
        <v>0</v>
      </c>
      <c r="G967" s="647">
        <v>0</v>
      </c>
      <c r="H967" s="647">
        <v>0</v>
      </c>
      <c r="I967" s="647">
        <v>0</v>
      </c>
      <c r="J967" s="647">
        <v>0</v>
      </c>
      <c r="K967" s="647">
        <v>0</v>
      </c>
      <c r="L967" s="647">
        <v>0</v>
      </c>
      <c r="M967" s="647">
        <v>0</v>
      </c>
      <c r="N967" s="647">
        <v>0</v>
      </c>
      <c r="O967" s="647">
        <v>0</v>
      </c>
    </row>
    <row r="968" spans="1:15" x14ac:dyDescent="0.2">
      <c r="A968" s="647" t="s">
        <v>4213</v>
      </c>
      <c r="B968" s="647" t="s">
        <v>4231</v>
      </c>
      <c r="C968" s="647" t="s">
        <v>1662</v>
      </c>
      <c r="D968" s="647">
        <v>0</v>
      </c>
      <c r="E968" s="647">
        <v>0</v>
      </c>
      <c r="F968" s="647">
        <v>0</v>
      </c>
      <c r="G968" s="647">
        <v>0</v>
      </c>
      <c r="H968" s="647">
        <v>0</v>
      </c>
      <c r="I968" s="647">
        <v>0</v>
      </c>
      <c r="J968" s="647">
        <v>0</v>
      </c>
      <c r="K968" s="647">
        <v>0</v>
      </c>
      <c r="L968" s="647">
        <v>0</v>
      </c>
      <c r="M968" s="647">
        <v>0</v>
      </c>
      <c r="N968" s="647">
        <v>0</v>
      </c>
      <c r="O968" s="647">
        <v>0</v>
      </c>
    </row>
    <row r="969" spans="1:15" x14ac:dyDescent="0.2">
      <c r="A969" s="647" t="s">
        <v>4213</v>
      </c>
      <c r="B969" s="647" t="s">
        <v>4232</v>
      </c>
      <c r="C969" s="647" t="s">
        <v>1662</v>
      </c>
      <c r="D969" s="647">
        <v>0</v>
      </c>
      <c r="E969" s="647">
        <v>0</v>
      </c>
      <c r="F969" s="647">
        <v>0</v>
      </c>
      <c r="G969" s="647">
        <v>0</v>
      </c>
      <c r="H969" s="647">
        <v>0</v>
      </c>
      <c r="I969" s="647">
        <v>0</v>
      </c>
      <c r="J969" s="647">
        <v>0</v>
      </c>
      <c r="K969" s="647">
        <v>0</v>
      </c>
      <c r="L969" s="647">
        <v>0</v>
      </c>
      <c r="M969" s="647">
        <v>0</v>
      </c>
      <c r="N969" s="647">
        <v>0</v>
      </c>
      <c r="O969" s="647">
        <v>0</v>
      </c>
    </row>
    <row r="970" spans="1:15" x14ac:dyDescent="0.2">
      <c r="A970" s="647" t="s">
        <v>4213</v>
      </c>
      <c r="B970" s="647" t="s">
        <v>4233</v>
      </c>
      <c r="C970" s="647" t="s">
        <v>1662</v>
      </c>
      <c r="D970" s="647">
        <v>0</v>
      </c>
      <c r="E970" s="647">
        <v>0</v>
      </c>
      <c r="F970" s="647">
        <v>0</v>
      </c>
      <c r="G970" s="647">
        <v>0</v>
      </c>
      <c r="H970" s="647">
        <v>0</v>
      </c>
      <c r="I970" s="647">
        <v>0</v>
      </c>
      <c r="J970" s="647">
        <v>0</v>
      </c>
      <c r="K970" s="647">
        <v>0</v>
      </c>
      <c r="L970" s="647">
        <v>0</v>
      </c>
      <c r="M970" s="647">
        <v>0</v>
      </c>
      <c r="N970" s="647">
        <v>0</v>
      </c>
      <c r="O970" s="647">
        <v>0</v>
      </c>
    </row>
    <row r="971" spans="1:15" x14ac:dyDescent="0.2">
      <c r="A971" s="647" t="s">
        <v>4213</v>
      </c>
      <c r="B971" s="647" t="s">
        <v>4234</v>
      </c>
      <c r="C971" s="647" t="s">
        <v>1662</v>
      </c>
      <c r="D971" s="647">
        <v>72</v>
      </c>
      <c r="E971" s="647">
        <v>72</v>
      </c>
      <c r="F971" s="647">
        <v>72</v>
      </c>
      <c r="G971" s="647">
        <v>73</v>
      </c>
      <c r="H971" s="647">
        <v>73</v>
      </c>
      <c r="I971" s="647">
        <v>73</v>
      </c>
      <c r="J971" s="647">
        <v>74</v>
      </c>
      <c r="K971" s="647">
        <v>74</v>
      </c>
      <c r="L971" s="647">
        <v>74</v>
      </c>
      <c r="M971" s="647">
        <v>75</v>
      </c>
      <c r="N971" s="647">
        <v>75</v>
      </c>
      <c r="O971" s="647">
        <v>75</v>
      </c>
    </row>
    <row r="972" spans="1:15" x14ac:dyDescent="0.2">
      <c r="A972" s="647" t="s">
        <v>4213</v>
      </c>
      <c r="B972" s="647" t="s">
        <v>4235</v>
      </c>
      <c r="C972" s="647" t="s">
        <v>1662</v>
      </c>
      <c r="D972" s="647">
        <v>0</v>
      </c>
      <c r="E972" s="647">
        <v>0</v>
      </c>
      <c r="F972" s="647">
        <v>0</v>
      </c>
      <c r="G972" s="647">
        <v>0</v>
      </c>
      <c r="H972" s="647">
        <v>0</v>
      </c>
      <c r="I972" s="647">
        <v>0</v>
      </c>
      <c r="J972" s="647">
        <v>0</v>
      </c>
      <c r="K972" s="647">
        <v>0</v>
      </c>
      <c r="L972" s="647">
        <v>0</v>
      </c>
      <c r="M972" s="647">
        <v>0</v>
      </c>
      <c r="N972" s="647">
        <v>0</v>
      </c>
      <c r="O972" s="647">
        <v>0</v>
      </c>
    </row>
    <row r="973" spans="1:15" x14ac:dyDescent="0.2">
      <c r="A973" s="647" t="s">
        <v>4213</v>
      </c>
      <c r="B973" s="647" t="s">
        <v>4236</v>
      </c>
      <c r="C973" s="647" t="s">
        <v>1662</v>
      </c>
      <c r="D973" s="647">
        <v>2072</v>
      </c>
      <c r="E973" s="647">
        <v>2078</v>
      </c>
      <c r="F973" s="647">
        <v>2084</v>
      </c>
      <c r="G973" s="647">
        <v>2089</v>
      </c>
      <c r="H973" s="647">
        <v>2095</v>
      </c>
      <c r="I973" s="647">
        <v>2101</v>
      </c>
      <c r="J973" s="647">
        <v>2107</v>
      </c>
      <c r="K973" s="647">
        <v>2113</v>
      </c>
      <c r="L973" s="647">
        <v>2118</v>
      </c>
      <c r="M973" s="647">
        <v>2124</v>
      </c>
      <c r="N973" s="647">
        <v>2130</v>
      </c>
      <c r="O973" s="647">
        <v>2136</v>
      </c>
    </row>
    <row r="974" spans="1:15" x14ac:dyDescent="0.2">
      <c r="A974" s="647" t="s">
        <v>4213</v>
      </c>
      <c r="B974" s="647" t="s">
        <v>4237</v>
      </c>
      <c r="C974" s="647" t="s">
        <v>1662</v>
      </c>
      <c r="D974" s="647">
        <v>0</v>
      </c>
      <c r="E974" s="647">
        <v>0</v>
      </c>
      <c r="F974" s="647">
        <v>0</v>
      </c>
      <c r="G974" s="647">
        <v>0</v>
      </c>
      <c r="H974" s="647">
        <v>0</v>
      </c>
      <c r="I974" s="647">
        <v>0</v>
      </c>
      <c r="J974" s="647">
        <v>0</v>
      </c>
      <c r="K974" s="647">
        <v>0</v>
      </c>
      <c r="L974" s="647">
        <v>0</v>
      </c>
      <c r="M974" s="647">
        <v>0</v>
      </c>
      <c r="N974" s="647">
        <v>0</v>
      </c>
      <c r="O974" s="647">
        <v>0</v>
      </c>
    </row>
    <row r="975" spans="1:15" x14ac:dyDescent="0.2">
      <c r="A975" s="647" t="s">
        <v>4213</v>
      </c>
      <c r="B975" s="647" t="s">
        <v>4238</v>
      </c>
      <c r="C975" s="647" t="s">
        <v>1662</v>
      </c>
      <c r="D975" s="647">
        <v>0</v>
      </c>
      <c r="E975" s="647">
        <v>0</v>
      </c>
      <c r="F975" s="647">
        <v>0</v>
      </c>
      <c r="G975" s="647">
        <v>0</v>
      </c>
      <c r="H975" s="647">
        <v>0</v>
      </c>
      <c r="I975" s="647">
        <v>0</v>
      </c>
      <c r="J975" s="647">
        <v>0</v>
      </c>
      <c r="K975" s="647">
        <v>0</v>
      </c>
      <c r="L975" s="647">
        <v>0</v>
      </c>
      <c r="M975" s="647">
        <v>0</v>
      </c>
      <c r="N975" s="647">
        <v>0</v>
      </c>
      <c r="O975" s="647">
        <v>0</v>
      </c>
    </row>
    <row r="976" spans="1:15" x14ac:dyDescent="0.2">
      <c r="A976" s="647" t="s">
        <v>4213</v>
      </c>
      <c r="B976" s="647" t="s">
        <v>4239</v>
      </c>
      <c r="C976" s="647" t="s">
        <v>1662</v>
      </c>
      <c r="D976" s="647">
        <v>24064</v>
      </c>
      <c r="E976" s="647">
        <v>24151</v>
      </c>
      <c r="F976" s="647">
        <v>24029</v>
      </c>
      <c r="G976" s="647">
        <v>24098</v>
      </c>
      <c r="H976" s="647">
        <v>24168</v>
      </c>
      <c r="I976" s="647">
        <v>24238</v>
      </c>
      <c r="J976" s="647">
        <v>24308</v>
      </c>
      <c r="K976" s="647">
        <v>24378</v>
      </c>
      <c r="L976" s="647">
        <v>24450</v>
      </c>
      <c r="M976" s="647">
        <v>24521</v>
      </c>
      <c r="N976" s="647">
        <v>24591</v>
      </c>
      <c r="O976" s="647">
        <v>24664</v>
      </c>
    </row>
    <row r="977" spans="1:15" x14ac:dyDescent="0.2">
      <c r="A977" s="647" t="s">
        <v>4213</v>
      </c>
      <c r="B977" s="647" t="s">
        <v>4240</v>
      </c>
      <c r="C977" s="647" t="s">
        <v>1662</v>
      </c>
      <c r="D977" s="647">
        <v>0</v>
      </c>
      <c r="E977" s="647">
        <v>0</v>
      </c>
      <c r="F977" s="647">
        <v>0</v>
      </c>
      <c r="G977" s="647">
        <v>0</v>
      </c>
      <c r="H977" s="647">
        <v>0</v>
      </c>
      <c r="I977" s="647">
        <v>0</v>
      </c>
      <c r="J977" s="647">
        <v>0</v>
      </c>
      <c r="K977" s="647">
        <v>0</v>
      </c>
      <c r="L977" s="647">
        <v>0</v>
      </c>
      <c r="M977" s="647">
        <v>0</v>
      </c>
      <c r="N977" s="647">
        <v>0</v>
      </c>
      <c r="O977" s="647">
        <v>0</v>
      </c>
    </row>
    <row r="978" spans="1:15" x14ac:dyDescent="0.2">
      <c r="A978" s="647" t="s">
        <v>4213</v>
      </c>
      <c r="B978" s="647" t="s">
        <v>4241</v>
      </c>
      <c r="C978" s="647" t="s">
        <v>1662</v>
      </c>
      <c r="D978" s="647">
        <v>2303</v>
      </c>
      <c r="E978" s="647">
        <v>2353</v>
      </c>
      <c r="F978" s="647">
        <v>2403</v>
      </c>
      <c r="G978" s="647">
        <v>2454</v>
      </c>
      <c r="H978" s="647">
        <v>2504</v>
      </c>
      <c r="I978" s="647">
        <v>2554</v>
      </c>
      <c r="J978" s="647">
        <v>2605</v>
      </c>
      <c r="K978" s="647">
        <v>2657</v>
      </c>
      <c r="L978" s="647">
        <v>2708</v>
      </c>
      <c r="M978" s="647">
        <v>2759</v>
      </c>
      <c r="N978" s="647">
        <v>2811</v>
      </c>
      <c r="O978" s="647">
        <v>2862</v>
      </c>
    </row>
    <row r="979" spans="1:15" x14ac:dyDescent="0.2">
      <c r="A979" s="647" t="s">
        <v>4213</v>
      </c>
      <c r="B979" s="647" t="s">
        <v>4242</v>
      </c>
      <c r="C979" s="647" t="s">
        <v>1662</v>
      </c>
      <c r="D979" s="647">
        <v>0</v>
      </c>
      <c r="E979" s="647">
        <v>0</v>
      </c>
      <c r="F979" s="647">
        <v>0</v>
      </c>
      <c r="G979" s="647">
        <v>0</v>
      </c>
      <c r="H979" s="647">
        <v>0</v>
      </c>
      <c r="I979" s="647">
        <v>0</v>
      </c>
      <c r="J979" s="647">
        <v>0</v>
      </c>
      <c r="K979" s="647">
        <v>0</v>
      </c>
      <c r="L979" s="647">
        <v>0</v>
      </c>
      <c r="M979" s="647">
        <v>0</v>
      </c>
      <c r="N979" s="647">
        <v>0</v>
      </c>
      <c r="O979" s="647">
        <v>0</v>
      </c>
    </row>
    <row r="980" spans="1:15" x14ac:dyDescent="0.2">
      <c r="A980" s="647" t="s">
        <v>4213</v>
      </c>
      <c r="B980" s="647" t="s">
        <v>4243</v>
      </c>
      <c r="C980" s="647" t="s">
        <v>1662</v>
      </c>
      <c r="D980" s="647">
        <v>52</v>
      </c>
      <c r="E980" s="647">
        <v>52</v>
      </c>
      <c r="F980" s="647">
        <v>52</v>
      </c>
      <c r="G980" s="647">
        <v>52</v>
      </c>
      <c r="H980" s="647">
        <v>52</v>
      </c>
      <c r="I980" s="647">
        <v>52</v>
      </c>
      <c r="J980" s="647">
        <v>52</v>
      </c>
      <c r="K980" s="647">
        <v>52</v>
      </c>
      <c r="L980" s="647">
        <v>52</v>
      </c>
      <c r="M980" s="647">
        <v>52</v>
      </c>
      <c r="N980" s="647">
        <v>52</v>
      </c>
      <c r="O980" s="647">
        <v>52</v>
      </c>
    </row>
    <row r="981" spans="1:15" x14ac:dyDescent="0.2">
      <c r="A981" s="647" t="s">
        <v>4213</v>
      </c>
      <c r="B981" s="647" t="s">
        <v>4244</v>
      </c>
      <c r="C981" s="647" t="s">
        <v>1662</v>
      </c>
      <c r="D981" s="647">
        <v>1128</v>
      </c>
      <c r="E981" s="647">
        <v>1134</v>
      </c>
      <c r="F981" s="647">
        <v>1141</v>
      </c>
      <c r="G981" s="647">
        <v>1148</v>
      </c>
      <c r="H981" s="647">
        <v>1154</v>
      </c>
      <c r="I981" s="647">
        <v>1161</v>
      </c>
      <c r="J981" s="647">
        <v>1168</v>
      </c>
      <c r="K981" s="647">
        <v>1174</v>
      </c>
      <c r="L981" s="647">
        <v>1181</v>
      </c>
      <c r="M981" s="647">
        <v>1188</v>
      </c>
      <c r="N981" s="647">
        <v>1194</v>
      </c>
      <c r="O981" s="647">
        <v>1201</v>
      </c>
    </row>
    <row r="982" spans="1:15" x14ac:dyDescent="0.2">
      <c r="A982" s="647" t="s">
        <v>4213</v>
      </c>
      <c r="B982" s="647" t="s">
        <v>4245</v>
      </c>
      <c r="C982" s="647" t="s">
        <v>1662</v>
      </c>
      <c r="D982" s="647">
        <v>0</v>
      </c>
      <c r="E982" s="647">
        <v>0</v>
      </c>
      <c r="F982" s="647">
        <v>0</v>
      </c>
      <c r="G982" s="647">
        <v>0</v>
      </c>
      <c r="H982" s="647">
        <v>0</v>
      </c>
      <c r="I982" s="647">
        <v>0</v>
      </c>
      <c r="J982" s="647">
        <v>0</v>
      </c>
      <c r="K982" s="647">
        <v>0</v>
      </c>
      <c r="L982" s="647">
        <v>0</v>
      </c>
      <c r="M982" s="647">
        <v>0</v>
      </c>
      <c r="N982" s="647">
        <v>0</v>
      </c>
      <c r="O982" s="647">
        <v>0</v>
      </c>
    </row>
    <row r="983" spans="1:15" x14ac:dyDescent="0.2">
      <c r="A983" s="647" t="s">
        <v>4213</v>
      </c>
      <c r="B983" s="647" t="s">
        <v>4246</v>
      </c>
      <c r="C983" s="647" t="s">
        <v>1662</v>
      </c>
      <c r="D983" s="647">
        <v>0</v>
      </c>
      <c r="E983" s="647">
        <v>0</v>
      </c>
      <c r="F983" s="647">
        <v>0</v>
      </c>
      <c r="G983" s="647">
        <v>0</v>
      </c>
      <c r="H983" s="647">
        <v>0</v>
      </c>
      <c r="I983" s="647">
        <v>0</v>
      </c>
      <c r="J983" s="647">
        <v>0</v>
      </c>
      <c r="K983" s="647">
        <v>0</v>
      </c>
      <c r="L983" s="647">
        <v>0</v>
      </c>
      <c r="M983" s="647">
        <v>0</v>
      </c>
      <c r="N983" s="647">
        <v>0</v>
      </c>
      <c r="O983" s="647">
        <v>0</v>
      </c>
    </row>
    <row r="984" spans="1:15" x14ac:dyDescent="0.2">
      <c r="A984" s="647" t="s">
        <v>4213</v>
      </c>
      <c r="B984" s="647" t="s">
        <v>4247</v>
      </c>
      <c r="C984" s="647" t="s">
        <v>1662</v>
      </c>
      <c r="D984" s="647">
        <v>0</v>
      </c>
      <c r="E984" s="647">
        <v>0</v>
      </c>
      <c r="F984" s="647">
        <v>0</v>
      </c>
      <c r="G984" s="647">
        <v>0</v>
      </c>
      <c r="H984" s="647">
        <v>0</v>
      </c>
      <c r="I984" s="647">
        <v>0</v>
      </c>
      <c r="J984" s="647">
        <v>0</v>
      </c>
      <c r="K984" s="647">
        <v>0</v>
      </c>
      <c r="L984" s="647">
        <v>0</v>
      </c>
      <c r="M984" s="647">
        <v>0</v>
      </c>
      <c r="N984" s="647">
        <v>0</v>
      </c>
      <c r="O984" s="647">
        <v>0</v>
      </c>
    </row>
    <row r="985" spans="1:15" x14ac:dyDescent="0.2">
      <c r="A985" s="647" t="s">
        <v>4213</v>
      </c>
      <c r="B985" s="647" t="s">
        <v>4248</v>
      </c>
      <c r="C985" s="647" t="s">
        <v>1662</v>
      </c>
      <c r="D985" s="647">
        <v>0</v>
      </c>
      <c r="E985" s="647">
        <v>0</v>
      </c>
      <c r="F985" s="647">
        <v>0</v>
      </c>
      <c r="G985" s="647">
        <v>0</v>
      </c>
      <c r="H985" s="647">
        <v>0</v>
      </c>
      <c r="I985" s="647">
        <v>0</v>
      </c>
      <c r="J985" s="647">
        <v>0</v>
      </c>
      <c r="K985" s="647">
        <v>0</v>
      </c>
      <c r="L985" s="647">
        <v>0</v>
      </c>
      <c r="M985" s="647">
        <v>0</v>
      </c>
      <c r="N985" s="647">
        <v>0</v>
      </c>
      <c r="O985" s="647">
        <v>0</v>
      </c>
    </row>
    <row r="986" spans="1:15" x14ac:dyDescent="0.2">
      <c r="A986" s="647" t="s">
        <v>4213</v>
      </c>
      <c r="B986" s="647" t="s">
        <v>4249</v>
      </c>
      <c r="C986" s="647" t="s">
        <v>1662</v>
      </c>
      <c r="D986" s="647">
        <v>0</v>
      </c>
      <c r="E986" s="647">
        <v>0</v>
      </c>
      <c r="F986" s="647">
        <v>0</v>
      </c>
      <c r="G986" s="647">
        <v>0</v>
      </c>
      <c r="H986" s="647">
        <v>0</v>
      </c>
      <c r="I986" s="647">
        <v>0</v>
      </c>
      <c r="J986" s="647">
        <v>0</v>
      </c>
      <c r="K986" s="647">
        <v>0</v>
      </c>
      <c r="L986" s="647">
        <v>0</v>
      </c>
      <c r="M986" s="647">
        <v>0</v>
      </c>
      <c r="N986" s="647">
        <v>0</v>
      </c>
      <c r="O986" s="647">
        <v>0</v>
      </c>
    </row>
    <row r="987" spans="1:15" x14ac:dyDescent="0.2">
      <c r="A987" s="647" t="s">
        <v>4213</v>
      </c>
      <c r="B987" s="647" t="s">
        <v>4250</v>
      </c>
      <c r="C987" s="647" t="s">
        <v>1662</v>
      </c>
      <c r="D987" s="647">
        <v>0</v>
      </c>
      <c r="E987" s="647">
        <v>0</v>
      </c>
      <c r="F987" s="647">
        <v>0</v>
      </c>
      <c r="G987" s="647">
        <v>0</v>
      </c>
      <c r="H987" s="647">
        <v>0</v>
      </c>
      <c r="I987" s="647">
        <v>0</v>
      </c>
      <c r="J987" s="647">
        <v>0</v>
      </c>
      <c r="K987" s="647">
        <v>0</v>
      </c>
      <c r="L987" s="647">
        <v>0</v>
      </c>
      <c r="M987" s="647">
        <v>0</v>
      </c>
      <c r="N987" s="647">
        <v>0</v>
      </c>
      <c r="O987" s="647">
        <v>0</v>
      </c>
    </row>
    <row r="988" spans="1:15" x14ac:dyDescent="0.2">
      <c r="A988" s="647" t="s">
        <v>4213</v>
      </c>
      <c r="B988" s="647" t="s">
        <v>4251</v>
      </c>
      <c r="C988" s="647" t="s">
        <v>1662</v>
      </c>
      <c r="D988" s="647">
        <v>0</v>
      </c>
      <c r="E988" s="647">
        <v>0</v>
      </c>
      <c r="F988" s="647">
        <v>0</v>
      </c>
      <c r="G988" s="647">
        <v>0</v>
      </c>
      <c r="H988" s="647">
        <v>0</v>
      </c>
      <c r="I988" s="647">
        <v>0</v>
      </c>
      <c r="J988" s="647">
        <v>0</v>
      </c>
      <c r="K988" s="647">
        <v>0</v>
      </c>
      <c r="L988" s="647">
        <v>0</v>
      </c>
      <c r="M988" s="647">
        <v>0</v>
      </c>
      <c r="N988" s="647">
        <v>0</v>
      </c>
      <c r="O988" s="647">
        <v>0</v>
      </c>
    </row>
    <row r="989" spans="1:15" x14ac:dyDescent="0.2">
      <c r="A989" s="647" t="s">
        <v>4213</v>
      </c>
      <c r="B989" s="647" t="s">
        <v>4252</v>
      </c>
      <c r="C989" s="647" t="s">
        <v>1662</v>
      </c>
      <c r="D989" s="647">
        <v>0</v>
      </c>
      <c r="E989" s="647">
        <v>0</v>
      </c>
      <c r="F989" s="647">
        <v>0</v>
      </c>
      <c r="G989" s="647">
        <v>0</v>
      </c>
      <c r="H989" s="647">
        <v>0</v>
      </c>
      <c r="I989" s="647">
        <v>0</v>
      </c>
      <c r="J989" s="647">
        <v>0</v>
      </c>
      <c r="K989" s="647">
        <v>0</v>
      </c>
      <c r="L989" s="647">
        <v>0</v>
      </c>
      <c r="M989" s="647">
        <v>0</v>
      </c>
      <c r="N989" s="647">
        <v>0</v>
      </c>
      <c r="O989" s="647">
        <v>0</v>
      </c>
    </row>
    <row r="990" spans="1:15" x14ac:dyDescent="0.2">
      <c r="A990" s="647" t="s">
        <v>4213</v>
      </c>
      <c r="B990" s="647" t="s">
        <v>4253</v>
      </c>
      <c r="C990" s="647" t="s">
        <v>1662</v>
      </c>
      <c r="D990" s="647">
        <v>0</v>
      </c>
      <c r="E990" s="647">
        <v>0</v>
      </c>
      <c r="F990" s="647">
        <v>0</v>
      </c>
      <c r="G990" s="647">
        <v>0</v>
      </c>
      <c r="H990" s="647">
        <v>0</v>
      </c>
      <c r="I990" s="647">
        <v>0</v>
      </c>
      <c r="J990" s="647">
        <v>0</v>
      </c>
      <c r="K990" s="647">
        <v>0</v>
      </c>
      <c r="L990" s="647">
        <v>0</v>
      </c>
      <c r="M990" s="647">
        <v>0</v>
      </c>
      <c r="N990" s="647">
        <v>0</v>
      </c>
      <c r="O990" s="647">
        <v>0</v>
      </c>
    </row>
    <row r="991" spans="1:15" x14ac:dyDescent="0.2">
      <c r="A991" s="647" t="s">
        <v>4213</v>
      </c>
      <c r="B991" s="647" t="s">
        <v>4254</v>
      </c>
      <c r="C991" s="647" t="s">
        <v>1662</v>
      </c>
      <c r="D991" s="647">
        <v>0</v>
      </c>
      <c r="E991" s="647">
        <v>0</v>
      </c>
      <c r="F991" s="647">
        <v>0</v>
      </c>
      <c r="G991" s="647">
        <v>0</v>
      </c>
      <c r="H991" s="647">
        <v>0</v>
      </c>
      <c r="I991" s="647">
        <v>0</v>
      </c>
      <c r="J991" s="647">
        <v>0</v>
      </c>
      <c r="K991" s="647">
        <v>0</v>
      </c>
      <c r="L991" s="647">
        <v>0</v>
      </c>
      <c r="M991" s="647">
        <v>0</v>
      </c>
      <c r="N991" s="647">
        <v>0</v>
      </c>
      <c r="O991" s="647">
        <v>0</v>
      </c>
    </row>
    <row r="992" spans="1:15" x14ac:dyDescent="0.2">
      <c r="A992" s="647" t="s">
        <v>4213</v>
      </c>
      <c r="B992" s="647" t="s">
        <v>4255</v>
      </c>
      <c r="C992" s="647" t="s">
        <v>1662</v>
      </c>
      <c r="D992" s="647">
        <v>0</v>
      </c>
      <c r="E992" s="647">
        <v>0</v>
      </c>
      <c r="F992" s="647">
        <v>0</v>
      </c>
      <c r="G992" s="647">
        <v>0</v>
      </c>
      <c r="H992" s="647">
        <v>0</v>
      </c>
      <c r="I992" s="647">
        <v>0</v>
      </c>
      <c r="J992" s="647">
        <v>0</v>
      </c>
      <c r="K992" s="647">
        <v>0</v>
      </c>
      <c r="L992" s="647">
        <v>0</v>
      </c>
      <c r="M992" s="647">
        <v>0</v>
      </c>
      <c r="N992" s="647">
        <v>0</v>
      </c>
      <c r="O992" s="647">
        <v>0</v>
      </c>
    </row>
    <row r="993" spans="1:15" x14ac:dyDescent="0.2">
      <c r="A993" s="647" t="s">
        <v>4213</v>
      </c>
      <c r="B993" s="647" t="s">
        <v>4256</v>
      </c>
      <c r="C993" s="647" t="s">
        <v>1662</v>
      </c>
      <c r="D993" s="647">
        <v>0</v>
      </c>
      <c r="E993" s="647">
        <v>0</v>
      </c>
      <c r="F993" s="647">
        <v>0</v>
      </c>
      <c r="G993" s="647">
        <v>0</v>
      </c>
      <c r="H993" s="647">
        <v>0</v>
      </c>
      <c r="I993" s="647">
        <v>0</v>
      </c>
      <c r="J993" s="647">
        <v>0</v>
      </c>
      <c r="K993" s="647">
        <v>0</v>
      </c>
      <c r="L993" s="647">
        <v>0</v>
      </c>
      <c r="M993" s="647">
        <v>0</v>
      </c>
      <c r="N993" s="647">
        <v>0</v>
      </c>
      <c r="O993" s="647">
        <v>0</v>
      </c>
    </row>
    <row r="994" spans="1:15" x14ac:dyDescent="0.2">
      <c r="A994" s="647" t="s">
        <v>4213</v>
      </c>
      <c r="B994" s="647" t="s">
        <v>4257</v>
      </c>
      <c r="C994" s="647" t="s">
        <v>1662</v>
      </c>
      <c r="D994" s="647">
        <v>0</v>
      </c>
      <c r="E994" s="647">
        <v>0</v>
      </c>
      <c r="F994" s="647">
        <v>0</v>
      </c>
      <c r="G994" s="647">
        <v>0</v>
      </c>
      <c r="H994" s="647">
        <v>0</v>
      </c>
      <c r="I994" s="647">
        <v>0</v>
      </c>
      <c r="J994" s="647">
        <v>0</v>
      </c>
      <c r="K994" s="647">
        <v>0</v>
      </c>
      <c r="L994" s="647">
        <v>0</v>
      </c>
      <c r="M994" s="647">
        <v>0</v>
      </c>
      <c r="N994" s="647">
        <v>0</v>
      </c>
      <c r="O994" s="647">
        <v>0</v>
      </c>
    </row>
    <row r="995" spans="1:15" x14ac:dyDescent="0.2">
      <c r="A995" s="647" t="s">
        <v>4213</v>
      </c>
      <c r="B995" s="647" t="s">
        <v>4258</v>
      </c>
      <c r="C995" s="647" t="s">
        <v>1662</v>
      </c>
      <c r="D995" s="647">
        <v>679</v>
      </c>
      <c r="E995" s="647">
        <v>680</v>
      </c>
      <c r="F995" s="647">
        <v>681</v>
      </c>
      <c r="G995" s="647">
        <v>682</v>
      </c>
      <c r="H995" s="647">
        <v>682</v>
      </c>
      <c r="I995" s="647">
        <v>683</v>
      </c>
      <c r="J995" s="647">
        <v>684</v>
      </c>
      <c r="K995" s="647">
        <v>685</v>
      </c>
      <c r="L995" s="647">
        <v>685</v>
      </c>
      <c r="M995" s="647">
        <v>686</v>
      </c>
      <c r="N995" s="647">
        <v>687</v>
      </c>
      <c r="O995" s="647">
        <v>688</v>
      </c>
    </row>
    <row r="996" spans="1:15" x14ac:dyDescent="0.2">
      <c r="A996" s="647" t="s">
        <v>4213</v>
      </c>
      <c r="B996" s="647" t="s">
        <v>4259</v>
      </c>
      <c r="C996" s="647" t="s">
        <v>1662</v>
      </c>
      <c r="D996" s="647">
        <v>0</v>
      </c>
      <c r="E996" s="647">
        <v>0</v>
      </c>
      <c r="F996" s="647">
        <v>0</v>
      </c>
      <c r="G996" s="647">
        <v>0</v>
      </c>
      <c r="H996" s="647">
        <v>0</v>
      </c>
      <c r="I996" s="647">
        <v>0</v>
      </c>
      <c r="J996" s="647">
        <v>0</v>
      </c>
      <c r="K996" s="647">
        <v>0</v>
      </c>
      <c r="L996" s="647">
        <v>0</v>
      </c>
      <c r="M996" s="647">
        <v>0</v>
      </c>
      <c r="N996" s="647">
        <v>0</v>
      </c>
      <c r="O996" s="647">
        <v>0</v>
      </c>
    </row>
    <row r="997" spans="1:15" x14ac:dyDescent="0.2">
      <c r="A997" s="647" t="s">
        <v>4213</v>
      </c>
      <c r="B997" s="647" t="s">
        <v>4260</v>
      </c>
      <c r="C997" s="647" t="s">
        <v>1662</v>
      </c>
      <c r="D997" s="647">
        <v>71880</v>
      </c>
      <c r="E997" s="647">
        <v>72017</v>
      </c>
      <c r="F997" s="647">
        <v>72154</v>
      </c>
      <c r="G997" s="647">
        <v>72290</v>
      </c>
      <c r="H997" s="647">
        <v>72427</v>
      </c>
      <c r="I997" s="647">
        <v>72564</v>
      </c>
      <c r="J997" s="647">
        <v>72701</v>
      </c>
      <c r="K997" s="647">
        <v>72837</v>
      </c>
      <c r="L997" s="647">
        <v>72974</v>
      </c>
      <c r="M997" s="647">
        <v>73111</v>
      </c>
      <c r="N997" s="647">
        <v>73247</v>
      </c>
      <c r="O997" s="647">
        <v>73384</v>
      </c>
    </row>
    <row r="998" spans="1:15" x14ac:dyDescent="0.2">
      <c r="A998" s="647" t="s">
        <v>4213</v>
      </c>
      <c r="B998" s="647" t="s">
        <v>4261</v>
      </c>
      <c r="C998" s="647" t="s">
        <v>1662</v>
      </c>
      <c r="D998" s="647">
        <v>0</v>
      </c>
      <c r="E998" s="647">
        <v>0</v>
      </c>
      <c r="F998" s="647">
        <v>0</v>
      </c>
      <c r="G998" s="647">
        <v>0</v>
      </c>
      <c r="H998" s="647">
        <v>0</v>
      </c>
      <c r="I998" s="647">
        <v>0</v>
      </c>
      <c r="J998" s="647">
        <v>0</v>
      </c>
      <c r="K998" s="647">
        <v>0</v>
      </c>
      <c r="L998" s="647">
        <v>0</v>
      </c>
      <c r="M998" s="647">
        <v>0</v>
      </c>
      <c r="N998" s="647">
        <v>0</v>
      </c>
      <c r="O998" s="647">
        <v>0</v>
      </c>
    </row>
    <row r="999" spans="1:15" x14ac:dyDescent="0.2">
      <c r="A999" s="647" t="s">
        <v>4213</v>
      </c>
      <c r="B999" s="647" t="s">
        <v>4262</v>
      </c>
      <c r="C999" s="647" t="s">
        <v>1662</v>
      </c>
      <c r="D999" s="647">
        <v>0</v>
      </c>
      <c r="E999" s="647">
        <v>0</v>
      </c>
      <c r="F999" s="647">
        <v>0</v>
      </c>
      <c r="G999" s="647">
        <v>0</v>
      </c>
      <c r="H999" s="647">
        <v>0</v>
      </c>
      <c r="I999" s="647">
        <v>0</v>
      </c>
      <c r="J999" s="647">
        <v>0</v>
      </c>
      <c r="K999" s="647">
        <v>0</v>
      </c>
      <c r="L999" s="647">
        <v>0</v>
      </c>
      <c r="M999" s="647">
        <v>0</v>
      </c>
      <c r="N999" s="647">
        <v>0</v>
      </c>
      <c r="O999" s="647">
        <v>0</v>
      </c>
    </row>
    <row r="1000" spans="1:15" x14ac:dyDescent="0.2">
      <c r="A1000" s="647" t="s">
        <v>4213</v>
      </c>
      <c r="B1000" s="647" t="s">
        <v>4263</v>
      </c>
      <c r="C1000" s="647" t="s">
        <v>1662</v>
      </c>
      <c r="D1000" s="647">
        <v>178</v>
      </c>
      <c r="E1000" s="647">
        <v>178</v>
      </c>
      <c r="F1000" s="647">
        <v>178</v>
      </c>
      <c r="G1000" s="647">
        <v>179</v>
      </c>
      <c r="H1000" s="647">
        <v>179</v>
      </c>
      <c r="I1000" s="647">
        <v>179</v>
      </c>
      <c r="J1000" s="647">
        <v>180</v>
      </c>
      <c r="K1000" s="647">
        <v>180</v>
      </c>
      <c r="L1000" s="647">
        <v>180</v>
      </c>
      <c r="M1000" s="647">
        <v>181</v>
      </c>
      <c r="N1000" s="647">
        <v>181</v>
      </c>
      <c r="O1000" s="647">
        <v>181</v>
      </c>
    </row>
    <row r="1001" spans="1:15" x14ac:dyDescent="0.2">
      <c r="A1001" s="647" t="s">
        <v>4213</v>
      </c>
      <c r="B1001" s="647" t="s">
        <v>4264</v>
      </c>
      <c r="C1001" s="647" t="s">
        <v>1662</v>
      </c>
      <c r="D1001" s="647">
        <v>192</v>
      </c>
      <c r="E1001" s="647">
        <v>193</v>
      </c>
      <c r="F1001" s="647">
        <v>193</v>
      </c>
      <c r="G1001" s="647">
        <v>193</v>
      </c>
      <c r="H1001" s="647">
        <v>194</v>
      </c>
      <c r="I1001" s="647">
        <v>194</v>
      </c>
      <c r="J1001" s="647">
        <v>194</v>
      </c>
      <c r="K1001" s="647">
        <v>195</v>
      </c>
      <c r="L1001" s="647">
        <v>195</v>
      </c>
      <c r="M1001" s="647">
        <v>196</v>
      </c>
      <c r="N1001" s="647">
        <v>196</v>
      </c>
      <c r="O1001" s="647">
        <v>196</v>
      </c>
    </row>
    <row r="1002" spans="1:15" x14ac:dyDescent="0.2">
      <c r="A1002" s="647" t="s">
        <v>4213</v>
      </c>
      <c r="B1002" s="647" t="s">
        <v>4265</v>
      </c>
      <c r="C1002" s="647" t="s">
        <v>1662</v>
      </c>
      <c r="D1002" s="647">
        <v>0</v>
      </c>
      <c r="E1002" s="647">
        <v>0</v>
      </c>
      <c r="F1002" s="647">
        <v>0</v>
      </c>
      <c r="G1002" s="647">
        <v>0</v>
      </c>
      <c r="H1002" s="647">
        <v>0</v>
      </c>
      <c r="I1002" s="647">
        <v>0</v>
      </c>
      <c r="J1002" s="647">
        <v>0</v>
      </c>
      <c r="K1002" s="647">
        <v>0</v>
      </c>
      <c r="L1002" s="647">
        <v>0</v>
      </c>
      <c r="M1002" s="647">
        <v>0</v>
      </c>
      <c r="N1002" s="647">
        <v>0</v>
      </c>
      <c r="O1002" s="647">
        <v>0</v>
      </c>
    </row>
    <row r="1003" spans="1:15" x14ac:dyDescent="0.2">
      <c r="A1003" s="647" t="s">
        <v>4213</v>
      </c>
      <c r="B1003" s="647" t="s">
        <v>4266</v>
      </c>
      <c r="C1003" s="647" t="s">
        <v>1662</v>
      </c>
      <c r="D1003" s="647">
        <v>0</v>
      </c>
      <c r="E1003" s="647">
        <v>0</v>
      </c>
      <c r="F1003" s="647">
        <v>0</v>
      </c>
      <c r="G1003" s="647">
        <v>0</v>
      </c>
      <c r="H1003" s="647">
        <v>0</v>
      </c>
      <c r="I1003" s="647">
        <v>0</v>
      </c>
      <c r="J1003" s="647">
        <v>0</v>
      </c>
      <c r="K1003" s="647">
        <v>0</v>
      </c>
      <c r="L1003" s="647">
        <v>0</v>
      </c>
      <c r="M1003" s="647">
        <v>0</v>
      </c>
      <c r="N1003" s="647">
        <v>0</v>
      </c>
      <c r="O1003" s="647">
        <v>0</v>
      </c>
    </row>
    <row r="1004" spans="1:15" x14ac:dyDescent="0.2">
      <c r="A1004" s="647" t="s">
        <v>4213</v>
      </c>
      <c r="B1004" s="647" t="s">
        <v>4267</v>
      </c>
      <c r="C1004" s="647" t="s">
        <v>1662</v>
      </c>
      <c r="D1004" s="647">
        <v>0</v>
      </c>
      <c r="E1004" s="647">
        <v>0</v>
      </c>
      <c r="F1004" s="647">
        <v>0</v>
      </c>
      <c r="G1004" s="647">
        <v>0</v>
      </c>
      <c r="H1004" s="647">
        <v>0</v>
      </c>
      <c r="I1004" s="647">
        <v>0</v>
      </c>
      <c r="J1004" s="647">
        <v>0</v>
      </c>
      <c r="K1004" s="647">
        <v>0</v>
      </c>
      <c r="L1004" s="647">
        <v>0</v>
      </c>
      <c r="M1004" s="647">
        <v>0</v>
      </c>
      <c r="N1004" s="647">
        <v>0</v>
      </c>
      <c r="O1004" s="647">
        <v>0</v>
      </c>
    </row>
    <row r="1005" spans="1:15" x14ac:dyDescent="0.2">
      <c r="A1005" s="647" t="s">
        <v>4213</v>
      </c>
      <c r="B1005" s="647" t="s">
        <v>4268</v>
      </c>
      <c r="C1005" s="647" t="s">
        <v>1662</v>
      </c>
      <c r="D1005" s="647">
        <v>598</v>
      </c>
      <c r="E1005" s="647">
        <v>600</v>
      </c>
      <c r="F1005" s="647">
        <v>602</v>
      </c>
      <c r="G1005" s="647">
        <v>605</v>
      </c>
      <c r="H1005" s="647">
        <v>607</v>
      </c>
      <c r="I1005" s="647">
        <v>609</v>
      </c>
      <c r="J1005" s="647">
        <v>611</v>
      </c>
      <c r="K1005" s="647">
        <v>613</v>
      </c>
      <c r="L1005" s="647">
        <v>616</v>
      </c>
      <c r="M1005" s="647">
        <v>618</v>
      </c>
      <c r="N1005" s="647">
        <v>620</v>
      </c>
      <c r="O1005" s="647">
        <v>622</v>
      </c>
    </row>
    <row r="1006" spans="1:15" x14ac:dyDescent="0.2">
      <c r="A1006" s="647" t="s">
        <v>4213</v>
      </c>
      <c r="B1006" s="647" t="s">
        <v>4269</v>
      </c>
      <c r="C1006" s="647" t="s">
        <v>1662</v>
      </c>
      <c r="D1006" s="647">
        <v>0</v>
      </c>
      <c r="E1006" s="647">
        <v>0</v>
      </c>
      <c r="F1006" s="647">
        <v>0</v>
      </c>
      <c r="G1006" s="647">
        <v>0</v>
      </c>
      <c r="H1006" s="647">
        <v>0</v>
      </c>
      <c r="I1006" s="647">
        <v>0</v>
      </c>
      <c r="J1006" s="647">
        <v>0</v>
      </c>
      <c r="K1006" s="647">
        <v>0</v>
      </c>
      <c r="L1006" s="647">
        <v>0</v>
      </c>
      <c r="M1006" s="647">
        <v>0</v>
      </c>
      <c r="N1006" s="647">
        <v>0</v>
      </c>
      <c r="O1006" s="647">
        <v>0</v>
      </c>
    </row>
    <row r="1007" spans="1:15" x14ac:dyDescent="0.2">
      <c r="A1007" s="647" t="s">
        <v>4213</v>
      </c>
      <c r="B1007" s="647" t="s">
        <v>4270</v>
      </c>
      <c r="C1007" s="647" t="s">
        <v>1662</v>
      </c>
      <c r="D1007" s="647">
        <v>4</v>
      </c>
      <c r="E1007" s="647">
        <v>4</v>
      </c>
      <c r="F1007" s="647">
        <v>4</v>
      </c>
      <c r="G1007" s="647">
        <v>4</v>
      </c>
      <c r="H1007" s="647">
        <v>4</v>
      </c>
      <c r="I1007" s="647">
        <v>4</v>
      </c>
      <c r="J1007" s="647">
        <v>4</v>
      </c>
      <c r="K1007" s="647">
        <v>4</v>
      </c>
      <c r="L1007" s="647">
        <v>4</v>
      </c>
      <c r="M1007" s="647">
        <v>4</v>
      </c>
      <c r="N1007" s="647">
        <v>4</v>
      </c>
      <c r="O1007" s="647">
        <v>4</v>
      </c>
    </row>
    <row r="1008" spans="1:15" x14ac:dyDescent="0.2">
      <c r="A1008" s="647" t="s">
        <v>4213</v>
      </c>
      <c r="B1008" s="647" t="s">
        <v>4271</v>
      </c>
      <c r="C1008" s="647" t="s">
        <v>1662</v>
      </c>
      <c r="D1008" s="647">
        <v>0</v>
      </c>
      <c r="E1008" s="647">
        <v>0</v>
      </c>
      <c r="F1008" s="647">
        <v>0</v>
      </c>
      <c r="G1008" s="647">
        <v>0</v>
      </c>
      <c r="H1008" s="647">
        <v>0</v>
      </c>
      <c r="I1008" s="647">
        <v>0</v>
      </c>
      <c r="J1008" s="647">
        <v>0</v>
      </c>
      <c r="K1008" s="647">
        <v>0</v>
      </c>
      <c r="L1008" s="647">
        <v>0</v>
      </c>
      <c r="M1008" s="647">
        <v>0</v>
      </c>
      <c r="N1008" s="647">
        <v>0</v>
      </c>
      <c r="O1008" s="647">
        <v>0</v>
      </c>
    </row>
    <row r="1009" spans="1:15" x14ac:dyDescent="0.2">
      <c r="A1009" s="647" t="s">
        <v>4213</v>
      </c>
      <c r="B1009" s="647" t="s">
        <v>4272</v>
      </c>
      <c r="C1009" s="647" t="s">
        <v>1662</v>
      </c>
      <c r="D1009" s="647">
        <v>0</v>
      </c>
      <c r="E1009" s="647">
        <v>0</v>
      </c>
      <c r="F1009" s="647">
        <v>0</v>
      </c>
      <c r="G1009" s="647">
        <v>0</v>
      </c>
      <c r="H1009" s="647">
        <v>0</v>
      </c>
      <c r="I1009" s="647">
        <v>0</v>
      </c>
      <c r="J1009" s="647">
        <v>0</v>
      </c>
      <c r="K1009" s="647">
        <v>0</v>
      </c>
      <c r="L1009" s="647">
        <v>0</v>
      </c>
      <c r="M1009" s="647">
        <v>0</v>
      </c>
      <c r="N1009" s="647">
        <v>0</v>
      </c>
      <c r="O1009" s="647">
        <v>0</v>
      </c>
    </row>
    <row r="1010" spans="1:15" x14ac:dyDescent="0.2">
      <c r="A1010" s="647" t="s">
        <v>4213</v>
      </c>
      <c r="B1010" s="647" t="s">
        <v>4273</v>
      </c>
      <c r="C1010" s="647" t="s">
        <v>1662</v>
      </c>
      <c r="D1010" s="647">
        <v>62</v>
      </c>
      <c r="E1010" s="647">
        <v>62</v>
      </c>
      <c r="F1010" s="647">
        <v>63</v>
      </c>
      <c r="G1010" s="647">
        <v>63</v>
      </c>
      <c r="H1010" s="647">
        <v>63</v>
      </c>
      <c r="I1010" s="647">
        <v>64</v>
      </c>
      <c r="J1010" s="647">
        <v>64</v>
      </c>
      <c r="K1010" s="647">
        <v>64</v>
      </c>
      <c r="L1010" s="647">
        <v>65</v>
      </c>
      <c r="M1010" s="647">
        <v>65</v>
      </c>
      <c r="N1010" s="647">
        <v>65</v>
      </c>
      <c r="O1010" s="647">
        <v>66</v>
      </c>
    </row>
    <row r="1011" spans="1:15" x14ac:dyDescent="0.2">
      <c r="A1011" s="647" t="s">
        <v>4213</v>
      </c>
      <c r="B1011" s="647" t="s">
        <v>4274</v>
      </c>
      <c r="C1011" s="647" t="s">
        <v>1662</v>
      </c>
      <c r="D1011" s="647">
        <v>5</v>
      </c>
      <c r="E1011" s="647">
        <v>5</v>
      </c>
      <c r="F1011" s="647">
        <v>5</v>
      </c>
      <c r="G1011" s="647">
        <v>5</v>
      </c>
      <c r="H1011" s="647">
        <v>5</v>
      </c>
      <c r="I1011" s="647">
        <v>5</v>
      </c>
      <c r="J1011" s="647">
        <v>5</v>
      </c>
      <c r="K1011" s="647">
        <v>5</v>
      </c>
      <c r="L1011" s="647">
        <v>5</v>
      </c>
      <c r="M1011" s="647">
        <v>5</v>
      </c>
      <c r="N1011" s="647">
        <v>5</v>
      </c>
      <c r="O1011" s="647">
        <v>5</v>
      </c>
    </row>
    <row r="1012" spans="1:15" x14ac:dyDescent="0.2">
      <c r="A1012" s="647" t="s">
        <v>4213</v>
      </c>
      <c r="B1012" s="647" t="s">
        <v>4275</v>
      </c>
      <c r="C1012" s="647" t="s">
        <v>1662</v>
      </c>
      <c r="D1012" s="647">
        <v>0</v>
      </c>
      <c r="E1012" s="647">
        <v>0</v>
      </c>
      <c r="F1012" s="647">
        <v>0</v>
      </c>
      <c r="G1012" s="647">
        <v>0</v>
      </c>
      <c r="H1012" s="647">
        <v>0</v>
      </c>
      <c r="I1012" s="647">
        <v>0</v>
      </c>
      <c r="J1012" s="647">
        <v>0</v>
      </c>
      <c r="K1012" s="647">
        <v>0</v>
      </c>
      <c r="L1012" s="647">
        <v>0</v>
      </c>
      <c r="M1012" s="647">
        <v>0</v>
      </c>
      <c r="N1012" s="647">
        <v>0</v>
      </c>
      <c r="O1012" s="647">
        <v>0</v>
      </c>
    </row>
    <row r="1013" spans="1:15" x14ac:dyDescent="0.2">
      <c r="A1013" s="647" t="s">
        <v>4213</v>
      </c>
      <c r="B1013" s="647" t="s">
        <v>4276</v>
      </c>
      <c r="C1013" s="647" t="s">
        <v>1662</v>
      </c>
      <c r="D1013" s="647">
        <v>0</v>
      </c>
      <c r="E1013" s="647">
        <v>0</v>
      </c>
      <c r="F1013" s="647">
        <v>0</v>
      </c>
      <c r="G1013" s="647">
        <v>0</v>
      </c>
      <c r="H1013" s="647">
        <v>0</v>
      </c>
      <c r="I1013" s="647">
        <v>0</v>
      </c>
      <c r="J1013" s="647">
        <v>0</v>
      </c>
      <c r="K1013" s="647">
        <v>0</v>
      </c>
      <c r="L1013" s="647">
        <v>0</v>
      </c>
      <c r="M1013" s="647">
        <v>0</v>
      </c>
      <c r="N1013" s="647">
        <v>0</v>
      </c>
      <c r="O1013" s="647">
        <v>0</v>
      </c>
    </row>
    <row r="1014" spans="1:15" x14ac:dyDescent="0.2">
      <c r="A1014" s="647" t="s">
        <v>4213</v>
      </c>
      <c r="B1014" s="647" t="s">
        <v>4277</v>
      </c>
      <c r="C1014" s="647" t="s">
        <v>1662</v>
      </c>
      <c r="D1014" s="647">
        <v>0</v>
      </c>
      <c r="E1014" s="647">
        <v>0</v>
      </c>
      <c r="F1014" s="647">
        <v>0</v>
      </c>
      <c r="G1014" s="647">
        <v>0</v>
      </c>
      <c r="H1014" s="647">
        <v>0</v>
      </c>
      <c r="I1014" s="647">
        <v>0</v>
      </c>
      <c r="J1014" s="647">
        <v>0</v>
      </c>
      <c r="K1014" s="647">
        <v>0</v>
      </c>
      <c r="L1014" s="647">
        <v>0</v>
      </c>
      <c r="M1014" s="647">
        <v>0</v>
      </c>
      <c r="N1014" s="647">
        <v>0</v>
      </c>
      <c r="O1014" s="647">
        <v>0</v>
      </c>
    </row>
    <row r="1015" spans="1:15" x14ac:dyDescent="0.2">
      <c r="A1015" s="647" t="s">
        <v>4213</v>
      </c>
      <c r="B1015" s="647" t="s">
        <v>4278</v>
      </c>
      <c r="C1015" s="647" t="s">
        <v>1662</v>
      </c>
      <c r="D1015" s="647">
        <v>16</v>
      </c>
      <c r="E1015" s="647">
        <v>16</v>
      </c>
      <c r="F1015" s="647">
        <v>16</v>
      </c>
      <c r="G1015" s="647">
        <v>16</v>
      </c>
      <c r="H1015" s="647">
        <v>16</v>
      </c>
      <c r="I1015" s="647">
        <v>17</v>
      </c>
      <c r="J1015" s="647">
        <v>17</v>
      </c>
      <c r="K1015" s="647">
        <v>17</v>
      </c>
      <c r="L1015" s="647">
        <v>17</v>
      </c>
      <c r="M1015" s="647">
        <v>18</v>
      </c>
      <c r="N1015" s="647">
        <v>18</v>
      </c>
      <c r="O1015" s="647">
        <v>18</v>
      </c>
    </row>
    <row r="1016" spans="1:15" x14ac:dyDescent="0.2">
      <c r="A1016" s="647" t="s">
        <v>4213</v>
      </c>
      <c r="B1016" s="647" t="s">
        <v>4279</v>
      </c>
      <c r="C1016" s="647" t="s">
        <v>1662</v>
      </c>
      <c r="D1016" s="647">
        <v>63</v>
      </c>
      <c r="E1016" s="647">
        <v>63</v>
      </c>
      <c r="F1016" s="647">
        <v>63</v>
      </c>
      <c r="G1016" s="647">
        <v>63</v>
      </c>
      <c r="H1016" s="647">
        <v>63</v>
      </c>
      <c r="I1016" s="647">
        <v>63</v>
      </c>
      <c r="J1016" s="647">
        <v>63</v>
      </c>
      <c r="K1016" s="647">
        <v>64</v>
      </c>
      <c r="L1016" s="647">
        <v>64</v>
      </c>
      <c r="M1016" s="647">
        <v>64</v>
      </c>
      <c r="N1016" s="647">
        <v>64</v>
      </c>
      <c r="O1016" s="647">
        <v>64</v>
      </c>
    </row>
    <row r="1017" spans="1:15" x14ac:dyDescent="0.2">
      <c r="A1017" s="647" t="s">
        <v>4213</v>
      </c>
      <c r="B1017" s="647" t="s">
        <v>4280</v>
      </c>
      <c r="C1017" s="647" t="s">
        <v>1662</v>
      </c>
      <c r="D1017" s="647">
        <v>59</v>
      </c>
      <c r="E1017" s="647">
        <v>59</v>
      </c>
      <c r="F1017" s="647">
        <v>59</v>
      </c>
      <c r="G1017" s="647">
        <v>59</v>
      </c>
      <c r="H1017" s="647">
        <v>59</v>
      </c>
      <c r="I1017" s="647">
        <v>59</v>
      </c>
      <c r="J1017" s="647">
        <v>59</v>
      </c>
      <c r="K1017" s="647">
        <v>59</v>
      </c>
      <c r="L1017" s="647">
        <v>60</v>
      </c>
      <c r="M1017" s="647">
        <v>60</v>
      </c>
      <c r="N1017" s="647">
        <v>60</v>
      </c>
      <c r="O1017" s="647">
        <v>60</v>
      </c>
    </row>
    <row r="1018" spans="1:15" x14ac:dyDescent="0.2">
      <c r="A1018" s="647" t="s">
        <v>4213</v>
      </c>
      <c r="B1018" s="647" t="s">
        <v>4281</v>
      </c>
      <c r="C1018" s="647" t="s">
        <v>1662</v>
      </c>
      <c r="D1018" s="647">
        <v>0</v>
      </c>
      <c r="E1018" s="647">
        <v>0</v>
      </c>
      <c r="F1018" s="647">
        <v>0</v>
      </c>
      <c r="G1018" s="647">
        <v>0</v>
      </c>
      <c r="H1018" s="647">
        <v>0</v>
      </c>
      <c r="I1018" s="647">
        <v>0</v>
      </c>
      <c r="J1018" s="647">
        <v>0</v>
      </c>
      <c r="K1018" s="647">
        <v>0</v>
      </c>
      <c r="L1018" s="647">
        <v>0</v>
      </c>
      <c r="M1018" s="647">
        <v>0</v>
      </c>
      <c r="N1018" s="647">
        <v>0</v>
      </c>
      <c r="O1018" s="647">
        <v>0</v>
      </c>
    </row>
    <row r="1019" spans="1:15" x14ac:dyDescent="0.2">
      <c r="A1019" s="647" t="s">
        <v>4213</v>
      </c>
      <c r="B1019" s="647" t="s">
        <v>4282</v>
      </c>
      <c r="C1019" s="647" t="s">
        <v>1662</v>
      </c>
      <c r="D1019" s="647">
        <v>10</v>
      </c>
      <c r="E1019" s="647">
        <v>10</v>
      </c>
      <c r="F1019" s="647">
        <v>10</v>
      </c>
      <c r="G1019" s="647">
        <v>10</v>
      </c>
      <c r="H1019" s="647">
        <v>10</v>
      </c>
      <c r="I1019" s="647">
        <v>10</v>
      </c>
      <c r="J1019" s="647">
        <v>10</v>
      </c>
      <c r="K1019" s="647">
        <v>10</v>
      </c>
      <c r="L1019" s="647">
        <v>11</v>
      </c>
      <c r="M1019" s="647">
        <v>11</v>
      </c>
      <c r="N1019" s="647">
        <v>11</v>
      </c>
      <c r="O1019" s="647">
        <v>11</v>
      </c>
    </row>
    <row r="1020" spans="1:15" x14ac:dyDescent="0.2">
      <c r="A1020" s="647" t="s">
        <v>4213</v>
      </c>
      <c r="B1020" s="647" t="s">
        <v>4283</v>
      </c>
      <c r="C1020" s="647" t="s">
        <v>1662</v>
      </c>
      <c r="D1020" s="647">
        <v>0</v>
      </c>
      <c r="E1020" s="647">
        <v>0</v>
      </c>
      <c r="F1020" s="647">
        <v>0</v>
      </c>
      <c r="G1020" s="647">
        <v>0</v>
      </c>
      <c r="H1020" s="647">
        <v>0</v>
      </c>
      <c r="I1020" s="647">
        <v>0</v>
      </c>
      <c r="J1020" s="647">
        <v>0</v>
      </c>
      <c r="K1020" s="647">
        <v>0</v>
      </c>
      <c r="L1020" s="647">
        <v>0</v>
      </c>
      <c r="M1020" s="647">
        <v>0</v>
      </c>
      <c r="N1020" s="647">
        <v>0</v>
      </c>
      <c r="O1020" s="647">
        <v>0</v>
      </c>
    </row>
    <row r="1021" spans="1:15" x14ac:dyDescent="0.2">
      <c r="A1021" s="647" t="s">
        <v>4213</v>
      </c>
      <c r="B1021" s="647" t="s">
        <v>4284</v>
      </c>
      <c r="C1021" s="647" t="s">
        <v>1662</v>
      </c>
      <c r="D1021" s="647">
        <v>49</v>
      </c>
      <c r="E1021" s="647">
        <v>49</v>
      </c>
      <c r="F1021" s="647">
        <v>49</v>
      </c>
      <c r="G1021" s="647">
        <v>49</v>
      </c>
      <c r="H1021" s="647">
        <v>49</v>
      </c>
      <c r="I1021" s="647">
        <v>49</v>
      </c>
      <c r="J1021" s="647">
        <v>49</v>
      </c>
      <c r="K1021" s="647">
        <v>49</v>
      </c>
      <c r="L1021" s="647">
        <v>50</v>
      </c>
      <c r="M1021" s="647">
        <v>50</v>
      </c>
      <c r="N1021" s="647">
        <v>50</v>
      </c>
      <c r="O1021" s="647">
        <v>50</v>
      </c>
    </row>
    <row r="1022" spans="1:15" x14ac:dyDescent="0.2">
      <c r="A1022" s="647" t="s">
        <v>4213</v>
      </c>
      <c r="B1022" s="647" t="s">
        <v>4285</v>
      </c>
      <c r="C1022" s="647" t="s">
        <v>1662</v>
      </c>
      <c r="D1022" s="647">
        <v>0</v>
      </c>
      <c r="E1022" s="647">
        <v>0</v>
      </c>
      <c r="F1022" s="647">
        <v>0</v>
      </c>
      <c r="G1022" s="647">
        <v>0</v>
      </c>
      <c r="H1022" s="647">
        <v>0</v>
      </c>
      <c r="I1022" s="647">
        <v>0</v>
      </c>
      <c r="J1022" s="647">
        <v>0</v>
      </c>
      <c r="K1022" s="647">
        <v>0</v>
      </c>
      <c r="L1022" s="647">
        <v>0</v>
      </c>
      <c r="M1022" s="647">
        <v>0</v>
      </c>
      <c r="N1022" s="647">
        <v>0</v>
      </c>
      <c r="O1022" s="647">
        <v>0</v>
      </c>
    </row>
    <row r="1023" spans="1:15" x14ac:dyDescent="0.2">
      <c r="A1023" s="647" t="s">
        <v>4213</v>
      </c>
      <c r="B1023" s="647" t="s">
        <v>4286</v>
      </c>
      <c r="C1023" s="647" t="s">
        <v>1662</v>
      </c>
      <c r="D1023" s="647">
        <v>91</v>
      </c>
      <c r="E1023" s="647">
        <v>92</v>
      </c>
      <c r="F1023" s="647">
        <v>92</v>
      </c>
      <c r="G1023" s="647">
        <v>93</v>
      </c>
      <c r="H1023" s="647">
        <v>93</v>
      </c>
      <c r="I1023" s="647">
        <v>94</v>
      </c>
      <c r="J1023" s="647">
        <v>94</v>
      </c>
      <c r="K1023" s="647">
        <v>95</v>
      </c>
      <c r="L1023" s="647">
        <v>95</v>
      </c>
      <c r="M1023" s="647">
        <v>96</v>
      </c>
      <c r="N1023" s="647">
        <v>96</v>
      </c>
      <c r="O1023" s="647">
        <v>97</v>
      </c>
    </row>
    <row r="1024" spans="1:15" x14ac:dyDescent="0.2">
      <c r="A1024" s="647" t="s">
        <v>4213</v>
      </c>
      <c r="B1024" s="647" t="s">
        <v>4287</v>
      </c>
      <c r="C1024" s="647" t="s">
        <v>1662</v>
      </c>
      <c r="D1024" s="647">
        <v>0</v>
      </c>
      <c r="E1024" s="647">
        <v>0</v>
      </c>
      <c r="F1024" s="647">
        <v>0</v>
      </c>
      <c r="G1024" s="647">
        <v>0</v>
      </c>
      <c r="H1024" s="647">
        <v>0</v>
      </c>
      <c r="I1024" s="647">
        <v>0</v>
      </c>
      <c r="J1024" s="647">
        <v>0</v>
      </c>
      <c r="K1024" s="647">
        <v>0</v>
      </c>
      <c r="L1024" s="647">
        <v>0</v>
      </c>
      <c r="M1024" s="647">
        <v>0</v>
      </c>
      <c r="N1024" s="647">
        <v>0</v>
      </c>
      <c r="O1024" s="647">
        <v>0</v>
      </c>
    </row>
    <row r="1025" spans="1:15" x14ac:dyDescent="0.2">
      <c r="A1025" s="647" t="s">
        <v>4213</v>
      </c>
      <c r="B1025" s="647" t="s">
        <v>4288</v>
      </c>
      <c r="C1025" s="647" t="s">
        <v>1662</v>
      </c>
      <c r="D1025" s="647">
        <v>553</v>
      </c>
      <c r="E1025" s="647">
        <v>557</v>
      </c>
      <c r="F1025" s="647">
        <v>561</v>
      </c>
      <c r="G1025" s="647">
        <v>565</v>
      </c>
      <c r="H1025" s="647">
        <v>569</v>
      </c>
      <c r="I1025" s="647">
        <v>573</v>
      </c>
      <c r="J1025" s="647">
        <v>577</v>
      </c>
      <c r="K1025" s="647">
        <v>581</v>
      </c>
      <c r="L1025" s="647">
        <v>585</v>
      </c>
      <c r="M1025" s="647">
        <v>589</v>
      </c>
      <c r="N1025" s="647">
        <v>593</v>
      </c>
      <c r="O1025" s="647">
        <v>597</v>
      </c>
    </row>
    <row r="1026" spans="1:15" x14ac:dyDescent="0.2">
      <c r="A1026" s="647" t="s">
        <v>4213</v>
      </c>
      <c r="B1026" s="647" t="s">
        <v>4289</v>
      </c>
      <c r="C1026" s="647" t="s">
        <v>1662</v>
      </c>
      <c r="D1026" s="647">
        <v>0</v>
      </c>
      <c r="E1026" s="647">
        <v>0</v>
      </c>
      <c r="F1026" s="647">
        <v>0</v>
      </c>
      <c r="G1026" s="647">
        <v>0</v>
      </c>
      <c r="H1026" s="647">
        <v>0</v>
      </c>
      <c r="I1026" s="647">
        <v>0</v>
      </c>
      <c r="J1026" s="647">
        <v>0</v>
      </c>
      <c r="K1026" s="647">
        <v>0</v>
      </c>
      <c r="L1026" s="647">
        <v>0</v>
      </c>
      <c r="M1026" s="647">
        <v>0</v>
      </c>
      <c r="N1026" s="647">
        <v>0</v>
      </c>
      <c r="O1026" s="647">
        <v>0</v>
      </c>
    </row>
    <row r="1027" spans="1:15" x14ac:dyDescent="0.2">
      <c r="A1027" s="647" t="s">
        <v>4290</v>
      </c>
      <c r="B1027" s="647" t="s">
        <v>4291</v>
      </c>
      <c r="C1027" s="647" t="s">
        <v>1662</v>
      </c>
      <c r="D1027" s="647">
        <v>0</v>
      </c>
      <c r="E1027" s="647">
        <v>0</v>
      </c>
      <c r="F1027" s="647">
        <v>0</v>
      </c>
      <c r="G1027" s="647">
        <v>0</v>
      </c>
      <c r="H1027" s="647">
        <v>0</v>
      </c>
      <c r="I1027" s="647">
        <v>0</v>
      </c>
      <c r="J1027" s="647">
        <v>0</v>
      </c>
      <c r="K1027" s="647">
        <v>0</v>
      </c>
      <c r="L1027" s="647">
        <v>0</v>
      </c>
      <c r="M1027" s="647">
        <v>0</v>
      </c>
      <c r="N1027" s="647">
        <v>0</v>
      </c>
      <c r="O1027" s="647">
        <v>0</v>
      </c>
    </row>
    <row r="1028" spans="1:15" x14ac:dyDescent="0.2">
      <c r="A1028" s="647" t="s">
        <v>4290</v>
      </c>
      <c r="B1028" s="647" t="s">
        <v>4292</v>
      </c>
      <c r="C1028" s="647" t="s">
        <v>1662</v>
      </c>
      <c r="D1028" s="647">
        <v>0</v>
      </c>
      <c r="E1028" s="647">
        <v>0</v>
      </c>
      <c r="F1028" s="647">
        <v>0</v>
      </c>
      <c r="G1028" s="647">
        <v>0</v>
      </c>
      <c r="H1028" s="647">
        <v>0</v>
      </c>
      <c r="I1028" s="647">
        <v>0</v>
      </c>
      <c r="J1028" s="647">
        <v>0</v>
      </c>
      <c r="K1028" s="647">
        <v>0</v>
      </c>
      <c r="L1028" s="647">
        <v>0</v>
      </c>
      <c r="M1028" s="647">
        <v>0</v>
      </c>
      <c r="N1028" s="647">
        <v>0</v>
      </c>
      <c r="O1028" s="647">
        <v>0</v>
      </c>
    </row>
    <row r="1029" spans="1:15" x14ac:dyDescent="0.2">
      <c r="A1029" s="647" t="s">
        <v>4290</v>
      </c>
      <c r="B1029" s="647" t="s">
        <v>4293</v>
      </c>
      <c r="C1029" s="647" t="s">
        <v>1662</v>
      </c>
      <c r="D1029" s="647">
        <v>0</v>
      </c>
      <c r="E1029" s="647">
        <v>0</v>
      </c>
      <c r="F1029" s="647">
        <v>0</v>
      </c>
      <c r="G1029" s="647">
        <v>0</v>
      </c>
      <c r="H1029" s="647">
        <v>0</v>
      </c>
      <c r="I1029" s="647">
        <v>0</v>
      </c>
      <c r="J1029" s="647">
        <v>0</v>
      </c>
      <c r="K1029" s="647">
        <v>0</v>
      </c>
      <c r="L1029" s="647">
        <v>0</v>
      </c>
      <c r="M1029" s="647">
        <v>0</v>
      </c>
      <c r="N1029" s="647">
        <v>0</v>
      </c>
      <c r="O1029" s="647">
        <v>0</v>
      </c>
    </row>
    <row r="1030" spans="1:15" x14ac:dyDescent="0.2">
      <c r="A1030" s="647" t="s">
        <v>4290</v>
      </c>
      <c r="B1030" s="647" t="s">
        <v>4294</v>
      </c>
      <c r="C1030" s="647" t="s">
        <v>1662</v>
      </c>
      <c r="D1030" s="647">
        <v>397</v>
      </c>
      <c r="E1030" s="647">
        <v>398</v>
      </c>
      <c r="F1030" s="647">
        <v>400</v>
      </c>
      <c r="G1030" s="647">
        <v>401</v>
      </c>
      <c r="H1030" s="647">
        <v>403</v>
      </c>
      <c r="I1030" s="647">
        <v>404</v>
      </c>
      <c r="J1030" s="647">
        <v>406</v>
      </c>
      <c r="K1030" s="647">
        <v>407</v>
      </c>
      <c r="L1030" s="647">
        <v>409</v>
      </c>
      <c r="M1030" s="647">
        <v>410</v>
      </c>
      <c r="N1030" s="647">
        <v>412</v>
      </c>
      <c r="O1030" s="647">
        <v>413</v>
      </c>
    </row>
    <row r="1031" spans="1:15" x14ac:dyDescent="0.2">
      <c r="A1031" s="647" t="s">
        <v>4290</v>
      </c>
      <c r="B1031" s="647" t="s">
        <v>4295</v>
      </c>
      <c r="C1031" s="647" t="s">
        <v>1662</v>
      </c>
      <c r="D1031" s="647">
        <v>0</v>
      </c>
      <c r="E1031" s="647">
        <v>0</v>
      </c>
      <c r="F1031" s="647">
        <v>0</v>
      </c>
      <c r="G1031" s="647">
        <v>0</v>
      </c>
      <c r="H1031" s="647">
        <v>0</v>
      </c>
      <c r="I1031" s="647">
        <v>0</v>
      </c>
      <c r="J1031" s="647">
        <v>0</v>
      </c>
      <c r="K1031" s="647">
        <v>0</v>
      </c>
      <c r="L1031" s="647">
        <v>0</v>
      </c>
      <c r="M1031" s="647">
        <v>0</v>
      </c>
      <c r="N1031" s="647">
        <v>0</v>
      </c>
      <c r="O1031" s="647">
        <v>0</v>
      </c>
    </row>
    <row r="1032" spans="1:15" x14ac:dyDescent="0.2">
      <c r="A1032" s="647" t="s">
        <v>4290</v>
      </c>
      <c r="B1032" s="647" t="s">
        <v>4296</v>
      </c>
      <c r="C1032" s="647" t="s">
        <v>1662</v>
      </c>
      <c r="D1032" s="647">
        <v>0</v>
      </c>
      <c r="E1032" s="647">
        <v>0</v>
      </c>
      <c r="F1032" s="647">
        <v>0</v>
      </c>
      <c r="G1032" s="647">
        <v>0</v>
      </c>
      <c r="H1032" s="647">
        <v>0</v>
      </c>
      <c r="I1032" s="647">
        <v>0</v>
      </c>
      <c r="J1032" s="647">
        <v>0</v>
      </c>
      <c r="K1032" s="647">
        <v>0</v>
      </c>
      <c r="L1032" s="647">
        <v>0</v>
      </c>
      <c r="M1032" s="647">
        <v>0</v>
      </c>
      <c r="N1032" s="647">
        <v>0</v>
      </c>
      <c r="O1032" s="647">
        <v>0</v>
      </c>
    </row>
    <row r="1033" spans="1:15" x14ac:dyDescent="0.2">
      <c r="A1033" s="647" t="s">
        <v>4290</v>
      </c>
      <c r="B1033" s="647" t="s">
        <v>4297</v>
      </c>
      <c r="C1033" s="647" t="s">
        <v>1662</v>
      </c>
      <c r="D1033" s="647">
        <v>0</v>
      </c>
      <c r="E1033" s="647">
        <v>0</v>
      </c>
      <c r="F1033" s="647">
        <v>0</v>
      </c>
      <c r="G1033" s="647">
        <v>0</v>
      </c>
      <c r="H1033" s="647">
        <v>0</v>
      </c>
      <c r="I1033" s="647">
        <v>0</v>
      </c>
      <c r="J1033" s="647">
        <v>0</v>
      </c>
      <c r="K1033" s="647">
        <v>0</v>
      </c>
      <c r="L1033" s="647">
        <v>0</v>
      </c>
      <c r="M1033" s="647">
        <v>0</v>
      </c>
      <c r="N1033" s="647">
        <v>0</v>
      </c>
      <c r="O1033" s="647">
        <v>0</v>
      </c>
    </row>
    <row r="1034" spans="1:15" x14ac:dyDescent="0.2">
      <c r="A1034" s="647" t="s">
        <v>4290</v>
      </c>
      <c r="B1034" s="647" t="s">
        <v>4298</v>
      </c>
      <c r="C1034" s="647" t="s">
        <v>1662</v>
      </c>
      <c r="D1034" s="647">
        <v>0</v>
      </c>
      <c r="E1034" s="647">
        <v>0</v>
      </c>
      <c r="F1034" s="647">
        <v>0</v>
      </c>
      <c r="G1034" s="647">
        <v>0</v>
      </c>
      <c r="H1034" s="647">
        <v>0</v>
      </c>
      <c r="I1034" s="647">
        <v>0</v>
      </c>
      <c r="J1034" s="647">
        <v>0</v>
      </c>
      <c r="K1034" s="647">
        <v>0</v>
      </c>
      <c r="L1034" s="647">
        <v>0</v>
      </c>
      <c r="M1034" s="647">
        <v>0</v>
      </c>
      <c r="N1034" s="647">
        <v>0</v>
      </c>
      <c r="O1034" s="647">
        <v>0</v>
      </c>
    </row>
    <row r="1035" spans="1:15" x14ac:dyDescent="0.2">
      <c r="A1035" s="647" t="s">
        <v>4290</v>
      </c>
      <c r="B1035" s="647" t="s">
        <v>4299</v>
      </c>
      <c r="C1035" s="647" t="s">
        <v>1662</v>
      </c>
      <c r="D1035" s="647">
        <v>0</v>
      </c>
      <c r="E1035" s="647">
        <v>0</v>
      </c>
      <c r="F1035" s="647">
        <v>0</v>
      </c>
      <c r="G1035" s="647">
        <v>0</v>
      </c>
      <c r="H1035" s="647">
        <v>0</v>
      </c>
      <c r="I1035" s="647">
        <v>0</v>
      </c>
      <c r="J1035" s="647">
        <v>0</v>
      </c>
      <c r="K1035" s="647">
        <v>0</v>
      </c>
      <c r="L1035" s="647">
        <v>0</v>
      </c>
      <c r="M1035" s="647">
        <v>0</v>
      </c>
      <c r="N1035" s="647">
        <v>0</v>
      </c>
      <c r="O1035" s="647">
        <v>0</v>
      </c>
    </row>
    <row r="1036" spans="1:15" x14ac:dyDescent="0.2">
      <c r="A1036" s="647" t="s">
        <v>4290</v>
      </c>
      <c r="B1036" s="647" t="s">
        <v>4300</v>
      </c>
      <c r="C1036" s="647" t="s">
        <v>1662</v>
      </c>
      <c r="D1036" s="647">
        <v>0</v>
      </c>
      <c r="E1036" s="647">
        <v>0</v>
      </c>
      <c r="F1036" s="647">
        <v>0</v>
      </c>
      <c r="G1036" s="647">
        <v>0</v>
      </c>
      <c r="H1036" s="647">
        <v>0</v>
      </c>
      <c r="I1036" s="647">
        <v>0</v>
      </c>
      <c r="J1036" s="647">
        <v>0</v>
      </c>
      <c r="K1036" s="647">
        <v>0</v>
      </c>
      <c r="L1036" s="647">
        <v>0</v>
      </c>
      <c r="M1036" s="647">
        <v>0</v>
      </c>
      <c r="N1036" s="647">
        <v>0</v>
      </c>
      <c r="O1036" s="647">
        <v>0</v>
      </c>
    </row>
    <row r="1037" spans="1:15" x14ac:dyDescent="0.2">
      <c r="A1037" s="647" t="s">
        <v>4290</v>
      </c>
      <c r="B1037" s="647" t="s">
        <v>4301</v>
      </c>
      <c r="C1037" s="647" t="s">
        <v>1662</v>
      </c>
      <c r="D1037" s="647">
        <v>130</v>
      </c>
      <c r="E1037" s="647">
        <v>130</v>
      </c>
      <c r="F1037" s="647">
        <v>131</v>
      </c>
      <c r="G1037" s="647">
        <v>132</v>
      </c>
      <c r="H1037" s="647">
        <v>132</v>
      </c>
      <c r="I1037" s="647">
        <v>133</v>
      </c>
      <c r="J1037" s="647">
        <v>134</v>
      </c>
      <c r="K1037" s="647">
        <v>135</v>
      </c>
      <c r="L1037" s="647">
        <v>135</v>
      </c>
      <c r="M1037" s="647">
        <v>136</v>
      </c>
      <c r="N1037" s="647">
        <v>137</v>
      </c>
      <c r="O1037" s="647">
        <v>138</v>
      </c>
    </row>
    <row r="1038" spans="1:15" x14ac:dyDescent="0.2">
      <c r="A1038" s="647" t="s">
        <v>4302</v>
      </c>
      <c r="B1038" s="647" t="s">
        <v>4303</v>
      </c>
      <c r="C1038" s="647" t="s">
        <v>1662</v>
      </c>
      <c r="D1038" s="647">
        <v>0</v>
      </c>
      <c r="E1038" s="647">
        <v>0</v>
      </c>
      <c r="F1038" s="647">
        <v>0</v>
      </c>
      <c r="G1038" s="647">
        <v>0</v>
      </c>
      <c r="H1038" s="647">
        <v>0</v>
      </c>
      <c r="I1038" s="647">
        <v>0</v>
      </c>
      <c r="J1038" s="647">
        <v>0</v>
      </c>
      <c r="K1038" s="647">
        <v>0</v>
      </c>
      <c r="L1038" s="647">
        <v>0</v>
      </c>
      <c r="M1038" s="647">
        <v>0</v>
      </c>
      <c r="N1038" s="647">
        <v>0</v>
      </c>
      <c r="O1038" s="647">
        <v>0</v>
      </c>
    </row>
    <row r="1039" spans="1:15" x14ac:dyDescent="0.2">
      <c r="A1039" s="647" t="s">
        <v>4302</v>
      </c>
      <c r="B1039" s="647" t="s">
        <v>4304</v>
      </c>
      <c r="C1039" s="647" t="s">
        <v>1662</v>
      </c>
      <c r="D1039" s="647">
        <v>0</v>
      </c>
      <c r="E1039" s="647">
        <v>0</v>
      </c>
      <c r="F1039" s="647">
        <v>0</v>
      </c>
      <c r="G1039" s="647">
        <v>0</v>
      </c>
      <c r="H1039" s="647">
        <v>0</v>
      </c>
      <c r="I1039" s="647">
        <v>0</v>
      </c>
      <c r="J1039" s="647">
        <v>0</v>
      </c>
      <c r="K1039" s="647">
        <v>0</v>
      </c>
      <c r="L1039" s="647">
        <v>0</v>
      </c>
      <c r="M1039" s="647">
        <v>0</v>
      </c>
      <c r="N1039" s="647">
        <v>0</v>
      </c>
      <c r="O1039" s="647">
        <v>0</v>
      </c>
    </row>
    <row r="1040" spans="1:15" x14ac:dyDescent="0.2">
      <c r="A1040" s="647" t="s">
        <v>4302</v>
      </c>
      <c r="B1040" s="647" t="s">
        <v>4305</v>
      </c>
      <c r="C1040" s="647" t="s">
        <v>1662</v>
      </c>
      <c r="D1040" s="647">
        <v>0</v>
      </c>
      <c r="E1040" s="647">
        <v>0</v>
      </c>
      <c r="F1040" s="647">
        <v>0</v>
      </c>
      <c r="G1040" s="647">
        <v>0</v>
      </c>
      <c r="H1040" s="647">
        <v>0</v>
      </c>
      <c r="I1040" s="647">
        <v>0</v>
      </c>
      <c r="J1040" s="647">
        <v>0</v>
      </c>
      <c r="K1040" s="647">
        <v>0</v>
      </c>
      <c r="L1040" s="647">
        <v>0</v>
      </c>
      <c r="M1040" s="647">
        <v>0</v>
      </c>
      <c r="N1040" s="647">
        <v>0</v>
      </c>
      <c r="O1040" s="647">
        <v>0</v>
      </c>
    </row>
    <row r="1041" spans="1:15" x14ac:dyDescent="0.2">
      <c r="A1041" s="647" t="s">
        <v>4302</v>
      </c>
      <c r="B1041" s="647" t="s">
        <v>4306</v>
      </c>
      <c r="C1041" s="647" t="s">
        <v>1662</v>
      </c>
      <c r="D1041" s="647">
        <v>0</v>
      </c>
      <c r="E1041" s="647">
        <v>0</v>
      </c>
      <c r="F1041" s="647">
        <v>0</v>
      </c>
      <c r="G1041" s="647">
        <v>0</v>
      </c>
      <c r="H1041" s="647">
        <v>0</v>
      </c>
      <c r="I1041" s="647">
        <v>0</v>
      </c>
      <c r="J1041" s="647">
        <v>0</v>
      </c>
      <c r="K1041" s="647">
        <v>0</v>
      </c>
      <c r="L1041" s="647">
        <v>0</v>
      </c>
      <c r="M1041" s="647">
        <v>0</v>
      </c>
      <c r="N1041" s="647">
        <v>0</v>
      </c>
      <c r="O1041" s="647">
        <v>0</v>
      </c>
    </row>
    <row r="1042" spans="1:15" x14ac:dyDescent="0.2">
      <c r="A1042" s="647" t="s">
        <v>4302</v>
      </c>
      <c r="B1042" s="647" t="s">
        <v>4307</v>
      </c>
      <c r="C1042" s="647" t="s">
        <v>1662</v>
      </c>
      <c r="D1042" s="647">
        <v>0</v>
      </c>
      <c r="E1042" s="647">
        <v>0</v>
      </c>
      <c r="F1042" s="647">
        <v>0</v>
      </c>
      <c r="G1042" s="647">
        <v>0</v>
      </c>
      <c r="H1042" s="647">
        <v>0</v>
      </c>
      <c r="I1042" s="647">
        <v>0</v>
      </c>
      <c r="J1042" s="647">
        <v>0</v>
      </c>
      <c r="K1042" s="647">
        <v>0</v>
      </c>
      <c r="L1042" s="647">
        <v>0</v>
      </c>
      <c r="M1042" s="647">
        <v>0</v>
      </c>
      <c r="N1042" s="647">
        <v>0</v>
      </c>
      <c r="O1042" s="647">
        <v>0</v>
      </c>
    </row>
    <row r="1043" spans="1:15" x14ac:dyDescent="0.2">
      <c r="A1043" s="647" t="s">
        <v>4302</v>
      </c>
      <c r="B1043" s="647" t="s">
        <v>4308</v>
      </c>
      <c r="C1043" s="647" t="s">
        <v>1662</v>
      </c>
      <c r="D1043" s="647">
        <v>0</v>
      </c>
      <c r="E1043" s="647">
        <v>0</v>
      </c>
      <c r="F1043" s="647">
        <v>0</v>
      </c>
      <c r="G1043" s="647">
        <v>0</v>
      </c>
      <c r="H1043" s="647">
        <v>0</v>
      </c>
      <c r="I1043" s="647">
        <v>0</v>
      </c>
      <c r="J1043" s="647">
        <v>0</v>
      </c>
      <c r="K1043" s="647">
        <v>0</v>
      </c>
      <c r="L1043" s="647">
        <v>0</v>
      </c>
      <c r="M1043" s="647">
        <v>0</v>
      </c>
      <c r="N1043" s="647">
        <v>0</v>
      </c>
      <c r="O1043" s="647">
        <v>0</v>
      </c>
    </row>
    <row r="1044" spans="1:15" x14ac:dyDescent="0.2">
      <c r="A1044" s="647" t="s">
        <v>4302</v>
      </c>
      <c r="B1044" s="647" t="s">
        <v>4309</v>
      </c>
      <c r="C1044" s="647" t="s">
        <v>1662</v>
      </c>
      <c r="D1044" s="647">
        <v>2644</v>
      </c>
      <c r="E1044" s="647">
        <v>2646</v>
      </c>
      <c r="F1044" s="647">
        <v>2648</v>
      </c>
      <c r="G1044" s="647">
        <v>2650</v>
      </c>
      <c r="H1044" s="647">
        <v>2651</v>
      </c>
      <c r="I1044" s="647">
        <v>2653</v>
      </c>
      <c r="J1044" s="647">
        <v>2655</v>
      </c>
      <c r="K1044" s="647">
        <v>2657</v>
      </c>
      <c r="L1044" s="647">
        <v>2659</v>
      </c>
      <c r="M1044" s="647">
        <v>2660</v>
      </c>
      <c r="N1044" s="647">
        <v>2662</v>
      </c>
      <c r="O1044" s="647">
        <v>2664</v>
      </c>
    </row>
    <row r="1045" spans="1:15" x14ac:dyDescent="0.2">
      <c r="A1045" s="647" t="s">
        <v>4302</v>
      </c>
      <c r="B1045" s="647" t="s">
        <v>4310</v>
      </c>
      <c r="C1045" s="647" t="s">
        <v>1662</v>
      </c>
      <c r="D1045" s="647">
        <v>0</v>
      </c>
      <c r="E1045" s="647">
        <v>0</v>
      </c>
      <c r="F1045" s="647">
        <v>0</v>
      </c>
      <c r="G1045" s="647">
        <v>0</v>
      </c>
      <c r="H1045" s="647">
        <v>0</v>
      </c>
      <c r="I1045" s="647">
        <v>0</v>
      </c>
      <c r="J1045" s="647">
        <v>0</v>
      </c>
      <c r="K1045" s="647">
        <v>0</v>
      </c>
      <c r="L1045" s="647">
        <v>0</v>
      </c>
      <c r="M1045" s="647">
        <v>0</v>
      </c>
      <c r="N1045" s="647">
        <v>0</v>
      </c>
      <c r="O1045" s="647">
        <v>0</v>
      </c>
    </row>
    <row r="1046" spans="1:15" x14ac:dyDescent="0.2">
      <c r="A1046" s="647" t="s">
        <v>4302</v>
      </c>
      <c r="B1046" s="647" t="s">
        <v>4311</v>
      </c>
      <c r="C1046" s="647" t="s">
        <v>1662</v>
      </c>
      <c r="D1046" s="647">
        <v>1122</v>
      </c>
      <c r="E1046" s="647">
        <v>1127</v>
      </c>
      <c r="F1046" s="647">
        <v>1131</v>
      </c>
      <c r="G1046" s="647">
        <v>1136</v>
      </c>
      <c r="H1046" s="647">
        <v>1140</v>
      </c>
      <c r="I1046" s="647">
        <v>1145</v>
      </c>
      <c r="J1046" s="647">
        <v>1149</v>
      </c>
      <c r="K1046" s="647">
        <v>1153</v>
      </c>
      <c r="L1046" s="647">
        <v>1158</v>
      </c>
      <c r="M1046" s="647">
        <v>1162</v>
      </c>
      <c r="N1046" s="647">
        <v>1167</v>
      </c>
      <c r="O1046" s="647">
        <v>1171</v>
      </c>
    </row>
    <row r="1047" spans="1:15" x14ac:dyDescent="0.2">
      <c r="A1047" s="647" t="s">
        <v>4302</v>
      </c>
      <c r="B1047" s="647" t="s">
        <v>4312</v>
      </c>
      <c r="C1047" s="647" t="s">
        <v>1662</v>
      </c>
      <c r="D1047" s="647">
        <v>0</v>
      </c>
      <c r="E1047" s="647">
        <v>0</v>
      </c>
      <c r="F1047" s="647">
        <v>0</v>
      </c>
      <c r="G1047" s="647">
        <v>0</v>
      </c>
      <c r="H1047" s="647">
        <v>0</v>
      </c>
      <c r="I1047" s="647">
        <v>0</v>
      </c>
      <c r="J1047" s="647">
        <v>0</v>
      </c>
      <c r="K1047" s="647">
        <v>0</v>
      </c>
      <c r="L1047" s="647">
        <v>0</v>
      </c>
      <c r="M1047" s="647">
        <v>0</v>
      </c>
      <c r="N1047" s="647">
        <v>0</v>
      </c>
      <c r="O1047" s="647">
        <v>0</v>
      </c>
    </row>
    <row r="1048" spans="1:15" x14ac:dyDescent="0.2">
      <c r="A1048" s="647" t="s">
        <v>4302</v>
      </c>
      <c r="B1048" s="647" t="s">
        <v>4313</v>
      </c>
      <c r="C1048" s="647" t="s">
        <v>1662</v>
      </c>
      <c r="D1048" s="647">
        <v>5955</v>
      </c>
      <c r="E1048" s="647">
        <v>5984</v>
      </c>
      <c r="F1048" s="647">
        <v>6013</v>
      </c>
      <c r="G1048" s="647">
        <v>6043</v>
      </c>
      <c r="H1048" s="647">
        <v>6072</v>
      </c>
      <c r="I1048" s="647">
        <v>6101</v>
      </c>
      <c r="J1048" s="647">
        <v>6130</v>
      </c>
      <c r="K1048" s="647">
        <v>6159</v>
      </c>
      <c r="L1048" s="647">
        <v>6188</v>
      </c>
      <c r="M1048" s="647">
        <v>6217</v>
      </c>
      <c r="N1048" s="647">
        <v>6246</v>
      </c>
      <c r="O1048" s="647">
        <v>6275</v>
      </c>
    </row>
    <row r="1049" spans="1:15" x14ac:dyDescent="0.2">
      <c r="A1049" s="647" t="s">
        <v>4302</v>
      </c>
      <c r="B1049" s="647" t="s">
        <v>4314</v>
      </c>
      <c r="C1049" s="647" t="s">
        <v>1662</v>
      </c>
      <c r="D1049" s="647">
        <v>0</v>
      </c>
      <c r="E1049" s="647">
        <v>0</v>
      </c>
      <c r="F1049" s="647">
        <v>0</v>
      </c>
      <c r="G1049" s="647">
        <v>0</v>
      </c>
      <c r="H1049" s="647">
        <v>0</v>
      </c>
      <c r="I1049" s="647">
        <v>0</v>
      </c>
      <c r="J1049" s="647">
        <v>0</v>
      </c>
      <c r="K1049" s="647">
        <v>0</v>
      </c>
      <c r="L1049" s="647">
        <v>0</v>
      </c>
      <c r="M1049" s="647">
        <v>0</v>
      </c>
      <c r="N1049" s="647">
        <v>0</v>
      </c>
      <c r="O1049" s="647">
        <v>0</v>
      </c>
    </row>
    <row r="1050" spans="1:15" x14ac:dyDescent="0.2">
      <c r="A1050" s="647" t="s">
        <v>4302</v>
      </c>
      <c r="B1050" s="647" t="s">
        <v>4315</v>
      </c>
      <c r="C1050" s="647" t="s">
        <v>1662</v>
      </c>
      <c r="D1050" s="647">
        <v>1588</v>
      </c>
      <c r="E1050" s="647">
        <v>1593</v>
      </c>
      <c r="F1050" s="647">
        <v>1598</v>
      </c>
      <c r="G1050" s="647">
        <v>1603</v>
      </c>
      <c r="H1050" s="647">
        <v>1608</v>
      </c>
      <c r="I1050" s="647">
        <v>1612</v>
      </c>
      <c r="J1050" s="647">
        <v>1617</v>
      </c>
      <c r="K1050" s="647">
        <v>1622</v>
      </c>
      <c r="L1050" s="647">
        <v>1627</v>
      </c>
      <c r="M1050" s="647">
        <v>1632</v>
      </c>
      <c r="N1050" s="647">
        <v>1637</v>
      </c>
      <c r="O1050" s="647">
        <v>1642</v>
      </c>
    </row>
    <row r="1051" spans="1:15" x14ac:dyDescent="0.2">
      <c r="A1051" s="647" t="s">
        <v>4302</v>
      </c>
      <c r="B1051" s="647" t="s">
        <v>4316</v>
      </c>
      <c r="C1051" s="647" t="s">
        <v>1662</v>
      </c>
      <c r="D1051" s="647">
        <v>0</v>
      </c>
      <c r="E1051" s="647">
        <v>0</v>
      </c>
      <c r="F1051" s="647">
        <v>0</v>
      </c>
      <c r="G1051" s="647">
        <v>0</v>
      </c>
      <c r="H1051" s="647">
        <v>0</v>
      </c>
      <c r="I1051" s="647">
        <v>0</v>
      </c>
      <c r="J1051" s="647">
        <v>0</v>
      </c>
      <c r="K1051" s="647">
        <v>0</v>
      </c>
      <c r="L1051" s="647">
        <v>0</v>
      </c>
      <c r="M1051" s="647">
        <v>0</v>
      </c>
      <c r="N1051" s="647">
        <v>0</v>
      </c>
      <c r="O1051" s="647">
        <v>0</v>
      </c>
    </row>
    <row r="1052" spans="1:15" x14ac:dyDescent="0.2">
      <c r="A1052" s="647" t="s">
        <v>4302</v>
      </c>
      <c r="B1052" s="647" t="s">
        <v>4317</v>
      </c>
      <c r="C1052" s="647" t="s">
        <v>1662</v>
      </c>
      <c r="D1052" s="647">
        <v>0</v>
      </c>
      <c r="E1052" s="647">
        <v>0</v>
      </c>
      <c r="F1052" s="647">
        <v>0</v>
      </c>
      <c r="G1052" s="647">
        <v>0</v>
      </c>
      <c r="H1052" s="647">
        <v>0</v>
      </c>
      <c r="I1052" s="647">
        <v>0</v>
      </c>
      <c r="J1052" s="647">
        <v>0</v>
      </c>
      <c r="K1052" s="647">
        <v>0</v>
      </c>
      <c r="L1052" s="647">
        <v>0</v>
      </c>
      <c r="M1052" s="647">
        <v>0</v>
      </c>
      <c r="N1052" s="647">
        <v>0</v>
      </c>
      <c r="O1052" s="647">
        <v>0</v>
      </c>
    </row>
    <row r="1053" spans="1:15" x14ac:dyDescent="0.2">
      <c r="A1053" s="647" t="s">
        <v>4302</v>
      </c>
      <c r="B1053" s="647" t="s">
        <v>4318</v>
      </c>
      <c r="C1053" s="647" t="s">
        <v>1662</v>
      </c>
      <c r="D1053" s="647">
        <v>377</v>
      </c>
      <c r="E1053" s="647">
        <v>378</v>
      </c>
      <c r="F1053" s="647">
        <v>380</v>
      </c>
      <c r="G1053" s="647">
        <v>381</v>
      </c>
      <c r="H1053" s="647">
        <v>382</v>
      </c>
      <c r="I1053" s="647">
        <v>384</v>
      </c>
      <c r="J1053" s="647">
        <v>385</v>
      </c>
      <c r="K1053" s="647">
        <v>387</v>
      </c>
      <c r="L1053" s="647">
        <v>388</v>
      </c>
      <c r="M1053" s="647">
        <v>389</v>
      </c>
      <c r="N1053" s="647">
        <v>391</v>
      </c>
      <c r="O1053" s="647">
        <v>392</v>
      </c>
    </row>
    <row r="1054" spans="1:15" x14ac:dyDescent="0.2">
      <c r="A1054" s="647" t="s">
        <v>4302</v>
      </c>
      <c r="B1054" s="647" t="s">
        <v>4319</v>
      </c>
      <c r="C1054" s="647" t="s">
        <v>1662</v>
      </c>
      <c r="D1054" s="647">
        <v>784</v>
      </c>
      <c r="E1054" s="647">
        <v>788</v>
      </c>
      <c r="F1054" s="647">
        <v>792</v>
      </c>
      <c r="G1054" s="647">
        <v>796</v>
      </c>
      <c r="H1054" s="647">
        <v>800</v>
      </c>
      <c r="I1054" s="647">
        <v>804</v>
      </c>
      <c r="J1054" s="647">
        <v>808</v>
      </c>
      <c r="K1054" s="647">
        <v>812</v>
      </c>
      <c r="L1054" s="647">
        <v>816</v>
      </c>
      <c r="M1054" s="647">
        <v>820</v>
      </c>
      <c r="N1054" s="647">
        <v>824</v>
      </c>
      <c r="O1054" s="647">
        <v>828</v>
      </c>
    </row>
    <row r="1055" spans="1:15" x14ac:dyDescent="0.2">
      <c r="A1055" s="647" t="s">
        <v>4320</v>
      </c>
      <c r="B1055" s="647" t="s">
        <v>4321</v>
      </c>
      <c r="C1055" s="647" t="s">
        <v>1662</v>
      </c>
      <c r="D1055" s="647">
        <v>96</v>
      </c>
      <c r="E1055" s="647">
        <v>97</v>
      </c>
      <c r="F1055" s="647">
        <v>98</v>
      </c>
      <c r="G1055" s="647">
        <v>99</v>
      </c>
      <c r="H1055" s="647">
        <v>100</v>
      </c>
      <c r="I1055" s="647">
        <v>101</v>
      </c>
      <c r="J1055" s="647">
        <v>102</v>
      </c>
      <c r="K1055" s="647">
        <v>103</v>
      </c>
      <c r="L1055" s="647">
        <v>104</v>
      </c>
      <c r="M1055" s="647">
        <v>105</v>
      </c>
      <c r="N1055" s="647">
        <v>106</v>
      </c>
      <c r="O1055" s="647">
        <v>107</v>
      </c>
    </row>
    <row r="1056" spans="1:15" x14ac:dyDescent="0.2">
      <c r="A1056" s="647" t="s">
        <v>4320</v>
      </c>
      <c r="B1056" s="647" t="s">
        <v>4322</v>
      </c>
      <c r="C1056" s="647" t="s">
        <v>1662</v>
      </c>
      <c r="D1056" s="647">
        <v>0</v>
      </c>
      <c r="E1056" s="647">
        <v>0</v>
      </c>
      <c r="F1056" s="647">
        <v>0</v>
      </c>
      <c r="G1056" s="647">
        <v>0</v>
      </c>
      <c r="H1056" s="647">
        <v>0</v>
      </c>
      <c r="I1056" s="647">
        <v>0</v>
      </c>
      <c r="J1056" s="647">
        <v>0</v>
      </c>
      <c r="K1056" s="647">
        <v>0</v>
      </c>
      <c r="L1056" s="647">
        <v>0</v>
      </c>
      <c r="M1056" s="647">
        <v>0</v>
      </c>
      <c r="N1056" s="647">
        <v>0</v>
      </c>
      <c r="O1056" s="647">
        <v>0</v>
      </c>
    </row>
    <row r="1057" spans="1:15" x14ac:dyDescent="0.2">
      <c r="A1057" s="647" t="s">
        <v>4320</v>
      </c>
      <c r="B1057" s="647" t="s">
        <v>4323</v>
      </c>
      <c r="C1057" s="647" t="s">
        <v>1662</v>
      </c>
      <c r="D1057" s="647">
        <v>17</v>
      </c>
      <c r="E1057" s="647">
        <v>17</v>
      </c>
      <c r="F1057" s="647">
        <v>17</v>
      </c>
      <c r="G1057" s="647">
        <v>17</v>
      </c>
      <c r="H1057" s="647">
        <v>18</v>
      </c>
      <c r="I1057" s="647">
        <v>18</v>
      </c>
      <c r="J1057" s="647">
        <v>18</v>
      </c>
      <c r="K1057" s="647">
        <v>18</v>
      </c>
      <c r="L1057" s="647">
        <v>18</v>
      </c>
      <c r="M1057" s="647">
        <v>18</v>
      </c>
      <c r="N1057" s="647">
        <v>18</v>
      </c>
      <c r="O1057" s="647">
        <v>18</v>
      </c>
    </row>
    <row r="1058" spans="1:15" x14ac:dyDescent="0.2">
      <c r="A1058" s="647" t="s">
        <v>4320</v>
      </c>
      <c r="B1058" s="647" t="s">
        <v>4324</v>
      </c>
      <c r="C1058" s="647" t="s">
        <v>1662</v>
      </c>
      <c r="D1058" s="647">
        <v>0</v>
      </c>
      <c r="E1058" s="647">
        <v>0</v>
      </c>
      <c r="F1058" s="647">
        <v>0</v>
      </c>
      <c r="G1058" s="647">
        <v>0</v>
      </c>
      <c r="H1058" s="647">
        <v>0</v>
      </c>
      <c r="I1058" s="647">
        <v>0</v>
      </c>
      <c r="J1058" s="647">
        <v>0</v>
      </c>
      <c r="K1058" s="647">
        <v>0</v>
      </c>
      <c r="L1058" s="647">
        <v>0</v>
      </c>
      <c r="M1058" s="647">
        <v>0</v>
      </c>
      <c r="N1058" s="647">
        <v>0</v>
      </c>
      <c r="O1058" s="647">
        <v>0</v>
      </c>
    </row>
    <row r="1059" spans="1:15" x14ac:dyDescent="0.2">
      <c r="A1059" s="647" t="s">
        <v>4320</v>
      </c>
      <c r="B1059" s="647" t="s">
        <v>4325</v>
      </c>
      <c r="C1059" s="647" t="s">
        <v>1662</v>
      </c>
      <c r="D1059" s="647">
        <v>0</v>
      </c>
      <c r="E1059" s="647">
        <v>0</v>
      </c>
      <c r="F1059" s="647">
        <v>0</v>
      </c>
      <c r="G1059" s="647">
        <v>0</v>
      </c>
      <c r="H1059" s="647">
        <v>0</v>
      </c>
      <c r="I1059" s="647">
        <v>0</v>
      </c>
      <c r="J1059" s="647">
        <v>0</v>
      </c>
      <c r="K1059" s="647">
        <v>0</v>
      </c>
      <c r="L1059" s="647">
        <v>0</v>
      </c>
      <c r="M1059" s="647">
        <v>0</v>
      </c>
      <c r="N1059" s="647">
        <v>0</v>
      </c>
      <c r="O1059" s="647">
        <v>0</v>
      </c>
    </row>
    <row r="1060" spans="1:15" x14ac:dyDescent="0.2">
      <c r="A1060" s="647" t="s">
        <v>4320</v>
      </c>
      <c r="B1060" s="647" t="s">
        <v>4326</v>
      </c>
      <c r="C1060" s="647" t="s">
        <v>1662</v>
      </c>
      <c r="D1060" s="647">
        <v>80</v>
      </c>
      <c r="E1060" s="647">
        <v>80</v>
      </c>
      <c r="F1060" s="647">
        <v>80</v>
      </c>
      <c r="G1060" s="647">
        <v>80</v>
      </c>
      <c r="H1060" s="647">
        <v>80</v>
      </c>
      <c r="I1060" s="647">
        <v>81</v>
      </c>
      <c r="J1060" s="647">
        <v>81</v>
      </c>
      <c r="K1060" s="647">
        <v>81</v>
      </c>
      <c r="L1060" s="647">
        <v>81</v>
      </c>
      <c r="M1060" s="647">
        <v>81</v>
      </c>
      <c r="N1060" s="647">
        <v>81</v>
      </c>
      <c r="O1060" s="647">
        <v>81</v>
      </c>
    </row>
    <row r="1061" spans="1:15" x14ac:dyDescent="0.2">
      <c r="A1061" s="647" t="s">
        <v>4320</v>
      </c>
      <c r="B1061" s="647" t="s">
        <v>4327</v>
      </c>
      <c r="C1061" s="647" t="s">
        <v>1662</v>
      </c>
      <c r="D1061" s="647">
        <v>230</v>
      </c>
      <c r="E1061" s="647">
        <v>230</v>
      </c>
      <c r="F1061" s="647">
        <v>231</v>
      </c>
      <c r="G1061" s="647">
        <v>231</v>
      </c>
      <c r="H1061" s="647">
        <v>232</v>
      </c>
      <c r="I1061" s="647">
        <v>232</v>
      </c>
      <c r="J1061" s="647">
        <v>232</v>
      </c>
      <c r="K1061" s="647">
        <v>233</v>
      </c>
      <c r="L1061" s="647">
        <v>233</v>
      </c>
      <c r="M1061" s="647">
        <v>234</v>
      </c>
      <c r="N1061" s="647">
        <v>234</v>
      </c>
      <c r="O1061" s="647">
        <v>234</v>
      </c>
    </row>
    <row r="1062" spans="1:15" x14ac:dyDescent="0.2">
      <c r="A1062" s="647" t="s">
        <v>4320</v>
      </c>
      <c r="B1062" s="647" t="s">
        <v>4328</v>
      </c>
      <c r="C1062" s="647" t="s">
        <v>1662</v>
      </c>
      <c r="D1062" s="647">
        <v>0</v>
      </c>
      <c r="E1062" s="647">
        <v>0</v>
      </c>
      <c r="F1062" s="647">
        <v>0</v>
      </c>
      <c r="G1062" s="647">
        <v>0</v>
      </c>
      <c r="H1062" s="647">
        <v>0</v>
      </c>
      <c r="I1062" s="647">
        <v>0</v>
      </c>
      <c r="J1062" s="647">
        <v>0</v>
      </c>
      <c r="K1062" s="647">
        <v>0</v>
      </c>
      <c r="L1062" s="647">
        <v>0</v>
      </c>
      <c r="M1062" s="647">
        <v>0</v>
      </c>
      <c r="N1062" s="647">
        <v>0</v>
      </c>
      <c r="O1062" s="647">
        <v>0</v>
      </c>
    </row>
    <row r="1063" spans="1:15" x14ac:dyDescent="0.2">
      <c r="A1063" s="647" t="s">
        <v>4320</v>
      </c>
      <c r="B1063" s="647" t="s">
        <v>4329</v>
      </c>
      <c r="C1063" s="647" t="s">
        <v>1662</v>
      </c>
      <c r="D1063" s="647">
        <v>0</v>
      </c>
      <c r="E1063" s="647">
        <v>0</v>
      </c>
      <c r="F1063" s="647">
        <v>0</v>
      </c>
      <c r="G1063" s="647">
        <v>0</v>
      </c>
      <c r="H1063" s="647">
        <v>0</v>
      </c>
      <c r="I1063" s="647">
        <v>0</v>
      </c>
      <c r="J1063" s="647">
        <v>0</v>
      </c>
      <c r="K1063" s="647">
        <v>0</v>
      </c>
      <c r="L1063" s="647">
        <v>0</v>
      </c>
      <c r="M1063" s="647">
        <v>0</v>
      </c>
      <c r="N1063" s="647">
        <v>0</v>
      </c>
      <c r="O1063" s="647">
        <v>0</v>
      </c>
    </row>
    <row r="1064" spans="1:15" x14ac:dyDescent="0.2">
      <c r="A1064" s="647" t="s">
        <v>4320</v>
      </c>
      <c r="B1064" s="647" t="s">
        <v>4330</v>
      </c>
      <c r="C1064" s="647" t="s">
        <v>1662</v>
      </c>
      <c r="D1064" s="647">
        <v>0</v>
      </c>
      <c r="E1064" s="647">
        <v>0</v>
      </c>
      <c r="F1064" s="647">
        <v>0</v>
      </c>
      <c r="G1064" s="647">
        <v>0</v>
      </c>
      <c r="H1064" s="647">
        <v>0</v>
      </c>
      <c r="I1064" s="647">
        <v>0</v>
      </c>
      <c r="J1064" s="647">
        <v>0</v>
      </c>
      <c r="K1064" s="647">
        <v>0</v>
      </c>
      <c r="L1064" s="647">
        <v>0</v>
      </c>
      <c r="M1064" s="647">
        <v>0</v>
      </c>
      <c r="N1064" s="647">
        <v>0</v>
      </c>
      <c r="O1064" s="647">
        <v>0</v>
      </c>
    </row>
    <row r="1065" spans="1:15" x14ac:dyDescent="0.2">
      <c r="A1065" s="647" t="s">
        <v>4320</v>
      </c>
      <c r="B1065" s="647" t="s">
        <v>4331</v>
      </c>
      <c r="C1065" s="647" t="s">
        <v>1662</v>
      </c>
      <c r="D1065" s="647">
        <v>0</v>
      </c>
      <c r="E1065" s="647">
        <v>0</v>
      </c>
      <c r="F1065" s="647">
        <v>0</v>
      </c>
      <c r="G1065" s="647">
        <v>0</v>
      </c>
      <c r="H1065" s="647">
        <v>0</v>
      </c>
      <c r="I1065" s="647">
        <v>0</v>
      </c>
      <c r="J1065" s="647">
        <v>0</v>
      </c>
      <c r="K1065" s="647">
        <v>0</v>
      </c>
      <c r="L1065" s="647">
        <v>0</v>
      </c>
      <c r="M1065" s="647">
        <v>0</v>
      </c>
      <c r="N1065" s="647">
        <v>0</v>
      </c>
      <c r="O1065" s="647">
        <v>0</v>
      </c>
    </row>
    <row r="1066" spans="1:15" x14ac:dyDescent="0.2">
      <c r="A1066" s="647" t="s">
        <v>4320</v>
      </c>
      <c r="B1066" s="647" t="s">
        <v>4332</v>
      </c>
      <c r="C1066" s="647" t="s">
        <v>1662</v>
      </c>
      <c r="D1066" s="647">
        <v>302</v>
      </c>
      <c r="E1066" s="647">
        <v>303</v>
      </c>
      <c r="F1066" s="647">
        <v>304</v>
      </c>
      <c r="G1066" s="647">
        <v>305</v>
      </c>
      <c r="H1066" s="647">
        <v>305</v>
      </c>
      <c r="I1066" s="647">
        <v>306</v>
      </c>
      <c r="J1066" s="647">
        <v>307</v>
      </c>
      <c r="K1066" s="647">
        <v>308</v>
      </c>
      <c r="L1066" s="647">
        <v>308</v>
      </c>
      <c r="M1066" s="647">
        <v>309</v>
      </c>
      <c r="N1066" s="647">
        <v>310</v>
      </c>
      <c r="O1066" s="647">
        <v>311</v>
      </c>
    </row>
    <row r="1067" spans="1:15" x14ac:dyDescent="0.2">
      <c r="A1067" s="647" t="s">
        <v>4320</v>
      </c>
      <c r="B1067" s="647" t="s">
        <v>4333</v>
      </c>
      <c r="C1067" s="647" t="s">
        <v>1662</v>
      </c>
      <c r="D1067" s="647">
        <v>0</v>
      </c>
      <c r="E1067" s="647">
        <v>0</v>
      </c>
      <c r="F1067" s="647">
        <v>0</v>
      </c>
      <c r="G1067" s="647">
        <v>0</v>
      </c>
      <c r="H1067" s="647">
        <v>0</v>
      </c>
      <c r="I1067" s="647">
        <v>0</v>
      </c>
      <c r="J1067" s="647">
        <v>0</v>
      </c>
      <c r="K1067" s="647">
        <v>0</v>
      </c>
      <c r="L1067" s="647">
        <v>0</v>
      </c>
      <c r="M1067" s="647">
        <v>0</v>
      </c>
      <c r="N1067" s="647">
        <v>0</v>
      </c>
      <c r="O1067" s="647">
        <v>0</v>
      </c>
    </row>
    <row r="1068" spans="1:15" x14ac:dyDescent="0.2">
      <c r="A1068" s="647" t="s">
        <v>4320</v>
      </c>
      <c r="B1068" s="647" t="s">
        <v>4334</v>
      </c>
      <c r="C1068" s="647" t="s">
        <v>1662</v>
      </c>
      <c r="D1068" s="647">
        <v>0</v>
      </c>
      <c r="E1068" s="647">
        <v>0</v>
      </c>
      <c r="F1068" s="647">
        <v>0</v>
      </c>
      <c r="G1068" s="647">
        <v>0</v>
      </c>
      <c r="H1068" s="647">
        <v>0</v>
      </c>
      <c r="I1068" s="647">
        <v>0</v>
      </c>
      <c r="J1068" s="647">
        <v>0</v>
      </c>
      <c r="K1068" s="647">
        <v>0</v>
      </c>
      <c r="L1068" s="647">
        <v>0</v>
      </c>
      <c r="M1068" s="647">
        <v>0</v>
      </c>
      <c r="N1068" s="647">
        <v>0</v>
      </c>
      <c r="O1068" s="647">
        <v>0</v>
      </c>
    </row>
    <row r="1069" spans="1:15" x14ac:dyDescent="0.2">
      <c r="A1069" s="647" t="s">
        <v>4320</v>
      </c>
      <c r="B1069" s="647" t="s">
        <v>4335</v>
      </c>
      <c r="C1069" s="647" t="s">
        <v>1662</v>
      </c>
      <c r="D1069" s="647">
        <v>0</v>
      </c>
      <c r="E1069" s="647">
        <v>0</v>
      </c>
      <c r="F1069" s="647">
        <v>0</v>
      </c>
      <c r="G1069" s="647">
        <v>0</v>
      </c>
      <c r="H1069" s="647">
        <v>0</v>
      </c>
      <c r="I1069" s="647">
        <v>0</v>
      </c>
      <c r="J1069" s="647">
        <v>0</v>
      </c>
      <c r="K1069" s="647">
        <v>0</v>
      </c>
      <c r="L1069" s="647">
        <v>0</v>
      </c>
      <c r="M1069" s="647">
        <v>0</v>
      </c>
      <c r="N1069" s="647">
        <v>0</v>
      </c>
      <c r="O1069" s="647">
        <v>0</v>
      </c>
    </row>
    <row r="1070" spans="1:15" x14ac:dyDescent="0.2">
      <c r="A1070" s="647" t="s">
        <v>4320</v>
      </c>
      <c r="B1070" s="647" t="s">
        <v>4336</v>
      </c>
      <c r="C1070" s="647" t="s">
        <v>1662</v>
      </c>
      <c r="D1070" s="647">
        <v>0</v>
      </c>
      <c r="E1070" s="647">
        <v>0</v>
      </c>
      <c r="F1070" s="647">
        <v>0</v>
      </c>
      <c r="G1070" s="647">
        <v>0</v>
      </c>
      <c r="H1070" s="647">
        <v>0</v>
      </c>
      <c r="I1070" s="647">
        <v>0</v>
      </c>
      <c r="J1070" s="647">
        <v>0</v>
      </c>
      <c r="K1070" s="647">
        <v>0</v>
      </c>
      <c r="L1070" s="647">
        <v>0</v>
      </c>
      <c r="M1070" s="647">
        <v>0</v>
      </c>
      <c r="N1070" s="647">
        <v>0</v>
      </c>
      <c r="O1070" s="647">
        <v>0</v>
      </c>
    </row>
    <row r="1071" spans="1:15" x14ac:dyDescent="0.2">
      <c r="A1071" s="647" t="s">
        <v>4320</v>
      </c>
      <c r="B1071" s="647" t="s">
        <v>4337</v>
      </c>
      <c r="C1071" s="647" t="s">
        <v>1662</v>
      </c>
      <c r="D1071" s="647">
        <v>0</v>
      </c>
      <c r="E1071" s="647">
        <v>0</v>
      </c>
      <c r="F1071" s="647">
        <v>0</v>
      </c>
      <c r="G1071" s="647">
        <v>0</v>
      </c>
      <c r="H1071" s="647">
        <v>0</v>
      </c>
      <c r="I1071" s="647">
        <v>0</v>
      </c>
      <c r="J1071" s="647">
        <v>0</v>
      </c>
      <c r="K1071" s="647">
        <v>0</v>
      </c>
      <c r="L1071" s="647">
        <v>0</v>
      </c>
      <c r="M1071" s="647">
        <v>0</v>
      </c>
      <c r="N1071" s="647">
        <v>0</v>
      </c>
      <c r="O1071" s="647">
        <v>0</v>
      </c>
    </row>
    <row r="1072" spans="1:15" x14ac:dyDescent="0.2">
      <c r="A1072" s="647" t="s">
        <v>4320</v>
      </c>
      <c r="B1072" s="647" t="s">
        <v>4338</v>
      </c>
      <c r="C1072" s="647" t="s">
        <v>1662</v>
      </c>
      <c r="D1072" s="647">
        <v>237</v>
      </c>
      <c r="E1072" s="647">
        <v>244</v>
      </c>
      <c r="F1072" s="647">
        <v>251</v>
      </c>
      <c r="G1072" s="647">
        <v>258</v>
      </c>
      <c r="H1072" s="647">
        <v>265</v>
      </c>
      <c r="I1072" s="647">
        <v>272</v>
      </c>
      <c r="J1072" s="647">
        <v>279</v>
      </c>
      <c r="K1072" s="647">
        <v>286</v>
      </c>
      <c r="L1072" s="647">
        <v>292</v>
      </c>
      <c r="M1072" s="647">
        <v>299</v>
      </c>
      <c r="N1072" s="647">
        <v>306</v>
      </c>
      <c r="O1072" s="647">
        <v>314</v>
      </c>
    </row>
    <row r="1073" spans="1:15" x14ac:dyDescent="0.2">
      <c r="A1073" s="647" t="s">
        <v>4320</v>
      </c>
      <c r="B1073" s="647" t="s">
        <v>4339</v>
      </c>
      <c r="C1073" s="647" t="s">
        <v>1662</v>
      </c>
      <c r="D1073" s="647">
        <v>4</v>
      </c>
      <c r="E1073" s="647">
        <v>4</v>
      </c>
      <c r="F1073" s="647">
        <v>4</v>
      </c>
      <c r="G1073" s="647">
        <v>4</v>
      </c>
      <c r="H1073" s="647">
        <v>4</v>
      </c>
      <c r="I1073" s="647">
        <v>4</v>
      </c>
      <c r="J1073" s="647">
        <v>4</v>
      </c>
      <c r="K1073" s="647">
        <v>4</v>
      </c>
      <c r="L1073" s="647">
        <v>4</v>
      </c>
      <c r="M1073" s="647">
        <v>4</v>
      </c>
      <c r="N1073" s="647">
        <v>4</v>
      </c>
      <c r="O1073" s="647">
        <v>4</v>
      </c>
    </row>
    <row r="1074" spans="1:15" x14ac:dyDescent="0.2">
      <c r="A1074" s="647" t="s">
        <v>4320</v>
      </c>
      <c r="B1074" s="647" t="s">
        <v>4340</v>
      </c>
      <c r="C1074" s="647" t="s">
        <v>1662</v>
      </c>
      <c r="D1074" s="647">
        <v>0</v>
      </c>
      <c r="E1074" s="647">
        <v>0</v>
      </c>
      <c r="F1074" s="647">
        <v>0</v>
      </c>
      <c r="G1074" s="647">
        <v>0</v>
      </c>
      <c r="H1074" s="647">
        <v>0</v>
      </c>
      <c r="I1074" s="647">
        <v>0</v>
      </c>
      <c r="J1074" s="647">
        <v>0</v>
      </c>
      <c r="K1074" s="647">
        <v>0</v>
      </c>
      <c r="L1074" s="647">
        <v>0</v>
      </c>
      <c r="M1074" s="647">
        <v>0</v>
      </c>
      <c r="N1074" s="647">
        <v>0</v>
      </c>
      <c r="O1074" s="647">
        <v>0</v>
      </c>
    </row>
    <row r="1075" spans="1:15" x14ac:dyDescent="0.2">
      <c r="A1075" s="647" t="s">
        <v>4320</v>
      </c>
      <c r="B1075" s="647" t="s">
        <v>4341</v>
      </c>
      <c r="C1075" s="647" t="s">
        <v>1662</v>
      </c>
      <c r="D1075" s="647">
        <v>0</v>
      </c>
      <c r="E1075" s="647">
        <v>0</v>
      </c>
      <c r="F1075" s="647">
        <v>0</v>
      </c>
      <c r="G1075" s="647">
        <v>0</v>
      </c>
      <c r="H1075" s="647">
        <v>0</v>
      </c>
      <c r="I1075" s="647">
        <v>0</v>
      </c>
      <c r="J1075" s="647">
        <v>0</v>
      </c>
      <c r="K1075" s="647">
        <v>0</v>
      </c>
      <c r="L1075" s="647">
        <v>0</v>
      </c>
      <c r="M1075" s="647">
        <v>0</v>
      </c>
      <c r="N1075" s="647">
        <v>0</v>
      </c>
      <c r="O1075" s="647">
        <v>0</v>
      </c>
    </row>
    <row r="1076" spans="1:15" x14ac:dyDescent="0.2">
      <c r="A1076" s="647" t="s">
        <v>4320</v>
      </c>
      <c r="B1076" s="647" t="s">
        <v>4342</v>
      </c>
      <c r="C1076" s="647" t="s">
        <v>1662</v>
      </c>
      <c r="D1076" s="647">
        <v>0</v>
      </c>
      <c r="E1076" s="647">
        <v>0</v>
      </c>
      <c r="F1076" s="647">
        <v>0</v>
      </c>
      <c r="G1076" s="647">
        <v>0</v>
      </c>
      <c r="H1076" s="647">
        <v>0</v>
      </c>
      <c r="I1076" s="647">
        <v>0</v>
      </c>
      <c r="J1076" s="647">
        <v>0</v>
      </c>
      <c r="K1076" s="647">
        <v>0</v>
      </c>
      <c r="L1076" s="647">
        <v>0</v>
      </c>
      <c r="M1076" s="647">
        <v>0</v>
      </c>
      <c r="N1076" s="647">
        <v>0</v>
      </c>
      <c r="O1076" s="647">
        <v>0</v>
      </c>
    </row>
    <row r="1077" spans="1:15" x14ac:dyDescent="0.2">
      <c r="A1077" s="647" t="s">
        <v>4858</v>
      </c>
      <c r="B1077" s="647" t="s">
        <v>3175</v>
      </c>
      <c r="C1077" s="647" t="s">
        <v>1662</v>
      </c>
      <c r="D1077" s="647">
        <v>0</v>
      </c>
      <c r="E1077" s="647">
        <v>0</v>
      </c>
      <c r="F1077" s="647">
        <v>0</v>
      </c>
      <c r="G1077" s="647">
        <v>0</v>
      </c>
      <c r="H1077" s="647">
        <v>0</v>
      </c>
      <c r="I1077" s="647">
        <v>0</v>
      </c>
      <c r="J1077" s="647">
        <v>0</v>
      </c>
      <c r="K1077" s="647">
        <v>0</v>
      </c>
      <c r="L1077" s="647">
        <v>0</v>
      </c>
      <c r="M1077" s="647">
        <v>0</v>
      </c>
      <c r="N1077" s="647">
        <v>0</v>
      </c>
      <c r="O1077" s="647">
        <v>0</v>
      </c>
    </row>
    <row r="1078" spans="1:15" x14ac:dyDescent="0.2">
      <c r="A1078" s="647" t="s">
        <v>4343</v>
      </c>
      <c r="B1078" s="647" t="s">
        <v>4344</v>
      </c>
      <c r="C1078" s="647" t="s">
        <v>1664</v>
      </c>
      <c r="D1078" s="647">
        <v>0</v>
      </c>
      <c r="E1078" s="647">
        <v>0</v>
      </c>
      <c r="F1078" s="647">
        <v>0</v>
      </c>
      <c r="G1078" s="647">
        <v>0</v>
      </c>
      <c r="H1078" s="647">
        <v>0</v>
      </c>
      <c r="I1078" s="647">
        <v>0</v>
      </c>
      <c r="J1078" s="647">
        <v>0</v>
      </c>
      <c r="K1078" s="647">
        <v>0</v>
      </c>
      <c r="L1078" s="647">
        <v>0</v>
      </c>
      <c r="M1078" s="647">
        <v>0</v>
      </c>
      <c r="N1078" s="647">
        <v>0</v>
      </c>
      <c r="O1078" s="647">
        <v>0</v>
      </c>
    </row>
    <row r="1079" spans="1:15" x14ac:dyDescent="0.2">
      <c r="A1079" s="647" t="s">
        <v>4343</v>
      </c>
      <c r="B1079" s="647" t="s">
        <v>4345</v>
      </c>
      <c r="C1079" s="647" t="s">
        <v>1664</v>
      </c>
      <c r="D1079" s="647">
        <v>0</v>
      </c>
      <c r="E1079" s="647">
        <v>0</v>
      </c>
      <c r="F1079" s="647">
        <v>0</v>
      </c>
      <c r="G1079" s="647">
        <v>0</v>
      </c>
      <c r="H1079" s="647">
        <v>0</v>
      </c>
      <c r="I1079" s="647">
        <v>0</v>
      </c>
      <c r="J1079" s="647">
        <v>0</v>
      </c>
      <c r="K1079" s="647">
        <v>0</v>
      </c>
      <c r="L1079" s="647">
        <v>0</v>
      </c>
      <c r="M1079" s="647">
        <v>0</v>
      </c>
      <c r="N1079" s="647">
        <v>0</v>
      </c>
      <c r="O1079" s="647">
        <v>0</v>
      </c>
    </row>
    <row r="1080" spans="1:15" x14ac:dyDescent="0.2">
      <c r="A1080" s="647" t="s">
        <v>4343</v>
      </c>
      <c r="B1080" s="647" t="s">
        <v>4346</v>
      </c>
      <c r="C1080" s="647" t="s">
        <v>1664</v>
      </c>
      <c r="D1080" s="647">
        <v>0</v>
      </c>
      <c r="E1080" s="647">
        <v>0</v>
      </c>
      <c r="F1080" s="647">
        <v>0</v>
      </c>
      <c r="G1080" s="647">
        <v>0</v>
      </c>
      <c r="H1080" s="647">
        <v>0</v>
      </c>
      <c r="I1080" s="647">
        <v>0</v>
      </c>
      <c r="J1080" s="647">
        <v>0</v>
      </c>
      <c r="K1080" s="647">
        <v>0</v>
      </c>
      <c r="L1080" s="647">
        <v>0</v>
      </c>
      <c r="M1080" s="647">
        <v>0</v>
      </c>
      <c r="N1080" s="647">
        <v>0</v>
      </c>
      <c r="O1080" s="647">
        <v>0</v>
      </c>
    </row>
    <row r="1081" spans="1:15" x14ac:dyDescent="0.2">
      <c r="A1081" s="647" t="s">
        <v>4343</v>
      </c>
      <c r="B1081" s="647" t="s">
        <v>4347</v>
      </c>
      <c r="C1081" s="647" t="s">
        <v>1664</v>
      </c>
      <c r="D1081" s="647">
        <v>0</v>
      </c>
      <c r="E1081" s="647">
        <v>0</v>
      </c>
      <c r="F1081" s="647">
        <v>0</v>
      </c>
      <c r="G1081" s="647">
        <v>0</v>
      </c>
      <c r="H1081" s="647">
        <v>0</v>
      </c>
      <c r="I1081" s="647">
        <v>0</v>
      </c>
      <c r="J1081" s="647">
        <v>0</v>
      </c>
      <c r="K1081" s="647">
        <v>0</v>
      </c>
      <c r="L1081" s="647">
        <v>0</v>
      </c>
      <c r="M1081" s="647">
        <v>0</v>
      </c>
      <c r="N1081" s="647">
        <v>0</v>
      </c>
      <c r="O1081" s="647">
        <v>0</v>
      </c>
    </row>
    <row r="1082" spans="1:15" x14ac:dyDescent="0.2">
      <c r="A1082" s="647" t="s">
        <v>4343</v>
      </c>
      <c r="B1082" s="647" t="s">
        <v>4348</v>
      </c>
      <c r="C1082" s="647" t="s">
        <v>1664</v>
      </c>
      <c r="D1082" s="647">
        <v>0</v>
      </c>
      <c r="E1082" s="647">
        <v>0</v>
      </c>
      <c r="F1082" s="647">
        <v>0</v>
      </c>
      <c r="G1082" s="647">
        <v>0</v>
      </c>
      <c r="H1082" s="647">
        <v>0</v>
      </c>
      <c r="I1082" s="647">
        <v>0</v>
      </c>
      <c r="J1082" s="647">
        <v>0</v>
      </c>
      <c r="K1082" s="647">
        <v>0</v>
      </c>
      <c r="L1082" s="647">
        <v>0</v>
      </c>
      <c r="M1082" s="647">
        <v>0</v>
      </c>
      <c r="N1082" s="647">
        <v>0</v>
      </c>
      <c r="O1082" s="647">
        <v>0</v>
      </c>
    </row>
    <row r="1083" spans="1:15" x14ac:dyDescent="0.2">
      <c r="A1083" s="647" t="s">
        <v>4343</v>
      </c>
      <c r="B1083" s="647" t="s">
        <v>4349</v>
      </c>
      <c r="C1083" s="647" t="s">
        <v>1664</v>
      </c>
      <c r="D1083" s="647">
        <v>0</v>
      </c>
      <c r="E1083" s="647">
        <v>0</v>
      </c>
      <c r="F1083" s="647">
        <v>0</v>
      </c>
      <c r="G1083" s="647">
        <v>0</v>
      </c>
      <c r="H1083" s="647">
        <v>0</v>
      </c>
      <c r="I1083" s="647">
        <v>0</v>
      </c>
      <c r="J1083" s="647">
        <v>0</v>
      </c>
      <c r="K1083" s="647">
        <v>0</v>
      </c>
      <c r="L1083" s="647">
        <v>0</v>
      </c>
      <c r="M1083" s="647">
        <v>0</v>
      </c>
      <c r="N1083" s="647">
        <v>0</v>
      </c>
      <c r="O1083" s="647">
        <v>0</v>
      </c>
    </row>
    <row r="1084" spans="1:15" x14ac:dyDescent="0.2">
      <c r="A1084" s="647" t="s">
        <v>4343</v>
      </c>
      <c r="B1084" s="647" t="s">
        <v>4350</v>
      </c>
      <c r="C1084" s="647" t="s">
        <v>1664</v>
      </c>
      <c r="D1084" s="647">
        <v>0</v>
      </c>
      <c r="E1084" s="647">
        <v>0</v>
      </c>
      <c r="F1084" s="647">
        <v>0</v>
      </c>
      <c r="G1084" s="647">
        <v>0</v>
      </c>
      <c r="H1084" s="647">
        <v>0</v>
      </c>
      <c r="I1084" s="647">
        <v>0</v>
      </c>
      <c r="J1084" s="647">
        <v>0</v>
      </c>
      <c r="K1084" s="647">
        <v>0</v>
      </c>
      <c r="L1084" s="647">
        <v>0</v>
      </c>
      <c r="M1084" s="647">
        <v>0</v>
      </c>
      <c r="N1084" s="647">
        <v>0</v>
      </c>
      <c r="O1084" s="647">
        <v>0</v>
      </c>
    </row>
    <row r="1085" spans="1:15" x14ac:dyDescent="0.2">
      <c r="A1085" s="647" t="s">
        <v>4343</v>
      </c>
      <c r="B1085" s="647" t="s">
        <v>4351</v>
      </c>
      <c r="C1085" s="647" t="s">
        <v>1664</v>
      </c>
      <c r="D1085" s="647">
        <v>0</v>
      </c>
      <c r="E1085" s="647">
        <v>0</v>
      </c>
      <c r="F1085" s="647">
        <v>0</v>
      </c>
      <c r="G1085" s="647">
        <v>0</v>
      </c>
      <c r="H1085" s="647">
        <v>0</v>
      </c>
      <c r="I1085" s="647">
        <v>0</v>
      </c>
      <c r="J1085" s="647">
        <v>0</v>
      </c>
      <c r="K1085" s="647">
        <v>0</v>
      </c>
      <c r="L1085" s="647">
        <v>0</v>
      </c>
      <c r="M1085" s="647">
        <v>0</v>
      </c>
      <c r="N1085" s="647">
        <v>0</v>
      </c>
      <c r="O1085" s="647">
        <v>0</v>
      </c>
    </row>
    <row r="1086" spans="1:15" x14ac:dyDescent="0.2">
      <c r="A1086" s="647" t="s">
        <v>4343</v>
      </c>
      <c r="B1086" s="647" t="s">
        <v>4352</v>
      </c>
      <c r="C1086" s="647" t="s">
        <v>1664</v>
      </c>
      <c r="D1086" s="647">
        <v>0</v>
      </c>
      <c r="E1086" s="647">
        <v>0</v>
      </c>
      <c r="F1086" s="647">
        <v>0</v>
      </c>
      <c r="G1086" s="647">
        <v>0</v>
      </c>
      <c r="H1086" s="647">
        <v>0</v>
      </c>
      <c r="I1086" s="647">
        <v>0</v>
      </c>
      <c r="J1086" s="647">
        <v>0</v>
      </c>
      <c r="K1086" s="647">
        <v>0</v>
      </c>
      <c r="L1086" s="647">
        <v>0</v>
      </c>
      <c r="M1086" s="647">
        <v>0</v>
      </c>
      <c r="N1086" s="647">
        <v>0</v>
      </c>
      <c r="O1086" s="647">
        <v>0</v>
      </c>
    </row>
    <row r="1087" spans="1:15" x14ac:dyDescent="0.2">
      <c r="A1087" s="647" t="s">
        <v>4343</v>
      </c>
      <c r="B1087" s="647" t="s">
        <v>4353</v>
      </c>
      <c r="C1087" s="647" t="s">
        <v>1664</v>
      </c>
      <c r="D1087" s="647">
        <v>0</v>
      </c>
      <c r="E1087" s="647">
        <v>0</v>
      </c>
      <c r="F1087" s="647">
        <v>0</v>
      </c>
      <c r="G1087" s="647">
        <v>0</v>
      </c>
      <c r="H1087" s="647">
        <v>0</v>
      </c>
      <c r="I1087" s="647">
        <v>0</v>
      </c>
      <c r="J1087" s="647">
        <v>0</v>
      </c>
      <c r="K1087" s="647">
        <v>0</v>
      </c>
      <c r="L1087" s="647">
        <v>0</v>
      </c>
      <c r="M1087" s="647">
        <v>0</v>
      </c>
      <c r="N1087" s="647">
        <v>0</v>
      </c>
      <c r="O1087" s="647">
        <v>0</v>
      </c>
    </row>
    <row r="1088" spans="1:15" x14ac:dyDescent="0.2">
      <c r="A1088" s="647" t="s">
        <v>4343</v>
      </c>
      <c r="B1088" s="647" t="s">
        <v>4354</v>
      </c>
      <c r="C1088" s="647" t="s">
        <v>1664</v>
      </c>
      <c r="D1088" s="647">
        <v>0</v>
      </c>
      <c r="E1088" s="647">
        <v>0</v>
      </c>
      <c r="F1088" s="647">
        <v>0</v>
      </c>
      <c r="G1088" s="647">
        <v>0</v>
      </c>
      <c r="H1088" s="647">
        <v>0</v>
      </c>
      <c r="I1088" s="647">
        <v>0</v>
      </c>
      <c r="J1088" s="647">
        <v>0</v>
      </c>
      <c r="K1088" s="647">
        <v>0</v>
      </c>
      <c r="L1088" s="647">
        <v>0</v>
      </c>
      <c r="M1088" s="647">
        <v>0</v>
      </c>
      <c r="N1088" s="647">
        <v>0</v>
      </c>
      <c r="O1088" s="647">
        <v>0</v>
      </c>
    </row>
    <row r="1089" spans="1:15" x14ac:dyDescent="0.2">
      <c r="A1089" s="647" t="s">
        <v>4343</v>
      </c>
      <c r="B1089" s="647" t="s">
        <v>4355</v>
      </c>
      <c r="C1089" s="647" t="s">
        <v>1664</v>
      </c>
      <c r="D1089" s="647">
        <v>0</v>
      </c>
      <c r="E1089" s="647">
        <v>0</v>
      </c>
      <c r="F1089" s="647">
        <v>0</v>
      </c>
      <c r="G1089" s="647">
        <v>0</v>
      </c>
      <c r="H1089" s="647">
        <v>0</v>
      </c>
      <c r="I1089" s="647">
        <v>0</v>
      </c>
      <c r="J1089" s="647">
        <v>0</v>
      </c>
      <c r="K1089" s="647">
        <v>0</v>
      </c>
      <c r="L1089" s="647">
        <v>0</v>
      </c>
      <c r="M1089" s="647">
        <v>0</v>
      </c>
      <c r="N1089" s="647">
        <v>0</v>
      </c>
      <c r="O1089" s="647">
        <v>0</v>
      </c>
    </row>
    <row r="1090" spans="1:15" x14ac:dyDescent="0.2">
      <c r="A1090" s="647" t="s">
        <v>4343</v>
      </c>
      <c r="B1090" s="647" t="s">
        <v>4356</v>
      </c>
      <c r="C1090" s="647" t="s">
        <v>1664</v>
      </c>
      <c r="D1090" s="647">
        <v>0</v>
      </c>
      <c r="E1090" s="647">
        <v>0</v>
      </c>
      <c r="F1090" s="647">
        <v>0</v>
      </c>
      <c r="G1090" s="647">
        <v>0</v>
      </c>
      <c r="H1090" s="647">
        <v>0</v>
      </c>
      <c r="I1090" s="647">
        <v>0</v>
      </c>
      <c r="J1090" s="647">
        <v>0</v>
      </c>
      <c r="K1090" s="647">
        <v>0</v>
      </c>
      <c r="L1090" s="647">
        <v>0</v>
      </c>
      <c r="M1090" s="647">
        <v>0</v>
      </c>
      <c r="N1090" s="647">
        <v>0</v>
      </c>
      <c r="O1090" s="647">
        <v>0</v>
      </c>
    </row>
    <row r="1091" spans="1:15" x14ac:dyDescent="0.2">
      <c r="A1091" s="647" t="s">
        <v>4343</v>
      </c>
      <c r="B1091" s="647" t="s">
        <v>4357</v>
      </c>
      <c r="C1091" s="647" t="s">
        <v>1664</v>
      </c>
      <c r="D1091" s="647">
        <v>3333</v>
      </c>
      <c r="E1091" s="647">
        <v>3338</v>
      </c>
      <c r="F1091" s="647">
        <v>3344</v>
      </c>
      <c r="G1091" s="647">
        <v>3350</v>
      </c>
      <c r="H1091" s="647">
        <v>3356</v>
      </c>
      <c r="I1091" s="647">
        <v>3362</v>
      </c>
      <c r="J1091" s="647">
        <v>3368</v>
      </c>
      <c r="K1091" s="647">
        <v>3374</v>
      </c>
      <c r="L1091" s="647">
        <v>3380</v>
      </c>
      <c r="M1091" s="647">
        <v>3386</v>
      </c>
      <c r="N1091" s="647">
        <v>3392</v>
      </c>
      <c r="O1091" s="647">
        <v>3398</v>
      </c>
    </row>
    <row r="1092" spans="1:15" x14ac:dyDescent="0.2">
      <c r="A1092" s="647" t="s">
        <v>4343</v>
      </c>
      <c r="B1092" s="647" t="s">
        <v>4358</v>
      </c>
      <c r="C1092" s="647" t="s">
        <v>1664</v>
      </c>
      <c r="D1092" s="647">
        <v>0</v>
      </c>
      <c r="E1092" s="647">
        <v>0</v>
      </c>
      <c r="F1092" s="647">
        <v>0</v>
      </c>
      <c r="G1092" s="647">
        <v>0</v>
      </c>
      <c r="H1092" s="647">
        <v>0</v>
      </c>
      <c r="I1092" s="647">
        <v>0</v>
      </c>
      <c r="J1092" s="647">
        <v>0</v>
      </c>
      <c r="K1092" s="647">
        <v>0</v>
      </c>
      <c r="L1092" s="647">
        <v>0</v>
      </c>
      <c r="M1092" s="647">
        <v>0</v>
      </c>
      <c r="N1092" s="647">
        <v>0</v>
      </c>
      <c r="O1092" s="647">
        <v>0</v>
      </c>
    </row>
    <row r="1093" spans="1:15" x14ac:dyDescent="0.2">
      <c r="A1093" s="647" t="s">
        <v>4343</v>
      </c>
      <c r="B1093" s="647" t="s">
        <v>4359</v>
      </c>
      <c r="C1093" s="647" t="s">
        <v>1664</v>
      </c>
      <c r="D1093" s="647">
        <v>0</v>
      </c>
      <c r="E1093" s="647">
        <v>0</v>
      </c>
      <c r="F1093" s="647">
        <v>0</v>
      </c>
      <c r="G1093" s="647">
        <v>0</v>
      </c>
      <c r="H1093" s="647">
        <v>0</v>
      </c>
      <c r="I1093" s="647">
        <v>0</v>
      </c>
      <c r="J1093" s="647">
        <v>0</v>
      </c>
      <c r="K1093" s="647">
        <v>0</v>
      </c>
      <c r="L1093" s="647">
        <v>0</v>
      </c>
      <c r="M1093" s="647">
        <v>0</v>
      </c>
      <c r="N1093" s="647">
        <v>0</v>
      </c>
      <c r="O1093" s="647">
        <v>0</v>
      </c>
    </row>
    <row r="1094" spans="1:15" x14ac:dyDescent="0.2">
      <c r="A1094" s="647" t="s">
        <v>4343</v>
      </c>
      <c r="B1094" s="647" t="s">
        <v>4360</v>
      </c>
      <c r="C1094" s="647" t="s">
        <v>1664</v>
      </c>
      <c r="D1094" s="647">
        <v>0</v>
      </c>
      <c r="E1094" s="647">
        <v>0</v>
      </c>
      <c r="F1094" s="647">
        <v>0</v>
      </c>
      <c r="G1094" s="647">
        <v>0</v>
      </c>
      <c r="H1094" s="647">
        <v>0</v>
      </c>
      <c r="I1094" s="647">
        <v>0</v>
      </c>
      <c r="J1094" s="647">
        <v>0</v>
      </c>
      <c r="K1094" s="647">
        <v>0</v>
      </c>
      <c r="L1094" s="647">
        <v>0</v>
      </c>
      <c r="M1094" s="647">
        <v>0</v>
      </c>
      <c r="N1094" s="647">
        <v>0</v>
      </c>
      <c r="O1094" s="647">
        <v>0</v>
      </c>
    </row>
    <row r="1095" spans="1:15" x14ac:dyDescent="0.2">
      <c r="A1095" s="647" t="s">
        <v>4343</v>
      </c>
      <c r="B1095" s="647" t="s">
        <v>4361</v>
      </c>
      <c r="C1095" s="647" t="s">
        <v>1664</v>
      </c>
      <c r="D1095" s="647">
        <v>0</v>
      </c>
      <c r="E1095" s="647">
        <v>0</v>
      </c>
      <c r="F1095" s="647">
        <v>0</v>
      </c>
      <c r="G1095" s="647">
        <v>0</v>
      </c>
      <c r="H1095" s="647">
        <v>0</v>
      </c>
      <c r="I1095" s="647">
        <v>0</v>
      </c>
      <c r="J1095" s="647">
        <v>0</v>
      </c>
      <c r="K1095" s="647">
        <v>0</v>
      </c>
      <c r="L1095" s="647">
        <v>0</v>
      </c>
      <c r="M1095" s="647">
        <v>0</v>
      </c>
      <c r="N1095" s="647">
        <v>0</v>
      </c>
      <c r="O1095" s="647">
        <v>0</v>
      </c>
    </row>
    <row r="1096" spans="1:15" x14ac:dyDescent="0.2">
      <c r="A1096" s="647" t="s">
        <v>4362</v>
      </c>
      <c r="B1096" s="647" t="s">
        <v>4363</v>
      </c>
      <c r="C1096" s="647" t="s">
        <v>1664</v>
      </c>
      <c r="D1096" s="647">
        <v>0</v>
      </c>
      <c r="E1096" s="647">
        <v>0</v>
      </c>
      <c r="F1096" s="647">
        <v>0</v>
      </c>
      <c r="G1096" s="647">
        <v>0</v>
      </c>
      <c r="H1096" s="647">
        <v>0</v>
      </c>
      <c r="I1096" s="647">
        <v>0</v>
      </c>
      <c r="J1096" s="647">
        <v>0</v>
      </c>
      <c r="K1096" s="647">
        <v>0</v>
      </c>
      <c r="L1096" s="647">
        <v>0</v>
      </c>
      <c r="M1096" s="647">
        <v>0</v>
      </c>
      <c r="N1096" s="647">
        <v>0</v>
      </c>
      <c r="O1096" s="647">
        <v>0</v>
      </c>
    </row>
    <row r="1097" spans="1:15" x14ac:dyDescent="0.2">
      <c r="A1097" s="647" t="s">
        <v>4362</v>
      </c>
      <c r="B1097" s="647" t="s">
        <v>4364</v>
      </c>
      <c r="C1097" s="647" t="s">
        <v>1664</v>
      </c>
      <c r="D1097" s="647">
        <v>0</v>
      </c>
      <c r="E1097" s="647">
        <v>0</v>
      </c>
      <c r="F1097" s="647">
        <v>0</v>
      </c>
      <c r="G1097" s="647">
        <v>0</v>
      </c>
      <c r="H1097" s="647">
        <v>0</v>
      </c>
      <c r="I1097" s="647">
        <v>0</v>
      </c>
      <c r="J1097" s="647">
        <v>0</v>
      </c>
      <c r="K1097" s="647">
        <v>0</v>
      </c>
      <c r="L1097" s="647">
        <v>0</v>
      </c>
      <c r="M1097" s="647">
        <v>0</v>
      </c>
      <c r="N1097" s="647">
        <v>0</v>
      </c>
      <c r="O1097" s="647">
        <v>0</v>
      </c>
    </row>
    <row r="1098" spans="1:15" x14ac:dyDescent="0.2">
      <c r="A1098" s="647" t="s">
        <v>4362</v>
      </c>
      <c r="B1098" s="647" t="s">
        <v>4365</v>
      </c>
      <c r="C1098" s="647" t="s">
        <v>1664</v>
      </c>
      <c r="D1098" s="647">
        <v>0</v>
      </c>
      <c r="E1098" s="647">
        <v>0</v>
      </c>
      <c r="F1098" s="647">
        <v>0</v>
      </c>
      <c r="G1098" s="647">
        <v>0</v>
      </c>
      <c r="H1098" s="647">
        <v>0</v>
      </c>
      <c r="I1098" s="647">
        <v>0</v>
      </c>
      <c r="J1098" s="647">
        <v>0</v>
      </c>
      <c r="K1098" s="647">
        <v>0</v>
      </c>
      <c r="L1098" s="647">
        <v>0</v>
      </c>
      <c r="M1098" s="647">
        <v>0</v>
      </c>
      <c r="N1098" s="647">
        <v>0</v>
      </c>
      <c r="O1098" s="647">
        <v>0</v>
      </c>
    </row>
    <row r="1099" spans="1:15" x14ac:dyDescent="0.2">
      <c r="A1099" s="647" t="s">
        <v>4362</v>
      </c>
      <c r="B1099" s="647" t="s">
        <v>4366</v>
      </c>
      <c r="C1099" s="647" t="s">
        <v>1664</v>
      </c>
      <c r="D1099" s="647">
        <v>0</v>
      </c>
      <c r="E1099" s="647">
        <v>0</v>
      </c>
      <c r="F1099" s="647">
        <v>0</v>
      </c>
      <c r="G1099" s="647">
        <v>0</v>
      </c>
      <c r="H1099" s="647">
        <v>0</v>
      </c>
      <c r="I1099" s="647">
        <v>0</v>
      </c>
      <c r="J1099" s="647">
        <v>0</v>
      </c>
      <c r="K1099" s="647">
        <v>0</v>
      </c>
      <c r="L1099" s="647">
        <v>0</v>
      </c>
      <c r="M1099" s="647">
        <v>0</v>
      </c>
      <c r="N1099" s="647">
        <v>0</v>
      </c>
      <c r="O1099" s="647">
        <v>0</v>
      </c>
    </row>
    <row r="1100" spans="1:15" x14ac:dyDescent="0.2">
      <c r="A1100" s="647" t="s">
        <v>4362</v>
      </c>
      <c r="B1100" s="647" t="s">
        <v>4367</v>
      </c>
      <c r="C1100" s="647" t="s">
        <v>1664</v>
      </c>
      <c r="D1100" s="647">
        <v>0</v>
      </c>
      <c r="E1100" s="647">
        <v>0</v>
      </c>
      <c r="F1100" s="647">
        <v>0</v>
      </c>
      <c r="G1100" s="647">
        <v>0</v>
      </c>
      <c r="H1100" s="647">
        <v>0</v>
      </c>
      <c r="I1100" s="647">
        <v>0</v>
      </c>
      <c r="J1100" s="647">
        <v>0</v>
      </c>
      <c r="K1100" s="647">
        <v>0</v>
      </c>
      <c r="L1100" s="647">
        <v>0</v>
      </c>
      <c r="M1100" s="647">
        <v>0</v>
      </c>
      <c r="N1100" s="647">
        <v>0</v>
      </c>
      <c r="O1100" s="647">
        <v>0</v>
      </c>
    </row>
    <row r="1101" spans="1:15" x14ac:dyDescent="0.2">
      <c r="A1101" s="647" t="s">
        <v>4362</v>
      </c>
      <c r="B1101" s="647" t="s">
        <v>4368</v>
      </c>
      <c r="C1101" s="647" t="s">
        <v>1664</v>
      </c>
      <c r="D1101" s="647">
        <v>0</v>
      </c>
      <c r="E1101" s="647">
        <v>0</v>
      </c>
      <c r="F1101" s="647">
        <v>0</v>
      </c>
      <c r="G1101" s="647">
        <v>0</v>
      </c>
      <c r="H1101" s="647">
        <v>0</v>
      </c>
      <c r="I1101" s="647">
        <v>0</v>
      </c>
      <c r="J1101" s="647">
        <v>0</v>
      </c>
      <c r="K1101" s="647">
        <v>0</v>
      </c>
      <c r="L1101" s="647">
        <v>0</v>
      </c>
      <c r="M1101" s="647">
        <v>0</v>
      </c>
      <c r="N1101" s="647">
        <v>0</v>
      </c>
      <c r="O1101" s="647">
        <v>0</v>
      </c>
    </row>
    <row r="1102" spans="1:15" x14ac:dyDescent="0.2">
      <c r="A1102" s="647" t="s">
        <v>4362</v>
      </c>
      <c r="B1102" s="647" t="s">
        <v>4369</v>
      </c>
      <c r="C1102" s="647" t="s">
        <v>1664</v>
      </c>
      <c r="D1102" s="647">
        <v>0</v>
      </c>
      <c r="E1102" s="647">
        <v>0</v>
      </c>
      <c r="F1102" s="647">
        <v>0</v>
      </c>
      <c r="G1102" s="647">
        <v>0</v>
      </c>
      <c r="H1102" s="647">
        <v>0</v>
      </c>
      <c r="I1102" s="647">
        <v>0</v>
      </c>
      <c r="J1102" s="647">
        <v>0</v>
      </c>
      <c r="K1102" s="647">
        <v>0</v>
      </c>
      <c r="L1102" s="647">
        <v>0</v>
      </c>
      <c r="M1102" s="647">
        <v>0</v>
      </c>
      <c r="N1102" s="647">
        <v>0</v>
      </c>
      <c r="O1102" s="647">
        <v>0</v>
      </c>
    </row>
    <row r="1103" spans="1:15" x14ac:dyDescent="0.2">
      <c r="A1103" s="647" t="s">
        <v>4362</v>
      </c>
      <c r="B1103" s="647" t="s">
        <v>4370</v>
      </c>
      <c r="C1103" s="647" t="s">
        <v>1664</v>
      </c>
      <c r="D1103" s="647">
        <v>0</v>
      </c>
      <c r="E1103" s="647">
        <v>0</v>
      </c>
      <c r="F1103" s="647">
        <v>0</v>
      </c>
      <c r="G1103" s="647">
        <v>0</v>
      </c>
      <c r="H1103" s="647">
        <v>0</v>
      </c>
      <c r="I1103" s="647">
        <v>0</v>
      </c>
      <c r="J1103" s="647">
        <v>0</v>
      </c>
      <c r="K1103" s="647">
        <v>0</v>
      </c>
      <c r="L1103" s="647">
        <v>0</v>
      </c>
      <c r="M1103" s="647">
        <v>0</v>
      </c>
      <c r="N1103" s="647">
        <v>0</v>
      </c>
      <c r="O1103" s="647">
        <v>0</v>
      </c>
    </row>
    <row r="1104" spans="1:15" x14ac:dyDescent="0.2">
      <c r="A1104" s="647" t="s">
        <v>4362</v>
      </c>
      <c r="B1104" s="647" t="s">
        <v>4371</v>
      </c>
      <c r="C1104" s="647" t="s">
        <v>1664</v>
      </c>
      <c r="D1104" s="647">
        <v>0</v>
      </c>
      <c r="E1104" s="647">
        <v>0</v>
      </c>
      <c r="F1104" s="647">
        <v>0</v>
      </c>
      <c r="G1104" s="647">
        <v>0</v>
      </c>
      <c r="H1104" s="647">
        <v>0</v>
      </c>
      <c r="I1104" s="647">
        <v>0</v>
      </c>
      <c r="J1104" s="647">
        <v>0</v>
      </c>
      <c r="K1104" s="647">
        <v>0</v>
      </c>
      <c r="L1104" s="647">
        <v>0</v>
      </c>
      <c r="M1104" s="647">
        <v>0</v>
      </c>
      <c r="N1104" s="647">
        <v>0</v>
      </c>
      <c r="O1104" s="647">
        <v>0</v>
      </c>
    </row>
    <row r="1105" spans="1:15" x14ac:dyDescent="0.2">
      <c r="A1105" s="647" t="s">
        <v>4362</v>
      </c>
      <c r="B1105" s="647" t="s">
        <v>4372</v>
      </c>
      <c r="C1105" s="647" t="s">
        <v>1664</v>
      </c>
      <c r="D1105" s="647">
        <v>0</v>
      </c>
      <c r="E1105" s="647">
        <v>0</v>
      </c>
      <c r="F1105" s="647">
        <v>0</v>
      </c>
      <c r="G1105" s="647">
        <v>0</v>
      </c>
      <c r="H1105" s="647">
        <v>0</v>
      </c>
      <c r="I1105" s="647">
        <v>0</v>
      </c>
      <c r="J1105" s="647">
        <v>0</v>
      </c>
      <c r="K1105" s="647">
        <v>0</v>
      </c>
      <c r="L1105" s="647">
        <v>0</v>
      </c>
      <c r="M1105" s="647">
        <v>0</v>
      </c>
      <c r="N1105" s="647">
        <v>0</v>
      </c>
      <c r="O1105" s="647">
        <v>0</v>
      </c>
    </row>
    <row r="1106" spans="1:15" x14ac:dyDescent="0.2">
      <c r="A1106" s="647" t="s">
        <v>4362</v>
      </c>
      <c r="B1106" s="647" t="s">
        <v>4373</v>
      </c>
      <c r="C1106" s="647" t="s">
        <v>1664</v>
      </c>
      <c r="D1106" s="647">
        <v>0</v>
      </c>
      <c r="E1106" s="647">
        <v>0</v>
      </c>
      <c r="F1106" s="647">
        <v>0</v>
      </c>
      <c r="G1106" s="647">
        <v>0</v>
      </c>
      <c r="H1106" s="647">
        <v>0</v>
      </c>
      <c r="I1106" s="647">
        <v>0</v>
      </c>
      <c r="J1106" s="647">
        <v>0</v>
      </c>
      <c r="K1106" s="647">
        <v>0</v>
      </c>
      <c r="L1106" s="647">
        <v>0</v>
      </c>
      <c r="M1106" s="647">
        <v>0</v>
      </c>
      <c r="N1106" s="647">
        <v>0</v>
      </c>
      <c r="O1106" s="647">
        <v>0</v>
      </c>
    </row>
    <row r="1107" spans="1:15" x14ac:dyDescent="0.2">
      <c r="A1107" s="647" t="s">
        <v>4362</v>
      </c>
      <c r="B1107" s="647" t="s">
        <v>4374</v>
      </c>
      <c r="C1107" s="647" t="s">
        <v>1664</v>
      </c>
      <c r="D1107" s="647">
        <v>2454</v>
      </c>
      <c r="E1107" s="647">
        <v>2466</v>
      </c>
      <c r="F1107" s="647">
        <v>2477</v>
      </c>
      <c r="G1107" s="647">
        <v>2489</v>
      </c>
      <c r="H1107" s="647">
        <v>2501</v>
      </c>
      <c r="I1107" s="647">
        <v>2513</v>
      </c>
      <c r="J1107" s="647">
        <v>2525</v>
      </c>
      <c r="K1107" s="647">
        <v>2537</v>
      </c>
      <c r="L1107" s="647">
        <v>2549</v>
      </c>
      <c r="M1107" s="647">
        <v>2561</v>
      </c>
      <c r="N1107" s="647">
        <v>2573</v>
      </c>
      <c r="O1107" s="647">
        <v>2584</v>
      </c>
    </row>
    <row r="1108" spans="1:15" x14ac:dyDescent="0.2">
      <c r="A1108" s="647" t="s">
        <v>4362</v>
      </c>
      <c r="B1108" s="647" t="s">
        <v>4375</v>
      </c>
      <c r="C1108" s="647" t="s">
        <v>1664</v>
      </c>
      <c r="D1108" s="647">
        <v>0</v>
      </c>
      <c r="E1108" s="647">
        <v>0</v>
      </c>
      <c r="F1108" s="647">
        <v>0</v>
      </c>
      <c r="G1108" s="647">
        <v>0</v>
      </c>
      <c r="H1108" s="647">
        <v>0</v>
      </c>
      <c r="I1108" s="647">
        <v>0</v>
      </c>
      <c r="J1108" s="647">
        <v>0</v>
      </c>
      <c r="K1108" s="647">
        <v>0</v>
      </c>
      <c r="L1108" s="647">
        <v>0</v>
      </c>
      <c r="M1108" s="647">
        <v>0</v>
      </c>
      <c r="N1108" s="647">
        <v>0</v>
      </c>
      <c r="O1108" s="647">
        <v>0</v>
      </c>
    </row>
    <row r="1109" spans="1:15" x14ac:dyDescent="0.2">
      <c r="A1109" s="647" t="s">
        <v>4376</v>
      </c>
      <c r="B1109" s="647" t="s">
        <v>4377</v>
      </c>
      <c r="C1109" s="647" t="s">
        <v>1664</v>
      </c>
      <c r="D1109" s="647">
        <v>0</v>
      </c>
      <c r="E1109" s="647">
        <v>0</v>
      </c>
      <c r="F1109" s="647">
        <v>0</v>
      </c>
      <c r="G1109" s="647">
        <v>0</v>
      </c>
      <c r="H1109" s="647">
        <v>0</v>
      </c>
      <c r="I1109" s="647">
        <v>0</v>
      </c>
      <c r="J1109" s="647">
        <v>0</v>
      </c>
      <c r="K1109" s="647">
        <v>0</v>
      </c>
      <c r="L1109" s="647">
        <v>0</v>
      </c>
      <c r="M1109" s="647">
        <v>0</v>
      </c>
      <c r="N1109" s="647">
        <v>0</v>
      </c>
      <c r="O1109" s="647">
        <v>0</v>
      </c>
    </row>
    <row r="1110" spans="1:15" x14ac:dyDescent="0.2">
      <c r="A1110" s="647" t="s">
        <v>4376</v>
      </c>
      <c r="B1110" s="647" t="s">
        <v>4378</v>
      </c>
      <c r="C1110" s="647" t="s">
        <v>1664</v>
      </c>
      <c r="D1110" s="647">
        <v>0</v>
      </c>
      <c r="E1110" s="647">
        <v>0</v>
      </c>
      <c r="F1110" s="647">
        <v>0</v>
      </c>
      <c r="G1110" s="647">
        <v>0</v>
      </c>
      <c r="H1110" s="647">
        <v>0</v>
      </c>
      <c r="I1110" s="647">
        <v>0</v>
      </c>
      <c r="J1110" s="647">
        <v>0</v>
      </c>
      <c r="K1110" s="647">
        <v>0</v>
      </c>
      <c r="L1110" s="647">
        <v>0</v>
      </c>
      <c r="M1110" s="647">
        <v>0</v>
      </c>
      <c r="N1110" s="647">
        <v>0</v>
      </c>
      <c r="O1110" s="647">
        <v>0</v>
      </c>
    </row>
    <row r="1111" spans="1:15" x14ac:dyDescent="0.2">
      <c r="A1111" s="647" t="s">
        <v>4376</v>
      </c>
      <c r="B1111" s="647" t="s">
        <v>4363</v>
      </c>
      <c r="C1111" s="647" t="s">
        <v>1664</v>
      </c>
      <c r="D1111" s="647">
        <v>0</v>
      </c>
      <c r="E1111" s="647">
        <v>0</v>
      </c>
      <c r="F1111" s="647">
        <v>0</v>
      </c>
      <c r="G1111" s="647">
        <v>0</v>
      </c>
      <c r="H1111" s="647">
        <v>0</v>
      </c>
      <c r="I1111" s="647">
        <v>0</v>
      </c>
      <c r="J1111" s="647">
        <v>0</v>
      </c>
      <c r="K1111" s="647">
        <v>0</v>
      </c>
      <c r="L1111" s="647">
        <v>0</v>
      </c>
      <c r="M1111" s="647">
        <v>0</v>
      </c>
      <c r="N1111" s="647">
        <v>0</v>
      </c>
      <c r="O1111" s="647">
        <v>0</v>
      </c>
    </row>
    <row r="1112" spans="1:15" x14ac:dyDescent="0.2">
      <c r="A1112" s="647" t="s">
        <v>4376</v>
      </c>
      <c r="B1112" s="647" t="s">
        <v>4364</v>
      </c>
      <c r="C1112" s="647" t="s">
        <v>1664</v>
      </c>
      <c r="D1112" s="647">
        <v>0</v>
      </c>
      <c r="E1112" s="647">
        <v>0</v>
      </c>
      <c r="F1112" s="647">
        <v>0</v>
      </c>
      <c r="G1112" s="647">
        <v>0</v>
      </c>
      <c r="H1112" s="647">
        <v>0</v>
      </c>
      <c r="I1112" s="647">
        <v>0</v>
      </c>
      <c r="J1112" s="647">
        <v>0</v>
      </c>
      <c r="K1112" s="647">
        <v>0</v>
      </c>
      <c r="L1112" s="647">
        <v>0</v>
      </c>
      <c r="M1112" s="647">
        <v>0</v>
      </c>
      <c r="N1112" s="647">
        <v>0</v>
      </c>
      <c r="O1112" s="647">
        <v>0</v>
      </c>
    </row>
    <row r="1113" spans="1:15" x14ac:dyDescent="0.2">
      <c r="A1113" s="647" t="s">
        <v>4376</v>
      </c>
      <c r="B1113" s="647" t="s">
        <v>4379</v>
      </c>
      <c r="C1113" s="647" t="s">
        <v>1664</v>
      </c>
      <c r="D1113" s="647">
        <v>0</v>
      </c>
      <c r="E1113" s="647">
        <v>0</v>
      </c>
      <c r="F1113" s="647">
        <v>0</v>
      </c>
      <c r="G1113" s="647">
        <v>0</v>
      </c>
      <c r="H1113" s="647">
        <v>0</v>
      </c>
      <c r="I1113" s="647">
        <v>0</v>
      </c>
      <c r="J1113" s="647">
        <v>0</v>
      </c>
      <c r="K1113" s="647">
        <v>0</v>
      </c>
      <c r="L1113" s="647">
        <v>0</v>
      </c>
      <c r="M1113" s="647">
        <v>0</v>
      </c>
      <c r="N1113" s="647">
        <v>0</v>
      </c>
      <c r="O1113" s="647">
        <v>0</v>
      </c>
    </row>
    <row r="1114" spans="1:15" x14ac:dyDescent="0.2">
      <c r="A1114" s="647" t="s">
        <v>4376</v>
      </c>
      <c r="B1114" s="647" t="s">
        <v>4380</v>
      </c>
      <c r="C1114" s="647" t="s">
        <v>1664</v>
      </c>
      <c r="D1114" s="647">
        <v>0</v>
      </c>
      <c r="E1114" s="647">
        <v>0</v>
      </c>
      <c r="F1114" s="647">
        <v>0</v>
      </c>
      <c r="G1114" s="647">
        <v>0</v>
      </c>
      <c r="H1114" s="647">
        <v>0</v>
      </c>
      <c r="I1114" s="647">
        <v>0</v>
      </c>
      <c r="J1114" s="647">
        <v>0</v>
      </c>
      <c r="K1114" s="647">
        <v>0</v>
      </c>
      <c r="L1114" s="647">
        <v>0</v>
      </c>
      <c r="M1114" s="647">
        <v>0</v>
      </c>
      <c r="N1114" s="647">
        <v>0</v>
      </c>
      <c r="O1114" s="647">
        <v>0</v>
      </c>
    </row>
    <row r="1115" spans="1:15" x14ac:dyDescent="0.2">
      <c r="A1115" s="647" t="s">
        <v>4376</v>
      </c>
      <c r="B1115" s="647" t="s">
        <v>4365</v>
      </c>
      <c r="C1115" s="647" t="s">
        <v>1664</v>
      </c>
      <c r="D1115" s="647">
        <v>0</v>
      </c>
      <c r="E1115" s="647">
        <v>0</v>
      </c>
      <c r="F1115" s="647">
        <v>0</v>
      </c>
      <c r="G1115" s="647">
        <v>0</v>
      </c>
      <c r="H1115" s="647">
        <v>0</v>
      </c>
      <c r="I1115" s="647">
        <v>0</v>
      </c>
      <c r="J1115" s="647">
        <v>0</v>
      </c>
      <c r="K1115" s="647">
        <v>0</v>
      </c>
      <c r="L1115" s="647">
        <v>0</v>
      </c>
      <c r="M1115" s="647">
        <v>0</v>
      </c>
      <c r="N1115" s="647">
        <v>0</v>
      </c>
      <c r="O1115" s="647">
        <v>0</v>
      </c>
    </row>
    <row r="1116" spans="1:15" x14ac:dyDescent="0.2">
      <c r="A1116" s="647" t="s">
        <v>4376</v>
      </c>
      <c r="B1116" s="647" t="s">
        <v>4381</v>
      </c>
      <c r="C1116" s="647" t="s">
        <v>1664</v>
      </c>
      <c r="D1116" s="647">
        <v>0</v>
      </c>
      <c r="E1116" s="647">
        <v>0</v>
      </c>
      <c r="F1116" s="647">
        <v>0</v>
      </c>
      <c r="G1116" s="647">
        <v>0</v>
      </c>
      <c r="H1116" s="647">
        <v>0</v>
      </c>
      <c r="I1116" s="647">
        <v>0</v>
      </c>
      <c r="J1116" s="647">
        <v>0</v>
      </c>
      <c r="K1116" s="647">
        <v>0</v>
      </c>
      <c r="L1116" s="647">
        <v>0</v>
      </c>
      <c r="M1116" s="647">
        <v>0</v>
      </c>
      <c r="N1116" s="647">
        <v>0</v>
      </c>
      <c r="O1116" s="647">
        <v>0</v>
      </c>
    </row>
    <row r="1117" spans="1:15" x14ac:dyDescent="0.2">
      <c r="A1117" s="647" t="s">
        <v>4376</v>
      </c>
      <c r="B1117" s="647" t="s">
        <v>4382</v>
      </c>
      <c r="C1117" s="647" t="s">
        <v>1664</v>
      </c>
      <c r="D1117" s="647">
        <v>0</v>
      </c>
      <c r="E1117" s="647">
        <v>0</v>
      </c>
      <c r="F1117" s="647">
        <v>0</v>
      </c>
      <c r="G1117" s="647">
        <v>0</v>
      </c>
      <c r="H1117" s="647">
        <v>0</v>
      </c>
      <c r="I1117" s="647">
        <v>0</v>
      </c>
      <c r="J1117" s="647">
        <v>0</v>
      </c>
      <c r="K1117" s="647">
        <v>0</v>
      </c>
      <c r="L1117" s="647">
        <v>0</v>
      </c>
      <c r="M1117" s="647">
        <v>0</v>
      </c>
      <c r="N1117" s="647">
        <v>0</v>
      </c>
      <c r="O1117" s="647">
        <v>0</v>
      </c>
    </row>
    <row r="1118" spans="1:15" x14ac:dyDescent="0.2">
      <c r="A1118" s="647" t="s">
        <v>4376</v>
      </c>
      <c r="B1118" s="647" t="s">
        <v>4383</v>
      </c>
      <c r="C1118" s="647" t="s">
        <v>1664</v>
      </c>
      <c r="D1118" s="647">
        <v>0</v>
      </c>
      <c r="E1118" s="647">
        <v>0</v>
      </c>
      <c r="F1118" s="647">
        <v>0</v>
      </c>
      <c r="G1118" s="647">
        <v>0</v>
      </c>
      <c r="H1118" s="647">
        <v>0</v>
      </c>
      <c r="I1118" s="647">
        <v>0</v>
      </c>
      <c r="J1118" s="647">
        <v>0</v>
      </c>
      <c r="K1118" s="647">
        <v>0</v>
      </c>
      <c r="L1118" s="647">
        <v>0</v>
      </c>
      <c r="M1118" s="647">
        <v>0</v>
      </c>
      <c r="N1118" s="647">
        <v>0</v>
      </c>
      <c r="O1118" s="647">
        <v>0</v>
      </c>
    </row>
    <row r="1119" spans="1:15" x14ac:dyDescent="0.2">
      <c r="A1119" s="647" t="s">
        <v>4376</v>
      </c>
      <c r="B1119" s="647" t="s">
        <v>4384</v>
      </c>
      <c r="C1119" s="647" t="s">
        <v>1664</v>
      </c>
      <c r="D1119" s="647">
        <v>0</v>
      </c>
      <c r="E1119" s="647">
        <v>0</v>
      </c>
      <c r="F1119" s="647">
        <v>0</v>
      </c>
      <c r="G1119" s="647">
        <v>0</v>
      </c>
      <c r="H1119" s="647">
        <v>0</v>
      </c>
      <c r="I1119" s="647">
        <v>0</v>
      </c>
      <c r="J1119" s="647">
        <v>0</v>
      </c>
      <c r="K1119" s="647">
        <v>0</v>
      </c>
      <c r="L1119" s="647">
        <v>0</v>
      </c>
      <c r="M1119" s="647">
        <v>0</v>
      </c>
      <c r="N1119" s="647">
        <v>0</v>
      </c>
      <c r="O1119" s="647">
        <v>0</v>
      </c>
    </row>
    <row r="1120" spans="1:15" x14ac:dyDescent="0.2">
      <c r="A1120" s="647" t="s">
        <v>4376</v>
      </c>
      <c r="B1120" s="647" t="s">
        <v>4367</v>
      </c>
      <c r="C1120" s="647" t="s">
        <v>1664</v>
      </c>
      <c r="D1120" s="647">
        <v>0</v>
      </c>
      <c r="E1120" s="647">
        <v>0</v>
      </c>
      <c r="F1120" s="647">
        <v>0</v>
      </c>
      <c r="G1120" s="647">
        <v>0</v>
      </c>
      <c r="H1120" s="647">
        <v>0</v>
      </c>
      <c r="I1120" s="647">
        <v>0</v>
      </c>
      <c r="J1120" s="647">
        <v>0</v>
      </c>
      <c r="K1120" s="647">
        <v>0</v>
      </c>
      <c r="L1120" s="647">
        <v>0</v>
      </c>
      <c r="M1120" s="647">
        <v>0</v>
      </c>
      <c r="N1120" s="647">
        <v>0</v>
      </c>
      <c r="O1120" s="647">
        <v>0</v>
      </c>
    </row>
    <row r="1121" spans="1:15" x14ac:dyDescent="0.2">
      <c r="A1121" s="647" t="s">
        <v>4376</v>
      </c>
      <c r="B1121" s="647" t="s">
        <v>4385</v>
      </c>
      <c r="C1121" s="647" t="s">
        <v>1664</v>
      </c>
      <c r="D1121" s="647">
        <v>0</v>
      </c>
      <c r="E1121" s="647">
        <v>0</v>
      </c>
      <c r="F1121" s="647">
        <v>0</v>
      </c>
      <c r="G1121" s="647">
        <v>0</v>
      </c>
      <c r="H1121" s="647">
        <v>0</v>
      </c>
      <c r="I1121" s="647">
        <v>0</v>
      </c>
      <c r="J1121" s="647">
        <v>0</v>
      </c>
      <c r="K1121" s="647">
        <v>0</v>
      </c>
      <c r="L1121" s="647">
        <v>0</v>
      </c>
      <c r="M1121" s="647">
        <v>0</v>
      </c>
      <c r="N1121" s="647">
        <v>0</v>
      </c>
      <c r="O1121" s="647">
        <v>0</v>
      </c>
    </row>
    <row r="1122" spans="1:15" x14ac:dyDescent="0.2">
      <c r="A1122" s="647" t="s">
        <v>4376</v>
      </c>
      <c r="B1122" s="647" t="s">
        <v>4386</v>
      </c>
      <c r="C1122" s="647" t="s">
        <v>1664</v>
      </c>
      <c r="D1122" s="647">
        <v>0</v>
      </c>
      <c r="E1122" s="647">
        <v>0</v>
      </c>
      <c r="F1122" s="647">
        <v>0</v>
      </c>
      <c r="G1122" s="647">
        <v>0</v>
      </c>
      <c r="H1122" s="647">
        <v>0</v>
      </c>
      <c r="I1122" s="647">
        <v>0</v>
      </c>
      <c r="J1122" s="647">
        <v>0</v>
      </c>
      <c r="K1122" s="647">
        <v>0</v>
      </c>
      <c r="L1122" s="647">
        <v>0</v>
      </c>
      <c r="M1122" s="647">
        <v>0</v>
      </c>
      <c r="N1122" s="647">
        <v>0</v>
      </c>
      <c r="O1122" s="647">
        <v>0</v>
      </c>
    </row>
    <row r="1123" spans="1:15" x14ac:dyDescent="0.2">
      <c r="A1123" s="647" t="s">
        <v>4376</v>
      </c>
      <c r="B1123" s="647" t="s">
        <v>4387</v>
      </c>
      <c r="C1123" s="647" t="s">
        <v>1664</v>
      </c>
      <c r="D1123" s="647">
        <v>0</v>
      </c>
      <c r="E1123" s="647">
        <v>0</v>
      </c>
      <c r="F1123" s="647">
        <v>0</v>
      </c>
      <c r="G1123" s="647">
        <v>0</v>
      </c>
      <c r="H1123" s="647">
        <v>0</v>
      </c>
      <c r="I1123" s="647">
        <v>0</v>
      </c>
      <c r="J1123" s="647">
        <v>0</v>
      </c>
      <c r="K1123" s="647">
        <v>0</v>
      </c>
      <c r="L1123" s="647">
        <v>0</v>
      </c>
      <c r="M1123" s="647">
        <v>0</v>
      </c>
      <c r="N1123" s="647">
        <v>0</v>
      </c>
      <c r="O1123" s="647">
        <v>0</v>
      </c>
    </row>
    <row r="1124" spans="1:15" x14ac:dyDescent="0.2">
      <c r="A1124" s="647" t="s">
        <v>4376</v>
      </c>
      <c r="B1124" s="647" t="s">
        <v>4388</v>
      </c>
      <c r="C1124" s="647" t="s">
        <v>1664</v>
      </c>
      <c r="D1124" s="647">
        <v>0</v>
      </c>
      <c r="E1124" s="647">
        <v>0</v>
      </c>
      <c r="F1124" s="647">
        <v>0</v>
      </c>
      <c r="G1124" s="647">
        <v>0</v>
      </c>
      <c r="H1124" s="647">
        <v>0</v>
      </c>
      <c r="I1124" s="647">
        <v>0</v>
      </c>
      <c r="J1124" s="647">
        <v>0</v>
      </c>
      <c r="K1124" s="647">
        <v>0</v>
      </c>
      <c r="L1124" s="647">
        <v>0</v>
      </c>
      <c r="M1124" s="647">
        <v>0</v>
      </c>
      <c r="N1124" s="647">
        <v>0</v>
      </c>
      <c r="O1124" s="647">
        <v>0</v>
      </c>
    </row>
    <row r="1125" spans="1:15" x14ac:dyDescent="0.2">
      <c r="A1125" s="647" t="s">
        <v>4376</v>
      </c>
      <c r="B1125" s="647" t="s">
        <v>4389</v>
      </c>
      <c r="C1125" s="647" t="s">
        <v>1664</v>
      </c>
      <c r="D1125" s="647">
        <v>0</v>
      </c>
      <c r="E1125" s="647">
        <v>0</v>
      </c>
      <c r="F1125" s="647">
        <v>0</v>
      </c>
      <c r="G1125" s="647">
        <v>0</v>
      </c>
      <c r="H1125" s="647">
        <v>0</v>
      </c>
      <c r="I1125" s="647">
        <v>0</v>
      </c>
      <c r="J1125" s="647">
        <v>0</v>
      </c>
      <c r="K1125" s="647">
        <v>0</v>
      </c>
      <c r="L1125" s="647">
        <v>0</v>
      </c>
      <c r="M1125" s="647">
        <v>0</v>
      </c>
      <c r="N1125" s="647">
        <v>0</v>
      </c>
      <c r="O1125" s="647">
        <v>0</v>
      </c>
    </row>
    <row r="1126" spans="1:15" x14ac:dyDescent="0.2">
      <c r="A1126" s="647" t="s">
        <v>4376</v>
      </c>
      <c r="B1126" s="647" t="s">
        <v>4368</v>
      </c>
      <c r="C1126" s="647" t="s">
        <v>1664</v>
      </c>
      <c r="D1126" s="647">
        <v>0</v>
      </c>
      <c r="E1126" s="647">
        <v>0</v>
      </c>
      <c r="F1126" s="647">
        <v>0</v>
      </c>
      <c r="G1126" s="647">
        <v>0</v>
      </c>
      <c r="H1126" s="647">
        <v>0</v>
      </c>
      <c r="I1126" s="647">
        <v>0</v>
      </c>
      <c r="J1126" s="647">
        <v>0</v>
      </c>
      <c r="K1126" s="647">
        <v>0</v>
      </c>
      <c r="L1126" s="647">
        <v>0</v>
      </c>
      <c r="M1126" s="647">
        <v>0</v>
      </c>
      <c r="N1126" s="647">
        <v>0</v>
      </c>
      <c r="O1126" s="647">
        <v>0</v>
      </c>
    </row>
    <row r="1127" spans="1:15" x14ac:dyDescent="0.2">
      <c r="A1127" s="647" t="s">
        <v>4376</v>
      </c>
      <c r="B1127" s="647" t="s">
        <v>4390</v>
      </c>
      <c r="C1127" s="647" t="s">
        <v>1664</v>
      </c>
      <c r="D1127" s="647">
        <v>0</v>
      </c>
      <c r="E1127" s="647">
        <v>0</v>
      </c>
      <c r="F1127" s="647">
        <v>0</v>
      </c>
      <c r="G1127" s="647">
        <v>0</v>
      </c>
      <c r="H1127" s="647">
        <v>0</v>
      </c>
      <c r="I1127" s="647">
        <v>0</v>
      </c>
      <c r="J1127" s="647">
        <v>0</v>
      </c>
      <c r="K1127" s="647">
        <v>0</v>
      </c>
      <c r="L1127" s="647">
        <v>0</v>
      </c>
      <c r="M1127" s="647">
        <v>0</v>
      </c>
      <c r="N1127" s="647">
        <v>0</v>
      </c>
      <c r="O1127" s="647">
        <v>0</v>
      </c>
    </row>
    <row r="1128" spans="1:15" x14ac:dyDescent="0.2">
      <c r="A1128" s="647" t="s">
        <v>4376</v>
      </c>
      <c r="B1128" s="647" t="s">
        <v>4391</v>
      </c>
      <c r="C1128" s="647" t="s">
        <v>1664</v>
      </c>
      <c r="D1128" s="647">
        <v>0</v>
      </c>
      <c r="E1128" s="647">
        <v>0</v>
      </c>
      <c r="F1128" s="647">
        <v>0</v>
      </c>
      <c r="G1128" s="647">
        <v>0</v>
      </c>
      <c r="H1128" s="647">
        <v>0</v>
      </c>
      <c r="I1128" s="647">
        <v>0</v>
      </c>
      <c r="J1128" s="647">
        <v>0</v>
      </c>
      <c r="K1128" s="647">
        <v>0</v>
      </c>
      <c r="L1128" s="647">
        <v>0</v>
      </c>
      <c r="M1128" s="647">
        <v>0</v>
      </c>
      <c r="N1128" s="647">
        <v>0</v>
      </c>
      <c r="O1128" s="647">
        <v>0</v>
      </c>
    </row>
    <row r="1129" spans="1:15" x14ac:dyDescent="0.2">
      <c r="A1129" s="647" t="s">
        <v>4376</v>
      </c>
      <c r="B1129" s="647" t="s">
        <v>4370</v>
      </c>
      <c r="C1129" s="647" t="s">
        <v>1664</v>
      </c>
      <c r="D1129" s="647">
        <v>0</v>
      </c>
      <c r="E1129" s="647">
        <v>0</v>
      </c>
      <c r="F1129" s="647">
        <v>0</v>
      </c>
      <c r="G1129" s="647">
        <v>0</v>
      </c>
      <c r="H1129" s="647">
        <v>0</v>
      </c>
      <c r="I1129" s="647">
        <v>0</v>
      </c>
      <c r="J1129" s="647">
        <v>0</v>
      </c>
      <c r="K1129" s="647">
        <v>0</v>
      </c>
      <c r="L1129" s="647">
        <v>0</v>
      </c>
      <c r="M1129" s="647">
        <v>0</v>
      </c>
      <c r="N1129" s="647">
        <v>0</v>
      </c>
      <c r="O1129" s="647">
        <v>0</v>
      </c>
    </row>
    <row r="1130" spans="1:15" x14ac:dyDescent="0.2">
      <c r="A1130" s="647" t="s">
        <v>4376</v>
      </c>
      <c r="B1130" s="647" t="s">
        <v>4392</v>
      </c>
      <c r="C1130" s="647" t="s">
        <v>1664</v>
      </c>
      <c r="D1130" s="647">
        <v>0</v>
      </c>
      <c r="E1130" s="647">
        <v>0</v>
      </c>
      <c r="F1130" s="647">
        <v>0</v>
      </c>
      <c r="G1130" s="647">
        <v>0</v>
      </c>
      <c r="H1130" s="647">
        <v>0</v>
      </c>
      <c r="I1130" s="647">
        <v>0</v>
      </c>
      <c r="J1130" s="647">
        <v>0</v>
      </c>
      <c r="K1130" s="647">
        <v>0</v>
      </c>
      <c r="L1130" s="647">
        <v>0</v>
      </c>
      <c r="M1130" s="647">
        <v>0</v>
      </c>
      <c r="N1130" s="647">
        <v>0</v>
      </c>
      <c r="O1130" s="647">
        <v>0</v>
      </c>
    </row>
    <row r="1131" spans="1:15" x14ac:dyDescent="0.2">
      <c r="A1131" s="647" t="s">
        <v>4376</v>
      </c>
      <c r="B1131" s="647" t="s">
        <v>4371</v>
      </c>
      <c r="C1131" s="647" t="s">
        <v>1664</v>
      </c>
      <c r="D1131" s="647">
        <v>0</v>
      </c>
      <c r="E1131" s="647">
        <v>0</v>
      </c>
      <c r="F1131" s="647">
        <v>0</v>
      </c>
      <c r="G1131" s="647">
        <v>0</v>
      </c>
      <c r="H1131" s="647">
        <v>0</v>
      </c>
      <c r="I1131" s="647">
        <v>0</v>
      </c>
      <c r="J1131" s="647">
        <v>0</v>
      </c>
      <c r="K1131" s="647">
        <v>0</v>
      </c>
      <c r="L1131" s="647">
        <v>0</v>
      </c>
      <c r="M1131" s="647">
        <v>0</v>
      </c>
      <c r="N1131" s="647">
        <v>0</v>
      </c>
      <c r="O1131" s="647">
        <v>0</v>
      </c>
    </row>
    <row r="1132" spans="1:15" x14ac:dyDescent="0.2">
      <c r="A1132" s="647" t="s">
        <v>4376</v>
      </c>
      <c r="B1132" s="647" t="s">
        <v>4393</v>
      </c>
      <c r="C1132" s="647" t="s">
        <v>1664</v>
      </c>
      <c r="D1132" s="647">
        <v>0</v>
      </c>
      <c r="E1132" s="647">
        <v>0</v>
      </c>
      <c r="F1132" s="647">
        <v>0</v>
      </c>
      <c r="G1132" s="647">
        <v>0</v>
      </c>
      <c r="H1132" s="647">
        <v>0</v>
      </c>
      <c r="I1132" s="647">
        <v>0</v>
      </c>
      <c r="J1132" s="647">
        <v>0</v>
      </c>
      <c r="K1132" s="647">
        <v>0</v>
      </c>
      <c r="L1132" s="647">
        <v>0</v>
      </c>
      <c r="M1132" s="647">
        <v>0</v>
      </c>
      <c r="N1132" s="647">
        <v>0</v>
      </c>
      <c r="O1132" s="647">
        <v>0</v>
      </c>
    </row>
    <row r="1133" spans="1:15" x14ac:dyDescent="0.2">
      <c r="A1133" s="647" t="s">
        <v>4376</v>
      </c>
      <c r="B1133" s="647" t="s">
        <v>4373</v>
      </c>
      <c r="C1133" s="647" t="s">
        <v>1664</v>
      </c>
      <c r="D1133" s="647">
        <v>0</v>
      </c>
      <c r="E1133" s="647">
        <v>0</v>
      </c>
      <c r="F1133" s="647">
        <v>0</v>
      </c>
      <c r="G1133" s="647">
        <v>0</v>
      </c>
      <c r="H1133" s="647">
        <v>0</v>
      </c>
      <c r="I1133" s="647">
        <v>0</v>
      </c>
      <c r="J1133" s="647">
        <v>0</v>
      </c>
      <c r="K1133" s="647">
        <v>0</v>
      </c>
      <c r="L1133" s="647">
        <v>0</v>
      </c>
      <c r="M1133" s="647">
        <v>0</v>
      </c>
      <c r="N1133" s="647">
        <v>0</v>
      </c>
      <c r="O1133" s="647">
        <v>0</v>
      </c>
    </row>
    <row r="1134" spans="1:15" x14ac:dyDescent="0.2">
      <c r="A1134" s="647" t="s">
        <v>4376</v>
      </c>
      <c r="B1134" s="647" t="s">
        <v>4394</v>
      </c>
      <c r="C1134" s="647" t="s">
        <v>1664</v>
      </c>
      <c r="D1134" s="647">
        <v>0</v>
      </c>
      <c r="E1134" s="647">
        <v>0</v>
      </c>
      <c r="F1134" s="647">
        <v>0</v>
      </c>
      <c r="G1134" s="647">
        <v>0</v>
      </c>
      <c r="H1134" s="647">
        <v>0</v>
      </c>
      <c r="I1134" s="647">
        <v>0</v>
      </c>
      <c r="J1134" s="647">
        <v>0</v>
      </c>
      <c r="K1134" s="647">
        <v>0</v>
      </c>
      <c r="L1134" s="647">
        <v>0</v>
      </c>
      <c r="M1134" s="647">
        <v>0</v>
      </c>
      <c r="N1134" s="647">
        <v>0</v>
      </c>
      <c r="O1134" s="647">
        <v>0</v>
      </c>
    </row>
    <row r="1135" spans="1:15" x14ac:dyDescent="0.2">
      <c r="A1135" s="647" t="s">
        <v>4376</v>
      </c>
      <c r="B1135" s="647" t="s">
        <v>4395</v>
      </c>
      <c r="C1135" s="647" t="s">
        <v>1664</v>
      </c>
      <c r="D1135" s="647">
        <v>0</v>
      </c>
      <c r="E1135" s="647">
        <v>0</v>
      </c>
      <c r="F1135" s="647">
        <v>0</v>
      </c>
      <c r="G1135" s="647">
        <v>0</v>
      </c>
      <c r="H1135" s="647">
        <v>0</v>
      </c>
      <c r="I1135" s="647">
        <v>0</v>
      </c>
      <c r="J1135" s="647">
        <v>0</v>
      </c>
      <c r="K1135" s="647">
        <v>0</v>
      </c>
      <c r="L1135" s="647">
        <v>0</v>
      </c>
      <c r="M1135" s="647">
        <v>0</v>
      </c>
      <c r="N1135" s="647">
        <v>0</v>
      </c>
      <c r="O1135" s="647">
        <v>0</v>
      </c>
    </row>
    <row r="1136" spans="1:15" x14ac:dyDescent="0.2">
      <c r="A1136" s="647" t="s">
        <v>4376</v>
      </c>
      <c r="B1136" s="647" t="s">
        <v>4396</v>
      </c>
      <c r="C1136" s="647" t="s">
        <v>1664</v>
      </c>
      <c r="D1136" s="647">
        <v>0</v>
      </c>
      <c r="E1136" s="647">
        <v>0</v>
      </c>
      <c r="F1136" s="647">
        <v>0</v>
      </c>
      <c r="G1136" s="647">
        <v>0</v>
      </c>
      <c r="H1136" s="647">
        <v>0</v>
      </c>
      <c r="I1136" s="647">
        <v>0</v>
      </c>
      <c r="J1136" s="647">
        <v>0</v>
      </c>
      <c r="K1136" s="647">
        <v>0</v>
      </c>
      <c r="L1136" s="647">
        <v>0</v>
      </c>
      <c r="M1136" s="647">
        <v>0</v>
      </c>
      <c r="N1136" s="647">
        <v>0</v>
      </c>
      <c r="O1136" s="647">
        <v>0</v>
      </c>
    </row>
    <row r="1137" spans="1:15" x14ac:dyDescent="0.2">
      <c r="A1137" s="647" t="s">
        <v>4376</v>
      </c>
      <c r="B1137" s="647" t="s">
        <v>4397</v>
      </c>
      <c r="C1137" s="647" t="s">
        <v>1664</v>
      </c>
      <c r="D1137" s="647">
        <v>0</v>
      </c>
      <c r="E1137" s="647">
        <v>0</v>
      </c>
      <c r="F1137" s="647">
        <v>0</v>
      </c>
      <c r="G1137" s="647">
        <v>0</v>
      </c>
      <c r="H1137" s="647">
        <v>0</v>
      </c>
      <c r="I1137" s="647">
        <v>0</v>
      </c>
      <c r="J1137" s="647">
        <v>0</v>
      </c>
      <c r="K1137" s="647">
        <v>0</v>
      </c>
      <c r="L1137" s="647">
        <v>0</v>
      </c>
      <c r="M1137" s="647">
        <v>0</v>
      </c>
      <c r="N1137" s="647">
        <v>0</v>
      </c>
      <c r="O1137" s="647">
        <v>0</v>
      </c>
    </row>
    <row r="1138" spans="1:15" x14ac:dyDescent="0.2">
      <c r="A1138" s="647" t="s">
        <v>4376</v>
      </c>
      <c r="B1138" s="647" t="s">
        <v>4398</v>
      </c>
      <c r="C1138" s="647" t="s">
        <v>1664</v>
      </c>
      <c r="D1138" s="647">
        <v>39</v>
      </c>
      <c r="E1138" s="647">
        <v>39</v>
      </c>
      <c r="F1138" s="647">
        <v>39</v>
      </c>
      <c r="G1138" s="647">
        <v>39</v>
      </c>
      <c r="H1138" s="647">
        <v>40</v>
      </c>
      <c r="I1138" s="647">
        <v>40</v>
      </c>
      <c r="J1138" s="647">
        <v>40</v>
      </c>
      <c r="K1138" s="647">
        <v>41</v>
      </c>
      <c r="L1138" s="647">
        <v>41</v>
      </c>
      <c r="M1138" s="647">
        <v>41</v>
      </c>
      <c r="N1138" s="647">
        <v>42</v>
      </c>
      <c r="O1138" s="647">
        <v>42</v>
      </c>
    </row>
    <row r="1139" spans="1:15" x14ac:dyDescent="0.2">
      <c r="A1139" s="647" t="s">
        <v>4376</v>
      </c>
      <c r="B1139" s="647" t="s">
        <v>4399</v>
      </c>
      <c r="C1139" s="647" t="s">
        <v>1664</v>
      </c>
      <c r="D1139" s="647">
        <v>0</v>
      </c>
      <c r="E1139" s="647">
        <v>0</v>
      </c>
      <c r="F1139" s="647">
        <v>0</v>
      </c>
      <c r="G1139" s="647">
        <v>0</v>
      </c>
      <c r="H1139" s="647">
        <v>0</v>
      </c>
      <c r="I1139" s="647">
        <v>0</v>
      </c>
      <c r="J1139" s="647">
        <v>0</v>
      </c>
      <c r="K1139" s="647">
        <v>0</v>
      </c>
      <c r="L1139" s="647">
        <v>0</v>
      </c>
      <c r="M1139" s="647">
        <v>0</v>
      </c>
      <c r="N1139" s="647">
        <v>0</v>
      </c>
      <c r="O1139" s="647">
        <v>0</v>
      </c>
    </row>
    <row r="1140" spans="1:15" x14ac:dyDescent="0.2">
      <c r="A1140" s="647" t="s">
        <v>4376</v>
      </c>
      <c r="B1140" s="647" t="s">
        <v>4400</v>
      </c>
      <c r="C1140" s="647" t="s">
        <v>1664</v>
      </c>
      <c r="D1140" s="647">
        <v>0</v>
      </c>
      <c r="E1140" s="647">
        <v>0</v>
      </c>
      <c r="F1140" s="647">
        <v>0</v>
      </c>
      <c r="G1140" s="647">
        <v>0</v>
      </c>
      <c r="H1140" s="647">
        <v>0</v>
      </c>
      <c r="I1140" s="647">
        <v>0</v>
      </c>
      <c r="J1140" s="647">
        <v>0</v>
      </c>
      <c r="K1140" s="647">
        <v>0</v>
      </c>
      <c r="L1140" s="647">
        <v>0</v>
      </c>
      <c r="M1140" s="647">
        <v>0</v>
      </c>
      <c r="N1140" s="647">
        <v>0</v>
      </c>
      <c r="O1140" s="647">
        <v>0</v>
      </c>
    </row>
    <row r="1141" spans="1:15" x14ac:dyDescent="0.2">
      <c r="A1141" s="647" t="s">
        <v>4376</v>
      </c>
      <c r="B1141" s="647" t="s">
        <v>4401</v>
      </c>
      <c r="C1141" s="647" t="s">
        <v>1664</v>
      </c>
      <c r="D1141" s="647">
        <v>0</v>
      </c>
      <c r="E1141" s="647">
        <v>0</v>
      </c>
      <c r="F1141" s="647">
        <v>0</v>
      </c>
      <c r="G1141" s="647">
        <v>0</v>
      </c>
      <c r="H1141" s="647">
        <v>0</v>
      </c>
      <c r="I1141" s="647">
        <v>0</v>
      </c>
      <c r="J1141" s="647">
        <v>0</v>
      </c>
      <c r="K1141" s="647">
        <v>0</v>
      </c>
      <c r="L1141" s="647">
        <v>0</v>
      </c>
      <c r="M1141" s="647">
        <v>0</v>
      </c>
      <c r="N1141" s="647">
        <v>0</v>
      </c>
      <c r="O1141" s="647">
        <v>0</v>
      </c>
    </row>
    <row r="1142" spans="1:15" x14ac:dyDescent="0.2">
      <c r="A1142" s="647" t="s">
        <v>4376</v>
      </c>
      <c r="B1142" s="647" t="s">
        <v>4402</v>
      </c>
      <c r="C1142" s="647" t="s">
        <v>1664</v>
      </c>
      <c r="D1142" s="647">
        <v>0</v>
      </c>
      <c r="E1142" s="647">
        <v>0</v>
      </c>
      <c r="F1142" s="647">
        <v>0</v>
      </c>
      <c r="G1142" s="647">
        <v>0</v>
      </c>
      <c r="H1142" s="647">
        <v>0</v>
      </c>
      <c r="I1142" s="647">
        <v>0</v>
      </c>
      <c r="J1142" s="647">
        <v>0</v>
      </c>
      <c r="K1142" s="647">
        <v>0</v>
      </c>
      <c r="L1142" s="647">
        <v>0</v>
      </c>
      <c r="M1142" s="647">
        <v>0</v>
      </c>
      <c r="N1142" s="647">
        <v>0</v>
      </c>
      <c r="O1142" s="647">
        <v>0</v>
      </c>
    </row>
    <row r="1143" spans="1:15" x14ac:dyDescent="0.2">
      <c r="A1143" s="647" t="s">
        <v>4376</v>
      </c>
      <c r="B1143" s="647" t="s">
        <v>4403</v>
      </c>
      <c r="C1143" s="647" t="s">
        <v>1664</v>
      </c>
      <c r="D1143" s="647">
        <v>132716</v>
      </c>
      <c r="E1143" s="647">
        <v>133445</v>
      </c>
      <c r="F1143" s="647">
        <v>133653</v>
      </c>
      <c r="G1143" s="647">
        <v>134449</v>
      </c>
      <c r="H1143" s="647">
        <v>134914</v>
      </c>
      <c r="I1143" s="647">
        <v>135532</v>
      </c>
      <c r="J1143" s="647">
        <v>135424</v>
      </c>
      <c r="K1143" s="647">
        <v>135236</v>
      </c>
      <c r="L1143" s="647">
        <v>135666</v>
      </c>
      <c r="M1143" s="647">
        <v>135702</v>
      </c>
      <c r="N1143" s="647">
        <v>136070</v>
      </c>
      <c r="O1143" s="647">
        <v>136868</v>
      </c>
    </row>
    <row r="1144" spans="1:15" x14ac:dyDescent="0.2">
      <c r="A1144" s="647" t="s">
        <v>4376</v>
      </c>
      <c r="B1144" s="647" t="s">
        <v>4404</v>
      </c>
      <c r="C1144" s="647" t="s">
        <v>1664</v>
      </c>
      <c r="D1144" s="647">
        <v>0</v>
      </c>
      <c r="E1144" s="647">
        <v>0</v>
      </c>
      <c r="F1144" s="647">
        <v>0</v>
      </c>
      <c r="G1144" s="647">
        <v>0</v>
      </c>
      <c r="H1144" s="647">
        <v>0</v>
      </c>
      <c r="I1144" s="647">
        <v>0</v>
      </c>
      <c r="J1144" s="647">
        <v>0</v>
      </c>
      <c r="K1144" s="647">
        <v>0</v>
      </c>
      <c r="L1144" s="647">
        <v>0</v>
      </c>
      <c r="M1144" s="647">
        <v>0</v>
      </c>
      <c r="N1144" s="647">
        <v>0</v>
      </c>
      <c r="O1144" s="647">
        <v>0</v>
      </c>
    </row>
    <row r="1145" spans="1:15" x14ac:dyDescent="0.2">
      <c r="A1145" s="647" t="s">
        <v>4405</v>
      </c>
      <c r="B1145" s="647" t="s">
        <v>4406</v>
      </c>
      <c r="C1145" s="647" t="s">
        <v>1664</v>
      </c>
      <c r="D1145" s="647">
        <v>74</v>
      </c>
      <c r="E1145" s="647">
        <v>78</v>
      </c>
      <c r="F1145" s="647">
        <v>82</v>
      </c>
      <c r="G1145" s="647">
        <v>87</v>
      </c>
      <c r="H1145" s="647">
        <v>92</v>
      </c>
      <c r="I1145" s="647">
        <v>96</v>
      </c>
      <c r="J1145" s="647">
        <v>101</v>
      </c>
      <c r="K1145" s="647">
        <v>105</v>
      </c>
      <c r="L1145" s="647">
        <v>110</v>
      </c>
      <c r="M1145" s="647">
        <v>114</v>
      </c>
      <c r="N1145" s="647">
        <v>119</v>
      </c>
      <c r="O1145" s="647">
        <v>124</v>
      </c>
    </row>
    <row r="1146" spans="1:15" x14ac:dyDescent="0.2">
      <c r="A1146" s="647" t="s">
        <v>4405</v>
      </c>
      <c r="B1146" s="647" t="s">
        <v>4407</v>
      </c>
      <c r="C1146" s="647" t="s">
        <v>1664</v>
      </c>
      <c r="D1146" s="647">
        <v>0</v>
      </c>
      <c r="E1146" s="647">
        <v>0</v>
      </c>
      <c r="F1146" s="647">
        <v>0</v>
      </c>
      <c r="G1146" s="647">
        <v>0</v>
      </c>
      <c r="H1146" s="647">
        <v>0</v>
      </c>
      <c r="I1146" s="647">
        <v>0</v>
      </c>
      <c r="J1146" s="647">
        <v>0</v>
      </c>
      <c r="K1146" s="647">
        <v>0</v>
      </c>
      <c r="L1146" s="647">
        <v>0</v>
      </c>
      <c r="M1146" s="647">
        <v>0</v>
      </c>
      <c r="N1146" s="647">
        <v>0</v>
      </c>
      <c r="O1146" s="647">
        <v>0</v>
      </c>
    </row>
    <row r="1147" spans="1:15" x14ac:dyDescent="0.2">
      <c r="A1147" s="647" t="s">
        <v>4408</v>
      </c>
      <c r="B1147" s="647" t="s">
        <v>4409</v>
      </c>
      <c r="C1147" s="647" t="s">
        <v>1664</v>
      </c>
      <c r="D1147" s="647">
        <v>0</v>
      </c>
      <c r="E1147" s="647">
        <v>0</v>
      </c>
      <c r="F1147" s="647">
        <v>0</v>
      </c>
      <c r="G1147" s="647">
        <v>0</v>
      </c>
      <c r="H1147" s="647">
        <v>0</v>
      </c>
      <c r="I1147" s="647">
        <v>0</v>
      </c>
      <c r="J1147" s="647">
        <v>0</v>
      </c>
      <c r="K1147" s="647">
        <v>0</v>
      </c>
      <c r="L1147" s="647">
        <v>0</v>
      </c>
      <c r="M1147" s="647">
        <v>0</v>
      </c>
      <c r="N1147" s="647">
        <v>0</v>
      </c>
      <c r="O1147" s="647">
        <v>0</v>
      </c>
    </row>
    <row r="1148" spans="1:15" x14ac:dyDescent="0.2">
      <c r="A1148" s="647" t="s">
        <v>4408</v>
      </c>
      <c r="B1148" s="647" t="s">
        <v>4410</v>
      </c>
      <c r="C1148" s="647" t="s">
        <v>1664</v>
      </c>
      <c r="D1148" s="647">
        <v>0</v>
      </c>
      <c r="E1148" s="647">
        <v>0</v>
      </c>
      <c r="F1148" s="647">
        <v>0</v>
      </c>
      <c r="G1148" s="647">
        <v>0</v>
      </c>
      <c r="H1148" s="647">
        <v>0</v>
      </c>
      <c r="I1148" s="647">
        <v>0</v>
      </c>
      <c r="J1148" s="647">
        <v>0</v>
      </c>
      <c r="K1148" s="647">
        <v>0</v>
      </c>
      <c r="L1148" s="647">
        <v>0</v>
      </c>
      <c r="M1148" s="647">
        <v>0</v>
      </c>
      <c r="N1148" s="647">
        <v>0</v>
      </c>
      <c r="O1148" s="647">
        <v>0</v>
      </c>
    </row>
    <row r="1149" spans="1:15" x14ac:dyDescent="0.2">
      <c r="A1149" s="647" t="s">
        <v>4408</v>
      </c>
      <c r="B1149" s="647" t="s">
        <v>4411</v>
      </c>
      <c r="C1149" s="647" t="s">
        <v>1664</v>
      </c>
      <c r="D1149" s="647">
        <v>0</v>
      </c>
      <c r="E1149" s="647">
        <v>0</v>
      </c>
      <c r="F1149" s="647">
        <v>0</v>
      </c>
      <c r="G1149" s="647">
        <v>0</v>
      </c>
      <c r="H1149" s="647">
        <v>0</v>
      </c>
      <c r="I1149" s="647">
        <v>0</v>
      </c>
      <c r="J1149" s="647">
        <v>0</v>
      </c>
      <c r="K1149" s="647">
        <v>0</v>
      </c>
      <c r="L1149" s="647">
        <v>0</v>
      </c>
      <c r="M1149" s="647">
        <v>0</v>
      </c>
      <c r="N1149" s="647">
        <v>0</v>
      </c>
      <c r="O1149" s="647">
        <v>0</v>
      </c>
    </row>
    <row r="1150" spans="1:15" x14ac:dyDescent="0.2">
      <c r="A1150" s="647" t="s">
        <v>4408</v>
      </c>
      <c r="B1150" s="647" t="s">
        <v>4412</v>
      </c>
      <c r="C1150" s="647" t="s">
        <v>1664</v>
      </c>
      <c r="D1150" s="647">
        <v>0</v>
      </c>
      <c r="E1150" s="647">
        <v>0</v>
      </c>
      <c r="F1150" s="647">
        <v>0</v>
      </c>
      <c r="G1150" s="647">
        <v>0</v>
      </c>
      <c r="H1150" s="647">
        <v>0</v>
      </c>
      <c r="I1150" s="647">
        <v>0</v>
      </c>
      <c r="J1150" s="647">
        <v>0</v>
      </c>
      <c r="K1150" s="647">
        <v>0</v>
      </c>
      <c r="L1150" s="647">
        <v>0</v>
      </c>
      <c r="M1150" s="647">
        <v>0</v>
      </c>
      <c r="N1150" s="647">
        <v>0</v>
      </c>
      <c r="O1150" s="647">
        <v>0</v>
      </c>
    </row>
    <row r="1151" spans="1:15" x14ac:dyDescent="0.2">
      <c r="A1151" s="647" t="s">
        <v>4408</v>
      </c>
      <c r="B1151" s="647" t="s">
        <v>4413</v>
      </c>
      <c r="C1151" s="647" t="s">
        <v>1664</v>
      </c>
      <c r="D1151" s="647">
        <v>0</v>
      </c>
      <c r="E1151" s="647">
        <v>0</v>
      </c>
      <c r="F1151" s="647">
        <v>0</v>
      </c>
      <c r="G1151" s="647">
        <v>0</v>
      </c>
      <c r="H1151" s="647">
        <v>0</v>
      </c>
      <c r="I1151" s="647">
        <v>0</v>
      </c>
      <c r="J1151" s="647">
        <v>0</v>
      </c>
      <c r="K1151" s="647">
        <v>0</v>
      </c>
      <c r="L1151" s="647">
        <v>0</v>
      </c>
      <c r="M1151" s="647">
        <v>0</v>
      </c>
      <c r="N1151" s="647">
        <v>0</v>
      </c>
      <c r="O1151" s="647">
        <v>0</v>
      </c>
    </row>
    <row r="1152" spans="1:15" x14ac:dyDescent="0.2">
      <c r="A1152" s="647" t="s">
        <v>4408</v>
      </c>
      <c r="B1152" s="647" t="s">
        <v>4414</v>
      </c>
      <c r="C1152" s="647" t="s">
        <v>1664</v>
      </c>
      <c r="D1152" s="647">
        <v>0</v>
      </c>
      <c r="E1152" s="647">
        <v>0</v>
      </c>
      <c r="F1152" s="647">
        <v>0</v>
      </c>
      <c r="G1152" s="647">
        <v>0</v>
      </c>
      <c r="H1152" s="647">
        <v>0</v>
      </c>
      <c r="I1152" s="647">
        <v>0</v>
      </c>
      <c r="J1152" s="647">
        <v>0</v>
      </c>
      <c r="K1152" s="647">
        <v>0</v>
      </c>
      <c r="L1152" s="647">
        <v>0</v>
      </c>
      <c r="M1152" s="647">
        <v>0</v>
      </c>
      <c r="N1152" s="647">
        <v>0</v>
      </c>
      <c r="O1152" s="647">
        <v>0</v>
      </c>
    </row>
    <row r="1153" spans="1:15" x14ac:dyDescent="0.2">
      <c r="A1153" s="647" t="s">
        <v>4408</v>
      </c>
      <c r="B1153" s="647" t="s">
        <v>4415</v>
      </c>
      <c r="C1153" s="647" t="s">
        <v>1664</v>
      </c>
      <c r="D1153" s="647">
        <v>19</v>
      </c>
      <c r="E1153" s="647">
        <v>19</v>
      </c>
      <c r="F1153" s="647">
        <v>20</v>
      </c>
      <c r="G1153" s="647">
        <v>20</v>
      </c>
      <c r="H1153" s="647">
        <v>20</v>
      </c>
      <c r="I1153" s="647">
        <v>20</v>
      </c>
      <c r="J1153" s="647">
        <v>20</v>
      </c>
      <c r="K1153" s="647">
        <v>21</v>
      </c>
      <c r="L1153" s="647">
        <v>21</v>
      </c>
      <c r="M1153" s="647">
        <v>21</v>
      </c>
      <c r="N1153" s="647">
        <v>21</v>
      </c>
      <c r="O1153" s="647">
        <v>21</v>
      </c>
    </row>
    <row r="1154" spans="1:15" x14ac:dyDescent="0.2">
      <c r="A1154" s="647" t="s">
        <v>4408</v>
      </c>
      <c r="B1154" s="647" t="s">
        <v>4416</v>
      </c>
      <c r="C1154" s="647" t="s">
        <v>1664</v>
      </c>
      <c r="D1154" s="647">
        <v>0</v>
      </c>
      <c r="E1154" s="647">
        <v>0</v>
      </c>
      <c r="F1154" s="647">
        <v>0</v>
      </c>
      <c r="G1154" s="647">
        <v>0</v>
      </c>
      <c r="H1154" s="647">
        <v>0</v>
      </c>
      <c r="I1154" s="647">
        <v>0</v>
      </c>
      <c r="J1154" s="647">
        <v>0</v>
      </c>
      <c r="K1154" s="647">
        <v>0</v>
      </c>
      <c r="L1154" s="647">
        <v>0</v>
      </c>
      <c r="M1154" s="647">
        <v>0</v>
      </c>
      <c r="N1154" s="647">
        <v>0</v>
      </c>
      <c r="O1154" s="647">
        <v>0</v>
      </c>
    </row>
    <row r="1155" spans="1:15" x14ac:dyDescent="0.2">
      <c r="A1155" s="647" t="s">
        <v>4408</v>
      </c>
      <c r="B1155" s="647" t="s">
        <v>4417</v>
      </c>
      <c r="C1155" s="647" t="s">
        <v>1664</v>
      </c>
      <c r="D1155" s="647">
        <v>0</v>
      </c>
      <c r="E1155" s="647">
        <v>0</v>
      </c>
      <c r="F1155" s="647">
        <v>0</v>
      </c>
      <c r="G1155" s="647">
        <v>0</v>
      </c>
      <c r="H1155" s="647">
        <v>0</v>
      </c>
      <c r="I1155" s="647">
        <v>0</v>
      </c>
      <c r="J1155" s="647">
        <v>0</v>
      </c>
      <c r="K1155" s="647">
        <v>0</v>
      </c>
      <c r="L1155" s="647">
        <v>0</v>
      </c>
      <c r="M1155" s="647">
        <v>0</v>
      </c>
      <c r="N1155" s="647">
        <v>0</v>
      </c>
      <c r="O1155" s="647">
        <v>0</v>
      </c>
    </row>
    <row r="1156" spans="1:15" x14ac:dyDescent="0.2">
      <c r="A1156" s="647" t="s">
        <v>4408</v>
      </c>
      <c r="B1156" s="647" t="s">
        <v>4418</v>
      </c>
      <c r="C1156" s="647" t="s">
        <v>1664</v>
      </c>
      <c r="D1156" s="647">
        <v>0</v>
      </c>
      <c r="E1156" s="647">
        <v>0</v>
      </c>
      <c r="F1156" s="647">
        <v>0</v>
      </c>
      <c r="G1156" s="647">
        <v>0</v>
      </c>
      <c r="H1156" s="647">
        <v>0</v>
      </c>
      <c r="I1156" s="647">
        <v>0</v>
      </c>
      <c r="J1156" s="647">
        <v>0</v>
      </c>
      <c r="K1156" s="647">
        <v>0</v>
      </c>
      <c r="L1156" s="647">
        <v>0</v>
      </c>
      <c r="M1156" s="647">
        <v>0</v>
      </c>
      <c r="N1156" s="647">
        <v>0</v>
      </c>
      <c r="O1156" s="647">
        <v>0</v>
      </c>
    </row>
    <row r="1157" spans="1:15" x14ac:dyDescent="0.2">
      <c r="A1157" s="647" t="s">
        <v>4408</v>
      </c>
      <c r="B1157" s="647" t="s">
        <v>4419</v>
      </c>
      <c r="C1157" s="647" t="s">
        <v>1664</v>
      </c>
      <c r="D1157" s="647">
        <v>155175</v>
      </c>
      <c r="E1157" s="647">
        <v>155708</v>
      </c>
      <c r="F1157" s="647">
        <v>155740</v>
      </c>
      <c r="G1157" s="647">
        <v>156385</v>
      </c>
      <c r="H1157" s="647">
        <v>157066</v>
      </c>
      <c r="I1157" s="647">
        <v>157873</v>
      </c>
      <c r="J1157" s="647">
        <v>158561</v>
      </c>
      <c r="K1157" s="647">
        <v>159347</v>
      </c>
      <c r="L1157" s="647">
        <v>160306</v>
      </c>
      <c r="M1157" s="647">
        <v>160631</v>
      </c>
      <c r="N1157" s="647">
        <v>161240</v>
      </c>
      <c r="O1157" s="647">
        <v>161569</v>
      </c>
    </row>
    <row r="1158" spans="1:15" x14ac:dyDescent="0.2">
      <c r="A1158" s="647" t="s">
        <v>4408</v>
      </c>
      <c r="B1158" s="647" t="s">
        <v>4420</v>
      </c>
      <c r="C1158" s="647" t="s">
        <v>1664</v>
      </c>
      <c r="D1158" s="647">
        <v>0</v>
      </c>
      <c r="E1158" s="647">
        <v>0</v>
      </c>
      <c r="F1158" s="647">
        <v>0</v>
      </c>
      <c r="G1158" s="647">
        <v>0</v>
      </c>
      <c r="H1158" s="647">
        <v>0</v>
      </c>
      <c r="I1158" s="647">
        <v>0</v>
      </c>
      <c r="J1158" s="647">
        <v>0</v>
      </c>
      <c r="K1158" s="647">
        <v>0</v>
      </c>
      <c r="L1158" s="647">
        <v>0</v>
      </c>
      <c r="M1158" s="647">
        <v>0</v>
      </c>
      <c r="N1158" s="647">
        <v>0</v>
      </c>
      <c r="O1158" s="647">
        <v>0</v>
      </c>
    </row>
    <row r="1159" spans="1:15" x14ac:dyDescent="0.2">
      <c r="A1159" s="647" t="s">
        <v>4421</v>
      </c>
      <c r="B1159" s="647" t="s">
        <v>4422</v>
      </c>
      <c r="C1159" s="647" t="s">
        <v>1664</v>
      </c>
      <c r="D1159" s="647">
        <v>0</v>
      </c>
      <c r="E1159" s="647">
        <v>0</v>
      </c>
      <c r="F1159" s="647">
        <v>0</v>
      </c>
      <c r="G1159" s="647">
        <v>0</v>
      </c>
      <c r="H1159" s="647">
        <v>0</v>
      </c>
      <c r="I1159" s="647">
        <v>0</v>
      </c>
      <c r="J1159" s="647">
        <v>0</v>
      </c>
      <c r="K1159" s="647">
        <v>0</v>
      </c>
      <c r="L1159" s="647">
        <v>0</v>
      </c>
      <c r="M1159" s="647">
        <v>0</v>
      </c>
      <c r="N1159" s="647">
        <v>0</v>
      </c>
      <c r="O1159" s="647">
        <v>0</v>
      </c>
    </row>
    <row r="1160" spans="1:15" x14ac:dyDescent="0.2">
      <c r="A1160" s="647" t="s">
        <v>4421</v>
      </c>
      <c r="B1160" s="647" t="s">
        <v>4423</v>
      </c>
      <c r="C1160" s="647" t="s">
        <v>1664</v>
      </c>
      <c r="D1160" s="647">
        <v>0</v>
      </c>
      <c r="E1160" s="647">
        <v>0</v>
      </c>
      <c r="F1160" s="647">
        <v>0</v>
      </c>
      <c r="G1160" s="647">
        <v>0</v>
      </c>
      <c r="H1160" s="647">
        <v>0</v>
      </c>
      <c r="I1160" s="647">
        <v>0</v>
      </c>
      <c r="J1160" s="647">
        <v>0</v>
      </c>
      <c r="K1160" s="647">
        <v>0</v>
      </c>
      <c r="L1160" s="647">
        <v>0</v>
      </c>
      <c r="M1160" s="647">
        <v>0</v>
      </c>
      <c r="N1160" s="647">
        <v>0</v>
      </c>
      <c r="O1160" s="647">
        <v>0</v>
      </c>
    </row>
    <row r="1161" spans="1:15" x14ac:dyDescent="0.2">
      <c r="A1161" s="647" t="s">
        <v>4421</v>
      </c>
      <c r="B1161" s="647" t="s">
        <v>4424</v>
      </c>
      <c r="C1161" s="647" t="s">
        <v>1664</v>
      </c>
      <c r="D1161" s="647">
        <v>0</v>
      </c>
      <c r="E1161" s="647">
        <v>0</v>
      </c>
      <c r="F1161" s="647">
        <v>0</v>
      </c>
      <c r="G1161" s="647">
        <v>0</v>
      </c>
      <c r="H1161" s="647">
        <v>0</v>
      </c>
      <c r="I1161" s="647">
        <v>0</v>
      </c>
      <c r="J1161" s="647">
        <v>0</v>
      </c>
      <c r="K1161" s="647">
        <v>0</v>
      </c>
      <c r="L1161" s="647">
        <v>0</v>
      </c>
      <c r="M1161" s="647">
        <v>0</v>
      </c>
      <c r="N1161" s="647">
        <v>0</v>
      </c>
      <c r="O1161" s="647">
        <v>0</v>
      </c>
    </row>
    <row r="1162" spans="1:15" x14ac:dyDescent="0.2">
      <c r="A1162" s="647" t="s">
        <v>4421</v>
      </c>
      <c r="B1162" s="647" t="s">
        <v>4425</v>
      </c>
      <c r="C1162" s="647" t="s">
        <v>1664</v>
      </c>
      <c r="D1162" s="647">
        <v>0</v>
      </c>
      <c r="E1162" s="647">
        <v>0</v>
      </c>
      <c r="F1162" s="647">
        <v>0</v>
      </c>
      <c r="G1162" s="647">
        <v>0</v>
      </c>
      <c r="H1162" s="647">
        <v>0</v>
      </c>
      <c r="I1162" s="647">
        <v>0</v>
      </c>
      <c r="J1162" s="647">
        <v>0</v>
      </c>
      <c r="K1162" s="647">
        <v>0</v>
      </c>
      <c r="L1162" s="647">
        <v>0</v>
      </c>
      <c r="M1162" s="647">
        <v>0</v>
      </c>
      <c r="N1162" s="647">
        <v>0</v>
      </c>
      <c r="O1162" s="647">
        <v>0</v>
      </c>
    </row>
    <row r="1163" spans="1:15" x14ac:dyDescent="0.2">
      <c r="A1163" s="647" t="s">
        <v>4421</v>
      </c>
      <c r="B1163" s="647" t="s">
        <v>4426</v>
      </c>
      <c r="C1163" s="647" t="s">
        <v>1664</v>
      </c>
      <c r="D1163" s="647">
        <v>0</v>
      </c>
      <c r="E1163" s="647">
        <v>0</v>
      </c>
      <c r="F1163" s="647">
        <v>0</v>
      </c>
      <c r="G1163" s="647">
        <v>0</v>
      </c>
      <c r="H1163" s="647">
        <v>0</v>
      </c>
      <c r="I1163" s="647">
        <v>0</v>
      </c>
      <c r="J1163" s="647">
        <v>0</v>
      </c>
      <c r="K1163" s="647">
        <v>0</v>
      </c>
      <c r="L1163" s="647">
        <v>0</v>
      </c>
      <c r="M1163" s="647">
        <v>0</v>
      </c>
      <c r="N1163" s="647">
        <v>0</v>
      </c>
      <c r="O1163" s="647">
        <v>0</v>
      </c>
    </row>
    <row r="1164" spans="1:15" x14ac:dyDescent="0.2">
      <c r="A1164" s="647" t="s">
        <v>4421</v>
      </c>
      <c r="B1164" s="647" t="s">
        <v>4427</v>
      </c>
      <c r="C1164" s="647" t="s">
        <v>1664</v>
      </c>
      <c r="D1164" s="647">
        <v>0</v>
      </c>
      <c r="E1164" s="647">
        <v>0</v>
      </c>
      <c r="F1164" s="647">
        <v>0</v>
      </c>
      <c r="G1164" s="647">
        <v>0</v>
      </c>
      <c r="H1164" s="647">
        <v>0</v>
      </c>
      <c r="I1164" s="647">
        <v>0</v>
      </c>
      <c r="J1164" s="647">
        <v>0</v>
      </c>
      <c r="K1164" s="647">
        <v>0</v>
      </c>
      <c r="L1164" s="647">
        <v>0</v>
      </c>
      <c r="M1164" s="647">
        <v>0</v>
      </c>
      <c r="N1164" s="647">
        <v>0</v>
      </c>
      <c r="O1164" s="647">
        <v>0</v>
      </c>
    </row>
    <row r="1165" spans="1:15" x14ac:dyDescent="0.2">
      <c r="A1165" s="647" t="s">
        <v>4421</v>
      </c>
      <c r="B1165" s="647" t="s">
        <v>4428</v>
      </c>
      <c r="C1165" s="647" t="s">
        <v>1664</v>
      </c>
      <c r="D1165" s="647">
        <v>0</v>
      </c>
      <c r="E1165" s="647">
        <v>0</v>
      </c>
      <c r="F1165" s="647">
        <v>0</v>
      </c>
      <c r="G1165" s="647">
        <v>0</v>
      </c>
      <c r="H1165" s="647">
        <v>0</v>
      </c>
      <c r="I1165" s="647">
        <v>0</v>
      </c>
      <c r="J1165" s="647">
        <v>0</v>
      </c>
      <c r="K1165" s="647">
        <v>0</v>
      </c>
      <c r="L1165" s="647">
        <v>0</v>
      </c>
      <c r="M1165" s="647">
        <v>0</v>
      </c>
      <c r="N1165" s="647">
        <v>0</v>
      </c>
      <c r="O1165" s="647">
        <v>0</v>
      </c>
    </row>
    <row r="1166" spans="1:15" x14ac:dyDescent="0.2">
      <c r="A1166" s="647" t="s">
        <v>4421</v>
      </c>
      <c r="B1166" s="647" t="s">
        <v>4429</v>
      </c>
      <c r="C1166" s="647" t="s">
        <v>1664</v>
      </c>
      <c r="D1166" s="647">
        <v>0</v>
      </c>
      <c r="E1166" s="647">
        <v>0</v>
      </c>
      <c r="F1166" s="647">
        <v>0</v>
      </c>
      <c r="G1166" s="647">
        <v>0</v>
      </c>
      <c r="H1166" s="647">
        <v>0</v>
      </c>
      <c r="I1166" s="647">
        <v>0</v>
      </c>
      <c r="J1166" s="647">
        <v>0</v>
      </c>
      <c r="K1166" s="647">
        <v>0</v>
      </c>
      <c r="L1166" s="647">
        <v>0</v>
      </c>
      <c r="M1166" s="647">
        <v>0</v>
      </c>
      <c r="N1166" s="647">
        <v>0</v>
      </c>
      <c r="O1166" s="647">
        <v>0</v>
      </c>
    </row>
    <row r="1167" spans="1:15" x14ac:dyDescent="0.2">
      <c r="A1167" s="647" t="s">
        <v>4421</v>
      </c>
      <c r="B1167" s="647" t="s">
        <v>4430</v>
      </c>
      <c r="C1167" s="647" t="s">
        <v>1664</v>
      </c>
      <c r="D1167" s="647">
        <v>0</v>
      </c>
      <c r="E1167" s="647">
        <v>0</v>
      </c>
      <c r="F1167" s="647">
        <v>0</v>
      </c>
      <c r="G1167" s="647">
        <v>0</v>
      </c>
      <c r="H1167" s="647">
        <v>0</v>
      </c>
      <c r="I1167" s="647">
        <v>0</v>
      </c>
      <c r="J1167" s="647">
        <v>0</v>
      </c>
      <c r="K1167" s="647">
        <v>0</v>
      </c>
      <c r="L1167" s="647">
        <v>0</v>
      </c>
      <c r="M1167" s="647">
        <v>0</v>
      </c>
      <c r="N1167" s="647">
        <v>0</v>
      </c>
      <c r="O1167" s="647">
        <v>0</v>
      </c>
    </row>
    <row r="1168" spans="1:15" x14ac:dyDescent="0.2">
      <c r="A1168" s="647" t="s">
        <v>4421</v>
      </c>
      <c r="B1168" s="647" t="s">
        <v>4431</v>
      </c>
      <c r="C1168" s="647" t="s">
        <v>1664</v>
      </c>
      <c r="D1168" s="647">
        <v>0</v>
      </c>
      <c r="E1168" s="647">
        <v>0</v>
      </c>
      <c r="F1168" s="647">
        <v>0</v>
      </c>
      <c r="G1168" s="647">
        <v>0</v>
      </c>
      <c r="H1168" s="647">
        <v>0</v>
      </c>
      <c r="I1168" s="647">
        <v>0</v>
      </c>
      <c r="J1168" s="647">
        <v>0</v>
      </c>
      <c r="K1168" s="647">
        <v>0</v>
      </c>
      <c r="L1168" s="647">
        <v>0</v>
      </c>
      <c r="M1168" s="647">
        <v>0</v>
      </c>
      <c r="N1168" s="647">
        <v>0</v>
      </c>
      <c r="O1168" s="647">
        <v>0</v>
      </c>
    </row>
    <row r="1169" spans="1:15" x14ac:dyDescent="0.2">
      <c r="A1169" s="647" t="s">
        <v>4421</v>
      </c>
      <c r="B1169" s="647" t="s">
        <v>4432</v>
      </c>
      <c r="C1169" s="647" t="s">
        <v>1664</v>
      </c>
      <c r="D1169" s="647">
        <v>15</v>
      </c>
      <c r="E1169" s="647">
        <v>16</v>
      </c>
      <c r="F1169" s="647">
        <v>16</v>
      </c>
      <c r="G1169" s="647">
        <v>16</v>
      </c>
      <c r="H1169" s="647">
        <v>16</v>
      </c>
      <c r="I1169" s="647">
        <v>17</v>
      </c>
      <c r="J1169" s="647">
        <v>17</v>
      </c>
      <c r="K1169" s="647">
        <v>17</v>
      </c>
      <c r="L1169" s="647">
        <v>17</v>
      </c>
      <c r="M1169" s="647">
        <v>17</v>
      </c>
      <c r="N1169" s="647">
        <v>18</v>
      </c>
      <c r="O1169" s="647">
        <v>18</v>
      </c>
    </row>
    <row r="1170" spans="1:15" x14ac:dyDescent="0.2">
      <c r="A1170" s="647" t="s">
        <v>4421</v>
      </c>
      <c r="B1170" s="647" t="s">
        <v>4433</v>
      </c>
      <c r="C1170" s="647" t="s">
        <v>1664</v>
      </c>
      <c r="D1170" s="647">
        <v>125321</v>
      </c>
      <c r="E1170" s="647">
        <v>125720</v>
      </c>
      <c r="F1170" s="647">
        <v>124757</v>
      </c>
      <c r="G1170" s="647">
        <v>125334</v>
      </c>
      <c r="H1170" s="647">
        <v>126182</v>
      </c>
      <c r="I1170" s="647">
        <v>127390</v>
      </c>
      <c r="J1170" s="647">
        <v>128088</v>
      </c>
      <c r="K1170" s="647">
        <v>129033</v>
      </c>
      <c r="L1170" s="647">
        <v>130449</v>
      </c>
      <c r="M1170" s="647">
        <v>130738</v>
      </c>
      <c r="N1170" s="647">
        <v>131368</v>
      </c>
      <c r="O1170" s="647">
        <v>132099</v>
      </c>
    </row>
    <row r="1171" spans="1:15" x14ac:dyDescent="0.2">
      <c r="A1171" s="647" t="s">
        <v>4421</v>
      </c>
      <c r="B1171" s="647" t="s">
        <v>4434</v>
      </c>
      <c r="C1171" s="647" t="s">
        <v>1664</v>
      </c>
      <c r="D1171" s="647">
        <v>0</v>
      </c>
      <c r="E1171" s="647">
        <v>0</v>
      </c>
      <c r="F1171" s="647">
        <v>0</v>
      </c>
      <c r="G1171" s="647">
        <v>0</v>
      </c>
      <c r="H1171" s="647">
        <v>0</v>
      </c>
      <c r="I1171" s="647">
        <v>0</v>
      </c>
      <c r="J1171" s="647">
        <v>0</v>
      </c>
      <c r="K1171" s="647">
        <v>0</v>
      </c>
      <c r="L1171" s="647">
        <v>0</v>
      </c>
      <c r="M1171" s="647">
        <v>0</v>
      </c>
      <c r="N1171" s="647">
        <v>0</v>
      </c>
      <c r="O1171" s="647">
        <v>0</v>
      </c>
    </row>
    <row r="1172" spans="1:15" x14ac:dyDescent="0.2">
      <c r="A1172" s="647" t="s">
        <v>4435</v>
      </c>
      <c r="B1172" s="647" t="s">
        <v>4436</v>
      </c>
      <c r="C1172" s="647" t="s">
        <v>1664</v>
      </c>
      <c r="D1172" s="647">
        <v>0</v>
      </c>
      <c r="E1172" s="647">
        <v>0</v>
      </c>
      <c r="F1172" s="647">
        <v>0</v>
      </c>
      <c r="G1172" s="647">
        <v>0</v>
      </c>
      <c r="H1172" s="647">
        <v>0</v>
      </c>
      <c r="I1172" s="647">
        <v>0</v>
      </c>
      <c r="J1172" s="647">
        <v>0</v>
      </c>
      <c r="K1172" s="647">
        <v>0</v>
      </c>
      <c r="L1172" s="647">
        <v>0</v>
      </c>
      <c r="M1172" s="647">
        <v>0</v>
      </c>
      <c r="N1172" s="647">
        <v>0</v>
      </c>
      <c r="O1172" s="647">
        <v>0</v>
      </c>
    </row>
    <row r="1173" spans="1:15" x14ac:dyDescent="0.2">
      <c r="A1173" s="647" t="s">
        <v>4435</v>
      </c>
      <c r="B1173" s="647" t="s">
        <v>4437</v>
      </c>
      <c r="C1173" s="647" t="s">
        <v>1664</v>
      </c>
      <c r="D1173" s="647">
        <v>0</v>
      </c>
      <c r="E1173" s="647">
        <v>0</v>
      </c>
      <c r="F1173" s="647">
        <v>0</v>
      </c>
      <c r="G1173" s="647">
        <v>0</v>
      </c>
      <c r="H1173" s="647">
        <v>0</v>
      </c>
      <c r="I1173" s="647">
        <v>0</v>
      </c>
      <c r="J1173" s="647">
        <v>0</v>
      </c>
      <c r="K1173" s="647">
        <v>0</v>
      </c>
      <c r="L1173" s="647">
        <v>0</v>
      </c>
      <c r="M1173" s="647">
        <v>0</v>
      </c>
      <c r="N1173" s="647">
        <v>0</v>
      </c>
      <c r="O1173" s="647">
        <v>0</v>
      </c>
    </row>
    <row r="1174" spans="1:15" x14ac:dyDescent="0.2">
      <c r="A1174" s="647" t="s">
        <v>4435</v>
      </c>
      <c r="B1174" s="647" t="s">
        <v>4438</v>
      </c>
      <c r="C1174" s="647" t="s">
        <v>1664</v>
      </c>
      <c r="D1174" s="647">
        <v>0</v>
      </c>
      <c r="E1174" s="647">
        <v>0</v>
      </c>
      <c r="F1174" s="647">
        <v>0</v>
      </c>
      <c r="G1174" s="647">
        <v>0</v>
      </c>
      <c r="H1174" s="647">
        <v>0</v>
      </c>
      <c r="I1174" s="647">
        <v>0</v>
      </c>
      <c r="J1174" s="647">
        <v>0</v>
      </c>
      <c r="K1174" s="647">
        <v>0</v>
      </c>
      <c r="L1174" s="647">
        <v>0</v>
      </c>
      <c r="M1174" s="647">
        <v>0</v>
      </c>
      <c r="N1174" s="647">
        <v>0</v>
      </c>
      <c r="O1174" s="647">
        <v>0</v>
      </c>
    </row>
    <row r="1175" spans="1:15" x14ac:dyDescent="0.2">
      <c r="A1175" s="647" t="s">
        <v>4435</v>
      </c>
      <c r="B1175" s="647" t="s">
        <v>4439</v>
      </c>
      <c r="C1175" s="647" t="s">
        <v>1664</v>
      </c>
      <c r="D1175" s="647">
        <v>0</v>
      </c>
      <c r="E1175" s="647">
        <v>0</v>
      </c>
      <c r="F1175" s="647">
        <v>0</v>
      </c>
      <c r="G1175" s="647">
        <v>0</v>
      </c>
      <c r="H1175" s="647">
        <v>0</v>
      </c>
      <c r="I1175" s="647">
        <v>0</v>
      </c>
      <c r="J1175" s="647">
        <v>0</v>
      </c>
      <c r="K1175" s="647">
        <v>0</v>
      </c>
      <c r="L1175" s="647">
        <v>0</v>
      </c>
      <c r="M1175" s="647">
        <v>0</v>
      </c>
      <c r="N1175" s="647">
        <v>0</v>
      </c>
      <c r="O1175" s="647">
        <v>0</v>
      </c>
    </row>
    <row r="1176" spans="1:15" x14ac:dyDescent="0.2">
      <c r="A1176" s="647" t="s">
        <v>4435</v>
      </c>
      <c r="B1176" s="647" t="s">
        <v>4440</v>
      </c>
      <c r="C1176" s="647" t="s">
        <v>1664</v>
      </c>
      <c r="D1176" s="647">
        <v>0</v>
      </c>
      <c r="E1176" s="647">
        <v>0</v>
      </c>
      <c r="F1176" s="647">
        <v>0</v>
      </c>
      <c r="G1176" s="647">
        <v>0</v>
      </c>
      <c r="H1176" s="647">
        <v>0</v>
      </c>
      <c r="I1176" s="647">
        <v>0</v>
      </c>
      <c r="J1176" s="647">
        <v>0</v>
      </c>
      <c r="K1176" s="647">
        <v>0</v>
      </c>
      <c r="L1176" s="647">
        <v>0</v>
      </c>
      <c r="M1176" s="647">
        <v>0</v>
      </c>
      <c r="N1176" s="647">
        <v>0</v>
      </c>
      <c r="O1176" s="647">
        <v>0</v>
      </c>
    </row>
    <row r="1177" spans="1:15" x14ac:dyDescent="0.2">
      <c r="A1177" s="647" t="s">
        <v>4435</v>
      </c>
      <c r="B1177" s="647" t="s">
        <v>4441</v>
      </c>
      <c r="C1177" s="647" t="s">
        <v>1664</v>
      </c>
      <c r="D1177" s="647">
        <v>0</v>
      </c>
      <c r="E1177" s="647">
        <v>0</v>
      </c>
      <c r="F1177" s="647">
        <v>0</v>
      </c>
      <c r="G1177" s="647">
        <v>0</v>
      </c>
      <c r="H1177" s="647">
        <v>0</v>
      </c>
      <c r="I1177" s="647">
        <v>0</v>
      </c>
      <c r="J1177" s="647">
        <v>0</v>
      </c>
      <c r="K1177" s="647">
        <v>0</v>
      </c>
      <c r="L1177" s="647">
        <v>0</v>
      </c>
      <c r="M1177" s="647">
        <v>0</v>
      </c>
      <c r="N1177" s="647">
        <v>0</v>
      </c>
      <c r="O1177" s="647">
        <v>0</v>
      </c>
    </row>
    <row r="1178" spans="1:15" x14ac:dyDescent="0.2">
      <c r="A1178" s="647" t="s">
        <v>4435</v>
      </c>
      <c r="B1178" s="647" t="s">
        <v>4442</v>
      </c>
      <c r="C1178" s="647" t="s">
        <v>1664</v>
      </c>
      <c r="D1178" s="647">
        <v>279866</v>
      </c>
      <c r="E1178" s="647">
        <v>280815</v>
      </c>
      <c r="F1178" s="647">
        <v>281644</v>
      </c>
      <c r="G1178" s="647">
        <v>282623</v>
      </c>
      <c r="H1178" s="647">
        <v>283605</v>
      </c>
      <c r="I1178" s="647">
        <v>284581</v>
      </c>
      <c r="J1178" s="647">
        <v>285466</v>
      </c>
      <c r="K1178" s="647">
        <v>286408</v>
      </c>
      <c r="L1178" s="647">
        <v>287467</v>
      </c>
      <c r="M1178" s="647">
        <v>288192</v>
      </c>
      <c r="N1178" s="647">
        <v>289147</v>
      </c>
      <c r="O1178" s="647">
        <v>290127</v>
      </c>
    </row>
    <row r="1179" spans="1:15" x14ac:dyDescent="0.2">
      <c r="A1179" s="647" t="s">
        <v>4435</v>
      </c>
      <c r="B1179" s="647" t="s">
        <v>4443</v>
      </c>
      <c r="C1179" s="647" t="s">
        <v>1664</v>
      </c>
      <c r="D1179" s="647">
        <v>0</v>
      </c>
      <c r="E1179" s="647">
        <v>0</v>
      </c>
      <c r="F1179" s="647">
        <v>0</v>
      </c>
      <c r="G1179" s="647">
        <v>0</v>
      </c>
      <c r="H1179" s="647">
        <v>0</v>
      </c>
      <c r="I1179" s="647">
        <v>0</v>
      </c>
      <c r="J1179" s="647">
        <v>0</v>
      </c>
      <c r="K1179" s="647">
        <v>0</v>
      </c>
      <c r="L1179" s="647">
        <v>0</v>
      </c>
      <c r="M1179" s="647">
        <v>0</v>
      </c>
      <c r="N1179" s="647">
        <v>0</v>
      </c>
      <c r="O1179" s="647">
        <v>0</v>
      </c>
    </row>
    <row r="1180" spans="1:15" x14ac:dyDescent="0.2">
      <c r="A1180" s="647" t="s">
        <v>4435</v>
      </c>
      <c r="B1180" s="647" t="s">
        <v>4444</v>
      </c>
      <c r="C1180" s="647" t="s">
        <v>1664</v>
      </c>
      <c r="D1180" s="647">
        <v>0</v>
      </c>
      <c r="E1180" s="647">
        <v>0</v>
      </c>
      <c r="F1180" s="647">
        <v>0</v>
      </c>
      <c r="G1180" s="647">
        <v>0</v>
      </c>
      <c r="H1180" s="647">
        <v>0</v>
      </c>
      <c r="I1180" s="647">
        <v>0</v>
      </c>
      <c r="J1180" s="647">
        <v>0</v>
      </c>
      <c r="K1180" s="647">
        <v>0</v>
      </c>
      <c r="L1180" s="647">
        <v>0</v>
      </c>
      <c r="M1180" s="647">
        <v>0</v>
      </c>
      <c r="N1180" s="647">
        <v>0</v>
      </c>
      <c r="O1180" s="647">
        <v>0</v>
      </c>
    </row>
    <row r="1181" spans="1:15" x14ac:dyDescent="0.2">
      <c r="A1181" s="647" t="s">
        <v>4435</v>
      </c>
      <c r="B1181" s="647" t="s">
        <v>4445</v>
      </c>
      <c r="C1181" s="647" t="s">
        <v>1664</v>
      </c>
      <c r="D1181" s="647">
        <v>0</v>
      </c>
      <c r="E1181" s="647">
        <v>0</v>
      </c>
      <c r="F1181" s="647">
        <v>0</v>
      </c>
      <c r="G1181" s="647">
        <v>0</v>
      </c>
      <c r="H1181" s="647">
        <v>0</v>
      </c>
      <c r="I1181" s="647">
        <v>0</v>
      </c>
      <c r="J1181" s="647">
        <v>0</v>
      </c>
      <c r="K1181" s="647">
        <v>0</v>
      </c>
      <c r="L1181" s="647">
        <v>0</v>
      </c>
      <c r="M1181" s="647">
        <v>0</v>
      </c>
      <c r="N1181" s="647">
        <v>0</v>
      </c>
      <c r="O1181" s="647">
        <v>0</v>
      </c>
    </row>
    <row r="1182" spans="1:15" x14ac:dyDescent="0.2">
      <c r="A1182" s="647" t="s">
        <v>4435</v>
      </c>
      <c r="B1182" s="647" t="s">
        <v>4446</v>
      </c>
      <c r="C1182" s="647" t="s">
        <v>1664</v>
      </c>
      <c r="D1182" s="647">
        <v>0</v>
      </c>
      <c r="E1182" s="647">
        <v>0</v>
      </c>
      <c r="F1182" s="647">
        <v>0</v>
      </c>
      <c r="G1182" s="647">
        <v>0</v>
      </c>
      <c r="H1182" s="647">
        <v>0</v>
      </c>
      <c r="I1182" s="647">
        <v>0</v>
      </c>
      <c r="J1182" s="647">
        <v>0</v>
      </c>
      <c r="K1182" s="647">
        <v>0</v>
      </c>
      <c r="L1182" s="647">
        <v>0</v>
      </c>
      <c r="M1182" s="647">
        <v>0</v>
      </c>
      <c r="N1182" s="647">
        <v>0</v>
      </c>
      <c r="O1182" s="647">
        <v>0</v>
      </c>
    </row>
    <row r="1183" spans="1:15" x14ac:dyDescent="0.2">
      <c r="A1183" s="647" t="s">
        <v>4435</v>
      </c>
      <c r="B1183" s="647" t="s">
        <v>4447</v>
      </c>
      <c r="C1183" s="647" t="s">
        <v>1664</v>
      </c>
      <c r="D1183" s="647">
        <v>0</v>
      </c>
      <c r="E1183" s="647">
        <v>0</v>
      </c>
      <c r="F1183" s="647">
        <v>0</v>
      </c>
      <c r="G1183" s="647">
        <v>0</v>
      </c>
      <c r="H1183" s="647">
        <v>0</v>
      </c>
      <c r="I1183" s="647">
        <v>0</v>
      </c>
      <c r="J1183" s="647">
        <v>0</v>
      </c>
      <c r="K1183" s="647">
        <v>0</v>
      </c>
      <c r="L1183" s="647">
        <v>0</v>
      </c>
      <c r="M1183" s="647">
        <v>0</v>
      </c>
      <c r="N1183" s="647">
        <v>0</v>
      </c>
      <c r="O1183" s="647">
        <v>0</v>
      </c>
    </row>
    <row r="1184" spans="1:15" x14ac:dyDescent="0.2">
      <c r="A1184" s="647" t="s">
        <v>4448</v>
      </c>
      <c r="B1184" s="647" t="s">
        <v>4449</v>
      </c>
      <c r="C1184" s="647" t="s">
        <v>1664</v>
      </c>
      <c r="D1184" s="647">
        <v>0</v>
      </c>
      <c r="E1184" s="647">
        <v>0</v>
      </c>
      <c r="F1184" s="647">
        <v>0</v>
      </c>
      <c r="G1184" s="647">
        <v>0</v>
      </c>
      <c r="H1184" s="647">
        <v>0</v>
      </c>
      <c r="I1184" s="647">
        <v>0</v>
      </c>
      <c r="J1184" s="647">
        <v>0</v>
      </c>
      <c r="K1184" s="647">
        <v>0</v>
      </c>
      <c r="L1184" s="647">
        <v>0</v>
      </c>
      <c r="M1184" s="647">
        <v>0</v>
      </c>
      <c r="N1184" s="647">
        <v>0</v>
      </c>
      <c r="O1184" s="647">
        <v>0</v>
      </c>
    </row>
    <row r="1185" spans="1:15" x14ac:dyDescent="0.2">
      <c r="A1185" s="647" t="s">
        <v>4448</v>
      </c>
      <c r="B1185" s="647" t="s">
        <v>4450</v>
      </c>
      <c r="C1185" s="647" t="s">
        <v>1664</v>
      </c>
      <c r="D1185" s="647">
        <v>0</v>
      </c>
      <c r="E1185" s="647">
        <v>0</v>
      </c>
      <c r="F1185" s="647">
        <v>0</v>
      </c>
      <c r="G1185" s="647">
        <v>0</v>
      </c>
      <c r="H1185" s="647">
        <v>0</v>
      </c>
      <c r="I1185" s="647">
        <v>0</v>
      </c>
      <c r="J1185" s="647">
        <v>0</v>
      </c>
      <c r="K1185" s="647">
        <v>0</v>
      </c>
      <c r="L1185" s="647">
        <v>0</v>
      </c>
      <c r="M1185" s="647">
        <v>0</v>
      </c>
      <c r="N1185" s="647">
        <v>0</v>
      </c>
      <c r="O1185" s="647">
        <v>0</v>
      </c>
    </row>
    <row r="1186" spans="1:15" x14ac:dyDescent="0.2">
      <c r="A1186" s="647" t="s">
        <v>4448</v>
      </c>
      <c r="B1186" s="647" t="s">
        <v>4451</v>
      </c>
      <c r="C1186" s="647" t="s">
        <v>1664</v>
      </c>
      <c r="D1186" s="647">
        <v>0</v>
      </c>
      <c r="E1186" s="647">
        <v>0</v>
      </c>
      <c r="F1186" s="647">
        <v>0</v>
      </c>
      <c r="G1186" s="647">
        <v>0</v>
      </c>
      <c r="H1186" s="647">
        <v>0</v>
      </c>
      <c r="I1186" s="647">
        <v>0</v>
      </c>
      <c r="J1186" s="647">
        <v>0</v>
      </c>
      <c r="K1186" s="647">
        <v>0</v>
      </c>
      <c r="L1186" s="647">
        <v>0</v>
      </c>
      <c r="M1186" s="647">
        <v>0</v>
      </c>
      <c r="N1186" s="647">
        <v>0</v>
      </c>
      <c r="O1186" s="647">
        <v>0</v>
      </c>
    </row>
    <row r="1187" spans="1:15" x14ac:dyDescent="0.2">
      <c r="A1187" s="647" t="s">
        <v>4448</v>
      </c>
      <c r="B1187" s="647" t="s">
        <v>4452</v>
      </c>
      <c r="C1187" s="647" t="s">
        <v>1664</v>
      </c>
      <c r="D1187" s="647">
        <v>0</v>
      </c>
      <c r="E1187" s="647">
        <v>0</v>
      </c>
      <c r="F1187" s="647">
        <v>0</v>
      </c>
      <c r="G1187" s="647">
        <v>0</v>
      </c>
      <c r="H1187" s="647">
        <v>0</v>
      </c>
      <c r="I1187" s="647">
        <v>0</v>
      </c>
      <c r="J1187" s="647">
        <v>0</v>
      </c>
      <c r="K1187" s="647">
        <v>0</v>
      </c>
      <c r="L1187" s="647">
        <v>0</v>
      </c>
      <c r="M1187" s="647">
        <v>0</v>
      </c>
      <c r="N1187" s="647">
        <v>0</v>
      </c>
      <c r="O1187" s="647">
        <v>0</v>
      </c>
    </row>
    <row r="1188" spans="1:15" x14ac:dyDescent="0.2">
      <c r="A1188" s="647" t="s">
        <v>4448</v>
      </c>
      <c r="B1188" s="647" t="s">
        <v>4453</v>
      </c>
      <c r="C1188" s="647" t="s">
        <v>1664</v>
      </c>
      <c r="D1188" s="647">
        <v>0</v>
      </c>
      <c r="E1188" s="647">
        <v>0</v>
      </c>
      <c r="F1188" s="647">
        <v>0</v>
      </c>
      <c r="G1188" s="647">
        <v>0</v>
      </c>
      <c r="H1188" s="647">
        <v>0</v>
      </c>
      <c r="I1188" s="647">
        <v>0</v>
      </c>
      <c r="J1188" s="647">
        <v>0</v>
      </c>
      <c r="K1188" s="647">
        <v>0</v>
      </c>
      <c r="L1188" s="647">
        <v>0</v>
      </c>
      <c r="M1188" s="647">
        <v>0</v>
      </c>
      <c r="N1188" s="647">
        <v>0</v>
      </c>
      <c r="O1188" s="647">
        <v>0</v>
      </c>
    </row>
    <row r="1189" spans="1:15" x14ac:dyDescent="0.2">
      <c r="A1189" s="647" t="s">
        <v>4448</v>
      </c>
      <c r="B1189" s="647" t="s">
        <v>4454</v>
      </c>
      <c r="C1189" s="647" t="s">
        <v>1664</v>
      </c>
      <c r="D1189" s="647">
        <v>0</v>
      </c>
      <c r="E1189" s="647">
        <v>0</v>
      </c>
      <c r="F1189" s="647">
        <v>0</v>
      </c>
      <c r="G1189" s="647">
        <v>0</v>
      </c>
      <c r="H1189" s="647">
        <v>0</v>
      </c>
      <c r="I1189" s="647">
        <v>0</v>
      </c>
      <c r="J1189" s="647">
        <v>0</v>
      </c>
      <c r="K1189" s="647">
        <v>0</v>
      </c>
      <c r="L1189" s="647">
        <v>0</v>
      </c>
      <c r="M1189" s="647">
        <v>0</v>
      </c>
      <c r="N1189" s="647">
        <v>0</v>
      </c>
      <c r="O1189" s="647">
        <v>0</v>
      </c>
    </row>
    <row r="1190" spans="1:15" x14ac:dyDescent="0.2">
      <c r="A1190" s="647" t="s">
        <v>4448</v>
      </c>
      <c r="B1190" s="647" t="s">
        <v>4455</v>
      </c>
      <c r="C1190" s="647" t="s">
        <v>1664</v>
      </c>
      <c r="D1190" s="647">
        <v>0</v>
      </c>
      <c r="E1190" s="647">
        <v>0</v>
      </c>
      <c r="F1190" s="647">
        <v>0</v>
      </c>
      <c r="G1190" s="647">
        <v>0</v>
      </c>
      <c r="H1190" s="647">
        <v>0</v>
      </c>
      <c r="I1190" s="647">
        <v>0</v>
      </c>
      <c r="J1190" s="647">
        <v>0</v>
      </c>
      <c r="K1190" s="647">
        <v>0</v>
      </c>
      <c r="L1190" s="647">
        <v>0</v>
      </c>
      <c r="M1190" s="647">
        <v>0</v>
      </c>
      <c r="N1190" s="647">
        <v>0</v>
      </c>
      <c r="O1190" s="647">
        <v>0</v>
      </c>
    </row>
    <row r="1191" spans="1:15" x14ac:dyDescent="0.2">
      <c r="A1191" s="647" t="s">
        <v>4448</v>
      </c>
      <c r="B1191" s="647" t="s">
        <v>4456</v>
      </c>
      <c r="C1191" s="647" t="s">
        <v>1664</v>
      </c>
      <c r="D1191" s="647">
        <v>0</v>
      </c>
      <c r="E1191" s="647">
        <v>0</v>
      </c>
      <c r="F1191" s="647">
        <v>0</v>
      </c>
      <c r="G1191" s="647">
        <v>0</v>
      </c>
      <c r="H1191" s="647">
        <v>0</v>
      </c>
      <c r="I1191" s="647">
        <v>0</v>
      </c>
      <c r="J1191" s="647">
        <v>0</v>
      </c>
      <c r="K1191" s="647">
        <v>0</v>
      </c>
      <c r="L1191" s="647">
        <v>0</v>
      </c>
      <c r="M1191" s="647">
        <v>0</v>
      </c>
      <c r="N1191" s="647">
        <v>0</v>
      </c>
      <c r="O1191" s="647">
        <v>0</v>
      </c>
    </row>
    <row r="1192" spans="1:15" x14ac:dyDescent="0.2">
      <c r="A1192" s="647" t="s">
        <v>4448</v>
      </c>
      <c r="B1192" s="647" t="s">
        <v>4457</v>
      </c>
      <c r="C1192" s="647" t="s">
        <v>1664</v>
      </c>
      <c r="D1192" s="647">
        <v>366296</v>
      </c>
      <c r="E1192" s="647">
        <v>368756</v>
      </c>
      <c r="F1192" s="647">
        <v>367346</v>
      </c>
      <c r="G1192" s="647">
        <v>369594</v>
      </c>
      <c r="H1192" s="647">
        <v>372376</v>
      </c>
      <c r="I1192" s="647">
        <v>375150</v>
      </c>
      <c r="J1192" s="647">
        <v>377346</v>
      </c>
      <c r="K1192" s="647">
        <v>378747</v>
      </c>
      <c r="L1192" s="647">
        <v>381868</v>
      </c>
      <c r="M1192" s="647">
        <v>381848</v>
      </c>
      <c r="N1192" s="647">
        <v>383214</v>
      </c>
      <c r="O1192" s="647">
        <v>385223</v>
      </c>
    </row>
    <row r="1193" spans="1:15" x14ac:dyDescent="0.2">
      <c r="A1193" s="647" t="s">
        <v>4448</v>
      </c>
      <c r="B1193" s="647" t="s">
        <v>4458</v>
      </c>
      <c r="C1193" s="647" t="s">
        <v>1664</v>
      </c>
      <c r="D1193" s="647">
        <v>0</v>
      </c>
      <c r="E1193" s="647">
        <v>0</v>
      </c>
      <c r="F1193" s="647">
        <v>0</v>
      </c>
      <c r="G1193" s="647">
        <v>0</v>
      </c>
      <c r="H1193" s="647">
        <v>0</v>
      </c>
      <c r="I1193" s="647">
        <v>0</v>
      </c>
      <c r="J1193" s="647">
        <v>0</v>
      </c>
      <c r="K1193" s="647">
        <v>0</v>
      </c>
      <c r="L1193" s="647">
        <v>0</v>
      </c>
      <c r="M1193" s="647">
        <v>0</v>
      </c>
      <c r="N1193" s="647">
        <v>0</v>
      </c>
      <c r="O1193" s="647">
        <v>0</v>
      </c>
    </row>
    <row r="1194" spans="1:15" x14ac:dyDescent="0.2">
      <c r="A1194" s="647" t="s">
        <v>4459</v>
      </c>
      <c r="B1194" s="647" t="s">
        <v>4460</v>
      </c>
      <c r="C1194" s="647" t="s">
        <v>1664</v>
      </c>
      <c r="D1194" s="647">
        <v>194434</v>
      </c>
      <c r="E1194" s="647">
        <v>195457</v>
      </c>
      <c r="F1194" s="647">
        <v>196688</v>
      </c>
      <c r="G1194" s="647">
        <v>198002</v>
      </c>
      <c r="H1194" s="647">
        <v>199326</v>
      </c>
      <c r="I1194" s="647">
        <v>200694</v>
      </c>
      <c r="J1194" s="647">
        <v>201918</v>
      </c>
      <c r="K1194" s="647">
        <v>203209</v>
      </c>
      <c r="L1194" s="647">
        <v>204621</v>
      </c>
      <c r="M1194" s="647">
        <v>205987</v>
      </c>
      <c r="N1194" s="647">
        <v>207357</v>
      </c>
      <c r="O1194" s="647">
        <v>208866</v>
      </c>
    </row>
    <row r="1195" spans="1:15" x14ac:dyDescent="0.2">
      <c r="A1195" s="647" t="s">
        <v>4459</v>
      </c>
      <c r="B1195" s="647" t="s">
        <v>4461</v>
      </c>
      <c r="C1195" s="647" t="s">
        <v>1664</v>
      </c>
      <c r="D1195" s="647">
        <v>0</v>
      </c>
      <c r="E1195" s="647">
        <v>0</v>
      </c>
      <c r="F1195" s="647">
        <v>0</v>
      </c>
      <c r="G1195" s="647">
        <v>0</v>
      </c>
      <c r="H1195" s="647">
        <v>0</v>
      </c>
      <c r="I1195" s="647">
        <v>0</v>
      </c>
      <c r="J1195" s="647">
        <v>0</v>
      </c>
      <c r="K1195" s="647">
        <v>0</v>
      </c>
      <c r="L1195" s="647">
        <v>0</v>
      </c>
      <c r="M1195" s="647">
        <v>0</v>
      </c>
      <c r="N1195" s="647">
        <v>0</v>
      </c>
      <c r="O1195" s="647">
        <v>0</v>
      </c>
    </row>
    <row r="1196" spans="1:15" x14ac:dyDescent="0.2">
      <c r="A1196" s="647" t="s">
        <v>4462</v>
      </c>
      <c r="B1196" s="647" t="s">
        <v>4463</v>
      </c>
      <c r="C1196" s="647" t="s">
        <v>1664</v>
      </c>
      <c r="D1196" s="647">
        <v>121814</v>
      </c>
      <c r="E1196" s="647">
        <v>122290</v>
      </c>
      <c r="F1196" s="647">
        <v>122621</v>
      </c>
      <c r="G1196" s="647">
        <v>123069</v>
      </c>
      <c r="H1196" s="647">
        <v>123525</v>
      </c>
      <c r="I1196" s="647">
        <v>123991</v>
      </c>
      <c r="J1196" s="647">
        <v>124450</v>
      </c>
      <c r="K1196" s="647">
        <v>124902</v>
      </c>
      <c r="L1196" s="647">
        <v>125394</v>
      </c>
      <c r="M1196" s="647">
        <v>125797</v>
      </c>
      <c r="N1196" s="647">
        <v>126246</v>
      </c>
      <c r="O1196" s="647">
        <v>126694</v>
      </c>
    </row>
    <row r="1197" spans="1:15" x14ac:dyDescent="0.2">
      <c r="A1197" s="647" t="s">
        <v>4462</v>
      </c>
      <c r="B1197" s="647" t="s">
        <v>4464</v>
      </c>
      <c r="C1197" s="647" t="s">
        <v>1664</v>
      </c>
      <c r="D1197" s="647">
        <v>0</v>
      </c>
      <c r="E1197" s="647">
        <v>0</v>
      </c>
      <c r="F1197" s="647">
        <v>0</v>
      </c>
      <c r="G1197" s="647">
        <v>0</v>
      </c>
      <c r="H1197" s="647">
        <v>0</v>
      </c>
      <c r="I1197" s="647">
        <v>0</v>
      </c>
      <c r="J1197" s="647">
        <v>0</v>
      </c>
      <c r="K1197" s="647">
        <v>0</v>
      </c>
      <c r="L1197" s="647">
        <v>0</v>
      </c>
      <c r="M1197" s="647">
        <v>0</v>
      </c>
      <c r="N1197" s="647">
        <v>0</v>
      </c>
      <c r="O1197" s="647">
        <v>0</v>
      </c>
    </row>
    <row r="1198" spans="1:15" x14ac:dyDescent="0.2">
      <c r="A1198" s="647" t="s">
        <v>4465</v>
      </c>
      <c r="B1198" s="647" t="s">
        <v>4466</v>
      </c>
      <c r="C1198" s="647" t="s">
        <v>1664</v>
      </c>
      <c r="D1198" s="647">
        <v>0</v>
      </c>
      <c r="E1198" s="647">
        <v>0</v>
      </c>
      <c r="F1198" s="647">
        <v>0</v>
      </c>
      <c r="G1198" s="647">
        <v>0</v>
      </c>
      <c r="H1198" s="647">
        <v>0</v>
      </c>
      <c r="I1198" s="647">
        <v>0</v>
      </c>
      <c r="J1198" s="647">
        <v>0</v>
      </c>
      <c r="K1198" s="647">
        <v>0</v>
      </c>
      <c r="L1198" s="647">
        <v>0</v>
      </c>
      <c r="M1198" s="647">
        <v>0</v>
      </c>
      <c r="N1198" s="647">
        <v>0</v>
      </c>
      <c r="O1198" s="647">
        <v>0</v>
      </c>
    </row>
    <row r="1199" spans="1:15" x14ac:dyDescent="0.2">
      <c r="A1199" s="647" t="s">
        <v>4465</v>
      </c>
      <c r="B1199" s="647" t="s">
        <v>4467</v>
      </c>
      <c r="C1199" s="647" t="s">
        <v>1664</v>
      </c>
      <c r="D1199" s="647">
        <v>33252</v>
      </c>
      <c r="E1199" s="647">
        <v>34279</v>
      </c>
      <c r="F1199" s="647">
        <v>35305</v>
      </c>
      <c r="G1199" s="647">
        <v>36215</v>
      </c>
      <c r="H1199" s="647">
        <v>36402</v>
      </c>
      <c r="I1199" s="647">
        <v>36692</v>
      </c>
      <c r="J1199" s="647">
        <v>36821</v>
      </c>
      <c r="K1199" s="647">
        <v>36642</v>
      </c>
      <c r="L1199" s="647">
        <v>36516</v>
      </c>
      <c r="M1199" s="647">
        <v>35939</v>
      </c>
      <c r="N1199" s="647">
        <v>35618</v>
      </c>
      <c r="O1199" s="647">
        <v>35600</v>
      </c>
    </row>
    <row r="1200" spans="1:15" x14ac:dyDescent="0.2">
      <c r="A1200" s="647" t="s">
        <v>4465</v>
      </c>
      <c r="B1200" s="647" t="s">
        <v>4468</v>
      </c>
      <c r="C1200" s="647" t="s">
        <v>1664</v>
      </c>
      <c r="D1200" s="647">
        <v>0</v>
      </c>
      <c r="E1200" s="647">
        <v>0</v>
      </c>
      <c r="F1200" s="647">
        <v>0</v>
      </c>
      <c r="G1200" s="647">
        <v>0</v>
      </c>
      <c r="H1200" s="647">
        <v>0</v>
      </c>
      <c r="I1200" s="647">
        <v>0</v>
      </c>
      <c r="J1200" s="647">
        <v>0</v>
      </c>
      <c r="K1200" s="647">
        <v>0</v>
      </c>
      <c r="L1200" s="647">
        <v>0</v>
      </c>
      <c r="M1200" s="647">
        <v>0</v>
      </c>
      <c r="N1200" s="647">
        <v>0</v>
      </c>
      <c r="O1200" s="647">
        <v>0</v>
      </c>
    </row>
    <row r="1201" spans="1:15" x14ac:dyDescent="0.2">
      <c r="A1201" s="647" t="s">
        <v>4465</v>
      </c>
      <c r="B1201" s="647" t="s">
        <v>4469</v>
      </c>
      <c r="C1201" s="647" t="s">
        <v>1664</v>
      </c>
      <c r="D1201" s="647">
        <v>0</v>
      </c>
      <c r="E1201" s="647">
        <v>0</v>
      </c>
      <c r="F1201" s="647">
        <v>36</v>
      </c>
      <c r="G1201" s="647">
        <v>108</v>
      </c>
      <c r="H1201" s="647">
        <v>180</v>
      </c>
      <c r="I1201" s="647">
        <v>252</v>
      </c>
      <c r="J1201" s="647">
        <v>332</v>
      </c>
      <c r="K1201" s="647">
        <v>423</v>
      </c>
      <c r="L1201" s="647">
        <v>523</v>
      </c>
      <c r="M1201" s="647">
        <v>648</v>
      </c>
      <c r="N1201" s="647">
        <v>790</v>
      </c>
      <c r="O1201" s="647">
        <v>936</v>
      </c>
    </row>
    <row r="1202" spans="1:15" x14ac:dyDescent="0.2">
      <c r="A1202" s="647" t="s">
        <v>4465</v>
      </c>
      <c r="B1202" s="647" t="s">
        <v>4470</v>
      </c>
      <c r="C1202" s="647" t="s">
        <v>1664</v>
      </c>
      <c r="D1202" s="647">
        <v>0</v>
      </c>
      <c r="E1202" s="647">
        <v>0</v>
      </c>
      <c r="F1202" s="647">
        <v>0</v>
      </c>
      <c r="G1202" s="647">
        <v>0</v>
      </c>
      <c r="H1202" s="647">
        <v>0</v>
      </c>
      <c r="I1202" s="647">
        <v>0</v>
      </c>
      <c r="J1202" s="647">
        <v>0</v>
      </c>
      <c r="K1202" s="647">
        <v>0</v>
      </c>
      <c r="L1202" s="647">
        <v>0</v>
      </c>
      <c r="M1202" s="647">
        <v>0</v>
      </c>
      <c r="N1202" s="647">
        <v>0</v>
      </c>
      <c r="O1202" s="647">
        <v>0</v>
      </c>
    </row>
    <row r="1203" spans="1:15" x14ac:dyDescent="0.2">
      <c r="A1203" s="647" t="s">
        <v>4471</v>
      </c>
      <c r="B1203" s="647" t="s">
        <v>4472</v>
      </c>
      <c r="C1203" s="647" t="s">
        <v>1664</v>
      </c>
      <c r="D1203" s="647">
        <v>0</v>
      </c>
      <c r="E1203" s="647">
        <v>0</v>
      </c>
      <c r="F1203" s="647">
        <v>0</v>
      </c>
      <c r="G1203" s="647">
        <v>0</v>
      </c>
      <c r="H1203" s="647">
        <v>0</v>
      </c>
      <c r="I1203" s="647">
        <v>0</v>
      </c>
      <c r="J1203" s="647">
        <v>0</v>
      </c>
      <c r="K1203" s="647">
        <v>0</v>
      </c>
      <c r="L1203" s="647">
        <v>0</v>
      </c>
      <c r="M1203" s="647">
        <v>0</v>
      </c>
      <c r="N1203" s="647">
        <v>0</v>
      </c>
      <c r="O1203" s="647">
        <v>0</v>
      </c>
    </row>
    <row r="1204" spans="1:15" x14ac:dyDescent="0.2">
      <c r="A1204" s="647" t="s">
        <v>4473</v>
      </c>
      <c r="B1204" s="647" t="s">
        <v>4474</v>
      </c>
      <c r="C1204" s="647" t="s">
        <v>1664</v>
      </c>
      <c r="D1204" s="647">
        <v>0</v>
      </c>
      <c r="E1204" s="647">
        <v>0</v>
      </c>
      <c r="F1204" s="647">
        <v>0</v>
      </c>
      <c r="G1204" s="647">
        <v>0</v>
      </c>
      <c r="H1204" s="647">
        <v>0</v>
      </c>
      <c r="I1204" s="647">
        <v>0</v>
      </c>
      <c r="J1204" s="647">
        <v>0</v>
      </c>
      <c r="K1204" s="647">
        <v>0</v>
      </c>
      <c r="L1204" s="647">
        <v>0</v>
      </c>
      <c r="M1204" s="647">
        <v>0</v>
      </c>
      <c r="N1204" s="647">
        <v>0</v>
      </c>
      <c r="O1204" s="647">
        <v>0</v>
      </c>
    </row>
    <row r="1205" spans="1:15" x14ac:dyDescent="0.2">
      <c r="A1205" s="647" t="s">
        <v>4473</v>
      </c>
      <c r="B1205" s="647" t="s">
        <v>4475</v>
      </c>
      <c r="C1205" s="647" t="s">
        <v>1664</v>
      </c>
      <c r="D1205" s="647">
        <v>0</v>
      </c>
      <c r="E1205" s="647">
        <v>0</v>
      </c>
      <c r="F1205" s="647">
        <v>0</v>
      </c>
      <c r="G1205" s="647">
        <v>0</v>
      </c>
      <c r="H1205" s="647">
        <v>0</v>
      </c>
      <c r="I1205" s="647">
        <v>0</v>
      </c>
      <c r="J1205" s="647">
        <v>0</v>
      </c>
      <c r="K1205" s="647">
        <v>0</v>
      </c>
      <c r="L1205" s="647">
        <v>0</v>
      </c>
      <c r="M1205" s="647">
        <v>0</v>
      </c>
      <c r="N1205" s="647">
        <v>0</v>
      </c>
      <c r="O1205" s="647">
        <v>0</v>
      </c>
    </row>
    <row r="1206" spans="1:15" x14ac:dyDescent="0.2">
      <c r="A1206" s="647" t="s">
        <v>4473</v>
      </c>
      <c r="B1206" s="647" t="s">
        <v>4476</v>
      </c>
      <c r="C1206" s="647" t="s">
        <v>1664</v>
      </c>
      <c r="D1206" s="647">
        <v>0</v>
      </c>
      <c r="E1206" s="647">
        <v>0</v>
      </c>
      <c r="F1206" s="647">
        <v>0</v>
      </c>
      <c r="G1206" s="647">
        <v>0</v>
      </c>
      <c r="H1206" s="647">
        <v>0</v>
      </c>
      <c r="I1206" s="647">
        <v>0</v>
      </c>
      <c r="J1206" s="647">
        <v>0</v>
      </c>
      <c r="K1206" s="647">
        <v>0</v>
      </c>
      <c r="L1206" s="647">
        <v>0</v>
      </c>
      <c r="M1206" s="647">
        <v>0</v>
      </c>
      <c r="N1206" s="647">
        <v>0</v>
      </c>
      <c r="O1206" s="647">
        <v>0</v>
      </c>
    </row>
    <row r="1207" spans="1:15" x14ac:dyDescent="0.2">
      <c r="A1207" s="647" t="s">
        <v>4477</v>
      </c>
      <c r="B1207" s="647" t="s">
        <v>4478</v>
      </c>
      <c r="C1207" s="647" t="s">
        <v>1664</v>
      </c>
      <c r="D1207" s="647">
        <v>18208</v>
      </c>
      <c r="E1207" s="647">
        <v>18388</v>
      </c>
      <c r="F1207" s="647">
        <v>18294</v>
      </c>
      <c r="G1207" s="647">
        <v>18395</v>
      </c>
      <c r="H1207" s="647">
        <v>18604</v>
      </c>
      <c r="I1207" s="647">
        <v>18784</v>
      </c>
      <c r="J1207" s="647">
        <v>18882</v>
      </c>
      <c r="K1207" s="647">
        <v>19098</v>
      </c>
      <c r="L1207" s="647">
        <v>19314</v>
      </c>
      <c r="M1207" s="647">
        <v>19526</v>
      </c>
      <c r="N1207" s="647">
        <v>19744</v>
      </c>
      <c r="O1207" s="647">
        <v>19966</v>
      </c>
    </row>
    <row r="1208" spans="1:15" x14ac:dyDescent="0.2">
      <c r="A1208" s="647" t="s">
        <v>4477</v>
      </c>
      <c r="B1208" s="647" t="s">
        <v>4479</v>
      </c>
      <c r="C1208" s="647" t="s">
        <v>1664</v>
      </c>
      <c r="D1208" s="647">
        <v>0</v>
      </c>
      <c r="E1208" s="647">
        <v>0</v>
      </c>
      <c r="F1208" s="647">
        <v>0</v>
      </c>
      <c r="G1208" s="647">
        <v>0</v>
      </c>
      <c r="H1208" s="647">
        <v>0</v>
      </c>
      <c r="I1208" s="647">
        <v>0</v>
      </c>
      <c r="J1208" s="647">
        <v>0</v>
      </c>
      <c r="K1208" s="647">
        <v>0</v>
      </c>
      <c r="L1208" s="647">
        <v>0</v>
      </c>
      <c r="M1208" s="647">
        <v>0</v>
      </c>
      <c r="N1208" s="647">
        <v>0</v>
      </c>
      <c r="O1208" s="647">
        <v>0</v>
      </c>
    </row>
    <row r="1209" spans="1:15" x14ac:dyDescent="0.2">
      <c r="A1209" s="647" t="s">
        <v>4480</v>
      </c>
      <c r="B1209" s="647" t="s">
        <v>4481</v>
      </c>
      <c r="C1209" s="647" t="s">
        <v>1664</v>
      </c>
      <c r="D1209" s="647">
        <v>396</v>
      </c>
      <c r="E1209" s="647">
        <v>402</v>
      </c>
      <c r="F1209" s="647">
        <v>407</v>
      </c>
      <c r="G1209" s="647">
        <v>413</v>
      </c>
      <c r="H1209" s="647">
        <v>418</v>
      </c>
      <c r="I1209" s="647">
        <v>424</v>
      </c>
      <c r="J1209" s="647">
        <v>429</v>
      </c>
      <c r="K1209" s="647">
        <v>435</v>
      </c>
      <c r="L1209" s="647">
        <v>440</v>
      </c>
      <c r="M1209" s="647">
        <v>446</v>
      </c>
      <c r="N1209" s="647">
        <v>451</v>
      </c>
      <c r="O1209" s="647">
        <v>456</v>
      </c>
    </row>
    <row r="1210" spans="1:15" x14ac:dyDescent="0.2">
      <c r="A1210" s="647" t="s">
        <v>4858</v>
      </c>
      <c r="B1210" s="647" t="s">
        <v>3176</v>
      </c>
      <c r="C1210" s="647" t="s">
        <v>1664</v>
      </c>
      <c r="D1210" s="647">
        <v>0</v>
      </c>
      <c r="E1210" s="647">
        <v>0</v>
      </c>
      <c r="F1210" s="647">
        <v>0</v>
      </c>
      <c r="G1210" s="647">
        <v>0</v>
      </c>
      <c r="H1210" s="647">
        <v>0</v>
      </c>
      <c r="I1210" s="647">
        <v>0</v>
      </c>
      <c r="J1210" s="647">
        <v>0</v>
      </c>
      <c r="K1210" s="647">
        <v>0</v>
      </c>
      <c r="L1210" s="647">
        <v>0</v>
      </c>
      <c r="M1210" s="647">
        <v>0</v>
      </c>
      <c r="N1210" s="647">
        <v>0</v>
      </c>
      <c r="O1210" s="647">
        <v>0</v>
      </c>
    </row>
    <row r="1211" spans="1:15" x14ac:dyDescent="0.2">
      <c r="A1211" s="647" t="s">
        <v>4482</v>
      </c>
      <c r="B1211" s="647" t="s">
        <v>4483</v>
      </c>
      <c r="C1211" s="647" t="s">
        <v>1668</v>
      </c>
      <c r="D1211" s="647">
        <v>0</v>
      </c>
      <c r="E1211" s="647">
        <v>0</v>
      </c>
      <c r="F1211" s="647">
        <v>0</v>
      </c>
      <c r="G1211" s="647">
        <v>0</v>
      </c>
      <c r="H1211" s="647">
        <v>0</v>
      </c>
      <c r="I1211" s="647">
        <v>0</v>
      </c>
      <c r="J1211" s="647">
        <v>0</v>
      </c>
      <c r="K1211" s="647">
        <v>0</v>
      </c>
      <c r="L1211" s="647">
        <v>0</v>
      </c>
      <c r="M1211" s="647">
        <v>0</v>
      </c>
      <c r="N1211" s="647">
        <v>0</v>
      </c>
      <c r="O1211" s="647">
        <v>0</v>
      </c>
    </row>
    <row r="1212" spans="1:15" x14ac:dyDescent="0.2">
      <c r="A1212" s="647" t="s">
        <v>4482</v>
      </c>
      <c r="B1212" s="647" t="s">
        <v>4484</v>
      </c>
      <c r="C1212" s="647" t="s">
        <v>1668</v>
      </c>
      <c r="D1212" s="647">
        <v>0</v>
      </c>
      <c r="E1212" s="647">
        <v>0</v>
      </c>
      <c r="F1212" s="647">
        <v>0</v>
      </c>
      <c r="G1212" s="647">
        <v>0</v>
      </c>
      <c r="H1212" s="647">
        <v>0</v>
      </c>
      <c r="I1212" s="647">
        <v>0</v>
      </c>
      <c r="J1212" s="647">
        <v>0</v>
      </c>
      <c r="K1212" s="647">
        <v>0</v>
      </c>
      <c r="L1212" s="647">
        <v>0</v>
      </c>
      <c r="M1212" s="647">
        <v>0</v>
      </c>
      <c r="N1212" s="647">
        <v>0</v>
      </c>
      <c r="O1212" s="647">
        <v>0</v>
      </c>
    </row>
    <row r="1213" spans="1:15" x14ac:dyDescent="0.2">
      <c r="A1213" s="647" t="s">
        <v>4485</v>
      </c>
      <c r="B1213" s="647" t="s">
        <v>4486</v>
      </c>
      <c r="C1213" s="647" t="s">
        <v>1668</v>
      </c>
      <c r="D1213" s="647">
        <v>0</v>
      </c>
      <c r="E1213" s="647">
        <v>0</v>
      </c>
      <c r="F1213" s="647">
        <v>0</v>
      </c>
      <c r="G1213" s="647">
        <v>0</v>
      </c>
      <c r="H1213" s="647">
        <v>0</v>
      </c>
      <c r="I1213" s="647">
        <v>0</v>
      </c>
      <c r="J1213" s="647">
        <v>0</v>
      </c>
      <c r="K1213" s="647">
        <v>0</v>
      </c>
      <c r="L1213" s="647">
        <v>0</v>
      </c>
      <c r="M1213" s="647">
        <v>0</v>
      </c>
      <c r="N1213" s="647">
        <v>0</v>
      </c>
      <c r="O1213" s="647">
        <v>0</v>
      </c>
    </row>
    <row r="1214" spans="1:15" x14ac:dyDescent="0.2">
      <c r="A1214" s="647" t="s">
        <v>4485</v>
      </c>
      <c r="B1214" s="647" t="s">
        <v>4487</v>
      </c>
      <c r="C1214" s="647" t="s">
        <v>1668</v>
      </c>
      <c r="D1214" s="647">
        <v>0</v>
      </c>
      <c r="E1214" s="647">
        <v>0</v>
      </c>
      <c r="F1214" s="647">
        <v>0</v>
      </c>
      <c r="G1214" s="647">
        <v>0</v>
      </c>
      <c r="H1214" s="647">
        <v>0</v>
      </c>
      <c r="I1214" s="647">
        <v>0</v>
      </c>
      <c r="J1214" s="647">
        <v>0</v>
      </c>
      <c r="K1214" s="647">
        <v>0</v>
      </c>
      <c r="L1214" s="647">
        <v>0</v>
      </c>
      <c r="M1214" s="647">
        <v>0</v>
      </c>
      <c r="N1214" s="647">
        <v>0</v>
      </c>
      <c r="O1214" s="647">
        <v>0</v>
      </c>
    </row>
    <row r="1215" spans="1:15" x14ac:dyDescent="0.2">
      <c r="A1215" s="647" t="s">
        <v>4485</v>
      </c>
      <c r="B1215" s="647" t="s">
        <v>4488</v>
      </c>
      <c r="C1215" s="647" t="s">
        <v>1668</v>
      </c>
      <c r="D1215" s="647">
        <v>0</v>
      </c>
      <c r="E1215" s="647">
        <v>0</v>
      </c>
      <c r="F1215" s="647">
        <v>0</v>
      </c>
      <c r="G1215" s="647">
        <v>0</v>
      </c>
      <c r="H1215" s="647">
        <v>0</v>
      </c>
      <c r="I1215" s="647">
        <v>0</v>
      </c>
      <c r="J1215" s="647">
        <v>0</v>
      </c>
      <c r="K1215" s="647">
        <v>0</v>
      </c>
      <c r="L1215" s="647">
        <v>0</v>
      </c>
      <c r="M1215" s="647">
        <v>0</v>
      </c>
      <c r="N1215" s="647">
        <v>0</v>
      </c>
      <c r="O1215" s="647">
        <v>0</v>
      </c>
    </row>
    <row r="1216" spans="1:15" x14ac:dyDescent="0.2">
      <c r="A1216" s="647" t="s">
        <v>4485</v>
      </c>
      <c r="B1216" s="647" t="s">
        <v>4489</v>
      </c>
      <c r="C1216" s="647" t="s">
        <v>1668</v>
      </c>
      <c r="D1216" s="647">
        <v>0</v>
      </c>
      <c r="E1216" s="647">
        <v>0</v>
      </c>
      <c r="F1216" s="647">
        <v>0</v>
      </c>
      <c r="G1216" s="647">
        <v>0</v>
      </c>
      <c r="H1216" s="647">
        <v>0</v>
      </c>
      <c r="I1216" s="647">
        <v>0</v>
      </c>
      <c r="J1216" s="647">
        <v>0</v>
      </c>
      <c r="K1216" s="647">
        <v>0</v>
      </c>
      <c r="L1216" s="647">
        <v>0</v>
      </c>
      <c r="M1216" s="647">
        <v>0</v>
      </c>
      <c r="N1216" s="647">
        <v>0</v>
      </c>
      <c r="O1216" s="647">
        <v>0</v>
      </c>
    </row>
    <row r="1217" spans="1:15" x14ac:dyDescent="0.2">
      <c r="A1217" s="647" t="s">
        <v>4485</v>
      </c>
      <c r="B1217" s="647" t="s">
        <v>4490</v>
      </c>
      <c r="C1217" s="647" t="s">
        <v>1668</v>
      </c>
      <c r="D1217" s="647">
        <v>0</v>
      </c>
      <c r="E1217" s="647">
        <v>0</v>
      </c>
      <c r="F1217" s="647">
        <v>0</v>
      </c>
      <c r="G1217" s="647">
        <v>0</v>
      </c>
      <c r="H1217" s="647">
        <v>0</v>
      </c>
      <c r="I1217" s="647">
        <v>0</v>
      </c>
      <c r="J1217" s="647">
        <v>0</v>
      </c>
      <c r="K1217" s="647">
        <v>0</v>
      </c>
      <c r="L1217" s="647">
        <v>0</v>
      </c>
      <c r="M1217" s="647">
        <v>0</v>
      </c>
      <c r="N1217" s="647">
        <v>0</v>
      </c>
      <c r="O1217" s="647">
        <v>0</v>
      </c>
    </row>
    <row r="1218" spans="1:15" x14ac:dyDescent="0.2">
      <c r="A1218" s="647" t="s">
        <v>4485</v>
      </c>
      <c r="B1218" s="647" t="s">
        <v>4491</v>
      </c>
      <c r="C1218" s="647" t="s">
        <v>1668</v>
      </c>
      <c r="D1218" s="647">
        <v>0</v>
      </c>
      <c r="E1218" s="647">
        <v>0</v>
      </c>
      <c r="F1218" s="647">
        <v>0</v>
      </c>
      <c r="G1218" s="647">
        <v>0</v>
      </c>
      <c r="H1218" s="647">
        <v>0</v>
      </c>
      <c r="I1218" s="647">
        <v>0</v>
      </c>
      <c r="J1218" s="647">
        <v>0</v>
      </c>
      <c r="K1218" s="647">
        <v>0</v>
      </c>
      <c r="L1218" s="647">
        <v>0</v>
      </c>
      <c r="M1218" s="647">
        <v>0</v>
      </c>
      <c r="N1218" s="647">
        <v>0</v>
      </c>
      <c r="O1218" s="647">
        <v>0</v>
      </c>
    </row>
    <row r="1219" spans="1:15" x14ac:dyDescent="0.2">
      <c r="A1219" s="647" t="s">
        <v>4485</v>
      </c>
      <c r="B1219" s="647" t="s">
        <v>4492</v>
      </c>
      <c r="C1219" s="647" t="s">
        <v>1668</v>
      </c>
      <c r="D1219" s="647">
        <v>0</v>
      </c>
      <c r="E1219" s="647">
        <v>0</v>
      </c>
      <c r="F1219" s="647">
        <v>0</v>
      </c>
      <c r="G1219" s="647">
        <v>0</v>
      </c>
      <c r="H1219" s="647">
        <v>0</v>
      </c>
      <c r="I1219" s="647">
        <v>0</v>
      </c>
      <c r="J1219" s="647">
        <v>0</v>
      </c>
      <c r="K1219" s="647">
        <v>0</v>
      </c>
      <c r="L1219" s="647">
        <v>0</v>
      </c>
      <c r="M1219" s="647">
        <v>0</v>
      </c>
      <c r="N1219" s="647">
        <v>0</v>
      </c>
      <c r="O1219" s="647">
        <v>0</v>
      </c>
    </row>
    <row r="1220" spans="1:15" x14ac:dyDescent="0.2">
      <c r="A1220" s="647" t="s">
        <v>4485</v>
      </c>
      <c r="B1220" s="647" t="s">
        <v>4493</v>
      </c>
      <c r="C1220" s="647" t="s">
        <v>1668</v>
      </c>
      <c r="D1220" s="647">
        <v>0</v>
      </c>
      <c r="E1220" s="647">
        <v>0</v>
      </c>
      <c r="F1220" s="647">
        <v>0</v>
      </c>
      <c r="G1220" s="647">
        <v>0</v>
      </c>
      <c r="H1220" s="647">
        <v>0</v>
      </c>
      <c r="I1220" s="647">
        <v>0</v>
      </c>
      <c r="J1220" s="647">
        <v>0</v>
      </c>
      <c r="K1220" s="647">
        <v>0</v>
      </c>
      <c r="L1220" s="647">
        <v>0</v>
      </c>
      <c r="M1220" s="647">
        <v>0</v>
      </c>
      <c r="N1220" s="647">
        <v>0</v>
      </c>
      <c r="O1220" s="647">
        <v>0</v>
      </c>
    </row>
    <row r="1221" spans="1:15" x14ac:dyDescent="0.2">
      <c r="A1221" s="647" t="s">
        <v>4485</v>
      </c>
      <c r="B1221" s="647" t="s">
        <v>4494</v>
      </c>
      <c r="C1221" s="647" t="s">
        <v>1668</v>
      </c>
      <c r="D1221" s="647">
        <v>0</v>
      </c>
      <c r="E1221" s="647">
        <v>0</v>
      </c>
      <c r="F1221" s="647">
        <v>0</v>
      </c>
      <c r="G1221" s="647">
        <v>0</v>
      </c>
      <c r="H1221" s="647">
        <v>0</v>
      </c>
      <c r="I1221" s="647">
        <v>0</v>
      </c>
      <c r="J1221" s="647">
        <v>0</v>
      </c>
      <c r="K1221" s="647">
        <v>0</v>
      </c>
      <c r="L1221" s="647">
        <v>0</v>
      </c>
      <c r="M1221" s="647">
        <v>0</v>
      </c>
      <c r="N1221" s="647">
        <v>0</v>
      </c>
      <c r="O1221" s="647">
        <v>0</v>
      </c>
    </row>
    <row r="1222" spans="1:15" x14ac:dyDescent="0.2">
      <c r="A1222" s="647" t="s">
        <v>4485</v>
      </c>
      <c r="B1222" s="647" t="s">
        <v>4495</v>
      </c>
      <c r="C1222" s="647" t="s">
        <v>1668</v>
      </c>
      <c r="D1222" s="647">
        <v>0</v>
      </c>
      <c r="E1222" s="647">
        <v>0</v>
      </c>
      <c r="F1222" s="647">
        <v>0</v>
      </c>
      <c r="G1222" s="647">
        <v>0</v>
      </c>
      <c r="H1222" s="647">
        <v>0</v>
      </c>
      <c r="I1222" s="647">
        <v>0</v>
      </c>
      <c r="J1222" s="647">
        <v>0</v>
      </c>
      <c r="K1222" s="647">
        <v>0</v>
      </c>
      <c r="L1222" s="647">
        <v>0</v>
      </c>
      <c r="M1222" s="647">
        <v>0</v>
      </c>
      <c r="N1222" s="647">
        <v>0</v>
      </c>
      <c r="O1222" s="647">
        <v>0</v>
      </c>
    </row>
    <row r="1223" spans="1:15" x14ac:dyDescent="0.2">
      <c r="A1223" s="647" t="s">
        <v>4485</v>
      </c>
      <c r="B1223" s="647" t="s">
        <v>4496</v>
      </c>
      <c r="C1223" s="647" t="s">
        <v>1668</v>
      </c>
      <c r="D1223" s="647">
        <v>0</v>
      </c>
      <c r="E1223" s="647">
        <v>0</v>
      </c>
      <c r="F1223" s="647">
        <v>0</v>
      </c>
      <c r="G1223" s="647">
        <v>0</v>
      </c>
      <c r="H1223" s="647">
        <v>0</v>
      </c>
      <c r="I1223" s="647">
        <v>0</v>
      </c>
      <c r="J1223" s="647">
        <v>0</v>
      </c>
      <c r="K1223" s="647">
        <v>0</v>
      </c>
      <c r="L1223" s="647">
        <v>0</v>
      </c>
      <c r="M1223" s="647">
        <v>0</v>
      </c>
      <c r="N1223" s="647">
        <v>0</v>
      </c>
      <c r="O1223" s="647">
        <v>0</v>
      </c>
    </row>
    <row r="1224" spans="1:15" x14ac:dyDescent="0.2">
      <c r="A1224" s="647" t="s">
        <v>4485</v>
      </c>
      <c r="B1224" s="647" t="s">
        <v>4497</v>
      </c>
      <c r="C1224" s="647" t="s">
        <v>1668</v>
      </c>
      <c r="D1224" s="647">
        <v>0</v>
      </c>
      <c r="E1224" s="647">
        <v>0</v>
      </c>
      <c r="F1224" s="647">
        <v>0</v>
      </c>
      <c r="G1224" s="647">
        <v>0</v>
      </c>
      <c r="H1224" s="647">
        <v>0</v>
      </c>
      <c r="I1224" s="647">
        <v>0</v>
      </c>
      <c r="J1224" s="647">
        <v>0</v>
      </c>
      <c r="K1224" s="647">
        <v>0</v>
      </c>
      <c r="L1224" s="647">
        <v>0</v>
      </c>
      <c r="M1224" s="647">
        <v>0</v>
      </c>
      <c r="N1224" s="647">
        <v>0</v>
      </c>
      <c r="O1224" s="647">
        <v>0</v>
      </c>
    </row>
    <row r="1225" spans="1:15" x14ac:dyDescent="0.2">
      <c r="A1225" s="647" t="s">
        <v>4485</v>
      </c>
      <c r="B1225" s="647" t="s">
        <v>4498</v>
      </c>
      <c r="C1225" s="647" t="s">
        <v>1668</v>
      </c>
      <c r="D1225" s="647">
        <v>0</v>
      </c>
      <c r="E1225" s="647">
        <v>0</v>
      </c>
      <c r="F1225" s="647">
        <v>0</v>
      </c>
      <c r="G1225" s="647">
        <v>0</v>
      </c>
      <c r="H1225" s="647">
        <v>0</v>
      </c>
      <c r="I1225" s="647">
        <v>0</v>
      </c>
      <c r="J1225" s="647">
        <v>0</v>
      </c>
      <c r="K1225" s="647">
        <v>0</v>
      </c>
      <c r="L1225" s="647">
        <v>0</v>
      </c>
      <c r="M1225" s="647">
        <v>0</v>
      </c>
      <c r="N1225" s="647">
        <v>0</v>
      </c>
      <c r="O1225" s="647">
        <v>0</v>
      </c>
    </row>
    <row r="1226" spans="1:15" x14ac:dyDescent="0.2">
      <c r="A1226" s="647" t="s">
        <v>4485</v>
      </c>
      <c r="B1226" s="647" t="s">
        <v>4499</v>
      </c>
      <c r="C1226" s="647" t="s">
        <v>1668</v>
      </c>
      <c r="D1226" s="647">
        <v>0</v>
      </c>
      <c r="E1226" s="647">
        <v>0</v>
      </c>
      <c r="F1226" s="647">
        <v>0</v>
      </c>
      <c r="G1226" s="647">
        <v>0</v>
      </c>
      <c r="H1226" s="647">
        <v>0</v>
      </c>
      <c r="I1226" s="647">
        <v>0</v>
      </c>
      <c r="J1226" s="647">
        <v>0</v>
      </c>
      <c r="K1226" s="647">
        <v>0</v>
      </c>
      <c r="L1226" s="647">
        <v>0</v>
      </c>
      <c r="M1226" s="647">
        <v>0</v>
      </c>
      <c r="N1226" s="647">
        <v>0</v>
      </c>
      <c r="O1226" s="647">
        <v>0</v>
      </c>
    </row>
    <row r="1227" spans="1:15" x14ac:dyDescent="0.2">
      <c r="A1227" s="647" t="s">
        <v>4485</v>
      </c>
      <c r="B1227" s="647" t="s">
        <v>4500</v>
      </c>
      <c r="C1227" s="647" t="s">
        <v>1668</v>
      </c>
      <c r="D1227" s="647">
        <v>9792</v>
      </c>
      <c r="E1227" s="647">
        <v>9824</v>
      </c>
      <c r="F1227" s="647">
        <v>9855</v>
      </c>
      <c r="G1227" s="647">
        <v>9886</v>
      </c>
      <c r="H1227" s="647">
        <v>9917</v>
      </c>
      <c r="I1227" s="647">
        <v>9948</v>
      </c>
      <c r="J1227" s="647">
        <v>9980</v>
      </c>
      <c r="K1227" s="647">
        <v>10011</v>
      </c>
      <c r="L1227" s="647">
        <v>10042</v>
      </c>
      <c r="M1227" s="647">
        <v>10073</v>
      </c>
      <c r="N1227" s="647">
        <v>10104</v>
      </c>
      <c r="O1227" s="647">
        <v>10136</v>
      </c>
    </row>
    <row r="1228" spans="1:15" x14ac:dyDescent="0.2">
      <c r="A1228" s="647" t="s">
        <v>4485</v>
      </c>
      <c r="B1228" s="647" t="s">
        <v>4501</v>
      </c>
      <c r="C1228" s="647" t="s">
        <v>1668</v>
      </c>
      <c r="D1228" s="647">
        <v>585</v>
      </c>
      <c r="E1228" s="647">
        <v>586</v>
      </c>
      <c r="F1228" s="647">
        <v>586</v>
      </c>
      <c r="G1228" s="647">
        <v>587</v>
      </c>
      <c r="H1228" s="647">
        <v>587</v>
      </c>
      <c r="I1228" s="647">
        <v>588</v>
      </c>
      <c r="J1228" s="647">
        <v>588</v>
      </c>
      <c r="K1228" s="647">
        <v>588</v>
      </c>
      <c r="L1228" s="647">
        <v>589</v>
      </c>
      <c r="M1228" s="647">
        <v>589</v>
      </c>
      <c r="N1228" s="647">
        <v>590</v>
      </c>
      <c r="O1228" s="647">
        <v>590</v>
      </c>
    </row>
    <row r="1229" spans="1:15" x14ac:dyDescent="0.2">
      <c r="A1229" s="647" t="s">
        <v>4485</v>
      </c>
      <c r="B1229" s="647" t="s">
        <v>4502</v>
      </c>
      <c r="C1229" s="647" t="s">
        <v>1668</v>
      </c>
      <c r="D1229" s="647">
        <v>0</v>
      </c>
      <c r="E1229" s="647">
        <v>0</v>
      </c>
      <c r="F1229" s="647">
        <v>0</v>
      </c>
      <c r="G1229" s="647">
        <v>0</v>
      </c>
      <c r="H1229" s="647">
        <v>0</v>
      </c>
      <c r="I1229" s="647">
        <v>0</v>
      </c>
      <c r="J1229" s="647">
        <v>0</v>
      </c>
      <c r="K1229" s="647">
        <v>0</v>
      </c>
      <c r="L1229" s="647">
        <v>0</v>
      </c>
      <c r="M1229" s="647">
        <v>0</v>
      </c>
      <c r="N1229" s="647">
        <v>0</v>
      </c>
      <c r="O1229" s="647">
        <v>0</v>
      </c>
    </row>
    <row r="1230" spans="1:15" x14ac:dyDescent="0.2">
      <c r="A1230" s="647" t="s">
        <v>4485</v>
      </c>
      <c r="B1230" s="647" t="s">
        <v>4503</v>
      </c>
      <c r="C1230" s="647" t="s">
        <v>1668</v>
      </c>
      <c r="D1230" s="647">
        <v>488</v>
      </c>
      <c r="E1230" s="647">
        <v>488</v>
      </c>
      <c r="F1230" s="647">
        <v>489</v>
      </c>
      <c r="G1230" s="647">
        <v>490</v>
      </c>
      <c r="H1230" s="647">
        <v>490</v>
      </c>
      <c r="I1230" s="647">
        <v>491</v>
      </c>
      <c r="J1230" s="647">
        <v>491</v>
      </c>
      <c r="K1230" s="647">
        <v>492</v>
      </c>
      <c r="L1230" s="647">
        <v>493</v>
      </c>
      <c r="M1230" s="647">
        <v>493</v>
      </c>
      <c r="N1230" s="647">
        <v>494</v>
      </c>
      <c r="O1230" s="647">
        <v>494</v>
      </c>
    </row>
    <row r="1231" spans="1:15" x14ac:dyDescent="0.2">
      <c r="A1231" s="647" t="s">
        <v>4485</v>
      </c>
      <c r="B1231" s="647" t="s">
        <v>4504</v>
      </c>
      <c r="C1231" s="647" t="s">
        <v>1668</v>
      </c>
      <c r="D1231" s="647">
        <v>0</v>
      </c>
      <c r="E1231" s="647">
        <v>0</v>
      </c>
      <c r="F1231" s="647">
        <v>0</v>
      </c>
      <c r="G1231" s="647">
        <v>0</v>
      </c>
      <c r="H1231" s="647">
        <v>0</v>
      </c>
      <c r="I1231" s="647">
        <v>0</v>
      </c>
      <c r="J1231" s="647">
        <v>0</v>
      </c>
      <c r="K1231" s="647">
        <v>0</v>
      </c>
      <c r="L1231" s="647">
        <v>0</v>
      </c>
      <c r="M1231" s="647">
        <v>0</v>
      </c>
      <c r="N1231" s="647">
        <v>0</v>
      </c>
      <c r="O1231" s="647">
        <v>0</v>
      </c>
    </row>
    <row r="1232" spans="1:15" x14ac:dyDescent="0.2">
      <c r="A1232" s="647" t="s">
        <v>4485</v>
      </c>
      <c r="B1232" s="647" t="s">
        <v>4505</v>
      </c>
      <c r="C1232" s="647" t="s">
        <v>1668</v>
      </c>
      <c r="D1232" s="647">
        <v>20639</v>
      </c>
      <c r="E1232" s="647">
        <v>20674</v>
      </c>
      <c r="F1232" s="647">
        <v>20709</v>
      </c>
      <c r="G1232" s="647">
        <v>20744</v>
      </c>
      <c r="H1232" s="647">
        <v>20780</v>
      </c>
      <c r="I1232" s="647">
        <v>20817</v>
      </c>
      <c r="J1232" s="647">
        <v>20855</v>
      </c>
      <c r="K1232" s="647">
        <v>20892</v>
      </c>
      <c r="L1232" s="647">
        <v>20930</v>
      </c>
      <c r="M1232" s="647">
        <v>20967</v>
      </c>
      <c r="N1232" s="647">
        <v>21005</v>
      </c>
      <c r="O1232" s="647">
        <v>21043</v>
      </c>
    </row>
    <row r="1233" spans="1:15" x14ac:dyDescent="0.2">
      <c r="A1233" s="647" t="s">
        <v>4485</v>
      </c>
      <c r="B1233" s="647" t="s">
        <v>4506</v>
      </c>
      <c r="C1233" s="647" t="s">
        <v>1668</v>
      </c>
      <c r="D1233" s="647">
        <v>0</v>
      </c>
      <c r="E1233" s="647">
        <v>0</v>
      </c>
      <c r="F1233" s="647">
        <v>0</v>
      </c>
      <c r="G1233" s="647">
        <v>0</v>
      </c>
      <c r="H1233" s="647">
        <v>0</v>
      </c>
      <c r="I1233" s="647">
        <v>0</v>
      </c>
      <c r="J1233" s="647">
        <v>0</v>
      </c>
      <c r="K1233" s="647">
        <v>0</v>
      </c>
      <c r="L1233" s="647">
        <v>0</v>
      </c>
      <c r="M1233" s="647">
        <v>0</v>
      </c>
      <c r="N1233" s="647">
        <v>0</v>
      </c>
      <c r="O1233" s="647">
        <v>0</v>
      </c>
    </row>
    <row r="1234" spans="1:15" x14ac:dyDescent="0.2">
      <c r="A1234" s="647" t="s">
        <v>4860</v>
      </c>
      <c r="B1234" s="647" t="s">
        <v>4507</v>
      </c>
      <c r="C1234" s="647" t="s">
        <v>1668</v>
      </c>
      <c r="D1234" s="647">
        <v>166</v>
      </c>
      <c r="E1234" s="647">
        <v>166</v>
      </c>
      <c r="F1234" s="647">
        <v>167</v>
      </c>
      <c r="G1234" s="647">
        <v>167</v>
      </c>
      <c r="H1234" s="647">
        <v>167</v>
      </c>
      <c r="I1234" s="647">
        <v>168</v>
      </c>
      <c r="J1234" s="647">
        <v>168</v>
      </c>
      <c r="K1234" s="647">
        <v>169</v>
      </c>
      <c r="L1234" s="647">
        <v>169</v>
      </c>
      <c r="M1234" s="647">
        <v>170</v>
      </c>
      <c r="N1234" s="647">
        <v>170</v>
      </c>
      <c r="O1234" s="647">
        <v>170</v>
      </c>
    </row>
    <row r="1235" spans="1:15" x14ac:dyDescent="0.2">
      <c r="A1235" s="647" t="s">
        <v>4860</v>
      </c>
      <c r="B1235" s="647" t="s">
        <v>4508</v>
      </c>
      <c r="C1235" s="647" t="s">
        <v>1668</v>
      </c>
      <c r="D1235" s="647">
        <v>14</v>
      </c>
      <c r="E1235" s="647">
        <v>14</v>
      </c>
      <c r="F1235" s="647">
        <v>14</v>
      </c>
      <c r="G1235" s="647">
        <v>14</v>
      </c>
      <c r="H1235" s="647">
        <v>14</v>
      </c>
      <c r="I1235" s="647">
        <v>14</v>
      </c>
      <c r="J1235" s="647">
        <v>14</v>
      </c>
      <c r="K1235" s="647">
        <v>14</v>
      </c>
      <c r="L1235" s="647">
        <v>14</v>
      </c>
      <c r="M1235" s="647">
        <v>14</v>
      </c>
      <c r="N1235" s="647">
        <v>14</v>
      </c>
      <c r="O1235" s="647">
        <v>14</v>
      </c>
    </row>
    <row r="1236" spans="1:15" x14ac:dyDescent="0.2">
      <c r="A1236" s="647" t="s">
        <v>4860</v>
      </c>
      <c r="B1236" s="647" t="s">
        <v>4509</v>
      </c>
      <c r="C1236" s="647" t="s">
        <v>1668</v>
      </c>
      <c r="D1236" s="647">
        <v>0</v>
      </c>
      <c r="E1236" s="647">
        <v>0</v>
      </c>
      <c r="F1236" s="647">
        <v>0</v>
      </c>
      <c r="G1236" s="647">
        <v>0</v>
      </c>
      <c r="H1236" s="647">
        <v>0</v>
      </c>
      <c r="I1236" s="647">
        <v>0</v>
      </c>
      <c r="J1236" s="647">
        <v>0</v>
      </c>
      <c r="K1236" s="647">
        <v>0</v>
      </c>
      <c r="L1236" s="647">
        <v>0</v>
      </c>
      <c r="M1236" s="647">
        <v>0</v>
      </c>
      <c r="N1236" s="647">
        <v>0</v>
      </c>
      <c r="O1236" s="647">
        <v>0</v>
      </c>
    </row>
    <row r="1237" spans="1:15" x14ac:dyDescent="0.2">
      <c r="A1237" s="647" t="s">
        <v>4860</v>
      </c>
      <c r="B1237" s="647" t="s">
        <v>4510</v>
      </c>
      <c r="C1237" s="647" t="s">
        <v>1668</v>
      </c>
      <c r="D1237" s="647">
        <v>0</v>
      </c>
      <c r="E1237" s="647">
        <v>0</v>
      </c>
      <c r="F1237" s="647">
        <v>0</v>
      </c>
      <c r="G1237" s="647">
        <v>0</v>
      </c>
      <c r="H1237" s="647">
        <v>0</v>
      </c>
      <c r="I1237" s="647">
        <v>0</v>
      </c>
      <c r="J1237" s="647">
        <v>0</v>
      </c>
      <c r="K1237" s="647">
        <v>0</v>
      </c>
      <c r="L1237" s="647">
        <v>0</v>
      </c>
      <c r="M1237" s="647">
        <v>0</v>
      </c>
      <c r="N1237" s="647">
        <v>0</v>
      </c>
      <c r="O1237" s="647">
        <v>0</v>
      </c>
    </row>
    <row r="1238" spans="1:15" x14ac:dyDescent="0.2">
      <c r="A1238" s="647" t="s">
        <v>4860</v>
      </c>
      <c r="B1238" s="647" t="s">
        <v>4511</v>
      </c>
      <c r="C1238" s="647" t="s">
        <v>1668</v>
      </c>
      <c r="D1238" s="647">
        <v>0</v>
      </c>
      <c r="E1238" s="647">
        <v>0</v>
      </c>
      <c r="F1238" s="647">
        <v>0</v>
      </c>
      <c r="G1238" s="647">
        <v>0</v>
      </c>
      <c r="H1238" s="647">
        <v>0</v>
      </c>
      <c r="I1238" s="647">
        <v>0</v>
      </c>
      <c r="J1238" s="647">
        <v>0</v>
      </c>
      <c r="K1238" s="647">
        <v>0</v>
      </c>
      <c r="L1238" s="647">
        <v>0</v>
      </c>
      <c r="M1238" s="647">
        <v>0</v>
      </c>
      <c r="N1238" s="647">
        <v>0</v>
      </c>
      <c r="O1238" s="647">
        <v>0</v>
      </c>
    </row>
    <row r="1239" spans="1:15" x14ac:dyDescent="0.2">
      <c r="A1239" s="647" t="s">
        <v>4860</v>
      </c>
      <c r="B1239" s="647" t="s">
        <v>4512</v>
      </c>
      <c r="C1239" s="647" t="s">
        <v>1668</v>
      </c>
      <c r="D1239" s="647">
        <v>0</v>
      </c>
      <c r="E1239" s="647">
        <v>0</v>
      </c>
      <c r="F1239" s="647">
        <v>0</v>
      </c>
      <c r="G1239" s="647">
        <v>0</v>
      </c>
      <c r="H1239" s="647">
        <v>0</v>
      </c>
      <c r="I1239" s="647">
        <v>0</v>
      </c>
      <c r="J1239" s="647">
        <v>0</v>
      </c>
      <c r="K1239" s="647">
        <v>0</v>
      </c>
      <c r="L1239" s="647">
        <v>0</v>
      </c>
      <c r="M1239" s="647">
        <v>0</v>
      </c>
      <c r="N1239" s="647">
        <v>0</v>
      </c>
      <c r="O1239" s="647">
        <v>0</v>
      </c>
    </row>
    <row r="1240" spans="1:15" x14ac:dyDescent="0.2">
      <c r="A1240" s="647" t="s">
        <v>4513</v>
      </c>
      <c r="B1240" s="647" t="s">
        <v>4514</v>
      </c>
      <c r="C1240" s="647" t="s">
        <v>1668</v>
      </c>
      <c r="D1240" s="647">
        <v>0</v>
      </c>
      <c r="E1240" s="647">
        <v>0</v>
      </c>
      <c r="F1240" s="647">
        <v>0</v>
      </c>
      <c r="G1240" s="647">
        <v>0</v>
      </c>
      <c r="H1240" s="647">
        <v>0</v>
      </c>
      <c r="I1240" s="647">
        <v>0</v>
      </c>
      <c r="J1240" s="647">
        <v>0</v>
      </c>
      <c r="K1240" s="647">
        <v>0</v>
      </c>
      <c r="L1240" s="647">
        <v>0</v>
      </c>
      <c r="M1240" s="647">
        <v>0</v>
      </c>
      <c r="N1240" s="647">
        <v>0</v>
      </c>
      <c r="O1240" s="647">
        <v>0</v>
      </c>
    </row>
    <row r="1241" spans="1:15" x14ac:dyDescent="0.2">
      <c r="A1241" s="647" t="s">
        <v>4513</v>
      </c>
      <c r="B1241" s="647" t="s">
        <v>4515</v>
      </c>
      <c r="C1241" s="647" t="s">
        <v>1668</v>
      </c>
      <c r="D1241" s="647">
        <v>0</v>
      </c>
      <c r="E1241" s="647">
        <v>0</v>
      </c>
      <c r="F1241" s="647">
        <v>0</v>
      </c>
      <c r="G1241" s="647">
        <v>0</v>
      </c>
      <c r="H1241" s="647">
        <v>0</v>
      </c>
      <c r="I1241" s="647">
        <v>0</v>
      </c>
      <c r="J1241" s="647">
        <v>0</v>
      </c>
      <c r="K1241" s="647">
        <v>0</v>
      </c>
      <c r="L1241" s="647">
        <v>0</v>
      </c>
      <c r="M1241" s="647">
        <v>0</v>
      </c>
      <c r="N1241" s="647">
        <v>0</v>
      </c>
      <c r="O1241" s="647">
        <v>0</v>
      </c>
    </row>
    <row r="1242" spans="1:15" x14ac:dyDescent="0.2">
      <c r="A1242" s="647" t="s">
        <v>4513</v>
      </c>
      <c r="B1242" s="647" t="s">
        <v>4516</v>
      </c>
      <c r="C1242" s="647" t="s">
        <v>1668</v>
      </c>
      <c r="D1242" s="647">
        <v>0</v>
      </c>
      <c r="E1242" s="647">
        <v>0</v>
      </c>
      <c r="F1242" s="647">
        <v>0</v>
      </c>
      <c r="G1242" s="647">
        <v>0</v>
      </c>
      <c r="H1242" s="647">
        <v>0</v>
      </c>
      <c r="I1242" s="647">
        <v>0</v>
      </c>
      <c r="J1242" s="647">
        <v>0</v>
      </c>
      <c r="K1242" s="647">
        <v>0</v>
      </c>
      <c r="L1242" s="647">
        <v>0</v>
      </c>
      <c r="M1242" s="647">
        <v>0</v>
      </c>
      <c r="N1242" s="647">
        <v>0</v>
      </c>
      <c r="O1242" s="647">
        <v>0</v>
      </c>
    </row>
    <row r="1243" spans="1:15" x14ac:dyDescent="0.2">
      <c r="A1243" s="647" t="s">
        <v>4513</v>
      </c>
      <c r="B1243" s="647" t="s">
        <v>4517</v>
      </c>
      <c r="C1243" s="647" t="s">
        <v>1668</v>
      </c>
      <c r="D1243" s="647">
        <v>91</v>
      </c>
      <c r="E1243" s="647">
        <v>91</v>
      </c>
      <c r="F1243" s="647">
        <v>91</v>
      </c>
      <c r="G1243" s="647">
        <v>92</v>
      </c>
      <c r="H1243" s="647">
        <v>92</v>
      </c>
      <c r="I1243" s="647">
        <v>92</v>
      </c>
      <c r="J1243" s="647">
        <v>0</v>
      </c>
      <c r="K1243" s="647">
        <v>0</v>
      </c>
      <c r="L1243" s="647">
        <v>0</v>
      </c>
      <c r="M1243" s="647">
        <v>0</v>
      </c>
      <c r="N1243" s="647">
        <v>0</v>
      </c>
      <c r="O1243" s="647">
        <v>0</v>
      </c>
    </row>
    <row r="1244" spans="1:15" x14ac:dyDescent="0.2">
      <c r="A1244" s="647" t="s">
        <v>4513</v>
      </c>
      <c r="B1244" s="647" t="s">
        <v>4518</v>
      </c>
      <c r="C1244" s="647" t="s">
        <v>1668</v>
      </c>
      <c r="D1244" s="647">
        <v>0</v>
      </c>
      <c r="E1244" s="647">
        <v>0</v>
      </c>
      <c r="F1244" s="647">
        <v>0</v>
      </c>
      <c r="G1244" s="647">
        <v>0</v>
      </c>
      <c r="H1244" s="647">
        <v>0</v>
      </c>
      <c r="I1244" s="647">
        <v>0</v>
      </c>
      <c r="J1244" s="647">
        <v>0</v>
      </c>
      <c r="K1244" s="647">
        <v>0</v>
      </c>
      <c r="L1244" s="647">
        <v>0</v>
      </c>
      <c r="M1244" s="647">
        <v>0</v>
      </c>
      <c r="N1244" s="647">
        <v>0</v>
      </c>
      <c r="O1244" s="647">
        <v>0</v>
      </c>
    </row>
    <row r="1245" spans="1:15" x14ac:dyDescent="0.2">
      <c r="A1245" s="647" t="s">
        <v>4513</v>
      </c>
      <c r="B1245" s="647" t="s">
        <v>4519</v>
      </c>
      <c r="C1245" s="647" t="s">
        <v>1668</v>
      </c>
      <c r="D1245" s="647">
        <v>146</v>
      </c>
      <c r="E1245" s="647">
        <v>148</v>
      </c>
      <c r="F1245" s="647">
        <v>150</v>
      </c>
      <c r="G1245" s="647">
        <v>152</v>
      </c>
      <c r="H1245" s="647">
        <v>154</v>
      </c>
      <c r="I1245" s="647">
        <v>155</v>
      </c>
      <c r="J1245" s="647">
        <v>157</v>
      </c>
      <c r="K1245" s="647">
        <v>159</v>
      </c>
      <c r="L1245" s="647">
        <v>161</v>
      </c>
      <c r="M1245" s="647">
        <v>163</v>
      </c>
      <c r="N1245" s="647">
        <v>165</v>
      </c>
      <c r="O1245" s="647">
        <v>167</v>
      </c>
    </row>
    <row r="1246" spans="1:15" x14ac:dyDescent="0.2">
      <c r="A1246" s="647" t="s">
        <v>4513</v>
      </c>
      <c r="B1246" s="647" t="s">
        <v>4520</v>
      </c>
      <c r="C1246" s="647" t="s">
        <v>1668</v>
      </c>
      <c r="D1246" s="647">
        <v>0</v>
      </c>
      <c r="E1246" s="647">
        <v>0</v>
      </c>
      <c r="F1246" s="647">
        <v>0</v>
      </c>
      <c r="G1246" s="647">
        <v>0</v>
      </c>
      <c r="H1246" s="647">
        <v>0</v>
      </c>
      <c r="I1246" s="647">
        <v>0</v>
      </c>
      <c r="J1246" s="647">
        <v>0</v>
      </c>
      <c r="K1246" s="647">
        <v>0</v>
      </c>
      <c r="L1246" s="647">
        <v>0</v>
      </c>
      <c r="M1246" s="647">
        <v>0</v>
      </c>
      <c r="N1246" s="647">
        <v>0</v>
      </c>
      <c r="O1246" s="647">
        <v>0</v>
      </c>
    </row>
    <row r="1247" spans="1:15" x14ac:dyDescent="0.2">
      <c r="A1247" s="647" t="s">
        <v>4513</v>
      </c>
      <c r="B1247" s="647" t="s">
        <v>4521</v>
      </c>
      <c r="C1247" s="647" t="s">
        <v>1668</v>
      </c>
      <c r="D1247" s="647">
        <v>0</v>
      </c>
      <c r="E1247" s="647">
        <v>0</v>
      </c>
      <c r="F1247" s="647">
        <v>0</v>
      </c>
      <c r="G1247" s="647">
        <v>0</v>
      </c>
      <c r="H1247" s="647">
        <v>0</v>
      </c>
      <c r="I1247" s="647">
        <v>0</v>
      </c>
      <c r="J1247" s="647">
        <v>0</v>
      </c>
      <c r="K1247" s="647">
        <v>0</v>
      </c>
      <c r="L1247" s="647">
        <v>0</v>
      </c>
      <c r="M1247" s="647">
        <v>0</v>
      </c>
      <c r="N1247" s="647">
        <v>0</v>
      </c>
      <c r="O1247" s="647">
        <v>0</v>
      </c>
    </row>
    <row r="1248" spans="1:15" x14ac:dyDescent="0.2">
      <c r="A1248" s="647" t="s">
        <v>4513</v>
      </c>
      <c r="B1248" s="647" t="s">
        <v>4522</v>
      </c>
      <c r="C1248" s="647" t="s">
        <v>1668</v>
      </c>
      <c r="D1248" s="647">
        <v>0</v>
      </c>
      <c r="E1248" s="647">
        <v>0</v>
      </c>
      <c r="F1248" s="647">
        <v>0</v>
      </c>
      <c r="G1248" s="647">
        <v>0</v>
      </c>
      <c r="H1248" s="647">
        <v>0</v>
      </c>
      <c r="I1248" s="647">
        <v>0</v>
      </c>
      <c r="J1248" s="647">
        <v>0</v>
      </c>
      <c r="K1248" s="647">
        <v>0</v>
      </c>
      <c r="L1248" s="647">
        <v>0</v>
      </c>
      <c r="M1248" s="647">
        <v>0</v>
      </c>
      <c r="N1248" s="647">
        <v>0</v>
      </c>
      <c r="O1248" s="647">
        <v>0</v>
      </c>
    </row>
    <row r="1249" spans="1:15" x14ac:dyDescent="0.2">
      <c r="A1249" s="647" t="s">
        <v>4513</v>
      </c>
      <c r="B1249" s="647" t="s">
        <v>4523</v>
      </c>
      <c r="C1249" s="647" t="s">
        <v>1668</v>
      </c>
      <c r="D1249" s="647">
        <v>1</v>
      </c>
      <c r="E1249" s="647">
        <v>1</v>
      </c>
      <c r="F1249" s="647">
        <v>1</v>
      </c>
      <c r="G1249" s="647">
        <v>1</v>
      </c>
      <c r="H1249" s="647">
        <v>1</v>
      </c>
      <c r="I1249" s="647">
        <v>1</v>
      </c>
      <c r="J1249" s="647">
        <v>1</v>
      </c>
      <c r="K1249" s="647">
        <v>1</v>
      </c>
      <c r="L1249" s="647">
        <v>1</v>
      </c>
      <c r="M1249" s="647">
        <v>1</v>
      </c>
      <c r="N1249" s="647">
        <v>1</v>
      </c>
      <c r="O1249" s="647">
        <v>1</v>
      </c>
    </row>
    <row r="1250" spans="1:15" x14ac:dyDescent="0.2">
      <c r="A1250" s="647" t="s">
        <v>4513</v>
      </c>
      <c r="B1250" s="647" t="s">
        <v>4524</v>
      </c>
      <c r="C1250" s="647" t="s">
        <v>1668</v>
      </c>
      <c r="D1250" s="647">
        <v>0</v>
      </c>
      <c r="E1250" s="647">
        <v>0</v>
      </c>
      <c r="F1250" s="647">
        <v>0</v>
      </c>
      <c r="G1250" s="647">
        <v>0</v>
      </c>
      <c r="H1250" s="647">
        <v>0</v>
      </c>
      <c r="I1250" s="647">
        <v>0</v>
      </c>
      <c r="J1250" s="647">
        <v>0</v>
      </c>
      <c r="K1250" s="647">
        <v>0</v>
      </c>
      <c r="L1250" s="647">
        <v>0</v>
      </c>
      <c r="M1250" s="647">
        <v>0</v>
      </c>
      <c r="N1250" s="647">
        <v>0</v>
      </c>
      <c r="O1250" s="647">
        <v>0</v>
      </c>
    </row>
    <row r="1251" spans="1:15" x14ac:dyDescent="0.2">
      <c r="A1251" s="647" t="s">
        <v>4513</v>
      </c>
      <c r="B1251" s="647" t="s">
        <v>4525</v>
      </c>
      <c r="C1251" s="647" t="s">
        <v>1668</v>
      </c>
      <c r="D1251" s="647">
        <v>0</v>
      </c>
      <c r="E1251" s="647">
        <v>0</v>
      </c>
      <c r="F1251" s="647">
        <v>0</v>
      </c>
      <c r="G1251" s="647">
        <v>0</v>
      </c>
      <c r="H1251" s="647">
        <v>0</v>
      </c>
      <c r="I1251" s="647">
        <v>0</v>
      </c>
      <c r="J1251" s="647">
        <v>0</v>
      </c>
      <c r="K1251" s="647">
        <v>0</v>
      </c>
      <c r="L1251" s="647">
        <v>0</v>
      </c>
      <c r="M1251" s="647">
        <v>0</v>
      </c>
      <c r="N1251" s="647">
        <v>0</v>
      </c>
      <c r="O1251" s="647">
        <v>0</v>
      </c>
    </row>
    <row r="1252" spans="1:15" x14ac:dyDescent="0.2">
      <c r="A1252" s="647" t="s">
        <v>4513</v>
      </c>
      <c r="B1252" s="647" t="s">
        <v>4526</v>
      </c>
      <c r="C1252" s="647" t="s">
        <v>1668</v>
      </c>
      <c r="D1252" s="647">
        <v>2</v>
      </c>
      <c r="E1252" s="647">
        <v>2</v>
      </c>
      <c r="F1252" s="647">
        <v>2</v>
      </c>
      <c r="G1252" s="647">
        <v>2</v>
      </c>
      <c r="H1252" s="647">
        <v>2</v>
      </c>
      <c r="I1252" s="647">
        <v>2</v>
      </c>
      <c r="J1252" s="647">
        <v>2</v>
      </c>
      <c r="K1252" s="647">
        <v>2</v>
      </c>
      <c r="L1252" s="647">
        <v>2</v>
      </c>
      <c r="M1252" s="647">
        <v>2</v>
      </c>
      <c r="N1252" s="647">
        <v>2</v>
      </c>
      <c r="O1252" s="647">
        <v>2</v>
      </c>
    </row>
    <row r="1253" spans="1:15" x14ac:dyDescent="0.2">
      <c r="A1253" s="647" t="s">
        <v>4513</v>
      </c>
      <c r="B1253" s="647" t="s">
        <v>4527</v>
      </c>
      <c r="C1253" s="647" t="s">
        <v>1668</v>
      </c>
      <c r="D1253" s="647">
        <v>0</v>
      </c>
      <c r="E1253" s="647">
        <v>0</v>
      </c>
      <c r="F1253" s="647">
        <v>0</v>
      </c>
      <c r="G1253" s="647">
        <v>0</v>
      </c>
      <c r="H1253" s="647">
        <v>0</v>
      </c>
      <c r="I1253" s="647">
        <v>0</v>
      </c>
      <c r="J1253" s="647">
        <v>93</v>
      </c>
      <c r="K1253" s="647">
        <v>93</v>
      </c>
      <c r="L1253" s="647">
        <v>93</v>
      </c>
      <c r="M1253" s="647">
        <v>94</v>
      </c>
      <c r="N1253" s="647">
        <v>94</v>
      </c>
      <c r="O1253" s="647">
        <v>95</v>
      </c>
    </row>
    <row r="1254" spans="1:15" x14ac:dyDescent="0.2">
      <c r="A1254" s="647" t="s">
        <v>4513</v>
      </c>
      <c r="B1254" s="647" t="s">
        <v>4528</v>
      </c>
      <c r="C1254" s="647" t="s">
        <v>1668</v>
      </c>
      <c r="D1254" s="647">
        <v>0</v>
      </c>
      <c r="E1254" s="647">
        <v>0</v>
      </c>
      <c r="F1254" s="647">
        <v>0</v>
      </c>
      <c r="G1254" s="647">
        <v>0</v>
      </c>
      <c r="H1254" s="647">
        <v>0</v>
      </c>
      <c r="I1254" s="647">
        <v>0</v>
      </c>
      <c r="J1254" s="647">
        <v>0</v>
      </c>
      <c r="K1254" s="647">
        <v>0</v>
      </c>
      <c r="L1254" s="647">
        <v>0</v>
      </c>
      <c r="M1254" s="647">
        <v>0</v>
      </c>
      <c r="N1254" s="647">
        <v>0</v>
      </c>
      <c r="O1254" s="647">
        <v>0</v>
      </c>
    </row>
    <row r="1255" spans="1:15" x14ac:dyDescent="0.2">
      <c r="A1255" s="647" t="s">
        <v>4513</v>
      </c>
      <c r="B1255" s="647" t="s">
        <v>4529</v>
      </c>
      <c r="C1255" s="647" t="s">
        <v>1668</v>
      </c>
      <c r="D1255" s="647">
        <v>12</v>
      </c>
      <c r="E1255" s="647">
        <v>12</v>
      </c>
      <c r="F1255" s="647">
        <v>12</v>
      </c>
      <c r="G1255" s="647">
        <v>12</v>
      </c>
      <c r="H1255" s="647">
        <v>13</v>
      </c>
      <c r="I1255" s="647">
        <v>13</v>
      </c>
      <c r="J1255" s="647">
        <v>0</v>
      </c>
      <c r="K1255" s="647">
        <v>0</v>
      </c>
      <c r="L1255" s="647">
        <v>0</v>
      </c>
      <c r="M1255" s="647">
        <v>0</v>
      </c>
      <c r="N1255" s="647">
        <v>0</v>
      </c>
      <c r="O1255" s="647">
        <v>0</v>
      </c>
    </row>
    <row r="1256" spans="1:15" x14ac:dyDescent="0.2">
      <c r="A1256" s="647" t="s">
        <v>4513</v>
      </c>
      <c r="B1256" s="647" t="s">
        <v>4530</v>
      </c>
      <c r="C1256" s="647" t="s">
        <v>1668</v>
      </c>
      <c r="D1256" s="647">
        <v>0</v>
      </c>
      <c r="E1256" s="647">
        <v>0</v>
      </c>
      <c r="F1256" s="647">
        <v>0</v>
      </c>
      <c r="G1256" s="647">
        <v>0</v>
      </c>
      <c r="H1256" s="647">
        <v>0</v>
      </c>
      <c r="I1256" s="647">
        <v>0</v>
      </c>
      <c r="J1256" s="647">
        <v>0</v>
      </c>
      <c r="K1256" s="647">
        <v>0</v>
      </c>
      <c r="L1256" s="647">
        <v>0</v>
      </c>
      <c r="M1256" s="647">
        <v>0</v>
      </c>
      <c r="N1256" s="647">
        <v>0</v>
      </c>
      <c r="O1256" s="647">
        <v>0</v>
      </c>
    </row>
    <row r="1257" spans="1:15" x14ac:dyDescent="0.2">
      <c r="A1257" s="647" t="s">
        <v>4513</v>
      </c>
      <c r="B1257" s="647" t="s">
        <v>4531</v>
      </c>
      <c r="C1257" s="647" t="s">
        <v>1668</v>
      </c>
      <c r="D1257" s="647">
        <v>12</v>
      </c>
      <c r="E1257" s="647">
        <v>12</v>
      </c>
      <c r="F1257" s="647">
        <v>13</v>
      </c>
      <c r="G1257" s="647">
        <v>13</v>
      </c>
      <c r="H1257" s="647">
        <v>13</v>
      </c>
      <c r="I1257" s="647">
        <v>13</v>
      </c>
      <c r="J1257" s="647">
        <v>13</v>
      </c>
      <c r="K1257" s="647">
        <v>13</v>
      </c>
      <c r="L1257" s="647">
        <v>14</v>
      </c>
      <c r="M1257" s="647">
        <v>14</v>
      </c>
      <c r="N1257" s="647">
        <v>14</v>
      </c>
      <c r="O1257" s="647">
        <v>14</v>
      </c>
    </row>
    <row r="1258" spans="1:15" x14ac:dyDescent="0.2">
      <c r="A1258" s="647" t="s">
        <v>4513</v>
      </c>
      <c r="B1258" s="647" t="s">
        <v>4532</v>
      </c>
      <c r="C1258" s="647" t="s">
        <v>1668</v>
      </c>
      <c r="D1258" s="647">
        <v>0</v>
      </c>
      <c r="E1258" s="647">
        <v>0</v>
      </c>
      <c r="F1258" s="647">
        <v>0</v>
      </c>
      <c r="G1258" s="647">
        <v>0</v>
      </c>
      <c r="H1258" s="647">
        <v>0</v>
      </c>
      <c r="I1258" s="647">
        <v>0</v>
      </c>
      <c r="J1258" s="647">
        <v>0</v>
      </c>
      <c r="K1258" s="647">
        <v>0</v>
      </c>
      <c r="L1258" s="647">
        <v>0</v>
      </c>
      <c r="M1258" s="647">
        <v>0</v>
      </c>
      <c r="N1258" s="647">
        <v>0</v>
      </c>
      <c r="O1258" s="647">
        <v>0</v>
      </c>
    </row>
    <row r="1259" spans="1:15" x14ac:dyDescent="0.2">
      <c r="A1259" s="647" t="s">
        <v>4513</v>
      </c>
      <c r="B1259" s="647" t="s">
        <v>4533</v>
      </c>
      <c r="C1259" s="647" t="s">
        <v>1668</v>
      </c>
      <c r="D1259" s="647">
        <v>0</v>
      </c>
      <c r="E1259" s="647">
        <v>0</v>
      </c>
      <c r="F1259" s="647">
        <v>0</v>
      </c>
      <c r="G1259" s="647">
        <v>0</v>
      </c>
      <c r="H1259" s="647">
        <v>0</v>
      </c>
      <c r="I1259" s="647">
        <v>0</v>
      </c>
      <c r="J1259" s="647">
        <v>0</v>
      </c>
      <c r="K1259" s="647">
        <v>0</v>
      </c>
      <c r="L1259" s="647">
        <v>0</v>
      </c>
      <c r="M1259" s="647">
        <v>0</v>
      </c>
      <c r="N1259" s="647">
        <v>0</v>
      </c>
      <c r="O1259" s="647">
        <v>0</v>
      </c>
    </row>
    <row r="1260" spans="1:15" x14ac:dyDescent="0.2">
      <c r="A1260" s="647" t="s">
        <v>4513</v>
      </c>
      <c r="B1260" s="647" t="s">
        <v>4534</v>
      </c>
      <c r="C1260" s="647" t="s">
        <v>1668</v>
      </c>
      <c r="D1260" s="647">
        <v>0</v>
      </c>
      <c r="E1260" s="647">
        <v>0</v>
      </c>
      <c r="F1260" s="647">
        <v>0</v>
      </c>
      <c r="G1260" s="647">
        <v>0</v>
      </c>
      <c r="H1260" s="647">
        <v>0</v>
      </c>
      <c r="I1260" s="647">
        <v>0</v>
      </c>
      <c r="J1260" s="647">
        <v>0</v>
      </c>
      <c r="K1260" s="647">
        <v>0</v>
      </c>
      <c r="L1260" s="647">
        <v>0</v>
      </c>
      <c r="M1260" s="647">
        <v>0</v>
      </c>
      <c r="N1260" s="647">
        <v>0</v>
      </c>
      <c r="O1260" s="647">
        <v>0</v>
      </c>
    </row>
    <row r="1261" spans="1:15" x14ac:dyDescent="0.2">
      <c r="A1261" s="647" t="s">
        <v>4513</v>
      </c>
      <c r="B1261" s="647" t="s">
        <v>4535</v>
      </c>
      <c r="C1261" s="647" t="s">
        <v>1668</v>
      </c>
      <c r="D1261" s="647">
        <v>0</v>
      </c>
      <c r="E1261" s="647">
        <v>0</v>
      </c>
      <c r="F1261" s="647">
        <v>0</v>
      </c>
      <c r="G1261" s="647">
        <v>0</v>
      </c>
      <c r="H1261" s="647">
        <v>0</v>
      </c>
      <c r="I1261" s="647">
        <v>0</v>
      </c>
      <c r="J1261" s="647">
        <v>0</v>
      </c>
      <c r="K1261" s="647">
        <v>0</v>
      </c>
      <c r="L1261" s="647">
        <v>0</v>
      </c>
      <c r="M1261" s="647">
        <v>0</v>
      </c>
      <c r="N1261" s="647">
        <v>0</v>
      </c>
      <c r="O1261" s="647">
        <v>0</v>
      </c>
    </row>
    <row r="1262" spans="1:15" x14ac:dyDescent="0.2">
      <c r="A1262" s="647" t="s">
        <v>4513</v>
      </c>
      <c r="B1262" s="647" t="s">
        <v>4536</v>
      </c>
      <c r="C1262" s="647" t="s">
        <v>1668</v>
      </c>
      <c r="D1262" s="647">
        <v>0</v>
      </c>
      <c r="E1262" s="647">
        <v>0</v>
      </c>
      <c r="F1262" s="647">
        <v>0</v>
      </c>
      <c r="G1262" s="647">
        <v>0</v>
      </c>
      <c r="H1262" s="647">
        <v>0</v>
      </c>
      <c r="I1262" s="647">
        <v>0</v>
      </c>
      <c r="J1262" s="647">
        <v>0</v>
      </c>
      <c r="K1262" s="647">
        <v>0</v>
      </c>
      <c r="L1262" s="647">
        <v>0</v>
      </c>
      <c r="M1262" s="647">
        <v>0</v>
      </c>
      <c r="N1262" s="647">
        <v>0</v>
      </c>
      <c r="O1262" s="647">
        <v>0</v>
      </c>
    </row>
    <row r="1263" spans="1:15" x14ac:dyDescent="0.2">
      <c r="A1263" s="647" t="s">
        <v>4513</v>
      </c>
      <c r="B1263" s="647" t="s">
        <v>4537</v>
      </c>
      <c r="C1263" s="647" t="s">
        <v>1668</v>
      </c>
      <c r="D1263" s="647">
        <v>5</v>
      </c>
      <c r="E1263" s="647">
        <v>5</v>
      </c>
      <c r="F1263" s="647">
        <v>5</v>
      </c>
      <c r="G1263" s="647">
        <v>5</v>
      </c>
      <c r="H1263" s="647">
        <v>5</v>
      </c>
      <c r="I1263" s="647">
        <v>5</v>
      </c>
      <c r="J1263" s="647">
        <v>6</v>
      </c>
      <c r="K1263" s="647">
        <v>7</v>
      </c>
      <c r="L1263" s="647">
        <v>8</v>
      </c>
      <c r="M1263" s="647">
        <v>9</v>
      </c>
      <c r="N1263" s="647">
        <v>10</v>
      </c>
      <c r="O1263" s="647">
        <v>11</v>
      </c>
    </row>
    <row r="1264" spans="1:15" x14ac:dyDescent="0.2">
      <c r="A1264" s="647" t="s">
        <v>4513</v>
      </c>
      <c r="B1264" s="647" t="s">
        <v>4538</v>
      </c>
      <c r="C1264" s="647" t="s">
        <v>1668</v>
      </c>
      <c r="D1264" s="647">
        <v>6</v>
      </c>
      <c r="E1264" s="647">
        <v>6</v>
      </c>
      <c r="F1264" s="647">
        <v>6</v>
      </c>
      <c r="G1264" s="647">
        <v>6</v>
      </c>
      <c r="H1264" s="647">
        <v>6</v>
      </c>
      <c r="I1264" s="647">
        <v>6</v>
      </c>
      <c r="J1264" s="647">
        <v>19</v>
      </c>
      <c r="K1264" s="647">
        <v>19</v>
      </c>
      <c r="L1264" s="647">
        <v>20</v>
      </c>
      <c r="M1264" s="647">
        <v>20</v>
      </c>
      <c r="N1264" s="647">
        <v>20</v>
      </c>
      <c r="O1264" s="647">
        <v>20</v>
      </c>
    </row>
    <row r="1265" spans="1:15" x14ac:dyDescent="0.2">
      <c r="A1265" s="647" t="s">
        <v>4513</v>
      </c>
      <c r="B1265" s="647" t="s">
        <v>4539</v>
      </c>
      <c r="C1265" s="647" t="s">
        <v>1668</v>
      </c>
      <c r="D1265" s="647">
        <v>0</v>
      </c>
      <c r="E1265" s="647">
        <v>0</v>
      </c>
      <c r="F1265" s="647">
        <v>0</v>
      </c>
      <c r="G1265" s="647">
        <v>0</v>
      </c>
      <c r="H1265" s="647">
        <v>0</v>
      </c>
      <c r="I1265" s="647">
        <v>0</v>
      </c>
      <c r="J1265" s="647">
        <v>0</v>
      </c>
      <c r="K1265" s="647">
        <v>0</v>
      </c>
      <c r="L1265" s="647">
        <v>0</v>
      </c>
      <c r="M1265" s="647">
        <v>0</v>
      </c>
      <c r="N1265" s="647">
        <v>0</v>
      </c>
      <c r="O1265" s="647">
        <v>0</v>
      </c>
    </row>
    <row r="1266" spans="1:15" x14ac:dyDescent="0.2">
      <c r="A1266" s="647" t="s">
        <v>4513</v>
      </c>
      <c r="B1266" s="647" t="s">
        <v>4540</v>
      </c>
      <c r="C1266" s="647" t="s">
        <v>1668</v>
      </c>
      <c r="D1266" s="647">
        <v>105</v>
      </c>
      <c r="E1266" s="647">
        <v>109</v>
      </c>
      <c r="F1266" s="647">
        <v>113</v>
      </c>
      <c r="G1266" s="647">
        <v>117</v>
      </c>
      <c r="H1266" s="647">
        <v>121</v>
      </c>
      <c r="I1266" s="647">
        <v>125</v>
      </c>
      <c r="J1266" s="647">
        <v>-103</v>
      </c>
      <c r="K1266" s="647">
        <v>-79</v>
      </c>
      <c r="L1266" s="647">
        <v>-363</v>
      </c>
      <c r="M1266" s="647">
        <v>-346</v>
      </c>
      <c r="N1266" s="647">
        <v>-328</v>
      </c>
      <c r="O1266" s="647">
        <v>-310</v>
      </c>
    </row>
    <row r="1267" spans="1:15" x14ac:dyDescent="0.2">
      <c r="A1267" s="647" t="s">
        <v>4513</v>
      </c>
      <c r="B1267" s="647" t="s">
        <v>4541</v>
      </c>
      <c r="C1267" s="647" t="s">
        <v>1668</v>
      </c>
      <c r="D1267" s="647">
        <v>0</v>
      </c>
      <c r="E1267" s="647">
        <v>0</v>
      </c>
      <c r="F1267" s="647">
        <v>0</v>
      </c>
      <c r="G1267" s="647">
        <v>0</v>
      </c>
      <c r="H1267" s="647">
        <v>0</v>
      </c>
      <c r="I1267" s="647">
        <v>0</v>
      </c>
      <c r="J1267" s="647">
        <v>0</v>
      </c>
      <c r="K1267" s="647">
        <v>0</v>
      </c>
      <c r="L1267" s="647">
        <v>0</v>
      </c>
      <c r="M1267" s="647">
        <v>0</v>
      </c>
      <c r="N1267" s="647">
        <v>0</v>
      </c>
      <c r="O1267" s="647">
        <v>0</v>
      </c>
    </row>
    <row r="1268" spans="1:15" x14ac:dyDescent="0.2">
      <c r="A1268" s="647" t="s">
        <v>4513</v>
      </c>
      <c r="B1268" s="647" t="s">
        <v>4542</v>
      </c>
      <c r="C1268" s="647" t="s">
        <v>1668</v>
      </c>
      <c r="D1268" s="647">
        <v>-236</v>
      </c>
      <c r="E1268" s="647">
        <v>-188</v>
      </c>
      <c r="F1268" s="647">
        <v>-141</v>
      </c>
      <c r="G1268" s="647">
        <v>-94</v>
      </c>
      <c r="H1268" s="647">
        <v>-46</v>
      </c>
      <c r="I1268" s="647">
        <v>1</v>
      </c>
      <c r="J1268" s="647">
        <v>0</v>
      </c>
      <c r="K1268" s="647">
        <v>0</v>
      </c>
      <c r="L1268" s="647">
        <v>0</v>
      </c>
      <c r="M1268" s="647">
        <v>0</v>
      </c>
      <c r="N1268" s="647">
        <v>0</v>
      </c>
      <c r="O1268" s="647">
        <v>0</v>
      </c>
    </row>
    <row r="1269" spans="1:15" x14ac:dyDescent="0.2">
      <c r="A1269" s="647" t="s">
        <v>4513</v>
      </c>
      <c r="B1269" s="647" t="s">
        <v>4543</v>
      </c>
      <c r="C1269" s="647" t="s">
        <v>1668</v>
      </c>
      <c r="D1269" s="647">
        <v>0</v>
      </c>
      <c r="E1269" s="647">
        <v>0</v>
      </c>
      <c r="F1269" s="647">
        <v>0</v>
      </c>
      <c r="G1269" s="647">
        <v>0</v>
      </c>
      <c r="H1269" s="647">
        <v>0</v>
      </c>
      <c r="I1269" s="647">
        <v>0</v>
      </c>
      <c r="J1269" s="647">
        <v>0</v>
      </c>
      <c r="K1269" s="647">
        <v>0</v>
      </c>
      <c r="L1269" s="647">
        <v>0</v>
      </c>
      <c r="M1269" s="647">
        <v>0</v>
      </c>
      <c r="N1269" s="647">
        <v>0</v>
      </c>
      <c r="O1269" s="647">
        <v>0</v>
      </c>
    </row>
    <row r="1270" spans="1:15" x14ac:dyDescent="0.2">
      <c r="A1270" s="647" t="s">
        <v>4513</v>
      </c>
      <c r="B1270" s="647" t="s">
        <v>4544</v>
      </c>
      <c r="C1270" s="647" t="s">
        <v>1668</v>
      </c>
      <c r="D1270" s="647">
        <v>5</v>
      </c>
      <c r="E1270" s="647">
        <v>6</v>
      </c>
      <c r="F1270" s="647">
        <v>6</v>
      </c>
      <c r="G1270" s="647">
        <v>6</v>
      </c>
      <c r="H1270" s="647">
        <v>6</v>
      </c>
      <c r="I1270" s="647">
        <v>6</v>
      </c>
      <c r="J1270" s="647">
        <v>6</v>
      </c>
      <c r="K1270" s="647">
        <v>6</v>
      </c>
      <c r="L1270" s="647">
        <v>6</v>
      </c>
      <c r="M1270" s="647">
        <v>6</v>
      </c>
      <c r="N1270" s="647">
        <v>6</v>
      </c>
      <c r="O1270" s="647">
        <v>7</v>
      </c>
    </row>
    <row r="1271" spans="1:15" x14ac:dyDescent="0.2">
      <c r="A1271" s="647" t="s">
        <v>4513</v>
      </c>
      <c r="B1271" s="647" t="s">
        <v>4545</v>
      </c>
      <c r="C1271" s="647" t="s">
        <v>1668</v>
      </c>
      <c r="D1271" s="647">
        <v>0</v>
      </c>
      <c r="E1271" s="647">
        <v>0</v>
      </c>
      <c r="F1271" s="647">
        <v>0</v>
      </c>
      <c r="G1271" s="647">
        <v>0</v>
      </c>
      <c r="H1271" s="647">
        <v>0</v>
      </c>
      <c r="I1271" s="647">
        <v>0</v>
      </c>
      <c r="J1271" s="647">
        <v>0</v>
      </c>
      <c r="K1271" s="647">
        <v>0</v>
      </c>
      <c r="L1271" s="647">
        <v>0</v>
      </c>
      <c r="M1271" s="647">
        <v>0</v>
      </c>
      <c r="N1271" s="647">
        <v>0</v>
      </c>
      <c r="O1271" s="647">
        <v>0</v>
      </c>
    </row>
    <row r="1272" spans="1:15" x14ac:dyDescent="0.2">
      <c r="A1272" s="647" t="s">
        <v>4513</v>
      </c>
      <c r="B1272" s="647" t="s">
        <v>4546</v>
      </c>
      <c r="C1272" s="647" t="s">
        <v>1668</v>
      </c>
      <c r="D1272" s="647">
        <v>0</v>
      </c>
      <c r="E1272" s="647">
        <v>0</v>
      </c>
      <c r="F1272" s="647">
        <v>0</v>
      </c>
      <c r="G1272" s="647">
        <v>0</v>
      </c>
      <c r="H1272" s="647">
        <v>0</v>
      </c>
      <c r="I1272" s="647">
        <v>0</v>
      </c>
      <c r="J1272" s="647">
        <v>0</v>
      </c>
      <c r="K1272" s="647">
        <v>0</v>
      </c>
      <c r="L1272" s="647">
        <v>0</v>
      </c>
      <c r="M1272" s="647">
        <v>0</v>
      </c>
      <c r="N1272" s="647">
        <v>0</v>
      </c>
      <c r="O1272" s="647">
        <v>0</v>
      </c>
    </row>
    <row r="1273" spans="1:15" x14ac:dyDescent="0.2">
      <c r="A1273" s="647" t="s">
        <v>4513</v>
      </c>
      <c r="B1273" s="647" t="s">
        <v>4547</v>
      </c>
      <c r="C1273" s="647" t="s">
        <v>1668</v>
      </c>
      <c r="D1273" s="647">
        <v>1651</v>
      </c>
      <c r="E1273" s="647">
        <v>1682</v>
      </c>
      <c r="F1273" s="647">
        <v>1713</v>
      </c>
      <c r="G1273" s="647">
        <v>1744</v>
      </c>
      <c r="H1273" s="647">
        <v>1775</v>
      </c>
      <c r="I1273" s="647">
        <v>1806</v>
      </c>
      <c r="J1273" s="647">
        <v>1837</v>
      </c>
      <c r="K1273" s="647">
        <v>1868</v>
      </c>
      <c r="L1273" s="647">
        <v>1899</v>
      </c>
      <c r="M1273" s="647">
        <v>1930</v>
      </c>
      <c r="N1273" s="647">
        <v>1960</v>
      </c>
      <c r="O1273" s="647">
        <v>121</v>
      </c>
    </row>
    <row r="1274" spans="1:15" x14ac:dyDescent="0.2">
      <c r="A1274" s="647" t="s">
        <v>4513</v>
      </c>
      <c r="B1274" s="647" t="s">
        <v>4548</v>
      </c>
      <c r="C1274" s="647" t="s">
        <v>1668</v>
      </c>
      <c r="D1274" s="647">
        <v>0</v>
      </c>
      <c r="E1274" s="647">
        <v>0</v>
      </c>
      <c r="F1274" s="647">
        <v>0</v>
      </c>
      <c r="G1274" s="647">
        <v>0</v>
      </c>
      <c r="H1274" s="647">
        <v>0</v>
      </c>
      <c r="I1274" s="647">
        <v>0</v>
      </c>
      <c r="J1274" s="647">
        <v>0</v>
      </c>
      <c r="K1274" s="647">
        <v>0</v>
      </c>
      <c r="L1274" s="647">
        <v>0</v>
      </c>
      <c r="M1274" s="647">
        <v>0</v>
      </c>
      <c r="N1274" s="647">
        <v>0</v>
      </c>
      <c r="O1274" s="647">
        <v>0</v>
      </c>
    </row>
    <row r="1275" spans="1:15" x14ac:dyDescent="0.2">
      <c r="A1275" s="647" t="s">
        <v>4513</v>
      </c>
      <c r="B1275" s="647" t="s">
        <v>4549</v>
      </c>
      <c r="C1275" s="647" t="s">
        <v>1668</v>
      </c>
      <c r="D1275" s="647">
        <v>0</v>
      </c>
      <c r="E1275" s="647">
        <v>0</v>
      </c>
      <c r="F1275" s="647">
        <v>0</v>
      </c>
      <c r="G1275" s="647">
        <v>0</v>
      </c>
      <c r="H1275" s="647">
        <v>0</v>
      </c>
      <c r="I1275" s="647">
        <v>0</v>
      </c>
      <c r="J1275" s="647">
        <v>0</v>
      </c>
      <c r="K1275" s="647">
        <v>0</v>
      </c>
      <c r="L1275" s="647">
        <v>0</v>
      </c>
      <c r="M1275" s="647">
        <v>0</v>
      </c>
      <c r="N1275" s="647">
        <v>0</v>
      </c>
      <c r="O1275" s="647">
        <v>0</v>
      </c>
    </row>
    <row r="1276" spans="1:15" x14ac:dyDescent="0.2">
      <c r="A1276" s="647" t="s">
        <v>4513</v>
      </c>
      <c r="B1276" s="647" t="s">
        <v>4550</v>
      </c>
      <c r="C1276" s="647" t="s">
        <v>1668</v>
      </c>
      <c r="D1276" s="647">
        <v>45</v>
      </c>
      <c r="E1276" s="647">
        <v>46</v>
      </c>
      <c r="F1276" s="647">
        <v>48</v>
      </c>
      <c r="G1276" s="647">
        <v>49</v>
      </c>
      <c r="H1276" s="647">
        <v>51</v>
      </c>
      <c r="I1276" s="647">
        <v>52</v>
      </c>
      <c r="J1276" s="647">
        <v>53</v>
      </c>
      <c r="K1276" s="647">
        <v>55</v>
      </c>
      <c r="L1276" s="647">
        <v>56</v>
      </c>
      <c r="M1276" s="647">
        <v>58</v>
      </c>
      <c r="N1276" s="647">
        <v>59</v>
      </c>
      <c r="O1276" s="647">
        <v>60</v>
      </c>
    </row>
    <row r="1277" spans="1:15" x14ac:dyDescent="0.2">
      <c r="A1277" s="647" t="s">
        <v>4513</v>
      </c>
      <c r="B1277" s="647" t="s">
        <v>4551</v>
      </c>
      <c r="C1277" s="647" t="s">
        <v>1668</v>
      </c>
      <c r="D1277" s="647">
        <v>0</v>
      </c>
      <c r="E1277" s="647">
        <v>0</v>
      </c>
      <c r="F1277" s="647">
        <v>0</v>
      </c>
      <c r="G1277" s="647">
        <v>0</v>
      </c>
      <c r="H1277" s="647">
        <v>0</v>
      </c>
      <c r="I1277" s="647">
        <v>0</v>
      </c>
      <c r="J1277" s="647">
        <v>0</v>
      </c>
      <c r="K1277" s="647">
        <v>0</v>
      </c>
      <c r="L1277" s="647">
        <v>0</v>
      </c>
      <c r="M1277" s="647">
        <v>0</v>
      </c>
      <c r="N1277" s="647">
        <v>0</v>
      </c>
      <c r="O1277" s="647">
        <v>0</v>
      </c>
    </row>
    <row r="1278" spans="1:15" x14ac:dyDescent="0.2">
      <c r="A1278" s="647" t="s">
        <v>4513</v>
      </c>
      <c r="B1278" s="647" t="s">
        <v>4552</v>
      </c>
      <c r="C1278" s="647" t="s">
        <v>1668</v>
      </c>
      <c r="D1278" s="647">
        <v>1471</v>
      </c>
      <c r="E1278" s="647">
        <v>1498</v>
      </c>
      <c r="F1278" s="647">
        <v>1526</v>
      </c>
      <c r="G1278" s="647">
        <v>1554</v>
      </c>
      <c r="H1278" s="647">
        <v>1581</v>
      </c>
      <c r="I1278" s="647">
        <v>1609</v>
      </c>
      <c r="J1278" s="647">
        <v>-30</v>
      </c>
      <c r="K1278" s="647">
        <v>-30</v>
      </c>
      <c r="L1278" s="647">
        <v>-30</v>
      </c>
      <c r="M1278" s="647">
        <v>-30</v>
      </c>
      <c r="N1278" s="647">
        <v>-30</v>
      </c>
      <c r="O1278" s="647">
        <v>-30</v>
      </c>
    </row>
    <row r="1279" spans="1:15" x14ac:dyDescent="0.2">
      <c r="A1279" s="647" t="s">
        <v>4513</v>
      </c>
      <c r="B1279" s="647" t="s">
        <v>4553</v>
      </c>
      <c r="C1279" s="647" t="s">
        <v>1668</v>
      </c>
      <c r="D1279" s="647">
        <v>0</v>
      </c>
      <c r="E1279" s="647">
        <v>0</v>
      </c>
      <c r="F1279" s="647">
        <v>0</v>
      </c>
      <c r="G1279" s="647">
        <v>0</v>
      </c>
      <c r="H1279" s="647">
        <v>0</v>
      </c>
      <c r="I1279" s="647">
        <v>0</v>
      </c>
      <c r="J1279" s="647">
        <v>0</v>
      </c>
      <c r="K1279" s="647">
        <v>0</v>
      </c>
      <c r="L1279" s="647">
        <v>0</v>
      </c>
      <c r="M1279" s="647">
        <v>0</v>
      </c>
      <c r="N1279" s="647">
        <v>0</v>
      </c>
      <c r="O1279" s="647">
        <v>0</v>
      </c>
    </row>
    <row r="1280" spans="1:15" x14ac:dyDescent="0.2">
      <c r="A1280" s="647" t="s">
        <v>4513</v>
      </c>
      <c r="B1280" s="647" t="s">
        <v>4554</v>
      </c>
      <c r="C1280" s="647" t="s">
        <v>1668</v>
      </c>
      <c r="D1280" s="647">
        <v>623</v>
      </c>
      <c r="E1280" s="647">
        <v>635</v>
      </c>
      <c r="F1280" s="647">
        <v>647</v>
      </c>
      <c r="G1280" s="647">
        <v>659</v>
      </c>
      <c r="H1280" s="647">
        <v>671</v>
      </c>
      <c r="I1280" s="647">
        <v>195</v>
      </c>
      <c r="J1280" s="647">
        <v>199</v>
      </c>
      <c r="K1280" s="647">
        <v>203</v>
      </c>
      <c r="L1280" s="647">
        <v>207</v>
      </c>
      <c r="M1280" s="647">
        <v>211</v>
      </c>
      <c r="N1280" s="647">
        <v>214</v>
      </c>
      <c r="O1280" s="647">
        <v>174</v>
      </c>
    </row>
    <row r="1281" spans="1:15" x14ac:dyDescent="0.2">
      <c r="A1281" s="647" t="s">
        <v>4513</v>
      </c>
      <c r="B1281" s="647" t="s">
        <v>4555</v>
      </c>
      <c r="C1281" s="647" t="s">
        <v>1668</v>
      </c>
      <c r="D1281" s="647">
        <v>0</v>
      </c>
      <c r="E1281" s="647">
        <v>0</v>
      </c>
      <c r="F1281" s="647">
        <v>0</v>
      </c>
      <c r="G1281" s="647">
        <v>0</v>
      </c>
      <c r="H1281" s="647">
        <v>0</v>
      </c>
      <c r="I1281" s="647">
        <v>0</v>
      </c>
      <c r="J1281" s="647">
        <v>0</v>
      </c>
      <c r="K1281" s="647">
        <v>0</v>
      </c>
      <c r="L1281" s="647">
        <v>0</v>
      </c>
      <c r="M1281" s="647">
        <v>0</v>
      </c>
      <c r="N1281" s="647">
        <v>0</v>
      </c>
      <c r="O1281" s="647">
        <v>0</v>
      </c>
    </row>
    <row r="1282" spans="1:15" x14ac:dyDescent="0.2">
      <c r="A1282" s="647" t="s">
        <v>4513</v>
      </c>
      <c r="B1282" s="647" t="s">
        <v>4556</v>
      </c>
      <c r="C1282" s="647" t="s">
        <v>1668</v>
      </c>
      <c r="D1282" s="647">
        <v>10</v>
      </c>
      <c r="E1282" s="647">
        <v>10</v>
      </c>
      <c r="F1282" s="647">
        <v>12</v>
      </c>
      <c r="G1282" s="647">
        <v>12</v>
      </c>
      <c r="H1282" s="647">
        <v>13</v>
      </c>
      <c r="I1282" s="647">
        <v>13</v>
      </c>
      <c r="J1282" s="647">
        <v>14</v>
      </c>
      <c r="K1282" s="647">
        <v>15</v>
      </c>
      <c r="L1282" s="647">
        <v>15</v>
      </c>
      <c r="M1282" s="647">
        <v>16</v>
      </c>
      <c r="N1282" s="647">
        <v>16</v>
      </c>
      <c r="O1282" s="647">
        <v>17</v>
      </c>
    </row>
    <row r="1283" spans="1:15" x14ac:dyDescent="0.2">
      <c r="A1283" s="647" t="s">
        <v>4513</v>
      </c>
      <c r="B1283" s="647" t="s">
        <v>4557</v>
      </c>
      <c r="C1283" s="647" t="s">
        <v>1668</v>
      </c>
      <c r="D1283" s="647">
        <v>0</v>
      </c>
      <c r="E1283" s="647">
        <v>0</v>
      </c>
      <c r="F1283" s="647">
        <v>0</v>
      </c>
      <c r="G1283" s="647">
        <v>0</v>
      </c>
      <c r="H1283" s="647">
        <v>0</v>
      </c>
      <c r="I1283" s="647">
        <v>0</v>
      </c>
      <c r="J1283" s="647">
        <v>0</v>
      </c>
      <c r="K1283" s="647">
        <v>0</v>
      </c>
      <c r="L1283" s="647">
        <v>0</v>
      </c>
      <c r="M1283" s="647">
        <v>0</v>
      </c>
      <c r="N1283" s="647">
        <v>0</v>
      </c>
      <c r="O1283" s="647">
        <v>0</v>
      </c>
    </row>
    <row r="1284" spans="1:15" x14ac:dyDescent="0.2">
      <c r="A1284" s="647" t="s">
        <v>4513</v>
      </c>
      <c r="B1284" s="647" t="s">
        <v>4558</v>
      </c>
      <c r="C1284" s="647" t="s">
        <v>1668</v>
      </c>
      <c r="D1284" s="647">
        <v>3</v>
      </c>
      <c r="E1284" s="647">
        <v>4</v>
      </c>
      <c r="F1284" s="647">
        <v>4</v>
      </c>
      <c r="G1284" s="647">
        <v>5</v>
      </c>
      <c r="H1284" s="647">
        <v>5</v>
      </c>
      <c r="I1284" s="647">
        <v>6</v>
      </c>
      <c r="J1284" s="647">
        <v>-22</v>
      </c>
      <c r="K1284" s="647">
        <v>-22</v>
      </c>
      <c r="L1284" s="647">
        <v>-22</v>
      </c>
      <c r="M1284" s="647">
        <v>-22</v>
      </c>
      <c r="N1284" s="647">
        <v>-22</v>
      </c>
      <c r="O1284" s="647">
        <v>-22</v>
      </c>
    </row>
    <row r="1285" spans="1:15" x14ac:dyDescent="0.2">
      <c r="A1285" s="647" t="s">
        <v>4513</v>
      </c>
      <c r="B1285" s="647" t="s">
        <v>4559</v>
      </c>
      <c r="C1285" s="647" t="s">
        <v>1668</v>
      </c>
      <c r="D1285" s="647">
        <v>0</v>
      </c>
      <c r="E1285" s="647">
        <v>0</v>
      </c>
      <c r="F1285" s="647">
        <v>0</v>
      </c>
      <c r="G1285" s="647">
        <v>0</v>
      </c>
      <c r="H1285" s="647">
        <v>0</v>
      </c>
      <c r="I1285" s="647">
        <v>0</v>
      </c>
      <c r="J1285" s="647">
        <v>0</v>
      </c>
      <c r="K1285" s="647">
        <v>0</v>
      </c>
      <c r="L1285" s="647">
        <v>0</v>
      </c>
      <c r="M1285" s="647">
        <v>0</v>
      </c>
      <c r="N1285" s="647">
        <v>0</v>
      </c>
      <c r="O1285" s="647">
        <v>0</v>
      </c>
    </row>
    <row r="1286" spans="1:15" x14ac:dyDescent="0.2">
      <c r="A1286" s="647" t="s">
        <v>4513</v>
      </c>
      <c r="B1286" s="647" t="s">
        <v>4560</v>
      </c>
      <c r="C1286" s="647" t="s">
        <v>1668</v>
      </c>
      <c r="D1286" s="647">
        <v>57</v>
      </c>
      <c r="E1286" s="647">
        <v>58</v>
      </c>
      <c r="F1286" s="647">
        <v>59</v>
      </c>
      <c r="G1286" s="647">
        <v>60</v>
      </c>
      <c r="H1286" s="647">
        <v>61</v>
      </c>
      <c r="I1286" s="647">
        <v>-2</v>
      </c>
      <c r="J1286" s="647">
        <v>-2</v>
      </c>
      <c r="K1286" s="647">
        <v>-2</v>
      </c>
      <c r="L1286" s="647">
        <v>-2</v>
      </c>
      <c r="M1286" s="647">
        <v>-2</v>
      </c>
      <c r="N1286" s="647">
        <v>-2</v>
      </c>
      <c r="O1286" s="647">
        <v>-2</v>
      </c>
    </row>
    <row r="1287" spans="1:15" x14ac:dyDescent="0.2">
      <c r="A1287" s="647" t="s">
        <v>4513</v>
      </c>
      <c r="B1287" s="647" t="s">
        <v>4561</v>
      </c>
      <c r="C1287" s="647" t="s">
        <v>1668</v>
      </c>
      <c r="D1287" s="647">
        <v>0</v>
      </c>
      <c r="E1287" s="647">
        <v>0</v>
      </c>
      <c r="F1287" s="647">
        <v>0</v>
      </c>
      <c r="G1287" s="647">
        <v>0</v>
      </c>
      <c r="H1287" s="647">
        <v>0</v>
      </c>
      <c r="I1287" s="647">
        <v>0</v>
      </c>
      <c r="J1287" s="647">
        <v>0</v>
      </c>
      <c r="K1287" s="647">
        <v>0</v>
      </c>
      <c r="L1287" s="647">
        <v>0</v>
      </c>
      <c r="M1287" s="647">
        <v>0</v>
      </c>
      <c r="N1287" s="647">
        <v>0</v>
      </c>
      <c r="O1287" s="647">
        <v>0</v>
      </c>
    </row>
    <row r="1288" spans="1:15" x14ac:dyDescent="0.2">
      <c r="A1288" s="647" t="s">
        <v>4513</v>
      </c>
      <c r="B1288" s="647" t="s">
        <v>4562</v>
      </c>
      <c r="C1288" s="647" t="s">
        <v>1668</v>
      </c>
      <c r="D1288" s="647">
        <v>1</v>
      </c>
      <c r="E1288" s="647">
        <v>1</v>
      </c>
      <c r="F1288" s="647">
        <v>1</v>
      </c>
      <c r="G1288" s="647">
        <v>1</v>
      </c>
      <c r="H1288" s="647">
        <v>1</v>
      </c>
      <c r="I1288" s="647">
        <v>1</v>
      </c>
      <c r="J1288" s="647">
        <v>1</v>
      </c>
      <c r="K1288" s="647">
        <v>1</v>
      </c>
      <c r="L1288" s="647">
        <v>1</v>
      </c>
      <c r="M1288" s="647">
        <v>1</v>
      </c>
      <c r="N1288" s="647">
        <v>1</v>
      </c>
      <c r="O1288" s="647">
        <v>1</v>
      </c>
    </row>
    <row r="1289" spans="1:15" x14ac:dyDescent="0.2">
      <c r="A1289" s="647" t="s">
        <v>4513</v>
      </c>
      <c r="B1289" s="647" t="s">
        <v>4563</v>
      </c>
      <c r="C1289" s="647" t="s">
        <v>1668</v>
      </c>
      <c r="D1289" s="647">
        <v>0</v>
      </c>
      <c r="E1289" s="647">
        <v>0</v>
      </c>
      <c r="F1289" s="647">
        <v>0</v>
      </c>
      <c r="G1289" s="647">
        <v>0</v>
      </c>
      <c r="H1289" s="647">
        <v>0</v>
      </c>
      <c r="I1289" s="647">
        <v>0</v>
      </c>
      <c r="J1289" s="647">
        <v>0</v>
      </c>
      <c r="K1289" s="647">
        <v>0</v>
      </c>
      <c r="L1289" s="647">
        <v>0</v>
      </c>
      <c r="M1289" s="647">
        <v>0</v>
      </c>
      <c r="N1289" s="647">
        <v>0</v>
      </c>
      <c r="O1289" s="647">
        <v>0</v>
      </c>
    </row>
    <row r="1290" spans="1:15" x14ac:dyDescent="0.2">
      <c r="A1290" s="647" t="s">
        <v>4513</v>
      </c>
      <c r="B1290" s="647" t="s">
        <v>4564</v>
      </c>
      <c r="C1290" s="647" t="s">
        <v>1668</v>
      </c>
      <c r="D1290" s="647">
        <v>537</v>
      </c>
      <c r="E1290" s="647">
        <v>547</v>
      </c>
      <c r="F1290" s="647">
        <v>556</v>
      </c>
      <c r="G1290" s="647">
        <v>566</v>
      </c>
      <c r="H1290" s="647">
        <v>575</v>
      </c>
      <c r="I1290" s="647">
        <v>13</v>
      </c>
      <c r="J1290" s="647">
        <v>13</v>
      </c>
      <c r="K1290" s="647">
        <v>9</v>
      </c>
      <c r="L1290" s="647">
        <v>9</v>
      </c>
      <c r="M1290" s="647">
        <v>9</v>
      </c>
      <c r="N1290" s="647">
        <v>9</v>
      </c>
      <c r="O1290" s="647">
        <v>9</v>
      </c>
    </row>
    <row r="1291" spans="1:15" x14ac:dyDescent="0.2">
      <c r="A1291" s="647" t="s">
        <v>4513</v>
      </c>
      <c r="B1291" s="647" t="s">
        <v>4565</v>
      </c>
      <c r="C1291" s="647" t="s">
        <v>1668</v>
      </c>
      <c r="D1291" s="647">
        <v>0</v>
      </c>
      <c r="E1291" s="647">
        <v>0</v>
      </c>
      <c r="F1291" s="647">
        <v>0</v>
      </c>
      <c r="G1291" s="647">
        <v>0</v>
      </c>
      <c r="H1291" s="647">
        <v>0</v>
      </c>
      <c r="I1291" s="647">
        <v>0</v>
      </c>
      <c r="J1291" s="647">
        <v>0</v>
      </c>
      <c r="K1291" s="647">
        <v>0</v>
      </c>
      <c r="L1291" s="647">
        <v>0</v>
      </c>
      <c r="M1291" s="647">
        <v>0</v>
      </c>
      <c r="N1291" s="647">
        <v>0</v>
      </c>
      <c r="O1291" s="647">
        <v>0</v>
      </c>
    </row>
    <row r="1292" spans="1:15" x14ac:dyDescent="0.2">
      <c r="A1292" s="647" t="s">
        <v>4513</v>
      </c>
      <c r="B1292" s="647" t="s">
        <v>4566</v>
      </c>
      <c r="C1292" s="647" t="s">
        <v>1668</v>
      </c>
      <c r="D1292" s="647">
        <v>0</v>
      </c>
      <c r="E1292" s="647">
        <v>0</v>
      </c>
      <c r="F1292" s="647">
        <v>0</v>
      </c>
      <c r="G1292" s="647">
        <v>0</v>
      </c>
      <c r="H1292" s="647">
        <v>0</v>
      </c>
      <c r="I1292" s="647">
        <v>0</v>
      </c>
      <c r="J1292" s="647">
        <v>0</v>
      </c>
      <c r="K1292" s="647">
        <v>0</v>
      </c>
      <c r="L1292" s="647">
        <v>0</v>
      </c>
      <c r="M1292" s="647">
        <v>0</v>
      </c>
      <c r="N1292" s="647">
        <v>0</v>
      </c>
      <c r="O1292" s="647">
        <v>0</v>
      </c>
    </row>
    <row r="1293" spans="1:15" x14ac:dyDescent="0.2">
      <c r="A1293" s="647" t="s">
        <v>4513</v>
      </c>
      <c r="B1293" s="647" t="s">
        <v>4567</v>
      </c>
      <c r="C1293" s="647" t="s">
        <v>1668</v>
      </c>
      <c r="D1293" s="647">
        <v>0</v>
      </c>
      <c r="E1293" s="647">
        <v>0</v>
      </c>
      <c r="F1293" s="647">
        <v>0</v>
      </c>
      <c r="G1293" s="647">
        <v>0</v>
      </c>
      <c r="H1293" s="647">
        <v>0</v>
      </c>
      <c r="I1293" s="647">
        <v>0</v>
      </c>
      <c r="J1293" s="647">
        <v>0</v>
      </c>
      <c r="K1293" s="647">
        <v>0</v>
      </c>
      <c r="L1293" s="647">
        <v>0</v>
      </c>
      <c r="M1293" s="647">
        <v>0</v>
      </c>
      <c r="N1293" s="647">
        <v>0</v>
      </c>
      <c r="O1293" s="647">
        <v>0</v>
      </c>
    </row>
    <row r="1294" spans="1:15" x14ac:dyDescent="0.2">
      <c r="A1294" s="647" t="s">
        <v>4513</v>
      </c>
      <c r="B1294" s="647" t="s">
        <v>4568</v>
      </c>
      <c r="C1294" s="647" t="s">
        <v>1668</v>
      </c>
      <c r="D1294" s="647">
        <v>8900</v>
      </c>
      <c r="E1294" s="647">
        <v>9131</v>
      </c>
      <c r="F1294" s="647">
        <v>9417</v>
      </c>
      <c r="G1294" s="647">
        <v>9703</v>
      </c>
      <c r="H1294" s="647">
        <v>5033</v>
      </c>
      <c r="I1294" s="647">
        <v>5186</v>
      </c>
      <c r="J1294" s="647">
        <v>5338</v>
      </c>
      <c r="K1294" s="647">
        <v>5560</v>
      </c>
      <c r="L1294" s="647">
        <v>5767</v>
      </c>
      <c r="M1294" s="647">
        <v>5738</v>
      </c>
      <c r="N1294" s="647">
        <v>5983</v>
      </c>
      <c r="O1294" s="647">
        <v>4255</v>
      </c>
    </row>
    <row r="1295" spans="1:15" x14ac:dyDescent="0.2">
      <c r="A1295" s="647" t="s">
        <v>4513</v>
      </c>
      <c r="B1295" s="647" t="s">
        <v>4569</v>
      </c>
      <c r="C1295" s="647" t="s">
        <v>1668</v>
      </c>
      <c r="D1295" s="647">
        <v>0</v>
      </c>
      <c r="E1295" s="647">
        <v>0</v>
      </c>
      <c r="F1295" s="647">
        <v>0</v>
      </c>
      <c r="G1295" s="647">
        <v>0</v>
      </c>
      <c r="H1295" s="647">
        <v>0</v>
      </c>
      <c r="I1295" s="647">
        <v>0</v>
      </c>
      <c r="J1295" s="647">
        <v>0</v>
      </c>
      <c r="K1295" s="647">
        <v>0</v>
      </c>
      <c r="L1295" s="647">
        <v>0</v>
      </c>
      <c r="M1295" s="647">
        <v>0</v>
      </c>
      <c r="N1295" s="647">
        <v>0</v>
      </c>
      <c r="O1295" s="647">
        <v>0</v>
      </c>
    </row>
    <row r="1296" spans="1:15" x14ac:dyDescent="0.2">
      <c r="A1296" s="647" t="s">
        <v>4513</v>
      </c>
      <c r="B1296" s="647" t="s">
        <v>4570</v>
      </c>
      <c r="C1296" s="647" t="s">
        <v>1668</v>
      </c>
      <c r="D1296" s="647">
        <v>0</v>
      </c>
      <c r="E1296" s="647">
        <v>0</v>
      </c>
      <c r="F1296" s="647">
        <v>0</v>
      </c>
      <c r="G1296" s="647">
        <v>0</v>
      </c>
      <c r="H1296" s="647">
        <v>0</v>
      </c>
      <c r="I1296" s="647">
        <v>0</v>
      </c>
      <c r="J1296" s="647">
        <v>0</v>
      </c>
      <c r="K1296" s="647">
        <v>0</v>
      </c>
      <c r="L1296" s="647">
        <v>0</v>
      </c>
      <c r="M1296" s="647">
        <v>0</v>
      </c>
      <c r="N1296" s="647">
        <v>0</v>
      </c>
      <c r="O1296" s="647">
        <v>0</v>
      </c>
    </row>
    <row r="1297" spans="1:15" x14ac:dyDescent="0.2">
      <c r="A1297" s="647" t="s">
        <v>4513</v>
      </c>
      <c r="B1297" s="647" t="s">
        <v>4571</v>
      </c>
      <c r="C1297" s="647" t="s">
        <v>1668</v>
      </c>
      <c r="D1297" s="647">
        <v>55</v>
      </c>
      <c r="E1297" s="647">
        <v>56</v>
      </c>
      <c r="F1297" s="647">
        <v>57</v>
      </c>
      <c r="G1297" s="647">
        <v>58</v>
      </c>
      <c r="H1297" s="647">
        <v>59</v>
      </c>
      <c r="I1297" s="647">
        <v>60</v>
      </c>
      <c r="J1297" s="647">
        <v>62</v>
      </c>
      <c r="K1297" s="647">
        <v>63</v>
      </c>
      <c r="L1297" s="647">
        <v>64</v>
      </c>
      <c r="M1297" s="647">
        <v>65</v>
      </c>
      <c r="N1297" s="647">
        <v>66</v>
      </c>
      <c r="O1297" s="647">
        <v>4</v>
      </c>
    </row>
    <row r="1298" spans="1:15" x14ac:dyDescent="0.2">
      <c r="A1298" s="647" t="s">
        <v>4513</v>
      </c>
      <c r="B1298" s="647" t="s">
        <v>4572</v>
      </c>
      <c r="C1298" s="647" t="s">
        <v>1668</v>
      </c>
      <c r="D1298" s="647">
        <v>42</v>
      </c>
      <c r="E1298" s="647">
        <v>43</v>
      </c>
      <c r="F1298" s="647">
        <v>43</v>
      </c>
      <c r="G1298" s="647">
        <v>44</v>
      </c>
      <c r="H1298" s="647">
        <v>45</v>
      </c>
      <c r="I1298" s="647">
        <v>46</v>
      </c>
      <c r="J1298" s="647">
        <v>46</v>
      </c>
      <c r="K1298" s="647">
        <v>47</v>
      </c>
      <c r="L1298" s="647">
        <v>48</v>
      </c>
      <c r="M1298" s="647">
        <v>49</v>
      </c>
      <c r="N1298" s="647">
        <v>50</v>
      </c>
      <c r="O1298" s="647">
        <v>3</v>
      </c>
    </row>
    <row r="1299" spans="1:15" x14ac:dyDescent="0.2">
      <c r="A1299" s="647" t="s">
        <v>4513</v>
      </c>
      <c r="B1299" s="647" t="s">
        <v>4573</v>
      </c>
      <c r="C1299" s="647" t="s">
        <v>1668</v>
      </c>
      <c r="D1299" s="647">
        <v>61</v>
      </c>
      <c r="E1299" s="647">
        <v>61</v>
      </c>
      <c r="F1299" s="647">
        <v>61</v>
      </c>
      <c r="G1299" s="647">
        <v>61</v>
      </c>
      <c r="H1299" s="647">
        <v>61</v>
      </c>
      <c r="I1299" s="647">
        <v>61</v>
      </c>
      <c r="J1299" s="647">
        <v>61</v>
      </c>
      <c r="K1299" s="647">
        <v>61</v>
      </c>
      <c r="L1299" s="647">
        <v>61</v>
      </c>
      <c r="M1299" s="647">
        <v>61</v>
      </c>
      <c r="N1299" s="647">
        <v>61</v>
      </c>
      <c r="O1299" s="647">
        <v>61</v>
      </c>
    </row>
    <row r="1300" spans="1:15" x14ac:dyDescent="0.2">
      <c r="A1300" s="647" t="s">
        <v>4513</v>
      </c>
      <c r="B1300" s="647" t="s">
        <v>4574</v>
      </c>
      <c r="C1300" s="647" t="s">
        <v>1668</v>
      </c>
      <c r="D1300" s="647">
        <v>0</v>
      </c>
      <c r="E1300" s="647">
        <v>0</v>
      </c>
      <c r="F1300" s="647">
        <v>0</v>
      </c>
      <c r="G1300" s="647">
        <v>0</v>
      </c>
      <c r="H1300" s="647">
        <v>0</v>
      </c>
      <c r="I1300" s="647">
        <v>0</v>
      </c>
      <c r="J1300" s="647">
        <v>0</v>
      </c>
      <c r="K1300" s="647">
        <v>0</v>
      </c>
      <c r="L1300" s="647">
        <v>0</v>
      </c>
      <c r="M1300" s="647">
        <v>0</v>
      </c>
      <c r="N1300" s="647">
        <v>0</v>
      </c>
      <c r="O1300" s="647">
        <v>0</v>
      </c>
    </row>
    <row r="1301" spans="1:15" x14ac:dyDescent="0.2">
      <c r="A1301" s="647" t="s">
        <v>4513</v>
      </c>
      <c r="B1301" s="647" t="s">
        <v>4575</v>
      </c>
      <c r="C1301" s="647" t="s">
        <v>1668</v>
      </c>
      <c r="D1301" s="647">
        <v>0</v>
      </c>
      <c r="E1301" s="647">
        <v>0</v>
      </c>
      <c r="F1301" s="647">
        <v>0</v>
      </c>
      <c r="G1301" s="647">
        <v>0</v>
      </c>
      <c r="H1301" s="647">
        <v>0</v>
      </c>
      <c r="I1301" s="647">
        <v>0</v>
      </c>
      <c r="J1301" s="647">
        <v>0</v>
      </c>
      <c r="K1301" s="647">
        <v>0</v>
      </c>
      <c r="L1301" s="647">
        <v>0</v>
      </c>
      <c r="M1301" s="647">
        <v>0</v>
      </c>
      <c r="N1301" s="647">
        <v>0</v>
      </c>
      <c r="O1301" s="647">
        <v>0</v>
      </c>
    </row>
    <row r="1302" spans="1:15" x14ac:dyDescent="0.2">
      <c r="A1302" s="647" t="s">
        <v>4513</v>
      </c>
      <c r="B1302" s="647" t="s">
        <v>4576</v>
      </c>
      <c r="C1302" s="647" t="s">
        <v>1668</v>
      </c>
      <c r="D1302" s="647">
        <v>51</v>
      </c>
      <c r="E1302" s="647">
        <v>53</v>
      </c>
      <c r="F1302" s="647">
        <v>54</v>
      </c>
      <c r="G1302" s="647">
        <v>55</v>
      </c>
      <c r="H1302" s="647">
        <v>56</v>
      </c>
      <c r="I1302" s="647">
        <v>57</v>
      </c>
      <c r="J1302" s="647">
        <v>59</v>
      </c>
      <c r="K1302" s="647">
        <v>60</v>
      </c>
      <c r="L1302" s="647">
        <v>61</v>
      </c>
      <c r="M1302" s="647">
        <v>62</v>
      </c>
      <c r="N1302" s="647">
        <v>63</v>
      </c>
      <c r="O1302" s="647">
        <v>65</v>
      </c>
    </row>
    <row r="1303" spans="1:15" x14ac:dyDescent="0.2">
      <c r="A1303" s="647" t="s">
        <v>4513</v>
      </c>
      <c r="B1303" s="647" t="s">
        <v>4577</v>
      </c>
      <c r="C1303" s="647" t="s">
        <v>1668</v>
      </c>
      <c r="D1303" s="647">
        <v>0</v>
      </c>
      <c r="E1303" s="647">
        <v>0</v>
      </c>
      <c r="F1303" s="647">
        <v>0</v>
      </c>
      <c r="G1303" s="647">
        <v>0</v>
      </c>
      <c r="H1303" s="647">
        <v>0</v>
      </c>
      <c r="I1303" s="647">
        <v>0</v>
      </c>
      <c r="J1303" s="647">
        <v>0</v>
      </c>
      <c r="K1303" s="647">
        <v>0</v>
      </c>
      <c r="L1303" s="647">
        <v>0</v>
      </c>
      <c r="M1303" s="647">
        <v>0</v>
      </c>
      <c r="N1303" s="647">
        <v>0</v>
      </c>
      <c r="O1303" s="647">
        <v>0</v>
      </c>
    </row>
    <row r="1304" spans="1:15" x14ac:dyDescent="0.2">
      <c r="A1304" s="647" t="s">
        <v>4513</v>
      </c>
      <c r="B1304" s="647" t="s">
        <v>4578</v>
      </c>
      <c r="C1304" s="647" t="s">
        <v>1668</v>
      </c>
      <c r="D1304" s="647">
        <v>3</v>
      </c>
      <c r="E1304" s="647">
        <v>3</v>
      </c>
      <c r="F1304" s="647">
        <v>3</v>
      </c>
      <c r="G1304" s="647">
        <v>3</v>
      </c>
      <c r="H1304" s="647">
        <v>3</v>
      </c>
      <c r="I1304" s="647">
        <v>3</v>
      </c>
      <c r="J1304" s="647">
        <v>3</v>
      </c>
      <c r="K1304" s="647">
        <v>3</v>
      </c>
      <c r="L1304" s="647">
        <v>3</v>
      </c>
      <c r="M1304" s="647">
        <v>3</v>
      </c>
      <c r="N1304" s="647">
        <v>3</v>
      </c>
      <c r="O1304" s="647">
        <v>3</v>
      </c>
    </row>
    <row r="1305" spans="1:15" x14ac:dyDescent="0.2">
      <c r="A1305" s="647" t="s">
        <v>4513</v>
      </c>
      <c r="B1305" s="647" t="s">
        <v>4579</v>
      </c>
      <c r="C1305" s="647" t="s">
        <v>1668</v>
      </c>
      <c r="D1305" s="647">
        <v>21</v>
      </c>
      <c r="E1305" s="647">
        <v>22</v>
      </c>
      <c r="F1305" s="647">
        <v>23</v>
      </c>
      <c r="G1305" s="647">
        <v>24</v>
      </c>
      <c r="H1305" s="647">
        <v>25</v>
      </c>
      <c r="I1305" s="647">
        <v>26</v>
      </c>
      <c r="J1305" s="647">
        <v>26</v>
      </c>
      <c r="K1305" s="647">
        <v>27</v>
      </c>
      <c r="L1305" s="647">
        <v>28</v>
      </c>
      <c r="M1305" s="647">
        <v>29</v>
      </c>
      <c r="N1305" s="647">
        <v>30</v>
      </c>
      <c r="O1305" s="647">
        <v>31</v>
      </c>
    </row>
    <row r="1306" spans="1:15" x14ac:dyDescent="0.2">
      <c r="A1306" s="647" t="s">
        <v>4513</v>
      </c>
      <c r="B1306" s="647" t="s">
        <v>4580</v>
      </c>
      <c r="C1306" s="647" t="s">
        <v>1668</v>
      </c>
      <c r="D1306" s="647">
        <v>0</v>
      </c>
      <c r="E1306" s="647">
        <v>0</v>
      </c>
      <c r="F1306" s="647">
        <v>0</v>
      </c>
      <c r="G1306" s="647">
        <v>0</v>
      </c>
      <c r="H1306" s="647">
        <v>0</v>
      </c>
      <c r="I1306" s="647">
        <v>0</v>
      </c>
      <c r="J1306" s="647">
        <v>0</v>
      </c>
      <c r="K1306" s="647">
        <v>0</v>
      </c>
      <c r="L1306" s="647">
        <v>0</v>
      </c>
      <c r="M1306" s="647">
        <v>0</v>
      </c>
      <c r="N1306" s="647">
        <v>0</v>
      </c>
      <c r="O1306" s="647">
        <v>0</v>
      </c>
    </row>
    <row r="1307" spans="1:15" x14ac:dyDescent="0.2">
      <c r="A1307" s="647" t="s">
        <v>4513</v>
      </c>
      <c r="B1307" s="647" t="s">
        <v>4581</v>
      </c>
      <c r="C1307" s="647" t="s">
        <v>1668</v>
      </c>
      <c r="D1307" s="647">
        <v>0</v>
      </c>
      <c r="E1307" s="647">
        <v>0</v>
      </c>
      <c r="F1307" s="647">
        <v>0</v>
      </c>
      <c r="G1307" s="647">
        <v>0</v>
      </c>
      <c r="H1307" s="647">
        <v>0</v>
      </c>
      <c r="I1307" s="647">
        <v>0</v>
      </c>
      <c r="J1307" s="647">
        <v>0</v>
      </c>
      <c r="K1307" s="647">
        <v>0</v>
      </c>
      <c r="L1307" s="647">
        <v>0</v>
      </c>
      <c r="M1307" s="647">
        <v>0</v>
      </c>
      <c r="N1307" s="647">
        <v>0</v>
      </c>
      <c r="O1307" s="647">
        <v>0</v>
      </c>
    </row>
    <row r="1308" spans="1:15" x14ac:dyDescent="0.2">
      <c r="A1308" s="647" t="s">
        <v>4513</v>
      </c>
      <c r="B1308" s="647" t="s">
        <v>4582</v>
      </c>
      <c r="C1308" s="647" t="s">
        <v>1668</v>
      </c>
      <c r="D1308" s="647">
        <v>319</v>
      </c>
      <c r="E1308" s="647">
        <v>328</v>
      </c>
      <c r="F1308" s="647">
        <v>337</v>
      </c>
      <c r="G1308" s="647">
        <v>346</v>
      </c>
      <c r="H1308" s="647">
        <v>356</v>
      </c>
      <c r="I1308" s="647">
        <v>365</v>
      </c>
      <c r="J1308" s="647">
        <v>374</v>
      </c>
      <c r="K1308" s="647">
        <v>383</v>
      </c>
      <c r="L1308" s="647">
        <v>393</v>
      </c>
      <c r="M1308" s="647">
        <v>402</v>
      </c>
      <c r="N1308" s="647">
        <v>411</v>
      </c>
      <c r="O1308" s="647">
        <v>420</v>
      </c>
    </row>
    <row r="1309" spans="1:15" x14ac:dyDescent="0.2">
      <c r="A1309" s="647" t="s">
        <v>4513</v>
      </c>
      <c r="B1309" s="647" t="s">
        <v>4583</v>
      </c>
      <c r="C1309" s="647" t="s">
        <v>1668</v>
      </c>
      <c r="D1309" s="647">
        <v>0</v>
      </c>
      <c r="E1309" s="647">
        <v>0</v>
      </c>
      <c r="F1309" s="647">
        <v>0</v>
      </c>
      <c r="G1309" s="647">
        <v>0</v>
      </c>
      <c r="H1309" s="647">
        <v>0</v>
      </c>
      <c r="I1309" s="647">
        <v>0</v>
      </c>
      <c r="J1309" s="647">
        <v>0</v>
      </c>
      <c r="K1309" s="647">
        <v>0</v>
      </c>
      <c r="L1309" s="647">
        <v>0</v>
      </c>
      <c r="M1309" s="647">
        <v>0</v>
      </c>
      <c r="N1309" s="647">
        <v>0</v>
      </c>
      <c r="O1309" s="647">
        <v>0</v>
      </c>
    </row>
    <row r="1310" spans="1:15" x14ac:dyDescent="0.2">
      <c r="A1310" s="647" t="s">
        <v>4513</v>
      </c>
      <c r="B1310" s="647" t="s">
        <v>4584</v>
      </c>
      <c r="C1310" s="647" t="s">
        <v>1668</v>
      </c>
      <c r="D1310" s="647">
        <v>0</v>
      </c>
      <c r="E1310" s="647">
        <v>0</v>
      </c>
      <c r="F1310" s="647">
        <v>0</v>
      </c>
      <c r="G1310" s="647">
        <v>0</v>
      </c>
      <c r="H1310" s="647">
        <v>0</v>
      </c>
      <c r="I1310" s="647">
        <v>0</v>
      </c>
      <c r="J1310" s="647">
        <v>0</v>
      </c>
      <c r="K1310" s="647">
        <v>0</v>
      </c>
      <c r="L1310" s="647">
        <v>0</v>
      </c>
      <c r="M1310" s="647">
        <v>0</v>
      </c>
      <c r="N1310" s="647">
        <v>0</v>
      </c>
      <c r="O1310" s="647">
        <v>0</v>
      </c>
    </row>
    <row r="1311" spans="1:15" x14ac:dyDescent="0.2">
      <c r="A1311" s="647" t="s">
        <v>4513</v>
      </c>
      <c r="B1311" s="647" t="s">
        <v>4585</v>
      </c>
      <c r="C1311" s="647" t="s">
        <v>1668</v>
      </c>
      <c r="D1311" s="647">
        <v>0</v>
      </c>
      <c r="E1311" s="647">
        <v>0</v>
      </c>
      <c r="F1311" s="647">
        <v>0</v>
      </c>
      <c r="G1311" s="647">
        <v>0</v>
      </c>
      <c r="H1311" s="647">
        <v>0</v>
      </c>
      <c r="I1311" s="647">
        <v>0</v>
      </c>
      <c r="J1311" s="647">
        <v>0</v>
      </c>
      <c r="K1311" s="647">
        <v>0</v>
      </c>
      <c r="L1311" s="647">
        <v>0</v>
      </c>
      <c r="M1311" s="647">
        <v>0</v>
      </c>
      <c r="N1311" s="647">
        <v>0</v>
      </c>
      <c r="O1311" s="647">
        <v>0</v>
      </c>
    </row>
    <row r="1312" spans="1:15" x14ac:dyDescent="0.2">
      <c r="A1312" s="647" t="s">
        <v>4513</v>
      </c>
      <c r="B1312" s="647" t="s">
        <v>4586</v>
      </c>
      <c r="C1312" s="647" t="s">
        <v>1668</v>
      </c>
      <c r="D1312" s="647">
        <v>0</v>
      </c>
      <c r="E1312" s="647">
        <v>0</v>
      </c>
      <c r="F1312" s="647">
        <v>0</v>
      </c>
      <c r="G1312" s="647">
        <v>0</v>
      </c>
      <c r="H1312" s="647">
        <v>0</v>
      </c>
      <c r="I1312" s="647">
        <v>0</v>
      </c>
      <c r="J1312" s="647">
        <v>0</v>
      </c>
      <c r="K1312" s="647">
        <v>0</v>
      </c>
      <c r="L1312" s="647">
        <v>0</v>
      </c>
      <c r="M1312" s="647">
        <v>0</v>
      </c>
      <c r="N1312" s="647">
        <v>0</v>
      </c>
      <c r="O1312" s="647">
        <v>0</v>
      </c>
    </row>
    <row r="1313" spans="1:15" x14ac:dyDescent="0.2">
      <c r="A1313" s="647" t="s">
        <v>4587</v>
      </c>
      <c r="B1313" s="647" t="s">
        <v>4588</v>
      </c>
      <c r="C1313" s="647" t="s">
        <v>1668</v>
      </c>
      <c r="D1313" s="647">
        <v>37</v>
      </c>
      <c r="E1313" s="647">
        <v>37</v>
      </c>
      <c r="F1313" s="647">
        <v>56</v>
      </c>
      <c r="G1313" s="647">
        <v>56</v>
      </c>
      <c r="H1313" s="647">
        <v>57</v>
      </c>
      <c r="I1313" s="647">
        <v>58</v>
      </c>
      <c r="J1313" s="647">
        <v>58</v>
      </c>
      <c r="K1313" s="647">
        <v>59</v>
      </c>
      <c r="L1313" s="647">
        <v>59</v>
      </c>
      <c r="M1313" s="647">
        <v>60</v>
      </c>
      <c r="N1313" s="647">
        <v>61</v>
      </c>
      <c r="O1313" s="647">
        <v>61</v>
      </c>
    </row>
    <row r="1314" spans="1:15" x14ac:dyDescent="0.2">
      <c r="A1314" s="647" t="s">
        <v>4587</v>
      </c>
      <c r="B1314" s="647" t="s">
        <v>4589</v>
      </c>
      <c r="C1314" s="647" t="s">
        <v>1668</v>
      </c>
      <c r="D1314" s="647">
        <v>37</v>
      </c>
      <c r="E1314" s="647">
        <v>37</v>
      </c>
      <c r="F1314" s="647">
        <v>52</v>
      </c>
      <c r="G1314" s="647">
        <v>53</v>
      </c>
      <c r="H1314" s="647">
        <v>54</v>
      </c>
      <c r="I1314" s="647">
        <v>54</v>
      </c>
      <c r="J1314" s="647">
        <v>55</v>
      </c>
      <c r="K1314" s="647">
        <v>56</v>
      </c>
      <c r="L1314" s="647">
        <v>56</v>
      </c>
      <c r="M1314" s="647">
        <v>57</v>
      </c>
      <c r="N1314" s="647">
        <v>57</v>
      </c>
      <c r="O1314" s="647">
        <v>58</v>
      </c>
    </row>
    <row r="1315" spans="1:15" x14ac:dyDescent="0.2">
      <c r="A1315" s="647" t="s">
        <v>4587</v>
      </c>
      <c r="B1315" s="647" t="s">
        <v>4590</v>
      </c>
      <c r="C1315" s="647" t="s">
        <v>1668</v>
      </c>
      <c r="D1315" s="647">
        <v>23</v>
      </c>
      <c r="E1315" s="647">
        <v>24</v>
      </c>
      <c r="F1315" s="647">
        <v>35</v>
      </c>
      <c r="G1315" s="647">
        <v>35</v>
      </c>
      <c r="H1315" s="647">
        <v>36</v>
      </c>
      <c r="I1315" s="647">
        <v>36</v>
      </c>
      <c r="J1315" s="647">
        <v>37</v>
      </c>
      <c r="K1315" s="647">
        <v>37</v>
      </c>
      <c r="L1315" s="647">
        <v>38</v>
      </c>
      <c r="M1315" s="647">
        <v>38</v>
      </c>
      <c r="N1315" s="647">
        <v>39</v>
      </c>
      <c r="O1315" s="647">
        <v>39</v>
      </c>
    </row>
    <row r="1316" spans="1:15" x14ac:dyDescent="0.2">
      <c r="A1316" s="647" t="s">
        <v>4587</v>
      </c>
      <c r="B1316" s="647" t="s">
        <v>4591</v>
      </c>
      <c r="C1316" s="647" t="s">
        <v>1668</v>
      </c>
      <c r="D1316" s="647">
        <v>23</v>
      </c>
      <c r="E1316" s="647">
        <v>24</v>
      </c>
      <c r="F1316" s="647">
        <v>33</v>
      </c>
      <c r="G1316" s="647">
        <v>34</v>
      </c>
      <c r="H1316" s="647">
        <v>34</v>
      </c>
      <c r="I1316" s="647">
        <v>35</v>
      </c>
      <c r="J1316" s="647">
        <v>35</v>
      </c>
      <c r="K1316" s="647">
        <v>35</v>
      </c>
      <c r="L1316" s="647">
        <v>36</v>
      </c>
      <c r="M1316" s="647">
        <v>36</v>
      </c>
      <c r="N1316" s="647">
        <v>37</v>
      </c>
      <c r="O1316" s="647">
        <v>37</v>
      </c>
    </row>
    <row r="1317" spans="1:15" x14ac:dyDescent="0.2">
      <c r="A1317" s="647" t="s">
        <v>4587</v>
      </c>
      <c r="B1317" s="647" t="s">
        <v>4592</v>
      </c>
      <c r="C1317" s="647" t="s">
        <v>1668</v>
      </c>
      <c r="D1317" s="647">
        <v>0</v>
      </c>
      <c r="E1317" s="647">
        <v>0</v>
      </c>
      <c r="F1317" s="647">
        <v>0</v>
      </c>
      <c r="G1317" s="647">
        <v>0</v>
      </c>
      <c r="H1317" s="647">
        <v>0</v>
      </c>
      <c r="I1317" s="647">
        <v>0</v>
      </c>
      <c r="J1317" s="647">
        <v>0</v>
      </c>
      <c r="K1317" s="647">
        <v>0</v>
      </c>
      <c r="L1317" s="647">
        <v>0</v>
      </c>
      <c r="M1317" s="647">
        <v>0</v>
      </c>
      <c r="N1317" s="647">
        <v>0</v>
      </c>
      <c r="O1317" s="647">
        <v>0</v>
      </c>
    </row>
    <row r="1318" spans="1:15" x14ac:dyDescent="0.2">
      <c r="A1318" s="647" t="s">
        <v>4587</v>
      </c>
      <c r="B1318" s="647" t="s">
        <v>4593</v>
      </c>
      <c r="C1318" s="647" t="s">
        <v>1668</v>
      </c>
      <c r="D1318" s="647">
        <v>0</v>
      </c>
      <c r="E1318" s="647">
        <v>0</v>
      </c>
      <c r="F1318" s="647">
        <v>0</v>
      </c>
      <c r="G1318" s="647">
        <v>0</v>
      </c>
      <c r="H1318" s="647">
        <v>0</v>
      </c>
      <c r="I1318" s="647">
        <v>0</v>
      </c>
      <c r="J1318" s="647">
        <v>0</v>
      </c>
      <c r="K1318" s="647">
        <v>0</v>
      </c>
      <c r="L1318" s="647">
        <v>0</v>
      </c>
      <c r="M1318" s="647">
        <v>0</v>
      </c>
      <c r="N1318" s="647">
        <v>0</v>
      </c>
      <c r="O1318" s="647">
        <v>0</v>
      </c>
    </row>
    <row r="1319" spans="1:15" x14ac:dyDescent="0.2">
      <c r="A1319" s="647" t="s">
        <v>4587</v>
      </c>
      <c r="B1319" s="647" t="s">
        <v>4594</v>
      </c>
      <c r="C1319" s="647" t="s">
        <v>1668</v>
      </c>
      <c r="D1319" s="647">
        <v>0</v>
      </c>
      <c r="E1319" s="647">
        <v>0</v>
      </c>
      <c r="F1319" s="647">
        <v>0</v>
      </c>
      <c r="G1319" s="647">
        <v>0</v>
      </c>
      <c r="H1319" s="647">
        <v>0</v>
      </c>
      <c r="I1319" s="647">
        <v>0</v>
      </c>
      <c r="J1319" s="647">
        <v>0</v>
      </c>
      <c r="K1319" s="647">
        <v>0</v>
      </c>
      <c r="L1319" s="647">
        <v>0</v>
      </c>
      <c r="M1319" s="647">
        <v>0</v>
      </c>
      <c r="N1319" s="647">
        <v>0</v>
      </c>
      <c r="O1319" s="647">
        <v>0</v>
      </c>
    </row>
    <row r="1320" spans="1:15" x14ac:dyDescent="0.2">
      <c r="A1320" s="647" t="s">
        <v>4587</v>
      </c>
      <c r="B1320" s="647" t="s">
        <v>4595</v>
      </c>
      <c r="C1320" s="647" t="s">
        <v>1668</v>
      </c>
      <c r="D1320" s="647">
        <v>0</v>
      </c>
      <c r="E1320" s="647">
        <v>0</v>
      </c>
      <c r="F1320" s="647">
        <v>0</v>
      </c>
      <c r="G1320" s="647">
        <v>0</v>
      </c>
      <c r="H1320" s="647">
        <v>0</v>
      </c>
      <c r="I1320" s="647">
        <v>0</v>
      </c>
      <c r="J1320" s="647">
        <v>0</v>
      </c>
      <c r="K1320" s="647">
        <v>0</v>
      </c>
      <c r="L1320" s="647">
        <v>0</v>
      </c>
      <c r="M1320" s="647">
        <v>0</v>
      </c>
      <c r="N1320" s="647">
        <v>0</v>
      </c>
      <c r="O1320" s="647">
        <v>0</v>
      </c>
    </row>
    <row r="1321" spans="1:15" x14ac:dyDescent="0.2">
      <c r="A1321" s="647" t="s">
        <v>4587</v>
      </c>
      <c r="B1321" s="647" t="s">
        <v>4596</v>
      </c>
      <c r="C1321" s="647" t="s">
        <v>1668</v>
      </c>
      <c r="D1321" s="647">
        <v>6195</v>
      </c>
      <c r="E1321" s="647">
        <v>6230</v>
      </c>
      <c r="F1321" s="647">
        <v>7094</v>
      </c>
      <c r="G1321" s="647">
        <v>7140</v>
      </c>
      <c r="H1321" s="647">
        <v>7186</v>
      </c>
      <c r="I1321" s="647">
        <v>7231</v>
      </c>
      <c r="J1321" s="647">
        <v>7277</v>
      </c>
      <c r="K1321" s="647">
        <v>7323</v>
      </c>
      <c r="L1321" s="647">
        <v>7369</v>
      </c>
      <c r="M1321" s="647">
        <v>7415</v>
      </c>
      <c r="N1321" s="647">
        <v>7461</v>
      </c>
      <c r="O1321" s="647">
        <v>7508</v>
      </c>
    </row>
    <row r="1322" spans="1:15" x14ac:dyDescent="0.2">
      <c r="A1322" s="647" t="s">
        <v>4587</v>
      </c>
      <c r="B1322" s="647" t="s">
        <v>4597</v>
      </c>
      <c r="C1322" s="647" t="s">
        <v>1668</v>
      </c>
      <c r="D1322" s="647">
        <v>0</v>
      </c>
      <c r="E1322" s="647">
        <v>0</v>
      </c>
      <c r="F1322" s="647">
        <v>0</v>
      </c>
      <c r="G1322" s="647">
        <v>0</v>
      </c>
      <c r="H1322" s="647">
        <v>0</v>
      </c>
      <c r="I1322" s="647">
        <v>0</v>
      </c>
      <c r="J1322" s="647">
        <v>0</v>
      </c>
      <c r="K1322" s="647">
        <v>0</v>
      </c>
      <c r="L1322" s="647">
        <v>0</v>
      </c>
      <c r="M1322" s="647">
        <v>0</v>
      </c>
      <c r="N1322" s="647">
        <v>0</v>
      </c>
      <c r="O1322" s="647">
        <v>0</v>
      </c>
    </row>
    <row r="1323" spans="1:15" x14ac:dyDescent="0.2">
      <c r="A1323" s="647" t="s">
        <v>4587</v>
      </c>
      <c r="B1323" s="647" t="s">
        <v>4598</v>
      </c>
      <c r="C1323" s="647" t="s">
        <v>1668</v>
      </c>
      <c r="D1323" s="647">
        <v>0</v>
      </c>
      <c r="E1323" s="647">
        <v>0</v>
      </c>
      <c r="F1323" s="647">
        <v>0</v>
      </c>
      <c r="G1323" s="647">
        <v>0</v>
      </c>
      <c r="H1323" s="647">
        <v>0</v>
      </c>
      <c r="I1323" s="647">
        <v>0</v>
      </c>
      <c r="J1323" s="647">
        <v>0</v>
      </c>
      <c r="K1323" s="647">
        <v>0</v>
      </c>
      <c r="L1323" s="647">
        <v>0</v>
      </c>
      <c r="M1323" s="647">
        <v>0</v>
      </c>
      <c r="N1323" s="647">
        <v>0</v>
      </c>
      <c r="O1323" s="647">
        <v>0</v>
      </c>
    </row>
    <row r="1324" spans="1:15" x14ac:dyDescent="0.2">
      <c r="A1324" s="647" t="s">
        <v>4587</v>
      </c>
      <c r="B1324" s="647" t="s">
        <v>4599</v>
      </c>
      <c r="C1324" s="647" t="s">
        <v>1668</v>
      </c>
      <c r="D1324" s="647">
        <v>0</v>
      </c>
      <c r="E1324" s="647">
        <v>0</v>
      </c>
      <c r="F1324" s="647">
        <v>0</v>
      </c>
      <c r="G1324" s="647">
        <v>0</v>
      </c>
      <c r="H1324" s="647">
        <v>0</v>
      </c>
      <c r="I1324" s="647">
        <v>0</v>
      </c>
      <c r="J1324" s="647">
        <v>0</v>
      </c>
      <c r="K1324" s="647">
        <v>0</v>
      </c>
      <c r="L1324" s="647">
        <v>0</v>
      </c>
      <c r="M1324" s="647">
        <v>0</v>
      </c>
      <c r="N1324" s="647">
        <v>0</v>
      </c>
      <c r="O1324" s="647">
        <v>0</v>
      </c>
    </row>
    <row r="1325" spans="1:15" x14ac:dyDescent="0.2">
      <c r="A1325" s="647" t="s">
        <v>4587</v>
      </c>
      <c r="B1325" s="647" t="s">
        <v>4600</v>
      </c>
      <c r="C1325" s="647" t="s">
        <v>1668</v>
      </c>
      <c r="D1325" s="647">
        <v>5</v>
      </c>
      <c r="E1325" s="647">
        <v>5</v>
      </c>
      <c r="F1325" s="647">
        <v>5</v>
      </c>
      <c r="G1325" s="647">
        <v>5</v>
      </c>
      <c r="H1325" s="647">
        <v>5</v>
      </c>
      <c r="I1325" s="647">
        <v>5</v>
      </c>
      <c r="J1325" s="647">
        <v>5</v>
      </c>
      <c r="K1325" s="647">
        <v>5</v>
      </c>
      <c r="L1325" s="647">
        <v>5</v>
      </c>
      <c r="M1325" s="647">
        <v>5</v>
      </c>
      <c r="N1325" s="647">
        <v>6</v>
      </c>
      <c r="O1325" s="647">
        <v>6</v>
      </c>
    </row>
    <row r="1326" spans="1:15" x14ac:dyDescent="0.2">
      <c r="A1326" s="647" t="s">
        <v>4587</v>
      </c>
      <c r="B1326" s="647" t="s">
        <v>4601</v>
      </c>
      <c r="C1326" s="647" t="s">
        <v>1668</v>
      </c>
      <c r="D1326" s="647">
        <v>0</v>
      </c>
      <c r="E1326" s="647">
        <v>0</v>
      </c>
      <c r="F1326" s="647">
        <v>0</v>
      </c>
      <c r="G1326" s="647">
        <v>0</v>
      </c>
      <c r="H1326" s="647">
        <v>0</v>
      </c>
      <c r="I1326" s="647">
        <v>0</v>
      </c>
      <c r="J1326" s="647">
        <v>0</v>
      </c>
      <c r="K1326" s="647">
        <v>0</v>
      </c>
      <c r="L1326" s="647">
        <v>0</v>
      </c>
      <c r="M1326" s="647">
        <v>0</v>
      </c>
      <c r="N1326" s="647">
        <v>0</v>
      </c>
      <c r="O1326" s="647">
        <v>0</v>
      </c>
    </row>
    <row r="1327" spans="1:15" x14ac:dyDescent="0.2">
      <c r="A1327" s="647" t="s">
        <v>4587</v>
      </c>
      <c r="B1327" s="647" t="s">
        <v>4602</v>
      </c>
      <c r="C1327" s="647" t="s">
        <v>1668</v>
      </c>
      <c r="D1327" s="647">
        <v>-5</v>
      </c>
      <c r="E1327" s="647">
        <v>0</v>
      </c>
      <c r="F1327" s="647">
        <v>-5</v>
      </c>
      <c r="G1327" s="647">
        <v>-4</v>
      </c>
      <c r="H1327" s="647">
        <v>-4</v>
      </c>
      <c r="I1327" s="647">
        <v>-4</v>
      </c>
      <c r="J1327" s="647">
        <v>-4</v>
      </c>
      <c r="K1327" s="647">
        <v>-4</v>
      </c>
      <c r="L1327" s="647">
        <v>-4</v>
      </c>
      <c r="M1327" s="647">
        <v>-4</v>
      </c>
      <c r="N1327" s="647">
        <v>-4</v>
      </c>
      <c r="O1327" s="647">
        <v>-4</v>
      </c>
    </row>
    <row r="1328" spans="1:15" x14ac:dyDescent="0.2">
      <c r="A1328" s="647" t="s">
        <v>4587</v>
      </c>
      <c r="B1328" s="647" t="s">
        <v>4603</v>
      </c>
      <c r="C1328" s="647" t="s">
        <v>1668</v>
      </c>
      <c r="D1328" s="647">
        <v>0</v>
      </c>
      <c r="E1328" s="647">
        <v>0</v>
      </c>
      <c r="F1328" s="647">
        <v>0</v>
      </c>
      <c r="G1328" s="647">
        <v>0</v>
      </c>
      <c r="H1328" s="647">
        <v>0</v>
      </c>
      <c r="I1328" s="647">
        <v>0</v>
      </c>
      <c r="J1328" s="647">
        <v>0</v>
      </c>
      <c r="K1328" s="647">
        <v>0</v>
      </c>
      <c r="L1328" s="647">
        <v>0</v>
      </c>
      <c r="M1328" s="647">
        <v>0</v>
      </c>
      <c r="N1328" s="647">
        <v>0</v>
      </c>
      <c r="O1328" s="647">
        <v>0</v>
      </c>
    </row>
    <row r="1329" spans="1:15" x14ac:dyDescent="0.2">
      <c r="A1329" s="647" t="s">
        <v>4604</v>
      </c>
      <c r="B1329" s="647" t="s">
        <v>4605</v>
      </c>
      <c r="C1329" s="647" t="s">
        <v>1668</v>
      </c>
      <c r="D1329" s="647">
        <v>41</v>
      </c>
      <c r="E1329" s="647">
        <v>-296</v>
      </c>
      <c r="F1329" s="647">
        <v>43</v>
      </c>
      <c r="G1329" s="647">
        <v>44</v>
      </c>
      <c r="H1329" s="647">
        <v>44</v>
      </c>
      <c r="I1329" s="647">
        <v>45</v>
      </c>
      <c r="J1329" s="647">
        <v>41</v>
      </c>
      <c r="K1329" s="647">
        <v>42</v>
      </c>
      <c r="L1329" s="647">
        <v>43</v>
      </c>
      <c r="M1329" s="647">
        <v>44</v>
      </c>
      <c r="N1329" s="647">
        <v>45</v>
      </c>
      <c r="O1329" s="647">
        <v>46</v>
      </c>
    </row>
    <row r="1330" spans="1:15" x14ac:dyDescent="0.2">
      <c r="A1330" s="647" t="s">
        <v>4604</v>
      </c>
      <c r="B1330" s="647" t="s">
        <v>4606</v>
      </c>
      <c r="C1330" s="647" t="s">
        <v>1668</v>
      </c>
      <c r="D1330" s="647">
        <v>0</v>
      </c>
      <c r="E1330" s="647">
        <v>0</v>
      </c>
      <c r="F1330" s="647">
        <v>0</v>
      </c>
      <c r="G1330" s="647">
        <v>0</v>
      </c>
      <c r="H1330" s="647">
        <v>0</v>
      </c>
      <c r="I1330" s="647">
        <v>0</v>
      </c>
      <c r="J1330" s="647">
        <v>0</v>
      </c>
      <c r="K1330" s="647">
        <v>0</v>
      </c>
      <c r="L1330" s="647">
        <v>0</v>
      </c>
      <c r="M1330" s="647">
        <v>0</v>
      </c>
      <c r="N1330" s="647">
        <v>0</v>
      </c>
      <c r="O1330" s="647">
        <v>0</v>
      </c>
    </row>
    <row r="1331" spans="1:15" x14ac:dyDescent="0.2">
      <c r="A1331" s="647" t="s">
        <v>4604</v>
      </c>
      <c r="B1331" s="647" t="s">
        <v>4607</v>
      </c>
      <c r="C1331" s="647" t="s">
        <v>1668</v>
      </c>
      <c r="D1331" s="647">
        <v>-333</v>
      </c>
      <c r="E1331" s="647">
        <v>11</v>
      </c>
      <c r="F1331" s="647">
        <v>-322</v>
      </c>
      <c r="G1331" s="647">
        <v>-316</v>
      </c>
      <c r="H1331" s="647">
        <v>-310</v>
      </c>
      <c r="I1331" s="647">
        <v>-305</v>
      </c>
      <c r="J1331" s="647">
        <v>-299</v>
      </c>
      <c r="K1331" s="647">
        <v>-293</v>
      </c>
      <c r="L1331" s="647">
        <v>-288</v>
      </c>
      <c r="M1331" s="647">
        <v>-282</v>
      </c>
      <c r="N1331" s="647">
        <v>-277</v>
      </c>
      <c r="O1331" s="647">
        <v>-271</v>
      </c>
    </row>
    <row r="1332" spans="1:15" x14ac:dyDescent="0.2">
      <c r="A1332" s="647" t="s">
        <v>4604</v>
      </c>
      <c r="B1332" s="647" t="s">
        <v>4608</v>
      </c>
      <c r="C1332" s="647" t="s">
        <v>1668</v>
      </c>
      <c r="D1332" s="647">
        <v>0</v>
      </c>
      <c r="E1332" s="647">
        <v>0</v>
      </c>
      <c r="F1332" s="647">
        <v>0</v>
      </c>
      <c r="G1332" s="647">
        <v>0</v>
      </c>
      <c r="H1332" s="647">
        <v>0</v>
      </c>
      <c r="I1332" s="647">
        <v>0</v>
      </c>
      <c r="J1332" s="647">
        <v>0</v>
      </c>
      <c r="K1332" s="647">
        <v>0</v>
      </c>
      <c r="L1332" s="647">
        <v>0</v>
      </c>
      <c r="M1332" s="647">
        <v>0</v>
      </c>
      <c r="N1332" s="647">
        <v>0</v>
      </c>
      <c r="O1332" s="647">
        <v>0</v>
      </c>
    </row>
    <row r="1333" spans="1:15" x14ac:dyDescent="0.2">
      <c r="A1333" s="647" t="s">
        <v>4604</v>
      </c>
      <c r="B1333" s="647" t="s">
        <v>4609</v>
      </c>
      <c r="C1333" s="647" t="s">
        <v>1668</v>
      </c>
      <c r="D1333" s="647">
        <v>0</v>
      </c>
      <c r="E1333" s="647">
        <v>0</v>
      </c>
      <c r="F1333" s="647">
        <v>0</v>
      </c>
      <c r="G1333" s="647">
        <v>0</v>
      </c>
      <c r="H1333" s="647">
        <v>0</v>
      </c>
      <c r="I1333" s="647">
        <v>0</v>
      </c>
      <c r="J1333" s="647">
        <v>0</v>
      </c>
      <c r="K1333" s="647">
        <v>0</v>
      </c>
      <c r="L1333" s="647">
        <v>0</v>
      </c>
      <c r="M1333" s="647">
        <v>0</v>
      </c>
      <c r="N1333" s="647">
        <v>0</v>
      </c>
      <c r="O1333" s="647">
        <v>0</v>
      </c>
    </row>
    <row r="1334" spans="1:15" x14ac:dyDescent="0.2">
      <c r="A1334" s="647" t="s">
        <v>4610</v>
      </c>
      <c r="B1334" s="647" t="s">
        <v>4611</v>
      </c>
      <c r="C1334" s="647" t="s">
        <v>1668</v>
      </c>
      <c r="D1334" s="647">
        <v>0</v>
      </c>
      <c r="E1334" s="647">
        <v>0</v>
      </c>
      <c r="F1334" s="647">
        <v>0</v>
      </c>
      <c r="G1334" s="647">
        <v>0</v>
      </c>
      <c r="H1334" s="647">
        <v>0</v>
      </c>
      <c r="I1334" s="647">
        <v>0</v>
      </c>
      <c r="J1334" s="647">
        <v>0</v>
      </c>
      <c r="K1334" s="647">
        <v>0</v>
      </c>
      <c r="L1334" s="647">
        <v>0</v>
      </c>
      <c r="M1334" s="647">
        <v>0</v>
      </c>
      <c r="N1334" s="647">
        <v>0</v>
      </c>
      <c r="O1334" s="647">
        <v>0</v>
      </c>
    </row>
    <row r="1335" spans="1:15" x14ac:dyDescent="0.2">
      <c r="A1335" s="647" t="s">
        <v>4610</v>
      </c>
      <c r="B1335" s="647" t="s">
        <v>4612</v>
      </c>
      <c r="C1335" s="647" t="s">
        <v>1668</v>
      </c>
      <c r="D1335" s="647">
        <v>11</v>
      </c>
      <c r="E1335" s="647">
        <v>11</v>
      </c>
      <c r="F1335" s="647">
        <v>11</v>
      </c>
      <c r="G1335" s="647">
        <v>11</v>
      </c>
      <c r="H1335" s="647">
        <v>11</v>
      </c>
      <c r="I1335" s="647">
        <v>12</v>
      </c>
      <c r="J1335" s="647">
        <v>12</v>
      </c>
      <c r="K1335" s="647">
        <v>12</v>
      </c>
      <c r="L1335" s="647">
        <v>12</v>
      </c>
      <c r="M1335" s="647">
        <v>12</v>
      </c>
      <c r="N1335" s="647">
        <v>12</v>
      </c>
      <c r="O1335" s="647">
        <v>12</v>
      </c>
    </row>
    <row r="1336" spans="1:15" x14ac:dyDescent="0.2">
      <c r="A1336" s="647" t="s">
        <v>4610</v>
      </c>
      <c r="B1336" s="647" t="s">
        <v>4613</v>
      </c>
      <c r="C1336" s="647" t="s">
        <v>1668</v>
      </c>
      <c r="D1336" s="647">
        <v>49</v>
      </c>
      <c r="E1336" s="647">
        <v>51</v>
      </c>
      <c r="F1336" s="647">
        <v>52</v>
      </c>
      <c r="G1336" s="647">
        <v>53</v>
      </c>
      <c r="H1336" s="647">
        <v>55</v>
      </c>
      <c r="I1336" s="647">
        <v>56</v>
      </c>
      <c r="J1336" s="647">
        <v>57</v>
      </c>
      <c r="K1336" s="647">
        <v>59</v>
      </c>
      <c r="L1336" s="647">
        <v>60</v>
      </c>
      <c r="M1336" s="647">
        <v>61</v>
      </c>
      <c r="N1336" s="647">
        <v>63</v>
      </c>
      <c r="O1336" s="647">
        <v>64</v>
      </c>
    </row>
    <row r="1337" spans="1:15" x14ac:dyDescent="0.2">
      <c r="A1337" s="647" t="s">
        <v>4610</v>
      </c>
      <c r="B1337" s="647" t="s">
        <v>4614</v>
      </c>
      <c r="C1337" s="647" t="s">
        <v>1668</v>
      </c>
      <c r="D1337" s="647">
        <v>0</v>
      </c>
      <c r="E1337" s="647">
        <v>0</v>
      </c>
      <c r="F1337" s="647">
        <v>0</v>
      </c>
      <c r="G1337" s="647">
        <v>0</v>
      </c>
      <c r="H1337" s="647">
        <v>0</v>
      </c>
      <c r="I1337" s="647">
        <v>0</v>
      </c>
      <c r="J1337" s="647">
        <v>0</v>
      </c>
      <c r="K1337" s="647">
        <v>0</v>
      </c>
      <c r="L1337" s="647">
        <v>0</v>
      </c>
      <c r="M1337" s="647">
        <v>0</v>
      </c>
      <c r="N1337" s="647">
        <v>0</v>
      </c>
      <c r="O1337" s="647">
        <v>0</v>
      </c>
    </row>
    <row r="1338" spans="1:15" x14ac:dyDescent="0.2">
      <c r="A1338" s="647" t="s">
        <v>4610</v>
      </c>
      <c r="B1338" s="647" t="s">
        <v>4615</v>
      </c>
      <c r="C1338" s="647" t="s">
        <v>1668</v>
      </c>
      <c r="D1338" s="647">
        <v>47</v>
      </c>
      <c r="E1338" s="647">
        <v>47</v>
      </c>
      <c r="F1338" s="647">
        <v>48</v>
      </c>
      <c r="G1338" s="647">
        <v>49</v>
      </c>
      <c r="H1338" s="647">
        <v>50</v>
      </c>
      <c r="I1338" s="647">
        <v>51</v>
      </c>
      <c r="J1338" s="647">
        <v>52</v>
      </c>
      <c r="K1338" s="647">
        <v>52</v>
      </c>
      <c r="L1338" s="647">
        <v>53</v>
      </c>
      <c r="M1338" s="647">
        <v>54</v>
      </c>
      <c r="N1338" s="647">
        <v>55</v>
      </c>
      <c r="O1338" s="647">
        <v>56</v>
      </c>
    </row>
    <row r="1339" spans="1:15" x14ac:dyDescent="0.2">
      <c r="A1339" s="647" t="s">
        <v>4610</v>
      </c>
      <c r="B1339" s="647" t="s">
        <v>4616</v>
      </c>
      <c r="C1339" s="647" t="s">
        <v>1668</v>
      </c>
      <c r="D1339" s="647">
        <v>0</v>
      </c>
      <c r="E1339" s="647">
        <v>0</v>
      </c>
      <c r="F1339" s="647">
        <v>0</v>
      </c>
      <c r="G1339" s="647">
        <v>0</v>
      </c>
      <c r="H1339" s="647">
        <v>0</v>
      </c>
      <c r="I1339" s="647">
        <v>0</v>
      </c>
      <c r="J1339" s="647">
        <v>0</v>
      </c>
      <c r="K1339" s="647">
        <v>0</v>
      </c>
      <c r="L1339" s="647">
        <v>0</v>
      </c>
      <c r="M1339" s="647">
        <v>0</v>
      </c>
      <c r="N1339" s="647">
        <v>0</v>
      </c>
      <c r="O1339" s="647">
        <v>0</v>
      </c>
    </row>
    <row r="1340" spans="1:15" x14ac:dyDescent="0.2">
      <c r="A1340" s="647" t="s">
        <v>4610</v>
      </c>
      <c r="B1340" s="647" t="s">
        <v>4617</v>
      </c>
      <c r="C1340" s="647" t="s">
        <v>1668</v>
      </c>
      <c r="D1340" s="647">
        <v>41</v>
      </c>
      <c r="E1340" s="647">
        <v>42</v>
      </c>
      <c r="F1340" s="647">
        <v>43</v>
      </c>
      <c r="G1340" s="647">
        <v>43</v>
      </c>
      <c r="H1340" s="647">
        <v>44</v>
      </c>
      <c r="I1340" s="647">
        <v>45</v>
      </c>
      <c r="J1340" s="647">
        <v>46</v>
      </c>
      <c r="K1340" s="647">
        <v>47</v>
      </c>
      <c r="L1340" s="647">
        <v>47</v>
      </c>
      <c r="M1340" s="647">
        <v>48</v>
      </c>
      <c r="N1340" s="647">
        <v>49</v>
      </c>
      <c r="O1340" s="647">
        <v>50</v>
      </c>
    </row>
    <row r="1341" spans="1:15" x14ac:dyDescent="0.2">
      <c r="A1341" s="647" t="s">
        <v>4610</v>
      </c>
      <c r="B1341" s="647" t="s">
        <v>4618</v>
      </c>
      <c r="C1341" s="647" t="s">
        <v>1668</v>
      </c>
      <c r="D1341" s="647">
        <v>0</v>
      </c>
      <c r="E1341" s="647">
        <v>0</v>
      </c>
      <c r="F1341" s="647">
        <v>0</v>
      </c>
      <c r="G1341" s="647">
        <v>0</v>
      </c>
      <c r="H1341" s="647">
        <v>0</v>
      </c>
      <c r="I1341" s="647">
        <v>0</v>
      </c>
      <c r="J1341" s="647">
        <v>0</v>
      </c>
      <c r="K1341" s="647">
        <v>0</v>
      </c>
      <c r="L1341" s="647">
        <v>0</v>
      </c>
      <c r="M1341" s="647">
        <v>0</v>
      </c>
      <c r="N1341" s="647">
        <v>0</v>
      </c>
      <c r="O1341" s="647">
        <v>0</v>
      </c>
    </row>
    <row r="1342" spans="1:15" x14ac:dyDescent="0.2">
      <c r="A1342" s="647" t="s">
        <v>4610</v>
      </c>
      <c r="B1342" s="647" t="s">
        <v>4619</v>
      </c>
      <c r="C1342" s="647" t="s">
        <v>1668</v>
      </c>
      <c r="D1342" s="647">
        <v>34</v>
      </c>
      <c r="E1342" s="647">
        <v>35</v>
      </c>
      <c r="F1342" s="647">
        <v>35</v>
      </c>
      <c r="G1342" s="647">
        <v>36</v>
      </c>
      <c r="H1342" s="647">
        <v>37</v>
      </c>
      <c r="I1342" s="647">
        <v>37</v>
      </c>
      <c r="J1342" s="647">
        <v>38</v>
      </c>
      <c r="K1342" s="647">
        <v>38</v>
      </c>
      <c r="L1342" s="647">
        <v>39</v>
      </c>
      <c r="M1342" s="647">
        <v>40</v>
      </c>
      <c r="N1342" s="647">
        <v>40</v>
      </c>
      <c r="O1342" s="647">
        <v>41</v>
      </c>
    </row>
    <row r="1343" spans="1:15" x14ac:dyDescent="0.2">
      <c r="A1343" s="647" t="s">
        <v>4610</v>
      </c>
      <c r="B1343" s="647" t="s">
        <v>4620</v>
      </c>
      <c r="C1343" s="647" t="s">
        <v>1668</v>
      </c>
      <c r="D1343" s="647">
        <v>0</v>
      </c>
      <c r="E1343" s="647">
        <v>0</v>
      </c>
      <c r="F1343" s="647">
        <v>0</v>
      </c>
      <c r="G1343" s="647">
        <v>0</v>
      </c>
      <c r="H1343" s="647">
        <v>0</v>
      </c>
      <c r="I1343" s="647">
        <v>0</v>
      </c>
      <c r="J1343" s="647">
        <v>0</v>
      </c>
      <c r="K1343" s="647">
        <v>0</v>
      </c>
      <c r="L1343" s="647">
        <v>0</v>
      </c>
      <c r="M1343" s="647">
        <v>0</v>
      </c>
      <c r="N1343" s="647">
        <v>0</v>
      </c>
      <c r="O1343" s="647">
        <v>0</v>
      </c>
    </row>
    <row r="1344" spans="1:15" x14ac:dyDescent="0.2">
      <c r="A1344" s="647" t="s">
        <v>4610</v>
      </c>
      <c r="B1344" s="647" t="s">
        <v>4621</v>
      </c>
      <c r="C1344" s="647" t="s">
        <v>1668</v>
      </c>
      <c r="D1344" s="647">
        <v>32</v>
      </c>
      <c r="E1344" s="647">
        <v>33</v>
      </c>
      <c r="F1344" s="647">
        <v>33</v>
      </c>
      <c r="G1344" s="647">
        <v>34</v>
      </c>
      <c r="H1344" s="647">
        <v>34</v>
      </c>
      <c r="I1344" s="647">
        <v>35</v>
      </c>
      <c r="J1344" s="647">
        <v>36</v>
      </c>
      <c r="K1344" s="647">
        <v>36</v>
      </c>
      <c r="L1344" s="647">
        <v>37</v>
      </c>
      <c r="M1344" s="647">
        <v>37</v>
      </c>
      <c r="N1344" s="647">
        <v>38</v>
      </c>
      <c r="O1344" s="647">
        <v>38</v>
      </c>
    </row>
    <row r="1345" spans="1:15" x14ac:dyDescent="0.2">
      <c r="A1345" s="647" t="s">
        <v>4610</v>
      </c>
      <c r="B1345" s="647" t="s">
        <v>4622</v>
      </c>
      <c r="C1345" s="647" t="s">
        <v>1668</v>
      </c>
      <c r="D1345" s="647">
        <v>0</v>
      </c>
      <c r="E1345" s="647">
        <v>0</v>
      </c>
      <c r="F1345" s="647">
        <v>0</v>
      </c>
      <c r="G1345" s="647">
        <v>0</v>
      </c>
      <c r="H1345" s="647">
        <v>0</v>
      </c>
      <c r="I1345" s="647">
        <v>0</v>
      </c>
      <c r="J1345" s="647">
        <v>0</v>
      </c>
      <c r="K1345" s="647">
        <v>0</v>
      </c>
      <c r="L1345" s="647">
        <v>0</v>
      </c>
      <c r="M1345" s="647">
        <v>0</v>
      </c>
      <c r="N1345" s="647">
        <v>0</v>
      </c>
      <c r="O1345" s="647">
        <v>0</v>
      </c>
    </row>
    <row r="1346" spans="1:15" x14ac:dyDescent="0.2">
      <c r="A1346" s="647" t="s">
        <v>4610</v>
      </c>
      <c r="B1346" s="647" t="s">
        <v>4623</v>
      </c>
      <c r="C1346" s="647" t="s">
        <v>1668</v>
      </c>
      <c r="D1346" s="647">
        <v>25</v>
      </c>
      <c r="E1346" s="647">
        <v>25</v>
      </c>
      <c r="F1346" s="647">
        <v>25</v>
      </c>
      <c r="G1346" s="647">
        <v>26</v>
      </c>
      <c r="H1346" s="647">
        <v>26</v>
      </c>
      <c r="I1346" s="647">
        <v>26</v>
      </c>
      <c r="J1346" s="647">
        <v>26</v>
      </c>
      <c r="K1346" s="647">
        <v>27</v>
      </c>
      <c r="L1346" s="647">
        <v>27</v>
      </c>
      <c r="M1346" s="647">
        <v>27</v>
      </c>
      <c r="N1346" s="647">
        <v>27</v>
      </c>
      <c r="O1346" s="647">
        <v>27</v>
      </c>
    </row>
    <row r="1347" spans="1:15" x14ac:dyDescent="0.2">
      <c r="A1347" s="647" t="s">
        <v>4610</v>
      </c>
      <c r="B1347" s="647" t="s">
        <v>4624</v>
      </c>
      <c r="C1347" s="647" t="s">
        <v>1668</v>
      </c>
      <c r="D1347" s="647">
        <v>0</v>
      </c>
      <c r="E1347" s="647">
        <v>0</v>
      </c>
      <c r="F1347" s="647">
        <v>0</v>
      </c>
      <c r="G1347" s="647">
        <v>0</v>
      </c>
      <c r="H1347" s="647">
        <v>0</v>
      </c>
      <c r="I1347" s="647">
        <v>0</v>
      </c>
      <c r="J1347" s="647">
        <v>0</v>
      </c>
      <c r="K1347" s="647">
        <v>0</v>
      </c>
      <c r="L1347" s="647">
        <v>0</v>
      </c>
      <c r="M1347" s="647">
        <v>0</v>
      </c>
      <c r="N1347" s="647">
        <v>0</v>
      </c>
      <c r="O1347" s="647">
        <v>0</v>
      </c>
    </row>
    <row r="1348" spans="1:15" x14ac:dyDescent="0.2">
      <c r="A1348" s="647" t="s">
        <v>4610</v>
      </c>
      <c r="B1348" s="647" t="s">
        <v>4625</v>
      </c>
      <c r="C1348" s="647" t="s">
        <v>1668</v>
      </c>
      <c r="D1348" s="647">
        <v>0</v>
      </c>
      <c r="E1348" s="647">
        <v>0</v>
      </c>
      <c r="F1348" s="647">
        <v>0</v>
      </c>
      <c r="G1348" s="647">
        <v>0</v>
      </c>
      <c r="H1348" s="647">
        <v>0</v>
      </c>
      <c r="I1348" s="647">
        <v>0</v>
      </c>
      <c r="J1348" s="647">
        <v>0</v>
      </c>
      <c r="K1348" s="647">
        <v>0</v>
      </c>
      <c r="L1348" s="647">
        <v>10</v>
      </c>
      <c r="M1348" s="647">
        <v>19</v>
      </c>
      <c r="N1348" s="647">
        <v>28</v>
      </c>
      <c r="O1348" s="647">
        <v>0</v>
      </c>
    </row>
    <row r="1349" spans="1:15" x14ac:dyDescent="0.2">
      <c r="A1349" s="647" t="s">
        <v>4610</v>
      </c>
      <c r="B1349" s="647" t="s">
        <v>4626</v>
      </c>
      <c r="C1349" s="647" t="s">
        <v>1668</v>
      </c>
      <c r="D1349" s="647">
        <v>0</v>
      </c>
      <c r="E1349" s="647">
        <v>0</v>
      </c>
      <c r="F1349" s="647">
        <v>0</v>
      </c>
      <c r="G1349" s="647">
        <v>0</v>
      </c>
      <c r="H1349" s="647">
        <v>0</v>
      </c>
      <c r="I1349" s="647">
        <v>0</v>
      </c>
      <c r="J1349" s="647">
        <v>0</v>
      </c>
      <c r="K1349" s="647">
        <v>0</v>
      </c>
      <c r="L1349" s="647">
        <v>0</v>
      </c>
      <c r="M1349" s="647">
        <v>0</v>
      </c>
      <c r="N1349" s="647">
        <v>0</v>
      </c>
      <c r="O1349" s="647">
        <v>0</v>
      </c>
    </row>
    <row r="1350" spans="1:15" x14ac:dyDescent="0.2">
      <c r="A1350" s="647" t="s">
        <v>4610</v>
      </c>
      <c r="B1350" s="647" t="s">
        <v>4627</v>
      </c>
      <c r="C1350" s="647" t="s">
        <v>1668</v>
      </c>
      <c r="D1350" s="647">
        <v>0</v>
      </c>
      <c r="E1350" s="647">
        <v>0</v>
      </c>
      <c r="F1350" s="647">
        <v>0</v>
      </c>
      <c r="G1350" s="647">
        <v>0</v>
      </c>
      <c r="H1350" s="647">
        <v>0</v>
      </c>
      <c r="I1350" s="647">
        <v>0</v>
      </c>
      <c r="J1350" s="647">
        <v>0</v>
      </c>
      <c r="K1350" s="647">
        <v>0</v>
      </c>
      <c r="L1350" s="647">
        <v>0</v>
      </c>
      <c r="M1350" s="647">
        <v>0</v>
      </c>
      <c r="N1350" s="647">
        <v>0</v>
      </c>
      <c r="O1350" s="647">
        <v>0</v>
      </c>
    </row>
    <row r="1351" spans="1:15" x14ac:dyDescent="0.2">
      <c r="A1351" s="647" t="s">
        <v>4610</v>
      </c>
      <c r="B1351" s="647" t="s">
        <v>4628</v>
      </c>
      <c r="C1351" s="647" t="s">
        <v>1668</v>
      </c>
      <c r="D1351" s="647">
        <v>1887</v>
      </c>
      <c r="E1351" s="647">
        <v>1926</v>
      </c>
      <c r="F1351" s="647">
        <v>1965</v>
      </c>
      <c r="G1351" s="647">
        <v>2004</v>
      </c>
      <c r="H1351" s="647">
        <v>2043</v>
      </c>
      <c r="I1351" s="647">
        <v>2082</v>
      </c>
      <c r="J1351" s="647">
        <v>2007</v>
      </c>
      <c r="K1351" s="647">
        <v>2068</v>
      </c>
      <c r="L1351" s="647">
        <v>2117</v>
      </c>
      <c r="M1351" s="647">
        <v>2169</v>
      </c>
      <c r="N1351" s="647">
        <v>2220</v>
      </c>
      <c r="O1351" s="647">
        <v>2276</v>
      </c>
    </row>
    <row r="1352" spans="1:15" x14ac:dyDescent="0.2">
      <c r="A1352" s="647" t="s">
        <v>4610</v>
      </c>
      <c r="B1352" s="647" t="s">
        <v>4629</v>
      </c>
      <c r="C1352" s="647" t="s">
        <v>1668</v>
      </c>
      <c r="D1352" s="647">
        <v>-117</v>
      </c>
      <c r="E1352" s="647">
        <v>-102</v>
      </c>
      <c r="F1352" s="647">
        <v>-87</v>
      </c>
      <c r="G1352" s="647">
        <v>-72</v>
      </c>
      <c r="H1352" s="647">
        <v>-57</v>
      </c>
      <c r="I1352" s="647">
        <v>-42</v>
      </c>
      <c r="J1352" s="647">
        <v>0</v>
      </c>
      <c r="K1352" s="647">
        <v>0</v>
      </c>
      <c r="L1352" s="647">
        <v>0</v>
      </c>
      <c r="M1352" s="647">
        <v>0</v>
      </c>
      <c r="N1352" s="647">
        <v>0</v>
      </c>
      <c r="O1352" s="647">
        <v>0</v>
      </c>
    </row>
    <row r="1353" spans="1:15" x14ac:dyDescent="0.2">
      <c r="A1353" s="647" t="s">
        <v>4610</v>
      </c>
      <c r="B1353" s="647" t="s">
        <v>4630</v>
      </c>
      <c r="C1353" s="647" t="s">
        <v>1668</v>
      </c>
      <c r="D1353" s="647">
        <v>0</v>
      </c>
      <c r="E1353" s="647">
        <v>0</v>
      </c>
      <c r="F1353" s="647">
        <v>0</v>
      </c>
      <c r="G1353" s="647">
        <v>0</v>
      </c>
      <c r="H1353" s="647">
        <v>0</v>
      </c>
      <c r="I1353" s="647">
        <v>0</v>
      </c>
      <c r="J1353" s="647">
        <v>0</v>
      </c>
      <c r="K1353" s="647">
        <v>0</v>
      </c>
      <c r="L1353" s="647">
        <v>0</v>
      </c>
      <c r="M1353" s="647">
        <v>0</v>
      </c>
      <c r="N1353" s="647">
        <v>0</v>
      </c>
      <c r="O1353" s="647">
        <v>0</v>
      </c>
    </row>
    <row r="1354" spans="1:15" x14ac:dyDescent="0.2">
      <c r="A1354" s="647" t="s">
        <v>4610</v>
      </c>
      <c r="B1354" s="647" t="s">
        <v>4631</v>
      </c>
      <c r="C1354" s="647" t="s">
        <v>1668</v>
      </c>
      <c r="D1354" s="647">
        <v>0</v>
      </c>
      <c r="E1354" s="647">
        <v>0</v>
      </c>
      <c r="F1354" s="647">
        <v>0</v>
      </c>
      <c r="G1354" s="647">
        <v>0</v>
      </c>
      <c r="H1354" s="647">
        <v>0</v>
      </c>
      <c r="I1354" s="647">
        <v>0</v>
      </c>
      <c r="J1354" s="647">
        <v>0</v>
      </c>
      <c r="K1354" s="647">
        <v>0</v>
      </c>
      <c r="L1354" s="647">
        <v>0</v>
      </c>
      <c r="M1354" s="647">
        <v>0</v>
      </c>
      <c r="N1354" s="647">
        <v>0</v>
      </c>
      <c r="O1354" s="647">
        <v>0</v>
      </c>
    </row>
    <row r="1355" spans="1:15" x14ac:dyDescent="0.2">
      <c r="A1355" s="647" t="s">
        <v>4610</v>
      </c>
      <c r="B1355" s="647" t="s">
        <v>4632</v>
      </c>
      <c r="C1355" s="647" t="s">
        <v>1668</v>
      </c>
      <c r="D1355" s="647">
        <v>0</v>
      </c>
      <c r="E1355" s="647">
        <v>0</v>
      </c>
      <c r="F1355" s="647">
        <v>0</v>
      </c>
      <c r="G1355" s="647">
        <v>0</v>
      </c>
      <c r="H1355" s="647">
        <v>0</v>
      </c>
      <c r="I1355" s="647">
        <v>0</v>
      </c>
      <c r="J1355" s="647">
        <v>0</v>
      </c>
      <c r="K1355" s="647">
        <v>0</v>
      </c>
      <c r="L1355" s="647">
        <v>0</v>
      </c>
      <c r="M1355" s="647">
        <v>0</v>
      </c>
      <c r="N1355" s="647">
        <v>0</v>
      </c>
      <c r="O1355" s="647">
        <v>0</v>
      </c>
    </row>
    <row r="1356" spans="1:15" x14ac:dyDescent="0.2">
      <c r="A1356" s="647" t="s">
        <v>4633</v>
      </c>
      <c r="B1356" s="647" t="s">
        <v>4634</v>
      </c>
      <c r="C1356" s="647" t="s">
        <v>1668</v>
      </c>
      <c r="D1356" s="647">
        <v>799</v>
      </c>
      <c r="E1356" s="647">
        <v>812</v>
      </c>
      <c r="F1356" s="647">
        <v>824</v>
      </c>
      <c r="G1356" s="647">
        <v>837</v>
      </c>
      <c r="H1356" s="647">
        <v>850</v>
      </c>
      <c r="I1356" s="647">
        <v>863</v>
      </c>
      <c r="J1356" s="647">
        <v>1400</v>
      </c>
      <c r="K1356" s="647">
        <v>1417</v>
      </c>
      <c r="L1356" s="647">
        <v>1253</v>
      </c>
      <c r="M1356" s="647">
        <v>1277</v>
      </c>
      <c r="N1356" s="647">
        <v>1302</v>
      </c>
      <c r="O1356" s="647">
        <v>1326</v>
      </c>
    </row>
    <row r="1357" spans="1:15" x14ac:dyDescent="0.2">
      <c r="A1357" s="647" t="s">
        <v>4633</v>
      </c>
      <c r="B1357" s="647" t="s">
        <v>4635</v>
      </c>
      <c r="C1357" s="647" t="s">
        <v>1668</v>
      </c>
      <c r="D1357" s="647">
        <v>0</v>
      </c>
      <c r="E1357" s="647">
        <v>0</v>
      </c>
      <c r="F1357" s="647">
        <v>0</v>
      </c>
      <c r="G1357" s="647">
        <v>0</v>
      </c>
      <c r="H1357" s="647">
        <v>0</v>
      </c>
      <c r="I1357" s="647">
        <v>0</v>
      </c>
      <c r="J1357" s="647">
        <v>0</v>
      </c>
      <c r="K1357" s="647">
        <v>0</v>
      </c>
      <c r="L1357" s="647">
        <v>0</v>
      </c>
      <c r="M1357" s="647">
        <v>0</v>
      </c>
      <c r="N1357" s="647">
        <v>0</v>
      </c>
      <c r="O1357" s="647">
        <v>0</v>
      </c>
    </row>
    <row r="1358" spans="1:15" x14ac:dyDescent="0.2">
      <c r="A1358" s="647" t="s">
        <v>4633</v>
      </c>
      <c r="B1358" s="647" t="s">
        <v>4636</v>
      </c>
      <c r="C1358" s="647" t="s">
        <v>1668</v>
      </c>
      <c r="D1358" s="647">
        <v>501</v>
      </c>
      <c r="E1358" s="647">
        <v>575</v>
      </c>
      <c r="F1358" s="647">
        <v>650</v>
      </c>
      <c r="G1358" s="647">
        <v>725</v>
      </c>
      <c r="H1358" s="647">
        <v>800</v>
      </c>
      <c r="I1358" s="647">
        <v>874</v>
      </c>
      <c r="J1358" s="647">
        <v>0</v>
      </c>
      <c r="K1358" s="647">
        <v>0</v>
      </c>
      <c r="L1358" s="647">
        <v>0</v>
      </c>
      <c r="M1358" s="647">
        <v>0</v>
      </c>
      <c r="N1358" s="647">
        <v>0</v>
      </c>
      <c r="O1358" s="647">
        <v>0</v>
      </c>
    </row>
    <row r="1359" spans="1:15" x14ac:dyDescent="0.2">
      <c r="A1359" s="647" t="s">
        <v>4633</v>
      </c>
      <c r="B1359" s="647" t="s">
        <v>4637</v>
      </c>
      <c r="C1359" s="647" t="s">
        <v>1668</v>
      </c>
      <c r="D1359" s="647">
        <v>0</v>
      </c>
      <c r="E1359" s="647">
        <v>0</v>
      </c>
      <c r="F1359" s="647">
        <v>0</v>
      </c>
      <c r="G1359" s="647">
        <v>0</v>
      </c>
      <c r="H1359" s="647">
        <v>0</v>
      </c>
      <c r="I1359" s="647">
        <v>0</v>
      </c>
      <c r="J1359" s="647">
        <v>0</v>
      </c>
      <c r="K1359" s="647">
        <v>0</v>
      </c>
      <c r="L1359" s="647">
        <v>0</v>
      </c>
      <c r="M1359" s="647">
        <v>0</v>
      </c>
      <c r="N1359" s="647">
        <v>0</v>
      </c>
      <c r="O1359" s="647">
        <v>0</v>
      </c>
    </row>
    <row r="1360" spans="1:15" x14ac:dyDescent="0.2">
      <c r="A1360" s="647" t="s">
        <v>4633</v>
      </c>
      <c r="B1360" s="647" t="s">
        <v>4638</v>
      </c>
      <c r="C1360" s="647" t="s">
        <v>1668</v>
      </c>
      <c r="D1360" s="647">
        <v>0</v>
      </c>
      <c r="E1360" s="647">
        <v>0</v>
      </c>
      <c r="F1360" s="647">
        <v>0</v>
      </c>
      <c r="G1360" s="647">
        <v>0</v>
      </c>
      <c r="H1360" s="647">
        <v>0</v>
      </c>
      <c r="I1360" s="647">
        <v>0</v>
      </c>
      <c r="J1360" s="647">
        <v>0</v>
      </c>
      <c r="K1360" s="647">
        <v>0</v>
      </c>
      <c r="L1360" s="647">
        <v>0</v>
      </c>
      <c r="M1360" s="647">
        <v>0</v>
      </c>
      <c r="N1360" s="647">
        <v>0</v>
      </c>
      <c r="O1360" s="647">
        <v>0</v>
      </c>
    </row>
    <row r="1361" spans="1:15" x14ac:dyDescent="0.2">
      <c r="A1361" s="647" t="s">
        <v>4639</v>
      </c>
      <c r="B1361" s="647" t="s">
        <v>4640</v>
      </c>
      <c r="C1361" s="647" t="s">
        <v>1668</v>
      </c>
      <c r="D1361" s="647">
        <v>43</v>
      </c>
      <c r="E1361" s="647">
        <v>44</v>
      </c>
      <c r="F1361" s="647">
        <v>27</v>
      </c>
      <c r="G1361" s="647">
        <v>28</v>
      </c>
      <c r="H1361" s="647">
        <v>29</v>
      </c>
      <c r="I1361" s="647">
        <v>29</v>
      </c>
      <c r="J1361" s="647">
        <v>30</v>
      </c>
      <c r="K1361" s="647">
        <v>31</v>
      </c>
      <c r="L1361" s="647">
        <v>32</v>
      </c>
      <c r="M1361" s="647">
        <v>32</v>
      </c>
      <c r="N1361" s="647">
        <v>33</v>
      </c>
      <c r="O1361" s="647">
        <v>34</v>
      </c>
    </row>
    <row r="1362" spans="1:15" x14ac:dyDescent="0.2">
      <c r="A1362" s="647" t="s">
        <v>4639</v>
      </c>
      <c r="B1362" s="647" t="s">
        <v>4641</v>
      </c>
      <c r="C1362" s="647" t="s">
        <v>1668</v>
      </c>
      <c r="D1362" s="647">
        <v>36</v>
      </c>
      <c r="E1362" s="647">
        <v>37</v>
      </c>
      <c r="F1362" s="647">
        <v>23</v>
      </c>
      <c r="G1362" s="647">
        <v>24</v>
      </c>
      <c r="H1362" s="647">
        <v>25</v>
      </c>
      <c r="I1362" s="647">
        <v>26</v>
      </c>
      <c r="J1362" s="647">
        <v>26</v>
      </c>
      <c r="K1362" s="647">
        <v>27</v>
      </c>
      <c r="L1362" s="647">
        <v>28</v>
      </c>
      <c r="M1362" s="647">
        <v>29</v>
      </c>
      <c r="N1362" s="647">
        <v>29</v>
      </c>
      <c r="O1362" s="647">
        <v>30</v>
      </c>
    </row>
    <row r="1363" spans="1:15" x14ac:dyDescent="0.2">
      <c r="A1363" s="647" t="s">
        <v>4639</v>
      </c>
      <c r="B1363" s="647" t="s">
        <v>4642</v>
      </c>
      <c r="C1363" s="647" t="s">
        <v>1668</v>
      </c>
      <c r="D1363" s="647">
        <v>25</v>
      </c>
      <c r="E1363" s="647">
        <v>25</v>
      </c>
      <c r="F1363" s="647">
        <v>15</v>
      </c>
      <c r="G1363" s="647">
        <v>15</v>
      </c>
      <c r="H1363" s="647">
        <v>16</v>
      </c>
      <c r="I1363" s="647">
        <v>16</v>
      </c>
      <c r="J1363" s="647">
        <v>17</v>
      </c>
      <c r="K1363" s="647">
        <v>17</v>
      </c>
      <c r="L1363" s="647">
        <v>18</v>
      </c>
      <c r="M1363" s="647">
        <v>18</v>
      </c>
      <c r="N1363" s="647">
        <v>19</v>
      </c>
      <c r="O1363" s="647">
        <v>19</v>
      </c>
    </row>
    <row r="1364" spans="1:15" x14ac:dyDescent="0.2">
      <c r="A1364" s="647" t="s">
        <v>4639</v>
      </c>
      <c r="B1364" s="647" t="s">
        <v>4643</v>
      </c>
      <c r="C1364" s="647" t="s">
        <v>1668</v>
      </c>
      <c r="D1364" s="647">
        <v>24</v>
      </c>
      <c r="E1364" s="647">
        <v>25</v>
      </c>
      <c r="F1364" s="647">
        <v>16</v>
      </c>
      <c r="G1364" s="647">
        <v>17</v>
      </c>
      <c r="H1364" s="647">
        <v>17</v>
      </c>
      <c r="I1364" s="647">
        <v>18</v>
      </c>
      <c r="J1364" s="647">
        <v>18</v>
      </c>
      <c r="K1364" s="647">
        <v>19</v>
      </c>
      <c r="L1364" s="647">
        <v>19</v>
      </c>
      <c r="M1364" s="647">
        <v>20</v>
      </c>
      <c r="N1364" s="647">
        <v>20</v>
      </c>
      <c r="O1364" s="647">
        <v>21</v>
      </c>
    </row>
    <row r="1365" spans="1:15" x14ac:dyDescent="0.2">
      <c r="A1365" s="647" t="s">
        <v>4639</v>
      </c>
      <c r="B1365" s="647" t="s">
        <v>4644</v>
      </c>
      <c r="C1365" s="647" t="s">
        <v>1668</v>
      </c>
      <c r="D1365" s="647">
        <v>2835</v>
      </c>
      <c r="E1365" s="647">
        <v>2866</v>
      </c>
      <c r="F1365" s="647">
        <v>2076</v>
      </c>
      <c r="G1365" s="647">
        <v>2099</v>
      </c>
      <c r="H1365" s="647">
        <v>2123</v>
      </c>
      <c r="I1365" s="647">
        <v>2146</v>
      </c>
      <c r="J1365" s="647">
        <v>2169</v>
      </c>
      <c r="K1365" s="647">
        <v>2185</v>
      </c>
      <c r="L1365" s="647">
        <v>2205</v>
      </c>
      <c r="M1365" s="647">
        <v>2225</v>
      </c>
      <c r="N1365" s="647">
        <v>2245</v>
      </c>
      <c r="O1365" s="647">
        <v>2265</v>
      </c>
    </row>
    <row r="1366" spans="1:15" x14ac:dyDescent="0.2">
      <c r="A1366" s="647" t="s">
        <v>4639</v>
      </c>
      <c r="B1366" s="647" t="s">
        <v>4645</v>
      </c>
      <c r="C1366" s="647" t="s">
        <v>1668</v>
      </c>
      <c r="D1366" s="647">
        <v>0</v>
      </c>
      <c r="E1366" s="647">
        <v>0</v>
      </c>
      <c r="F1366" s="647">
        <v>0</v>
      </c>
      <c r="G1366" s="647">
        <v>0</v>
      </c>
      <c r="H1366" s="647">
        <v>0</v>
      </c>
      <c r="I1366" s="647">
        <v>0</v>
      </c>
      <c r="J1366" s="647">
        <v>0</v>
      </c>
      <c r="K1366" s="647">
        <v>0</v>
      </c>
      <c r="L1366" s="647">
        <v>0</v>
      </c>
      <c r="M1366" s="647">
        <v>0</v>
      </c>
      <c r="N1366" s="647">
        <v>0</v>
      </c>
      <c r="O1366" s="647">
        <v>0</v>
      </c>
    </row>
    <row r="1367" spans="1:15" x14ac:dyDescent="0.2">
      <c r="A1367" s="647" t="s">
        <v>4639</v>
      </c>
      <c r="B1367" s="647" t="s">
        <v>4646</v>
      </c>
      <c r="C1367" s="647" t="s">
        <v>1668</v>
      </c>
      <c r="D1367" s="647">
        <v>0</v>
      </c>
      <c r="E1367" s="647">
        <v>0</v>
      </c>
      <c r="F1367" s="647">
        <v>0</v>
      </c>
      <c r="G1367" s="647">
        <v>0</v>
      </c>
      <c r="H1367" s="647">
        <v>0</v>
      </c>
      <c r="I1367" s="647">
        <v>0</v>
      </c>
      <c r="J1367" s="647">
        <v>0</v>
      </c>
      <c r="K1367" s="647">
        <v>0</v>
      </c>
      <c r="L1367" s="647">
        <v>0</v>
      </c>
      <c r="M1367" s="647">
        <v>0</v>
      </c>
      <c r="N1367" s="647">
        <v>0</v>
      </c>
      <c r="O1367" s="647">
        <v>0</v>
      </c>
    </row>
    <row r="1368" spans="1:15" x14ac:dyDescent="0.2">
      <c r="A1368" s="647" t="s">
        <v>4639</v>
      </c>
      <c r="B1368" s="647" t="s">
        <v>4647</v>
      </c>
      <c r="C1368" s="647" t="s">
        <v>1668</v>
      </c>
      <c r="D1368" s="647">
        <v>0</v>
      </c>
      <c r="E1368" s="647">
        <v>0</v>
      </c>
      <c r="F1368" s="647">
        <v>0</v>
      </c>
      <c r="G1368" s="647">
        <v>0</v>
      </c>
      <c r="H1368" s="647">
        <v>0</v>
      </c>
      <c r="I1368" s="647">
        <v>0</v>
      </c>
      <c r="J1368" s="647">
        <v>0</v>
      </c>
      <c r="K1368" s="647">
        <v>0</v>
      </c>
      <c r="L1368" s="647">
        <v>0</v>
      </c>
      <c r="M1368" s="647">
        <v>0</v>
      </c>
      <c r="N1368" s="647">
        <v>0</v>
      </c>
      <c r="O1368" s="647">
        <v>0</v>
      </c>
    </row>
    <row r="1369" spans="1:15" x14ac:dyDescent="0.2">
      <c r="A1369" s="647" t="s">
        <v>4639</v>
      </c>
      <c r="B1369" s="647" t="s">
        <v>4648</v>
      </c>
      <c r="C1369" s="647" t="s">
        <v>1668</v>
      </c>
      <c r="D1369" s="647">
        <v>0</v>
      </c>
      <c r="E1369" s="647">
        <v>0</v>
      </c>
      <c r="F1369" s="647">
        <v>0</v>
      </c>
      <c r="G1369" s="647">
        <v>0</v>
      </c>
      <c r="H1369" s="647">
        <v>0</v>
      </c>
      <c r="I1369" s="647">
        <v>0</v>
      </c>
      <c r="J1369" s="647">
        <v>0</v>
      </c>
      <c r="K1369" s="647">
        <v>0</v>
      </c>
      <c r="L1369" s="647">
        <v>0</v>
      </c>
      <c r="M1369" s="647">
        <v>0</v>
      </c>
      <c r="N1369" s="647">
        <v>0</v>
      </c>
      <c r="O1369" s="647">
        <v>0</v>
      </c>
    </row>
    <row r="1370" spans="1:15" x14ac:dyDescent="0.2">
      <c r="A1370" s="647" t="s">
        <v>4639</v>
      </c>
      <c r="B1370" s="647" t="s">
        <v>4649</v>
      </c>
      <c r="C1370" s="647" t="s">
        <v>1668</v>
      </c>
      <c r="D1370" s="647">
        <v>0</v>
      </c>
      <c r="E1370" s="647">
        <v>0</v>
      </c>
      <c r="F1370" s="647">
        <v>0</v>
      </c>
      <c r="G1370" s="647">
        <v>0</v>
      </c>
      <c r="H1370" s="647">
        <v>0</v>
      </c>
      <c r="I1370" s="647">
        <v>0</v>
      </c>
      <c r="J1370" s="647">
        <v>0</v>
      </c>
      <c r="K1370" s="647">
        <v>0</v>
      </c>
      <c r="L1370" s="647">
        <v>0</v>
      </c>
      <c r="M1370" s="647">
        <v>0</v>
      </c>
      <c r="N1370" s="647">
        <v>0</v>
      </c>
      <c r="O1370" s="647">
        <v>0</v>
      </c>
    </row>
    <row r="1371" spans="1:15" x14ac:dyDescent="0.2">
      <c r="A1371" s="647" t="s">
        <v>4639</v>
      </c>
      <c r="B1371" s="647" t="s">
        <v>4650</v>
      </c>
      <c r="C1371" s="647" t="s">
        <v>1668</v>
      </c>
      <c r="D1371" s="647">
        <v>0</v>
      </c>
      <c r="E1371" s="647">
        <v>0</v>
      </c>
      <c r="F1371" s="647">
        <v>0</v>
      </c>
      <c r="G1371" s="647">
        <v>0</v>
      </c>
      <c r="H1371" s="647">
        <v>0</v>
      </c>
      <c r="I1371" s="647">
        <v>0</v>
      </c>
      <c r="J1371" s="647">
        <v>0</v>
      </c>
      <c r="K1371" s="647">
        <v>0</v>
      </c>
      <c r="L1371" s="647">
        <v>0</v>
      </c>
      <c r="M1371" s="647">
        <v>0</v>
      </c>
      <c r="N1371" s="647">
        <v>0</v>
      </c>
      <c r="O1371" s="647">
        <v>0</v>
      </c>
    </row>
    <row r="1372" spans="1:15" x14ac:dyDescent="0.2">
      <c r="A1372" s="647" t="s">
        <v>4651</v>
      </c>
      <c r="B1372" s="647" t="s">
        <v>4363</v>
      </c>
      <c r="C1372" s="647" t="s">
        <v>1668</v>
      </c>
      <c r="D1372" s="647">
        <v>0</v>
      </c>
      <c r="E1372" s="647">
        <v>0</v>
      </c>
      <c r="F1372" s="647">
        <v>0</v>
      </c>
      <c r="G1372" s="647">
        <v>0</v>
      </c>
      <c r="H1372" s="647">
        <v>0</v>
      </c>
      <c r="I1372" s="647">
        <v>0</v>
      </c>
      <c r="J1372" s="647">
        <v>0</v>
      </c>
      <c r="K1372" s="647">
        <v>0</v>
      </c>
      <c r="L1372" s="647">
        <v>0</v>
      </c>
      <c r="M1372" s="647">
        <v>0</v>
      </c>
      <c r="N1372" s="647">
        <v>0</v>
      </c>
      <c r="O1372" s="647">
        <v>0</v>
      </c>
    </row>
    <row r="1373" spans="1:15" x14ac:dyDescent="0.2">
      <c r="A1373" s="647" t="s">
        <v>4651</v>
      </c>
      <c r="B1373" s="647" t="s">
        <v>4364</v>
      </c>
      <c r="C1373" s="647" t="s">
        <v>1668</v>
      </c>
      <c r="D1373" s="647">
        <v>0</v>
      </c>
      <c r="E1373" s="647">
        <v>0</v>
      </c>
      <c r="F1373" s="647">
        <v>0</v>
      </c>
      <c r="G1373" s="647">
        <v>0</v>
      </c>
      <c r="H1373" s="647">
        <v>0</v>
      </c>
      <c r="I1373" s="647">
        <v>0</v>
      </c>
      <c r="J1373" s="647">
        <v>0</v>
      </c>
      <c r="K1373" s="647">
        <v>0</v>
      </c>
      <c r="L1373" s="647">
        <v>0</v>
      </c>
      <c r="M1373" s="647">
        <v>0</v>
      </c>
      <c r="N1373" s="647">
        <v>0</v>
      </c>
      <c r="O1373" s="647">
        <v>0</v>
      </c>
    </row>
    <row r="1374" spans="1:15" x14ac:dyDescent="0.2">
      <c r="A1374" s="647" t="s">
        <v>4651</v>
      </c>
      <c r="B1374" s="647" t="s">
        <v>4379</v>
      </c>
      <c r="C1374" s="647" t="s">
        <v>1668</v>
      </c>
      <c r="D1374" s="647">
        <v>0</v>
      </c>
      <c r="E1374" s="647">
        <v>0</v>
      </c>
      <c r="F1374" s="647">
        <v>0</v>
      </c>
      <c r="G1374" s="647">
        <v>0</v>
      </c>
      <c r="H1374" s="647">
        <v>0</v>
      </c>
      <c r="I1374" s="647">
        <v>0</v>
      </c>
      <c r="J1374" s="647">
        <v>0</v>
      </c>
      <c r="K1374" s="647">
        <v>0</v>
      </c>
      <c r="L1374" s="647">
        <v>0</v>
      </c>
      <c r="M1374" s="647">
        <v>0</v>
      </c>
      <c r="N1374" s="647">
        <v>0</v>
      </c>
      <c r="O1374" s="647">
        <v>0</v>
      </c>
    </row>
    <row r="1375" spans="1:15" x14ac:dyDescent="0.2">
      <c r="A1375" s="647" t="s">
        <v>4651</v>
      </c>
      <c r="B1375" s="647" t="s">
        <v>4380</v>
      </c>
      <c r="C1375" s="647" t="s">
        <v>1668</v>
      </c>
      <c r="D1375" s="647">
        <v>0</v>
      </c>
      <c r="E1375" s="647">
        <v>0</v>
      </c>
      <c r="F1375" s="647">
        <v>0</v>
      </c>
      <c r="G1375" s="647">
        <v>0</v>
      </c>
      <c r="H1375" s="647">
        <v>0</v>
      </c>
      <c r="I1375" s="647">
        <v>0</v>
      </c>
      <c r="J1375" s="647">
        <v>0</v>
      </c>
      <c r="K1375" s="647">
        <v>0</v>
      </c>
      <c r="L1375" s="647">
        <v>0</v>
      </c>
      <c r="M1375" s="647">
        <v>0</v>
      </c>
      <c r="N1375" s="647">
        <v>0</v>
      </c>
      <c r="O1375" s="647">
        <v>0</v>
      </c>
    </row>
    <row r="1376" spans="1:15" x14ac:dyDescent="0.2">
      <c r="A1376" s="647" t="s">
        <v>4651</v>
      </c>
      <c r="B1376" s="647" t="s">
        <v>4652</v>
      </c>
      <c r="C1376" s="647" t="s">
        <v>1668</v>
      </c>
      <c r="D1376" s="647">
        <v>0</v>
      </c>
      <c r="E1376" s="647">
        <v>0</v>
      </c>
      <c r="F1376" s="647">
        <v>0</v>
      </c>
      <c r="G1376" s="647">
        <v>0</v>
      </c>
      <c r="H1376" s="647">
        <v>0</v>
      </c>
      <c r="I1376" s="647">
        <v>0</v>
      </c>
      <c r="J1376" s="647">
        <v>0</v>
      </c>
      <c r="K1376" s="647">
        <v>0</v>
      </c>
      <c r="L1376" s="647">
        <v>0</v>
      </c>
      <c r="M1376" s="647">
        <v>0</v>
      </c>
      <c r="N1376" s="647">
        <v>0</v>
      </c>
      <c r="O1376" s="647">
        <v>0</v>
      </c>
    </row>
    <row r="1377" spans="1:15" x14ac:dyDescent="0.2">
      <c r="A1377" s="647" t="s">
        <v>4651</v>
      </c>
      <c r="B1377" s="647" t="s">
        <v>4381</v>
      </c>
      <c r="C1377" s="647" t="s">
        <v>1668</v>
      </c>
      <c r="D1377" s="647">
        <v>0</v>
      </c>
      <c r="E1377" s="647">
        <v>0</v>
      </c>
      <c r="F1377" s="647">
        <v>0</v>
      </c>
      <c r="G1377" s="647">
        <v>0</v>
      </c>
      <c r="H1377" s="647">
        <v>0</v>
      </c>
      <c r="I1377" s="647">
        <v>0</v>
      </c>
      <c r="J1377" s="647">
        <v>0</v>
      </c>
      <c r="K1377" s="647">
        <v>0</v>
      </c>
      <c r="L1377" s="647">
        <v>0</v>
      </c>
      <c r="M1377" s="647">
        <v>0</v>
      </c>
      <c r="N1377" s="647">
        <v>0</v>
      </c>
      <c r="O1377" s="647">
        <v>0</v>
      </c>
    </row>
    <row r="1378" spans="1:15" x14ac:dyDescent="0.2">
      <c r="A1378" s="647" t="s">
        <v>4651</v>
      </c>
      <c r="B1378" s="647" t="s">
        <v>4653</v>
      </c>
      <c r="C1378" s="647" t="s">
        <v>1668</v>
      </c>
      <c r="D1378" s="647">
        <v>0</v>
      </c>
      <c r="E1378" s="647">
        <v>0</v>
      </c>
      <c r="F1378" s="647">
        <v>0</v>
      </c>
      <c r="G1378" s="647">
        <v>0</v>
      </c>
      <c r="H1378" s="647">
        <v>0</v>
      </c>
      <c r="I1378" s="647">
        <v>0</v>
      </c>
      <c r="J1378" s="647">
        <v>0</v>
      </c>
      <c r="K1378" s="647">
        <v>0</v>
      </c>
      <c r="L1378" s="647">
        <v>0</v>
      </c>
      <c r="M1378" s="647">
        <v>0</v>
      </c>
      <c r="N1378" s="647">
        <v>0</v>
      </c>
      <c r="O1378" s="647">
        <v>0</v>
      </c>
    </row>
    <row r="1379" spans="1:15" x14ac:dyDescent="0.2">
      <c r="A1379" s="647" t="s">
        <v>4651</v>
      </c>
      <c r="B1379" s="647" t="s">
        <v>4382</v>
      </c>
      <c r="C1379" s="647" t="s">
        <v>1668</v>
      </c>
      <c r="D1379" s="647">
        <v>0</v>
      </c>
      <c r="E1379" s="647">
        <v>0</v>
      </c>
      <c r="F1379" s="647">
        <v>0</v>
      </c>
      <c r="G1379" s="647">
        <v>0</v>
      </c>
      <c r="H1379" s="647">
        <v>0</v>
      </c>
      <c r="I1379" s="647">
        <v>0</v>
      </c>
      <c r="J1379" s="647">
        <v>0</v>
      </c>
      <c r="K1379" s="647">
        <v>0</v>
      </c>
      <c r="L1379" s="647">
        <v>0</v>
      </c>
      <c r="M1379" s="647">
        <v>0</v>
      </c>
      <c r="N1379" s="647">
        <v>0</v>
      </c>
      <c r="O1379" s="647">
        <v>0</v>
      </c>
    </row>
    <row r="1380" spans="1:15" x14ac:dyDescent="0.2">
      <c r="A1380" s="647" t="s">
        <v>4651</v>
      </c>
      <c r="B1380" s="647" t="s">
        <v>4654</v>
      </c>
      <c r="C1380" s="647" t="s">
        <v>1668</v>
      </c>
      <c r="D1380" s="647">
        <v>0</v>
      </c>
      <c r="E1380" s="647">
        <v>0</v>
      </c>
      <c r="F1380" s="647">
        <v>0</v>
      </c>
      <c r="G1380" s="647">
        <v>0</v>
      </c>
      <c r="H1380" s="647">
        <v>0</v>
      </c>
      <c r="I1380" s="647">
        <v>0</v>
      </c>
      <c r="J1380" s="647">
        <v>0</v>
      </c>
      <c r="K1380" s="647">
        <v>0</v>
      </c>
      <c r="L1380" s="647">
        <v>0</v>
      </c>
      <c r="M1380" s="647">
        <v>0</v>
      </c>
      <c r="N1380" s="647">
        <v>0</v>
      </c>
      <c r="O1380" s="647">
        <v>0</v>
      </c>
    </row>
    <row r="1381" spans="1:15" x14ac:dyDescent="0.2">
      <c r="A1381" s="647" t="s">
        <v>4651</v>
      </c>
      <c r="B1381" s="647" t="s">
        <v>4368</v>
      </c>
      <c r="C1381" s="647" t="s">
        <v>1668</v>
      </c>
      <c r="D1381" s="647">
        <v>0</v>
      </c>
      <c r="E1381" s="647">
        <v>0</v>
      </c>
      <c r="F1381" s="647">
        <v>0</v>
      </c>
      <c r="G1381" s="647">
        <v>0</v>
      </c>
      <c r="H1381" s="647">
        <v>0</v>
      </c>
      <c r="I1381" s="647">
        <v>0</v>
      </c>
      <c r="J1381" s="647">
        <v>0</v>
      </c>
      <c r="K1381" s="647">
        <v>0</v>
      </c>
      <c r="L1381" s="647">
        <v>0</v>
      </c>
      <c r="M1381" s="647">
        <v>0</v>
      </c>
      <c r="N1381" s="647">
        <v>0</v>
      </c>
      <c r="O1381" s="647">
        <v>0</v>
      </c>
    </row>
    <row r="1382" spans="1:15" x14ac:dyDescent="0.2">
      <c r="A1382" s="647" t="s">
        <v>4651</v>
      </c>
      <c r="B1382" s="647" t="s">
        <v>4390</v>
      </c>
      <c r="C1382" s="647" t="s">
        <v>1668</v>
      </c>
      <c r="D1382" s="647">
        <v>0</v>
      </c>
      <c r="E1382" s="647">
        <v>0</v>
      </c>
      <c r="F1382" s="647">
        <v>0</v>
      </c>
      <c r="G1382" s="647">
        <v>0</v>
      </c>
      <c r="H1382" s="647">
        <v>0</v>
      </c>
      <c r="I1382" s="647">
        <v>0</v>
      </c>
      <c r="J1382" s="647">
        <v>0</v>
      </c>
      <c r="K1382" s="647">
        <v>0</v>
      </c>
      <c r="L1382" s="647">
        <v>0</v>
      </c>
      <c r="M1382" s="647">
        <v>0</v>
      </c>
      <c r="N1382" s="647">
        <v>0</v>
      </c>
      <c r="O1382" s="647">
        <v>0</v>
      </c>
    </row>
    <row r="1383" spans="1:15" x14ac:dyDescent="0.2">
      <c r="A1383" s="647" t="s">
        <v>4651</v>
      </c>
      <c r="B1383" s="647" t="s">
        <v>4370</v>
      </c>
      <c r="C1383" s="647" t="s">
        <v>1668</v>
      </c>
      <c r="D1383" s="647">
        <v>0</v>
      </c>
      <c r="E1383" s="647">
        <v>0</v>
      </c>
      <c r="F1383" s="647">
        <v>0</v>
      </c>
      <c r="G1383" s="647">
        <v>0</v>
      </c>
      <c r="H1383" s="647">
        <v>0</v>
      </c>
      <c r="I1383" s="647">
        <v>0</v>
      </c>
      <c r="J1383" s="647">
        <v>0</v>
      </c>
      <c r="K1383" s="647">
        <v>0</v>
      </c>
      <c r="L1383" s="647">
        <v>0</v>
      </c>
      <c r="M1383" s="647">
        <v>0</v>
      </c>
      <c r="N1383" s="647">
        <v>0</v>
      </c>
      <c r="O1383" s="647">
        <v>0</v>
      </c>
    </row>
    <row r="1384" spans="1:15" x14ac:dyDescent="0.2">
      <c r="A1384" s="647" t="s">
        <v>4651</v>
      </c>
      <c r="B1384" s="647" t="s">
        <v>4392</v>
      </c>
      <c r="C1384" s="647" t="s">
        <v>1668</v>
      </c>
      <c r="D1384" s="647">
        <v>0</v>
      </c>
      <c r="E1384" s="647">
        <v>0</v>
      </c>
      <c r="F1384" s="647">
        <v>0</v>
      </c>
      <c r="G1384" s="647">
        <v>0</v>
      </c>
      <c r="H1384" s="647">
        <v>0</v>
      </c>
      <c r="I1384" s="647">
        <v>0</v>
      </c>
      <c r="J1384" s="647">
        <v>0</v>
      </c>
      <c r="K1384" s="647">
        <v>0</v>
      </c>
      <c r="L1384" s="647">
        <v>0</v>
      </c>
      <c r="M1384" s="647">
        <v>0</v>
      </c>
      <c r="N1384" s="647">
        <v>0</v>
      </c>
      <c r="O1384" s="647">
        <v>0</v>
      </c>
    </row>
    <row r="1385" spans="1:15" x14ac:dyDescent="0.2">
      <c r="A1385" s="647" t="s">
        <v>4651</v>
      </c>
      <c r="B1385" s="647" t="s">
        <v>4372</v>
      </c>
      <c r="C1385" s="647" t="s">
        <v>1668</v>
      </c>
      <c r="D1385" s="647">
        <v>0</v>
      </c>
      <c r="E1385" s="647">
        <v>0</v>
      </c>
      <c r="F1385" s="647">
        <v>0</v>
      </c>
      <c r="G1385" s="647">
        <v>0</v>
      </c>
      <c r="H1385" s="647">
        <v>0</v>
      </c>
      <c r="I1385" s="647">
        <v>0</v>
      </c>
      <c r="J1385" s="647">
        <v>0</v>
      </c>
      <c r="K1385" s="647">
        <v>0</v>
      </c>
      <c r="L1385" s="647">
        <v>0</v>
      </c>
      <c r="M1385" s="647">
        <v>0</v>
      </c>
      <c r="N1385" s="647">
        <v>0</v>
      </c>
      <c r="O1385" s="647">
        <v>0</v>
      </c>
    </row>
    <row r="1386" spans="1:15" x14ac:dyDescent="0.2">
      <c r="A1386" s="647" t="s">
        <v>4651</v>
      </c>
      <c r="B1386" s="647" t="s">
        <v>4373</v>
      </c>
      <c r="C1386" s="647" t="s">
        <v>1668</v>
      </c>
      <c r="D1386" s="647">
        <v>0</v>
      </c>
      <c r="E1386" s="647">
        <v>0</v>
      </c>
      <c r="F1386" s="647">
        <v>0</v>
      </c>
      <c r="G1386" s="647">
        <v>0</v>
      </c>
      <c r="H1386" s="647">
        <v>0</v>
      </c>
      <c r="I1386" s="647">
        <v>0</v>
      </c>
      <c r="J1386" s="647">
        <v>0</v>
      </c>
      <c r="K1386" s="647">
        <v>0</v>
      </c>
      <c r="L1386" s="647">
        <v>0</v>
      </c>
      <c r="M1386" s="647">
        <v>0</v>
      </c>
      <c r="N1386" s="647">
        <v>0</v>
      </c>
      <c r="O1386" s="647">
        <v>0</v>
      </c>
    </row>
    <row r="1387" spans="1:15" x14ac:dyDescent="0.2">
      <c r="A1387" s="647" t="s">
        <v>4651</v>
      </c>
      <c r="B1387" s="647" t="s">
        <v>4655</v>
      </c>
      <c r="C1387" s="647" t="s">
        <v>1668</v>
      </c>
      <c r="D1387" s="647">
        <v>16910</v>
      </c>
      <c r="E1387" s="647">
        <v>16491</v>
      </c>
      <c r="F1387" s="647">
        <v>17541</v>
      </c>
      <c r="G1387" s="647">
        <v>17857</v>
      </c>
      <c r="H1387" s="647">
        <v>18174</v>
      </c>
      <c r="I1387" s="647">
        <v>18490</v>
      </c>
      <c r="J1387" s="647">
        <v>19688</v>
      </c>
      <c r="K1387" s="647">
        <v>20028</v>
      </c>
      <c r="L1387" s="647">
        <v>20377</v>
      </c>
      <c r="M1387" s="647">
        <v>20576</v>
      </c>
      <c r="N1387" s="647">
        <v>20756</v>
      </c>
      <c r="O1387" s="647">
        <v>21050</v>
      </c>
    </row>
    <row r="1388" spans="1:15" x14ac:dyDescent="0.2">
      <c r="A1388" s="647" t="s">
        <v>4651</v>
      </c>
      <c r="B1388" s="647" t="s">
        <v>4656</v>
      </c>
      <c r="C1388" s="647" t="s">
        <v>1668</v>
      </c>
      <c r="D1388" s="647">
        <v>0</v>
      </c>
      <c r="E1388" s="647">
        <v>0</v>
      </c>
      <c r="F1388" s="647">
        <v>0</v>
      </c>
      <c r="G1388" s="647">
        <v>0</v>
      </c>
      <c r="H1388" s="647">
        <v>0</v>
      </c>
      <c r="I1388" s="647">
        <v>0</v>
      </c>
      <c r="J1388" s="647">
        <v>0</v>
      </c>
      <c r="K1388" s="647">
        <v>0</v>
      </c>
      <c r="L1388" s="647">
        <v>0</v>
      </c>
      <c r="M1388" s="647">
        <v>0</v>
      </c>
      <c r="N1388" s="647">
        <v>0</v>
      </c>
      <c r="O1388" s="647">
        <v>0</v>
      </c>
    </row>
    <row r="1389" spans="1:15" x14ac:dyDescent="0.2">
      <c r="A1389" s="647" t="s">
        <v>4651</v>
      </c>
      <c r="B1389" s="647" t="s">
        <v>4657</v>
      </c>
      <c r="C1389" s="647" t="s">
        <v>1668</v>
      </c>
      <c r="D1389" s="647">
        <v>1036</v>
      </c>
      <c r="E1389" s="647">
        <v>1144</v>
      </c>
      <c r="F1389" s="647">
        <v>1252</v>
      </c>
      <c r="G1389" s="647">
        <v>1361</v>
      </c>
      <c r="H1389" s="647">
        <v>1438</v>
      </c>
      <c r="I1389" s="647">
        <v>1526</v>
      </c>
      <c r="J1389" s="647">
        <v>0</v>
      </c>
      <c r="K1389" s="647">
        <v>0</v>
      </c>
      <c r="L1389" s="647">
        <v>0</v>
      </c>
      <c r="M1389" s="647">
        <v>0</v>
      </c>
      <c r="N1389" s="647">
        <v>0</v>
      </c>
      <c r="O1389" s="647">
        <v>0</v>
      </c>
    </row>
    <row r="1390" spans="1:15" x14ac:dyDescent="0.2">
      <c r="A1390" s="647" t="s">
        <v>4651</v>
      </c>
      <c r="B1390" s="647" t="s">
        <v>4658</v>
      </c>
      <c r="C1390" s="647" t="s">
        <v>1668</v>
      </c>
      <c r="D1390" s="647">
        <v>0</v>
      </c>
      <c r="E1390" s="647">
        <v>0</v>
      </c>
      <c r="F1390" s="647">
        <v>0</v>
      </c>
      <c r="G1390" s="647">
        <v>0</v>
      </c>
      <c r="H1390" s="647">
        <v>0</v>
      </c>
      <c r="I1390" s="647">
        <v>0</v>
      </c>
      <c r="J1390" s="647">
        <v>0</v>
      </c>
      <c r="K1390" s="647">
        <v>0</v>
      </c>
      <c r="L1390" s="647">
        <v>0</v>
      </c>
      <c r="M1390" s="647">
        <v>0</v>
      </c>
      <c r="N1390" s="647">
        <v>0</v>
      </c>
      <c r="O1390" s="647">
        <v>0</v>
      </c>
    </row>
    <row r="1391" spans="1:15" x14ac:dyDescent="0.2">
      <c r="A1391" s="647" t="s">
        <v>4651</v>
      </c>
      <c r="B1391" s="647" t="s">
        <v>4659</v>
      </c>
      <c r="C1391" s="647" t="s">
        <v>1668</v>
      </c>
      <c r="D1391" s="647">
        <v>0</v>
      </c>
      <c r="E1391" s="647">
        <v>0</v>
      </c>
      <c r="F1391" s="647">
        <v>0</v>
      </c>
      <c r="G1391" s="647">
        <v>0</v>
      </c>
      <c r="H1391" s="647">
        <v>0</v>
      </c>
      <c r="I1391" s="647">
        <v>0</v>
      </c>
      <c r="J1391" s="647">
        <v>0</v>
      </c>
      <c r="K1391" s="647">
        <v>0</v>
      </c>
      <c r="L1391" s="647">
        <v>0</v>
      </c>
      <c r="M1391" s="647">
        <v>0</v>
      </c>
      <c r="N1391" s="647">
        <v>0</v>
      </c>
      <c r="O1391" s="647">
        <v>0</v>
      </c>
    </row>
    <row r="1392" spans="1:15" x14ac:dyDescent="0.2">
      <c r="A1392" s="647" t="s">
        <v>4651</v>
      </c>
      <c r="B1392" s="647" t="s">
        <v>4660</v>
      </c>
      <c r="C1392" s="647" t="s">
        <v>1668</v>
      </c>
      <c r="D1392" s="647">
        <v>376</v>
      </c>
      <c r="E1392" s="647">
        <v>380</v>
      </c>
      <c r="F1392" s="647">
        <v>384</v>
      </c>
      <c r="G1392" s="647">
        <v>388</v>
      </c>
      <c r="H1392" s="647">
        <v>392</v>
      </c>
      <c r="I1392" s="647">
        <v>397</v>
      </c>
      <c r="J1392" s="647">
        <v>401</v>
      </c>
      <c r="K1392" s="647">
        <v>405</v>
      </c>
      <c r="L1392" s="647">
        <v>409</v>
      </c>
      <c r="M1392" s="647">
        <v>413</v>
      </c>
      <c r="N1392" s="647">
        <v>417</v>
      </c>
      <c r="O1392" s="647">
        <v>422</v>
      </c>
    </row>
    <row r="1393" spans="1:15" x14ac:dyDescent="0.2">
      <c r="A1393" s="647" t="s">
        <v>4651</v>
      </c>
      <c r="B1393" s="647" t="s">
        <v>4661</v>
      </c>
      <c r="C1393" s="647" t="s">
        <v>1668</v>
      </c>
      <c r="D1393" s="647">
        <v>11</v>
      </c>
      <c r="E1393" s="647">
        <v>11</v>
      </c>
      <c r="F1393" s="647">
        <v>12</v>
      </c>
      <c r="G1393" s="647">
        <v>12</v>
      </c>
      <c r="H1393" s="647">
        <v>13</v>
      </c>
      <c r="I1393" s="647">
        <v>13</v>
      </c>
      <c r="J1393" s="647">
        <v>13</v>
      </c>
      <c r="K1393" s="647">
        <v>14</v>
      </c>
      <c r="L1393" s="647">
        <v>14</v>
      </c>
      <c r="M1393" s="647">
        <v>15</v>
      </c>
      <c r="N1393" s="647">
        <v>15</v>
      </c>
      <c r="O1393" s="647">
        <v>16</v>
      </c>
    </row>
    <row r="1394" spans="1:15" x14ac:dyDescent="0.2">
      <c r="A1394" s="647" t="s">
        <v>4651</v>
      </c>
      <c r="B1394" s="647" t="s">
        <v>4662</v>
      </c>
      <c r="C1394" s="647" t="s">
        <v>1668</v>
      </c>
      <c r="D1394" s="647">
        <v>0</v>
      </c>
      <c r="E1394" s="647">
        <v>0</v>
      </c>
      <c r="F1394" s="647">
        <v>0</v>
      </c>
      <c r="G1394" s="647">
        <v>0</v>
      </c>
      <c r="H1394" s="647">
        <v>0</v>
      </c>
      <c r="I1394" s="647">
        <v>0</v>
      </c>
      <c r="J1394" s="647">
        <v>0</v>
      </c>
      <c r="K1394" s="647">
        <v>0</v>
      </c>
      <c r="L1394" s="647">
        <v>0</v>
      </c>
      <c r="M1394" s="647">
        <v>0</v>
      </c>
      <c r="N1394" s="647">
        <v>0</v>
      </c>
      <c r="O1394" s="647">
        <v>0</v>
      </c>
    </row>
    <row r="1395" spans="1:15" x14ac:dyDescent="0.2">
      <c r="A1395" s="647" t="s">
        <v>4651</v>
      </c>
      <c r="B1395" s="647" t="s">
        <v>4663</v>
      </c>
      <c r="C1395" s="647" t="s">
        <v>1668</v>
      </c>
      <c r="D1395" s="647">
        <v>-722</v>
      </c>
      <c r="E1395" s="647">
        <v>24</v>
      </c>
      <c r="F1395" s="647">
        <v>-698</v>
      </c>
      <c r="G1395" s="647">
        <v>-685</v>
      </c>
      <c r="H1395" s="647">
        <v>-673</v>
      </c>
      <c r="I1395" s="647">
        <v>-661</v>
      </c>
      <c r="J1395" s="647">
        <v>-649</v>
      </c>
      <c r="K1395" s="647">
        <v>-636</v>
      </c>
      <c r="L1395" s="647">
        <v>-624</v>
      </c>
      <c r="M1395" s="647">
        <v>-612</v>
      </c>
      <c r="N1395" s="647">
        <v>-600</v>
      </c>
      <c r="O1395" s="647">
        <v>-587</v>
      </c>
    </row>
    <row r="1396" spans="1:15" x14ac:dyDescent="0.2">
      <c r="A1396" s="647" t="s">
        <v>4651</v>
      </c>
      <c r="B1396" s="647" t="s">
        <v>4664</v>
      </c>
      <c r="C1396" s="647" t="s">
        <v>1668</v>
      </c>
      <c r="D1396" s="647">
        <v>0</v>
      </c>
      <c r="E1396" s="647">
        <v>0</v>
      </c>
      <c r="F1396" s="647">
        <v>0</v>
      </c>
      <c r="G1396" s="647">
        <v>0</v>
      </c>
      <c r="H1396" s="647">
        <v>0</v>
      </c>
      <c r="I1396" s="647">
        <v>0</v>
      </c>
      <c r="J1396" s="647">
        <v>0</v>
      </c>
      <c r="K1396" s="647">
        <v>0</v>
      </c>
      <c r="L1396" s="647">
        <v>0</v>
      </c>
      <c r="M1396" s="647">
        <v>0</v>
      </c>
      <c r="N1396" s="647">
        <v>0</v>
      </c>
      <c r="O1396" s="647">
        <v>0</v>
      </c>
    </row>
    <row r="1397" spans="1:15" x14ac:dyDescent="0.2">
      <c r="A1397" s="647" t="s">
        <v>4651</v>
      </c>
      <c r="B1397" s="647" t="s">
        <v>4665</v>
      </c>
      <c r="C1397" s="647" t="s">
        <v>1668</v>
      </c>
      <c r="D1397" s="647">
        <v>0</v>
      </c>
      <c r="E1397" s="647">
        <v>0</v>
      </c>
      <c r="F1397" s="647">
        <v>0</v>
      </c>
      <c r="G1397" s="647">
        <v>0</v>
      </c>
      <c r="H1397" s="647">
        <v>0</v>
      </c>
      <c r="I1397" s="647">
        <v>0</v>
      </c>
      <c r="J1397" s="647">
        <v>0</v>
      </c>
      <c r="K1397" s="647">
        <v>0</v>
      </c>
      <c r="L1397" s="647">
        <v>0</v>
      </c>
      <c r="M1397" s="647">
        <v>0</v>
      </c>
      <c r="N1397" s="647">
        <v>0</v>
      </c>
      <c r="O1397" s="647">
        <v>0</v>
      </c>
    </row>
    <row r="1398" spans="1:15" x14ac:dyDescent="0.2">
      <c r="A1398" s="647" t="s">
        <v>4651</v>
      </c>
      <c r="B1398" s="647" t="s">
        <v>4666</v>
      </c>
      <c r="C1398" s="647" t="s">
        <v>1668</v>
      </c>
      <c r="D1398" s="647">
        <v>-3</v>
      </c>
      <c r="E1398" s="647">
        <v>-3</v>
      </c>
      <c r="F1398" s="647">
        <v>-2</v>
      </c>
      <c r="G1398" s="647">
        <v>-2</v>
      </c>
      <c r="H1398" s="647">
        <v>-2</v>
      </c>
      <c r="I1398" s="647">
        <v>-2</v>
      </c>
      <c r="J1398" s="647">
        <v>-2</v>
      </c>
      <c r="K1398" s="647">
        <v>-2</v>
      </c>
      <c r="L1398" s="647">
        <v>-2</v>
      </c>
      <c r="M1398" s="647">
        <v>-2</v>
      </c>
      <c r="N1398" s="647">
        <v>-2</v>
      </c>
      <c r="O1398" s="647">
        <v>-2</v>
      </c>
    </row>
    <row r="1399" spans="1:15" x14ac:dyDescent="0.2">
      <c r="A1399" s="647" t="s">
        <v>4651</v>
      </c>
      <c r="B1399" s="647" t="s">
        <v>4667</v>
      </c>
      <c r="C1399" s="647" t="s">
        <v>1668</v>
      </c>
      <c r="D1399" s="647">
        <v>556</v>
      </c>
      <c r="E1399" s="647">
        <v>564</v>
      </c>
      <c r="F1399" s="647">
        <v>572</v>
      </c>
      <c r="G1399" s="647">
        <v>579</v>
      </c>
      <c r="H1399" s="647">
        <v>587</v>
      </c>
      <c r="I1399" s="647">
        <v>595</v>
      </c>
      <c r="J1399" s="647">
        <v>856</v>
      </c>
      <c r="K1399" s="647">
        <v>867</v>
      </c>
      <c r="L1399" s="647">
        <v>877</v>
      </c>
      <c r="M1399" s="647">
        <v>888</v>
      </c>
      <c r="N1399" s="647">
        <v>899</v>
      </c>
      <c r="O1399" s="647">
        <v>909</v>
      </c>
    </row>
    <row r="1400" spans="1:15" x14ac:dyDescent="0.2">
      <c r="A1400" s="647" t="s">
        <v>4651</v>
      </c>
      <c r="B1400" s="647" t="s">
        <v>4668</v>
      </c>
      <c r="C1400" s="647" t="s">
        <v>1668</v>
      </c>
      <c r="D1400" s="647">
        <v>228</v>
      </c>
      <c r="E1400" s="647">
        <v>233</v>
      </c>
      <c r="F1400" s="647">
        <v>237</v>
      </c>
      <c r="G1400" s="647">
        <v>242</v>
      </c>
      <c r="H1400" s="647">
        <v>246</v>
      </c>
      <c r="I1400" s="647">
        <v>251</v>
      </c>
      <c r="J1400" s="647">
        <v>0</v>
      </c>
      <c r="K1400" s="647">
        <v>0</v>
      </c>
      <c r="L1400" s="647">
        <v>0</v>
      </c>
      <c r="M1400" s="647">
        <v>0</v>
      </c>
      <c r="N1400" s="647">
        <v>0</v>
      </c>
      <c r="O1400" s="647">
        <v>0</v>
      </c>
    </row>
    <row r="1401" spans="1:15" x14ac:dyDescent="0.2">
      <c r="A1401" s="647" t="s">
        <v>4651</v>
      </c>
      <c r="B1401" s="647" t="s">
        <v>4669</v>
      </c>
      <c r="C1401" s="647" t="s">
        <v>1668</v>
      </c>
      <c r="D1401" s="647">
        <v>0</v>
      </c>
      <c r="E1401" s="647">
        <v>0</v>
      </c>
      <c r="F1401" s="647">
        <v>0</v>
      </c>
      <c r="G1401" s="647">
        <v>0</v>
      </c>
      <c r="H1401" s="647">
        <v>0</v>
      </c>
      <c r="I1401" s="647">
        <v>0</v>
      </c>
      <c r="J1401" s="647">
        <v>0</v>
      </c>
      <c r="K1401" s="647">
        <v>0</v>
      </c>
      <c r="L1401" s="647">
        <v>0</v>
      </c>
      <c r="M1401" s="647">
        <v>0</v>
      </c>
      <c r="N1401" s="647">
        <v>0</v>
      </c>
      <c r="O1401" s="647">
        <v>0</v>
      </c>
    </row>
    <row r="1402" spans="1:15" x14ac:dyDescent="0.2">
      <c r="A1402" s="647" t="s">
        <v>4651</v>
      </c>
      <c r="B1402" s="647" t="s">
        <v>4670</v>
      </c>
      <c r="C1402" s="647" t="s">
        <v>1668</v>
      </c>
      <c r="D1402" s="647">
        <v>0</v>
      </c>
      <c r="E1402" s="647">
        <v>0</v>
      </c>
      <c r="F1402" s="647">
        <v>0</v>
      </c>
      <c r="G1402" s="647">
        <v>0</v>
      </c>
      <c r="H1402" s="647">
        <v>0</v>
      </c>
      <c r="I1402" s="647">
        <v>0</v>
      </c>
      <c r="J1402" s="647">
        <v>0</v>
      </c>
      <c r="K1402" s="647">
        <v>0</v>
      </c>
      <c r="L1402" s="647">
        <v>0</v>
      </c>
      <c r="M1402" s="647">
        <v>0</v>
      </c>
      <c r="N1402" s="647">
        <v>0</v>
      </c>
      <c r="O1402" s="647">
        <v>0</v>
      </c>
    </row>
    <row r="1403" spans="1:15" x14ac:dyDescent="0.2">
      <c r="A1403" s="647" t="s">
        <v>4651</v>
      </c>
      <c r="B1403" s="647" t="s">
        <v>4671</v>
      </c>
      <c r="C1403" s="647" t="s">
        <v>1668</v>
      </c>
      <c r="D1403" s="647">
        <v>0</v>
      </c>
      <c r="E1403" s="647">
        <v>0</v>
      </c>
      <c r="F1403" s="647">
        <v>0</v>
      </c>
      <c r="G1403" s="647">
        <v>0</v>
      </c>
      <c r="H1403" s="647">
        <v>0</v>
      </c>
      <c r="I1403" s="647">
        <v>0</v>
      </c>
      <c r="J1403" s="647">
        <v>0</v>
      </c>
      <c r="K1403" s="647">
        <v>0</v>
      </c>
      <c r="L1403" s="647">
        <v>0</v>
      </c>
      <c r="M1403" s="647">
        <v>0</v>
      </c>
      <c r="N1403" s="647">
        <v>0</v>
      </c>
      <c r="O1403" s="647">
        <v>0</v>
      </c>
    </row>
    <row r="1404" spans="1:15" x14ac:dyDescent="0.2">
      <c r="A1404" s="647" t="s">
        <v>4651</v>
      </c>
      <c r="B1404" s="647" t="s">
        <v>4672</v>
      </c>
      <c r="C1404" s="647" t="s">
        <v>1668</v>
      </c>
      <c r="D1404" s="647">
        <v>0</v>
      </c>
      <c r="E1404" s="647">
        <v>0</v>
      </c>
      <c r="F1404" s="647">
        <v>0</v>
      </c>
      <c r="G1404" s="647">
        <v>0</v>
      </c>
      <c r="H1404" s="647">
        <v>0</v>
      </c>
      <c r="I1404" s="647">
        <v>0</v>
      </c>
      <c r="J1404" s="647">
        <v>0</v>
      </c>
      <c r="K1404" s="647">
        <v>0</v>
      </c>
      <c r="L1404" s="647">
        <v>0</v>
      </c>
      <c r="M1404" s="647">
        <v>0</v>
      </c>
      <c r="N1404" s="647">
        <v>0</v>
      </c>
      <c r="O1404" s="647">
        <v>0</v>
      </c>
    </row>
    <row r="1405" spans="1:15" x14ac:dyDescent="0.2">
      <c r="A1405" s="647" t="s">
        <v>4651</v>
      </c>
      <c r="B1405" s="647" t="s">
        <v>4673</v>
      </c>
      <c r="C1405" s="647" t="s">
        <v>1668</v>
      </c>
      <c r="D1405" s="647">
        <v>0</v>
      </c>
      <c r="E1405" s="647">
        <v>0</v>
      </c>
      <c r="F1405" s="647">
        <v>0</v>
      </c>
      <c r="G1405" s="647">
        <v>0</v>
      </c>
      <c r="H1405" s="647">
        <v>0</v>
      </c>
      <c r="I1405" s="647">
        <v>0</v>
      </c>
      <c r="J1405" s="647">
        <v>0</v>
      </c>
      <c r="K1405" s="647">
        <v>0</v>
      </c>
      <c r="L1405" s="647">
        <v>0</v>
      </c>
      <c r="M1405" s="647">
        <v>0</v>
      </c>
      <c r="N1405" s="647">
        <v>0</v>
      </c>
      <c r="O1405" s="647">
        <v>0</v>
      </c>
    </row>
    <row r="1406" spans="1:15" x14ac:dyDescent="0.2">
      <c r="A1406" s="647" t="s">
        <v>4651</v>
      </c>
      <c r="B1406" s="647" t="s">
        <v>4674</v>
      </c>
      <c r="C1406" s="647" t="s">
        <v>1668</v>
      </c>
      <c r="D1406" s="647">
        <v>0</v>
      </c>
      <c r="E1406" s="647">
        <v>0</v>
      </c>
      <c r="F1406" s="647">
        <v>0</v>
      </c>
      <c r="G1406" s="647">
        <v>0</v>
      </c>
      <c r="H1406" s="647">
        <v>0</v>
      </c>
      <c r="I1406" s="647">
        <v>0</v>
      </c>
      <c r="J1406" s="647">
        <v>0</v>
      </c>
      <c r="K1406" s="647">
        <v>0</v>
      </c>
      <c r="L1406" s="647">
        <v>0</v>
      </c>
      <c r="M1406" s="647">
        <v>0</v>
      </c>
      <c r="N1406" s="647">
        <v>0</v>
      </c>
      <c r="O1406" s="647">
        <v>0</v>
      </c>
    </row>
    <row r="1407" spans="1:15" x14ac:dyDescent="0.2">
      <c r="A1407" s="647" t="s">
        <v>4651</v>
      </c>
      <c r="B1407" s="647" t="s">
        <v>4675</v>
      </c>
      <c r="C1407" s="647" t="s">
        <v>1668</v>
      </c>
      <c r="D1407" s="647">
        <v>2</v>
      </c>
      <c r="E1407" s="647">
        <v>2</v>
      </c>
      <c r="F1407" s="647">
        <v>2</v>
      </c>
      <c r="G1407" s="647">
        <v>2</v>
      </c>
      <c r="H1407" s="647">
        <v>2</v>
      </c>
      <c r="I1407" s="647">
        <v>2</v>
      </c>
      <c r="J1407" s="647">
        <v>2</v>
      </c>
      <c r="K1407" s="647">
        <v>2</v>
      </c>
      <c r="L1407" s="647">
        <v>2</v>
      </c>
      <c r="M1407" s="647">
        <v>2</v>
      </c>
      <c r="N1407" s="647">
        <v>2</v>
      </c>
      <c r="O1407" s="647">
        <v>2</v>
      </c>
    </row>
    <row r="1408" spans="1:15" x14ac:dyDescent="0.2">
      <c r="A1408" s="647" t="s">
        <v>4651</v>
      </c>
      <c r="B1408" s="647" t="s">
        <v>4676</v>
      </c>
      <c r="C1408" s="647" t="s">
        <v>1668</v>
      </c>
      <c r="D1408" s="647">
        <v>1</v>
      </c>
      <c r="E1408" s="647">
        <v>1</v>
      </c>
      <c r="F1408" s="647">
        <v>1</v>
      </c>
      <c r="G1408" s="647">
        <v>1</v>
      </c>
      <c r="H1408" s="647">
        <v>1</v>
      </c>
      <c r="I1408" s="647">
        <v>1</v>
      </c>
      <c r="J1408" s="647">
        <v>14</v>
      </c>
      <c r="K1408" s="647">
        <v>14</v>
      </c>
      <c r="L1408" s="647">
        <v>15</v>
      </c>
      <c r="M1408" s="647">
        <v>15</v>
      </c>
      <c r="N1408" s="647">
        <v>15</v>
      </c>
      <c r="O1408" s="647">
        <v>16</v>
      </c>
    </row>
    <row r="1409" spans="1:15" x14ac:dyDescent="0.2">
      <c r="A1409" s="647" t="s">
        <v>4651</v>
      </c>
      <c r="B1409" s="647" t="s">
        <v>4677</v>
      </c>
      <c r="C1409" s="647" t="s">
        <v>1668</v>
      </c>
      <c r="D1409" s="647">
        <v>0</v>
      </c>
      <c r="E1409" s="647">
        <v>0</v>
      </c>
      <c r="F1409" s="647">
        <v>0</v>
      </c>
      <c r="G1409" s="647">
        <v>0</v>
      </c>
      <c r="H1409" s="647">
        <v>0</v>
      </c>
      <c r="I1409" s="647">
        <v>0</v>
      </c>
      <c r="J1409" s="647">
        <v>0</v>
      </c>
      <c r="K1409" s="647">
        <v>0</v>
      </c>
      <c r="L1409" s="647">
        <v>0</v>
      </c>
      <c r="M1409" s="647">
        <v>0</v>
      </c>
      <c r="N1409" s="647">
        <v>0</v>
      </c>
      <c r="O1409" s="647">
        <v>0</v>
      </c>
    </row>
    <row r="1410" spans="1:15" x14ac:dyDescent="0.2">
      <c r="A1410" s="647" t="s">
        <v>4651</v>
      </c>
      <c r="B1410" s="647" t="s">
        <v>4678</v>
      </c>
      <c r="C1410" s="647" t="s">
        <v>1668</v>
      </c>
      <c r="D1410" s="647">
        <v>0</v>
      </c>
      <c r="E1410" s="647">
        <v>0</v>
      </c>
      <c r="F1410" s="647">
        <v>0</v>
      </c>
      <c r="G1410" s="647">
        <v>0</v>
      </c>
      <c r="H1410" s="647">
        <v>0</v>
      </c>
      <c r="I1410" s="647">
        <v>0</v>
      </c>
      <c r="J1410" s="647">
        <v>0</v>
      </c>
      <c r="K1410" s="647">
        <v>0</v>
      </c>
      <c r="L1410" s="647">
        <v>0</v>
      </c>
      <c r="M1410" s="647">
        <v>0</v>
      </c>
      <c r="N1410" s="647">
        <v>0</v>
      </c>
      <c r="O1410" s="647">
        <v>0</v>
      </c>
    </row>
    <row r="1411" spans="1:15" x14ac:dyDescent="0.2">
      <c r="A1411" s="647" t="s">
        <v>4651</v>
      </c>
      <c r="B1411" s="647" t="s">
        <v>4679</v>
      </c>
      <c r="C1411" s="647" t="s">
        <v>1668</v>
      </c>
      <c r="D1411" s="647">
        <v>1</v>
      </c>
      <c r="E1411" s="647">
        <v>1</v>
      </c>
      <c r="F1411" s="647">
        <v>1</v>
      </c>
      <c r="G1411" s="647">
        <v>1</v>
      </c>
      <c r="H1411" s="647">
        <v>1</v>
      </c>
      <c r="I1411" s="647">
        <v>1</v>
      </c>
      <c r="J1411" s="647">
        <v>126</v>
      </c>
      <c r="K1411" s="647">
        <v>127</v>
      </c>
      <c r="L1411" s="647">
        <v>129</v>
      </c>
      <c r="M1411" s="647">
        <v>130</v>
      </c>
      <c r="N1411" s="647">
        <v>131</v>
      </c>
      <c r="O1411" s="647">
        <v>132</v>
      </c>
    </row>
    <row r="1412" spans="1:15" x14ac:dyDescent="0.2">
      <c r="A1412" s="647" t="s">
        <v>4651</v>
      </c>
      <c r="B1412" s="647" t="s">
        <v>4680</v>
      </c>
      <c r="C1412" s="647" t="s">
        <v>1668</v>
      </c>
      <c r="D1412" s="647">
        <v>117</v>
      </c>
      <c r="E1412" s="647">
        <v>119</v>
      </c>
      <c r="F1412" s="647">
        <v>120</v>
      </c>
      <c r="G1412" s="647">
        <v>122</v>
      </c>
      <c r="H1412" s="647">
        <v>123</v>
      </c>
      <c r="I1412" s="647">
        <v>124</v>
      </c>
      <c r="J1412" s="647">
        <v>0</v>
      </c>
      <c r="K1412" s="647">
        <v>0</v>
      </c>
      <c r="L1412" s="647">
        <v>0</v>
      </c>
      <c r="M1412" s="647">
        <v>0</v>
      </c>
      <c r="N1412" s="647">
        <v>0</v>
      </c>
      <c r="O1412" s="647">
        <v>0</v>
      </c>
    </row>
    <row r="1413" spans="1:15" x14ac:dyDescent="0.2">
      <c r="A1413" s="647" t="s">
        <v>4651</v>
      </c>
      <c r="B1413" s="647" t="s">
        <v>4681</v>
      </c>
      <c r="C1413" s="647" t="s">
        <v>1668</v>
      </c>
      <c r="D1413" s="647">
        <v>0</v>
      </c>
      <c r="E1413" s="647">
        <v>0</v>
      </c>
      <c r="F1413" s="647">
        <v>0</v>
      </c>
      <c r="G1413" s="647">
        <v>0</v>
      </c>
      <c r="H1413" s="647">
        <v>0</v>
      </c>
      <c r="I1413" s="647">
        <v>0</v>
      </c>
      <c r="J1413" s="647">
        <v>0</v>
      </c>
      <c r="K1413" s="647">
        <v>0</v>
      </c>
      <c r="L1413" s="647">
        <v>0</v>
      </c>
      <c r="M1413" s="647">
        <v>0</v>
      </c>
      <c r="N1413" s="647">
        <v>0</v>
      </c>
      <c r="O1413" s="647">
        <v>0</v>
      </c>
    </row>
    <row r="1414" spans="1:15" x14ac:dyDescent="0.2">
      <c r="A1414" s="647" t="s">
        <v>4651</v>
      </c>
      <c r="B1414" s="647" t="s">
        <v>4682</v>
      </c>
      <c r="C1414" s="647" t="s">
        <v>1668</v>
      </c>
      <c r="D1414" s="647">
        <v>235</v>
      </c>
      <c r="E1414" s="647">
        <v>238</v>
      </c>
      <c r="F1414" s="647">
        <v>241</v>
      </c>
      <c r="G1414" s="647">
        <v>244</v>
      </c>
      <c r="H1414" s="647">
        <v>247</v>
      </c>
      <c r="I1414" s="647">
        <v>250</v>
      </c>
      <c r="J1414" s="647">
        <v>253</v>
      </c>
      <c r="K1414" s="647">
        <v>256</v>
      </c>
      <c r="L1414" s="647">
        <v>259</v>
      </c>
      <c r="M1414" s="647">
        <v>262</v>
      </c>
      <c r="N1414" s="647">
        <v>265</v>
      </c>
      <c r="O1414" s="647">
        <v>269</v>
      </c>
    </row>
    <row r="1415" spans="1:15" x14ac:dyDescent="0.2">
      <c r="A1415" s="647" t="s">
        <v>4651</v>
      </c>
      <c r="B1415" s="647" t="s">
        <v>4683</v>
      </c>
      <c r="C1415" s="647" t="s">
        <v>1668</v>
      </c>
      <c r="D1415" s="647">
        <v>0</v>
      </c>
      <c r="E1415" s="647">
        <v>0</v>
      </c>
      <c r="F1415" s="647">
        <v>0</v>
      </c>
      <c r="G1415" s="647">
        <v>0</v>
      </c>
      <c r="H1415" s="647">
        <v>0</v>
      </c>
      <c r="I1415" s="647">
        <v>0</v>
      </c>
      <c r="J1415" s="647">
        <v>0</v>
      </c>
      <c r="K1415" s="647">
        <v>0</v>
      </c>
      <c r="L1415" s="647">
        <v>0</v>
      </c>
      <c r="M1415" s="647">
        <v>0</v>
      </c>
      <c r="N1415" s="647">
        <v>0</v>
      </c>
      <c r="O1415" s="647">
        <v>0</v>
      </c>
    </row>
    <row r="1416" spans="1:15" x14ac:dyDescent="0.2">
      <c r="A1416" s="647" t="s">
        <v>4651</v>
      </c>
      <c r="B1416" s="647" t="s">
        <v>4684</v>
      </c>
      <c r="C1416" s="647" t="s">
        <v>1668</v>
      </c>
      <c r="D1416" s="647">
        <v>6</v>
      </c>
      <c r="E1416" s="647">
        <v>6</v>
      </c>
      <c r="F1416" s="647">
        <v>6</v>
      </c>
      <c r="G1416" s="647">
        <v>6</v>
      </c>
      <c r="H1416" s="647">
        <v>6</v>
      </c>
      <c r="I1416" s="647">
        <v>6</v>
      </c>
      <c r="J1416" s="647">
        <v>0</v>
      </c>
      <c r="K1416" s="647">
        <v>0</v>
      </c>
      <c r="L1416" s="647">
        <v>0</v>
      </c>
      <c r="M1416" s="647">
        <v>0</v>
      </c>
      <c r="N1416" s="647">
        <v>0</v>
      </c>
      <c r="O1416" s="647">
        <v>0</v>
      </c>
    </row>
    <row r="1417" spans="1:15" x14ac:dyDescent="0.2">
      <c r="A1417" s="647" t="s">
        <v>4651</v>
      </c>
      <c r="B1417" s="647" t="s">
        <v>4685</v>
      </c>
      <c r="C1417" s="647" t="s">
        <v>1668</v>
      </c>
      <c r="D1417" s="647">
        <v>0</v>
      </c>
      <c r="E1417" s="647">
        <v>0</v>
      </c>
      <c r="F1417" s="647">
        <v>0</v>
      </c>
      <c r="G1417" s="647">
        <v>0</v>
      </c>
      <c r="H1417" s="647">
        <v>0</v>
      </c>
      <c r="I1417" s="647">
        <v>0</v>
      </c>
      <c r="J1417" s="647">
        <v>0</v>
      </c>
      <c r="K1417" s="647">
        <v>0</v>
      </c>
      <c r="L1417" s="647">
        <v>0</v>
      </c>
      <c r="M1417" s="647">
        <v>0</v>
      </c>
      <c r="N1417" s="647">
        <v>0</v>
      </c>
      <c r="O1417" s="647">
        <v>0</v>
      </c>
    </row>
    <row r="1418" spans="1:15" x14ac:dyDescent="0.2">
      <c r="A1418" s="647" t="s">
        <v>4651</v>
      </c>
      <c r="B1418" s="647" t="s">
        <v>4686</v>
      </c>
      <c r="C1418" s="647" t="s">
        <v>1668</v>
      </c>
      <c r="D1418" s="647">
        <v>0</v>
      </c>
      <c r="E1418" s="647">
        <v>0</v>
      </c>
      <c r="F1418" s="647">
        <v>0</v>
      </c>
      <c r="G1418" s="647">
        <v>0</v>
      </c>
      <c r="H1418" s="647">
        <v>0</v>
      </c>
      <c r="I1418" s="647">
        <v>0</v>
      </c>
      <c r="J1418" s="647">
        <v>0</v>
      </c>
      <c r="K1418" s="647">
        <v>0</v>
      </c>
      <c r="L1418" s="647">
        <v>0</v>
      </c>
      <c r="M1418" s="647">
        <v>0</v>
      </c>
      <c r="N1418" s="647">
        <v>0</v>
      </c>
      <c r="O1418" s="647">
        <v>0</v>
      </c>
    </row>
    <row r="1419" spans="1:15" x14ac:dyDescent="0.2">
      <c r="A1419" s="647" t="s">
        <v>4651</v>
      </c>
      <c r="B1419" s="647" t="s">
        <v>4687</v>
      </c>
      <c r="C1419" s="647" t="s">
        <v>1668</v>
      </c>
      <c r="D1419" s="647">
        <v>31</v>
      </c>
      <c r="E1419" s="647">
        <v>31</v>
      </c>
      <c r="F1419" s="647">
        <v>32</v>
      </c>
      <c r="G1419" s="647">
        <v>33</v>
      </c>
      <c r="H1419" s="647">
        <v>33</v>
      </c>
      <c r="I1419" s="647">
        <v>34</v>
      </c>
      <c r="J1419" s="647">
        <v>40</v>
      </c>
      <c r="K1419" s="647">
        <v>41</v>
      </c>
      <c r="L1419" s="647">
        <v>41</v>
      </c>
      <c r="M1419" s="647">
        <v>42</v>
      </c>
      <c r="N1419" s="647">
        <v>43</v>
      </c>
      <c r="O1419" s="647">
        <v>43</v>
      </c>
    </row>
    <row r="1420" spans="1:15" x14ac:dyDescent="0.2">
      <c r="A1420" s="647" t="s">
        <v>4651</v>
      </c>
      <c r="B1420" s="647" t="s">
        <v>4688</v>
      </c>
      <c r="C1420" s="647" t="s">
        <v>1668</v>
      </c>
      <c r="D1420" s="647">
        <v>0</v>
      </c>
      <c r="E1420" s="647">
        <v>0</v>
      </c>
      <c r="F1420" s="647">
        <v>0</v>
      </c>
      <c r="G1420" s="647">
        <v>0</v>
      </c>
      <c r="H1420" s="647">
        <v>0</v>
      </c>
      <c r="I1420" s="647">
        <v>0</v>
      </c>
      <c r="J1420" s="647">
        <v>0</v>
      </c>
      <c r="K1420" s="647">
        <v>0</v>
      </c>
      <c r="L1420" s="647">
        <v>0</v>
      </c>
      <c r="M1420" s="647">
        <v>0</v>
      </c>
      <c r="N1420" s="647">
        <v>0</v>
      </c>
      <c r="O1420" s="647">
        <v>0</v>
      </c>
    </row>
    <row r="1421" spans="1:15" x14ac:dyDescent="0.2">
      <c r="A1421" s="647" t="s">
        <v>4651</v>
      </c>
      <c r="B1421" s="647" t="s">
        <v>4689</v>
      </c>
      <c r="C1421" s="647" t="s">
        <v>1668</v>
      </c>
      <c r="D1421" s="647">
        <v>0</v>
      </c>
      <c r="E1421" s="647">
        <v>0</v>
      </c>
      <c r="F1421" s="647">
        <v>0</v>
      </c>
      <c r="G1421" s="647">
        <v>0</v>
      </c>
      <c r="H1421" s="647">
        <v>0</v>
      </c>
      <c r="I1421" s="647">
        <v>0</v>
      </c>
      <c r="J1421" s="647">
        <v>0</v>
      </c>
      <c r="K1421" s="647">
        <v>0</v>
      </c>
      <c r="L1421" s="647">
        <v>0</v>
      </c>
      <c r="M1421" s="647">
        <v>0</v>
      </c>
      <c r="N1421" s="647">
        <v>0</v>
      </c>
      <c r="O1421" s="647">
        <v>0</v>
      </c>
    </row>
    <row r="1422" spans="1:15" x14ac:dyDescent="0.2">
      <c r="A1422" s="647" t="s">
        <v>4651</v>
      </c>
      <c r="B1422" s="647" t="s">
        <v>4690</v>
      </c>
      <c r="C1422" s="647" t="s">
        <v>1668</v>
      </c>
      <c r="D1422" s="647">
        <v>14</v>
      </c>
      <c r="E1422" s="647">
        <v>14</v>
      </c>
      <c r="F1422" s="647">
        <v>14</v>
      </c>
      <c r="G1422" s="647">
        <v>14</v>
      </c>
      <c r="H1422" s="647">
        <v>14</v>
      </c>
      <c r="I1422" s="647">
        <v>15</v>
      </c>
      <c r="J1422" s="647">
        <v>15</v>
      </c>
      <c r="K1422" s="647">
        <v>15</v>
      </c>
      <c r="L1422" s="647">
        <v>15</v>
      </c>
      <c r="M1422" s="647">
        <v>15</v>
      </c>
      <c r="N1422" s="647">
        <v>16</v>
      </c>
      <c r="O1422" s="647">
        <v>16</v>
      </c>
    </row>
    <row r="1423" spans="1:15" x14ac:dyDescent="0.2">
      <c r="A1423" s="647" t="s">
        <v>4651</v>
      </c>
      <c r="B1423" s="647" t="s">
        <v>4691</v>
      </c>
      <c r="C1423" s="647" t="s">
        <v>1668</v>
      </c>
      <c r="D1423" s="647">
        <v>0</v>
      </c>
      <c r="E1423" s="647">
        <v>0</v>
      </c>
      <c r="F1423" s="647">
        <v>0</v>
      </c>
      <c r="G1423" s="647">
        <v>0</v>
      </c>
      <c r="H1423" s="647">
        <v>0</v>
      </c>
      <c r="I1423" s="647">
        <v>0</v>
      </c>
      <c r="J1423" s="647">
        <v>0</v>
      </c>
      <c r="K1423" s="647">
        <v>0</v>
      </c>
      <c r="L1423" s="647">
        <v>0</v>
      </c>
      <c r="M1423" s="647">
        <v>0</v>
      </c>
      <c r="N1423" s="647">
        <v>0</v>
      </c>
      <c r="O1423" s="647">
        <v>0</v>
      </c>
    </row>
    <row r="1424" spans="1:15" x14ac:dyDescent="0.2">
      <c r="A1424" s="647" t="s">
        <v>4651</v>
      </c>
      <c r="B1424" s="647" t="s">
        <v>4692</v>
      </c>
      <c r="C1424" s="647" t="s">
        <v>1668</v>
      </c>
      <c r="D1424" s="647">
        <v>127</v>
      </c>
      <c r="E1424" s="647">
        <v>128</v>
      </c>
      <c r="F1424" s="647">
        <v>130</v>
      </c>
      <c r="G1424" s="647">
        <v>131</v>
      </c>
      <c r="H1424" s="647">
        <v>132</v>
      </c>
      <c r="I1424" s="647">
        <v>134</v>
      </c>
      <c r="J1424" s="647">
        <v>1446</v>
      </c>
      <c r="K1424" s="647">
        <v>1459</v>
      </c>
      <c r="L1424" s="647">
        <v>1472</v>
      </c>
      <c r="M1424" s="647">
        <v>1485</v>
      </c>
      <c r="N1424" s="647">
        <v>1498</v>
      </c>
      <c r="O1424" s="647">
        <v>1511</v>
      </c>
    </row>
    <row r="1425" spans="1:15" x14ac:dyDescent="0.2">
      <c r="A1425" s="647" t="s">
        <v>4651</v>
      </c>
      <c r="B1425" s="647" t="s">
        <v>4693</v>
      </c>
      <c r="C1425" s="647" t="s">
        <v>1668</v>
      </c>
      <c r="D1425" s="647">
        <v>1224</v>
      </c>
      <c r="E1425" s="647">
        <v>1239</v>
      </c>
      <c r="F1425" s="647">
        <v>1254</v>
      </c>
      <c r="G1425" s="647">
        <v>1269</v>
      </c>
      <c r="H1425" s="647">
        <v>1284</v>
      </c>
      <c r="I1425" s="647">
        <v>1299</v>
      </c>
      <c r="J1425" s="647">
        <v>0</v>
      </c>
      <c r="K1425" s="647">
        <v>0</v>
      </c>
      <c r="L1425" s="647">
        <v>0</v>
      </c>
      <c r="M1425" s="647">
        <v>0</v>
      </c>
      <c r="N1425" s="647">
        <v>0</v>
      </c>
      <c r="O1425" s="647">
        <v>0</v>
      </c>
    </row>
    <row r="1426" spans="1:15" x14ac:dyDescent="0.2">
      <c r="A1426" s="647" t="s">
        <v>4651</v>
      </c>
      <c r="B1426" s="647" t="s">
        <v>4694</v>
      </c>
      <c r="C1426" s="647" t="s">
        <v>1668</v>
      </c>
      <c r="D1426" s="647">
        <v>35</v>
      </c>
      <c r="E1426" s="647">
        <v>36</v>
      </c>
      <c r="F1426" s="647">
        <v>36</v>
      </c>
      <c r="G1426" s="647">
        <v>36</v>
      </c>
      <c r="H1426" s="647">
        <v>37</v>
      </c>
      <c r="I1426" s="647">
        <v>37</v>
      </c>
      <c r="J1426" s="647">
        <v>49</v>
      </c>
      <c r="K1426" s="647">
        <v>50</v>
      </c>
      <c r="L1426" s="647">
        <v>51</v>
      </c>
      <c r="M1426" s="647">
        <v>52</v>
      </c>
      <c r="N1426" s="647">
        <v>52</v>
      </c>
      <c r="O1426" s="647">
        <v>53</v>
      </c>
    </row>
    <row r="1427" spans="1:15" x14ac:dyDescent="0.2">
      <c r="A1427" s="647" t="s">
        <v>4651</v>
      </c>
      <c r="B1427" s="647" t="s">
        <v>4695</v>
      </c>
      <c r="C1427" s="647" t="s">
        <v>1668</v>
      </c>
      <c r="D1427" s="647">
        <v>0</v>
      </c>
      <c r="E1427" s="647">
        <v>0</v>
      </c>
      <c r="F1427" s="647">
        <v>0</v>
      </c>
      <c r="G1427" s="647">
        <v>0</v>
      </c>
      <c r="H1427" s="647">
        <v>0</v>
      </c>
      <c r="I1427" s="647">
        <v>0</v>
      </c>
      <c r="J1427" s="647">
        <v>0</v>
      </c>
      <c r="K1427" s="647">
        <v>0</v>
      </c>
      <c r="L1427" s="647">
        <v>0</v>
      </c>
      <c r="M1427" s="647">
        <v>0</v>
      </c>
      <c r="N1427" s="647">
        <v>0</v>
      </c>
      <c r="O1427" s="647">
        <v>0</v>
      </c>
    </row>
    <row r="1428" spans="1:15" x14ac:dyDescent="0.2">
      <c r="A1428" s="647" t="s">
        <v>4651</v>
      </c>
      <c r="B1428" s="647" t="s">
        <v>4696</v>
      </c>
      <c r="C1428" s="647" t="s">
        <v>1668</v>
      </c>
      <c r="D1428" s="647">
        <v>272</v>
      </c>
      <c r="E1428" s="647">
        <v>281</v>
      </c>
      <c r="F1428" s="647">
        <v>291</v>
      </c>
      <c r="G1428" s="647">
        <v>300</v>
      </c>
      <c r="H1428" s="647">
        <v>309</v>
      </c>
      <c r="I1428" s="647">
        <v>318</v>
      </c>
      <c r="J1428" s="647">
        <v>327</v>
      </c>
      <c r="K1428" s="647">
        <v>337</v>
      </c>
      <c r="L1428" s="647">
        <v>346</v>
      </c>
      <c r="M1428" s="647">
        <v>355</v>
      </c>
      <c r="N1428" s="647">
        <v>364</v>
      </c>
      <c r="O1428" s="647">
        <v>373</v>
      </c>
    </row>
    <row r="1429" spans="1:15" x14ac:dyDescent="0.2">
      <c r="A1429" s="647" t="s">
        <v>4651</v>
      </c>
      <c r="B1429" s="647" t="s">
        <v>4697</v>
      </c>
      <c r="C1429" s="647" t="s">
        <v>1668</v>
      </c>
      <c r="D1429" s="647">
        <v>0</v>
      </c>
      <c r="E1429" s="647">
        <v>0</v>
      </c>
      <c r="F1429" s="647">
        <v>0</v>
      </c>
      <c r="G1429" s="647">
        <v>0</v>
      </c>
      <c r="H1429" s="647">
        <v>0</v>
      </c>
      <c r="I1429" s="647">
        <v>0</v>
      </c>
      <c r="J1429" s="647">
        <v>0</v>
      </c>
      <c r="K1429" s="647">
        <v>0</v>
      </c>
      <c r="L1429" s="647">
        <v>0</v>
      </c>
      <c r="M1429" s="647">
        <v>0</v>
      </c>
      <c r="N1429" s="647">
        <v>0</v>
      </c>
      <c r="O1429" s="647">
        <v>0</v>
      </c>
    </row>
    <row r="1430" spans="1:15" x14ac:dyDescent="0.2">
      <c r="A1430" s="647" t="s">
        <v>4651</v>
      </c>
      <c r="B1430" s="647" t="s">
        <v>4698</v>
      </c>
      <c r="C1430" s="647" t="s">
        <v>1668</v>
      </c>
      <c r="D1430" s="647">
        <v>6445</v>
      </c>
      <c r="E1430" s="647">
        <v>6534</v>
      </c>
      <c r="F1430" s="647">
        <v>6622</v>
      </c>
      <c r="G1430" s="647">
        <v>6711</v>
      </c>
      <c r="H1430" s="647">
        <v>6800</v>
      </c>
      <c r="I1430" s="647">
        <v>6888</v>
      </c>
      <c r="J1430" s="647">
        <v>6977</v>
      </c>
      <c r="K1430" s="647">
        <v>7065</v>
      </c>
      <c r="L1430" s="647">
        <v>7154</v>
      </c>
      <c r="M1430" s="647">
        <v>7242</v>
      </c>
      <c r="N1430" s="647">
        <v>7331</v>
      </c>
      <c r="O1430" s="647">
        <v>7419</v>
      </c>
    </row>
    <row r="1431" spans="1:15" x14ac:dyDescent="0.2">
      <c r="A1431" s="647" t="s">
        <v>4651</v>
      </c>
      <c r="B1431" s="647" t="s">
        <v>4699</v>
      </c>
      <c r="C1431" s="647" t="s">
        <v>1668</v>
      </c>
      <c r="D1431" s="647">
        <v>0</v>
      </c>
      <c r="E1431" s="647">
        <v>0</v>
      </c>
      <c r="F1431" s="647">
        <v>0</v>
      </c>
      <c r="G1431" s="647">
        <v>0</v>
      </c>
      <c r="H1431" s="647">
        <v>0</v>
      </c>
      <c r="I1431" s="647">
        <v>0</v>
      </c>
      <c r="J1431" s="647">
        <v>0</v>
      </c>
      <c r="K1431" s="647">
        <v>0</v>
      </c>
      <c r="L1431" s="647">
        <v>0</v>
      </c>
      <c r="M1431" s="647">
        <v>0</v>
      </c>
      <c r="N1431" s="647">
        <v>0</v>
      </c>
      <c r="O1431" s="647">
        <v>0</v>
      </c>
    </row>
    <row r="1432" spans="1:15" x14ac:dyDescent="0.2">
      <c r="A1432" s="647" t="s">
        <v>4651</v>
      </c>
      <c r="B1432" s="647" t="s">
        <v>4700</v>
      </c>
      <c r="C1432" s="647" t="s">
        <v>1668</v>
      </c>
      <c r="D1432" s="647">
        <v>1</v>
      </c>
      <c r="E1432" s="647">
        <v>1</v>
      </c>
      <c r="F1432" s="647">
        <v>1</v>
      </c>
      <c r="G1432" s="647">
        <v>1</v>
      </c>
      <c r="H1432" s="647">
        <v>1</v>
      </c>
      <c r="I1432" s="647">
        <v>2</v>
      </c>
      <c r="J1432" s="647">
        <v>2</v>
      </c>
      <c r="K1432" s="647">
        <v>2</v>
      </c>
      <c r="L1432" s="647">
        <v>2</v>
      </c>
      <c r="M1432" s="647">
        <v>2</v>
      </c>
      <c r="N1432" s="647">
        <v>2</v>
      </c>
      <c r="O1432" s="647">
        <v>2</v>
      </c>
    </row>
    <row r="1433" spans="1:15" x14ac:dyDescent="0.2">
      <c r="A1433" s="647" t="s">
        <v>4651</v>
      </c>
      <c r="B1433" s="647" t="s">
        <v>4701</v>
      </c>
      <c r="C1433" s="647" t="s">
        <v>1668</v>
      </c>
      <c r="D1433" s="647">
        <v>0</v>
      </c>
      <c r="E1433" s="647">
        <v>0</v>
      </c>
      <c r="F1433" s="647">
        <v>0</v>
      </c>
      <c r="G1433" s="647">
        <v>0</v>
      </c>
      <c r="H1433" s="647">
        <v>0</v>
      </c>
      <c r="I1433" s="647">
        <v>0</v>
      </c>
      <c r="J1433" s="647">
        <v>0</v>
      </c>
      <c r="K1433" s="647">
        <v>0</v>
      </c>
      <c r="L1433" s="647">
        <v>0</v>
      </c>
      <c r="M1433" s="647">
        <v>0</v>
      </c>
      <c r="N1433" s="647">
        <v>0</v>
      </c>
      <c r="O1433" s="647">
        <v>0</v>
      </c>
    </row>
    <row r="1434" spans="1:15" x14ac:dyDescent="0.2">
      <c r="A1434" s="647" t="s">
        <v>4651</v>
      </c>
      <c r="B1434" s="647" t="s">
        <v>4702</v>
      </c>
      <c r="C1434" s="647" t="s">
        <v>1668</v>
      </c>
      <c r="D1434" s="647">
        <v>160</v>
      </c>
      <c r="E1434" s="647">
        <v>162</v>
      </c>
      <c r="F1434" s="647">
        <v>164</v>
      </c>
      <c r="G1434" s="647">
        <v>165</v>
      </c>
      <c r="H1434" s="647">
        <v>167</v>
      </c>
      <c r="I1434" s="647">
        <v>169</v>
      </c>
      <c r="J1434" s="647">
        <v>170</v>
      </c>
      <c r="K1434" s="647">
        <v>172</v>
      </c>
      <c r="L1434" s="647">
        <v>174</v>
      </c>
      <c r="M1434" s="647">
        <v>175</v>
      </c>
      <c r="N1434" s="647">
        <v>177</v>
      </c>
      <c r="O1434" s="647">
        <v>179</v>
      </c>
    </row>
    <row r="1435" spans="1:15" x14ac:dyDescent="0.2">
      <c r="A1435" s="647" t="s">
        <v>4651</v>
      </c>
      <c r="B1435" s="647" t="s">
        <v>4703</v>
      </c>
      <c r="C1435" s="647" t="s">
        <v>1668</v>
      </c>
      <c r="D1435" s="647">
        <v>0</v>
      </c>
      <c r="E1435" s="647">
        <v>0</v>
      </c>
      <c r="F1435" s="647">
        <v>0</v>
      </c>
      <c r="G1435" s="647">
        <v>0</v>
      </c>
      <c r="H1435" s="647">
        <v>0</v>
      </c>
      <c r="I1435" s="647">
        <v>0</v>
      </c>
      <c r="J1435" s="647">
        <v>0</v>
      </c>
      <c r="K1435" s="647">
        <v>0</v>
      </c>
      <c r="L1435" s="647">
        <v>0</v>
      </c>
      <c r="M1435" s="647">
        <v>0</v>
      </c>
      <c r="N1435" s="647">
        <v>0</v>
      </c>
      <c r="O1435" s="647">
        <v>0</v>
      </c>
    </row>
    <row r="1436" spans="1:15" x14ac:dyDescent="0.2">
      <c r="A1436" s="647" t="s">
        <v>4651</v>
      </c>
      <c r="B1436" s="647" t="s">
        <v>4704</v>
      </c>
      <c r="C1436" s="647" t="s">
        <v>1668</v>
      </c>
      <c r="D1436" s="647">
        <v>0</v>
      </c>
      <c r="E1436" s="647">
        <v>0</v>
      </c>
      <c r="F1436" s="647">
        <v>0</v>
      </c>
      <c r="G1436" s="647">
        <v>0</v>
      </c>
      <c r="H1436" s="647">
        <v>0</v>
      </c>
      <c r="I1436" s="647">
        <v>0</v>
      </c>
      <c r="J1436" s="647">
        <v>0</v>
      </c>
      <c r="K1436" s="647">
        <v>0</v>
      </c>
      <c r="L1436" s="647">
        <v>0</v>
      </c>
      <c r="M1436" s="647">
        <v>0</v>
      </c>
      <c r="N1436" s="647">
        <v>0</v>
      </c>
      <c r="O1436" s="647">
        <v>0</v>
      </c>
    </row>
    <row r="1437" spans="1:15" x14ac:dyDescent="0.2">
      <c r="A1437" s="647" t="s">
        <v>4651</v>
      </c>
      <c r="B1437" s="647" t="s">
        <v>4705</v>
      </c>
      <c r="C1437" s="647" t="s">
        <v>1668</v>
      </c>
      <c r="D1437" s="647">
        <v>0</v>
      </c>
      <c r="E1437" s="647">
        <v>0</v>
      </c>
      <c r="F1437" s="647">
        <v>0</v>
      </c>
      <c r="G1437" s="647">
        <v>0</v>
      </c>
      <c r="H1437" s="647">
        <v>0</v>
      </c>
      <c r="I1437" s="647">
        <v>0</v>
      </c>
      <c r="J1437" s="647">
        <v>0</v>
      </c>
      <c r="K1437" s="647">
        <v>0</v>
      </c>
      <c r="L1437" s="647">
        <v>0</v>
      </c>
      <c r="M1437" s="647">
        <v>0</v>
      </c>
      <c r="N1437" s="647">
        <v>0</v>
      </c>
      <c r="O1437" s="647">
        <v>0</v>
      </c>
    </row>
    <row r="1438" spans="1:15" x14ac:dyDescent="0.2">
      <c r="A1438" s="647" t="s">
        <v>4651</v>
      </c>
      <c r="B1438" s="647" t="s">
        <v>4706</v>
      </c>
      <c r="C1438" s="647" t="s">
        <v>1668</v>
      </c>
      <c r="D1438" s="647">
        <v>0</v>
      </c>
      <c r="E1438" s="647">
        <v>0</v>
      </c>
      <c r="F1438" s="647">
        <v>0</v>
      </c>
      <c r="G1438" s="647">
        <v>0</v>
      </c>
      <c r="H1438" s="647">
        <v>0</v>
      </c>
      <c r="I1438" s="647">
        <v>0</v>
      </c>
      <c r="J1438" s="647">
        <v>0</v>
      </c>
      <c r="K1438" s="647">
        <v>0</v>
      </c>
      <c r="L1438" s="647">
        <v>0</v>
      </c>
      <c r="M1438" s="647">
        <v>0</v>
      </c>
      <c r="N1438" s="647">
        <v>0</v>
      </c>
      <c r="O1438" s="647">
        <v>0</v>
      </c>
    </row>
    <row r="1439" spans="1:15" x14ac:dyDescent="0.2">
      <c r="A1439" s="647" t="s">
        <v>4651</v>
      </c>
      <c r="B1439" s="647" t="s">
        <v>4707</v>
      </c>
      <c r="C1439" s="647" t="s">
        <v>1668</v>
      </c>
      <c r="D1439" s="647">
        <v>0</v>
      </c>
      <c r="E1439" s="647">
        <v>0</v>
      </c>
      <c r="F1439" s="647">
        <v>0</v>
      </c>
      <c r="G1439" s="647">
        <v>0</v>
      </c>
      <c r="H1439" s="647">
        <v>0</v>
      </c>
      <c r="I1439" s="647">
        <v>0</v>
      </c>
      <c r="J1439" s="647">
        <v>0</v>
      </c>
      <c r="K1439" s="647">
        <v>0</v>
      </c>
      <c r="L1439" s="647">
        <v>0</v>
      </c>
      <c r="M1439" s="647">
        <v>0</v>
      </c>
      <c r="N1439" s="647">
        <v>0</v>
      </c>
      <c r="O1439" s="647">
        <v>0</v>
      </c>
    </row>
    <row r="1440" spans="1:15" x14ac:dyDescent="0.2">
      <c r="A1440" s="647" t="s">
        <v>4651</v>
      </c>
      <c r="B1440" s="647" t="s">
        <v>4708</v>
      </c>
      <c r="C1440" s="647" t="s">
        <v>1668</v>
      </c>
      <c r="D1440" s="647">
        <v>86</v>
      </c>
      <c r="E1440" s="647">
        <v>87</v>
      </c>
      <c r="F1440" s="647">
        <v>88</v>
      </c>
      <c r="G1440" s="647">
        <v>89</v>
      </c>
      <c r="H1440" s="647">
        <v>89</v>
      </c>
      <c r="I1440" s="647">
        <v>90</v>
      </c>
      <c r="J1440" s="647">
        <v>91</v>
      </c>
      <c r="K1440" s="647">
        <v>92</v>
      </c>
      <c r="L1440" s="647">
        <v>93</v>
      </c>
      <c r="M1440" s="647">
        <v>94</v>
      </c>
      <c r="N1440" s="647">
        <v>94</v>
      </c>
      <c r="O1440" s="647">
        <v>95</v>
      </c>
    </row>
    <row r="1441" spans="1:15" x14ac:dyDescent="0.2">
      <c r="A1441" s="647" t="s">
        <v>4651</v>
      </c>
      <c r="B1441" s="647" t="s">
        <v>4709</v>
      </c>
      <c r="C1441" s="647" t="s">
        <v>1668</v>
      </c>
      <c r="D1441" s="647">
        <v>0</v>
      </c>
      <c r="E1441" s="647">
        <v>0</v>
      </c>
      <c r="F1441" s="647">
        <v>0</v>
      </c>
      <c r="G1441" s="647">
        <v>0</v>
      </c>
      <c r="H1441" s="647">
        <v>0</v>
      </c>
      <c r="I1441" s="647">
        <v>0</v>
      </c>
      <c r="J1441" s="647">
        <v>0</v>
      </c>
      <c r="K1441" s="647">
        <v>0</v>
      </c>
      <c r="L1441" s="647">
        <v>0</v>
      </c>
      <c r="M1441" s="647">
        <v>0</v>
      </c>
      <c r="N1441" s="647">
        <v>0</v>
      </c>
      <c r="O1441" s="647">
        <v>0</v>
      </c>
    </row>
    <row r="1442" spans="1:15" x14ac:dyDescent="0.2">
      <c r="A1442" s="647" t="s">
        <v>4651</v>
      </c>
      <c r="B1442" s="647" t="s">
        <v>4710</v>
      </c>
      <c r="C1442" s="647" t="s">
        <v>1668</v>
      </c>
      <c r="D1442" s="647">
        <v>0</v>
      </c>
      <c r="E1442" s="647">
        <v>0</v>
      </c>
      <c r="F1442" s="647">
        <v>0</v>
      </c>
      <c r="G1442" s="647">
        <v>0</v>
      </c>
      <c r="H1442" s="647">
        <v>0</v>
      </c>
      <c r="I1442" s="647">
        <v>0</v>
      </c>
      <c r="J1442" s="647">
        <v>0</v>
      </c>
      <c r="K1442" s="647">
        <v>0</v>
      </c>
      <c r="L1442" s="647">
        <v>0</v>
      </c>
      <c r="M1442" s="647">
        <v>0</v>
      </c>
      <c r="N1442" s="647">
        <v>0</v>
      </c>
      <c r="O1442" s="647">
        <v>0</v>
      </c>
    </row>
    <row r="1443" spans="1:15" x14ac:dyDescent="0.2">
      <c r="A1443" s="647" t="s">
        <v>4651</v>
      </c>
      <c r="B1443" s="647" t="s">
        <v>4711</v>
      </c>
      <c r="C1443" s="647" t="s">
        <v>1668</v>
      </c>
      <c r="D1443" s="647">
        <v>33</v>
      </c>
      <c r="E1443" s="647">
        <v>33</v>
      </c>
      <c r="F1443" s="647">
        <v>34</v>
      </c>
      <c r="G1443" s="647">
        <v>34</v>
      </c>
      <c r="H1443" s="647">
        <v>34</v>
      </c>
      <c r="I1443" s="647">
        <v>35</v>
      </c>
      <c r="J1443" s="647">
        <v>109</v>
      </c>
      <c r="K1443" s="647">
        <v>112</v>
      </c>
      <c r="L1443" s="647">
        <v>114</v>
      </c>
      <c r="M1443" s="647">
        <v>116</v>
      </c>
      <c r="N1443" s="647">
        <v>119</v>
      </c>
      <c r="O1443" s="647">
        <v>121</v>
      </c>
    </row>
    <row r="1444" spans="1:15" x14ac:dyDescent="0.2">
      <c r="A1444" s="647" t="s">
        <v>4651</v>
      </c>
      <c r="B1444" s="647" t="s">
        <v>4712</v>
      </c>
      <c r="C1444" s="647" t="s">
        <v>1668</v>
      </c>
      <c r="D1444" s="647">
        <v>0</v>
      </c>
      <c r="E1444" s="647">
        <v>0</v>
      </c>
      <c r="F1444" s="647">
        <v>0</v>
      </c>
      <c r="G1444" s="647">
        <v>0</v>
      </c>
      <c r="H1444" s="647">
        <v>0</v>
      </c>
      <c r="I1444" s="647">
        <v>0</v>
      </c>
      <c r="J1444" s="647">
        <v>0</v>
      </c>
      <c r="K1444" s="647">
        <v>0</v>
      </c>
      <c r="L1444" s="647">
        <v>0</v>
      </c>
      <c r="M1444" s="647">
        <v>0</v>
      </c>
      <c r="N1444" s="647">
        <v>0</v>
      </c>
      <c r="O1444" s="647">
        <v>0</v>
      </c>
    </row>
    <row r="1445" spans="1:15" x14ac:dyDescent="0.2">
      <c r="A1445" s="647" t="s">
        <v>4651</v>
      </c>
      <c r="B1445" s="647" t="s">
        <v>4713</v>
      </c>
      <c r="C1445" s="647" t="s">
        <v>1668</v>
      </c>
      <c r="D1445" s="647">
        <v>237</v>
      </c>
      <c r="E1445" s="647">
        <v>242</v>
      </c>
      <c r="F1445" s="647">
        <v>246</v>
      </c>
      <c r="G1445" s="647">
        <v>251</v>
      </c>
      <c r="H1445" s="647">
        <v>255</v>
      </c>
      <c r="I1445" s="647">
        <v>260</v>
      </c>
      <c r="J1445" s="647">
        <v>1431</v>
      </c>
      <c r="K1445" s="647">
        <v>1446</v>
      </c>
      <c r="L1445" s="647">
        <v>1460</v>
      </c>
      <c r="M1445" s="647">
        <v>1475</v>
      </c>
      <c r="N1445" s="647">
        <v>1490</v>
      </c>
      <c r="O1445" s="647">
        <v>1504</v>
      </c>
    </row>
    <row r="1446" spans="1:15" x14ac:dyDescent="0.2">
      <c r="A1446" s="647" t="s">
        <v>4651</v>
      </c>
      <c r="B1446" s="647" t="s">
        <v>4714</v>
      </c>
      <c r="C1446" s="647" t="s">
        <v>1668</v>
      </c>
      <c r="D1446" s="647">
        <v>1096</v>
      </c>
      <c r="E1446" s="647">
        <v>1109</v>
      </c>
      <c r="F1446" s="647">
        <v>1121</v>
      </c>
      <c r="G1446" s="647">
        <v>1133</v>
      </c>
      <c r="H1446" s="647">
        <v>1145</v>
      </c>
      <c r="I1446" s="647">
        <v>1157</v>
      </c>
      <c r="J1446" s="647">
        <v>0</v>
      </c>
      <c r="K1446" s="647">
        <v>0</v>
      </c>
      <c r="L1446" s="647">
        <v>0</v>
      </c>
      <c r="M1446" s="647">
        <v>0</v>
      </c>
      <c r="N1446" s="647">
        <v>0</v>
      </c>
      <c r="O1446" s="647">
        <v>0</v>
      </c>
    </row>
    <row r="1447" spans="1:15" x14ac:dyDescent="0.2">
      <c r="A1447" s="647" t="s">
        <v>4651</v>
      </c>
      <c r="B1447" s="647" t="s">
        <v>4715</v>
      </c>
      <c r="C1447" s="647" t="s">
        <v>1668</v>
      </c>
      <c r="D1447" s="647">
        <v>0</v>
      </c>
      <c r="E1447" s="647">
        <v>0</v>
      </c>
      <c r="F1447" s="647">
        <v>0</v>
      </c>
      <c r="G1447" s="647">
        <v>0</v>
      </c>
      <c r="H1447" s="647">
        <v>0</v>
      </c>
      <c r="I1447" s="647">
        <v>0</v>
      </c>
      <c r="J1447" s="647">
        <v>0</v>
      </c>
      <c r="K1447" s="647">
        <v>0</v>
      </c>
      <c r="L1447" s="647">
        <v>0</v>
      </c>
      <c r="M1447" s="647">
        <v>0</v>
      </c>
      <c r="N1447" s="647">
        <v>0</v>
      </c>
      <c r="O1447" s="647">
        <v>0</v>
      </c>
    </row>
    <row r="1448" spans="1:15" x14ac:dyDescent="0.2">
      <c r="A1448" s="647" t="s">
        <v>4651</v>
      </c>
      <c r="B1448" s="647" t="s">
        <v>4716</v>
      </c>
      <c r="C1448" s="647" t="s">
        <v>1668</v>
      </c>
      <c r="D1448" s="647">
        <v>0</v>
      </c>
      <c r="E1448" s="647">
        <v>0</v>
      </c>
      <c r="F1448" s="647">
        <v>0</v>
      </c>
      <c r="G1448" s="647">
        <v>0</v>
      </c>
      <c r="H1448" s="647">
        <v>0</v>
      </c>
      <c r="I1448" s="647">
        <v>0</v>
      </c>
      <c r="J1448" s="647">
        <v>0</v>
      </c>
      <c r="K1448" s="647">
        <v>0</v>
      </c>
      <c r="L1448" s="647">
        <v>0</v>
      </c>
      <c r="M1448" s="647">
        <v>0</v>
      </c>
      <c r="N1448" s="647">
        <v>0</v>
      </c>
      <c r="O1448" s="647">
        <v>0</v>
      </c>
    </row>
    <row r="1449" spans="1:15" x14ac:dyDescent="0.2">
      <c r="A1449" s="647" t="s">
        <v>4651</v>
      </c>
      <c r="B1449" s="647" t="s">
        <v>4717</v>
      </c>
      <c r="C1449" s="647" t="s">
        <v>1668</v>
      </c>
      <c r="D1449" s="647">
        <v>0</v>
      </c>
      <c r="E1449" s="647">
        <v>0</v>
      </c>
      <c r="F1449" s="647">
        <v>0</v>
      </c>
      <c r="G1449" s="647">
        <v>0</v>
      </c>
      <c r="H1449" s="647">
        <v>0</v>
      </c>
      <c r="I1449" s="647">
        <v>0</v>
      </c>
      <c r="J1449" s="647">
        <v>0</v>
      </c>
      <c r="K1449" s="647">
        <v>0</v>
      </c>
      <c r="L1449" s="647">
        <v>0</v>
      </c>
      <c r="M1449" s="647">
        <v>0</v>
      </c>
      <c r="N1449" s="647">
        <v>0</v>
      </c>
      <c r="O1449" s="647">
        <v>0</v>
      </c>
    </row>
    <row r="1450" spans="1:15" x14ac:dyDescent="0.2">
      <c r="A1450" s="647" t="s">
        <v>4651</v>
      </c>
      <c r="B1450" s="647" t="s">
        <v>4718</v>
      </c>
      <c r="C1450" s="647" t="s">
        <v>1668</v>
      </c>
      <c r="D1450" s="647">
        <v>0</v>
      </c>
      <c r="E1450" s="647">
        <v>0</v>
      </c>
      <c r="F1450" s="647">
        <v>0</v>
      </c>
      <c r="G1450" s="647">
        <v>0</v>
      </c>
      <c r="H1450" s="647">
        <v>0</v>
      </c>
      <c r="I1450" s="647">
        <v>0</v>
      </c>
      <c r="J1450" s="647">
        <v>0</v>
      </c>
      <c r="K1450" s="647">
        <v>0</v>
      </c>
      <c r="L1450" s="647">
        <v>0</v>
      </c>
      <c r="M1450" s="647">
        <v>0</v>
      </c>
      <c r="N1450" s="647">
        <v>0</v>
      </c>
      <c r="O1450" s="647">
        <v>0</v>
      </c>
    </row>
    <row r="1451" spans="1:15" x14ac:dyDescent="0.2">
      <c r="A1451" s="647" t="s">
        <v>4719</v>
      </c>
      <c r="B1451" s="647" t="s">
        <v>4720</v>
      </c>
      <c r="C1451" s="647" t="s">
        <v>1668</v>
      </c>
      <c r="D1451" s="647">
        <v>0</v>
      </c>
      <c r="E1451" s="647">
        <v>0</v>
      </c>
      <c r="F1451" s="647">
        <v>0</v>
      </c>
      <c r="G1451" s="647">
        <v>0</v>
      </c>
      <c r="H1451" s="647">
        <v>0</v>
      </c>
      <c r="I1451" s="647">
        <v>0</v>
      </c>
      <c r="J1451" s="647">
        <v>0</v>
      </c>
      <c r="K1451" s="647">
        <v>0</v>
      </c>
      <c r="L1451" s="647">
        <v>0</v>
      </c>
      <c r="M1451" s="647">
        <v>0</v>
      </c>
      <c r="N1451" s="647">
        <v>0</v>
      </c>
      <c r="O1451" s="647">
        <v>0</v>
      </c>
    </row>
    <row r="1452" spans="1:15" x14ac:dyDescent="0.2">
      <c r="A1452" s="647" t="s">
        <v>4719</v>
      </c>
      <c r="B1452" s="647" t="s">
        <v>4721</v>
      </c>
      <c r="C1452" s="647" t="s">
        <v>1668</v>
      </c>
      <c r="D1452" s="647">
        <v>0</v>
      </c>
      <c r="E1452" s="647">
        <v>0</v>
      </c>
      <c r="F1452" s="647">
        <v>0</v>
      </c>
      <c r="G1452" s="647">
        <v>0</v>
      </c>
      <c r="H1452" s="647">
        <v>0</v>
      </c>
      <c r="I1452" s="647">
        <v>0</v>
      </c>
      <c r="J1452" s="647">
        <v>0</v>
      </c>
      <c r="K1452" s="647">
        <v>0</v>
      </c>
      <c r="L1452" s="647">
        <v>0</v>
      </c>
      <c r="M1452" s="647">
        <v>0</v>
      </c>
      <c r="N1452" s="647">
        <v>0</v>
      </c>
      <c r="O1452" s="647">
        <v>0</v>
      </c>
    </row>
    <row r="1453" spans="1:15" x14ac:dyDescent="0.2">
      <c r="A1453" s="647" t="s">
        <v>4719</v>
      </c>
      <c r="B1453" s="647" t="s">
        <v>4722</v>
      </c>
      <c r="C1453" s="647" t="s">
        <v>1668</v>
      </c>
      <c r="D1453" s="647">
        <v>1</v>
      </c>
      <c r="E1453" s="647">
        <v>1</v>
      </c>
      <c r="F1453" s="647">
        <v>1</v>
      </c>
      <c r="G1453" s="647">
        <v>1</v>
      </c>
      <c r="H1453" s="647">
        <v>1</v>
      </c>
      <c r="I1453" s="647">
        <v>1</v>
      </c>
      <c r="J1453" s="647">
        <v>1</v>
      </c>
      <c r="K1453" s="647">
        <v>1</v>
      </c>
      <c r="L1453" s="647">
        <v>1</v>
      </c>
      <c r="M1453" s="647">
        <v>1</v>
      </c>
      <c r="N1453" s="647">
        <v>1</v>
      </c>
      <c r="O1453" s="647">
        <v>1</v>
      </c>
    </row>
    <row r="1454" spans="1:15" x14ac:dyDescent="0.2">
      <c r="A1454" s="647" t="s">
        <v>4719</v>
      </c>
      <c r="B1454" s="647" t="s">
        <v>4723</v>
      </c>
      <c r="C1454" s="647" t="s">
        <v>1668</v>
      </c>
      <c r="D1454" s="647">
        <v>0</v>
      </c>
      <c r="E1454" s="647">
        <v>0</v>
      </c>
      <c r="F1454" s="647">
        <v>0</v>
      </c>
      <c r="G1454" s="647">
        <v>0</v>
      </c>
      <c r="H1454" s="647">
        <v>0</v>
      </c>
      <c r="I1454" s="647">
        <v>0</v>
      </c>
      <c r="J1454" s="647">
        <v>0</v>
      </c>
      <c r="K1454" s="647">
        <v>0</v>
      </c>
      <c r="L1454" s="647">
        <v>0</v>
      </c>
      <c r="M1454" s="647">
        <v>0</v>
      </c>
      <c r="N1454" s="647">
        <v>0</v>
      </c>
      <c r="O1454" s="647">
        <v>0</v>
      </c>
    </row>
    <row r="1455" spans="1:15" x14ac:dyDescent="0.2">
      <c r="A1455" s="647" t="s">
        <v>4719</v>
      </c>
      <c r="B1455" s="647" t="s">
        <v>4724</v>
      </c>
      <c r="C1455" s="647" t="s">
        <v>1668</v>
      </c>
      <c r="D1455" s="647">
        <v>53</v>
      </c>
      <c r="E1455" s="647">
        <v>54</v>
      </c>
      <c r="F1455" s="647">
        <v>55</v>
      </c>
      <c r="G1455" s="647">
        <v>57</v>
      </c>
      <c r="H1455" s="647">
        <v>58</v>
      </c>
      <c r="I1455" s="647">
        <v>60</v>
      </c>
      <c r="J1455" s="647">
        <v>51</v>
      </c>
      <c r="K1455" s="647">
        <v>53</v>
      </c>
      <c r="L1455" s="647">
        <v>55</v>
      </c>
      <c r="M1455" s="647">
        <v>57</v>
      </c>
      <c r="N1455" s="647">
        <v>59</v>
      </c>
      <c r="O1455" s="647">
        <v>61</v>
      </c>
    </row>
    <row r="1456" spans="1:15" x14ac:dyDescent="0.2">
      <c r="A1456" s="647" t="s">
        <v>4719</v>
      </c>
      <c r="B1456" s="647" t="s">
        <v>4725</v>
      </c>
      <c r="C1456" s="647" t="s">
        <v>1668</v>
      </c>
      <c r="D1456" s="647">
        <v>0</v>
      </c>
      <c r="E1456" s="647">
        <v>0</v>
      </c>
      <c r="F1456" s="647">
        <v>0</v>
      </c>
      <c r="G1456" s="647">
        <v>0</v>
      </c>
      <c r="H1456" s="647">
        <v>0</v>
      </c>
      <c r="I1456" s="647">
        <v>0</v>
      </c>
      <c r="J1456" s="647">
        <v>0</v>
      </c>
      <c r="K1456" s="647">
        <v>0</v>
      </c>
      <c r="L1456" s="647">
        <v>0</v>
      </c>
      <c r="M1456" s="647">
        <v>0</v>
      </c>
      <c r="N1456" s="647">
        <v>0</v>
      </c>
      <c r="O1456" s="647">
        <v>0</v>
      </c>
    </row>
    <row r="1457" spans="1:15" x14ac:dyDescent="0.2">
      <c r="A1457" s="647" t="s">
        <v>4719</v>
      </c>
      <c r="B1457" s="647" t="s">
        <v>4726</v>
      </c>
      <c r="C1457" s="647" t="s">
        <v>1668</v>
      </c>
      <c r="D1457" s="647">
        <v>-11</v>
      </c>
      <c r="E1457" s="647">
        <v>-10</v>
      </c>
      <c r="F1457" s="647">
        <v>-10</v>
      </c>
      <c r="G1457" s="647">
        <v>-9</v>
      </c>
      <c r="H1457" s="647">
        <v>-8</v>
      </c>
      <c r="I1457" s="647">
        <v>-7</v>
      </c>
      <c r="J1457" s="647">
        <v>0</v>
      </c>
      <c r="K1457" s="647">
        <v>0</v>
      </c>
      <c r="L1457" s="647">
        <v>0</v>
      </c>
      <c r="M1457" s="647">
        <v>0</v>
      </c>
      <c r="N1457" s="647">
        <v>0</v>
      </c>
      <c r="O1457" s="647">
        <v>0</v>
      </c>
    </row>
    <row r="1458" spans="1:15" x14ac:dyDescent="0.2">
      <c r="A1458" s="647" t="s">
        <v>4719</v>
      </c>
      <c r="B1458" s="647" t="s">
        <v>4727</v>
      </c>
      <c r="C1458" s="647" t="s">
        <v>1668</v>
      </c>
      <c r="D1458" s="647">
        <v>0</v>
      </c>
      <c r="E1458" s="647">
        <v>0</v>
      </c>
      <c r="F1458" s="647">
        <v>0</v>
      </c>
      <c r="G1458" s="647">
        <v>0</v>
      </c>
      <c r="H1458" s="647">
        <v>0</v>
      </c>
      <c r="I1458" s="647">
        <v>0</v>
      </c>
      <c r="J1458" s="647">
        <v>0</v>
      </c>
      <c r="K1458" s="647">
        <v>0</v>
      </c>
      <c r="L1458" s="647">
        <v>0</v>
      </c>
      <c r="M1458" s="647">
        <v>0</v>
      </c>
      <c r="N1458" s="647">
        <v>0</v>
      </c>
      <c r="O1458" s="647">
        <v>0</v>
      </c>
    </row>
    <row r="1459" spans="1:15" x14ac:dyDescent="0.2">
      <c r="A1459" s="647" t="s">
        <v>4719</v>
      </c>
      <c r="B1459" s="647" t="s">
        <v>4728</v>
      </c>
      <c r="C1459" s="647" t="s">
        <v>1668</v>
      </c>
      <c r="D1459" s="647">
        <v>0</v>
      </c>
      <c r="E1459" s="647">
        <v>0</v>
      </c>
      <c r="F1459" s="647">
        <v>0</v>
      </c>
      <c r="G1459" s="647">
        <v>1</v>
      </c>
      <c r="H1459" s="647">
        <v>1</v>
      </c>
      <c r="I1459" s="647">
        <v>1</v>
      </c>
      <c r="J1459" s="647">
        <v>1</v>
      </c>
      <c r="K1459" s="647">
        <v>1</v>
      </c>
      <c r="L1459" s="647">
        <v>1</v>
      </c>
      <c r="M1459" s="647">
        <v>1</v>
      </c>
      <c r="N1459" s="647">
        <v>1</v>
      </c>
      <c r="O1459" s="647">
        <v>1</v>
      </c>
    </row>
    <row r="1460" spans="1:15" x14ac:dyDescent="0.2">
      <c r="A1460" s="647" t="s">
        <v>4719</v>
      </c>
      <c r="B1460" s="647" t="s">
        <v>4729</v>
      </c>
      <c r="C1460" s="647" t="s">
        <v>1668</v>
      </c>
      <c r="D1460" s="647">
        <v>0</v>
      </c>
      <c r="E1460" s="647">
        <v>0</v>
      </c>
      <c r="F1460" s="647">
        <v>0</v>
      </c>
      <c r="G1460" s="647">
        <v>0</v>
      </c>
      <c r="H1460" s="647">
        <v>0</v>
      </c>
      <c r="I1460" s="647">
        <v>0</v>
      </c>
      <c r="J1460" s="647">
        <v>0</v>
      </c>
      <c r="K1460" s="647">
        <v>0</v>
      </c>
      <c r="L1460" s="647">
        <v>0</v>
      </c>
      <c r="M1460" s="647">
        <v>0</v>
      </c>
      <c r="N1460" s="647">
        <v>0</v>
      </c>
      <c r="O1460" s="647">
        <v>0</v>
      </c>
    </row>
    <row r="1461" spans="1:15" x14ac:dyDescent="0.2">
      <c r="A1461" s="647" t="s">
        <v>4719</v>
      </c>
      <c r="B1461" s="647" t="s">
        <v>4730</v>
      </c>
      <c r="C1461" s="647" t="s">
        <v>1668</v>
      </c>
      <c r="D1461" s="647">
        <v>0</v>
      </c>
      <c r="E1461" s="647">
        <v>0</v>
      </c>
      <c r="F1461" s="647">
        <v>0</v>
      </c>
      <c r="G1461" s="647">
        <v>0</v>
      </c>
      <c r="H1461" s="647">
        <v>0</v>
      </c>
      <c r="I1461" s="647">
        <v>0</v>
      </c>
      <c r="J1461" s="647">
        <v>0</v>
      </c>
      <c r="K1461" s="647">
        <v>0</v>
      </c>
      <c r="L1461" s="647">
        <v>0</v>
      </c>
      <c r="M1461" s="647">
        <v>0</v>
      </c>
      <c r="N1461" s="647">
        <v>0</v>
      </c>
      <c r="O1461" s="647">
        <v>0</v>
      </c>
    </row>
    <row r="1462" spans="1:15" x14ac:dyDescent="0.2">
      <c r="A1462" s="647" t="s">
        <v>4719</v>
      </c>
      <c r="B1462" s="647" t="s">
        <v>4731</v>
      </c>
      <c r="C1462" s="647" t="s">
        <v>1668</v>
      </c>
      <c r="D1462" s="647">
        <v>0</v>
      </c>
      <c r="E1462" s="647">
        <v>0</v>
      </c>
      <c r="F1462" s="647">
        <v>0</v>
      </c>
      <c r="G1462" s="647">
        <v>0</v>
      </c>
      <c r="H1462" s="647">
        <v>0</v>
      </c>
      <c r="I1462" s="647">
        <v>0</v>
      </c>
      <c r="J1462" s="647">
        <v>0</v>
      </c>
      <c r="K1462" s="647">
        <v>0</v>
      </c>
      <c r="L1462" s="647">
        <v>0</v>
      </c>
      <c r="M1462" s="647">
        <v>0</v>
      </c>
      <c r="N1462" s="647">
        <v>0</v>
      </c>
      <c r="O1462" s="647">
        <v>0</v>
      </c>
    </row>
    <row r="1463" spans="1:15" x14ac:dyDescent="0.2">
      <c r="A1463" s="647" t="s">
        <v>4719</v>
      </c>
      <c r="B1463" s="647" t="s">
        <v>4732</v>
      </c>
      <c r="C1463" s="647" t="s">
        <v>1668</v>
      </c>
      <c r="D1463" s="647">
        <v>0</v>
      </c>
      <c r="E1463" s="647">
        <v>0</v>
      </c>
      <c r="F1463" s="647">
        <v>0</v>
      </c>
      <c r="G1463" s="647">
        <v>0</v>
      </c>
      <c r="H1463" s="647">
        <v>0</v>
      </c>
      <c r="I1463" s="647">
        <v>0</v>
      </c>
      <c r="J1463" s="647">
        <v>0</v>
      </c>
      <c r="K1463" s="647">
        <v>0</v>
      </c>
      <c r="L1463" s="647">
        <v>0</v>
      </c>
      <c r="M1463" s="647">
        <v>0</v>
      </c>
      <c r="N1463" s="647">
        <v>0</v>
      </c>
      <c r="O1463" s="647">
        <v>0</v>
      </c>
    </row>
    <row r="1464" spans="1:15" x14ac:dyDescent="0.2">
      <c r="A1464" s="647" t="s">
        <v>4733</v>
      </c>
      <c r="B1464" s="647" t="s">
        <v>4734</v>
      </c>
      <c r="C1464" s="647" t="s">
        <v>1668</v>
      </c>
      <c r="D1464" s="647">
        <v>0</v>
      </c>
      <c r="E1464" s="647">
        <v>0</v>
      </c>
      <c r="F1464" s="647">
        <v>0</v>
      </c>
      <c r="G1464" s="647">
        <v>0</v>
      </c>
      <c r="H1464" s="647">
        <v>0</v>
      </c>
      <c r="I1464" s="647">
        <v>0</v>
      </c>
      <c r="J1464" s="647">
        <v>0</v>
      </c>
      <c r="K1464" s="647">
        <v>0</v>
      </c>
      <c r="L1464" s="647">
        <v>0</v>
      </c>
      <c r="M1464" s="647">
        <v>0</v>
      </c>
      <c r="N1464" s="647">
        <v>0</v>
      </c>
      <c r="O1464" s="647">
        <v>0</v>
      </c>
    </row>
    <row r="1465" spans="1:15" x14ac:dyDescent="0.2">
      <c r="A1465" s="647" t="s">
        <v>4735</v>
      </c>
      <c r="B1465" s="647" t="s">
        <v>4736</v>
      </c>
      <c r="C1465" s="647" t="s">
        <v>1657</v>
      </c>
      <c r="D1465" s="647">
        <v>25</v>
      </c>
      <c r="E1465" s="647">
        <v>26</v>
      </c>
      <c r="F1465" s="647">
        <v>28</v>
      </c>
      <c r="G1465" s="647">
        <v>29</v>
      </c>
      <c r="H1465" s="647">
        <v>31</v>
      </c>
      <c r="I1465" s="647">
        <v>32</v>
      </c>
      <c r="J1465" s="647">
        <v>34</v>
      </c>
      <c r="K1465" s="647">
        <v>35</v>
      </c>
      <c r="L1465" s="647">
        <v>37</v>
      </c>
      <c r="M1465" s="647">
        <v>38</v>
      </c>
      <c r="N1465" s="647">
        <v>40</v>
      </c>
      <c r="O1465" s="647">
        <v>41</v>
      </c>
    </row>
    <row r="1466" spans="1:15" x14ac:dyDescent="0.2">
      <c r="A1466" s="647" t="s">
        <v>4737</v>
      </c>
      <c r="B1466" s="647" t="s">
        <v>4738</v>
      </c>
      <c r="C1466" s="647" t="s">
        <v>1657</v>
      </c>
      <c r="D1466" s="647">
        <v>0</v>
      </c>
      <c r="E1466" s="647">
        <v>0</v>
      </c>
      <c r="F1466" s="647">
        <v>0</v>
      </c>
      <c r="G1466" s="647">
        <v>0</v>
      </c>
      <c r="H1466" s="647">
        <v>0</v>
      </c>
      <c r="I1466" s="647">
        <v>0</v>
      </c>
      <c r="J1466" s="647">
        <v>0</v>
      </c>
      <c r="K1466" s="647">
        <v>0</v>
      </c>
      <c r="L1466" s="647">
        <v>0</v>
      </c>
      <c r="M1466" s="647">
        <v>0</v>
      </c>
      <c r="N1466" s="647">
        <v>0</v>
      </c>
      <c r="O1466" s="647">
        <v>0</v>
      </c>
    </row>
    <row r="1467" spans="1:15" x14ac:dyDescent="0.2">
      <c r="A1467" s="647" t="s">
        <v>4737</v>
      </c>
      <c r="B1467" s="647" t="s">
        <v>4739</v>
      </c>
      <c r="C1467" s="647" t="s">
        <v>1657</v>
      </c>
      <c r="D1467" s="647">
        <v>0</v>
      </c>
      <c r="E1467" s="647">
        <v>0</v>
      </c>
      <c r="F1467" s="647">
        <v>0</v>
      </c>
      <c r="G1467" s="647">
        <v>0</v>
      </c>
      <c r="H1467" s="647">
        <v>0</v>
      </c>
      <c r="I1467" s="647">
        <v>0</v>
      </c>
      <c r="J1467" s="647">
        <v>0</v>
      </c>
      <c r="K1467" s="647">
        <v>0</v>
      </c>
      <c r="L1467" s="647">
        <v>0</v>
      </c>
      <c r="M1467" s="647">
        <v>0</v>
      </c>
      <c r="N1467" s="647">
        <v>0</v>
      </c>
      <c r="O1467" s="647">
        <v>0</v>
      </c>
    </row>
    <row r="1468" spans="1:15" x14ac:dyDescent="0.2">
      <c r="A1468" s="647" t="s">
        <v>4737</v>
      </c>
      <c r="B1468" s="647" t="s">
        <v>4740</v>
      </c>
      <c r="C1468" s="647" t="s">
        <v>1657</v>
      </c>
      <c r="D1468" s="647">
        <v>0</v>
      </c>
      <c r="E1468" s="647">
        <v>0</v>
      </c>
      <c r="F1468" s="647">
        <v>0</v>
      </c>
      <c r="G1468" s="647">
        <v>0</v>
      </c>
      <c r="H1468" s="647">
        <v>0</v>
      </c>
      <c r="I1468" s="647">
        <v>0</v>
      </c>
      <c r="J1468" s="647">
        <v>0</v>
      </c>
      <c r="K1468" s="647">
        <v>0</v>
      </c>
      <c r="L1468" s="647">
        <v>0</v>
      </c>
      <c r="M1468" s="647">
        <v>0</v>
      </c>
      <c r="N1468" s="647">
        <v>0</v>
      </c>
      <c r="O1468" s="647">
        <v>0</v>
      </c>
    </row>
    <row r="1469" spans="1:15" x14ac:dyDescent="0.2">
      <c r="A1469" s="647" t="s">
        <v>4737</v>
      </c>
      <c r="B1469" s="647" t="s">
        <v>3250</v>
      </c>
      <c r="C1469" s="647" t="s">
        <v>1657</v>
      </c>
      <c r="D1469" s="647">
        <v>89601</v>
      </c>
      <c r="E1469" s="647">
        <v>91589</v>
      </c>
      <c r="F1469" s="647">
        <v>95786</v>
      </c>
      <c r="G1469" s="647">
        <v>100010</v>
      </c>
      <c r="H1469" s="647">
        <v>98605</v>
      </c>
      <c r="I1469" s="647">
        <v>103342</v>
      </c>
      <c r="J1469" s="647">
        <v>108347</v>
      </c>
      <c r="K1469" s="647">
        <v>113670</v>
      </c>
      <c r="L1469" s="647">
        <v>119350</v>
      </c>
      <c r="M1469" s="647">
        <v>119868</v>
      </c>
      <c r="N1469" s="647">
        <v>127265</v>
      </c>
      <c r="O1469" s="647">
        <v>134589</v>
      </c>
    </row>
    <row r="1470" spans="1:15" x14ac:dyDescent="0.2">
      <c r="A1470" s="647" t="s">
        <v>4737</v>
      </c>
      <c r="B1470" s="647" t="s">
        <v>3251</v>
      </c>
      <c r="C1470" s="647" t="s">
        <v>1657</v>
      </c>
      <c r="D1470" s="647">
        <v>0</v>
      </c>
      <c r="E1470" s="647">
        <v>0</v>
      </c>
      <c r="F1470" s="647">
        <v>0</v>
      </c>
      <c r="G1470" s="647">
        <v>0</v>
      </c>
      <c r="H1470" s="647">
        <v>0</v>
      </c>
      <c r="I1470" s="647">
        <v>0</v>
      </c>
      <c r="J1470" s="647">
        <v>0</v>
      </c>
      <c r="K1470" s="647">
        <v>0</v>
      </c>
      <c r="L1470" s="647">
        <v>0</v>
      </c>
      <c r="M1470" s="647">
        <v>0</v>
      </c>
      <c r="N1470" s="647">
        <v>0</v>
      </c>
      <c r="O1470" s="647">
        <v>0</v>
      </c>
    </row>
    <row r="1471" spans="1:15" x14ac:dyDescent="0.2">
      <c r="A1471" s="647" t="s">
        <v>3186</v>
      </c>
      <c r="B1471" s="647" t="s">
        <v>3186</v>
      </c>
      <c r="C1471" s="647" t="s">
        <v>1657</v>
      </c>
      <c r="D1471" s="647">
        <v>0</v>
      </c>
      <c r="E1471" s="647">
        <v>0</v>
      </c>
      <c r="F1471" s="647">
        <v>0</v>
      </c>
      <c r="G1471" s="647">
        <v>0</v>
      </c>
      <c r="H1471" s="647">
        <v>0</v>
      </c>
      <c r="I1471" s="647">
        <v>0</v>
      </c>
      <c r="J1471" s="647">
        <v>0</v>
      </c>
      <c r="K1471" s="647">
        <v>0</v>
      </c>
      <c r="L1471" s="647">
        <v>0</v>
      </c>
      <c r="M1471" s="647">
        <v>0</v>
      </c>
      <c r="N1471" s="647">
        <v>0</v>
      </c>
      <c r="O1471" s="647">
        <v>0</v>
      </c>
    </row>
    <row r="1472" spans="1:15" x14ac:dyDescent="0.2">
      <c r="A1472" s="647" t="s">
        <v>4741</v>
      </c>
      <c r="B1472" s="647" t="s">
        <v>4742</v>
      </c>
      <c r="C1472" s="647" t="s">
        <v>1670</v>
      </c>
      <c r="D1472" s="647">
        <v>0</v>
      </c>
      <c r="E1472" s="647">
        <v>0</v>
      </c>
      <c r="F1472" s="647">
        <v>0</v>
      </c>
      <c r="G1472" s="647">
        <v>0</v>
      </c>
      <c r="H1472" s="647">
        <v>0</v>
      </c>
      <c r="I1472" s="647">
        <v>0</v>
      </c>
      <c r="J1472" s="647">
        <v>0</v>
      </c>
      <c r="K1472" s="647">
        <v>0</v>
      </c>
      <c r="L1472" s="647">
        <v>0</v>
      </c>
      <c r="M1472" s="647">
        <v>0</v>
      </c>
      <c r="N1472" s="647">
        <v>0</v>
      </c>
      <c r="O1472" s="647">
        <v>0</v>
      </c>
    </row>
    <row r="1473" spans="1:15" x14ac:dyDescent="0.2">
      <c r="A1473" s="647" t="s">
        <v>4741</v>
      </c>
      <c r="B1473" s="647" t="s">
        <v>4743</v>
      </c>
      <c r="C1473" s="647" t="s">
        <v>1670</v>
      </c>
      <c r="D1473" s="647">
        <v>1997</v>
      </c>
      <c r="E1473" s="647">
        <v>2016</v>
      </c>
      <c r="F1473" s="647">
        <v>2036</v>
      </c>
      <c r="G1473" s="647">
        <v>2055</v>
      </c>
      <c r="H1473" s="647">
        <v>2075</v>
      </c>
      <c r="I1473" s="647">
        <v>2094</v>
      </c>
      <c r="J1473" s="647">
        <v>2113</v>
      </c>
      <c r="K1473" s="647">
        <v>2133</v>
      </c>
      <c r="L1473" s="647">
        <v>2152</v>
      </c>
      <c r="M1473" s="647">
        <v>2171</v>
      </c>
      <c r="N1473" s="647">
        <v>2191</v>
      </c>
      <c r="O1473" s="647">
        <v>2210</v>
      </c>
    </row>
    <row r="1474" spans="1:15" x14ac:dyDescent="0.2">
      <c r="A1474" s="647" t="s">
        <v>4741</v>
      </c>
      <c r="B1474" s="647" t="s">
        <v>4744</v>
      </c>
      <c r="C1474" s="647" t="s">
        <v>1670</v>
      </c>
      <c r="D1474" s="647">
        <v>0</v>
      </c>
      <c r="E1474" s="647">
        <v>0</v>
      </c>
      <c r="F1474" s="647">
        <v>0</v>
      </c>
      <c r="G1474" s="647">
        <v>0</v>
      </c>
      <c r="H1474" s="647">
        <v>0</v>
      </c>
      <c r="I1474" s="647">
        <v>0</v>
      </c>
      <c r="J1474" s="647">
        <v>0</v>
      </c>
      <c r="K1474" s="647">
        <v>0</v>
      </c>
      <c r="L1474" s="647">
        <v>0</v>
      </c>
      <c r="M1474" s="647">
        <v>0</v>
      </c>
      <c r="N1474" s="647">
        <v>0</v>
      </c>
      <c r="O1474" s="647">
        <v>0</v>
      </c>
    </row>
    <row r="1475" spans="1:15" x14ac:dyDescent="0.2">
      <c r="A1475" s="647" t="s">
        <v>4745</v>
      </c>
      <c r="B1475" s="647" t="s">
        <v>4746</v>
      </c>
      <c r="C1475" s="647" t="s">
        <v>1670</v>
      </c>
      <c r="D1475" s="647">
        <v>0</v>
      </c>
      <c r="E1475" s="647">
        <v>0</v>
      </c>
      <c r="F1475" s="647">
        <v>0</v>
      </c>
      <c r="G1475" s="647">
        <v>0</v>
      </c>
      <c r="H1475" s="647">
        <v>0</v>
      </c>
      <c r="I1475" s="647">
        <v>0</v>
      </c>
      <c r="J1475" s="647">
        <v>0</v>
      </c>
      <c r="K1475" s="647">
        <v>0</v>
      </c>
      <c r="L1475" s="647">
        <v>0</v>
      </c>
      <c r="M1475" s="647">
        <v>0</v>
      </c>
      <c r="N1475" s="647">
        <v>0</v>
      </c>
      <c r="O1475" s="647">
        <v>0</v>
      </c>
    </row>
    <row r="1476" spans="1:15" x14ac:dyDescent="0.2">
      <c r="A1476" s="647" t="s">
        <v>4745</v>
      </c>
      <c r="B1476" s="647" t="s">
        <v>4747</v>
      </c>
      <c r="C1476" s="647" t="s">
        <v>1670</v>
      </c>
      <c r="D1476" s="647">
        <v>0</v>
      </c>
      <c r="E1476" s="647">
        <v>0</v>
      </c>
      <c r="F1476" s="647">
        <v>0</v>
      </c>
      <c r="G1476" s="647">
        <v>0</v>
      </c>
      <c r="H1476" s="647">
        <v>0</v>
      </c>
      <c r="I1476" s="647">
        <v>0</v>
      </c>
      <c r="J1476" s="647">
        <v>0</v>
      </c>
      <c r="K1476" s="647">
        <v>0</v>
      </c>
      <c r="L1476" s="647">
        <v>0</v>
      </c>
      <c r="M1476" s="647">
        <v>0</v>
      </c>
      <c r="N1476" s="647">
        <v>0</v>
      </c>
      <c r="O1476" s="647">
        <v>0</v>
      </c>
    </row>
    <row r="1477" spans="1:15" x14ac:dyDescent="0.2">
      <c r="A1477" s="647" t="s">
        <v>4745</v>
      </c>
      <c r="B1477" s="647" t="s">
        <v>4748</v>
      </c>
      <c r="C1477" s="647" t="s">
        <v>1670</v>
      </c>
      <c r="D1477" s="647">
        <v>13258</v>
      </c>
      <c r="E1477" s="647">
        <v>13323</v>
      </c>
      <c r="F1477" s="647">
        <v>13388</v>
      </c>
      <c r="G1477" s="647">
        <v>13453</v>
      </c>
      <c r="H1477" s="647">
        <v>13519</v>
      </c>
      <c r="I1477" s="647">
        <v>13584</v>
      </c>
      <c r="J1477" s="647">
        <v>13649</v>
      </c>
      <c r="K1477" s="647">
        <v>13714</v>
      </c>
      <c r="L1477" s="647">
        <v>13779</v>
      </c>
      <c r="M1477" s="647">
        <v>13844</v>
      </c>
      <c r="N1477" s="647">
        <v>13910</v>
      </c>
      <c r="O1477" s="647">
        <v>13975</v>
      </c>
    </row>
    <row r="1478" spans="1:15" x14ac:dyDescent="0.2">
      <c r="A1478" s="647" t="s">
        <v>4745</v>
      </c>
      <c r="B1478" s="647" t="s">
        <v>4749</v>
      </c>
      <c r="C1478" s="647" t="s">
        <v>1670</v>
      </c>
      <c r="D1478" s="647">
        <v>0</v>
      </c>
      <c r="E1478" s="647">
        <v>0</v>
      </c>
      <c r="F1478" s="647">
        <v>0</v>
      </c>
      <c r="G1478" s="647">
        <v>0</v>
      </c>
      <c r="H1478" s="647">
        <v>0</v>
      </c>
      <c r="I1478" s="647">
        <v>0</v>
      </c>
      <c r="J1478" s="647">
        <v>0</v>
      </c>
      <c r="K1478" s="647">
        <v>0</v>
      </c>
      <c r="L1478" s="647">
        <v>0</v>
      </c>
      <c r="M1478" s="647">
        <v>0</v>
      </c>
      <c r="N1478" s="647">
        <v>0</v>
      </c>
      <c r="O1478" s="647">
        <v>0</v>
      </c>
    </row>
    <row r="1479" spans="1:15" x14ac:dyDescent="0.2">
      <c r="A1479" s="647" t="s">
        <v>4745</v>
      </c>
      <c r="B1479" s="647" t="s">
        <v>4750</v>
      </c>
      <c r="C1479" s="647" t="s">
        <v>1670</v>
      </c>
      <c r="D1479" s="647">
        <v>7277</v>
      </c>
      <c r="E1479" s="647">
        <v>7306</v>
      </c>
      <c r="F1479" s="647">
        <v>7334</v>
      </c>
      <c r="G1479" s="647">
        <v>7362</v>
      </c>
      <c r="H1479" s="647">
        <v>7391</v>
      </c>
      <c r="I1479" s="647">
        <v>7419</v>
      </c>
      <c r="J1479" s="647">
        <v>7447</v>
      </c>
      <c r="K1479" s="647">
        <v>7475</v>
      </c>
      <c r="L1479" s="647">
        <v>7504</v>
      </c>
      <c r="M1479" s="647">
        <v>7532</v>
      </c>
      <c r="N1479" s="647">
        <v>7560</v>
      </c>
      <c r="O1479" s="647">
        <v>7588</v>
      </c>
    </row>
    <row r="1480" spans="1:15" x14ac:dyDescent="0.2">
      <c r="A1480" s="647" t="s">
        <v>4745</v>
      </c>
      <c r="B1480" s="647" t="s">
        <v>4751</v>
      </c>
      <c r="C1480" s="647" t="s">
        <v>1670</v>
      </c>
      <c r="D1480" s="647">
        <v>0</v>
      </c>
      <c r="E1480" s="647">
        <v>0</v>
      </c>
      <c r="F1480" s="647">
        <v>0</v>
      </c>
      <c r="G1480" s="647">
        <v>0</v>
      </c>
      <c r="H1480" s="647">
        <v>0</v>
      </c>
      <c r="I1480" s="647">
        <v>0</v>
      </c>
      <c r="J1480" s="647">
        <v>0</v>
      </c>
      <c r="K1480" s="647">
        <v>0</v>
      </c>
      <c r="L1480" s="647">
        <v>0</v>
      </c>
      <c r="M1480" s="647">
        <v>0</v>
      </c>
      <c r="N1480" s="647">
        <v>0</v>
      </c>
      <c r="O1480" s="647">
        <v>0</v>
      </c>
    </row>
    <row r="1481" spans="1:15" x14ac:dyDescent="0.2">
      <c r="A1481" s="647" t="s">
        <v>4745</v>
      </c>
      <c r="B1481" s="647" t="s">
        <v>4752</v>
      </c>
      <c r="C1481" s="647" t="s">
        <v>1670</v>
      </c>
      <c r="D1481" s="647">
        <v>15</v>
      </c>
      <c r="E1481" s="647">
        <v>15</v>
      </c>
      <c r="F1481" s="647">
        <v>15</v>
      </c>
      <c r="G1481" s="647">
        <v>15</v>
      </c>
      <c r="H1481" s="647">
        <v>15</v>
      </c>
      <c r="I1481" s="647">
        <v>15</v>
      </c>
      <c r="J1481" s="647">
        <v>15</v>
      </c>
      <c r="K1481" s="647">
        <v>15</v>
      </c>
      <c r="L1481" s="647">
        <v>15</v>
      </c>
      <c r="M1481" s="647">
        <v>15</v>
      </c>
      <c r="N1481" s="647">
        <v>15</v>
      </c>
      <c r="O1481" s="647">
        <v>15</v>
      </c>
    </row>
    <row r="1482" spans="1:15" x14ac:dyDescent="0.2">
      <c r="A1482" s="647" t="s">
        <v>4745</v>
      </c>
      <c r="B1482" s="647" t="s">
        <v>4753</v>
      </c>
      <c r="C1482" s="647" t="s">
        <v>1670</v>
      </c>
      <c r="D1482" s="647">
        <v>0</v>
      </c>
      <c r="E1482" s="647">
        <v>0</v>
      </c>
      <c r="F1482" s="647">
        <v>0</v>
      </c>
      <c r="G1482" s="647">
        <v>0</v>
      </c>
      <c r="H1482" s="647">
        <v>0</v>
      </c>
      <c r="I1482" s="647">
        <v>0</v>
      </c>
      <c r="J1482" s="647">
        <v>0</v>
      </c>
      <c r="K1482" s="647">
        <v>0</v>
      </c>
      <c r="L1482" s="647">
        <v>0</v>
      </c>
      <c r="M1482" s="647">
        <v>0</v>
      </c>
      <c r="N1482" s="647">
        <v>0</v>
      </c>
      <c r="O1482" s="647">
        <v>0</v>
      </c>
    </row>
    <row r="1483" spans="1:15" x14ac:dyDescent="0.2">
      <c r="A1483" s="647" t="s">
        <v>4745</v>
      </c>
      <c r="B1483" s="647" t="s">
        <v>4754</v>
      </c>
      <c r="C1483" s="647" t="s">
        <v>1670</v>
      </c>
      <c r="D1483" s="647">
        <v>3228</v>
      </c>
      <c r="E1483" s="647">
        <v>3233</v>
      </c>
      <c r="F1483" s="647">
        <v>3238</v>
      </c>
      <c r="G1483" s="647">
        <v>3243</v>
      </c>
      <c r="H1483" s="647">
        <v>3248</v>
      </c>
      <c r="I1483" s="647">
        <v>3253</v>
      </c>
      <c r="J1483" s="647">
        <v>3258</v>
      </c>
      <c r="K1483" s="647">
        <v>3263</v>
      </c>
      <c r="L1483" s="647">
        <v>3268</v>
      </c>
      <c r="M1483" s="647">
        <v>3273</v>
      </c>
      <c r="N1483" s="647">
        <v>3278</v>
      </c>
      <c r="O1483" s="647">
        <v>3283</v>
      </c>
    </row>
    <row r="1484" spans="1:15" x14ac:dyDescent="0.2">
      <c r="A1484" s="647" t="s">
        <v>4745</v>
      </c>
      <c r="B1484" s="647" t="s">
        <v>4755</v>
      </c>
      <c r="C1484" s="647" t="s">
        <v>1670</v>
      </c>
      <c r="D1484" s="647">
        <v>0</v>
      </c>
      <c r="E1484" s="647">
        <v>0</v>
      </c>
      <c r="F1484" s="647">
        <v>0</v>
      </c>
      <c r="G1484" s="647">
        <v>0</v>
      </c>
      <c r="H1484" s="647">
        <v>0</v>
      </c>
      <c r="I1484" s="647">
        <v>0</v>
      </c>
      <c r="J1484" s="647">
        <v>0</v>
      </c>
      <c r="K1484" s="647">
        <v>0</v>
      </c>
      <c r="L1484" s="647">
        <v>0</v>
      </c>
      <c r="M1484" s="647">
        <v>0</v>
      </c>
      <c r="N1484" s="647">
        <v>0</v>
      </c>
      <c r="O1484" s="647">
        <v>0</v>
      </c>
    </row>
    <row r="1485" spans="1:15" x14ac:dyDescent="0.2">
      <c r="A1485" s="647" t="s">
        <v>4745</v>
      </c>
      <c r="B1485" s="647" t="s">
        <v>4756</v>
      </c>
      <c r="C1485" s="647" t="s">
        <v>1670</v>
      </c>
      <c r="D1485" s="647">
        <v>638</v>
      </c>
      <c r="E1485" s="647">
        <v>639</v>
      </c>
      <c r="F1485" s="647">
        <v>640</v>
      </c>
      <c r="G1485" s="647">
        <v>641</v>
      </c>
      <c r="H1485" s="647">
        <v>642</v>
      </c>
      <c r="I1485" s="647">
        <v>643</v>
      </c>
      <c r="J1485" s="647">
        <v>644</v>
      </c>
      <c r="K1485" s="647">
        <v>645</v>
      </c>
      <c r="L1485" s="647">
        <v>646</v>
      </c>
      <c r="M1485" s="647">
        <v>647</v>
      </c>
      <c r="N1485" s="647">
        <v>648</v>
      </c>
      <c r="O1485" s="647">
        <v>649</v>
      </c>
    </row>
    <row r="1486" spans="1:15" x14ac:dyDescent="0.2">
      <c r="A1486" s="647" t="s">
        <v>4745</v>
      </c>
      <c r="B1486" s="647" t="s">
        <v>4757</v>
      </c>
      <c r="C1486" s="647" t="s">
        <v>1670</v>
      </c>
      <c r="D1486" s="647">
        <v>0</v>
      </c>
      <c r="E1486" s="647">
        <v>0</v>
      </c>
      <c r="F1486" s="647">
        <v>0</v>
      </c>
      <c r="G1486" s="647">
        <v>0</v>
      </c>
      <c r="H1486" s="647">
        <v>0</v>
      </c>
      <c r="I1486" s="647">
        <v>0</v>
      </c>
      <c r="J1486" s="647">
        <v>0</v>
      </c>
      <c r="K1486" s="647">
        <v>0</v>
      </c>
      <c r="L1486" s="647">
        <v>0</v>
      </c>
      <c r="M1486" s="647">
        <v>0</v>
      </c>
      <c r="N1486" s="647">
        <v>0</v>
      </c>
      <c r="O1486" s="647">
        <v>0</v>
      </c>
    </row>
    <row r="1487" spans="1:15" x14ac:dyDescent="0.2">
      <c r="A1487" s="647" t="s">
        <v>4745</v>
      </c>
      <c r="B1487" s="647" t="s">
        <v>4758</v>
      </c>
      <c r="C1487" s="647" t="s">
        <v>1670</v>
      </c>
      <c r="D1487" s="647">
        <v>1780</v>
      </c>
      <c r="E1487" s="647">
        <v>1784</v>
      </c>
      <c r="F1487" s="647">
        <v>1787</v>
      </c>
      <c r="G1487" s="647">
        <v>1790</v>
      </c>
      <c r="H1487" s="647">
        <v>1793</v>
      </c>
      <c r="I1487" s="647">
        <v>1796</v>
      </c>
      <c r="J1487" s="647">
        <v>1799</v>
      </c>
      <c r="K1487" s="647">
        <v>1803</v>
      </c>
      <c r="L1487" s="647">
        <v>1806</v>
      </c>
      <c r="M1487" s="647">
        <v>1809</v>
      </c>
      <c r="N1487" s="647">
        <v>1812</v>
      </c>
      <c r="O1487" s="647">
        <v>1815</v>
      </c>
    </row>
    <row r="1488" spans="1:15" x14ac:dyDescent="0.2">
      <c r="A1488" s="647" t="s">
        <v>4745</v>
      </c>
      <c r="B1488" s="647" t="s">
        <v>4759</v>
      </c>
      <c r="C1488" s="647" t="s">
        <v>1670</v>
      </c>
      <c r="D1488" s="647">
        <v>0</v>
      </c>
      <c r="E1488" s="647">
        <v>0</v>
      </c>
      <c r="F1488" s="647">
        <v>0</v>
      </c>
      <c r="G1488" s="647">
        <v>0</v>
      </c>
      <c r="H1488" s="647">
        <v>0</v>
      </c>
      <c r="I1488" s="647">
        <v>0</v>
      </c>
      <c r="J1488" s="647">
        <v>0</v>
      </c>
      <c r="K1488" s="647">
        <v>0</v>
      </c>
      <c r="L1488" s="647">
        <v>0</v>
      </c>
      <c r="M1488" s="647">
        <v>0</v>
      </c>
      <c r="N1488" s="647">
        <v>0</v>
      </c>
      <c r="O1488" s="647">
        <v>0</v>
      </c>
    </row>
    <row r="1489" spans="1:15" x14ac:dyDescent="0.2">
      <c r="A1489" s="647" t="s">
        <v>4745</v>
      </c>
      <c r="B1489" s="647" t="s">
        <v>4760</v>
      </c>
      <c r="C1489" s="647" t="s">
        <v>1670</v>
      </c>
      <c r="D1489" s="647">
        <v>2444</v>
      </c>
      <c r="E1489" s="647">
        <v>2447</v>
      </c>
      <c r="F1489" s="647">
        <v>2451</v>
      </c>
      <c r="G1489" s="647">
        <v>2455</v>
      </c>
      <c r="H1489" s="647">
        <v>2458</v>
      </c>
      <c r="I1489" s="647">
        <v>2462</v>
      </c>
      <c r="J1489" s="647">
        <v>2466</v>
      </c>
      <c r="K1489" s="647">
        <v>2470</v>
      </c>
      <c r="L1489" s="647">
        <v>2473</v>
      </c>
      <c r="M1489" s="647">
        <v>2477</v>
      </c>
      <c r="N1489" s="647">
        <v>2481</v>
      </c>
      <c r="O1489" s="647">
        <v>2484</v>
      </c>
    </row>
    <row r="1490" spans="1:15" x14ac:dyDescent="0.2">
      <c r="A1490" s="647" t="s">
        <v>4745</v>
      </c>
      <c r="B1490" s="647" t="s">
        <v>4761</v>
      </c>
      <c r="C1490" s="647" t="s">
        <v>1670</v>
      </c>
      <c r="D1490" s="647">
        <v>0</v>
      </c>
      <c r="E1490" s="647">
        <v>0</v>
      </c>
      <c r="F1490" s="647">
        <v>0</v>
      </c>
      <c r="G1490" s="647">
        <v>0</v>
      </c>
      <c r="H1490" s="647">
        <v>0</v>
      </c>
      <c r="I1490" s="647">
        <v>0</v>
      </c>
      <c r="J1490" s="647">
        <v>0</v>
      </c>
      <c r="K1490" s="647">
        <v>0</v>
      </c>
      <c r="L1490" s="647">
        <v>0</v>
      </c>
      <c r="M1490" s="647">
        <v>0</v>
      </c>
      <c r="N1490" s="647">
        <v>0</v>
      </c>
      <c r="O1490" s="647">
        <v>0</v>
      </c>
    </row>
    <row r="1491" spans="1:15" x14ac:dyDescent="0.2">
      <c r="A1491" s="647" t="s">
        <v>4745</v>
      </c>
      <c r="B1491" s="647" t="s">
        <v>4762</v>
      </c>
      <c r="C1491" s="647" t="s">
        <v>1670</v>
      </c>
      <c r="D1491" s="647">
        <v>3196</v>
      </c>
      <c r="E1491" s="647">
        <v>3202</v>
      </c>
      <c r="F1491" s="647">
        <v>3208</v>
      </c>
      <c r="G1491" s="647">
        <v>3214</v>
      </c>
      <c r="H1491" s="647">
        <v>3220</v>
      </c>
      <c r="I1491" s="647">
        <v>3227</v>
      </c>
      <c r="J1491" s="647">
        <v>3233</v>
      </c>
      <c r="K1491" s="647">
        <v>3239</v>
      </c>
      <c r="L1491" s="647">
        <v>3245</v>
      </c>
      <c r="M1491" s="647">
        <v>3251</v>
      </c>
      <c r="N1491" s="647">
        <v>3257</v>
      </c>
      <c r="O1491" s="647">
        <v>3263</v>
      </c>
    </row>
    <row r="1492" spans="1:15" x14ac:dyDescent="0.2">
      <c r="A1492" s="647" t="s">
        <v>4745</v>
      </c>
      <c r="B1492" s="647" t="s">
        <v>4763</v>
      </c>
      <c r="C1492" s="647" t="s">
        <v>1670</v>
      </c>
      <c r="D1492" s="647">
        <v>0</v>
      </c>
      <c r="E1492" s="647">
        <v>0</v>
      </c>
      <c r="F1492" s="647">
        <v>0</v>
      </c>
      <c r="G1492" s="647">
        <v>0</v>
      </c>
      <c r="H1492" s="647">
        <v>0</v>
      </c>
      <c r="I1492" s="647">
        <v>0</v>
      </c>
      <c r="J1492" s="647">
        <v>0</v>
      </c>
      <c r="K1492" s="647">
        <v>0</v>
      </c>
      <c r="L1492" s="647">
        <v>0</v>
      </c>
      <c r="M1492" s="647">
        <v>0</v>
      </c>
      <c r="N1492" s="647">
        <v>0</v>
      </c>
      <c r="O1492" s="647">
        <v>0</v>
      </c>
    </row>
    <row r="1493" spans="1:15" x14ac:dyDescent="0.2">
      <c r="A1493" s="647" t="s">
        <v>4745</v>
      </c>
      <c r="B1493" s="647" t="s">
        <v>4764</v>
      </c>
      <c r="C1493" s="647" t="s">
        <v>1670</v>
      </c>
      <c r="D1493" s="647">
        <v>1252</v>
      </c>
      <c r="E1493" s="647">
        <v>1253</v>
      </c>
      <c r="F1493" s="647">
        <v>1255</v>
      </c>
      <c r="G1493" s="647">
        <v>1256</v>
      </c>
      <c r="H1493" s="647">
        <v>1258</v>
      </c>
      <c r="I1493" s="647">
        <v>1259</v>
      </c>
      <c r="J1493" s="647">
        <v>1261</v>
      </c>
      <c r="K1493" s="647">
        <v>1262</v>
      </c>
      <c r="L1493" s="647">
        <v>1264</v>
      </c>
      <c r="M1493" s="647">
        <v>1265</v>
      </c>
      <c r="N1493" s="647">
        <v>1267</v>
      </c>
      <c r="O1493" s="647">
        <v>1268</v>
      </c>
    </row>
    <row r="1494" spans="1:15" x14ac:dyDescent="0.2">
      <c r="A1494" s="647" t="s">
        <v>4745</v>
      </c>
      <c r="B1494" s="647" t="s">
        <v>4765</v>
      </c>
      <c r="C1494" s="647" t="s">
        <v>1670</v>
      </c>
      <c r="D1494" s="647">
        <v>0</v>
      </c>
      <c r="E1494" s="647">
        <v>0</v>
      </c>
      <c r="F1494" s="647">
        <v>0</v>
      </c>
      <c r="G1494" s="647">
        <v>0</v>
      </c>
      <c r="H1494" s="647">
        <v>0</v>
      </c>
      <c r="I1494" s="647">
        <v>0</v>
      </c>
      <c r="J1494" s="647">
        <v>0</v>
      </c>
      <c r="K1494" s="647">
        <v>0</v>
      </c>
      <c r="L1494" s="647">
        <v>0</v>
      </c>
      <c r="M1494" s="647">
        <v>0</v>
      </c>
      <c r="N1494" s="647">
        <v>0</v>
      </c>
      <c r="O1494" s="647">
        <v>0</v>
      </c>
    </row>
    <row r="1495" spans="1:15" x14ac:dyDescent="0.2">
      <c r="A1495" s="647" t="s">
        <v>4745</v>
      </c>
      <c r="B1495" s="647" t="s">
        <v>4766</v>
      </c>
      <c r="C1495" s="647" t="s">
        <v>1670</v>
      </c>
      <c r="D1495" s="647">
        <v>0</v>
      </c>
      <c r="E1495" s="647">
        <v>0</v>
      </c>
      <c r="F1495" s="647">
        <v>0</v>
      </c>
      <c r="G1495" s="647">
        <v>0</v>
      </c>
      <c r="H1495" s="647">
        <v>0</v>
      </c>
      <c r="I1495" s="647">
        <v>0</v>
      </c>
      <c r="J1495" s="647">
        <v>0</v>
      </c>
      <c r="K1495" s="647">
        <v>0</v>
      </c>
      <c r="L1495" s="647">
        <v>0</v>
      </c>
      <c r="M1495" s="647">
        <v>0</v>
      </c>
      <c r="N1495" s="647">
        <v>0</v>
      </c>
      <c r="O1495" s="647">
        <v>0</v>
      </c>
    </row>
    <row r="1496" spans="1:15" x14ac:dyDescent="0.2">
      <c r="A1496" s="647" t="s">
        <v>4745</v>
      </c>
      <c r="B1496" s="647" t="s">
        <v>4767</v>
      </c>
      <c r="C1496" s="647" t="s">
        <v>1670</v>
      </c>
      <c r="D1496" s="647">
        <v>0</v>
      </c>
      <c r="E1496" s="647">
        <v>0</v>
      </c>
      <c r="F1496" s="647">
        <v>0</v>
      </c>
      <c r="G1496" s="647">
        <v>0</v>
      </c>
      <c r="H1496" s="647">
        <v>0</v>
      </c>
      <c r="I1496" s="647">
        <v>0</v>
      </c>
      <c r="J1496" s="647">
        <v>0</v>
      </c>
      <c r="K1496" s="647">
        <v>0</v>
      </c>
      <c r="L1496" s="647">
        <v>0</v>
      </c>
      <c r="M1496" s="647">
        <v>0</v>
      </c>
      <c r="N1496" s="647">
        <v>0</v>
      </c>
      <c r="O1496" s="647">
        <v>0</v>
      </c>
    </row>
    <row r="1497" spans="1:15" x14ac:dyDescent="0.2">
      <c r="A1497" s="647" t="s">
        <v>4745</v>
      </c>
      <c r="B1497" s="647" t="s">
        <v>4768</v>
      </c>
      <c r="C1497" s="647" t="s">
        <v>1670</v>
      </c>
      <c r="D1497" s="647">
        <v>770</v>
      </c>
      <c r="E1497" s="647">
        <v>799</v>
      </c>
      <c r="F1497" s="647">
        <v>827</v>
      </c>
      <c r="G1497" s="647">
        <v>855</v>
      </c>
      <c r="H1497" s="647">
        <v>883</v>
      </c>
      <c r="I1497" s="647">
        <v>911</v>
      </c>
      <c r="J1497" s="647">
        <v>940</v>
      </c>
      <c r="K1497" s="647">
        <v>968</v>
      </c>
      <c r="L1497" s="647">
        <v>996</v>
      </c>
      <c r="M1497" s="647">
        <v>1024</v>
      </c>
      <c r="N1497" s="647">
        <v>1052</v>
      </c>
      <c r="O1497" s="647">
        <v>1080</v>
      </c>
    </row>
    <row r="1498" spans="1:15" x14ac:dyDescent="0.2">
      <c r="A1498" s="647" t="s">
        <v>4745</v>
      </c>
      <c r="B1498" s="647" t="s">
        <v>4769</v>
      </c>
      <c r="C1498" s="647" t="s">
        <v>1670</v>
      </c>
      <c r="D1498" s="647">
        <v>0</v>
      </c>
      <c r="E1498" s="647">
        <v>0</v>
      </c>
      <c r="F1498" s="647">
        <v>0</v>
      </c>
      <c r="G1498" s="647">
        <v>0</v>
      </c>
      <c r="H1498" s="647">
        <v>0</v>
      </c>
      <c r="I1498" s="647">
        <v>0</v>
      </c>
      <c r="J1498" s="647">
        <v>0</v>
      </c>
      <c r="K1498" s="647">
        <v>0</v>
      </c>
      <c r="L1498" s="647">
        <v>0</v>
      </c>
      <c r="M1498" s="647">
        <v>0</v>
      </c>
      <c r="N1498" s="647">
        <v>0</v>
      </c>
      <c r="O1498" s="647">
        <v>0</v>
      </c>
    </row>
    <row r="1499" spans="1:15" x14ac:dyDescent="0.2">
      <c r="A1499" s="647" t="s">
        <v>4745</v>
      </c>
      <c r="B1499" s="647" t="s">
        <v>4770</v>
      </c>
      <c r="C1499" s="647" t="s">
        <v>1670</v>
      </c>
      <c r="D1499" s="647">
        <v>5089</v>
      </c>
      <c r="E1499" s="647">
        <v>5098</v>
      </c>
      <c r="F1499" s="647">
        <v>5107</v>
      </c>
      <c r="G1499" s="647">
        <v>5116</v>
      </c>
      <c r="H1499" s="647">
        <v>5125</v>
      </c>
      <c r="I1499" s="647">
        <v>5134</v>
      </c>
      <c r="J1499" s="647">
        <v>5143</v>
      </c>
      <c r="K1499" s="647">
        <v>5152</v>
      </c>
      <c r="L1499" s="647">
        <v>5161</v>
      </c>
      <c r="M1499" s="647">
        <v>5170</v>
      </c>
      <c r="N1499" s="647">
        <v>5179</v>
      </c>
      <c r="O1499" s="647">
        <v>5188</v>
      </c>
    </row>
    <row r="1500" spans="1:15" x14ac:dyDescent="0.2">
      <c r="A1500" s="647" t="s">
        <v>4745</v>
      </c>
      <c r="B1500" s="647" t="s">
        <v>4771</v>
      </c>
      <c r="C1500" s="647" t="s">
        <v>1670</v>
      </c>
      <c r="D1500" s="647">
        <v>0</v>
      </c>
      <c r="E1500" s="647">
        <v>0</v>
      </c>
      <c r="F1500" s="647">
        <v>0</v>
      </c>
      <c r="G1500" s="647">
        <v>0</v>
      </c>
      <c r="H1500" s="647">
        <v>0</v>
      </c>
      <c r="I1500" s="647">
        <v>0</v>
      </c>
      <c r="J1500" s="647">
        <v>0</v>
      </c>
      <c r="K1500" s="647">
        <v>0</v>
      </c>
      <c r="L1500" s="647">
        <v>0</v>
      </c>
      <c r="M1500" s="647">
        <v>0</v>
      </c>
      <c r="N1500" s="647">
        <v>0</v>
      </c>
      <c r="O1500" s="647">
        <v>0</v>
      </c>
    </row>
    <row r="1501" spans="1:15" x14ac:dyDescent="0.2">
      <c r="A1501" s="647" t="s">
        <v>4745</v>
      </c>
      <c r="B1501" s="647" t="s">
        <v>4772</v>
      </c>
      <c r="C1501" s="647" t="s">
        <v>1670</v>
      </c>
      <c r="D1501" s="647">
        <v>0</v>
      </c>
      <c r="E1501" s="647">
        <v>0</v>
      </c>
      <c r="F1501" s="647">
        <v>0</v>
      </c>
      <c r="G1501" s="647">
        <v>0</v>
      </c>
      <c r="H1501" s="647">
        <v>0</v>
      </c>
      <c r="I1501" s="647">
        <v>0</v>
      </c>
      <c r="J1501" s="647">
        <v>0</v>
      </c>
      <c r="K1501" s="647">
        <v>0</v>
      </c>
      <c r="L1501" s="647">
        <v>0</v>
      </c>
      <c r="M1501" s="647">
        <v>0</v>
      </c>
      <c r="N1501" s="647">
        <v>0</v>
      </c>
      <c r="O1501" s="647">
        <v>0</v>
      </c>
    </row>
    <row r="1502" spans="1:15" x14ac:dyDescent="0.2">
      <c r="A1502" s="647" t="s">
        <v>4745</v>
      </c>
      <c r="B1502" s="647" t="s">
        <v>4773</v>
      </c>
      <c r="C1502" s="647" t="s">
        <v>1670</v>
      </c>
      <c r="D1502" s="647">
        <v>5294</v>
      </c>
      <c r="E1502" s="647">
        <v>5346</v>
      </c>
      <c r="F1502" s="647">
        <v>5401</v>
      </c>
      <c r="G1502" s="647">
        <v>5456</v>
      </c>
      <c r="H1502" s="647">
        <v>5508</v>
      </c>
      <c r="I1502" s="647">
        <v>5561</v>
      </c>
      <c r="J1502" s="647">
        <v>5613</v>
      </c>
      <c r="K1502" s="647">
        <v>5666</v>
      </c>
      <c r="L1502" s="647">
        <v>5724</v>
      </c>
      <c r="M1502" s="647">
        <v>5786</v>
      </c>
      <c r="N1502" s="647">
        <v>5849</v>
      </c>
      <c r="O1502" s="647">
        <v>5914</v>
      </c>
    </row>
    <row r="1503" spans="1:15" x14ac:dyDescent="0.2">
      <c r="A1503" s="647" t="s">
        <v>4993</v>
      </c>
      <c r="B1503" s="647" t="s">
        <v>4774</v>
      </c>
      <c r="C1503" s="647" t="s">
        <v>1670</v>
      </c>
      <c r="D1503" s="647">
        <v>0</v>
      </c>
      <c r="E1503" s="647">
        <v>0</v>
      </c>
      <c r="F1503" s="647">
        <v>0</v>
      </c>
      <c r="G1503" s="647">
        <v>0</v>
      </c>
      <c r="H1503" s="647">
        <v>0</v>
      </c>
      <c r="I1503" s="647">
        <v>0</v>
      </c>
      <c r="J1503" s="647">
        <v>0</v>
      </c>
      <c r="K1503" s="647">
        <v>0</v>
      </c>
      <c r="L1503" s="647">
        <v>0</v>
      </c>
      <c r="M1503" s="647">
        <v>0</v>
      </c>
      <c r="N1503" s="647">
        <v>0</v>
      </c>
      <c r="O1503" s="647">
        <v>0</v>
      </c>
    </row>
    <row r="1504" spans="1:15" x14ac:dyDescent="0.2">
      <c r="A1504" s="647" t="s">
        <v>4993</v>
      </c>
      <c r="B1504" s="647" t="s">
        <v>4775</v>
      </c>
      <c r="C1504" s="647" t="s">
        <v>1670</v>
      </c>
      <c r="D1504" s="647">
        <v>568</v>
      </c>
      <c r="E1504" s="647">
        <v>583</v>
      </c>
      <c r="F1504" s="647">
        <v>598</v>
      </c>
      <c r="G1504" s="647">
        <v>613</v>
      </c>
      <c r="H1504" s="647">
        <v>627</v>
      </c>
      <c r="I1504" s="647">
        <v>642</v>
      </c>
      <c r="J1504" s="647">
        <v>657</v>
      </c>
      <c r="K1504" s="647">
        <v>672</v>
      </c>
      <c r="L1504" s="647">
        <v>686</v>
      </c>
      <c r="M1504" s="647">
        <v>701</v>
      </c>
      <c r="N1504" s="647">
        <v>716</v>
      </c>
      <c r="O1504" s="647">
        <v>731</v>
      </c>
    </row>
    <row r="1505" spans="1:15" x14ac:dyDescent="0.2">
      <c r="A1505" s="647" t="s">
        <v>4993</v>
      </c>
      <c r="B1505" s="647" t="s">
        <v>4776</v>
      </c>
      <c r="C1505" s="647" t="s">
        <v>1670</v>
      </c>
      <c r="D1505" s="647">
        <v>0</v>
      </c>
      <c r="E1505" s="647">
        <v>0</v>
      </c>
      <c r="F1505" s="647">
        <v>0</v>
      </c>
      <c r="G1505" s="647">
        <v>0</v>
      </c>
      <c r="H1505" s="647">
        <v>0</v>
      </c>
      <c r="I1505" s="647">
        <v>0</v>
      </c>
      <c r="J1505" s="647">
        <v>0</v>
      </c>
      <c r="K1505" s="647">
        <v>0</v>
      </c>
      <c r="L1505" s="647">
        <v>0</v>
      </c>
      <c r="M1505" s="647">
        <v>0</v>
      </c>
      <c r="N1505" s="647">
        <v>0</v>
      </c>
      <c r="O1505" s="647">
        <v>0</v>
      </c>
    </row>
    <row r="1506" spans="1:15" x14ac:dyDescent="0.2">
      <c r="A1506" s="647" t="s">
        <v>4993</v>
      </c>
      <c r="B1506" s="647" t="s">
        <v>4777</v>
      </c>
      <c r="C1506" s="647" t="s">
        <v>1670</v>
      </c>
      <c r="D1506" s="647">
        <v>5806</v>
      </c>
      <c r="E1506" s="647">
        <v>5881</v>
      </c>
      <c r="F1506" s="647">
        <v>5956</v>
      </c>
      <c r="G1506" s="647">
        <v>6030</v>
      </c>
      <c r="H1506" s="647">
        <v>6105</v>
      </c>
      <c r="I1506" s="647">
        <v>6180</v>
      </c>
      <c r="J1506" s="647">
        <v>6255</v>
      </c>
      <c r="K1506" s="647">
        <v>6330</v>
      </c>
      <c r="L1506" s="647">
        <v>6405</v>
      </c>
      <c r="M1506" s="647">
        <v>6480</v>
      </c>
      <c r="N1506" s="647">
        <v>6555</v>
      </c>
      <c r="O1506" s="647">
        <v>6630</v>
      </c>
    </row>
    <row r="1507" spans="1:15" x14ac:dyDescent="0.2">
      <c r="A1507" s="647" t="s">
        <v>4993</v>
      </c>
      <c r="B1507" s="647" t="s">
        <v>4778</v>
      </c>
      <c r="C1507" s="647" t="s">
        <v>1670</v>
      </c>
      <c r="D1507" s="647">
        <v>0</v>
      </c>
      <c r="E1507" s="647">
        <v>0</v>
      </c>
      <c r="F1507" s="647">
        <v>0</v>
      </c>
      <c r="G1507" s="647">
        <v>0</v>
      </c>
      <c r="H1507" s="647">
        <v>0</v>
      </c>
      <c r="I1507" s="647">
        <v>0</v>
      </c>
      <c r="J1507" s="647">
        <v>0</v>
      </c>
      <c r="K1507" s="647">
        <v>0</v>
      </c>
      <c r="L1507" s="647">
        <v>0</v>
      </c>
      <c r="M1507" s="647">
        <v>0</v>
      </c>
      <c r="N1507" s="647">
        <v>0</v>
      </c>
      <c r="O1507" s="647">
        <v>0</v>
      </c>
    </row>
    <row r="1508" spans="1:15" x14ac:dyDescent="0.2">
      <c r="A1508" s="647" t="s">
        <v>4993</v>
      </c>
      <c r="B1508" s="647" t="s">
        <v>4779</v>
      </c>
      <c r="C1508" s="647" t="s">
        <v>1670</v>
      </c>
      <c r="D1508" s="647">
        <v>0</v>
      </c>
      <c r="E1508" s="647">
        <v>0</v>
      </c>
      <c r="F1508" s="647">
        <v>0</v>
      </c>
      <c r="G1508" s="647">
        <v>0</v>
      </c>
      <c r="H1508" s="647">
        <v>0</v>
      </c>
      <c r="I1508" s="647">
        <v>0</v>
      </c>
      <c r="J1508" s="647">
        <v>0</v>
      </c>
      <c r="K1508" s="647">
        <v>0</v>
      </c>
      <c r="L1508" s="647">
        <v>0</v>
      </c>
      <c r="M1508" s="647">
        <v>0</v>
      </c>
      <c r="N1508" s="647">
        <v>0</v>
      </c>
      <c r="O1508" s="647">
        <v>0</v>
      </c>
    </row>
    <row r="1509" spans="1:15" x14ac:dyDescent="0.2">
      <c r="A1509" s="647" t="s">
        <v>4993</v>
      </c>
      <c r="B1509" s="647" t="s">
        <v>4780</v>
      </c>
      <c r="C1509" s="647" t="s">
        <v>1670</v>
      </c>
      <c r="D1509" s="647">
        <v>0</v>
      </c>
      <c r="E1509" s="647">
        <v>0</v>
      </c>
      <c r="F1509" s="647">
        <v>0</v>
      </c>
      <c r="G1509" s="647">
        <v>0</v>
      </c>
      <c r="H1509" s="647">
        <v>0</v>
      </c>
      <c r="I1509" s="647">
        <v>0</v>
      </c>
      <c r="J1509" s="647">
        <v>0</v>
      </c>
      <c r="K1509" s="647">
        <v>0</v>
      </c>
      <c r="L1509" s="647">
        <v>0</v>
      </c>
      <c r="M1509" s="647">
        <v>0</v>
      </c>
      <c r="N1509" s="647">
        <v>0</v>
      </c>
      <c r="O1509" s="647">
        <v>0</v>
      </c>
    </row>
    <row r="1510" spans="1:15" x14ac:dyDescent="0.2">
      <c r="A1510" s="647" t="s">
        <v>4993</v>
      </c>
      <c r="B1510" s="647" t="s">
        <v>4781</v>
      </c>
      <c r="C1510" s="647" t="s">
        <v>1670</v>
      </c>
      <c r="D1510" s="647">
        <v>333</v>
      </c>
      <c r="E1510" s="647">
        <v>334</v>
      </c>
      <c r="F1510" s="647">
        <v>334</v>
      </c>
      <c r="G1510" s="647">
        <v>334</v>
      </c>
      <c r="H1510" s="647">
        <v>335</v>
      </c>
      <c r="I1510" s="647">
        <v>335</v>
      </c>
      <c r="J1510" s="647">
        <v>335</v>
      </c>
      <c r="K1510" s="647">
        <v>335</v>
      </c>
      <c r="L1510" s="647">
        <v>336</v>
      </c>
      <c r="M1510" s="647">
        <v>336</v>
      </c>
      <c r="N1510" s="647">
        <v>336</v>
      </c>
      <c r="O1510" s="647">
        <v>337</v>
      </c>
    </row>
    <row r="1511" spans="1:15" x14ac:dyDescent="0.2">
      <c r="A1511" s="647" t="s">
        <v>4993</v>
      </c>
      <c r="B1511" s="647" t="s">
        <v>4782</v>
      </c>
      <c r="C1511" s="647" t="s">
        <v>1670</v>
      </c>
      <c r="D1511" s="647">
        <v>0</v>
      </c>
      <c r="E1511" s="647">
        <v>0</v>
      </c>
      <c r="F1511" s="647">
        <v>0</v>
      </c>
      <c r="G1511" s="647">
        <v>0</v>
      </c>
      <c r="H1511" s="647">
        <v>0</v>
      </c>
      <c r="I1511" s="647">
        <v>0</v>
      </c>
      <c r="J1511" s="647">
        <v>0</v>
      </c>
      <c r="K1511" s="647">
        <v>0</v>
      </c>
      <c r="L1511" s="647">
        <v>0</v>
      </c>
      <c r="M1511" s="647">
        <v>0</v>
      </c>
      <c r="N1511" s="647">
        <v>0</v>
      </c>
      <c r="O1511" s="647">
        <v>0</v>
      </c>
    </row>
    <row r="1512" spans="1:15" x14ac:dyDescent="0.2">
      <c r="A1512" s="647" t="s">
        <v>4993</v>
      </c>
      <c r="B1512" s="647" t="s">
        <v>4783</v>
      </c>
      <c r="C1512" s="647" t="s">
        <v>1670</v>
      </c>
      <c r="D1512" s="647">
        <v>30</v>
      </c>
      <c r="E1512" s="647">
        <v>31</v>
      </c>
      <c r="F1512" s="647">
        <v>32</v>
      </c>
      <c r="G1512" s="647">
        <v>34</v>
      </c>
      <c r="H1512" s="647">
        <v>35</v>
      </c>
      <c r="I1512" s="647">
        <v>36</v>
      </c>
      <c r="J1512" s="647">
        <v>38</v>
      </c>
      <c r="K1512" s="647">
        <v>39</v>
      </c>
      <c r="L1512" s="647">
        <v>40</v>
      </c>
      <c r="M1512" s="647">
        <v>42</v>
      </c>
      <c r="N1512" s="647">
        <v>43</v>
      </c>
      <c r="O1512" s="647">
        <v>44</v>
      </c>
    </row>
    <row r="1513" spans="1:15" x14ac:dyDescent="0.2">
      <c r="A1513" s="647" t="s">
        <v>4993</v>
      </c>
      <c r="B1513" s="647" t="s">
        <v>4784</v>
      </c>
      <c r="C1513" s="647" t="s">
        <v>1670</v>
      </c>
      <c r="D1513" s="647">
        <v>0</v>
      </c>
      <c r="E1513" s="647">
        <v>0</v>
      </c>
      <c r="F1513" s="647">
        <v>0</v>
      </c>
      <c r="G1513" s="647">
        <v>0</v>
      </c>
      <c r="H1513" s="647">
        <v>0</v>
      </c>
      <c r="I1513" s="647">
        <v>0</v>
      </c>
      <c r="J1513" s="647">
        <v>0</v>
      </c>
      <c r="K1513" s="647">
        <v>0</v>
      </c>
      <c r="L1513" s="647">
        <v>0</v>
      </c>
      <c r="M1513" s="647">
        <v>0</v>
      </c>
      <c r="N1513" s="647">
        <v>0</v>
      </c>
      <c r="O1513" s="647">
        <v>0</v>
      </c>
    </row>
    <row r="1514" spans="1:15" x14ac:dyDescent="0.2">
      <c r="A1514" s="647" t="s">
        <v>4993</v>
      </c>
      <c r="B1514" s="647" t="s">
        <v>4785</v>
      </c>
      <c r="C1514" s="647" t="s">
        <v>1670</v>
      </c>
      <c r="D1514" s="647">
        <v>0</v>
      </c>
      <c r="E1514" s="647">
        <v>0</v>
      </c>
      <c r="F1514" s="647">
        <v>0</v>
      </c>
      <c r="G1514" s="647">
        <v>0</v>
      </c>
      <c r="H1514" s="647">
        <v>0</v>
      </c>
      <c r="I1514" s="647">
        <v>0</v>
      </c>
      <c r="J1514" s="647">
        <v>0</v>
      </c>
      <c r="K1514" s="647">
        <v>0</v>
      </c>
      <c r="L1514" s="647">
        <v>0</v>
      </c>
      <c r="M1514" s="647">
        <v>0</v>
      </c>
      <c r="N1514" s="647">
        <v>0</v>
      </c>
      <c r="O1514" s="647">
        <v>0</v>
      </c>
    </row>
    <row r="1515" spans="1:15" x14ac:dyDescent="0.2">
      <c r="A1515" s="647" t="s">
        <v>4993</v>
      </c>
      <c r="B1515" s="647" t="s">
        <v>4786</v>
      </c>
      <c r="C1515" s="647" t="s">
        <v>1670</v>
      </c>
      <c r="D1515" s="647">
        <v>9392</v>
      </c>
      <c r="E1515" s="647">
        <v>9413</v>
      </c>
      <c r="F1515" s="647">
        <v>9435</v>
      </c>
      <c r="G1515" s="647">
        <v>9457</v>
      </c>
      <c r="H1515" s="647">
        <v>9479</v>
      </c>
      <c r="I1515" s="647">
        <v>9500</v>
      </c>
      <c r="J1515" s="647">
        <v>0</v>
      </c>
      <c r="K1515" s="647">
        <v>0</v>
      </c>
      <c r="L1515" s="647">
        <v>0</v>
      </c>
      <c r="M1515" s="647">
        <v>0</v>
      </c>
      <c r="N1515" s="647">
        <v>0</v>
      </c>
      <c r="O1515" s="647">
        <v>0</v>
      </c>
    </row>
    <row r="1516" spans="1:15" x14ac:dyDescent="0.2">
      <c r="A1516" s="647" t="s">
        <v>4993</v>
      </c>
      <c r="B1516" s="647" t="s">
        <v>4787</v>
      </c>
      <c r="C1516" s="647" t="s">
        <v>1670</v>
      </c>
      <c r="D1516" s="647">
        <v>0</v>
      </c>
      <c r="E1516" s="647">
        <v>0</v>
      </c>
      <c r="F1516" s="647">
        <v>0</v>
      </c>
      <c r="G1516" s="647">
        <v>0</v>
      </c>
      <c r="H1516" s="647">
        <v>0</v>
      </c>
      <c r="I1516" s="647">
        <v>0</v>
      </c>
      <c r="J1516" s="647">
        <v>0</v>
      </c>
      <c r="K1516" s="647">
        <v>0</v>
      </c>
      <c r="L1516" s="647">
        <v>0</v>
      </c>
      <c r="M1516" s="647">
        <v>0</v>
      </c>
      <c r="N1516" s="647">
        <v>0</v>
      </c>
      <c r="O1516" s="647">
        <v>0</v>
      </c>
    </row>
    <row r="1517" spans="1:15" x14ac:dyDescent="0.2">
      <c r="A1517" s="647" t="s">
        <v>4993</v>
      </c>
      <c r="B1517" s="647" t="s">
        <v>4788</v>
      </c>
      <c r="C1517" s="647" t="s">
        <v>1670</v>
      </c>
      <c r="D1517" s="647">
        <v>0</v>
      </c>
      <c r="E1517" s="647">
        <v>0</v>
      </c>
      <c r="F1517" s="647">
        <v>0</v>
      </c>
      <c r="G1517" s="647">
        <v>0</v>
      </c>
      <c r="H1517" s="647">
        <v>0</v>
      </c>
      <c r="I1517" s="647">
        <v>0</v>
      </c>
      <c r="J1517" s="647">
        <v>0</v>
      </c>
      <c r="K1517" s="647">
        <v>0</v>
      </c>
      <c r="L1517" s="647">
        <v>0</v>
      </c>
      <c r="M1517" s="647">
        <v>0</v>
      </c>
      <c r="N1517" s="647">
        <v>0</v>
      </c>
      <c r="O1517" s="647">
        <v>0</v>
      </c>
    </row>
    <row r="1518" spans="1:15" x14ac:dyDescent="0.2">
      <c r="A1518" s="647" t="s">
        <v>4993</v>
      </c>
      <c r="B1518" s="647" t="s">
        <v>4789</v>
      </c>
      <c r="C1518" s="647" t="s">
        <v>1670</v>
      </c>
      <c r="D1518" s="647">
        <v>0</v>
      </c>
      <c r="E1518" s="647">
        <v>0</v>
      </c>
      <c r="F1518" s="647">
        <v>0</v>
      </c>
      <c r="G1518" s="647">
        <v>0</v>
      </c>
      <c r="H1518" s="647">
        <v>0</v>
      </c>
      <c r="I1518" s="647">
        <v>0</v>
      </c>
      <c r="J1518" s="647">
        <v>0</v>
      </c>
      <c r="K1518" s="647">
        <v>0</v>
      </c>
      <c r="L1518" s="647">
        <v>0</v>
      </c>
      <c r="M1518" s="647">
        <v>0</v>
      </c>
      <c r="N1518" s="647">
        <v>0</v>
      </c>
      <c r="O1518" s="647">
        <v>0</v>
      </c>
    </row>
    <row r="1519" spans="1:15" x14ac:dyDescent="0.2">
      <c r="A1519" s="647" t="s">
        <v>4993</v>
      </c>
      <c r="B1519" s="647" t="s">
        <v>4790</v>
      </c>
      <c r="C1519" s="647" t="s">
        <v>1670</v>
      </c>
      <c r="D1519" s="647">
        <v>20143</v>
      </c>
      <c r="E1519" s="647">
        <v>20227</v>
      </c>
      <c r="F1519" s="647">
        <v>20311</v>
      </c>
      <c r="G1519" s="647">
        <v>20394</v>
      </c>
      <c r="H1519" s="647">
        <v>20478</v>
      </c>
      <c r="I1519" s="647">
        <v>20562</v>
      </c>
      <c r="J1519" s="647">
        <v>20645</v>
      </c>
      <c r="K1519" s="647">
        <v>20729</v>
      </c>
      <c r="L1519" s="647">
        <v>20813</v>
      </c>
      <c r="M1519" s="647">
        <v>20896</v>
      </c>
      <c r="N1519" s="647">
        <v>20980</v>
      </c>
      <c r="O1519" s="647">
        <v>21063</v>
      </c>
    </row>
    <row r="1520" spans="1:15" x14ac:dyDescent="0.2">
      <c r="A1520" s="647" t="s">
        <v>4993</v>
      </c>
      <c r="B1520" s="647" t="s">
        <v>4791</v>
      </c>
      <c r="C1520" s="647" t="s">
        <v>1670</v>
      </c>
      <c r="D1520" s="647">
        <v>0</v>
      </c>
      <c r="E1520" s="647">
        <v>0</v>
      </c>
      <c r="F1520" s="647">
        <v>0</v>
      </c>
      <c r="G1520" s="647">
        <v>0</v>
      </c>
      <c r="H1520" s="647">
        <v>0</v>
      </c>
      <c r="I1520" s="647">
        <v>0</v>
      </c>
      <c r="J1520" s="647">
        <v>0</v>
      </c>
      <c r="K1520" s="647">
        <v>0</v>
      </c>
      <c r="L1520" s="647">
        <v>0</v>
      </c>
      <c r="M1520" s="647">
        <v>0</v>
      </c>
      <c r="N1520" s="647">
        <v>0</v>
      </c>
      <c r="O1520" s="647">
        <v>0</v>
      </c>
    </row>
    <row r="1521" spans="1:15" x14ac:dyDescent="0.2">
      <c r="A1521" s="647" t="s">
        <v>4993</v>
      </c>
      <c r="B1521" s="647" t="s">
        <v>4792</v>
      </c>
      <c r="C1521" s="647" t="s">
        <v>1670</v>
      </c>
      <c r="D1521" s="647">
        <v>0</v>
      </c>
      <c r="E1521" s="647">
        <v>0</v>
      </c>
      <c r="F1521" s="647">
        <v>0</v>
      </c>
      <c r="G1521" s="647">
        <v>0</v>
      </c>
      <c r="H1521" s="647">
        <v>0</v>
      </c>
      <c r="I1521" s="647">
        <v>0</v>
      </c>
      <c r="J1521" s="647">
        <v>0</v>
      </c>
      <c r="K1521" s="647">
        <v>0</v>
      </c>
      <c r="L1521" s="647">
        <v>0</v>
      </c>
      <c r="M1521" s="647">
        <v>0</v>
      </c>
      <c r="N1521" s="647">
        <v>0</v>
      </c>
      <c r="O1521" s="647">
        <v>0</v>
      </c>
    </row>
    <row r="1522" spans="1:15" x14ac:dyDescent="0.2">
      <c r="A1522" s="647" t="s">
        <v>4993</v>
      </c>
      <c r="B1522" s="647" t="s">
        <v>4793</v>
      </c>
      <c r="C1522" s="647" t="s">
        <v>1670</v>
      </c>
      <c r="D1522" s="647">
        <v>0</v>
      </c>
      <c r="E1522" s="647">
        <v>0</v>
      </c>
      <c r="F1522" s="647">
        <v>0</v>
      </c>
      <c r="G1522" s="647">
        <v>0</v>
      </c>
      <c r="H1522" s="647">
        <v>0</v>
      </c>
      <c r="I1522" s="647">
        <v>0</v>
      </c>
      <c r="J1522" s="647">
        <v>0</v>
      </c>
      <c r="K1522" s="647">
        <v>0</v>
      </c>
      <c r="L1522" s="647">
        <v>0</v>
      </c>
      <c r="M1522" s="647">
        <v>0</v>
      </c>
      <c r="N1522" s="647">
        <v>0</v>
      </c>
      <c r="O1522" s="647">
        <v>0</v>
      </c>
    </row>
    <row r="1523" spans="1:15" x14ac:dyDescent="0.2">
      <c r="A1523" s="647" t="s">
        <v>4993</v>
      </c>
      <c r="B1523" s="647" t="s">
        <v>4794</v>
      </c>
      <c r="C1523" s="647" t="s">
        <v>1670</v>
      </c>
      <c r="D1523" s="647">
        <v>1964</v>
      </c>
      <c r="E1523" s="647">
        <v>1976</v>
      </c>
      <c r="F1523" s="647">
        <v>1988</v>
      </c>
      <c r="G1523" s="647">
        <v>2001</v>
      </c>
      <c r="H1523" s="647">
        <v>2013</v>
      </c>
      <c r="I1523" s="647">
        <v>2025</v>
      </c>
      <c r="J1523" s="647">
        <v>2038</v>
      </c>
      <c r="K1523" s="647">
        <v>2050</v>
      </c>
      <c r="L1523" s="647">
        <v>2062</v>
      </c>
      <c r="M1523" s="647">
        <v>2075</v>
      </c>
      <c r="N1523" s="647">
        <v>2087</v>
      </c>
      <c r="O1523" s="647">
        <v>2099</v>
      </c>
    </row>
    <row r="1524" spans="1:15" x14ac:dyDescent="0.2">
      <c r="A1524" s="647" t="s">
        <v>4993</v>
      </c>
      <c r="B1524" s="647" t="s">
        <v>4795</v>
      </c>
      <c r="C1524" s="647" t="s">
        <v>1670</v>
      </c>
      <c r="D1524" s="647">
        <v>0</v>
      </c>
      <c r="E1524" s="647">
        <v>0</v>
      </c>
      <c r="F1524" s="647">
        <v>0</v>
      </c>
      <c r="G1524" s="647">
        <v>0</v>
      </c>
      <c r="H1524" s="647">
        <v>0</v>
      </c>
      <c r="I1524" s="647">
        <v>0</v>
      </c>
      <c r="J1524" s="647">
        <v>0</v>
      </c>
      <c r="K1524" s="647">
        <v>0</v>
      </c>
      <c r="L1524" s="647">
        <v>0</v>
      </c>
      <c r="M1524" s="647">
        <v>0</v>
      </c>
      <c r="N1524" s="647">
        <v>0</v>
      </c>
      <c r="O1524" s="647">
        <v>0</v>
      </c>
    </row>
    <row r="1525" spans="1:15" x14ac:dyDescent="0.2">
      <c r="A1525" s="647" t="s">
        <v>4993</v>
      </c>
      <c r="B1525" s="647" t="s">
        <v>4796</v>
      </c>
      <c r="C1525" s="647" t="s">
        <v>1670</v>
      </c>
      <c r="D1525" s="647">
        <v>0</v>
      </c>
      <c r="E1525" s="647">
        <v>0</v>
      </c>
      <c r="F1525" s="647">
        <v>0</v>
      </c>
      <c r="G1525" s="647">
        <v>0</v>
      </c>
      <c r="H1525" s="647">
        <v>0</v>
      </c>
      <c r="I1525" s="647">
        <v>0</v>
      </c>
      <c r="J1525" s="647">
        <v>0</v>
      </c>
      <c r="K1525" s="647">
        <v>0</v>
      </c>
      <c r="L1525" s="647">
        <v>0</v>
      </c>
      <c r="M1525" s="647">
        <v>0</v>
      </c>
      <c r="N1525" s="647">
        <v>0</v>
      </c>
      <c r="O1525" s="647">
        <v>0</v>
      </c>
    </row>
    <row r="1526" spans="1:15" x14ac:dyDescent="0.2">
      <c r="A1526" s="647" t="s">
        <v>4993</v>
      </c>
      <c r="B1526" s="647" t="s">
        <v>4797</v>
      </c>
      <c r="C1526" s="647" t="s">
        <v>1670</v>
      </c>
      <c r="D1526" s="647">
        <v>0</v>
      </c>
      <c r="E1526" s="647">
        <v>0</v>
      </c>
      <c r="F1526" s="647">
        <v>0</v>
      </c>
      <c r="G1526" s="647">
        <v>0</v>
      </c>
      <c r="H1526" s="647">
        <v>0</v>
      </c>
      <c r="I1526" s="647">
        <v>0</v>
      </c>
      <c r="J1526" s="647">
        <v>0</v>
      </c>
      <c r="K1526" s="647">
        <v>0</v>
      </c>
      <c r="L1526" s="647">
        <v>0</v>
      </c>
      <c r="M1526" s="647">
        <v>0</v>
      </c>
      <c r="N1526" s="647">
        <v>0</v>
      </c>
      <c r="O1526" s="647">
        <v>0</v>
      </c>
    </row>
    <row r="1527" spans="1:15" x14ac:dyDescent="0.2">
      <c r="A1527" s="647" t="s">
        <v>4798</v>
      </c>
      <c r="B1527" s="647" t="s">
        <v>4799</v>
      </c>
      <c r="C1527" s="647" t="s">
        <v>1670</v>
      </c>
      <c r="D1527" s="647">
        <v>0</v>
      </c>
      <c r="E1527" s="647">
        <v>0</v>
      </c>
      <c r="F1527" s="647">
        <v>0</v>
      </c>
      <c r="G1527" s="647">
        <v>0</v>
      </c>
      <c r="H1527" s="647">
        <v>0</v>
      </c>
      <c r="I1527" s="647">
        <v>0</v>
      </c>
      <c r="J1527" s="647">
        <v>0</v>
      </c>
      <c r="K1527" s="647">
        <v>0</v>
      </c>
      <c r="L1527" s="647">
        <v>0</v>
      </c>
      <c r="M1527" s="647">
        <v>0</v>
      </c>
      <c r="N1527" s="647">
        <v>0</v>
      </c>
      <c r="O1527" s="647">
        <v>0</v>
      </c>
    </row>
    <row r="1528" spans="1:15" x14ac:dyDescent="0.2">
      <c r="A1528" s="647" t="s">
        <v>4798</v>
      </c>
      <c r="B1528" s="647" t="s">
        <v>4800</v>
      </c>
      <c r="C1528" s="647" t="s">
        <v>1670</v>
      </c>
      <c r="D1528" s="647">
        <v>3069</v>
      </c>
      <c r="E1528" s="647">
        <v>3121</v>
      </c>
      <c r="F1528" s="647">
        <v>3172</v>
      </c>
      <c r="G1528" s="647">
        <v>3224</v>
      </c>
      <c r="H1528" s="647">
        <v>3276</v>
      </c>
      <c r="I1528" s="647">
        <v>3328</v>
      </c>
      <c r="J1528" s="647">
        <v>9842</v>
      </c>
      <c r="K1528" s="647">
        <v>9685</v>
      </c>
      <c r="L1528" s="647">
        <v>9657</v>
      </c>
      <c r="M1528" s="647">
        <v>9628</v>
      </c>
      <c r="N1528" s="647">
        <v>9599</v>
      </c>
      <c r="O1528" s="647">
        <v>9580</v>
      </c>
    </row>
    <row r="1529" spans="1:15" x14ac:dyDescent="0.2">
      <c r="A1529" s="647" t="s">
        <v>4798</v>
      </c>
      <c r="B1529" s="647" t="s">
        <v>4801</v>
      </c>
      <c r="C1529" s="647" t="s">
        <v>1670</v>
      </c>
      <c r="D1529" s="647">
        <v>0</v>
      </c>
      <c r="E1529" s="647">
        <v>0</v>
      </c>
      <c r="F1529" s="647">
        <v>0</v>
      </c>
      <c r="G1529" s="647">
        <v>0</v>
      </c>
      <c r="H1529" s="647">
        <v>0</v>
      </c>
      <c r="I1529" s="647">
        <v>0</v>
      </c>
      <c r="J1529" s="647">
        <v>0</v>
      </c>
      <c r="K1529" s="647">
        <v>0</v>
      </c>
      <c r="L1529" s="647">
        <v>0</v>
      </c>
      <c r="M1529" s="647">
        <v>0</v>
      </c>
      <c r="N1529" s="647">
        <v>0</v>
      </c>
      <c r="O1529" s="647">
        <v>0</v>
      </c>
    </row>
    <row r="1530" spans="1:15" x14ac:dyDescent="0.2">
      <c r="A1530" s="647" t="s">
        <v>4798</v>
      </c>
      <c r="B1530" s="647" t="s">
        <v>4802</v>
      </c>
      <c r="C1530" s="647" t="s">
        <v>1670</v>
      </c>
      <c r="D1530" s="647">
        <v>6257</v>
      </c>
      <c r="E1530" s="647">
        <v>6345</v>
      </c>
      <c r="F1530" s="647">
        <v>6434</v>
      </c>
      <c r="G1530" s="647">
        <v>6523</v>
      </c>
      <c r="H1530" s="647">
        <v>6611</v>
      </c>
      <c r="I1530" s="647">
        <v>6700</v>
      </c>
      <c r="J1530" s="647">
        <v>0</v>
      </c>
      <c r="K1530" s="647">
        <v>0</v>
      </c>
      <c r="L1530" s="647">
        <v>0</v>
      </c>
      <c r="M1530" s="647">
        <v>0</v>
      </c>
      <c r="N1530" s="647">
        <v>0</v>
      </c>
      <c r="O1530" s="647">
        <v>0</v>
      </c>
    </row>
    <row r="1531" spans="1:15" x14ac:dyDescent="0.2">
      <c r="A1531" s="647" t="s">
        <v>4798</v>
      </c>
      <c r="B1531" s="647" t="s">
        <v>4803</v>
      </c>
      <c r="C1531" s="647" t="s">
        <v>1670</v>
      </c>
      <c r="D1531" s="647">
        <v>0</v>
      </c>
      <c r="E1531" s="647">
        <v>0</v>
      </c>
      <c r="F1531" s="647">
        <v>0</v>
      </c>
      <c r="G1531" s="647">
        <v>0</v>
      </c>
      <c r="H1531" s="647">
        <v>0</v>
      </c>
      <c r="I1531" s="647">
        <v>0</v>
      </c>
      <c r="J1531" s="647">
        <v>0</v>
      </c>
      <c r="K1531" s="647">
        <v>0</v>
      </c>
      <c r="L1531" s="647">
        <v>0</v>
      </c>
      <c r="M1531" s="647">
        <v>0</v>
      </c>
      <c r="N1531" s="647">
        <v>0</v>
      </c>
      <c r="O1531" s="647">
        <v>0</v>
      </c>
    </row>
    <row r="1532" spans="1:15" x14ac:dyDescent="0.2">
      <c r="A1532" s="647" t="s">
        <v>4798</v>
      </c>
      <c r="B1532" s="647" t="s">
        <v>4804</v>
      </c>
      <c r="C1532" s="647" t="s">
        <v>1670</v>
      </c>
      <c r="D1532" s="647">
        <v>23870</v>
      </c>
      <c r="E1532" s="647">
        <v>25276</v>
      </c>
      <c r="F1532" s="647">
        <v>26780</v>
      </c>
      <c r="G1532" s="647">
        <v>28286</v>
      </c>
      <c r="H1532" s="647">
        <v>23952</v>
      </c>
      <c r="I1532" s="647">
        <v>25364</v>
      </c>
      <c r="J1532" s="647">
        <v>25650</v>
      </c>
      <c r="K1532" s="647">
        <v>27074</v>
      </c>
      <c r="L1532" s="647">
        <v>28576</v>
      </c>
      <c r="M1532" s="647">
        <v>30066</v>
      </c>
      <c r="N1532" s="647">
        <v>31488</v>
      </c>
      <c r="O1532" s="647">
        <v>32464</v>
      </c>
    </row>
    <row r="1533" spans="1:15" x14ac:dyDescent="0.2">
      <c r="A1533" s="647" t="s">
        <v>4798</v>
      </c>
      <c r="B1533" s="647" t="s">
        <v>4805</v>
      </c>
      <c r="C1533" s="647" t="s">
        <v>1670</v>
      </c>
      <c r="D1533" s="647">
        <v>0</v>
      </c>
      <c r="E1533" s="647">
        <v>0</v>
      </c>
      <c r="F1533" s="647">
        <v>0</v>
      </c>
      <c r="G1533" s="647">
        <v>0</v>
      </c>
      <c r="H1533" s="647">
        <v>0</v>
      </c>
      <c r="I1533" s="647">
        <v>0</v>
      </c>
      <c r="J1533" s="647">
        <v>0</v>
      </c>
      <c r="K1533" s="647">
        <v>0</v>
      </c>
      <c r="L1533" s="647">
        <v>0</v>
      </c>
      <c r="M1533" s="647">
        <v>0</v>
      </c>
      <c r="N1533" s="647">
        <v>0</v>
      </c>
      <c r="O1533" s="647">
        <v>0</v>
      </c>
    </row>
    <row r="1534" spans="1:15" x14ac:dyDescent="0.2">
      <c r="A1534" s="647" t="s">
        <v>4798</v>
      </c>
      <c r="B1534" s="647" t="s">
        <v>4806</v>
      </c>
      <c r="C1534" s="647" t="s">
        <v>1670</v>
      </c>
      <c r="D1534" s="647">
        <v>0</v>
      </c>
      <c r="E1534" s="647">
        <v>0</v>
      </c>
      <c r="F1534" s="647">
        <v>0</v>
      </c>
      <c r="G1534" s="647">
        <v>0</v>
      </c>
      <c r="H1534" s="647">
        <v>0</v>
      </c>
      <c r="I1534" s="647">
        <v>0</v>
      </c>
      <c r="J1534" s="647">
        <v>0</v>
      </c>
      <c r="K1534" s="647">
        <v>0</v>
      </c>
      <c r="L1534" s="647">
        <v>0</v>
      </c>
      <c r="M1534" s="647">
        <v>0</v>
      </c>
      <c r="N1534" s="647">
        <v>0</v>
      </c>
      <c r="O1534" s="647">
        <v>0</v>
      </c>
    </row>
    <row r="1535" spans="1:15" x14ac:dyDescent="0.2">
      <c r="A1535" s="647" t="s">
        <v>4798</v>
      </c>
      <c r="B1535" s="647" t="s">
        <v>4807</v>
      </c>
      <c r="C1535" s="647" t="s">
        <v>1670</v>
      </c>
      <c r="D1535" s="647">
        <v>0</v>
      </c>
      <c r="E1535" s="647">
        <v>0</v>
      </c>
      <c r="F1535" s="647">
        <v>0</v>
      </c>
      <c r="G1535" s="647">
        <v>0</v>
      </c>
      <c r="H1535" s="647">
        <v>0</v>
      </c>
      <c r="I1535" s="647">
        <v>0</v>
      </c>
      <c r="J1535" s="647">
        <v>0</v>
      </c>
      <c r="K1535" s="647">
        <v>0</v>
      </c>
      <c r="L1535" s="647">
        <v>0</v>
      </c>
      <c r="M1535" s="647">
        <v>0</v>
      </c>
      <c r="N1535" s="647">
        <v>0</v>
      </c>
      <c r="O1535" s="647">
        <v>0</v>
      </c>
    </row>
    <row r="1536" spans="1:15" x14ac:dyDescent="0.2">
      <c r="A1536" s="647" t="s">
        <v>4798</v>
      </c>
      <c r="B1536" s="647" t="s">
        <v>4808</v>
      </c>
      <c r="C1536" s="647" t="s">
        <v>1670</v>
      </c>
      <c r="D1536" s="647">
        <v>0</v>
      </c>
      <c r="E1536" s="647">
        <v>0</v>
      </c>
      <c r="F1536" s="647">
        <v>0</v>
      </c>
      <c r="G1536" s="647">
        <v>0</v>
      </c>
      <c r="H1536" s="647">
        <v>0</v>
      </c>
      <c r="I1536" s="647">
        <v>0</v>
      </c>
      <c r="J1536" s="647">
        <v>0</v>
      </c>
      <c r="K1536" s="647">
        <v>0</v>
      </c>
      <c r="L1536" s="647">
        <v>0</v>
      </c>
      <c r="M1536" s="647">
        <v>0</v>
      </c>
      <c r="N1536" s="647">
        <v>0</v>
      </c>
      <c r="O1536" s="647">
        <v>0</v>
      </c>
    </row>
    <row r="1537" spans="1:15" x14ac:dyDescent="0.2">
      <c r="A1537" s="647" t="s">
        <v>4798</v>
      </c>
      <c r="B1537" s="647" t="s">
        <v>4809</v>
      </c>
      <c r="C1537" s="647" t="s">
        <v>1670</v>
      </c>
      <c r="D1537" s="647">
        <v>0</v>
      </c>
      <c r="E1537" s="647">
        <v>0</v>
      </c>
      <c r="F1537" s="647">
        <v>0</v>
      </c>
      <c r="G1537" s="647">
        <v>0</v>
      </c>
      <c r="H1537" s="647">
        <v>0</v>
      </c>
      <c r="I1537" s="647">
        <v>0</v>
      </c>
      <c r="J1537" s="647">
        <v>0</v>
      </c>
      <c r="K1537" s="647">
        <v>0</v>
      </c>
      <c r="L1537" s="647">
        <v>0</v>
      </c>
      <c r="M1537" s="647">
        <v>0</v>
      </c>
      <c r="N1537" s="647">
        <v>0</v>
      </c>
      <c r="O1537" s="647">
        <v>0</v>
      </c>
    </row>
    <row r="1538" spans="1:15" x14ac:dyDescent="0.2">
      <c r="A1538" s="647" t="s">
        <v>4798</v>
      </c>
      <c r="B1538" s="647" t="s">
        <v>4810</v>
      </c>
      <c r="C1538" s="647" t="s">
        <v>1670</v>
      </c>
      <c r="D1538" s="647">
        <v>0</v>
      </c>
      <c r="E1538" s="647">
        <v>0</v>
      </c>
      <c r="F1538" s="647">
        <v>0</v>
      </c>
      <c r="G1538" s="647">
        <v>0</v>
      </c>
      <c r="H1538" s="647">
        <v>0</v>
      </c>
      <c r="I1538" s="647">
        <v>0</v>
      </c>
      <c r="J1538" s="647">
        <v>0</v>
      </c>
      <c r="K1538" s="647">
        <v>0</v>
      </c>
      <c r="L1538" s="647">
        <v>0</v>
      </c>
      <c r="M1538" s="647">
        <v>0</v>
      </c>
      <c r="N1538" s="647">
        <v>0</v>
      </c>
      <c r="O1538" s="647">
        <v>0</v>
      </c>
    </row>
    <row r="1539" spans="1:15" x14ac:dyDescent="0.2">
      <c r="A1539" s="647" t="s">
        <v>4811</v>
      </c>
      <c r="B1539" s="647" t="s">
        <v>4812</v>
      </c>
      <c r="C1539" s="647" t="s">
        <v>1670</v>
      </c>
      <c r="D1539" s="647">
        <v>3196</v>
      </c>
      <c r="E1539" s="647">
        <v>3201</v>
      </c>
      <c r="F1539" s="647">
        <v>2985</v>
      </c>
      <c r="G1539" s="647">
        <v>2990</v>
      </c>
      <c r="H1539" s="647">
        <v>2995</v>
      </c>
      <c r="I1539" s="647">
        <v>2999</v>
      </c>
      <c r="J1539" s="647">
        <v>3005</v>
      </c>
      <c r="K1539" s="647">
        <v>3009</v>
      </c>
      <c r="L1539" s="647">
        <v>3014</v>
      </c>
      <c r="M1539" s="647">
        <v>3019</v>
      </c>
      <c r="N1539" s="647">
        <v>3023</v>
      </c>
      <c r="O1539" s="647">
        <v>3028</v>
      </c>
    </row>
    <row r="1540" spans="1:15" x14ac:dyDescent="0.2">
      <c r="A1540" s="647" t="s">
        <v>4811</v>
      </c>
      <c r="B1540" s="647" t="s">
        <v>4813</v>
      </c>
      <c r="C1540" s="647" t="s">
        <v>1670</v>
      </c>
      <c r="D1540" s="647">
        <v>0</v>
      </c>
      <c r="E1540" s="647">
        <v>0</v>
      </c>
      <c r="F1540" s="647">
        <v>0</v>
      </c>
      <c r="G1540" s="647">
        <v>0</v>
      </c>
      <c r="H1540" s="647">
        <v>0</v>
      </c>
      <c r="I1540" s="647">
        <v>0</v>
      </c>
      <c r="J1540" s="647">
        <v>0</v>
      </c>
      <c r="K1540" s="647">
        <v>0</v>
      </c>
      <c r="L1540" s="647">
        <v>0</v>
      </c>
      <c r="M1540" s="647">
        <v>0</v>
      </c>
      <c r="N1540" s="647">
        <v>0</v>
      </c>
      <c r="O1540" s="647">
        <v>0</v>
      </c>
    </row>
    <row r="1541" spans="1:15" x14ac:dyDescent="0.2">
      <c r="A1541" s="647" t="s">
        <v>4811</v>
      </c>
      <c r="B1541" s="647" t="s">
        <v>4814</v>
      </c>
      <c r="C1541" s="647" t="s">
        <v>1670</v>
      </c>
      <c r="D1541" s="647">
        <v>4</v>
      </c>
      <c r="E1541" s="647">
        <v>4</v>
      </c>
      <c r="F1541" s="647">
        <v>4</v>
      </c>
      <c r="G1541" s="647">
        <v>4</v>
      </c>
      <c r="H1541" s="647">
        <v>4</v>
      </c>
      <c r="I1541" s="647">
        <v>4</v>
      </c>
      <c r="J1541" s="647">
        <v>0</v>
      </c>
      <c r="K1541" s="647">
        <v>0</v>
      </c>
      <c r="L1541" s="647">
        <v>0</v>
      </c>
      <c r="M1541" s="647">
        <v>0</v>
      </c>
      <c r="N1541" s="647">
        <v>0</v>
      </c>
      <c r="O1541" s="647">
        <v>0</v>
      </c>
    </row>
    <row r="1542" spans="1:15" x14ac:dyDescent="0.2">
      <c r="A1542" s="647" t="s">
        <v>4811</v>
      </c>
      <c r="B1542" s="647" t="s">
        <v>4815</v>
      </c>
      <c r="C1542" s="647" t="s">
        <v>1670</v>
      </c>
      <c r="D1542" s="647">
        <v>0</v>
      </c>
      <c r="E1542" s="647">
        <v>0</v>
      </c>
      <c r="F1542" s="647">
        <v>0</v>
      </c>
      <c r="G1542" s="647">
        <v>0</v>
      </c>
      <c r="H1542" s="647">
        <v>0</v>
      </c>
      <c r="I1542" s="647">
        <v>0</v>
      </c>
      <c r="J1542" s="647">
        <v>0</v>
      </c>
      <c r="K1542" s="647">
        <v>0</v>
      </c>
      <c r="L1542" s="647">
        <v>0</v>
      </c>
      <c r="M1542" s="647">
        <v>0</v>
      </c>
      <c r="N1542" s="647">
        <v>0</v>
      </c>
      <c r="O1542" s="647">
        <v>0</v>
      </c>
    </row>
    <row r="1543" spans="1:15" x14ac:dyDescent="0.2">
      <c r="A1543" s="647" t="s">
        <v>4811</v>
      </c>
      <c r="B1543" s="647" t="s">
        <v>4816</v>
      </c>
      <c r="C1543" s="647" t="s">
        <v>1670</v>
      </c>
      <c r="D1543" s="647">
        <v>924</v>
      </c>
      <c r="E1543" s="647">
        <v>924</v>
      </c>
      <c r="F1543" s="647">
        <v>924</v>
      </c>
      <c r="G1543" s="647">
        <v>924</v>
      </c>
      <c r="H1543" s="647">
        <v>924</v>
      </c>
      <c r="I1543" s="647">
        <v>924</v>
      </c>
      <c r="J1543" s="647">
        <v>924</v>
      </c>
      <c r="K1543" s="647">
        <v>924</v>
      </c>
      <c r="L1543" s="647">
        <v>924</v>
      </c>
      <c r="M1543" s="647">
        <v>924</v>
      </c>
      <c r="N1543" s="647">
        <v>924</v>
      </c>
      <c r="O1543" s="647">
        <v>924</v>
      </c>
    </row>
    <row r="1544" spans="1:15" x14ac:dyDescent="0.2">
      <c r="A1544" s="647" t="s">
        <v>4811</v>
      </c>
      <c r="B1544" s="647" t="s">
        <v>4817</v>
      </c>
      <c r="C1544" s="647" t="s">
        <v>1670</v>
      </c>
      <c r="D1544" s="647">
        <v>0</v>
      </c>
      <c r="E1544" s="647">
        <v>0</v>
      </c>
      <c r="F1544" s="647">
        <v>0</v>
      </c>
      <c r="G1544" s="647">
        <v>0</v>
      </c>
      <c r="H1544" s="647">
        <v>0</v>
      </c>
      <c r="I1544" s="647">
        <v>0</v>
      </c>
      <c r="J1544" s="647">
        <v>0</v>
      </c>
      <c r="K1544" s="647">
        <v>0</v>
      </c>
      <c r="L1544" s="647">
        <v>0</v>
      </c>
      <c r="M1544" s="647">
        <v>0</v>
      </c>
      <c r="N1544" s="647">
        <v>0</v>
      </c>
      <c r="O1544" s="647">
        <v>0</v>
      </c>
    </row>
    <row r="1545" spans="1:15" x14ac:dyDescent="0.2">
      <c r="A1545" s="647" t="s">
        <v>4811</v>
      </c>
      <c r="B1545" s="647" t="s">
        <v>4818</v>
      </c>
      <c r="C1545" s="647" t="s">
        <v>1670</v>
      </c>
      <c r="D1545" s="647">
        <v>901</v>
      </c>
      <c r="E1545" s="647">
        <v>901</v>
      </c>
      <c r="F1545" s="647">
        <v>901</v>
      </c>
      <c r="G1545" s="647">
        <v>901</v>
      </c>
      <c r="H1545" s="647">
        <v>901</v>
      </c>
      <c r="I1545" s="647">
        <v>901</v>
      </c>
      <c r="J1545" s="647">
        <v>901</v>
      </c>
      <c r="K1545" s="647">
        <v>901</v>
      </c>
      <c r="L1545" s="647">
        <v>901</v>
      </c>
      <c r="M1545" s="647">
        <v>901</v>
      </c>
      <c r="N1545" s="647">
        <v>901</v>
      </c>
      <c r="O1545" s="647">
        <v>901</v>
      </c>
    </row>
    <row r="1546" spans="1:15" x14ac:dyDescent="0.2">
      <c r="A1546" s="647" t="s">
        <v>4811</v>
      </c>
      <c r="B1546" s="647" t="s">
        <v>4819</v>
      </c>
      <c r="C1546" s="647" t="s">
        <v>1670</v>
      </c>
      <c r="D1546" s="647">
        <v>0</v>
      </c>
      <c r="E1546" s="647">
        <v>0</v>
      </c>
      <c r="F1546" s="647">
        <v>0</v>
      </c>
      <c r="G1546" s="647">
        <v>0</v>
      </c>
      <c r="H1546" s="647">
        <v>0</v>
      </c>
      <c r="I1546" s="647">
        <v>0</v>
      </c>
      <c r="J1546" s="647">
        <v>0</v>
      </c>
      <c r="K1546" s="647">
        <v>0</v>
      </c>
      <c r="L1546" s="647">
        <v>0</v>
      </c>
      <c r="M1546" s="647">
        <v>0</v>
      </c>
      <c r="N1546" s="647">
        <v>0</v>
      </c>
      <c r="O1546" s="647">
        <v>0</v>
      </c>
    </row>
    <row r="1547" spans="1:15" x14ac:dyDescent="0.2">
      <c r="A1547" s="647" t="s">
        <v>4820</v>
      </c>
      <c r="B1547" s="647" t="s">
        <v>4821</v>
      </c>
      <c r="C1547" s="647" t="s">
        <v>1670</v>
      </c>
      <c r="D1547" s="647">
        <v>22</v>
      </c>
      <c r="E1547" s="647">
        <v>22</v>
      </c>
      <c r="F1547" s="647">
        <v>23</v>
      </c>
      <c r="G1547" s="647">
        <v>23</v>
      </c>
      <c r="H1547" s="647">
        <v>23</v>
      </c>
      <c r="I1547" s="647">
        <v>23</v>
      </c>
      <c r="J1547" s="647">
        <v>44</v>
      </c>
      <c r="K1547" s="647">
        <v>44</v>
      </c>
      <c r="L1547" s="647">
        <v>44</v>
      </c>
      <c r="M1547" s="647">
        <v>44</v>
      </c>
      <c r="N1547" s="647">
        <v>44</v>
      </c>
      <c r="O1547" s="647">
        <v>44</v>
      </c>
    </row>
    <row r="1548" spans="1:15" x14ac:dyDescent="0.2">
      <c r="A1548" s="647" t="s">
        <v>4820</v>
      </c>
      <c r="B1548" s="647" t="s">
        <v>4822</v>
      </c>
      <c r="C1548" s="647" t="s">
        <v>1670</v>
      </c>
      <c r="D1548" s="647">
        <v>0</v>
      </c>
      <c r="E1548" s="647">
        <v>0</v>
      </c>
      <c r="F1548" s="647">
        <v>0</v>
      </c>
      <c r="G1548" s="647">
        <v>0</v>
      </c>
      <c r="H1548" s="647">
        <v>0</v>
      </c>
      <c r="I1548" s="647">
        <v>0</v>
      </c>
      <c r="J1548" s="647">
        <v>0</v>
      </c>
      <c r="K1548" s="647">
        <v>0</v>
      </c>
      <c r="L1548" s="647">
        <v>0</v>
      </c>
      <c r="M1548" s="647">
        <v>0</v>
      </c>
      <c r="N1548" s="647">
        <v>0</v>
      </c>
      <c r="O1548" s="647">
        <v>0</v>
      </c>
    </row>
    <row r="1549" spans="1:15" x14ac:dyDescent="0.2">
      <c r="A1549" s="647" t="s">
        <v>4820</v>
      </c>
      <c r="B1549" s="647" t="s">
        <v>4823</v>
      </c>
      <c r="C1549" s="647" t="s">
        <v>1670</v>
      </c>
      <c r="D1549" s="647">
        <v>20</v>
      </c>
      <c r="E1549" s="647">
        <v>20</v>
      </c>
      <c r="F1549" s="647">
        <v>21</v>
      </c>
      <c r="G1549" s="647">
        <v>21</v>
      </c>
      <c r="H1549" s="647">
        <v>21</v>
      </c>
      <c r="I1549" s="647">
        <v>21</v>
      </c>
      <c r="J1549" s="647">
        <v>0</v>
      </c>
      <c r="K1549" s="647">
        <v>0</v>
      </c>
      <c r="L1549" s="647">
        <v>0</v>
      </c>
      <c r="M1549" s="647">
        <v>0</v>
      </c>
      <c r="N1549" s="647">
        <v>0</v>
      </c>
      <c r="O1549" s="647">
        <v>0</v>
      </c>
    </row>
    <row r="1550" spans="1:15" x14ac:dyDescent="0.2">
      <c r="A1550" s="647" t="s">
        <v>4820</v>
      </c>
      <c r="B1550" s="647" t="s">
        <v>4824</v>
      </c>
      <c r="C1550" s="647" t="s">
        <v>1670</v>
      </c>
      <c r="D1550" s="647">
        <v>0</v>
      </c>
      <c r="E1550" s="647">
        <v>0</v>
      </c>
      <c r="F1550" s="647">
        <v>0</v>
      </c>
      <c r="G1550" s="647">
        <v>0</v>
      </c>
      <c r="H1550" s="647">
        <v>0</v>
      </c>
      <c r="I1550" s="647">
        <v>0</v>
      </c>
      <c r="J1550" s="647">
        <v>0</v>
      </c>
      <c r="K1550" s="647">
        <v>0</v>
      </c>
      <c r="L1550" s="647">
        <v>0</v>
      </c>
      <c r="M1550" s="647">
        <v>0</v>
      </c>
      <c r="N1550" s="647">
        <v>0</v>
      </c>
      <c r="O1550" s="647">
        <v>0</v>
      </c>
    </row>
    <row r="1551" spans="1:15" x14ac:dyDescent="0.2">
      <c r="A1551" s="647" t="s">
        <v>4825</v>
      </c>
      <c r="B1551" s="647" t="s">
        <v>4826</v>
      </c>
      <c r="C1551" s="647" t="s">
        <v>1670</v>
      </c>
      <c r="D1551" s="647">
        <v>408</v>
      </c>
      <c r="E1551" s="647">
        <v>412</v>
      </c>
      <c r="F1551" s="647">
        <v>417</v>
      </c>
      <c r="G1551" s="647">
        <v>422</v>
      </c>
      <c r="H1551" s="647">
        <v>427</v>
      </c>
      <c r="I1551" s="647">
        <v>511</v>
      </c>
      <c r="J1551" s="647">
        <v>670</v>
      </c>
      <c r="K1551" s="647">
        <v>660</v>
      </c>
      <c r="L1551" s="647">
        <v>851</v>
      </c>
      <c r="M1551" s="647">
        <v>850</v>
      </c>
      <c r="N1551" s="647">
        <v>848</v>
      </c>
      <c r="O1551" s="647">
        <v>1167</v>
      </c>
    </row>
    <row r="1552" spans="1:15" x14ac:dyDescent="0.2">
      <c r="A1552" s="647" t="s">
        <v>4825</v>
      </c>
      <c r="B1552" s="647" t="s">
        <v>4827</v>
      </c>
      <c r="C1552" s="647" t="s">
        <v>1670</v>
      </c>
      <c r="D1552" s="647">
        <v>0</v>
      </c>
      <c r="E1552" s="647">
        <v>0</v>
      </c>
      <c r="F1552" s="647">
        <v>0</v>
      </c>
      <c r="G1552" s="647">
        <v>0</v>
      </c>
      <c r="H1552" s="647">
        <v>0</v>
      </c>
      <c r="I1552" s="647">
        <v>0</v>
      </c>
      <c r="J1552" s="647">
        <v>0</v>
      </c>
      <c r="K1552" s="647">
        <v>0</v>
      </c>
      <c r="L1552" s="647">
        <v>0</v>
      </c>
      <c r="M1552" s="647">
        <v>0</v>
      </c>
      <c r="N1552" s="647">
        <v>0</v>
      </c>
      <c r="O1552" s="647">
        <v>0</v>
      </c>
    </row>
    <row r="1553" spans="1:15" x14ac:dyDescent="0.2">
      <c r="A1553" s="647" t="s">
        <v>4825</v>
      </c>
      <c r="B1553" s="647" t="s">
        <v>4828</v>
      </c>
      <c r="C1553" s="647" t="s">
        <v>1670</v>
      </c>
      <c r="D1553" s="647">
        <v>148</v>
      </c>
      <c r="E1553" s="647">
        <v>152</v>
      </c>
      <c r="F1553" s="647">
        <v>156</v>
      </c>
      <c r="G1553" s="647">
        <v>160</v>
      </c>
      <c r="H1553" s="647">
        <v>163</v>
      </c>
      <c r="I1553" s="647">
        <v>167</v>
      </c>
      <c r="J1553" s="647">
        <v>0</v>
      </c>
      <c r="K1553" s="647">
        <v>0</v>
      </c>
      <c r="L1553" s="647">
        <v>0</v>
      </c>
      <c r="M1553" s="647">
        <v>0</v>
      </c>
      <c r="N1553" s="647">
        <v>0</v>
      </c>
      <c r="O1553" s="647">
        <v>0</v>
      </c>
    </row>
    <row r="1554" spans="1:15" x14ac:dyDescent="0.2">
      <c r="A1554" s="647" t="s">
        <v>4825</v>
      </c>
      <c r="B1554" s="647" t="s">
        <v>4829</v>
      </c>
      <c r="C1554" s="647" t="s">
        <v>1670</v>
      </c>
      <c r="D1554" s="647">
        <v>0</v>
      </c>
      <c r="E1554" s="647">
        <v>0</v>
      </c>
      <c r="F1554" s="647">
        <v>0</v>
      </c>
      <c r="G1554" s="647">
        <v>0</v>
      </c>
      <c r="H1554" s="647">
        <v>0</v>
      </c>
      <c r="I1554" s="647">
        <v>0</v>
      </c>
      <c r="J1554" s="647">
        <v>0</v>
      </c>
      <c r="K1554" s="647">
        <v>0</v>
      </c>
      <c r="L1554" s="647">
        <v>0</v>
      </c>
      <c r="M1554" s="647">
        <v>0</v>
      </c>
      <c r="N1554" s="647">
        <v>0</v>
      </c>
      <c r="O1554" s="647">
        <v>0</v>
      </c>
    </row>
    <row r="1555" spans="1:15" x14ac:dyDescent="0.2">
      <c r="A1555" s="647" t="s">
        <v>4825</v>
      </c>
      <c r="B1555" s="647" t="s">
        <v>4830</v>
      </c>
      <c r="C1555" s="647" t="s">
        <v>1670</v>
      </c>
      <c r="D1555" s="647">
        <v>0</v>
      </c>
      <c r="E1555" s="647">
        <v>0</v>
      </c>
      <c r="F1555" s="647">
        <v>0</v>
      </c>
      <c r="G1555" s="647">
        <v>0</v>
      </c>
      <c r="H1555" s="647">
        <v>0</v>
      </c>
      <c r="I1555" s="647">
        <v>0</v>
      </c>
      <c r="J1555" s="647">
        <v>0</v>
      </c>
      <c r="K1555" s="647">
        <v>0</v>
      </c>
      <c r="L1555" s="647">
        <v>0</v>
      </c>
      <c r="M1555" s="647">
        <v>0</v>
      </c>
      <c r="N1555" s="647">
        <v>0</v>
      </c>
      <c r="O1555" s="647">
        <v>0</v>
      </c>
    </row>
    <row r="1556" spans="1:15" x14ac:dyDescent="0.2">
      <c r="A1556" s="647" t="s">
        <v>4825</v>
      </c>
      <c r="B1556" s="647" t="s">
        <v>4831</v>
      </c>
      <c r="C1556" s="647" t="s">
        <v>1670</v>
      </c>
      <c r="D1556" s="647">
        <v>0</v>
      </c>
      <c r="E1556" s="647">
        <v>0</v>
      </c>
      <c r="F1556" s="647">
        <v>0</v>
      </c>
      <c r="G1556" s="647">
        <v>0</v>
      </c>
      <c r="H1556" s="647">
        <v>0</v>
      </c>
      <c r="I1556" s="647">
        <v>0</v>
      </c>
      <c r="J1556" s="647">
        <v>0</v>
      </c>
      <c r="K1556" s="647">
        <v>0</v>
      </c>
      <c r="L1556" s="647">
        <v>0</v>
      </c>
      <c r="M1556" s="647">
        <v>0</v>
      </c>
      <c r="N1556" s="647">
        <v>0</v>
      </c>
      <c r="O1556" s="647">
        <v>0</v>
      </c>
    </row>
    <row r="1557" spans="1:15" x14ac:dyDescent="0.2">
      <c r="A1557" s="647" t="s">
        <v>4832</v>
      </c>
      <c r="B1557" s="647" t="s">
        <v>4833</v>
      </c>
      <c r="C1557" s="647" t="s">
        <v>1670</v>
      </c>
      <c r="D1557" s="647">
        <v>0</v>
      </c>
      <c r="E1557" s="647">
        <v>0</v>
      </c>
      <c r="F1557" s="647">
        <v>0</v>
      </c>
      <c r="G1557" s="647">
        <v>0</v>
      </c>
      <c r="H1557" s="647">
        <v>0</v>
      </c>
      <c r="I1557" s="647">
        <v>0</v>
      </c>
      <c r="J1557" s="647">
        <v>0</v>
      </c>
      <c r="K1557" s="647">
        <v>0</v>
      </c>
      <c r="L1557" s="647">
        <v>0</v>
      </c>
      <c r="M1557" s="647">
        <v>0</v>
      </c>
      <c r="N1557" s="647">
        <v>0</v>
      </c>
      <c r="O1557" s="647">
        <v>0</v>
      </c>
    </row>
    <row r="1558" spans="1:15" x14ac:dyDescent="0.2">
      <c r="A1558" s="647" t="s">
        <v>4834</v>
      </c>
      <c r="B1558" s="647" t="s">
        <v>4835</v>
      </c>
      <c r="C1558" s="647" t="s">
        <v>1670</v>
      </c>
      <c r="D1558" s="647">
        <v>935</v>
      </c>
      <c r="E1558" s="647">
        <v>936</v>
      </c>
      <c r="F1558" s="647">
        <v>1158</v>
      </c>
      <c r="G1558" s="647">
        <v>1160</v>
      </c>
      <c r="H1558" s="647">
        <v>1161</v>
      </c>
      <c r="I1558" s="647">
        <v>1164</v>
      </c>
      <c r="J1558" s="647">
        <v>1166</v>
      </c>
      <c r="K1558" s="647">
        <v>1136</v>
      </c>
      <c r="L1558" s="647">
        <v>1123</v>
      </c>
      <c r="M1558" s="647">
        <v>1109</v>
      </c>
      <c r="N1558" s="647">
        <v>1096</v>
      </c>
      <c r="O1558" s="647">
        <v>1083</v>
      </c>
    </row>
    <row r="1559" spans="1:15" x14ac:dyDescent="0.2">
      <c r="A1559" s="647" t="s">
        <v>4834</v>
      </c>
      <c r="B1559" s="647" t="s">
        <v>4836</v>
      </c>
      <c r="C1559" s="647" t="s">
        <v>1670</v>
      </c>
      <c r="D1559" s="647">
        <v>0</v>
      </c>
      <c r="E1559" s="647">
        <v>0</v>
      </c>
      <c r="F1559" s="647">
        <v>0</v>
      </c>
      <c r="G1559" s="647">
        <v>0</v>
      </c>
      <c r="H1559" s="647">
        <v>0</v>
      </c>
      <c r="I1559" s="647">
        <v>0</v>
      </c>
      <c r="J1559" s="647">
        <v>0</v>
      </c>
      <c r="K1559" s="647">
        <v>0</v>
      </c>
      <c r="L1559" s="647">
        <v>0</v>
      </c>
      <c r="M1559" s="647">
        <v>0</v>
      </c>
      <c r="N1559" s="647">
        <v>0</v>
      </c>
      <c r="O1559" s="647">
        <v>0</v>
      </c>
    </row>
    <row r="1560" spans="1:15" x14ac:dyDescent="0.2">
      <c r="A1560" s="647" t="s">
        <v>4834</v>
      </c>
      <c r="B1560" s="647" t="s">
        <v>4837</v>
      </c>
      <c r="C1560" s="647" t="s">
        <v>1670</v>
      </c>
      <c r="D1560" s="647">
        <v>0</v>
      </c>
      <c r="E1560" s="647">
        <v>0</v>
      </c>
      <c r="F1560" s="647">
        <v>0</v>
      </c>
      <c r="G1560" s="647">
        <v>0</v>
      </c>
      <c r="H1560" s="647">
        <v>0</v>
      </c>
      <c r="I1560" s="647">
        <v>0</v>
      </c>
      <c r="J1560" s="647">
        <v>0</v>
      </c>
      <c r="K1560" s="647">
        <v>0</v>
      </c>
      <c r="L1560" s="647">
        <v>0</v>
      </c>
      <c r="M1560" s="647">
        <v>0</v>
      </c>
      <c r="N1560" s="647">
        <v>0</v>
      </c>
      <c r="O1560" s="647">
        <v>0</v>
      </c>
    </row>
    <row r="1561" spans="1:15" x14ac:dyDescent="0.2">
      <c r="A1561" s="647" t="s">
        <v>4838</v>
      </c>
      <c r="B1561" s="647" t="s">
        <v>4839</v>
      </c>
      <c r="C1561" s="647" t="s">
        <v>1670</v>
      </c>
      <c r="D1561" s="647">
        <v>0</v>
      </c>
      <c r="E1561" s="647">
        <v>0</v>
      </c>
      <c r="F1561" s="647">
        <v>0</v>
      </c>
      <c r="G1561" s="647">
        <v>0</v>
      </c>
      <c r="H1561" s="647">
        <v>0</v>
      </c>
      <c r="I1561" s="647">
        <v>0</v>
      </c>
      <c r="J1561" s="647">
        <v>0</v>
      </c>
      <c r="K1561" s="647">
        <v>0</v>
      </c>
      <c r="L1561" s="647">
        <v>0</v>
      </c>
      <c r="M1561" s="647">
        <v>0</v>
      </c>
      <c r="N1561" s="647">
        <v>0</v>
      </c>
      <c r="O1561" s="647">
        <v>0</v>
      </c>
    </row>
    <row r="1562" spans="1:15" x14ac:dyDescent="0.2">
      <c r="A1562" s="647" t="s">
        <v>4838</v>
      </c>
      <c r="B1562" s="647" t="s">
        <v>4840</v>
      </c>
      <c r="C1562" s="647" t="s">
        <v>1670</v>
      </c>
      <c r="D1562" s="647">
        <v>0</v>
      </c>
      <c r="E1562" s="647">
        <v>0</v>
      </c>
      <c r="F1562" s="647">
        <v>0</v>
      </c>
      <c r="G1562" s="647">
        <v>0</v>
      </c>
      <c r="H1562" s="647">
        <v>0</v>
      </c>
      <c r="I1562" s="647">
        <v>0</v>
      </c>
      <c r="J1562" s="647">
        <v>0</v>
      </c>
      <c r="K1562" s="647">
        <v>0</v>
      </c>
      <c r="L1562" s="647">
        <v>0</v>
      </c>
      <c r="M1562" s="647">
        <v>0</v>
      </c>
      <c r="N1562" s="647">
        <v>0</v>
      </c>
      <c r="O1562" s="647">
        <v>0</v>
      </c>
    </row>
    <row r="1563" spans="1:15" x14ac:dyDescent="0.2">
      <c r="A1563" s="647" t="s">
        <v>4838</v>
      </c>
      <c r="B1563" s="647" t="s">
        <v>4841</v>
      </c>
      <c r="C1563" s="647" t="s">
        <v>1670</v>
      </c>
      <c r="D1563" s="647">
        <v>0</v>
      </c>
      <c r="E1563" s="647">
        <v>0</v>
      </c>
      <c r="F1563" s="647">
        <v>0</v>
      </c>
      <c r="G1563" s="647">
        <v>0</v>
      </c>
      <c r="H1563" s="647">
        <v>0</v>
      </c>
      <c r="I1563" s="647">
        <v>0</v>
      </c>
      <c r="J1563" s="647">
        <v>0</v>
      </c>
      <c r="K1563" s="647">
        <v>0</v>
      </c>
      <c r="L1563" s="647">
        <v>0</v>
      </c>
      <c r="M1563" s="647">
        <v>0</v>
      </c>
      <c r="N1563" s="647">
        <v>0</v>
      </c>
      <c r="O1563" s="647">
        <v>0</v>
      </c>
    </row>
    <row r="1564" spans="1:15" x14ac:dyDescent="0.2">
      <c r="A1564" s="647" t="s">
        <v>4838</v>
      </c>
      <c r="B1564" s="647" t="s">
        <v>4842</v>
      </c>
      <c r="C1564" s="647" t="s">
        <v>1670</v>
      </c>
      <c r="D1564" s="647">
        <v>692</v>
      </c>
      <c r="E1564" s="647">
        <v>716</v>
      </c>
      <c r="F1564" s="647">
        <v>743</v>
      </c>
      <c r="G1564" s="647">
        <v>769</v>
      </c>
      <c r="H1564" s="647">
        <v>796</v>
      </c>
      <c r="I1564" s="647">
        <v>823</v>
      </c>
      <c r="J1564" s="647">
        <v>850</v>
      </c>
      <c r="K1564" s="647">
        <v>603</v>
      </c>
      <c r="L1564" s="647">
        <v>669</v>
      </c>
      <c r="M1564" s="647">
        <v>735</v>
      </c>
      <c r="N1564" s="647">
        <v>801</v>
      </c>
      <c r="O1564" s="647">
        <v>867</v>
      </c>
    </row>
    <row r="1565" spans="1:15" x14ac:dyDescent="0.2">
      <c r="A1565" s="647" t="s">
        <v>4838</v>
      </c>
      <c r="B1565" s="647" t="s">
        <v>4843</v>
      </c>
      <c r="C1565" s="647" t="s">
        <v>1670</v>
      </c>
      <c r="D1565" s="647">
        <v>16524</v>
      </c>
      <c r="E1565" s="647">
        <v>16880</v>
      </c>
      <c r="F1565" s="647">
        <v>17246</v>
      </c>
      <c r="G1565" s="647">
        <v>17614</v>
      </c>
      <c r="H1565" s="647">
        <v>17984</v>
      </c>
      <c r="I1565" s="647">
        <v>18353</v>
      </c>
      <c r="J1565" s="647">
        <v>16256</v>
      </c>
      <c r="K1565" s="647">
        <v>17040</v>
      </c>
      <c r="L1565" s="647">
        <v>17444</v>
      </c>
      <c r="M1565" s="647">
        <v>17865</v>
      </c>
      <c r="N1565" s="647">
        <v>18287</v>
      </c>
      <c r="O1565" s="647">
        <v>18639</v>
      </c>
    </row>
    <row r="1566" spans="1:15" x14ac:dyDescent="0.2">
      <c r="A1566" s="647" t="s">
        <v>4838</v>
      </c>
      <c r="B1566" s="647" t="s">
        <v>4844</v>
      </c>
      <c r="C1566" s="647" t="s">
        <v>1670</v>
      </c>
      <c r="D1566" s="647">
        <v>0</v>
      </c>
      <c r="E1566" s="647">
        <v>0</v>
      </c>
      <c r="F1566" s="647">
        <v>0</v>
      </c>
      <c r="G1566" s="647">
        <v>0</v>
      </c>
      <c r="H1566" s="647">
        <v>0</v>
      </c>
      <c r="I1566" s="647">
        <v>0</v>
      </c>
      <c r="J1566" s="647">
        <v>0</v>
      </c>
      <c r="K1566" s="647">
        <v>0</v>
      </c>
      <c r="L1566" s="647">
        <v>0</v>
      </c>
      <c r="M1566" s="647">
        <v>0</v>
      </c>
      <c r="N1566" s="647">
        <v>0</v>
      </c>
      <c r="O1566" s="647">
        <v>0</v>
      </c>
    </row>
    <row r="1567" spans="1:15" x14ac:dyDescent="0.2">
      <c r="A1567" s="647" t="s">
        <v>4838</v>
      </c>
      <c r="B1567" s="647" t="s">
        <v>4845</v>
      </c>
      <c r="C1567" s="647" t="s">
        <v>1670</v>
      </c>
      <c r="D1567" s="647">
        <v>-896</v>
      </c>
      <c r="E1567" s="647">
        <v>-697</v>
      </c>
      <c r="F1567" s="647">
        <v>-497</v>
      </c>
      <c r="G1567" s="647">
        <v>-297</v>
      </c>
      <c r="H1567" s="647">
        <v>-377</v>
      </c>
      <c r="I1567" s="647">
        <v>-1559</v>
      </c>
      <c r="J1567" s="647">
        <v>0</v>
      </c>
      <c r="K1567" s="647">
        <v>0</v>
      </c>
      <c r="L1567" s="647">
        <v>0</v>
      </c>
      <c r="M1567" s="647">
        <v>0</v>
      </c>
      <c r="N1567" s="647">
        <v>0</v>
      </c>
      <c r="O1567" s="647">
        <v>0</v>
      </c>
    </row>
    <row r="1568" spans="1:15" x14ac:dyDescent="0.2">
      <c r="A1568" s="647" t="s">
        <v>4838</v>
      </c>
      <c r="B1568" s="647" t="s">
        <v>4846</v>
      </c>
      <c r="C1568" s="647" t="s">
        <v>1670</v>
      </c>
      <c r="D1568" s="647">
        <v>0</v>
      </c>
      <c r="E1568" s="647">
        <v>0</v>
      </c>
      <c r="F1568" s="647">
        <v>0</v>
      </c>
      <c r="G1568" s="647">
        <v>0</v>
      </c>
      <c r="H1568" s="647">
        <v>0</v>
      </c>
      <c r="I1568" s="647">
        <v>0</v>
      </c>
      <c r="J1568" s="647">
        <v>0</v>
      </c>
      <c r="K1568" s="647">
        <v>0</v>
      </c>
      <c r="L1568" s="647">
        <v>0</v>
      </c>
      <c r="M1568" s="647">
        <v>0</v>
      </c>
      <c r="N1568" s="647">
        <v>0</v>
      </c>
      <c r="O1568" s="647">
        <v>0</v>
      </c>
    </row>
    <row r="1569" spans="1:15" x14ac:dyDescent="0.2">
      <c r="A1569" s="647" t="s">
        <v>4838</v>
      </c>
      <c r="B1569" s="647" t="s">
        <v>4847</v>
      </c>
      <c r="C1569" s="647" t="s">
        <v>1670</v>
      </c>
      <c r="D1569" s="647">
        <v>0</v>
      </c>
      <c r="E1569" s="647">
        <v>0</v>
      </c>
      <c r="F1569" s="647">
        <v>0</v>
      </c>
      <c r="G1569" s="647">
        <v>0</v>
      </c>
      <c r="H1569" s="647">
        <v>0</v>
      </c>
      <c r="I1569" s="647">
        <v>0</v>
      </c>
      <c r="J1569" s="647">
        <v>0</v>
      </c>
      <c r="K1569" s="647">
        <v>0</v>
      </c>
      <c r="L1569" s="647">
        <v>0</v>
      </c>
      <c r="M1569" s="647">
        <v>0</v>
      </c>
      <c r="N1569" s="647">
        <v>0</v>
      </c>
      <c r="O1569" s="647">
        <v>0</v>
      </c>
    </row>
    <row r="1570" spans="1:15" x14ac:dyDescent="0.2">
      <c r="A1570" s="647" t="s">
        <v>4838</v>
      </c>
      <c r="B1570" s="647" t="s">
        <v>4848</v>
      </c>
      <c r="C1570" s="647" t="s">
        <v>1670</v>
      </c>
      <c r="D1570" s="647">
        <v>0</v>
      </c>
      <c r="E1570" s="647">
        <v>0</v>
      </c>
      <c r="F1570" s="647">
        <v>0</v>
      </c>
      <c r="G1570" s="647">
        <v>0</v>
      </c>
      <c r="H1570" s="647">
        <v>0</v>
      </c>
      <c r="I1570" s="647">
        <v>0</v>
      </c>
      <c r="J1570" s="647">
        <v>0</v>
      </c>
      <c r="K1570" s="647">
        <v>0</v>
      </c>
      <c r="L1570" s="647">
        <v>0</v>
      </c>
      <c r="M1570" s="647">
        <v>0</v>
      </c>
      <c r="N1570" s="647">
        <v>0</v>
      </c>
      <c r="O1570" s="647">
        <v>0</v>
      </c>
    </row>
    <row r="1571" spans="1:15" x14ac:dyDescent="0.2">
      <c r="A1571" s="647" t="s">
        <v>4849</v>
      </c>
      <c r="B1571" s="647" t="s">
        <v>4850</v>
      </c>
      <c r="C1571" s="647" t="s">
        <v>1670</v>
      </c>
      <c r="D1571" s="647">
        <v>1058</v>
      </c>
      <c r="E1571" s="647">
        <v>1178</v>
      </c>
      <c r="F1571" s="647">
        <v>1225</v>
      </c>
      <c r="G1571" s="647">
        <v>1269</v>
      </c>
      <c r="H1571" s="647">
        <v>1368</v>
      </c>
      <c r="I1571" s="647">
        <v>1385</v>
      </c>
      <c r="J1571" s="647">
        <v>1669</v>
      </c>
      <c r="K1571" s="647">
        <v>1625</v>
      </c>
      <c r="L1571" s="647">
        <v>1605</v>
      </c>
      <c r="M1571" s="647">
        <v>1586</v>
      </c>
      <c r="N1571" s="647">
        <v>1567</v>
      </c>
      <c r="O1571" s="647">
        <v>1547</v>
      </c>
    </row>
    <row r="1572" spans="1:15" x14ac:dyDescent="0.2">
      <c r="A1572" s="647" t="s">
        <v>4849</v>
      </c>
      <c r="B1572" s="647" t="s">
        <v>4851</v>
      </c>
      <c r="C1572" s="647" t="s">
        <v>1670</v>
      </c>
      <c r="D1572" s="647">
        <v>0</v>
      </c>
      <c r="E1572" s="647">
        <v>0</v>
      </c>
      <c r="F1572" s="647">
        <v>0</v>
      </c>
      <c r="G1572" s="647">
        <v>0</v>
      </c>
      <c r="H1572" s="647">
        <v>0</v>
      </c>
      <c r="I1572" s="647">
        <v>0</v>
      </c>
      <c r="J1572" s="647">
        <v>0</v>
      </c>
      <c r="K1572" s="647">
        <v>0</v>
      </c>
      <c r="L1572" s="647">
        <v>0</v>
      </c>
      <c r="M1572" s="647">
        <v>0</v>
      </c>
      <c r="N1572" s="647">
        <v>0</v>
      </c>
      <c r="O1572" s="647">
        <v>0</v>
      </c>
    </row>
    <row r="1573" spans="1:15" x14ac:dyDescent="0.2">
      <c r="A1573" s="647" t="s">
        <v>4849</v>
      </c>
      <c r="B1573" s="647" t="s">
        <v>4852</v>
      </c>
      <c r="C1573" s="647" t="s">
        <v>1670</v>
      </c>
      <c r="D1573" s="647">
        <v>267</v>
      </c>
      <c r="E1573" s="647">
        <v>270</v>
      </c>
      <c r="F1573" s="647">
        <v>272</v>
      </c>
      <c r="G1573" s="647">
        <v>275</v>
      </c>
      <c r="H1573" s="647">
        <v>278</v>
      </c>
      <c r="I1573" s="647">
        <v>280</v>
      </c>
      <c r="J1573" s="647">
        <v>0</v>
      </c>
      <c r="K1573" s="647">
        <v>0</v>
      </c>
      <c r="L1573" s="647">
        <v>0</v>
      </c>
      <c r="M1573" s="647">
        <v>0</v>
      </c>
      <c r="N1573" s="647">
        <v>0</v>
      </c>
      <c r="O1573" s="647">
        <v>0</v>
      </c>
    </row>
    <row r="1574" spans="1:15" x14ac:dyDescent="0.2">
      <c r="A1574" s="647" t="s">
        <v>4849</v>
      </c>
      <c r="B1574" s="647" t="s">
        <v>4853</v>
      </c>
      <c r="C1574" s="647" t="s">
        <v>1670</v>
      </c>
      <c r="D1574" s="647">
        <v>0</v>
      </c>
      <c r="E1574" s="647">
        <v>0</v>
      </c>
      <c r="F1574" s="647">
        <v>0</v>
      </c>
      <c r="G1574" s="647">
        <v>0</v>
      </c>
      <c r="H1574" s="647">
        <v>0</v>
      </c>
      <c r="I1574" s="647">
        <v>0</v>
      </c>
      <c r="J1574" s="647">
        <v>0</v>
      </c>
      <c r="K1574" s="647">
        <v>0</v>
      </c>
      <c r="L1574" s="647">
        <v>0</v>
      </c>
      <c r="M1574" s="647">
        <v>0</v>
      </c>
      <c r="N1574" s="647">
        <v>0</v>
      </c>
      <c r="O1574" s="647">
        <v>0</v>
      </c>
    </row>
    <row r="1575" spans="1:15" x14ac:dyDescent="0.2">
      <c r="A1575" s="647" t="s">
        <v>4849</v>
      </c>
      <c r="B1575" s="647" t="s">
        <v>4854</v>
      </c>
      <c r="C1575" s="647" t="s">
        <v>1670</v>
      </c>
      <c r="D1575" s="647">
        <v>0</v>
      </c>
      <c r="E1575" s="647">
        <v>0</v>
      </c>
      <c r="F1575" s="647">
        <v>0</v>
      </c>
      <c r="G1575" s="647">
        <v>0</v>
      </c>
      <c r="H1575" s="647">
        <v>0</v>
      </c>
      <c r="I1575" s="647">
        <v>0</v>
      </c>
      <c r="J1575" s="647">
        <v>0</v>
      </c>
      <c r="K1575" s="647">
        <v>0</v>
      </c>
      <c r="L1575" s="647">
        <v>0</v>
      </c>
      <c r="M1575" s="647">
        <v>0</v>
      </c>
      <c r="N1575" s="647">
        <v>0</v>
      </c>
      <c r="O1575" s="647">
        <v>0</v>
      </c>
    </row>
    <row r="1576" spans="1:15" x14ac:dyDescent="0.2">
      <c r="A1576" s="647" t="s">
        <v>4855</v>
      </c>
      <c r="B1576" s="647" t="s">
        <v>4856</v>
      </c>
      <c r="C1576" s="647" t="s">
        <v>1670</v>
      </c>
      <c r="D1576" s="647">
        <v>0</v>
      </c>
      <c r="E1576" s="647">
        <v>0</v>
      </c>
      <c r="F1576" s="647">
        <v>0</v>
      </c>
      <c r="G1576" s="647">
        <v>0</v>
      </c>
      <c r="H1576" s="647">
        <v>0</v>
      </c>
      <c r="I1576" s="647">
        <v>0</v>
      </c>
      <c r="J1576" s="647">
        <v>0</v>
      </c>
      <c r="K1576" s="647">
        <v>0</v>
      </c>
      <c r="L1576" s="647">
        <v>0</v>
      </c>
      <c r="M1576" s="647">
        <v>0</v>
      </c>
      <c r="N1576" s="647">
        <v>0</v>
      </c>
      <c r="O1576" s="647">
        <v>2</v>
      </c>
    </row>
    <row r="1577" spans="1:15" x14ac:dyDescent="0.2">
      <c r="A1577" s="647" t="s">
        <v>4857</v>
      </c>
      <c r="B1577" s="647" t="s">
        <v>3232</v>
      </c>
      <c r="C1577" s="647" t="s">
        <v>1670</v>
      </c>
      <c r="D1577" s="647">
        <v>0</v>
      </c>
      <c r="E1577" s="647">
        <v>0</v>
      </c>
      <c r="F1577" s="647">
        <v>0</v>
      </c>
      <c r="G1577" s="647">
        <v>0</v>
      </c>
      <c r="H1577" s="647">
        <v>0</v>
      </c>
      <c r="I1577" s="647">
        <v>0</v>
      </c>
      <c r="J1577" s="647">
        <v>0</v>
      </c>
      <c r="K1577" s="647">
        <v>0</v>
      </c>
      <c r="L1577" s="647">
        <v>0</v>
      </c>
      <c r="M1577" s="647">
        <v>0</v>
      </c>
      <c r="N1577" s="647">
        <v>0</v>
      </c>
      <c r="O1577" s="647">
        <v>0</v>
      </c>
    </row>
    <row r="1578" spans="1:15" x14ac:dyDescent="0.2">
      <c r="A1578" s="647" t="s">
        <v>4857</v>
      </c>
      <c r="B1578" s="647" t="s">
        <v>3233</v>
      </c>
      <c r="C1578" s="647" t="s">
        <v>1670</v>
      </c>
      <c r="D1578" s="647">
        <v>0</v>
      </c>
      <c r="E1578" s="647">
        <v>0</v>
      </c>
      <c r="F1578" s="647">
        <v>0</v>
      </c>
      <c r="G1578" s="647">
        <v>0</v>
      </c>
      <c r="H1578" s="647">
        <v>0</v>
      </c>
      <c r="I1578" s="647">
        <v>0</v>
      </c>
      <c r="J1578" s="647">
        <v>0</v>
      </c>
      <c r="K1578" s="647">
        <v>0</v>
      </c>
      <c r="L1578" s="647">
        <v>0</v>
      </c>
      <c r="M1578" s="647">
        <v>0</v>
      </c>
      <c r="N1578" s="647">
        <v>0</v>
      </c>
      <c r="O1578" s="647">
        <v>0</v>
      </c>
    </row>
    <row r="1579" spans="1:15" x14ac:dyDescent="0.2">
      <c r="A1579" s="647" t="s">
        <v>4857</v>
      </c>
      <c r="B1579" s="647" t="s">
        <v>1672</v>
      </c>
      <c r="C1579" s="647" t="s">
        <v>1670</v>
      </c>
      <c r="D1579" s="647">
        <v>0</v>
      </c>
      <c r="E1579" s="647">
        <v>0</v>
      </c>
      <c r="F1579" s="647">
        <v>0</v>
      </c>
      <c r="G1579" s="647">
        <v>0</v>
      </c>
      <c r="H1579" s="647">
        <v>0</v>
      </c>
      <c r="I1579" s="647">
        <v>0</v>
      </c>
      <c r="J1579" s="647">
        <v>0</v>
      </c>
      <c r="K1579" s="647">
        <v>0</v>
      </c>
      <c r="L1579" s="647">
        <v>0</v>
      </c>
      <c r="M1579" s="647">
        <v>0</v>
      </c>
      <c r="N1579" s="647">
        <v>0</v>
      </c>
      <c r="O1579" s="647">
        <v>0</v>
      </c>
    </row>
    <row r="1580" spans="1:15" x14ac:dyDescent="0.2">
      <c r="A1580" s="647" t="s">
        <v>4857</v>
      </c>
      <c r="B1580" s="647" t="s">
        <v>1675</v>
      </c>
      <c r="C1580" s="647" t="s">
        <v>1670</v>
      </c>
      <c r="D1580" s="647">
        <v>0</v>
      </c>
      <c r="E1580" s="647">
        <v>0</v>
      </c>
      <c r="F1580" s="647">
        <v>0</v>
      </c>
      <c r="G1580" s="647">
        <v>0</v>
      </c>
      <c r="H1580" s="647">
        <v>0</v>
      </c>
      <c r="I1580" s="647">
        <v>0</v>
      </c>
      <c r="J1580" s="647">
        <v>0</v>
      </c>
      <c r="K1580" s="647">
        <v>0</v>
      </c>
      <c r="L1580" s="647">
        <v>0</v>
      </c>
      <c r="M1580" s="647">
        <v>0</v>
      </c>
      <c r="N1580" s="647">
        <v>0</v>
      </c>
      <c r="O1580" s="647">
        <v>0</v>
      </c>
    </row>
    <row r="1581" spans="1:15" x14ac:dyDescent="0.2">
      <c r="A1581" s="647" t="s">
        <v>4857</v>
      </c>
      <c r="B1581" s="647" t="s">
        <v>1676</v>
      </c>
      <c r="C1581" s="647" t="s">
        <v>1670</v>
      </c>
      <c r="D1581" s="647">
        <v>578</v>
      </c>
      <c r="E1581" s="647">
        <v>602</v>
      </c>
      <c r="F1581" s="647">
        <v>625</v>
      </c>
      <c r="G1581" s="647">
        <v>649</v>
      </c>
      <c r="H1581" s="647">
        <v>672</v>
      </c>
      <c r="I1581" s="647">
        <v>696</v>
      </c>
      <c r="J1581" s="647">
        <v>719</v>
      </c>
      <c r="K1581" s="647">
        <v>743</v>
      </c>
      <c r="L1581" s="647">
        <v>766</v>
      </c>
      <c r="M1581" s="647">
        <v>790</v>
      </c>
      <c r="N1581" s="647">
        <v>813</v>
      </c>
      <c r="O1581" s="647">
        <v>837</v>
      </c>
    </row>
    <row r="1582" spans="1:15" x14ac:dyDescent="0.2">
      <c r="A1582" s="647" t="s">
        <v>4857</v>
      </c>
      <c r="B1582" s="647" t="s">
        <v>1677</v>
      </c>
      <c r="C1582" s="647" t="s">
        <v>1670</v>
      </c>
      <c r="D1582" s="647">
        <v>132</v>
      </c>
      <c r="E1582" s="647">
        <v>151</v>
      </c>
      <c r="F1582" s="647">
        <v>170</v>
      </c>
      <c r="G1582" s="647">
        <v>189</v>
      </c>
      <c r="H1582" s="647">
        <v>208</v>
      </c>
      <c r="I1582" s="647">
        <v>227</v>
      </c>
      <c r="J1582" s="647">
        <v>246</v>
      </c>
      <c r="K1582" s="647">
        <v>265</v>
      </c>
      <c r="L1582" s="647">
        <v>284</v>
      </c>
      <c r="M1582" s="647">
        <v>303</v>
      </c>
      <c r="N1582" s="647">
        <v>322</v>
      </c>
      <c r="O1582" s="647">
        <v>341</v>
      </c>
    </row>
    <row r="1583" spans="1:15" x14ac:dyDescent="0.2">
      <c r="A1583" s="647" t="s">
        <v>4857</v>
      </c>
      <c r="B1583" s="647" t="s">
        <v>1678</v>
      </c>
      <c r="C1583" s="647" t="s">
        <v>1670</v>
      </c>
      <c r="D1583" s="647">
        <v>0</v>
      </c>
      <c r="E1583" s="647">
        <v>0</v>
      </c>
      <c r="F1583" s="647">
        <v>13</v>
      </c>
      <c r="G1583" s="647">
        <v>21</v>
      </c>
      <c r="H1583" s="647">
        <v>29</v>
      </c>
      <c r="I1583" s="647">
        <v>38</v>
      </c>
      <c r="J1583" s="647">
        <v>46</v>
      </c>
      <c r="K1583" s="647">
        <v>54</v>
      </c>
      <c r="L1583" s="647">
        <v>63</v>
      </c>
      <c r="M1583" s="647">
        <v>71</v>
      </c>
      <c r="N1583" s="647">
        <v>80</v>
      </c>
      <c r="O1583" s="647">
        <v>88</v>
      </c>
    </row>
    <row r="1584" spans="1:15" x14ac:dyDescent="0.2">
      <c r="A1584" s="647" t="s">
        <v>4857</v>
      </c>
      <c r="B1584" s="647" t="s">
        <v>3234</v>
      </c>
      <c r="C1584" s="647" t="s">
        <v>1670</v>
      </c>
      <c r="D1584" s="647">
        <v>0</v>
      </c>
      <c r="E1584" s="647">
        <v>0</v>
      </c>
      <c r="F1584" s="647">
        <v>0</v>
      </c>
      <c r="G1584" s="647">
        <v>0</v>
      </c>
      <c r="H1584" s="647">
        <v>0</v>
      </c>
      <c r="I1584" s="647">
        <v>0</v>
      </c>
      <c r="J1584" s="647">
        <v>0</v>
      </c>
      <c r="K1584" s="647">
        <v>0</v>
      </c>
      <c r="L1584" s="647">
        <v>0</v>
      </c>
      <c r="M1584" s="647">
        <v>0</v>
      </c>
      <c r="N1584" s="647">
        <v>0</v>
      </c>
      <c r="O1584" s="647">
        <v>0</v>
      </c>
    </row>
  </sheetData>
  <autoFilter ref="A1:O1584"/>
  <pageMargins left="0.75" right="0.75" top="1" bottom="1" header="0.5" footer="0.5"/>
  <pageSetup orientation="portrait" r:id="rId1"/>
  <headerFooter alignWithMargins="0"/>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71"/>
  <sheetViews>
    <sheetView topLeftCell="A127" zoomScale="80" zoomScaleNormal="80" workbookViewId="0"/>
  </sheetViews>
  <sheetFormatPr defaultColWidth="9.140625" defaultRowHeight="12.75" x14ac:dyDescent="0.2"/>
  <cols>
    <col min="1" max="1" width="2.85546875" style="696" bestFit="1" customWidth="1"/>
    <col min="2" max="2" width="19" style="702" bestFit="1" customWidth="1"/>
    <col min="3" max="3" width="6.7109375" style="703" customWidth="1"/>
    <col min="4" max="4" width="67.42578125" style="703" customWidth="1"/>
    <col min="5" max="5" width="9.28515625" style="703" customWidth="1"/>
    <col min="6" max="6" width="18.7109375" style="703" customWidth="1"/>
    <col min="7" max="7" width="3" style="703" customWidth="1"/>
    <col min="8" max="8" width="14.5703125" style="697" bestFit="1" customWidth="1"/>
    <col min="9" max="9" width="27.7109375" style="696" customWidth="1"/>
    <col min="10" max="16384" width="9.140625" style="696"/>
  </cols>
  <sheetData>
    <row r="2" spans="2:9" x14ac:dyDescent="0.2">
      <c r="B2" s="725" t="s">
        <v>3007</v>
      </c>
      <c r="C2" s="726" t="s">
        <v>396</v>
      </c>
      <c r="D2" s="724"/>
      <c r="E2" s="712"/>
      <c r="F2" s="704" t="s">
        <v>398</v>
      </c>
      <c r="G2" s="700"/>
    </row>
    <row r="3" spans="2:9" x14ac:dyDescent="0.2">
      <c r="B3" s="705"/>
      <c r="C3" s="700"/>
      <c r="D3" s="700"/>
      <c r="E3" s="700"/>
      <c r="F3" s="706"/>
      <c r="G3" s="700"/>
    </row>
    <row r="4" spans="2:9" x14ac:dyDescent="0.2">
      <c r="B4" s="707">
        <v>10100001</v>
      </c>
      <c r="C4" s="700" t="s">
        <v>3008</v>
      </c>
      <c r="D4" s="700"/>
      <c r="E4" s="700"/>
      <c r="F4" s="737">
        <v>0</v>
      </c>
      <c r="G4" s="700"/>
      <c r="H4" s="698"/>
    </row>
    <row r="5" spans="2:9" x14ac:dyDescent="0.2">
      <c r="B5" s="707">
        <v>10100501</v>
      </c>
      <c r="C5" s="738" t="s">
        <v>111</v>
      </c>
      <c r="D5" s="700"/>
      <c r="E5" s="700"/>
      <c r="F5" s="737">
        <v>9928005795</v>
      </c>
      <c r="G5" s="721"/>
      <c r="H5" s="698"/>
    </row>
    <row r="6" spans="2:9" x14ac:dyDescent="0.2">
      <c r="B6" s="707" t="s">
        <v>434</v>
      </c>
      <c r="C6" s="700" t="s">
        <v>3009</v>
      </c>
      <c r="D6" s="700"/>
      <c r="E6" s="700"/>
      <c r="F6" s="737">
        <v>0</v>
      </c>
      <c r="G6" s="721"/>
      <c r="H6" s="698"/>
    </row>
    <row r="7" spans="2:9" x14ac:dyDescent="0.2">
      <c r="B7" s="707">
        <v>10100601</v>
      </c>
      <c r="C7" s="738" t="s">
        <v>3006</v>
      </c>
      <c r="D7" s="700"/>
      <c r="E7" s="700"/>
      <c r="F7" s="737">
        <v>27828584</v>
      </c>
      <c r="G7" s="721"/>
      <c r="H7" s="739"/>
      <c r="I7" s="740"/>
    </row>
    <row r="8" spans="2:9" x14ac:dyDescent="0.2">
      <c r="B8" s="707">
        <v>10100651</v>
      </c>
      <c r="C8" s="741" t="s">
        <v>384</v>
      </c>
      <c r="D8" s="700"/>
      <c r="E8" s="722"/>
      <c r="F8" s="737">
        <v>130713037</v>
      </c>
      <c r="G8" s="740"/>
      <c r="H8" s="739"/>
      <c r="I8" s="740"/>
    </row>
    <row r="9" spans="2:9" x14ac:dyDescent="0.2">
      <c r="B9" s="707">
        <v>10100661</v>
      </c>
      <c r="C9" s="741" t="s">
        <v>385</v>
      </c>
      <c r="D9" s="700"/>
      <c r="E9" s="722"/>
      <c r="F9" s="737">
        <v>-130713037</v>
      </c>
      <c r="G9" s="740"/>
      <c r="H9" s="739"/>
      <c r="I9" s="740"/>
    </row>
    <row r="10" spans="2:9" x14ac:dyDescent="0.2">
      <c r="B10" s="707">
        <v>10191001</v>
      </c>
      <c r="C10" s="700" t="s">
        <v>3010</v>
      </c>
      <c r="D10" s="700"/>
      <c r="E10" s="700"/>
      <c r="F10" s="737">
        <v>0</v>
      </c>
      <c r="G10" s="721"/>
      <c r="H10" s="739"/>
      <c r="I10" s="740"/>
    </row>
    <row r="11" spans="2:9" x14ac:dyDescent="0.2">
      <c r="B11" s="707">
        <v>10200001</v>
      </c>
      <c r="C11" s="700" t="s">
        <v>3011</v>
      </c>
      <c r="D11" s="700"/>
      <c r="E11" s="700"/>
      <c r="F11" s="737">
        <v>0</v>
      </c>
      <c r="G11" s="721"/>
      <c r="H11" s="739"/>
    </row>
    <row r="12" spans="2:9" x14ac:dyDescent="0.2">
      <c r="B12" s="707">
        <v>10200501</v>
      </c>
      <c r="C12" s="700" t="s">
        <v>3012</v>
      </c>
      <c r="D12" s="700"/>
      <c r="E12" s="700"/>
      <c r="F12" s="737">
        <v>0</v>
      </c>
      <c r="G12" s="721"/>
      <c r="H12" s="739"/>
    </row>
    <row r="13" spans="2:9" x14ac:dyDescent="0.2">
      <c r="B13" s="707">
        <v>10500001</v>
      </c>
      <c r="C13" s="700" t="s">
        <v>3013</v>
      </c>
      <c r="D13" s="700"/>
      <c r="E13" s="700"/>
      <c r="F13" s="737">
        <v>0</v>
      </c>
      <c r="G13" s="721"/>
      <c r="H13" s="739"/>
    </row>
    <row r="14" spans="2:9" x14ac:dyDescent="0.2">
      <c r="B14" s="707">
        <v>10500501</v>
      </c>
      <c r="C14" s="738" t="s">
        <v>200</v>
      </c>
      <c r="D14" s="700"/>
      <c r="E14" s="700"/>
      <c r="F14" s="737">
        <v>38572647</v>
      </c>
      <c r="G14" s="721"/>
      <c r="H14" s="698"/>
    </row>
    <row r="15" spans="2:9" x14ac:dyDescent="0.2">
      <c r="B15" s="707">
        <v>10600501</v>
      </c>
      <c r="C15" s="738" t="s">
        <v>201</v>
      </c>
      <c r="D15" s="700"/>
      <c r="E15" s="700"/>
      <c r="F15" s="737">
        <v>148449856</v>
      </c>
      <c r="G15" s="721"/>
      <c r="H15" s="698"/>
    </row>
    <row r="16" spans="2:9" x14ac:dyDescent="0.2">
      <c r="B16" s="707">
        <v>10600601</v>
      </c>
      <c r="C16" s="738" t="s">
        <v>3014</v>
      </c>
      <c r="D16" s="700"/>
      <c r="E16" s="700"/>
      <c r="F16" s="737">
        <v>0</v>
      </c>
      <c r="G16" s="721"/>
      <c r="H16" s="698"/>
    </row>
    <row r="17" spans="2:8" ht="13.5" thickBot="1" x14ac:dyDescent="0.25">
      <c r="B17" s="709"/>
      <c r="C17" s="700"/>
      <c r="D17" s="700"/>
      <c r="E17" s="700"/>
      <c r="F17" s="769">
        <f>SUM(F4:F16)</f>
        <v>10142856882</v>
      </c>
      <c r="G17" s="721"/>
      <c r="H17" s="698"/>
    </row>
    <row r="18" spans="2:8" ht="13.5" thickTop="1" x14ac:dyDescent="0.2">
      <c r="B18" s="705"/>
      <c r="C18" s="700"/>
      <c r="D18" s="700"/>
      <c r="E18" s="700"/>
      <c r="F18" s="718"/>
      <c r="G18" s="721"/>
      <c r="H18" s="698"/>
    </row>
    <row r="19" spans="2:8" x14ac:dyDescent="0.2">
      <c r="B19" s="708">
        <v>10100003</v>
      </c>
      <c r="C19" s="700" t="s">
        <v>3015</v>
      </c>
      <c r="D19" s="700"/>
      <c r="E19" s="700"/>
      <c r="F19" s="737">
        <f>ROUND(SUMIF('2017 GRC WC Det Format'!$A$9:$A$1396,'E InputEOP'!B19,'2017 GRC WC Det Format'!$AB$9:$AB$1396),0)</f>
        <v>0</v>
      </c>
      <c r="G19" s="721"/>
      <c r="H19" s="698"/>
    </row>
    <row r="20" spans="2:8" x14ac:dyDescent="0.2">
      <c r="B20" s="708">
        <v>10100503</v>
      </c>
      <c r="C20" s="738" t="s">
        <v>128</v>
      </c>
      <c r="D20" s="700"/>
      <c r="E20" s="700"/>
      <c r="F20" s="737">
        <v>932726218</v>
      </c>
      <c r="G20" s="721"/>
      <c r="H20" s="698"/>
    </row>
    <row r="21" spans="2:8" x14ac:dyDescent="0.2">
      <c r="B21" s="707">
        <v>10100603</v>
      </c>
      <c r="C21" s="738" t="s">
        <v>4985</v>
      </c>
      <c r="D21" s="966"/>
      <c r="E21" s="700"/>
      <c r="F21" s="737">
        <v>17124090</v>
      </c>
      <c r="G21" s="721"/>
      <c r="H21" s="698"/>
    </row>
    <row r="22" spans="2:8" x14ac:dyDescent="0.2">
      <c r="B22" s="742" t="s">
        <v>435</v>
      </c>
      <c r="C22" s="700" t="s">
        <v>3016</v>
      </c>
      <c r="D22" s="700"/>
      <c r="E22" s="700"/>
      <c r="F22" s="737">
        <v>0</v>
      </c>
      <c r="G22" s="721"/>
      <c r="H22" s="698"/>
    </row>
    <row r="23" spans="2:8" x14ac:dyDescent="0.2">
      <c r="B23" s="708">
        <v>10500503</v>
      </c>
      <c r="C23" s="738" t="s">
        <v>507</v>
      </c>
      <c r="D23" s="700"/>
      <c r="E23" s="700"/>
      <c r="F23" s="737">
        <v>352116</v>
      </c>
      <c r="G23" s="721"/>
      <c r="H23" s="698"/>
    </row>
    <row r="24" spans="2:8" x14ac:dyDescent="0.2">
      <c r="B24" s="695">
        <v>10600503</v>
      </c>
      <c r="C24" s="738" t="s">
        <v>203</v>
      </c>
      <c r="D24" s="700"/>
      <c r="E24" s="700"/>
      <c r="F24" s="737">
        <v>22184838</v>
      </c>
      <c r="G24" s="721"/>
      <c r="H24" s="698"/>
    </row>
    <row r="25" spans="2:8" x14ac:dyDescent="0.2">
      <c r="B25" s="743">
        <v>10600603</v>
      </c>
      <c r="C25" s="741" t="s">
        <v>129</v>
      </c>
      <c r="D25" s="700"/>
      <c r="E25" s="700"/>
      <c r="F25" s="737">
        <v>0</v>
      </c>
      <c r="G25" s="721"/>
      <c r="H25" s="698"/>
    </row>
    <row r="26" spans="2:8" ht="13.5" thickBot="1" x14ac:dyDescent="0.25">
      <c r="B26" s="705"/>
      <c r="C26" s="700"/>
      <c r="D26" s="700"/>
      <c r="E26" s="700"/>
      <c r="F26" s="717">
        <f>SUM(F19:F25)</f>
        <v>972387262</v>
      </c>
      <c r="G26" s="721"/>
      <c r="H26" s="770"/>
    </row>
    <row r="27" spans="2:8" ht="13.5" thickTop="1" x14ac:dyDescent="0.2">
      <c r="B27" s="705"/>
      <c r="C27" s="700"/>
      <c r="D27" s="700"/>
      <c r="E27" s="700"/>
      <c r="F27" s="718"/>
      <c r="G27" s="721"/>
      <c r="H27" s="698"/>
    </row>
    <row r="28" spans="2:8" x14ac:dyDescent="0.2">
      <c r="B28" s="707">
        <v>11400001</v>
      </c>
      <c r="C28" s="700" t="s">
        <v>139</v>
      </c>
      <c r="D28" s="700"/>
      <c r="E28" s="700"/>
      <c r="F28" s="737">
        <v>946172</v>
      </c>
      <c r="G28" s="721"/>
      <c r="H28" s="698"/>
    </row>
    <row r="29" spans="2:8" x14ac:dyDescent="0.2">
      <c r="B29" s="707">
        <v>11400011</v>
      </c>
      <c r="C29" s="700" t="s">
        <v>140</v>
      </c>
      <c r="D29" s="700"/>
      <c r="E29" s="700"/>
      <c r="F29" s="737">
        <v>302358</v>
      </c>
      <c r="G29" s="721"/>
      <c r="H29" s="698"/>
    </row>
    <row r="30" spans="2:8" x14ac:dyDescent="0.2">
      <c r="B30" s="707">
        <v>11400031</v>
      </c>
      <c r="C30" s="700" t="s">
        <v>141</v>
      </c>
      <c r="D30" s="700"/>
      <c r="E30" s="700"/>
      <c r="F30" s="737">
        <v>76622597</v>
      </c>
      <c r="G30" s="721"/>
      <c r="H30" s="698"/>
    </row>
    <row r="31" spans="2:8" x14ac:dyDescent="0.2">
      <c r="B31" s="707">
        <v>11491001</v>
      </c>
      <c r="C31" s="700" t="s">
        <v>141</v>
      </c>
      <c r="D31" s="700"/>
      <c r="E31" s="700"/>
      <c r="F31" s="737">
        <v>0</v>
      </c>
      <c r="G31" s="721"/>
      <c r="H31" s="698"/>
    </row>
    <row r="32" spans="2:8" x14ac:dyDescent="0.2">
      <c r="B32" s="707">
        <v>11400061</v>
      </c>
      <c r="C32" s="700" t="s">
        <v>3017</v>
      </c>
      <c r="D32" s="700"/>
      <c r="E32" s="700"/>
      <c r="F32" s="737">
        <v>156960791</v>
      </c>
      <c r="G32" s="721"/>
      <c r="H32" s="698"/>
    </row>
    <row r="33" spans="2:9" x14ac:dyDescent="0.2">
      <c r="B33" s="707">
        <v>11400071</v>
      </c>
      <c r="C33" s="700" t="s">
        <v>3018</v>
      </c>
      <c r="D33" s="700"/>
      <c r="E33" s="700"/>
      <c r="F33" s="737">
        <v>16950333</v>
      </c>
      <c r="G33" s="721"/>
      <c r="H33" s="698"/>
    </row>
    <row r="34" spans="2:9" x14ac:dyDescent="0.2">
      <c r="B34" s="707">
        <v>11400081</v>
      </c>
      <c r="C34" s="700" t="s">
        <v>3019</v>
      </c>
      <c r="D34" s="700"/>
      <c r="E34" s="700"/>
      <c r="F34" s="737">
        <v>0</v>
      </c>
      <c r="G34" s="721"/>
      <c r="H34" s="698"/>
    </row>
    <row r="35" spans="2:9" x14ac:dyDescent="0.2">
      <c r="B35" s="707">
        <v>11400091</v>
      </c>
      <c r="C35" s="700" t="s">
        <v>3020</v>
      </c>
      <c r="D35" s="700"/>
      <c r="E35" s="700"/>
      <c r="F35" s="737">
        <v>31009424</v>
      </c>
      <c r="G35" s="721"/>
      <c r="H35" s="698"/>
    </row>
    <row r="36" spans="2:9" ht="13.5" thickBot="1" x14ac:dyDescent="0.25">
      <c r="B36" s="705"/>
      <c r="C36" s="700"/>
      <c r="D36" s="700"/>
      <c r="E36" s="700"/>
      <c r="F36" s="769">
        <f>SUM(F28:F35)</f>
        <v>282791675</v>
      </c>
      <c r="G36" s="721"/>
      <c r="H36" s="698"/>
    </row>
    <row r="37" spans="2:9" ht="13.5" thickTop="1" x14ac:dyDescent="0.2">
      <c r="B37" s="705"/>
      <c r="C37" s="700"/>
      <c r="D37" s="700"/>
      <c r="E37" s="700"/>
      <c r="F37" s="718"/>
      <c r="G37" s="721"/>
      <c r="H37" s="698"/>
    </row>
    <row r="38" spans="2:9" x14ac:dyDescent="0.2">
      <c r="B38" s="707">
        <v>10800001</v>
      </c>
      <c r="C38" s="700" t="s">
        <v>3021</v>
      </c>
      <c r="D38" s="700"/>
      <c r="E38" s="700"/>
      <c r="F38" s="737">
        <v>0</v>
      </c>
      <c r="G38" s="721"/>
      <c r="H38" s="698"/>
    </row>
    <row r="39" spans="2:9" x14ac:dyDescent="0.2">
      <c r="B39" s="707">
        <v>10800501</v>
      </c>
      <c r="C39" s="700" t="s">
        <v>3022</v>
      </c>
      <c r="D39" s="700"/>
      <c r="E39" s="700"/>
      <c r="F39" s="737">
        <v>-3929654431</v>
      </c>
      <c r="G39" s="721"/>
      <c r="H39" s="698"/>
    </row>
    <row r="40" spans="2:9" x14ac:dyDescent="0.2">
      <c r="B40" s="707">
        <v>10800601</v>
      </c>
      <c r="C40" s="700" t="s">
        <v>3023</v>
      </c>
      <c r="D40" s="700"/>
      <c r="E40" s="700"/>
      <c r="F40" s="737">
        <v>-47351</v>
      </c>
      <c r="G40" s="721"/>
      <c r="H40" s="698"/>
    </row>
    <row r="41" spans="2:9" x14ac:dyDescent="0.2">
      <c r="B41" s="707" t="s">
        <v>3024</v>
      </c>
      <c r="C41" s="700" t="s">
        <v>3025</v>
      </c>
      <c r="D41" s="700"/>
      <c r="E41" s="700"/>
      <c r="F41" s="737">
        <v>0</v>
      </c>
      <c r="G41" s="721"/>
      <c r="H41" s="727"/>
      <c r="I41" s="728"/>
    </row>
    <row r="42" spans="2:9" x14ac:dyDescent="0.2">
      <c r="B42" s="707">
        <v>10891001</v>
      </c>
      <c r="C42" s="700" t="s">
        <v>3026</v>
      </c>
      <c r="D42" s="700"/>
      <c r="E42" s="700"/>
      <c r="F42" s="737">
        <v>0</v>
      </c>
      <c r="G42" s="721"/>
      <c r="H42" s="698"/>
    </row>
    <row r="43" spans="2:9" x14ac:dyDescent="0.2">
      <c r="B43" s="707">
        <v>11100001</v>
      </c>
      <c r="C43" s="700" t="s">
        <v>3021</v>
      </c>
      <c r="D43" s="700"/>
      <c r="E43" s="700"/>
      <c r="F43" s="737">
        <v>0</v>
      </c>
      <c r="G43" s="721"/>
      <c r="H43" s="698"/>
    </row>
    <row r="44" spans="2:9" x14ac:dyDescent="0.2">
      <c r="B44" s="707">
        <v>11100501</v>
      </c>
      <c r="C44" s="738" t="s">
        <v>213</v>
      </c>
      <c r="D44" s="700"/>
      <c r="E44" s="700"/>
      <c r="F44" s="737">
        <v>-65454567</v>
      </c>
      <c r="G44" s="721"/>
      <c r="H44" s="698"/>
    </row>
    <row r="45" spans="2:9" x14ac:dyDescent="0.2">
      <c r="B45" s="707">
        <v>10800611</v>
      </c>
      <c r="C45" s="738" t="s">
        <v>525</v>
      </c>
      <c r="D45" s="700"/>
      <c r="E45" s="700"/>
      <c r="F45" s="737">
        <v>-95934500</v>
      </c>
      <c r="G45" s="721"/>
      <c r="H45" s="698"/>
    </row>
    <row r="46" spans="2:9" x14ac:dyDescent="0.2">
      <c r="B46" s="707">
        <v>10800621</v>
      </c>
      <c r="C46" s="738" t="s">
        <v>527</v>
      </c>
      <c r="D46" s="700"/>
      <c r="E46" s="700"/>
      <c r="F46" s="737">
        <v>11940747</v>
      </c>
      <c r="G46" s="721"/>
      <c r="H46" s="698"/>
    </row>
    <row r="47" spans="2:9" x14ac:dyDescent="0.2">
      <c r="B47" s="707">
        <v>10800631</v>
      </c>
      <c r="C47" s="738" t="s">
        <v>528</v>
      </c>
      <c r="D47" s="700"/>
      <c r="E47" s="700"/>
      <c r="F47" s="737">
        <v>2030753</v>
      </c>
      <c r="G47" s="721"/>
      <c r="H47" s="698"/>
    </row>
    <row r="48" spans="2:9" x14ac:dyDescent="0.2">
      <c r="B48" s="707">
        <v>10800701</v>
      </c>
      <c r="C48" s="738" t="s">
        <v>529</v>
      </c>
      <c r="D48" s="700"/>
      <c r="E48" s="700"/>
      <c r="F48" s="737">
        <v>11940747</v>
      </c>
      <c r="G48" s="721"/>
      <c r="H48" s="698"/>
    </row>
    <row r="49" spans="2:8" x14ac:dyDescent="0.2">
      <c r="B49" s="707">
        <v>10800711</v>
      </c>
      <c r="C49" s="738" t="s">
        <v>530</v>
      </c>
      <c r="D49" s="700"/>
      <c r="E49" s="700"/>
      <c r="F49" s="737">
        <v>-11940747</v>
      </c>
      <c r="G49" s="721"/>
      <c r="H49" s="698"/>
    </row>
    <row r="50" spans="2:8" x14ac:dyDescent="0.2">
      <c r="B50" s="707">
        <v>10800721</v>
      </c>
      <c r="C50" s="738" t="s">
        <v>531</v>
      </c>
      <c r="D50" s="700"/>
      <c r="E50" s="700"/>
      <c r="F50" s="737">
        <v>11940747</v>
      </c>
      <c r="G50" s="721"/>
      <c r="H50" s="698"/>
    </row>
    <row r="51" spans="2:8" x14ac:dyDescent="0.2">
      <c r="B51" s="707">
        <v>10800741</v>
      </c>
      <c r="C51" s="738" t="s">
        <v>532</v>
      </c>
      <c r="D51" s="700"/>
      <c r="E51" s="700"/>
      <c r="F51" s="737">
        <v>2030753</v>
      </c>
      <c r="G51" s="721"/>
      <c r="H51" s="698"/>
    </row>
    <row r="52" spans="2:8" x14ac:dyDescent="0.2">
      <c r="B52" s="707">
        <v>10800751</v>
      </c>
      <c r="C52" s="738" t="s">
        <v>533</v>
      </c>
      <c r="D52" s="700"/>
      <c r="E52" s="700"/>
      <c r="F52" s="737">
        <v>-2030753</v>
      </c>
      <c r="G52" s="721"/>
      <c r="H52" s="698"/>
    </row>
    <row r="53" spans="2:8" x14ac:dyDescent="0.2">
      <c r="B53" s="707">
        <v>10800831</v>
      </c>
      <c r="C53" s="738" t="s">
        <v>534</v>
      </c>
      <c r="D53" s="700"/>
      <c r="E53" s="700"/>
      <c r="F53" s="737">
        <v>-11940747</v>
      </c>
      <c r="G53" s="721"/>
      <c r="H53" s="698"/>
    </row>
    <row r="54" spans="2:8" ht="13.5" thickBot="1" x14ac:dyDescent="0.25">
      <c r="B54" s="707"/>
      <c r="C54" s="700"/>
      <c r="D54" s="700"/>
      <c r="E54" s="700"/>
      <c r="F54" s="769">
        <f>SUM(F38:F53)</f>
        <v>-4077119349</v>
      </c>
      <c r="G54" s="721"/>
    </row>
    <row r="55" spans="2:8" ht="13.5" thickTop="1" x14ac:dyDescent="0.2">
      <c r="B55" s="707"/>
      <c r="C55" s="700"/>
      <c r="D55" s="700"/>
      <c r="E55" s="700"/>
      <c r="F55" s="719"/>
      <c r="G55" s="721"/>
      <c r="H55" s="698"/>
    </row>
    <row r="56" spans="2:8" x14ac:dyDescent="0.2">
      <c r="B56" s="707">
        <v>10800003</v>
      </c>
      <c r="C56" s="700" t="s">
        <v>3027</v>
      </c>
      <c r="D56" s="700"/>
      <c r="E56" s="700"/>
      <c r="F56" s="737">
        <v>0</v>
      </c>
      <c r="G56" s="721"/>
      <c r="H56" s="698"/>
    </row>
    <row r="57" spans="2:8" x14ac:dyDescent="0.2">
      <c r="B57" s="707">
        <v>10800503</v>
      </c>
      <c r="C57" s="738" t="s">
        <v>3022</v>
      </c>
      <c r="D57" s="700"/>
      <c r="E57" s="700"/>
      <c r="F57" s="737">
        <v>-118981538</v>
      </c>
      <c r="G57" s="721"/>
      <c r="H57" s="698"/>
    </row>
    <row r="58" spans="2:8" x14ac:dyDescent="0.2">
      <c r="B58" s="707">
        <v>10800603</v>
      </c>
      <c r="C58" s="738" t="s">
        <v>3028</v>
      </c>
      <c r="D58" s="700"/>
      <c r="E58" s="700"/>
      <c r="F58" s="737">
        <v>0</v>
      </c>
      <c r="G58" s="721"/>
      <c r="H58" s="698"/>
    </row>
    <row r="59" spans="2:8" x14ac:dyDescent="0.2">
      <c r="B59" s="707">
        <v>11100003</v>
      </c>
      <c r="C59" s="700" t="s">
        <v>3027</v>
      </c>
      <c r="D59" s="700"/>
      <c r="E59" s="700"/>
      <c r="F59" s="737">
        <v>0</v>
      </c>
      <c r="G59" s="721"/>
      <c r="H59" s="698"/>
    </row>
    <row r="60" spans="2:8" x14ac:dyDescent="0.2">
      <c r="B60" s="707">
        <v>11100503</v>
      </c>
      <c r="C60" s="738" t="s">
        <v>214</v>
      </c>
      <c r="D60" s="700"/>
      <c r="E60" s="700"/>
      <c r="F60" s="737">
        <v>-165534077</v>
      </c>
      <c r="G60" s="721"/>
      <c r="H60" s="698"/>
    </row>
    <row r="61" spans="2:8" x14ac:dyDescent="0.2">
      <c r="B61" s="742" t="s">
        <v>3029</v>
      </c>
      <c r="C61" s="700" t="s">
        <v>3030</v>
      </c>
      <c r="D61" s="700"/>
      <c r="E61" s="700"/>
      <c r="F61" s="737">
        <v>0</v>
      </c>
      <c r="G61" s="721"/>
    </row>
    <row r="62" spans="2:8" ht="13.5" thickBot="1" x14ac:dyDescent="0.25">
      <c r="B62" s="707"/>
      <c r="C62" s="700"/>
      <c r="D62" s="700"/>
      <c r="E62" s="700"/>
      <c r="F62" s="769">
        <f>SUM(F56:F61)</f>
        <v>-284515615</v>
      </c>
      <c r="G62" s="721"/>
      <c r="H62" s="699"/>
    </row>
    <row r="63" spans="2:8" ht="13.5" thickTop="1" x14ac:dyDescent="0.2">
      <c r="B63" s="707"/>
      <c r="C63" s="700"/>
      <c r="D63" s="700"/>
      <c r="E63" s="700"/>
      <c r="F63" s="719"/>
      <c r="G63" s="721"/>
    </row>
    <row r="64" spans="2:8" x14ac:dyDescent="0.2">
      <c r="B64" s="707">
        <v>10800041</v>
      </c>
      <c r="C64" s="700" t="s">
        <v>3031</v>
      </c>
      <c r="D64" s="700"/>
      <c r="E64" s="700"/>
      <c r="F64" s="737">
        <v>0</v>
      </c>
      <c r="G64" s="721"/>
      <c r="H64" s="698"/>
    </row>
    <row r="65" spans="2:8" x14ac:dyDescent="0.2">
      <c r="B65" s="707">
        <v>10800051</v>
      </c>
      <c r="C65" s="700" t="s">
        <v>3032</v>
      </c>
      <c r="D65" s="700"/>
      <c r="E65" s="700"/>
      <c r="F65" s="737">
        <v>0</v>
      </c>
      <c r="G65" s="721"/>
      <c r="H65" s="698"/>
    </row>
    <row r="66" spans="2:8" x14ac:dyDescent="0.2">
      <c r="B66" s="707">
        <v>10800061</v>
      </c>
      <c r="C66" s="700" t="s">
        <v>205</v>
      </c>
      <c r="D66" s="700"/>
      <c r="E66" s="700"/>
      <c r="F66" s="737">
        <v>-85161014</v>
      </c>
      <c r="G66" s="721"/>
      <c r="H66" s="698"/>
    </row>
    <row r="67" spans="2:8" x14ac:dyDescent="0.2">
      <c r="B67" s="707">
        <v>10800071</v>
      </c>
      <c r="C67" s="700" t="s">
        <v>206</v>
      </c>
      <c r="D67" s="700"/>
      <c r="E67" s="700"/>
      <c r="F67" s="737">
        <v>85161014</v>
      </c>
      <c r="G67" s="721"/>
      <c r="H67" s="698"/>
    </row>
    <row r="68" spans="2:8" x14ac:dyDescent="0.2">
      <c r="B68" s="707">
        <v>10800091</v>
      </c>
      <c r="C68" s="700" t="s">
        <v>3033</v>
      </c>
      <c r="D68" s="700"/>
      <c r="E68" s="700"/>
      <c r="F68" s="737">
        <v>0</v>
      </c>
      <c r="G68" s="721"/>
      <c r="H68" s="698"/>
    </row>
    <row r="69" spans="2:8" x14ac:dyDescent="0.2">
      <c r="B69" s="707">
        <v>10800101</v>
      </c>
      <c r="C69" s="700" t="s">
        <v>3033</v>
      </c>
      <c r="D69" s="700"/>
      <c r="E69" s="700"/>
      <c r="F69" s="737">
        <v>0</v>
      </c>
      <c r="G69" s="721"/>
      <c r="H69" s="698"/>
    </row>
    <row r="70" spans="2:8" x14ac:dyDescent="0.2">
      <c r="B70" s="707">
        <v>10800201</v>
      </c>
      <c r="C70" s="700" t="s">
        <v>3034</v>
      </c>
      <c r="D70" s="700"/>
      <c r="E70" s="700"/>
      <c r="F70" s="737">
        <v>0</v>
      </c>
      <c r="G70" s="721"/>
      <c r="H70" s="698"/>
    </row>
    <row r="71" spans="2:8" x14ac:dyDescent="0.2">
      <c r="B71" s="707">
        <v>10800541</v>
      </c>
      <c r="C71" s="700" t="s">
        <v>3033</v>
      </c>
      <c r="D71" s="700"/>
      <c r="E71" s="700"/>
      <c r="F71" s="737">
        <v>14725292</v>
      </c>
      <c r="G71" s="721"/>
      <c r="H71" s="698"/>
    </row>
    <row r="72" spans="2:8" x14ac:dyDescent="0.2">
      <c r="B72" s="707">
        <v>11100201</v>
      </c>
      <c r="C72" s="700" t="s">
        <v>3033</v>
      </c>
      <c r="D72" s="700"/>
      <c r="E72" s="700"/>
      <c r="F72" s="737">
        <v>0</v>
      </c>
      <c r="G72" s="721"/>
      <c r="H72" s="698"/>
    </row>
    <row r="73" spans="2:8" x14ac:dyDescent="0.2">
      <c r="B73" s="707">
        <v>11100091</v>
      </c>
      <c r="C73" s="700" t="s">
        <v>3035</v>
      </c>
      <c r="D73" s="700"/>
      <c r="E73" s="700"/>
      <c r="F73" s="737">
        <v>0</v>
      </c>
      <c r="G73" s="721"/>
      <c r="H73" s="698"/>
    </row>
    <row r="74" spans="2:8" ht="13.5" thickBot="1" x14ac:dyDescent="0.25">
      <c r="B74" s="707"/>
      <c r="C74" s="700"/>
      <c r="D74" s="700"/>
      <c r="E74" s="700"/>
      <c r="F74" s="769">
        <f>SUM(F64:F73)</f>
        <v>14725292</v>
      </c>
      <c r="G74" s="721"/>
      <c r="H74" s="698"/>
    </row>
    <row r="75" spans="2:8" ht="13.5" thickTop="1" x14ac:dyDescent="0.2">
      <c r="B75" s="707"/>
      <c r="C75" s="700"/>
      <c r="D75" s="700"/>
      <c r="E75" s="700"/>
      <c r="F75" s="719"/>
      <c r="G75" s="721"/>
    </row>
    <row r="76" spans="2:8" x14ac:dyDescent="0.2">
      <c r="B76" s="707">
        <v>10800043</v>
      </c>
      <c r="C76" s="700" t="s">
        <v>3036</v>
      </c>
      <c r="D76" s="700"/>
      <c r="E76" s="700"/>
      <c r="F76" s="737">
        <v>0</v>
      </c>
      <c r="G76" s="721"/>
      <c r="H76" s="699"/>
    </row>
    <row r="77" spans="2:8" x14ac:dyDescent="0.2">
      <c r="B77" s="707">
        <v>10800093</v>
      </c>
      <c r="C77" s="700" t="s">
        <v>3033</v>
      </c>
      <c r="D77" s="700"/>
      <c r="E77" s="700"/>
      <c r="F77" s="737">
        <v>0</v>
      </c>
      <c r="G77" s="721"/>
    </row>
    <row r="78" spans="2:8" x14ac:dyDescent="0.2">
      <c r="B78" s="707">
        <v>10800203</v>
      </c>
      <c r="C78" s="700" t="s">
        <v>3037</v>
      </c>
      <c r="D78" s="700"/>
      <c r="E78" s="700"/>
      <c r="F78" s="737">
        <v>0</v>
      </c>
      <c r="G78" s="721"/>
      <c r="H78" s="698"/>
    </row>
    <row r="79" spans="2:8" x14ac:dyDescent="0.2">
      <c r="B79" s="707">
        <v>10800543</v>
      </c>
      <c r="C79" s="738" t="s">
        <v>212</v>
      </c>
      <c r="D79" s="700"/>
      <c r="E79" s="700"/>
      <c r="F79" s="737">
        <v>201430</v>
      </c>
      <c r="G79" s="721"/>
      <c r="H79" s="698"/>
    </row>
    <row r="80" spans="2:8" x14ac:dyDescent="0.2">
      <c r="B80" s="707">
        <v>11100203</v>
      </c>
      <c r="C80" s="700" t="s">
        <v>3033</v>
      </c>
      <c r="D80" s="700"/>
      <c r="E80" s="700"/>
      <c r="F80" s="737">
        <v>0</v>
      </c>
      <c r="G80" s="721"/>
      <c r="H80" s="698"/>
    </row>
    <row r="81" spans="2:8" ht="13.5" thickBot="1" x14ac:dyDescent="0.25">
      <c r="B81" s="705"/>
      <c r="C81" s="700"/>
      <c r="D81" s="700"/>
      <c r="E81" s="700"/>
      <c r="F81" s="769">
        <f>SUM(F76:F80)</f>
        <v>201430</v>
      </c>
      <c r="G81" s="721"/>
      <c r="H81" s="698"/>
    </row>
    <row r="82" spans="2:8" ht="13.5" thickTop="1" x14ac:dyDescent="0.2">
      <c r="B82" s="705"/>
      <c r="C82" s="700"/>
      <c r="D82" s="700"/>
      <c r="E82" s="700"/>
      <c r="F82" s="719"/>
      <c r="G82" s="721"/>
      <c r="H82" s="698"/>
    </row>
    <row r="83" spans="2:8" x14ac:dyDescent="0.2">
      <c r="B83" s="707">
        <v>11500001</v>
      </c>
      <c r="C83" s="700" t="s">
        <v>215</v>
      </c>
      <c r="D83" s="700"/>
      <c r="E83" s="700"/>
      <c r="F83" s="737">
        <v>-951189</v>
      </c>
      <c r="G83" s="721"/>
      <c r="H83" s="698"/>
    </row>
    <row r="84" spans="2:8" x14ac:dyDescent="0.2">
      <c r="B84" s="707">
        <v>11500011</v>
      </c>
      <c r="C84" s="700" t="s">
        <v>216</v>
      </c>
      <c r="D84" s="700"/>
      <c r="E84" s="700"/>
      <c r="F84" s="737">
        <v>-302358</v>
      </c>
      <c r="G84" s="721"/>
    </row>
    <row r="85" spans="2:8" x14ac:dyDescent="0.2">
      <c r="B85" s="707">
        <v>11500031</v>
      </c>
      <c r="C85" s="700" t="s">
        <v>217</v>
      </c>
      <c r="D85" s="700"/>
      <c r="E85" s="700"/>
      <c r="F85" s="737">
        <v>-66453139</v>
      </c>
      <c r="G85" s="721"/>
      <c r="H85" s="698"/>
    </row>
    <row r="86" spans="2:8" x14ac:dyDescent="0.2">
      <c r="B86" s="707">
        <v>11591001</v>
      </c>
      <c r="C86" s="700" t="s">
        <v>3038</v>
      </c>
      <c r="D86" s="700"/>
      <c r="E86" s="700"/>
      <c r="F86" s="737">
        <v>0</v>
      </c>
      <c r="G86" s="721"/>
      <c r="H86" s="698"/>
    </row>
    <row r="87" spans="2:8" x14ac:dyDescent="0.2">
      <c r="B87" s="707" t="s">
        <v>1747</v>
      </c>
      <c r="C87" s="700" t="s">
        <v>218</v>
      </c>
      <c r="D87" s="700"/>
      <c r="E87" s="700"/>
      <c r="F87" s="737">
        <v>-46416638</v>
      </c>
      <c r="G87" s="721"/>
      <c r="H87" s="698"/>
    </row>
    <row r="88" spans="2:8" x14ac:dyDescent="0.2">
      <c r="B88" s="707">
        <v>11500051</v>
      </c>
      <c r="C88" s="700" t="s">
        <v>3039</v>
      </c>
      <c r="D88" s="700"/>
      <c r="E88" s="700"/>
      <c r="F88" s="737">
        <v>-16950333</v>
      </c>
      <c r="G88" s="721"/>
      <c r="H88" s="698"/>
    </row>
    <row r="89" spans="2:8" x14ac:dyDescent="0.2">
      <c r="B89" s="707">
        <v>11500061</v>
      </c>
      <c r="C89" s="700" t="s">
        <v>3040</v>
      </c>
      <c r="D89" s="700"/>
      <c r="E89" s="700"/>
      <c r="F89" s="737">
        <v>-7012262</v>
      </c>
      <c r="G89" s="721"/>
      <c r="H89" s="698"/>
    </row>
    <row r="90" spans="2:8" ht="13.5" thickBot="1" x14ac:dyDescent="0.25">
      <c r="B90" s="705"/>
      <c r="C90" s="700"/>
      <c r="D90" s="700"/>
      <c r="E90" s="700"/>
      <c r="F90" s="769">
        <f>SUM(F83:F89)</f>
        <v>-138085919</v>
      </c>
      <c r="G90" s="721"/>
      <c r="H90" s="698"/>
    </row>
    <row r="91" spans="2:8" ht="13.5" thickTop="1" x14ac:dyDescent="0.2">
      <c r="B91" s="705"/>
      <c r="C91" s="700"/>
      <c r="D91" s="700"/>
      <c r="E91" s="700"/>
      <c r="F91" s="719"/>
      <c r="G91" s="721"/>
      <c r="H91" s="698"/>
    </row>
    <row r="92" spans="2:8" x14ac:dyDescent="0.2">
      <c r="B92" s="707">
        <v>10100011</v>
      </c>
      <c r="C92" s="700" t="s">
        <v>3041</v>
      </c>
      <c r="D92" s="700"/>
      <c r="E92" s="700"/>
      <c r="F92" s="737">
        <v>0</v>
      </c>
      <c r="G92" s="721"/>
      <c r="H92" s="698"/>
    </row>
    <row r="93" spans="2:8" x14ac:dyDescent="0.2">
      <c r="B93" s="705"/>
      <c r="C93" s="700"/>
      <c r="D93" s="700"/>
      <c r="E93" s="700"/>
      <c r="F93" s="737"/>
      <c r="G93" s="721"/>
      <c r="H93" s="698"/>
    </row>
    <row r="94" spans="2:8" x14ac:dyDescent="0.2">
      <c r="B94" s="710">
        <v>23001001</v>
      </c>
      <c r="C94" s="713" t="s">
        <v>3042</v>
      </c>
      <c r="D94" s="700"/>
      <c r="E94" s="700"/>
      <c r="F94" s="737">
        <v>0</v>
      </c>
      <c r="G94" s="721"/>
      <c r="H94" s="744"/>
    </row>
    <row r="95" spans="2:8" x14ac:dyDescent="0.2">
      <c r="B95" s="710">
        <v>23001021</v>
      </c>
      <c r="C95" s="714" t="s">
        <v>114</v>
      </c>
      <c r="D95" s="700"/>
      <c r="E95" s="700"/>
      <c r="F95" s="737">
        <v>-52488362</v>
      </c>
      <c r="G95" s="721"/>
      <c r="H95" s="744"/>
    </row>
    <row r="96" spans="2:8" x14ac:dyDescent="0.2">
      <c r="B96" s="710">
        <v>23001031</v>
      </c>
      <c r="C96" s="714" t="s">
        <v>115</v>
      </c>
      <c r="D96" s="700"/>
      <c r="E96" s="700"/>
      <c r="F96" s="737">
        <v>-40212667</v>
      </c>
      <c r="G96" s="721"/>
      <c r="H96" s="744"/>
    </row>
    <row r="97" spans="2:8" x14ac:dyDescent="0.2">
      <c r="B97" s="710">
        <v>23001041</v>
      </c>
      <c r="C97" s="714" t="s">
        <v>116</v>
      </c>
      <c r="D97" s="700"/>
      <c r="E97" s="700"/>
      <c r="F97" s="737">
        <v>-14410177</v>
      </c>
      <c r="G97" s="721"/>
      <c r="H97" s="744"/>
    </row>
    <row r="98" spans="2:8" x14ac:dyDescent="0.2">
      <c r="B98" s="710">
        <v>23001061</v>
      </c>
      <c r="C98" s="714" t="s">
        <v>117</v>
      </c>
      <c r="D98" s="700"/>
      <c r="E98" s="700"/>
      <c r="F98" s="737">
        <v>-4532108</v>
      </c>
      <c r="G98" s="721"/>
      <c r="H98" s="744"/>
    </row>
    <row r="99" spans="2:8" x14ac:dyDescent="0.2">
      <c r="B99" s="710">
        <v>23001071</v>
      </c>
      <c r="C99" s="714" t="s">
        <v>118</v>
      </c>
      <c r="D99" s="700"/>
      <c r="E99" s="700"/>
      <c r="F99" s="737">
        <v>-8852463</v>
      </c>
      <c r="G99" s="721"/>
      <c r="H99" s="744"/>
    </row>
    <row r="100" spans="2:8" x14ac:dyDescent="0.2">
      <c r="B100" s="710">
        <v>23001081</v>
      </c>
      <c r="C100" s="714" t="s">
        <v>3043</v>
      </c>
      <c r="D100" s="700"/>
      <c r="E100" s="700"/>
      <c r="F100" s="737">
        <v>0</v>
      </c>
      <c r="G100" s="721"/>
      <c r="H100" s="744"/>
    </row>
    <row r="101" spans="2:8" x14ac:dyDescent="0.2">
      <c r="B101" s="710">
        <v>23001091</v>
      </c>
      <c r="C101" s="714" t="s">
        <v>3044</v>
      </c>
      <c r="D101" s="700"/>
      <c r="E101" s="700"/>
      <c r="F101" s="737">
        <v>0</v>
      </c>
      <c r="G101" s="721"/>
      <c r="H101" s="744"/>
    </row>
    <row r="102" spans="2:8" x14ac:dyDescent="0.2">
      <c r="B102" s="710">
        <v>23001101</v>
      </c>
      <c r="C102" s="714" t="s">
        <v>3045</v>
      </c>
      <c r="D102" s="700"/>
      <c r="E102" s="700"/>
      <c r="F102" s="737">
        <v>0</v>
      </c>
      <c r="G102" s="721"/>
      <c r="H102" s="744"/>
    </row>
    <row r="103" spans="2:8" x14ac:dyDescent="0.2">
      <c r="B103" s="710">
        <v>23001121</v>
      </c>
      <c r="C103" s="714" t="s">
        <v>3046</v>
      </c>
      <c r="D103" s="700"/>
      <c r="E103" s="700"/>
      <c r="F103" s="737">
        <v>0</v>
      </c>
      <c r="G103" s="721"/>
      <c r="H103" s="744"/>
    </row>
    <row r="104" spans="2:8" x14ac:dyDescent="0.2">
      <c r="B104" s="710">
        <v>23001131</v>
      </c>
      <c r="C104" s="741" t="s">
        <v>119</v>
      </c>
      <c r="D104" s="700"/>
      <c r="E104" s="700"/>
      <c r="F104" s="737">
        <v>-20126115</v>
      </c>
      <c r="G104" s="721"/>
    </row>
    <row r="105" spans="2:8" x14ac:dyDescent="0.2">
      <c r="B105" s="710">
        <v>23001151</v>
      </c>
      <c r="C105" s="741" t="s">
        <v>121</v>
      </c>
      <c r="D105" s="700"/>
      <c r="E105" s="700"/>
      <c r="F105" s="737">
        <v>-124114</v>
      </c>
      <c r="G105" s="721"/>
      <c r="H105" s="744"/>
    </row>
    <row r="106" spans="2:8" x14ac:dyDescent="0.2">
      <c r="B106" s="710">
        <v>23002001</v>
      </c>
      <c r="C106" s="714" t="s">
        <v>3047</v>
      </c>
      <c r="D106" s="700"/>
      <c r="E106" s="700"/>
      <c r="F106" s="737">
        <v>0</v>
      </c>
      <c r="G106" s="721"/>
      <c r="H106" s="744"/>
    </row>
    <row r="107" spans="2:8" x14ac:dyDescent="0.2">
      <c r="B107" s="710">
        <v>23002011</v>
      </c>
      <c r="C107" s="714" t="s">
        <v>3044</v>
      </c>
      <c r="D107" s="700"/>
      <c r="E107" s="700"/>
      <c r="F107" s="737">
        <v>-1074726</v>
      </c>
      <c r="G107" s="721"/>
      <c r="H107" s="744"/>
    </row>
    <row r="108" spans="2:8" x14ac:dyDescent="0.2">
      <c r="B108" s="710">
        <v>23002041</v>
      </c>
      <c r="C108" s="714" t="s">
        <v>3047</v>
      </c>
      <c r="D108" s="700"/>
      <c r="E108" s="700"/>
      <c r="F108" s="737">
        <v>-24555619</v>
      </c>
      <c r="G108" s="721"/>
      <c r="H108" s="744"/>
    </row>
    <row r="109" spans="2:8" x14ac:dyDescent="0.2">
      <c r="B109" s="710">
        <v>23002061</v>
      </c>
      <c r="C109" s="714" t="s">
        <v>125</v>
      </c>
      <c r="D109" s="700"/>
      <c r="E109" s="700"/>
      <c r="F109" s="737">
        <v>55510</v>
      </c>
      <c r="G109" s="721"/>
      <c r="H109" s="744"/>
    </row>
    <row r="110" spans="2:8" x14ac:dyDescent="0.2">
      <c r="B110" s="710">
        <v>23002071</v>
      </c>
      <c r="C110" s="714" t="s">
        <v>126</v>
      </c>
      <c r="D110" s="700"/>
      <c r="E110" s="700"/>
      <c r="F110" s="737">
        <v>194085</v>
      </c>
      <c r="G110" s="721"/>
      <c r="H110" s="744"/>
    </row>
    <row r="111" spans="2:8" x14ac:dyDescent="0.2">
      <c r="B111" s="710">
        <v>23002081</v>
      </c>
      <c r="C111" s="714" t="s">
        <v>3048</v>
      </c>
      <c r="D111" s="700"/>
      <c r="E111" s="700"/>
      <c r="F111" s="737">
        <v>0</v>
      </c>
      <c r="G111" s="721"/>
      <c r="H111" s="744"/>
    </row>
    <row r="112" spans="2:8" x14ac:dyDescent="0.2">
      <c r="B112" s="710">
        <v>23002091</v>
      </c>
      <c r="C112" s="714" t="s">
        <v>127</v>
      </c>
      <c r="D112" s="700"/>
      <c r="E112" s="700"/>
      <c r="F112" s="737">
        <v>-5395042</v>
      </c>
      <c r="G112" s="721"/>
      <c r="H112" s="744"/>
    </row>
    <row r="113" spans="1:9" x14ac:dyDescent="0.2">
      <c r="B113" s="710">
        <v>23003011</v>
      </c>
      <c r="C113" s="714" t="s">
        <v>3049</v>
      </c>
      <c r="D113" s="700"/>
      <c r="E113" s="700"/>
      <c r="F113" s="737">
        <v>0</v>
      </c>
      <c r="G113" s="721"/>
      <c r="H113" s="744"/>
    </row>
    <row r="114" spans="1:9" x14ac:dyDescent="0.2">
      <c r="B114" s="710">
        <v>23003021</v>
      </c>
      <c r="C114" s="714"/>
      <c r="D114" s="700"/>
      <c r="E114" s="700"/>
      <c r="F114" s="737">
        <v>2503045</v>
      </c>
      <c r="G114" s="721"/>
    </row>
    <row r="115" spans="1:9" x14ac:dyDescent="0.2">
      <c r="B115" s="710">
        <v>23003031</v>
      </c>
      <c r="C115" s="714"/>
      <c r="D115" s="700"/>
      <c r="E115" s="700"/>
      <c r="F115" s="737">
        <v>2642403</v>
      </c>
      <c r="G115" s="721"/>
    </row>
    <row r="116" spans="1:9" x14ac:dyDescent="0.2">
      <c r="B116" s="694">
        <v>23001141</v>
      </c>
      <c r="C116" s="714" t="s">
        <v>120</v>
      </c>
      <c r="E116" s="700"/>
      <c r="F116" s="737">
        <v>-588905</v>
      </c>
      <c r="G116" s="721"/>
      <c r="H116" s="744"/>
    </row>
    <row r="117" spans="1:9" x14ac:dyDescent="0.2">
      <c r="B117" s="694">
        <v>23001211</v>
      </c>
      <c r="C117" s="714" t="s">
        <v>3050</v>
      </c>
      <c r="E117" s="700"/>
      <c r="F117" s="737">
        <v>0</v>
      </c>
      <c r="G117" s="721"/>
      <c r="H117" s="744"/>
    </row>
    <row r="118" spans="1:9" x14ac:dyDescent="0.2">
      <c r="B118" s="694">
        <v>23001221</v>
      </c>
      <c r="C118" s="714" t="s">
        <v>3051</v>
      </c>
      <c r="E118" s="700"/>
      <c r="F118" s="737">
        <v>0</v>
      </c>
      <c r="G118" s="721"/>
      <c r="H118" s="744"/>
    </row>
    <row r="119" spans="1:9" x14ac:dyDescent="0.2">
      <c r="B119" s="694">
        <v>23001231</v>
      </c>
      <c r="C119" s="714" t="s">
        <v>122</v>
      </c>
      <c r="E119" s="700"/>
      <c r="F119" s="737">
        <v>-1296413</v>
      </c>
      <c r="G119" s="721"/>
      <c r="H119" s="744"/>
    </row>
    <row r="120" spans="1:9" ht="13.5" thickBot="1" x14ac:dyDescent="0.25">
      <c r="B120" s="707"/>
      <c r="C120" s="700"/>
      <c r="D120" s="700"/>
      <c r="E120" s="700"/>
      <c r="F120" s="717">
        <f>SUM(F94:F119)</f>
        <v>-168261668</v>
      </c>
      <c r="G120" s="721"/>
      <c r="H120" s="744"/>
    </row>
    <row r="121" spans="1:9" ht="13.5" thickTop="1" x14ac:dyDescent="0.2">
      <c r="B121" s="707"/>
      <c r="C121" s="700"/>
      <c r="D121" s="700"/>
      <c r="E121" s="700"/>
      <c r="F121" s="718"/>
      <c r="G121" s="721"/>
      <c r="H121" s="744"/>
    </row>
    <row r="122" spans="1:9" x14ac:dyDescent="0.2">
      <c r="B122" s="710">
        <v>23002093</v>
      </c>
      <c r="C122" s="714" t="s">
        <v>4986</v>
      </c>
      <c r="D122" s="700"/>
      <c r="E122" s="700"/>
      <c r="F122" s="771">
        <v>-501177</v>
      </c>
      <c r="G122" s="721"/>
      <c r="H122" s="744"/>
    </row>
    <row r="123" spans="1:9" ht="13.5" thickBot="1" x14ac:dyDescent="0.25">
      <c r="B123" s="707"/>
      <c r="C123" s="700"/>
      <c r="D123" s="700"/>
      <c r="E123" s="700"/>
      <c r="F123" s="717">
        <f>SUM(F122)</f>
        <v>-501177</v>
      </c>
      <c r="G123" s="721"/>
      <c r="H123" s="745"/>
    </row>
    <row r="124" spans="1:9" ht="13.5" thickTop="1" x14ac:dyDescent="0.2">
      <c r="B124" s="707"/>
      <c r="C124" s="700"/>
      <c r="D124" s="700"/>
      <c r="E124" s="700"/>
      <c r="F124" s="718"/>
      <c r="G124" s="721"/>
    </row>
    <row r="125" spans="1:9" x14ac:dyDescent="0.2">
      <c r="B125" s="707">
        <v>25300353</v>
      </c>
      <c r="C125" s="700" t="s">
        <v>132</v>
      </c>
      <c r="D125" s="700"/>
      <c r="E125" s="700"/>
      <c r="F125" s="737">
        <v>-2306155</v>
      </c>
      <c r="G125" s="721"/>
      <c r="H125" s="699"/>
      <c r="I125" s="703"/>
    </row>
    <row r="126" spans="1:9" x14ac:dyDescent="0.2">
      <c r="B126" s="707">
        <v>25300363</v>
      </c>
      <c r="C126" s="700" t="s">
        <v>133</v>
      </c>
      <c r="D126" s="700"/>
      <c r="E126" s="700"/>
      <c r="F126" s="737">
        <v>0</v>
      </c>
      <c r="G126" s="721"/>
      <c r="H126" s="699"/>
    </row>
    <row r="127" spans="1:9" x14ac:dyDescent="0.2">
      <c r="A127" s="703"/>
      <c r="B127" s="707">
        <v>25300413</v>
      </c>
      <c r="C127" s="700" t="s">
        <v>3052</v>
      </c>
      <c r="D127" s="700"/>
      <c r="E127" s="700"/>
      <c r="F127" s="737">
        <v>0</v>
      </c>
      <c r="G127" s="721"/>
      <c r="H127" s="699"/>
    </row>
    <row r="128" spans="1:9" x14ac:dyDescent="0.2">
      <c r="B128" s="707">
        <v>25301203</v>
      </c>
      <c r="C128" s="700" t="s">
        <v>3053</v>
      </c>
      <c r="D128" s="700"/>
      <c r="E128" s="700"/>
      <c r="F128" s="737">
        <v>0</v>
      </c>
      <c r="G128" s="721"/>
      <c r="H128" s="699"/>
    </row>
    <row r="129" spans="2:9" x14ac:dyDescent="0.2">
      <c r="B129" s="707">
        <v>25300443</v>
      </c>
      <c r="C129" s="741" t="s">
        <v>135</v>
      </c>
      <c r="D129" s="700"/>
      <c r="E129" s="700"/>
      <c r="F129" s="737">
        <v>-344340</v>
      </c>
      <c r="G129" s="721"/>
      <c r="H129" s="699"/>
    </row>
    <row r="130" spans="2:9" s="703" customFormat="1" x14ac:dyDescent="0.2">
      <c r="B130" s="707">
        <v>25300463</v>
      </c>
      <c r="C130" s="741" t="s">
        <v>11611</v>
      </c>
      <c r="D130" s="966"/>
      <c r="E130" s="700"/>
      <c r="F130" s="737">
        <v>-96546</v>
      </c>
      <c r="G130" s="721"/>
      <c r="H130" s="701"/>
      <c r="I130" s="696"/>
    </row>
    <row r="131" spans="2:9" x14ac:dyDescent="0.2">
      <c r="B131" s="707">
        <v>25300663</v>
      </c>
      <c r="C131" s="741" t="s">
        <v>136</v>
      </c>
      <c r="E131" s="700"/>
      <c r="F131" s="737">
        <v>0</v>
      </c>
      <c r="G131" s="721"/>
      <c r="H131" s="699"/>
    </row>
    <row r="132" spans="2:9" x14ac:dyDescent="0.2">
      <c r="B132" s="707">
        <v>25301213</v>
      </c>
      <c r="C132" s="741" t="s">
        <v>138</v>
      </c>
      <c r="E132" s="700"/>
      <c r="F132" s="737">
        <v>-474687</v>
      </c>
      <c r="G132" s="721"/>
      <c r="H132" s="699"/>
    </row>
    <row r="133" spans="2:9" x14ac:dyDescent="0.2">
      <c r="B133" s="731"/>
      <c r="C133" s="711"/>
      <c r="D133" s="729"/>
      <c r="E133" s="711"/>
      <c r="F133" s="720">
        <f>SUM(F125:F132)</f>
        <v>-3221728</v>
      </c>
      <c r="G133" s="721"/>
      <c r="H133" s="699"/>
    </row>
    <row r="134" spans="2:9" x14ac:dyDescent="0.2">
      <c r="B134" s="707"/>
      <c r="C134" s="700"/>
      <c r="D134" s="700"/>
      <c r="E134" s="700"/>
      <c r="F134" s="718"/>
      <c r="G134" s="721"/>
      <c r="H134" s="699"/>
    </row>
    <row r="135" spans="2:9" x14ac:dyDescent="0.2">
      <c r="B135" s="707">
        <v>23001013</v>
      </c>
      <c r="C135" s="700" t="s">
        <v>3054</v>
      </c>
      <c r="D135" s="700"/>
      <c r="E135" s="700"/>
      <c r="F135" s="737">
        <v>0</v>
      </c>
      <c r="G135" s="721"/>
      <c r="H135" s="699"/>
    </row>
    <row r="136" spans="2:9" x14ac:dyDescent="0.2">
      <c r="B136" s="707">
        <v>23001043</v>
      </c>
      <c r="C136" s="700" t="s">
        <v>131</v>
      </c>
      <c r="E136" s="700"/>
      <c r="F136" s="737">
        <v>0</v>
      </c>
      <c r="G136" s="721"/>
    </row>
    <row r="137" spans="2:9" x14ac:dyDescent="0.2">
      <c r="B137" s="746"/>
      <c r="C137" s="747"/>
      <c r="D137" s="748"/>
      <c r="E137" s="700"/>
      <c r="F137" s="737">
        <v>0</v>
      </c>
      <c r="G137" s="721"/>
    </row>
    <row r="138" spans="2:9" x14ac:dyDescent="0.2">
      <c r="B138" s="705"/>
      <c r="C138" s="700"/>
      <c r="D138" s="700"/>
      <c r="E138" s="700"/>
      <c r="F138" s="719"/>
      <c r="G138" s="721"/>
      <c r="H138" s="699"/>
    </row>
    <row r="139" spans="2:9" x14ac:dyDescent="0.2">
      <c r="B139" s="705"/>
      <c r="C139" s="700"/>
      <c r="D139" s="700"/>
      <c r="E139" s="700"/>
      <c r="F139" s="719">
        <v>-4077119349</v>
      </c>
      <c r="G139" s="721"/>
      <c r="H139" s="699"/>
    </row>
    <row r="140" spans="2:9" x14ac:dyDescent="0.2">
      <c r="B140" s="705"/>
      <c r="C140" s="700"/>
      <c r="D140" s="700"/>
      <c r="E140" s="700"/>
      <c r="F140" s="719">
        <v>14725292</v>
      </c>
      <c r="G140" s="721"/>
    </row>
    <row r="141" spans="2:9" x14ac:dyDescent="0.2">
      <c r="B141" s="705"/>
      <c r="C141" s="715" t="s">
        <v>3055</v>
      </c>
      <c r="D141" s="715"/>
      <c r="E141" s="715"/>
      <c r="F141" s="723">
        <f>SUM(F139:F140)</f>
        <v>-4062394057</v>
      </c>
      <c r="G141" s="721"/>
    </row>
    <row r="142" spans="2:9" ht="13.5" thickBot="1" x14ac:dyDescent="0.25">
      <c r="B142" s="730"/>
      <c r="C142" s="716"/>
      <c r="D142" s="716"/>
      <c r="E142" s="716"/>
      <c r="F142" s="732"/>
      <c r="G142" s="700"/>
    </row>
    <row r="144" spans="2:9" x14ac:dyDescent="0.2">
      <c r="B144" s="707">
        <v>10700501</v>
      </c>
      <c r="F144" s="737">
        <v>316401494</v>
      </c>
    </row>
    <row r="145" spans="1:9" x14ac:dyDescent="0.2">
      <c r="B145" s="707">
        <v>10700601</v>
      </c>
      <c r="F145" s="737">
        <v>-21641617</v>
      </c>
    </row>
    <row r="147" spans="1:9" s="703" customFormat="1" x14ac:dyDescent="0.2">
      <c r="A147" s="696"/>
      <c r="B147" s="702"/>
      <c r="H147" s="697"/>
      <c r="I147" s="696"/>
    </row>
    <row r="148" spans="1:9" s="703" customFormat="1" x14ac:dyDescent="0.2">
      <c r="A148" s="696"/>
      <c r="B148" s="524" t="s">
        <v>2868</v>
      </c>
      <c r="C148" s="748"/>
      <c r="D148" s="748" t="s">
        <v>136</v>
      </c>
      <c r="F148" s="737">
        <v>0</v>
      </c>
      <c r="H148" s="697"/>
      <c r="I148" s="696"/>
    </row>
    <row r="149" spans="1:9" s="703" customFormat="1" x14ac:dyDescent="0.2">
      <c r="A149" s="696"/>
      <c r="B149" s="702"/>
      <c r="H149" s="697"/>
      <c r="I149" s="696"/>
    </row>
    <row r="150" spans="1:9" s="703" customFormat="1" x14ac:dyDescent="0.2">
      <c r="A150" s="696"/>
      <c r="B150" s="702"/>
      <c r="C150" s="965"/>
      <c r="D150" s="965"/>
      <c r="E150" s="965"/>
      <c r="F150" s="965"/>
      <c r="G150" s="965"/>
      <c r="H150" s="966"/>
      <c r="I150" s="696"/>
    </row>
    <row r="151" spans="1:9" s="703" customFormat="1" x14ac:dyDescent="0.2">
      <c r="A151" s="696"/>
      <c r="B151" s="710">
        <v>10800611</v>
      </c>
      <c r="C151" s="966" t="s">
        <v>525</v>
      </c>
      <c r="D151" s="966"/>
      <c r="E151" s="966"/>
      <c r="F151" s="737">
        <v>-95934500</v>
      </c>
      <c r="G151" s="965"/>
      <c r="H151" s="966"/>
      <c r="I151" s="696"/>
    </row>
    <row r="152" spans="1:9" s="703" customFormat="1" x14ac:dyDescent="0.2">
      <c r="A152" s="696"/>
      <c r="B152" s="710">
        <v>10800621</v>
      </c>
      <c r="C152" s="966" t="s">
        <v>527</v>
      </c>
      <c r="D152" s="966"/>
      <c r="E152" s="966"/>
      <c r="F152" s="737">
        <v>11940747</v>
      </c>
      <c r="G152" s="965"/>
      <c r="H152" s="966"/>
      <c r="I152" s="696"/>
    </row>
    <row r="153" spans="1:9" x14ac:dyDescent="0.2">
      <c r="B153" s="710">
        <v>10800631</v>
      </c>
      <c r="C153" s="966" t="s">
        <v>528</v>
      </c>
      <c r="D153" s="966"/>
      <c r="E153" s="966"/>
      <c r="F153" s="737">
        <v>2030753</v>
      </c>
      <c r="G153" s="965"/>
      <c r="H153" s="966"/>
    </row>
    <row r="154" spans="1:9" x14ac:dyDescent="0.2">
      <c r="B154" s="710">
        <v>10800701</v>
      </c>
      <c r="C154" s="966" t="s">
        <v>529</v>
      </c>
      <c r="D154" s="966"/>
      <c r="E154" s="966"/>
      <c r="F154" s="737">
        <v>11940747</v>
      </c>
      <c r="G154" s="965"/>
      <c r="H154" s="966"/>
    </row>
    <row r="155" spans="1:9" x14ac:dyDescent="0.2">
      <c r="B155" s="710">
        <v>10800711</v>
      </c>
      <c r="C155" s="966" t="s">
        <v>530</v>
      </c>
      <c r="D155" s="966"/>
      <c r="E155" s="966"/>
      <c r="F155" s="737">
        <v>-11940747</v>
      </c>
      <c r="G155" s="965"/>
      <c r="H155" s="966"/>
    </row>
    <row r="156" spans="1:9" x14ac:dyDescent="0.2">
      <c r="B156" s="710">
        <v>10800721</v>
      </c>
      <c r="C156" s="966" t="s">
        <v>531</v>
      </c>
      <c r="D156" s="966"/>
      <c r="E156" s="966"/>
      <c r="F156" s="737">
        <v>11940747</v>
      </c>
      <c r="G156" s="965"/>
      <c r="H156" s="966"/>
    </row>
    <row r="157" spans="1:9" x14ac:dyDescent="0.2">
      <c r="B157" s="710">
        <v>10800741</v>
      </c>
      <c r="C157" s="966" t="s">
        <v>532</v>
      </c>
      <c r="D157" s="966"/>
      <c r="E157" s="966"/>
      <c r="F157" s="737">
        <v>2030753</v>
      </c>
      <c r="G157" s="965"/>
      <c r="H157" s="966"/>
    </row>
    <row r="158" spans="1:9" x14ac:dyDescent="0.2">
      <c r="B158" s="710">
        <v>10800751</v>
      </c>
      <c r="C158" s="966" t="s">
        <v>533</v>
      </c>
      <c r="D158" s="966"/>
      <c r="E158" s="966"/>
      <c r="F158" s="737">
        <v>-2030753</v>
      </c>
      <c r="G158" s="965"/>
      <c r="H158" s="966"/>
    </row>
    <row r="159" spans="1:9" x14ac:dyDescent="0.2">
      <c r="B159" s="710">
        <v>10800831</v>
      </c>
      <c r="C159" s="966" t="s">
        <v>534</v>
      </c>
      <c r="D159" s="966"/>
      <c r="E159" s="966"/>
      <c r="F159" s="737">
        <v>-11940747</v>
      </c>
      <c r="G159" s="965"/>
      <c r="H159" s="966"/>
    </row>
    <row r="160" spans="1:9" ht="13.5" thickBot="1" x14ac:dyDescent="0.25">
      <c r="C160" s="965"/>
      <c r="D160" s="965"/>
      <c r="E160" s="965"/>
      <c r="F160" s="863">
        <f>SUM(F151:F159)</f>
        <v>-81963000</v>
      </c>
      <c r="G160" s="965"/>
      <c r="H160" s="966"/>
    </row>
    <row r="161" spans="3:8" ht="13.5" thickTop="1" x14ac:dyDescent="0.2">
      <c r="C161" s="965"/>
      <c r="D161" s="965"/>
      <c r="E161" s="965"/>
      <c r="F161" s="965"/>
      <c r="G161" s="965"/>
      <c r="H161" s="966"/>
    </row>
    <row r="162" spans="3:8" x14ac:dyDescent="0.2">
      <c r="C162" s="965"/>
      <c r="D162" s="965"/>
      <c r="E162" s="965"/>
      <c r="F162" s="965"/>
      <c r="G162" s="965"/>
      <c r="H162" s="966"/>
    </row>
    <row r="163" spans="3:8" x14ac:dyDescent="0.2">
      <c r="C163" s="965"/>
      <c r="D163" s="965"/>
      <c r="E163" s="965"/>
      <c r="F163" s="965"/>
      <c r="G163" s="965"/>
      <c r="H163" s="966"/>
    </row>
    <row r="164" spans="3:8" x14ac:dyDescent="0.2">
      <c r="C164" s="965"/>
      <c r="D164" s="965"/>
      <c r="E164" s="965"/>
      <c r="F164" s="965"/>
      <c r="G164" s="965"/>
      <c r="H164" s="966"/>
    </row>
    <row r="165" spans="3:8" x14ac:dyDescent="0.2">
      <c r="C165" s="965"/>
      <c r="D165" s="965"/>
      <c r="E165" s="965"/>
      <c r="F165" s="965"/>
      <c r="G165" s="965"/>
      <c r="H165" s="966"/>
    </row>
    <row r="166" spans="3:8" x14ac:dyDescent="0.2">
      <c r="C166" s="965"/>
      <c r="D166" s="965"/>
      <c r="E166" s="965"/>
      <c r="F166" s="965"/>
      <c r="G166" s="965"/>
      <c r="H166" s="966"/>
    </row>
    <row r="167" spans="3:8" x14ac:dyDescent="0.2">
      <c r="C167" s="965"/>
      <c r="D167" s="965"/>
      <c r="E167" s="965"/>
      <c r="F167" s="965"/>
      <c r="G167" s="965"/>
      <c r="H167" s="966"/>
    </row>
    <row r="168" spans="3:8" x14ac:dyDescent="0.2">
      <c r="C168" s="965"/>
      <c r="D168" s="965"/>
      <c r="E168" s="965"/>
      <c r="F168" s="965"/>
      <c r="G168" s="965"/>
      <c r="H168" s="966"/>
    </row>
    <row r="169" spans="3:8" x14ac:dyDescent="0.2">
      <c r="C169" s="965"/>
      <c r="D169" s="965"/>
      <c r="E169" s="965"/>
      <c r="F169" s="965"/>
      <c r="G169" s="965"/>
      <c r="H169" s="966"/>
    </row>
    <row r="170" spans="3:8" x14ac:dyDescent="0.2">
      <c r="C170" s="965"/>
      <c r="D170" s="965"/>
      <c r="E170" s="965"/>
      <c r="F170" s="965"/>
      <c r="G170" s="965"/>
      <c r="H170" s="966"/>
    </row>
    <row r="171" spans="3:8" x14ac:dyDescent="0.2">
      <c r="C171" s="965"/>
      <c r="D171" s="965"/>
      <c r="E171" s="965"/>
      <c r="F171" s="965"/>
      <c r="G171" s="965"/>
      <c r="H171" s="966"/>
    </row>
  </sheetData>
  <pageMargins left="0.75" right="0.75" top="0.65" bottom="0.82" header="0.5" footer="0.5"/>
  <pageSetup scale="57" orientation="portrait" r:id="rId1"/>
  <headerFooter alignWithMargins="0"/>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zoomScale="85" zoomScaleNormal="85" workbookViewId="0">
      <pane xSplit="1" ySplit="2" topLeftCell="B3" activePane="bottomRight" state="frozen"/>
      <selection activeCell="P253" sqref="P253"/>
      <selection pane="topRight" activeCell="P253" sqref="P253"/>
      <selection pane="bottomLeft" activeCell="P253" sqref="P253"/>
      <selection pane="bottomRight" activeCell="B1" sqref="B1"/>
    </sheetView>
  </sheetViews>
  <sheetFormatPr defaultColWidth="8.85546875" defaultRowHeight="12.75" x14ac:dyDescent="0.2"/>
  <cols>
    <col min="1" max="1" width="42.28515625" style="665" customWidth="1"/>
    <col min="2" max="2" width="15.140625" style="965" bestFit="1" customWidth="1"/>
    <col min="3" max="3" width="14.140625" style="965" bestFit="1" customWidth="1"/>
    <col min="4" max="4" width="12.5703125" style="965" bestFit="1" customWidth="1"/>
    <col min="5" max="5" width="22.28515625" style="965" bestFit="1" customWidth="1"/>
    <col min="6" max="6" width="23.28515625" style="965" customWidth="1"/>
    <col min="7" max="7" width="17.28515625" style="965" bestFit="1" customWidth="1"/>
    <col min="8" max="8" width="8.85546875" style="965"/>
    <col min="9" max="9" width="15.140625" style="965" bestFit="1" customWidth="1"/>
    <col min="10" max="10" width="14.140625" style="965" bestFit="1" customWidth="1"/>
    <col min="11" max="27" width="8.85546875" style="965"/>
    <col min="28" max="16384" width="8.85546875" style="647"/>
  </cols>
  <sheetData>
    <row r="1" spans="1:27" x14ac:dyDescent="0.2">
      <c r="A1" s="749" t="s">
        <v>0</v>
      </c>
      <c r="B1" s="89">
        <v>43281</v>
      </c>
    </row>
    <row r="2" spans="1:27" s="752" customFormat="1" ht="25.5" x14ac:dyDescent="0.2">
      <c r="A2" s="750" t="s">
        <v>1655</v>
      </c>
      <c r="B2" s="750" t="s">
        <v>3188</v>
      </c>
      <c r="C2" s="751" t="s">
        <v>3189</v>
      </c>
      <c r="D2" s="847"/>
      <c r="E2" s="847"/>
      <c r="F2" s="847"/>
      <c r="G2" s="847"/>
      <c r="H2" s="847"/>
      <c r="I2" s="965"/>
      <c r="J2" s="965"/>
      <c r="K2" s="965"/>
      <c r="L2" s="847"/>
      <c r="M2" s="847"/>
      <c r="N2" s="847"/>
      <c r="O2" s="847"/>
      <c r="P2" s="847"/>
      <c r="Q2" s="847"/>
      <c r="R2" s="847"/>
      <c r="S2" s="847"/>
      <c r="T2" s="847"/>
      <c r="U2" s="847"/>
      <c r="V2" s="847"/>
      <c r="W2" s="847"/>
      <c r="X2" s="847"/>
      <c r="Y2" s="847"/>
      <c r="Z2" s="847"/>
      <c r="AA2" s="847"/>
    </row>
    <row r="3" spans="1:27" ht="15" x14ac:dyDescent="0.25">
      <c r="A3" s="753" t="s">
        <v>1659</v>
      </c>
      <c r="B3" s="858">
        <v>161998</v>
      </c>
      <c r="C3" s="858">
        <v>65270</v>
      </c>
      <c r="E3" s="966"/>
      <c r="F3" s="966"/>
      <c r="G3" s="966"/>
    </row>
    <row r="4" spans="1:27" ht="15" x14ac:dyDescent="0.25">
      <c r="A4" s="753" t="s">
        <v>1658</v>
      </c>
      <c r="B4" s="858">
        <v>1396510</v>
      </c>
      <c r="C4" s="858">
        <v>846859</v>
      </c>
      <c r="D4" s="840"/>
      <c r="E4" s="1060"/>
      <c r="F4" s="966"/>
      <c r="G4" s="850"/>
    </row>
    <row r="5" spans="1:27" ht="15" x14ac:dyDescent="0.25">
      <c r="A5" s="753" t="s">
        <v>1660</v>
      </c>
      <c r="B5" s="858">
        <v>729618</v>
      </c>
      <c r="C5" s="858">
        <v>183452</v>
      </c>
      <c r="E5" s="1060"/>
      <c r="F5" s="966"/>
      <c r="G5" s="870"/>
    </row>
    <row r="6" spans="1:27" ht="15" x14ac:dyDescent="0.25">
      <c r="A6" s="753" t="s">
        <v>1661</v>
      </c>
      <c r="B6" s="858">
        <v>1975919</v>
      </c>
      <c r="C6" s="858">
        <v>791062</v>
      </c>
      <c r="E6" s="1060"/>
      <c r="F6" s="966"/>
      <c r="G6" s="870"/>
    </row>
    <row r="7" spans="1:27" ht="15" x14ac:dyDescent="0.25">
      <c r="A7" s="753" t="s">
        <v>1662</v>
      </c>
      <c r="B7" s="858">
        <v>1593086</v>
      </c>
      <c r="C7" s="858">
        <v>518909</v>
      </c>
      <c r="E7" s="714"/>
      <c r="F7" s="966"/>
      <c r="G7" s="850"/>
    </row>
    <row r="8" spans="1:27" ht="15" x14ac:dyDescent="0.25">
      <c r="A8" s="753" t="s">
        <v>1664</v>
      </c>
      <c r="B8" s="858">
        <v>4044524</v>
      </c>
      <c r="C8" s="858">
        <v>1504591</v>
      </c>
      <c r="E8" s="966"/>
      <c r="F8" s="966"/>
      <c r="G8" s="966"/>
    </row>
    <row r="9" spans="1:27" ht="15" x14ac:dyDescent="0.25">
      <c r="A9" s="753" t="s">
        <v>1668</v>
      </c>
      <c r="B9" s="858">
        <v>226179</v>
      </c>
      <c r="C9" s="858">
        <v>84969</v>
      </c>
      <c r="E9" s="966"/>
      <c r="F9" s="966"/>
      <c r="G9" s="850"/>
    </row>
    <row r="10" spans="1:27" ht="15" x14ac:dyDescent="0.25">
      <c r="A10" s="753" t="s">
        <v>3177</v>
      </c>
      <c r="B10" s="858">
        <v>27872</v>
      </c>
      <c r="C10" s="858">
        <v>13013</v>
      </c>
      <c r="E10" s="966"/>
      <c r="F10" s="966"/>
      <c r="G10" s="870"/>
    </row>
    <row r="11" spans="1:27" ht="15" x14ac:dyDescent="0.25">
      <c r="A11" s="753" t="s">
        <v>3178</v>
      </c>
      <c r="B11" s="858">
        <v>6736</v>
      </c>
      <c r="C11" s="858">
        <v>6351</v>
      </c>
      <c r="E11" s="966"/>
      <c r="F11" s="966"/>
      <c r="G11" s="870"/>
    </row>
    <row r="12" spans="1:27" ht="15" x14ac:dyDescent="0.25">
      <c r="A12" s="753" t="s">
        <v>3180</v>
      </c>
      <c r="B12" s="858">
        <v>47975</v>
      </c>
      <c r="C12" s="858">
        <v>21639</v>
      </c>
      <c r="E12" s="966"/>
      <c r="F12" s="966"/>
      <c r="G12" s="850"/>
    </row>
    <row r="13" spans="1:27" ht="15" x14ac:dyDescent="0.25">
      <c r="A13" s="753" t="s">
        <v>3181</v>
      </c>
      <c r="B13" s="858">
        <v>13528</v>
      </c>
      <c r="C13" s="858">
        <v>5321</v>
      </c>
      <c r="E13" s="966"/>
      <c r="F13" s="966"/>
      <c r="G13" s="966"/>
    </row>
    <row r="14" spans="1:27" ht="15" x14ac:dyDescent="0.25">
      <c r="A14" s="753" t="s">
        <v>3182</v>
      </c>
      <c r="B14" s="858">
        <v>2562</v>
      </c>
      <c r="C14" s="858">
        <v>645</v>
      </c>
      <c r="E14" s="966"/>
      <c r="F14" s="966"/>
      <c r="G14" s="850"/>
    </row>
    <row r="15" spans="1:27" ht="15" x14ac:dyDescent="0.25">
      <c r="A15" s="753" t="s">
        <v>3179</v>
      </c>
      <c r="B15" s="858">
        <v>1646</v>
      </c>
      <c r="C15" s="858">
        <v>0</v>
      </c>
      <c r="E15" s="966"/>
      <c r="F15" s="966"/>
      <c r="G15" s="966"/>
    </row>
    <row r="16" spans="1:27" ht="15" x14ac:dyDescent="0.25">
      <c r="A16" s="753" t="s">
        <v>3183</v>
      </c>
      <c r="B16" s="858">
        <v>0</v>
      </c>
      <c r="C16" s="858">
        <v>0</v>
      </c>
    </row>
    <row r="17" spans="1:20" ht="15" x14ac:dyDescent="0.25">
      <c r="A17" s="753" t="s">
        <v>3184</v>
      </c>
      <c r="B17" s="858">
        <v>3848214</v>
      </c>
      <c r="C17" s="858">
        <v>1478496</v>
      </c>
    </row>
    <row r="18" spans="1:20" ht="15" x14ac:dyDescent="0.25">
      <c r="A18" s="753" t="s">
        <v>3185</v>
      </c>
      <c r="B18" s="858">
        <v>26857</v>
      </c>
      <c r="C18" s="858">
        <v>8412</v>
      </c>
    </row>
    <row r="19" spans="1:20" ht="15" x14ac:dyDescent="0.25">
      <c r="A19" s="753" t="s">
        <v>1657</v>
      </c>
      <c r="B19" s="858">
        <v>482415</v>
      </c>
      <c r="C19" s="858">
        <v>134630</v>
      </c>
      <c r="E19" s="840"/>
      <c r="F19" s="840"/>
      <c r="G19" s="840"/>
    </row>
    <row r="20" spans="1:20" ht="15" x14ac:dyDescent="0.25">
      <c r="A20" s="753" t="s">
        <v>1670</v>
      </c>
      <c r="B20" s="858">
        <v>475046</v>
      </c>
      <c r="C20" s="858">
        <v>151148</v>
      </c>
      <c r="E20" s="148" t="s">
        <v>3205</v>
      </c>
      <c r="F20" s="80"/>
      <c r="G20" s="1115">
        <v>43070</v>
      </c>
      <c r="H20" s="1115">
        <v>43101</v>
      </c>
      <c r="I20" s="1115">
        <v>43132</v>
      </c>
      <c r="J20" s="1115">
        <v>43160</v>
      </c>
      <c r="K20" s="1115">
        <v>43191</v>
      </c>
      <c r="L20" s="1115">
        <v>43221</v>
      </c>
      <c r="M20" s="1115">
        <v>43252</v>
      </c>
      <c r="N20" s="1115">
        <v>43282</v>
      </c>
      <c r="O20" s="1115">
        <v>43313</v>
      </c>
      <c r="P20" s="1115">
        <v>43344</v>
      </c>
      <c r="Q20" s="1115">
        <v>43374</v>
      </c>
      <c r="R20" s="1115">
        <v>43405</v>
      </c>
      <c r="S20" s="1115">
        <v>43435</v>
      </c>
      <c r="T20" s="1116" t="s">
        <v>3206</v>
      </c>
    </row>
    <row r="21" spans="1:20" ht="15" x14ac:dyDescent="0.25">
      <c r="A21" s="753" t="s">
        <v>3187</v>
      </c>
      <c r="B21" s="858">
        <v>2933</v>
      </c>
      <c r="C21" s="858">
        <v>20</v>
      </c>
      <c r="E21" s="1117" t="s">
        <v>1676</v>
      </c>
      <c r="F21" s="1117" t="s">
        <v>1670</v>
      </c>
      <c r="G21" s="1117">
        <v>907</v>
      </c>
      <c r="H21" s="1117">
        <v>907</v>
      </c>
      <c r="I21" s="1117">
        <v>907</v>
      </c>
      <c r="J21" s="1117">
        <v>907</v>
      </c>
      <c r="K21" s="1117">
        <v>907</v>
      </c>
      <c r="L21" s="1117">
        <v>907</v>
      </c>
      <c r="M21" s="1117">
        <v>907</v>
      </c>
      <c r="N21" s="1117">
        <v>907</v>
      </c>
      <c r="O21" s="1117">
        <v>907</v>
      </c>
      <c r="P21" s="1117">
        <v>907</v>
      </c>
      <c r="Q21" s="1117">
        <v>907</v>
      </c>
      <c r="R21" s="1117">
        <v>907</v>
      </c>
      <c r="S21" s="1117">
        <v>907</v>
      </c>
      <c r="T21" s="1117">
        <v>907181</v>
      </c>
    </row>
    <row r="22" spans="1:20" ht="13.5" thickBot="1" x14ac:dyDescent="0.25">
      <c r="A22" s="149" t="s">
        <v>3191</v>
      </c>
      <c r="B22" s="863">
        <v>15063618</v>
      </c>
      <c r="C22" s="863">
        <v>5814787</v>
      </c>
      <c r="E22" s="1117" t="s">
        <v>1677</v>
      </c>
      <c r="F22" s="1117" t="s">
        <v>1670</v>
      </c>
      <c r="G22" s="1117">
        <v>890</v>
      </c>
      <c r="H22" s="1117">
        <v>890</v>
      </c>
      <c r="I22" s="1117">
        <v>890</v>
      </c>
      <c r="J22" s="1117">
        <v>890</v>
      </c>
      <c r="K22" s="1117">
        <v>890</v>
      </c>
      <c r="L22" s="1117">
        <v>890</v>
      </c>
      <c r="M22" s="1117">
        <v>890</v>
      </c>
      <c r="N22" s="1117">
        <v>890</v>
      </c>
      <c r="O22" s="1117">
        <v>890</v>
      </c>
      <c r="P22" s="1117">
        <v>890</v>
      </c>
      <c r="Q22" s="1117">
        <v>890</v>
      </c>
      <c r="R22" s="1117">
        <v>890</v>
      </c>
      <c r="S22" s="1117">
        <v>890</v>
      </c>
      <c r="T22" s="1117">
        <v>890236</v>
      </c>
    </row>
    <row r="23" spans="1:20" ht="13.5" thickTop="1" x14ac:dyDescent="0.2">
      <c r="E23" s="1117" t="s">
        <v>1678</v>
      </c>
      <c r="F23" s="1117" t="s">
        <v>1670</v>
      </c>
      <c r="G23" s="1117">
        <v>0</v>
      </c>
      <c r="H23" s="1117">
        <v>0</v>
      </c>
      <c r="I23" s="1117">
        <v>0</v>
      </c>
      <c r="J23" s="1117">
        <v>398</v>
      </c>
      <c r="K23" s="1117">
        <v>398</v>
      </c>
      <c r="L23" s="1117">
        <v>398</v>
      </c>
      <c r="M23" s="1117">
        <v>398</v>
      </c>
      <c r="N23" s="1117">
        <v>398</v>
      </c>
      <c r="O23" s="1117">
        <v>398</v>
      </c>
      <c r="P23" s="1117">
        <v>398</v>
      </c>
      <c r="Q23" s="1117">
        <v>398</v>
      </c>
      <c r="R23" s="1117">
        <v>398</v>
      </c>
      <c r="S23" s="1117">
        <v>398</v>
      </c>
      <c r="T23" s="1117">
        <v>314850</v>
      </c>
    </row>
    <row r="24" spans="1:20" ht="15" x14ac:dyDescent="0.25">
      <c r="A24" s="665" t="s">
        <v>1669</v>
      </c>
      <c r="B24" s="858">
        <v>6719585</v>
      </c>
      <c r="C24" s="858">
        <v>2516978</v>
      </c>
      <c r="E24" s="80"/>
      <c r="F24" s="80"/>
      <c r="G24" s="80"/>
      <c r="H24" s="80"/>
      <c r="I24" s="80"/>
      <c r="J24" s="80"/>
      <c r="K24" s="80"/>
      <c r="L24" s="80"/>
      <c r="M24" s="80"/>
      <c r="N24" s="80"/>
      <c r="O24" s="80"/>
      <c r="P24" s="80"/>
      <c r="Q24" s="80"/>
      <c r="R24" s="80"/>
      <c r="S24" s="80"/>
      <c r="T24" s="80"/>
    </row>
    <row r="25" spans="1:20" ht="15" x14ac:dyDescent="0.25">
      <c r="A25" s="665" t="s">
        <v>3059</v>
      </c>
      <c r="B25" s="858">
        <v>7386590</v>
      </c>
      <c r="C25" s="858">
        <v>3029388</v>
      </c>
      <c r="E25" s="80"/>
      <c r="F25" s="80"/>
      <c r="G25" s="80"/>
      <c r="H25" s="80"/>
      <c r="I25" s="80"/>
      <c r="J25" s="80"/>
      <c r="K25" s="80"/>
      <c r="L25" s="80"/>
      <c r="M25" s="80"/>
      <c r="N25" s="80"/>
      <c r="O25" s="80"/>
      <c r="P25" s="80"/>
      <c r="Q25" s="80"/>
      <c r="R25" s="80"/>
      <c r="S25" s="80"/>
      <c r="T25" s="80"/>
    </row>
    <row r="26" spans="1:20" ht="15" x14ac:dyDescent="0.25">
      <c r="A26" s="665" t="s">
        <v>3190</v>
      </c>
      <c r="B26" s="858">
        <v>955797</v>
      </c>
      <c r="C26" s="858">
        <v>268421</v>
      </c>
      <c r="E26" s="80"/>
      <c r="F26" s="80"/>
      <c r="G26" s="80"/>
      <c r="H26" s="80"/>
      <c r="I26" s="80"/>
      <c r="J26" s="80"/>
      <c r="K26" s="80"/>
      <c r="L26" s="80"/>
      <c r="M26" s="80"/>
      <c r="N26" s="80"/>
      <c r="O26" s="80"/>
      <c r="P26" s="80"/>
      <c r="Q26" s="80"/>
      <c r="R26" s="80"/>
      <c r="S26" s="80"/>
      <c r="T26" s="80"/>
    </row>
    <row r="27" spans="1:20" ht="15" x14ac:dyDescent="0.25">
      <c r="A27" s="665" t="s">
        <v>3192</v>
      </c>
      <c r="B27" s="858">
        <v>1646</v>
      </c>
      <c r="C27" s="858">
        <v>0</v>
      </c>
      <c r="E27" s="80"/>
      <c r="F27" s="80"/>
      <c r="G27" s="80"/>
      <c r="H27" s="80"/>
      <c r="I27" s="80"/>
      <c r="J27" s="80"/>
      <c r="K27" s="80"/>
      <c r="L27" s="80"/>
      <c r="M27" s="80"/>
      <c r="N27" s="80"/>
      <c r="O27" s="80"/>
      <c r="P27" s="80"/>
      <c r="Q27" s="80"/>
      <c r="R27" s="80"/>
      <c r="S27" s="80"/>
      <c r="T27" s="80"/>
    </row>
    <row r="28" spans="1:20" ht="15" x14ac:dyDescent="0.25">
      <c r="B28" s="754">
        <v>15063618</v>
      </c>
      <c r="C28" s="754">
        <v>5814787</v>
      </c>
      <c r="E28" s="148" t="s">
        <v>3207</v>
      </c>
      <c r="F28" s="80"/>
      <c r="G28" s="1115">
        <v>43070</v>
      </c>
      <c r="H28" s="1115">
        <v>43101</v>
      </c>
      <c r="I28" s="1115">
        <v>43132</v>
      </c>
      <c r="J28" s="1115">
        <v>43160</v>
      </c>
      <c r="K28" s="1115">
        <v>43191</v>
      </c>
      <c r="L28" s="1115">
        <v>43221</v>
      </c>
      <c r="M28" s="1115">
        <v>43252</v>
      </c>
      <c r="N28" s="1115">
        <v>43282</v>
      </c>
      <c r="O28" s="1115">
        <v>43313</v>
      </c>
      <c r="P28" s="1115">
        <v>43344</v>
      </c>
      <c r="Q28" s="1115">
        <v>43374</v>
      </c>
      <c r="R28" s="1115">
        <v>43405</v>
      </c>
      <c r="S28" s="1115">
        <v>43435</v>
      </c>
      <c r="T28" s="1116" t="s">
        <v>3206</v>
      </c>
    </row>
    <row r="29" spans="1:20" x14ac:dyDescent="0.2">
      <c r="E29" s="1117" t="s">
        <v>1676</v>
      </c>
      <c r="F29" s="1117" t="s">
        <v>1670</v>
      </c>
      <c r="G29" s="1117">
        <v>555</v>
      </c>
      <c r="H29" s="1117">
        <v>578</v>
      </c>
      <c r="I29" s="1117">
        <v>602</v>
      </c>
      <c r="J29" s="1117">
        <v>625</v>
      </c>
      <c r="K29" s="1117">
        <v>649</v>
      </c>
      <c r="L29" s="1117">
        <v>672</v>
      </c>
      <c r="M29" s="1117">
        <v>696</v>
      </c>
      <c r="N29" s="1117">
        <v>719</v>
      </c>
      <c r="O29" s="1117">
        <v>743</v>
      </c>
      <c r="P29" s="1117">
        <v>766</v>
      </c>
      <c r="Q29" s="1117">
        <v>790</v>
      </c>
      <c r="R29" s="1117">
        <v>813</v>
      </c>
      <c r="S29" s="1117">
        <v>837</v>
      </c>
      <c r="T29" s="1117">
        <v>695689</v>
      </c>
    </row>
    <row r="30" spans="1:20" x14ac:dyDescent="0.2">
      <c r="A30" s="665" t="s">
        <v>3193</v>
      </c>
      <c r="B30" s="840">
        <v>1396510</v>
      </c>
      <c r="C30" s="840">
        <v>846859</v>
      </c>
      <c r="E30" s="1117" t="s">
        <v>1677</v>
      </c>
      <c r="F30" s="1117" t="s">
        <v>1670</v>
      </c>
      <c r="G30" s="1117">
        <v>113</v>
      </c>
      <c r="H30" s="1117">
        <v>132</v>
      </c>
      <c r="I30" s="1117">
        <v>151</v>
      </c>
      <c r="J30" s="1117">
        <v>170</v>
      </c>
      <c r="K30" s="1117">
        <v>189</v>
      </c>
      <c r="L30" s="1117">
        <v>208</v>
      </c>
      <c r="M30" s="1117">
        <v>227</v>
      </c>
      <c r="N30" s="1117">
        <v>246</v>
      </c>
      <c r="O30" s="1117">
        <v>265</v>
      </c>
      <c r="P30" s="1117">
        <v>284</v>
      </c>
      <c r="Q30" s="1117">
        <v>303</v>
      </c>
      <c r="R30" s="1117">
        <v>322</v>
      </c>
      <c r="S30" s="1117">
        <v>341</v>
      </c>
      <c r="T30" s="1117">
        <v>227144</v>
      </c>
    </row>
    <row r="31" spans="1:20" x14ac:dyDescent="0.2">
      <c r="A31" s="665" t="s">
        <v>3194</v>
      </c>
      <c r="E31" s="1117" t="s">
        <v>1678</v>
      </c>
      <c r="F31" s="1117" t="s">
        <v>1670</v>
      </c>
      <c r="G31" s="1117">
        <v>0</v>
      </c>
      <c r="H31" s="1117">
        <v>0</v>
      </c>
      <c r="I31" s="1117">
        <v>0</v>
      </c>
      <c r="J31" s="1117">
        <v>13</v>
      </c>
      <c r="K31" s="1117">
        <v>21</v>
      </c>
      <c r="L31" s="1117">
        <v>29</v>
      </c>
      <c r="M31" s="1117">
        <v>38</v>
      </c>
      <c r="N31" s="1117">
        <v>46</v>
      </c>
      <c r="O31" s="1117">
        <v>54</v>
      </c>
      <c r="P31" s="1117">
        <v>63</v>
      </c>
      <c r="Q31" s="1117">
        <v>71</v>
      </c>
      <c r="R31" s="1117">
        <v>80</v>
      </c>
      <c r="S31" s="1117">
        <v>88</v>
      </c>
      <c r="T31" s="1117">
        <v>38170</v>
      </c>
    </row>
    <row r="32" spans="1:20" x14ac:dyDescent="0.2">
      <c r="A32" s="665" t="s">
        <v>3195</v>
      </c>
    </row>
    <row r="33" spans="1:3" x14ac:dyDescent="0.2">
      <c r="A33" s="665" t="s">
        <v>3196</v>
      </c>
    </row>
    <row r="34" spans="1:3" x14ac:dyDescent="0.2">
      <c r="B34" s="755">
        <v>1396510</v>
      </c>
      <c r="C34" s="755">
        <v>846859</v>
      </c>
    </row>
    <row r="36" spans="1:3" x14ac:dyDescent="0.2">
      <c r="A36" s="665" t="s">
        <v>3197</v>
      </c>
      <c r="B36" s="840">
        <v>1975919</v>
      </c>
    </row>
    <row r="37" spans="1:3" x14ac:dyDescent="0.2">
      <c r="A37" s="644"/>
    </row>
    <row r="38" spans="1:3" ht="13.5" thickBot="1" x14ac:dyDescent="0.25">
      <c r="A38" s="644" t="s">
        <v>3198</v>
      </c>
      <c r="B38" s="863">
        <v>1975919</v>
      </c>
    </row>
    <row r="39" spans="1:3" ht="13.5" thickTop="1" x14ac:dyDescent="0.2"/>
    <row r="40" spans="1:3" x14ac:dyDescent="0.2">
      <c r="A40" s="665" t="s">
        <v>3199</v>
      </c>
      <c r="B40" s="840">
        <v>475046</v>
      </c>
      <c r="C40" s="840">
        <v>151148</v>
      </c>
    </row>
    <row r="41" spans="1:3" ht="15" x14ac:dyDescent="0.25">
      <c r="A41" s="665" t="s">
        <v>3200</v>
      </c>
      <c r="B41" s="90">
        <v>907</v>
      </c>
      <c r="C41" s="90">
        <v>837</v>
      </c>
    </row>
    <row r="42" spans="1:3" ht="15" x14ac:dyDescent="0.25">
      <c r="A42" s="665" t="s">
        <v>3201</v>
      </c>
      <c r="B42" s="90">
        <v>890</v>
      </c>
      <c r="C42" s="90">
        <v>341</v>
      </c>
    </row>
    <row r="43" spans="1:3" ht="15" x14ac:dyDescent="0.25">
      <c r="A43" s="665" t="s">
        <v>3202</v>
      </c>
      <c r="B43" s="90">
        <v>398</v>
      </c>
      <c r="C43" s="90">
        <v>88</v>
      </c>
    </row>
    <row r="44" spans="1:3" x14ac:dyDescent="0.2">
      <c r="B44" s="755">
        <v>472851</v>
      </c>
      <c r="C44" s="755">
        <v>149882</v>
      </c>
    </row>
    <row r="46" spans="1:3" x14ac:dyDescent="0.2">
      <c r="A46" s="149" t="s">
        <v>3203</v>
      </c>
      <c r="B46" s="840">
        <v>955266</v>
      </c>
      <c r="C46" s="840">
        <v>284512</v>
      </c>
    </row>
    <row r="81" spans="2:3" x14ac:dyDescent="0.2">
      <c r="C81" s="130"/>
    </row>
    <row r="82" spans="2:3" x14ac:dyDescent="0.2">
      <c r="B82" s="840"/>
    </row>
  </sheetData>
  <pageMargins left="0" right="0" top="0.75" bottom="0.75" header="0.5" footer="0.5"/>
  <pageSetup scale="80" orientation="portrait" r:id="rId1"/>
  <headerFooter alignWithMargins="0"/>
  <customProperties>
    <customPr name="_pios_id" r:id="rId2"/>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4"/>
  <sheetViews>
    <sheetView zoomScale="70" zoomScaleNormal="70" workbookViewId="0">
      <pane xSplit="3" ySplit="8" topLeftCell="D84" activePane="bottomRight" state="frozen"/>
      <selection activeCell="P253" sqref="P253"/>
      <selection pane="topRight" activeCell="P253" sqref="P253"/>
      <selection pane="bottomLeft" activeCell="P253" sqref="P253"/>
      <selection pane="bottomRight" activeCell="C4" sqref="C4"/>
    </sheetView>
  </sheetViews>
  <sheetFormatPr defaultColWidth="9.140625" defaultRowHeight="12.75" outlineLevelRow="1" x14ac:dyDescent="0.2"/>
  <cols>
    <col min="1" max="1" width="6.7109375" style="562" customWidth="1"/>
    <col min="2" max="2" width="26.85546875" style="531" customWidth="1"/>
    <col min="3" max="3" width="39.42578125" style="531" customWidth="1"/>
    <col min="4" max="4" width="16.140625" style="150" bestFit="1" customWidth="1"/>
    <col min="5" max="5" width="3" style="531" customWidth="1"/>
    <col min="6" max="6" width="15.7109375" style="167" bestFit="1" customWidth="1"/>
    <col min="7" max="7" width="9.140625" style="167"/>
    <col min="8" max="8" width="18.5703125" style="237" customWidth="1"/>
    <col min="9" max="9" width="2.28515625" style="531" customWidth="1"/>
    <col min="10" max="10" width="15.7109375" style="531" bestFit="1" customWidth="1"/>
    <col min="11" max="16384" width="9.140625" style="531"/>
  </cols>
  <sheetData>
    <row r="1" spans="1:10" x14ac:dyDescent="0.2">
      <c r="A1" s="530" t="s">
        <v>106</v>
      </c>
    </row>
    <row r="2" spans="1:10" x14ac:dyDescent="0.2">
      <c r="A2" s="530" t="s">
        <v>487</v>
      </c>
      <c r="B2" s="532"/>
    </row>
    <row r="3" spans="1:10" x14ac:dyDescent="0.2">
      <c r="A3" s="1156">
        <f>'[8]ERB EOP'!A3:B3</f>
        <v>43465</v>
      </c>
      <c r="B3" s="1156"/>
      <c r="C3" s="533"/>
    </row>
    <row r="4" spans="1:10" ht="15.75" thickBot="1" x14ac:dyDescent="0.3">
      <c r="A4" s="505"/>
      <c r="B4" s="534" t="s">
        <v>4942</v>
      </c>
      <c r="C4"/>
    </row>
    <row r="5" spans="1:10" ht="15" customHeight="1" thickBot="1" x14ac:dyDescent="0.3">
      <c r="A5" s="535" t="s">
        <v>1669</v>
      </c>
      <c r="B5" s="536">
        <f>'[8]3.04 &amp; 4.04 Lead'!E35</f>
        <v>0.66190000000000004</v>
      </c>
      <c r="C5"/>
      <c r="D5" s="537" t="s">
        <v>398</v>
      </c>
      <c r="E5" s="538"/>
      <c r="F5" s="539"/>
      <c r="H5" s="733" t="s">
        <v>3058</v>
      </c>
      <c r="I5" s="538"/>
      <c r="J5" s="539"/>
    </row>
    <row r="6" spans="1:10" ht="15" customHeight="1" x14ac:dyDescent="0.25">
      <c r="A6" s="540" t="s">
        <v>3059</v>
      </c>
      <c r="B6" s="536">
        <f>'[8]3.04 &amp; 4.04 Lead'!F35</f>
        <v>0.33810000000000001</v>
      </c>
      <c r="C6"/>
      <c r="D6" s="541"/>
      <c r="E6" s="542"/>
      <c r="F6" s="543"/>
      <c r="H6" s="541"/>
      <c r="I6" s="542"/>
      <c r="J6" s="543"/>
    </row>
    <row r="7" spans="1:10" ht="15" customHeight="1" x14ac:dyDescent="0.2">
      <c r="A7" s="504"/>
      <c r="B7" s="544"/>
      <c r="C7" s="150"/>
      <c r="D7" s="545" t="s">
        <v>398</v>
      </c>
      <c r="E7" s="546"/>
      <c r="F7" s="547" t="s">
        <v>3061</v>
      </c>
      <c r="H7" s="545" t="s">
        <v>3058</v>
      </c>
      <c r="I7" s="546"/>
      <c r="J7" s="547" t="s">
        <v>3061</v>
      </c>
    </row>
    <row r="8" spans="1:10" ht="15" customHeight="1" x14ac:dyDescent="0.2">
      <c r="A8" s="548">
        <v>1</v>
      </c>
      <c r="B8" s="549" t="s">
        <v>108</v>
      </c>
      <c r="C8" s="550" t="s">
        <v>396</v>
      </c>
      <c r="D8" s="551">
        <v>43465</v>
      </c>
      <c r="E8" s="546"/>
      <c r="F8" s="547" t="s">
        <v>398</v>
      </c>
      <c r="H8" s="551">
        <v>43465</v>
      </c>
      <c r="I8" s="546"/>
      <c r="J8" s="547" t="s">
        <v>3058</v>
      </c>
    </row>
    <row r="9" spans="1:10" ht="15" hidden="1" customHeight="1" outlineLevel="1" x14ac:dyDescent="0.2">
      <c r="A9" s="504">
        <v>3</v>
      </c>
      <c r="B9" s="544"/>
      <c r="C9" s="149" t="s">
        <v>370</v>
      </c>
      <c r="D9" s="552"/>
      <c r="E9" s="553"/>
      <c r="F9" s="554"/>
      <c r="H9" s="734"/>
      <c r="I9" s="553"/>
      <c r="J9" s="555"/>
    </row>
    <row r="10" spans="1:10" ht="15" hidden="1" customHeight="1" outlineLevel="1" x14ac:dyDescent="0.2">
      <c r="A10" s="504">
        <f>A9+1</f>
        <v>4</v>
      </c>
      <c r="B10" s="544" t="s">
        <v>3062</v>
      </c>
      <c r="C10" s="150" t="s">
        <v>3063</v>
      </c>
      <c r="D10" s="556"/>
      <c r="E10" s="557"/>
      <c r="F10" s="558"/>
      <c r="H10" s="735"/>
      <c r="I10" s="557"/>
      <c r="J10" s="558"/>
    </row>
    <row r="11" spans="1:10" ht="15" hidden="1" customHeight="1" outlineLevel="1" x14ac:dyDescent="0.2">
      <c r="A11" s="504">
        <v>5</v>
      </c>
      <c r="B11" s="544" t="s">
        <v>3064</v>
      </c>
      <c r="C11" s="150" t="s">
        <v>3065</v>
      </c>
      <c r="D11" s="559"/>
      <c r="E11" s="553"/>
      <c r="F11" s="558"/>
      <c r="H11" s="735"/>
      <c r="I11" s="553"/>
      <c r="J11" s="558"/>
    </row>
    <row r="12" spans="1:10" ht="15" hidden="1" customHeight="1" outlineLevel="1" x14ac:dyDescent="0.2">
      <c r="A12" s="504">
        <v>6</v>
      </c>
      <c r="B12" s="544" t="s">
        <v>3066</v>
      </c>
      <c r="C12" s="150" t="s">
        <v>3067</v>
      </c>
      <c r="D12" s="559"/>
      <c r="E12" s="553"/>
      <c r="F12" s="558"/>
      <c r="H12" s="735"/>
      <c r="I12" s="553"/>
      <c r="J12" s="558"/>
    </row>
    <row r="13" spans="1:10" ht="15" hidden="1" customHeight="1" outlineLevel="1" x14ac:dyDescent="0.2">
      <c r="A13" s="504" t="s">
        <v>147</v>
      </c>
      <c r="B13" s="560" t="s">
        <v>3068</v>
      </c>
      <c r="C13" s="150" t="s">
        <v>3069</v>
      </c>
      <c r="D13" s="559"/>
      <c r="E13" s="553"/>
      <c r="F13" s="558"/>
      <c r="H13" s="735"/>
      <c r="I13" s="553"/>
      <c r="J13" s="558"/>
    </row>
    <row r="14" spans="1:10" ht="15" hidden="1" customHeight="1" outlineLevel="1" x14ac:dyDescent="0.2">
      <c r="A14" s="504" t="s">
        <v>149</v>
      </c>
      <c r="B14" s="560" t="s">
        <v>3070</v>
      </c>
      <c r="C14" s="150" t="s">
        <v>3071</v>
      </c>
      <c r="D14" s="559"/>
      <c r="E14" s="553"/>
      <c r="F14" s="558"/>
      <c r="H14" s="735"/>
      <c r="I14" s="553"/>
      <c r="J14" s="558"/>
    </row>
    <row r="15" spans="1:10" ht="15" hidden="1" customHeight="1" outlineLevel="1" x14ac:dyDescent="0.2">
      <c r="A15" s="504" t="s">
        <v>151</v>
      </c>
      <c r="B15" s="544" t="s">
        <v>3072</v>
      </c>
      <c r="C15" s="150" t="s">
        <v>3073</v>
      </c>
      <c r="D15" s="559"/>
      <c r="E15" s="553"/>
      <c r="F15" s="558"/>
      <c r="H15" s="735"/>
      <c r="I15" s="553"/>
      <c r="J15" s="558"/>
    </row>
    <row r="16" spans="1:10" ht="15" hidden="1" customHeight="1" outlineLevel="1" x14ac:dyDescent="0.2">
      <c r="A16" s="504" t="s">
        <v>156</v>
      </c>
      <c r="B16" s="544" t="s">
        <v>3074</v>
      </c>
      <c r="C16" s="150" t="s">
        <v>3075</v>
      </c>
      <c r="D16" s="559"/>
      <c r="E16" s="553"/>
      <c r="F16" s="558"/>
      <c r="H16" s="735"/>
      <c r="I16" s="553"/>
      <c r="J16" s="558"/>
    </row>
    <row r="17" spans="1:10" ht="15" hidden="1" customHeight="1" outlineLevel="1" x14ac:dyDescent="0.2">
      <c r="A17" s="504" t="s">
        <v>170</v>
      </c>
      <c r="B17" s="544" t="s">
        <v>3076</v>
      </c>
      <c r="C17" s="150" t="s">
        <v>3077</v>
      </c>
      <c r="D17" s="559"/>
      <c r="E17" s="553"/>
      <c r="F17" s="558"/>
      <c r="H17" s="735"/>
      <c r="I17" s="553"/>
      <c r="J17" s="558"/>
    </row>
    <row r="18" spans="1:10" ht="15" hidden="1" customHeight="1" outlineLevel="1" x14ac:dyDescent="0.2">
      <c r="A18" s="504" t="s">
        <v>172</v>
      </c>
      <c r="B18" s="560" t="s">
        <v>3078</v>
      </c>
      <c r="C18" s="150" t="s">
        <v>3079</v>
      </c>
      <c r="D18" s="559"/>
      <c r="E18" s="553"/>
      <c r="F18" s="558"/>
      <c r="H18" s="735"/>
      <c r="I18" s="553"/>
      <c r="J18" s="558"/>
    </row>
    <row r="19" spans="1:10" ht="15" hidden="1" customHeight="1" outlineLevel="1" x14ac:dyDescent="0.2">
      <c r="A19" s="504" t="s">
        <v>3080</v>
      </c>
      <c r="B19" s="544">
        <v>25300831</v>
      </c>
      <c r="C19" s="150" t="s">
        <v>3081</v>
      </c>
      <c r="D19" s="559"/>
      <c r="E19" s="553"/>
      <c r="F19" s="558"/>
      <c r="H19" s="735"/>
      <c r="I19" s="553"/>
      <c r="J19" s="558"/>
    </row>
    <row r="20" spans="1:10" ht="15" hidden="1" customHeight="1" outlineLevel="1" x14ac:dyDescent="0.2">
      <c r="A20" s="504" t="s">
        <v>3082</v>
      </c>
      <c r="B20" s="544" t="s">
        <v>3083</v>
      </c>
      <c r="C20" s="150" t="s">
        <v>3084</v>
      </c>
      <c r="D20" s="559"/>
      <c r="E20" s="553"/>
      <c r="F20" s="558"/>
      <c r="H20" s="735"/>
      <c r="I20" s="553"/>
      <c r="J20" s="558"/>
    </row>
    <row r="21" spans="1:10" ht="15" hidden="1" customHeight="1" outlineLevel="1" x14ac:dyDescent="0.2">
      <c r="A21" s="504" t="s">
        <v>174</v>
      </c>
      <c r="B21" s="544">
        <v>18235521</v>
      </c>
      <c r="C21" s="150" t="s">
        <v>3085</v>
      </c>
      <c r="D21" s="559"/>
      <c r="E21" s="553"/>
      <c r="F21" s="558"/>
      <c r="H21" s="735"/>
      <c r="I21" s="553"/>
      <c r="J21" s="558"/>
    </row>
    <row r="22" spans="1:10" ht="15" hidden="1" customHeight="1" outlineLevel="1" x14ac:dyDescent="0.2">
      <c r="A22" s="504" t="s">
        <v>176</v>
      </c>
      <c r="B22" s="544" t="s">
        <v>3086</v>
      </c>
      <c r="C22" s="150" t="s">
        <v>3087</v>
      </c>
      <c r="D22" s="559"/>
      <c r="E22" s="553"/>
      <c r="F22" s="558"/>
      <c r="H22" s="735"/>
      <c r="I22" s="553"/>
      <c r="J22" s="558"/>
    </row>
    <row r="23" spans="1:10" ht="15" hidden="1" customHeight="1" outlineLevel="1" x14ac:dyDescent="0.2">
      <c r="A23" s="504" t="s">
        <v>3088</v>
      </c>
      <c r="B23" s="544" t="s">
        <v>3089</v>
      </c>
      <c r="C23" s="150" t="s">
        <v>3090</v>
      </c>
      <c r="D23" s="559"/>
      <c r="E23" s="553"/>
      <c r="F23" s="558"/>
      <c r="H23" s="735"/>
      <c r="I23" s="553"/>
      <c r="J23" s="558"/>
    </row>
    <row r="24" spans="1:10" ht="15" hidden="1" customHeight="1" outlineLevel="1" x14ac:dyDescent="0.2">
      <c r="A24" s="504" t="s">
        <v>3091</v>
      </c>
      <c r="B24" s="544">
        <v>18231041</v>
      </c>
      <c r="C24" s="150" t="s">
        <v>3092</v>
      </c>
      <c r="D24" s="559"/>
      <c r="E24" s="553"/>
      <c r="F24" s="558"/>
      <c r="H24" s="735"/>
      <c r="I24" s="553"/>
      <c r="J24" s="558"/>
    </row>
    <row r="25" spans="1:10" ht="15" hidden="1" customHeight="1" outlineLevel="1" x14ac:dyDescent="0.2">
      <c r="A25" s="504" t="s">
        <v>183</v>
      </c>
      <c r="B25" s="544">
        <v>18230351</v>
      </c>
      <c r="C25" s="150" t="s">
        <v>184</v>
      </c>
      <c r="D25" s="559"/>
      <c r="E25" s="553"/>
      <c r="F25" s="558"/>
      <c r="H25" s="735"/>
      <c r="I25" s="553"/>
      <c r="J25" s="558"/>
    </row>
    <row r="26" spans="1:10" ht="15" hidden="1" customHeight="1" outlineLevel="1" x14ac:dyDescent="0.2">
      <c r="A26" s="504" t="s">
        <v>186</v>
      </c>
      <c r="B26" s="544">
        <v>18220091</v>
      </c>
      <c r="C26" s="150" t="s">
        <v>185</v>
      </c>
      <c r="D26" s="559"/>
      <c r="E26" s="553"/>
      <c r="F26" s="558"/>
      <c r="H26" s="735"/>
      <c r="I26" s="553"/>
      <c r="J26" s="558"/>
    </row>
    <row r="27" spans="1:10" ht="15" hidden="1" customHeight="1" outlineLevel="1" x14ac:dyDescent="0.2">
      <c r="A27" s="504" t="s">
        <v>188</v>
      </c>
      <c r="B27" s="544" t="s">
        <v>3093</v>
      </c>
      <c r="C27" s="150" t="s">
        <v>3094</v>
      </c>
      <c r="D27" s="559"/>
      <c r="E27" s="553"/>
      <c r="F27" s="558"/>
      <c r="H27" s="735"/>
      <c r="I27" s="553"/>
      <c r="J27" s="558"/>
    </row>
    <row r="28" spans="1:10" ht="15" hidden="1" customHeight="1" outlineLevel="1" x14ac:dyDescent="0.2">
      <c r="A28" s="504" t="s">
        <v>192</v>
      </c>
      <c r="B28" s="561">
        <v>18220101</v>
      </c>
      <c r="C28" s="149" t="s">
        <v>191</v>
      </c>
      <c r="D28" s="559"/>
      <c r="E28" s="553"/>
      <c r="F28" s="558"/>
      <c r="H28" s="735"/>
      <c r="I28" s="553"/>
      <c r="J28" s="558"/>
    </row>
    <row r="29" spans="1:10" ht="15" hidden="1" customHeight="1" outlineLevel="1" x14ac:dyDescent="0.2">
      <c r="A29" s="504">
        <v>7</v>
      </c>
      <c r="B29" s="544">
        <v>18230041</v>
      </c>
      <c r="C29" s="150" t="s">
        <v>3095</v>
      </c>
      <c r="D29" s="559"/>
      <c r="E29" s="553"/>
      <c r="F29" s="558"/>
      <c r="H29" s="735"/>
      <c r="I29" s="553"/>
      <c r="J29" s="558"/>
    </row>
    <row r="30" spans="1:10" ht="15" hidden="1" customHeight="1" outlineLevel="1" x14ac:dyDescent="0.2">
      <c r="A30" s="504">
        <v>8</v>
      </c>
      <c r="B30" s="544">
        <v>18230051</v>
      </c>
      <c r="C30" s="150" t="s">
        <v>3096</v>
      </c>
      <c r="D30" s="559"/>
      <c r="E30" s="553"/>
      <c r="F30" s="558"/>
      <c r="H30" s="735"/>
      <c r="I30" s="553"/>
      <c r="J30" s="558"/>
    </row>
    <row r="31" spans="1:10" ht="15" hidden="1" customHeight="1" outlineLevel="1" x14ac:dyDescent="0.2">
      <c r="A31" s="504">
        <v>9</v>
      </c>
      <c r="B31" s="544">
        <v>18230061</v>
      </c>
      <c r="C31" s="150" t="s">
        <v>3097</v>
      </c>
      <c r="D31" s="559"/>
      <c r="E31" s="553"/>
      <c r="F31" s="558"/>
      <c r="H31" s="735"/>
      <c r="I31" s="553"/>
      <c r="J31" s="558"/>
    </row>
    <row r="32" spans="1:10" ht="15" hidden="1" customHeight="1" outlineLevel="1" x14ac:dyDescent="0.2">
      <c r="A32" s="504">
        <f>A31+1</f>
        <v>10</v>
      </c>
      <c r="B32" s="544">
        <v>18230071</v>
      </c>
      <c r="C32" s="150" t="s">
        <v>3098</v>
      </c>
      <c r="D32" s="559"/>
      <c r="E32" s="553"/>
      <c r="F32" s="558"/>
      <c r="H32" s="735"/>
      <c r="I32" s="553"/>
      <c r="J32" s="558"/>
    </row>
    <row r="33" spans="1:10" ht="15" hidden="1" customHeight="1" outlineLevel="1" x14ac:dyDescent="0.2">
      <c r="A33" s="562">
        <f>A32+1</f>
        <v>11</v>
      </c>
      <c r="B33" s="544">
        <v>18230081</v>
      </c>
      <c r="C33" s="150" t="s">
        <v>3099</v>
      </c>
      <c r="D33" s="559"/>
      <c r="E33" s="553"/>
      <c r="F33" s="558"/>
      <c r="H33" s="735"/>
      <c r="I33" s="553"/>
      <c r="J33" s="558"/>
    </row>
    <row r="34" spans="1:10" s="565" customFormat="1" ht="15" hidden="1" customHeight="1" outlineLevel="1" x14ac:dyDescent="0.2">
      <c r="A34" s="563">
        <f>A33+1</f>
        <v>12</v>
      </c>
      <c r="B34" s="564">
        <v>18230031</v>
      </c>
      <c r="C34" s="565" t="s">
        <v>198</v>
      </c>
      <c r="D34" s="559"/>
      <c r="E34" s="566"/>
      <c r="F34" s="558"/>
      <c r="G34" s="167"/>
      <c r="H34" s="735"/>
      <c r="I34" s="566"/>
      <c r="J34" s="558"/>
    </row>
    <row r="35" spans="1:10" ht="15" hidden="1" customHeight="1" outlineLevel="1" x14ac:dyDescent="0.2">
      <c r="A35" s="562">
        <f>A34+1</f>
        <v>13</v>
      </c>
      <c r="B35" s="544">
        <v>1861051</v>
      </c>
      <c r="C35" s="150" t="s">
        <v>3100</v>
      </c>
      <c r="D35" s="559"/>
      <c r="E35" s="553"/>
      <c r="F35" s="558"/>
      <c r="H35" s="735"/>
      <c r="I35" s="553"/>
      <c r="J35" s="558"/>
    </row>
    <row r="36" spans="1:10" ht="15" hidden="1" customHeight="1" outlineLevel="1" x14ac:dyDescent="0.2">
      <c r="A36" s="562">
        <f>A35+1</f>
        <v>14</v>
      </c>
      <c r="B36" s="544">
        <v>10500001</v>
      </c>
      <c r="C36" s="150" t="s">
        <v>3013</v>
      </c>
      <c r="D36" s="559"/>
      <c r="E36" s="553"/>
      <c r="F36" s="558"/>
      <c r="H36" s="735"/>
      <c r="I36" s="553"/>
      <c r="J36" s="558"/>
    </row>
    <row r="37" spans="1:10" ht="15" hidden="1" customHeight="1" outlineLevel="1" x14ac:dyDescent="0.2">
      <c r="A37" s="562">
        <v>15</v>
      </c>
      <c r="B37" s="544">
        <v>10500503</v>
      </c>
      <c r="C37" s="150" t="s">
        <v>3101</v>
      </c>
      <c r="D37" s="559"/>
      <c r="E37" s="553"/>
      <c r="F37" s="558"/>
      <c r="H37" s="735"/>
      <c r="I37" s="553"/>
      <c r="J37" s="558"/>
    </row>
    <row r="38" spans="1:10" ht="15" hidden="1" customHeight="1" outlineLevel="1" x14ac:dyDescent="0.2">
      <c r="A38" s="562">
        <v>16</v>
      </c>
      <c r="B38" s="544">
        <v>10600501</v>
      </c>
      <c r="C38" s="150" t="s">
        <v>3102</v>
      </c>
      <c r="D38" s="559"/>
      <c r="E38" s="553"/>
      <c r="F38" s="558"/>
      <c r="H38" s="735"/>
      <c r="I38" s="553"/>
      <c r="J38" s="558"/>
    </row>
    <row r="39" spans="1:10" ht="15" hidden="1" customHeight="1" outlineLevel="1" x14ac:dyDescent="0.2">
      <c r="A39" s="562" t="s">
        <v>204</v>
      </c>
      <c r="B39" s="544">
        <v>10600503</v>
      </c>
      <c r="C39" s="150" t="s">
        <v>3103</v>
      </c>
      <c r="D39" s="559"/>
      <c r="E39" s="553"/>
      <c r="F39" s="558"/>
      <c r="H39" s="735"/>
      <c r="I39" s="553"/>
      <c r="J39" s="558"/>
    </row>
    <row r="40" spans="1:10" ht="15" hidden="1" customHeight="1" outlineLevel="1" x14ac:dyDescent="0.2">
      <c r="A40" s="562">
        <v>17</v>
      </c>
      <c r="B40" s="544" t="s">
        <v>3104</v>
      </c>
      <c r="C40" s="150" t="s">
        <v>3021</v>
      </c>
      <c r="D40" s="559"/>
      <c r="E40" s="557"/>
      <c r="F40" s="558"/>
      <c r="H40" s="735"/>
      <c r="I40" s="557"/>
      <c r="J40" s="558"/>
    </row>
    <row r="41" spans="1:10" ht="15" hidden="1" customHeight="1" outlineLevel="1" x14ac:dyDescent="0.2">
      <c r="A41" s="562">
        <v>18</v>
      </c>
      <c r="B41" s="544" t="s">
        <v>3105</v>
      </c>
      <c r="C41" s="150" t="s">
        <v>3106</v>
      </c>
      <c r="D41" s="559"/>
      <c r="E41" s="553"/>
      <c r="F41" s="558"/>
      <c r="H41" s="735"/>
      <c r="I41" s="553"/>
      <c r="J41" s="558"/>
    </row>
    <row r="42" spans="1:10" ht="15" hidden="1" customHeight="1" outlineLevel="1" x14ac:dyDescent="0.2">
      <c r="A42" s="562">
        <v>19</v>
      </c>
      <c r="B42" s="544" t="s">
        <v>3107</v>
      </c>
      <c r="C42" s="150" t="s">
        <v>3108</v>
      </c>
      <c r="D42" s="559"/>
      <c r="E42" s="553"/>
      <c r="F42" s="558"/>
      <c r="H42" s="735"/>
      <c r="I42" s="553"/>
      <c r="J42" s="558"/>
    </row>
    <row r="43" spans="1:10" ht="15" hidden="1" customHeight="1" outlineLevel="1" x14ac:dyDescent="0.2">
      <c r="A43" s="562">
        <v>20</v>
      </c>
      <c r="B43" s="152">
        <v>11100003</v>
      </c>
      <c r="C43" s="150" t="s">
        <v>3109</v>
      </c>
      <c r="D43" s="559"/>
      <c r="E43" s="553"/>
      <c r="F43" s="558"/>
      <c r="H43" s="735"/>
      <c r="I43" s="553"/>
      <c r="J43" s="558"/>
    </row>
    <row r="44" spans="1:10" ht="15" hidden="1" customHeight="1" outlineLevel="1" x14ac:dyDescent="0.2">
      <c r="A44" s="562">
        <v>21</v>
      </c>
      <c r="B44" s="544" t="s">
        <v>3110</v>
      </c>
      <c r="C44" s="150" t="s">
        <v>3111</v>
      </c>
      <c r="D44" s="559"/>
      <c r="E44" s="553"/>
      <c r="F44" s="558"/>
      <c r="H44" s="735"/>
      <c r="I44" s="553"/>
      <c r="J44" s="558"/>
    </row>
    <row r="45" spans="1:10" ht="15" hidden="1" customHeight="1" outlineLevel="1" x14ac:dyDescent="0.2">
      <c r="A45" s="562">
        <f>A44+1</f>
        <v>22</v>
      </c>
      <c r="B45" s="544" t="s">
        <v>3112</v>
      </c>
      <c r="C45" s="150" t="s">
        <v>3113</v>
      </c>
      <c r="D45" s="559"/>
      <c r="E45" s="553"/>
      <c r="F45" s="558"/>
      <c r="H45" s="735"/>
      <c r="I45" s="553"/>
      <c r="J45" s="558"/>
    </row>
    <row r="46" spans="1:10" ht="15" hidden="1" customHeight="1" outlineLevel="1" x14ac:dyDescent="0.2">
      <c r="A46" s="504" t="s">
        <v>526</v>
      </c>
      <c r="B46" s="544" t="s">
        <v>3114</v>
      </c>
      <c r="C46" s="150" t="s">
        <v>3115</v>
      </c>
      <c r="D46" s="559"/>
      <c r="E46" s="553"/>
      <c r="F46" s="558"/>
      <c r="H46" s="735"/>
      <c r="I46" s="553"/>
      <c r="J46" s="558"/>
    </row>
    <row r="47" spans="1:10" ht="15" hidden="1" customHeight="1" outlineLevel="1" x14ac:dyDescent="0.2">
      <c r="A47" s="562">
        <f>A45+1</f>
        <v>23</v>
      </c>
      <c r="B47" s="544">
        <v>19000041</v>
      </c>
      <c r="C47" s="150" t="s">
        <v>3116</v>
      </c>
      <c r="D47" s="559"/>
      <c r="E47" s="553"/>
      <c r="F47" s="558"/>
      <c r="H47" s="735"/>
      <c r="I47" s="553"/>
      <c r="J47" s="558"/>
    </row>
    <row r="48" spans="1:10" ht="15" hidden="1" customHeight="1" outlineLevel="1" x14ac:dyDescent="0.2">
      <c r="A48" s="562">
        <f>A47+1</f>
        <v>24</v>
      </c>
      <c r="B48" s="544">
        <v>19000051</v>
      </c>
      <c r="C48" s="150" t="s">
        <v>3117</v>
      </c>
      <c r="D48" s="559"/>
      <c r="E48" s="553"/>
      <c r="F48" s="558"/>
      <c r="H48" s="735"/>
      <c r="I48" s="553"/>
      <c r="J48" s="558"/>
    </row>
    <row r="49" spans="1:10" ht="15" hidden="1" customHeight="1" outlineLevel="1" x14ac:dyDescent="0.2">
      <c r="A49" s="562">
        <f>A48+1</f>
        <v>25</v>
      </c>
      <c r="B49" s="544">
        <v>19000061</v>
      </c>
      <c r="C49" s="150" t="s">
        <v>3118</v>
      </c>
      <c r="D49" s="559"/>
      <c r="E49" s="553"/>
      <c r="F49" s="558"/>
      <c r="H49" s="735"/>
      <c r="I49" s="553"/>
      <c r="J49" s="558"/>
    </row>
    <row r="50" spans="1:10" ht="15" hidden="1" customHeight="1" outlineLevel="1" x14ac:dyDescent="0.2">
      <c r="A50" s="562">
        <f>A49+1</f>
        <v>26</v>
      </c>
      <c r="B50" s="544">
        <v>19000093</v>
      </c>
      <c r="C50" s="150" t="s">
        <v>3119</v>
      </c>
      <c r="D50" s="559"/>
      <c r="E50" s="553"/>
      <c r="F50" s="558"/>
      <c r="H50" s="735"/>
      <c r="I50" s="553"/>
      <c r="J50" s="558"/>
    </row>
    <row r="51" spans="1:10" ht="15" hidden="1" customHeight="1" outlineLevel="1" x14ac:dyDescent="0.2">
      <c r="A51" s="562" t="s">
        <v>3120</v>
      </c>
      <c r="B51" s="544">
        <v>19000121</v>
      </c>
      <c r="C51" s="150" t="s">
        <v>3121</v>
      </c>
      <c r="D51" s="559"/>
      <c r="E51" s="553"/>
      <c r="F51" s="558"/>
      <c r="H51" s="735"/>
      <c r="I51" s="553"/>
      <c r="J51" s="558"/>
    </row>
    <row r="52" spans="1:10" ht="15" hidden="1" customHeight="1" outlineLevel="1" x14ac:dyDescent="0.2">
      <c r="A52" s="562" t="s">
        <v>230</v>
      </c>
      <c r="B52" s="544">
        <v>19000151</v>
      </c>
      <c r="C52" s="150" t="s">
        <v>229</v>
      </c>
      <c r="D52" s="559"/>
      <c r="E52" s="553"/>
      <c r="F52" s="558"/>
      <c r="H52" s="735"/>
      <c r="I52" s="553"/>
      <c r="J52" s="558"/>
    </row>
    <row r="53" spans="1:10" ht="15" hidden="1" customHeight="1" outlineLevel="1" x14ac:dyDescent="0.2">
      <c r="A53" s="562" t="s">
        <v>232</v>
      </c>
      <c r="B53" s="544">
        <v>19000711</v>
      </c>
      <c r="C53" s="150" t="s">
        <v>3122</v>
      </c>
      <c r="D53" s="559"/>
      <c r="E53" s="553"/>
      <c r="F53" s="558"/>
      <c r="H53" s="735"/>
      <c r="I53" s="553"/>
      <c r="J53" s="558"/>
    </row>
    <row r="54" spans="1:10" ht="15" hidden="1" customHeight="1" outlineLevel="1" x14ac:dyDescent="0.2">
      <c r="A54" s="562">
        <f>A50+1</f>
        <v>27</v>
      </c>
      <c r="B54" s="544">
        <v>19000191</v>
      </c>
      <c r="C54" s="150" t="s">
        <v>3123</v>
      </c>
      <c r="D54" s="559"/>
      <c r="E54" s="553"/>
      <c r="F54" s="558"/>
      <c r="H54" s="735"/>
      <c r="I54" s="553"/>
      <c r="J54" s="558"/>
    </row>
    <row r="55" spans="1:10" ht="15" hidden="1" customHeight="1" outlineLevel="1" x14ac:dyDescent="0.2">
      <c r="A55" s="562">
        <v>27.1</v>
      </c>
      <c r="B55" s="544">
        <v>19000701</v>
      </c>
      <c r="C55" s="150" t="s">
        <v>3124</v>
      </c>
      <c r="D55" s="559"/>
      <c r="E55" s="553"/>
      <c r="F55" s="558"/>
      <c r="H55" s="735"/>
      <c r="I55" s="553"/>
      <c r="J55" s="558"/>
    </row>
    <row r="56" spans="1:10" ht="15" hidden="1" customHeight="1" outlineLevel="1" x14ac:dyDescent="0.2">
      <c r="A56" s="562">
        <f>A54+1</f>
        <v>28</v>
      </c>
      <c r="B56" s="544" t="s">
        <v>3125</v>
      </c>
      <c r="C56" s="531" t="s">
        <v>3126</v>
      </c>
      <c r="D56" s="559"/>
      <c r="E56" s="553"/>
      <c r="F56" s="558"/>
      <c r="H56" s="735"/>
      <c r="I56" s="553"/>
      <c r="J56" s="558"/>
    </row>
    <row r="57" spans="1:10" ht="15" hidden="1" customHeight="1" outlineLevel="1" x14ac:dyDescent="0.2">
      <c r="A57" s="562" t="s">
        <v>235</v>
      </c>
      <c r="B57" s="544">
        <v>23500003</v>
      </c>
      <c r="C57" s="531" t="s">
        <v>234</v>
      </c>
      <c r="D57" s="559"/>
      <c r="E57" s="553"/>
      <c r="F57" s="558"/>
      <c r="H57" s="735"/>
      <c r="I57" s="553"/>
      <c r="J57" s="558"/>
    </row>
    <row r="58" spans="1:10" ht="15" hidden="1" customHeight="1" outlineLevel="1" x14ac:dyDescent="0.2">
      <c r="A58" s="562">
        <f>A56+1</f>
        <v>29</v>
      </c>
      <c r="B58" s="544">
        <v>25400081</v>
      </c>
      <c r="C58" s="531" t="s">
        <v>3127</v>
      </c>
      <c r="D58" s="559"/>
      <c r="E58" s="553"/>
      <c r="F58" s="558"/>
      <c r="H58" s="735"/>
      <c r="I58" s="553"/>
      <c r="J58" s="558"/>
    </row>
    <row r="59" spans="1:10" ht="15" hidden="1" customHeight="1" outlineLevel="1" x14ac:dyDescent="0.2">
      <c r="A59" s="504">
        <v>29.1</v>
      </c>
      <c r="B59" s="544" t="s">
        <v>3128</v>
      </c>
      <c r="C59" s="150" t="s">
        <v>3129</v>
      </c>
      <c r="D59" s="559"/>
      <c r="E59" s="553"/>
      <c r="F59" s="558"/>
      <c r="H59" s="735"/>
      <c r="I59" s="553"/>
      <c r="J59" s="558"/>
    </row>
    <row r="60" spans="1:10" ht="15" hidden="1" customHeight="1" outlineLevel="1" x14ac:dyDescent="0.2">
      <c r="A60" s="562">
        <f>A58+1</f>
        <v>30</v>
      </c>
      <c r="B60" s="544" t="s">
        <v>3130</v>
      </c>
      <c r="C60" s="531" t="s">
        <v>3131</v>
      </c>
      <c r="D60" s="559"/>
      <c r="E60" s="553"/>
      <c r="F60" s="558"/>
      <c r="H60" s="735"/>
      <c r="I60" s="553"/>
      <c r="J60" s="558"/>
    </row>
    <row r="61" spans="1:10" ht="15" hidden="1" customHeight="1" outlineLevel="1" x14ac:dyDescent="0.2">
      <c r="A61" s="562">
        <f>A60+1</f>
        <v>31</v>
      </c>
      <c r="B61" s="544">
        <v>28200101</v>
      </c>
      <c r="C61" s="531" t="s">
        <v>3132</v>
      </c>
      <c r="D61" s="559"/>
      <c r="E61" s="553"/>
      <c r="F61" s="558"/>
      <c r="H61" s="735"/>
      <c r="I61" s="553"/>
      <c r="J61" s="558"/>
    </row>
    <row r="62" spans="1:10" ht="15" hidden="1" customHeight="1" outlineLevel="1" x14ac:dyDescent="0.2">
      <c r="A62" s="562">
        <f>A61+1</f>
        <v>32</v>
      </c>
      <c r="B62" s="544">
        <v>28200111</v>
      </c>
      <c r="C62" s="531" t="s">
        <v>3133</v>
      </c>
      <c r="D62" s="559"/>
      <c r="E62" s="553"/>
      <c r="F62" s="558"/>
      <c r="H62" s="735"/>
      <c r="I62" s="553"/>
      <c r="J62" s="558"/>
    </row>
    <row r="63" spans="1:10" ht="15" hidden="1" customHeight="1" outlineLevel="1" x14ac:dyDescent="0.2">
      <c r="A63" s="562">
        <f>A62+1</f>
        <v>33</v>
      </c>
      <c r="B63" s="544" t="s">
        <v>3134</v>
      </c>
      <c r="C63" s="531" t="s">
        <v>243</v>
      </c>
      <c r="D63" s="559"/>
      <c r="E63" s="557"/>
      <c r="F63" s="558"/>
      <c r="H63" s="735"/>
      <c r="I63" s="557"/>
      <c r="J63" s="558"/>
    </row>
    <row r="64" spans="1:10" ht="15" hidden="1" customHeight="1" outlineLevel="1" x14ac:dyDescent="0.2">
      <c r="A64" s="562">
        <f>A63+1</f>
        <v>34</v>
      </c>
      <c r="B64" s="544">
        <v>28200101</v>
      </c>
      <c r="C64" s="531" t="s">
        <v>3135</v>
      </c>
      <c r="D64" s="559"/>
      <c r="E64" s="553"/>
      <c r="F64" s="558"/>
      <c r="H64" s="735"/>
      <c r="I64" s="553"/>
      <c r="J64" s="558"/>
    </row>
    <row r="65" spans="1:10" ht="15" hidden="1" customHeight="1" outlineLevel="1" x14ac:dyDescent="0.2">
      <c r="A65" s="562">
        <f>A64+1</f>
        <v>35</v>
      </c>
      <c r="B65" s="567">
        <v>28200141</v>
      </c>
      <c r="C65" s="531" t="s">
        <v>3136</v>
      </c>
      <c r="D65" s="559"/>
      <c r="E65" s="553"/>
      <c r="F65" s="558"/>
      <c r="H65" s="735"/>
      <c r="I65" s="553"/>
      <c r="J65" s="558"/>
    </row>
    <row r="66" spans="1:10" ht="15" hidden="1" customHeight="1" outlineLevel="1" x14ac:dyDescent="0.2">
      <c r="A66" s="562" t="s">
        <v>3137</v>
      </c>
      <c r="B66" s="567" t="s">
        <v>3138</v>
      </c>
      <c r="C66" s="150" t="s">
        <v>3139</v>
      </c>
      <c r="D66" s="559"/>
      <c r="E66" s="553"/>
      <c r="F66" s="558"/>
      <c r="H66" s="735"/>
      <c r="I66" s="553"/>
      <c r="J66" s="558"/>
    </row>
    <row r="67" spans="1:10" ht="15" hidden="1" customHeight="1" outlineLevel="1" x14ac:dyDescent="0.2">
      <c r="A67" s="562" t="s">
        <v>245</v>
      </c>
      <c r="B67" s="567" t="s">
        <v>3140</v>
      </c>
      <c r="C67" s="531" t="s">
        <v>3141</v>
      </c>
      <c r="D67" s="559"/>
      <c r="E67" s="553"/>
      <c r="F67" s="558"/>
      <c r="H67" s="735"/>
      <c r="I67" s="553"/>
      <c r="J67" s="558"/>
    </row>
    <row r="68" spans="1:10" ht="15" hidden="1" customHeight="1" outlineLevel="1" x14ac:dyDescent="0.2">
      <c r="A68" s="504" t="s">
        <v>249</v>
      </c>
      <c r="B68" s="567" t="s">
        <v>3142</v>
      </c>
      <c r="C68" s="150" t="s">
        <v>3057</v>
      </c>
      <c r="D68" s="559"/>
      <c r="E68" s="553"/>
      <c r="F68" s="558"/>
      <c r="H68" s="735"/>
      <c r="I68" s="553"/>
      <c r="J68" s="558"/>
    </row>
    <row r="69" spans="1:10" ht="15" hidden="1" customHeight="1" outlineLevel="1" x14ac:dyDescent="0.2">
      <c r="A69" s="562">
        <f>A65+1</f>
        <v>36</v>
      </c>
      <c r="B69" s="544">
        <v>28300161</v>
      </c>
      <c r="C69" s="531" t="s">
        <v>3143</v>
      </c>
      <c r="D69" s="559"/>
      <c r="E69" s="553"/>
      <c r="F69" s="558"/>
      <c r="H69" s="735"/>
      <c r="I69" s="553"/>
      <c r="J69" s="558"/>
    </row>
    <row r="70" spans="1:10" ht="15" hidden="1" customHeight="1" outlineLevel="1" x14ac:dyDescent="0.2">
      <c r="A70" s="562">
        <f>A69+1</f>
        <v>37</v>
      </c>
      <c r="B70" s="544">
        <v>28300261</v>
      </c>
      <c r="C70" s="531" t="s">
        <v>3144</v>
      </c>
      <c r="D70" s="559"/>
      <c r="E70" s="553"/>
      <c r="F70" s="558"/>
      <c r="H70" s="735"/>
      <c r="I70" s="553"/>
      <c r="J70" s="558"/>
    </row>
    <row r="71" spans="1:10" ht="15" hidden="1" customHeight="1" outlineLevel="1" x14ac:dyDescent="0.2">
      <c r="A71" s="504" t="s">
        <v>251</v>
      </c>
      <c r="B71" s="544">
        <v>28300091</v>
      </c>
      <c r="C71" s="150" t="s">
        <v>2995</v>
      </c>
      <c r="D71" s="559"/>
      <c r="E71" s="553"/>
      <c r="F71" s="558"/>
      <c r="H71" s="735"/>
      <c r="I71" s="553"/>
      <c r="J71" s="558"/>
    </row>
    <row r="72" spans="1:10" ht="15" hidden="1" customHeight="1" outlineLevel="1" x14ac:dyDescent="0.2">
      <c r="A72" s="504" t="s">
        <v>253</v>
      </c>
      <c r="B72" s="544">
        <v>28300741</v>
      </c>
      <c r="C72" s="150" t="s">
        <v>2996</v>
      </c>
      <c r="D72" s="559"/>
      <c r="E72" s="553"/>
      <c r="F72" s="558"/>
      <c r="H72" s="735"/>
      <c r="I72" s="553"/>
      <c r="J72" s="558"/>
    </row>
    <row r="73" spans="1:10" ht="15" hidden="1" customHeight="1" outlineLevel="1" x14ac:dyDescent="0.2">
      <c r="A73" s="504" t="s">
        <v>255</v>
      </c>
      <c r="B73" s="544">
        <v>28300011</v>
      </c>
      <c r="C73" s="150" t="s">
        <v>3145</v>
      </c>
      <c r="D73" s="559"/>
      <c r="E73" s="553"/>
      <c r="F73" s="558"/>
      <c r="H73" s="735"/>
      <c r="I73" s="553"/>
      <c r="J73" s="558"/>
    </row>
    <row r="74" spans="1:10" ht="15" hidden="1" customHeight="1" outlineLevel="1" x14ac:dyDescent="0.2">
      <c r="A74" s="504" t="s">
        <v>257</v>
      </c>
      <c r="B74" s="544">
        <v>28300731</v>
      </c>
      <c r="C74" s="150" t="s">
        <v>3146</v>
      </c>
      <c r="D74" s="559"/>
      <c r="E74" s="553"/>
      <c r="F74" s="558"/>
      <c r="H74" s="735"/>
      <c r="I74" s="553"/>
      <c r="J74" s="558"/>
    </row>
    <row r="75" spans="1:10" ht="15" hidden="1" customHeight="1" outlineLevel="1" x14ac:dyDescent="0.2">
      <c r="A75" s="562" t="s">
        <v>259</v>
      </c>
      <c r="B75" s="544">
        <v>28300431</v>
      </c>
      <c r="C75" s="150" t="s">
        <v>258</v>
      </c>
      <c r="D75" s="559"/>
      <c r="E75" s="553"/>
      <c r="F75" s="558"/>
      <c r="H75" s="735"/>
      <c r="I75" s="553"/>
      <c r="J75" s="558"/>
    </row>
    <row r="76" spans="1:10" ht="15" hidden="1" customHeight="1" outlineLevel="1" x14ac:dyDescent="0.2">
      <c r="A76" s="562" t="s">
        <v>260</v>
      </c>
      <c r="B76" s="544">
        <v>19000441</v>
      </c>
      <c r="C76" s="150" t="s">
        <v>3147</v>
      </c>
      <c r="D76" s="559"/>
      <c r="E76" s="553"/>
      <c r="F76" s="558"/>
      <c r="H76" s="735"/>
      <c r="I76" s="553"/>
      <c r="J76" s="558"/>
    </row>
    <row r="77" spans="1:10" ht="15" hidden="1" customHeight="1" outlineLevel="1" x14ac:dyDescent="0.2">
      <c r="A77" s="562" t="s">
        <v>262</v>
      </c>
      <c r="B77" s="544">
        <v>19000553</v>
      </c>
      <c r="C77" s="568" t="s">
        <v>3148</v>
      </c>
      <c r="D77" s="559"/>
      <c r="E77" s="553"/>
      <c r="F77" s="558"/>
      <c r="H77" s="735"/>
      <c r="I77" s="553"/>
      <c r="J77" s="558"/>
    </row>
    <row r="78" spans="1:10" ht="15" hidden="1" customHeight="1" outlineLevel="1" x14ac:dyDescent="0.2">
      <c r="A78" s="562" t="s">
        <v>3149</v>
      </c>
      <c r="B78" s="544">
        <v>19000561</v>
      </c>
      <c r="C78" s="150" t="s">
        <v>3150</v>
      </c>
      <c r="D78" s="559"/>
      <c r="E78" s="553"/>
      <c r="F78" s="558"/>
      <c r="H78" s="735"/>
      <c r="I78" s="553"/>
      <c r="J78" s="558"/>
    </row>
    <row r="79" spans="1:10" ht="15" hidden="1" customHeight="1" outlineLevel="1" x14ac:dyDescent="0.2">
      <c r="A79" s="504" t="s">
        <v>264</v>
      </c>
      <c r="B79" s="544">
        <v>28302061</v>
      </c>
      <c r="C79" s="150" t="s">
        <v>263</v>
      </c>
      <c r="D79" s="559"/>
      <c r="E79" s="553"/>
      <c r="F79" s="558"/>
      <c r="H79" s="735"/>
      <c r="I79" s="553"/>
      <c r="J79" s="558"/>
    </row>
    <row r="80" spans="1:10" ht="15" hidden="1" customHeight="1" outlineLevel="1" x14ac:dyDescent="0.2">
      <c r="A80" s="504" t="s">
        <v>266</v>
      </c>
      <c r="B80" s="544" t="s">
        <v>3151</v>
      </c>
      <c r="C80" s="150" t="s">
        <v>3152</v>
      </c>
      <c r="D80" s="559"/>
      <c r="E80" s="553"/>
      <c r="F80" s="558"/>
      <c r="H80" s="735"/>
      <c r="I80" s="553"/>
      <c r="J80" s="558"/>
    </row>
    <row r="81" spans="1:10" ht="15" hidden="1" customHeight="1" outlineLevel="1" x14ac:dyDescent="0.2">
      <c r="A81" s="504" t="s">
        <v>3153</v>
      </c>
      <c r="B81" s="544" t="s">
        <v>3154</v>
      </c>
      <c r="C81" s="150" t="s">
        <v>3155</v>
      </c>
      <c r="D81" s="559"/>
      <c r="E81" s="553"/>
      <c r="F81" s="558"/>
      <c r="H81" s="735"/>
      <c r="I81" s="553"/>
      <c r="J81" s="558"/>
    </row>
    <row r="82" spans="1:10" ht="15" hidden="1" customHeight="1" outlineLevel="1" x14ac:dyDescent="0.2">
      <c r="A82" s="504" t="s">
        <v>268</v>
      </c>
      <c r="B82" s="544">
        <v>28300561</v>
      </c>
      <c r="C82" s="150" t="s">
        <v>267</v>
      </c>
      <c r="D82" s="559"/>
      <c r="E82" s="553"/>
      <c r="F82" s="558"/>
      <c r="H82" s="735"/>
      <c r="I82" s="553"/>
      <c r="J82" s="558"/>
    </row>
    <row r="83" spans="1:10" ht="15" hidden="1" customHeight="1" outlineLevel="1" x14ac:dyDescent="0.2">
      <c r="A83" s="504" t="s">
        <v>270</v>
      </c>
      <c r="B83" s="544" t="s">
        <v>3156</v>
      </c>
      <c r="C83" s="150" t="s">
        <v>3157</v>
      </c>
      <c r="D83" s="559"/>
      <c r="E83" s="553"/>
      <c r="F83" s="558"/>
      <c r="H83" s="735"/>
      <c r="I83" s="553"/>
      <c r="J83" s="558"/>
    </row>
    <row r="84" spans="1:10" ht="12" hidden="1" customHeight="1" outlineLevel="1" x14ac:dyDescent="0.2">
      <c r="A84" s="562">
        <f>A70+1</f>
        <v>38</v>
      </c>
      <c r="B84" s="544" t="s">
        <v>3158</v>
      </c>
      <c r="C84" s="531" t="s">
        <v>3159</v>
      </c>
      <c r="D84" s="559"/>
      <c r="E84" s="553"/>
      <c r="F84" s="558"/>
      <c r="H84" s="735"/>
      <c r="I84" s="553"/>
      <c r="J84" s="558"/>
    </row>
    <row r="85" spans="1:10" s="565" customFormat="1" ht="15" hidden="1" customHeight="1" outlineLevel="1" x14ac:dyDescent="0.2">
      <c r="A85" s="562" t="s">
        <v>1178</v>
      </c>
      <c r="B85" s="569">
        <v>18230181</v>
      </c>
      <c r="C85" s="565" t="s">
        <v>3160</v>
      </c>
      <c r="D85" s="559"/>
      <c r="E85" s="566"/>
      <c r="F85" s="558"/>
      <c r="G85" s="167"/>
      <c r="H85" s="735"/>
      <c r="I85" s="566"/>
      <c r="J85" s="558"/>
    </row>
    <row r="86" spans="1:10" s="150" customFormat="1" ht="15" hidden="1" customHeight="1" outlineLevel="1" x14ac:dyDescent="0.2">
      <c r="A86" s="504">
        <f t="shared" ref="A86:A92" si="0">A85+1</f>
        <v>40</v>
      </c>
      <c r="B86" s="544"/>
      <c r="D86" s="559"/>
      <c r="E86" s="570"/>
      <c r="F86" s="558"/>
      <c r="G86" s="167"/>
      <c r="H86" s="735"/>
      <c r="I86" s="570"/>
      <c r="J86" s="558"/>
    </row>
    <row r="87" spans="1:10" s="150" customFormat="1" ht="15" hidden="1" customHeight="1" outlineLevel="1" x14ac:dyDescent="0.2">
      <c r="A87" s="504">
        <f t="shared" si="0"/>
        <v>41</v>
      </c>
      <c r="B87" s="544" t="s">
        <v>2998</v>
      </c>
      <c r="D87" s="571"/>
      <c r="E87" s="572"/>
      <c r="F87" s="573"/>
      <c r="G87" s="167"/>
      <c r="H87" s="736"/>
      <c r="I87" s="572"/>
      <c r="J87" s="574"/>
    </row>
    <row r="88" spans="1:10" ht="15" hidden="1" customHeight="1" outlineLevel="1" x14ac:dyDescent="0.2">
      <c r="A88" s="562">
        <f t="shared" si="0"/>
        <v>42</v>
      </c>
      <c r="B88" s="575" t="s">
        <v>370</v>
      </c>
      <c r="D88" s="559"/>
      <c r="E88" s="576"/>
      <c r="F88" s="577"/>
      <c r="H88" s="578"/>
      <c r="I88" s="576"/>
      <c r="J88" s="577"/>
    </row>
    <row r="89" spans="1:10" ht="15" hidden="1" customHeight="1" outlineLevel="1" x14ac:dyDescent="0.2">
      <c r="A89" s="504">
        <f t="shared" si="0"/>
        <v>43</v>
      </c>
      <c r="D89" s="578"/>
      <c r="E89" s="553"/>
      <c r="F89" s="554"/>
      <c r="H89" s="734"/>
      <c r="I89" s="553"/>
      <c r="J89" s="555"/>
    </row>
    <row r="90" spans="1:10" ht="15" hidden="1" outlineLevel="1" x14ac:dyDescent="0.35">
      <c r="A90" s="562">
        <f t="shared" si="0"/>
        <v>44</v>
      </c>
      <c r="B90" s="531" t="s">
        <v>3161</v>
      </c>
      <c r="D90" s="579"/>
      <c r="E90" s="580"/>
      <c r="F90" s="581"/>
      <c r="H90" s="579"/>
      <c r="I90" s="580"/>
      <c r="J90" s="581"/>
    </row>
    <row r="91" spans="1:10" hidden="1" outlineLevel="1" x14ac:dyDescent="0.2">
      <c r="A91" s="504">
        <f t="shared" si="0"/>
        <v>45</v>
      </c>
      <c r="D91" s="578"/>
      <c r="E91" s="553"/>
      <c r="F91" s="554"/>
      <c r="H91" s="734"/>
      <c r="I91" s="553"/>
      <c r="J91" s="555"/>
    </row>
    <row r="92" spans="1:10" collapsed="1" x14ac:dyDescent="0.2">
      <c r="A92" s="562">
        <f t="shared" si="0"/>
        <v>46</v>
      </c>
      <c r="B92" s="531" t="s">
        <v>2993</v>
      </c>
      <c r="C92" s="582" t="s">
        <v>3162</v>
      </c>
      <c r="D92" s="1059">
        <v>10572466950.394854</v>
      </c>
      <c r="E92" s="583">
        <v>0</v>
      </c>
      <c r="F92" s="558">
        <f>D92</f>
        <v>10572466950.394854</v>
      </c>
      <c r="H92" s="578">
        <v>10898545827.153294</v>
      </c>
      <c r="I92" s="583">
        <v>0</v>
      </c>
      <c r="J92" s="584">
        <f>H92</f>
        <v>10898545827.153294</v>
      </c>
    </row>
    <row r="93" spans="1:10" x14ac:dyDescent="0.2">
      <c r="A93" s="562">
        <v>47</v>
      </c>
      <c r="B93" s="531" t="s">
        <v>3000</v>
      </c>
      <c r="C93" s="582" t="s">
        <v>3163</v>
      </c>
      <c r="D93" s="1059">
        <v>-4244925258.0010071</v>
      </c>
      <c r="E93" s="583">
        <v>0</v>
      </c>
      <c r="F93" s="558">
        <f t="shared" ref="F93:F97" si="1">D93</f>
        <v>-4244925258.0010071</v>
      </c>
      <c r="H93" s="578">
        <v>-4388667535.5324507</v>
      </c>
      <c r="I93" s="583">
        <v>0</v>
      </c>
      <c r="J93" s="584">
        <f t="shared" ref="J93:J97" si="2">H93</f>
        <v>-4388667535.5324507</v>
      </c>
    </row>
    <row r="94" spans="1:10" x14ac:dyDescent="0.2">
      <c r="A94" s="504">
        <f>A93+1</f>
        <v>48</v>
      </c>
      <c r="B94" s="531" t="s">
        <v>2994</v>
      </c>
      <c r="C94" s="582" t="s">
        <v>3164</v>
      </c>
      <c r="D94" s="1059">
        <v>285841342.02833331</v>
      </c>
      <c r="E94" s="583">
        <v>0</v>
      </c>
      <c r="F94" s="558">
        <f t="shared" si="1"/>
        <v>285841342.02833331</v>
      </c>
      <c r="H94" s="578">
        <v>273144103.32999998</v>
      </c>
      <c r="I94" s="583">
        <v>0</v>
      </c>
      <c r="J94" s="584">
        <f t="shared" si="2"/>
        <v>273144103.32999998</v>
      </c>
    </row>
    <row r="95" spans="1:10" x14ac:dyDescent="0.2">
      <c r="A95" s="562">
        <f>A94+1</f>
        <v>49</v>
      </c>
      <c r="B95" s="531" t="s">
        <v>2997</v>
      </c>
      <c r="C95" s="582" t="s">
        <v>3165</v>
      </c>
      <c r="D95" s="1059">
        <v>-1443684469.5448565</v>
      </c>
      <c r="E95" s="583">
        <v>0</v>
      </c>
      <c r="F95" s="558">
        <f t="shared" si="1"/>
        <v>-1443684469.5448565</v>
      </c>
      <c r="H95" s="578">
        <v>-1420710083.0056274</v>
      </c>
      <c r="I95" s="583">
        <v>0</v>
      </c>
      <c r="J95" s="584">
        <f t="shared" si="2"/>
        <v>-1420710083.0056274</v>
      </c>
    </row>
    <row r="96" spans="1:10" x14ac:dyDescent="0.2">
      <c r="A96" s="562">
        <f>A95+1</f>
        <v>50</v>
      </c>
      <c r="B96" s="531" t="s">
        <v>3001</v>
      </c>
      <c r="C96" s="582" t="s">
        <v>3166</v>
      </c>
      <c r="D96" s="1059">
        <v>145303204.96710864</v>
      </c>
      <c r="E96" s="583">
        <v>0</v>
      </c>
      <c r="F96" s="558">
        <f t="shared" si="1"/>
        <v>145303204.96710864</v>
      </c>
      <c r="H96" s="578">
        <v>137375215.95577019</v>
      </c>
      <c r="I96" s="583">
        <v>0</v>
      </c>
      <c r="J96" s="584">
        <f t="shared" si="2"/>
        <v>137375215.95577019</v>
      </c>
    </row>
    <row r="97" spans="1:10" x14ac:dyDescent="0.2">
      <c r="A97" s="562">
        <f>A96+1</f>
        <v>51</v>
      </c>
      <c r="B97" s="531" t="s">
        <v>2999</v>
      </c>
      <c r="C97" s="582" t="s">
        <v>3167</v>
      </c>
      <c r="D97" s="1059">
        <v>-106223263.53024991</v>
      </c>
      <c r="E97" s="585">
        <v>0</v>
      </c>
      <c r="F97" s="558">
        <f t="shared" si="1"/>
        <v>-106223263.53024991</v>
      </c>
      <c r="H97" s="586">
        <v>-108090779.49447501</v>
      </c>
      <c r="I97" s="585">
        <v>0</v>
      </c>
      <c r="J97" s="1066">
        <f t="shared" si="2"/>
        <v>-108090779.49447501</v>
      </c>
    </row>
    <row r="98" spans="1:10" ht="13.5" thickBot="1" x14ac:dyDescent="0.25">
      <c r="A98" s="562">
        <f>A97+1</f>
        <v>52</v>
      </c>
      <c r="B98" s="531" t="s">
        <v>3002</v>
      </c>
      <c r="D98" s="587">
        <f t="shared" ref="D98:E98" si="3">SUM(D92:D97)</f>
        <v>5208778506.3141823</v>
      </c>
      <c r="E98" s="588">
        <f t="shared" si="3"/>
        <v>0</v>
      </c>
      <c r="F98" s="589">
        <f>SUM(F92:F97)</f>
        <v>5208778506.3141823</v>
      </c>
      <c r="H98" s="587">
        <f t="shared" ref="H98:I98" si="4">SUM(H92:H97)</f>
        <v>5391596748.4065104</v>
      </c>
      <c r="I98" s="588">
        <f t="shared" si="4"/>
        <v>0</v>
      </c>
      <c r="J98" s="589">
        <f>SUM(J92:J97)</f>
        <v>5391596748.4065104</v>
      </c>
    </row>
    <row r="99" spans="1:10" x14ac:dyDescent="0.2">
      <c r="D99" s="164"/>
    </row>
    <row r="100" spans="1:10" x14ac:dyDescent="0.2">
      <c r="D100" s="590"/>
    </row>
    <row r="101" spans="1:10" x14ac:dyDescent="0.2">
      <c r="D101" s="513"/>
    </row>
    <row r="102" spans="1:10" x14ac:dyDescent="0.2">
      <c r="D102" s="590"/>
    </row>
    <row r="103" spans="1:10" x14ac:dyDescent="0.2">
      <c r="D103" s="513"/>
    </row>
    <row r="104" spans="1:10" x14ac:dyDescent="0.2">
      <c r="D104" s="591"/>
    </row>
  </sheetData>
  <dataConsolidate/>
  <mergeCells count="1">
    <mergeCell ref="A3:B3"/>
  </mergeCells>
  <printOptions horizontalCentered="1"/>
  <pageMargins left="0" right="0" top="0" bottom="0" header="0.66" footer="0.2"/>
  <pageSetup scale="70" orientation="portrait" r:id="rId1"/>
  <headerFooter alignWithMargins="0"/>
  <customProperties>
    <customPr name="_pios_id" r:id="rId2"/>
  </customPropertie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390"/>
  <sheetViews>
    <sheetView topLeftCell="A4" zoomScale="80" zoomScaleNormal="80" workbookViewId="0">
      <selection activeCell="B1404" sqref="B1404"/>
    </sheetView>
  </sheetViews>
  <sheetFormatPr defaultColWidth="9.140625" defaultRowHeight="15" x14ac:dyDescent="0.25"/>
  <cols>
    <col min="1" max="1" width="9.7109375" style="20" customWidth="1"/>
    <col min="2" max="2" width="47.85546875" style="20" bestFit="1" customWidth="1"/>
    <col min="3" max="3" width="18.140625" style="60" bestFit="1" customWidth="1"/>
    <col min="4" max="4" width="27.28515625" style="60" bestFit="1" customWidth="1"/>
    <col min="5" max="5" width="13.7109375" style="60" bestFit="1" customWidth="1"/>
    <col min="6" max="6" width="7.85546875" style="60" bestFit="1" customWidth="1"/>
    <col min="7" max="7" width="57.28515625" style="60" bestFit="1" customWidth="1"/>
    <col min="8" max="8" width="14.7109375" style="60" bestFit="1" customWidth="1"/>
    <col min="9" max="9" width="11.140625" style="60" bestFit="1" customWidth="1"/>
    <col min="10" max="10" width="17.42578125" style="20" bestFit="1" customWidth="1"/>
    <col min="11" max="11" width="9.140625" style="20"/>
    <col min="12" max="12" width="13.140625" style="20" customWidth="1"/>
    <col min="13" max="16384" width="9.140625" style="20"/>
  </cols>
  <sheetData>
    <row r="1" spans="1:12" ht="14.45" x14ac:dyDescent="0.3">
      <c r="A1" s="139">
        <v>0.66190000000000004</v>
      </c>
      <c r="B1" s="60"/>
      <c r="C1" s="766"/>
      <c r="F1" s="766"/>
    </row>
    <row r="2" spans="1:12" ht="13.9" x14ac:dyDescent="0.25">
      <c r="A2" s="627">
        <v>43435</v>
      </c>
      <c r="B2" s="628" t="s">
        <v>4989</v>
      </c>
      <c r="C2" s="628" t="s">
        <v>4980</v>
      </c>
      <c r="D2" s="628"/>
      <c r="E2" s="623"/>
      <c r="F2" s="627">
        <v>43435</v>
      </c>
      <c r="G2" s="628" t="s">
        <v>4990</v>
      </c>
      <c r="H2" s="60" t="s">
        <v>4995</v>
      </c>
    </row>
    <row r="3" spans="1:12" ht="13.9" x14ac:dyDescent="0.25">
      <c r="A3" s="325">
        <v>10800501</v>
      </c>
      <c r="B3" s="60" t="s">
        <v>207</v>
      </c>
      <c r="C3" s="61">
        <v>-3810374014.3674998</v>
      </c>
      <c r="F3" s="325">
        <v>10100501</v>
      </c>
      <c r="G3" s="60" t="s">
        <v>111</v>
      </c>
      <c r="H3" s="626">
        <v>9928005795.2299995</v>
      </c>
      <c r="J3" s="686">
        <v>9928005795.2299995</v>
      </c>
      <c r="L3" s="788">
        <f>J3-H3</f>
        <v>0</v>
      </c>
    </row>
    <row r="4" spans="1:12" ht="13.9" x14ac:dyDescent="0.25">
      <c r="A4" s="293">
        <v>28200121</v>
      </c>
      <c r="B4" s="60" t="s">
        <v>243</v>
      </c>
      <c r="C4" s="61">
        <v>-1372743188.4345834</v>
      </c>
      <c r="F4" s="325">
        <v>10100503</v>
      </c>
      <c r="G4" s="60" t="s">
        <v>128</v>
      </c>
      <c r="H4" s="626">
        <v>617371483.9126271</v>
      </c>
      <c r="J4" s="686">
        <v>932726218.33000004</v>
      </c>
      <c r="L4" s="788">
        <f t="shared" ref="L4:L67" si="0">J4-H4</f>
        <v>315354734.41737294</v>
      </c>
    </row>
    <row r="5" spans="1:12" ht="13.9" x14ac:dyDescent="0.25">
      <c r="A5" s="325">
        <v>11100503</v>
      </c>
      <c r="B5" s="60" t="s">
        <v>214</v>
      </c>
      <c r="C5" s="61">
        <v>-141567147.845</v>
      </c>
      <c r="F5" s="325">
        <v>10100601</v>
      </c>
      <c r="G5" s="60" t="s">
        <v>112</v>
      </c>
      <c r="H5" s="626">
        <v>27828584</v>
      </c>
      <c r="J5" s="686">
        <v>27828584</v>
      </c>
      <c r="L5" s="788">
        <f t="shared" si="0"/>
        <v>0</v>
      </c>
    </row>
    <row r="6" spans="1:12" ht="13.9" x14ac:dyDescent="0.25">
      <c r="A6" s="293">
        <v>10100661</v>
      </c>
      <c r="B6" s="60" t="s">
        <v>385</v>
      </c>
      <c r="C6" s="61">
        <v>-128755392.21291663</v>
      </c>
      <c r="F6" s="325">
        <v>10100603</v>
      </c>
      <c r="G6" s="60" t="s">
        <v>4865</v>
      </c>
      <c r="H6" s="626">
        <v>11334435.376188999</v>
      </c>
      <c r="J6" s="686">
        <v>17124090.309999999</v>
      </c>
      <c r="L6" s="788">
        <f t="shared" si="0"/>
        <v>5789654.9338109996</v>
      </c>
    </row>
    <row r="7" spans="1:12" ht="13.9" x14ac:dyDescent="0.25">
      <c r="A7" s="325">
        <v>10800503</v>
      </c>
      <c r="B7" s="60" t="s">
        <v>211</v>
      </c>
      <c r="C7" s="61">
        <v>-110030108.19583333</v>
      </c>
      <c r="F7" s="293">
        <v>10100651</v>
      </c>
      <c r="G7" s="60" t="s">
        <v>384</v>
      </c>
      <c r="H7" s="626">
        <v>130713036.95999999</v>
      </c>
      <c r="J7" s="686">
        <v>130713036.95999999</v>
      </c>
      <c r="L7" s="788">
        <f t="shared" si="0"/>
        <v>0</v>
      </c>
    </row>
    <row r="8" spans="1:12" ht="13.9" x14ac:dyDescent="0.25">
      <c r="A8" s="293">
        <v>10800611</v>
      </c>
      <c r="B8" s="60" t="s">
        <v>525</v>
      </c>
      <c r="C8" s="61">
        <v>-95934500</v>
      </c>
      <c r="F8" s="293">
        <v>10100661</v>
      </c>
      <c r="G8" s="60" t="s">
        <v>385</v>
      </c>
      <c r="H8" s="626">
        <v>-130713036.95999999</v>
      </c>
      <c r="J8" s="686">
        <v>-130713036.95999999</v>
      </c>
      <c r="L8" s="788">
        <f t="shared" si="0"/>
        <v>0</v>
      </c>
    </row>
    <row r="9" spans="1:12" ht="13.9" x14ac:dyDescent="0.25">
      <c r="A9" s="325">
        <v>10800061</v>
      </c>
      <c r="B9" s="60" t="s">
        <v>205</v>
      </c>
      <c r="C9" s="61">
        <v>-77680947.072916657</v>
      </c>
      <c r="F9" s="325">
        <v>10500501</v>
      </c>
      <c r="G9" s="60" t="s">
        <v>200</v>
      </c>
      <c r="H9" s="626">
        <v>38572647</v>
      </c>
      <c r="J9" s="686">
        <v>38572647</v>
      </c>
      <c r="L9" s="788">
        <f t="shared" si="0"/>
        <v>0</v>
      </c>
    </row>
    <row r="10" spans="1:12" ht="13.9" x14ac:dyDescent="0.25">
      <c r="A10" s="325">
        <v>28200013</v>
      </c>
      <c r="B10" s="60" t="s">
        <v>246</v>
      </c>
      <c r="C10" s="61">
        <v>-68159673.343749985</v>
      </c>
      <c r="F10" s="293">
        <v>10500503</v>
      </c>
      <c r="G10" s="60" t="s">
        <v>507</v>
      </c>
      <c r="H10" s="626">
        <v>233065.75249400001</v>
      </c>
      <c r="J10" s="686">
        <v>352116.26</v>
      </c>
      <c r="L10" s="788">
        <f t="shared" si="0"/>
        <v>119050.50750599999</v>
      </c>
    </row>
    <row r="11" spans="1:12" ht="13.9" x14ac:dyDescent="0.25">
      <c r="A11" s="325">
        <v>11500031</v>
      </c>
      <c r="B11" s="60" t="s">
        <v>217</v>
      </c>
      <c r="C11" s="61">
        <v>-65126688.659999974</v>
      </c>
      <c r="F11" s="325">
        <v>10600501</v>
      </c>
      <c r="G11" s="60" t="s">
        <v>201</v>
      </c>
      <c r="H11" s="626">
        <v>148449856.16</v>
      </c>
      <c r="J11" s="686">
        <v>148449856.16</v>
      </c>
      <c r="L11" s="788">
        <f t="shared" si="0"/>
        <v>0</v>
      </c>
    </row>
    <row r="12" spans="1:12" ht="13.9" x14ac:dyDescent="0.25">
      <c r="A12" s="325">
        <v>23001021</v>
      </c>
      <c r="B12" s="628" t="s">
        <v>114</v>
      </c>
      <c r="C12" s="629">
        <v>-62094237.268333316</v>
      </c>
      <c r="F12" s="325">
        <v>10600503</v>
      </c>
      <c r="G12" s="60" t="s">
        <v>203</v>
      </c>
      <c r="H12" s="626">
        <v>14684144.411199002</v>
      </c>
      <c r="J12" s="686">
        <v>22184838.210000001</v>
      </c>
      <c r="L12" s="788">
        <f t="shared" si="0"/>
        <v>7500693.7988009993</v>
      </c>
    </row>
    <row r="13" spans="1:12" ht="13.9" x14ac:dyDescent="0.25">
      <c r="A13" s="325">
        <v>11100501</v>
      </c>
      <c r="B13" s="60" t="s">
        <v>213</v>
      </c>
      <c r="C13" s="61">
        <v>-58428327.198750012</v>
      </c>
      <c r="F13" s="325">
        <v>10600603</v>
      </c>
      <c r="G13" s="60" t="s">
        <v>129</v>
      </c>
      <c r="H13" s="626">
        <v>0</v>
      </c>
      <c r="J13" s="686">
        <v>0</v>
      </c>
      <c r="L13" s="788">
        <f t="shared" si="0"/>
        <v>0</v>
      </c>
    </row>
    <row r="14" spans="1:12" ht="13.9" x14ac:dyDescent="0.25">
      <c r="A14" s="325">
        <v>11500041</v>
      </c>
      <c r="B14" s="60" t="s">
        <v>218</v>
      </c>
      <c r="C14" s="61">
        <v>-44108388.200000003</v>
      </c>
      <c r="F14" s="325">
        <v>10800061</v>
      </c>
      <c r="G14" s="60" t="s">
        <v>205</v>
      </c>
      <c r="H14" s="626">
        <v>-85161013.900000006</v>
      </c>
      <c r="J14" s="686">
        <v>-85161013.900000006</v>
      </c>
      <c r="L14" s="788">
        <f t="shared" si="0"/>
        <v>0</v>
      </c>
    </row>
    <row r="15" spans="1:12" ht="13.9" x14ac:dyDescent="0.25">
      <c r="A15" s="325">
        <v>25200181</v>
      </c>
      <c r="B15" s="60" t="s">
        <v>242</v>
      </c>
      <c r="C15" s="61">
        <v>-41488693.166249998</v>
      </c>
      <c r="F15" s="325">
        <v>10800071</v>
      </c>
      <c r="G15" s="60" t="s">
        <v>206</v>
      </c>
      <c r="H15" s="626">
        <v>85161013.900000006</v>
      </c>
      <c r="J15" s="686">
        <v>85161013.900000006</v>
      </c>
      <c r="L15" s="788">
        <f t="shared" si="0"/>
        <v>0</v>
      </c>
    </row>
    <row r="16" spans="1:12" ht="13.9" x14ac:dyDescent="0.25">
      <c r="A16" s="325">
        <v>23001031</v>
      </c>
      <c r="B16" s="60" t="s">
        <v>115</v>
      </c>
      <c r="C16" s="61">
        <v>-40818948.189583339</v>
      </c>
      <c r="F16" s="325">
        <v>10800501</v>
      </c>
      <c r="G16" s="60" t="s">
        <v>207</v>
      </c>
      <c r="H16" s="626">
        <v>-3929654431.0300002</v>
      </c>
      <c r="J16" s="686">
        <v>-3929654431.0300002</v>
      </c>
      <c r="L16" s="788">
        <f t="shared" si="0"/>
        <v>0</v>
      </c>
    </row>
    <row r="17" spans="1:12" ht="13.9" x14ac:dyDescent="0.25">
      <c r="A17" s="295">
        <v>23500003</v>
      </c>
      <c r="B17" s="60" t="s">
        <v>234</v>
      </c>
      <c r="C17" s="61">
        <v>-39237859.184166662</v>
      </c>
      <c r="F17" s="325">
        <v>10800503</v>
      </c>
      <c r="G17" s="60" t="s">
        <v>211</v>
      </c>
      <c r="H17" s="626">
        <v>-78753880.17429401</v>
      </c>
      <c r="J17" s="686">
        <v>-118981538.26000001</v>
      </c>
      <c r="L17" s="788">
        <f t="shared" si="0"/>
        <v>-40227658.085705996</v>
      </c>
    </row>
    <row r="18" spans="1:12" ht="13.9" x14ac:dyDescent="0.25">
      <c r="A18" s="325">
        <v>25200171</v>
      </c>
      <c r="B18" s="60" t="s">
        <v>241</v>
      </c>
      <c r="C18" s="61">
        <v>-24570333.877916668</v>
      </c>
      <c r="F18" s="325">
        <v>10800541</v>
      </c>
      <c r="G18" s="60" t="s">
        <v>209</v>
      </c>
      <c r="H18" s="626">
        <v>14725291.6</v>
      </c>
      <c r="J18" s="686">
        <v>14725291.6</v>
      </c>
      <c r="L18" s="788">
        <f t="shared" si="0"/>
        <v>0</v>
      </c>
    </row>
    <row r="19" spans="1:12" ht="13.9" x14ac:dyDescent="0.25">
      <c r="A19" s="278">
        <v>23002041</v>
      </c>
      <c r="B19" s="60" t="s">
        <v>124</v>
      </c>
      <c r="C19" s="61">
        <v>-24143656.421250004</v>
      </c>
      <c r="F19" s="325">
        <v>10800543</v>
      </c>
      <c r="G19" s="60" t="s">
        <v>212</v>
      </c>
      <c r="H19" s="626">
        <v>133326.49052399999</v>
      </c>
      <c r="J19" s="686">
        <v>201429.96</v>
      </c>
      <c r="L19" s="788">
        <f t="shared" si="0"/>
        <v>68103.469475999998</v>
      </c>
    </row>
    <row r="20" spans="1:12" ht="13.9" x14ac:dyDescent="0.25">
      <c r="A20" s="325">
        <v>23001131</v>
      </c>
      <c r="B20" s="60" t="s">
        <v>119</v>
      </c>
      <c r="C20" s="61">
        <v>-19739290.263333336</v>
      </c>
      <c r="F20" s="293">
        <v>10800601</v>
      </c>
      <c r="G20" s="60" t="s">
        <v>210</v>
      </c>
      <c r="H20" s="626">
        <v>-47351.1</v>
      </c>
      <c r="J20" s="686">
        <v>-47351.1</v>
      </c>
      <c r="L20" s="788">
        <f t="shared" si="0"/>
        <v>0</v>
      </c>
    </row>
    <row r="21" spans="1:12" ht="13.9" x14ac:dyDescent="0.25">
      <c r="A21" s="325">
        <v>18230051</v>
      </c>
      <c r="B21" s="628" t="s">
        <v>194</v>
      </c>
      <c r="C21" s="629">
        <v>-18159227.73</v>
      </c>
      <c r="F21" s="325">
        <v>10800603</v>
      </c>
      <c r="G21" s="60" t="s">
        <v>4869</v>
      </c>
      <c r="H21" s="626">
        <v>0</v>
      </c>
      <c r="J21" s="686">
        <v>0</v>
      </c>
      <c r="L21" s="788">
        <f t="shared" si="0"/>
        <v>0</v>
      </c>
    </row>
    <row r="22" spans="1:12" ht="13.9" x14ac:dyDescent="0.25">
      <c r="A22" s="264">
        <v>11500051</v>
      </c>
      <c r="B22" s="60" t="s">
        <v>220</v>
      </c>
      <c r="C22" s="61">
        <v>-16950332.900000002</v>
      </c>
      <c r="F22" s="325">
        <v>10800611</v>
      </c>
      <c r="G22" s="60" t="s">
        <v>525</v>
      </c>
      <c r="H22" s="626">
        <v>-95934500</v>
      </c>
      <c r="J22" s="686">
        <v>-95934500</v>
      </c>
      <c r="L22" s="788">
        <f t="shared" si="0"/>
        <v>0</v>
      </c>
    </row>
    <row r="23" spans="1:12" ht="13.9" x14ac:dyDescent="0.25">
      <c r="A23" s="325">
        <v>23001041</v>
      </c>
      <c r="B23" s="60" t="s">
        <v>116</v>
      </c>
      <c r="C23" s="61">
        <v>-14170396.95125</v>
      </c>
      <c r="D23" s="628"/>
      <c r="F23" s="325">
        <v>10800621</v>
      </c>
      <c r="G23" s="628" t="s">
        <v>527</v>
      </c>
      <c r="H23" s="626">
        <v>11940746.970000001</v>
      </c>
      <c r="J23" s="686">
        <v>11940746.970000001</v>
      </c>
      <c r="L23" s="788">
        <f t="shared" si="0"/>
        <v>0</v>
      </c>
    </row>
    <row r="24" spans="1:12" ht="13.9" x14ac:dyDescent="0.25">
      <c r="A24" s="325">
        <v>13400031</v>
      </c>
      <c r="B24" s="60" t="s">
        <v>177</v>
      </c>
      <c r="C24" s="61">
        <v>-13093873.765000001</v>
      </c>
      <c r="F24" s="325">
        <v>10800631</v>
      </c>
      <c r="G24" s="60" t="s">
        <v>528</v>
      </c>
      <c r="H24" s="626">
        <v>2030752.94</v>
      </c>
      <c r="J24" s="686">
        <v>2030752.94</v>
      </c>
      <c r="L24" s="788">
        <f t="shared" si="0"/>
        <v>0</v>
      </c>
    </row>
    <row r="25" spans="1:12" ht="13.9" x14ac:dyDescent="0.25">
      <c r="A25" s="325">
        <v>28300561</v>
      </c>
      <c r="B25" s="60" t="s">
        <v>267</v>
      </c>
      <c r="C25" s="61">
        <v>-12495445.210833333</v>
      </c>
      <c r="F25" s="325">
        <v>11100501</v>
      </c>
      <c r="G25" s="60" t="s">
        <v>213</v>
      </c>
      <c r="H25" s="626">
        <v>-65454567.109999999</v>
      </c>
      <c r="J25" s="686">
        <v>-65454567.109999999</v>
      </c>
      <c r="L25" s="788">
        <f t="shared" si="0"/>
        <v>0</v>
      </c>
    </row>
    <row r="26" spans="1:12" ht="13.9" x14ac:dyDescent="0.25">
      <c r="A26" s="325">
        <v>23001071</v>
      </c>
      <c r="B26" s="60" t="s">
        <v>118</v>
      </c>
      <c r="C26" s="61">
        <v>-9860880.4212499987</v>
      </c>
      <c r="F26" s="325">
        <v>11100503</v>
      </c>
      <c r="G26" s="60" t="s">
        <v>214</v>
      </c>
      <c r="H26" s="626">
        <v>-109567005.69868</v>
      </c>
      <c r="J26" s="686">
        <v>-165534077.19999999</v>
      </c>
      <c r="L26" s="788">
        <f t="shared" si="0"/>
        <v>-55967071.50131999</v>
      </c>
    </row>
    <row r="27" spans="1:12" ht="13.9" x14ac:dyDescent="0.25">
      <c r="A27" s="325">
        <v>25200161</v>
      </c>
      <c r="B27" s="60" t="s">
        <v>240</v>
      </c>
      <c r="C27" s="61">
        <v>-9476007.1937499996</v>
      </c>
      <c r="F27" s="325">
        <v>11400001</v>
      </c>
      <c r="G27" s="60" t="s">
        <v>139</v>
      </c>
      <c r="H27" s="626">
        <v>946172.25</v>
      </c>
      <c r="J27" s="686">
        <v>946172.25</v>
      </c>
      <c r="L27" s="788">
        <f t="shared" si="0"/>
        <v>0</v>
      </c>
    </row>
    <row r="28" spans="1:12" ht="13.9" x14ac:dyDescent="0.25">
      <c r="A28" s="325">
        <v>28300661</v>
      </c>
      <c r="B28" s="60" t="s">
        <v>265</v>
      </c>
      <c r="C28" s="61">
        <v>-6959704.9899999993</v>
      </c>
      <c r="F28" s="325">
        <v>11400011</v>
      </c>
      <c r="G28" s="60" t="s">
        <v>140</v>
      </c>
      <c r="H28" s="626">
        <v>302358.01</v>
      </c>
      <c r="J28" s="686">
        <v>302358.01</v>
      </c>
      <c r="L28" s="788">
        <f t="shared" si="0"/>
        <v>0</v>
      </c>
    </row>
    <row r="29" spans="1:12" ht="13.9" x14ac:dyDescent="0.25">
      <c r="A29" s="264">
        <v>11500061</v>
      </c>
      <c r="B29" s="60" t="s">
        <v>221</v>
      </c>
      <c r="C29" s="61">
        <v>-6439765.0700000003</v>
      </c>
      <c r="F29" s="325">
        <v>11400031</v>
      </c>
      <c r="G29" s="60" t="s">
        <v>141</v>
      </c>
      <c r="H29" s="626">
        <v>76622596.840000004</v>
      </c>
      <c r="J29" s="686">
        <v>76622596.840000004</v>
      </c>
      <c r="L29" s="788">
        <f t="shared" si="0"/>
        <v>0</v>
      </c>
    </row>
    <row r="30" spans="1:12" ht="13.9" x14ac:dyDescent="0.25">
      <c r="A30" s="325">
        <v>10800831</v>
      </c>
      <c r="B30" s="60" t="s">
        <v>534</v>
      </c>
      <c r="C30" s="61">
        <v>-6234336.3112500003</v>
      </c>
      <c r="F30" s="325">
        <v>11400061</v>
      </c>
      <c r="G30" s="60" t="s">
        <v>142</v>
      </c>
      <c r="H30" s="626">
        <v>156960790.84</v>
      </c>
      <c r="J30" s="686">
        <v>156960790.84</v>
      </c>
      <c r="L30" s="788">
        <f t="shared" si="0"/>
        <v>0</v>
      </c>
    </row>
    <row r="31" spans="1:12" ht="13.9" x14ac:dyDescent="0.25">
      <c r="A31" s="325">
        <v>10800711</v>
      </c>
      <c r="B31" s="60" t="s">
        <v>530</v>
      </c>
      <c r="C31" s="61">
        <v>-6234336.2300000004</v>
      </c>
      <c r="F31" s="264">
        <v>11400071</v>
      </c>
      <c r="G31" s="60" t="s">
        <v>143</v>
      </c>
      <c r="H31" s="626">
        <v>16950332.899999999</v>
      </c>
      <c r="J31" s="686">
        <v>16950332.899999999</v>
      </c>
      <c r="L31" s="788">
        <f t="shared" si="0"/>
        <v>0</v>
      </c>
    </row>
    <row r="32" spans="1:12" ht="13.9" x14ac:dyDescent="0.25">
      <c r="A32" s="325">
        <v>28300651</v>
      </c>
      <c r="B32" s="60" t="s">
        <v>254</v>
      </c>
      <c r="C32" s="61">
        <v>-6140522.9679166665</v>
      </c>
      <c r="F32" s="264">
        <v>11400091</v>
      </c>
      <c r="G32" s="60" t="s">
        <v>144</v>
      </c>
      <c r="H32" s="626">
        <v>31009424.030000001</v>
      </c>
      <c r="J32" s="686">
        <v>31009424.030000001</v>
      </c>
      <c r="L32" s="788">
        <f t="shared" si="0"/>
        <v>0</v>
      </c>
    </row>
    <row r="33" spans="1:12" ht="13.9" x14ac:dyDescent="0.25">
      <c r="A33" s="325">
        <v>23002091</v>
      </c>
      <c r="B33" s="60" t="s">
        <v>127</v>
      </c>
      <c r="C33" s="61">
        <v>-6103635.5362500018</v>
      </c>
      <c r="F33" s="325">
        <v>11500001</v>
      </c>
      <c r="G33" s="60" t="s">
        <v>215</v>
      </c>
      <c r="H33" s="626">
        <v>-951189</v>
      </c>
      <c r="J33" s="686">
        <v>-951189</v>
      </c>
      <c r="L33" s="788">
        <f t="shared" si="0"/>
        <v>0</v>
      </c>
    </row>
    <row r="34" spans="1:12" ht="13.9" x14ac:dyDescent="0.25">
      <c r="A34" s="325">
        <v>18230081</v>
      </c>
      <c r="B34" s="628" t="s">
        <v>197</v>
      </c>
      <c r="C34" s="629">
        <v>-4734705.041666667</v>
      </c>
      <c r="F34" s="325">
        <v>11500011</v>
      </c>
      <c r="G34" s="60" t="s">
        <v>216</v>
      </c>
      <c r="H34" s="626">
        <v>-302358.01</v>
      </c>
      <c r="J34" s="686">
        <v>-302358.01</v>
      </c>
      <c r="L34" s="788">
        <f t="shared" si="0"/>
        <v>0</v>
      </c>
    </row>
    <row r="35" spans="1:12" ht="13.9" x14ac:dyDescent="0.25">
      <c r="A35" s="417">
        <v>23500011</v>
      </c>
      <c r="B35" s="60" t="s">
        <v>233</v>
      </c>
      <c r="C35" s="61">
        <v>-4716690.2983333329</v>
      </c>
      <c r="F35" s="325">
        <v>11500031</v>
      </c>
      <c r="G35" s="60" t="s">
        <v>217</v>
      </c>
      <c r="H35" s="626">
        <v>-66453138.659999996</v>
      </c>
      <c r="J35" s="686">
        <v>-66453138.659999996</v>
      </c>
      <c r="L35" s="788">
        <f t="shared" si="0"/>
        <v>0</v>
      </c>
    </row>
    <row r="36" spans="1:12" ht="13.9" x14ac:dyDescent="0.25">
      <c r="A36" s="325">
        <v>28300081</v>
      </c>
      <c r="B36" s="60" t="s">
        <v>269</v>
      </c>
      <c r="C36" s="61">
        <v>-4607112.3</v>
      </c>
      <c r="F36" s="325">
        <v>11500041</v>
      </c>
      <c r="G36" s="60" t="s">
        <v>218</v>
      </c>
      <c r="H36" s="626">
        <v>-46416637.880000003</v>
      </c>
      <c r="J36" s="686">
        <v>-46416637.880000003</v>
      </c>
      <c r="L36" s="788">
        <f t="shared" si="0"/>
        <v>0</v>
      </c>
    </row>
    <row r="37" spans="1:12" ht="13.9" x14ac:dyDescent="0.25">
      <c r="A37" s="325">
        <v>23001061</v>
      </c>
      <c r="B37" s="60" t="s">
        <v>117</v>
      </c>
      <c r="C37" s="61">
        <v>-3867896.4391666669</v>
      </c>
      <c r="F37" s="264">
        <v>11500051</v>
      </c>
      <c r="G37" s="60" t="s">
        <v>220</v>
      </c>
      <c r="H37" s="626">
        <v>-16950332.899999999</v>
      </c>
      <c r="J37" s="686">
        <v>-16950332.899999999</v>
      </c>
      <c r="L37" s="788">
        <f t="shared" si="0"/>
        <v>0</v>
      </c>
    </row>
    <row r="38" spans="1:12" ht="13.9" x14ac:dyDescent="0.25">
      <c r="A38" s="325">
        <v>25300353</v>
      </c>
      <c r="B38" s="60" t="s">
        <v>132</v>
      </c>
      <c r="C38" s="61">
        <v>-2935079.6</v>
      </c>
      <c r="F38" s="264">
        <v>11500061</v>
      </c>
      <c r="G38" s="60" t="s">
        <v>221</v>
      </c>
      <c r="H38" s="626">
        <v>-7012261.9699999997</v>
      </c>
      <c r="J38" s="686">
        <v>-7012261.9699999997</v>
      </c>
      <c r="L38" s="788">
        <f t="shared" si="0"/>
        <v>0</v>
      </c>
    </row>
    <row r="39" spans="1:12" ht="13.9" x14ac:dyDescent="0.25">
      <c r="A39" s="325">
        <v>28300731</v>
      </c>
      <c r="B39" s="60" t="s">
        <v>256</v>
      </c>
      <c r="C39" s="61">
        <v>-2425958.7000000002</v>
      </c>
      <c r="D39" s="628"/>
      <c r="F39" s="325">
        <v>12800001</v>
      </c>
      <c r="G39" s="628" t="s">
        <v>182</v>
      </c>
      <c r="H39" s="626">
        <v>18500000</v>
      </c>
      <c r="J39" s="686">
        <v>18500000</v>
      </c>
      <c r="L39" s="788">
        <f t="shared" si="0"/>
        <v>0</v>
      </c>
    </row>
    <row r="40" spans="1:12" ht="13.9" x14ac:dyDescent="0.25">
      <c r="A40" s="325">
        <v>28300101</v>
      </c>
      <c r="B40" s="60" t="s">
        <v>1620</v>
      </c>
      <c r="C40" s="61">
        <v>-1594943.55</v>
      </c>
      <c r="D40" s="628"/>
      <c r="F40" s="325">
        <v>13400021</v>
      </c>
      <c r="G40" s="628" t="s">
        <v>175</v>
      </c>
      <c r="H40" s="626">
        <v>14308675.119999999</v>
      </c>
      <c r="J40" s="686">
        <v>14308675.119999999</v>
      </c>
      <c r="L40" s="788">
        <f t="shared" si="0"/>
        <v>0</v>
      </c>
    </row>
    <row r="41" spans="1:12" ht="13.9" x14ac:dyDescent="0.25">
      <c r="A41" s="325">
        <v>23001231</v>
      </c>
      <c r="B41" s="60" t="s">
        <v>122</v>
      </c>
      <c r="C41" s="61">
        <v>-1271877.3041666665</v>
      </c>
      <c r="F41" s="325">
        <v>13400031</v>
      </c>
      <c r="G41" s="60" t="s">
        <v>177</v>
      </c>
      <c r="H41" s="626">
        <v>-14308675.119999999</v>
      </c>
      <c r="J41" s="686">
        <v>-14308675.119999999</v>
      </c>
      <c r="L41" s="788">
        <f t="shared" si="0"/>
        <v>0</v>
      </c>
    </row>
    <row r="42" spans="1:12" ht="13.9" x14ac:dyDescent="0.25">
      <c r="A42" s="325">
        <v>10800751</v>
      </c>
      <c r="B42" s="60" t="s">
        <v>533</v>
      </c>
      <c r="C42" s="61">
        <v>-1044045.1358333334</v>
      </c>
      <c r="F42" s="325">
        <v>13400111</v>
      </c>
      <c r="G42" s="60" t="s">
        <v>178</v>
      </c>
      <c r="H42" s="626">
        <v>25000</v>
      </c>
      <c r="J42" s="686">
        <v>25000</v>
      </c>
      <c r="L42" s="788">
        <f t="shared" si="0"/>
        <v>0</v>
      </c>
    </row>
    <row r="43" spans="1:12" ht="13.9" x14ac:dyDescent="0.25">
      <c r="A43" s="325">
        <v>23002011</v>
      </c>
      <c r="B43" s="60" t="s">
        <v>123</v>
      </c>
      <c r="C43" s="61">
        <v>-1042700.8775000001</v>
      </c>
      <c r="D43" s="628"/>
      <c r="F43" s="279">
        <v>13400241</v>
      </c>
      <c r="G43" s="628" t="s">
        <v>179</v>
      </c>
      <c r="H43" s="626">
        <v>0</v>
      </c>
      <c r="J43" s="686">
        <v>0</v>
      </c>
      <c r="L43" s="788">
        <f t="shared" si="0"/>
        <v>0</v>
      </c>
    </row>
    <row r="44" spans="1:12" ht="13.9" x14ac:dyDescent="0.25">
      <c r="A44" s="325">
        <v>28300091</v>
      </c>
      <c r="B44" s="60" t="s">
        <v>250</v>
      </c>
      <c r="C44" s="61">
        <v>-1029888.5287499996</v>
      </c>
      <c r="D44" s="628"/>
      <c r="F44" s="279">
        <v>13400261</v>
      </c>
      <c r="G44" s="628" t="s">
        <v>180</v>
      </c>
      <c r="H44" s="626">
        <v>252930</v>
      </c>
      <c r="J44" s="686">
        <v>252930</v>
      </c>
      <c r="L44" s="788">
        <f t="shared" si="0"/>
        <v>0</v>
      </c>
    </row>
    <row r="45" spans="1:12" ht="13.9" x14ac:dyDescent="0.25">
      <c r="A45" s="325">
        <v>11500001</v>
      </c>
      <c r="B45" s="60" t="s">
        <v>215</v>
      </c>
      <c r="C45" s="61">
        <v>-938289</v>
      </c>
      <c r="D45" s="628"/>
      <c r="F45" s="279">
        <v>13400321</v>
      </c>
      <c r="G45" s="628" t="s">
        <v>181</v>
      </c>
      <c r="H45" s="626">
        <v>30000</v>
      </c>
      <c r="J45" s="686">
        <v>30000</v>
      </c>
      <c r="L45" s="788">
        <f t="shared" si="0"/>
        <v>0</v>
      </c>
    </row>
    <row r="46" spans="1:12" ht="13.9" x14ac:dyDescent="0.25">
      <c r="A46" s="325">
        <v>28302061</v>
      </c>
      <c r="B46" s="60" t="s">
        <v>263</v>
      </c>
      <c r="C46" s="61">
        <v>-923787.87875000015</v>
      </c>
      <c r="D46" s="628"/>
      <c r="F46" s="325">
        <v>18220011</v>
      </c>
      <c r="G46" s="628" t="s">
        <v>150</v>
      </c>
      <c r="H46" s="626">
        <v>0</v>
      </c>
      <c r="J46" s="686">
        <v>0</v>
      </c>
      <c r="L46" s="788">
        <f t="shared" si="0"/>
        <v>0</v>
      </c>
    </row>
    <row r="47" spans="1:12" ht="13.9" x14ac:dyDescent="0.25">
      <c r="A47" s="325">
        <v>23001141</v>
      </c>
      <c r="B47" s="60" t="s">
        <v>120</v>
      </c>
      <c r="C47" s="61">
        <v>-583149.64</v>
      </c>
      <c r="D47" s="628"/>
      <c r="F47" s="325">
        <v>18220021</v>
      </c>
      <c r="G47" s="628" t="s">
        <v>152</v>
      </c>
      <c r="H47" s="626">
        <v>0</v>
      </c>
      <c r="J47" s="686">
        <v>0</v>
      </c>
      <c r="L47" s="788">
        <f t="shared" si="0"/>
        <v>0</v>
      </c>
    </row>
    <row r="48" spans="1:12" ht="13.9" x14ac:dyDescent="0.25">
      <c r="A48" s="325">
        <v>25400491</v>
      </c>
      <c r="B48" s="60" t="s">
        <v>227</v>
      </c>
      <c r="C48" s="61">
        <v>-575775.58333333337</v>
      </c>
      <c r="D48" s="628"/>
      <c r="F48" s="325">
        <v>18220031</v>
      </c>
      <c r="G48" s="628" t="s">
        <v>153</v>
      </c>
      <c r="H48" s="626">
        <v>0</v>
      </c>
      <c r="J48" s="686">
        <v>0</v>
      </c>
      <c r="L48" s="788">
        <f t="shared" si="0"/>
        <v>0</v>
      </c>
    </row>
    <row r="49" spans="1:12" ht="13.9" x14ac:dyDescent="0.25">
      <c r="A49" s="325">
        <v>25301213</v>
      </c>
      <c r="B49" s="60" t="s">
        <v>138</v>
      </c>
      <c r="C49" s="61">
        <v>-568886.36416666675</v>
      </c>
      <c r="D49" s="628"/>
      <c r="F49" s="325">
        <v>18220041</v>
      </c>
      <c r="G49" s="628" t="s">
        <v>154</v>
      </c>
      <c r="H49" s="626">
        <v>0</v>
      </c>
      <c r="J49" s="686">
        <v>0</v>
      </c>
      <c r="L49" s="788">
        <f t="shared" si="0"/>
        <v>0</v>
      </c>
    </row>
    <row r="50" spans="1:12" x14ac:dyDescent="0.25">
      <c r="A50" s="325">
        <v>25300443</v>
      </c>
      <c r="B50" s="60" t="s">
        <v>135</v>
      </c>
      <c r="C50" s="61">
        <v>-413207.82</v>
      </c>
      <c r="D50" s="628"/>
      <c r="F50" s="325">
        <v>18220061</v>
      </c>
      <c r="G50" s="628" t="s">
        <v>155</v>
      </c>
      <c r="H50" s="626">
        <v>0</v>
      </c>
      <c r="J50" s="686">
        <v>0</v>
      </c>
      <c r="L50" s="788">
        <f t="shared" si="0"/>
        <v>0</v>
      </c>
    </row>
    <row r="51" spans="1:12" x14ac:dyDescent="0.25">
      <c r="A51" s="325">
        <v>11500011</v>
      </c>
      <c r="B51" s="60" t="s">
        <v>216</v>
      </c>
      <c r="C51" s="61">
        <v>-302358.00999999995</v>
      </c>
      <c r="D51" s="628"/>
      <c r="F51" s="325">
        <v>18220091</v>
      </c>
      <c r="G51" s="628" t="s">
        <v>185</v>
      </c>
      <c r="H51" s="626">
        <v>0</v>
      </c>
      <c r="J51" s="686">
        <v>0</v>
      </c>
      <c r="L51" s="788">
        <f t="shared" si="0"/>
        <v>0</v>
      </c>
    </row>
    <row r="52" spans="1:12" x14ac:dyDescent="0.25">
      <c r="A52" s="325">
        <v>25400191</v>
      </c>
      <c r="B52" s="60" t="s">
        <v>236</v>
      </c>
      <c r="C52" s="61">
        <v>-186676.11416666667</v>
      </c>
      <c r="D52" s="628"/>
      <c r="F52" s="325">
        <v>18220101</v>
      </c>
      <c r="G52" s="628" t="s">
        <v>191</v>
      </c>
      <c r="H52" s="626">
        <v>0</v>
      </c>
      <c r="J52" s="686">
        <v>0</v>
      </c>
      <c r="L52" s="788">
        <f t="shared" si="0"/>
        <v>0</v>
      </c>
    </row>
    <row r="53" spans="1:12" x14ac:dyDescent="0.25">
      <c r="A53" s="325">
        <v>25400501</v>
      </c>
      <c r="B53" s="60" t="s">
        <v>228</v>
      </c>
      <c r="C53" s="61">
        <v>-166682.125</v>
      </c>
      <c r="D53" s="628"/>
      <c r="F53" s="325">
        <v>18230031</v>
      </c>
      <c r="G53" s="628" t="s">
        <v>198</v>
      </c>
      <c r="H53" s="626">
        <v>52028793.020000003</v>
      </c>
      <c r="J53" s="686">
        <v>52028793.020000003</v>
      </c>
      <c r="L53" s="788">
        <f t="shared" si="0"/>
        <v>0</v>
      </c>
    </row>
    <row r="54" spans="1:12" x14ac:dyDescent="0.25">
      <c r="A54" s="325">
        <v>25400201</v>
      </c>
      <c r="B54" s="60" t="s">
        <v>238</v>
      </c>
      <c r="C54" s="61">
        <v>-136170.19999999998</v>
      </c>
      <c r="D54" s="628"/>
      <c r="F54" s="325">
        <v>18230041</v>
      </c>
      <c r="G54" s="628" t="s">
        <v>193</v>
      </c>
      <c r="H54" s="626">
        <v>21589277</v>
      </c>
      <c r="J54" s="686">
        <v>21589277</v>
      </c>
      <c r="L54" s="788">
        <f t="shared" si="0"/>
        <v>0</v>
      </c>
    </row>
    <row r="55" spans="1:12" x14ac:dyDescent="0.25">
      <c r="A55" s="325">
        <v>28300741</v>
      </c>
      <c r="B55" s="60" t="s">
        <v>252</v>
      </c>
      <c r="C55" s="61">
        <v>-127651.84291666666</v>
      </c>
      <c r="D55" s="628"/>
      <c r="F55" s="325">
        <v>18230051</v>
      </c>
      <c r="G55" s="628" t="s">
        <v>194</v>
      </c>
      <c r="H55" s="626">
        <v>-18447467.07</v>
      </c>
      <c r="J55" s="686">
        <v>-18447467.07</v>
      </c>
      <c r="L55" s="788">
        <f t="shared" si="0"/>
        <v>0</v>
      </c>
    </row>
    <row r="56" spans="1:12" x14ac:dyDescent="0.25">
      <c r="A56" s="325">
        <v>23001151</v>
      </c>
      <c r="B56" s="60" t="s">
        <v>121</v>
      </c>
      <c r="C56" s="61">
        <v>-122932.47500000002</v>
      </c>
      <c r="D56" s="628"/>
      <c r="F56" s="325">
        <v>18230061</v>
      </c>
      <c r="G56" s="628" t="s">
        <v>195</v>
      </c>
      <c r="H56" s="626">
        <v>761233</v>
      </c>
      <c r="J56" s="686">
        <v>761233</v>
      </c>
      <c r="L56" s="788">
        <f t="shared" si="0"/>
        <v>0</v>
      </c>
    </row>
    <row r="57" spans="1:12" x14ac:dyDescent="0.25">
      <c r="A57" s="325">
        <v>25300363</v>
      </c>
      <c r="B57" s="60" t="s">
        <v>133</v>
      </c>
      <c r="C57" s="61">
        <v>-110602.20874999999</v>
      </c>
      <c r="D57" s="628"/>
      <c r="F57" s="325">
        <v>18230071</v>
      </c>
      <c r="G57" s="628" t="s">
        <v>196</v>
      </c>
      <c r="H57" s="626">
        <v>0</v>
      </c>
      <c r="J57" s="686">
        <v>0</v>
      </c>
      <c r="L57" s="788">
        <f t="shared" si="0"/>
        <v>0</v>
      </c>
    </row>
    <row r="58" spans="1:12" x14ac:dyDescent="0.25">
      <c r="A58" s="325">
        <v>25300463</v>
      </c>
      <c r="B58" s="60" t="s">
        <v>1520</v>
      </c>
      <c r="C58" s="61">
        <v>-60341.549999999996</v>
      </c>
      <c r="D58" s="628"/>
      <c r="F58" s="325">
        <v>18230081</v>
      </c>
      <c r="G58" s="628" t="s">
        <v>197</v>
      </c>
      <c r="H58" s="626">
        <v>0</v>
      </c>
      <c r="J58" s="686">
        <v>0</v>
      </c>
      <c r="L58" s="788">
        <f t="shared" si="0"/>
        <v>0</v>
      </c>
    </row>
    <row r="59" spans="1:12" x14ac:dyDescent="0.25">
      <c r="A59" s="325">
        <v>25300413</v>
      </c>
      <c r="B59" s="60" t="s">
        <v>134</v>
      </c>
      <c r="C59" s="61">
        <v>-41372.48333333333</v>
      </c>
      <c r="D59" s="628"/>
      <c r="F59" s="325">
        <v>18230351</v>
      </c>
      <c r="G59" s="628" t="s">
        <v>184</v>
      </c>
      <c r="H59" s="626">
        <v>90963509.170000002</v>
      </c>
      <c r="J59" s="686">
        <v>90963509.170000002</v>
      </c>
      <c r="L59" s="788">
        <f t="shared" si="0"/>
        <v>0</v>
      </c>
    </row>
    <row r="60" spans="1:12" x14ac:dyDescent="0.25">
      <c r="A60" s="325">
        <v>23002093</v>
      </c>
      <c r="B60" s="60" t="s">
        <v>4925</v>
      </c>
      <c r="C60" s="61">
        <v>-20882.364166666666</v>
      </c>
      <c r="D60" s="628"/>
      <c r="F60" s="325">
        <v>18230401</v>
      </c>
      <c r="G60" s="628" t="s">
        <v>157</v>
      </c>
      <c r="H60" s="626">
        <v>0</v>
      </c>
      <c r="J60" s="686">
        <v>0</v>
      </c>
      <c r="L60" s="788">
        <f t="shared" si="0"/>
        <v>0</v>
      </c>
    </row>
    <row r="61" spans="1:12" x14ac:dyDescent="0.25">
      <c r="A61" s="293">
        <v>10800601</v>
      </c>
      <c r="B61" s="60" t="s">
        <v>210</v>
      </c>
      <c r="C61" s="61">
        <v>-3594.4216666666666</v>
      </c>
      <c r="D61" s="628"/>
      <c r="F61" s="325">
        <v>18230691</v>
      </c>
      <c r="G61" s="628" t="s">
        <v>158</v>
      </c>
      <c r="H61" s="626">
        <v>0</v>
      </c>
      <c r="J61" s="686">
        <v>0</v>
      </c>
      <c r="L61" s="788">
        <f t="shared" si="0"/>
        <v>0</v>
      </c>
    </row>
    <row r="62" spans="1:12" x14ac:dyDescent="0.25">
      <c r="A62" s="325">
        <v>10600603</v>
      </c>
      <c r="B62" s="60" t="s">
        <v>129</v>
      </c>
      <c r="C62" s="61">
        <v>0</v>
      </c>
      <c r="D62" s="628"/>
      <c r="F62" s="325">
        <v>18230971</v>
      </c>
      <c r="G62" s="628" t="s">
        <v>159</v>
      </c>
      <c r="H62" s="626">
        <v>0</v>
      </c>
      <c r="J62" s="686">
        <v>0</v>
      </c>
      <c r="L62" s="788">
        <f t="shared" si="0"/>
        <v>0</v>
      </c>
    </row>
    <row r="63" spans="1:12" x14ac:dyDescent="0.25">
      <c r="A63" s="279">
        <v>13400241</v>
      </c>
      <c r="B63" s="628" t="s">
        <v>179</v>
      </c>
      <c r="C63" s="629">
        <v>0</v>
      </c>
      <c r="D63" s="628"/>
      <c r="F63" s="325">
        <v>18232301</v>
      </c>
      <c r="G63" s="628" t="s">
        <v>187</v>
      </c>
      <c r="H63" s="626">
        <v>59411377.369999997</v>
      </c>
      <c r="J63" s="686">
        <v>59411377.369999997</v>
      </c>
      <c r="L63" s="788">
        <f t="shared" si="0"/>
        <v>0</v>
      </c>
    </row>
    <row r="64" spans="1:12" x14ac:dyDescent="0.25">
      <c r="A64" s="325">
        <v>18220011</v>
      </c>
      <c r="B64" s="628" t="s">
        <v>150</v>
      </c>
      <c r="C64" s="629">
        <v>0</v>
      </c>
      <c r="D64" s="628"/>
      <c r="F64" s="325">
        <v>18232311</v>
      </c>
      <c r="G64" s="628" t="s">
        <v>189</v>
      </c>
      <c r="H64" s="626">
        <v>12681984</v>
      </c>
      <c r="J64" s="686">
        <v>12681984</v>
      </c>
      <c r="L64" s="788">
        <f t="shared" si="0"/>
        <v>0</v>
      </c>
    </row>
    <row r="65" spans="1:12" x14ac:dyDescent="0.25">
      <c r="A65" s="325">
        <v>18220021</v>
      </c>
      <c r="B65" s="628" t="s">
        <v>152</v>
      </c>
      <c r="C65" s="629">
        <v>0</v>
      </c>
      <c r="D65" s="628"/>
      <c r="F65" s="325">
        <v>18232321</v>
      </c>
      <c r="G65" s="628" t="s">
        <v>169</v>
      </c>
      <c r="H65" s="626">
        <v>499999.67</v>
      </c>
      <c r="J65" s="686">
        <v>499999.67</v>
      </c>
      <c r="L65" s="788">
        <f t="shared" si="0"/>
        <v>0</v>
      </c>
    </row>
    <row r="66" spans="1:12" x14ac:dyDescent="0.25">
      <c r="A66" s="325">
        <v>18220031</v>
      </c>
      <c r="B66" s="628" t="s">
        <v>153</v>
      </c>
      <c r="C66" s="629">
        <v>0</v>
      </c>
      <c r="D66" s="628"/>
      <c r="F66" s="325">
        <v>18232331</v>
      </c>
      <c r="G66" s="628" t="s">
        <v>190</v>
      </c>
      <c r="H66" s="626">
        <v>0</v>
      </c>
      <c r="J66" s="686">
        <v>0</v>
      </c>
      <c r="L66" s="788">
        <f t="shared" si="0"/>
        <v>0</v>
      </c>
    </row>
    <row r="67" spans="1:12" x14ac:dyDescent="0.25">
      <c r="A67" s="325">
        <v>18220041</v>
      </c>
      <c r="B67" s="628" t="s">
        <v>154</v>
      </c>
      <c r="C67" s="629">
        <v>0</v>
      </c>
      <c r="D67" s="628"/>
      <c r="F67" s="309">
        <v>18235521</v>
      </c>
      <c r="G67" s="628" t="s">
        <v>173</v>
      </c>
      <c r="H67" s="626">
        <v>17865334.879999999</v>
      </c>
      <c r="J67" s="686">
        <v>17865334.879999999</v>
      </c>
      <c r="L67" s="788">
        <f t="shared" si="0"/>
        <v>0</v>
      </c>
    </row>
    <row r="68" spans="1:12" x14ac:dyDescent="0.25">
      <c r="A68" s="325">
        <v>18220061</v>
      </c>
      <c r="B68" s="628" t="s">
        <v>155</v>
      </c>
      <c r="C68" s="629">
        <v>0</v>
      </c>
      <c r="D68" s="628"/>
      <c r="F68" s="325">
        <v>18236021</v>
      </c>
      <c r="G68" s="628" t="s">
        <v>160</v>
      </c>
      <c r="H68" s="626">
        <v>0</v>
      </c>
      <c r="J68" s="686">
        <v>0</v>
      </c>
      <c r="L68" s="788">
        <f t="shared" ref="L68:L131" si="1">J68-H68</f>
        <v>0</v>
      </c>
    </row>
    <row r="69" spans="1:12" x14ac:dyDescent="0.25">
      <c r="A69" s="325">
        <v>18220091</v>
      </c>
      <c r="B69" s="628" t="s">
        <v>185</v>
      </c>
      <c r="C69" s="629">
        <v>0</v>
      </c>
      <c r="D69" s="628"/>
      <c r="F69" s="293">
        <v>18236031</v>
      </c>
      <c r="G69" s="628" t="s">
        <v>161</v>
      </c>
      <c r="H69" s="626">
        <v>0</v>
      </c>
      <c r="J69" s="686">
        <v>0</v>
      </c>
      <c r="L69" s="788">
        <f t="shared" si="1"/>
        <v>0</v>
      </c>
    </row>
    <row r="70" spans="1:12" x14ac:dyDescent="0.25">
      <c r="A70" s="325">
        <v>18230401</v>
      </c>
      <c r="B70" s="628" t="s">
        <v>157</v>
      </c>
      <c r="C70" s="629">
        <v>0</v>
      </c>
      <c r="D70" s="628"/>
      <c r="F70" s="325">
        <v>18236041</v>
      </c>
      <c r="G70" s="628" t="s">
        <v>162</v>
      </c>
      <c r="H70" s="626">
        <v>0</v>
      </c>
      <c r="J70" s="686">
        <v>0</v>
      </c>
      <c r="L70" s="788">
        <f t="shared" si="1"/>
        <v>0</v>
      </c>
    </row>
    <row r="71" spans="1:12" x14ac:dyDescent="0.25">
      <c r="A71" s="325">
        <v>18230691</v>
      </c>
      <c r="B71" s="628" t="s">
        <v>158</v>
      </c>
      <c r="C71" s="629">
        <v>0</v>
      </c>
      <c r="D71" s="628"/>
      <c r="F71" s="325">
        <v>18236051</v>
      </c>
      <c r="G71" s="628" t="s">
        <v>163</v>
      </c>
      <c r="H71" s="626">
        <v>0</v>
      </c>
      <c r="J71" s="686">
        <v>0</v>
      </c>
      <c r="L71" s="788">
        <f t="shared" si="1"/>
        <v>0</v>
      </c>
    </row>
    <row r="72" spans="1:12" x14ac:dyDescent="0.25">
      <c r="A72" s="325">
        <v>18230971</v>
      </c>
      <c r="B72" s="628" t="s">
        <v>159</v>
      </c>
      <c r="C72" s="629">
        <v>0</v>
      </c>
      <c r="D72" s="628"/>
      <c r="F72" s="325">
        <v>18236061</v>
      </c>
      <c r="G72" s="628" t="s">
        <v>164</v>
      </c>
      <c r="H72" s="626">
        <v>0</v>
      </c>
      <c r="J72" s="686">
        <v>0</v>
      </c>
      <c r="L72" s="788">
        <f t="shared" si="1"/>
        <v>0</v>
      </c>
    </row>
    <row r="73" spans="1:12" x14ac:dyDescent="0.25">
      <c r="A73" s="325">
        <v>18232331</v>
      </c>
      <c r="B73" s="628" t="s">
        <v>190</v>
      </c>
      <c r="C73" s="629">
        <v>0</v>
      </c>
      <c r="D73" s="628"/>
      <c r="F73" s="325">
        <v>18236071</v>
      </c>
      <c r="G73" s="628" t="s">
        <v>165</v>
      </c>
      <c r="H73" s="626">
        <v>0</v>
      </c>
      <c r="J73" s="686">
        <v>0</v>
      </c>
      <c r="L73" s="788">
        <f t="shared" si="1"/>
        <v>0</v>
      </c>
    </row>
    <row r="74" spans="1:12" x14ac:dyDescent="0.25">
      <c r="A74" s="325">
        <v>18236021</v>
      </c>
      <c r="B74" s="628" t="s">
        <v>160</v>
      </c>
      <c r="C74" s="629">
        <v>0</v>
      </c>
      <c r="D74" s="628"/>
      <c r="F74" s="325">
        <v>18236091</v>
      </c>
      <c r="G74" s="628" t="s">
        <v>166</v>
      </c>
      <c r="H74" s="626">
        <v>0</v>
      </c>
      <c r="J74" s="686">
        <v>0</v>
      </c>
      <c r="L74" s="788">
        <f t="shared" si="1"/>
        <v>0</v>
      </c>
    </row>
    <row r="75" spans="1:12" x14ac:dyDescent="0.25">
      <c r="A75" s="293">
        <v>18236031</v>
      </c>
      <c r="B75" s="628" t="s">
        <v>161</v>
      </c>
      <c r="C75" s="629">
        <v>0</v>
      </c>
      <c r="D75" s="628"/>
      <c r="F75" s="325">
        <v>18236101</v>
      </c>
      <c r="G75" s="628" t="s">
        <v>167</v>
      </c>
      <c r="H75" s="626">
        <v>0</v>
      </c>
      <c r="J75" s="686">
        <v>0</v>
      </c>
      <c r="L75" s="788">
        <f t="shared" si="1"/>
        <v>0</v>
      </c>
    </row>
    <row r="76" spans="1:12" x14ac:dyDescent="0.25">
      <c r="A76" s="325">
        <v>18236041</v>
      </c>
      <c r="B76" s="628" t="s">
        <v>162</v>
      </c>
      <c r="C76" s="629">
        <v>0</v>
      </c>
      <c r="D76" s="628"/>
      <c r="F76" s="325">
        <v>18236111</v>
      </c>
      <c r="G76" s="628" t="s">
        <v>168</v>
      </c>
      <c r="H76" s="626">
        <v>0</v>
      </c>
      <c r="J76" s="686">
        <v>0</v>
      </c>
      <c r="L76" s="788">
        <f t="shared" si="1"/>
        <v>0</v>
      </c>
    </row>
    <row r="77" spans="1:12" x14ac:dyDescent="0.25">
      <c r="A77" s="325">
        <v>18236051</v>
      </c>
      <c r="B77" s="628" t="s">
        <v>163</v>
      </c>
      <c r="C77" s="629">
        <v>0</v>
      </c>
      <c r="D77" s="628"/>
      <c r="F77" s="325">
        <v>18238311</v>
      </c>
      <c r="G77" s="628" t="s">
        <v>171</v>
      </c>
      <c r="H77" s="626">
        <v>3767013.76</v>
      </c>
      <c r="J77" s="686">
        <v>3767013.76</v>
      </c>
      <c r="L77" s="788">
        <f t="shared" si="1"/>
        <v>0</v>
      </c>
    </row>
    <row r="78" spans="1:12" x14ac:dyDescent="0.25">
      <c r="A78" s="325">
        <v>18236061</v>
      </c>
      <c r="B78" s="628" t="s">
        <v>164</v>
      </c>
      <c r="C78" s="629">
        <v>0</v>
      </c>
      <c r="D78" s="628"/>
      <c r="F78" s="325">
        <v>18238321</v>
      </c>
      <c r="G78" s="628" t="s">
        <v>148</v>
      </c>
      <c r="H78" s="626">
        <v>0</v>
      </c>
      <c r="J78" s="686">
        <v>0</v>
      </c>
      <c r="L78" s="788">
        <f t="shared" si="1"/>
        <v>0</v>
      </c>
    </row>
    <row r="79" spans="1:12" x14ac:dyDescent="0.25">
      <c r="A79" s="325">
        <v>18236071</v>
      </c>
      <c r="B79" s="628" t="s">
        <v>165</v>
      </c>
      <c r="C79" s="629">
        <v>0</v>
      </c>
      <c r="D79" s="628"/>
      <c r="F79" s="325">
        <v>18238331</v>
      </c>
      <c r="G79" s="628" t="s">
        <v>146</v>
      </c>
      <c r="H79" s="626">
        <v>0</v>
      </c>
      <c r="J79" s="686">
        <v>0</v>
      </c>
      <c r="L79" s="788">
        <f t="shared" si="1"/>
        <v>0</v>
      </c>
    </row>
    <row r="80" spans="1:12" x14ac:dyDescent="0.25">
      <c r="A80" s="325">
        <v>18236091</v>
      </c>
      <c r="B80" s="628" t="s">
        <v>166</v>
      </c>
      <c r="C80" s="629">
        <v>0</v>
      </c>
      <c r="D80" s="628"/>
      <c r="F80" s="295">
        <v>18239191</v>
      </c>
      <c r="G80" s="628" t="s">
        <v>994</v>
      </c>
      <c r="H80" s="626">
        <v>12965654.630000001</v>
      </c>
      <c r="J80" s="686">
        <v>12965654.630000001</v>
      </c>
      <c r="L80" s="788">
        <f t="shared" si="1"/>
        <v>0</v>
      </c>
    </row>
    <row r="81" spans="1:12" x14ac:dyDescent="0.25">
      <c r="A81" s="325">
        <v>18236101</v>
      </c>
      <c r="B81" s="628" t="s">
        <v>167</v>
      </c>
      <c r="C81" s="629">
        <v>0</v>
      </c>
      <c r="F81" s="325">
        <v>19000113</v>
      </c>
      <c r="G81" s="60" t="s">
        <v>1179</v>
      </c>
      <c r="H81" s="626">
        <v>142026.815217</v>
      </c>
      <c r="J81" s="686">
        <v>214574.43</v>
      </c>
      <c r="L81" s="788">
        <f t="shared" si="1"/>
        <v>72547.614782999997</v>
      </c>
    </row>
    <row r="82" spans="1:12" x14ac:dyDescent="0.25">
      <c r="A82" s="325">
        <v>18236111</v>
      </c>
      <c r="B82" s="628" t="s">
        <v>168</v>
      </c>
      <c r="C82" s="629">
        <v>0</v>
      </c>
      <c r="F82" s="278">
        <v>19000151</v>
      </c>
      <c r="G82" s="60" t="s">
        <v>229</v>
      </c>
      <c r="H82" s="626">
        <v>45753.08</v>
      </c>
      <c r="J82" s="686">
        <v>45753.08</v>
      </c>
      <c r="L82" s="788">
        <f t="shared" si="1"/>
        <v>0</v>
      </c>
    </row>
    <row r="83" spans="1:12" x14ac:dyDescent="0.25">
      <c r="A83" s="325">
        <v>22840331</v>
      </c>
      <c r="B83" s="628" t="s">
        <v>225</v>
      </c>
      <c r="C83" s="629">
        <v>0</v>
      </c>
      <c r="F83" s="325">
        <v>19000441</v>
      </c>
      <c r="G83" s="60" t="s">
        <v>4981</v>
      </c>
      <c r="H83" s="626">
        <v>10862126.380000001</v>
      </c>
      <c r="J83" s="686">
        <v>10862126.380000001</v>
      </c>
      <c r="L83" s="788">
        <f t="shared" si="1"/>
        <v>0</v>
      </c>
    </row>
    <row r="84" spans="1:12" x14ac:dyDescent="0.25">
      <c r="A84" s="325">
        <v>22840341</v>
      </c>
      <c r="B84" s="628" t="s">
        <v>226</v>
      </c>
      <c r="C84" s="629">
        <v>0</v>
      </c>
      <c r="F84" s="295">
        <v>19000553</v>
      </c>
      <c r="G84" s="60" t="s">
        <v>261</v>
      </c>
      <c r="H84" s="626">
        <v>13144.586053000001</v>
      </c>
      <c r="J84" s="686">
        <v>19858.87</v>
      </c>
      <c r="L84" s="788">
        <f t="shared" si="1"/>
        <v>6714.2839469999981</v>
      </c>
    </row>
    <row r="85" spans="1:12" x14ac:dyDescent="0.25">
      <c r="A85" s="325">
        <v>23001043</v>
      </c>
      <c r="B85" s="60" t="s">
        <v>131</v>
      </c>
      <c r="C85" s="61">
        <v>0</v>
      </c>
      <c r="F85" s="325">
        <v>19000573</v>
      </c>
      <c r="G85" s="60" t="s">
        <v>244</v>
      </c>
      <c r="H85" s="626">
        <v>92534.864372000011</v>
      </c>
      <c r="J85" s="686">
        <v>139801.88</v>
      </c>
      <c r="L85" s="788">
        <f t="shared" si="1"/>
        <v>47267.015627999994</v>
      </c>
    </row>
    <row r="86" spans="1:12" x14ac:dyDescent="0.25">
      <c r="A86" s="325">
        <v>25200121</v>
      </c>
      <c r="B86" s="60" t="s">
        <v>239</v>
      </c>
      <c r="C86" s="61">
        <v>0</v>
      </c>
      <c r="F86" s="325">
        <v>19000711</v>
      </c>
      <c r="G86" s="60" t="s">
        <v>231</v>
      </c>
      <c r="H86" s="626">
        <v>62723.02</v>
      </c>
      <c r="J86" s="686">
        <v>62723.02</v>
      </c>
      <c r="L86" s="788">
        <f t="shared" si="1"/>
        <v>0</v>
      </c>
    </row>
    <row r="87" spans="1:12" x14ac:dyDescent="0.25">
      <c r="A87" s="325">
        <v>25300663</v>
      </c>
      <c r="B87" s="60" t="s">
        <v>136</v>
      </c>
      <c r="C87" s="61">
        <v>0</v>
      </c>
      <c r="D87" s="628"/>
      <c r="F87" s="325">
        <v>19002003</v>
      </c>
      <c r="G87" s="628" t="s">
        <v>248</v>
      </c>
      <c r="H87" s="626">
        <v>-8.5422738957607446E-3</v>
      </c>
      <c r="J87" s="686">
        <v>-0.01</v>
      </c>
      <c r="L87" s="788">
        <f t="shared" si="1"/>
        <v>-1.4577261042392556E-3</v>
      </c>
    </row>
    <row r="88" spans="1:12" x14ac:dyDescent="0.25">
      <c r="A88" s="325">
        <v>25301203</v>
      </c>
      <c r="B88" s="60" t="s">
        <v>137</v>
      </c>
      <c r="C88" s="61">
        <v>0</v>
      </c>
      <c r="F88" s="325">
        <v>19003011</v>
      </c>
      <c r="G88" s="60" t="s">
        <v>222</v>
      </c>
      <c r="H88" s="626">
        <v>193459.84</v>
      </c>
      <c r="J88" s="686">
        <v>193459.84</v>
      </c>
      <c r="L88" s="788">
        <f t="shared" si="1"/>
        <v>0</v>
      </c>
    </row>
    <row r="89" spans="1:12" x14ac:dyDescent="0.25">
      <c r="A89" s="325">
        <v>28300431</v>
      </c>
      <c r="B89" s="60" t="s">
        <v>258</v>
      </c>
      <c r="C89" s="61">
        <v>0</v>
      </c>
      <c r="D89" s="628"/>
      <c r="F89" s="325">
        <v>19003021</v>
      </c>
      <c r="G89" s="628" t="s">
        <v>224</v>
      </c>
      <c r="H89" s="626">
        <v>56004.06</v>
      </c>
      <c r="J89" s="686">
        <v>56004.06</v>
      </c>
      <c r="L89" s="788">
        <f t="shared" si="1"/>
        <v>0</v>
      </c>
    </row>
    <row r="90" spans="1:12" x14ac:dyDescent="0.25">
      <c r="A90" s="325">
        <v>28300721</v>
      </c>
      <c r="B90" s="60" t="s">
        <v>271</v>
      </c>
      <c r="C90" s="61">
        <v>0</v>
      </c>
      <c r="D90" s="628"/>
      <c r="F90" s="325">
        <v>22840331</v>
      </c>
      <c r="G90" s="628" t="s">
        <v>225</v>
      </c>
      <c r="H90" s="626">
        <v>0</v>
      </c>
      <c r="J90" s="686">
        <v>0</v>
      </c>
      <c r="L90" s="788">
        <f t="shared" si="1"/>
        <v>0</v>
      </c>
    </row>
    <row r="91" spans="1:12" x14ac:dyDescent="0.25">
      <c r="A91" s="325">
        <v>19002003</v>
      </c>
      <c r="B91" s="628" t="s">
        <v>248</v>
      </c>
      <c r="C91" s="629">
        <v>4.791666666666667E-2</v>
      </c>
      <c r="D91" s="628"/>
      <c r="F91" s="325">
        <v>22840341</v>
      </c>
      <c r="G91" s="628" t="s">
        <v>226</v>
      </c>
      <c r="H91" s="626">
        <v>0</v>
      </c>
      <c r="J91" s="686">
        <v>0</v>
      </c>
      <c r="L91" s="788">
        <f t="shared" si="1"/>
        <v>0</v>
      </c>
    </row>
    <row r="92" spans="1:12" x14ac:dyDescent="0.25">
      <c r="A92" s="529">
        <v>10800603</v>
      </c>
      <c r="B92" s="60" t="s">
        <v>4869</v>
      </c>
      <c r="C92" s="61">
        <v>11057.723333333333</v>
      </c>
      <c r="D92" s="628"/>
      <c r="F92" s="325">
        <v>23001021</v>
      </c>
      <c r="G92" s="628" t="s">
        <v>114</v>
      </c>
      <c r="H92" s="626">
        <v>-52488362.479999997</v>
      </c>
      <c r="J92" s="686">
        <v>-52488362.479999997</v>
      </c>
      <c r="L92" s="788">
        <f t="shared" si="1"/>
        <v>0</v>
      </c>
    </row>
    <row r="93" spans="1:12" x14ac:dyDescent="0.25">
      <c r="A93" s="293">
        <v>10500503</v>
      </c>
      <c r="B93" s="60" t="s">
        <v>507</v>
      </c>
      <c r="C93" s="61">
        <v>14690.440833333334</v>
      </c>
      <c r="F93" s="325">
        <v>23001031</v>
      </c>
      <c r="G93" s="60" t="s">
        <v>115</v>
      </c>
      <c r="H93" s="626">
        <v>-40212666.649999999</v>
      </c>
      <c r="J93" s="686">
        <v>-40212666.649999999</v>
      </c>
      <c r="L93" s="788">
        <f t="shared" si="1"/>
        <v>0</v>
      </c>
    </row>
    <row r="94" spans="1:12" x14ac:dyDescent="0.25">
      <c r="A94" s="325">
        <v>13400111</v>
      </c>
      <c r="B94" s="60" t="s">
        <v>178</v>
      </c>
      <c r="C94" s="61">
        <v>25000</v>
      </c>
      <c r="F94" s="325">
        <v>23001041</v>
      </c>
      <c r="G94" s="60" t="s">
        <v>116</v>
      </c>
      <c r="H94" s="626">
        <v>-14410177.189999999</v>
      </c>
      <c r="J94" s="686">
        <v>-14410177.189999999</v>
      </c>
      <c r="L94" s="788">
        <f t="shared" si="1"/>
        <v>0</v>
      </c>
    </row>
    <row r="95" spans="1:12" x14ac:dyDescent="0.25">
      <c r="A95" s="295">
        <v>19000553</v>
      </c>
      <c r="B95" s="60" t="s">
        <v>261</v>
      </c>
      <c r="C95" s="61">
        <v>28547.092083333333</v>
      </c>
      <c r="F95" s="325">
        <v>23001043</v>
      </c>
      <c r="G95" s="60" t="s">
        <v>131</v>
      </c>
      <c r="H95" s="626">
        <v>0</v>
      </c>
      <c r="J95" s="686">
        <v>0</v>
      </c>
      <c r="L95" s="788">
        <f t="shared" si="1"/>
        <v>0</v>
      </c>
    </row>
    <row r="96" spans="1:12" x14ac:dyDescent="0.25">
      <c r="A96" s="279">
        <v>13400321</v>
      </c>
      <c r="B96" s="628" t="s">
        <v>181</v>
      </c>
      <c r="C96" s="629">
        <v>36619.5</v>
      </c>
      <c r="F96" s="325">
        <v>23001061</v>
      </c>
      <c r="G96" s="60" t="s">
        <v>117</v>
      </c>
      <c r="H96" s="626">
        <v>-4532108.43</v>
      </c>
      <c r="J96" s="686">
        <v>-4532108.43</v>
      </c>
      <c r="L96" s="788">
        <f t="shared" si="1"/>
        <v>0</v>
      </c>
    </row>
    <row r="97" spans="1:12" x14ac:dyDescent="0.25">
      <c r="A97" s="325">
        <v>23002061</v>
      </c>
      <c r="B97" s="60" t="s">
        <v>125</v>
      </c>
      <c r="C97" s="61">
        <v>45855.672500000008</v>
      </c>
      <c r="F97" s="325">
        <v>23001071</v>
      </c>
      <c r="G97" s="60" t="s">
        <v>118</v>
      </c>
      <c r="H97" s="626">
        <v>-8852463.3499999996</v>
      </c>
      <c r="J97" s="686">
        <v>-8852463.3499999996</v>
      </c>
      <c r="L97" s="788">
        <f t="shared" si="1"/>
        <v>0</v>
      </c>
    </row>
    <row r="98" spans="1:12" x14ac:dyDescent="0.25">
      <c r="A98" s="325">
        <v>10800543</v>
      </c>
      <c r="B98" s="60" t="s">
        <v>212</v>
      </c>
      <c r="C98" s="61">
        <v>60651.063750000008</v>
      </c>
      <c r="F98" s="325">
        <v>23001131</v>
      </c>
      <c r="G98" s="60" t="s">
        <v>119</v>
      </c>
      <c r="H98" s="626">
        <v>-20126114.899999999</v>
      </c>
      <c r="J98" s="686">
        <v>-20126114.899999999</v>
      </c>
      <c r="L98" s="788">
        <f t="shared" si="1"/>
        <v>0</v>
      </c>
    </row>
    <row r="99" spans="1:12" x14ac:dyDescent="0.25">
      <c r="A99" s="278">
        <v>19000151</v>
      </c>
      <c r="B99" s="60" t="s">
        <v>229</v>
      </c>
      <c r="C99" s="61">
        <v>74348.820000000007</v>
      </c>
      <c r="F99" s="325">
        <v>23001141</v>
      </c>
      <c r="G99" s="60" t="s">
        <v>120</v>
      </c>
      <c r="H99" s="626">
        <v>-588904.72</v>
      </c>
      <c r="J99" s="686">
        <v>-588904.72</v>
      </c>
      <c r="L99" s="788">
        <f t="shared" si="1"/>
        <v>0</v>
      </c>
    </row>
    <row r="100" spans="1:12" x14ac:dyDescent="0.25">
      <c r="A100" s="325">
        <v>19000113</v>
      </c>
      <c r="B100" s="60" t="s">
        <v>1179</v>
      </c>
      <c r="C100" s="61">
        <v>81732.585416666669</v>
      </c>
      <c r="F100" s="325">
        <v>23001151</v>
      </c>
      <c r="G100" s="60" t="s">
        <v>121</v>
      </c>
      <c r="H100" s="626">
        <v>-124113.58</v>
      </c>
      <c r="J100" s="686">
        <v>-124113.58</v>
      </c>
      <c r="L100" s="788">
        <f t="shared" si="1"/>
        <v>0</v>
      </c>
    </row>
    <row r="101" spans="1:12" x14ac:dyDescent="0.25">
      <c r="A101" s="325">
        <v>19003021</v>
      </c>
      <c r="B101" s="628" t="s">
        <v>224</v>
      </c>
      <c r="C101" s="629">
        <v>91007.306250000009</v>
      </c>
      <c r="F101" s="325">
        <v>23001231</v>
      </c>
      <c r="G101" s="60" t="s">
        <v>122</v>
      </c>
      <c r="H101" s="626">
        <v>-1296413.04</v>
      </c>
      <c r="J101" s="686">
        <v>-1296413.04</v>
      </c>
      <c r="L101" s="788">
        <f t="shared" si="1"/>
        <v>0</v>
      </c>
    </row>
    <row r="102" spans="1:12" x14ac:dyDescent="0.25">
      <c r="A102" s="325">
        <v>19000711</v>
      </c>
      <c r="B102" s="60" t="s">
        <v>231</v>
      </c>
      <c r="C102" s="61">
        <v>101925.00041666668</v>
      </c>
      <c r="F102" s="325">
        <v>23002011</v>
      </c>
      <c r="G102" s="60" t="s">
        <v>123</v>
      </c>
      <c r="H102" s="626">
        <v>-1074725.69</v>
      </c>
      <c r="J102" s="686">
        <v>-1074725.69</v>
      </c>
      <c r="L102" s="788">
        <f t="shared" si="1"/>
        <v>0</v>
      </c>
    </row>
    <row r="103" spans="1:12" x14ac:dyDescent="0.25">
      <c r="A103" s="325">
        <v>19000573</v>
      </c>
      <c r="B103" s="60" t="s">
        <v>244</v>
      </c>
      <c r="C103" s="61">
        <v>154264.13708333336</v>
      </c>
      <c r="F103" s="278">
        <v>23002041</v>
      </c>
      <c r="G103" s="60" t="s">
        <v>124</v>
      </c>
      <c r="H103" s="626">
        <v>-24555618.670000002</v>
      </c>
      <c r="J103" s="686">
        <v>-24555618.670000002</v>
      </c>
      <c r="L103" s="788">
        <f t="shared" si="1"/>
        <v>0</v>
      </c>
    </row>
    <row r="104" spans="1:12" x14ac:dyDescent="0.25">
      <c r="A104" s="325">
        <v>18238321</v>
      </c>
      <c r="B104" s="628" t="s">
        <v>148</v>
      </c>
      <c r="C104" s="629">
        <v>233790.62916666665</v>
      </c>
      <c r="F104" s="325">
        <v>23002061</v>
      </c>
      <c r="G104" s="60" t="s">
        <v>125</v>
      </c>
      <c r="H104" s="626">
        <v>55509.52</v>
      </c>
      <c r="J104" s="686">
        <v>55509.52</v>
      </c>
      <c r="L104" s="788">
        <f t="shared" si="1"/>
        <v>0</v>
      </c>
    </row>
    <row r="105" spans="1:12" x14ac:dyDescent="0.25">
      <c r="A105" s="325">
        <v>23002071</v>
      </c>
      <c r="B105" s="60" t="s">
        <v>126</v>
      </c>
      <c r="C105" s="61">
        <v>280593.73874999996</v>
      </c>
      <c r="F105" s="325">
        <v>23002071</v>
      </c>
      <c r="G105" s="60" t="s">
        <v>126</v>
      </c>
      <c r="H105" s="626">
        <v>194084.5</v>
      </c>
      <c r="J105" s="686">
        <v>194084.5</v>
      </c>
      <c r="L105" s="788">
        <f t="shared" si="1"/>
        <v>0</v>
      </c>
    </row>
    <row r="106" spans="1:12" x14ac:dyDescent="0.25">
      <c r="A106" s="325">
        <v>11400011</v>
      </c>
      <c r="B106" s="60" t="s">
        <v>140</v>
      </c>
      <c r="C106" s="61">
        <v>302358.00999999995</v>
      </c>
      <c r="F106" s="325">
        <v>23002091</v>
      </c>
      <c r="G106" s="60" t="s">
        <v>127</v>
      </c>
      <c r="H106" s="626">
        <v>-5395042.0199999996</v>
      </c>
      <c r="J106" s="686">
        <v>-5395042.0199999996</v>
      </c>
      <c r="L106" s="788">
        <f t="shared" si="1"/>
        <v>0</v>
      </c>
    </row>
    <row r="107" spans="1:12" x14ac:dyDescent="0.25">
      <c r="A107" s="325">
        <v>19003011</v>
      </c>
      <c r="B107" s="60" t="s">
        <v>222</v>
      </c>
      <c r="C107" s="61">
        <v>314372.71249999997</v>
      </c>
      <c r="D107" s="766">
        <f>C107*0.6619</f>
        <v>208083.29840375</v>
      </c>
      <c r="F107" s="293">
        <v>23002093</v>
      </c>
      <c r="G107" s="60" t="s">
        <v>4925</v>
      </c>
      <c r="H107" s="626">
        <v>-331728.88420600002</v>
      </c>
      <c r="I107" s="626">
        <f>H107*0.6619</f>
        <v>-219571.34845595143</v>
      </c>
      <c r="J107" s="686">
        <v>-501176.74</v>
      </c>
      <c r="L107" s="788">
        <f t="shared" si="1"/>
        <v>-169447.85579399997</v>
      </c>
    </row>
    <row r="108" spans="1:12" x14ac:dyDescent="0.25">
      <c r="A108" s="279">
        <v>13400261</v>
      </c>
      <c r="B108" s="628" t="s">
        <v>180</v>
      </c>
      <c r="C108" s="629">
        <v>379432.95833333331</v>
      </c>
      <c r="F108" s="293">
        <v>23003021</v>
      </c>
      <c r="G108" s="60" t="s">
        <v>1331</v>
      </c>
      <c r="H108" s="626">
        <v>2503045</v>
      </c>
      <c r="J108" s="686">
        <v>2503045</v>
      </c>
      <c r="L108" s="788">
        <f t="shared" si="1"/>
        <v>0</v>
      </c>
    </row>
    <row r="109" spans="1:12" x14ac:dyDescent="0.25">
      <c r="A109" s="293">
        <v>23003021</v>
      </c>
      <c r="B109" s="60" t="s">
        <v>1331</v>
      </c>
      <c r="C109" s="61">
        <v>434324.375</v>
      </c>
      <c r="F109" s="293">
        <v>23003031</v>
      </c>
      <c r="G109" s="60" t="s">
        <v>1332</v>
      </c>
      <c r="H109" s="626">
        <v>2642403</v>
      </c>
      <c r="J109" s="686">
        <v>2642403</v>
      </c>
      <c r="L109" s="788">
        <f t="shared" si="1"/>
        <v>0</v>
      </c>
    </row>
    <row r="110" spans="1:12" x14ac:dyDescent="0.25">
      <c r="A110" s="529">
        <v>10100603</v>
      </c>
      <c r="B110" s="60" t="s">
        <v>4865</v>
      </c>
      <c r="C110" s="61">
        <v>713503.76291666657</v>
      </c>
      <c r="F110" s="295">
        <v>23500003</v>
      </c>
      <c r="G110" s="60" t="s">
        <v>234</v>
      </c>
      <c r="H110" s="626">
        <v>-25836611.384475</v>
      </c>
      <c r="J110" s="686">
        <v>-39034010.25</v>
      </c>
      <c r="L110" s="788">
        <f t="shared" si="1"/>
        <v>-13197398.865525</v>
      </c>
    </row>
    <row r="111" spans="1:12" x14ac:dyDescent="0.25">
      <c r="A111" s="325">
        <v>18232321</v>
      </c>
      <c r="B111" s="628" t="s">
        <v>169</v>
      </c>
      <c r="C111" s="629">
        <v>749999.69</v>
      </c>
      <c r="F111" s="417">
        <v>23500011</v>
      </c>
      <c r="G111" s="60" t="s">
        <v>233</v>
      </c>
      <c r="H111" s="626">
        <v>-2995643.46</v>
      </c>
      <c r="J111" s="686">
        <v>-2995643.46</v>
      </c>
      <c r="L111" s="788">
        <f t="shared" si="1"/>
        <v>0</v>
      </c>
    </row>
    <row r="112" spans="1:12" x14ac:dyDescent="0.25">
      <c r="A112" s="325">
        <v>18230061</v>
      </c>
      <c r="B112" s="628" t="s">
        <v>195</v>
      </c>
      <c r="C112" s="629">
        <v>830635</v>
      </c>
      <c r="F112" s="325">
        <v>25200121</v>
      </c>
      <c r="G112" s="60" t="s">
        <v>239</v>
      </c>
      <c r="H112" s="626">
        <v>0</v>
      </c>
      <c r="J112" s="686">
        <v>0</v>
      </c>
      <c r="L112" s="788">
        <f t="shared" si="1"/>
        <v>0</v>
      </c>
    </row>
    <row r="113" spans="1:12" x14ac:dyDescent="0.25">
      <c r="A113" s="325">
        <v>18238331</v>
      </c>
      <c r="B113" s="628" t="s">
        <v>146</v>
      </c>
      <c r="C113" s="629">
        <v>918085.52833333344</v>
      </c>
      <c r="F113" s="325">
        <v>25200161</v>
      </c>
      <c r="G113" s="60" t="s">
        <v>240</v>
      </c>
      <c r="H113" s="626">
        <v>-10377329.65</v>
      </c>
      <c r="J113" s="686">
        <v>-10377329.65</v>
      </c>
      <c r="L113" s="788">
        <f t="shared" si="1"/>
        <v>0</v>
      </c>
    </row>
    <row r="114" spans="1:12" x14ac:dyDescent="0.25">
      <c r="A114" s="325">
        <v>11400001</v>
      </c>
      <c r="B114" s="60" t="s">
        <v>139</v>
      </c>
      <c r="C114" s="61">
        <v>946172.25</v>
      </c>
      <c r="F114" s="325">
        <v>25200171</v>
      </c>
      <c r="G114" s="60" t="s">
        <v>241</v>
      </c>
      <c r="H114" s="626">
        <v>-25007256.010000002</v>
      </c>
      <c r="J114" s="686">
        <v>-25007256.010000002</v>
      </c>
      <c r="L114" s="788">
        <f t="shared" si="1"/>
        <v>0</v>
      </c>
    </row>
    <row r="115" spans="1:12" x14ac:dyDescent="0.25">
      <c r="A115" s="325">
        <v>28300501</v>
      </c>
      <c r="B115" s="60" t="s">
        <v>247</v>
      </c>
      <c r="C115" s="61">
        <v>1035560.0266666667</v>
      </c>
      <c r="F115" s="325">
        <v>25200181</v>
      </c>
      <c r="G115" s="60" t="s">
        <v>242</v>
      </c>
      <c r="H115" s="626">
        <v>-43873938.990000002</v>
      </c>
      <c r="J115" s="686">
        <v>-43873938.990000002</v>
      </c>
      <c r="L115" s="788">
        <f t="shared" si="1"/>
        <v>0</v>
      </c>
    </row>
    <row r="116" spans="1:12" x14ac:dyDescent="0.25">
      <c r="A116" s="325">
        <v>10800631</v>
      </c>
      <c r="B116" s="60" t="s">
        <v>528</v>
      </c>
      <c r="C116" s="61">
        <v>1044045.1358333334</v>
      </c>
      <c r="D116" s="626">
        <f t="shared" ref="D116:D123" si="2">C116*0.6619</f>
        <v>691053.47540808341</v>
      </c>
      <c r="F116" s="325">
        <v>25300353</v>
      </c>
      <c r="G116" s="60" t="s">
        <v>132</v>
      </c>
      <c r="H116" s="626">
        <v>-1526444.25926</v>
      </c>
      <c r="I116" s="626">
        <f>H116*0.6619</f>
        <v>-1010353.4552041941</v>
      </c>
      <c r="J116" s="686">
        <v>-2306155.4</v>
      </c>
      <c r="L116" s="788">
        <f t="shared" si="1"/>
        <v>-779711.14073999994</v>
      </c>
    </row>
    <row r="117" spans="1:12" x14ac:dyDescent="0.25">
      <c r="A117" s="325">
        <v>10800741</v>
      </c>
      <c r="B117" s="60" t="s">
        <v>532</v>
      </c>
      <c r="C117" s="61">
        <v>1044045.1358333334</v>
      </c>
      <c r="D117" s="626">
        <f t="shared" si="2"/>
        <v>691053.47540808341</v>
      </c>
      <c r="F117" s="325">
        <v>25300363</v>
      </c>
      <c r="G117" s="60" t="s">
        <v>133</v>
      </c>
      <c r="H117" s="626">
        <v>0</v>
      </c>
      <c r="I117" s="626">
        <f t="shared" ref="I117:I123" si="3">H117*0.6619</f>
        <v>0</v>
      </c>
      <c r="J117" s="686">
        <v>0</v>
      </c>
      <c r="L117" s="788">
        <f t="shared" si="1"/>
        <v>0</v>
      </c>
    </row>
    <row r="118" spans="1:12" x14ac:dyDescent="0.25">
      <c r="A118" s="325">
        <v>10100601</v>
      </c>
      <c r="B118" s="60" t="s">
        <v>112</v>
      </c>
      <c r="C118" s="61">
        <v>1449388.49</v>
      </c>
      <c r="D118" s="626">
        <f t="shared" si="2"/>
        <v>959350.24153100001</v>
      </c>
      <c r="F118" s="325">
        <v>25300413</v>
      </c>
      <c r="G118" s="60" t="s">
        <v>134</v>
      </c>
      <c r="H118" s="626">
        <v>0</v>
      </c>
      <c r="I118" s="626">
        <f t="shared" si="3"/>
        <v>0</v>
      </c>
      <c r="J118" s="686">
        <v>0</v>
      </c>
      <c r="L118" s="788">
        <f t="shared" si="1"/>
        <v>0</v>
      </c>
    </row>
    <row r="119" spans="1:12" x14ac:dyDescent="0.25">
      <c r="A119" s="325">
        <v>18220101</v>
      </c>
      <c r="B119" s="628" t="s">
        <v>191</v>
      </c>
      <c r="C119" s="629">
        <v>1874784.6933333334</v>
      </c>
      <c r="D119" s="626">
        <f t="shared" si="2"/>
        <v>1240919.9885173335</v>
      </c>
      <c r="F119" s="325">
        <v>25300443</v>
      </c>
      <c r="G119" s="60" t="s">
        <v>135</v>
      </c>
      <c r="H119" s="626">
        <v>-227918.60628600002</v>
      </c>
      <c r="I119" s="626">
        <f t="shared" si="3"/>
        <v>-150859.32550070342</v>
      </c>
      <c r="J119" s="686">
        <v>-344339.94</v>
      </c>
      <c r="L119" s="788">
        <f t="shared" si="1"/>
        <v>-116421.33371399998</v>
      </c>
    </row>
    <row r="120" spans="1:12" x14ac:dyDescent="0.25">
      <c r="A120" s="325">
        <v>18230071</v>
      </c>
      <c r="B120" s="628" t="s">
        <v>196</v>
      </c>
      <c r="C120" s="629">
        <v>4734705.041666667</v>
      </c>
      <c r="D120" s="626">
        <f t="shared" si="2"/>
        <v>3133901.2670791671</v>
      </c>
      <c r="F120" s="325">
        <v>25300463</v>
      </c>
      <c r="G120" s="60" t="s">
        <v>1520</v>
      </c>
      <c r="H120" s="626">
        <v>-63904.115111999999</v>
      </c>
      <c r="I120" s="626">
        <f t="shared" si="3"/>
        <v>-42298.133792632805</v>
      </c>
      <c r="J120" s="686">
        <v>-96546.48</v>
      </c>
      <c r="L120" s="788">
        <f t="shared" si="1"/>
        <v>-32642.364887999996</v>
      </c>
    </row>
    <row r="121" spans="1:12" x14ac:dyDescent="0.25">
      <c r="A121" s="293">
        <v>23003031</v>
      </c>
      <c r="B121" s="60" t="s">
        <v>1332</v>
      </c>
      <c r="C121" s="61">
        <v>5342861.75</v>
      </c>
      <c r="D121" s="626">
        <f t="shared" si="2"/>
        <v>3536440.1923250002</v>
      </c>
      <c r="F121" s="293">
        <v>25300663</v>
      </c>
      <c r="G121" s="60" t="s">
        <v>136</v>
      </c>
      <c r="H121" s="626">
        <v>0</v>
      </c>
      <c r="I121" s="626">
        <f t="shared" si="3"/>
        <v>0</v>
      </c>
      <c r="J121" s="686">
        <v>0</v>
      </c>
      <c r="L121" s="788">
        <f t="shared" si="1"/>
        <v>0</v>
      </c>
    </row>
    <row r="122" spans="1:12" x14ac:dyDescent="0.25">
      <c r="A122" s="325">
        <v>18238311</v>
      </c>
      <c r="B122" s="628" t="s">
        <v>171</v>
      </c>
      <c r="C122" s="629">
        <v>6027225.7599999988</v>
      </c>
      <c r="D122" s="626">
        <f t="shared" si="2"/>
        <v>3989420.7305439995</v>
      </c>
      <c r="F122" s="325">
        <v>25301203</v>
      </c>
      <c r="G122" s="60" t="s">
        <v>137</v>
      </c>
      <c r="H122" s="626">
        <v>0</v>
      </c>
      <c r="I122" s="626">
        <f t="shared" si="3"/>
        <v>0</v>
      </c>
      <c r="J122" s="686">
        <v>0</v>
      </c>
      <c r="L122" s="788">
        <f t="shared" si="1"/>
        <v>0</v>
      </c>
    </row>
    <row r="123" spans="1:12" x14ac:dyDescent="0.25">
      <c r="A123" s="325">
        <v>10800621</v>
      </c>
      <c r="B123" s="628" t="s">
        <v>527</v>
      </c>
      <c r="C123" s="629">
        <v>6234336.2300000004</v>
      </c>
      <c r="D123" s="626">
        <f t="shared" si="2"/>
        <v>4126507.1506370008</v>
      </c>
      <c r="F123" s="325">
        <v>25301213</v>
      </c>
      <c r="G123" s="60" t="s">
        <v>138</v>
      </c>
      <c r="H123" s="626">
        <v>-314194.99434999999</v>
      </c>
      <c r="I123" s="626">
        <f t="shared" si="3"/>
        <v>-207965.66676026501</v>
      </c>
      <c r="J123" s="686">
        <v>-474686.5</v>
      </c>
      <c r="L123" s="788">
        <f t="shared" si="1"/>
        <v>-160491.50565000001</v>
      </c>
    </row>
    <row r="124" spans="1:12" x14ac:dyDescent="0.25">
      <c r="A124" s="325">
        <v>10800701</v>
      </c>
      <c r="B124" s="60" t="s">
        <v>529</v>
      </c>
      <c r="C124" s="61">
        <v>6234336.2300000004</v>
      </c>
      <c r="F124" s="325">
        <v>25400191</v>
      </c>
      <c r="G124" s="60" t="s">
        <v>236</v>
      </c>
      <c r="H124" s="626">
        <v>0</v>
      </c>
      <c r="J124" s="686">
        <v>0</v>
      </c>
      <c r="L124" s="788">
        <f t="shared" si="1"/>
        <v>0</v>
      </c>
    </row>
    <row r="125" spans="1:12" x14ac:dyDescent="0.25">
      <c r="A125" s="325">
        <v>10800721</v>
      </c>
      <c r="B125" s="628" t="s">
        <v>531</v>
      </c>
      <c r="C125" s="629">
        <v>6234336.3112500003</v>
      </c>
      <c r="F125" s="325">
        <v>25400201</v>
      </c>
      <c r="G125" s="60" t="s">
        <v>238</v>
      </c>
      <c r="H125" s="626">
        <v>0</v>
      </c>
      <c r="J125" s="686">
        <v>0</v>
      </c>
      <c r="L125" s="788">
        <f t="shared" si="1"/>
        <v>0</v>
      </c>
    </row>
    <row r="126" spans="1:12" x14ac:dyDescent="0.25">
      <c r="A126" s="325">
        <v>19000441</v>
      </c>
      <c r="B126" s="60" t="s">
        <v>4981</v>
      </c>
      <c r="C126" s="61">
        <v>9441810.0512500014</v>
      </c>
      <c r="F126" s="325">
        <v>25400491</v>
      </c>
      <c r="G126" s="60" t="s">
        <v>227</v>
      </c>
      <c r="H126" s="626">
        <v>0</v>
      </c>
      <c r="J126" s="686">
        <v>0</v>
      </c>
      <c r="L126" s="788">
        <f t="shared" si="1"/>
        <v>0</v>
      </c>
    </row>
    <row r="127" spans="1:12" x14ac:dyDescent="0.25">
      <c r="A127" s="325">
        <v>10800541</v>
      </c>
      <c r="B127" s="60" t="s">
        <v>209</v>
      </c>
      <c r="C127" s="61">
        <v>12887378.188333334</v>
      </c>
      <c r="F127" s="325">
        <v>25400501</v>
      </c>
      <c r="G127" s="60" t="s">
        <v>228</v>
      </c>
      <c r="H127" s="626">
        <v>0</v>
      </c>
      <c r="J127" s="686">
        <v>0</v>
      </c>
      <c r="L127" s="788">
        <f t="shared" si="1"/>
        <v>0</v>
      </c>
    </row>
    <row r="128" spans="1:12" x14ac:dyDescent="0.25">
      <c r="A128" s="325">
        <v>18232311</v>
      </c>
      <c r="B128" s="628" t="s">
        <v>189</v>
      </c>
      <c r="C128" s="629">
        <v>13025694</v>
      </c>
      <c r="F128" s="325">
        <v>28200013</v>
      </c>
      <c r="G128" s="60" t="s">
        <v>246</v>
      </c>
      <c r="H128" s="626">
        <v>-44190512.781688005</v>
      </c>
      <c r="J128" s="686">
        <v>-66763125.520000003</v>
      </c>
      <c r="L128" s="788">
        <f t="shared" si="1"/>
        <v>-22572612.738311999</v>
      </c>
    </row>
    <row r="129" spans="1:12" x14ac:dyDescent="0.25">
      <c r="A129" s="325">
        <v>13400021</v>
      </c>
      <c r="B129" s="628" t="s">
        <v>175</v>
      </c>
      <c r="C129" s="629">
        <v>13093873.765000001</v>
      </c>
      <c r="F129" s="325">
        <v>28200121</v>
      </c>
      <c r="G129" s="60" t="s">
        <v>243</v>
      </c>
      <c r="H129" s="626">
        <v>-1353667766.8900001</v>
      </c>
      <c r="J129" s="686">
        <v>-1353667766.8900001</v>
      </c>
      <c r="L129" s="788">
        <f t="shared" si="1"/>
        <v>0</v>
      </c>
    </row>
    <row r="130" spans="1:12" x14ac:dyDescent="0.25">
      <c r="A130" s="295">
        <v>18239191</v>
      </c>
      <c r="B130" s="628" t="s">
        <v>994</v>
      </c>
      <c r="C130" s="629">
        <v>16239524.336666664</v>
      </c>
      <c r="F130" s="325">
        <v>28300081</v>
      </c>
      <c r="G130" s="60" t="s">
        <v>269</v>
      </c>
      <c r="H130" s="626">
        <v>-4534933.2</v>
      </c>
      <c r="J130" s="686">
        <v>-4534933.2</v>
      </c>
      <c r="L130" s="788">
        <f t="shared" si="1"/>
        <v>0</v>
      </c>
    </row>
    <row r="131" spans="1:12" x14ac:dyDescent="0.25">
      <c r="A131" s="264">
        <v>11400071</v>
      </c>
      <c r="B131" s="60" t="s">
        <v>143</v>
      </c>
      <c r="C131" s="61">
        <v>16950332.900000002</v>
      </c>
      <c r="F131" s="325">
        <v>28300091</v>
      </c>
      <c r="G131" s="60" t="s">
        <v>250</v>
      </c>
      <c r="H131" s="626">
        <v>-308479.03999999998</v>
      </c>
      <c r="J131" s="686">
        <v>-308479.03999999998</v>
      </c>
      <c r="L131" s="788">
        <f t="shared" si="1"/>
        <v>0</v>
      </c>
    </row>
    <row r="132" spans="1:12" x14ac:dyDescent="0.25">
      <c r="A132" s="325">
        <v>10600503</v>
      </c>
      <c r="B132" s="60" t="s">
        <v>203</v>
      </c>
      <c r="C132" s="61">
        <v>18258039.377500001</v>
      </c>
      <c r="F132" s="325">
        <v>28300101</v>
      </c>
      <c r="G132" s="60" t="s">
        <v>1620</v>
      </c>
      <c r="H132" s="626">
        <v>-3000498.42</v>
      </c>
      <c r="J132" s="686">
        <v>-3000498.42</v>
      </c>
      <c r="L132" s="788">
        <f t="shared" ref="L132:L147" si="4">J132-H132</f>
        <v>0</v>
      </c>
    </row>
    <row r="133" spans="1:12" x14ac:dyDescent="0.25">
      <c r="A133" s="325">
        <v>12800001</v>
      </c>
      <c r="B133" s="628" t="s">
        <v>182</v>
      </c>
      <c r="C133" s="629">
        <v>18500000</v>
      </c>
      <c r="F133" s="325">
        <v>28300431</v>
      </c>
      <c r="G133" s="60" t="s">
        <v>258</v>
      </c>
      <c r="H133" s="626">
        <v>0</v>
      </c>
      <c r="J133" s="686">
        <v>0</v>
      </c>
      <c r="L133" s="788">
        <f t="shared" si="4"/>
        <v>0</v>
      </c>
    </row>
    <row r="134" spans="1:12" x14ac:dyDescent="0.25">
      <c r="A134" s="309">
        <v>18235521</v>
      </c>
      <c r="B134" s="628" t="s">
        <v>173</v>
      </c>
      <c r="C134" s="629">
        <v>19307860.879999999</v>
      </c>
      <c r="F134" s="325">
        <v>28300501</v>
      </c>
      <c r="G134" s="60" t="s">
        <v>247</v>
      </c>
      <c r="H134" s="626">
        <v>661984.84896099998</v>
      </c>
      <c r="J134" s="686">
        <v>1000128.19</v>
      </c>
      <c r="L134" s="788">
        <f t="shared" si="4"/>
        <v>338143.34103899996</v>
      </c>
    </row>
    <row r="135" spans="1:12" x14ac:dyDescent="0.25">
      <c r="A135" s="325">
        <v>18230041</v>
      </c>
      <c r="B135" s="628" t="s">
        <v>193</v>
      </c>
      <c r="C135" s="629">
        <v>21589277</v>
      </c>
      <c r="F135" s="325">
        <v>28300561</v>
      </c>
      <c r="G135" s="60" t="s">
        <v>267</v>
      </c>
      <c r="H135" s="626">
        <v>-12218448.32</v>
      </c>
      <c r="J135" s="686">
        <v>-12218448.32</v>
      </c>
      <c r="L135" s="788">
        <f t="shared" si="4"/>
        <v>0</v>
      </c>
    </row>
    <row r="136" spans="1:12" x14ac:dyDescent="0.25">
      <c r="A136" s="264">
        <v>11400091</v>
      </c>
      <c r="B136" s="60" t="s">
        <v>144</v>
      </c>
      <c r="C136" s="61">
        <v>31009424.02999999</v>
      </c>
      <c r="F136" s="325">
        <v>28300651</v>
      </c>
      <c r="G136" s="60" t="s">
        <v>254</v>
      </c>
      <c r="H136" s="626">
        <v>-5453010.3300000001</v>
      </c>
      <c r="J136" s="686">
        <v>-5453010.3300000001</v>
      </c>
      <c r="L136" s="788">
        <f t="shared" si="4"/>
        <v>0</v>
      </c>
    </row>
    <row r="137" spans="1:12" x14ac:dyDescent="0.25">
      <c r="A137" s="325">
        <v>10500501</v>
      </c>
      <c r="B137" s="60" t="s">
        <v>200</v>
      </c>
      <c r="C137" s="61">
        <v>48959502.124583334</v>
      </c>
      <c r="F137" s="325">
        <v>28300661</v>
      </c>
      <c r="G137" s="60" t="s">
        <v>265</v>
      </c>
      <c r="H137" s="626">
        <v>-6656774.5300000003</v>
      </c>
      <c r="J137" s="686">
        <v>-6656774.5300000003</v>
      </c>
      <c r="L137" s="788">
        <f t="shared" si="4"/>
        <v>0</v>
      </c>
    </row>
    <row r="138" spans="1:12" x14ac:dyDescent="0.25">
      <c r="A138" s="325">
        <v>18230031</v>
      </c>
      <c r="B138" s="628" t="s">
        <v>198</v>
      </c>
      <c r="C138" s="629">
        <v>49226289.466249995</v>
      </c>
      <c r="F138" s="325">
        <v>28300721</v>
      </c>
      <c r="G138" s="60" t="s">
        <v>271</v>
      </c>
      <c r="H138" s="626">
        <v>0</v>
      </c>
      <c r="J138" s="686">
        <v>0</v>
      </c>
      <c r="L138" s="788">
        <f t="shared" si="4"/>
        <v>0</v>
      </c>
    </row>
    <row r="139" spans="1:12" x14ac:dyDescent="0.25">
      <c r="A139" s="325">
        <v>18232301</v>
      </c>
      <c r="B139" s="628" t="s">
        <v>187</v>
      </c>
      <c r="C139" s="629">
        <v>61188732.369999997</v>
      </c>
      <c r="F139" s="325">
        <v>28300731</v>
      </c>
      <c r="G139" s="60" t="s">
        <v>256</v>
      </c>
      <c r="H139" s="626">
        <v>-1951314.18</v>
      </c>
      <c r="J139" s="686">
        <v>-1951314.18</v>
      </c>
      <c r="L139" s="788">
        <f t="shared" si="4"/>
        <v>0</v>
      </c>
    </row>
    <row r="140" spans="1:12" x14ac:dyDescent="0.25">
      <c r="A140" s="325">
        <v>11400031</v>
      </c>
      <c r="B140" s="60" t="s">
        <v>141</v>
      </c>
      <c r="C140" s="61">
        <v>76622596.840000018</v>
      </c>
      <c r="F140" s="325">
        <v>28300741</v>
      </c>
      <c r="G140" s="60" t="s">
        <v>252</v>
      </c>
      <c r="H140" s="626">
        <v>-78555.81</v>
      </c>
      <c r="J140" s="686">
        <v>-78555.81</v>
      </c>
      <c r="L140" s="788">
        <f t="shared" si="4"/>
        <v>0</v>
      </c>
    </row>
    <row r="141" spans="1:12" x14ac:dyDescent="0.25">
      <c r="A141" s="325">
        <v>10800071</v>
      </c>
      <c r="B141" s="60" t="s">
        <v>206</v>
      </c>
      <c r="C141" s="61">
        <v>77680947.072916657</v>
      </c>
      <c r="F141" s="325">
        <v>28302061</v>
      </c>
      <c r="G141" s="60" t="s">
        <v>263</v>
      </c>
      <c r="H141" s="626">
        <v>-530083.09</v>
      </c>
      <c r="J141" s="686">
        <v>-530083.09</v>
      </c>
      <c r="L141" s="788">
        <f t="shared" si="4"/>
        <v>0</v>
      </c>
    </row>
    <row r="142" spans="1:12" x14ac:dyDescent="0.25">
      <c r="A142" s="325">
        <v>10600501</v>
      </c>
      <c r="B142" s="60" t="s">
        <v>201</v>
      </c>
      <c r="C142" s="61">
        <v>92634101.347916663</v>
      </c>
      <c r="F142" s="325">
        <v>10800701</v>
      </c>
      <c r="G142" s="60" t="s">
        <v>529</v>
      </c>
      <c r="H142" s="626">
        <v>0</v>
      </c>
      <c r="J142" s="686">
        <v>11940746.970000001</v>
      </c>
      <c r="L142" s="788">
        <f t="shared" si="4"/>
        <v>11940746.970000001</v>
      </c>
    </row>
    <row r="143" spans="1:12" x14ac:dyDescent="0.25">
      <c r="A143" s="325">
        <v>18230351</v>
      </c>
      <c r="B143" s="628" t="s">
        <v>184</v>
      </c>
      <c r="C143" s="629">
        <v>94507541.950000003</v>
      </c>
      <c r="F143" s="325">
        <v>10800711</v>
      </c>
      <c r="G143" s="60" t="s">
        <v>530</v>
      </c>
      <c r="H143" s="626">
        <v>0</v>
      </c>
      <c r="J143" s="686">
        <v>-11940746.970000001</v>
      </c>
      <c r="L143" s="788">
        <f t="shared" si="4"/>
        <v>-11940746.970000001</v>
      </c>
    </row>
    <row r="144" spans="1:12" x14ac:dyDescent="0.25">
      <c r="A144" s="293">
        <v>10100651</v>
      </c>
      <c r="B144" s="60" t="s">
        <v>384</v>
      </c>
      <c r="C144" s="61">
        <v>128755392.21291663</v>
      </c>
      <c r="D144" s="628"/>
      <c r="F144" s="325">
        <v>10800721</v>
      </c>
      <c r="G144" s="628" t="s">
        <v>531</v>
      </c>
      <c r="H144" s="626">
        <v>0</v>
      </c>
      <c r="J144" s="686">
        <v>11940747.119999999</v>
      </c>
      <c r="L144" s="788">
        <f t="shared" si="4"/>
        <v>11940747.119999999</v>
      </c>
    </row>
    <row r="145" spans="1:12" x14ac:dyDescent="0.25">
      <c r="A145" s="325">
        <v>11400061</v>
      </c>
      <c r="B145" s="60" t="s">
        <v>142</v>
      </c>
      <c r="C145" s="61">
        <v>156960790.83999997</v>
      </c>
      <c r="F145" s="325">
        <v>10800741</v>
      </c>
      <c r="G145" s="60" t="s">
        <v>532</v>
      </c>
      <c r="H145" s="626">
        <v>0</v>
      </c>
      <c r="J145" s="686">
        <v>2030752.94</v>
      </c>
      <c r="L145" s="788">
        <f t="shared" si="4"/>
        <v>2030752.94</v>
      </c>
    </row>
    <row r="146" spans="1:12" x14ac:dyDescent="0.25">
      <c r="A146" s="325">
        <v>10100503</v>
      </c>
      <c r="B146" s="60" t="s">
        <v>128</v>
      </c>
      <c r="C146" s="61">
        <v>758445095.94999993</v>
      </c>
      <c r="F146" s="325">
        <v>10800751</v>
      </c>
      <c r="G146" s="60" t="s">
        <v>533</v>
      </c>
      <c r="H146" s="626">
        <v>0</v>
      </c>
      <c r="J146" s="686">
        <v>-2030752.94</v>
      </c>
      <c r="L146" s="788">
        <f t="shared" si="4"/>
        <v>-2030752.94</v>
      </c>
    </row>
    <row r="147" spans="1:12" x14ac:dyDescent="0.25">
      <c r="A147" s="325">
        <v>10100501</v>
      </c>
      <c r="B147" s="60" t="s">
        <v>111</v>
      </c>
      <c r="C147" s="61">
        <v>9812513584.2816677</v>
      </c>
      <c r="F147" s="325">
        <v>10800831</v>
      </c>
      <c r="G147" s="60" t="s">
        <v>534</v>
      </c>
      <c r="H147" s="626">
        <v>0</v>
      </c>
      <c r="J147" s="686">
        <v>-11940747.119999999</v>
      </c>
      <c r="L147" s="788">
        <f t="shared" si="4"/>
        <v>-11940747.119999999</v>
      </c>
    </row>
    <row r="148" spans="1:12" x14ac:dyDescent="0.25">
      <c r="J148" s="686"/>
    </row>
    <row r="149" spans="1:12" x14ac:dyDescent="0.25">
      <c r="J149" s="686"/>
    </row>
    <row r="150" spans="1:12" x14ac:dyDescent="0.25">
      <c r="C150" s="626"/>
      <c r="J150" s="686"/>
    </row>
    <row r="151" spans="1:12" x14ac:dyDescent="0.25">
      <c r="C151" s="625"/>
      <c r="J151" s="686"/>
    </row>
    <row r="152" spans="1:12" x14ac:dyDescent="0.25">
      <c r="C152" s="626"/>
      <c r="J152" s="686"/>
    </row>
    <row r="153" spans="1:12" x14ac:dyDescent="0.25">
      <c r="J153" s="686"/>
    </row>
    <row r="154" spans="1:12" x14ac:dyDescent="0.25">
      <c r="J154" s="686"/>
    </row>
    <row r="155" spans="1:12" x14ac:dyDescent="0.25">
      <c r="J155" s="686"/>
    </row>
    <row r="156" spans="1:12" x14ac:dyDescent="0.25">
      <c r="J156" s="686"/>
    </row>
    <row r="157" spans="1:12" x14ac:dyDescent="0.25">
      <c r="J157" s="686"/>
    </row>
    <row r="158" spans="1:12" x14ac:dyDescent="0.25">
      <c r="J158" s="686"/>
    </row>
    <row r="159" spans="1:12" x14ac:dyDescent="0.25">
      <c r="J159" s="686"/>
    </row>
    <row r="160" spans="1:12" x14ac:dyDescent="0.25">
      <c r="J160" s="686"/>
    </row>
    <row r="161" spans="10:10" x14ac:dyDescent="0.25">
      <c r="J161" s="686"/>
    </row>
    <row r="162" spans="10:10" x14ac:dyDescent="0.25">
      <c r="J162" s="686"/>
    </row>
    <row r="163" spans="10:10" x14ac:dyDescent="0.25">
      <c r="J163" s="686"/>
    </row>
    <row r="164" spans="10:10" x14ac:dyDescent="0.25">
      <c r="J164" s="686"/>
    </row>
    <row r="165" spans="10:10" x14ac:dyDescent="0.25">
      <c r="J165" s="686"/>
    </row>
    <row r="166" spans="10:10" x14ac:dyDescent="0.25">
      <c r="J166" s="686"/>
    </row>
    <row r="167" spans="10:10" x14ac:dyDescent="0.25">
      <c r="J167" s="686"/>
    </row>
    <row r="168" spans="10:10" x14ac:dyDescent="0.25">
      <c r="J168" s="686"/>
    </row>
    <row r="169" spans="10:10" x14ac:dyDescent="0.25">
      <c r="J169" s="686"/>
    </row>
    <row r="170" spans="10:10" x14ac:dyDescent="0.25">
      <c r="J170" s="686"/>
    </row>
    <row r="171" spans="10:10" x14ac:dyDescent="0.25">
      <c r="J171" s="686"/>
    </row>
    <row r="172" spans="10:10" x14ac:dyDescent="0.25">
      <c r="J172" s="686"/>
    </row>
    <row r="173" spans="10:10" x14ac:dyDescent="0.25">
      <c r="J173" s="686"/>
    </row>
    <row r="174" spans="10:10" x14ac:dyDescent="0.25">
      <c r="J174" s="686"/>
    </row>
    <row r="175" spans="10:10" x14ac:dyDescent="0.25">
      <c r="J175" s="686"/>
    </row>
    <row r="176" spans="10:10" x14ac:dyDescent="0.25">
      <c r="J176" s="686"/>
    </row>
    <row r="177" spans="10:10" x14ac:dyDescent="0.25">
      <c r="J177" s="686"/>
    </row>
    <row r="178" spans="10:10" x14ac:dyDescent="0.25">
      <c r="J178" s="686"/>
    </row>
    <row r="179" spans="10:10" x14ac:dyDescent="0.25">
      <c r="J179" s="686"/>
    </row>
    <row r="180" spans="10:10" x14ac:dyDescent="0.25">
      <c r="J180" s="686"/>
    </row>
    <row r="181" spans="10:10" x14ac:dyDescent="0.25">
      <c r="J181" s="686"/>
    </row>
    <row r="182" spans="10:10" x14ac:dyDescent="0.25">
      <c r="J182" s="686"/>
    </row>
    <row r="183" spans="10:10" x14ac:dyDescent="0.25">
      <c r="J183" s="686"/>
    </row>
    <row r="184" spans="10:10" x14ac:dyDescent="0.25">
      <c r="J184" s="686"/>
    </row>
    <row r="185" spans="10:10" x14ac:dyDescent="0.25">
      <c r="J185" s="686"/>
    </row>
    <row r="186" spans="10:10" x14ac:dyDescent="0.25">
      <c r="J186" s="686"/>
    </row>
    <row r="187" spans="10:10" x14ac:dyDescent="0.25">
      <c r="J187" s="686"/>
    </row>
    <row r="188" spans="10:10" x14ac:dyDescent="0.25">
      <c r="J188" s="686"/>
    </row>
    <row r="189" spans="10:10" x14ac:dyDescent="0.25">
      <c r="J189" s="686"/>
    </row>
    <row r="190" spans="10:10" x14ac:dyDescent="0.25">
      <c r="J190" s="686"/>
    </row>
    <row r="191" spans="10:10" x14ac:dyDescent="0.25">
      <c r="J191" s="686"/>
    </row>
    <row r="192" spans="10:10" x14ac:dyDescent="0.25">
      <c r="J192" s="686"/>
    </row>
    <row r="193" spans="10:10" x14ac:dyDescent="0.25">
      <c r="J193" s="686"/>
    </row>
    <row r="194" spans="10:10" x14ac:dyDescent="0.25">
      <c r="J194" s="686"/>
    </row>
    <row r="195" spans="10:10" x14ac:dyDescent="0.25">
      <c r="J195" s="686"/>
    </row>
    <row r="196" spans="10:10" x14ac:dyDescent="0.25">
      <c r="J196" s="686"/>
    </row>
    <row r="197" spans="10:10" x14ac:dyDescent="0.25">
      <c r="J197" s="686"/>
    </row>
    <row r="198" spans="10:10" x14ac:dyDescent="0.25">
      <c r="J198" s="686"/>
    </row>
    <row r="199" spans="10:10" x14ac:dyDescent="0.25">
      <c r="J199" s="686"/>
    </row>
    <row r="200" spans="10:10" x14ac:dyDescent="0.25">
      <c r="J200" s="686"/>
    </row>
    <row r="201" spans="10:10" x14ac:dyDescent="0.25">
      <c r="J201" s="686"/>
    </row>
    <row r="202" spans="10:10" x14ac:dyDescent="0.25">
      <c r="J202" s="686"/>
    </row>
    <row r="203" spans="10:10" x14ac:dyDescent="0.25">
      <c r="J203" s="686"/>
    </row>
    <row r="204" spans="10:10" x14ac:dyDescent="0.25">
      <c r="J204" s="686"/>
    </row>
    <row r="205" spans="10:10" x14ac:dyDescent="0.25">
      <c r="J205" s="686"/>
    </row>
    <row r="206" spans="10:10" x14ac:dyDescent="0.25">
      <c r="J206" s="686"/>
    </row>
    <row r="207" spans="10:10" x14ac:dyDescent="0.25">
      <c r="J207" s="686"/>
    </row>
    <row r="208" spans="10:10" x14ac:dyDescent="0.25">
      <c r="J208" s="686"/>
    </row>
    <row r="209" spans="10:10" x14ac:dyDescent="0.25">
      <c r="J209" s="686"/>
    </row>
    <row r="210" spans="10:10" x14ac:dyDescent="0.25">
      <c r="J210" s="686"/>
    </row>
    <row r="211" spans="10:10" x14ac:dyDescent="0.25">
      <c r="J211" s="686"/>
    </row>
    <row r="212" spans="10:10" x14ac:dyDescent="0.25">
      <c r="J212" s="686"/>
    </row>
    <row r="213" spans="10:10" x14ac:dyDescent="0.25">
      <c r="J213" s="686"/>
    </row>
    <row r="214" spans="10:10" x14ac:dyDescent="0.25">
      <c r="J214" s="686"/>
    </row>
    <row r="215" spans="10:10" x14ac:dyDescent="0.25">
      <c r="J215" s="686"/>
    </row>
    <row r="216" spans="10:10" x14ac:dyDescent="0.25">
      <c r="J216" s="686"/>
    </row>
    <row r="217" spans="10:10" x14ac:dyDescent="0.25">
      <c r="J217" s="686"/>
    </row>
    <row r="218" spans="10:10" x14ac:dyDescent="0.25">
      <c r="J218" s="686"/>
    </row>
    <row r="219" spans="10:10" x14ac:dyDescent="0.25">
      <c r="J219" s="686"/>
    </row>
    <row r="220" spans="10:10" x14ac:dyDescent="0.25">
      <c r="J220" s="686"/>
    </row>
    <row r="221" spans="10:10" x14ac:dyDescent="0.25">
      <c r="J221" s="686"/>
    </row>
    <row r="222" spans="10:10" x14ac:dyDescent="0.25">
      <c r="J222" s="686"/>
    </row>
    <row r="223" spans="10:10" x14ac:dyDescent="0.25">
      <c r="J223" s="686"/>
    </row>
    <row r="224" spans="10:10" x14ac:dyDescent="0.25">
      <c r="J224" s="686"/>
    </row>
    <row r="225" spans="10:10" x14ac:dyDescent="0.25">
      <c r="J225" s="686"/>
    </row>
    <row r="226" spans="10:10" x14ac:dyDescent="0.25">
      <c r="J226" s="686"/>
    </row>
    <row r="227" spans="10:10" x14ac:dyDescent="0.25">
      <c r="J227" s="686"/>
    </row>
    <row r="228" spans="10:10" x14ac:dyDescent="0.25">
      <c r="J228" s="686"/>
    </row>
    <row r="229" spans="10:10" x14ac:dyDescent="0.25">
      <c r="J229" s="686"/>
    </row>
    <row r="230" spans="10:10" x14ac:dyDescent="0.25">
      <c r="J230" s="686"/>
    </row>
    <row r="231" spans="10:10" x14ac:dyDescent="0.25">
      <c r="J231" s="686"/>
    </row>
    <row r="232" spans="10:10" x14ac:dyDescent="0.25">
      <c r="J232" s="686"/>
    </row>
    <row r="233" spans="10:10" x14ac:dyDescent="0.25">
      <c r="J233" s="686"/>
    </row>
    <row r="234" spans="10:10" x14ac:dyDescent="0.25">
      <c r="J234" s="686"/>
    </row>
    <row r="235" spans="10:10" x14ac:dyDescent="0.25">
      <c r="J235" s="686"/>
    </row>
    <row r="236" spans="10:10" x14ac:dyDescent="0.25">
      <c r="J236" s="686"/>
    </row>
    <row r="237" spans="10:10" x14ac:dyDescent="0.25">
      <c r="J237" s="686"/>
    </row>
    <row r="238" spans="10:10" x14ac:dyDescent="0.25">
      <c r="J238" s="686"/>
    </row>
    <row r="239" spans="10:10" x14ac:dyDescent="0.25">
      <c r="J239" s="686"/>
    </row>
    <row r="240" spans="10:10" x14ac:dyDescent="0.25">
      <c r="J240" s="686"/>
    </row>
    <row r="241" spans="10:10" x14ac:dyDescent="0.25">
      <c r="J241" s="686"/>
    </row>
    <row r="242" spans="10:10" x14ac:dyDescent="0.25">
      <c r="J242" s="686"/>
    </row>
    <row r="243" spans="10:10" x14ac:dyDescent="0.25">
      <c r="J243" s="686"/>
    </row>
    <row r="244" spans="10:10" x14ac:dyDescent="0.25">
      <c r="J244" s="686"/>
    </row>
    <row r="245" spans="10:10" x14ac:dyDescent="0.25">
      <c r="J245" s="686"/>
    </row>
    <row r="246" spans="10:10" x14ac:dyDescent="0.25">
      <c r="J246" s="686"/>
    </row>
    <row r="247" spans="10:10" x14ac:dyDescent="0.25">
      <c r="J247" s="686"/>
    </row>
    <row r="248" spans="10:10" x14ac:dyDescent="0.25">
      <c r="J248" s="686"/>
    </row>
    <row r="249" spans="10:10" x14ac:dyDescent="0.25">
      <c r="J249" s="686"/>
    </row>
    <row r="250" spans="10:10" x14ac:dyDescent="0.25">
      <c r="J250" s="686"/>
    </row>
    <row r="251" spans="10:10" x14ac:dyDescent="0.25">
      <c r="J251" s="686"/>
    </row>
    <row r="252" spans="10:10" x14ac:dyDescent="0.25">
      <c r="J252" s="686"/>
    </row>
    <row r="253" spans="10:10" x14ac:dyDescent="0.25">
      <c r="J253" s="686"/>
    </row>
    <row r="254" spans="10:10" x14ac:dyDescent="0.25">
      <c r="J254" s="686"/>
    </row>
    <row r="255" spans="10:10" x14ac:dyDescent="0.25">
      <c r="J255" s="686"/>
    </row>
    <row r="256" spans="10:10" x14ac:dyDescent="0.25">
      <c r="J256" s="686"/>
    </row>
    <row r="257" spans="10:10" x14ac:dyDescent="0.25">
      <c r="J257" s="686"/>
    </row>
    <row r="258" spans="10:10" x14ac:dyDescent="0.25">
      <c r="J258" s="686"/>
    </row>
    <row r="259" spans="10:10" x14ac:dyDescent="0.25">
      <c r="J259" s="686"/>
    </row>
    <row r="260" spans="10:10" x14ac:dyDescent="0.25">
      <c r="J260" s="686"/>
    </row>
    <row r="261" spans="10:10" x14ac:dyDescent="0.25">
      <c r="J261" s="686"/>
    </row>
    <row r="262" spans="10:10" x14ac:dyDescent="0.25">
      <c r="J262" s="686"/>
    </row>
    <row r="263" spans="10:10" x14ac:dyDescent="0.25">
      <c r="J263" s="686"/>
    </row>
    <row r="264" spans="10:10" x14ac:dyDescent="0.25">
      <c r="J264" s="686"/>
    </row>
    <row r="265" spans="10:10" x14ac:dyDescent="0.25">
      <c r="J265" s="686"/>
    </row>
    <row r="266" spans="10:10" x14ac:dyDescent="0.25">
      <c r="J266" s="686"/>
    </row>
    <row r="267" spans="10:10" x14ac:dyDescent="0.25">
      <c r="J267" s="686"/>
    </row>
    <row r="268" spans="10:10" x14ac:dyDescent="0.25">
      <c r="J268" s="686"/>
    </row>
    <row r="269" spans="10:10" x14ac:dyDescent="0.25">
      <c r="J269" s="686"/>
    </row>
    <row r="270" spans="10:10" x14ac:dyDescent="0.25">
      <c r="J270" s="686"/>
    </row>
    <row r="271" spans="10:10" x14ac:dyDescent="0.25">
      <c r="J271" s="686"/>
    </row>
    <row r="272" spans="10:10" x14ac:dyDescent="0.25">
      <c r="J272" s="686"/>
    </row>
    <row r="273" spans="10:10" x14ac:dyDescent="0.25">
      <c r="J273" s="686"/>
    </row>
    <row r="274" spans="10:10" x14ac:dyDescent="0.25">
      <c r="J274" s="686"/>
    </row>
    <row r="275" spans="10:10" x14ac:dyDescent="0.25">
      <c r="J275" s="686"/>
    </row>
    <row r="276" spans="10:10" x14ac:dyDescent="0.25">
      <c r="J276" s="686"/>
    </row>
    <row r="277" spans="10:10" x14ac:dyDescent="0.25">
      <c r="J277" s="686"/>
    </row>
    <row r="278" spans="10:10" x14ac:dyDescent="0.25">
      <c r="J278" s="686"/>
    </row>
    <row r="279" spans="10:10" x14ac:dyDescent="0.25">
      <c r="J279" s="686"/>
    </row>
    <row r="280" spans="10:10" x14ac:dyDescent="0.25">
      <c r="J280" s="686"/>
    </row>
    <row r="281" spans="10:10" x14ac:dyDescent="0.25">
      <c r="J281" s="686"/>
    </row>
    <row r="282" spans="10:10" x14ac:dyDescent="0.25">
      <c r="J282" s="686"/>
    </row>
    <row r="283" spans="10:10" x14ac:dyDescent="0.25">
      <c r="J283" s="686"/>
    </row>
    <row r="284" spans="10:10" x14ac:dyDescent="0.25">
      <c r="J284" s="686"/>
    </row>
    <row r="285" spans="10:10" x14ac:dyDescent="0.25">
      <c r="J285" s="686"/>
    </row>
    <row r="286" spans="10:10" x14ac:dyDescent="0.25">
      <c r="J286" s="686"/>
    </row>
    <row r="287" spans="10:10" x14ac:dyDescent="0.25">
      <c r="J287" s="686"/>
    </row>
    <row r="288" spans="10:10" x14ac:dyDescent="0.25">
      <c r="J288" s="686"/>
    </row>
    <row r="289" spans="10:10" x14ac:dyDescent="0.25">
      <c r="J289" s="686"/>
    </row>
    <row r="290" spans="10:10" x14ac:dyDescent="0.25">
      <c r="J290" s="686"/>
    </row>
    <row r="291" spans="10:10" x14ac:dyDescent="0.25">
      <c r="J291" s="686"/>
    </row>
    <row r="292" spans="10:10" x14ac:dyDescent="0.25">
      <c r="J292" s="686"/>
    </row>
    <row r="293" spans="10:10" x14ac:dyDescent="0.25">
      <c r="J293" s="686"/>
    </row>
    <row r="294" spans="10:10" x14ac:dyDescent="0.25">
      <c r="J294" s="686"/>
    </row>
    <row r="295" spans="10:10" x14ac:dyDescent="0.25">
      <c r="J295" s="686"/>
    </row>
    <row r="296" spans="10:10" x14ac:dyDescent="0.25">
      <c r="J296" s="686"/>
    </row>
    <row r="297" spans="10:10" x14ac:dyDescent="0.25">
      <c r="J297" s="686"/>
    </row>
    <row r="298" spans="10:10" x14ac:dyDescent="0.25">
      <c r="J298" s="686"/>
    </row>
    <row r="299" spans="10:10" x14ac:dyDescent="0.25">
      <c r="J299" s="686"/>
    </row>
    <row r="300" spans="10:10" x14ac:dyDescent="0.25">
      <c r="J300" s="686"/>
    </row>
    <row r="301" spans="10:10" x14ac:dyDescent="0.25">
      <c r="J301" s="686"/>
    </row>
    <row r="302" spans="10:10" x14ac:dyDescent="0.25">
      <c r="J302" s="686"/>
    </row>
    <row r="303" spans="10:10" x14ac:dyDescent="0.25">
      <c r="J303" s="686"/>
    </row>
    <row r="304" spans="10:10" x14ac:dyDescent="0.25">
      <c r="J304" s="686"/>
    </row>
    <row r="305" spans="10:10" x14ac:dyDescent="0.25">
      <c r="J305" s="686"/>
    </row>
    <row r="306" spans="10:10" x14ac:dyDescent="0.25">
      <c r="J306" s="686"/>
    </row>
    <row r="307" spans="10:10" x14ac:dyDescent="0.25">
      <c r="J307" s="686"/>
    </row>
    <row r="308" spans="10:10" x14ac:dyDescent="0.25">
      <c r="J308" s="686"/>
    </row>
    <row r="309" spans="10:10" x14ac:dyDescent="0.25">
      <c r="J309" s="686"/>
    </row>
    <row r="310" spans="10:10" x14ac:dyDescent="0.25">
      <c r="J310" s="686"/>
    </row>
    <row r="311" spans="10:10" x14ac:dyDescent="0.25">
      <c r="J311" s="686"/>
    </row>
    <row r="312" spans="10:10" x14ac:dyDescent="0.25">
      <c r="J312" s="686"/>
    </row>
    <row r="313" spans="10:10" x14ac:dyDescent="0.25">
      <c r="J313" s="686"/>
    </row>
    <row r="314" spans="10:10" x14ac:dyDescent="0.25">
      <c r="J314" s="686"/>
    </row>
    <row r="315" spans="10:10" x14ac:dyDescent="0.25">
      <c r="J315" s="686"/>
    </row>
    <row r="316" spans="10:10" x14ac:dyDescent="0.25">
      <c r="J316" s="686"/>
    </row>
    <row r="317" spans="10:10" x14ac:dyDescent="0.25">
      <c r="J317" s="686"/>
    </row>
    <row r="318" spans="10:10" x14ac:dyDescent="0.25">
      <c r="J318" s="686"/>
    </row>
    <row r="319" spans="10:10" x14ac:dyDescent="0.25">
      <c r="J319" s="686"/>
    </row>
    <row r="320" spans="10:10" x14ac:dyDescent="0.25">
      <c r="J320" s="686"/>
    </row>
    <row r="321" spans="10:10" x14ac:dyDescent="0.25">
      <c r="J321" s="686"/>
    </row>
    <row r="322" spans="10:10" x14ac:dyDescent="0.25">
      <c r="J322" s="686"/>
    </row>
    <row r="323" spans="10:10" x14ac:dyDescent="0.25">
      <c r="J323" s="686"/>
    </row>
    <row r="324" spans="10:10" x14ac:dyDescent="0.25">
      <c r="J324" s="686"/>
    </row>
    <row r="325" spans="10:10" x14ac:dyDescent="0.25">
      <c r="J325" s="686"/>
    </row>
    <row r="326" spans="10:10" x14ac:dyDescent="0.25">
      <c r="J326" s="686"/>
    </row>
    <row r="327" spans="10:10" x14ac:dyDescent="0.25">
      <c r="J327" s="686"/>
    </row>
    <row r="328" spans="10:10" x14ac:dyDescent="0.25">
      <c r="J328" s="686"/>
    </row>
    <row r="329" spans="10:10" x14ac:dyDescent="0.25">
      <c r="J329" s="686"/>
    </row>
    <row r="330" spans="10:10" x14ac:dyDescent="0.25">
      <c r="J330" s="686"/>
    </row>
    <row r="331" spans="10:10" x14ac:dyDescent="0.25">
      <c r="J331" s="686"/>
    </row>
    <row r="332" spans="10:10" x14ac:dyDescent="0.25">
      <c r="J332" s="686"/>
    </row>
    <row r="333" spans="10:10" x14ac:dyDescent="0.25">
      <c r="J333" s="686"/>
    </row>
    <row r="334" spans="10:10" x14ac:dyDescent="0.25">
      <c r="J334" s="686"/>
    </row>
    <row r="335" spans="10:10" x14ac:dyDescent="0.25">
      <c r="J335" s="686"/>
    </row>
    <row r="336" spans="10:10" x14ac:dyDescent="0.25">
      <c r="J336" s="686"/>
    </row>
    <row r="337" spans="10:10" x14ac:dyDescent="0.25">
      <c r="J337" s="686"/>
    </row>
    <row r="338" spans="10:10" x14ac:dyDescent="0.25">
      <c r="J338" s="686"/>
    </row>
    <row r="339" spans="10:10" x14ac:dyDescent="0.25">
      <c r="J339" s="686"/>
    </row>
    <row r="340" spans="10:10" x14ac:dyDescent="0.25">
      <c r="J340" s="686"/>
    </row>
    <row r="341" spans="10:10" x14ac:dyDescent="0.25">
      <c r="J341" s="686"/>
    </row>
    <row r="342" spans="10:10" x14ac:dyDescent="0.25">
      <c r="J342" s="686"/>
    </row>
    <row r="343" spans="10:10" x14ac:dyDescent="0.25">
      <c r="J343" s="686"/>
    </row>
    <row r="344" spans="10:10" x14ac:dyDescent="0.25">
      <c r="J344" s="686"/>
    </row>
    <row r="345" spans="10:10" x14ac:dyDescent="0.25">
      <c r="J345" s="686"/>
    </row>
    <row r="346" spans="10:10" x14ac:dyDescent="0.25">
      <c r="J346" s="686"/>
    </row>
    <row r="347" spans="10:10" x14ac:dyDescent="0.25">
      <c r="J347" s="686"/>
    </row>
    <row r="348" spans="10:10" x14ac:dyDescent="0.25">
      <c r="J348" s="686"/>
    </row>
    <row r="349" spans="10:10" x14ac:dyDescent="0.25">
      <c r="J349" s="686"/>
    </row>
    <row r="350" spans="10:10" x14ac:dyDescent="0.25">
      <c r="J350" s="686"/>
    </row>
    <row r="351" spans="10:10" x14ac:dyDescent="0.25">
      <c r="J351" s="686"/>
    </row>
    <row r="352" spans="10:10" x14ac:dyDescent="0.25">
      <c r="J352" s="686"/>
    </row>
    <row r="353" spans="10:10" x14ac:dyDescent="0.25">
      <c r="J353" s="686"/>
    </row>
    <row r="354" spans="10:10" x14ac:dyDescent="0.25">
      <c r="J354" s="686"/>
    </row>
    <row r="355" spans="10:10" x14ac:dyDescent="0.25">
      <c r="J355" s="686"/>
    </row>
    <row r="356" spans="10:10" x14ac:dyDescent="0.25">
      <c r="J356" s="686"/>
    </row>
    <row r="357" spans="10:10" x14ac:dyDescent="0.25">
      <c r="J357" s="686"/>
    </row>
    <row r="358" spans="10:10" x14ac:dyDescent="0.25">
      <c r="J358" s="686"/>
    </row>
    <row r="359" spans="10:10" x14ac:dyDescent="0.25">
      <c r="J359" s="686"/>
    </row>
    <row r="360" spans="10:10" x14ac:dyDescent="0.25">
      <c r="J360" s="686"/>
    </row>
    <row r="361" spans="10:10" x14ac:dyDescent="0.25">
      <c r="J361" s="686"/>
    </row>
    <row r="362" spans="10:10" x14ac:dyDescent="0.25">
      <c r="J362" s="686"/>
    </row>
    <row r="363" spans="10:10" x14ac:dyDescent="0.25">
      <c r="J363" s="686"/>
    </row>
    <row r="364" spans="10:10" x14ac:dyDescent="0.25">
      <c r="J364" s="686"/>
    </row>
    <row r="365" spans="10:10" x14ac:dyDescent="0.25">
      <c r="J365" s="686"/>
    </row>
    <row r="366" spans="10:10" x14ac:dyDescent="0.25">
      <c r="J366" s="686"/>
    </row>
    <row r="367" spans="10:10" x14ac:dyDescent="0.25">
      <c r="J367" s="686"/>
    </row>
    <row r="368" spans="10:10" x14ac:dyDescent="0.25">
      <c r="J368" s="686"/>
    </row>
    <row r="369" spans="10:10" x14ac:dyDescent="0.25">
      <c r="J369" s="686"/>
    </row>
    <row r="370" spans="10:10" x14ac:dyDescent="0.25">
      <c r="J370" s="686"/>
    </row>
    <row r="371" spans="10:10" x14ac:dyDescent="0.25">
      <c r="J371" s="686"/>
    </row>
    <row r="372" spans="10:10" x14ac:dyDescent="0.25">
      <c r="J372" s="686"/>
    </row>
    <row r="373" spans="10:10" x14ac:dyDescent="0.25">
      <c r="J373" s="686"/>
    </row>
    <row r="374" spans="10:10" x14ac:dyDescent="0.25">
      <c r="J374" s="686"/>
    </row>
    <row r="375" spans="10:10" x14ac:dyDescent="0.25">
      <c r="J375" s="686"/>
    </row>
    <row r="376" spans="10:10" x14ac:dyDescent="0.25">
      <c r="J376" s="686"/>
    </row>
    <row r="377" spans="10:10" x14ac:dyDescent="0.25">
      <c r="J377" s="686"/>
    </row>
    <row r="378" spans="10:10" x14ac:dyDescent="0.25">
      <c r="J378" s="686"/>
    </row>
    <row r="379" spans="10:10" x14ac:dyDescent="0.25">
      <c r="J379" s="686"/>
    </row>
    <row r="380" spans="10:10" x14ac:dyDescent="0.25">
      <c r="J380" s="686"/>
    </row>
    <row r="381" spans="10:10" x14ac:dyDescent="0.25">
      <c r="J381" s="686"/>
    </row>
    <row r="382" spans="10:10" x14ac:dyDescent="0.25">
      <c r="J382" s="686"/>
    </row>
    <row r="383" spans="10:10" x14ac:dyDescent="0.25">
      <c r="J383" s="686"/>
    </row>
    <row r="384" spans="10:10" x14ac:dyDescent="0.25">
      <c r="J384" s="686"/>
    </row>
    <row r="385" spans="10:10" x14ac:dyDescent="0.25">
      <c r="J385" s="686"/>
    </row>
    <row r="386" spans="10:10" x14ac:dyDescent="0.25">
      <c r="J386" s="686"/>
    </row>
    <row r="387" spans="10:10" x14ac:dyDescent="0.25">
      <c r="J387" s="686"/>
    </row>
    <row r="388" spans="10:10" x14ac:dyDescent="0.25">
      <c r="J388" s="686"/>
    </row>
    <row r="389" spans="10:10" x14ac:dyDescent="0.25">
      <c r="J389" s="686"/>
    </row>
    <row r="390" spans="10:10" x14ac:dyDescent="0.25">
      <c r="J390" s="686"/>
    </row>
    <row r="391" spans="10:10" x14ac:dyDescent="0.25">
      <c r="J391" s="686"/>
    </row>
    <row r="392" spans="10:10" x14ac:dyDescent="0.25">
      <c r="J392" s="686"/>
    </row>
    <row r="393" spans="10:10" x14ac:dyDescent="0.25">
      <c r="J393" s="686"/>
    </row>
    <row r="394" spans="10:10" x14ac:dyDescent="0.25">
      <c r="J394" s="686"/>
    </row>
    <row r="395" spans="10:10" x14ac:dyDescent="0.25">
      <c r="J395" s="686"/>
    </row>
    <row r="396" spans="10:10" x14ac:dyDescent="0.25">
      <c r="J396" s="686"/>
    </row>
    <row r="397" spans="10:10" x14ac:dyDescent="0.25">
      <c r="J397" s="686"/>
    </row>
    <row r="398" spans="10:10" x14ac:dyDescent="0.25">
      <c r="J398" s="686"/>
    </row>
    <row r="399" spans="10:10" x14ac:dyDescent="0.25">
      <c r="J399" s="686"/>
    </row>
    <row r="400" spans="10:10" x14ac:dyDescent="0.25">
      <c r="J400" s="686"/>
    </row>
    <row r="401" spans="10:10" x14ac:dyDescent="0.25">
      <c r="J401" s="686"/>
    </row>
    <row r="402" spans="10:10" x14ac:dyDescent="0.25">
      <c r="J402" s="686"/>
    </row>
    <row r="403" spans="10:10" x14ac:dyDescent="0.25">
      <c r="J403" s="686"/>
    </row>
    <row r="404" spans="10:10" x14ac:dyDescent="0.25">
      <c r="J404" s="686"/>
    </row>
    <row r="405" spans="10:10" x14ac:dyDescent="0.25">
      <c r="J405" s="686"/>
    </row>
    <row r="406" spans="10:10" x14ac:dyDescent="0.25">
      <c r="J406" s="686"/>
    </row>
    <row r="407" spans="10:10" x14ac:dyDescent="0.25">
      <c r="J407" s="686"/>
    </row>
    <row r="408" spans="10:10" x14ac:dyDescent="0.25">
      <c r="J408" s="686"/>
    </row>
    <row r="409" spans="10:10" x14ac:dyDescent="0.25">
      <c r="J409" s="686"/>
    </row>
    <row r="410" spans="10:10" x14ac:dyDescent="0.25">
      <c r="J410" s="686"/>
    </row>
    <row r="411" spans="10:10" x14ac:dyDescent="0.25">
      <c r="J411" s="686"/>
    </row>
    <row r="412" spans="10:10" x14ac:dyDescent="0.25">
      <c r="J412" s="686"/>
    </row>
    <row r="413" spans="10:10" x14ac:dyDescent="0.25">
      <c r="J413" s="686"/>
    </row>
    <row r="414" spans="10:10" x14ac:dyDescent="0.25">
      <c r="J414" s="686"/>
    </row>
    <row r="415" spans="10:10" x14ac:dyDescent="0.25">
      <c r="J415" s="686"/>
    </row>
    <row r="416" spans="10:10" x14ac:dyDescent="0.25">
      <c r="J416" s="686"/>
    </row>
    <row r="417" spans="10:10" x14ac:dyDescent="0.25">
      <c r="J417" s="686"/>
    </row>
    <row r="418" spans="10:10" x14ac:dyDescent="0.25">
      <c r="J418" s="686"/>
    </row>
    <row r="419" spans="10:10" x14ac:dyDescent="0.25">
      <c r="J419" s="686"/>
    </row>
    <row r="420" spans="10:10" x14ac:dyDescent="0.25">
      <c r="J420" s="686"/>
    </row>
    <row r="421" spans="10:10" x14ac:dyDescent="0.25">
      <c r="J421" s="686"/>
    </row>
    <row r="422" spans="10:10" x14ac:dyDescent="0.25">
      <c r="J422" s="686"/>
    </row>
    <row r="423" spans="10:10" x14ac:dyDescent="0.25">
      <c r="J423" s="686"/>
    </row>
    <row r="424" spans="10:10" x14ac:dyDescent="0.25">
      <c r="J424" s="686"/>
    </row>
    <row r="425" spans="10:10" x14ac:dyDescent="0.25">
      <c r="J425" s="686"/>
    </row>
    <row r="426" spans="10:10" x14ac:dyDescent="0.25">
      <c r="J426" s="686"/>
    </row>
    <row r="427" spans="10:10" x14ac:dyDescent="0.25">
      <c r="J427" s="686"/>
    </row>
    <row r="428" spans="10:10" x14ac:dyDescent="0.25">
      <c r="J428" s="686"/>
    </row>
    <row r="429" spans="10:10" x14ac:dyDescent="0.25">
      <c r="J429" s="686"/>
    </row>
    <row r="430" spans="10:10" x14ac:dyDescent="0.25">
      <c r="J430" s="686"/>
    </row>
    <row r="431" spans="10:10" x14ac:dyDescent="0.25">
      <c r="J431" s="686"/>
    </row>
    <row r="432" spans="10:10" x14ac:dyDescent="0.25">
      <c r="J432" s="686"/>
    </row>
    <row r="433" spans="10:10" x14ac:dyDescent="0.25">
      <c r="J433" s="686"/>
    </row>
    <row r="434" spans="10:10" x14ac:dyDescent="0.25">
      <c r="J434" s="686"/>
    </row>
    <row r="435" spans="10:10" x14ac:dyDescent="0.25">
      <c r="J435" s="686"/>
    </row>
    <row r="436" spans="10:10" x14ac:dyDescent="0.25">
      <c r="J436" s="686"/>
    </row>
    <row r="437" spans="10:10" x14ac:dyDescent="0.25">
      <c r="J437" s="686"/>
    </row>
    <row r="438" spans="10:10" x14ac:dyDescent="0.25">
      <c r="J438" s="686"/>
    </row>
    <row r="439" spans="10:10" x14ac:dyDescent="0.25">
      <c r="J439" s="686"/>
    </row>
    <row r="440" spans="10:10" x14ac:dyDescent="0.25">
      <c r="J440" s="686"/>
    </row>
    <row r="441" spans="10:10" x14ac:dyDescent="0.25">
      <c r="J441" s="686"/>
    </row>
    <row r="442" spans="10:10" x14ac:dyDescent="0.25">
      <c r="J442" s="686"/>
    </row>
    <row r="443" spans="10:10" x14ac:dyDescent="0.25">
      <c r="J443" s="686"/>
    </row>
    <row r="444" spans="10:10" x14ac:dyDescent="0.25">
      <c r="J444" s="686"/>
    </row>
    <row r="445" spans="10:10" x14ac:dyDescent="0.25">
      <c r="J445" s="686"/>
    </row>
    <row r="446" spans="10:10" x14ac:dyDescent="0.25">
      <c r="J446" s="686"/>
    </row>
    <row r="447" spans="10:10" x14ac:dyDescent="0.25">
      <c r="J447" s="686"/>
    </row>
    <row r="448" spans="10:10" x14ac:dyDescent="0.25">
      <c r="J448" s="686"/>
    </row>
    <row r="449" spans="10:10" x14ac:dyDescent="0.25">
      <c r="J449" s="686"/>
    </row>
    <row r="450" spans="10:10" x14ac:dyDescent="0.25">
      <c r="J450" s="686"/>
    </row>
    <row r="451" spans="10:10" x14ac:dyDescent="0.25">
      <c r="J451" s="686"/>
    </row>
    <row r="452" spans="10:10" x14ac:dyDescent="0.25">
      <c r="J452" s="686"/>
    </row>
    <row r="453" spans="10:10" x14ac:dyDescent="0.25">
      <c r="J453" s="686"/>
    </row>
    <row r="454" spans="10:10" x14ac:dyDescent="0.25">
      <c r="J454" s="686"/>
    </row>
    <row r="455" spans="10:10" x14ac:dyDescent="0.25">
      <c r="J455" s="686"/>
    </row>
    <row r="456" spans="10:10" x14ac:dyDescent="0.25">
      <c r="J456" s="686"/>
    </row>
    <row r="457" spans="10:10" x14ac:dyDescent="0.25">
      <c r="J457" s="686"/>
    </row>
    <row r="458" spans="10:10" x14ac:dyDescent="0.25">
      <c r="J458" s="686"/>
    </row>
    <row r="459" spans="10:10" x14ac:dyDescent="0.25">
      <c r="J459" s="686"/>
    </row>
    <row r="460" spans="10:10" x14ac:dyDescent="0.25">
      <c r="J460" s="686"/>
    </row>
    <row r="461" spans="10:10" x14ac:dyDescent="0.25">
      <c r="J461" s="686"/>
    </row>
    <row r="462" spans="10:10" x14ac:dyDescent="0.25">
      <c r="J462" s="686"/>
    </row>
    <row r="463" spans="10:10" x14ac:dyDescent="0.25">
      <c r="J463" s="686"/>
    </row>
    <row r="464" spans="10:10" x14ac:dyDescent="0.25">
      <c r="J464" s="686"/>
    </row>
    <row r="465" spans="10:10" x14ac:dyDescent="0.25">
      <c r="J465" s="686"/>
    </row>
    <row r="466" spans="10:10" x14ac:dyDescent="0.25">
      <c r="J466" s="686"/>
    </row>
    <row r="467" spans="10:10" x14ac:dyDescent="0.25">
      <c r="J467" s="686"/>
    </row>
    <row r="468" spans="10:10" x14ac:dyDescent="0.25">
      <c r="J468" s="686"/>
    </row>
    <row r="469" spans="10:10" x14ac:dyDescent="0.25">
      <c r="J469" s="686"/>
    </row>
    <row r="470" spans="10:10" x14ac:dyDescent="0.25">
      <c r="J470" s="686"/>
    </row>
    <row r="471" spans="10:10" x14ac:dyDescent="0.25">
      <c r="J471" s="686"/>
    </row>
    <row r="472" spans="10:10" x14ac:dyDescent="0.25">
      <c r="J472" s="686"/>
    </row>
    <row r="473" spans="10:10" x14ac:dyDescent="0.25">
      <c r="J473" s="686"/>
    </row>
    <row r="474" spans="10:10" x14ac:dyDescent="0.25">
      <c r="J474" s="686"/>
    </row>
    <row r="475" spans="10:10" x14ac:dyDescent="0.25">
      <c r="J475" s="686"/>
    </row>
    <row r="476" spans="10:10" x14ac:dyDescent="0.25">
      <c r="J476" s="686"/>
    </row>
    <row r="477" spans="10:10" x14ac:dyDescent="0.25">
      <c r="J477" s="686"/>
    </row>
    <row r="478" spans="10:10" x14ac:dyDescent="0.25">
      <c r="J478" s="686"/>
    </row>
    <row r="479" spans="10:10" x14ac:dyDescent="0.25">
      <c r="J479" s="686"/>
    </row>
    <row r="480" spans="10:10" x14ac:dyDescent="0.25">
      <c r="J480" s="686"/>
    </row>
    <row r="481" spans="10:10" x14ac:dyDescent="0.25">
      <c r="J481" s="686"/>
    </row>
    <row r="482" spans="10:10" x14ac:dyDescent="0.25">
      <c r="J482" s="686"/>
    </row>
    <row r="483" spans="10:10" x14ac:dyDescent="0.25">
      <c r="J483" s="686"/>
    </row>
    <row r="484" spans="10:10" x14ac:dyDescent="0.25">
      <c r="J484" s="686"/>
    </row>
    <row r="485" spans="10:10" x14ac:dyDescent="0.25">
      <c r="J485" s="686"/>
    </row>
    <row r="486" spans="10:10" x14ac:dyDescent="0.25">
      <c r="J486" s="686"/>
    </row>
    <row r="487" spans="10:10" x14ac:dyDescent="0.25">
      <c r="J487" s="686"/>
    </row>
    <row r="488" spans="10:10" x14ac:dyDescent="0.25">
      <c r="J488" s="686"/>
    </row>
    <row r="489" spans="10:10" x14ac:dyDescent="0.25">
      <c r="J489" s="686"/>
    </row>
    <row r="490" spans="10:10" x14ac:dyDescent="0.25">
      <c r="J490" s="686"/>
    </row>
    <row r="491" spans="10:10" x14ac:dyDescent="0.25">
      <c r="J491" s="686"/>
    </row>
    <row r="492" spans="10:10" x14ac:dyDescent="0.25">
      <c r="J492" s="686"/>
    </row>
    <row r="493" spans="10:10" x14ac:dyDescent="0.25">
      <c r="J493" s="686"/>
    </row>
    <row r="494" spans="10:10" x14ac:dyDescent="0.25">
      <c r="J494" s="686"/>
    </row>
    <row r="495" spans="10:10" x14ac:dyDescent="0.25">
      <c r="J495" s="686"/>
    </row>
    <row r="496" spans="10:10" x14ac:dyDescent="0.25">
      <c r="J496" s="686"/>
    </row>
    <row r="497" spans="10:10" x14ac:dyDescent="0.25">
      <c r="J497" s="686"/>
    </row>
    <row r="498" spans="10:10" x14ac:dyDescent="0.25">
      <c r="J498" s="686"/>
    </row>
    <row r="499" spans="10:10" x14ac:dyDescent="0.25">
      <c r="J499" s="686"/>
    </row>
    <row r="500" spans="10:10" x14ac:dyDescent="0.25">
      <c r="J500" s="686"/>
    </row>
    <row r="501" spans="10:10" x14ac:dyDescent="0.25">
      <c r="J501" s="686"/>
    </row>
    <row r="502" spans="10:10" x14ac:dyDescent="0.25">
      <c r="J502" s="686"/>
    </row>
    <row r="503" spans="10:10" x14ac:dyDescent="0.25">
      <c r="J503" s="686"/>
    </row>
    <row r="504" spans="10:10" x14ac:dyDescent="0.25">
      <c r="J504" s="686"/>
    </row>
    <row r="505" spans="10:10" x14ac:dyDescent="0.25">
      <c r="J505" s="686"/>
    </row>
    <row r="506" spans="10:10" x14ac:dyDescent="0.25">
      <c r="J506" s="686"/>
    </row>
    <row r="507" spans="10:10" x14ac:dyDescent="0.25">
      <c r="J507" s="686"/>
    </row>
    <row r="508" spans="10:10" x14ac:dyDescent="0.25">
      <c r="J508" s="686"/>
    </row>
    <row r="509" spans="10:10" x14ac:dyDescent="0.25">
      <c r="J509" s="686"/>
    </row>
    <row r="510" spans="10:10" x14ac:dyDescent="0.25">
      <c r="J510" s="686"/>
    </row>
    <row r="511" spans="10:10" x14ac:dyDescent="0.25">
      <c r="J511" s="686"/>
    </row>
    <row r="512" spans="10:10" x14ac:dyDescent="0.25">
      <c r="J512" s="686"/>
    </row>
    <row r="513" spans="10:10" x14ac:dyDescent="0.25">
      <c r="J513" s="686"/>
    </row>
    <row r="514" spans="10:10" x14ac:dyDescent="0.25">
      <c r="J514" s="686"/>
    </row>
    <row r="515" spans="10:10" x14ac:dyDescent="0.25">
      <c r="J515" s="686"/>
    </row>
    <row r="516" spans="10:10" x14ac:dyDescent="0.25">
      <c r="J516" s="686"/>
    </row>
    <row r="517" spans="10:10" x14ac:dyDescent="0.25">
      <c r="J517" s="686"/>
    </row>
    <row r="518" spans="10:10" x14ac:dyDescent="0.25">
      <c r="J518" s="686"/>
    </row>
    <row r="519" spans="10:10" x14ac:dyDescent="0.25">
      <c r="J519" s="686"/>
    </row>
    <row r="520" spans="10:10" x14ac:dyDescent="0.25">
      <c r="J520" s="686"/>
    </row>
    <row r="521" spans="10:10" x14ac:dyDescent="0.25">
      <c r="J521" s="686"/>
    </row>
    <row r="522" spans="10:10" x14ac:dyDescent="0.25">
      <c r="J522" s="686"/>
    </row>
    <row r="523" spans="10:10" x14ac:dyDescent="0.25">
      <c r="J523" s="686"/>
    </row>
    <row r="524" spans="10:10" x14ac:dyDescent="0.25">
      <c r="J524" s="686"/>
    </row>
    <row r="525" spans="10:10" x14ac:dyDescent="0.25">
      <c r="J525" s="686"/>
    </row>
    <row r="526" spans="10:10" x14ac:dyDescent="0.25">
      <c r="J526" s="686"/>
    </row>
    <row r="527" spans="10:10" x14ac:dyDescent="0.25">
      <c r="J527" s="686"/>
    </row>
    <row r="528" spans="10:10" x14ac:dyDescent="0.25">
      <c r="J528" s="686"/>
    </row>
    <row r="529" spans="10:10" x14ac:dyDescent="0.25">
      <c r="J529" s="686"/>
    </row>
    <row r="530" spans="10:10" x14ac:dyDescent="0.25">
      <c r="J530" s="686"/>
    </row>
    <row r="531" spans="10:10" x14ac:dyDescent="0.25">
      <c r="J531" s="686"/>
    </row>
    <row r="532" spans="10:10" x14ac:dyDescent="0.25">
      <c r="J532" s="686"/>
    </row>
    <row r="533" spans="10:10" x14ac:dyDescent="0.25">
      <c r="J533" s="686"/>
    </row>
    <row r="534" spans="10:10" x14ac:dyDescent="0.25">
      <c r="J534" s="686"/>
    </row>
    <row r="535" spans="10:10" x14ac:dyDescent="0.25">
      <c r="J535" s="686"/>
    </row>
    <row r="536" spans="10:10" x14ac:dyDescent="0.25">
      <c r="J536" s="686"/>
    </row>
    <row r="537" spans="10:10" x14ac:dyDescent="0.25">
      <c r="J537" s="686"/>
    </row>
    <row r="538" spans="10:10" x14ac:dyDescent="0.25">
      <c r="J538" s="686"/>
    </row>
    <row r="539" spans="10:10" x14ac:dyDescent="0.25">
      <c r="J539" s="686"/>
    </row>
    <row r="540" spans="10:10" x14ac:dyDescent="0.25">
      <c r="J540" s="686"/>
    </row>
    <row r="541" spans="10:10" x14ac:dyDescent="0.25">
      <c r="J541" s="686"/>
    </row>
    <row r="542" spans="10:10" x14ac:dyDescent="0.25">
      <c r="J542" s="686"/>
    </row>
    <row r="543" spans="10:10" x14ac:dyDescent="0.25">
      <c r="J543" s="686"/>
    </row>
    <row r="544" spans="10:10" x14ac:dyDescent="0.25">
      <c r="J544" s="686"/>
    </row>
    <row r="545" spans="10:10" x14ac:dyDescent="0.25">
      <c r="J545" s="686"/>
    </row>
    <row r="546" spans="10:10" x14ac:dyDescent="0.25">
      <c r="J546" s="686"/>
    </row>
    <row r="547" spans="10:10" x14ac:dyDescent="0.25">
      <c r="J547" s="686"/>
    </row>
    <row r="548" spans="10:10" x14ac:dyDescent="0.25">
      <c r="J548" s="686"/>
    </row>
    <row r="549" spans="10:10" x14ac:dyDescent="0.25">
      <c r="J549" s="686"/>
    </row>
    <row r="550" spans="10:10" x14ac:dyDescent="0.25">
      <c r="J550" s="686"/>
    </row>
    <row r="551" spans="10:10" x14ac:dyDescent="0.25">
      <c r="J551" s="686"/>
    </row>
    <row r="552" spans="10:10" x14ac:dyDescent="0.25">
      <c r="J552" s="686"/>
    </row>
    <row r="553" spans="10:10" x14ac:dyDescent="0.25">
      <c r="J553" s="686"/>
    </row>
    <row r="554" spans="10:10" x14ac:dyDescent="0.25">
      <c r="J554" s="686"/>
    </row>
    <row r="555" spans="10:10" x14ac:dyDescent="0.25">
      <c r="J555" s="686"/>
    </row>
    <row r="556" spans="10:10" x14ac:dyDescent="0.25">
      <c r="J556" s="686"/>
    </row>
    <row r="557" spans="10:10" x14ac:dyDescent="0.25">
      <c r="J557" s="686"/>
    </row>
    <row r="558" spans="10:10" x14ac:dyDescent="0.25">
      <c r="J558" s="686"/>
    </row>
    <row r="559" spans="10:10" x14ac:dyDescent="0.25">
      <c r="J559" s="686"/>
    </row>
    <row r="560" spans="10:10" x14ac:dyDescent="0.25">
      <c r="J560" s="686"/>
    </row>
    <row r="561" spans="10:10" x14ac:dyDescent="0.25">
      <c r="J561" s="686"/>
    </row>
    <row r="562" spans="10:10" x14ac:dyDescent="0.25">
      <c r="J562" s="686"/>
    </row>
    <row r="563" spans="10:10" x14ac:dyDescent="0.25">
      <c r="J563" s="686"/>
    </row>
    <row r="564" spans="10:10" x14ac:dyDescent="0.25">
      <c r="J564" s="686"/>
    </row>
    <row r="565" spans="10:10" x14ac:dyDescent="0.25">
      <c r="J565" s="686"/>
    </row>
    <row r="566" spans="10:10" x14ac:dyDescent="0.25">
      <c r="J566" s="686"/>
    </row>
    <row r="567" spans="10:10" x14ac:dyDescent="0.25">
      <c r="J567" s="686"/>
    </row>
    <row r="568" spans="10:10" x14ac:dyDescent="0.25">
      <c r="J568" s="686"/>
    </row>
    <row r="569" spans="10:10" x14ac:dyDescent="0.25">
      <c r="J569" s="686"/>
    </row>
    <row r="570" spans="10:10" x14ac:dyDescent="0.25">
      <c r="J570" s="686"/>
    </row>
    <row r="571" spans="10:10" x14ac:dyDescent="0.25">
      <c r="J571" s="686"/>
    </row>
    <row r="572" spans="10:10" x14ac:dyDescent="0.25">
      <c r="J572" s="686"/>
    </row>
    <row r="573" spans="10:10" x14ac:dyDescent="0.25">
      <c r="J573" s="686"/>
    </row>
    <row r="574" spans="10:10" x14ac:dyDescent="0.25">
      <c r="J574" s="686"/>
    </row>
    <row r="575" spans="10:10" x14ac:dyDescent="0.25">
      <c r="J575" s="686"/>
    </row>
    <row r="576" spans="10:10" x14ac:dyDescent="0.25">
      <c r="J576" s="686"/>
    </row>
    <row r="577" spans="10:10" x14ac:dyDescent="0.25">
      <c r="J577" s="686"/>
    </row>
    <row r="578" spans="10:10" x14ac:dyDescent="0.25">
      <c r="J578" s="686"/>
    </row>
    <row r="579" spans="10:10" x14ac:dyDescent="0.25">
      <c r="J579" s="686"/>
    </row>
    <row r="580" spans="10:10" x14ac:dyDescent="0.25">
      <c r="J580" s="686"/>
    </row>
    <row r="581" spans="10:10" x14ac:dyDescent="0.25">
      <c r="J581" s="686"/>
    </row>
    <row r="582" spans="10:10" x14ac:dyDescent="0.25">
      <c r="J582" s="686"/>
    </row>
    <row r="583" spans="10:10" x14ac:dyDescent="0.25">
      <c r="J583" s="686"/>
    </row>
    <row r="584" spans="10:10" x14ac:dyDescent="0.25">
      <c r="J584" s="686"/>
    </row>
    <row r="585" spans="10:10" x14ac:dyDescent="0.25">
      <c r="J585" s="686"/>
    </row>
    <row r="586" spans="10:10" x14ac:dyDescent="0.25">
      <c r="J586" s="686"/>
    </row>
    <row r="587" spans="10:10" x14ac:dyDescent="0.25">
      <c r="J587" s="686"/>
    </row>
    <row r="588" spans="10:10" x14ac:dyDescent="0.25">
      <c r="J588" s="686"/>
    </row>
    <row r="589" spans="10:10" x14ac:dyDescent="0.25">
      <c r="J589" s="686"/>
    </row>
    <row r="590" spans="10:10" x14ac:dyDescent="0.25">
      <c r="J590" s="686"/>
    </row>
    <row r="591" spans="10:10" x14ac:dyDescent="0.25">
      <c r="J591" s="686"/>
    </row>
    <row r="592" spans="10:10" x14ac:dyDescent="0.25">
      <c r="J592" s="686"/>
    </row>
    <row r="593" spans="10:10" x14ac:dyDescent="0.25">
      <c r="J593" s="686"/>
    </row>
    <row r="594" spans="10:10" x14ac:dyDescent="0.25">
      <c r="J594" s="686"/>
    </row>
    <row r="595" spans="10:10" x14ac:dyDescent="0.25">
      <c r="J595" s="686"/>
    </row>
    <row r="596" spans="10:10" x14ac:dyDescent="0.25">
      <c r="J596" s="686"/>
    </row>
    <row r="597" spans="10:10" x14ac:dyDescent="0.25">
      <c r="J597" s="686"/>
    </row>
    <row r="598" spans="10:10" x14ac:dyDescent="0.25">
      <c r="J598" s="686"/>
    </row>
    <row r="599" spans="10:10" x14ac:dyDescent="0.25">
      <c r="J599" s="686"/>
    </row>
    <row r="600" spans="10:10" x14ac:dyDescent="0.25">
      <c r="J600" s="686"/>
    </row>
    <row r="601" spans="10:10" x14ac:dyDescent="0.25">
      <c r="J601" s="686"/>
    </row>
    <row r="602" spans="10:10" x14ac:dyDescent="0.25">
      <c r="J602" s="686"/>
    </row>
    <row r="603" spans="10:10" x14ac:dyDescent="0.25">
      <c r="J603" s="686"/>
    </row>
    <row r="604" spans="10:10" x14ac:dyDescent="0.25">
      <c r="J604" s="686"/>
    </row>
    <row r="605" spans="10:10" x14ac:dyDescent="0.25">
      <c r="J605" s="686"/>
    </row>
    <row r="606" spans="10:10" x14ac:dyDescent="0.25">
      <c r="J606" s="686"/>
    </row>
    <row r="607" spans="10:10" x14ac:dyDescent="0.25">
      <c r="J607" s="686"/>
    </row>
    <row r="608" spans="10:10" x14ac:dyDescent="0.25">
      <c r="J608" s="686"/>
    </row>
    <row r="609" spans="10:10" x14ac:dyDescent="0.25">
      <c r="J609" s="686"/>
    </row>
    <row r="610" spans="10:10" x14ac:dyDescent="0.25">
      <c r="J610" s="686"/>
    </row>
    <row r="611" spans="10:10" x14ac:dyDescent="0.25">
      <c r="J611" s="686"/>
    </row>
    <row r="612" spans="10:10" x14ac:dyDescent="0.25">
      <c r="J612" s="686"/>
    </row>
    <row r="613" spans="10:10" x14ac:dyDescent="0.25">
      <c r="J613" s="686"/>
    </row>
    <row r="614" spans="10:10" x14ac:dyDescent="0.25">
      <c r="J614" s="686"/>
    </row>
    <row r="615" spans="10:10" x14ac:dyDescent="0.25">
      <c r="J615" s="686"/>
    </row>
    <row r="616" spans="10:10" x14ac:dyDescent="0.25">
      <c r="J616" s="686"/>
    </row>
    <row r="617" spans="10:10" x14ac:dyDescent="0.25">
      <c r="J617" s="686"/>
    </row>
    <row r="618" spans="10:10" x14ac:dyDescent="0.25">
      <c r="J618" s="686"/>
    </row>
    <row r="619" spans="10:10" x14ac:dyDescent="0.25">
      <c r="J619" s="686"/>
    </row>
    <row r="620" spans="10:10" x14ac:dyDescent="0.25">
      <c r="J620" s="686"/>
    </row>
    <row r="621" spans="10:10" x14ac:dyDescent="0.25">
      <c r="J621" s="686"/>
    </row>
    <row r="622" spans="10:10" x14ac:dyDescent="0.25">
      <c r="J622" s="686"/>
    </row>
    <row r="623" spans="10:10" x14ac:dyDescent="0.25">
      <c r="J623" s="686"/>
    </row>
    <row r="624" spans="10:10" x14ac:dyDescent="0.25">
      <c r="J624" s="686"/>
    </row>
    <row r="625" spans="10:10" x14ac:dyDescent="0.25">
      <c r="J625" s="686"/>
    </row>
    <row r="626" spans="10:10" x14ac:dyDescent="0.25">
      <c r="J626" s="686"/>
    </row>
    <row r="627" spans="10:10" x14ac:dyDescent="0.25">
      <c r="J627" s="686"/>
    </row>
    <row r="628" spans="10:10" x14ac:dyDescent="0.25">
      <c r="J628" s="686"/>
    </row>
    <row r="629" spans="10:10" x14ac:dyDescent="0.25">
      <c r="J629" s="686"/>
    </row>
    <row r="630" spans="10:10" x14ac:dyDescent="0.25">
      <c r="J630" s="686"/>
    </row>
    <row r="631" spans="10:10" x14ac:dyDescent="0.25">
      <c r="J631" s="686"/>
    </row>
    <row r="632" spans="10:10" x14ac:dyDescent="0.25">
      <c r="J632" s="686"/>
    </row>
    <row r="633" spans="10:10" x14ac:dyDescent="0.25">
      <c r="J633" s="686"/>
    </row>
    <row r="634" spans="10:10" x14ac:dyDescent="0.25">
      <c r="J634" s="686"/>
    </row>
    <row r="635" spans="10:10" x14ac:dyDescent="0.25">
      <c r="J635" s="686"/>
    </row>
    <row r="636" spans="10:10" x14ac:dyDescent="0.25">
      <c r="J636" s="686"/>
    </row>
    <row r="637" spans="10:10" x14ac:dyDescent="0.25">
      <c r="J637" s="686"/>
    </row>
    <row r="638" spans="10:10" x14ac:dyDescent="0.25">
      <c r="J638" s="686"/>
    </row>
    <row r="639" spans="10:10" x14ac:dyDescent="0.25">
      <c r="J639" s="686"/>
    </row>
    <row r="640" spans="10:10" x14ac:dyDescent="0.25">
      <c r="J640" s="686"/>
    </row>
    <row r="641" spans="10:10" x14ac:dyDescent="0.25">
      <c r="J641" s="686"/>
    </row>
    <row r="642" spans="10:10" x14ac:dyDescent="0.25">
      <c r="J642" s="686"/>
    </row>
    <row r="643" spans="10:10" x14ac:dyDescent="0.25">
      <c r="J643" s="686"/>
    </row>
    <row r="644" spans="10:10" x14ac:dyDescent="0.25">
      <c r="J644" s="686"/>
    </row>
    <row r="645" spans="10:10" x14ac:dyDescent="0.25">
      <c r="J645" s="686"/>
    </row>
    <row r="646" spans="10:10" x14ac:dyDescent="0.25">
      <c r="J646" s="686"/>
    </row>
    <row r="647" spans="10:10" x14ac:dyDescent="0.25">
      <c r="J647" s="686"/>
    </row>
    <row r="648" spans="10:10" x14ac:dyDescent="0.25">
      <c r="J648" s="686"/>
    </row>
    <row r="649" spans="10:10" x14ac:dyDescent="0.25">
      <c r="J649" s="686"/>
    </row>
    <row r="650" spans="10:10" x14ac:dyDescent="0.25">
      <c r="J650" s="686"/>
    </row>
    <row r="651" spans="10:10" x14ac:dyDescent="0.25">
      <c r="J651" s="686"/>
    </row>
    <row r="652" spans="10:10" x14ac:dyDescent="0.25">
      <c r="J652" s="686"/>
    </row>
    <row r="653" spans="10:10" x14ac:dyDescent="0.25">
      <c r="J653" s="686"/>
    </row>
    <row r="654" spans="10:10" x14ac:dyDescent="0.25">
      <c r="J654" s="686"/>
    </row>
    <row r="655" spans="10:10" x14ac:dyDescent="0.25">
      <c r="J655" s="686"/>
    </row>
    <row r="656" spans="10:10" x14ac:dyDescent="0.25">
      <c r="J656" s="686"/>
    </row>
    <row r="657" spans="10:10" x14ac:dyDescent="0.25">
      <c r="J657" s="686"/>
    </row>
    <row r="658" spans="10:10" x14ac:dyDescent="0.25">
      <c r="J658" s="686"/>
    </row>
    <row r="659" spans="10:10" x14ac:dyDescent="0.25">
      <c r="J659" s="686"/>
    </row>
    <row r="660" spans="10:10" x14ac:dyDescent="0.25">
      <c r="J660" s="686"/>
    </row>
    <row r="661" spans="10:10" x14ac:dyDescent="0.25">
      <c r="J661" s="686"/>
    </row>
    <row r="662" spans="10:10" x14ac:dyDescent="0.25">
      <c r="J662" s="686"/>
    </row>
    <row r="663" spans="10:10" x14ac:dyDescent="0.25">
      <c r="J663" s="686"/>
    </row>
    <row r="664" spans="10:10" x14ac:dyDescent="0.25">
      <c r="J664" s="686"/>
    </row>
    <row r="665" spans="10:10" x14ac:dyDescent="0.25">
      <c r="J665" s="686"/>
    </row>
    <row r="666" spans="10:10" x14ac:dyDescent="0.25">
      <c r="J666" s="686"/>
    </row>
    <row r="667" spans="10:10" x14ac:dyDescent="0.25">
      <c r="J667" s="686"/>
    </row>
    <row r="668" spans="10:10" x14ac:dyDescent="0.25">
      <c r="J668" s="686"/>
    </row>
    <row r="669" spans="10:10" x14ac:dyDescent="0.25">
      <c r="J669" s="686"/>
    </row>
    <row r="670" spans="10:10" x14ac:dyDescent="0.25">
      <c r="J670" s="686"/>
    </row>
    <row r="671" spans="10:10" x14ac:dyDescent="0.25">
      <c r="J671" s="686"/>
    </row>
    <row r="672" spans="10:10" x14ac:dyDescent="0.25">
      <c r="J672" s="686"/>
    </row>
    <row r="673" spans="10:10" x14ac:dyDescent="0.25">
      <c r="J673" s="686"/>
    </row>
    <row r="674" spans="10:10" x14ac:dyDescent="0.25">
      <c r="J674" s="686"/>
    </row>
    <row r="675" spans="10:10" x14ac:dyDescent="0.25">
      <c r="J675" s="686"/>
    </row>
    <row r="676" spans="10:10" x14ac:dyDescent="0.25">
      <c r="J676" s="686"/>
    </row>
    <row r="677" spans="10:10" x14ac:dyDescent="0.25">
      <c r="J677" s="686"/>
    </row>
    <row r="678" spans="10:10" x14ac:dyDescent="0.25">
      <c r="J678" s="686"/>
    </row>
    <row r="679" spans="10:10" x14ac:dyDescent="0.25">
      <c r="J679" s="686"/>
    </row>
    <row r="680" spans="10:10" x14ac:dyDescent="0.25">
      <c r="J680" s="686"/>
    </row>
    <row r="681" spans="10:10" x14ac:dyDescent="0.25">
      <c r="J681" s="686"/>
    </row>
    <row r="682" spans="10:10" x14ac:dyDescent="0.25">
      <c r="J682" s="686"/>
    </row>
    <row r="683" spans="10:10" x14ac:dyDescent="0.25">
      <c r="J683" s="686"/>
    </row>
    <row r="684" spans="10:10" x14ac:dyDescent="0.25">
      <c r="J684" s="686"/>
    </row>
    <row r="685" spans="10:10" x14ac:dyDescent="0.25">
      <c r="J685" s="686"/>
    </row>
    <row r="686" spans="10:10" x14ac:dyDescent="0.25">
      <c r="J686" s="686"/>
    </row>
    <row r="687" spans="10:10" x14ac:dyDescent="0.25">
      <c r="J687" s="686"/>
    </row>
    <row r="688" spans="10:10" x14ac:dyDescent="0.25">
      <c r="J688" s="686"/>
    </row>
    <row r="689" spans="10:10" x14ac:dyDescent="0.25">
      <c r="J689" s="686"/>
    </row>
    <row r="690" spans="10:10" x14ac:dyDescent="0.25">
      <c r="J690" s="686"/>
    </row>
    <row r="691" spans="10:10" x14ac:dyDescent="0.25">
      <c r="J691" s="686"/>
    </row>
    <row r="692" spans="10:10" x14ac:dyDescent="0.25">
      <c r="J692" s="686"/>
    </row>
    <row r="693" spans="10:10" x14ac:dyDescent="0.25">
      <c r="J693" s="686"/>
    </row>
    <row r="694" spans="10:10" x14ac:dyDescent="0.25">
      <c r="J694" s="686"/>
    </row>
    <row r="695" spans="10:10" x14ac:dyDescent="0.25">
      <c r="J695" s="686"/>
    </row>
    <row r="696" spans="10:10" x14ac:dyDescent="0.25">
      <c r="J696" s="686"/>
    </row>
    <row r="697" spans="10:10" x14ac:dyDescent="0.25">
      <c r="J697" s="686"/>
    </row>
    <row r="698" spans="10:10" x14ac:dyDescent="0.25">
      <c r="J698" s="686"/>
    </row>
    <row r="699" spans="10:10" x14ac:dyDescent="0.25">
      <c r="J699" s="686"/>
    </row>
    <row r="700" spans="10:10" x14ac:dyDescent="0.25">
      <c r="J700" s="686"/>
    </row>
    <row r="701" spans="10:10" x14ac:dyDescent="0.25">
      <c r="J701" s="686"/>
    </row>
    <row r="702" spans="10:10" x14ac:dyDescent="0.25">
      <c r="J702" s="686"/>
    </row>
    <row r="703" spans="10:10" x14ac:dyDescent="0.25">
      <c r="J703" s="686"/>
    </row>
    <row r="704" spans="10:10" x14ac:dyDescent="0.25">
      <c r="J704" s="686"/>
    </row>
    <row r="705" spans="10:10" x14ac:dyDescent="0.25">
      <c r="J705" s="686"/>
    </row>
    <row r="706" spans="10:10" x14ac:dyDescent="0.25">
      <c r="J706" s="686"/>
    </row>
    <row r="707" spans="10:10" x14ac:dyDescent="0.25">
      <c r="J707" s="686"/>
    </row>
    <row r="708" spans="10:10" x14ac:dyDescent="0.25">
      <c r="J708" s="686"/>
    </row>
    <row r="709" spans="10:10" x14ac:dyDescent="0.25">
      <c r="J709" s="686"/>
    </row>
    <row r="710" spans="10:10" x14ac:dyDescent="0.25">
      <c r="J710" s="686"/>
    </row>
    <row r="711" spans="10:10" x14ac:dyDescent="0.25">
      <c r="J711" s="686"/>
    </row>
    <row r="712" spans="10:10" x14ac:dyDescent="0.25">
      <c r="J712" s="686"/>
    </row>
    <row r="713" spans="10:10" x14ac:dyDescent="0.25">
      <c r="J713" s="686"/>
    </row>
    <row r="714" spans="10:10" x14ac:dyDescent="0.25">
      <c r="J714" s="686"/>
    </row>
    <row r="715" spans="10:10" x14ac:dyDescent="0.25">
      <c r="J715" s="686"/>
    </row>
    <row r="716" spans="10:10" x14ac:dyDescent="0.25">
      <c r="J716" s="686"/>
    </row>
    <row r="717" spans="10:10" x14ac:dyDescent="0.25">
      <c r="J717" s="686"/>
    </row>
    <row r="718" spans="10:10" x14ac:dyDescent="0.25">
      <c r="J718" s="686"/>
    </row>
    <row r="719" spans="10:10" x14ac:dyDescent="0.25">
      <c r="J719" s="686"/>
    </row>
    <row r="720" spans="10:10" x14ac:dyDescent="0.25">
      <c r="J720" s="686"/>
    </row>
    <row r="721" spans="10:10" x14ac:dyDescent="0.25">
      <c r="J721" s="686"/>
    </row>
    <row r="722" spans="10:10" x14ac:dyDescent="0.25">
      <c r="J722" s="686"/>
    </row>
    <row r="723" spans="10:10" x14ac:dyDescent="0.25">
      <c r="J723" s="686"/>
    </row>
    <row r="724" spans="10:10" x14ac:dyDescent="0.25">
      <c r="J724" s="686"/>
    </row>
    <row r="725" spans="10:10" x14ac:dyDescent="0.25">
      <c r="J725" s="686"/>
    </row>
    <row r="726" spans="10:10" x14ac:dyDescent="0.25">
      <c r="J726" s="686"/>
    </row>
    <row r="727" spans="10:10" x14ac:dyDescent="0.25">
      <c r="J727" s="686"/>
    </row>
    <row r="728" spans="10:10" x14ac:dyDescent="0.25">
      <c r="J728" s="686"/>
    </row>
    <row r="729" spans="10:10" x14ac:dyDescent="0.25">
      <c r="J729" s="686"/>
    </row>
    <row r="730" spans="10:10" x14ac:dyDescent="0.25">
      <c r="J730" s="686"/>
    </row>
    <row r="731" spans="10:10" x14ac:dyDescent="0.25">
      <c r="J731" s="686"/>
    </row>
    <row r="732" spans="10:10" x14ac:dyDescent="0.25">
      <c r="J732" s="686"/>
    </row>
    <row r="733" spans="10:10" x14ac:dyDescent="0.25">
      <c r="J733" s="686"/>
    </row>
    <row r="734" spans="10:10" x14ac:dyDescent="0.25">
      <c r="J734" s="686"/>
    </row>
    <row r="735" spans="10:10" x14ac:dyDescent="0.25">
      <c r="J735" s="686"/>
    </row>
    <row r="736" spans="10:10" x14ac:dyDescent="0.25">
      <c r="J736" s="686"/>
    </row>
    <row r="737" spans="10:10" x14ac:dyDescent="0.25">
      <c r="J737" s="686"/>
    </row>
    <row r="738" spans="10:10" x14ac:dyDescent="0.25">
      <c r="J738" s="686"/>
    </row>
    <row r="739" spans="10:10" x14ac:dyDescent="0.25">
      <c r="J739" s="686"/>
    </row>
    <row r="740" spans="10:10" x14ac:dyDescent="0.25">
      <c r="J740" s="686"/>
    </row>
    <row r="741" spans="10:10" x14ac:dyDescent="0.25">
      <c r="J741" s="686"/>
    </row>
    <row r="742" spans="10:10" x14ac:dyDescent="0.25">
      <c r="J742" s="686"/>
    </row>
    <row r="743" spans="10:10" x14ac:dyDescent="0.25">
      <c r="J743" s="686"/>
    </row>
    <row r="744" spans="10:10" x14ac:dyDescent="0.25">
      <c r="J744" s="686"/>
    </row>
    <row r="745" spans="10:10" x14ac:dyDescent="0.25">
      <c r="J745" s="686"/>
    </row>
    <row r="746" spans="10:10" x14ac:dyDescent="0.25">
      <c r="J746" s="686"/>
    </row>
    <row r="747" spans="10:10" x14ac:dyDescent="0.25">
      <c r="J747" s="686"/>
    </row>
    <row r="748" spans="10:10" x14ac:dyDescent="0.25">
      <c r="J748" s="686"/>
    </row>
    <row r="749" spans="10:10" x14ac:dyDescent="0.25">
      <c r="J749" s="686"/>
    </row>
    <row r="750" spans="10:10" x14ac:dyDescent="0.25">
      <c r="J750" s="686"/>
    </row>
    <row r="751" spans="10:10" x14ac:dyDescent="0.25">
      <c r="J751" s="686"/>
    </row>
    <row r="752" spans="10:10" x14ac:dyDescent="0.25">
      <c r="J752" s="686"/>
    </row>
    <row r="753" spans="10:10" x14ac:dyDescent="0.25">
      <c r="J753" s="686"/>
    </row>
    <row r="754" spans="10:10" x14ac:dyDescent="0.25">
      <c r="J754" s="686"/>
    </row>
    <row r="755" spans="10:10" x14ac:dyDescent="0.25">
      <c r="J755" s="686"/>
    </row>
    <row r="756" spans="10:10" x14ac:dyDescent="0.25">
      <c r="J756" s="686"/>
    </row>
    <row r="757" spans="10:10" x14ac:dyDescent="0.25">
      <c r="J757" s="686"/>
    </row>
    <row r="758" spans="10:10" x14ac:dyDescent="0.25">
      <c r="J758" s="686"/>
    </row>
    <row r="759" spans="10:10" x14ac:dyDescent="0.25">
      <c r="J759" s="686"/>
    </row>
    <row r="760" spans="10:10" x14ac:dyDescent="0.25">
      <c r="J760" s="686"/>
    </row>
    <row r="761" spans="10:10" x14ac:dyDescent="0.25">
      <c r="J761" s="686"/>
    </row>
    <row r="762" spans="10:10" x14ac:dyDescent="0.25">
      <c r="J762" s="686"/>
    </row>
    <row r="763" spans="10:10" x14ac:dyDescent="0.25">
      <c r="J763" s="686"/>
    </row>
    <row r="764" spans="10:10" x14ac:dyDescent="0.25">
      <c r="J764" s="686"/>
    </row>
    <row r="765" spans="10:10" x14ac:dyDescent="0.25">
      <c r="J765" s="686"/>
    </row>
    <row r="766" spans="10:10" x14ac:dyDescent="0.25">
      <c r="J766" s="686"/>
    </row>
    <row r="767" spans="10:10" x14ac:dyDescent="0.25">
      <c r="J767" s="686"/>
    </row>
    <row r="768" spans="10:10" x14ac:dyDescent="0.25">
      <c r="J768" s="686"/>
    </row>
    <row r="769" spans="10:10" x14ac:dyDescent="0.25">
      <c r="J769" s="686"/>
    </row>
    <row r="770" spans="10:10" x14ac:dyDescent="0.25">
      <c r="J770" s="686"/>
    </row>
    <row r="771" spans="10:10" x14ac:dyDescent="0.25">
      <c r="J771" s="686"/>
    </row>
    <row r="772" spans="10:10" x14ac:dyDescent="0.25">
      <c r="J772" s="686"/>
    </row>
    <row r="773" spans="10:10" x14ac:dyDescent="0.25">
      <c r="J773" s="686"/>
    </row>
    <row r="774" spans="10:10" x14ac:dyDescent="0.25">
      <c r="J774" s="686"/>
    </row>
    <row r="775" spans="10:10" x14ac:dyDescent="0.25">
      <c r="J775" s="686"/>
    </row>
    <row r="776" spans="10:10" x14ac:dyDescent="0.25">
      <c r="J776" s="686"/>
    </row>
    <row r="777" spans="10:10" x14ac:dyDescent="0.25">
      <c r="J777" s="686"/>
    </row>
    <row r="778" spans="10:10" x14ac:dyDescent="0.25">
      <c r="J778" s="686"/>
    </row>
    <row r="779" spans="10:10" x14ac:dyDescent="0.25">
      <c r="J779" s="686"/>
    </row>
    <row r="780" spans="10:10" x14ac:dyDescent="0.25">
      <c r="J780" s="686"/>
    </row>
    <row r="781" spans="10:10" x14ac:dyDescent="0.25">
      <c r="J781" s="686"/>
    </row>
    <row r="782" spans="10:10" x14ac:dyDescent="0.25">
      <c r="J782" s="686"/>
    </row>
    <row r="783" spans="10:10" x14ac:dyDescent="0.25">
      <c r="J783" s="686"/>
    </row>
    <row r="784" spans="10:10" x14ac:dyDescent="0.25">
      <c r="J784" s="686"/>
    </row>
    <row r="785" spans="10:10" x14ac:dyDescent="0.25">
      <c r="J785" s="686"/>
    </row>
    <row r="786" spans="10:10" x14ac:dyDescent="0.25">
      <c r="J786" s="686"/>
    </row>
    <row r="787" spans="10:10" x14ac:dyDescent="0.25">
      <c r="J787" s="686"/>
    </row>
    <row r="788" spans="10:10" x14ac:dyDescent="0.25">
      <c r="J788" s="686"/>
    </row>
    <row r="789" spans="10:10" x14ac:dyDescent="0.25">
      <c r="J789" s="686"/>
    </row>
    <row r="790" spans="10:10" x14ac:dyDescent="0.25">
      <c r="J790" s="686"/>
    </row>
    <row r="791" spans="10:10" x14ac:dyDescent="0.25">
      <c r="J791" s="686"/>
    </row>
    <row r="792" spans="10:10" x14ac:dyDescent="0.25">
      <c r="J792" s="686"/>
    </row>
    <row r="793" spans="10:10" x14ac:dyDescent="0.25">
      <c r="J793" s="686"/>
    </row>
    <row r="794" spans="10:10" x14ac:dyDescent="0.25">
      <c r="J794" s="686"/>
    </row>
    <row r="795" spans="10:10" x14ac:dyDescent="0.25">
      <c r="J795" s="686"/>
    </row>
    <row r="796" spans="10:10" x14ac:dyDescent="0.25">
      <c r="J796" s="686"/>
    </row>
    <row r="797" spans="10:10" x14ac:dyDescent="0.25">
      <c r="J797" s="686"/>
    </row>
    <row r="798" spans="10:10" x14ac:dyDescent="0.25">
      <c r="J798" s="686"/>
    </row>
    <row r="799" spans="10:10" x14ac:dyDescent="0.25">
      <c r="J799" s="686"/>
    </row>
    <row r="800" spans="10:10" x14ac:dyDescent="0.25">
      <c r="J800" s="686"/>
    </row>
    <row r="801" spans="10:10" x14ac:dyDescent="0.25">
      <c r="J801" s="686"/>
    </row>
    <row r="802" spans="10:10" x14ac:dyDescent="0.25">
      <c r="J802" s="686"/>
    </row>
    <row r="803" spans="10:10" x14ac:dyDescent="0.25">
      <c r="J803" s="686"/>
    </row>
    <row r="804" spans="10:10" x14ac:dyDescent="0.25">
      <c r="J804" s="686"/>
    </row>
    <row r="805" spans="10:10" x14ac:dyDescent="0.25">
      <c r="J805" s="686"/>
    </row>
    <row r="806" spans="10:10" x14ac:dyDescent="0.25">
      <c r="J806" s="686"/>
    </row>
    <row r="807" spans="10:10" x14ac:dyDescent="0.25">
      <c r="J807" s="686"/>
    </row>
    <row r="808" spans="10:10" x14ac:dyDescent="0.25">
      <c r="J808" s="686"/>
    </row>
    <row r="809" spans="10:10" x14ac:dyDescent="0.25">
      <c r="J809" s="686"/>
    </row>
    <row r="810" spans="10:10" x14ac:dyDescent="0.25">
      <c r="J810" s="686"/>
    </row>
    <row r="811" spans="10:10" x14ac:dyDescent="0.25">
      <c r="J811" s="686"/>
    </row>
    <row r="812" spans="10:10" x14ac:dyDescent="0.25">
      <c r="J812" s="686"/>
    </row>
    <row r="813" spans="10:10" x14ac:dyDescent="0.25">
      <c r="J813" s="686"/>
    </row>
    <row r="814" spans="10:10" x14ac:dyDescent="0.25">
      <c r="J814" s="686"/>
    </row>
    <row r="815" spans="10:10" x14ac:dyDescent="0.25">
      <c r="J815" s="686"/>
    </row>
    <row r="816" spans="10:10" x14ac:dyDescent="0.25">
      <c r="J816" s="686"/>
    </row>
    <row r="817" spans="10:10" x14ac:dyDescent="0.25">
      <c r="J817" s="686"/>
    </row>
    <row r="818" spans="10:10" x14ac:dyDescent="0.25">
      <c r="J818" s="686"/>
    </row>
    <row r="819" spans="10:10" x14ac:dyDescent="0.25">
      <c r="J819" s="686"/>
    </row>
    <row r="820" spans="10:10" x14ac:dyDescent="0.25">
      <c r="J820" s="686"/>
    </row>
    <row r="821" spans="10:10" x14ac:dyDescent="0.25">
      <c r="J821" s="686"/>
    </row>
    <row r="822" spans="10:10" x14ac:dyDescent="0.25">
      <c r="J822" s="686"/>
    </row>
    <row r="823" spans="10:10" x14ac:dyDescent="0.25">
      <c r="J823" s="686"/>
    </row>
    <row r="824" spans="10:10" x14ac:dyDescent="0.25">
      <c r="J824" s="686"/>
    </row>
    <row r="825" spans="10:10" x14ac:dyDescent="0.25">
      <c r="J825" s="686"/>
    </row>
    <row r="826" spans="10:10" x14ac:dyDescent="0.25">
      <c r="J826" s="686"/>
    </row>
    <row r="827" spans="10:10" x14ac:dyDescent="0.25">
      <c r="J827" s="686"/>
    </row>
    <row r="828" spans="10:10" x14ac:dyDescent="0.25">
      <c r="J828" s="686"/>
    </row>
    <row r="829" spans="10:10" x14ac:dyDescent="0.25">
      <c r="J829" s="686"/>
    </row>
    <row r="830" spans="10:10" x14ac:dyDescent="0.25">
      <c r="J830" s="686"/>
    </row>
    <row r="831" spans="10:10" x14ac:dyDescent="0.25">
      <c r="J831" s="686"/>
    </row>
    <row r="832" spans="10:10" x14ac:dyDescent="0.25">
      <c r="J832" s="686"/>
    </row>
    <row r="833" spans="10:10" x14ac:dyDescent="0.25">
      <c r="J833" s="686"/>
    </row>
    <row r="834" spans="10:10" x14ac:dyDescent="0.25">
      <c r="J834" s="686"/>
    </row>
    <row r="835" spans="10:10" x14ac:dyDescent="0.25">
      <c r="J835" s="686"/>
    </row>
    <row r="836" spans="10:10" x14ac:dyDescent="0.25">
      <c r="J836" s="686"/>
    </row>
    <row r="837" spans="10:10" x14ac:dyDescent="0.25">
      <c r="J837" s="686"/>
    </row>
    <row r="838" spans="10:10" x14ac:dyDescent="0.25">
      <c r="J838" s="686"/>
    </row>
    <row r="839" spans="10:10" x14ac:dyDescent="0.25">
      <c r="J839" s="686"/>
    </row>
    <row r="840" spans="10:10" x14ac:dyDescent="0.25">
      <c r="J840" s="686"/>
    </row>
    <row r="841" spans="10:10" x14ac:dyDescent="0.25">
      <c r="J841" s="686"/>
    </row>
    <row r="842" spans="10:10" x14ac:dyDescent="0.25">
      <c r="J842" s="686"/>
    </row>
    <row r="843" spans="10:10" x14ac:dyDescent="0.25">
      <c r="J843" s="686"/>
    </row>
    <row r="844" spans="10:10" x14ac:dyDescent="0.25">
      <c r="J844" s="686"/>
    </row>
    <row r="845" spans="10:10" x14ac:dyDescent="0.25">
      <c r="J845" s="686"/>
    </row>
    <row r="846" spans="10:10" x14ac:dyDescent="0.25">
      <c r="J846" s="686"/>
    </row>
    <row r="847" spans="10:10" x14ac:dyDescent="0.25">
      <c r="J847" s="686"/>
    </row>
    <row r="848" spans="10:10" x14ac:dyDescent="0.25">
      <c r="J848" s="686"/>
    </row>
    <row r="849" spans="10:10" x14ac:dyDescent="0.25">
      <c r="J849" s="686"/>
    </row>
    <row r="850" spans="10:10" x14ac:dyDescent="0.25">
      <c r="J850" s="686"/>
    </row>
    <row r="851" spans="10:10" x14ac:dyDescent="0.25">
      <c r="J851" s="686"/>
    </row>
    <row r="852" spans="10:10" x14ac:dyDescent="0.25">
      <c r="J852" s="686"/>
    </row>
    <row r="853" spans="10:10" x14ac:dyDescent="0.25">
      <c r="J853" s="686"/>
    </row>
    <row r="854" spans="10:10" x14ac:dyDescent="0.25">
      <c r="J854" s="686"/>
    </row>
    <row r="855" spans="10:10" x14ac:dyDescent="0.25">
      <c r="J855" s="686"/>
    </row>
    <row r="856" spans="10:10" x14ac:dyDescent="0.25">
      <c r="J856" s="686"/>
    </row>
    <row r="857" spans="10:10" x14ac:dyDescent="0.25">
      <c r="J857" s="686"/>
    </row>
    <row r="858" spans="10:10" x14ac:dyDescent="0.25">
      <c r="J858" s="686"/>
    </row>
    <row r="859" spans="10:10" x14ac:dyDescent="0.25">
      <c r="J859" s="686"/>
    </row>
    <row r="860" spans="10:10" x14ac:dyDescent="0.25">
      <c r="J860" s="686"/>
    </row>
    <row r="861" spans="10:10" x14ac:dyDescent="0.25">
      <c r="J861" s="686"/>
    </row>
    <row r="862" spans="10:10" x14ac:dyDescent="0.25">
      <c r="J862" s="686"/>
    </row>
    <row r="863" spans="10:10" x14ac:dyDescent="0.25">
      <c r="J863" s="686"/>
    </row>
    <row r="864" spans="10:10" x14ac:dyDescent="0.25">
      <c r="J864" s="686"/>
    </row>
    <row r="865" spans="10:10" x14ac:dyDescent="0.25">
      <c r="J865" s="686"/>
    </row>
    <row r="866" spans="10:10" x14ac:dyDescent="0.25">
      <c r="J866" s="686"/>
    </row>
    <row r="867" spans="10:10" x14ac:dyDescent="0.25">
      <c r="J867" s="686"/>
    </row>
    <row r="868" spans="10:10" x14ac:dyDescent="0.25">
      <c r="J868" s="686"/>
    </row>
    <row r="869" spans="10:10" x14ac:dyDescent="0.25">
      <c r="J869" s="686"/>
    </row>
    <row r="870" spans="10:10" x14ac:dyDescent="0.25">
      <c r="J870" s="686"/>
    </row>
    <row r="871" spans="10:10" x14ac:dyDescent="0.25">
      <c r="J871" s="686"/>
    </row>
    <row r="872" spans="10:10" x14ac:dyDescent="0.25">
      <c r="J872" s="686"/>
    </row>
    <row r="873" spans="10:10" x14ac:dyDescent="0.25">
      <c r="J873" s="686"/>
    </row>
    <row r="874" spans="10:10" x14ac:dyDescent="0.25">
      <c r="J874" s="686"/>
    </row>
    <row r="875" spans="10:10" x14ac:dyDescent="0.25">
      <c r="J875" s="686"/>
    </row>
    <row r="876" spans="10:10" x14ac:dyDescent="0.25">
      <c r="J876" s="686"/>
    </row>
    <row r="877" spans="10:10" x14ac:dyDescent="0.25">
      <c r="J877" s="686"/>
    </row>
    <row r="878" spans="10:10" x14ac:dyDescent="0.25">
      <c r="J878" s="686"/>
    </row>
    <row r="879" spans="10:10" x14ac:dyDescent="0.25">
      <c r="J879" s="686"/>
    </row>
    <row r="880" spans="10:10" x14ac:dyDescent="0.25">
      <c r="J880" s="686"/>
    </row>
    <row r="881" spans="10:10" x14ac:dyDescent="0.25">
      <c r="J881" s="686"/>
    </row>
    <row r="882" spans="10:10" x14ac:dyDescent="0.25">
      <c r="J882" s="686"/>
    </row>
    <row r="883" spans="10:10" x14ac:dyDescent="0.25">
      <c r="J883" s="686"/>
    </row>
    <row r="884" spans="10:10" x14ac:dyDescent="0.25">
      <c r="J884" s="686"/>
    </row>
    <row r="885" spans="10:10" x14ac:dyDescent="0.25">
      <c r="J885" s="686"/>
    </row>
    <row r="886" spans="10:10" x14ac:dyDescent="0.25">
      <c r="J886" s="686"/>
    </row>
    <row r="887" spans="10:10" x14ac:dyDescent="0.25">
      <c r="J887" s="686"/>
    </row>
    <row r="888" spans="10:10" x14ac:dyDescent="0.25">
      <c r="J888" s="686"/>
    </row>
    <row r="889" spans="10:10" x14ac:dyDescent="0.25">
      <c r="J889" s="686"/>
    </row>
    <row r="890" spans="10:10" x14ac:dyDescent="0.25">
      <c r="J890" s="686"/>
    </row>
    <row r="891" spans="10:10" x14ac:dyDescent="0.25">
      <c r="J891" s="686"/>
    </row>
    <row r="892" spans="10:10" x14ac:dyDescent="0.25">
      <c r="J892" s="686"/>
    </row>
    <row r="893" spans="10:10" x14ac:dyDescent="0.25">
      <c r="J893" s="686"/>
    </row>
    <row r="894" spans="10:10" x14ac:dyDescent="0.25">
      <c r="J894" s="686"/>
    </row>
    <row r="895" spans="10:10" x14ac:dyDescent="0.25">
      <c r="J895" s="686"/>
    </row>
    <row r="896" spans="10:10" x14ac:dyDescent="0.25">
      <c r="J896" s="686"/>
    </row>
    <row r="897" spans="10:10" x14ac:dyDescent="0.25">
      <c r="J897" s="686"/>
    </row>
    <row r="898" spans="10:10" x14ac:dyDescent="0.25">
      <c r="J898" s="686"/>
    </row>
    <row r="899" spans="10:10" x14ac:dyDescent="0.25">
      <c r="J899" s="686"/>
    </row>
    <row r="900" spans="10:10" x14ac:dyDescent="0.25">
      <c r="J900" s="686"/>
    </row>
    <row r="901" spans="10:10" x14ac:dyDescent="0.25">
      <c r="J901" s="686"/>
    </row>
    <row r="902" spans="10:10" x14ac:dyDescent="0.25">
      <c r="J902" s="686"/>
    </row>
    <row r="903" spans="10:10" x14ac:dyDescent="0.25">
      <c r="J903" s="686"/>
    </row>
    <row r="904" spans="10:10" x14ac:dyDescent="0.25">
      <c r="J904" s="686"/>
    </row>
    <row r="905" spans="10:10" x14ac:dyDescent="0.25">
      <c r="J905" s="686"/>
    </row>
    <row r="906" spans="10:10" x14ac:dyDescent="0.25">
      <c r="J906" s="686"/>
    </row>
    <row r="907" spans="10:10" x14ac:dyDescent="0.25">
      <c r="J907" s="686"/>
    </row>
    <row r="908" spans="10:10" x14ac:dyDescent="0.25">
      <c r="J908" s="686"/>
    </row>
    <row r="909" spans="10:10" x14ac:dyDescent="0.25">
      <c r="J909" s="686"/>
    </row>
    <row r="910" spans="10:10" x14ac:dyDescent="0.25">
      <c r="J910" s="686"/>
    </row>
    <row r="911" spans="10:10" x14ac:dyDescent="0.25">
      <c r="J911" s="686"/>
    </row>
    <row r="912" spans="10:10" x14ac:dyDescent="0.25">
      <c r="J912" s="686"/>
    </row>
    <row r="913" spans="10:10" x14ac:dyDescent="0.25">
      <c r="J913" s="686"/>
    </row>
    <row r="914" spans="10:10" x14ac:dyDescent="0.25">
      <c r="J914" s="686"/>
    </row>
    <row r="915" spans="10:10" x14ac:dyDescent="0.25">
      <c r="J915" s="686"/>
    </row>
    <row r="916" spans="10:10" x14ac:dyDescent="0.25">
      <c r="J916" s="686"/>
    </row>
    <row r="917" spans="10:10" x14ac:dyDescent="0.25">
      <c r="J917" s="686"/>
    </row>
    <row r="918" spans="10:10" x14ac:dyDescent="0.25">
      <c r="J918" s="686"/>
    </row>
    <row r="919" spans="10:10" x14ac:dyDescent="0.25">
      <c r="J919" s="686"/>
    </row>
    <row r="920" spans="10:10" x14ac:dyDescent="0.25">
      <c r="J920" s="686"/>
    </row>
    <row r="921" spans="10:10" x14ac:dyDescent="0.25">
      <c r="J921" s="686"/>
    </row>
    <row r="922" spans="10:10" x14ac:dyDescent="0.25">
      <c r="J922" s="686"/>
    </row>
    <row r="923" spans="10:10" x14ac:dyDescent="0.25">
      <c r="J923" s="686"/>
    </row>
    <row r="924" spans="10:10" x14ac:dyDescent="0.25">
      <c r="J924" s="686"/>
    </row>
    <row r="925" spans="10:10" x14ac:dyDescent="0.25">
      <c r="J925" s="686"/>
    </row>
    <row r="926" spans="10:10" x14ac:dyDescent="0.25">
      <c r="J926" s="686"/>
    </row>
    <row r="927" spans="10:10" x14ac:dyDescent="0.25">
      <c r="J927" s="686"/>
    </row>
    <row r="928" spans="10:10" x14ac:dyDescent="0.25">
      <c r="J928" s="686"/>
    </row>
    <row r="929" spans="10:10" x14ac:dyDescent="0.25">
      <c r="J929" s="686"/>
    </row>
    <row r="930" spans="10:10" x14ac:dyDescent="0.25">
      <c r="J930" s="686"/>
    </row>
    <row r="931" spans="10:10" x14ac:dyDescent="0.25">
      <c r="J931" s="686"/>
    </row>
    <row r="932" spans="10:10" x14ac:dyDescent="0.25">
      <c r="J932" s="686"/>
    </row>
    <row r="933" spans="10:10" x14ac:dyDescent="0.25">
      <c r="J933" s="686"/>
    </row>
    <row r="934" spans="10:10" x14ac:dyDescent="0.25">
      <c r="J934" s="686"/>
    </row>
    <row r="935" spans="10:10" x14ac:dyDescent="0.25">
      <c r="J935" s="686"/>
    </row>
    <row r="936" spans="10:10" x14ac:dyDescent="0.25">
      <c r="J936" s="686"/>
    </row>
    <row r="937" spans="10:10" x14ac:dyDescent="0.25">
      <c r="J937" s="686"/>
    </row>
    <row r="938" spans="10:10" x14ac:dyDescent="0.25">
      <c r="J938" s="686"/>
    </row>
    <row r="939" spans="10:10" x14ac:dyDescent="0.25">
      <c r="J939" s="686"/>
    </row>
    <row r="940" spans="10:10" x14ac:dyDescent="0.25">
      <c r="J940" s="686"/>
    </row>
    <row r="941" spans="10:10" x14ac:dyDescent="0.25">
      <c r="J941" s="686"/>
    </row>
    <row r="942" spans="10:10" x14ac:dyDescent="0.25">
      <c r="J942" s="686"/>
    </row>
    <row r="943" spans="10:10" x14ac:dyDescent="0.25">
      <c r="J943" s="686"/>
    </row>
    <row r="944" spans="10:10" x14ac:dyDescent="0.25">
      <c r="J944" s="686"/>
    </row>
    <row r="945" spans="10:10" x14ac:dyDescent="0.25">
      <c r="J945" s="686"/>
    </row>
    <row r="946" spans="10:10" x14ac:dyDescent="0.25">
      <c r="J946" s="686"/>
    </row>
    <row r="947" spans="10:10" x14ac:dyDescent="0.25">
      <c r="J947" s="686"/>
    </row>
    <row r="948" spans="10:10" x14ac:dyDescent="0.25">
      <c r="J948" s="686"/>
    </row>
    <row r="949" spans="10:10" x14ac:dyDescent="0.25">
      <c r="J949" s="686"/>
    </row>
    <row r="950" spans="10:10" x14ac:dyDescent="0.25">
      <c r="J950" s="686"/>
    </row>
    <row r="951" spans="10:10" x14ac:dyDescent="0.25">
      <c r="J951" s="686"/>
    </row>
    <row r="952" spans="10:10" x14ac:dyDescent="0.25">
      <c r="J952" s="686"/>
    </row>
    <row r="953" spans="10:10" x14ac:dyDescent="0.25">
      <c r="J953" s="686"/>
    </row>
    <row r="954" spans="10:10" x14ac:dyDescent="0.25">
      <c r="J954" s="686"/>
    </row>
    <row r="955" spans="10:10" x14ac:dyDescent="0.25">
      <c r="J955" s="686"/>
    </row>
    <row r="956" spans="10:10" x14ac:dyDescent="0.25">
      <c r="J956" s="686"/>
    </row>
    <row r="957" spans="10:10" x14ac:dyDescent="0.25">
      <c r="J957" s="686"/>
    </row>
    <row r="958" spans="10:10" x14ac:dyDescent="0.25">
      <c r="J958" s="686"/>
    </row>
    <row r="959" spans="10:10" x14ac:dyDescent="0.25">
      <c r="J959" s="686"/>
    </row>
    <row r="960" spans="10:10" x14ac:dyDescent="0.25">
      <c r="J960" s="686"/>
    </row>
    <row r="961" spans="10:10" x14ac:dyDescent="0.25">
      <c r="J961" s="686"/>
    </row>
    <row r="962" spans="10:10" x14ac:dyDescent="0.25">
      <c r="J962" s="686"/>
    </row>
    <row r="963" spans="10:10" x14ac:dyDescent="0.25">
      <c r="J963" s="686"/>
    </row>
    <row r="964" spans="10:10" x14ac:dyDescent="0.25">
      <c r="J964" s="686"/>
    </row>
    <row r="965" spans="10:10" x14ac:dyDescent="0.25">
      <c r="J965" s="686"/>
    </row>
    <row r="966" spans="10:10" x14ac:dyDescent="0.25">
      <c r="J966" s="686"/>
    </row>
    <row r="967" spans="10:10" x14ac:dyDescent="0.25">
      <c r="J967" s="686"/>
    </row>
    <row r="968" spans="10:10" x14ac:dyDescent="0.25">
      <c r="J968" s="686"/>
    </row>
    <row r="969" spans="10:10" x14ac:dyDescent="0.25">
      <c r="J969" s="686"/>
    </row>
    <row r="970" spans="10:10" x14ac:dyDescent="0.25">
      <c r="J970" s="686"/>
    </row>
    <row r="971" spans="10:10" x14ac:dyDescent="0.25">
      <c r="J971" s="686"/>
    </row>
    <row r="972" spans="10:10" x14ac:dyDescent="0.25">
      <c r="J972" s="686"/>
    </row>
    <row r="973" spans="10:10" x14ac:dyDescent="0.25">
      <c r="J973" s="686"/>
    </row>
    <row r="974" spans="10:10" x14ac:dyDescent="0.25">
      <c r="J974" s="686"/>
    </row>
    <row r="975" spans="10:10" x14ac:dyDescent="0.25">
      <c r="J975" s="686"/>
    </row>
    <row r="976" spans="10:10" x14ac:dyDescent="0.25">
      <c r="J976" s="686"/>
    </row>
    <row r="977" spans="10:10" x14ac:dyDescent="0.25">
      <c r="J977" s="686"/>
    </row>
    <row r="978" spans="10:10" x14ac:dyDescent="0.25">
      <c r="J978" s="686"/>
    </row>
    <row r="979" spans="10:10" x14ac:dyDescent="0.25">
      <c r="J979" s="686"/>
    </row>
    <row r="980" spans="10:10" x14ac:dyDescent="0.25">
      <c r="J980" s="686"/>
    </row>
    <row r="981" spans="10:10" x14ac:dyDescent="0.25">
      <c r="J981" s="686"/>
    </row>
    <row r="982" spans="10:10" x14ac:dyDescent="0.25">
      <c r="J982" s="686"/>
    </row>
    <row r="983" spans="10:10" x14ac:dyDescent="0.25">
      <c r="J983" s="686"/>
    </row>
    <row r="984" spans="10:10" x14ac:dyDescent="0.25">
      <c r="J984" s="686"/>
    </row>
    <row r="985" spans="10:10" x14ac:dyDescent="0.25">
      <c r="J985" s="686"/>
    </row>
    <row r="986" spans="10:10" x14ac:dyDescent="0.25">
      <c r="J986" s="686"/>
    </row>
    <row r="987" spans="10:10" x14ac:dyDescent="0.25">
      <c r="J987" s="686"/>
    </row>
    <row r="988" spans="10:10" x14ac:dyDescent="0.25">
      <c r="J988" s="686"/>
    </row>
    <row r="989" spans="10:10" x14ac:dyDescent="0.25">
      <c r="J989" s="686"/>
    </row>
    <row r="990" spans="10:10" x14ac:dyDescent="0.25">
      <c r="J990" s="686"/>
    </row>
    <row r="991" spans="10:10" x14ac:dyDescent="0.25">
      <c r="J991" s="686"/>
    </row>
    <row r="992" spans="10:10" x14ac:dyDescent="0.25">
      <c r="J992" s="686"/>
    </row>
    <row r="993" spans="10:10" x14ac:dyDescent="0.25">
      <c r="J993" s="686"/>
    </row>
    <row r="994" spans="10:10" x14ac:dyDescent="0.25">
      <c r="J994" s="686"/>
    </row>
    <row r="995" spans="10:10" x14ac:dyDescent="0.25">
      <c r="J995" s="686"/>
    </row>
    <row r="996" spans="10:10" x14ac:dyDescent="0.25">
      <c r="J996" s="686"/>
    </row>
    <row r="997" spans="10:10" x14ac:dyDescent="0.25">
      <c r="J997" s="686"/>
    </row>
    <row r="998" spans="10:10" x14ac:dyDescent="0.25">
      <c r="J998" s="686"/>
    </row>
    <row r="999" spans="10:10" x14ac:dyDescent="0.25">
      <c r="J999" s="686"/>
    </row>
    <row r="1000" spans="10:10" x14ac:dyDescent="0.25">
      <c r="J1000" s="686"/>
    </row>
    <row r="1001" spans="10:10" x14ac:dyDescent="0.25">
      <c r="J1001" s="686"/>
    </row>
    <row r="1002" spans="10:10" x14ac:dyDescent="0.25">
      <c r="J1002" s="686"/>
    </row>
    <row r="1003" spans="10:10" x14ac:dyDescent="0.25">
      <c r="J1003" s="686"/>
    </row>
    <row r="1004" spans="10:10" x14ac:dyDescent="0.25">
      <c r="J1004" s="686"/>
    </row>
    <row r="1005" spans="10:10" x14ac:dyDescent="0.25">
      <c r="J1005" s="686"/>
    </row>
    <row r="1006" spans="10:10" x14ac:dyDescent="0.25">
      <c r="J1006" s="686"/>
    </row>
    <row r="1007" spans="10:10" x14ac:dyDescent="0.25">
      <c r="J1007" s="686"/>
    </row>
    <row r="1008" spans="10:10" x14ac:dyDescent="0.25">
      <c r="J1008" s="686"/>
    </row>
    <row r="1009" spans="10:10" x14ac:dyDescent="0.25">
      <c r="J1009" s="686"/>
    </row>
    <row r="1010" spans="10:10" x14ac:dyDescent="0.25">
      <c r="J1010" s="686"/>
    </row>
    <row r="1011" spans="10:10" x14ac:dyDescent="0.25">
      <c r="J1011" s="686"/>
    </row>
    <row r="1012" spans="10:10" x14ac:dyDescent="0.25">
      <c r="J1012" s="686"/>
    </row>
    <row r="1013" spans="10:10" x14ac:dyDescent="0.25">
      <c r="J1013" s="686"/>
    </row>
    <row r="1014" spans="10:10" x14ac:dyDescent="0.25">
      <c r="J1014" s="686"/>
    </row>
    <row r="1015" spans="10:10" x14ac:dyDescent="0.25">
      <c r="J1015" s="686"/>
    </row>
    <row r="1016" spans="10:10" x14ac:dyDescent="0.25">
      <c r="J1016" s="686"/>
    </row>
    <row r="1017" spans="10:10" x14ac:dyDescent="0.25">
      <c r="J1017" s="686"/>
    </row>
    <row r="1018" spans="10:10" x14ac:dyDescent="0.25">
      <c r="J1018" s="686"/>
    </row>
    <row r="1019" spans="10:10" x14ac:dyDescent="0.25">
      <c r="J1019" s="686"/>
    </row>
    <row r="1020" spans="10:10" x14ac:dyDescent="0.25">
      <c r="J1020" s="686"/>
    </row>
    <row r="1021" spans="10:10" x14ac:dyDescent="0.25">
      <c r="J1021" s="686"/>
    </row>
    <row r="1022" spans="10:10" x14ac:dyDescent="0.25">
      <c r="J1022" s="686"/>
    </row>
    <row r="1023" spans="10:10" x14ac:dyDescent="0.25">
      <c r="J1023" s="686"/>
    </row>
    <row r="1024" spans="10:10" x14ac:dyDescent="0.25">
      <c r="J1024" s="686"/>
    </row>
    <row r="1025" spans="10:10" x14ac:dyDescent="0.25">
      <c r="J1025" s="686"/>
    </row>
    <row r="1026" spans="10:10" x14ac:dyDescent="0.25">
      <c r="J1026" s="686"/>
    </row>
    <row r="1027" spans="10:10" x14ac:dyDescent="0.25">
      <c r="J1027" s="686"/>
    </row>
    <row r="1028" spans="10:10" x14ac:dyDescent="0.25">
      <c r="J1028" s="686"/>
    </row>
    <row r="1029" spans="10:10" x14ac:dyDescent="0.25">
      <c r="J1029" s="686"/>
    </row>
    <row r="1030" spans="10:10" x14ac:dyDescent="0.25">
      <c r="J1030" s="686"/>
    </row>
    <row r="1031" spans="10:10" x14ac:dyDescent="0.25">
      <c r="J1031" s="686"/>
    </row>
    <row r="1032" spans="10:10" x14ac:dyDescent="0.25">
      <c r="J1032" s="686"/>
    </row>
    <row r="1033" spans="10:10" x14ac:dyDescent="0.25">
      <c r="J1033" s="686"/>
    </row>
    <row r="1034" spans="10:10" x14ac:dyDescent="0.25">
      <c r="J1034" s="686"/>
    </row>
    <row r="1035" spans="10:10" x14ac:dyDescent="0.25">
      <c r="J1035" s="686"/>
    </row>
    <row r="1036" spans="10:10" x14ac:dyDescent="0.25">
      <c r="J1036" s="686"/>
    </row>
    <row r="1037" spans="10:10" x14ac:dyDescent="0.25">
      <c r="J1037" s="686"/>
    </row>
    <row r="1038" spans="10:10" x14ac:dyDescent="0.25">
      <c r="J1038" s="686"/>
    </row>
    <row r="1039" spans="10:10" x14ac:dyDescent="0.25">
      <c r="J1039" s="686"/>
    </row>
    <row r="1040" spans="10:10" x14ac:dyDescent="0.25">
      <c r="J1040" s="686"/>
    </row>
    <row r="1041" spans="10:10" x14ac:dyDescent="0.25">
      <c r="J1041" s="686"/>
    </row>
    <row r="1042" spans="10:10" x14ac:dyDescent="0.25">
      <c r="J1042" s="686"/>
    </row>
    <row r="1043" spans="10:10" x14ac:dyDescent="0.25">
      <c r="J1043" s="686"/>
    </row>
    <row r="1044" spans="10:10" x14ac:dyDescent="0.25">
      <c r="J1044" s="686"/>
    </row>
    <row r="1045" spans="10:10" x14ac:dyDescent="0.25">
      <c r="J1045" s="686"/>
    </row>
    <row r="1046" spans="10:10" x14ac:dyDescent="0.25">
      <c r="J1046" s="686"/>
    </row>
    <row r="1047" spans="10:10" x14ac:dyDescent="0.25">
      <c r="J1047" s="686"/>
    </row>
    <row r="1048" spans="10:10" x14ac:dyDescent="0.25">
      <c r="J1048" s="686"/>
    </row>
    <row r="1049" spans="10:10" x14ac:dyDescent="0.25">
      <c r="J1049" s="686"/>
    </row>
    <row r="1050" spans="10:10" x14ac:dyDescent="0.25">
      <c r="J1050" s="686"/>
    </row>
    <row r="1051" spans="10:10" x14ac:dyDescent="0.25">
      <c r="J1051" s="686"/>
    </row>
    <row r="1052" spans="10:10" x14ac:dyDescent="0.25">
      <c r="J1052" s="686"/>
    </row>
    <row r="1053" spans="10:10" x14ac:dyDescent="0.25">
      <c r="J1053" s="686"/>
    </row>
    <row r="1054" spans="10:10" x14ac:dyDescent="0.25">
      <c r="J1054" s="686"/>
    </row>
    <row r="1055" spans="10:10" x14ac:dyDescent="0.25">
      <c r="J1055" s="686"/>
    </row>
    <row r="1056" spans="10:10" x14ac:dyDescent="0.25">
      <c r="J1056" s="686"/>
    </row>
    <row r="1057" spans="10:10" x14ac:dyDescent="0.25">
      <c r="J1057" s="686"/>
    </row>
    <row r="1058" spans="10:10" x14ac:dyDescent="0.25">
      <c r="J1058" s="686"/>
    </row>
    <row r="1059" spans="10:10" x14ac:dyDescent="0.25">
      <c r="J1059" s="686"/>
    </row>
    <row r="1060" spans="10:10" x14ac:dyDescent="0.25">
      <c r="J1060" s="686"/>
    </row>
    <row r="1061" spans="10:10" x14ac:dyDescent="0.25">
      <c r="J1061" s="686"/>
    </row>
    <row r="1062" spans="10:10" x14ac:dyDescent="0.25">
      <c r="J1062" s="686"/>
    </row>
    <row r="1063" spans="10:10" x14ac:dyDescent="0.25">
      <c r="J1063" s="686"/>
    </row>
    <row r="1064" spans="10:10" x14ac:dyDescent="0.25">
      <c r="J1064" s="686"/>
    </row>
    <row r="1065" spans="10:10" x14ac:dyDescent="0.25">
      <c r="J1065" s="686"/>
    </row>
    <row r="1066" spans="10:10" x14ac:dyDescent="0.25">
      <c r="J1066" s="686"/>
    </row>
    <row r="1067" spans="10:10" x14ac:dyDescent="0.25">
      <c r="J1067" s="686"/>
    </row>
    <row r="1068" spans="10:10" x14ac:dyDescent="0.25">
      <c r="J1068" s="686"/>
    </row>
    <row r="1069" spans="10:10" x14ac:dyDescent="0.25">
      <c r="J1069" s="686"/>
    </row>
    <row r="1070" spans="10:10" x14ac:dyDescent="0.25">
      <c r="J1070" s="686"/>
    </row>
    <row r="1071" spans="10:10" x14ac:dyDescent="0.25">
      <c r="J1071" s="686"/>
    </row>
    <row r="1072" spans="10:10" x14ac:dyDescent="0.25">
      <c r="J1072" s="686"/>
    </row>
    <row r="1073" spans="10:10" x14ac:dyDescent="0.25">
      <c r="J1073" s="686"/>
    </row>
    <row r="1074" spans="10:10" x14ac:dyDescent="0.25">
      <c r="J1074" s="686"/>
    </row>
    <row r="1075" spans="10:10" x14ac:dyDescent="0.25">
      <c r="J1075" s="686"/>
    </row>
    <row r="1076" spans="10:10" x14ac:dyDescent="0.25">
      <c r="J1076" s="686"/>
    </row>
    <row r="1077" spans="10:10" x14ac:dyDescent="0.25">
      <c r="J1077" s="686"/>
    </row>
    <row r="1078" spans="10:10" x14ac:dyDescent="0.25">
      <c r="J1078" s="686"/>
    </row>
    <row r="1079" spans="10:10" x14ac:dyDescent="0.25">
      <c r="J1079" s="686"/>
    </row>
    <row r="1080" spans="10:10" x14ac:dyDescent="0.25">
      <c r="J1080" s="686"/>
    </row>
    <row r="1081" spans="10:10" x14ac:dyDescent="0.25">
      <c r="J1081" s="686"/>
    </row>
    <row r="1082" spans="10:10" x14ac:dyDescent="0.25">
      <c r="J1082" s="686"/>
    </row>
    <row r="1083" spans="10:10" x14ac:dyDescent="0.25">
      <c r="J1083" s="686"/>
    </row>
    <row r="1084" spans="10:10" x14ac:dyDescent="0.25">
      <c r="J1084" s="686"/>
    </row>
    <row r="1085" spans="10:10" x14ac:dyDescent="0.25">
      <c r="J1085" s="686"/>
    </row>
    <row r="1086" spans="10:10" x14ac:dyDescent="0.25">
      <c r="J1086" s="686"/>
    </row>
    <row r="1087" spans="10:10" x14ac:dyDescent="0.25">
      <c r="J1087" s="686"/>
    </row>
    <row r="1088" spans="10:10" x14ac:dyDescent="0.25">
      <c r="J1088" s="686"/>
    </row>
    <row r="1089" spans="10:10" x14ac:dyDescent="0.25">
      <c r="J1089" s="686"/>
    </row>
    <row r="1090" spans="10:10" x14ac:dyDescent="0.25">
      <c r="J1090" s="686"/>
    </row>
    <row r="1091" spans="10:10" x14ac:dyDescent="0.25">
      <c r="J1091" s="686"/>
    </row>
    <row r="1092" spans="10:10" x14ac:dyDescent="0.25">
      <c r="J1092" s="686"/>
    </row>
    <row r="1093" spans="10:10" x14ac:dyDescent="0.25">
      <c r="J1093" s="686"/>
    </row>
    <row r="1094" spans="10:10" x14ac:dyDescent="0.25">
      <c r="J1094" s="686"/>
    </row>
    <row r="1095" spans="10:10" x14ac:dyDescent="0.25">
      <c r="J1095" s="686"/>
    </row>
    <row r="1096" spans="10:10" x14ac:dyDescent="0.25">
      <c r="J1096" s="686"/>
    </row>
    <row r="1097" spans="10:10" x14ac:dyDescent="0.25">
      <c r="J1097" s="686"/>
    </row>
    <row r="1098" spans="10:10" x14ac:dyDescent="0.25">
      <c r="J1098" s="686"/>
    </row>
    <row r="1099" spans="10:10" x14ac:dyDescent="0.25">
      <c r="J1099" s="686"/>
    </row>
    <row r="1100" spans="10:10" x14ac:dyDescent="0.25">
      <c r="J1100" s="686"/>
    </row>
    <row r="1101" spans="10:10" x14ac:dyDescent="0.25">
      <c r="J1101" s="686"/>
    </row>
    <row r="1102" spans="10:10" x14ac:dyDescent="0.25">
      <c r="J1102" s="686"/>
    </row>
    <row r="1103" spans="10:10" x14ac:dyDescent="0.25">
      <c r="J1103" s="686"/>
    </row>
    <row r="1104" spans="10:10" x14ac:dyDescent="0.25">
      <c r="J1104" s="686"/>
    </row>
    <row r="1105" spans="10:10" x14ac:dyDescent="0.25">
      <c r="J1105" s="686"/>
    </row>
    <row r="1106" spans="10:10" x14ac:dyDescent="0.25">
      <c r="J1106" s="686"/>
    </row>
    <row r="1107" spans="10:10" x14ac:dyDescent="0.25">
      <c r="J1107" s="686"/>
    </row>
    <row r="1108" spans="10:10" x14ac:dyDescent="0.25">
      <c r="J1108" s="686"/>
    </row>
    <row r="1109" spans="10:10" x14ac:dyDescent="0.25">
      <c r="J1109" s="686"/>
    </row>
    <row r="1110" spans="10:10" x14ac:dyDescent="0.25">
      <c r="J1110" s="686"/>
    </row>
    <row r="1111" spans="10:10" x14ac:dyDescent="0.25">
      <c r="J1111" s="686"/>
    </row>
    <row r="1112" spans="10:10" x14ac:dyDescent="0.25">
      <c r="J1112" s="686"/>
    </row>
    <row r="1113" spans="10:10" x14ac:dyDescent="0.25">
      <c r="J1113" s="686"/>
    </row>
    <row r="1114" spans="10:10" x14ac:dyDescent="0.25">
      <c r="J1114" s="686"/>
    </row>
    <row r="1115" spans="10:10" x14ac:dyDescent="0.25">
      <c r="J1115" s="686"/>
    </row>
    <row r="1116" spans="10:10" x14ac:dyDescent="0.25">
      <c r="J1116" s="686"/>
    </row>
    <row r="1117" spans="10:10" x14ac:dyDescent="0.25">
      <c r="J1117" s="686"/>
    </row>
    <row r="1118" spans="10:10" x14ac:dyDescent="0.25">
      <c r="J1118" s="686"/>
    </row>
    <row r="1119" spans="10:10" x14ac:dyDescent="0.25">
      <c r="J1119" s="686"/>
    </row>
    <row r="1120" spans="10:10" x14ac:dyDescent="0.25">
      <c r="J1120" s="686"/>
    </row>
    <row r="1121" spans="10:10" x14ac:dyDescent="0.25">
      <c r="J1121" s="686"/>
    </row>
    <row r="1122" spans="10:10" x14ac:dyDescent="0.25">
      <c r="J1122" s="686"/>
    </row>
    <row r="1123" spans="10:10" x14ac:dyDescent="0.25">
      <c r="J1123" s="686"/>
    </row>
    <row r="1124" spans="10:10" x14ac:dyDescent="0.25">
      <c r="J1124" s="686"/>
    </row>
    <row r="1125" spans="10:10" x14ac:dyDescent="0.25">
      <c r="J1125" s="686"/>
    </row>
    <row r="1126" spans="10:10" x14ac:dyDescent="0.25">
      <c r="J1126" s="686"/>
    </row>
    <row r="1127" spans="10:10" x14ac:dyDescent="0.25">
      <c r="J1127" s="686"/>
    </row>
    <row r="1128" spans="10:10" x14ac:dyDescent="0.25">
      <c r="J1128" s="686"/>
    </row>
    <row r="1129" spans="10:10" x14ac:dyDescent="0.25">
      <c r="J1129" s="686"/>
    </row>
    <row r="1130" spans="10:10" x14ac:dyDescent="0.25">
      <c r="J1130" s="686"/>
    </row>
    <row r="1131" spans="10:10" x14ac:dyDescent="0.25">
      <c r="J1131" s="686"/>
    </row>
    <row r="1132" spans="10:10" x14ac:dyDescent="0.25">
      <c r="J1132" s="686"/>
    </row>
    <row r="1133" spans="10:10" x14ac:dyDescent="0.25">
      <c r="J1133" s="686"/>
    </row>
    <row r="1134" spans="10:10" x14ac:dyDescent="0.25">
      <c r="J1134" s="686"/>
    </row>
    <row r="1135" spans="10:10" x14ac:dyDescent="0.25">
      <c r="J1135" s="686"/>
    </row>
    <row r="1136" spans="10:10" x14ac:dyDescent="0.25">
      <c r="J1136" s="686"/>
    </row>
    <row r="1137" spans="10:10" x14ac:dyDescent="0.25">
      <c r="J1137" s="686"/>
    </row>
    <row r="1138" spans="10:10" x14ac:dyDescent="0.25">
      <c r="J1138" s="686"/>
    </row>
    <row r="1139" spans="10:10" x14ac:dyDescent="0.25">
      <c r="J1139" s="686"/>
    </row>
    <row r="1140" spans="10:10" x14ac:dyDescent="0.25">
      <c r="J1140" s="686"/>
    </row>
    <row r="1141" spans="10:10" x14ac:dyDescent="0.25">
      <c r="J1141" s="686"/>
    </row>
    <row r="1142" spans="10:10" x14ac:dyDescent="0.25">
      <c r="J1142" s="686"/>
    </row>
    <row r="1143" spans="10:10" x14ac:dyDescent="0.25">
      <c r="J1143" s="686"/>
    </row>
    <row r="1144" spans="10:10" x14ac:dyDescent="0.25">
      <c r="J1144" s="686"/>
    </row>
    <row r="1145" spans="10:10" x14ac:dyDescent="0.25">
      <c r="J1145" s="686"/>
    </row>
    <row r="1146" spans="10:10" x14ac:dyDescent="0.25">
      <c r="J1146" s="686"/>
    </row>
    <row r="1147" spans="10:10" x14ac:dyDescent="0.25">
      <c r="J1147" s="686"/>
    </row>
    <row r="1148" spans="10:10" x14ac:dyDescent="0.25">
      <c r="J1148" s="686"/>
    </row>
    <row r="1149" spans="10:10" x14ac:dyDescent="0.25">
      <c r="J1149" s="686"/>
    </row>
    <row r="1150" spans="10:10" x14ac:dyDescent="0.25">
      <c r="J1150" s="686"/>
    </row>
    <row r="1151" spans="10:10" x14ac:dyDescent="0.25">
      <c r="J1151" s="686"/>
    </row>
    <row r="1152" spans="10:10" x14ac:dyDescent="0.25">
      <c r="J1152" s="686"/>
    </row>
    <row r="1153" spans="10:10" x14ac:dyDescent="0.25">
      <c r="J1153" s="686"/>
    </row>
    <row r="1154" spans="10:10" x14ac:dyDescent="0.25">
      <c r="J1154" s="686"/>
    </row>
    <row r="1155" spans="10:10" x14ac:dyDescent="0.25">
      <c r="J1155" s="686"/>
    </row>
    <row r="1156" spans="10:10" x14ac:dyDescent="0.25">
      <c r="J1156" s="686"/>
    </row>
    <row r="1157" spans="10:10" x14ac:dyDescent="0.25">
      <c r="J1157" s="686"/>
    </row>
    <row r="1158" spans="10:10" x14ac:dyDescent="0.25">
      <c r="J1158" s="686"/>
    </row>
    <row r="1159" spans="10:10" x14ac:dyDescent="0.25">
      <c r="J1159" s="686"/>
    </row>
    <row r="1160" spans="10:10" x14ac:dyDescent="0.25">
      <c r="J1160" s="686"/>
    </row>
    <row r="1161" spans="10:10" x14ac:dyDescent="0.25">
      <c r="J1161" s="686"/>
    </row>
    <row r="1162" spans="10:10" x14ac:dyDescent="0.25">
      <c r="J1162" s="686"/>
    </row>
    <row r="1163" spans="10:10" x14ac:dyDescent="0.25">
      <c r="J1163" s="686"/>
    </row>
    <row r="1164" spans="10:10" x14ac:dyDescent="0.25">
      <c r="J1164" s="686"/>
    </row>
    <row r="1165" spans="10:10" x14ac:dyDescent="0.25">
      <c r="J1165" s="686"/>
    </row>
    <row r="1166" spans="10:10" x14ac:dyDescent="0.25">
      <c r="J1166" s="686"/>
    </row>
    <row r="1167" spans="10:10" x14ac:dyDescent="0.25">
      <c r="J1167" s="686"/>
    </row>
    <row r="1168" spans="10:10" x14ac:dyDescent="0.25">
      <c r="J1168" s="686"/>
    </row>
    <row r="1169" spans="10:10" x14ac:dyDescent="0.25">
      <c r="J1169" s="686"/>
    </row>
    <row r="1170" spans="10:10" x14ac:dyDescent="0.25">
      <c r="J1170" s="686"/>
    </row>
    <row r="1171" spans="10:10" x14ac:dyDescent="0.25">
      <c r="J1171" s="686"/>
    </row>
    <row r="1172" spans="10:10" x14ac:dyDescent="0.25">
      <c r="J1172" s="686"/>
    </row>
    <row r="1173" spans="10:10" x14ac:dyDescent="0.25">
      <c r="J1173" s="686"/>
    </row>
    <row r="1174" spans="10:10" x14ac:dyDescent="0.25">
      <c r="J1174" s="686"/>
    </row>
    <row r="1175" spans="10:10" x14ac:dyDescent="0.25">
      <c r="J1175" s="686"/>
    </row>
    <row r="1176" spans="10:10" x14ac:dyDescent="0.25">
      <c r="J1176" s="686"/>
    </row>
    <row r="1177" spans="10:10" x14ac:dyDescent="0.25">
      <c r="J1177" s="686"/>
    </row>
    <row r="1178" spans="10:10" x14ac:dyDescent="0.25">
      <c r="J1178" s="686"/>
    </row>
    <row r="1179" spans="10:10" x14ac:dyDescent="0.25">
      <c r="J1179" s="686"/>
    </row>
    <row r="1180" spans="10:10" x14ac:dyDescent="0.25">
      <c r="J1180" s="686"/>
    </row>
    <row r="1181" spans="10:10" x14ac:dyDescent="0.25">
      <c r="J1181" s="686"/>
    </row>
    <row r="1182" spans="10:10" x14ac:dyDescent="0.25">
      <c r="J1182" s="686"/>
    </row>
    <row r="1183" spans="10:10" x14ac:dyDescent="0.25">
      <c r="J1183" s="686"/>
    </row>
    <row r="1184" spans="10:10" x14ac:dyDescent="0.25">
      <c r="J1184" s="686"/>
    </row>
    <row r="1185" spans="10:10" x14ac:dyDescent="0.25">
      <c r="J1185" s="686"/>
    </row>
    <row r="1186" spans="10:10" x14ac:dyDescent="0.25">
      <c r="J1186" s="686"/>
    </row>
    <row r="1187" spans="10:10" x14ac:dyDescent="0.25">
      <c r="J1187" s="686"/>
    </row>
    <row r="1188" spans="10:10" x14ac:dyDescent="0.25">
      <c r="J1188" s="686"/>
    </row>
    <row r="1189" spans="10:10" x14ac:dyDescent="0.25">
      <c r="J1189" s="686"/>
    </row>
    <row r="1190" spans="10:10" x14ac:dyDescent="0.25">
      <c r="J1190" s="686"/>
    </row>
    <row r="1191" spans="10:10" x14ac:dyDescent="0.25">
      <c r="J1191" s="686"/>
    </row>
    <row r="1192" spans="10:10" x14ac:dyDescent="0.25">
      <c r="J1192" s="686"/>
    </row>
    <row r="1193" spans="10:10" x14ac:dyDescent="0.25">
      <c r="J1193" s="686"/>
    </row>
    <row r="1194" spans="10:10" x14ac:dyDescent="0.25">
      <c r="J1194" s="686"/>
    </row>
    <row r="1195" spans="10:10" x14ac:dyDescent="0.25">
      <c r="J1195" s="686"/>
    </row>
    <row r="1196" spans="10:10" x14ac:dyDescent="0.25">
      <c r="J1196" s="686"/>
    </row>
    <row r="1197" spans="10:10" x14ac:dyDescent="0.25">
      <c r="J1197" s="686"/>
    </row>
    <row r="1198" spans="10:10" x14ac:dyDescent="0.25">
      <c r="J1198" s="686"/>
    </row>
    <row r="1199" spans="10:10" x14ac:dyDescent="0.25">
      <c r="J1199" s="686"/>
    </row>
    <row r="1200" spans="10:10" x14ac:dyDescent="0.25">
      <c r="J1200" s="686"/>
    </row>
    <row r="1201" spans="10:10" x14ac:dyDescent="0.25">
      <c r="J1201" s="686"/>
    </row>
    <row r="1202" spans="10:10" x14ac:dyDescent="0.25">
      <c r="J1202" s="686"/>
    </row>
    <row r="1203" spans="10:10" x14ac:dyDescent="0.25">
      <c r="J1203" s="686"/>
    </row>
    <row r="1204" spans="10:10" x14ac:dyDescent="0.25">
      <c r="J1204" s="686"/>
    </row>
    <row r="1205" spans="10:10" x14ac:dyDescent="0.25">
      <c r="J1205" s="686"/>
    </row>
    <row r="1206" spans="10:10" x14ac:dyDescent="0.25">
      <c r="J1206" s="686"/>
    </row>
    <row r="1207" spans="10:10" x14ac:dyDescent="0.25">
      <c r="J1207" s="686"/>
    </row>
    <row r="1208" spans="10:10" x14ac:dyDescent="0.25">
      <c r="J1208" s="686"/>
    </row>
    <row r="1209" spans="10:10" x14ac:dyDescent="0.25">
      <c r="J1209" s="686"/>
    </row>
    <row r="1210" spans="10:10" x14ac:dyDescent="0.25">
      <c r="J1210" s="686"/>
    </row>
    <row r="1211" spans="10:10" x14ac:dyDescent="0.25">
      <c r="J1211" s="686"/>
    </row>
    <row r="1212" spans="10:10" x14ac:dyDescent="0.25">
      <c r="J1212" s="686"/>
    </row>
    <row r="1213" spans="10:10" x14ac:dyDescent="0.25">
      <c r="J1213" s="686"/>
    </row>
    <row r="1214" spans="10:10" x14ac:dyDescent="0.25">
      <c r="J1214" s="686"/>
    </row>
    <row r="1215" spans="10:10" x14ac:dyDescent="0.25">
      <c r="J1215" s="686"/>
    </row>
    <row r="1216" spans="10:10" x14ac:dyDescent="0.25">
      <c r="J1216" s="686"/>
    </row>
    <row r="1217" spans="10:10" x14ac:dyDescent="0.25">
      <c r="J1217" s="686"/>
    </row>
    <row r="1218" spans="10:10" x14ac:dyDescent="0.25">
      <c r="J1218" s="686"/>
    </row>
    <row r="1219" spans="10:10" x14ac:dyDescent="0.25">
      <c r="J1219" s="686"/>
    </row>
    <row r="1220" spans="10:10" x14ac:dyDescent="0.25">
      <c r="J1220" s="686"/>
    </row>
    <row r="1221" spans="10:10" x14ac:dyDescent="0.25">
      <c r="J1221" s="686"/>
    </row>
    <row r="1222" spans="10:10" x14ac:dyDescent="0.25">
      <c r="J1222" s="686"/>
    </row>
    <row r="1223" spans="10:10" x14ac:dyDescent="0.25">
      <c r="J1223" s="686"/>
    </row>
    <row r="1224" spans="10:10" x14ac:dyDescent="0.25">
      <c r="J1224" s="686"/>
    </row>
    <row r="1225" spans="10:10" x14ac:dyDescent="0.25">
      <c r="J1225" s="686"/>
    </row>
    <row r="1226" spans="10:10" x14ac:dyDescent="0.25">
      <c r="J1226" s="686"/>
    </row>
    <row r="1227" spans="10:10" x14ac:dyDescent="0.25">
      <c r="J1227" s="686"/>
    </row>
    <row r="1228" spans="10:10" x14ac:dyDescent="0.25">
      <c r="J1228" s="686"/>
    </row>
    <row r="1229" spans="10:10" x14ac:dyDescent="0.25">
      <c r="J1229" s="686"/>
    </row>
    <row r="1230" spans="10:10" x14ac:dyDescent="0.25">
      <c r="J1230" s="686"/>
    </row>
    <row r="1231" spans="10:10" x14ac:dyDescent="0.25">
      <c r="J1231" s="686"/>
    </row>
    <row r="1232" spans="10:10" x14ac:dyDescent="0.25">
      <c r="J1232" s="686"/>
    </row>
    <row r="1233" spans="10:10" x14ac:dyDescent="0.25">
      <c r="J1233" s="686"/>
    </row>
    <row r="1234" spans="10:10" x14ac:dyDescent="0.25">
      <c r="J1234" s="686"/>
    </row>
    <row r="1235" spans="10:10" x14ac:dyDescent="0.25">
      <c r="J1235" s="686"/>
    </row>
    <row r="1236" spans="10:10" x14ac:dyDescent="0.25">
      <c r="J1236" s="686"/>
    </row>
    <row r="1237" spans="10:10" x14ac:dyDescent="0.25">
      <c r="J1237" s="686"/>
    </row>
    <row r="1238" spans="10:10" x14ac:dyDescent="0.25">
      <c r="J1238" s="686"/>
    </row>
    <row r="1239" spans="10:10" x14ac:dyDescent="0.25">
      <c r="J1239" s="686"/>
    </row>
    <row r="1240" spans="10:10" x14ac:dyDescent="0.25">
      <c r="J1240" s="686"/>
    </row>
    <row r="1241" spans="10:10" x14ac:dyDescent="0.25">
      <c r="J1241" s="686"/>
    </row>
    <row r="1242" spans="10:10" x14ac:dyDescent="0.25">
      <c r="J1242" s="686"/>
    </row>
    <row r="1243" spans="10:10" x14ac:dyDescent="0.25">
      <c r="J1243" s="686"/>
    </row>
    <row r="1244" spans="10:10" x14ac:dyDescent="0.25">
      <c r="J1244" s="686"/>
    </row>
    <row r="1245" spans="10:10" x14ac:dyDescent="0.25">
      <c r="J1245" s="686"/>
    </row>
    <row r="1246" spans="10:10" x14ac:dyDescent="0.25">
      <c r="J1246" s="686"/>
    </row>
    <row r="1247" spans="10:10" x14ac:dyDescent="0.25">
      <c r="J1247" s="686"/>
    </row>
    <row r="1248" spans="10:10" x14ac:dyDescent="0.25">
      <c r="J1248" s="686"/>
    </row>
    <row r="1249" spans="10:10" x14ac:dyDescent="0.25">
      <c r="J1249" s="686"/>
    </row>
    <row r="1250" spans="10:10" x14ac:dyDescent="0.25">
      <c r="J1250" s="686"/>
    </row>
    <row r="1251" spans="10:10" x14ac:dyDescent="0.25">
      <c r="J1251" s="686"/>
    </row>
    <row r="1252" spans="10:10" x14ac:dyDescent="0.25">
      <c r="J1252" s="686"/>
    </row>
    <row r="1253" spans="10:10" x14ac:dyDescent="0.25">
      <c r="J1253" s="686"/>
    </row>
    <row r="1254" spans="10:10" x14ac:dyDescent="0.25">
      <c r="J1254" s="686"/>
    </row>
    <row r="1255" spans="10:10" x14ac:dyDescent="0.25">
      <c r="J1255" s="686"/>
    </row>
    <row r="1256" spans="10:10" x14ac:dyDescent="0.25">
      <c r="J1256" s="686"/>
    </row>
    <row r="1257" spans="10:10" x14ac:dyDescent="0.25">
      <c r="J1257" s="686"/>
    </row>
    <row r="1258" spans="10:10" x14ac:dyDescent="0.25">
      <c r="J1258" s="686"/>
    </row>
    <row r="1259" spans="10:10" x14ac:dyDescent="0.25">
      <c r="J1259" s="686"/>
    </row>
    <row r="1260" spans="10:10" x14ac:dyDescent="0.25">
      <c r="J1260" s="686"/>
    </row>
    <row r="1261" spans="10:10" x14ac:dyDescent="0.25">
      <c r="J1261" s="686"/>
    </row>
    <row r="1262" spans="10:10" x14ac:dyDescent="0.25">
      <c r="J1262" s="686"/>
    </row>
    <row r="1263" spans="10:10" x14ac:dyDescent="0.25">
      <c r="J1263" s="686"/>
    </row>
    <row r="1264" spans="10:10" x14ac:dyDescent="0.25">
      <c r="J1264" s="686"/>
    </row>
    <row r="1265" spans="10:10" x14ac:dyDescent="0.25">
      <c r="J1265" s="686"/>
    </row>
    <row r="1266" spans="10:10" x14ac:dyDescent="0.25">
      <c r="J1266" s="686"/>
    </row>
    <row r="1267" spans="10:10" x14ac:dyDescent="0.25">
      <c r="J1267" s="686"/>
    </row>
    <row r="1268" spans="10:10" x14ac:dyDescent="0.25">
      <c r="J1268" s="686"/>
    </row>
    <row r="1269" spans="10:10" x14ac:dyDescent="0.25">
      <c r="J1269" s="686"/>
    </row>
    <row r="1270" spans="10:10" x14ac:dyDescent="0.25">
      <c r="J1270" s="686"/>
    </row>
    <row r="1271" spans="10:10" x14ac:dyDescent="0.25">
      <c r="J1271" s="686"/>
    </row>
    <row r="1272" spans="10:10" x14ac:dyDescent="0.25">
      <c r="J1272" s="686"/>
    </row>
    <row r="1273" spans="10:10" x14ac:dyDescent="0.25">
      <c r="J1273" s="686"/>
    </row>
    <row r="1274" spans="10:10" x14ac:dyDescent="0.25">
      <c r="J1274" s="686"/>
    </row>
    <row r="1275" spans="10:10" x14ac:dyDescent="0.25">
      <c r="J1275" s="686"/>
    </row>
    <row r="1276" spans="10:10" x14ac:dyDescent="0.25">
      <c r="J1276" s="686"/>
    </row>
    <row r="1277" spans="10:10" x14ac:dyDescent="0.25">
      <c r="J1277" s="686"/>
    </row>
    <row r="1278" spans="10:10" x14ac:dyDescent="0.25">
      <c r="J1278" s="686"/>
    </row>
    <row r="1279" spans="10:10" x14ac:dyDescent="0.25">
      <c r="J1279" s="686"/>
    </row>
    <row r="1280" spans="10:10" x14ac:dyDescent="0.25">
      <c r="J1280" s="686"/>
    </row>
    <row r="1281" spans="10:10" x14ac:dyDescent="0.25">
      <c r="J1281" s="686"/>
    </row>
    <row r="1282" spans="10:10" x14ac:dyDescent="0.25">
      <c r="J1282" s="686"/>
    </row>
    <row r="1283" spans="10:10" x14ac:dyDescent="0.25">
      <c r="J1283" s="686"/>
    </row>
    <row r="1284" spans="10:10" x14ac:dyDescent="0.25">
      <c r="J1284" s="686"/>
    </row>
    <row r="1285" spans="10:10" x14ac:dyDescent="0.25">
      <c r="J1285" s="686"/>
    </row>
    <row r="1286" spans="10:10" x14ac:dyDescent="0.25">
      <c r="J1286" s="686"/>
    </row>
    <row r="1287" spans="10:10" x14ac:dyDescent="0.25">
      <c r="J1287" s="686"/>
    </row>
    <row r="1288" spans="10:10" x14ac:dyDescent="0.25">
      <c r="J1288" s="686"/>
    </row>
    <row r="1289" spans="10:10" x14ac:dyDescent="0.25">
      <c r="J1289" s="686"/>
    </row>
    <row r="1290" spans="10:10" x14ac:dyDescent="0.25">
      <c r="J1290" s="686"/>
    </row>
    <row r="1291" spans="10:10" x14ac:dyDescent="0.25">
      <c r="J1291" s="686"/>
    </row>
    <row r="1292" spans="10:10" x14ac:dyDescent="0.25">
      <c r="J1292" s="686"/>
    </row>
    <row r="1293" spans="10:10" x14ac:dyDescent="0.25">
      <c r="J1293" s="686"/>
    </row>
    <row r="1294" spans="10:10" x14ac:dyDescent="0.25">
      <c r="J1294" s="686"/>
    </row>
    <row r="1295" spans="10:10" x14ac:dyDescent="0.25">
      <c r="J1295" s="686"/>
    </row>
    <row r="1296" spans="10:10" x14ac:dyDescent="0.25">
      <c r="J1296" s="686"/>
    </row>
    <row r="1297" spans="10:10" x14ac:dyDescent="0.25">
      <c r="J1297" s="686"/>
    </row>
    <row r="1298" spans="10:10" x14ac:dyDescent="0.25">
      <c r="J1298" s="686"/>
    </row>
    <row r="1299" spans="10:10" x14ac:dyDescent="0.25">
      <c r="J1299" s="686"/>
    </row>
    <row r="1300" spans="10:10" x14ac:dyDescent="0.25">
      <c r="J1300" s="686"/>
    </row>
    <row r="1301" spans="10:10" x14ac:dyDescent="0.25">
      <c r="J1301" s="686"/>
    </row>
    <row r="1302" spans="10:10" x14ac:dyDescent="0.25">
      <c r="J1302" s="686"/>
    </row>
    <row r="1303" spans="10:10" x14ac:dyDescent="0.25">
      <c r="J1303" s="686"/>
    </row>
    <row r="1304" spans="10:10" x14ac:dyDescent="0.25">
      <c r="J1304" s="686"/>
    </row>
    <row r="1305" spans="10:10" x14ac:dyDescent="0.25">
      <c r="J1305" s="686"/>
    </row>
    <row r="1306" spans="10:10" x14ac:dyDescent="0.25">
      <c r="J1306" s="686"/>
    </row>
    <row r="1307" spans="10:10" x14ac:dyDescent="0.25">
      <c r="J1307" s="686"/>
    </row>
    <row r="1308" spans="10:10" x14ac:dyDescent="0.25">
      <c r="J1308" s="686"/>
    </row>
    <row r="1309" spans="10:10" x14ac:dyDescent="0.25">
      <c r="J1309" s="686"/>
    </row>
    <row r="1310" spans="10:10" x14ac:dyDescent="0.25">
      <c r="J1310" s="686"/>
    </row>
    <row r="1311" spans="10:10" x14ac:dyDescent="0.25">
      <c r="J1311" s="686"/>
    </row>
    <row r="1312" spans="10:10" x14ac:dyDescent="0.25">
      <c r="J1312" s="686"/>
    </row>
    <row r="1313" spans="10:10" x14ac:dyDescent="0.25">
      <c r="J1313" s="686"/>
    </row>
    <row r="1314" spans="10:10" x14ac:dyDescent="0.25">
      <c r="J1314" s="686"/>
    </row>
    <row r="1315" spans="10:10" x14ac:dyDescent="0.25">
      <c r="J1315" s="686"/>
    </row>
    <row r="1316" spans="10:10" x14ac:dyDescent="0.25">
      <c r="J1316" s="686"/>
    </row>
    <row r="1317" spans="10:10" x14ac:dyDescent="0.25">
      <c r="J1317" s="686"/>
    </row>
    <row r="1318" spans="10:10" x14ac:dyDescent="0.25">
      <c r="J1318" s="686"/>
    </row>
    <row r="1319" spans="10:10" x14ac:dyDescent="0.25">
      <c r="J1319" s="686"/>
    </row>
    <row r="1320" spans="10:10" x14ac:dyDescent="0.25">
      <c r="J1320" s="686"/>
    </row>
    <row r="1321" spans="10:10" x14ac:dyDescent="0.25">
      <c r="J1321" s="686"/>
    </row>
    <row r="1322" spans="10:10" x14ac:dyDescent="0.25">
      <c r="J1322" s="686"/>
    </row>
    <row r="1323" spans="10:10" x14ac:dyDescent="0.25">
      <c r="J1323" s="686"/>
    </row>
    <row r="1324" spans="10:10" x14ac:dyDescent="0.25">
      <c r="J1324" s="686"/>
    </row>
    <row r="1325" spans="10:10" x14ac:dyDescent="0.25">
      <c r="J1325" s="686"/>
    </row>
    <row r="1326" spans="10:10" x14ac:dyDescent="0.25">
      <c r="J1326" s="686"/>
    </row>
    <row r="1327" spans="10:10" x14ac:dyDescent="0.25">
      <c r="J1327" s="686"/>
    </row>
    <row r="1328" spans="10:10" x14ac:dyDescent="0.25">
      <c r="J1328" s="686"/>
    </row>
    <row r="1329" spans="10:10" x14ac:dyDescent="0.25">
      <c r="J1329" s="686"/>
    </row>
    <row r="1330" spans="10:10" x14ac:dyDescent="0.25">
      <c r="J1330" s="686"/>
    </row>
    <row r="1331" spans="10:10" x14ac:dyDescent="0.25">
      <c r="J1331" s="686"/>
    </row>
    <row r="1332" spans="10:10" x14ac:dyDescent="0.25">
      <c r="J1332" s="686"/>
    </row>
    <row r="1333" spans="10:10" x14ac:dyDescent="0.25">
      <c r="J1333" s="686"/>
    </row>
    <row r="1334" spans="10:10" x14ac:dyDescent="0.25">
      <c r="J1334" s="686"/>
    </row>
    <row r="1335" spans="10:10" x14ac:dyDescent="0.25">
      <c r="J1335" s="686"/>
    </row>
    <row r="1336" spans="10:10" x14ac:dyDescent="0.25">
      <c r="J1336" s="686"/>
    </row>
    <row r="1337" spans="10:10" x14ac:dyDescent="0.25">
      <c r="J1337" s="686"/>
    </row>
    <row r="1338" spans="10:10" x14ac:dyDescent="0.25">
      <c r="J1338" s="686"/>
    </row>
    <row r="1339" spans="10:10" x14ac:dyDescent="0.25">
      <c r="J1339" s="686"/>
    </row>
    <row r="1340" spans="10:10" x14ac:dyDescent="0.25">
      <c r="J1340" s="686"/>
    </row>
    <row r="1341" spans="10:10" x14ac:dyDescent="0.25">
      <c r="J1341" s="686"/>
    </row>
    <row r="1342" spans="10:10" x14ac:dyDescent="0.25">
      <c r="J1342" s="686"/>
    </row>
    <row r="1343" spans="10:10" x14ac:dyDescent="0.25">
      <c r="J1343" s="686"/>
    </row>
    <row r="1344" spans="10:10" x14ac:dyDescent="0.25">
      <c r="J1344" s="686"/>
    </row>
    <row r="1345" spans="10:10" x14ac:dyDescent="0.25">
      <c r="J1345" s="686"/>
    </row>
    <row r="1346" spans="10:10" x14ac:dyDescent="0.25">
      <c r="J1346" s="686"/>
    </row>
    <row r="1347" spans="10:10" x14ac:dyDescent="0.25">
      <c r="J1347" s="686"/>
    </row>
    <row r="1348" spans="10:10" x14ac:dyDescent="0.25">
      <c r="J1348" s="686"/>
    </row>
    <row r="1349" spans="10:10" x14ac:dyDescent="0.25">
      <c r="J1349" s="686"/>
    </row>
    <row r="1350" spans="10:10" x14ac:dyDescent="0.25">
      <c r="J1350" s="686"/>
    </row>
    <row r="1351" spans="10:10" x14ac:dyDescent="0.25">
      <c r="J1351" s="686"/>
    </row>
    <row r="1352" spans="10:10" x14ac:dyDescent="0.25">
      <c r="J1352" s="686"/>
    </row>
    <row r="1353" spans="10:10" x14ac:dyDescent="0.25">
      <c r="J1353" s="686"/>
    </row>
    <row r="1354" spans="10:10" x14ac:dyDescent="0.25">
      <c r="J1354" s="686"/>
    </row>
    <row r="1355" spans="10:10" x14ac:dyDescent="0.25">
      <c r="J1355" s="686"/>
    </row>
    <row r="1356" spans="10:10" x14ac:dyDescent="0.25">
      <c r="J1356" s="686"/>
    </row>
    <row r="1357" spans="10:10" x14ac:dyDescent="0.25">
      <c r="J1357" s="686"/>
    </row>
    <row r="1358" spans="10:10" x14ac:dyDescent="0.25">
      <c r="J1358" s="686"/>
    </row>
    <row r="1359" spans="10:10" x14ac:dyDescent="0.25">
      <c r="J1359" s="686"/>
    </row>
    <row r="1360" spans="10:10" x14ac:dyDescent="0.25">
      <c r="J1360" s="686"/>
    </row>
    <row r="1361" spans="10:10" x14ac:dyDescent="0.25">
      <c r="J1361" s="686"/>
    </row>
    <row r="1362" spans="10:10" x14ac:dyDescent="0.25">
      <c r="J1362" s="686"/>
    </row>
    <row r="1363" spans="10:10" x14ac:dyDescent="0.25">
      <c r="J1363" s="686"/>
    </row>
    <row r="1364" spans="10:10" x14ac:dyDescent="0.25">
      <c r="J1364" s="686"/>
    </row>
    <row r="1365" spans="10:10" x14ac:dyDescent="0.25">
      <c r="J1365" s="686"/>
    </row>
    <row r="1366" spans="10:10" x14ac:dyDescent="0.25">
      <c r="J1366" s="686"/>
    </row>
    <row r="1367" spans="10:10" x14ac:dyDescent="0.25">
      <c r="J1367" s="686"/>
    </row>
    <row r="1368" spans="10:10" x14ac:dyDescent="0.25">
      <c r="J1368" s="686"/>
    </row>
    <row r="1369" spans="10:10" x14ac:dyDescent="0.25">
      <c r="J1369" s="686"/>
    </row>
    <row r="1370" spans="10:10" x14ac:dyDescent="0.25">
      <c r="J1370" s="686"/>
    </row>
    <row r="1371" spans="10:10" x14ac:dyDescent="0.25">
      <c r="J1371" s="686"/>
    </row>
    <row r="1372" spans="10:10" x14ac:dyDescent="0.25">
      <c r="J1372" s="686"/>
    </row>
    <row r="1373" spans="10:10" x14ac:dyDescent="0.25">
      <c r="J1373" s="686"/>
    </row>
    <row r="1374" spans="10:10" x14ac:dyDescent="0.25">
      <c r="J1374" s="686"/>
    </row>
    <row r="1375" spans="10:10" x14ac:dyDescent="0.25">
      <c r="J1375" s="686"/>
    </row>
    <row r="1376" spans="10:10" x14ac:dyDescent="0.25">
      <c r="J1376" s="686"/>
    </row>
    <row r="1377" spans="10:10" x14ac:dyDescent="0.25">
      <c r="J1377" s="686"/>
    </row>
    <row r="1378" spans="10:10" x14ac:dyDescent="0.25">
      <c r="J1378" s="686"/>
    </row>
    <row r="1379" spans="10:10" x14ac:dyDescent="0.25">
      <c r="J1379" s="686"/>
    </row>
    <row r="1380" spans="10:10" x14ac:dyDescent="0.25">
      <c r="J1380" s="686"/>
    </row>
    <row r="1381" spans="10:10" x14ac:dyDescent="0.25">
      <c r="J1381" s="686"/>
    </row>
    <row r="1382" spans="10:10" x14ac:dyDescent="0.25">
      <c r="J1382" s="686"/>
    </row>
    <row r="1383" spans="10:10" x14ac:dyDescent="0.25">
      <c r="J1383" s="686"/>
    </row>
    <row r="1384" spans="10:10" x14ac:dyDescent="0.25">
      <c r="J1384" s="686"/>
    </row>
    <row r="1385" spans="10:10" x14ac:dyDescent="0.25">
      <c r="J1385" s="686"/>
    </row>
    <row r="1386" spans="10:10" x14ac:dyDescent="0.25">
      <c r="J1386" s="686"/>
    </row>
    <row r="1387" spans="10:10" x14ac:dyDescent="0.25">
      <c r="J1387" s="686"/>
    </row>
    <row r="1388" spans="10:10" x14ac:dyDescent="0.25">
      <c r="J1388" s="686"/>
    </row>
    <row r="1389" spans="10:10" x14ac:dyDescent="0.25">
      <c r="J1389" s="686"/>
    </row>
    <row r="1390" spans="10:10" x14ac:dyDescent="0.25">
      <c r="J1390" s="686"/>
    </row>
  </sheetData>
  <autoFilter ref="A2:C2">
    <sortState ref="A3:C147">
      <sortCondition ref="C2"/>
    </sortState>
  </autoFilter>
  <pageMargins left="0.45" right="0.45" top="0.5" bottom="0.5" header="0.3" footer="0.3"/>
  <pageSetup scale="90" orientation="portrait" r:id="rId1"/>
  <customProperties>
    <customPr name="_pios_id" r:id="rId2"/>
  </customPropertie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704"/>
  <sheetViews>
    <sheetView topLeftCell="S1" zoomScaleNormal="100" workbookViewId="0"/>
  </sheetViews>
  <sheetFormatPr defaultColWidth="8.85546875" defaultRowHeight="12.75" x14ac:dyDescent="0.2"/>
  <cols>
    <col min="1" max="1" width="7.7109375" style="793" customWidth="1"/>
    <col min="2" max="2" width="19.7109375" style="793" customWidth="1"/>
    <col min="3" max="3" width="13.140625" style="793" customWidth="1"/>
    <col min="4" max="4" width="1.5703125" style="692" customWidth="1"/>
    <col min="5" max="5" width="15.7109375" style="793" bestFit="1" customWidth="1"/>
    <col min="6" max="6" width="12" style="793" bestFit="1" customWidth="1"/>
    <col min="7" max="7" width="13.7109375" style="692" bestFit="1" customWidth="1"/>
    <col min="8" max="8" width="14.140625" style="692" bestFit="1" customWidth="1"/>
    <col min="9" max="9" width="14.7109375" style="692" bestFit="1" customWidth="1"/>
    <col min="10" max="10" width="12.140625" style="692" bestFit="1" customWidth="1"/>
    <col min="11" max="11" width="8.85546875" style="692"/>
    <col min="12" max="12" width="12.85546875" style="692" customWidth="1"/>
    <col min="13" max="13" width="26.42578125" style="692" customWidth="1"/>
    <col min="14" max="14" width="14.140625" style="692" bestFit="1" customWidth="1"/>
    <col min="15" max="15" width="8.85546875" style="692"/>
    <col min="16" max="16" width="15.7109375" style="692" bestFit="1" customWidth="1"/>
    <col min="17" max="17" width="17.42578125" style="692" bestFit="1" customWidth="1"/>
    <col min="18" max="18" width="17.85546875" style="692" bestFit="1" customWidth="1"/>
    <col min="19" max="19" width="15.28515625" style="692" customWidth="1"/>
    <col min="20" max="20" width="3.28515625" style="693" customWidth="1"/>
    <col min="21" max="21" width="8.7109375" style="693" customWidth="1"/>
    <col min="22" max="22" width="33" style="693" customWidth="1"/>
    <col min="23" max="23" width="23.7109375" style="693" customWidth="1"/>
    <col min="24" max="24" width="11.140625" style="693" customWidth="1"/>
    <col min="25" max="25" width="15.7109375" style="693" bestFit="1" customWidth="1"/>
    <col min="26" max="26" width="16.7109375" style="693" bestFit="1" customWidth="1"/>
    <col min="27" max="16384" width="8.85546875" style="693"/>
  </cols>
  <sheetData>
    <row r="1" spans="1:27" ht="15" x14ac:dyDescent="0.25">
      <c r="A1" s="690" t="s">
        <v>11196</v>
      </c>
      <c r="B1" s="690" t="s">
        <v>11194</v>
      </c>
      <c r="C1" s="794" t="s">
        <v>6874</v>
      </c>
      <c r="D1" s="693"/>
      <c r="E1" s="794"/>
      <c r="F1" s="794"/>
      <c r="G1" s="693"/>
      <c r="H1" s="693"/>
      <c r="I1" s="693"/>
      <c r="J1" s="693"/>
      <c r="K1" s="693"/>
      <c r="L1" s="692" t="s">
        <v>11197</v>
      </c>
      <c r="M1" s="692" t="s">
        <v>11195</v>
      </c>
      <c r="N1" s="692" t="s">
        <v>6875</v>
      </c>
      <c r="U1" s="14" t="s">
        <v>11198</v>
      </c>
      <c r="V1" s="13" t="s">
        <v>1669</v>
      </c>
      <c r="W1" s="12" t="s">
        <v>6874</v>
      </c>
    </row>
    <row r="2" spans="1:27" x14ac:dyDescent="0.2">
      <c r="A2" s="794" t="s">
        <v>3242</v>
      </c>
      <c r="B2" s="794" t="s">
        <v>5000</v>
      </c>
      <c r="C2" s="794">
        <v>3411.0499999999956</v>
      </c>
      <c r="D2" s="693"/>
      <c r="E2" s="794"/>
      <c r="F2" s="794"/>
      <c r="G2" s="693"/>
      <c r="H2" s="693"/>
      <c r="I2" s="693"/>
      <c r="J2" s="693"/>
      <c r="K2" s="693"/>
      <c r="L2" s="692" t="s">
        <v>4735</v>
      </c>
      <c r="M2" s="692" t="s">
        <v>6748</v>
      </c>
      <c r="N2" s="692">
        <v>-15.860000000000127</v>
      </c>
      <c r="U2" s="11" t="s">
        <v>11199</v>
      </c>
      <c r="V2" s="10" t="s">
        <v>11200</v>
      </c>
      <c r="W2" s="9">
        <v>0</v>
      </c>
      <c r="X2" s="794"/>
    </row>
    <row r="3" spans="1:27" ht="15" x14ac:dyDescent="0.25">
      <c r="A3" s="768" t="s">
        <v>3242</v>
      </c>
      <c r="B3" s="768" t="s">
        <v>5003</v>
      </c>
      <c r="C3" s="690">
        <v>-27725.659999999996</v>
      </c>
      <c r="D3" s="693"/>
      <c r="E3" s="794"/>
      <c r="F3" s="794"/>
      <c r="G3" s="693"/>
      <c r="H3" s="693"/>
      <c r="I3" s="693"/>
      <c r="J3" s="693"/>
      <c r="K3" s="693"/>
      <c r="L3" s="692" t="s">
        <v>4735</v>
      </c>
      <c r="M3" s="692" t="s">
        <v>6751</v>
      </c>
      <c r="N3" s="692">
        <v>-15.960000000000036</v>
      </c>
      <c r="U3" s="11" t="s">
        <v>11199</v>
      </c>
      <c r="V3" s="10" t="s">
        <v>11201</v>
      </c>
      <c r="W3" s="9">
        <v>1.0000000000047748E-2</v>
      </c>
      <c r="X3" s="794"/>
    </row>
    <row r="4" spans="1:27" ht="15" x14ac:dyDescent="0.25">
      <c r="A4" s="768" t="s">
        <v>3242</v>
      </c>
      <c r="B4" s="768" t="s">
        <v>5004</v>
      </c>
      <c r="C4" s="690">
        <v>3049.6800000000003</v>
      </c>
      <c r="D4" s="693"/>
      <c r="E4" s="794"/>
      <c r="F4" s="794"/>
      <c r="G4" s="693"/>
      <c r="H4" s="693"/>
      <c r="I4" s="693"/>
      <c r="J4" s="693"/>
      <c r="K4" s="693"/>
      <c r="L4" s="692" t="s">
        <v>4735</v>
      </c>
      <c r="M4" s="692" t="s">
        <v>6752</v>
      </c>
      <c r="N4" s="692">
        <v>-16.050000000000182</v>
      </c>
      <c r="U4" s="11" t="s">
        <v>11199</v>
      </c>
      <c r="V4" s="10" t="s">
        <v>11202</v>
      </c>
      <c r="W4" s="9">
        <v>0</v>
      </c>
      <c r="X4" s="794"/>
    </row>
    <row r="5" spans="1:27" ht="15" x14ac:dyDescent="0.25">
      <c r="A5" s="768" t="s">
        <v>3242</v>
      </c>
      <c r="B5" s="768" t="s">
        <v>5005</v>
      </c>
      <c r="C5" s="690">
        <v>3022.1500000000015</v>
      </c>
      <c r="D5" s="693"/>
      <c r="E5" s="794"/>
      <c r="F5" s="794"/>
      <c r="G5" s="693"/>
      <c r="H5" s="693"/>
      <c r="I5" s="693"/>
      <c r="J5" s="693"/>
      <c r="K5" s="693"/>
      <c r="L5" s="692" t="s">
        <v>4735</v>
      </c>
      <c r="M5" s="692" t="s">
        <v>6753</v>
      </c>
      <c r="N5" s="692">
        <v>-16.060000000000173</v>
      </c>
      <c r="U5" s="11" t="s">
        <v>11199</v>
      </c>
      <c r="V5" s="10" t="s">
        <v>11203</v>
      </c>
      <c r="W5" s="9">
        <v>0</v>
      </c>
      <c r="X5" s="794"/>
    </row>
    <row r="6" spans="1:27" ht="15" x14ac:dyDescent="0.25">
      <c r="A6" s="768" t="s">
        <v>3242</v>
      </c>
      <c r="B6" s="768" t="s">
        <v>5006</v>
      </c>
      <c r="C6" s="690">
        <v>2948.8399999999965</v>
      </c>
      <c r="L6" s="692" t="s">
        <v>4735</v>
      </c>
      <c r="M6" s="692" t="s">
        <v>6754</v>
      </c>
      <c r="N6" s="692">
        <v>-16.050000000000182</v>
      </c>
      <c r="U6" s="11" t="s">
        <v>11199</v>
      </c>
      <c r="V6" s="10" t="s">
        <v>11204</v>
      </c>
      <c r="W6" s="9">
        <v>0</v>
      </c>
      <c r="X6" s="794"/>
    </row>
    <row r="7" spans="1:27" ht="15.75" thickBot="1" x14ac:dyDescent="0.3">
      <c r="A7" s="768" t="s">
        <v>3242</v>
      </c>
      <c r="B7" s="768" t="s">
        <v>5007</v>
      </c>
      <c r="C7" s="690">
        <v>1156.3399999999965</v>
      </c>
      <c r="L7" s="692" t="s">
        <v>4735</v>
      </c>
      <c r="M7" s="692" t="s">
        <v>6755</v>
      </c>
      <c r="N7" s="692">
        <v>-16.060000000000173</v>
      </c>
      <c r="U7" s="11" t="s">
        <v>11199</v>
      </c>
      <c r="V7" s="10" t="s">
        <v>11205</v>
      </c>
      <c r="W7" s="9">
        <v>0</v>
      </c>
      <c r="X7" s="794"/>
    </row>
    <row r="8" spans="1:27" ht="15.75" thickBot="1" x14ac:dyDescent="0.3">
      <c r="A8" s="768" t="s">
        <v>3242</v>
      </c>
      <c r="B8" s="768" t="s">
        <v>5008</v>
      </c>
      <c r="C8" s="690">
        <v>-387.87999999999738</v>
      </c>
      <c r="E8" s="690"/>
      <c r="F8" s="690"/>
      <c r="G8"/>
      <c r="L8" s="692" t="s">
        <v>4735</v>
      </c>
      <c r="M8" s="692" t="s">
        <v>6756</v>
      </c>
      <c r="N8" s="692">
        <v>-16.050000000000182</v>
      </c>
      <c r="R8" s="800"/>
      <c r="S8" s="801">
        <v>0.66190000000000004</v>
      </c>
      <c r="U8" s="11" t="s">
        <v>11199</v>
      </c>
      <c r="V8" s="10" t="s">
        <v>11206</v>
      </c>
      <c r="W8" s="9">
        <v>0</v>
      </c>
      <c r="X8" s="794"/>
    </row>
    <row r="9" spans="1:27" ht="30" x14ac:dyDescent="0.25">
      <c r="A9" s="768" t="s">
        <v>3242</v>
      </c>
      <c r="B9" s="768" t="s">
        <v>5009</v>
      </c>
      <c r="C9" s="690">
        <v>-195.88999999999942</v>
      </c>
      <c r="E9" s="808" t="s">
        <v>3204</v>
      </c>
      <c r="F9" s="808" t="s">
        <v>11193</v>
      </c>
      <c r="G9" s="1" t="s">
        <v>3209</v>
      </c>
      <c r="H9" s="809" t="s">
        <v>376</v>
      </c>
      <c r="L9" s="692" t="s">
        <v>4735</v>
      </c>
      <c r="M9" s="692" t="s">
        <v>6757</v>
      </c>
      <c r="N9" s="692">
        <v>-16.060000000000173</v>
      </c>
      <c r="P9" s="91" t="s">
        <v>3204</v>
      </c>
      <c r="Q9" t="s">
        <v>7220</v>
      </c>
      <c r="R9" s="810" t="s">
        <v>7220</v>
      </c>
      <c r="S9" s="802" t="s">
        <v>3209</v>
      </c>
      <c r="U9" s="11" t="s">
        <v>11199</v>
      </c>
      <c r="V9" s="10" t="s">
        <v>11207</v>
      </c>
      <c r="W9" s="9">
        <v>0</v>
      </c>
      <c r="X9" s="794"/>
      <c r="Y9" s="810" t="s">
        <v>3204</v>
      </c>
      <c r="Z9" s="802" t="s">
        <v>11193</v>
      </c>
      <c r="AA9"/>
    </row>
    <row r="10" spans="1:27" ht="15" x14ac:dyDescent="0.25">
      <c r="A10" s="768" t="s">
        <v>3242</v>
      </c>
      <c r="B10" s="768" t="s">
        <v>5010</v>
      </c>
      <c r="C10" s="690">
        <v>-226.97000000000116</v>
      </c>
      <c r="E10" s="111" t="s">
        <v>3242</v>
      </c>
      <c r="F10" s="812">
        <v>-15306.919999999998</v>
      </c>
      <c r="G10" s="1095">
        <f>S10</f>
        <v>-143.56611000000112</v>
      </c>
      <c r="H10" s="1118">
        <f>F10+G10</f>
        <v>-15450.48611</v>
      </c>
      <c r="L10" s="692" t="s">
        <v>4735</v>
      </c>
      <c r="M10" s="692" t="s">
        <v>6758</v>
      </c>
      <c r="N10" s="692">
        <v>-29.580000000000155</v>
      </c>
      <c r="P10" s="92" t="s">
        <v>4735</v>
      </c>
      <c r="Q10" s="768">
        <v>-216.90000000000168</v>
      </c>
      <c r="R10" s="803">
        <v>-216.90000000000168</v>
      </c>
      <c r="S10" s="804">
        <v>-143.56611000000112</v>
      </c>
      <c r="U10" s="11" t="s">
        <v>11199</v>
      </c>
      <c r="V10" s="10" t="s">
        <v>11208</v>
      </c>
      <c r="W10" s="9">
        <v>1.0000000000047748E-2</v>
      </c>
      <c r="X10" s="794"/>
      <c r="Y10" s="92" t="s">
        <v>11199</v>
      </c>
      <c r="Z10" s="768">
        <v>2.0000000000095497E-2</v>
      </c>
      <c r="AA10"/>
    </row>
    <row r="11" spans="1:27" ht="15" x14ac:dyDescent="0.25">
      <c r="A11" s="768" t="s">
        <v>3242</v>
      </c>
      <c r="B11" s="768" t="s">
        <v>5001</v>
      </c>
      <c r="C11" s="690">
        <v>-308.55000000000291</v>
      </c>
      <c r="E11" s="111" t="s">
        <v>3246</v>
      </c>
      <c r="F11" s="812">
        <v>11357.379999999235</v>
      </c>
      <c r="G11" s="1095">
        <f>S11</f>
        <v>15823988.355681</v>
      </c>
      <c r="H11" s="1118">
        <f t="shared" ref="H11:H60" si="0">F11+G11</f>
        <v>15835345.735680999</v>
      </c>
      <c r="L11" s="692" t="s">
        <v>4735</v>
      </c>
      <c r="M11" s="692" t="s">
        <v>6749</v>
      </c>
      <c r="N11" s="692">
        <v>-29.590000000000146</v>
      </c>
      <c r="P11" s="92" t="s">
        <v>4737</v>
      </c>
      <c r="Q11" s="768">
        <v>23906916.989999998</v>
      </c>
      <c r="R11" s="803">
        <v>23906916.989999998</v>
      </c>
      <c r="S11" s="804">
        <v>15823988.355681</v>
      </c>
      <c r="U11" s="11" t="s">
        <v>11199</v>
      </c>
      <c r="V11" s="10" t="s">
        <v>11209</v>
      </c>
      <c r="W11" s="9">
        <v>0</v>
      </c>
      <c r="X11" s="794"/>
      <c r="Y11" s="92" t="s">
        <v>11212</v>
      </c>
      <c r="Z11" s="768">
        <v>-1318145.0399999989</v>
      </c>
      <c r="AA11"/>
    </row>
    <row r="12" spans="1:27" ht="15" x14ac:dyDescent="0.25">
      <c r="A12" s="768" t="s">
        <v>3242</v>
      </c>
      <c r="B12" s="768" t="s">
        <v>5002</v>
      </c>
      <c r="C12" s="690">
        <v>-52.25</v>
      </c>
      <c r="E12" s="111" t="s">
        <v>3263</v>
      </c>
      <c r="F12" s="812">
        <v>-7987.3999999999442</v>
      </c>
      <c r="G12" s="80"/>
      <c r="H12" s="1118">
        <f t="shared" si="0"/>
        <v>-7987.3999999999442</v>
      </c>
      <c r="L12" s="692" t="s">
        <v>4735</v>
      </c>
      <c r="M12" s="692" t="s">
        <v>6750</v>
      </c>
      <c r="N12" s="692">
        <v>-29.580000000000155</v>
      </c>
      <c r="P12" s="92" t="s">
        <v>4741</v>
      </c>
      <c r="Q12" s="768">
        <v>0</v>
      </c>
      <c r="R12" s="803">
        <v>0</v>
      </c>
      <c r="S12" s="804">
        <v>0</v>
      </c>
      <c r="U12" s="11" t="s">
        <v>11199</v>
      </c>
      <c r="V12" s="10" t="s">
        <v>11210</v>
      </c>
      <c r="W12" s="9">
        <v>0</v>
      </c>
      <c r="X12" s="794"/>
      <c r="Y12" s="92" t="s">
        <v>3842</v>
      </c>
      <c r="Z12" s="768">
        <v>-6368.460000000021</v>
      </c>
      <c r="AA12"/>
    </row>
    <row r="13" spans="1:27" ht="15" x14ac:dyDescent="0.25">
      <c r="A13" s="768" t="s">
        <v>3242</v>
      </c>
      <c r="B13" s="768" t="s">
        <v>7221</v>
      </c>
      <c r="C13" s="690">
        <v>0</v>
      </c>
      <c r="E13" s="111" t="s">
        <v>3295</v>
      </c>
      <c r="F13" s="812">
        <v>27599.219999999845</v>
      </c>
      <c r="G13" s="80"/>
      <c r="H13" s="1118">
        <f t="shared" si="0"/>
        <v>27599.219999999845</v>
      </c>
      <c r="L13" s="692" t="s">
        <v>4735</v>
      </c>
      <c r="M13" s="692" t="s">
        <v>6876</v>
      </c>
      <c r="N13" s="692">
        <v>0</v>
      </c>
      <c r="P13" s="92" t="s">
        <v>4745</v>
      </c>
      <c r="Q13" s="768">
        <v>114200.44000000003</v>
      </c>
      <c r="R13" s="803">
        <v>114200.44000000003</v>
      </c>
      <c r="S13" s="804">
        <v>75589.27123600003</v>
      </c>
      <c r="U13" s="11" t="s">
        <v>11199</v>
      </c>
      <c r="V13" s="10" t="s">
        <v>11211</v>
      </c>
      <c r="W13" s="9">
        <v>0</v>
      </c>
      <c r="X13" s="794"/>
      <c r="Y13" s="92" t="s">
        <v>11226</v>
      </c>
      <c r="Z13" s="768">
        <v>5528.8399999999992</v>
      </c>
      <c r="AA13"/>
    </row>
    <row r="14" spans="1:27" ht="15" x14ac:dyDescent="0.25">
      <c r="A14" s="768" t="s">
        <v>3242</v>
      </c>
      <c r="B14" s="768" t="s">
        <v>7222</v>
      </c>
      <c r="C14" s="690">
        <v>9.9999999947613105E-3</v>
      </c>
      <c r="E14" s="111" t="s">
        <v>3327</v>
      </c>
      <c r="F14" s="812">
        <v>51124.040000000416</v>
      </c>
      <c r="G14" s="80"/>
      <c r="H14" s="1118">
        <f t="shared" si="0"/>
        <v>51124.040000000416</v>
      </c>
      <c r="L14" s="692" t="s">
        <v>4737</v>
      </c>
      <c r="M14" s="692" t="s">
        <v>5011</v>
      </c>
      <c r="N14" s="692">
        <v>2985021.24</v>
      </c>
      <c r="P14" s="92" t="s">
        <v>4798</v>
      </c>
      <c r="Q14" s="768">
        <v>2027710.4500000011</v>
      </c>
      <c r="R14" s="803">
        <v>2027710.4500000011</v>
      </c>
      <c r="S14" s="804">
        <v>1342141.5468550008</v>
      </c>
      <c r="U14" s="11" t="s">
        <v>11212</v>
      </c>
      <c r="V14" s="10" t="s">
        <v>11213</v>
      </c>
      <c r="W14" s="9">
        <v>-123325.60999999987</v>
      </c>
      <c r="X14" s="794"/>
      <c r="Y14" s="92" t="s">
        <v>4480</v>
      </c>
      <c r="Z14" s="768">
        <v>-11970.149999999998</v>
      </c>
      <c r="AA14"/>
    </row>
    <row r="15" spans="1:27" ht="15" x14ac:dyDescent="0.25">
      <c r="A15" s="768" t="s">
        <v>3242</v>
      </c>
      <c r="B15" s="768" t="s">
        <v>7223</v>
      </c>
      <c r="C15" s="690">
        <v>0.16999999999825377</v>
      </c>
      <c r="E15" s="111" t="s">
        <v>3359</v>
      </c>
      <c r="F15" s="812">
        <v>1648.3600000000267</v>
      </c>
      <c r="G15" s="80"/>
      <c r="H15" s="1118">
        <f t="shared" si="0"/>
        <v>1648.3600000000267</v>
      </c>
      <c r="L15" s="692" t="s">
        <v>4737</v>
      </c>
      <c r="M15" s="692" t="s">
        <v>5014</v>
      </c>
      <c r="N15" s="692">
        <v>3066390.4699999997</v>
      </c>
      <c r="P15" s="92" t="s">
        <v>4811</v>
      </c>
      <c r="Q15" s="768">
        <v>1172.1699999999992</v>
      </c>
      <c r="R15" s="803">
        <v>1172.1699999999992</v>
      </c>
      <c r="S15" s="804">
        <v>775.85932299999945</v>
      </c>
      <c r="U15" s="11" t="s">
        <v>11212</v>
      </c>
      <c r="V15" s="10" t="s">
        <v>11214</v>
      </c>
      <c r="W15" s="9">
        <v>-119481.69999999995</v>
      </c>
      <c r="X15" s="794"/>
      <c r="Y15" s="92" t="s">
        <v>3191</v>
      </c>
      <c r="Z15" s="768">
        <v>-1330954.7899999986</v>
      </c>
      <c r="AA15"/>
    </row>
    <row r="16" spans="1:27" ht="15" x14ac:dyDescent="0.25">
      <c r="A16" s="768" t="s">
        <v>3242</v>
      </c>
      <c r="B16" s="768" t="s">
        <v>7224</v>
      </c>
      <c r="C16" s="690">
        <v>0.22999999999592546</v>
      </c>
      <c r="E16" s="111" t="s">
        <v>3391</v>
      </c>
      <c r="F16" s="812">
        <v>-80.320000000004413</v>
      </c>
      <c r="G16" s="80"/>
      <c r="H16" s="1118">
        <f t="shared" si="0"/>
        <v>-80.320000000004413</v>
      </c>
      <c r="L16" s="692" t="s">
        <v>4737</v>
      </c>
      <c r="M16" s="692" t="s">
        <v>5015</v>
      </c>
      <c r="N16" s="692">
        <v>3125981.9299999997</v>
      </c>
      <c r="P16" s="92" t="s">
        <v>4820</v>
      </c>
      <c r="Q16" s="768">
        <v>-70.86000000000007</v>
      </c>
      <c r="R16" s="803">
        <v>-70.86000000000007</v>
      </c>
      <c r="S16" s="804">
        <v>-46.90223400000005</v>
      </c>
      <c r="U16" s="11" t="s">
        <v>11212</v>
      </c>
      <c r="V16" s="10" t="s">
        <v>11215</v>
      </c>
      <c r="W16" s="9">
        <v>-119482.17999999993</v>
      </c>
      <c r="X16" s="794"/>
      <c r="Y16" s="92" t="s">
        <v>4855</v>
      </c>
      <c r="Z16" s="768">
        <v>15331.973602</v>
      </c>
      <c r="AA16"/>
    </row>
    <row r="17" spans="1:27" ht="15" x14ac:dyDescent="0.25">
      <c r="A17" s="768" t="s">
        <v>3242</v>
      </c>
      <c r="B17" s="768" t="s">
        <v>7225</v>
      </c>
      <c r="C17" s="690">
        <v>0.19999999999708962</v>
      </c>
      <c r="E17" s="111" t="s">
        <v>3427</v>
      </c>
      <c r="F17" s="812">
        <v>0</v>
      </c>
      <c r="G17" s="80"/>
      <c r="H17" s="1118">
        <f t="shared" si="0"/>
        <v>0</v>
      </c>
      <c r="L17" s="692" t="s">
        <v>4737</v>
      </c>
      <c r="M17" s="692" t="s">
        <v>5016</v>
      </c>
      <c r="N17" s="692">
        <v>3100085.9399999995</v>
      </c>
      <c r="P17" s="92" t="s">
        <v>4825</v>
      </c>
      <c r="Q17" s="768">
        <v>-23449.91</v>
      </c>
      <c r="R17" s="803">
        <v>-23449.91</v>
      </c>
      <c r="S17" s="804">
        <v>-15521.495429000001</v>
      </c>
      <c r="U17" s="11" t="s">
        <v>11212</v>
      </c>
      <c r="V17" s="10" t="s">
        <v>11216</v>
      </c>
      <c r="W17" s="9">
        <v>-119481.8899999999</v>
      </c>
      <c r="X17" s="794"/>
      <c r="Y17"/>
      <c r="Z17"/>
      <c r="AA17"/>
    </row>
    <row r="18" spans="1:27" ht="15" x14ac:dyDescent="0.25">
      <c r="A18" s="768" t="s">
        <v>3242</v>
      </c>
      <c r="B18" s="768" t="s">
        <v>7226</v>
      </c>
      <c r="C18" s="690">
        <v>8.999999999650754E-2</v>
      </c>
      <c r="E18" s="111" t="s">
        <v>3439</v>
      </c>
      <c r="F18" s="812">
        <v>-17995.660000000084</v>
      </c>
      <c r="G18" s="80"/>
      <c r="H18" s="1118">
        <f t="shared" si="0"/>
        <v>-17995.660000000084</v>
      </c>
      <c r="L18" s="692" t="s">
        <v>4737</v>
      </c>
      <c r="M18" s="692" t="s">
        <v>5017</v>
      </c>
      <c r="N18" s="692">
        <v>3068509.0300000003</v>
      </c>
      <c r="P18" s="92" t="s">
        <v>4834</v>
      </c>
      <c r="Q18" s="768">
        <v>-91328.670000000013</v>
      </c>
      <c r="R18" s="803">
        <v>-91328.670000000013</v>
      </c>
      <c r="S18" s="804">
        <v>-60450.446673000013</v>
      </c>
      <c r="U18" s="11" t="s">
        <v>11212</v>
      </c>
      <c r="V18" s="10" t="s">
        <v>11217</v>
      </c>
      <c r="W18" s="9">
        <v>-119482</v>
      </c>
      <c r="X18" s="794"/>
      <c r="Y18"/>
      <c r="Z18"/>
      <c r="AA18"/>
    </row>
    <row r="19" spans="1:27" ht="15" x14ac:dyDescent="0.25">
      <c r="A19" s="768" t="s">
        <v>3242</v>
      </c>
      <c r="B19" s="768" t="s">
        <v>7227</v>
      </c>
      <c r="C19" s="690">
        <v>0.21000000000640284</v>
      </c>
      <c r="E19" s="111" t="s">
        <v>3469</v>
      </c>
      <c r="F19" s="812">
        <v>70860.920000000042</v>
      </c>
      <c r="G19" s="80"/>
      <c r="H19" s="1118">
        <f t="shared" si="0"/>
        <v>70860.920000000042</v>
      </c>
      <c r="L19" s="692" t="s">
        <v>4737</v>
      </c>
      <c r="M19" s="692" t="s">
        <v>5018</v>
      </c>
      <c r="N19" s="692">
        <v>2459526.8599999994</v>
      </c>
      <c r="P19" s="92" t="s">
        <v>4838</v>
      </c>
      <c r="Q19" s="768">
        <v>1637330.7200000002</v>
      </c>
      <c r="R19" s="803">
        <v>1637330.7200000002</v>
      </c>
      <c r="S19" s="804">
        <v>1083749.2035680001</v>
      </c>
      <c r="U19" s="11" t="s">
        <v>11212</v>
      </c>
      <c r="V19" s="10" t="s">
        <v>11218</v>
      </c>
      <c r="W19" s="9">
        <v>-119481.75999999978</v>
      </c>
      <c r="X19" s="794"/>
      <c r="Y19"/>
      <c r="Z19"/>
      <c r="AA19"/>
    </row>
    <row r="20" spans="1:27" ht="15" x14ac:dyDescent="0.25">
      <c r="A20" s="768" t="s">
        <v>3242</v>
      </c>
      <c r="B20" s="768" t="s">
        <v>7228</v>
      </c>
      <c r="C20" s="690">
        <v>0.25</v>
      </c>
      <c r="E20" s="111" t="s">
        <v>3497</v>
      </c>
      <c r="F20" s="812">
        <v>31847.170000000162</v>
      </c>
      <c r="G20" s="80"/>
      <c r="H20" s="1118">
        <f t="shared" si="0"/>
        <v>31847.170000000162</v>
      </c>
      <c r="L20" s="692" t="s">
        <v>4737</v>
      </c>
      <c r="M20" s="692" t="s">
        <v>5019</v>
      </c>
      <c r="N20" s="692">
        <v>2074817.8399999999</v>
      </c>
      <c r="P20" s="92" t="s">
        <v>4849</v>
      </c>
      <c r="Q20" s="768">
        <v>-134985.71999999997</v>
      </c>
      <c r="R20" s="803">
        <v>-134985.71999999997</v>
      </c>
      <c r="S20" s="804">
        <v>-89347.048067999989</v>
      </c>
      <c r="U20" s="11" t="s">
        <v>11212</v>
      </c>
      <c r="V20" s="10" t="s">
        <v>11219</v>
      </c>
      <c r="W20" s="9">
        <v>-119481.84999999986</v>
      </c>
      <c r="X20" s="794"/>
      <c r="Y20"/>
      <c r="Z20"/>
      <c r="AA20"/>
    </row>
    <row r="21" spans="1:27" ht="15" x14ac:dyDescent="0.25">
      <c r="A21" s="768" t="s">
        <v>3242</v>
      </c>
      <c r="B21" s="768" t="s">
        <v>7229</v>
      </c>
      <c r="C21" s="690">
        <v>0.21000000000640284</v>
      </c>
      <c r="E21" s="111" t="s">
        <v>3517</v>
      </c>
      <c r="F21" s="812">
        <v>9.1400000000285218</v>
      </c>
      <c r="G21" s="80"/>
      <c r="H21" s="1118">
        <f t="shared" si="0"/>
        <v>9.1400000000285218</v>
      </c>
      <c r="L21" s="692" t="s">
        <v>4737</v>
      </c>
      <c r="M21" s="692" t="s">
        <v>5020</v>
      </c>
      <c r="N21" s="692">
        <v>2000710.79</v>
      </c>
      <c r="P21" s="92" t="s">
        <v>7184</v>
      </c>
      <c r="Q21" s="768">
        <v>0</v>
      </c>
      <c r="R21" s="805"/>
      <c r="S21" s="804">
        <v>0</v>
      </c>
      <c r="U21" s="11" t="s">
        <v>11212</v>
      </c>
      <c r="V21" s="10" t="s">
        <v>11220</v>
      </c>
      <c r="W21" s="9">
        <v>-119482.2799999998</v>
      </c>
      <c r="X21" s="794"/>
      <c r="Y21"/>
      <c r="Z21"/>
      <c r="AA21"/>
    </row>
    <row r="22" spans="1:27" ht="15.75" thickBot="1" x14ac:dyDescent="0.3">
      <c r="A22" s="768" t="s">
        <v>3242</v>
      </c>
      <c r="B22" s="768" t="s">
        <v>7230</v>
      </c>
      <c r="C22" s="690">
        <v>0.10000000000582077</v>
      </c>
      <c r="E22" s="111" t="s">
        <v>3537</v>
      </c>
      <c r="F22" s="812">
        <v>7233.1900000000051</v>
      </c>
      <c r="G22" s="80"/>
      <c r="H22" s="1118">
        <f t="shared" si="0"/>
        <v>7233.1900000000051</v>
      </c>
      <c r="L22" s="692" t="s">
        <v>4737</v>
      </c>
      <c r="M22" s="692" t="s">
        <v>5021</v>
      </c>
      <c r="N22" s="692">
        <v>1419409.96</v>
      </c>
      <c r="P22" s="92" t="s">
        <v>3191</v>
      </c>
      <c r="Q22" s="768">
        <v>27437278.710000005</v>
      </c>
      <c r="R22" s="806">
        <v>27437278.710000005</v>
      </c>
      <c r="S22" s="807">
        <v>18160734.778149001</v>
      </c>
      <c r="U22" s="11" t="s">
        <v>11212</v>
      </c>
      <c r="V22" s="10" t="s">
        <v>11221</v>
      </c>
      <c r="W22" s="9">
        <v>-119481.91999999993</v>
      </c>
      <c r="X22" s="794"/>
      <c r="Y22"/>
      <c r="Z22"/>
      <c r="AA22"/>
    </row>
    <row r="23" spans="1:27" ht="15" x14ac:dyDescent="0.25">
      <c r="A23" s="768" t="s">
        <v>3242</v>
      </c>
      <c r="B23" s="768" t="s">
        <v>7231</v>
      </c>
      <c r="C23" s="690">
        <v>0.24000000000523869</v>
      </c>
      <c r="E23" s="111" t="s">
        <v>3581</v>
      </c>
      <c r="F23" s="812">
        <v>0.10999999999989996</v>
      </c>
      <c r="G23" s="80"/>
      <c r="H23" s="1118">
        <f t="shared" si="0"/>
        <v>0.10999999999989996</v>
      </c>
      <c r="L23" s="692" t="s">
        <v>4737</v>
      </c>
      <c r="M23" s="692" t="s">
        <v>5012</v>
      </c>
      <c r="N23" s="692">
        <v>679092.31999999937</v>
      </c>
      <c r="P23"/>
      <c r="Q23"/>
      <c r="R23"/>
      <c r="U23" s="11" t="s">
        <v>11212</v>
      </c>
      <c r="V23" s="10" t="s">
        <v>11222</v>
      </c>
      <c r="W23" s="9">
        <v>-119481.93999999994</v>
      </c>
      <c r="X23" s="794"/>
      <c r="Y23"/>
      <c r="Z23"/>
      <c r="AA23"/>
    </row>
    <row r="24" spans="1:27" ht="15" x14ac:dyDescent="0.25">
      <c r="A24" s="768" t="s">
        <v>3242</v>
      </c>
      <c r="B24" s="768" t="s">
        <v>4999</v>
      </c>
      <c r="C24" s="690">
        <v>-9.9999999947613105E-3</v>
      </c>
      <c r="E24" s="111" t="s">
        <v>3604</v>
      </c>
      <c r="F24" s="812">
        <v>0</v>
      </c>
      <c r="G24" s="80"/>
      <c r="H24" s="1118">
        <f t="shared" si="0"/>
        <v>0</v>
      </c>
      <c r="L24" s="692" t="s">
        <v>4737</v>
      </c>
      <c r="M24" s="692" t="s">
        <v>5013</v>
      </c>
      <c r="N24" s="692">
        <v>-72629.390000000596</v>
      </c>
      <c r="P24"/>
      <c r="Q24"/>
      <c r="R24"/>
      <c r="U24" s="11" t="s">
        <v>11212</v>
      </c>
      <c r="V24" s="10" t="s">
        <v>11223</v>
      </c>
      <c r="W24" s="9">
        <v>-119481.90999999992</v>
      </c>
      <c r="X24" s="794"/>
      <c r="Y24"/>
      <c r="Z24"/>
      <c r="AA24"/>
    </row>
    <row r="25" spans="1:27" ht="15" x14ac:dyDescent="0.25">
      <c r="A25" s="768" t="s">
        <v>3242</v>
      </c>
      <c r="B25" s="768" t="s">
        <v>7232</v>
      </c>
      <c r="C25" s="690">
        <v>0</v>
      </c>
      <c r="E25" s="111" t="s">
        <v>3621</v>
      </c>
      <c r="F25" s="812">
        <v>11076.099999999988</v>
      </c>
      <c r="G25" s="80"/>
      <c r="H25" s="1118">
        <f t="shared" si="0"/>
        <v>11076.099999999988</v>
      </c>
      <c r="L25" s="692" t="s">
        <v>4737</v>
      </c>
      <c r="M25" s="692" t="s">
        <v>6877</v>
      </c>
      <c r="N25" s="692">
        <v>0</v>
      </c>
      <c r="P25"/>
      <c r="Q25"/>
      <c r="R25"/>
      <c r="U25" s="11" t="s">
        <v>11212</v>
      </c>
      <c r="V25" s="10" t="s">
        <v>11224</v>
      </c>
      <c r="W25" s="9">
        <v>0</v>
      </c>
      <c r="X25" s="794"/>
      <c r="Y25"/>
      <c r="Z25"/>
      <c r="AA25"/>
    </row>
    <row r="26" spans="1:27" ht="15" x14ac:dyDescent="0.25">
      <c r="A26" s="768" t="s">
        <v>3242</v>
      </c>
      <c r="B26" s="768" t="s">
        <v>7233</v>
      </c>
      <c r="C26" s="690">
        <v>3.9999999997235136E-2</v>
      </c>
      <c r="E26" s="111" t="s">
        <v>3660</v>
      </c>
      <c r="F26" s="812">
        <v>1598.7400000000016</v>
      </c>
      <c r="G26" s="80"/>
      <c r="H26" s="1118">
        <f t="shared" si="0"/>
        <v>1598.7400000000016</v>
      </c>
      <c r="L26" s="692" t="s">
        <v>4741</v>
      </c>
      <c r="M26" s="692" t="s">
        <v>6878</v>
      </c>
      <c r="N26" s="692">
        <v>0</v>
      </c>
      <c r="P26"/>
      <c r="Q26"/>
      <c r="R26"/>
      <c r="U26" s="11" t="s">
        <v>3842</v>
      </c>
      <c r="V26" s="10" t="s">
        <v>6025</v>
      </c>
      <c r="W26" s="9">
        <v>-4240.4400000000023</v>
      </c>
      <c r="X26" s="794"/>
      <c r="Y26"/>
      <c r="Z26"/>
      <c r="AA26"/>
    </row>
    <row r="27" spans="1:27" ht="15" x14ac:dyDescent="0.25">
      <c r="A27" s="768" t="s">
        <v>3242</v>
      </c>
      <c r="B27" s="768" t="s">
        <v>7234</v>
      </c>
      <c r="C27" s="690">
        <v>0</v>
      </c>
      <c r="E27" s="111" t="s">
        <v>3690</v>
      </c>
      <c r="F27" s="812">
        <v>73285.010000002017</v>
      </c>
      <c r="H27" s="1118">
        <f t="shared" si="0"/>
        <v>73285.010000002017</v>
      </c>
      <c r="L27" s="692" t="s">
        <v>4741</v>
      </c>
      <c r="M27" s="692" t="s">
        <v>6879</v>
      </c>
      <c r="N27" s="692">
        <v>0</v>
      </c>
      <c r="P27"/>
      <c r="Q27"/>
      <c r="R27"/>
      <c r="U27" s="11" t="s">
        <v>3842</v>
      </c>
      <c r="V27" s="10" t="s">
        <v>6028</v>
      </c>
      <c r="W27" s="9">
        <v>-2126.25</v>
      </c>
      <c r="X27" s="794"/>
    </row>
    <row r="28" spans="1:27" ht="15" x14ac:dyDescent="0.25">
      <c r="A28" s="768" t="s">
        <v>3242</v>
      </c>
      <c r="B28" s="768" t="s">
        <v>7235</v>
      </c>
      <c r="C28" s="690">
        <v>9.0000000000145519E-2</v>
      </c>
      <c r="E28" s="111" t="s">
        <v>3738</v>
      </c>
      <c r="F28" s="812">
        <v>17001.040000000074</v>
      </c>
      <c r="H28" s="1118">
        <f t="shared" si="0"/>
        <v>17001.040000000074</v>
      </c>
      <c r="L28" s="692" t="s">
        <v>4741</v>
      </c>
      <c r="M28" s="692" t="s">
        <v>6880</v>
      </c>
      <c r="N28" s="692">
        <v>0</v>
      </c>
      <c r="U28" s="11" t="s">
        <v>3842</v>
      </c>
      <c r="V28" s="10" t="s">
        <v>6029</v>
      </c>
      <c r="W28" s="9">
        <v>-0.19000000000232831</v>
      </c>
      <c r="X28" s="794"/>
    </row>
    <row r="29" spans="1:27" ht="15" x14ac:dyDescent="0.25">
      <c r="A29" s="768" t="s">
        <v>3242</v>
      </c>
      <c r="B29" s="768" t="s">
        <v>7236</v>
      </c>
      <c r="C29" s="690">
        <v>9.0000000000145519E-2</v>
      </c>
      <c r="E29" s="111" t="s">
        <v>3779</v>
      </c>
      <c r="F29" s="812">
        <v>41930.609999999993</v>
      </c>
      <c r="H29" s="1118">
        <f t="shared" si="0"/>
        <v>41930.609999999993</v>
      </c>
      <c r="L29" s="692" t="s">
        <v>4741</v>
      </c>
      <c r="M29" s="692" t="s">
        <v>6881</v>
      </c>
      <c r="N29" s="692">
        <v>0</v>
      </c>
      <c r="U29" s="11" t="s">
        <v>3842</v>
      </c>
      <c r="V29" s="10" t="s">
        <v>6030</v>
      </c>
      <c r="W29" s="9">
        <v>-0.11999999999534339</v>
      </c>
      <c r="X29" s="794"/>
    </row>
    <row r="30" spans="1:27" ht="15" x14ac:dyDescent="0.25">
      <c r="A30" s="768" t="s">
        <v>3242</v>
      </c>
      <c r="B30" s="768" t="s">
        <v>7237</v>
      </c>
      <c r="C30" s="690">
        <v>9.9999999983992893E-3</v>
      </c>
      <c r="E30" s="111" t="s">
        <v>3844</v>
      </c>
      <c r="F30" s="812">
        <v>1337.3600000000042</v>
      </c>
      <c r="H30" s="1118">
        <f t="shared" si="0"/>
        <v>1337.3600000000042</v>
      </c>
      <c r="L30" s="692" t="s">
        <v>4741</v>
      </c>
      <c r="M30" s="692" t="s">
        <v>6882</v>
      </c>
      <c r="N30" s="692">
        <v>0</v>
      </c>
      <c r="U30" s="11" t="s">
        <v>3842</v>
      </c>
      <c r="V30" s="10" t="s">
        <v>6031</v>
      </c>
      <c r="W30" s="9">
        <v>-0.30999999999767169</v>
      </c>
      <c r="X30" s="794"/>
    </row>
    <row r="31" spans="1:27" ht="15" x14ac:dyDescent="0.25">
      <c r="A31" s="768" t="s">
        <v>3242</v>
      </c>
      <c r="B31" s="768" t="s">
        <v>7238</v>
      </c>
      <c r="C31" s="690">
        <v>6.9999999999708962E-2</v>
      </c>
      <c r="E31" s="111" t="s">
        <v>3847</v>
      </c>
      <c r="F31" s="812">
        <v>1327.5900000000065</v>
      </c>
      <c r="H31" s="1118">
        <f t="shared" si="0"/>
        <v>1327.5900000000065</v>
      </c>
      <c r="L31" s="692" t="s">
        <v>4741</v>
      </c>
      <c r="M31" s="692" t="s">
        <v>6883</v>
      </c>
      <c r="N31" s="692">
        <v>0</v>
      </c>
      <c r="U31" s="11" t="s">
        <v>3842</v>
      </c>
      <c r="V31" s="10" t="s">
        <v>6032</v>
      </c>
      <c r="W31" s="9">
        <v>-0.17999999999301508</v>
      </c>
      <c r="X31" s="794"/>
    </row>
    <row r="32" spans="1:27" ht="15" x14ac:dyDescent="0.25">
      <c r="A32" s="768" t="s">
        <v>3242</v>
      </c>
      <c r="B32" s="768" t="s">
        <v>7239</v>
      </c>
      <c r="C32" s="690">
        <v>9.0000000000145519E-2</v>
      </c>
      <c r="E32" s="111" t="s">
        <v>3882</v>
      </c>
      <c r="F32" s="812">
        <v>-442.86000000000377</v>
      </c>
      <c r="H32" s="1118">
        <f t="shared" si="0"/>
        <v>-442.86000000000377</v>
      </c>
      <c r="L32" s="692" t="s">
        <v>4741</v>
      </c>
      <c r="M32" s="692" t="s">
        <v>6884</v>
      </c>
      <c r="N32" s="692">
        <v>0</v>
      </c>
      <c r="U32" s="11" t="s">
        <v>3842</v>
      </c>
      <c r="V32" s="10" t="s">
        <v>6033</v>
      </c>
      <c r="W32" s="9">
        <v>-0.10999999998603016</v>
      </c>
      <c r="X32" s="794"/>
    </row>
    <row r="33" spans="1:24" ht="15" x14ac:dyDescent="0.25">
      <c r="A33" s="768" t="s">
        <v>3242</v>
      </c>
      <c r="B33" s="768" t="s">
        <v>7240</v>
      </c>
      <c r="C33" s="690">
        <v>2.0000000000436557E-2</v>
      </c>
      <c r="E33" s="111" t="s">
        <v>3915</v>
      </c>
      <c r="F33" s="812">
        <v>262436.11999999988</v>
      </c>
      <c r="H33" s="1118">
        <f t="shared" si="0"/>
        <v>262436.11999999988</v>
      </c>
      <c r="L33" s="692" t="s">
        <v>4741</v>
      </c>
      <c r="M33" s="692" t="s">
        <v>6885</v>
      </c>
      <c r="N33" s="692">
        <v>0</v>
      </c>
      <c r="U33" s="11" t="s">
        <v>3842</v>
      </c>
      <c r="V33" s="10" t="s">
        <v>6034</v>
      </c>
      <c r="W33" s="9">
        <v>-0.25</v>
      </c>
      <c r="X33" s="794"/>
    </row>
    <row r="34" spans="1:24" ht="15" x14ac:dyDescent="0.25">
      <c r="A34" s="768" t="s">
        <v>3242</v>
      </c>
      <c r="B34" s="768" t="s">
        <v>7241</v>
      </c>
      <c r="C34" s="690">
        <v>2.0000000000436557E-2</v>
      </c>
      <c r="E34" s="111" t="s">
        <v>4113</v>
      </c>
      <c r="F34" s="812">
        <v>-9.1499999999996362</v>
      </c>
      <c r="H34" s="1118">
        <f t="shared" si="0"/>
        <v>-9.1499999999996362</v>
      </c>
      <c r="L34" s="692" t="s">
        <v>4741</v>
      </c>
      <c r="M34" s="692" t="s">
        <v>6886</v>
      </c>
      <c r="N34" s="692">
        <v>0</v>
      </c>
      <c r="U34" s="11" t="s">
        <v>3842</v>
      </c>
      <c r="V34" s="10" t="s">
        <v>6035</v>
      </c>
      <c r="W34" s="9">
        <v>-0.20000000001164153</v>
      </c>
      <c r="X34" s="794"/>
    </row>
    <row r="35" spans="1:24" ht="15" x14ac:dyDescent="0.25">
      <c r="A35" s="768" t="s">
        <v>3242</v>
      </c>
      <c r="B35" s="768" t="s">
        <v>7242</v>
      </c>
      <c r="C35" s="690">
        <v>9.0000000000145519E-2</v>
      </c>
      <c r="E35" s="111" t="s">
        <v>4144</v>
      </c>
      <c r="F35" s="812">
        <v>429897.47999999917</v>
      </c>
      <c r="H35" s="1118">
        <f t="shared" si="0"/>
        <v>429897.47999999917</v>
      </c>
      <c r="L35" s="692" t="s">
        <v>4741</v>
      </c>
      <c r="M35" s="692" t="s">
        <v>6887</v>
      </c>
      <c r="N35" s="692">
        <v>0</v>
      </c>
      <c r="U35" s="11" t="s">
        <v>3842</v>
      </c>
      <c r="V35" s="10" t="s">
        <v>6026</v>
      </c>
      <c r="W35" s="9">
        <v>-7.0000000006984919E-2</v>
      </c>
      <c r="X35" s="794"/>
    </row>
    <row r="36" spans="1:24" ht="15" x14ac:dyDescent="0.25">
      <c r="A36" s="768" t="s">
        <v>3242</v>
      </c>
      <c r="B36" s="768" t="s">
        <v>7243</v>
      </c>
      <c r="C36" s="690">
        <v>0</v>
      </c>
      <c r="E36" s="111" t="s">
        <v>4213</v>
      </c>
      <c r="F36" s="812">
        <v>13157.999999999902</v>
      </c>
      <c r="H36" s="1118">
        <f t="shared" si="0"/>
        <v>13157.999999999902</v>
      </c>
      <c r="L36" s="692" t="s">
        <v>4741</v>
      </c>
      <c r="M36" s="692" t="s">
        <v>6888</v>
      </c>
      <c r="N36" s="692">
        <v>0</v>
      </c>
      <c r="U36" s="11" t="s">
        <v>3842</v>
      </c>
      <c r="V36" s="10" t="s">
        <v>6027</v>
      </c>
      <c r="W36" s="9">
        <v>-0.34000000002561137</v>
      </c>
      <c r="X36" s="794"/>
    </row>
    <row r="37" spans="1:24" ht="15" x14ac:dyDescent="0.25">
      <c r="A37" s="768" t="s">
        <v>3242</v>
      </c>
      <c r="B37" s="768" t="s">
        <v>7244</v>
      </c>
      <c r="C37" s="690">
        <v>0</v>
      </c>
      <c r="E37" s="111" t="s">
        <v>4290</v>
      </c>
      <c r="F37" s="812">
        <v>0</v>
      </c>
      <c r="H37" s="1118">
        <f t="shared" si="0"/>
        <v>0</v>
      </c>
      <c r="L37" s="692" t="s">
        <v>4741</v>
      </c>
      <c r="M37" s="692" t="s">
        <v>6889</v>
      </c>
      <c r="N37" s="692">
        <v>0</v>
      </c>
      <c r="U37" s="11" t="s">
        <v>3842</v>
      </c>
      <c r="V37" s="10" t="s">
        <v>11225</v>
      </c>
      <c r="W37" s="9">
        <v>0</v>
      </c>
      <c r="X37" s="794"/>
    </row>
    <row r="38" spans="1:24" ht="15" x14ac:dyDescent="0.25">
      <c r="A38" s="768" t="s">
        <v>3246</v>
      </c>
      <c r="B38" s="768" t="s">
        <v>5011</v>
      </c>
      <c r="C38" s="690">
        <v>-7065.7399999999907</v>
      </c>
      <c r="E38" s="111" t="s">
        <v>4302</v>
      </c>
      <c r="F38" s="812">
        <v>0</v>
      </c>
      <c r="H38" s="1118">
        <f t="shared" si="0"/>
        <v>0</v>
      </c>
      <c r="L38" s="692" t="s">
        <v>4745</v>
      </c>
      <c r="M38" s="692" t="s">
        <v>6890</v>
      </c>
      <c r="N38" s="692">
        <v>0</v>
      </c>
      <c r="U38" s="11" t="s">
        <v>11226</v>
      </c>
      <c r="V38" s="10" t="s">
        <v>11227</v>
      </c>
      <c r="W38" s="9">
        <v>502.61999999999989</v>
      </c>
      <c r="X38" s="794"/>
    </row>
    <row r="39" spans="1:24" ht="15" x14ac:dyDescent="0.25">
      <c r="A39" s="768" t="s">
        <v>3246</v>
      </c>
      <c r="B39" s="768" t="s">
        <v>5014</v>
      </c>
      <c r="C39" s="690">
        <v>5183.8899999998976</v>
      </c>
      <c r="E39" s="111" t="s">
        <v>4320</v>
      </c>
      <c r="F39" s="812">
        <v>0</v>
      </c>
      <c r="H39" s="1118">
        <f t="shared" si="0"/>
        <v>0</v>
      </c>
      <c r="L39" s="692" t="s">
        <v>4745</v>
      </c>
      <c r="M39" s="692" t="s">
        <v>6891</v>
      </c>
      <c r="N39" s="692">
        <v>0</v>
      </c>
      <c r="U39" s="11" t="s">
        <v>11226</v>
      </c>
      <c r="V39" s="10" t="s">
        <v>11228</v>
      </c>
      <c r="W39" s="9">
        <v>502.60999999999967</v>
      </c>
      <c r="X39" s="794"/>
    </row>
    <row r="40" spans="1:24" ht="15" x14ac:dyDescent="0.25">
      <c r="A40" s="768" t="s">
        <v>3246</v>
      </c>
      <c r="B40" s="768" t="s">
        <v>5015</v>
      </c>
      <c r="C40" s="690">
        <v>-1600.9599999999627</v>
      </c>
      <c r="E40" s="111" t="s">
        <v>4343</v>
      </c>
      <c r="F40" s="812">
        <v>-0.33999999999832653</v>
      </c>
      <c r="H40" s="1118">
        <f t="shared" si="0"/>
        <v>-0.33999999999832653</v>
      </c>
      <c r="L40" s="692" t="s">
        <v>4745</v>
      </c>
      <c r="M40" s="692" t="s">
        <v>6892</v>
      </c>
      <c r="N40" s="692">
        <v>0</v>
      </c>
      <c r="U40" s="11" t="s">
        <v>11226</v>
      </c>
      <c r="V40" s="10" t="s">
        <v>11229</v>
      </c>
      <c r="W40" s="9">
        <v>502.61999999999989</v>
      </c>
      <c r="X40" s="794"/>
    </row>
    <row r="41" spans="1:24" ht="15" x14ac:dyDescent="0.25">
      <c r="A41" s="768" t="s">
        <v>3246</v>
      </c>
      <c r="B41" s="768" t="s">
        <v>5016</v>
      </c>
      <c r="C41" s="690">
        <v>-1623.7700000000186</v>
      </c>
      <c r="E41" s="111" t="s">
        <v>4362</v>
      </c>
      <c r="F41" s="812">
        <v>308.43000000000211</v>
      </c>
      <c r="H41" s="1118">
        <f t="shared" si="0"/>
        <v>308.43000000000211</v>
      </c>
      <c r="L41" s="692" t="s">
        <v>4745</v>
      </c>
      <c r="M41" s="692" t="s">
        <v>6893</v>
      </c>
      <c r="N41" s="692">
        <v>0</v>
      </c>
      <c r="U41" s="11" t="s">
        <v>11226</v>
      </c>
      <c r="V41" s="10" t="s">
        <v>11230</v>
      </c>
      <c r="W41" s="9">
        <v>502.60999999999967</v>
      </c>
      <c r="X41" s="794"/>
    </row>
    <row r="42" spans="1:24" ht="15" x14ac:dyDescent="0.25">
      <c r="A42" s="768" t="s">
        <v>3246</v>
      </c>
      <c r="B42" s="768" t="s">
        <v>5017</v>
      </c>
      <c r="C42" s="690">
        <v>-2911.3700000001118</v>
      </c>
      <c r="E42" s="111" t="s">
        <v>4376</v>
      </c>
      <c r="F42" s="812">
        <v>219981.5199999992</v>
      </c>
      <c r="H42" s="1118">
        <f t="shared" si="0"/>
        <v>219981.5199999992</v>
      </c>
      <c r="L42" s="692" t="s">
        <v>4745</v>
      </c>
      <c r="M42" s="692" t="s">
        <v>6894</v>
      </c>
      <c r="N42" s="692">
        <v>0</v>
      </c>
      <c r="U42" s="11" t="s">
        <v>11226</v>
      </c>
      <c r="V42" s="10" t="s">
        <v>11231</v>
      </c>
      <c r="W42" s="9">
        <v>502.61999999999989</v>
      </c>
      <c r="X42" s="794"/>
    </row>
    <row r="43" spans="1:24" ht="15" x14ac:dyDescent="0.25">
      <c r="A43" s="768" t="s">
        <v>3246</v>
      </c>
      <c r="B43" s="768" t="s">
        <v>5018</v>
      </c>
      <c r="C43" s="690">
        <v>1898.8599999998696</v>
      </c>
      <c r="E43" s="111" t="s">
        <v>4405</v>
      </c>
      <c r="F43" s="812">
        <v>550.44999999999891</v>
      </c>
      <c r="H43" s="1118">
        <f t="shared" si="0"/>
        <v>550.44999999999891</v>
      </c>
      <c r="L43" s="692" t="s">
        <v>4745</v>
      </c>
      <c r="M43" s="692" t="s">
        <v>6895</v>
      </c>
      <c r="N43" s="692">
        <v>0</v>
      </c>
      <c r="U43" s="11" t="s">
        <v>11226</v>
      </c>
      <c r="V43" s="10" t="s">
        <v>11232</v>
      </c>
      <c r="W43" s="9">
        <v>502.64000000000033</v>
      </c>
      <c r="X43" s="794"/>
    </row>
    <row r="44" spans="1:24" ht="15" x14ac:dyDescent="0.25">
      <c r="A44" s="768" t="s">
        <v>3246</v>
      </c>
      <c r="B44" s="768" t="s">
        <v>5019</v>
      </c>
      <c r="C44" s="690">
        <v>7003.5499999998137</v>
      </c>
      <c r="E44" s="111" t="s">
        <v>4408</v>
      </c>
      <c r="F44" s="812">
        <v>357158.04999999946</v>
      </c>
      <c r="H44" s="1118">
        <f t="shared" si="0"/>
        <v>357158.04999999946</v>
      </c>
      <c r="L44" s="692" t="s">
        <v>4745</v>
      </c>
      <c r="M44" s="692" t="s">
        <v>6896</v>
      </c>
      <c r="N44" s="692">
        <v>0</v>
      </c>
      <c r="U44" s="11" t="s">
        <v>11226</v>
      </c>
      <c r="V44" s="10" t="s">
        <v>11233</v>
      </c>
      <c r="W44" s="9">
        <v>502.60999999999967</v>
      </c>
      <c r="X44" s="794"/>
    </row>
    <row r="45" spans="1:24" ht="15" x14ac:dyDescent="0.25">
      <c r="A45" s="768" t="s">
        <v>3246</v>
      </c>
      <c r="B45" s="768" t="s">
        <v>5020</v>
      </c>
      <c r="C45" s="690">
        <v>6038.3699999998789</v>
      </c>
      <c r="E45" s="111" t="s">
        <v>4421</v>
      </c>
      <c r="F45" s="812">
        <v>460520.08999999822</v>
      </c>
      <c r="H45" s="1118">
        <f t="shared" si="0"/>
        <v>460520.08999999822</v>
      </c>
      <c r="L45" s="692" t="s">
        <v>4745</v>
      </c>
      <c r="M45" s="692" t="s">
        <v>6897</v>
      </c>
      <c r="N45" s="692">
        <v>0</v>
      </c>
      <c r="U45" s="11" t="s">
        <v>11226</v>
      </c>
      <c r="V45" s="10" t="s">
        <v>11234</v>
      </c>
      <c r="W45" s="9">
        <v>502.64000000000033</v>
      </c>
      <c r="X45" s="794"/>
    </row>
    <row r="46" spans="1:24" ht="15" x14ac:dyDescent="0.25">
      <c r="A46" s="768" t="s">
        <v>3246</v>
      </c>
      <c r="B46" s="768" t="s">
        <v>5021</v>
      </c>
      <c r="C46" s="690">
        <v>11028.219999999972</v>
      </c>
      <c r="E46" s="111" t="s">
        <v>4435</v>
      </c>
      <c r="F46" s="812">
        <v>329275.40999999922</v>
      </c>
      <c r="H46" s="1118">
        <f t="shared" si="0"/>
        <v>329275.40999999922</v>
      </c>
      <c r="L46" s="692" t="s">
        <v>4745</v>
      </c>
      <c r="M46" s="692" t="s">
        <v>6898</v>
      </c>
      <c r="N46" s="692">
        <v>0</v>
      </c>
      <c r="U46" s="11" t="s">
        <v>11226</v>
      </c>
      <c r="V46" s="10" t="s">
        <v>11235</v>
      </c>
      <c r="W46" s="9">
        <v>502.60999999999967</v>
      </c>
      <c r="X46" s="794"/>
    </row>
    <row r="47" spans="1:24" ht="15" x14ac:dyDescent="0.25">
      <c r="A47" s="768" t="s">
        <v>3246</v>
      </c>
      <c r="B47" s="768" t="s">
        <v>5012</v>
      </c>
      <c r="C47" s="690">
        <v>4038.4399999999441</v>
      </c>
      <c r="E47" s="111" t="s">
        <v>4448</v>
      </c>
      <c r="F47" s="812">
        <v>1285759.3899999987</v>
      </c>
      <c r="H47" s="1118">
        <f t="shared" si="0"/>
        <v>1285759.3899999987</v>
      </c>
      <c r="L47" s="692" t="s">
        <v>4745</v>
      </c>
      <c r="M47" s="692" t="s">
        <v>6899</v>
      </c>
      <c r="N47" s="692">
        <v>0</v>
      </c>
      <c r="U47" s="11" t="s">
        <v>11226</v>
      </c>
      <c r="V47" s="10" t="s">
        <v>11236</v>
      </c>
      <c r="W47" s="9">
        <v>502.64000000000033</v>
      </c>
      <c r="X47" s="794"/>
    </row>
    <row r="48" spans="1:24" ht="15" x14ac:dyDescent="0.25">
      <c r="A48" s="768" t="s">
        <v>3246</v>
      </c>
      <c r="B48" s="768" t="s">
        <v>5013</v>
      </c>
      <c r="C48" s="690">
        <v>-10632.060000000056</v>
      </c>
      <c r="E48" s="111" t="s">
        <v>4459</v>
      </c>
      <c r="F48" s="812">
        <v>294287.13000000152</v>
      </c>
      <c r="H48" s="1118">
        <f t="shared" si="0"/>
        <v>294287.13000000152</v>
      </c>
      <c r="L48" s="692" t="s">
        <v>4745</v>
      </c>
      <c r="M48" s="692" t="s">
        <v>6900</v>
      </c>
      <c r="N48" s="692">
        <v>0</v>
      </c>
      <c r="U48" s="11" t="s">
        <v>11226</v>
      </c>
      <c r="V48" s="10" t="s">
        <v>11237</v>
      </c>
      <c r="W48" s="9">
        <v>502.61999999999989</v>
      </c>
      <c r="X48" s="794"/>
    </row>
    <row r="49" spans="1:24" ht="15" x14ac:dyDescent="0.25">
      <c r="A49" s="768" t="s">
        <v>3246</v>
      </c>
      <c r="B49" s="768" t="s">
        <v>6877</v>
      </c>
      <c r="C49" s="690">
        <v>0</v>
      </c>
      <c r="E49" s="111" t="s">
        <v>4462</v>
      </c>
      <c r="F49" s="812">
        <v>53842.050000000163</v>
      </c>
      <c r="H49" s="1118">
        <f t="shared" si="0"/>
        <v>53842.050000000163</v>
      </c>
      <c r="L49" s="692" t="s">
        <v>4745</v>
      </c>
      <c r="M49" s="692" t="s">
        <v>6901</v>
      </c>
      <c r="N49" s="692">
        <v>0</v>
      </c>
      <c r="U49" s="11" t="s">
        <v>11226</v>
      </c>
      <c r="V49" s="10" t="s">
        <v>11238</v>
      </c>
      <c r="W49" s="9">
        <v>0</v>
      </c>
      <c r="X49" s="794"/>
    </row>
    <row r="50" spans="1:24" ht="15" x14ac:dyDescent="0.25">
      <c r="A50" s="768" t="s">
        <v>3246</v>
      </c>
      <c r="B50" s="768" t="s">
        <v>7245</v>
      </c>
      <c r="C50" s="690">
        <v>0</v>
      </c>
      <c r="E50" s="111" t="s">
        <v>4465</v>
      </c>
      <c r="F50" s="812">
        <v>537515.40000000026</v>
      </c>
      <c r="H50" s="1118">
        <f t="shared" si="0"/>
        <v>537515.40000000026</v>
      </c>
      <c r="L50" s="692" t="s">
        <v>4745</v>
      </c>
      <c r="M50" s="692" t="s">
        <v>6902</v>
      </c>
      <c r="N50" s="692">
        <v>0</v>
      </c>
      <c r="U50" s="11" t="s">
        <v>4480</v>
      </c>
      <c r="V50" s="10" t="s">
        <v>6343</v>
      </c>
      <c r="W50" s="9">
        <v>-1088.1899999999996</v>
      </c>
      <c r="X50" s="794"/>
    </row>
    <row r="51" spans="1:24" ht="15" x14ac:dyDescent="0.25">
      <c r="A51" s="768" t="s">
        <v>3246</v>
      </c>
      <c r="B51" s="768" t="s">
        <v>7246</v>
      </c>
      <c r="C51" s="690">
        <v>0</v>
      </c>
      <c r="E51" s="111" t="s">
        <v>4477</v>
      </c>
      <c r="F51" s="812">
        <v>39076.339999999967</v>
      </c>
      <c r="H51" s="1118">
        <f t="shared" si="0"/>
        <v>39076.339999999967</v>
      </c>
      <c r="L51" s="692" t="s">
        <v>4745</v>
      </c>
      <c r="M51" s="692" t="s">
        <v>6903</v>
      </c>
      <c r="N51" s="692">
        <v>0</v>
      </c>
      <c r="U51" s="11" t="s">
        <v>4480</v>
      </c>
      <c r="V51" s="10" t="s">
        <v>6346</v>
      </c>
      <c r="W51" s="9">
        <v>-1088.1899999999996</v>
      </c>
      <c r="X51" s="794"/>
    </row>
    <row r="52" spans="1:24" ht="15" x14ac:dyDescent="0.25">
      <c r="A52" s="768" t="s">
        <v>3246</v>
      </c>
      <c r="B52" s="768" t="s">
        <v>5023</v>
      </c>
      <c r="C52" s="690">
        <v>-9.9999999999909051E-3</v>
      </c>
      <c r="E52" s="111" t="s">
        <v>4485</v>
      </c>
      <c r="F52" s="812">
        <v>14475.740000000034</v>
      </c>
      <c r="G52" s="799">
        <f>S13</f>
        <v>75589.27123600003</v>
      </c>
      <c r="H52" s="1118">
        <f t="shared" si="0"/>
        <v>90065.011236000064</v>
      </c>
      <c r="L52" s="692" t="s">
        <v>4745</v>
      </c>
      <c r="M52" s="692" t="s">
        <v>6904</v>
      </c>
      <c r="N52" s="692">
        <v>0</v>
      </c>
      <c r="U52" s="11" t="s">
        <v>4480</v>
      </c>
      <c r="V52" s="10" t="s">
        <v>6347</v>
      </c>
      <c r="W52" s="9">
        <v>-1088.1899999999996</v>
      </c>
      <c r="X52" s="794"/>
    </row>
    <row r="53" spans="1:24" ht="15" x14ac:dyDescent="0.25">
      <c r="A53" s="768" t="s">
        <v>3246</v>
      </c>
      <c r="B53" s="768" t="s">
        <v>7247</v>
      </c>
      <c r="C53" s="690">
        <v>0</v>
      </c>
      <c r="E53" s="111" t="s">
        <v>4513</v>
      </c>
      <c r="F53" s="812">
        <v>-10923.580000000155</v>
      </c>
      <c r="G53" s="799">
        <f>S14</f>
        <v>1342141.5468550008</v>
      </c>
      <c r="H53" s="1118">
        <f t="shared" si="0"/>
        <v>1331217.9668550007</v>
      </c>
      <c r="L53" s="692" t="s">
        <v>4745</v>
      </c>
      <c r="M53" s="692" t="s">
        <v>6905</v>
      </c>
      <c r="N53" s="692">
        <v>0</v>
      </c>
      <c r="U53" s="11" t="s">
        <v>4480</v>
      </c>
      <c r="V53" s="10" t="s">
        <v>6348</v>
      </c>
      <c r="W53" s="9">
        <v>-1088.1999999999998</v>
      </c>
      <c r="X53" s="794"/>
    </row>
    <row r="54" spans="1:24" ht="15" x14ac:dyDescent="0.25">
      <c r="A54" s="768" t="s">
        <v>3246</v>
      </c>
      <c r="B54" s="768" t="s">
        <v>5024</v>
      </c>
      <c r="C54" s="690">
        <v>-9.9999999999909051E-3</v>
      </c>
      <c r="E54" s="111" t="s">
        <v>4587</v>
      </c>
      <c r="F54" s="812">
        <v>22412.439999999981</v>
      </c>
      <c r="G54" s="799">
        <f>S15</f>
        <v>775.85932299999945</v>
      </c>
      <c r="H54" s="1118">
        <f t="shared" si="0"/>
        <v>23188.299322999981</v>
      </c>
      <c r="L54" s="692" t="s">
        <v>4745</v>
      </c>
      <c r="M54" s="692" t="s">
        <v>6906</v>
      </c>
      <c r="N54" s="692">
        <v>0</v>
      </c>
      <c r="U54" s="11" t="s">
        <v>4480</v>
      </c>
      <c r="V54" s="10" t="s">
        <v>6349</v>
      </c>
      <c r="W54" s="9">
        <v>-1088.1899999999996</v>
      </c>
      <c r="X54" s="794"/>
    </row>
    <row r="55" spans="1:24" ht="15" x14ac:dyDescent="0.25">
      <c r="A55" s="768" t="s">
        <v>3246</v>
      </c>
      <c r="B55" s="768" t="s">
        <v>7248</v>
      </c>
      <c r="C55" s="690">
        <v>0</v>
      </c>
      <c r="E55" s="111" t="s">
        <v>4604</v>
      </c>
      <c r="F55" s="812">
        <v>5214.07</v>
      </c>
      <c r="G55" s="799">
        <f>S16</f>
        <v>-46.90223400000005</v>
      </c>
      <c r="H55" s="1118">
        <f t="shared" si="0"/>
        <v>5167.1677659999996</v>
      </c>
      <c r="L55" s="692" t="s">
        <v>4745</v>
      </c>
      <c r="M55" s="692" t="s">
        <v>6907</v>
      </c>
      <c r="N55" s="692">
        <v>0</v>
      </c>
      <c r="U55" s="11" t="s">
        <v>4480</v>
      </c>
      <c r="V55" s="10" t="s">
        <v>6350</v>
      </c>
      <c r="W55" s="9">
        <v>-1088.1899999999996</v>
      </c>
      <c r="X55" s="794"/>
    </row>
    <row r="56" spans="1:24" ht="15" x14ac:dyDescent="0.25">
      <c r="A56" s="768" t="s">
        <v>3246</v>
      </c>
      <c r="B56" s="768" t="s">
        <v>5025</v>
      </c>
      <c r="C56" s="690">
        <v>-9.9999999999909051E-3</v>
      </c>
      <c r="E56" s="111" t="s">
        <v>4610</v>
      </c>
      <c r="F56" s="812">
        <v>-144739.15000000002</v>
      </c>
      <c r="G56" s="799">
        <f>S17</f>
        <v>-15521.495429000001</v>
      </c>
      <c r="H56" s="1118">
        <f t="shared" si="0"/>
        <v>-160260.64542900003</v>
      </c>
      <c r="L56" s="692" t="s">
        <v>4745</v>
      </c>
      <c r="M56" s="692" t="s">
        <v>6908</v>
      </c>
      <c r="N56" s="692">
        <v>0</v>
      </c>
      <c r="U56" s="11" t="s">
        <v>4480</v>
      </c>
      <c r="V56" s="10" t="s">
        <v>6351</v>
      </c>
      <c r="W56" s="9">
        <v>-1088.1899999999996</v>
      </c>
      <c r="X56" s="794"/>
    </row>
    <row r="57" spans="1:24" ht="15" x14ac:dyDescent="0.25">
      <c r="A57" s="768" t="s">
        <v>3246</v>
      </c>
      <c r="B57" s="768" t="s">
        <v>7249</v>
      </c>
      <c r="C57" s="690">
        <v>0</v>
      </c>
      <c r="E57" s="111" t="s">
        <v>4633</v>
      </c>
      <c r="F57" s="812">
        <v>437707.91000000003</v>
      </c>
      <c r="H57" s="1118">
        <f t="shared" si="0"/>
        <v>437707.91000000003</v>
      </c>
      <c r="L57" s="692" t="s">
        <v>4745</v>
      </c>
      <c r="M57" s="692" t="s">
        <v>6909</v>
      </c>
      <c r="N57" s="692">
        <v>0</v>
      </c>
      <c r="U57" s="11" t="s">
        <v>4480</v>
      </c>
      <c r="V57" s="10" t="s">
        <v>6352</v>
      </c>
      <c r="W57" s="9">
        <v>-1088.21</v>
      </c>
      <c r="X57" s="794"/>
    </row>
    <row r="58" spans="1:24" ht="15" x14ac:dyDescent="0.25">
      <c r="A58" s="768" t="s">
        <v>3246</v>
      </c>
      <c r="B58" s="768" t="s">
        <v>5026</v>
      </c>
      <c r="C58" s="690">
        <v>-9.9999999999909051E-3</v>
      </c>
      <c r="E58" s="111" t="s">
        <v>4639</v>
      </c>
      <c r="F58" s="812">
        <v>-32419.850000000006</v>
      </c>
      <c r="G58" s="799">
        <f>S18</f>
        <v>-60450.446673000013</v>
      </c>
      <c r="H58" s="1118">
        <f t="shared" si="0"/>
        <v>-92870.296673000019</v>
      </c>
      <c r="L58" s="692" t="s">
        <v>4745</v>
      </c>
      <c r="M58" s="692" t="s">
        <v>6910</v>
      </c>
      <c r="N58" s="692">
        <v>0</v>
      </c>
      <c r="U58" s="11" t="s">
        <v>4480</v>
      </c>
      <c r="V58" s="10" t="s">
        <v>6353</v>
      </c>
      <c r="W58" s="9">
        <v>-1088.1999999999998</v>
      </c>
      <c r="X58" s="794"/>
    </row>
    <row r="59" spans="1:24" ht="15" x14ac:dyDescent="0.25">
      <c r="A59" s="768" t="s">
        <v>3246</v>
      </c>
      <c r="B59" s="768" t="s">
        <v>7250</v>
      </c>
      <c r="C59" s="690">
        <v>0</v>
      </c>
      <c r="E59" s="111" t="s">
        <v>4651</v>
      </c>
      <c r="F59" s="812">
        <v>880151.12000000011</v>
      </c>
      <c r="G59" s="799">
        <f>S19</f>
        <v>1083749.2035680001</v>
      </c>
      <c r="H59" s="1118">
        <f t="shared" si="0"/>
        <v>1963900.3235680002</v>
      </c>
      <c r="L59" s="692" t="s">
        <v>4745</v>
      </c>
      <c r="M59" s="692" t="s">
        <v>6911</v>
      </c>
      <c r="N59" s="692">
        <v>0</v>
      </c>
      <c r="U59" s="11" t="s">
        <v>4480</v>
      </c>
      <c r="V59" s="10" t="s">
        <v>6344</v>
      </c>
      <c r="W59" s="9">
        <v>-1088.1999999999998</v>
      </c>
      <c r="X59" s="794"/>
    </row>
    <row r="60" spans="1:24" ht="15" x14ac:dyDescent="0.25">
      <c r="A60" s="768" t="s">
        <v>3246</v>
      </c>
      <c r="B60" s="768" t="s">
        <v>5022</v>
      </c>
      <c r="C60" s="690">
        <v>-9.9999999999909051E-3</v>
      </c>
      <c r="E60" s="111" t="s">
        <v>4719</v>
      </c>
      <c r="F60" s="812">
        <v>8985.2499999999982</v>
      </c>
      <c r="G60" s="799">
        <f>S20</f>
        <v>-89347.048067999989</v>
      </c>
      <c r="H60" s="1118">
        <f t="shared" si="0"/>
        <v>-80361.798067999989</v>
      </c>
      <c r="L60" s="692" t="s">
        <v>4745</v>
      </c>
      <c r="M60" s="692" t="s">
        <v>6912</v>
      </c>
      <c r="N60" s="692">
        <v>0</v>
      </c>
      <c r="U60" s="11" t="s">
        <v>4480</v>
      </c>
      <c r="V60" s="10" t="s">
        <v>6345</v>
      </c>
      <c r="W60" s="9">
        <v>-1088.1999999999998</v>
      </c>
      <c r="X60" s="794"/>
    </row>
    <row r="61" spans="1:24" ht="15.75" thickBot="1" x14ac:dyDescent="0.3">
      <c r="A61" s="768" t="s">
        <v>3246</v>
      </c>
      <c r="B61" s="768" t="s">
        <v>7251</v>
      </c>
      <c r="C61" s="690">
        <v>0</v>
      </c>
      <c r="E61" s="798" t="s">
        <v>3191</v>
      </c>
      <c r="F61" s="138">
        <v>5772043.1399999987</v>
      </c>
      <c r="G61" s="138">
        <f>SUM(G10:G60)</f>
        <v>18160734.778149001</v>
      </c>
      <c r="H61" s="1139">
        <f>SUM(H10:H60)</f>
        <v>23932777.918149006</v>
      </c>
      <c r="I61" s="793"/>
      <c r="L61" s="692" t="s">
        <v>4745</v>
      </c>
      <c r="M61" s="692" t="s">
        <v>6913</v>
      </c>
      <c r="N61" s="692">
        <v>0</v>
      </c>
      <c r="U61" s="11" t="s">
        <v>4480</v>
      </c>
      <c r="V61" s="10" t="s">
        <v>11239</v>
      </c>
      <c r="W61" s="9">
        <v>0</v>
      </c>
      <c r="X61" s="794"/>
    </row>
    <row r="62" spans="1:24" ht="15" x14ac:dyDescent="0.25">
      <c r="A62" s="768" t="s">
        <v>3263</v>
      </c>
      <c r="B62" s="768" t="s">
        <v>5027</v>
      </c>
      <c r="C62" s="690">
        <v>211.44</v>
      </c>
      <c r="L62" s="692" t="s">
        <v>4745</v>
      </c>
      <c r="M62" s="692" t="s">
        <v>6914</v>
      </c>
      <c r="N62" s="692">
        <v>0</v>
      </c>
      <c r="U62" s="11"/>
      <c r="V62" s="10"/>
      <c r="W62" s="554"/>
    </row>
    <row r="63" spans="1:24" ht="15" x14ac:dyDescent="0.25">
      <c r="A63" s="768" t="s">
        <v>3263</v>
      </c>
      <c r="B63" s="768" t="s">
        <v>5028</v>
      </c>
      <c r="C63" s="690">
        <v>211.44</v>
      </c>
      <c r="E63" s="811" t="s">
        <v>3204</v>
      </c>
      <c r="F63" s="80"/>
      <c r="H63" s="811" t="s">
        <v>11193</v>
      </c>
      <c r="L63" s="692" t="s">
        <v>4745</v>
      </c>
      <c r="M63" s="692" t="s">
        <v>6915</v>
      </c>
      <c r="N63" s="692">
        <v>0</v>
      </c>
      <c r="U63" s="11"/>
      <c r="V63" s="10"/>
      <c r="W63" s="9">
        <f>SUM(W2:W61)</f>
        <v>-1330954.7899999977</v>
      </c>
      <c r="X63" s="795"/>
    </row>
    <row r="64" spans="1:24" ht="15" x14ac:dyDescent="0.25">
      <c r="A64" s="768" t="s">
        <v>3263</v>
      </c>
      <c r="B64" s="768" t="s">
        <v>5029</v>
      </c>
      <c r="C64" s="690">
        <v>211.44</v>
      </c>
      <c r="E64" s="111" t="s">
        <v>11199</v>
      </c>
      <c r="F64" s="812"/>
      <c r="H64" s="812">
        <v>2.0000000000095497E-2</v>
      </c>
      <c r="L64" s="692" t="s">
        <v>4745</v>
      </c>
      <c r="M64" s="692" t="s">
        <v>6916</v>
      </c>
      <c r="N64" s="692">
        <v>0</v>
      </c>
      <c r="U64" s="11"/>
      <c r="V64" s="10"/>
      <c r="W64" s="554"/>
    </row>
    <row r="65" spans="1:23" ht="15" x14ac:dyDescent="0.25">
      <c r="A65" s="768" t="s">
        <v>3263</v>
      </c>
      <c r="B65" s="768" t="s">
        <v>5030</v>
      </c>
      <c r="C65" s="690">
        <v>211.44</v>
      </c>
      <c r="E65" s="111" t="s">
        <v>11212</v>
      </c>
      <c r="F65" s="812"/>
      <c r="H65" s="812">
        <v>-1318145.0399999989</v>
      </c>
      <c r="I65" s="813"/>
      <c r="L65" s="692" t="s">
        <v>4745</v>
      </c>
      <c r="M65" s="692" t="s">
        <v>6917</v>
      </c>
      <c r="N65" s="692">
        <v>0</v>
      </c>
      <c r="U65" s="11"/>
      <c r="V65" s="10"/>
      <c r="W65" s="8">
        <v>0.66190000000000004</v>
      </c>
    </row>
    <row r="66" spans="1:23" ht="15" x14ac:dyDescent="0.25">
      <c r="A66" s="793" t="s">
        <v>3263</v>
      </c>
      <c r="B66" s="793" t="s">
        <v>5031</v>
      </c>
      <c r="C66" s="793">
        <v>211.44</v>
      </c>
      <c r="E66" s="111" t="s">
        <v>3842</v>
      </c>
      <c r="F66" s="812"/>
      <c r="H66" s="812">
        <v>-6368.460000000021</v>
      </c>
      <c r="I66" s="813"/>
      <c r="L66" s="692" t="s">
        <v>4745</v>
      </c>
      <c r="M66" s="692" t="s">
        <v>6918</v>
      </c>
      <c r="N66" s="692">
        <v>0</v>
      </c>
      <c r="U66" s="805" t="s">
        <v>11240</v>
      </c>
      <c r="V66" s="10"/>
      <c r="W66" s="554">
        <v>2105.7800000000002</v>
      </c>
    </row>
    <row r="67" spans="1:23" ht="15" x14ac:dyDescent="0.25">
      <c r="A67" s="793" t="s">
        <v>3263</v>
      </c>
      <c r="B67" s="793" t="s">
        <v>5032</v>
      </c>
      <c r="C67" s="793">
        <v>211.44</v>
      </c>
      <c r="E67" s="111" t="s">
        <v>11226</v>
      </c>
      <c r="F67" s="812"/>
      <c r="H67" s="812">
        <v>5528.8399999999992</v>
      </c>
      <c r="I67" s="813"/>
      <c r="L67" s="692" t="s">
        <v>4745</v>
      </c>
      <c r="M67" s="692" t="s">
        <v>6919</v>
      </c>
      <c r="N67" s="692">
        <v>0</v>
      </c>
      <c r="U67" s="805" t="s">
        <v>11241</v>
      </c>
      <c r="V67" s="10"/>
      <c r="W67" s="554">
        <v>2105.7800000000002</v>
      </c>
    </row>
    <row r="68" spans="1:23" ht="15" x14ac:dyDescent="0.25">
      <c r="A68" s="793" t="s">
        <v>3263</v>
      </c>
      <c r="B68" s="793" t="s">
        <v>5033</v>
      </c>
      <c r="C68" s="793">
        <v>211.44</v>
      </c>
      <c r="E68" s="111" t="s">
        <v>4480</v>
      </c>
      <c r="F68" s="812"/>
      <c r="H68" s="812">
        <v>-11970.149999999998</v>
      </c>
      <c r="I68" s="813"/>
      <c r="L68" s="692" t="s">
        <v>4745</v>
      </c>
      <c r="M68" s="692" t="s">
        <v>6920</v>
      </c>
      <c r="N68" s="692">
        <v>0</v>
      </c>
      <c r="U68" s="805" t="s">
        <v>11242</v>
      </c>
      <c r="V68" s="10"/>
      <c r="W68" s="554">
        <v>2105.7800000000002</v>
      </c>
    </row>
    <row r="69" spans="1:23" ht="15" x14ac:dyDescent="0.25">
      <c r="A69" s="793" t="s">
        <v>3263</v>
      </c>
      <c r="B69" s="793" t="s">
        <v>5034</v>
      </c>
      <c r="C69" s="793">
        <v>211.44</v>
      </c>
      <c r="E69" s="798" t="s">
        <v>3191</v>
      </c>
      <c r="F69" s="768"/>
      <c r="H69" s="138">
        <v>-1330954.7899999986</v>
      </c>
      <c r="I69" s="793"/>
      <c r="J69" s="793"/>
      <c r="L69" s="692" t="s">
        <v>4745</v>
      </c>
      <c r="M69" s="692" t="s">
        <v>6921</v>
      </c>
      <c r="N69" s="692">
        <v>0</v>
      </c>
      <c r="U69" s="805" t="s">
        <v>11243</v>
      </c>
      <c r="V69" s="10"/>
      <c r="W69" s="554">
        <v>2105.7800000000002</v>
      </c>
    </row>
    <row r="70" spans="1:23" ht="15.75" thickBot="1" x14ac:dyDescent="0.3">
      <c r="A70" s="793" t="s">
        <v>3263</v>
      </c>
      <c r="B70" s="793" t="s">
        <v>5035</v>
      </c>
      <c r="C70" s="793">
        <v>105.72</v>
      </c>
      <c r="E70" s="111" t="s">
        <v>4733</v>
      </c>
      <c r="F70" s="813"/>
      <c r="G70" s="812">
        <f>W80</f>
        <v>15331.973602</v>
      </c>
      <c r="H70" s="812">
        <f>SUM(F70:G70)</f>
        <v>15331.973602</v>
      </c>
      <c r="I70" s="813"/>
      <c r="L70" s="692" t="s">
        <v>4745</v>
      </c>
      <c r="M70" s="692" t="s">
        <v>6922</v>
      </c>
      <c r="N70" s="692">
        <v>0</v>
      </c>
      <c r="U70" s="805" t="s">
        <v>11244</v>
      </c>
      <c r="V70" s="10"/>
      <c r="W70" s="554">
        <v>2105.7800000000002</v>
      </c>
    </row>
    <row r="71" spans="1:23" ht="15.75" thickBot="1" x14ac:dyDescent="0.3">
      <c r="A71" s="793" t="s">
        <v>3263</v>
      </c>
      <c r="B71" s="793" t="s">
        <v>7252</v>
      </c>
      <c r="C71" s="793">
        <v>0</v>
      </c>
      <c r="E71" s="111"/>
      <c r="F71" s="813"/>
      <c r="H71" s="1119">
        <f>SUM(H69:H70)</f>
        <v>-1315622.8163979987</v>
      </c>
      <c r="I71" s="813"/>
      <c r="J71" s="793"/>
      <c r="L71" s="692" t="s">
        <v>4745</v>
      </c>
      <c r="M71" s="692" t="s">
        <v>6923</v>
      </c>
      <c r="N71" s="692">
        <v>0</v>
      </c>
      <c r="U71" s="805" t="s">
        <v>11245</v>
      </c>
      <c r="V71" s="10"/>
      <c r="W71" s="554">
        <v>2105.7800000000002</v>
      </c>
    </row>
    <row r="72" spans="1:23" ht="15" x14ac:dyDescent="0.25">
      <c r="A72" s="793" t="s">
        <v>3263</v>
      </c>
      <c r="B72" s="793" t="s">
        <v>7253</v>
      </c>
      <c r="C72" s="793">
        <v>0</v>
      </c>
      <c r="E72" s="813"/>
      <c r="F72" s="813"/>
      <c r="L72" s="692" t="s">
        <v>4745</v>
      </c>
      <c r="M72" s="692" t="s">
        <v>6924</v>
      </c>
      <c r="N72" s="692">
        <v>0</v>
      </c>
      <c r="U72" s="805" t="s">
        <v>11246</v>
      </c>
      <c r="V72" s="10"/>
      <c r="W72" s="554">
        <v>2105.7800000000002</v>
      </c>
    </row>
    <row r="73" spans="1:23" ht="15" x14ac:dyDescent="0.25">
      <c r="A73" s="793" t="s">
        <v>3263</v>
      </c>
      <c r="B73" s="793" t="s">
        <v>7254</v>
      </c>
      <c r="C73" s="793">
        <v>0</v>
      </c>
      <c r="E73" s="813"/>
      <c r="F73" s="813"/>
      <c r="H73" s="813"/>
      <c r="I73" s="813"/>
      <c r="L73" s="692" t="s">
        <v>4745</v>
      </c>
      <c r="M73" s="692" t="s">
        <v>6925</v>
      </c>
      <c r="N73" s="692">
        <v>0</v>
      </c>
      <c r="U73" s="805" t="s">
        <v>11247</v>
      </c>
      <c r="V73" s="10"/>
      <c r="W73" s="554">
        <v>2105.7800000000002</v>
      </c>
    </row>
    <row r="74" spans="1:23" ht="15" x14ac:dyDescent="0.25">
      <c r="A74" s="793" t="s">
        <v>3263</v>
      </c>
      <c r="B74" s="793" t="s">
        <v>7255</v>
      </c>
      <c r="C74" s="793">
        <v>0</v>
      </c>
      <c r="E74" s="813"/>
      <c r="F74" s="813"/>
      <c r="H74" s="813"/>
      <c r="I74" s="813"/>
      <c r="L74" s="692" t="s">
        <v>4745</v>
      </c>
      <c r="M74" s="692" t="s">
        <v>6926</v>
      </c>
      <c r="N74" s="692">
        <v>0</v>
      </c>
      <c r="U74" s="805" t="s">
        <v>11248</v>
      </c>
      <c r="V74" s="10"/>
      <c r="W74" s="554">
        <v>2105.7800000000002</v>
      </c>
    </row>
    <row r="75" spans="1:23" ht="15" x14ac:dyDescent="0.25">
      <c r="A75" s="793" t="s">
        <v>3263</v>
      </c>
      <c r="B75" s="793" t="s">
        <v>7256</v>
      </c>
      <c r="C75" s="793">
        <v>0</v>
      </c>
      <c r="E75" s="813"/>
      <c r="F75" s="813"/>
      <c r="H75" s="813"/>
      <c r="I75" s="813"/>
      <c r="L75" s="692" t="s">
        <v>4745</v>
      </c>
      <c r="M75" s="692" t="s">
        <v>6927</v>
      </c>
      <c r="N75" s="692">
        <v>0</v>
      </c>
      <c r="U75" s="805" t="s">
        <v>11249</v>
      </c>
      <c r="V75" s="10"/>
      <c r="W75" s="554">
        <v>2105.7800000000002</v>
      </c>
    </row>
    <row r="76" spans="1:23" ht="15" x14ac:dyDescent="0.25">
      <c r="A76" s="793" t="s">
        <v>3263</v>
      </c>
      <c r="B76" s="793" t="s">
        <v>7257</v>
      </c>
      <c r="C76" s="793">
        <v>0</v>
      </c>
      <c r="E76" s="813"/>
      <c r="F76" s="813"/>
      <c r="H76" s="813"/>
      <c r="L76" s="692" t="s">
        <v>4745</v>
      </c>
      <c r="M76" s="692" t="s">
        <v>6928</v>
      </c>
      <c r="N76" s="692">
        <v>0</v>
      </c>
      <c r="U76" s="805" t="s">
        <v>11250</v>
      </c>
      <c r="V76" s="10"/>
      <c r="W76" s="554">
        <v>2105.7800000000002</v>
      </c>
    </row>
    <row r="77" spans="1:23" ht="15" x14ac:dyDescent="0.25">
      <c r="A77" s="793" t="s">
        <v>3263</v>
      </c>
      <c r="B77" s="793" t="s">
        <v>7258</v>
      </c>
      <c r="C77" s="793">
        <v>0</v>
      </c>
      <c r="E77" s="813"/>
      <c r="F77" s="813"/>
      <c r="I77" s="813"/>
      <c r="L77" s="692" t="s">
        <v>4745</v>
      </c>
      <c r="M77" s="692" t="s">
        <v>6929</v>
      </c>
      <c r="N77" s="692">
        <v>0</v>
      </c>
      <c r="U77" s="805" t="s">
        <v>11251</v>
      </c>
      <c r="V77" s="10"/>
      <c r="W77" s="554"/>
    </row>
    <row r="78" spans="1:23" x14ac:dyDescent="0.2">
      <c r="A78" s="793" t="s">
        <v>3263</v>
      </c>
      <c r="B78" s="793" t="s">
        <v>7259</v>
      </c>
      <c r="C78" s="793">
        <v>0</v>
      </c>
      <c r="I78" s="793"/>
      <c r="L78" s="692" t="s">
        <v>4745</v>
      </c>
      <c r="M78" s="692" t="s">
        <v>6930</v>
      </c>
      <c r="N78" s="692">
        <v>0</v>
      </c>
      <c r="U78" s="11"/>
      <c r="V78" s="10"/>
      <c r="W78" s="554"/>
    </row>
    <row r="79" spans="1:23" x14ac:dyDescent="0.2">
      <c r="A79" s="793" t="s">
        <v>3263</v>
      </c>
      <c r="B79" s="793" t="s">
        <v>7260</v>
      </c>
      <c r="C79" s="793">
        <v>0</v>
      </c>
      <c r="L79" s="692" t="s">
        <v>4745</v>
      </c>
      <c r="M79" s="692" t="s">
        <v>6931</v>
      </c>
      <c r="N79" s="692">
        <v>0</v>
      </c>
      <c r="U79" s="11"/>
      <c r="V79" s="10"/>
      <c r="W79" s="7">
        <f>SUM(W66:W76)</f>
        <v>23163.579999999998</v>
      </c>
    </row>
    <row r="80" spans="1:23" x14ac:dyDescent="0.2">
      <c r="A80" s="793" t="s">
        <v>3263</v>
      </c>
      <c r="B80" s="793" t="s">
        <v>7261</v>
      </c>
      <c r="C80" s="793">
        <v>0</v>
      </c>
      <c r="L80" s="692" t="s">
        <v>4745</v>
      </c>
      <c r="M80" s="692" t="s">
        <v>6932</v>
      </c>
      <c r="N80" s="692">
        <v>0</v>
      </c>
      <c r="U80" s="11"/>
      <c r="V80" s="6" t="s">
        <v>11252</v>
      </c>
      <c r="W80" s="5">
        <f>W79*W65</f>
        <v>15331.973602</v>
      </c>
    </row>
    <row r="81" spans="1:24" x14ac:dyDescent="0.2">
      <c r="A81" s="793" t="s">
        <v>3263</v>
      </c>
      <c r="B81" s="793" t="s">
        <v>7262</v>
      </c>
      <c r="C81" s="793">
        <v>0</v>
      </c>
      <c r="L81" s="692" t="s">
        <v>4745</v>
      </c>
      <c r="M81" s="692" t="s">
        <v>6933</v>
      </c>
      <c r="N81" s="692">
        <v>0</v>
      </c>
      <c r="U81" s="11"/>
      <c r="V81" s="10"/>
      <c r="W81" s="554"/>
    </row>
    <row r="82" spans="1:24" ht="13.5" thickBot="1" x14ac:dyDescent="0.25">
      <c r="A82" s="793" t="s">
        <v>3263</v>
      </c>
      <c r="B82" s="793" t="s">
        <v>7263</v>
      </c>
      <c r="C82" s="793">
        <v>0</v>
      </c>
      <c r="L82" s="692" t="s">
        <v>4745</v>
      </c>
      <c r="M82" s="692" t="s">
        <v>6934</v>
      </c>
      <c r="N82" s="692">
        <v>0</v>
      </c>
      <c r="U82" s="11"/>
      <c r="V82" s="15" t="s">
        <v>3225</v>
      </c>
      <c r="W82" s="1140">
        <f>W63+W80</f>
        <v>-1315622.8163979978</v>
      </c>
      <c r="X82" s="692"/>
    </row>
    <row r="83" spans="1:24" ht="14.25" thickTop="1" thickBot="1" x14ac:dyDescent="0.25">
      <c r="A83" s="793" t="s">
        <v>3263</v>
      </c>
      <c r="B83" s="793" t="s">
        <v>7264</v>
      </c>
      <c r="C83" s="793">
        <v>0</v>
      </c>
      <c r="L83" s="692" t="s">
        <v>4745</v>
      </c>
      <c r="M83" s="692" t="s">
        <v>6935</v>
      </c>
      <c r="N83" s="692">
        <v>0</v>
      </c>
      <c r="U83" s="4"/>
      <c r="V83" s="3"/>
      <c r="W83" s="1141"/>
      <c r="X83" s="692"/>
    </row>
    <row r="84" spans="1:24" x14ac:dyDescent="0.2">
      <c r="A84" s="793" t="s">
        <v>3263</v>
      </c>
      <c r="B84" s="793" t="s">
        <v>7265</v>
      </c>
      <c r="C84" s="793">
        <v>0</v>
      </c>
      <c r="L84" s="692" t="s">
        <v>4745</v>
      </c>
      <c r="M84" s="692" t="s">
        <v>6936</v>
      </c>
      <c r="N84" s="692">
        <v>0</v>
      </c>
      <c r="W84" s="692"/>
      <c r="X84" s="692"/>
    </row>
    <row r="85" spans="1:24" x14ac:dyDescent="0.2">
      <c r="A85" s="793" t="s">
        <v>3263</v>
      </c>
      <c r="B85" s="793" t="s">
        <v>7266</v>
      </c>
      <c r="C85" s="793">
        <v>0</v>
      </c>
      <c r="L85" s="692" t="s">
        <v>4745</v>
      </c>
      <c r="M85" s="692" t="s">
        <v>6937</v>
      </c>
      <c r="N85" s="692">
        <v>0</v>
      </c>
      <c r="W85" s="692"/>
      <c r="X85" s="692"/>
    </row>
    <row r="86" spans="1:24" x14ac:dyDescent="0.2">
      <c r="A86" s="793" t="s">
        <v>3263</v>
      </c>
      <c r="B86" s="793" t="s">
        <v>5036</v>
      </c>
      <c r="C86" s="793">
        <v>300.07000000000005</v>
      </c>
      <c r="L86" s="692" t="s">
        <v>4745</v>
      </c>
      <c r="M86" s="692" t="s">
        <v>6938</v>
      </c>
      <c r="N86" s="692">
        <v>0</v>
      </c>
      <c r="U86" s="2" t="s">
        <v>11253</v>
      </c>
      <c r="W86" s="692"/>
      <c r="X86" s="813">
        <v>-19985</v>
      </c>
    </row>
    <row r="87" spans="1:24" x14ac:dyDescent="0.2">
      <c r="A87" s="793" t="s">
        <v>3263</v>
      </c>
      <c r="B87" s="793" t="s">
        <v>5039</v>
      </c>
      <c r="C87" s="793">
        <v>300.07000000000005</v>
      </c>
      <c r="L87" s="692" t="s">
        <v>4745</v>
      </c>
      <c r="M87" s="692" t="s">
        <v>6939</v>
      </c>
      <c r="N87" s="692">
        <v>0</v>
      </c>
      <c r="W87" s="692"/>
      <c r="X87" s="692"/>
    </row>
    <row r="88" spans="1:24" x14ac:dyDescent="0.2">
      <c r="A88" s="793" t="s">
        <v>3263</v>
      </c>
      <c r="B88" s="793" t="s">
        <v>5040</v>
      </c>
      <c r="C88" s="793">
        <v>300.07000000000005</v>
      </c>
      <c r="L88" s="692" t="s">
        <v>4745</v>
      </c>
      <c r="M88" s="692" t="s">
        <v>6940</v>
      </c>
      <c r="N88" s="692">
        <v>0</v>
      </c>
    </row>
    <row r="89" spans="1:24" x14ac:dyDescent="0.2">
      <c r="A89" s="793" t="s">
        <v>3263</v>
      </c>
      <c r="B89" s="793" t="s">
        <v>5041</v>
      </c>
      <c r="C89" s="793">
        <v>300.07000000000005</v>
      </c>
      <c r="L89" s="692" t="s">
        <v>4745</v>
      </c>
      <c r="M89" s="692" t="s">
        <v>6941</v>
      </c>
      <c r="N89" s="692">
        <v>0</v>
      </c>
    </row>
    <row r="90" spans="1:24" x14ac:dyDescent="0.2">
      <c r="A90" s="793" t="s">
        <v>3263</v>
      </c>
      <c r="B90" s="793" t="s">
        <v>5042</v>
      </c>
      <c r="C90" s="793">
        <v>300.07000000000005</v>
      </c>
      <c r="L90" s="692" t="s">
        <v>4745</v>
      </c>
      <c r="M90" s="692" t="s">
        <v>6942</v>
      </c>
      <c r="N90" s="692">
        <v>0</v>
      </c>
    </row>
    <row r="91" spans="1:24" x14ac:dyDescent="0.2">
      <c r="A91" s="793" t="s">
        <v>3263</v>
      </c>
      <c r="B91" s="793" t="s">
        <v>5043</v>
      </c>
      <c r="C91" s="793">
        <v>300.07000000000005</v>
      </c>
      <c r="L91" s="692" t="s">
        <v>4745</v>
      </c>
      <c r="M91" s="692" t="s">
        <v>6943</v>
      </c>
      <c r="N91" s="692">
        <v>0</v>
      </c>
    </row>
    <row r="92" spans="1:24" x14ac:dyDescent="0.2">
      <c r="A92" s="793" t="s">
        <v>3263</v>
      </c>
      <c r="B92" s="793" t="s">
        <v>5044</v>
      </c>
      <c r="C92" s="793">
        <v>300.07000000000005</v>
      </c>
      <c r="L92" s="692" t="s">
        <v>4745</v>
      </c>
      <c r="M92" s="692" t="s">
        <v>6944</v>
      </c>
      <c r="N92" s="692">
        <v>0</v>
      </c>
    </row>
    <row r="93" spans="1:24" x14ac:dyDescent="0.2">
      <c r="A93" s="793" t="s">
        <v>3263</v>
      </c>
      <c r="B93" s="793" t="s">
        <v>5045</v>
      </c>
      <c r="C93" s="793">
        <v>300.07000000000005</v>
      </c>
      <c r="L93" s="692" t="s">
        <v>4745</v>
      </c>
      <c r="M93" s="692" t="s">
        <v>6945</v>
      </c>
      <c r="N93" s="692">
        <v>0</v>
      </c>
    </row>
    <row r="94" spans="1:24" x14ac:dyDescent="0.2">
      <c r="A94" s="793" t="s">
        <v>3263</v>
      </c>
      <c r="B94" s="793" t="s">
        <v>5046</v>
      </c>
      <c r="C94" s="793">
        <v>300.07000000000005</v>
      </c>
      <c r="L94" s="692" t="s">
        <v>4745</v>
      </c>
      <c r="M94" s="692" t="s">
        <v>6946</v>
      </c>
      <c r="N94" s="692">
        <v>0</v>
      </c>
    </row>
    <row r="95" spans="1:24" x14ac:dyDescent="0.2">
      <c r="A95" s="793" t="s">
        <v>3263</v>
      </c>
      <c r="B95" s="793" t="s">
        <v>5037</v>
      </c>
      <c r="C95" s="793">
        <v>300.07000000000005</v>
      </c>
      <c r="L95" s="692" t="s">
        <v>4745</v>
      </c>
      <c r="M95" s="692" t="s">
        <v>6947</v>
      </c>
      <c r="N95" s="692">
        <v>0</v>
      </c>
    </row>
    <row r="96" spans="1:24" x14ac:dyDescent="0.2">
      <c r="A96" s="793" t="s">
        <v>3263</v>
      </c>
      <c r="B96" s="793" t="s">
        <v>5038</v>
      </c>
      <c r="C96" s="793">
        <v>300.07000000000005</v>
      </c>
      <c r="L96" s="692" t="s">
        <v>4745</v>
      </c>
      <c r="M96" s="692" t="s">
        <v>6948</v>
      </c>
      <c r="N96" s="692">
        <v>0</v>
      </c>
    </row>
    <row r="97" spans="1:14" x14ac:dyDescent="0.2">
      <c r="A97" s="793" t="s">
        <v>3263</v>
      </c>
      <c r="B97" s="793" t="s">
        <v>7267</v>
      </c>
      <c r="C97" s="793">
        <v>0</v>
      </c>
      <c r="L97" s="692" t="s">
        <v>4745</v>
      </c>
      <c r="M97" s="692" t="s">
        <v>6949</v>
      </c>
      <c r="N97" s="692">
        <v>0</v>
      </c>
    </row>
    <row r="98" spans="1:14" x14ac:dyDescent="0.2">
      <c r="A98" s="793" t="s">
        <v>3263</v>
      </c>
      <c r="B98" s="793" t="s">
        <v>7268</v>
      </c>
      <c r="C98" s="793">
        <v>0</v>
      </c>
      <c r="L98" s="692" t="s">
        <v>4745</v>
      </c>
      <c r="M98" s="692" t="s">
        <v>6950</v>
      </c>
      <c r="N98" s="692">
        <v>3.999999999996362E-2</v>
      </c>
    </row>
    <row r="99" spans="1:14" x14ac:dyDescent="0.2">
      <c r="A99" s="793" t="s">
        <v>3263</v>
      </c>
      <c r="B99" s="793" t="s">
        <v>7269</v>
      </c>
      <c r="C99" s="793">
        <v>0</v>
      </c>
      <c r="L99" s="692" t="s">
        <v>4745</v>
      </c>
      <c r="M99" s="692" t="s">
        <v>6951</v>
      </c>
      <c r="N99" s="692">
        <v>0</v>
      </c>
    </row>
    <row r="100" spans="1:14" x14ac:dyDescent="0.2">
      <c r="A100" s="793" t="s">
        <v>3263</v>
      </c>
      <c r="B100" s="793" t="s">
        <v>7270</v>
      </c>
      <c r="C100" s="793">
        <v>0</v>
      </c>
      <c r="L100" s="692" t="s">
        <v>4745</v>
      </c>
      <c r="M100" s="692" t="s">
        <v>6952</v>
      </c>
      <c r="N100" s="692">
        <v>0</v>
      </c>
    </row>
    <row r="101" spans="1:14" x14ac:dyDescent="0.2">
      <c r="A101" s="793" t="s">
        <v>3263</v>
      </c>
      <c r="B101" s="793" t="s">
        <v>7271</v>
      </c>
      <c r="C101" s="793">
        <v>0</v>
      </c>
      <c r="L101" s="692" t="s">
        <v>4745</v>
      </c>
      <c r="M101" s="692" t="s">
        <v>6953</v>
      </c>
      <c r="N101" s="692">
        <v>0</v>
      </c>
    </row>
    <row r="102" spans="1:14" x14ac:dyDescent="0.2">
      <c r="A102" s="793" t="s">
        <v>3263</v>
      </c>
      <c r="B102" s="793" t="s">
        <v>7272</v>
      </c>
      <c r="C102" s="793">
        <v>0</v>
      </c>
      <c r="L102" s="692" t="s">
        <v>4745</v>
      </c>
      <c r="M102" s="692" t="s">
        <v>6954</v>
      </c>
      <c r="N102" s="692">
        <v>0</v>
      </c>
    </row>
    <row r="103" spans="1:14" x14ac:dyDescent="0.2">
      <c r="A103" s="793" t="s">
        <v>3263</v>
      </c>
      <c r="B103" s="793" t="s">
        <v>7273</v>
      </c>
      <c r="C103" s="793">
        <v>0</v>
      </c>
      <c r="L103" s="692" t="s">
        <v>4745</v>
      </c>
      <c r="M103" s="692" t="s">
        <v>6955</v>
      </c>
      <c r="N103" s="692">
        <v>0</v>
      </c>
    </row>
    <row r="104" spans="1:14" x14ac:dyDescent="0.2">
      <c r="A104" s="793" t="s">
        <v>3263</v>
      </c>
      <c r="B104" s="793" t="s">
        <v>7274</v>
      </c>
      <c r="C104" s="793">
        <v>0</v>
      </c>
      <c r="L104" s="692" t="s">
        <v>4745</v>
      </c>
      <c r="M104" s="692" t="s">
        <v>6956</v>
      </c>
      <c r="N104" s="692">
        <v>0</v>
      </c>
    </row>
    <row r="105" spans="1:14" x14ac:dyDescent="0.2">
      <c r="A105" s="793" t="s">
        <v>3263</v>
      </c>
      <c r="B105" s="793" t="s">
        <v>7275</v>
      </c>
      <c r="C105" s="793">
        <v>0</v>
      </c>
      <c r="L105" s="692" t="s">
        <v>4745</v>
      </c>
      <c r="M105" s="692" t="s">
        <v>6957</v>
      </c>
      <c r="N105" s="692">
        <v>0</v>
      </c>
    </row>
    <row r="106" spans="1:14" x14ac:dyDescent="0.2">
      <c r="A106" s="793" t="s">
        <v>3263</v>
      </c>
      <c r="B106" s="793" t="s">
        <v>7276</v>
      </c>
      <c r="C106" s="793">
        <v>0</v>
      </c>
      <c r="L106" s="692" t="s">
        <v>4745</v>
      </c>
      <c r="M106" s="692" t="s">
        <v>6958</v>
      </c>
      <c r="N106" s="692">
        <v>0</v>
      </c>
    </row>
    <row r="107" spans="1:14" x14ac:dyDescent="0.2">
      <c r="A107" s="793" t="s">
        <v>3263</v>
      </c>
      <c r="B107" s="793" t="s">
        <v>7277</v>
      </c>
      <c r="C107" s="793">
        <v>0</v>
      </c>
      <c r="L107" s="692" t="s">
        <v>4745</v>
      </c>
      <c r="M107" s="692" t="s">
        <v>6959</v>
      </c>
      <c r="N107" s="692">
        <v>0</v>
      </c>
    </row>
    <row r="108" spans="1:14" x14ac:dyDescent="0.2">
      <c r="A108" s="793" t="s">
        <v>3263</v>
      </c>
      <c r="B108" s="793" t="s">
        <v>7278</v>
      </c>
      <c r="C108" s="793">
        <v>0</v>
      </c>
      <c r="L108" s="692" t="s">
        <v>4745</v>
      </c>
      <c r="M108" s="692" t="s">
        <v>6960</v>
      </c>
      <c r="N108" s="692">
        <v>0</v>
      </c>
    </row>
    <row r="109" spans="1:14" x14ac:dyDescent="0.2">
      <c r="A109" s="793" t="s">
        <v>3263</v>
      </c>
      <c r="B109" s="793" t="s">
        <v>7279</v>
      </c>
      <c r="C109" s="793">
        <v>0</v>
      </c>
      <c r="L109" s="692" t="s">
        <v>4745</v>
      </c>
      <c r="M109" s="692" t="s">
        <v>6961</v>
      </c>
      <c r="N109" s="692">
        <v>0</v>
      </c>
    </row>
    <row r="110" spans="1:14" x14ac:dyDescent="0.2">
      <c r="A110" s="793" t="s">
        <v>3263</v>
      </c>
      <c r="B110" s="793" t="s">
        <v>5047</v>
      </c>
      <c r="C110" s="793">
        <v>-24.970000000001164</v>
      </c>
      <c r="L110" s="692" t="s">
        <v>4745</v>
      </c>
      <c r="M110" s="692" t="s">
        <v>6962</v>
      </c>
      <c r="N110" s="692">
        <v>0</v>
      </c>
    </row>
    <row r="111" spans="1:14" x14ac:dyDescent="0.2">
      <c r="A111" s="793" t="s">
        <v>3263</v>
      </c>
      <c r="B111" s="793" t="s">
        <v>5050</v>
      </c>
      <c r="C111" s="793">
        <v>218.89999999999418</v>
      </c>
      <c r="L111" s="692" t="s">
        <v>4745</v>
      </c>
      <c r="M111" s="692" t="s">
        <v>6963</v>
      </c>
      <c r="N111" s="692">
        <v>0</v>
      </c>
    </row>
    <row r="112" spans="1:14" x14ac:dyDescent="0.2">
      <c r="A112" s="793" t="s">
        <v>3263</v>
      </c>
      <c r="B112" s="793" t="s">
        <v>5051</v>
      </c>
      <c r="C112" s="793">
        <v>218.87999999999738</v>
      </c>
      <c r="L112" s="692" t="s">
        <v>4745</v>
      </c>
      <c r="M112" s="692" t="s">
        <v>6964</v>
      </c>
      <c r="N112" s="692">
        <v>0</v>
      </c>
    </row>
    <row r="113" spans="1:14" x14ac:dyDescent="0.2">
      <c r="A113" s="793" t="s">
        <v>3263</v>
      </c>
      <c r="B113" s="793" t="s">
        <v>5052</v>
      </c>
      <c r="C113" s="793">
        <v>218.86000000000058</v>
      </c>
      <c r="L113" s="692" t="s">
        <v>4745</v>
      </c>
      <c r="M113" s="692" t="s">
        <v>6965</v>
      </c>
      <c r="N113" s="692">
        <v>0</v>
      </c>
    </row>
    <row r="114" spans="1:14" x14ac:dyDescent="0.2">
      <c r="A114" s="793" t="s">
        <v>3263</v>
      </c>
      <c r="B114" s="793" t="s">
        <v>5053</v>
      </c>
      <c r="C114" s="793">
        <v>165.86999999999534</v>
      </c>
      <c r="L114" s="692" t="s">
        <v>4745</v>
      </c>
      <c r="M114" s="692" t="s">
        <v>6966</v>
      </c>
      <c r="N114" s="692">
        <v>0</v>
      </c>
    </row>
    <row r="115" spans="1:14" x14ac:dyDescent="0.2">
      <c r="A115" s="793" t="s">
        <v>3263</v>
      </c>
      <c r="B115" s="793" t="s">
        <v>5054</v>
      </c>
      <c r="C115" s="793">
        <v>112.15999999999622</v>
      </c>
      <c r="L115" s="692" t="s">
        <v>4745</v>
      </c>
      <c r="M115" s="692" t="s">
        <v>6967</v>
      </c>
      <c r="N115" s="692">
        <v>0</v>
      </c>
    </row>
    <row r="116" spans="1:14" x14ac:dyDescent="0.2">
      <c r="A116" s="793" t="s">
        <v>3263</v>
      </c>
      <c r="B116" s="793" t="s">
        <v>5055</v>
      </c>
      <c r="C116" s="793">
        <v>96.82999999999447</v>
      </c>
      <c r="L116" s="692" t="s">
        <v>4745</v>
      </c>
      <c r="M116" s="692" t="s">
        <v>6968</v>
      </c>
      <c r="N116" s="692">
        <v>0</v>
      </c>
    </row>
    <row r="117" spans="1:14" x14ac:dyDescent="0.2">
      <c r="A117" s="793" t="s">
        <v>3263</v>
      </c>
      <c r="B117" s="793" t="s">
        <v>5056</v>
      </c>
      <c r="C117" s="793">
        <v>82.259999999994761</v>
      </c>
      <c r="L117" s="692" t="s">
        <v>4745</v>
      </c>
      <c r="M117" s="692" t="s">
        <v>6969</v>
      </c>
      <c r="N117" s="692">
        <v>0</v>
      </c>
    </row>
    <row r="118" spans="1:14" x14ac:dyDescent="0.2">
      <c r="A118" s="793" t="s">
        <v>3263</v>
      </c>
      <c r="B118" s="793" t="s">
        <v>5057</v>
      </c>
      <c r="C118" s="793">
        <v>70.279999999998836</v>
      </c>
      <c r="L118" s="692" t="s">
        <v>4745</v>
      </c>
      <c r="M118" s="692" t="s">
        <v>6970</v>
      </c>
      <c r="N118" s="692">
        <v>0</v>
      </c>
    </row>
    <row r="119" spans="1:14" x14ac:dyDescent="0.2">
      <c r="A119" s="793" t="s">
        <v>3263</v>
      </c>
      <c r="B119" s="793" t="s">
        <v>5048</v>
      </c>
      <c r="C119" s="793">
        <v>50.619999999995343</v>
      </c>
      <c r="L119" s="692" t="s">
        <v>4745</v>
      </c>
      <c r="M119" s="692" t="s">
        <v>6971</v>
      </c>
      <c r="N119" s="692">
        <v>0</v>
      </c>
    </row>
    <row r="120" spans="1:14" x14ac:dyDescent="0.2">
      <c r="A120" s="793" t="s">
        <v>3263</v>
      </c>
      <c r="B120" s="793" t="s">
        <v>5049</v>
      </c>
      <c r="C120" s="793">
        <v>11.360000000000582</v>
      </c>
      <c r="L120" s="692" t="s">
        <v>4745</v>
      </c>
      <c r="M120" s="692" t="s">
        <v>6972</v>
      </c>
      <c r="N120" s="692">
        <v>0</v>
      </c>
    </row>
    <row r="121" spans="1:14" x14ac:dyDescent="0.2">
      <c r="A121" s="793" t="s">
        <v>3263</v>
      </c>
      <c r="B121" s="793" t="s">
        <v>7280</v>
      </c>
      <c r="C121" s="793">
        <v>0</v>
      </c>
      <c r="L121" s="692" t="s">
        <v>4745</v>
      </c>
      <c r="M121" s="692" t="s">
        <v>6973</v>
      </c>
      <c r="N121" s="692">
        <v>0</v>
      </c>
    </row>
    <row r="122" spans="1:14" x14ac:dyDescent="0.2">
      <c r="A122" s="793" t="s">
        <v>3263</v>
      </c>
      <c r="B122" s="793" t="s">
        <v>7281</v>
      </c>
      <c r="C122" s="793">
        <v>0</v>
      </c>
      <c r="L122" s="692" t="s">
        <v>4745</v>
      </c>
      <c r="M122" s="692" t="s">
        <v>6974</v>
      </c>
      <c r="N122" s="692">
        <v>0</v>
      </c>
    </row>
    <row r="123" spans="1:14" x14ac:dyDescent="0.2">
      <c r="A123" s="793" t="s">
        <v>3263</v>
      </c>
      <c r="B123" s="793" t="s">
        <v>7282</v>
      </c>
      <c r="C123" s="793">
        <v>0</v>
      </c>
      <c r="L123" s="692" t="s">
        <v>4745</v>
      </c>
      <c r="M123" s="692" t="s">
        <v>6975</v>
      </c>
      <c r="N123" s="692">
        <v>0</v>
      </c>
    </row>
    <row r="124" spans="1:14" x14ac:dyDescent="0.2">
      <c r="A124" s="793" t="s">
        <v>3263</v>
      </c>
      <c r="B124" s="793" t="s">
        <v>7283</v>
      </c>
      <c r="C124" s="793">
        <v>0</v>
      </c>
      <c r="L124" s="692" t="s">
        <v>4745</v>
      </c>
      <c r="M124" s="692" t="s">
        <v>6976</v>
      </c>
      <c r="N124" s="692">
        <v>0</v>
      </c>
    </row>
    <row r="125" spans="1:14" x14ac:dyDescent="0.2">
      <c r="A125" s="793" t="s">
        <v>3263</v>
      </c>
      <c r="B125" s="793" t="s">
        <v>7284</v>
      </c>
      <c r="C125" s="793">
        <v>0</v>
      </c>
      <c r="L125" s="692" t="s">
        <v>4745</v>
      </c>
      <c r="M125" s="692" t="s">
        <v>6977</v>
      </c>
      <c r="N125" s="692">
        <v>0</v>
      </c>
    </row>
    <row r="126" spans="1:14" x14ac:dyDescent="0.2">
      <c r="A126" s="793" t="s">
        <v>3263</v>
      </c>
      <c r="B126" s="793" t="s">
        <v>7285</v>
      </c>
      <c r="C126" s="793">
        <v>0</v>
      </c>
      <c r="L126" s="692" t="s">
        <v>4745</v>
      </c>
      <c r="M126" s="692" t="s">
        <v>6978</v>
      </c>
      <c r="N126" s="692">
        <v>0</v>
      </c>
    </row>
    <row r="127" spans="1:14" x14ac:dyDescent="0.2">
      <c r="A127" s="793" t="s">
        <v>3263</v>
      </c>
      <c r="B127" s="793" t="s">
        <v>7286</v>
      </c>
      <c r="C127" s="793">
        <v>0</v>
      </c>
      <c r="L127" s="692" t="s">
        <v>4745</v>
      </c>
      <c r="M127" s="692" t="s">
        <v>6979</v>
      </c>
      <c r="N127" s="692">
        <v>0</v>
      </c>
    </row>
    <row r="128" spans="1:14" x14ac:dyDescent="0.2">
      <c r="A128" s="793" t="s">
        <v>3263</v>
      </c>
      <c r="B128" s="793" t="s">
        <v>7287</v>
      </c>
      <c r="C128" s="793">
        <v>0</v>
      </c>
      <c r="L128" s="692" t="s">
        <v>4745</v>
      </c>
      <c r="M128" s="692" t="s">
        <v>6980</v>
      </c>
      <c r="N128" s="692">
        <v>0</v>
      </c>
    </row>
    <row r="129" spans="1:14" x14ac:dyDescent="0.2">
      <c r="A129" s="793" t="s">
        <v>3263</v>
      </c>
      <c r="B129" s="793" t="s">
        <v>7288</v>
      </c>
      <c r="C129" s="793">
        <v>0</v>
      </c>
      <c r="L129" s="692" t="s">
        <v>4745</v>
      </c>
      <c r="M129" s="692" t="s">
        <v>6981</v>
      </c>
      <c r="N129" s="692">
        <v>0</v>
      </c>
    </row>
    <row r="130" spans="1:14" x14ac:dyDescent="0.2">
      <c r="A130" s="793" t="s">
        <v>3263</v>
      </c>
      <c r="B130" s="793" t="s">
        <v>7289</v>
      </c>
      <c r="C130" s="793">
        <v>0</v>
      </c>
      <c r="L130" s="692" t="s">
        <v>4745</v>
      </c>
      <c r="M130" s="692" t="s">
        <v>6982</v>
      </c>
      <c r="N130" s="692">
        <v>0</v>
      </c>
    </row>
    <row r="131" spans="1:14" x14ac:dyDescent="0.2">
      <c r="A131" s="793" t="s">
        <v>3263</v>
      </c>
      <c r="B131" s="793" t="s">
        <v>7290</v>
      </c>
      <c r="C131" s="793">
        <v>0</v>
      </c>
      <c r="L131" s="692" t="s">
        <v>4745</v>
      </c>
      <c r="M131" s="692" t="s">
        <v>6983</v>
      </c>
      <c r="N131" s="692">
        <v>0</v>
      </c>
    </row>
    <row r="132" spans="1:14" x14ac:dyDescent="0.2">
      <c r="A132" s="793" t="s">
        <v>3263</v>
      </c>
      <c r="B132" s="793" t="s">
        <v>7291</v>
      </c>
      <c r="C132" s="793">
        <v>0</v>
      </c>
      <c r="L132" s="692" t="s">
        <v>4745</v>
      </c>
      <c r="M132" s="692" t="s">
        <v>6984</v>
      </c>
      <c r="N132" s="692">
        <v>0</v>
      </c>
    </row>
    <row r="133" spans="1:14" x14ac:dyDescent="0.2">
      <c r="A133" s="793" t="s">
        <v>3263</v>
      </c>
      <c r="B133" s="793" t="s">
        <v>7292</v>
      </c>
      <c r="C133" s="793">
        <v>0</v>
      </c>
      <c r="L133" s="692" t="s">
        <v>4745</v>
      </c>
      <c r="M133" s="692" t="s">
        <v>6985</v>
      </c>
      <c r="N133" s="692">
        <v>0</v>
      </c>
    </row>
    <row r="134" spans="1:14" x14ac:dyDescent="0.2">
      <c r="A134" s="793" t="s">
        <v>3263</v>
      </c>
      <c r="B134" s="793" t="s">
        <v>5058</v>
      </c>
      <c r="C134" s="793">
        <v>86.759999999998399</v>
      </c>
      <c r="L134" s="692" t="s">
        <v>4745</v>
      </c>
      <c r="M134" s="692" t="s">
        <v>6986</v>
      </c>
      <c r="N134" s="692">
        <v>0</v>
      </c>
    </row>
    <row r="135" spans="1:14" x14ac:dyDescent="0.2">
      <c r="A135" s="793" t="s">
        <v>3263</v>
      </c>
      <c r="B135" s="793" t="s">
        <v>5061</v>
      </c>
      <c r="C135" s="793">
        <v>334.20999999999913</v>
      </c>
      <c r="L135" s="692" t="s">
        <v>4745</v>
      </c>
      <c r="M135" s="692" t="s">
        <v>6987</v>
      </c>
      <c r="N135" s="692">
        <v>0</v>
      </c>
    </row>
    <row r="136" spans="1:14" x14ac:dyDescent="0.2">
      <c r="A136" s="793" t="s">
        <v>3263</v>
      </c>
      <c r="B136" s="793" t="s">
        <v>5062</v>
      </c>
      <c r="C136" s="793">
        <v>334.18000000000029</v>
      </c>
      <c r="L136" s="692" t="s">
        <v>4745</v>
      </c>
      <c r="M136" s="692" t="s">
        <v>6988</v>
      </c>
      <c r="N136" s="692">
        <v>0</v>
      </c>
    </row>
    <row r="137" spans="1:14" x14ac:dyDescent="0.2">
      <c r="A137" s="793" t="s">
        <v>3263</v>
      </c>
      <c r="B137" s="793" t="s">
        <v>5063</v>
      </c>
      <c r="C137" s="793">
        <v>334.13999999999942</v>
      </c>
      <c r="L137" s="692" t="s">
        <v>4745</v>
      </c>
      <c r="M137" s="692" t="s">
        <v>6989</v>
      </c>
      <c r="N137" s="692">
        <v>0</v>
      </c>
    </row>
    <row r="138" spans="1:14" x14ac:dyDescent="0.2">
      <c r="A138" s="793" t="s">
        <v>3263</v>
      </c>
      <c r="B138" s="793" t="s">
        <v>5064</v>
      </c>
      <c r="C138" s="793">
        <v>253.25</v>
      </c>
      <c r="L138" s="692" t="s">
        <v>4745</v>
      </c>
      <c r="M138" s="692" t="s">
        <v>6990</v>
      </c>
      <c r="N138" s="692">
        <v>0</v>
      </c>
    </row>
    <row r="139" spans="1:14" x14ac:dyDescent="0.2">
      <c r="A139" s="793" t="s">
        <v>3263</v>
      </c>
      <c r="B139" s="793" t="s">
        <v>5065</v>
      </c>
      <c r="C139" s="793">
        <v>171.23999999999796</v>
      </c>
      <c r="L139" s="692" t="s">
        <v>4745</v>
      </c>
      <c r="M139" s="692" t="s">
        <v>6991</v>
      </c>
      <c r="N139" s="692">
        <v>0</v>
      </c>
    </row>
    <row r="140" spans="1:14" x14ac:dyDescent="0.2">
      <c r="A140" s="793" t="s">
        <v>3263</v>
      </c>
      <c r="B140" s="793" t="s">
        <v>5066</v>
      </c>
      <c r="C140" s="793">
        <v>147.82999999999811</v>
      </c>
      <c r="L140" s="692" t="s">
        <v>4745</v>
      </c>
      <c r="M140" s="692" t="s">
        <v>6992</v>
      </c>
      <c r="N140" s="692">
        <v>0</v>
      </c>
    </row>
    <row r="141" spans="1:14" x14ac:dyDescent="0.2">
      <c r="A141" s="793" t="s">
        <v>3263</v>
      </c>
      <c r="B141" s="793" t="s">
        <v>5067</v>
      </c>
      <c r="C141" s="793">
        <v>125.59000000000015</v>
      </c>
      <c r="L141" s="692" t="s">
        <v>4745</v>
      </c>
      <c r="M141" s="692" t="s">
        <v>6993</v>
      </c>
      <c r="N141" s="692">
        <v>0</v>
      </c>
    </row>
    <row r="142" spans="1:14" x14ac:dyDescent="0.2">
      <c r="A142" s="793" t="s">
        <v>3263</v>
      </c>
      <c r="B142" s="793" t="s">
        <v>5068</v>
      </c>
      <c r="C142" s="793">
        <v>107.30999999999767</v>
      </c>
      <c r="L142" s="692" t="s">
        <v>4745</v>
      </c>
      <c r="M142" s="692" t="s">
        <v>6994</v>
      </c>
      <c r="N142" s="692">
        <v>0</v>
      </c>
    </row>
    <row r="143" spans="1:14" x14ac:dyDescent="0.2">
      <c r="A143" s="793" t="s">
        <v>3263</v>
      </c>
      <c r="B143" s="793" t="s">
        <v>5059</v>
      </c>
      <c r="C143" s="793">
        <v>77.289999999997235</v>
      </c>
      <c r="L143" s="692" t="s">
        <v>4745</v>
      </c>
      <c r="M143" s="692" t="s">
        <v>6995</v>
      </c>
      <c r="N143" s="692">
        <v>0</v>
      </c>
    </row>
    <row r="144" spans="1:14" x14ac:dyDescent="0.2">
      <c r="A144" s="793" t="s">
        <v>3263</v>
      </c>
      <c r="B144" s="793" t="s">
        <v>5060</v>
      </c>
      <c r="C144" s="793">
        <v>17.340000000000146</v>
      </c>
      <c r="L144" s="692" t="s">
        <v>4745</v>
      </c>
      <c r="M144" s="692" t="s">
        <v>6996</v>
      </c>
      <c r="N144" s="692">
        <v>0</v>
      </c>
    </row>
    <row r="145" spans="1:14" x14ac:dyDescent="0.2">
      <c r="A145" s="793" t="s">
        <v>3263</v>
      </c>
      <c r="B145" s="793" t="s">
        <v>7293</v>
      </c>
      <c r="C145" s="793">
        <v>0</v>
      </c>
      <c r="L145" s="692" t="s">
        <v>4745</v>
      </c>
      <c r="M145" s="692" t="s">
        <v>6997</v>
      </c>
      <c r="N145" s="692">
        <v>0</v>
      </c>
    </row>
    <row r="146" spans="1:14" x14ac:dyDescent="0.2">
      <c r="A146" s="793" t="s">
        <v>3263</v>
      </c>
      <c r="B146" s="793" t="s">
        <v>5069</v>
      </c>
      <c r="C146" s="793">
        <v>2809.9700000000157</v>
      </c>
      <c r="L146" s="692" t="s">
        <v>4745</v>
      </c>
      <c r="M146" s="692" t="s">
        <v>6759</v>
      </c>
      <c r="N146" s="692">
        <v>47.420000000001892</v>
      </c>
    </row>
    <row r="147" spans="1:14" x14ac:dyDescent="0.2">
      <c r="A147" s="793" t="s">
        <v>3263</v>
      </c>
      <c r="B147" s="793" t="s">
        <v>5072</v>
      </c>
      <c r="C147" s="793">
        <v>2824.8500000000204</v>
      </c>
      <c r="L147" s="692" t="s">
        <v>4745</v>
      </c>
      <c r="M147" s="692" t="s">
        <v>6762</v>
      </c>
      <c r="N147" s="692">
        <v>35.970000000001164</v>
      </c>
    </row>
    <row r="148" spans="1:14" x14ac:dyDescent="0.2">
      <c r="A148" s="793" t="s">
        <v>3263</v>
      </c>
      <c r="B148" s="793" t="s">
        <v>5073</v>
      </c>
      <c r="C148" s="793">
        <v>2799.5900000000111</v>
      </c>
      <c r="L148" s="692" t="s">
        <v>4745</v>
      </c>
      <c r="M148" s="692" t="s">
        <v>6763</v>
      </c>
      <c r="N148" s="692">
        <v>-20.259999999998399</v>
      </c>
    </row>
    <row r="149" spans="1:14" x14ac:dyDescent="0.2">
      <c r="A149" s="793" t="s">
        <v>3263</v>
      </c>
      <c r="B149" s="793" t="s">
        <v>5074</v>
      </c>
      <c r="C149" s="793">
        <v>2776.3300000000163</v>
      </c>
      <c r="L149" s="692" t="s">
        <v>4745</v>
      </c>
      <c r="M149" s="692" t="s">
        <v>6764</v>
      </c>
      <c r="N149" s="692">
        <v>-18.859999999996944</v>
      </c>
    </row>
    <row r="150" spans="1:14" x14ac:dyDescent="0.2">
      <c r="A150" s="793" t="s">
        <v>3263</v>
      </c>
      <c r="B150" s="793" t="s">
        <v>5086</v>
      </c>
      <c r="C150" s="793">
        <v>2729.9800000000105</v>
      </c>
      <c r="L150" s="692" t="s">
        <v>4745</v>
      </c>
      <c r="M150" s="692" t="s">
        <v>6765</v>
      </c>
      <c r="N150" s="692">
        <v>-22.25</v>
      </c>
    </row>
    <row r="151" spans="1:14" x14ac:dyDescent="0.2">
      <c r="A151" s="793" t="s">
        <v>3263</v>
      </c>
      <c r="B151" s="793" t="s">
        <v>5087</v>
      </c>
      <c r="C151" s="793">
        <v>2694.1800000000076</v>
      </c>
      <c r="L151" s="692" t="s">
        <v>4745</v>
      </c>
      <c r="M151" s="692" t="s">
        <v>6766</v>
      </c>
      <c r="N151" s="692">
        <v>-24.719999999997526</v>
      </c>
    </row>
    <row r="152" spans="1:14" x14ac:dyDescent="0.2">
      <c r="A152" s="793" t="s">
        <v>3263</v>
      </c>
      <c r="B152" s="793" t="s">
        <v>5088</v>
      </c>
      <c r="C152" s="793">
        <v>-314.61999999998079</v>
      </c>
      <c r="L152" s="692" t="s">
        <v>4745</v>
      </c>
      <c r="M152" s="692" t="s">
        <v>6767</v>
      </c>
      <c r="N152" s="692">
        <v>-24.839999999996508</v>
      </c>
    </row>
    <row r="153" spans="1:14" x14ac:dyDescent="0.2">
      <c r="A153" s="793" t="s">
        <v>3263</v>
      </c>
      <c r="B153" s="793" t="s">
        <v>5089</v>
      </c>
      <c r="C153" s="793">
        <v>-318.11999999999534</v>
      </c>
      <c r="L153" s="692" t="s">
        <v>4745</v>
      </c>
      <c r="M153" s="692" t="s">
        <v>6768</v>
      </c>
      <c r="N153" s="692">
        <v>203.96000000000276</v>
      </c>
    </row>
    <row r="154" spans="1:14" x14ac:dyDescent="0.2">
      <c r="A154" s="793" t="s">
        <v>3263</v>
      </c>
      <c r="B154" s="793" t="s">
        <v>5090</v>
      </c>
      <c r="C154" s="793">
        <v>-329.72999999999593</v>
      </c>
      <c r="L154" s="692" t="s">
        <v>4745</v>
      </c>
      <c r="M154" s="692" t="s">
        <v>6769</v>
      </c>
      <c r="N154" s="692">
        <v>209.43000000000029</v>
      </c>
    </row>
    <row r="155" spans="1:14" x14ac:dyDescent="0.2">
      <c r="A155" s="793" t="s">
        <v>3263</v>
      </c>
      <c r="B155" s="793" t="s">
        <v>5070</v>
      </c>
      <c r="C155" s="793">
        <v>-359.09999999999127</v>
      </c>
      <c r="L155" s="692" t="s">
        <v>4745</v>
      </c>
      <c r="M155" s="692" t="s">
        <v>6760</v>
      </c>
      <c r="N155" s="692">
        <v>0.5900000000037835</v>
      </c>
    </row>
    <row r="156" spans="1:14" x14ac:dyDescent="0.2">
      <c r="A156" s="793" t="s">
        <v>3263</v>
      </c>
      <c r="B156" s="793" t="s">
        <v>5071</v>
      </c>
      <c r="C156" s="793">
        <v>-377.31999999997788</v>
      </c>
      <c r="L156" s="692" t="s">
        <v>4745</v>
      </c>
      <c r="M156" s="692" t="s">
        <v>6761</v>
      </c>
      <c r="N156" s="692">
        <v>7.5500000000029104</v>
      </c>
    </row>
    <row r="157" spans="1:14" x14ac:dyDescent="0.2">
      <c r="A157" s="793" t="s">
        <v>3263</v>
      </c>
      <c r="B157" s="793" t="s">
        <v>7294</v>
      </c>
      <c r="C157" s="793">
        <v>0</v>
      </c>
      <c r="L157" s="692" t="s">
        <v>4745</v>
      </c>
      <c r="M157" s="692" t="s">
        <v>6998</v>
      </c>
      <c r="N157" s="692">
        <v>0</v>
      </c>
    </row>
    <row r="158" spans="1:14" x14ac:dyDescent="0.2">
      <c r="A158" s="793" t="s">
        <v>3263</v>
      </c>
      <c r="B158" s="793" t="s">
        <v>5075</v>
      </c>
      <c r="C158" s="793">
        <v>575.30999999996857</v>
      </c>
      <c r="L158" s="692" t="s">
        <v>4745</v>
      </c>
      <c r="M158" s="692" t="s">
        <v>6770</v>
      </c>
      <c r="N158" s="692">
        <v>129.22999999999956</v>
      </c>
    </row>
    <row r="159" spans="1:14" x14ac:dyDescent="0.2">
      <c r="A159" s="793" t="s">
        <v>3263</v>
      </c>
      <c r="B159" s="793" t="s">
        <v>5078</v>
      </c>
      <c r="C159" s="793">
        <v>-1024.4600000000501</v>
      </c>
      <c r="L159" s="692" t="s">
        <v>4745</v>
      </c>
      <c r="M159" s="692" t="s">
        <v>6771</v>
      </c>
      <c r="N159" s="692">
        <v>248.44999999999891</v>
      </c>
    </row>
    <row r="160" spans="1:14" x14ac:dyDescent="0.2">
      <c r="A160" s="793" t="s">
        <v>3263</v>
      </c>
      <c r="B160" s="793" t="s">
        <v>5079</v>
      </c>
      <c r="C160" s="793">
        <v>-724.31000000002678</v>
      </c>
      <c r="L160" s="692" t="s">
        <v>4745</v>
      </c>
      <c r="M160" s="692" t="s">
        <v>6772</v>
      </c>
      <c r="N160" s="692">
        <v>246.40999999999985</v>
      </c>
    </row>
    <row r="161" spans="1:14" x14ac:dyDescent="0.2">
      <c r="A161" s="793" t="s">
        <v>3263</v>
      </c>
      <c r="B161" s="793" t="s">
        <v>5080</v>
      </c>
      <c r="C161" s="793">
        <v>-3259.8200000000361</v>
      </c>
      <c r="L161" s="692" t="s">
        <v>4745</v>
      </c>
      <c r="M161" s="692" t="s">
        <v>6773</v>
      </c>
      <c r="N161" s="692">
        <v>234.42000000000007</v>
      </c>
    </row>
    <row r="162" spans="1:14" x14ac:dyDescent="0.2">
      <c r="A162" s="793" t="s">
        <v>3263</v>
      </c>
      <c r="B162" s="793" t="s">
        <v>5081</v>
      </c>
      <c r="C162" s="793">
        <v>-2965.8800000000047</v>
      </c>
      <c r="L162" s="692" t="s">
        <v>4745</v>
      </c>
      <c r="M162" s="692" t="s">
        <v>6774</v>
      </c>
      <c r="N162" s="692">
        <v>112.22000000000116</v>
      </c>
    </row>
    <row r="163" spans="1:14" x14ac:dyDescent="0.2">
      <c r="A163" s="793" t="s">
        <v>3263</v>
      </c>
      <c r="B163" s="793" t="s">
        <v>5082</v>
      </c>
      <c r="C163" s="793">
        <v>-2671.2000000000116</v>
      </c>
      <c r="L163" s="692" t="s">
        <v>4745</v>
      </c>
      <c r="M163" s="692" t="s">
        <v>6999</v>
      </c>
      <c r="N163" s="692">
        <v>0.43000000000029104</v>
      </c>
    </row>
    <row r="164" spans="1:14" x14ac:dyDescent="0.2">
      <c r="A164" s="793" t="s">
        <v>3263</v>
      </c>
      <c r="B164" s="793" t="s">
        <v>5083</v>
      </c>
      <c r="C164" s="793">
        <v>-3384.4500000000116</v>
      </c>
      <c r="L164" s="692" t="s">
        <v>4745</v>
      </c>
      <c r="M164" s="692" t="s">
        <v>7000</v>
      </c>
      <c r="N164" s="692">
        <v>0.43000000000029104</v>
      </c>
    </row>
    <row r="165" spans="1:14" x14ac:dyDescent="0.2">
      <c r="A165" s="793" t="s">
        <v>3263</v>
      </c>
      <c r="B165" s="793" t="s">
        <v>5084</v>
      </c>
      <c r="C165" s="793">
        <v>-3626.75</v>
      </c>
      <c r="L165" s="692" t="s">
        <v>4745</v>
      </c>
      <c r="M165" s="692" t="s">
        <v>7001</v>
      </c>
      <c r="N165" s="692">
        <v>0.22000000000116415</v>
      </c>
    </row>
    <row r="166" spans="1:14" x14ac:dyDescent="0.2">
      <c r="A166" s="793" t="s">
        <v>3263</v>
      </c>
      <c r="B166" s="793" t="s">
        <v>5085</v>
      </c>
      <c r="C166" s="793">
        <v>-5154.8800000000047</v>
      </c>
      <c r="L166" s="692" t="s">
        <v>4745</v>
      </c>
      <c r="M166" s="692" t="s">
        <v>7002</v>
      </c>
      <c r="N166" s="692">
        <v>0</v>
      </c>
    </row>
    <row r="167" spans="1:14" x14ac:dyDescent="0.2">
      <c r="A167" s="793" t="s">
        <v>3263</v>
      </c>
      <c r="B167" s="793" t="s">
        <v>5076</v>
      </c>
      <c r="C167" s="793">
        <v>-6084.2399999999907</v>
      </c>
      <c r="L167" s="692" t="s">
        <v>4745</v>
      </c>
      <c r="M167" s="692" t="s">
        <v>7003</v>
      </c>
      <c r="N167" s="692">
        <v>0</v>
      </c>
    </row>
    <row r="168" spans="1:14" x14ac:dyDescent="0.2">
      <c r="A168" s="793" t="s">
        <v>3263</v>
      </c>
      <c r="B168" s="793" t="s">
        <v>5077</v>
      </c>
      <c r="C168" s="793">
        <v>-6610.7999999999884</v>
      </c>
      <c r="L168" s="692" t="s">
        <v>4745</v>
      </c>
      <c r="M168" s="692" t="s">
        <v>7004</v>
      </c>
      <c r="N168" s="692">
        <v>0</v>
      </c>
    </row>
    <row r="169" spans="1:14" x14ac:dyDescent="0.2">
      <c r="A169" s="793" t="s">
        <v>3263</v>
      </c>
      <c r="B169" s="793" t="s">
        <v>7295</v>
      </c>
      <c r="C169" s="793">
        <v>0</v>
      </c>
      <c r="L169" s="692" t="s">
        <v>4745</v>
      </c>
      <c r="M169" s="692" t="s">
        <v>7005</v>
      </c>
      <c r="N169" s="692">
        <v>0</v>
      </c>
    </row>
    <row r="170" spans="1:14" x14ac:dyDescent="0.2">
      <c r="A170" s="793" t="s">
        <v>3263</v>
      </c>
      <c r="B170" s="793" t="s">
        <v>5091</v>
      </c>
      <c r="C170" s="793">
        <v>371.16999999999825</v>
      </c>
      <c r="L170" s="692" t="s">
        <v>4745</v>
      </c>
      <c r="M170" s="692" t="s">
        <v>6775</v>
      </c>
      <c r="N170" s="692">
        <v>13975.410000000003</v>
      </c>
    </row>
    <row r="171" spans="1:14" x14ac:dyDescent="0.2">
      <c r="A171" s="793" t="s">
        <v>3263</v>
      </c>
      <c r="B171" s="793" t="s">
        <v>5094</v>
      </c>
      <c r="C171" s="793">
        <v>510.00000000001455</v>
      </c>
      <c r="L171" s="692" t="s">
        <v>4745</v>
      </c>
      <c r="M171" s="692" t="s">
        <v>6778</v>
      </c>
      <c r="N171" s="692">
        <v>13181.760000000002</v>
      </c>
    </row>
    <row r="172" spans="1:14" x14ac:dyDescent="0.2">
      <c r="A172" s="793" t="s">
        <v>3263</v>
      </c>
      <c r="B172" s="793" t="s">
        <v>5095</v>
      </c>
      <c r="C172" s="793">
        <v>482.70000000001164</v>
      </c>
      <c r="L172" s="692" t="s">
        <v>4745</v>
      </c>
      <c r="M172" s="692" t="s">
        <v>6779</v>
      </c>
      <c r="N172" s="692">
        <v>10674.300000000003</v>
      </c>
    </row>
    <row r="173" spans="1:14" x14ac:dyDescent="0.2">
      <c r="A173" s="793" t="s">
        <v>3263</v>
      </c>
      <c r="B173" s="793" t="s">
        <v>5096</v>
      </c>
      <c r="C173" s="793">
        <v>457.0800000000163</v>
      </c>
      <c r="L173" s="692" t="s">
        <v>4745</v>
      </c>
      <c r="M173" s="692" t="s">
        <v>6780</v>
      </c>
      <c r="N173" s="692">
        <v>10489.54</v>
      </c>
    </row>
    <row r="174" spans="1:14" x14ac:dyDescent="0.2">
      <c r="A174" s="793" t="s">
        <v>3263</v>
      </c>
      <c r="B174" s="793" t="s">
        <v>5097</v>
      </c>
      <c r="C174" s="793">
        <v>346.27000000000407</v>
      </c>
      <c r="L174" s="692" t="s">
        <v>4745</v>
      </c>
      <c r="M174" s="692" t="s">
        <v>6781</v>
      </c>
      <c r="N174" s="692">
        <v>12784.220000000001</v>
      </c>
    </row>
    <row r="175" spans="1:14" x14ac:dyDescent="0.2">
      <c r="A175" s="793" t="s">
        <v>3263</v>
      </c>
      <c r="B175" s="793" t="s">
        <v>5098</v>
      </c>
      <c r="C175" s="793">
        <v>247.3700000000099</v>
      </c>
      <c r="L175" s="692" t="s">
        <v>4745</v>
      </c>
      <c r="M175" s="692" t="s">
        <v>6782</v>
      </c>
      <c r="N175" s="692">
        <v>12802.470000000001</v>
      </c>
    </row>
    <row r="176" spans="1:14" x14ac:dyDescent="0.2">
      <c r="A176" s="793" t="s">
        <v>3263</v>
      </c>
      <c r="B176" s="793" t="s">
        <v>5099</v>
      </c>
      <c r="C176" s="793">
        <v>229.54000000000815</v>
      </c>
      <c r="L176" s="692" t="s">
        <v>4745</v>
      </c>
      <c r="M176" s="692" t="s">
        <v>6783</v>
      </c>
      <c r="N176" s="692">
        <v>12808.960000000006</v>
      </c>
    </row>
    <row r="177" spans="1:14" x14ac:dyDescent="0.2">
      <c r="A177" s="793" t="s">
        <v>3263</v>
      </c>
      <c r="B177" s="793" t="s">
        <v>5100</v>
      </c>
      <c r="C177" s="793">
        <v>211.93000000000757</v>
      </c>
      <c r="L177" s="692" t="s">
        <v>4745</v>
      </c>
      <c r="M177" s="692" t="s">
        <v>6784</v>
      </c>
      <c r="N177" s="692">
        <v>12714.14</v>
      </c>
    </row>
    <row r="178" spans="1:14" x14ac:dyDescent="0.2">
      <c r="A178" s="793" t="s">
        <v>3263</v>
      </c>
      <c r="B178" s="793" t="s">
        <v>5101</v>
      </c>
      <c r="C178" s="793">
        <v>199.39000000001397</v>
      </c>
      <c r="L178" s="692" t="s">
        <v>4745</v>
      </c>
      <c r="M178" s="692" t="s">
        <v>6785</v>
      </c>
      <c r="N178" s="692">
        <v>7808.6699999999983</v>
      </c>
    </row>
    <row r="179" spans="1:14" x14ac:dyDescent="0.2">
      <c r="A179" s="793" t="s">
        <v>3263</v>
      </c>
      <c r="B179" s="793" t="s">
        <v>5092</v>
      </c>
      <c r="C179" s="793">
        <v>167.71000000002095</v>
      </c>
      <c r="L179" s="692" t="s">
        <v>4745</v>
      </c>
      <c r="M179" s="692" t="s">
        <v>6776</v>
      </c>
      <c r="N179" s="692">
        <v>2896.0699999999997</v>
      </c>
    </row>
    <row r="180" spans="1:14" x14ac:dyDescent="0.2">
      <c r="A180" s="793" t="s">
        <v>3263</v>
      </c>
      <c r="B180" s="793" t="s">
        <v>5093</v>
      </c>
      <c r="C180" s="793">
        <v>148.03000000001339</v>
      </c>
      <c r="L180" s="692" t="s">
        <v>4745</v>
      </c>
      <c r="M180" s="692" t="s">
        <v>6777</v>
      </c>
      <c r="N180" s="692">
        <v>2699.0600000000049</v>
      </c>
    </row>
    <row r="181" spans="1:14" x14ac:dyDescent="0.2">
      <c r="A181" s="793" t="s">
        <v>3263</v>
      </c>
      <c r="B181" s="793" t="s">
        <v>7296</v>
      </c>
      <c r="C181" s="793">
        <v>0</v>
      </c>
      <c r="L181" s="692" t="s">
        <v>4745</v>
      </c>
      <c r="M181" s="692" t="s">
        <v>7006</v>
      </c>
      <c r="N181" s="692">
        <v>0</v>
      </c>
    </row>
    <row r="182" spans="1:14" x14ac:dyDescent="0.2">
      <c r="A182" s="793" t="s">
        <v>3263</v>
      </c>
      <c r="B182" s="793" t="s">
        <v>7297</v>
      </c>
      <c r="C182" s="793">
        <v>0</v>
      </c>
      <c r="L182" s="692" t="s">
        <v>4745</v>
      </c>
      <c r="M182" s="692" t="s">
        <v>7007</v>
      </c>
      <c r="N182" s="692">
        <v>0</v>
      </c>
    </row>
    <row r="183" spans="1:14" x14ac:dyDescent="0.2">
      <c r="A183" s="793" t="s">
        <v>3263</v>
      </c>
      <c r="B183" s="793" t="s">
        <v>7298</v>
      </c>
      <c r="C183" s="793">
        <v>0</v>
      </c>
      <c r="L183" s="692" t="s">
        <v>4745</v>
      </c>
      <c r="M183" s="692" t="s">
        <v>7008</v>
      </c>
      <c r="N183" s="692">
        <v>0</v>
      </c>
    </row>
    <row r="184" spans="1:14" x14ac:dyDescent="0.2">
      <c r="A184" s="793" t="s">
        <v>3263</v>
      </c>
      <c r="B184" s="793" t="s">
        <v>7299</v>
      </c>
      <c r="C184" s="793">
        <v>0</v>
      </c>
      <c r="L184" s="692" t="s">
        <v>4745</v>
      </c>
      <c r="M184" s="692" t="s">
        <v>7009</v>
      </c>
      <c r="N184" s="692">
        <v>0</v>
      </c>
    </row>
    <row r="185" spans="1:14" x14ac:dyDescent="0.2">
      <c r="A185" s="793" t="s">
        <v>3263</v>
      </c>
      <c r="B185" s="793" t="s">
        <v>7300</v>
      </c>
      <c r="C185" s="793">
        <v>0</v>
      </c>
      <c r="L185" s="692" t="s">
        <v>4745</v>
      </c>
      <c r="M185" s="692" t="s">
        <v>7010</v>
      </c>
      <c r="N185" s="692">
        <v>0</v>
      </c>
    </row>
    <row r="186" spans="1:14" x14ac:dyDescent="0.2">
      <c r="A186" s="793" t="s">
        <v>3263</v>
      </c>
      <c r="B186" s="793" t="s">
        <v>7301</v>
      </c>
      <c r="C186" s="793">
        <v>0</v>
      </c>
      <c r="L186" s="692" t="s">
        <v>4745</v>
      </c>
      <c r="M186" s="692" t="s">
        <v>7011</v>
      </c>
      <c r="N186" s="692">
        <v>0</v>
      </c>
    </row>
    <row r="187" spans="1:14" x14ac:dyDescent="0.2">
      <c r="A187" s="793" t="s">
        <v>3263</v>
      </c>
      <c r="B187" s="793" t="s">
        <v>7302</v>
      </c>
      <c r="C187" s="793">
        <v>0</v>
      </c>
      <c r="L187" s="692" t="s">
        <v>4745</v>
      </c>
      <c r="M187" s="692" t="s">
        <v>7012</v>
      </c>
      <c r="N187" s="692">
        <v>0</v>
      </c>
    </row>
    <row r="188" spans="1:14" x14ac:dyDescent="0.2">
      <c r="A188" s="793" t="s">
        <v>3263</v>
      </c>
      <c r="B188" s="793" t="s">
        <v>7303</v>
      </c>
      <c r="C188" s="793">
        <v>0</v>
      </c>
      <c r="L188" s="692" t="s">
        <v>4745</v>
      </c>
      <c r="M188" s="692" t="s">
        <v>7013</v>
      </c>
      <c r="N188" s="692">
        <v>0</v>
      </c>
    </row>
    <row r="189" spans="1:14" x14ac:dyDescent="0.2">
      <c r="A189" s="793" t="s">
        <v>3263</v>
      </c>
      <c r="B189" s="793" t="s">
        <v>7304</v>
      </c>
      <c r="C189" s="793">
        <v>0</v>
      </c>
      <c r="L189" s="692" t="s">
        <v>4745</v>
      </c>
      <c r="M189" s="692" t="s">
        <v>7014</v>
      </c>
      <c r="N189" s="692">
        <v>0</v>
      </c>
    </row>
    <row r="190" spans="1:14" x14ac:dyDescent="0.2">
      <c r="A190" s="793" t="s">
        <v>3263</v>
      </c>
      <c r="B190" s="793" t="s">
        <v>7305</v>
      </c>
      <c r="C190" s="793">
        <v>0</v>
      </c>
      <c r="L190" s="692" t="s">
        <v>4745</v>
      </c>
      <c r="M190" s="692" t="s">
        <v>7015</v>
      </c>
      <c r="N190" s="692">
        <v>0</v>
      </c>
    </row>
    <row r="191" spans="1:14" x14ac:dyDescent="0.2">
      <c r="A191" s="793" t="s">
        <v>3263</v>
      </c>
      <c r="B191" s="793" t="s">
        <v>7306</v>
      </c>
      <c r="C191" s="793">
        <v>0</v>
      </c>
      <c r="L191" s="692" t="s">
        <v>4745</v>
      </c>
      <c r="M191" s="692" t="s">
        <v>7016</v>
      </c>
      <c r="N191" s="692">
        <v>0</v>
      </c>
    </row>
    <row r="192" spans="1:14" x14ac:dyDescent="0.2">
      <c r="A192" s="793" t="s">
        <v>3263</v>
      </c>
      <c r="B192" s="793" t="s">
        <v>7307</v>
      </c>
      <c r="C192" s="793">
        <v>0</v>
      </c>
      <c r="L192" s="692" t="s">
        <v>4745</v>
      </c>
      <c r="M192" s="692" t="s">
        <v>7017</v>
      </c>
      <c r="N192" s="692">
        <v>0</v>
      </c>
    </row>
    <row r="193" spans="1:14" x14ac:dyDescent="0.2">
      <c r="A193" s="793" t="s">
        <v>3263</v>
      </c>
      <c r="B193" s="793" t="s">
        <v>7308</v>
      </c>
      <c r="C193" s="793">
        <v>0</v>
      </c>
      <c r="L193" s="692" t="s">
        <v>4745</v>
      </c>
      <c r="M193" s="692" t="s">
        <v>7018</v>
      </c>
      <c r="N193" s="692">
        <v>0</v>
      </c>
    </row>
    <row r="194" spans="1:14" x14ac:dyDescent="0.2">
      <c r="A194" s="793" t="s">
        <v>3263</v>
      </c>
      <c r="B194" s="793" t="s">
        <v>7309</v>
      </c>
      <c r="C194" s="793">
        <v>0</v>
      </c>
      <c r="L194" s="692" t="s">
        <v>4745</v>
      </c>
      <c r="M194" s="692" t="s">
        <v>7019</v>
      </c>
      <c r="N194" s="692">
        <v>0</v>
      </c>
    </row>
    <row r="195" spans="1:14" x14ac:dyDescent="0.2">
      <c r="A195" s="793" t="s">
        <v>3263</v>
      </c>
      <c r="B195" s="793" t="s">
        <v>7310</v>
      </c>
      <c r="C195" s="793">
        <v>0</v>
      </c>
      <c r="L195" s="692" t="s">
        <v>4745</v>
      </c>
      <c r="M195" s="692" t="s">
        <v>7020</v>
      </c>
      <c r="N195" s="692">
        <v>0</v>
      </c>
    </row>
    <row r="196" spans="1:14" x14ac:dyDescent="0.2">
      <c r="A196" s="793" t="s">
        <v>3263</v>
      </c>
      <c r="B196" s="793" t="s">
        <v>7311</v>
      </c>
      <c r="C196" s="793">
        <v>0</v>
      </c>
      <c r="L196" s="692" t="s">
        <v>4745</v>
      </c>
      <c r="M196" s="692" t="s">
        <v>7021</v>
      </c>
      <c r="N196" s="692">
        <v>0</v>
      </c>
    </row>
    <row r="197" spans="1:14" x14ac:dyDescent="0.2">
      <c r="A197" s="793" t="s">
        <v>3263</v>
      </c>
      <c r="B197" s="793" t="s">
        <v>7312</v>
      </c>
      <c r="C197" s="793">
        <v>0</v>
      </c>
      <c r="L197" s="692" t="s">
        <v>4745</v>
      </c>
      <c r="M197" s="692" t="s">
        <v>7022</v>
      </c>
      <c r="N197" s="692">
        <v>0</v>
      </c>
    </row>
    <row r="198" spans="1:14" x14ac:dyDescent="0.2">
      <c r="A198" s="793" t="s">
        <v>3263</v>
      </c>
      <c r="B198" s="793" t="s">
        <v>7313</v>
      </c>
      <c r="C198" s="793">
        <v>0</v>
      </c>
      <c r="L198" s="692" t="s">
        <v>4745</v>
      </c>
      <c r="M198" s="692" t="s">
        <v>7023</v>
      </c>
      <c r="N198" s="692">
        <v>0</v>
      </c>
    </row>
    <row r="199" spans="1:14" x14ac:dyDescent="0.2">
      <c r="A199" s="793" t="s">
        <v>3263</v>
      </c>
      <c r="B199" s="793" t="s">
        <v>7314</v>
      </c>
      <c r="C199" s="793">
        <v>0</v>
      </c>
      <c r="L199" s="692" t="s">
        <v>4745</v>
      </c>
      <c r="M199" s="692" t="s">
        <v>7024</v>
      </c>
      <c r="N199" s="692">
        <v>0</v>
      </c>
    </row>
    <row r="200" spans="1:14" x14ac:dyDescent="0.2">
      <c r="A200" s="793" t="s">
        <v>3263</v>
      </c>
      <c r="B200" s="793" t="s">
        <v>7315</v>
      </c>
      <c r="C200" s="793">
        <v>0</v>
      </c>
      <c r="L200" s="692" t="s">
        <v>4745</v>
      </c>
      <c r="M200" s="692" t="s">
        <v>7025</v>
      </c>
      <c r="N200" s="692">
        <v>0</v>
      </c>
    </row>
    <row r="201" spans="1:14" x14ac:dyDescent="0.2">
      <c r="A201" s="793" t="s">
        <v>3263</v>
      </c>
      <c r="B201" s="793" t="s">
        <v>7316</v>
      </c>
      <c r="C201" s="793">
        <v>0</v>
      </c>
      <c r="L201" s="692" t="s">
        <v>4745</v>
      </c>
      <c r="M201" s="692" t="s">
        <v>7026</v>
      </c>
      <c r="N201" s="692">
        <v>0</v>
      </c>
    </row>
    <row r="202" spans="1:14" x14ac:dyDescent="0.2">
      <c r="A202" s="793" t="s">
        <v>3263</v>
      </c>
      <c r="B202" s="793" t="s">
        <v>7317</v>
      </c>
      <c r="C202" s="793">
        <v>0</v>
      </c>
      <c r="L202" s="692" t="s">
        <v>4745</v>
      </c>
      <c r="M202" s="692" t="s">
        <v>7027</v>
      </c>
      <c r="N202" s="692">
        <v>0</v>
      </c>
    </row>
    <row r="203" spans="1:14" x14ac:dyDescent="0.2">
      <c r="A203" s="793" t="s">
        <v>3263</v>
      </c>
      <c r="B203" s="793" t="s">
        <v>7318</v>
      </c>
      <c r="C203" s="793">
        <v>0</v>
      </c>
      <c r="L203" s="692" t="s">
        <v>4745</v>
      </c>
      <c r="M203" s="692" t="s">
        <v>7028</v>
      </c>
      <c r="N203" s="692">
        <v>0</v>
      </c>
    </row>
    <row r="204" spans="1:14" x14ac:dyDescent="0.2">
      <c r="A204" s="793" t="s">
        <v>3263</v>
      </c>
      <c r="B204" s="793" t="s">
        <v>7319</v>
      </c>
      <c r="C204" s="793">
        <v>0</v>
      </c>
      <c r="L204" s="692" t="s">
        <v>4745</v>
      </c>
      <c r="M204" s="692" t="s">
        <v>7029</v>
      </c>
      <c r="N204" s="692">
        <v>0</v>
      </c>
    </row>
    <row r="205" spans="1:14" x14ac:dyDescent="0.2">
      <c r="A205" s="793" t="s">
        <v>3263</v>
      </c>
      <c r="B205" s="793" t="s">
        <v>7320</v>
      </c>
      <c r="C205" s="793">
        <v>0</v>
      </c>
      <c r="L205" s="692" t="s">
        <v>4745</v>
      </c>
      <c r="M205" s="692" t="s">
        <v>7030</v>
      </c>
      <c r="N205" s="692">
        <v>0</v>
      </c>
    </row>
    <row r="206" spans="1:14" x14ac:dyDescent="0.2">
      <c r="A206" s="793" t="s">
        <v>3263</v>
      </c>
      <c r="B206" s="793" t="s">
        <v>5102</v>
      </c>
      <c r="C206" s="793">
        <v>127.40999999999997</v>
      </c>
      <c r="L206" s="692" t="s">
        <v>4745</v>
      </c>
      <c r="M206" s="692" t="s">
        <v>7031</v>
      </c>
      <c r="N206" s="692">
        <v>0</v>
      </c>
    </row>
    <row r="207" spans="1:14" x14ac:dyDescent="0.2">
      <c r="A207" s="793" t="s">
        <v>3263</v>
      </c>
      <c r="B207" s="793" t="s">
        <v>5103</v>
      </c>
      <c r="C207" s="793">
        <v>63.19</v>
      </c>
      <c r="L207" s="692" t="s">
        <v>4745</v>
      </c>
      <c r="M207" s="692" t="s">
        <v>7032</v>
      </c>
      <c r="N207" s="692">
        <v>0</v>
      </c>
    </row>
    <row r="208" spans="1:14" x14ac:dyDescent="0.2">
      <c r="A208" s="793" t="s">
        <v>3263</v>
      </c>
      <c r="B208" s="793" t="s">
        <v>5104</v>
      </c>
      <c r="C208" s="793">
        <v>49.129999999999995</v>
      </c>
      <c r="L208" s="692" t="s">
        <v>4745</v>
      </c>
      <c r="M208" s="692" t="s">
        <v>7033</v>
      </c>
      <c r="N208" s="692">
        <v>0</v>
      </c>
    </row>
    <row r="209" spans="1:14" x14ac:dyDescent="0.2">
      <c r="A209" s="793" t="s">
        <v>3263</v>
      </c>
      <c r="B209" s="793" t="s">
        <v>5105</v>
      </c>
      <c r="C209" s="793">
        <v>35.050000000000011</v>
      </c>
      <c r="L209" s="692" t="s">
        <v>4745</v>
      </c>
      <c r="M209" s="692" t="s">
        <v>7034</v>
      </c>
      <c r="N209" s="692">
        <v>0</v>
      </c>
    </row>
    <row r="210" spans="1:14" x14ac:dyDescent="0.2">
      <c r="A210" s="793" t="s">
        <v>3263</v>
      </c>
      <c r="B210" s="793" t="s">
        <v>5106</v>
      </c>
      <c r="C210" s="793">
        <v>35.050000000000011</v>
      </c>
      <c r="L210" s="692" t="s">
        <v>4745</v>
      </c>
      <c r="M210" s="692" t="s">
        <v>7035</v>
      </c>
      <c r="N210" s="692">
        <v>0</v>
      </c>
    </row>
    <row r="211" spans="1:14" x14ac:dyDescent="0.2">
      <c r="A211" s="793" t="s">
        <v>3263</v>
      </c>
      <c r="B211" s="793" t="s">
        <v>5107</v>
      </c>
      <c r="C211" s="793">
        <v>17.75</v>
      </c>
      <c r="L211" s="692" t="s">
        <v>4745</v>
      </c>
      <c r="M211" s="692" t="s">
        <v>7036</v>
      </c>
      <c r="N211" s="692">
        <v>0</v>
      </c>
    </row>
    <row r="212" spans="1:14" x14ac:dyDescent="0.2">
      <c r="A212" s="793" t="s">
        <v>3263</v>
      </c>
      <c r="B212" s="793" t="s">
        <v>7321</v>
      </c>
      <c r="C212" s="793">
        <v>0.43999999999999773</v>
      </c>
      <c r="L212" s="692" t="s">
        <v>4745</v>
      </c>
      <c r="M212" s="692" t="s">
        <v>7037</v>
      </c>
      <c r="N212" s="692">
        <v>0</v>
      </c>
    </row>
    <row r="213" spans="1:14" x14ac:dyDescent="0.2">
      <c r="A213" s="793" t="s">
        <v>3263</v>
      </c>
      <c r="B213" s="793" t="s">
        <v>7322</v>
      </c>
      <c r="C213" s="793">
        <v>0.43999999999999773</v>
      </c>
      <c r="L213" s="692" t="s">
        <v>4745</v>
      </c>
      <c r="M213" s="692" t="s">
        <v>7038</v>
      </c>
      <c r="N213" s="692">
        <v>0</v>
      </c>
    </row>
    <row r="214" spans="1:14" x14ac:dyDescent="0.2">
      <c r="A214" s="793" t="s">
        <v>3263</v>
      </c>
      <c r="B214" s="793" t="s">
        <v>7323</v>
      </c>
      <c r="C214" s="793">
        <v>0.22000000000002728</v>
      </c>
      <c r="L214" s="692" t="s">
        <v>4745</v>
      </c>
      <c r="M214" s="692" t="s">
        <v>7039</v>
      </c>
      <c r="N214" s="692">
        <v>0</v>
      </c>
    </row>
    <row r="215" spans="1:14" x14ac:dyDescent="0.2">
      <c r="A215" s="793" t="s">
        <v>3263</v>
      </c>
      <c r="B215" s="793" t="s">
        <v>7324</v>
      </c>
      <c r="C215" s="793">
        <v>0</v>
      </c>
      <c r="L215" s="692" t="s">
        <v>4745</v>
      </c>
      <c r="M215" s="692" t="s">
        <v>7040</v>
      </c>
      <c r="N215" s="692">
        <v>0</v>
      </c>
    </row>
    <row r="216" spans="1:14" x14ac:dyDescent="0.2">
      <c r="A216" s="793" t="s">
        <v>3263</v>
      </c>
      <c r="B216" s="793" t="s">
        <v>7325</v>
      </c>
      <c r="C216" s="793">
        <v>0</v>
      </c>
      <c r="L216" s="692" t="s">
        <v>4745</v>
      </c>
      <c r="M216" s="692" t="s">
        <v>7041</v>
      </c>
      <c r="N216" s="692">
        <v>0</v>
      </c>
    </row>
    <row r="217" spans="1:14" x14ac:dyDescent="0.2">
      <c r="A217" s="793" t="s">
        <v>3263</v>
      </c>
      <c r="B217" s="793" t="s">
        <v>7326</v>
      </c>
      <c r="C217" s="793">
        <v>0</v>
      </c>
      <c r="L217" s="692" t="s">
        <v>4745</v>
      </c>
      <c r="M217" s="692" t="s">
        <v>7042</v>
      </c>
      <c r="N217" s="692">
        <v>0</v>
      </c>
    </row>
    <row r="218" spans="1:14" x14ac:dyDescent="0.2">
      <c r="A218" s="793" t="s">
        <v>3263</v>
      </c>
      <c r="B218" s="793" t="s">
        <v>7327</v>
      </c>
      <c r="C218" s="793">
        <v>0</v>
      </c>
      <c r="L218" s="692" t="s">
        <v>4745</v>
      </c>
      <c r="M218" s="692" t="s">
        <v>7043</v>
      </c>
      <c r="N218" s="692">
        <v>0</v>
      </c>
    </row>
    <row r="219" spans="1:14" x14ac:dyDescent="0.2">
      <c r="A219" s="793" t="s">
        <v>3263</v>
      </c>
      <c r="B219" s="793" t="s">
        <v>7328</v>
      </c>
      <c r="C219" s="793">
        <v>0</v>
      </c>
      <c r="L219" s="692" t="s">
        <v>4745</v>
      </c>
      <c r="M219" s="692" t="s">
        <v>7044</v>
      </c>
      <c r="N219" s="692">
        <v>0</v>
      </c>
    </row>
    <row r="220" spans="1:14" x14ac:dyDescent="0.2">
      <c r="A220" s="793" t="s">
        <v>3263</v>
      </c>
      <c r="B220" s="793" t="s">
        <v>7329</v>
      </c>
      <c r="C220" s="793">
        <v>0</v>
      </c>
      <c r="L220" s="692" t="s">
        <v>4745</v>
      </c>
      <c r="M220" s="692" t="s">
        <v>7045</v>
      </c>
      <c r="N220" s="692">
        <v>0</v>
      </c>
    </row>
    <row r="221" spans="1:14" x14ac:dyDescent="0.2">
      <c r="A221" s="793" t="s">
        <v>3263</v>
      </c>
      <c r="B221" s="793" t="s">
        <v>7330</v>
      </c>
      <c r="C221" s="793">
        <v>0</v>
      </c>
      <c r="L221" s="692" t="s">
        <v>4745</v>
      </c>
      <c r="M221" s="692" t="s">
        <v>7046</v>
      </c>
      <c r="N221" s="692">
        <v>0</v>
      </c>
    </row>
    <row r="222" spans="1:14" x14ac:dyDescent="0.2">
      <c r="A222" s="793" t="s">
        <v>3263</v>
      </c>
      <c r="B222" s="793" t="s">
        <v>7331</v>
      </c>
      <c r="C222" s="793">
        <v>0</v>
      </c>
      <c r="L222" s="692" t="s">
        <v>4745</v>
      </c>
      <c r="M222" s="692" t="s">
        <v>7047</v>
      </c>
      <c r="N222" s="692">
        <v>0</v>
      </c>
    </row>
    <row r="223" spans="1:14" x14ac:dyDescent="0.2">
      <c r="A223" s="793" t="s">
        <v>3263</v>
      </c>
      <c r="B223" s="793" t="s">
        <v>7332</v>
      </c>
      <c r="C223" s="793">
        <v>0</v>
      </c>
      <c r="L223" s="692" t="s">
        <v>4745</v>
      </c>
      <c r="M223" s="692" t="s">
        <v>7048</v>
      </c>
      <c r="N223" s="692">
        <v>0</v>
      </c>
    </row>
    <row r="224" spans="1:14" x14ac:dyDescent="0.2">
      <c r="A224" s="793" t="s">
        <v>3263</v>
      </c>
      <c r="B224" s="793" t="s">
        <v>7333</v>
      </c>
      <c r="C224" s="793">
        <v>0</v>
      </c>
      <c r="L224" s="692" t="s">
        <v>4745</v>
      </c>
      <c r="M224" s="692" t="s">
        <v>7049</v>
      </c>
      <c r="N224" s="692">
        <v>0</v>
      </c>
    </row>
    <row r="225" spans="1:14" x14ac:dyDescent="0.2">
      <c r="A225" s="793" t="s">
        <v>3263</v>
      </c>
      <c r="B225" s="793" t="s">
        <v>7334</v>
      </c>
      <c r="C225" s="793">
        <v>0</v>
      </c>
      <c r="L225" s="692" t="s">
        <v>4745</v>
      </c>
      <c r="M225" s="692" t="s">
        <v>7050</v>
      </c>
      <c r="N225" s="692">
        <v>0</v>
      </c>
    </row>
    <row r="226" spans="1:14" x14ac:dyDescent="0.2">
      <c r="A226" s="793" t="s">
        <v>3263</v>
      </c>
      <c r="B226" s="793" t="s">
        <v>7335</v>
      </c>
      <c r="C226" s="793">
        <v>0</v>
      </c>
      <c r="L226" s="692" t="s">
        <v>4745</v>
      </c>
      <c r="M226" s="692" t="s">
        <v>7051</v>
      </c>
      <c r="N226" s="692">
        <v>0</v>
      </c>
    </row>
    <row r="227" spans="1:14" x14ac:dyDescent="0.2">
      <c r="A227" s="793" t="s">
        <v>3263</v>
      </c>
      <c r="B227" s="793" t="s">
        <v>7336</v>
      </c>
      <c r="C227" s="793">
        <v>0</v>
      </c>
      <c r="L227" s="692" t="s">
        <v>4745</v>
      </c>
      <c r="M227" s="692" t="s">
        <v>7052</v>
      </c>
      <c r="N227" s="692">
        <v>0</v>
      </c>
    </row>
    <row r="228" spans="1:14" x14ac:dyDescent="0.2">
      <c r="A228" s="793" t="s">
        <v>3263</v>
      </c>
      <c r="B228" s="793" t="s">
        <v>7337</v>
      </c>
      <c r="C228" s="793">
        <v>0</v>
      </c>
      <c r="L228" s="692" t="s">
        <v>4745</v>
      </c>
      <c r="M228" s="692" t="s">
        <v>7053</v>
      </c>
      <c r="N228" s="692">
        <v>0</v>
      </c>
    </row>
    <row r="229" spans="1:14" x14ac:dyDescent="0.2">
      <c r="A229" s="793" t="s">
        <v>3263</v>
      </c>
      <c r="B229" s="793" t="s">
        <v>7338</v>
      </c>
      <c r="C229" s="793">
        <v>0</v>
      </c>
      <c r="L229" s="692" t="s">
        <v>4745</v>
      </c>
      <c r="M229" s="692" t="s">
        <v>7054</v>
      </c>
      <c r="N229" s="692">
        <v>0</v>
      </c>
    </row>
    <row r="230" spans="1:14" x14ac:dyDescent="0.2">
      <c r="A230" s="793" t="s">
        <v>3295</v>
      </c>
      <c r="B230" s="793" t="s">
        <v>5108</v>
      </c>
      <c r="C230" s="793">
        <v>-1819.2999999999884</v>
      </c>
      <c r="L230" s="692" t="s">
        <v>4745</v>
      </c>
      <c r="M230" s="692" t="s">
        <v>7055</v>
      </c>
      <c r="N230" s="692">
        <v>0</v>
      </c>
    </row>
    <row r="231" spans="1:14" x14ac:dyDescent="0.2">
      <c r="A231" s="793" t="s">
        <v>3295</v>
      </c>
      <c r="B231" s="793" t="s">
        <v>5111</v>
      </c>
      <c r="C231" s="793">
        <v>189.71999999997206</v>
      </c>
      <c r="L231" s="692" t="s">
        <v>4745</v>
      </c>
      <c r="M231" s="692" t="s">
        <v>7056</v>
      </c>
      <c r="N231" s="692">
        <v>0</v>
      </c>
    </row>
    <row r="232" spans="1:14" x14ac:dyDescent="0.2">
      <c r="A232" s="793" t="s">
        <v>3295</v>
      </c>
      <c r="B232" s="793" t="s">
        <v>5112</v>
      </c>
      <c r="C232" s="793">
        <v>184.03999999997905</v>
      </c>
      <c r="L232" s="692" t="s">
        <v>4745</v>
      </c>
      <c r="M232" s="692" t="s">
        <v>7057</v>
      </c>
      <c r="N232" s="692">
        <v>0</v>
      </c>
    </row>
    <row r="233" spans="1:14" x14ac:dyDescent="0.2">
      <c r="A233" s="793" t="s">
        <v>3295</v>
      </c>
      <c r="B233" s="793" t="s">
        <v>5113</v>
      </c>
      <c r="C233" s="793">
        <v>174.84000000002561</v>
      </c>
      <c r="L233" s="692" t="s">
        <v>4745</v>
      </c>
      <c r="M233" s="692" t="s">
        <v>7058</v>
      </c>
      <c r="N233" s="692">
        <v>0</v>
      </c>
    </row>
    <row r="234" spans="1:14" x14ac:dyDescent="0.2">
      <c r="A234" s="793" t="s">
        <v>3295</v>
      </c>
      <c r="B234" s="793" t="s">
        <v>5114</v>
      </c>
      <c r="C234" s="793">
        <v>16.770000000018626</v>
      </c>
      <c r="L234" s="692" t="s">
        <v>4745</v>
      </c>
      <c r="M234" s="692" t="s">
        <v>7059</v>
      </c>
      <c r="N234" s="692">
        <v>0</v>
      </c>
    </row>
    <row r="235" spans="1:14" x14ac:dyDescent="0.2">
      <c r="A235" s="793" t="s">
        <v>3295</v>
      </c>
      <c r="B235" s="793" t="s">
        <v>5115</v>
      </c>
      <c r="C235" s="793">
        <v>-201.63000000000466</v>
      </c>
      <c r="L235" s="692" t="s">
        <v>4745</v>
      </c>
      <c r="M235" s="692" t="s">
        <v>7060</v>
      </c>
      <c r="N235" s="692">
        <v>0</v>
      </c>
    </row>
    <row r="236" spans="1:14" x14ac:dyDescent="0.2">
      <c r="A236" s="793" t="s">
        <v>3295</v>
      </c>
      <c r="B236" s="793" t="s">
        <v>5116</v>
      </c>
      <c r="C236" s="793">
        <v>-279.30999999999767</v>
      </c>
      <c r="L236" s="692" t="s">
        <v>4745</v>
      </c>
      <c r="M236" s="692" t="s">
        <v>7061</v>
      </c>
      <c r="N236" s="692">
        <v>0</v>
      </c>
    </row>
    <row r="237" spans="1:14" x14ac:dyDescent="0.2">
      <c r="A237" s="793" t="s">
        <v>3295</v>
      </c>
      <c r="B237" s="793" t="s">
        <v>5117</v>
      </c>
      <c r="C237" s="793">
        <v>-293.15000000002328</v>
      </c>
      <c r="L237" s="692" t="s">
        <v>4745</v>
      </c>
      <c r="M237" s="692" t="s">
        <v>7062</v>
      </c>
      <c r="N237" s="692">
        <v>0</v>
      </c>
    </row>
    <row r="238" spans="1:14" x14ac:dyDescent="0.2">
      <c r="A238" s="793" t="s">
        <v>3295</v>
      </c>
      <c r="B238" s="793" t="s">
        <v>5118</v>
      </c>
      <c r="C238" s="793">
        <v>-391.86999999999534</v>
      </c>
      <c r="L238" s="692" t="s">
        <v>4745</v>
      </c>
      <c r="M238" s="692" t="s">
        <v>7063</v>
      </c>
      <c r="N238" s="692">
        <v>0</v>
      </c>
    </row>
    <row r="239" spans="1:14" x14ac:dyDescent="0.2">
      <c r="A239" s="793" t="s">
        <v>3295</v>
      </c>
      <c r="B239" s="793" t="s">
        <v>5109</v>
      </c>
      <c r="C239" s="793">
        <v>-544.65999999997439</v>
      </c>
      <c r="L239" s="692" t="s">
        <v>4745</v>
      </c>
      <c r="M239" s="692" t="s">
        <v>7064</v>
      </c>
      <c r="N239" s="692">
        <v>0</v>
      </c>
    </row>
    <row r="240" spans="1:14" x14ac:dyDescent="0.2">
      <c r="A240" s="793" t="s">
        <v>3295</v>
      </c>
      <c r="B240" s="793" t="s">
        <v>5110</v>
      </c>
      <c r="C240" s="793">
        <v>-646.97000000003027</v>
      </c>
      <c r="L240" s="692" t="s">
        <v>4745</v>
      </c>
      <c r="M240" s="692" t="s">
        <v>7065</v>
      </c>
      <c r="N240" s="692">
        <v>0</v>
      </c>
    </row>
    <row r="241" spans="1:14" x14ac:dyDescent="0.2">
      <c r="A241" s="793" t="s">
        <v>3295</v>
      </c>
      <c r="B241" s="793" t="s">
        <v>7339</v>
      </c>
      <c r="C241" s="793">
        <v>0</v>
      </c>
      <c r="L241" s="692" t="s">
        <v>4745</v>
      </c>
      <c r="M241" s="692" t="s">
        <v>7066</v>
      </c>
      <c r="N241" s="692">
        <v>0</v>
      </c>
    </row>
    <row r="242" spans="1:14" x14ac:dyDescent="0.2">
      <c r="A242" s="793" t="s">
        <v>3295</v>
      </c>
      <c r="B242" s="793" t="s">
        <v>7340</v>
      </c>
      <c r="C242" s="793">
        <v>0</v>
      </c>
      <c r="L242" s="692" t="s">
        <v>4745</v>
      </c>
      <c r="M242" s="692" t="s">
        <v>7067</v>
      </c>
      <c r="N242" s="692">
        <v>0</v>
      </c>
    </row>
    <row r="243" spans="1:14" x14ac:dyDescent="0.2">
      <c r="A243" s="793" t="s">
        <v>3295</v>
      </c>
      <c r="B243" s="793" t="s">
        <v>7341</v>
      </c>
      <c r="C243" s="793">
        <v>0</v>
      </c>
      <c r="L243" s="692" t="s">
        <v>4745</v>
      </c>
      <c r="M243" s="692" t="s">
        <v>7068</v>
      </c>
      <c r="N243" s="692">
        <v>0</v>
      </c>
    </row>
    <row r="244" spans="1:14" x14ac:dyDescent="0.2">
      <c r="A244" s="793" t="s">
        <v>3295</v>
      </c>
      <c r="B244" s="793" t="s">
        <v>7342</v>
      </c>
      <c r="C244" s="793">
        <v>0</v>
      </c>
      <c r="L244" s="692" t="s">
        <v>4745</v>
      </c>
      <c r="M244" s="692" t="s">
        <v>7069</v>
      </c>
      <c r="N244" s="692">
        <v>0</v>
      </c>
    </row>
    <row r="245" spans="1:14" x14ac:dyDescent="0.2">
      <c r="A245" s="793" t="s">
        <v>3295</v>
      </c>
      <c r="B245" s="793" t="s">
        <v>7343</v>
      </c>
      <c r="C245" s="793">
        <v>0</v>
      </c>
      <c r="L245" s="692" t="s">
        <v>4745</v>
      </c>
      <c r="M245" s="692" t="s">
        <v>7070</v>
      </c>
      <c r="N245" s="692">
        <v>0</v>
      </c>
    </row>
    <row r="246" spans="1:14" x14ac:dyDescent="0.2">
      <c r="A246" s="793" t="s">
        <v>3295</v>
      </c>
      <c r="B246" s="793" t="s">
        <v>7344</v>
      </c>
      <c r="C246" s="793">
        <v>0</v>
      </c>
      <c r="L246" s="692" t="s">
        <v>4745</v>
      </c>
      <c r="M246" s="692" t="s">
        <v>7071</v>
      </c>
      <c r="N246" s="692">
        <v>0</v>
      </c>
    </row>
    <row r="247" spans="1:14" x14ac:dyDescent="0.2">
      <c r="A247" s="793" t="s">
        <v>3295</v>
      </c>
      <c r="B247" s="793" t="s">
        <v>7345</v>
      </c>
      <c r="C247" s="793">
        <v>0</v>
      </c>
      <c r="L247" s="692" t="s">
        <v>4745</v>
      </c>
      <c r="M247" s="692" t="s">
        <v>7072</v>
      </c>
      <c r="N247" s="692">
        <v>0</v>
      </c>
    </row>
    <row r="248" spans="1:14" x14ac:dyDescent="0.2">
      <c r="A248" s="793" t="s">
        <v>3295</v>
      </c>
      <c r="B248" s="793" t="s">
        <v>7346</v>
      </c>
      <c r="C248" s="793">
        <v>0</v>
      </c>
      <c r="L248" s="692" t="s">
        <v>4745</v>
      </c>
      <c r="M248" s="692" t="s">
        <v>7073</v>
      </c>
      <c r="N248" s="692">
        <v>0</v>
      </c>
    </row>
    <row r="249" spans="1:14" x14ac:dyDescent="0.2">
      <c r="A249" s="793" t="s">
        <v>3295</v>
      </c>
      <c r="B249" s="793" t="s">
        <v>7347</v>
      </c>
      <c r="C249" s="793">
        <v>0</v>
      </c>
      <c r="L249" s="692" t="s">
        <v>4745</v>
      </c>
      <c r="M249" s="692" t="s">
        <v>7074</v>
      </c>
      <c r="N249" s="692">
        <v>0</v>
      </c>
    </row>
    <row r="250" spans="1:14" x14ac:dyDescent="0.2">
      <c r="A250" s="793" t="s">
        <v>3295</v>
      </c>
      <c r="B250" s="793" t="s">
        <v>7348</v>
      </c>
      <c r="C250" s="793">
        <v>0</v>
      </c>
      <c r="L250" s="692" t="s">
        <v>4745</v>
      </c>
      <c r="M250" s="692" t="s">
        <v>7075</v>
      </c>
      <c r="N250" s="692">
        <v>0</v>
      </c>
    </row>
    <row r="251" spans="1:14" x14ac:dyDescent="0.2">
      <c r="A251" s="793" t="s">
        <v>3295</v>
      </c>
      <c r="B251" s="793" t="s">
        <v>7349</v>
      </c>
      <c r="C251" s="793">
        <v>0</v>
      </c>
      <c r="L251" s="692" t="s">
        <v>4745</v>
      </c>
      <c r="M251" s="692" t="s">
        <v>7076</v>
      </c>
      <c r="N251" s="692">
        <v>0</v>
      </c>
    </row>
    <row r="252" spans="1:14" x14ac:dyDescent="0.2">
      <c r="A252" s="793" t="s">
        <v>3295</v>
      </c>
      <c r="B252" s="793" t="s">
        <v>7350</v>
      </c>
      <c r="C252" s="793">
        <v>0</v>
      </c>
      <c r="L252" s="692" t="s">
        <v>4745</v>
      </c>
      <c r="M252" s="692" t="s">
        <v>7077</v>
      </c>
      <c r="N252" s="692">
        <v>0</v>
      </c>
    </row>
    <row r="253" spans="1:14" x14ac:dyDescent="0.2">
      <c r="A253" s="793" t="s">
        <v>3295</v>
      </c>
      <c r="B253" s="793" t="s">
        <v>7351</v>
      </c>
      <c r="C253" s="793">
        <v>0</v>
      </c>
      <c r="L253" s="692" t="s">
        <v>4745</v>
      </c>
      <c r="M253" s="692" t="s">
        <v>7078</v>
      </c>
      <c r="N253" s="692">
        <v>0</v>
      </c>
    </row>
    <row r="254" spans="1:14" x14ac:dyDescent="0.2">
      <c r="A254" s="793" t="s">
        <v>3295</v>
      </c>
      <c r="B254" s="793" t="s">
        <v>5119</v>
      </c>
      <c r="C254" s="793">
        <v>6160.0200000000186</v>
      </c>
      <c r="L254" s="692" t="s">
        <v>4745</v>
      </c>
      <c r="M254" s="692" t="s">
        <v>7079</v>
      </c>
      <c r="N254" s="692">
        <v>0</v>
      </c>
    </row>
    <row r="255" spans="1:14" x14ac:dyDescent="0.2">
      <c r="A255" s="793" t="s">
        <v>3295</v>
      </c>
      <c r="B255" s="793" t="s">
        <v>5122</v>
      </c>
      <c r="C255" s="793">
        <v>7368.2600000000093</v>
      </c>
      <c r="L255" s="692" t="s">
        <v>4745</v>
      </c>
      <c r="M255" s="692" t="s">
        <v>7080</v>
      </c>
      <c r="N255" s="692">
        <v>0</v>
      </c>
    </row>
    <row r="256" spans="1:14" x14ac:dyDescent="0.2">
      <c r="A256" s="793" t="s">
        <v>3295</v>
      </c>
      <c r="B256" s="793" t="s">
        <v>5123</v>
      </c>
      <c r="C256" s="793">
        <v>7106.570000000007</v>
      </c>
      <c r="L256" s="692" t="s">
        <v>4745</v>
      </c>
      <c r="M256" s="692" t="s">
        <v>7081</v>
      </c>
      <c r="N256" s="692">
        <v>0</v>
      </c>
    </row>
    <row r="257" spans="1:14" x14ac:dyDescent="0.2">
      <c r="A257" s="793" t="s">
        <v>3295</v>
      </c>
      <c r="B257" s="793" t="s">
        <v>5124</v>
      </c>
      <c r="C257" s="793">
        <v>6660.960000000021</v>
      </c>
      <c r="L257" s="692" t="s">
        <v>4745</v>
      </c>
      <c r="M257" s="692" t="s">
        <v>7082</v>
      </c>
      <c r="N257" s="692">
        <v>0</v>
      </c>
    </row>
    <row r="258" spans="1:14" x14ac:dyDescent="0.2">
      <c r="A258" s="793" t="s">
        <v>3295</v>
      </c>
      <c r="B258" s="793" t="s">
        <v>5125</v>
      </c>
      <c r="C258" s="793">
        <v>5785.2000000000116</v>
      </c>
      <c r="L258" s="692" t="s">
        <v>4745</v>
      </c>
      <c r="M258" s="692" t="s">
        <v>7083</v>
      </c>
      <c r="N258" s="692">
        <v>0</v>
      </c>
    </row>
    <row r="259" spans="1:14" x14ac:dyDescent="0.2">
      <c r="A259" s="793" t="s">
        <v>3295</v>
      </c>
      <c r="B259" s="793" t="s">
        <v>5126</v>
      </c>
      <c r="C259" s="793">
        <v>2455.0999999999767</v>
      </c>
      <c r="L259" s="692" t="s">
        <v>4745</v>
      </c>
      <c r="M259" s="692" t="s">
        <v>7084</v>
      </c>
      <c r="N259" s="692">
        <v>0</v>
      </c>
    </row>
    <row r="260" spans="1:14" x14ac:dyDescent="0.2">
      <c r="A260" s="793" t="s">
        <v>3295</v>
      </c>
      <c r="B260" s="793" t="s">
        <v>5127</v>
      </c>
      <c r="C260" s="793">
        <v>-2272.1300000000047</v>
      </c>
      <c r="L260" s="692" t="s">
        <v>4745</v>
      </c>
      <c r="M260" s="692" t="s">
        <v>7085</v>
      </c>
      <c r="N260" s="692">
        <v>0</v>
      </c>
    </row>
    <row r="261" spans="1:14" x14ac:dyDescent="0.2">
      <c r="A261" s="793" t="s">
        <v>3295</v>
      </c>
      <c r="B261" s="793" t="s">
        <v>5128</v>
      </c>
      <c r="C261" s="793">
        <v>-4361.109999999986</v>
      </c>
      <c r="L261" s="692" t="s">
        <v>4745</v>
      </c>
      <c r="M261" s="692" t="s">
        <v>7086</v>
      </c>
      <c r="N261" s="692">
        <v>0</v>
      </c>
    </row>
    <row r="262" spans="1:14" x14ac:dyDescent="0.2">
      <c r="A262" s="793" t="s">
        <v>3295</v>
      </c>
      <c r="B262" s="793" t="s">
        <v>5129</v>
      </c>
      <c r="C262" s="793">
        <v>-4393.3699999999953</v>
      </c>
      <c r="L262" s="692" t="s">
        <v>4745</v>
      </c>
      <c r="M262" s="692" t="s">
        <v>7087</v>
      </c>
      <c r="N262" s="692">
        <v>0</v>
      </c>
    </row>
    <row r="263" spans="1:14" x14ac:dyDescent="0.2">
      <c r="A263" s="793" t="s">
        <v>3295</v>
      </c>
      <c r="B263" s="793" t="s">
        <v>5120</v>
      </c>
      <c r="C263" s="793">
        <v>-4484.6900000000023</v>
      </c>
      <c r="L263" s="692" t="s">
        <v>4745</v>
      </c>
      <c r="M263" s="692" t="s">
        <v>7088</v>
      </c>
      <c r="N263" s="692">
        <v>0</v>
      </c>
    </row>
    <row r="264" spans="1:14" x14ac:dyDescent="0.2">
      <c r="A264" s="793" t="s">
        <v>3295</v>
      </c>
      <c r="B264" s="793" t="s">
        <v>5121</v>
      </c>
      <c r="C264" s="793">
        <v>-4595.9500000000116</v>
      </c>
      <c r="L264" s="692" t="s">
        <v>4745</v>
      </c>
      <c r="M264" s="692" t="s">
        <v>7089</v>
      </c>
      <c r="N264" s="692">
        <v>0</v>
      </c>
    </row>
    <row r="265" spans="1:14" x14ac:dyDescent="0.2">
      <c r="A265" s="793" t="s">
        <v>3295</v>
      </c>
      <c r="B265" s="793" t="s">
        <v>7352</v>
      </c>
      <c r="C265" s="793">
        <v>0</v>
      </c>
      <c r="L265" s="692" t="s">
        <v>4745</v>
      </c>
      <c r="M265" s="692" t="s">
        <v>7090</v>
      </c>
      <c r="N265" s="692">
        <v>0</v>
      </c>
    </row>
    <row r="266" spans="1:14" x14ac:dyDescent="0.2">
      <c r="A266" s="793" t="s">
        <v>3295</v>
      </c>
      <c r="B266" s="793" t="s">
        <v>5130</v>
      </c>
      <c r="C266" s="793">
        <v>-1683.9300000000512</v>
      </c>
      <c r="L266" s="692" t="s">
        <v>4798</v>
      </c>
      <c r="M266" s="692" t="s">
        <v>6786</v>
      </c>
      <c r="N266" s="692">
        <v>-71366.930000000008</v>
      </c>
    </row>
    <row r="267" spans="1:14" x14ac:dyDescent="0.2">
      <c r="A267" s="793" t="s">
        <v>3295</v>
      </c>
      <c r="B267" s="793" t="s">
        <v>5133</v>
      </c>
      <c r="C267" s="793">
        <v>1198.640000000014</v>
      </c>
      <c r="L267" s="692" t="s">
        <v>4798</v>
      </c>
      <c r="M267" s="692" t="s">
        <v>6789</v>
      </c>
      <c r="N267" s="692">
        <v>-71355.350000000006</v>
      </c>
    </row>
    <row r="268" spans="1:14" x14ac:dyDescent="0.2">
      <c r="A268" s="793" t="s">
        <v>3295</v>
      </c>
      <c r="B268" s="793" t="s">
        <v>5134</v>
      </c>
      <c r="C268" s="793">
        <v>1081.570000000007</v>
      </c>
      <c r="L268" s="692" t="s">
        <v>4798</v>
      </c>
      <c r="M268" s="692" t="s">
        <v>6790</v>
      </c>
      <c r="N268" s="692">
        <v>-71444.670000000013</v>
      </c>
    </row>
    <row r="269" spans="1:14" x14ac:dyDescent="0.2">
      <c r="A269" s="793" t="s">
        <v>3295</v>
      </c>
      <c r="B269" s="793" t="s">
        <v>5135</v>
      </c>
      <c r="C269" s="793">
        <v>958.64999999996508</v>
      </c>
      <c r="L269" s="692" t="s">
        <v>4798</v>
      </c>
      <c r="M269" s="692" t="s">
        <v>6791</v>
      </c>
      <c r="N269" s="692">
        <v>-71546.670000000013</v>
      </c>
    </row>
    <row r="270" spans="1:14" x14ac:dyDescent="0.2">
      <c r="A270" s="793" t="s">
        <v>3295</v>
      </c>
      <c r="B270" s="793" t="s">
        <v>5136</v>
      </c>
      <c r="C270" s="793">
        <v>831.6699999999837</v>
      </c>
      <c r="L270" s="692" t="s">
        <v>4798</v>
      </c>
      <c r="M270" s="692" t="s">
        <v>6792</v>
      </c>
      <c r="N270" s="692">
        <v>-71543.28</v>
      </c>
    </row>
    <row r="271" spans="1:14" x14ac:dyDescent="0.2">
      <c r="A271" s="793" t="s">
        <v>3295</v>
      </c>
      <c r="B271" s="793" t="s">
        <v>5137</v>
      </c>
      <c r="C271" s="793">
        <v>710.14000000001397</v>
      </c>
      <c r="L271" s="692" t="s">
        <v>4798</v>
      </c>
      <c r="M271" s="692" t="s">
        <v>6793</v>
      </c>
      <c r="N271" s="692">
        <v>-71539.890000000014</v>
      </c>
    </row>
    <row r="272" spans="1:14" x14ac:dyDescent="0.2">
      <c r="A272" s="793" t="s">
        <v>3295</v>
      </c>
      <c r="B272" s="793" t="s">
        <v>5138</v>
      </c>
      <c r="C272" s="793">
        <v>1878.7399999999907</v>
      </c>
      <c r="L272" s="692" t="s">
        <v>4798</v>
      </c>
      <c r="M272" s="692" t="s">
        <v>6794</v>
      </c>
      <c r="N272" s="692">
        <v>166117.38</v>
      </c>
    </row>
    <row r="273" spans="1:14" x14ac:dyDescent="0.2">
      <c r="A273" s="793" t="s">
        <v>3295</v>
      </c>
      <c r="B273" s="793" t="s">
        <v>5139</v>
      </c>
      <c r="C273" s="793">
        <v>1166.2099999999627</v>
      </c>
      <c r="L273" s="692" t="s">
        <v>4798</v>
      </c>
      <c r="M273" s="692" t="s">
        <v>6795</v>
      </c>
      <c r="N273" s="692">
        <v>137508.14000000001</v>
      </c>
    </row>
    <row r="274" spans="1:14" x14ac:dyDescent="0.2">
      <c r="A274" s="793" t="s">
        <v>3295</v>
      </c>
      <c r="B274" s="793" t="s">
        <v>5140</v>
      </c>
      <c r="C274" s="793">
        <v>737.54999999998836</v>
      </c>
      <c r="L274" s="692" t="s">
        <v>4798</v>
      </c>
      <c r="M274" s="692" t="s">
        <v>6796</v>
      </c>
      <c r="N274" s="692">
        <v>9052.570000000007</v>
      </c>
    </row>
    <row r="275" spans="1:14" x14ac:dyDescent="0.2">
      <c r="A275" s="793" t="s">
        <v>3295</v>
      </c>
      <c r="B275" s="793" t="s">
        <v>5131</v>
      </c>
      <c r="C275" s="793">
        <v>170.30999999999767</v>
      </c>
      <c r="L275" s="692" t="s">
        <v>4798</v>
      </c>
      <c r="M275" s="692" t="s">
        <v>6787</v>
      </c>
      <c r="N275" s="692">
        <v>9052.570000000007</v>
      </c>
    </row>
    <row r="276" spans="1:14" x14ac:dyDescent="0.2">
      <c r="A276" s="793" t="s">
        <v>3295</v>
      </c>
      <c r="B276" s="793" t="s">
        <v>5132</v>
      </c>
      <c r="C276" s="793">
        <v>-123.19000000000233</v>
      </c>
      <c r="L276" s="692" t="s">
        <v>4798</v>
      </c>
      <c r="M276" s="692" t="s">
        <v>6788</v>
      </c>
      <c r="N276" s="692">
        <v>9052.570000000007</v>
      </c>
    </row>
    <row r="277" spans="1:14" x14ac:dyDescent="0.2">
      <c r="A277" s="793" t="s">
        <v>3295</v>
      </c>
      <c r="B277" s="793" t="s">
        <v>7353</v>
      </c>
      <c r="C277" s="793">
        <v>0</v>
      </c>
      <c r="L277" s="692" t="s">
        <v>4798</v>
      </c>
      <c r="M277" s="692" t="s">
        <v>7091</v>
      </c>
      <c r="N277" s="692">
        <v>0</v>
      </c>
    </row>
    <row r="278" spans="1:14" x14ac:dyDescent="0.2">
      <c r="A278" s="793" t="s">
        <v>3295</v>
      </c>
      <c r="B278" s="793" t="s">
        <v>7354</v>
      </c>
      <c r="C278" s="793">
        <v>0</v>
      </c>
      <c r="L278" s="692" t="s">
        <v>4798</v>
      </c>
      <c r="M278" s="692" t="s">
        <v>7092</v>
      </c>
      <c r="N278" s="692">
        <v>0</v>
      </c>
    </row>
    <row r="279" spans="1:14" x14ac:dyDescent="0.2">
      <c r="A279" s="793" t="s">
        <v>3295</v>
      </c>
      <c r="B279" s="793" t="s">
        <v>7355</v>
      </c>
      <c r="C279" s="793">
        <v>0</v>
      </c>
      <c r="L279" s="692" t="s">
        <v>4798</v>
      </c>
      <c r="M279" s="692" t="s">
        <v>7093</v>
      </c>
      <c r="N279" s="692">
        <v>0</v>
      </c>
    </row>
    <row r="280" spans="1:14" x14ac:dyDescent="0.2">
      <c r="A280" s="793" t="s">
        <v>3295</v>
      </c>
      <c r="B280" s="793" t="s">
        <v>7356</v>
      </c>
      <c r="C280" s="793">
        <v>0</v>
      </c>
      <c r="L280" s="692" t="s">
        <v>4798</v>
      </c>
      <c r="M280" s="692" t="s">
        <v>7094</v>
      </c>
      <c r="N280" s="692">
        <v>0</v>
      </c>
    </row>
    <row r="281" spans="1:14" x14ac:dyDescent="0.2">
      <c r="A281" s="793" t="s">
        <v>3295</v>
      </c>
      <c r="B281" s="793" t="s">
        <v>7357</v>
      </c>
      <c r="C281" s="793">
        <v>0</v>
      </c>
      <c r="L281" s="692" t="s">
        <v>4798</v>
      </c>
      <c r="M281" s="692" t="s">
        <v>7095</v>
      </c>
      <c r="N281" s="692">
        <v>0</v>
      </c>
    </row>
    <row r="282" spans="1:14" x14ac:dyDescent="0.2">
      <c r="A282" s="793" t="s">
        <v>3295</v>
      </c>
      <c r="B282" s="793" t="s">
        <v>7358</v>
      </c>
      <c r="C282" s="793">
        <v>0</v>
      </c>
      <c r="L282" s="692" t="s">
        <v>4798</v>
      </c>
      <c r="M282" s="692" t="s">
        <v>7096</v>
      </c>
      <c r="N282" s="692">
        <v>0</v>
      </c>
    </row>
    <row r="283" spans="1:14" x14ac:dyDescent="0.2">
      <c r="A283" s="793" t="s">
        <v>3295</v>
      </c>
      <c r="B283" s="793" t="s">
        <v>7359</v>
      </c>
      <c r="C283" s="793">
        <v>0</v>
      </c>
      <c r="L283" s="692" t="s">
        <v>4798</v>
      </c>
      <c r="M283" s="692" t="s">
        <v>7097</v>
      </c>
      <c r="N283" s="692">
        <v>0</v>
      </c>
    </row>
    <row r="284" spans="1:14" x14ac:dyDescent="0.2">
      <c r="A284" s="793" t="s">
        <v>3295</v>
      </c>
      <c r="B284" s="793" t="s">
        <v>7360</v>
      </c>
      <c r="C284" s="793">
        <v>0</v>
      </c>
      <c r="L284" s="692" t="s">
        <v>4798</v>
      </c>
      <c r="M284" s="692" t="s">
        <v>7098</v>
      </c>
      <c r="N284" s="692">
        <v>0</v>
      </c>
    </row>
    <row r="285" spans="1:14" x14ac:dyDescent="0.2">
      <c r="A285" s="793" t="s">
        <v>3295</v>
      </c>
      <c r="B285" s="793" t="s">
        <v>7361</v>
      </c>
      <c r="C285" s="793">
        <v>0</v>
      </c>
      <c r="L285" s="692" t="s">
        <v>4798</v>
      </c>
      <c r="M285" s="692" t="s">
        <v>7099</v>
      </c>
      <c r="N285" s="692">
        <v>0</v>
      </c>
    </row>
    <row r="286" spans="1:14" x14ac:dyDescent="0.2">
      <c r="A286" s="793" t="s">
        <v>3295</v>
      </c>
      <c r="B286" s="793" t="s">
        <v>7362</v>
      </c>
      <c r="C286" s="793">
        <v>0</v>
      </c>
      <c r="L286" s="692" t="s">
        <v>4798</v>
      </c>
      <c r="M286" s="692" t="s">
        <v>7100</v>
      </c>
      <c r="N286" s="692">
        <v>0</v>
      </c>
    </row>
    <row r="287" spans="1:14" x14ac:dyDescent="0.2">
      <c r="A287" s="793" t="s">
        <v>3295</v>
      </c>
      <c r="B287" s="793" t="s">
        <v>7363</v>
      </c>
      <c r="C287" s="793">
        <v>0</v>
      </c>
      <c r="L287" s="692" t="s">
        <v>4798</v>
      </c>
      <c r="M287" s="692" t="s">
        <v>7101</v>
      </c>
      <c r="N287" s="692">
        <v>0</v>
      </c>
    </row>
    <row r="288" spans="1:14" x14ac:dyDescent="0.2">
      <c r="A288" s="793" t="s">
        <v>3295</v>
      </c>
      <c r="B288" s="793" t="s">
        <v>7364</v>
      </c>
      <c r="C288" s="793">
        <v>0</v>
      </c>
      <c r="L288" s="692" t="s">
        <v>4798</v>
      </c>
      <c r="M288" s="692" t="s">
        <v>7102</v>
      </c>
      <c r="N288" s="692">
        <v>0</v>
      </c>
    </row>
    <row r="289" spans="1:14" x14ac:dyDescent="0.2">
      <c r="A289" s="793" t="s">
        <v>3295</v>
      </c>
      <c r="B289" s="793" t="s">
        <v>7365</v>
      </c>
      <c r="C289" s="793">
        <v>0</v>
      </c>
      <c r="L289" s="692" t="s">
        <v>4798</v>
      </c>
      <c r="M289" s="692" t="s">
        <v>7103</v>
      </c>
      <c r="N289" s="692">
        <v>0</v>
      </c>
    </row>
    <row r="290" spans="1:14" x14ac:dyDescent="0.2">
      <c r="A290" s="793" t="s">
        <v>3295</v>
      </c>
      <c r="B290" s="793" t="s">
        <v>5141</v>
      </c>
      <c r="C290" s="793">
        <v>1411.109999999986</v>
      </c>
      <c r="L290" s="692" t="s">
        <v>4798</v>
      </c>
      <c r="M290" s="692" t="s">
        <v>6797</v>
      </c>
      <c r="N290" s="692">
        <v>191543.7100000002</v>
      </c>
    </row>
    <row r="291" spans="1:14" x14ac:dyDescent="0.2">
      <c r="A291" s="793" t="s">
        <v>3295</v>
      </c>
      <c r="B291" s="793" t="s">
        <v>5144</v>
      </c>
      <c r="C291" s="793">
        <v>1112.820000000007</v>
      </c>
      <c r="L291" s="692" t="s">
        <v>4798</v>
      </c>
      <c r="M291" s="692" t="s">
        <v>6800</v>
      </c>
      <c r="N291" s="692">
        <v>160252.42000000016</v>
      </c>
    </row>
    <row r="292" spans="1:14" x14ac:dyDescent="0.2">
      <c r="A292" s="793" t="s">
        <v>3295</v>
      </c>
      <c r="B292" s="793" t="s">
        <v>5145</v>
      </c>
      <c r="C292" s="793">
        <v>981.21000000002095</v>
      </c>
      <c r="L292" s="692" t="s">
        <v>4798</v>
      </c>
      <c r="M292" s="692" t="s">
        <v>6801</v>
      </c>
      <c r="N292" s="692">
        <v>155810</v>
      </c>
    </row>
    <row r="293" spans="1:14" x14ac:dyDescent="0.2">
      <c r="A293" s="793" t="s">
        <v>3295</v>
      </c>
      <c r="B293" s="793" t="s">
        <v>5146</v>
      </c>
      <c r="C293" s="793">
        <v>828.36999999999534</v>
      </c>
      <c r="L293" s="692" t="s">
        <v>4798</v>
      </c>
      <c r="M293" s="692" t="s">
        <v>6802</v>
      </c>
      <c r="N293" s="692">
        <v>154338.59000000008</v>
      </c>
    </row>
    <row r="294" spans="1:14" x14ac:dyDescent="0.2">
      <c r="A294" s="793" t="s">
        <v>3295</v>
      </c>
      <c r="B294" s="793" t="s">
        <v>5147</v>
      </c>
      <c r="C294" s="793">
        <v>678.88000000000466</v>
      </c>
      <c r="L294" s="692" t="s">
        <v>4798</v>
      </c>
      <c r="M294" s="692" t="s">
        <v>6803</v>
      </c>
      <c r="N294" s="692">
        <v>203653.9600000002</v>
      </c>
    </row>
    <row r="295" spans="1:14" x14ac:dyDescent="0.2">
      <c r="A295" s="793" t="s">
        <v>3295</v>
      </c>
      <c r="B295" s="793" t="s">
        <v>5148</v>
      </c>
      <c r="C295" s="793">
        <v>533.97999999998137</v>
      </c>
      <c r="L295" s="692" t="s">
        <v>4798</v>
      </c>
      <c r="M295" s="692" t="s">
        <v>6804</v>
      </c>
      <c r="N295" s="692">
        <v>248551.67000000016</v>
      </c>
    </row>
    <row r="296" spans="1:14" x14ac:dyDescent="0.2">
      <c r="A296" s="793" t="s">
        <v>3295</v>
      </c>
      <c r="B296" s="793" t="s">
        <v>5149</v>
      </c>
      <c r="C296" s="793">
        <v>1896.2700000000186</v>
      </c>
      <c r="L296" s="692" t="s">
        <v>4798</v>
      </c>
      <c r="M296" s="692" t="s">
        <v>6805</v>
      </c>
      <c r="N296" s="692">
        <v>428346.87999999989</v>
      </c>
    </row>
    <row r="297" spans="1:14" x14ac:dyDescent="0.2">
      <c r="A297" s="793" t="s">
        <v>3295</v>
      </c>
      <c r="B297" s="793" t="s">
        <v>5150</v>
      </c>
      <c r="C297" s="793">
        <v>1160.3800000000047</v>
      </c>
      <c r="L297" s="692" t="s">
        <v>4798</v>
      </c>
      <c r="M297" s="692" t="s">
        <v>6806</v>
      </c>
      <c r="N297" s="692">
        <v>202155.32000000007</v>
      </c>
    </row>
    <row r="298" spans="1:14" x14ac:dyDescent="0.2">
      <c r="A298" s="793" t="s">
        <v>3295</v>
      </c>
      <c r="B298" s="793" t="s">
        <v>5151</v>
      </c>
      <c r="C298" s="793">
        <v>747.69000000000233</v>
      </c>
      <c r="L298" s="692" t="s">
        <v>4798</v>
      </c>
      <c r="M298" s="692" t="s">
        <v>6807</v>
      </c>
      <c r="N298" s="692">
        <v>158042.9600000002</v>
      </c>
    </row>
    <row r="299" spans="1:14" x14ac:dyDescent="0.2">
      <c r="A299" s="793" t="s">
        <v>3295</v>
      </c>
      <c r="B299" s="793" t="s">
        <v>5142</v>
      </c>
      <c r="C299" s="793">
        <v>179.09000000002561</v>
      </c>
      <c r="L299" s="692" t="s">
        <v>4798</v>
      </c>
      <c r="M299" s="692" t="s">
        <v>6798</v>
      </c>
      <c r="N299" s="692">
        <v>119861.62000000011</v>
      </c>
    </row>
    <row r="300" spans="1:14" x14ac:dyDescent="0.2">
      <c r="A300" s="793" t="s">
        <v>3295</v>
      </c>
      <c r="B300" s="793" t="s">
        <v>5143</v>
      </c>
      <c r="C300" s="793">
        <v>-150.71999999997206</v>
      </c>
      <c r="L300" s="692" t="s">
        <v>4798</v>
      </c>
      <c r="M300" s="692" t="s">
        <v>6799</v>
      </c>
      <c r="N300" s="692">
        <v>103166.88000000012</v>
      </c>
    </row>
    <row r="301" spans="1:14" x14ac:dyDescent="0.2">
      <c r="A301" s="793" t="s">
        <v>3295</v>
      </c>
      <c r="B301" s="793" t="s">
        <v>7366</v>
      </c>
      <c r="C301" s="793">
        <v>0</v>
      </c>
      <c r="L301" s="692" t="s">
        <v>4798</v>
      </c>
      <c r="M301" s="692" t="s">
        <v>7104</v>
      </c>
      <c r="N301" s="692">
        <v>0</v>
      </c>
    </row>
    <row r="302" spans="1:14" x14ac:dyDescent="0.2">
      <c r="A302" s="793" t="s">
        <v>3295</v>
      </c>
      <c r="B302" s="793" t="s">
        <v>5152</v>
      </c>
      <c r="C302" s="793">
        <v>-1239.1500000000015</v>
      </c>
      <c r="L302" s="692" t="s">
        <v>4811</v>
      </c>
      <c r="M302" s="692" t="s">
        <v>6808</v>
      </c>
      <c r="N302" s="692">
        <v>-178.02999999999975</v>
      </c>
    </row>
    <row r="303" spans="1:14" x14ac:dyDescent="0.2">
      <c r="A303" s="793" t="s">
        <v>3295</v>
      </c>
      <c r="B303" s="793" t="s">
        <v>5155</v>
      </c>
      <c r="C303" s="793">
        <v>-1239.1500000000015</v>
      </c>
      <c r="L303" s="692" t="s">
        <v>4811</v>
      </c>
      <c r="M303" s="692" t="s">
        <v>6811</v>
      </c>
      <c r="N303" s="692">
        <v>-174.84000000000015</v>
      </c>
    </row>
    <row r="304" spans="1:14" x14ac:dyDescent="0.2">
      <c r="A304" s="793" t="s">
        <v>3295</v>
      </c>
      <c r="B304" s="793" t="s">
        <v>5156</v>
      </c>
      <c r="C304" s="793">
        <v>-1239.1500000000015</v>
      </c>
      <c r="L304" s="692" t="s">
        <v>4811</v>
      </c>
      <c r="M304" s="692" t="s">
        <v>6812</v>
      </c>
      <c r="N304" s="692">
        <v>179.65999999999985</v>
      </c>
    </row>
    <row r="305" spans="1:14" x14ac:dyDescent="0.2">
      <c r="A305" s="793" t="s">
        <v>3295</v>
      </c>
      <c r="B305" s="793" t="s">
        <v>5157</v>
      </c>
      <c r="C305" s="793">
        <v>-1239.1500000000015</v>
      </c>
      <c r="L305" s="692" t="s">
        <v>4811</v>
      </c>
      <c r="M305" s="692" t="s">
        <v>6813</v>
      </c>
      <c r="N305" s="692">
        <v>179.65999999999985</v>
      </c>
    </row>
    <row r="306" spans="1:14" x14ac:dyDescent="0.2">
      <c r="A306" s="793" t="s">
        <v>3295</v>
      </c>
      <c r="B306" s="793" t="s">
        <v>5158</v>
      </c>
      <c r="C306" s="793">
        <v>-1239.1500000000015</v>
      </c>
      <c r="L306" s="692" t="s">
        <v>4811</v>
      </c>
      <c r="M306" s="692" t="s">
        <v>6814</v>
      </c>
      <c r="N306" s="692">
        <v>179.65999999999985</v>
      </c>
    </row>
    <row r="307" spans="1:14" x14ac:dyDescent="0.2">
      <c r="A307" s="793" t="s">
        <v>3295</v>
      </c>
      <c r="B307" s="793" t="s">
        <v>5159</v>
      </c>
      <c r="C307" s="793">
        <v>-1239.1500000000015</v>
      </c>
      <c r="L307" s="692" t="s">
        <v>4811</v>
      </c>
      <c r="M307" s="692" t="s">
        <v>6815</v>
      </c>
      <c r="N307" s="692">
        <v>179.65999999999985</v>
      </c>
    </row>
    <row r="308" spans="1:14" x14ac:dyDescent="0.2">
      <c r="A308" s="793" t="s">
        <v>3295</v>
      </c>
      <c r="B308" s="793" t="s">
        <v>5160</v>
      </c>
      <c r="C308" s="793">
        <v>-524.18000000000029</v>
      </c>
      <c r="L308" s="692" t="s">
        <v>4811</v>
      </c>
      <c r="M308" s="692" t="s">
        <v>6816</v>
      </c>
      <c r="N308" s="692">
        <v>177.59000000000015</v>
      </c>
    </row>
    <row r="309" spans="1:14" x14ac:dyDescent="0.2">
      <c r="A309" s="793" t="s">
        <v>3295</v>
      </c>
      <c r="B309" s="793" t="s">
        <v>5161</v>
      </c>
      <c r="C309" s="793">
        <v>190.77999999999156</v>
      </c>
      <c r="L309" s="692" t="s">
        <v>4811</v>
      </c>
      <c r="M309" s="692" t="s">
        <v>6817</v>
      </c>
      <c r="N309" s="692">
        <v>179.65999999999985</v>
      </c>
    </row>
    <row r="310" spans="1:14" x14ac:dyDescent="0.2">
      <c r="A310" s="793" t="s">
        <v>3295</v>
      </c>
      <c r="B310" s="793" t="s">
        <v>5162</v>
      </c>
      <c r="C310" s="793">
        <v>190.77999999999156</v>
      </c>
      <c r="L310" s="692" t="s">
        <v>4811</v>
      </c>
      <c r="M310" s="692" t="s">
        <v>6818</v>
      </c>
      <c r="N310" s="692">
        <v>179.65999999999985</v>
      </c>
    </row>
    <row r="311" spans="1:14" x14ac:dyDescent="0.2">
      <c r="A311" s="793" t="s">
        <v>3295</v>
      </c>
      <c r="B311" s="793" t="s">
        <v>5153</v>
      </c>
      <c r="C311" s="793">
        <v>190.77999999999156</v>
      </c>
      <c r="L311" s="692" t="s">
        <v>4811</v>
      </c>
      <c r="M311" s="692" t="s">
        <v>6809</v>
      </c>
      <c r="N311" s="692">
        <v>179.65999999999985</v>
      </c>
    </row>
    <row r="312" spans="1:14" x14ac:dyDescent="0.2">
      <c r="A312" s="793" t="s">
        <v>3295</v>
      </c>
      <c r="B312" s="793" t="s">
        <v>5154</v>
      </c>
      <c r="C312" s="793">
        <v>190.77999999999156</v>
      </c>
      <c r="L312" s="692" t="s">
        <v>4811</v>
      </c>
      <c r="M312" s="692" t="s">
        <v>6810</v>
      </c>
      <c r="N312" s="692">
        <v>89.829999999999927</v>
      </c>
    </row>
    <row r="313" spans="1:14" x14ac:dyDescent="0.2">
      <c r="A313" s="793" t="s">
        <v>3295</v>
      </c>
      <c r="B313" s="793" t="s">
        <v>7367</v>
      </c>
      <c r="C313" s="793">
        <v>0</v>
      </c>
      <c r="L313" s="692" t="s">
        <v>4811</v>
      </c>
      <c r="M313" s="692" t="s">
        <v>7105</v>
      </c>
      <c r="N313" s="692">
        <v>0</v>
      </c>
    </row>
    <row r="314" spans="1:14" x14ac:dyDescent="0.2">
      <c r="A314" s="793" t="s">
        <v>3295</v>
      </c>
      <c r="B314" s="793" t="s">
        <v>7368</v>
      </c>
      <c r="C314" s="793">
        <v>0</v>
      </c>
      <c r="L314" s="692" t="s">
        <v>4811</v>
      </c>
      <c r="M314" s="692" t="s">
        <v>7106</v>
      </c>
      <c r="N314" s="692">
        <v>0</v>
      </c>
    </row>
    <row r="315" spans="1:14" x14ac:dyDescent="0.2">
      <c r="A315" s="793" t="s">
        <v>3295</v>
      </c>
      <c r="B315" s="793" t="s">
        <v>7369</v>
      </c>
      <c r="C315" s="793">
        <v>0</v>
      </c>
      <c r="L315" s="692" t="s">
        <v>4811</v>
      </c>
      <c r="M315" s="692" t="s">
        <v>7107</v>
      </c>
      <c r="N315" s="692">
        <v>0</v>
      </c>
    </row>
    <row r="316" spans="1:14" x14ac:dyDescent="0.2">
      <c r="A316" s="793" t="s">
        <v>3295</v>
      </c>
      <c r="B316" s="793" t="s">
        <v>7370</v>
      </c>
      <c r="C316" s="793">
        <v>0</v>
      </c>
      <c r="L316" s="692" t="s">
        <v>4811</v>
      </c>
      <c r="M316" s="692" t="s">
        <v>7108</v>
      </c>
      <c r="N316" s="692">
        <v>0</v>
      </c>
    </row>
    <row r="317" spans="1:14" x14ac:dyDescent="0.2">
      <c r="A317" s="793" t="s">
        <v>3295</v>
      </c>
      <c r="B317" s="793" t="s">
        <v>7371</v>
      </c>
      <c r="C317" s="793">
        <v>0</v>
      </c>
      <c r="L317" s="692" t="s">
        <v>4811</v>
      </c>
      <c r="M317" s="692" t="s">
        <v>7109</v>
      </c>
      <c r="N317" s="692">
        <v>0</v>
      </c>
    </row>
    <row r="318" spans="1:14" x14ac:dyDescent="0.2">
      <c r="A318" s="793" t="s">
        <v>3295</v>
      </c>
      <c r="B318" s="793" t="s">
        <v>7372</v>
      </c>
      <c r="C318" s="793">
        <v>0</v>
      </c>
      <c r="L318" s="692" t="s">
        <v>4811</v>
      </c>
      <c r="M318" s="692" t="s">
        <v>7110</v>
      </c>
      <c r="N318" s="692">
        <v>0</v>
      </c>
    </row>
    <row r="319" spans="1:14" x14ac:dyDescent="0.2">
      <c r="A319" s="793" t="s">
        <v>3295</v>
      </c>
      <c r="B319" s="793" t="s">
        <v>7373</v>
      </c>
      <c r="C319" s="793">
        <v>0</v>
      </c>
      <c r="L319" s="692" t="s">
        <v>4811</v>
      </c>
      <c r="M319" s="692" t="s">
        <v>7111</v>
      </c>
      <c r="N319" s="692">
        <v>0</v>
      </c>
    </row>
    <row r="320" spans="1:14" x14ac:dyDescent="0.2">
      <c r="A320" s="793" t="s">
        <v>3295</v>
      </c>
      <c r="B320" s="793" t="s">
        <v>7374</v>
      </c>
      <c r="C320" s="793">
        <v>0</v>
      </c>
      <c r="L320" s="692" t="s">
        <v>4811</v>
      </c>
      <c r="M320" s="692" t="s">
        <v>7112</v>
      </c>
      <c r="N320" s="692">
        <v>0</v>
      </c>
    </row>
    <row r="321" spans="1:14" x14ac:dyDescent="0.2">
      <c r="A321" s="793" t="s">
        <v>3295</v>
      </c>
      <c r="B321" s="793" t="s">
        <v>7375</v>
      </c>
      <c r="C321" s="793">
        <v>0</v>
      </c>
      <c r="L321" s="692" t="s">
        <v>4811</v>
      </c>
      <c r="M321" s="692" t="s">
        <v>7113</v>
      </c>
      <c r="N321" s="692">
        <v>0</v>
      </c>
    </row>
    <row r="322" spans="1:14" x14ac:dyDescent="0.2">
      <c r="A322" s="793" t="s">
        <v>3295</v>
      </c>
      <c r="B322" s="793" t="s">
        <v>7376</v>
      </c>
      <c r="C322" s="793">
        <v>0</v>
      </c>
      <c r="L322" s="692" t="s">
        <v>4811</v>
      </c>
      <c r="M322" s="692" t="s">
        <v>7114</v>
      </c>
      <c r="N322" s="692">
        <v>0</v>
      </c>
    </row>
    <row r="323" spans="1:14" x14ac:dyDescent="0.2">
      <c r="A323" s="793" t="s">
        <v>3295</v>
      </c>
      <c r="B323" s="793" t="s">
        <v>7377</v>
      </c>
      <c r="C323" s="793">
        <v>0</v>
      </c>
      <c r="L323" s="692" t="s">
        <v>4811</v>
      </c>
      <c r="M323" s="692" t="s">
        <v>7115</v>
      </c>
      <c r="N323" s="692">
        <v>0</v>
      </c>
    </row>
    <row r="324" spans="1:14" x14ac:dyDescent="0.2">
      <c r="A324" s="793" t="s">
        <v>3295</v>
      </c>
      <c r="B324" s="793" t="s">
        <v>7378</v>
      </c>
      <c r="C324" s="793">
        <v>0</v>
      </c>
      <c r="L324" s="692" t="s">
        <v>4811</v>
      </c>
      <c r="M324" s="692" t="s">
        <v>7116</v>
      </c>
      <c r="N324" s="692">
        <v>0</v>
      </c>
    </row>
    <row r="325" spans="1:14" x14ac:dyDescent="0.2">
      <c r="A325" s="793" t="s">
        <v>3295</v>
      </c>
      <c r="B325" s="793" t="s">
        <v>7379</v>
      </c>
      <c r="C325" s="793">
        <v>0</v>
      </c>
      <c r="L325" s="692" t="s">
        <v>4811</v>
      </c>
      <c r="M325" s="692" t="s">
        <v>7117</v>
      </c>
      <c r="N325" s="692">
        <v>0</v>
      </c>
    </row>
    <row r="326" spans="1:14" x14ac:dyDescent="0.2">
      <c r="A326" s="793" t="s">
        <v>3295</v>
      </c>
      <c r="B326" s="793" t="s">
        <v>5163</v>
      </c>
      <c r="C326" s="793">
        <v>-167.91000000000349</v>
      </c>
      <c r="L326" s="692" t="s">
        <v>4820</v>
      </c>
      <c r="M326" s="692" t="s">
        <v>6819</v>
      </c>
      <c r="N326" s="692">
        <v>-199.2</v>
      </c>
    </row>
    <row r="327" spans="1:14" x14ac:dyDescent="0.2">
      <c r="A327" s="793" t="s">
        <v>3295</v>
      </c>
      <c r="B327" s="793" t="s">
        <v>5166</v>
      </c>
      <c r="C327" s="793">
        <v>-153.03000000000611</v>
      </c>
      <c r="L327" s="692" t="s">
        <v>4820</v>
      </c>
      <c r="M327" s="692" t="s">
        <v>6820</v>
      </c>
      <c r="N327" s="692">
        <v>-199.2</v>
      </c>
    </row>
    <row r="328" spans="1:14" x14ac:dyDescent="0.2">
      <c r="A328" s="793" t="s">
        <v>3295</v>
      </c>
      <c r="B328" s="793" t="s">
        <v>5167</v>
      </c>
      <c r="C328" s="793">
        <v>-138.07000000000698</v>
      </c>
      <c r="L328" s="692" t="s">
        <v>4820</v>
      </c>
      <c r="M328" s="692" t="s">
        <v>6821</v>
      </c>
      <c r="N328" s="692">
        <v>-199.2</v>
      </c>
    </row>
    <row r="329" spans="1:14" x14ac:dyDescent="0.2">
      <c r="A329" s="793" t="s">
        <v>3295</v>
      </c>
      <c r="B329" s="793" t="s">
        <v>5168</v>
      </c>
      <c r="C329" s="793">
        <v>-123.04000000000815</v>
      </c>
      <c r="L329" s="692" t="s">
        <v>4820</v>
      </c>
      <c r="M329" s="692" t="s">
        <v>6822</v>
      </c>
      <c r="N329" s="692">
        <v>-199.2</v>
      </c>
    </row>
    <row r="330" spans="1:14" x14ac:dyDescent="0.2">
      <c r="A330" s="793" t="s">
        <v>3295</v>
      </c>
      <c r="B330" s="793" t="s">
        <v>5169</v>
      </c>
      <c r="C330" s="793">
        <v>-107.94000000000233</v>
      </c>
      <c r="L330" s="692" t="s">
        <v>4820</v>
      </c>
      <c r="M330" s="692" t="s">
        <v>6823</v>
      </c>
      <c r="N330" s="692">
        <v>-199.2</v>
      </c>
    </row>
    <row r="331" spans="1:14" x14ac:dyDescent="0.2">
      <c r="A331" s="793" t="s">
        <v>3295</v>
      </c>
      <c r="B331" s="793" t="s">
        <v>5170</v>
      </c>
      <c r="C331" s="793">
        <v>-92.75</v>
      </c>
      <c r="L331" s="692" t="s">
        <v>4820</v>
      </c>
      <c r="M331" s="692" t="s">
        <v>6824</v>
      </c>
      <c r="N331" s="692">
        <v>-199.2</v>
      </c>
    </row>
    <row r="332" spans="1:14" x14ac:dyDescent="0.2">
      <c r="A332" s="793" t="s">
        <v>3295</v>
      </c>
      <c r="B332" s="793" t="s">
        <v>5171</v>
      </c>
      <c r="C332" s="793">
        <v>-77.480000000003201</v>
      </c>
      <c r="L332" s="692" t="s">
        <v>4820</v>
      </c>
      <c r="M332" s="692" t="s">
        <v>6825</v>
      </c>
      <c r="N332" s="692">
        <v>763.05</v>
      </c>
    </row>
    <row r="333" spans="1:14" x14ac:dyDescent="0.2">
      <c r="A333" s="793" t="s">
        <v>3295</v>
      </c>
      <c r="B333" s="793" t="s">
        <v>5172</v>
      </c>
      <c r="C333" s="793">
        <v>-62.130000000004657</v>
      </c>
      <c r="L333" s="692" t="s">
        <v>4820</v>
      </c>
      <c r="M333" s="692" t="s">
        <v>6826</v>
      </c>
      <c r="N333" s="692">
        <v>361.29</v>
      </c>
    </row>
    <row r="334" spans="1:14" x14ac:dyDescent="0.2">
      <c r="A334" s="793" t="s">
        <v>3295</v>
      </c>
      <c r="B334" s="793" t="s">
        <v>5173</v>
      </c>
      <c r="C334" s="793">
        <v>-46.730000000003201</v>
      </c>
      <c r="L334" s="692" t="s">
        <v>4820</v>
      </c>
      <c r="M334" s="692" t="s">
        <v>7118</v>
      </c>
      <c r="N334" s="692">
        <v>0</v>
      </c>
    </row>
    <row r="335" spans="1:14" x14ac:dyDescent="0.2">
      <c r="A335" s="793" t="s">
        <v>3295</v>
      </c>
      <c r="B335" s="793" t="s">
        <v>5164</v>
      </c>
      <c r="C335" s="793">
        <v>-31.220000000001164</v>
      </c>
      <c r="L335" s="692" t="s">
        <v>4820</v>
      </c>
      <c r="M335" s="692" t="s">
        <v>7119</v>
      </c>
      <c r="N335" s="692">
        <v>0</v>
      </c>
    </row>
    <row r="336" spans="1:14" x14ac:dyDescent="0.2">
      <c r="A336" s="793" t="s">
        <v>3295</v>
      </c>
      <c r="B336" s="793" t="s">
        <v>5165</v>
      </c>
      <c r="C336" s="793">
        <v>-15.640000000006694</v>
      </c>
      <c r="L336" s="692" t="s">
        <v>4820</v>
      </c>
      <c r="M336" s="692" t="s">
        <v>7120</v>
      </c>
      <c r="N336" s="692">
        <v>0</v>
      </c>
    </row>
    <row r="337" spans="1:14" x14ac:dyDescent="0.2">
      <c r="A337" s="793" t="s">
        <v>3295</v>
      </c>
      <c r="B337" s="793" t="s">
        <v>7380</v>
      </c>
      <c r="C337" s="793">
        <v>0</v>
      </c>
      <c r="L337" s="692" t="s">
        <v>4820</v>
      </c>
      <c r="M337" s="692" t="s">
        <v>7121</v>
      </c>
      <c r="N337" s="692">
        <v>0</v>
      </c>
    </row>
    <row r="338" spans="1:14" x14ac:dyDescent="0.2">
      <c r="A338" s="793" t="s">
        <v>3295</v>
      </c>
      <c r="B338" s="793" t="s">
        <v>5182</v>
      </c>
      <c r="C338" s="793">
        <v>373.70999999999981</v>
      </c>
      <c r="L338" s="692" t="s">
        <v>4820</v>
      </c>
      <c r="M338" s="692" t="s">
        <v>7122</v>
      </c>
      <c r="N338" s="692">
        <v>0</v>
      </c>
    </row>
    <row r="339" spans="1:14" x14ac:dyDescent="0.2">
      <c r="A339" s="793" t="s">
        <v>3295</v>
      </c>
      <c r="B339" s="793" t="s">
        <v>5184</v>
      </c>
      <c r="C339" s="793">
        <v>373.70999999999981</v>
      </c>
      <c r="L339" s="692" t="s">
        <v>4820</v>
      </c>
      <c r="M339" s="692" t="s">
        <v>7123</v>
      </c>
      <c r="N339" s="692">
        <v>0</v>
      </c>
    </row>
    <row r="340" spans="1:14" x14ac:dyDescent="0.2">
      <c r="A340" s="793" t="s">
        <v>3295</v>
      </c>
      <c r="B340" s="793" t="s">
        <v>5185</v>
      </c>
      <c r="C340" s="793">
        <v>373.70999999999981</v>
      </c>
      <c r="L340" s="692" t="s">
        <v>4820</v>
      </c>
      <c r="M340" s="692" t="s">
        <v>7124</v>
      </c>
      <c r="N340" s="692">
        <v>0</v>
      </c>
    </row>
    <row r="341" spans="1:14" x14ac:dyDescent="0.2">
      <c r="A341" s="793" t="s">
        <v>3295</v>
      </c>
      <c r="B341" s="793" t="s">
        <v>5186</v>
      </c>
      <c r="C341" s="793">
        <v>373.70999999999981</v>
      </c>
      <c r="L341" s="692" t="s">
        <v>4820</v>
      </c>
      <c r="M341" s="692" t="s">
        <v>7125</v>
      </c>
      <c r="N341" s="692">
        <v>0</v>
      </c>
    </row>
    <row r="342" spans="1:14" x14ac:dyDescent="0.2">
      <c r="A342" s="793" t="s">
        <v>3295</v>
      </c>
      <c r="B342" s="793" t="s">
        <v>5187</v>
      </c>
      <c r="C342" s="793">
        <v>373.70999999999981</v>
      </c>
      <c r="L342" s="692" t="s">
        <v>4820</v>
      </c>
      <c r="M342" s="692" t="s">
        <v>7126</v>
      </c>
      <c r="N342" s="692">
        <v>0</v>
      </c>
    </row>
    <row r="343" spans="1:14" x14ac:dyDescent="0.2">
      <c r="A343" s="793" t="s">
        <v>3295</v>
      </c>
      <c r="B343" s="793" t="s">
        <v>5188</v>
      </c>
      <c r="C343" s="793">
        <v>373.70999999999981</v>
      </c>
      <c r="L343" s="692" t="s">
        <v>4820</v>
      </c>
      <c r="M343" s="692" t="s">
        <v>7127</v>
      </c>
      <c r="N343" s="692">
        <v>0</v>
      </c>
    </row>
    <row r="344" spans="1:14" x14ac:dyDescent="0.2">
      <c r="A344" s="793" t="s">
        <v>3295</v>
      </c>
      <c r="B344" s="793" t="s">
        <v>5189</v>
      </c>
      <c r="C344" s="793">
        <v>373.70999999999981</v>
      </c>
      <c r="L344" s="692" t="s">
        <v>4820</v>
      </c>
      <c r="M344" s="692" t="s">
        <v>7128</v>
      </c>
      <c r="N344" s="692">
        <v>0</v>
      </c>
    </row>
    <row r="345" spans="1:14" x14ac:dyDescent="0.2">
      <c r="A345" s="793" t="s">
        <v>3295</v>
      </c>
      <c r="B345" s="793" t="s">
        <v>5190</v>
      </c>
      <c r="C345" s="793">
        <v>191.7199999999998</v>
      </c>
      <c r="L345" s="692" t="s">
        <v>4820</v>
      </c>
      <c r="M345" s="692" t="s">
        <v>7129</v>
      </c>
      <c r="N345" s="692">
        <v>0</v>
      </c>
    </row>
    <row r="346" spans="1:14" x14ac:dyDescent="0.2">
      <c r="A346" s="793" t="s">
        <v>3295</v>
      </c>
      <c r="B346" s="793" t="s">
        <v>5191</v>
      </c>
      <c r="C346" s="793">
        <v>9.1499999999998636</v>
      </c>
      <c r="L346" s="692" t="s">
        <v>4820</v>
      </c>
      <c r="M346" s="692" t="s">
        <v>7130</v>
      </c>
      <c r="N346" s="692">
        <v>0</v>
      </c>
    </row>
    <row r="347" spans="1:14" x14ac:dyDescent="0.2">
      <c r="A347" s="793" t="s">
        <v>3295</v>
      </c>
      <c r="B347" s="793" t="s">
        <v>5183</v>
      </c>
      <c r="C347" s="793">
        <v>4.2799999999997453</v>
      </c>
      <c r="L347" s="692" t="s">
        <v>4820</v>
      </c>
      <c r="M347" s="692" t="s">
        <v>7131</v>
      </c>
      <c r="N347" s="692">
        <v>0</v>
      </c>
    </row>
    <row r="348" spans="1:14" x14ac:dyDescent="0.2">
      <c r="A348" s="793" t="s">
        <v>3295</v>
      </c>
      <c r="B348" s="793" t="s">
        <v>7381</v>
      </c>
      <c r="C348" s="793">
        <v>0</v>
      </c>
      <c r="L348" s="692" t="s">
        <v>4820</v>
      </c>
      <c r="M348" s="692" t="s">
        <v>7132</v>
      </c>
      <c r="N348" s="692">
        <v>0</v>
      </c>
    </row>
    <row r="349" spans="1:14" x14ac:dyDescent="0.2">
      <c r="A349" s="793" t="s">
        <v>3295</v>
      </c>
      <c r="B349" s="793" t="s">
        <v>7382</v>
      </c>
      <c r="C349" s="793">
        <v>0</v>
      </c>
      <c r="L349" s="692" t="s">
        <v>4820</v>
      </c>
      <c r="M349" s="692" t="s">
        <v>7133</v>
      </c>
      <c r="N349" s="692">
        <v>0</v>
      </c>
    </row>
    <row r="350" spans="1:14" x14ac:dyDescent="0.2">
      <c r="A350" s="793" t="s">
        <v>3295</v>
      </c>
      <c r="B350" s="793" t="s">
        <v>5174</v>
      </c>
      <c r="C350" s="793">
        <v>-269.63000000000466</v>
      </c>
      <c r="L350" s="692" t="s">
        <v>4825</v>
      </c>
      <c r="M350" s="692" t="s">
        <v>6827</v>
      </c>
      <c r="N350" s="692">
        <v>-6406.16</v>
      </c>
    </row>
    <row r="351" spans="1:14" x14ac:dyDescent="0.2">
      <c r="A351" s="793" t="s">
        <v>3295</v>
      </c>
      <c r="B351" s="793" t="s">
        <v>5175</v>
      </c>
      <c r="C351" s="793">
        <v>-269.63000000000466</v>
      </c>
      <c r="L351" s="692" t="s">
        <v>4825</v>
      </c>
      <c r="M351" s="692" t="s">
        <v>6828</v>
      </c>
      <c r="N351" s="692">
        <v>-6406.16</v>
      </c>
    </row>
    <row r="352" spans="1:14" x14ac:dyDescent="0.2">
      <c r="A352" s="793" t="s">
        <v>3295</v>
      </c>
      <c r="B352" s="793" t="s">
        <v>5176</v>
      </c>
      <c r="C352" s="793">
        <v>-269.63000000000466</v>
      </c>
      <c r="L352" s="692" t="s">
        <v>4825</v>
      </c>
      <c r="M352" s="692" t="s">
        <v>6829</v>
      </c>
      <c r="N352" s="692">
        <v>-6406.16</v>
      </c>
    </row>
    <row r="353" spans="1:14" x14ac:dyDescent="0.2">
      <c r="A353" s="793" t="s">
        <v>3295</v>
      </c>
      <c r="B353" s="793" t="s">
        <v>5177</v>
      </c>
      <c r="C353" s="793">
        <v>-269.63000000000466</v>
      </c>
      <c r="L353" s="692" t="s">
        <v>4825</v>
      </c>
      <c r="M353" s="692" t="s">
        <v>6830</v>
      </c>
      <c r="N353" s="692">
        <v>-6406.16</v>
      </c>
    </row>
    <row r="354" spans="1:14" x14ac:dyDescent="0.2">
      <c r="A354" s="793" t="s">
        <v>3295</v>
      </c>
      <c r="B354" s="793" t="s">
        <v>5178</v>
      </c>
      <c r="C354" s="793">
        <v>-269.63000000000466</v>
      </c>
      <c r="L354" s="692" t="s">
        <v>4825</v>
      </c>
      <c r="M354" s="692" t="s">
        <v>6831</v>
      </c>
      <c r="N354" s="692">
        <v>-6406.16</v>
      </c>
    </row>
    <row r="355" spans="1:14" x14ac:dyDescent="0.2">
      <c r="A355" s="793" t="s">
        <v>3295</v>
      </c>
      <c r="B355" s="793" t="s">
        <v>5179</v>
      </c>
      <c r="C355" s="793">
        <v>-269.63000000000466</v>
      </c>
      <c r="L355" s="692" t="s">
        <v>4825</v>
      </c>
      <c r="M355" s="692" t="s">
        <v>6832</v>
      </c>
      <c r="N355" s="692">
        <v>-6406.16</v>
      </c>
    </row>
    <row r="356" spans="1:14" x14ac:dyDescent="0.2">
      <c r="A356" s="793" t="s">
        <v>3295</v>
      </c>
      <c r="B356" s="793" t="s">
        <v>5180</v>
      </c>
      <c r="C356" s="793">
        <v>-269.63000000000466</v>
      </c>
      <c r="L356" s="692" t="s">
        <v>4825</v>
      </c>
      <c r="M356" s="692" t="s">
        <v>6833</v>
      </c>
      <c r="N356" s="692">
        <v>7014.82</v>
      </c>
    </row>
    <row r="357" spans="1:14" x14ac:dyDescent="0.2">
      <c r="A357" s="793" t="s">
        <v>3295</v>
      </c>
      <c r="B357" s="793" t="s">
        <v>5181</v>
      </c>
      <c r="C357" s="793">
        <v>-134.80999999999767</v>
      </c>
      <c r="L357" s="692" t="s">
        <v>4825</v>
      </c>
      <c r="M357" s="692" t="s">
        <v>6834</v>
      </c>
      <c r="N357" s="692">
        <v>7972.23</v>
      </c>
    </row>
    <row r="358" spans="1:14" x14ac:dyDescent="0.2">
      <c r="A358" s="793" t="s">
        <v>3295</v>
      </c>
      <c r="B358" s="793" t="s">
        <v>7383</v>
      </c>
      <c r="C358" s="793">
        <v>0</v>
      </c>
      <c r="L358" s="692" t="s">
        <v>4825</v>
      </c>
      <c r="M358" s="692" t="s">
        <v>7134</v>
      </c>
      <c r="N358" s="692">
        <v>0</v>
      </c>
    </row>
    <row r="359" spans="1:14" x14ac:dyDescent="0.2">
      <c r="A359" s="793" t="s">
        <v>3295</v>
      </c>
      <c r="B359" s="793" t="s">
        <v>7384</v>
      </c>
      <c r="C359" s="793">
        <v>0</v>
      </c>
      <c r="L359" s="692" t="s">
        <v>4825</v>
      </c>
      <c r="M359" s="692" t="s">
        <v>7135</v>
      </c>
      <c r="N359" s="692">
        <v>0</v>
      </c>
    </row>
    <row r="360" spans="1:14" x14ac:dyDescent="0.2">
      <c r="A360" s="793" t="s">
        <v>3295</v>
      </c>
      <c r="B360" s="793" t="s">
        <v>7385</v>
      </c>
      <c r="C360" s="793">
        <v>0</v>
      </c>
      <c r="L360" s="692" t="s">
        <v>4825</v>
      </c>
      <c r="M360" s="692" t="s">
        <v>7136</v>
      </c>
      <c r="N360" s="692">
        <v>0</v>
      </c>
    </row>
    <row r="361" spans="1:14" x14ac:dyDescent="0.2">
      <c r="A361" s="793" t="s">
        <v>3295</v>
      </c>
      <c r="B361" s="793" t="s">
        <v>7386</v>
      </c>
      <c r="C361" s="793">
        <v>0</v>
      </c>
      <c r="L361" s="692" t="s">
        <v>4825</v>
      </c>
      <c r="M361" s="692" t="s">
        <v>7137</v>
      </c>
      <c r="N361" s="692">
        <v>0</v>
      </c>
    </row>
    <row r="362" spans="1:14" x14ac:dyDescent="0.2">
      <c r="A362" s="793" t="s">
        <v>3295</v>
      </c>
      <c r="B362" s="793" t="s">
        <v>5192</v>
      </c>
      <c r="C362" s="793">
        <v>627.24999999999818</v>
      </c>
      <c r="L362" s="692" t="s">
        <v>4825</v>
      </c>
      <c r="M362" s="692" t="s">
        <v>7138</v>
      </c>
      <c r="N362" s="692">
        <v>0</v>
      </c>
    </row>
    <row r="363" spans="1:14" x14ac:dyDescent="0.2">
      <c r="A363" s="793" t="s">
        <v>3295</v>
      </c>
      <c r="B363" s="793" t="s">
        <v>5193</v>
      </c>
      <c r="C363" s="793">
        <v>627.24999999999818</v>
      </c>
      <c r="L363" s="692" t="s">
        <v>4825</v>
      </c>
      <c r="M363" s="692" t="s">
        <v>7139</v>
      </c>
      <c r="N363" s="692">
        <v>0</v>
      </c>
    </row>
    <row r="364" spans="1:14" x14ac:dyDescent="0.2">
      <c r="A364" s="793" t="s">
        <v>3295</v>
      </c>
      <c r="B364" s="793" t="s">
        <v>5194</v>
      </c>
      <c r="C364" s="793">
        <v>627.24999999999818</v>
      </c>
      <c r="L364" s="692" t="s">
        <v>4825</v>
      </c>
      <c r="M364" s="692" t="s">
        <v>7140</v>
      </c>
      <c r="N364" s="692">
        <v>0</v>
      </c>
    </row>
    <row r="365" spans="1:14" x14ac:dyDescent="0.2">
      <c r="A365" s="793" t="s">
        <v>3295</v>
      </c>
      <c r="B365" s="793" t="s">
        <v>5195</v>
      </c>
      <c r="C365" s="793">
        <v>627.24999999999818</v>
      </c>
      <c r="L365" s="692" t="s">
        <v>4825</v>
      </c>
      <c r="M365" s="692" t="s">
        <v>7141</v>
      </c>
      <c r="N365" s="692">
        <v>0</v>
      </c>
    </row>
    <row r="366" spans="1:14" x14ac:dyDescent="0.2">
      <c r="A366" s="793" t="s">
        <v>3295</v>
      </c>
      <c r="B366" s="793" t="s">
        <v>5196</v>
      </c>
      <c r="C366" s="793">
        <v>299.04999999999927</v>
      </c>
      <c r="L366" s="692" t="s">
        <v>4825</v>
      </c>
      <c r="M366" s="692" t="s">
        <v>7142</v>
      </c>
      <c r="N366" s="692">
        <v>0</v>
      </c>
    </row>
    <row r="367" spans="1:14" x14ac:dyDescent="0.2">
      <c r="A367" s="793" t="s">
        <v>3295</v>
      </c>
      <c r="B367" s="793" t="s">
        <v>5197</v>
      </c>
      <c r="C367" s="793">
        <v>-14.350000000002183</v>
      </c>
      <c r="L367" s="692" t="s">
        <v>4825</v>
      </c>
      <c r="M367" s="692" t="s">
        <v>7143</v>
      </c>
      <c r="N367" s="692">
        <v>0</v>
      </c>
    </row>
    <row r="368" spans="1:14" x14ac:dyDescent="0.2">
      <c r="A368" s="793" t="s">
        <v>3295</v>
      </c>
      <c r="B368" s="793" t="s">
        <v>7387</v>
      </c>
      <c r="C368" s="793">
        <v>0.21999999999752617</v>
      </c>
      <c r="L368" s="692" t="s">
        <v>4825</v>
      </c>
      <c r="M368" s="692" t="s">
        <v>7144</v>
      </c>
      <c r="N368" s="692">
        <v>0</v>
      </c>
    </row>
    <row r="369" spans="1:14" x14ac:dyDescent="0.2">
      <c r="A369" s="793" t="s">
        <v>3295</v>
      </c>
      <c r="B369" s="793" t="s">
        <v>7388</v>
      </c>
      <c r="C369" s="793">
        <v>0</v>
      </c>
      <c r="L369" s="692" t="s">
        <v>4825</v>
      </c>
      <c r="M369" s="692" t="s">
        <v>7145</v>
      </c>
      <c r="N369" s="692">
        <v>0</v>
      </c>
    </row>
    <row r="370" spans="1:14" x14ac:dyDescent="0.2">
      <c r="A370" s="793" t="s">
        <v>3295</v>
      </c>
      <c r="B370" s="793" t="s">
        <v>7389</v>
      </c>
      <c r="C370" s="793">
        <v>0</v>
      </c>
      <c r="L370" s="692" t="s">
        <v>4825</v>
      </c>
      <c r="M370" s="692" t="s">
        <v>7146</v>
      </c>
      <c r="N370" s="692">
        <v>0</v>
      </c>
    </row>
    <row r="371" spans="1:14" x14ac:dyDescent="0.2">
      <c r="A371" s="793" t="s">
        <v>3295</v>
      </c>
      <c r="B371" s="793" t="s">
        <v>7390</v>
      </c>
      <c r="C371" s="793">
        <v>0</v>
      </c>
      <c r="L371" s="692" t="s">
        <v>4825</v>
      </c>
      <c r="M371" s="692" t="s">
        <v>7147</v>
      </c>
      <c r="N371" s="692">
        <v>0</v>
      </c>
    </row>
    <row r="372" spans="1:14" x14ac:dyDescent="0.2">
      <c r="A372" s="793" t="s">
        <v>3295</v>
      </c>
      <c r="B372" s="793" t="s">
        <v>7391</v>
      </c>
      <c r="C372" s="793">
        <v>0</v>
      </c>
      <c r="L372" s="692" t="s">
        <v>4825</v>
      </c>
      <c r="M372" s="692" t="s">
        <v>7148</v>
      </c>
      <c r="N372" s="692">
        <v>0</v>
      </c>
    </row>
    <row r="373" spans="1:14" x14ac:dyDescent="0.2">
      <c r="A373" s="793" t="s">
        <v>3295</v>
      </c>
      <c r="B373" s="793" t="s">
        <v>7392</v>
      </c>
      <c r="C373" s="793">
        <v>0</v>
      </c>
      <c r="L373" s="692" t="s">
        <v>4825</v>
      </c>
      <c r="M373" s="692" t="s">
        <v>7149</v>
      </c>
      <c r="N373" s="692">
        <v>0</v>
      </c>
    </row>
    <row r="374" spans="1:14" x14ac:dyDescent="0.2">
      <c r="A374" s="793" t="s">
        <v>3295</v>
      </c>
      <c r="B374" s="793" t="s">
        <v>5198</v>
      </c>
      <c r="C374" s="793">
        <v>432.33000000000175</v>
      </c>
      <c r="L374" s="692" t="s">
        <v>4834</v>
      </c>
      <c r="M374" s="692" t="s">
        <v>6835</v>
      </c>
      <c r="N374" s="692">
        <v>-14776.539999999999</v>
      </c>
    </row>
    <row r="375" spans="1:14" x14ac:dyDescent="0.2">
      <c r="A375" s="793" t="s">
        <v>3295</v>
      </c>
      <c r="B375" s="793" t="s">
        <v>5199</v>
      </c>
      <c r="C375" s="793">
        <v>432.33000000000175</v>
      </c>
      <c r="L375" s="692" t="s">
        <v>4834</v>
      </c>
      <c r="M375" s="692" t="s">
        <v>6838</v>
      </c>
      <c r="N375" s="692">
        <v>-14782.869999999999</v>
      </c>
    </row>
    <row r="376" spans="1:14" x14ac:dyDescent="0.2">
      <c r="A376" s="793" t="s">
        <v>3295</v>
      </c>
      <c r="B376" s="793" t="s">
        <v>5200</v>
      </c>
      <c r="C376" s="793">
        <v>334.16999999999825</v>
      </c>
      <c r="L376" s="692" t="s">
        <v>4834</v>
      </c>
      <c r="M376" s="692" t="s">
        <v>6839</v>
      </c>
      <c r="N376" s="692">
        <v>-15486.91</v>
      </c>
    </row>
    <row r="377" spans="1:14" x14ac:dyDescent="0.2">
      <c r="A377" s="793" t="s">
        <v>3295</v>
      </c>
      <c r="B377" s="793" t="s">
        <v>5201</v>
      </c>
      <c r="C377" s="793">
        <v>236</v>
      </c>
      <c r="L377" s="692" t="s">
        <v>4834</v>
      </c>
      <c r="M377" s="692" t="s">
        <v>6840</v>
      </c>
      <c r="N377" s="692">
        <v>-15486.91</v>
      </c>
    </row>
    <row r="378" spans="1:14" x14ac:dyDescent="0.2">
      <c r="A378" s="793" t="s">
        <v>3295</v>
      </c>
      <c r="B378" s="793" t="s">
        <v>5202</v>
      </c>
      <c r="C378" s="793">
        <v>236</v>
      </c>
      <c r="L378" s="692" t="s">
        <v>4834</v>
      </c>
      <c r="M378" s="692" t="s">
        <v>6841</v>
      </c>
      <c r="N378" s="692">
        <v>-15486.91</v>
      </c>
    </row>
    <row r="379" spans="1:14" x14ac:dyDescent="0.2">
      <c r="A379" s="793" t="s">
        <v>3295</v>
      </c>
      <c r="B379" s="793" t="s">
        <v>5203</v>
      </c>
      <c r="C379" s="793">
        <v>236</v>
      </c>
      <c r="L379" s="692" t="s">
        <v>4834</v>
      </c>
      <c r="M379" s="692" t="s">
        <v>6842</v>
      </c>
      <c r="N379" s="692">
        <v>-15486.91</v>
      </c>
    </row>
    <row r="380" spans="1:14" x14ac:dyDescent="0.2">
      <c r="A380" s="793" t="s">
        <v>3295</v>
      </c>
      <c r="B380" s="793" t="s">
        <v>5204</v>
      </c>
      <c r="C380" s="793">
        <v>236</v>
      </c>
      <c r="L380" s="692" t="s">
        <v>4834</v>
      </c>
      <c r="M380" s="692" t="s">
        <v>6843</v>
      </c>
      <c r="N380" s="692">
        <v>-15486.91</v>
      </c>
    </row>
    <row r="381" spans="1:14" x14ac:dyDescent="0.2">
      <c r="A381" s="793" t="s">
        <v>3295</v>
      </c>
      <c r="B381" s="793" t="s">
        <v>5205</v>
      </c>
      <c r="C381" s="793">
        <v>117.99999999999272</v>
      </c>
      <c r="L381" s="692" t="s">
        <v>4834</v>
      </c>
      <c r="M381" s="692" t="s">
        <v>6844</v>
      </c>
      <c r="N381" s="692">
        <v>15566.19</v>
      </c>
    </row>
    <row r="382" spans="1:14" x14ac:dyDescent="0.2">
      <c r="A382" s="793" t="s">
        <v>3295</v>
      </c>
      <c r="B382" s="793" t="s">
        <v>7393</v>
      </c>
      <c r="C382" s="793">
        <v>0</v>
      </c>
      <c r="L382" s="692" t="s">
        <v>4834</v>
      </c>
      <c r="M382" s="692" t="s">
        <v>6845</v>
      </c>
      <c r="N382" s="692">
        <v>39.639999999999418</v>
      </c>
    </row>
    <row r="383" spans="1:14" x14ac:dyDescent="0.2">
      <c r="A383" s="793" t="s">
        <v>3295</v>
      </c>
      <c r="B383" s="793" t="s">
        <v>7394</v>
      </c>
      <c r="C383" s="793">
        <v>0</v>
      </c>
      <c r="L383" s="692" t="s">
        <v>4834</v>
      </c>
      <c r="M383" s="692" t="s">
        <v>6836</v>
      </c>
      <c r="N383" s="692">
        <v>39.639999999999418</v>
      </c>
    </row>
    <row r="384" spans="1:14" x14ac:dyDescent="0.2">
      <c r="A384" s="793" t="s">
        <v>3295</v>
      </c>
      <c r="B384" s="793" t="s">
        <v>7395</v>
      </c>
      <c r="C384" s="793">
        <v>0</v>
      </c>
      <c r="L384" s="692" t="s">
        <v>4834</v>
      </c>
      <c r="M384" s="692" t="s">
        <v>6837</v>
      </c>
      <c r="N384" s="692">
        <v>19.819999999999709</v>
      </c>
    </row>
    <row r="385" spans="1:14" x14ac:dyDescent="0.2">
      <c r="A385" s="793" t="s">
        <v>3295</v>
      </c>
      <c r="B385" s="793" t="s">
        <v>7396</v>
      </c>
      <c r="C385" s="793">
        <v>0</v>
      </c>
      <c r="L385" s="692" t="s">
        <v>4834</v>
      </c>
      <c r="M385" s="692" t="s">
        <v>7150</v>
      </c>
      <c r="N385" s="692">
        <v>0</v>
      </c>
    </row>
    <row r="386" spans="1:14" x14ac:dyDescent="0.2">
      <c r="A386" s="793" t="s">
        <v>3295</v>
      </c>
      <c r="B386" s="793" t="s">
        <v>5206</v>
      </c>
      <c r="C386" s="793">
        <v>166.79</v>
      </c>
      <c r="L386" s="692" t="s">
        <v>4838</v>
      </c>
      <c r="M386" s="692" t="s">
        <v>6846</v>
      </c>
      <c r="N386" s="692">
        <v>43797.33</v>
      </c>
    </row>
    <row r="387" spans="1:14" x14ac:dyDescent="0.2">
      <c r="A387" s="793" t="s">
        <v>3295</v>
      </c>
      <c r="B387" s="793" t="s">
        <v>5209</v>
      </c>
      <c r="C387" s="793">
        <v>166.79</v>
      </c>
      <c r="L387" s="692" t="s">
        <v>4838</v>
      </c>
      <c r="M387" s="692" t="s">
        <v>6847</v>
      </c>
      <c r="N387" s="692">
        <v>41519.709999999992</v>
      </c>
    </row>
    <row r="388" spans="1:14" x14ac:dyDescent="0.2">
      <c r="A388" s="793" t="s">
        <v>3295</v>
      </c>
      <c r="B388" s="793" t="s">
        <v>5210</v>
      </c>
      <c r="C388" s="793">
        <v>166.79</v>
      </c>
      <c r="L388" s="692" t="s">
        <v>4838</v>
      </c>
      <c r="M388" s="692" t="s">
        <v>6848</v>
      </c>
      <c r="N388" s="692">
        <v>39265.81</v>
      </c>
    </row>
    <row r="389" spans="1:14" x14ac:dyDescent="0.2">
      <c r="A389" s="793" t="s">
        <v>3295</v>
      </c>
      <c r="B389" s="793" t="s">
        <v>5211</v>
      </c>
      <c r="C389" s="793">
        <v>166.79</v>
      </c>
      <c r="L389" s="692" t="s">
        <v>4838</v>
      </c>
      <c r="M389" s="692" t="s">
        <v>6849</v>
      </c>
      <c r="N389" s="692">
        <v>39289.539999999994</v>
      </c>
    </row>
    <row r="390" spans="1:14" x14ac:dyDescent="0.2">
      <c r="A390" s="793" t="s">
        <v>3295</v>
      </c>
      <c r="B390" s="793" t="s">
        <v>5212</v>
      </c>
      <c r="C390" s="793">
        <v>166.79</v>
      </c>
      <c r="L390" s="692" t="s">
        <v>4838</v>
      </c>
      <c r="M390" s="692" t="s">
        <v>6850</v>
      </c>
      <c r="N390" s="692">
        <v>39289.539999999994</v>
      </c>
    </row>
    <row r="391" spans="1:14" x14ac:dyDescent="0.2">
      <c r="A391" s="793" t="s">
        <v>3295</v>
      </c>
      <c r="B391" s="793" t="s">
        <v>5213</v>
      </c>
      <c r="C391" s="793">
        <v>166.79</v>
      </c>
      <c r="L391" s="692" t="s">
        <v>4838</v>
      </c>
      <c r="M391" s="692" t="s">
        <v>6851</v>
      </c>
      <c r="N391" s="692">
        <v>39289.539999999994</v>
      </c>
    </row>
    <row r="392" spans="1:14" x14ac:dyDescent="0.2">
      <c r="A392" s="793" t="s">
        <v>3295</v>
      </c>
      <c r="B392" s="793" t="s">
        <v>5214</v>
      </c>
      <c r="C392" s="793">
        <v>166.79</v>
      </c>
      <c r="L392" s="692" t="s">
        <v>4838</v>
      </c>
      <c r="M392" s="692" t="s">
        <v>6852</v>
      </c>
      <c r="N392" s="692">
        <v>39289.539999999994</v>
      </c>
    </row>
    <row r="393" spans="1:14" x14ac:dyDescent="0.2">
      <c r="A393" s="793" t="s">
        <v>3295</v>
      </c>
      <c r="B393" s="793" t="s">
        <v>5215</v>
      </c>
      <c r="C393" s="793">
        <v>166.79</v>
      </c>
      <c r="L393" s="692" t="s">
        <v>4838</v>
      </c>
      <c r="M393" s="692" t="s">
        <v>6853</v>
      </c>
      <c r="N393" s="692">
        <v>16772.86</v>
      </c>
    </row>
    <row r="394" spans="1:14" x14ac:dyDescent="0.2">
      <c r="A394" s="793" t="s">
        <v>3295</v>
      </c>
      <c r="B394" s="793" t="s">
        <v>5216</v>
      </c>
      <c r="C394" s="793">
        <v>166.79</v>
      </c>
      <c r="L394" s="692" t="s">
        <v>4838</v>
      </c>
      <c r="M394" s="692" t="s">
        <v>7151</v>
      </c>
      <c r="N394" s="692">
        <v>0</v>
      </c>
    </row>
    <row r="395" spans="1:14" x14ac:dyDescent="0.2">
      <c r="A395" s="793" t="s">
        <v>3295</v>
      </c>
      <c r="B395" s="793" t="s">
        <v>5207</v>
      </c>
      <c r="C395" s="793">
        <v>166.79</v>
      </c>
      <c r="L395" s="692" t="s">
        <v>4838</v>
      </c>
      <c r="M395" s="692" t="s">
        <v>7152</v>
      </c>
      <c r="N395" s="692">
        <v>0</v>
      </c>
    </row>
    <row r="396" spans="1:14" x14ac:dyDescent="0.2">
      <c r="A396" s="793" t="s">
        <v>3295</v>
      </c>
      <c r="B396" s="793" t="s">
        <v>5208</v>
      </c>
      <c r="C396" s="793">
        <v>166.79</v>
      </c>
      <c r="L396" s="692" t="s">
        <v>4838</v>
      </c>
      <c r="M396" s="692" t="s">
        <v>7153</v>
      </c>
      <c r="N396" s="692">
        <v>0</v>
      </c>
    </row>
    <row r="397" spans="1:14" x14ac:dyDescent="0.2">
      <c r="A397" s="793" t="s">
        <v>3295</v>
      </c>
      <c r="B397" s="793" t="s">
        <v>7397</v>
      </c>
      <c r="C397" s="793">
        <v>0</v>
      </c>
      <c r="L397" s="692" t="s">
        <v>4838</v>
      </c>
      <c r="M397" s="692" t="s">
        <v>7154</v>
      </c>
      <c r="N397" s="692">
        <v>0</v>
      </c>
    </row>
    <row r="398" spans="1:14" x14ac:dyDescent="0.2">
      <c r="A398" s="793" t="s">
        <v>3295</v>
      </c>
      <c r="B398" s="793" t="s">
        <v>7398</v>
      </c>
      <c r="C398" s="793">
        <v>0</v>
      </c>
      <c r="L398" s="692" t="s">
        <v>4838</v>
      </c>
      <c r="M398" s="692" t="s">
        <v>6854</v>
      </c>
      <c r="N398" s="692">
        <v>88629.390000000014</v>
      </c>
    </row>
    <row r="399" spans="1:14" x14ac:dyDescent="0.2">
      <c r="A399" s="793" t="s">
        <v>3295</v>
      </c>
      <c r="B399" s="793" t="s">
        <v>7399</v>
      </c>
      <c r="C399" s="793">
        <v>0</v>
      </c>
      <c r="L399" s="692" t="s">
        <v>4838</v>
      </c>
      <c r="M399" s="692" t="s">
        <v>6857</v>
      </c>
      <c r="N399" s="692">
        <v>78303.600000000035</v>
      </c>
    </row>
    <row r="400" spans="1:14" x14ac:dyDescent="0.2">
      <c r="A400" s="793" t="s">
        <v>3295</v>
      </c>
      <c r="B400" s="793" t="s">
        <v>7400</v>
      </c>
      <c r="C400" s="793">
        <v>0</v>
      </c>
      <c r="L400" s="692" t="s">
        <v>4838</v>
      </c>
      <c r="M400" s="692" t="s">
        <v>6858</v>
      </c>
      <c r="N400" s="692">
        <v>67918.940000000061</v>
      </c>
    </row>
    <row r="401" spans="1:14" x14ac:dyDescent="0.2">
      <c r="A401" s="793" t="s">
        <v>3295</v>
      </c>
      <c r="B401" s="793" t="s">
        <v>7401</v>
      </c>
      <c r="C401" s="793">
        <v>0</v>
      </c>
      <c r="L401" s="692" t="s">
        <v>4838</v>
      </c>
      <c r="M401" s="692" t="s">
        <v>6859</v>
      </c>
      <c r="N401" s="692">
        <v>66834.350000000035</v>
      </c>
    </row>
    <row r="402" spans="1:14" x14ac:dyDescent="0.2">
      <c r="A402" s="793" t="s">
        <v>3295</v>
      </c>
      <c r="B402" s="793" t="s">
        <v>7402</v>
      </c>
      <c r="C402" s="793">
        <v>0</v>
      </c>
      <c r="L402" s="692" t="s">
        <v>4838</v>
      </c>
      <c r="M402" s="692" t="s">
        <v>6860</v>
      </c>
      <c r="N402" s="692">
        <v>65559.210000000021</v>
      </c>
    </row>
    <row r="403" spans="1:14" x14ac:dyDescent="0.2">
      <c r="A403" s="793" t="s">
        <v>3295</v>
      </c>
      <c r="B403" s="793" t="s">
        <v>7403</v>
      </c>
      <c r="C403" s="793">
        <v>0</v>
      </c>
      <c r="L403" s="692" t="s">
        <v>4838</v>
      </c>
      <c r="M403" s="692" t="s">
        <v>6861</v>
      </c>
      <c r="N403" s="692">
        <v>65230.350000000035</v>
      </c>
    </row>
    <row r="404" spans="1:14" x14ac:dyDescent="0.2">
      <c r="A404" s="793" t="s">
        <v>3295</v>
      </c>
      <c r="B404" s="793" t="s">
        <v>7404</v>
      </c>
      <c r="C404" s="793">
        <v>0</v>
      </c>
      <c r="L404" s="692" t="s">
        <v>4838</v>
      </c>
      <c r="M404" s="692" t="s">
        <v>6862</v>
      </c>
      <c r="N404" s="692">
        <v>944470.15999999992</v>
      </c>
    </row>
    <row r="405" spans="1:14" x14ac:dyDescent="0.2">
      <c r="A405" s="793" t="s">
        <v>3295</v>
      </c>
      <c r="B405" s="793" t="s">
        <v>7405</v>
      </c>
      <c r="C405" s="793">
        <v>0</v>
      </c>
      <c r="L405" s="692" t="s">
        <v>4838</v>
      </c>
      <c r="M405" s="692" t="s">
        <v>6863</v>
      </c>
      <c r="N405" s="692">
        <v>-54676.159999999974</v>
      </c>
    </row>
    <row r="406" spans="1:14" x14ac:dyDescent="0.2">
      <c r="A406" s="793" t="s">
        <v>3295</v>
      </c>
      <c r="B406" s="793" t="s">
        <v>7406</v>
      </c>
      <c r="C406" s="793">
        <v>0</v>
      </c>
      <c r="L406" s="692" t="s">
        <v>4838</v>
      </c>
      <c r="M406" s="692" t="s">
        <v>6864</v>
      </c>
      <c r="N406" s="692">
        <v>5596.6800000000512</v>
      </c>
    </row>
    <row r="407" spans="1:14" x14ac:dyDescent="0.2">
      <c r="A407" s="793" t="s">
        <v>3295</v>
      </c>
      <c r="B407" s="793" t="s">
        <v>7407</v>
      </c>
      <c r="C407" s="793">
        <v>0</v>
      </c>
      <c r="L407" s="692" t="s">
        <v>4838</v>
      </c>
      <c r="M407" s="692" t="s">
        <v>6855</v>
      </c>
      <c r="N407" s="692">
        <v>5503.5800000000745</v>
      </c>
    </row>
    <row r="408" spans="1:14" x14ac:dyDescent="0.2">
      <c r="A408" s="793" t="s">
        <v>3295</v>
      </c>
      <c r="B408" s="793" t="s">
        <v>7408</v>
      </c>
      <c r="C408" s="793">
        <v>0</v>
      </c>
      <c r="L408" s="692" t="s">
        <v>4838</v>
      </c>
      <c r="M408" s="692" t="s">
        <v>6856</v>
      </c>
      <c r="N408" s="692">
        <v>5446.75</v>
      </c>
    </row>
    <row r="409" spans="1:14" x14ac:dyDescent="0.2">
      <c r="A409" s="793" t="s">
        <v>3295</v>
      </c>
      <c r="B409" s="793" t="s">
        <v>7409</v>
      </c>
      <c r="C409" s="793">
        <v>0</v>
      </c>
      <c r="L409" s="692" t="s">
        <v>4838</v>
      </c>
      <c r="M409" s="692" t="s">
        <v>7155</v>
      </c>
      <c r="N409" s="692">
        <v>0</v>
      </c>
    </row>
    <row r="410" spans="1:14" x14ac:dyDescent="0.2">
      <c r="A410" s="793" t="s">
        <v>3327</v>
      </c>
      <c r="B410" s="793" t="s">
        <v>5217</v>
      </c>
      <c r="C410" s="793">
        <v>-2309.2000000000116</v>
      </c>
      <c r="L410" s="692" t="s">
        <v>4838</v>
      </c>
      <c r="M410" s="692" t="s">
        <v>7156</v>
      </c>
      <c r="N410" s="692">
        <v>0</v>
      </c>
    </row>
    <row r="411" spans="1:14" x14ac:dyDescent="0.2">
      <c r="A411" s="793" t="s">
        <v>3327</v>
      </c>
      <c r="B411" s="793" t="s">
        <v>5220</v>
      </c>
      <c r="C411" s="793">
        <v>-328.75</v>
      </c>
      <c r="L411" s="692" t="s">
        <v>4838</v>
      </c>
      <c r="M411" s="692" t="s">
        <v>7157</v>
      </c>
      <c r="N411" s="692">
        <v>0</v>
      </c>
    </row>
    <row r="412" spans="1:14" x14ac:dyDescent="0.2">
      <c r="A412" s="793" t="s">
        <v>3327</v>
      </c>
      <c r="B412" s="793" t="s">
        <v>5221</v>
      </c>
      <c r="C412" s="793">
        <v>-328.75</v>
      </c>
      <c r="L412" s="692" t="s">
        <v>4838</v>
      </c>
      <c r="M412" s="692" t="s">
        <v>7158</v>
      </c>
      <c r="N412" s="692">
        <v>0</v>
      </c>
    </row>
    <row r="413" spans="1:14" x14ac:dyDescent="0.2">
      <c r="A413" s="793" t="s">
        <v>3327</v>
      </c>
      <c r="B413" s="793" t="s">
        <v>5222</v>
      </c>
      <c r="C413" s="793">
        <v>-328.75</v>
      </c>
      <c r="L413" s="692" t="s">
        <v>4838</v>
      </c>
      <c r="M413" s="692" t="s">
        <v>7159</v>
      </c>
      <c r="N413" s="692">
        <v>0</v>
      </c>
    </row>
    <row r="414" spans="1:14" x14ac:dyDescent="0.2">
      <c r="A414" s="793" t="s">
        <v>3327</v>
      </c>
      <c r="B414" s="793" t="s">
        <v>5223</v>
      </c>
      <c r="C414" s="793">
        <v>-328.75</v>
      </c>
      <c r="L414" s="692" t="s">
        <v>4838</v>
      </c>
      <c r="M414" s="692" t="s">
        <v>7160</v>
      </c>
      <c r="N414" s="692">
        <v>0</v>
      </c>
    </row>
    <row r="415" spans="1:14" x14ac:dyDescent="0.2">
      <c r="A415" s="793" t="s">
        <v>3327</v>
      </c>
      <c r="B415" s="793" t="s">
        <v>5224</v>
      </c>
      <c r="C415" s="793">
        <v>-328.75</v>
      </c>
      <c r="L415" s="692" t="s">
        <v>4838</v>
      </c>
      <c r="M415" s="692" t="s">
        <v>7161</v>
      </c>
      <c r="N415" s="692">
        <v>0</v>
      </c>
    </row>
    <row r="416" spans="1:14" x14ac:dyDescent="0.2">
      <c r="A416" s="793" t="s">
        <v>3327</v>
      </c>
      <c r="B416" s="793" t="s">
        <v>5225</v>
      </c>
      <c r="C416" s="793">
        <v>-328.75</v>
      </c>
      <c r="L416" s="692" t="s">
        <v>4838</v>
      </c>
      <c r="M416" s="692" t="s">
        <v>7162</v>
      </c>
      <c r="N416" s="692">
        <v>0</v>
      </c>
    </row>
    <row r="417" spans="1:14" x14ac:dyDescent="0.2">
      <c r="A417" s="793" t="s">
        <v>3327</v>
      </c>
      <c r="B417" s="793" t="s">
        <v>5226</v>
      </c>
      <c r="C417" s="793">
        <v>-328.75</v>
      </c>
      <c r="L417" s="692" t="s">
        <v>4838</v>
      </c>
      <c r="M417" s="692" t="s">
        <v>7163</v>
      </c>
      <c r="N417" s="692">
        <v>0</v>
      </c>
    </row>
    <row r="418" spans="1:14" x14ac:dyDescent="0.2">
      <c r="A418" s="793" t="s">
        <v>3327</v>
      </c>
      <c r="B418" s="793" t="s">
        <v>5227</v>
      </c>
      <c r="C418" s="793">
        <v>-328.75</v>
      </c>
      <c r="L418" s="692" t="s">
        <v>4838</v>
      </c>
      <c r="M418" s="692" t="s">
        <v>7164</v>
      </c>
      <c r="N418" s="692">
        <v>0</v>
      </c>
    </row>
    <row r="419" spans="1:14" x14ac:dyDescent="0.2">
      <c r="A419" s="793" t="s">
        <v>3327</v>
      </c>
      <c r="B419" s="793" t="s">
        <v>5218</v>
      </c>
      <c r="C419" s="793">
        <v>-328.75</v>
      </c>
      <c r="L419" s="692" t="s">
        <v>4838</v>
      </c>
      <c r="M419" s="692" t="s">
        <v>7165</v>
      </c>
      <c r="N419" s="692">
        <v>0</v>
      </c>
    </row>
    <row r="420" spans="1:14" x14ac:dyDescent="0.2">
      <c r="A420" s="793" t="s">
        <v>3327</v>
      </c>
      <c r="B420" s="793" t="s">
        <v>5219</v>
      </c>
      <c r="C420" s="793">
        <v>-328.75</v>
      </c>
      <c r="L420" s="692" t="s">
        <v>4838</v>
      </c>
      <c r="M420" s="692" t="s">
        <v>7166</v>
      </c>
      <c r="N420" s="692">
        <v>0</v>
      </c>
    </row>
    <row r="421" spans="1:14" x14ac:dyDescent="0.2">
      <c r="A421" s="793" t="s">
        <v>3327</v>
      </c>
      <c r="B421" s="793" t="s">
        <v>7410</v>
      </c>
      <c r="C421" s="793">
        <v>0</v>
      </c>
      <c r="L421" s="692" t="s">
        <v>4838</v>
      </c>
      <c r="M421" s="692" t="s">
        <v>7167</v>
      </c>
      <c r="N421" s="692">
        <v>0</v>
      </c>
    </row>
    <row r="422" spans="1:14" x14ac:dyDescent="0.2">
      <c r="A422" s="793" t="s">
        <v>3327</v>
      </c>
      <c r="B422" s="793" t="s">
        <v>7411</v>
      </c>
      <c r="C422" s="793">
        <v>0</v>
      </c>
      <c r="L422" s="692" t="s">
        <v>4849</v>
      </c>
      <c r="M422" s="692" t="s">
        <v>6865</v>
      </c>
      <c r="N422" s="692">
        <v>-22865.62</v>
      </c>
    </row>
    <row r="423" spans="1:14" x14ac:dyDescent="0.2">
      <c r="A423" s="793" t="s">
        <v>3327</v>
      </c>
      <c r="B423" s="793" t="s">
        <v>7412</v>
      </c>
      <c r="C423" s="793">
        <v>0</v>
      </c>
      <c r="L423" s="692" t="s">
        <v>4849</v>
      </c>
      <c r="M423" s="692" t="s">
        <v>6866</v>
      </c>
      <c r="N423" s="692">
        <v>-22865.62</v>
      </c>
    </row>
    <row r="424" spans="1:14" x14ac:dyDescent="0.2">
      <c r="A424" s="793" t="s">
        <v>3327</v>
      </c>
      <c r="B424" s="793" t="s">
        <v>7413</v>
      </c>
      <c r="C424" s="793">
        <v>0</v>
      </c>
      <c r="L424" s="692" t="s">
        <v>4849</v>
      </c>
      <c r="M424" s="692" t="s">
        <v>6867</v>
      </c>
      <c r="N424" s="692">
        <v>-22865.62</v>
      </c>
    </row>
    <row r="425" spans="1:14" x14ac:dyDescent="0.2">
      <c r="A425" s="793" t="s">
        <v>3327</v>
      </c>
      <c r="B425" s="793" t="s">
        <v>7414</v>
      </c>
      <c r="C425" s="793">
        <v>0</v>
      </c>
      <c r="L425" s="692" t="s">
        <v>4849</v>
      </c>
      <c r="M425" s="692" t="s">
        <v>6868</v>
      </c>
      <c r="N425" s="692">
        <v>-22865.62</v>
      </c>
    </row>
    <row r="426" spans="1:14" x14ac:dyDescent="0.2">
      <c r="A426" s="793" t="s">
        <v>3327</v>
      </c>
      <c r="B426" s="793" t="s">
        <v>7415</v>
      </c>
      <c r="C426" s="793">
        <v>0</v>
      </c>
      <c r="L426" s="692" t="s">
        <v>4849</v>
      </c>
      <c r="M426" s="692" t="s">
        <v>6869</v>
      </c>
      <c r="N426" s="692">
        <v>-22865.62</v>
      </c>
    </row>
    <row r="427" spans="1:14" x14ac:dyDescent="0.2">
      <c r="A427" s="793" t="s">
        <v>3327</v>
      </c>
      <c r="B427" s="793" t="s">
        <v>7416</v>
      </c>
      <c r="C427" s="793">
        <v>0</v>
      </c>
      <c r="L427" s="692" t="s">
        <v>4849</v>
      </c>
      <c r="M427" s="692" t="s">
        <v>6870</v>
      </c>
      <c r="N427" s="692">
        <v>-22865.62</v>
      </c>
    </row>
    <row r="428" spans="1:14" x14ac:dyDescent="0.2">
      <c r="A428" s="793" t="s">
        <v>3327</v>
      </c>
      <c r="B428" s="793" t="s">
        <v>7417</v>
      </c>
      <c r="C428" s="793">
        <v>0</v>
      </c>
      <c r="L428" s="692" t="s">
        <v>4849</v>
      </c>
      <c r="M428" s="692" t="s">
        <v>6871</v>
      </c>
      <c r="N428" s="692">
        <v>-23023.449999999997</v>
      </c>
    </row>
    <row r="429" spans="1:14" x14ac:dyDescent="0.2">
      <c r="A429" s="793" t="s">
        <v>3327</v>
      </c>
      <c r="B429" s="793" t="s">
        <v>7418</v>
      </c>
      <c r="C429" s="793">
        <v>0</v>
      </c>
      <c r="L429" s="692" t="s">
        <v>4849</v>
      </c>
      <c r="M429" s="692" t="s">
        <v>6872</v>
      </c>
      <c r="N429" s="692">
        <v>25231.450000000004</v>
      </c>
    </row>
    <row r="430" spans="1:14" x14ac:dyDescent="0.2">
      <c r="A430" s="793" t="s">
        <v>3327</v>
      </c>
      <c r="B430" s="793" t="s">
        <v>7419</v>
      </c>
      <c r="C430" s="793">
        <v>0</v>
      </c>
      <c r="L430" s="692" t="s">
        <v>4849</v>
      </c>
      <c r="M430" s="692" t="s">
        <v>7168</v>
      </c>
      <c r="N430" s="692">
        <v>0</v>
      </c>
    </row>
    <row r="431" spans="1:14" x14ac:dyDescent="0.2">
      <c r="A431" s="793" t="s">
        <v>3327</v>
      </c>
      <c r="B431" s="793" t="s">
        <v>7420</v>
      </c>
      <c r="C431" s="793">
        <v>0</v>
      </c>
      <c r="L431" s="692" t="s">
        <v>4849</v>
      </c>
      <c r="M431" s="692" t="s">
        <v>7169</v>
      </c>
      <c r="N431" s="692">
        <v>0</v>
      </c>
    </row>
    <row r="432" spans="1:14" x14ac:dyDescent="0.2">
      <c r="A432" s="793" t="s">
        <v>3327</v>
      </c>
      <c r="B432" s="793" t="s">
        <v>7421</v>
      </c>
      <c r="C432" s="793">
        <v>0</v>
      </c>
      <c r="L432" s="692" t="s">
        <v>4849</v>
      </c>
      <c r="M432" s="692" t="s">
        <v>7170</v>
      </c>
      <c r="N432" s="692">
        <v>0</v>
      </c>
    </row>
    <row r="433" spans="1:14" x14ac:dyDescent="0.2">
      <c r="A433" s="793" t="s">
        <v>3327</v>
      </c>
      <c r="B433" s="793" t="s">
        <v>7422</v>
      </c>
      <c r="C433" s="793">
        <v>0</v>
      </c>
      <c r="L433" s="692" t="s">
        <v>4849</v>
      </c>
      <c r="M433" s="692" t="s">
        <v>7171</v>
      </c>
      <c r="N433" s="692">
        <v>0</v>
      </c>
    </row>
    <row r="434" spans="1:14" x14ac:dyDescent="0.2">
      <c r="A434" s="793" t="s">
        <v>3327</v>
      </c>
      <c r="B434" s="793" t="s">
        <v>5228</v>
      </c>
      <c r="C434" s="793">
        <v>801.45000000001164</v>
      </c>
      <c r="L434" s="692" t="s">
        <v>4849</v>
      </c>
      <c r="M434" s="692" t="s">
        <v>7172</v>
      </c>
      <c r="N434" s="692">
        <v>0</v>
      </c>
    </row>
    <row r="435" spans="1:14" x14ac:dyDescent="0.2">
      <c r="A435" s="793" t="s">
        <v>3327</v>
      </c>
      <c r="B435" s="793" t="s">
        <v>5231</v>
      </c>
      <c r="C435" s="793">
        <v>1582.6199999999953</v>
      </c>
      <c r="L435" s="692" t="s">
        <v>4849</v>
      </c>
      <c r="M435" s="692" t="s">
        <v>7173</v>
      </c>
      <c r="N435" s="692">
        <v>0</v>
      </c>
    </row>
    <row r="436" spans="1:14" x14ac:dyDescent="0.2">
      <c r="A436" s="793" t="s">
        <v>3327</v>
      </c>
      <c r="B436" s="793" t="s">
        <v>5232</v>
      </c>
      <c r="C436" s="793">
        <v>1582.6199999999953</v>
      </c>
      <c r="L436" s="692" t="s">
        <v>4849</v>
      </c>
      <c r="M436" s="692" t="s">
        <v>7174</v>
      </c>
      <c r="N436" s="692">
        <v>0</v>
      </c>
    </row>
    <row r="437" spans="1:14" x14ac:dyDescent="0.2">
      <c r="A437" s="793" t="s">
        <v>3327</v>
      </c>
      <c r="B437" s="793" t="s">
        <v>5233</v>
      </c>
      <c r="C437" s="793">
        <v>1582.1300000000047</v>
      </c>
      <c r="L437" s="692" t="s">
        <v>4849</v>
      </c>
      <c r="M437" s="692" t="s">
        <v>7175</v>
      </c>
      <c r="N437" s="692">
        <v>0</v>
      </c>
    </row>
    <row r="438" spans="1:14" x14ac:dyDescent="0.2">
      <c r="A438" s="793" t="s">
        <v>3327</v>
      </c>
      <c r="B438" s="793" t="s">
        <v>5234</v>
      </c>
      <c r="C438" s="793">
        <v>1576.5299999999988</v>
      </c>
      <c r="L438" s="692" t="s">
        <v>4849</v>
      </c>
      <c r="M438" s="692" t="s">
        <v>7176</v>
      </c>
      <c r="N438" s="692">
        <v>0</v>
      </c>
    </row>
    <row r="439" spans="1:14" x14ac:dyDescent="0.2">
      <c r="A439" s="793" t="s">
        <v>3327</v>
      </c>
      <c r="B439" s="793" t="s">
        <v>5235</v>
      </c>
      <c r="C439" s="793">
        <v>594.83999999999651</v>
      </c>
      <c r="L439" s="692" t="s">
        <v>4849</v>
      </c>
      <c r="M439" s="692" t="s">
        <v>7177</v>
      </c>
      <c r="N439" s="692">
        <v>0</v>
      </c>
    </row>
    <row r="440" spans="1:14" x14ac:dyDescent="0.2">
      <c r="A440" s="793" t="s">
        <v>3327</v>
      </c>
      <c r="B440" s="793" t="s">
        <v>5236</v>
      </c>
      <c r="C440" s="793">
        <v>-876.97000000000116</v>
      </c>
      <c r="L440" s="692" t="s">
        <v>4849</v>
      </c>
      <c r="M440" s="692" t="s">
        <v>7178</v>
      </c>
      <c r="N440" s="692">
        <v>0</v>
      </c>
    </row>
    <row r="441" spans="1:14" x14ac:dyDescent="0.2">
      <c r="A441" s="793" t="s">
        <v>3327</v>
      </c>
      <c r="B441" s="793" t="s">
        <v>5237</v>
      </c>
      <c r="C441" s="793">
        <v>-1372.179999999993</v>
      </c>
      <c r="L441" s="692" t="s">
        <v>4849</v>
      </c>
      <c r="M441" s="692" t="s">
        <v>7179</v>
      </c>
      <c r="N441" s="692">
        <v>0</v>
      </c>
    </row>
    <row r="442" spans="1:14" x14ac:dyDescent="0.2">
      <c r="A442" s="793" t="s">
        <v>3327</v>
      </c>
      <c r="B442" s="793" t="s">
        <v>5238</v>
      </c>
      <c r="C442" s="793">
        <v>-1363.140000000014</v>
      </c>
      <c r="L442" s="692" t="s">
        <v>4849</v>
      </c>
      <c r="M442" s="692" t="s">
        <v>7180</v>
      </c>
      <c r="N442" s="692">
        <v>0</v>
      </c>
    </row>
    <row r="443" spans="1:14" x14ac:dyDescent="0.2">
      <c r="A443" s="793" t="s">
        <v>3327</v>
      </c>
      <c r="B443" s="793" t="s">
        <v>5229</v>
      </c>
      <c r="C443" s="793">
        <v>-1354.109999999986</v>
      </c>
      <c r="L443" s="692" t="s">
        <v>4849</v>
      </c>
      <c r="M443" s="692" t="s">
        <v>7181</v>
      </c>
      <c r="N443" s="692">
        <v>0</v>
      </c>
    </row>
    <row r="444" spans="1:14" x14ac:dyDescent="0.2">
      <c r="A444" s="793" t="s">
        <v>3327</v>
      </c>
      <c r="B444" s="793" t="s">
        <v>5230</v>
      </c>
      <c r="C444" s="793">
        <v>-1354.109999999986</v>
      </c>
      <c r="L444" s="692" t="s">
        <v>4849</v>
      </c>
      <c r="M444" s="692" t="s">
        <v>7182</v>
      </c>
      <c r="N444" s="692">
        <v>0</v>
      </c>
    </row>
    <row r="445" spans="1:14" x14ac:dyDescent="0.2">
      <c r="A445" s="793" t="s">
        <v>3327</v>
      </c>
      <c r="B445" s="793" t="s">
        <v>7423</v>
      </c>
      <c r="C445" s="793">
        <v>0</v>
      </c>
      <c r="L445" s="692" t="s">
        <v>4849</v>
      </c>
      <c r="M445" s="692" t="s">
        <v>7183</v>
      </c>
      <c r="N445" s="692">
        <v>0</v>
      </c>
    </row>
    <row r="446" spans="1:14" x14ac:dyDescent="0.2">
      <c r="A446" s="793" t="s">
        <v>3327</v>
      </c>
      <c r="B446" s="793" t="s">
        <v>5239</v>
      </c>
      <c r="C446" s="793">
        <v>-7570.0299999999988</v>
      </c>
      <c r="L446" s="692" t="s">
        <v>7184</v>
      </c>
      <c r="M446" s="692" t="s">
        <v>7185</v>
      </c>
      <c r="N446" s="692">
        <v>0</v>
      </c>
    </row>
    <row r="447" spans="1:14" x14ac:dyDescent="0.2">
      <c r="A447" s="793" t="s">
        <v>3327</v>
      </c>
      <c r="B447" s="793" t="s">
        <v>5242</v>
      </c>
      <c r="C447" s="793">
        <v>-170.13999999998487</v>
      </c>
      <c r="L447" s="692" t="s">
        <v>7184</v>
      </c>
      <c r="M447" s="692" t="s">
        <v>7186</v>
      </c>
      <c r="N447" s="692">
        <v>0</v>
      </c>
    </row>
    <row r="448" spans="1:14" x14ac:dyDescent="0.2">
      <c r="A448" s="793" t="s">
        <v>3327</v>
      </c>
      <c r="B448" s="793" t="s">
        <v>5243</v>
      </c>
      <c r="C448" s="793">
        <v>-173.39999999999418</v>
      </c>
      <c r="L448" s="692" t="s">
        <v>7184</v>
      </c>
      <c r="M448" s="692" t="s">
        <v>7187</v>
      </c>
      <c r="N448" s="692">
        <v>0</v>
      </c>
    </row>
    <row r="449" spans="1:14" x14ac:dyDescent="0.2">
      <c r="A449" s="793" t="s">
        <v>3327</v>
      </c>
      <c r="B449" s="793" t="s">
        <v>5244</v>
      </c>
      <c r="C449" s="793">
        <v>-168.72999999998137</v>
      </c>
      <c r="L449" s="692" t="s">
        <v>7184</v>
      </c>
      <c r="M449" s="692" t="s">
        <v>7188</v>
      </c>
      <c r="N449" s="692">
        <v>0</v>
      </c>
    </row>
    <row r="450" spans="1:14" x14ac:dyDescent="0.2">
      <c r="A450" s="793" t="s">
        <v>3327</v>
      </c>
      <c r="B450" s="793" t="s">
        <v>5245</v>
      </c>
      <c r="C450" s="793">
        <v>-168.72999999998137</v>
      </c>
      <c r="L450" s="692" t="s">
        <v>7184</v>
      </c>
      <c r="M450" s="692" t="s">
        <v>7189</v>
      </c>
      <c r="N450" s="692">
        <v>0</v>
      </c>
    </row>
    <row r="451" spans="1:14" x14ac:dyDescent="0.2">
      <c r="A451" s="793" t="s">
        <v>3327</v>
      </c>
      <c r="B451" s="793" t="s">
        <v>5246</v>
      </c>
      <c r="C451" s="793">
        <v>-168.72999999998137</v>
      </c>
      <c r="L451" s="692" t="s">
        <v>7184</v>
      </c>
      <c r="M451" s="692" t="s">
        <v>7190</v>
      </c>
      <c r="N451" s="692">
        <v>0</v>
      </c>
    </row>
    <row r="452" spans="1:14" x14ac:dyDescent="0.2">
      <c r="A452" s="793" t="s">
        <v>3327</v>
      </c>
      <c r="B452" s="793" t="s">
        <v>5247</v>
      </c>
      <c r="C452" s="793">
        <v>-168.72999999998137</v>
      </c>
      <c r="L452" s="692" t="s">
        <v>7184</v>
      </c>
      <c r="M452" s="692" t="s">
        <v>7191</v>
      </c>
      <c r="N452" s="692">
        <v>0</v>
      </c>
    </row>
    <row r="453" spans="1:14" x14ac:dyDescent="0.2">
      <c r="A453" s="793" t="s">
        <v>3327</v>
      </c>
      <c r="B453" s="793" t="s">
        <v>5248</v>
      </c>
      <c r="C453" s="793">
        <v>-168.72999999998137</v>
      </c>
      <c r="L453" s="692" t="s">
        <v>7184</v>
      </c>
      <c r="M453" s="692" t="s">
        <v>7192</v>
      </c>
      <c r="N453" s="692">
        <v>0</v>
      </c>
    </row>
    <row r="454" spans="1:14" x14ac:dyDescent="0.2">
      <c r="A454" s="793" t="s">
        <v>3327</v>
      </c>
      <c r="B454" s="793" t="s">
        <v>5249</v>
      </c>
      <c r="C454" s="793">
        <v>-173.48999999999069</v>
      </c>
      <c r="L454" s="692" t="s">
        <v>7184</v>
      </c>
      <c r="M454" s="692" t="s">
        <v>7193</v>
      </c>
      <c r="N454" s="692">
        <v>0</v>
      </c>
    </row>
    <row r="455" spans="1:14" x14ac:dyDescent="0.2">
      <c r="A455" s="793" t="s">
        <v>3327</v>
      </c>
      <c r="B455" s="793" t="s">
        <v>5240</v>
      </c>
      <c r="C455" s="793">
        <v>-178.22999999998137</v>
      </c>
      <c r="L455" s="692" t="s">
        <v>7184</v>
      </c>
      <c r="M455" s="692" t="s">
        <v>7194</v>
      </c>
      <c r="N455" s="692">
        <v>0</v>
      </c>
    </row>
    <row r="456" spans="1:14" x14ac:dyDescent="0.2">
      <c r="A456" s="793" t="s">
        <v>3327</v>
      </c>
      <c r="B456" s="793" t="s">
        <v>5241</v>
      </c>
      <c r="C456" s="793">
        <v>-178.22999999998137</v>
      </c>
      <c r="L456" s="692" t="s">
        <v>7184</v>
      </c>
      <c r="M456" s="692" t="s">
        <v>7195</v>
      </c>
      <c r="N456" s="692">
        <v>0</v>
      </c>
    </row>
    <row r="457" spans="1:14" x14ac:dyDescent="0.2">
      <c r="A457" s="793" t="s">
        <v>3327</v>
      </c>
      <c r="B457" s="793" t="s">
        <v>7424</v>
      </c>
      <c r="C457" s="793">
        <v>0</v>
      </c>
      <c r="L457" s="692" t="s">
        <v>7184</v>
      </c>
      <c r="M457" s="692" t="s">
        <v>7196</v>
      </c>
      <c r="N457" s="692">
        <v>0</v>
      </c>
    </row>
    <row r="458" spans="1:14" x14ac:dyDescent="0.2">
      <c r="A458" s="793" t="s">
        <v>3327</v>
      </c>
      <c r="B458" s="793" t="s">
        <v>5250</v>
      </c>
      <c r="C458" s="793">
        <v>4357.1000000000349</v>
      </c>
      <c r="L458" s="692" t="s">
        <v>7184</v>
      </c>
      <c r="M458" s="692" t="s">
        <v>7197</v>
      </c>
      <c r="N458" s="692">
        <v>0</v>
      </c>
    </row>
    <row r="459" spans="1:14" x14ac:dyDescent="0.2">
      <c r="A459" s="793" t="s">
        <v>3327</v>
      </c>
      <c r="B459" s="793" t="s">
        <v>5253</v>
      </c>
      <c r="C459" s="793">
        <v>4280.5100000000093</v>
      </c>
      <c r="L459" s="692" t="s">
        <v>7184</v>
      </c>
      <c r="M459" s="692" t="s">
        <v>7198</v>
      </c>
      <c r="N459" s="692">
        <v>0</v>
      </c>
    </row>
    <row r="460" spans="1:14" x14ac:dyDescent="0.2">
      <c r="A460" s="793" t="s">
        <v>3327</v>
      </c>
      <c r="B460" s="793" t="s">
        <v>5254</v>
      </c>
      <c r="C460" s="793">
        <v>2349.4900000000198</v>
      </c>
      <c r="L460" s="692" t="s">
        <v>7184</v>
      </c>
      <c r="M460" s="692" t="s">
        <v>7199</v>
      </c>
      <c r="N460" s="692">
        <v>0</v>
      </c>
    </row>
    <row r="461" spans="1:14" x14ac:dyDescent="0.2">
      <c r="A461" s="793" t="s">
        <v>3327</v>
      </c>
      <c r="B461" s="793" t="s">
        <v>5255</v>
      </c>
      <c r="C461" s="793">
        <v>441.52000000004773</v>
      </c>
      <c r="L461" s="692" t="s">
        <v>7184</v>
      </c>
      <c r="M461" s="692" t="s">
        <v>7200</v>
      </c>
      <c r="N461" s="692">
        <v>0</v>
      </c>
    </row>
    <row r="462" spans="1:14" x14ac:dyDescent="0.2">
      <c r="A462" s="793" t="s">
        <v>3327</v>
      </c>
      <c r="B462" s="793" t="s">
        <v>5256</v>
      </c>
      <c r="C462" s="793">
        <v>464.56000000002678</v>
      </c>
      <c r="L462" s="692" t="s">
        <v>7184</v>
      </c>
      <c r="M462" s="692" t="s">
        <v>7201</v>
      </c>
      <c r="N462" s="692">
        <v>0</v>
      </c>
    </row>
    <row r="463" spans="1:14" x14ac:dyDescent="0.2">
      <c r="A463" s="793" t="s">
        <v>3327</v>
      </c>
      <c r="B463" s="793" t="s">
        <v>5257</v>
      </c>
      <c r="C463" s="793">
        <v>464.56000000002678</v>
      </c>
      <c r="L463" s="692" t="s">
        <v>7184</v>
      </c>
      <c r="M463" s="692" t="s">
        <v>7202</v>
      </c>
      <c r="N463" s="692">
        <v>0</v>
      </c>
    </row>
    <row r="464" spans="1:14" x14ac:dyDescent="0.2">
      <c r="A464" s="793" t="s">
        <v>3327</v>
      </c>
      <c r="B464" s="793" t="s">
        <v>5258</v>
      </c>
      <c r="C464" s="793">
        <v>464.56000000002678</v>
      </c>
      <c r="L464" s="692" t="s">
        <v>7184</v>
      </c>
      <c r="M464" s="692" t="s">
        <v>7203</v>
      </c>
      <c r="N464" s="692">
        <v>0</v>
      </c>
    </row>
    <row r="465" spans="1:14" x14ac:dyDescent="0.2">
      <c r="A465" s="793" t="s">
        <v>3327</v>
      </c>
      <c r="B465" s="793" t="s">
        <v>5259</v>
      </c>
      <c r="C465" s="793">
        <v>464.56000000002678</v>
      </c>
      <c r="L465" s="692" t="s">
        <v>7184</v>
      </c>
      <c r="M465" s="692" t="s">
        <v>7204</v>
      </c>
      <c r="N465" s="692">
        <v>0</v>
      </c>
    </row>
    <row r="466" spans="1:14" x14ac:dyDescent="0.2">
      <c r="A466" s="793" t="s">
        <v>3327</v>
      </c>
      <c r="B466" s="793" t="s">
        <v>5260</v>
      </c>
      <c r="C466" s="793">
        <v>460.06000000002678</v>
      </c>
      <c r="L466" s="692" t="s">
        <v>7184</v>
      </c>
      <c r="M466" s="692" t="s">
        <v>7205</v>
      </c>
      <c r="N466" s="692">
        <v>0</v>
      </c>
    </row>
    <row r="467" spans="1:14" x14ac:dyDescent="0.2">
      <c r="A467" s="793" t="s">
        <v>3327</v>
      </c>
      <c r="B467" s="793" t="s">
        <v>5251</v>
      </c>
      <c r="C467" s="793">
        <v>458.48000000001048</v>
      </c>
      <c r="L467" s="692" t="s">
        <v>7184</v>
      </c>
      <c r="M467" s="692" t="s">
        <v>7206</v>
      </c>
      <c r="N467" s="692">
        <v>0</v>
      </c>
    </row>
    <row r="468" spans="1:14" x14ac:dyDescent="0.2">
      <c r="A468" s="793" t="s">
        <v>3327</v>
      </c>
      <c r="B468" s="793" t="s">
        <v>5252</v>
      </c>
      <c r="C468" s="793">
        <v>461.39000000001397</v>
      </c>
      <c r="L468" s="692" t="s">
        <v>7184</v>
      </c>
      <c r="M468" s="692" t="s">
        <v>7207</v>
      </c>
      <c r="N468" s="692">
        <v>0</v>
      </c>
    </row>
    <row r="469" spans="1:14" x14ac:dyDescent="0.2">
      <c r="A469" s="793" t="s">
        <v>3327</v>
      </c>
      <c r="B469" s="793" t="s">
        <v>7425</v>
      </c>
      <c r="C469" s="793">
        <v>0</v>
      </c>
      <c r="L469" s="692" t="s">
        <v>7184</v>
      </c>
      <c r="M469" s="692" t="s">
        <v>7208</v>
      </c>
      <c r="N469" s="692">
        <v>0</v>
      </c>
    </row>
    <row r="470" spans="1:14" x14ac:dyDescent="0.2">
      <c r="A470" s="793" t="s">
        <v>3327</v>
      </c>
      <c r="B470" s="793" t="s">
        <v>5261</v>
      </c>
      <c r="C470" s="793">
        <v>1420.1799999999967</v>
      </c>
      <c r="L470" s="692" t="s">
        <v>7184</v>
      </c>
      <c r="M470" s="692" t="s">
        <v>7209</v>
      </c>
      <c r="N470" s="692">
        <v>0</v>
      </c>
    </row>
    <row r="471" spans="1:14" x14ac:dyDescent="0.2">
      <c r="A471" s="793" t="s">
        <v>3327</v>
      </c>
      <c r="B471" s="793" t="s">
        <v>5264</v>
      </c>
      <c r="C471" s="793">
        <v>1420.1799999999967</v>
      </c>
      <c r="L471" s="692" t="s">
        <v>7184</v>
      </c>
      <c r="M471" s="692" t="s">
        <v>7210</v>
      </c>
      <c r="N471" s="692">
        <v>0</v>
      </c>
    </row>
    <row r="472" spans="1:14" x14ac:dyDescent="0.2">
      <c r="A472" s="793" t="s">
        <v>3327</v>
      </c>
      <c r="B472" s="793" t="s">
        <v>5265</v>
      </c>
      <c r="C472" s="793">
        <v>1420.1799999999967</v>
      </c>
      <c r="L472" s="692" t="s">
        <v>7184</v>
      </c>
      <c r="M472" s="692" t="s">
        <v>7211</v>
      </c>
      <c r="N472" s="692">
        <v>0</v>
      </c>
    </row>
    <row r="473" spans="1:14" x14ac:dyDescent="0.2">
      <c r="A473" s="793" t="s">
        <v>3327</v>
      </c>
      <c r="B473" s="793" t="s">
        <v>5266</v>
      </c>
      <c r="C473" s="793">
        <v>1420.1799999999967</v>
      </c>
      <c r="L473" s="692" t="s">
        <v>7184</v>
      </c>
      <c r="M473" s="692" t="s">
        <v>7212</v>
      </c>
      <c r="N473" s="692">
        <v>0</v>
      </c>
    </row>
    <row r="474" spans="1:14" x14ac:dyDescent="0.2">
      <c r="A474" s="793" t="s">
        <v>3327</v>
      </c>
      <c r="B474" s="793" t="s">
        <v>5267</v>
      </c>
      <c r="C474" s="793">
        <v>1420.1799999999967</v>
      </c>
      <c r="L474" s="692" t="s">
        <v>7184</v>
      </c>
      <c r="M474" s="692" t="s">
        <v>7213</v>
      </c>
      <c r="N474" s="692">
        <v>0</v>
      </c>
    </row>
    <row r="475" spans="1:14" x14ac:dyDescent="0.2">
      <c r="A475" s="793" t="s">
        <v>3327</v>
      </c>
      <c r="B475" s="793" t="s">
        <v>5268</v>
      </c>
      <c r="C475" s="793">
        <v>1420.1799999999967</v>
      </c>
      <c r="L475" s="692" t="s">
        <v>7184</v>
      </c>
      <c r="M475" s="692" t="s">
        <v>7214</v>
      </c>
      <c r="N475" s="692">
        <v>0</v>
      </c>
    </row>
    <row r="476" spans="1:14" x14ac:dyDescent="0.2">
      <c r="A476" s="793" t="s">
        <v>3327</v>
      </c>
      <c r="B476" s="793" t="s">
        <v>5269</v>
      </c>
      <c r="C476" s="793">
        <v>1420.1799999999967</v>
      </c>
      <c r="L476" s="692" t="s">
        <v>7184</v>
      </c>
      <c r="M476" s="692" t="s">
        <v>7215</v>
      </c>
      <c r="N476" s="692">
        <v>0</v>
      </c>
    </row>
    <row r="477" spans="1:14" x14ac:dyDescent="0.2">
      <c r="A477" s="793" t="s">
        <v>3327</v>
      </c>
      <c r="B477" s="793" t="s">
        <v>5270</v>
      </c>
      <c r="C477" s="793">
        <v>1420.1799999999967</v>
      </c>
      <c r="L477" s="692" t="s">
        <v>7184</v>
      </c>
      <c r="M477" s="692" t="s">
        <v>7216</v>
      </c>
      <c r="N477" s="692">
        <v>0</v>
      </c>
    </row>
    <row r="478" spans="1:14" x14ac:dyDescent="0.2">
      <c r="A478" s="793" t="s">
        <v>3327</v>
      </c>
      <c r="B478" s="793" t="s">
        <v>5271</v>
      </c>
      <c r="C478" s="793">
        <v>1420.1799999999967</v>
      </c>
      <c r="L478" s="692" t="s">
        <v>7184</v>
      </c>
      <c r="M478" s="692" t="s">
        <v>7217</v>
      </c>
      <c r="N478" s="692">
        <v>0</v>
      </c>
    </row>
    <row r="479" spans="1:14" x14ac:dyDescent="0.2">
      <c r="A479" s="793" t="s">
        <v>3327</v>
      </c>
      <c r="B479" s="793" t="s">
        <v>5262</v>
      </c>
      <c r="C479" s="793">
        <v>1420.1799999999967</v>
      </c>
      <c r="L479" s="692" t="s">
        <v>7184</v>
      </c>
      <c r="M479" s="692" t="s">
        <v>7218</v>
      </c>
      <c r="N479" s="692">
        <v>0</v>
      </c>
    </row>
    <row r="480" spans="1:14" x14ac:dyDescent="0.2">
      <c r="A480" s="793" t="s">
        <v>3327</v>
      </c>
      <c r="B480" s="793" t="s">
        <v>5263</v>
      </c>
      <c r="C480" s="793">
        <v>1420.1799999999967</v>
      </c>
      <c r="L480" s="692" t="s">
        <v>7184</v>
      </c>
      <c r="M480" s="692" t="s">
        <v>7219</v>
      </c>
      <c r="N480" s="692">
        <v>0</v>
      </c>
    </row>
    <row r="481" spans="1:14" x14ac:dyDescent="0.2">
      <c r="A481" s="793" t="s">
        <v>3327</v>
      </c>
      <c r="B481" s="793" t="s">
        <v>7426</v>
      </c>
      <c r="C481" s="793">
        <v>0</v>
      </c>
    </row>
    <row r="482" spans="1:14" ht="13.5" thickBot="1" x14ac:dyDescent="0.25">
      <c r="A482" s="793" t="s">
        <v>3327</v>
      </c>
      <c r="B482" s="793" t="s">
        <v>7427</v>
      </c>
      <c r="C482" s="793">
        <v>0</v>
      </c>
      <c r="N482" s="796">
        <f>SUM(N2:N480)</f>
        <v>27437278.710000001</v>
      </c>
    </row>
    <row r="483" spans="1:14" ht="13.5" thickTop="1" x14ac:dyDescent="0.2">
      <c r="A483" s="793" t="s">
        <v>3327</v>
      </c>
      <c r="B483" s="793" t="s">
        <v>7428</v>
      </c>
      <c r="C483" s="793">
        <v>0</v>
      </c>
      <c r="N483" s="797">
        <f>'[5]Depr Exp'!$J$7843</f>
        <v>33736236.024412274</v>
      </c>
    </row>
    <row r="484" spans="1:14" x14ac:dyDescent="0.2">
      <c r="A484" s="793" t="s">
        <v>3327</v>
      </c>
      <c r="B484" s="793" t="s">
        <v>7429</v>
      </c>
      <c r="C484" s="793">
        <v>0</v>
      </c>
    </row>
    <row r="485" spans="1:14" x14ac:dyDescent="0.2">
      <c r="A485" s="793" t="s">
        <v>3327</v>
      </c>
      <c r="B485" s="793" t="s">
        <v>7430</v>
      </c>
      <c r="C485" s="793">
        <v>0</v>
      </c>
    </row>
    <row r="486" spans="1:14" x14ac:dyDescent="0.2">
      <c r="A486" s="793" t="s">
        <v>3327</v>
      </c>
      <c r="B486" s="793" t="s">
        <v>7431</v>
      </c>
      <c r="C486" s="793">
        <v>0</v>
      </c>
    </row>
    <row r="487" spans="1:14" x14ac:dyDescent="0.2">
      <c r="A487" s="793" t="s">
        <v>3327</v>
      </c>
      <c r="B487" s="793" t="s">
        <v>7432</v>
      </c>
      <c r="C487" s="793">
        <v>0</v>
      </c>
    </row>
    <row r="488" spans="1:14" x14ac:dyDescent="0.2">
      <c r="A488" s="793" t="s">
        <v>3327</v>
      </c>
      <c r="B488" s="793" t="s">
        <v>7433</v>
      </c>
      <c r="C488" s="793">
        <v>0</v>
      </c>
    </row>
    <row r="489" spans="1:14" x14ac:dyDescent="0.2">
      <c r="A489" s="793" t="s">
        <v>3327</v>
      </c>
      <c r="B489" s="793" t="s">
        <v>7434</v>
      </c>
      <c r="C489" s="793">
        <v>0</v>
      </c>
    </row>
    <row r="490" spans="1:14" x14ac:dyDescent="0.2">
      <c r="A490" s="793" t="s">
        <v>3327</v>
      </c>
      <c r="B490" s="793" t="s">
        <v>7435</v>
      </c>
      <c r="C490" s="793">
        <v>0</v>
      </c>
    </row>
    <row r="491" spans="1:14" x14ac:dyDescent="0.2">
      <c r="A491" s="793" t="s">
        <v>3327</v>
      </c>
      <c r="B491" s="793" t="s">
        <v>7436</v>
      </c>
      <c r="C491" s="793">
        <v>0</v>
      </c>
    </row>
    <row r="492" spans="1:14" x14ac:dyDescent="0.2">
      <c r="A492" s="793" t="s">
        <v>3327</v>
      </c>
      <c r="B492" s="793" t="s">
        <v>7437</v>
      </c>
      <c r="C492" s="793">
        <v>0</v>
      </c>
    </row>
    <row r="493" spans="1:14" x14ac:dyDescent="0.2">
      <c r="A493" s="793" t="s">
        <v>3327</v>
      </c>
      <c r="B493" s="793" t="s">
        <v>7438</v>
      </c>
      <c r="C493" s="793">
        <v>0</v>
      </c>
    </row>
    <row r="494" spans="1:14" x14ac:dyDescent="0.2">
      <c r="A494" s="793" t="s">
        <v>3327</v>
      </c>
      <c r="B494" s="793" t="s">
        <v>7439</v>
      </c>
      <c r="C494" s="793">
        <v>0</v>
      </c>
    </row>
    <row r="495" spans="1:14" x14ac:dyDescent="0.2">
      <c r="A495" s="793" t="s">
        <v>3327</v>
      </c>
      <c r="B495" s="793" t="s">
        <v>7440</v>
      </c>
      <c r="C495" s="793">
        <v>0</v>
      </c>
    </row>
    <row r="496" spans="1:14" x14ac:dyDescent="0.2">
      <c r="A496" s="793" t="s">
        <v>3327</v>
      </c>
      <c r="B496" s="793" t="s">
        <v>7441</v>
      </c>
      <c r="C496" s="793">
        <v>0</v>
      </c>
    </row>
    <row r="497" spans="1:3" x14ac:dyDescent="0.2">
      <c r="A497" s="793" t="s">
        <v>3327</v>
      </c>
      <c r="B497" s="793" t="s">
        <v>7442</v>
      </c>
      <c r="C497" s="793">
        <v>0</v>
      </c>
    </row>
    <row r="498" spans="1:3" x14ac:dyDescent="0.2">
      <c r="A498" s="793" t="s">
        <v>3327</v>
      </c>
      <c r="B498" s="793" t="s">
        <v>7443</v>
      </c>
      <c r="C498" s="793">
        <v>0</v>
      </c>
    </row>
    <row r="499" spans="1:3" x14ac:dyDescent="0.2">
      <c r="A499" s="793" t="s">
        <v>3327</v>
      </c>
      <c r="B499" s="793" t="s">
        <v>7444</v>
      </c>
      <c r="C499" s="793">
        <v>0</v>
      </c>
    </row>
    <row r="500" spans="1:3" x14ac:dyDescent="0.2">
      <c r="A500" s="793" t="s">
        <v>3327</v>
      </c>
      <c r="B500" s="793" t="s">
        <v>7445</v>
      </c>
      <c r="C500" s="793">
        <v>0</v>
      </c>
    </row>
    <row r="501" spans="1:3" x14ac:dyDescent="0.2">
      <c r="A501" s="793" t="s">
        <v>3327</v>
      </c>
      <c r="B501" s="793" t="s">
        <v>7446</v>
      </c>
      <c r="C501" s="793">
        <v>0</v>
      </c>
    </row>
    <row r="502" spans="1:3" x14ac:dyDescent="0.2">
      <c r="A502" s="793" t="s">
        <v>3327</v>
      </c>
      <c r="B502" s="793" t="s">
        <v>7447</v>
      </c>
      <c r="C502" s="793">
        <v>0</v>
      </c>
    </row>
    <row r="503" spans="1:3" x14ac:dyDescent="0.2">
      <c r="A503" s="793" t="s">
        <v>3327</v>
      </c>
      <c r="B503" s="793" t="s">
        <v>7448</v>
      </c>
      <c r="C503" s="793">
        <v>0</v>
      </c>
    </row>
    <row r="504" spans="1:3" x14ac:dyDescent="0.2">
      <c r="A504" s="793" t="s">
        <v>3327</v>
      </c>
      <c r="B504" s="793" t="s">
        <v>7449</v>
      </c>
      <c r="C504" s="793">
        <v>0</v>
      </c>
    </row>
    <row r="505" spans="1:3" x14ac:dyDescent="0.2">
      <c r="A505" s="793" t="s">
        <v>3327</v>
      </c>
      <c r="B505" s="793" t="s">
        <v>7450</v>
      </c>
      <c r="C505" s="793">
        <v>0</v>
      </c>
    </row>
    <row r="506" spans="1:3" x14ac:dyDescent="0.2">
      <c r="A506" s="793" t="s">
        <v>3327</v>
      </c>
      <c r="B506" s="793" t="s">
        <v>5279</v>
      </c>
      <c r="C506" s="793">
        <v>398.08000000000015</v>
      </c>
    </row>
    <row r="507" spans="1:3" x14ac:dyDescent="0.2">
      <c r="A507" s="793" t="s">
        <v>3327</v>
      </c>
      <c r="B507" s="793" t="s">
        <v>5282</v>
      </c>
      <c r="C507" s="793">
        <v>398.08000000000015</v>
      </c>
    </row>
    <row r="508" spans="1:3" x14ac:dyDescent="0.2">
      <c r="A508" s="793" t="s">
        <v>3327</v>
      </c>
      <c r="B508" s="793" t="s">
        <v>5283</v>
      </c>
      <c r="C508" s="793">
        <v>398.08000000000015</v>
      </c>
    </row>
    <row r="509" spans="1:3" x14ac:dyDescent="0.2">
      <c r="A509" s="793" t="s">
        <v>3327</v>
      </c>
      <c r="B509" s="793" t="s">
        <v>5284</v>
      </c>
      <c r="C509" s="793">
        <v>398.08000000000015</v>
      </c>
    </row>
    <row r="510" spans="1:3" x14ac:dyDescent="0.2">
      <c r="A510" s="793" t="s">
        <v>3327</v>
      </c>
      <c r="B510" s="793" t="s">
        <v>5285</v>
      </c>
      <c r="C510" s="793">
        <v>398.08000000000015</v>
      </c>
    </row>
    <row r="511" spans="1:3" x14ac:dyDescent="0.2">
      <c r="A511" s="793" t="s">
        <v>3327</v>
      </c>
      <c r="B511" s="793" t="s">
        <v>5286</v>
      </c>
      <c r="C511" s="793">
        <v>398.08000000000015</v>
      </c>
    </row>
    <row r="512" spans="1:3" x14ac:dyDescent="0.2">
      <c r="A512" s="793" t="s">
        <v>3327</v>
      </c>
      <c r="B512" s="793" t="s">
        <v>5287</v>
      </c>
      <c r="C512" s="793">
        <v>198.68000000000006</v>
      </c>
    </row>
    <row r="513" spans="1:3" x14ac:dyDescent="0.2">
      <c r="A513" s="793" t="s">
        <v>3327</v>
      </c>
      <c r="B513" s="793" t="s">
        <v>5288</v>
      </c>
      <c r="C513" s="793">
        <v>0.68000000000029104</v>
      </c>
    </row>
    <row r="514" spans="1:3" x14ac:dyDescent="0.2">
      <c r="A514" s="793" t="s">
        <v>3327</v>
      </c>
      <c r="B514" s="793" t="s">
        <v>5289</v>
      </c>
      <c r="C514" s="793">
        <v>2.0500000000001819</v>
      </c>
    </row>
    <row r="515" spans="1:3" x14ac:dyDescent="0.2">
      <c r="A515" s="793" t="s">
        <v>3327</v>
      </c>
      <c r="B515" s="793" t="s">
        <v>5280</v>
      </c>
      <c r="C515" s="793">
        <v>2.0500000000001819</v>
      </c>
    </row>
    <row r="516" spans="1:3" x14ac:dyDescent="0.2">
      <c r="A516" s="793" t="s">
        <v>3327</v>
      </c>
      <c r="B516" s="793" t="s">
        <v>5281</v>
      </c>
      <c r="C516" s="793">
        <v>2.0500000000001819</v>
      </c>
    </row>
    <row r="517" spans="1:3" x14ac:dyDescent="0.2">
      <c r="A517" s="793" t="s">
        <v>3327</v>
      </c>
      <c r="B517" s="793" t="s">
        <v>7451</v>
      </c>
      <c r="C517" s="793">
        <v>0</v>
      </c>
    </row>
    <row r="518" spans="1:3" x14ac:dyDescent="0.2">
      <c r="A518" s="793" t="s">
        <v>3327</v>
      </c>
      <c r="B518" s="793" t="s">
        <v>5272</v>
      </c>
      <c r="C518" s="793">
        <v>-150.55000000000291</v>
      </c>
    </row>
    <row r="519" spans="1:3" x14ac:dyDescent="0.2">
      <c r="A519" s="793" t="s">
        <v>3327</v>
      </c>
      <c r="B519" s="793" t="s">
        <v>5273</v>
      </c>
      <c r="C519" s="793">
        <v>-150.55000000000291</v>
      </c>
    </row>
    <row r="520" spans="1:3" x14ac:dyDescent="0.2">
      <c r="A520" s="793" t="s">
        <v>3327</v>
      </c>
      <c r="B520" s="793" t="s">
        <v>5274</v>
      </c>
      <c r="C520" s="793">
        <v>-150.55000000000291</v>
      </c>
    </row>
    <row r="521" spans="1:3" x14ac:dyDescent="0.2">
      <c r="A521" s="793" t="s">
        <v>3327</v>
      </c>
      <c r="B521" s="793" t="s">
        <v>5275</v>
      </c>
      <c r="C521" s="793">
        <v>-150.55000000000291</v>
      </c>
    </row>
    <row r="522" spans="1:3" x14ac:dyDescent="0.2">
      <c r="A522" s="793" t="s">
        <v>3327</v>
      </c>
      <c r="B522" s="793" t="s">
        <v>5276</v>
      </c>
      <c r="C522" s="793">
        <v>-150.55000000000291</v>
      </c>
    </row>
    <row r="523" spans="1:3" x14ac:dyDescent="0.2">
      <c r="A523" s="793" t="s">
        <v>3327</v>
      </c>
      <c r="B523" s="793" t="s">
        <v>5277</v>
      </c>
      <c r="C523" s="793">
        <v>-150.55000000000291</v>
      </c>
    </row>
    <row r="524" spans="1:3" x14ac:dyDescent="0.2">
      <c r="A524" s="793" t="s">
        <v>3327</v>
      </c>
      <c r="B524" s="793" t="s">
        <v>5278</v>
      </c>
      <c r="C524" s="793">
        <v>-75.270000000004075</v>
      </c>
    </row>
    <row r="525" spans="1:3" x14ac:dyDescent="0.2">
      <c r="A525" s="793" t="s">
        <v>3327</v>
      </c>
      <c r="B525" s="793" t="s">
        <v>7452</v>
      </c>
      <c r="C525" s="793">
        <v>0</v>
      </c>
    </row>
    <row r="526" spans="1:3" x14ac:dyDescent="0.2">
      <c r="A526" s="793" t="s">
        <v>3327</v>
      </c>
      <c r="B526" s="793" t="s">
        <v>7453</v>
      </c>
      <c r="C526" s="793">
        <v>0</v>
      </c>
    </row>
    <row r="527" spans="1:3" x14ac:dyDescent="0.2">
      <c r="A527" s="793" t="s">
        <v>3327</v>
      </c>
      <c r="B527" s="793" t="s">
        <v>7454</v>
      </c>
      <c r="C527" s="793">
        <v>0</v>
      </c>
    </row>
    <row r="528" spans="1:3" x14ac:dyDescent="0.2">
      <c r="A528" s="793" t="s">
        <v>3327</v>
      </c>
      <c r="B528" s="793" t="s">
        <v>7455</v>
      </c>
      <c r="C528" s="793">
        <v>0</v>
      </c>
    </row>
    <row r="529" spans="1:3" x14ac:dyDescent="0.2">
      <c r="A529" s="793" t="s">
        <v>3327</v>
      </c>
      <c r="B529" s="793" t="s">
        <v>7456</v>
      </c>
      <c r="C529" s="793">
        <v>0</v>
      </c>
    </row>
    <row r="530" spans="1:3" x14ac:dyDescent="0.2">
      <c r="A530" s="793" t="s">
        <v>3327</v>
      </c>
      <c r="B530" s="793" t="s">
        <v>5290</v>
      </c>
      <c r="C530" s="793">
        <v>1099.8300000000004</v>
      </c>
    </row>
    <row r="531" spans="1:3" x14ac:dyDescent="0.2">
      <c r="A531" s="793" t="s">
        <v>3327</v>
      </c>
      <c r="B531" s="793" t="s">
        <v>5291</v>
      </c>
      <c r="C531" s="793">
        <v>1099.8300000000004</v>
      </c>
    </row>
    <row r="532" spans="1:3" x14ac:dyDescent="0.2">
      <c r="A532" s="793" t="s">
        <v>3327</v>
      </c>
      <c r="B532" s="793" t="s">
        <v>5292</v>
      </c>
      <c r="C532" s="793">
        <v>1099.8300000000004</v>
      </c>
    </row>
    <row r="533" spans="1:3" x14ac:dyDescent="0.2">
      <c r="A533" s="793" t="s">
        <v>3327</v>
      </c>
      <c r="B533" s="793" t="s">
        <v>5293</v>
      </c>
      <c r="C533" s="793">
        <v>1099.8300000000004</v>
      </c>
    </row>
    <row r="534" spans="1:3" x14ac:dyDescent="0.2">
      <c r="A534" s="793" t="s">
        <v>3327</v>
      </c>
      <c r="B534" s="793" t="s">
        <v>5294</v>
      </c>
      <c r="C534" s="793">
        <v>551.04000000000042</v>
      </c>
    </row>
    <row r="535" spans="1:3" x14ac:dyDescent="0.2">
      <c r="A535" s="793" t="s">
        <v>3327</v>
      </c>
      <c r="B535" s="793" t="s">
        <v>5295</v>
      </c>
      <c r="C535" s="793">
        <v>2.180000000000291</v>
      </c>
    </row>
    <row r="536" spans="1:3" x14ac:dyDescent="0.2">
      <c r="A536" s="793" t="s">
        <v>3327</v>
      </c>
      <c r="B536" s="793" t="s">
        <v>5296</v>
      </c>
      <c r="C536" s="793">
        <v>1.0600000000004002</v>
      </c>
    </row>
    <row r="537" spans="1:3" x14ac:dyDescent="0.2">
      <c r="A537" s="793" t="s">
        <v>3327</v>
      </c>
      <c r="B537" s="793" t="s">
        <v>7457</v>
      </c>
      <c r="C537" s="793">
        <v>0</v>
      </c>
    </row>
    <row r="538" spans="1:3" x14ac:dyDescent="0.2">
      <c r="A538" s="793" t="s">
        <v>3327</v>
      </c>
      <c r="B538" s="793" t="s">
        <v>7458</v>
      </c>
      <c r="C538" s="793">
        <v>0</v>
      </c>
    </row>
    <row r="539" spans="1:3" x14ac:dyDescent="0.2">
      <c r="A539" s="793" t="s">
        <v>3327</v>
      </c>
      <c r="B539" s="793" t="s">
        <v>7459</v>
      </c>
      <c r="C539" s="793">
        <v>0</v>
      </c>
    </row>
    <row r="540" spans="1:3" x14ac:dyDescent="0.2">
      <c r="A540" s="793" t="s">
        <v>3327</v>
      </c>
      <c r="B540" s="793" t="s">
        <v>7460</v>
      </c>
      <c r="C540" s="793">
        <v>0</v>
      </c>
    </row>
    <row r="541" spans="1:3" x14ac:dyDescent="0.2">
      <c r="A541" s="793" t="s">
        <v>3327</v>
      </c>
      <c r="B541" s="793" t="s">
        <v>7461</v>
      </c>
      <c r="C541" s="793">
        <v>0</v>
      </c>
    </row>
    <row r="542" spans="1:3" x14ac:dyDescent="0.2">
      <c r="A542" s="793" t="s">
        <v>3327</v>
      </c>
      <c r="B542" s="793" t="s">
        <v>7462</v>
      </c>
      <c r="C542" s="793">
        <v>0</v>
      </c>
    </row>
    <row r="543" spans="1:3" x14ac:dyDescent="0.2">
      <c r="A543" s="793" t="s">
        <v>3327</v>
      </c>
      <c r="B543" s="793" t="s">
        <v>7463</v>
      </c>
      <c r="C543" s="793">
        <v>0</v>
      </c>
    </row>
    <row r="544" spans="1:3" x14ac:dyDescent="0.2">
      <c r="A544" s="793" t="s">
        <v>3327</v>
      </c>
      <c r="B544" s="793" t="s">
        <v>7464</v>
      </c>
      <c r="C544" s="793">
        <v>0</v>
      </c>
    </row>
    <row r="545" spans="1:3" x14ac:dyDescent="0.2">
      <c r="A545" s="793" t="s">
        <v>3327</v>
      </c>
      <c r="B545" s="793" t="s">
        <v>7465</v>
      </c>
      <c r="C545" s="793">
        <v>0</v>
      </c>
    </row>
    <row r="546" spans="1:3" x14ac:dyDescent="0.2">
      <c r="A546" s="793" t="s">
        <v>3327</v>
      </c>
      <c r="B546" s="793" t="s">
        <v>7466</v>
      </c>
      <c r="C546" s="793">
        <v>0</v>
      </c>
    </row>
    <row r="547" spans="1:3" x14ac:dyDescent="0.2">
      <c r="A547" s="793" t="s">
        <v>3327</v>
      </c>
      <c r="B547" s="793" t="s">
        <v>7467</v>
      </c>
      <c r="C547" s="793">
        <v>0</v>
      </c>
    </row>
    <row r="548" spans="1:3" x14ac:dyDescent="0.2">
      <c r="A548" s="793" t="s">
        <v>3327</v>
      </c>
      <c r="B548" s="793" t="s">
        <v>7468</v>
      </c>
      <c r="C548" s="793">
        <v>0</v>
      </c>
    </row>
    <row r="549" spans="1:3" x14ac:dyDescent="0.2">
      <c r="A549" s="793" t="s">
        <v>3327</v>
      </c>
      <c r="B549" s="793" t="s">
        <v>7469</v>
      </c>
      <c r="C549" s="793">
        <v>0</v>
      </c>
    </row>
    <row r="550" spans="1:3" x14ac:dyDescent="0.2">
      <c r="A550" s="793" t="s">
        <v>3327</v>
      </c>
      <c r="B550" s="793" t="s">
        <v>7470</v>
      </c>
      <c r="C550" s="793">
        <v>0</v>
      </c>
    </row>
    <row r="551" spans="1:3" x14ac:dyDescent="0.2">
      <c r="A551" s="793" t="s">
        <v>3327</v>
      </c>
      <c r="B551" s="793" t="s">
        <v>7471</v>
      </c>
      <c r="C551" s="793">
        <v>0</v>
      </c>
    </row>
    <row r="552" spans="1:3" x14ac:dyDescent="0.2">
      <c r="A552" s="793" t="s">
        <v>3327</v>
      </c>
      <c r="B552" s="793" t="s">
        <v>7472</v>
      </c>
      <c r="C552" s="793">
        <v>0</v>
      </c>
    </row>
    <row r="553" spans="1:3" x14ac:dyDescent="0.2">
      <c r="A553" s="793" t="s">
        <v>3327</v>
      </c>
      <c r="B553" s="793" t="s">
        <v>7473</v>
      </c>
      <c r="C553" s="793">
        <v>0</v>
      </c>
    </row>
    <row r="554" spans="1:3" x14ac:dyDescent="0.2">
      <c r="A554" s="793" t="s">
        <v>3327</v>
      </c>
      <c r="B554" s="793" t="s">
        <v>5297</v>
      </c>
      <c r="C554" s="793">
        <v>2652.6900000000005</v>
      </c>
    </row>
    <row r="555" spans="1:3" x14ac:dyDescent="0.2">
      <c r="A555" s="793" t="s">
        <v>3327</v>
      </c>
      <c r="B555" s="793" t="s">
        <v>5300</v>
      </c>
      <c r="C555" s="793">
        <v>2652.6900000000005</v>
      </c>
    </row>
    <row r="556" spans="1:3" x14ac:dyDescent="0.2">
      <c r="A556" s="793" t="s">
        <v>3327</v>
      </c>
      <c r="B556" s="793" t="s">
        <v>5301</v>
      </c>
      <c r="C556" s="793">
        <v>2652.6900000000005</v>
      </c>
    </row>
    <row r="557" spans="1:3" x14ac:dyDescent="0.2">
      <c r="A557" s="793" t="s">
        <v>3327</v>
      </c>
      <c r="B557" s="793" t="s">
        <v>5302</v>
      </c>
      <c r="C557" s="793">
        <v>2652.6900000000005</v>
      </c>
    </row>
    <row r="558" spans="1:3" x14ac:dyDescent="0.2">
      <c r="A558" s="793" t="s">
        <v>3327</v>
      </c>
      <c r="B558" s="793" t="s">
        <v>5303</v>
      </c>
      <c r="C558" s="793">
        <v>2652.6900000000005</v>
      </c>
    </row>
    <row r="559" spans="1:3" x14ac:dyDescent="0.2">
      <c r="A559" s="793" t="s">
        <v>3327</v>
      </c>
      <c r="B559" s="793" t="s">
        <v>5304</v>
      </c>
      <c r="C559" s="793">
        <v>2652.6900000000005</v>
      </c>
    </row>
    <row r="560" spans="1:3" x14ac:dyDescent="0.2">
      <c r="A560" s="793" t="s">
        <v>3327</v>
      </c>
      <c r="B560" s="793" t="s">
        <v>5305</v>
      </c>
      <c r="C560" s="793">
        <v>2652.6900000000005</v>
      </c>
    </row>
    <row r="561" spans="1:3" x14ac:dyDescent="0.2">
      <c r="A561" s="793" t="s">
        <v>3327</v>
      </c>
      <c r="B561" s="793" t="s">
        <v>5306</v>
      </c>
      <c r="C561" s="793">
        <v>2652.6900000000005</v>
      </c>
    </row>
    <row r="562" spans="1:3" x14ac:dyDescent="0.2">
      <c r="A562" s="793" t="s">
        <v>3327</v>
      </c>
      <c r="B562" s="793" t="s">
        <v>5307</v>
      </c>
      <c r="C562" s="793">
        <v>2652.6900000000005</v>
      </c>
    </row>
    <row r="563" spans="1:3" x14ac:dyDescent="0.2">
      <c r="A563" s="793" t="s">
        <v>3327</v>
      </c>
      <c r="B563" s="793" t="s">
        <v>5298</v>
      </c>
      <c r="C563" s="793">
        <v>2652.6900000000005</v>
      </c>
    </row>
    <row r="564" spans="1:3" x14ac:dyDescent="0.2">
      <c r="A564" s="793" t="s">
        <v>3327</v>
      </c>
      <c r="B564" s="793" t="s">
        <v>5299</v>
      </c>
      <c r="C564" s="793">
        <v>1363.8300000000004</v>
      </c>
    </row>
    <row r="565" spans="1:3" x14ac:dyDescent="0.2">
      <c r="A565" s="793" t="s">
        <v>3327</v>
      </c>
      <c r="B565" s="793" t="s">
        <v>7474</v>
      </c>
      <c r="C565" s="793">
        <v>0</v>
      </c>
    </row>
    <row r="566" spans="1:3" x14ac:dyDescent="0.2">
      <c r="A566" s="793" t="s">
        <v>3327</v>
      </c>
      <c r="B566" s="793" t="s">
        <v>5308</v>
      </c>
      <c r="C566" s="793">
        <v>-13.360000000000582</v>
      </c>
    </row>
    <row r="567" spans="1:3" x14ac:dyDescent="0.2">
      <c r="A567" s="793" t="s">
        <v>3327</v>
      </c>
      <c r="B567" s="793" t="s">
        <v>5311</v>
      </c>
      <c r="C567" s="793">
        <v>-13.360000000000582</v>
      </c>
    </row>
    <row r="568" spans="1:3" x14ac:dyDescent="0.2">
      <c r="A568" s="793" t="s">
        <v>3327</v>
      </c>
      <c r="B568" s="793" t="s">
        <v>5312</v>
      </c>
      <c r="C568" s="793">
        <v>-13.360000000000582</v>
      </c>
    </row>
    <row r="569" spans="1:3" x14ac:dyDescent="0.2">
      <c r="A569" s="793" t="s">
        <v>3327</v>
      </c>
      <c r="B569" s="793" t="s">
        <v>5313</v>
      </c>
      <c r="C569" s="793">
        <v>-13.360000000000582</v>
      </c>
    </row>
    <row r="570" spans="1:3" x14ac:dyDescent="0.2">
      <c r="A570" s="793" t="s">
        <v>3327</v>
      </c>
      <c r="B570" s="793" t="s">
        <v>5314</v>
      </c>
      <c r="C570" s="793">
        <v>-13.360000000000582</v>
      </c>
    </row>
    <row r="571" spans="1:3" x14ac:dyDescent="0.2">
      <c r="A571" s="793" t="s">
        <v>3327</v>
      </c>
      <c r="B571" s="793" t="s">
        <v>5315</v>
      </c>
      <c r="C571" s="793">
        <v>-13.360000000000582</v>
      </c>
    </row>
    <row r="572" spans="1:3" x14ac:dyDescent="0.2">
      <c r="A572" s="793" t="s">
        <v>3327</v>
      </c>
      <c r="B572" s="793" t="s">
        <v>5316</v>
      </c>
      <c r="C572" s="793">
        <v>-13.360000000000582</v>
      </c>
    </row>
    <row r="573" spans="1:3" x14ac:dyDescent="0.2">
      <c r="A573" s="793" t="s">
        <v>3327</v>
      </c>
      <c r="B573" s="793" t="s">
        <v>5317</v>
      </c>
      <c r="C573" s="793">
        <v>-13.360000000000582</v>
      </c>
    </row>
    <row r="574" spans="1:3" x14ac:dyDescent="0.2">
      <c r="A574" s="793" t="s">
        <v>3327</v>
      </c>
      <c r="B574" s="793" t="s">
        <v>5318</v>
      </c>
      <c r="C574" s="793">
        <v>-13.360000000000582</v>
      </c>
    </row>
    <row r="575" spans="1:3" x14ac:dyDescent="0.2">
      <c r="A575" s="793" t="s">
        <v>3327</v>
      </c>
      <c r="B575" s="793" t="s">
        <v>5309</v>
      </c>
      <c r="C575" s="793">
        <v>-13.360000000000582</v>
      </c>
    </row>
    <row r="576" spans="1:3" x14ac:dyDescent="0.2">
      <c r="A576" s="793" t="s">
        <v>3327</v>
      </c>
      <c r="B576" s="793" t="s">
        <v>5310</v>
      </c>
      <c r="C576" s="793">
        <v>-6.6900000000023283</v>
      </c>
    </row>
    <row r="577" spans="1:3" x14ac:dyDescent="0.2">
      <c r="A577" s="793" t="s">
        <v>3327</v>
      </c>
      <c r="B577" s="793" t="s">
        <v>7475</v>
      </c>
      <c r="C577" s="793">
        <v>0</v>
      </c>
    </row>
    <row r="578" spans="1:3" x14ac:dyDescent="0.2">
      <c r="A578" s="793" t="s">
        <v>3359</v>
      </c>
      <c r="B578" s="793" t="s">
        <v>5319</v>
      </c>
      <c r="C578" s="793">
        <v>-91.680000000000291</v>
      </c>
    </row>
    <row r="579" spans="1:3" x14ac:dyDescent="0.2">
      <c r="A579" s="793" t="s">
        <v>3359</v>
      </c>
      <c r="B579" s="793" t="s">
        <v>5322</v>
      </c>
      <c r="C579" s="793">
        <v>-52.44999999999709</v>
      </c>
    </row>
    <row r="580" spans="1:3" x14ac:dyDescent="0.2">
      <c r="A580" s="793" t="s">
        <v>3359</v>
      </c>
      <c r="B580" s="793" t="s">
        <v>5323</v>
      </c>
      <c r="C580" s="793">
        <v>-52.44999999999709</v>
      </c>
    </row>
    <row r="581" spans="1:3" x14ac:dyDescent="0.2">
      <c r="A581" s="793" t="s">
        <v>3359</v>
      </c>
      <c r="B581" s="793" t="s">
        <v>5324</v>
      </c>
      <c r="C581" s="793">
        <v>-52.44999999999709</v>
      </c>
    </row>
    <row r="582" spans="1:3" x14ac:dyDescent="0.2">
      <c r="A582" s="793" t="s">
        <v>3359</v>
      </c>
      <c r="B582" s="793" t="s">
        <v>5325</v>
      </c>
      <c r="C582" s="793">
        <v>-93.319999999999709</v>
      </c>
    </row>
    <row r="583" spans="1:3" x14ac:dyDescent="0.2">
      <c r="A583" s="793" t="s">
        <v>3359</v>
      </c>
      <c r="B583" s="793" t="s">
        <v>5326</v>
      </c>
      <c r="C583" s="793">
        <v>-135.25999999999476</v>
      </c>
    </row>
    <row r="584" spans="1:3" x14ac:dyDescent="0.2">
      <c r="A584" s="793" t="s">
        <v>3359</v>
      </c>
      <c r="B584" s="793" t="s">
        <v>5327</v>
      </c>
      <c r="C584" s="793">
        <v>-138.11999999999534</v>
      </c>
    </row>
    <row r="585" spans="1:3" x14ac:dyDescent="0.2">
      <c r="A585" s="793" t="s">
        <v>3359</v>
      </c>
      <c r="B585" s="793" t="s">
        <v>5328</v>
      </c>
      <c r="C585" s="793">
        <v>-139.91999999999825</v>
      </c>
    </row>
    <row r="586" spans="1:3" x14ac:dyDescent="0.2">
      <c r="A586" s="793" t="s">
        <v>3359</v>
      </c>
      <c r="B586" s="793" t="s">
        <v>5329</v>
      </c>
      <c r="C586" s="793">
        <v>-140.62999999999738</v>
      </c>
    </row>
    <row r="587" spans="1:3" x14ac:dyDescent="0.2">
      <c r="A587" s="793" t="s">
        <v>3359</v>
      </c>
      <c r="B587" s="793" t="s">
        <v>5320</v>
      </c>
      <c r="C587" s="793">
        <v>-142.43999999999505</v>
      </c>
    </row>
    <row r="588" spans="1:3" x14ac:dyDescent="0.2">
      <c r="A588" s="793" t="s">
        <v>3359</v>
      </c>
      <c r="B588" s="793" t="s">
        <v>5321</v>
      </c>
      <c r="C588" s="793">
        <v>-145.86999999999534</v>
      </c>
    </row>
    <row r="589" spans="1:3" x14ac:dyDescent="0.2">
      <c r="A589" s="793" t="s">
        <v>3359</v>
      </c>
      <c r="B589" s="793" t="s">
        <v>7476</v>
      </c>
      <c r="C589" s="793">
        <v>0</v>
      </c>
    </row>
    <row r="590" spans="1:3" x14ac:dyDescent="0.2">
      <c r="A590" s="793" t="s">
        <v>3359</v>
      </c>
      <c r="B590" s="793" t="s">
        <v>7477</v>
      </c>
      <c r="C590" s="793">
        <v>0</v>
      </c>
    </row>
    <row r="591" spans="1:3" x14ac:dyDescent="0.2">
      <c r="A591" s="793" t="s">
        <v>3359</v>
      </c>
      <c r="B591" s="793" t="s">
        <v>7478</v>
      </c>
      <c r="C591" s="793">
        <v>0</v>
      </c>
    </row>
    <row r="592" spans="1:3" x14ac:dyDescent="0.2">
      <c r="A592" s="793" t="s">
        <v>3359</v>
      </c>
      <c r="B592" s="793" t="s">
        <v>7479</v>
      </c>
      <c r="C592" s="793">
        <v>0</v>
      </c>
    </row>
    <row r="593" spans="1:3" x14ac:dyDescent="0.2">
      <c r="A593" s="793" t="s">
        <v>3359</v>
      </c>
      <c r="B593" s="793" t="s">
        <v>7480</v>
      </c>
      <c r="C593" s="793">
        <v>0</v>
      </c>
    </row>
    <row r="594" spans="1:3" x14ac:dyDescent="0.2">
      <c r="A594" s="793" t="s">
        <v>3359</v>
      </c>
      <c r="B594" s="793" t="s">
        <v>7481</v>
      </c>
      <c r="C594" s="793">
        <v>0</v>
      </c>
    </row>
    <row r="595" spans="1:3" x14ac:dyDescent="0.2">
      <c r="A595" s="793" t="s">
        <v>3359</v>
      </c>
      <c r="B595" s="793" t="s">
        <v>7482</v>
      </c>
      <c r="C595" s="793">
        <v>0</v>
      </c>
    </row>
    <row r="596" spans="1:3" x14ac:dyDescent="0.2">
      <c r="A596" s="793" t="s">
        <v>3359</v>
      </c>
      <c r="B596" s="793" t="s">
        <v>7483</v>
      </c>
      <c r="C596" s="793">
        <v>0</v>
      </c>
    </row>
    <row r="597" spans="1:3" x14ac:dyDescent="0.2">
      <c r="A597" s="793" t="s">
        <v>3359</v>
      </c>
      <c r="B597" s="793" t="s">
        <v>7484</v>
      </c>
      <c r="C597" s="793">
        <v>0</v>
      </c>
    </row>
    <row r="598" spans="1:3" x14ac:dyDescent="0.2">
      <c r="A598" s="793" t="s">
        <v>3359</v>
      </c>
      <c r="B598" s="793" t="s">
        <v>7485</v>
      </c>
      <c r="C598" s="793">
        <v>0</v>
      </c>
    </row>
    <row r="599" spans="1:3" x14ac:dyDescent="0.2">
      <c r="A599" s="793" t="s">
        <v>3359</v>
      </c>
      <c r="B599" s="793" t="s">
        <v>7486</v>
      </c>
      <c r="C599" s="793">
        <v>0</v>
      </c>
    </row>
    <row r="600" spans="1:3" x14ac:dyDescent="0.2">
      <c r="A600" s="793" t="s">
        <v>3359</v>
      </c>
      <c r="B600" s="793" t="s">
        <v>7487</v>
      </c>
      <c r="C600" s="793">
        <v>0</v>
      </c>
    </row>
    <row r="601" spans="1:3" x14ac:dyDescent="0.2">
      <c r="A601" s="793" t="s">
        <v>3359</v>
      </c>
      <c r="B601" s="793" t="s">
        <v>7488</v>
      </c>
      <c r="C601" s="793">
        <v>0</v>
      </c>
    </row>
    <row r="602" spans="1:3" x14ac:dyDescent="0.2">
      <c r="A602" s="793" t="s">
        <v>3359</v>
      </c>
      <c r="B602" s="793" t="s">
        <v>5330</v>
      </c>
      <c r="C602" s="793">
        <v>-111.69000000000233</v>
      </c>
    </row>
    <row r="603" spans="1:3" x14ac:dyDescent="0.2">
      <c r="A603" s="793" t="s">
        <v>3359</v>
      </c>
      <c r="B603" s="793" t="s">
        <v>5333</v>
      </c>
      <c r="C603" s="793">
        <v>-63.900000000001455</v>
      </c>
    </row>
    <row r="604" spans="1:3" x14ac:dyDescent="0.2">
      <c r="A604" s="793" t="s">
        <v>3359</v>
      </c>
      <c r="B604" s="793" t="s">
        <v>5334</v>
      </c>
      <c r="C604" s="793">
        <v>-63.900000000001455</v>
      </c>
    </row>
    <row r="605" spans="1:3" x14ac:dyDescent="0.2">
      <c r="A605" s="793" t="s">
        <v>3359</v>
      </c>
      <c r="B605" s="793" t="s">
        <v>5335</v>
      </c>
      <c r="C605" s="793">
        <v>-63.900000000001455</v>
      </c>
    </row>
    <row r="606" spans="1:3" x14ac:dyDescent="0.2">
      <c r="A606" s="793" t="s">
        <v>3359</v>
      </c>
      <c r="B606" s="793" t="s">
        <v>5336</v>
      </c>
      <c r="C606" s="793">
        <v>-113.68000000000029</v>
      </c>
    </row>
    <row r="607" spans="1:3" x14ac:dyDescent="0.2">
      <c r="A607" s="793" t="s">
        <v>3359</v>
      </c>
      <c r="B607" s="793" t="s">
        <v>5337</v>
      </c>
      <c r="C607" s="793">
        <v>-164.78000000000247</v>
      </c>
    </row>
    <row r="608" spans="1:3" x14ac:dyDescent="0.2">
      <c r="A608" s="793" t="s">
        <v>3359</v>
      </c>
      <c r="B608" s="793" t="s">
        <v>5338</v>
      </c>
      <c r="C608" s="793">
        <v>-168.27000000000044</v>
      </c>
    </row>
    <row r="609" spans="1:3" x14ac:dyDescent="0.2">
      <c r="A609" s="793" t="s">
        <v>3359</v>
      </c>
      <c r="B609" s="793" t="s">
        <v>5339</v>
      </c>
      <c r="C609" s="793">
        <v>-170.45000000000073</v>
      </c>
    </row>
    <row r="610" spans="1:3" x14ac:dyDescent="0.2">
      <c r="A610" s="793" t="s">
        <v>3359</v>
      </c>
      <c r="B610" s="793" t="s">
        <v>5340</v>
      </c>
      <c r="C610" s="793">
        <v>-171.33000000000175</v>
      </c>
    </row>
    <row r="611" spans="1:3" x14ac:dyDescent="0.2">
      <c r="A611" s="793" t="s">
        <v>3359</v>
      </c>
      <c r="B611" s="793" t="s">
        <v>5331</v>
      </c>
      <c r="C611" s="793">
        <v>-173.52000000000044</v>
      </c>
    </row>
    <row r="612" spans="1:3" x14ac:dyDescent="0.2">
      <c r="A612" s="793" t="s">
        <v>3359</v>
      </c>
      <c r="B612" s="793" t="s">
        <v>5332</v>
      </c>
      <c r="C612" s="793">
        <v>-177.71000000000276</v>
      </c>
    </row>
    <row r="613" spans="1:3" x14ac:dyDescent="0.2">
      <c r="A613" s="793" t="s">
        <v>3359</v>
      </c>
      <c r="B613" s="793" t="s">
        <v>7489</v>
      </c>
      <c r="C613" s="793">
        <v>0</v>
      </c>
    </row>
    <row r="614" spans="1:3" x14ac:dyDescent="0.2">
      <c r="A614" s="793" t="s">
        <v>3359</v>
      </c>
      <c r="B614" s="793" t="s">
        <v>5341</v>
      </c>
      <c r="C614" s="793">
        <v>-467.89999999999782</v>
      </c>
    </row>
    <row r="615" spans="1:3" x14ac:dyDescent="0.2">
      <c r="A615" s="793" t="s">
        <v>3359</v>
      </c>
      <c r="B615" s="793" t="s">
        <v>5344</v>
      </c>
      <c r="C615" s="793">
        <v>341.22000000000116</v>
      </c>
    </row>
    <row r="616" spans="1:3" x14ac:dyDescent="0.2">
      <c r="A616" s="793" t="s">
        <v>3359</v>
      </c>
      <c r="B616" s="793" t="s">
        <v>5345</v>
      </c>
      <c r="C616" s="793">
        <v>338.01000000000204</v>
      </c>
    </row>
    <row r="617" spans="1:3" x14ac:dyDescent="0.2">
      <c r="A617" s="793" t="s">
        <v>3359</v>
      </c>
      <c r="B617" s="793" t="s">
        <v>5346</v>
      </c>
      <c r="C617" s="793">
        <v>331.56999999999971</v>
      </c>
    </row>
    <row r="618" spans="1:3" x14ac:dyDescent="0.2">
      <c r="A618" s="793" t="s">
        <v>3359</v>
      </c>
      <c r="B618" s="793" t="s">
        <v>5347</v>
      </c>
      <c r="C618" s="793">
        <v>324.5099999999984</v>
      </c>
    </row>
    <row r="619" spans="1:3" x14ac:dyDescent="0.2">
      <c r="A619" s="793" t="s">
        <v>3359</v>
      </c>
      <c r="B619" s="793" t="s">
        <v>5348</v>
      </c>
      <c r="C619" s="793">
        <v>302.63000000000102</v>
      </c>
    </row>
    <row r="620" spans="1:3" x14ac:dyDescent="0.2">
      <c r="A620" s="793" t="s">
        <v>3359</v>
      </c>
      <c r="B620" s="793" t="s">
        <v>5349</v>
      </c>
      <c r="C620" s="793">
        <v>346.75</v>
      </c>
    </row>
    <row r="621" spans="1:3" x14ac:dyDescent="0.2">
      <c r="A621" s="793" t="s">
        <v>3359</v>
      </c>
      <c r="B621" s="793" t="s">
        <v>5350</v>
      </c>
      <c r="C621" s="793">
        <v>197.65999999999985</v>
      </c>
    </row>
    <row r="622" spans="1:3" x14ac:dyDescent="0.2">
      <c r="A622" s="793" t="s">
        <v>3359</v>
      </c>
      <c r="B622" s="793" t="s">
        <v>5351</v>
      </c>
      <c r="C622" s="793">
        <v>45.109999999996944</v>
      </c>
    </row>
    <row r="623" spans="1:3" x14ac:dyDescent="0.2">
      <c r="A623" s="793" t="s">
        <v>3359</v>
      </c>
      <c r="B623" s="793" t="s">
        <v>5342</v>
      </c>
      <c r="C623" s="793">
        <v>36.970000000001164</v>
      </c>
    </row>
    <row r="624" spans="1:3" x14ac:dyDescent="0.2">
      <c r="A624" s="793" t="s">
        <v>3359</v>
      </c>
      <c r="B624" s="793" t="s">
        <v>5343</v>
      </c>
      <c r="C624" s="793">
        <v>36.229999999999563</v>
      </c>
    </row>
    <row r="625" spans="1:3" x14ac:dyDescent="0.2">
      <c r="A625" s="793" t="s">
        <v>3359</v>
      </c>
      <c r="B625" s="793" t="s">
        <v>7490</v>
      </c>
      <c r="C625" s="793">
        <v>0</v>
      </c>
    </row>
    <row r="626" spans="1:3" x14ac:dyDescent="0.2">
      <c r="A626" s="793" t="s">
        <v>3359</v>
      </c>
      <c r="B626" s="793" t="s">
        <v>7491</v>
      </c>
      <c r="C626" s="793">
        <v>0</v>
      </c>
    </row>
    <row r="627" spans="1:3" x14ac:dyDescent="0.2">
      <c r="A627" s="793" t="s">
        <v>3359</v>
      </c>
      <c r="B627" s="793" t="s">
        <v>7492</v>
      </c>
      <c r="C627" s="793">
        <v>0</v>
      </c>
    </row>
    <row r="628" spans="1:3" x14ac:dyDescent="0.2">
      <c r="A628" s="793" t="s">
        <v>3359</v>
      </c>
      <c r="B628" s="793" t="s">
        <v>7493</v>
      </c>
      <c r="C628" s="793">
        <v>0</v>
      </c>
    </row>
    <row r="629" spans="1:3" x14ac:dyDescent="0.2">
      <c r="A629" s="793" t="s">
        <v>3359</v>
      </c>
      <c r="B629" s="793" t="s">
        <v>7494</v>
      </c>
      <c r="C629" s="793">
        <v>0</v>
      </c>
    </row>
    <row r="630" spans="1:3" x14ac:dyDescent="0.2">
      <c r="A630" s="793" t="s">
        <v>3359</v>
      </c>
      <c r="B630" s="793" t="s">
        <v>7495</v>
      </c>
      <c r="C630" s="793">
        <v>0</v>
      </c>
    </row>
    <row r="631" spans="1:3" x14ac:dyDescent="0.2">
      <c r="A631" s="793" t="s">
        <v>3359</v>
      </c>
      <c r="B631" s="793" t="s">
        <v>7496</v>
      </c>
      <c r="C631" s="793">
        <v>0</v>
      </c>
    </row>
    <row r="632" spans="1:3" x14ac:dyDescent="0.2">
      <c r="A632" s="793" t="s">
        <v>3359</v>
      </c>
      <c r="B632" s="793" t="s">
        <v>7497</v>
      </c>
      <c r="C632" s="793">
        <v>0</v>
      </c>
    </row>
    <row r="633" spans="1:3" x14ac:dyDescent="0.2">
      <c r="A633" s="793" t="s">
        <v>3359</v>
      </c>
      <c r="B633" s="793" t="s">
        <v>7498</v>
      </c>
      <c r="C633" s="793">
        <v>0</v>
      </c>
    </row>
    <row r="634" spans="1:3" x14ac:dyDescent="0.2">
      <c r="A634" s="793" t="s">
        <v>3359</v>
      </c>
      <c r="B634" s="793" t="s">
        <v>7499</v>
      </c>
      <c r="C634" s="793">
        <v>0</v>
      </c>
    </row>
    <row r="635" spans="1:3" x14ac:dyDescent="0.2">
      <c r="A635" s="793" t="s">
        <v>3359</v>
      </c>
      <c r="B635" s="793" t="s">
        <v>7500</v>
      </c>
      <c r="C635" s="793">
        <v>0</v>
      </c>
    </row>
    <row r="636" spans="1:3" x14ac:dyDescent="0.2">
      <c r="A636" s="793" t="s">
        <v>3359</v>
      </c>
      <c r="B636" s="793" t="s">
        <v>7501</v>
      </c>
      <c r="C636" s="793">
        <v>0</v>
      </c>
    </row>
    <row r="637" spans="1:3" x14ac:dyDescent="0.2">
      <c r="A637" s="793" t="s">
        <v>3359</v>
      </c>
      <c r="B637" s="793" t="s">
        <v>7502</v>
      </c>
      <c r="C637" s="793">
        <v>0</v>
      </c>
    </row>
    <row r="638" spans="1:3" x14ac:dyDescent="0.2">
      <c r="A638" s="793" t="s">
        <v>3359</v>
      </c>
      <c r="B638" s="793" t="s">
        <v>5352</v>
      </c>
      <c r="C638" s="793">
        <v>-494.20000000000073</v>
      </c>
    </row>
    <row r="639" spans="1:3" x14ac:dyDescent="0.2">
      <c r="A639" s="793" t="s">
        <v>3359</v>
      </c>
      <c r="B639" s="793" t="s">
        <v>5355</v>
      </c>
      <c r="C639" s="793">
        <v>379.79000000000087</v>
      </c>
    </row>
    <row r="640" spans="1:3" x14ac:dyDescent="0.2">
      <c r="A640" s="793" t="s">
        <v>3359</v>
      </c>
      <c r="B640" s="793" t="s">
        <v>5356</v>
      </c>
      <c r="C640" s="793">
        <v>376.01000000000204</v>
      </c>
    </row>
    <row r="641" spans="1:3" x14ac:dyDescent="0.2">
      <c r="A641" s="793" t="s">
        <v>3359</v>
      </c>
      <c r="B641" s="793" t="s">
        <v>5357</v>
      </c>
      <c r="C641" s="793">
        <v>368.45999999999913</v>
      </c>
    </row>
    <row r="642" spans="1:3" x14ac:dyDescent="0.2">
      <c r="A642" s="793" t="s">
        <v>3359</v>
      </c>
      <c r="B642" s="793" t="s">
        <v>5358</v>
      </c>
      <c r="C642" s="793">
        <v>360.15999999999985</v>
      </c>
    </row>
    <row r="643" spans="1:3" x14ac:dyDescent="0.2">
      <c r="A643" s="793" t="s">
        <v>3359</v>
      </c>
      <c r="B643" s="793" t="s">
        <v>5359</v>
      </c>
      <c r="C643" s="793">
        <v>334.45999999999913</v>
      </c>
    </row>
    <row r="644" spans="1:3" x14ac:dyDescent="0.2">
      <c r="A644" s="793" t="s">
        <v>3359</v>
      </c>
      <c r="B644" s="793" t="s">
        <v>5360</v>
      </c>
      <c r="C644" s="793">
        <v>386.28000000000247</v>
      </c>
    </row>
    <row r="645" spans="1:3" x14ac:dyDescent="0.2">
      <c r="A645" s="793" t="s">
        <v>3359</v>
      </c>
      <c r="B645" s="793" t="s">
        <v>5361</v>
      </c>
      <c r="C645" s="793">
        <v>211.17000000000189</v>
      </c>
    </row>
    <row r="646" spans="1:3" x14ac:dyDescent="0.2">
      <c r="A646" s="793" t="s">
        <v>3359</v>
      </c>
      <c r="B646" s="793" t="s">
        <v>5362</v>
      </c>
      <c r="C646" s="793">
        <v>32.510000000002037</v>
      </c>
    </row>
    <row r="647" spans="1:3" x14ac:dyDescent="0.2">
      <c r="A647" s="793" t="s">
        <v>3359</v>
      </c>
      <c r="B647" s="793" t="s">
        <v>5353</v>
      </c>
      <c r="C647" s="793">
        <v>23.470000000001164</v>
      </c>
    </row>
    <row r="648" spans="1:3" x14ac:dyDescent="0.2">
      <c r="A648" s="793" t="s">
        <v>3359</v>
      </c>
      <c r="B648" s="793" t="s">
        <v>5354</v>
      </c>
      <c r="C648" s="793">
        <v>22.610000000000582</v>
      </c>
    </row>
    <row r="649" spans="1:3" x14ac:dyDescent="0.2">
      <c r="A649" s="793" t="s">
        <v>3359</v>
      </c>
      <c r="B649" s="793" t="s">
        <v>7503</v>
      </c>
      <c r="C649" s="793">
        <v>0</v>
      </c>
    </row>
    <row r="650" spans="1:3" x14ac:dyDescent="0.2">
      <c r="A650" s="793" t="s">
        <v>3359</v>
      </c>
      <c r="B650" s="793" t="s">
        <v>7504</v>
      </c>
      <c r="C650" s="793">
        <v>0</v>
      </c>
    </row>
    <row r="651" spans="1:3" x14ac:dyDescent="0.2">
      <c r="A651" s="793" t="s">
        <v>3359</v>
      </c>
      <c r="B651" s="793" t="s">
        <v>7505</v>
      </c>
      <c r="C651" s="793">
        <v>0</v>
      </c>
    </row>
    <row r="652" spans="1:3" x14ac:dyDescent="0.2">
      <c r="A652" s="793" t="s">
        <v>3359</v>
      </c>
      <c r="B652" s="793" t="s">
        <v>7506</v>
      </c>
      <c r="C652" s="793">
        <v>0</v>
      </c>
    </row>
    <row r="653" spans="1:3" x14ac:dyDescent="0.2">
      <c r="A653" s="793" t="s">
        <v>3359</v>
      </c>
      <c r="B653" s="793" t="s">
        <v>7507</v>
      </c>
      <c r="C653" s="793">
        <v>0</v>
      </c>
    </row>
    <row r="654" spans="1:3" x14ac:dyDescent="0.2">
      <c r="A654" s="793" t="s">
        <v>3359</v>
      </c>
      <c r="B654" s="793" t="s">
        <v>7508</v>
      </c>
      <c r="C654" s="793">
        <v>0</v>
      </c>
    </row>
    <row r="655" spans="1:3" x14ac:dyDescent="0.2">
      <c r="A655" s="793" t="s">
        <v>3359</v>
      </c>
      <c r="B655" s="793" t="s">
        <v>7509</v>
      </c>
      <c r="C655" s="793">
        <v>0</v>
      </c>
    </row>
    <row r="656" spans="1:3" x14ac:dyDescent="0.2">
      <c r="A656" s="793" t="s">
        <v>3359</v>
      </c>
      <c r="B656" s="793" t="s">
        <v>7510</v>
      </c>
      <c r="C656" s="793">
        <v>0</v>
      </c>
    </row>
    <row r="657" spans="1:3" x14ac:dyDescent="0.2">
      <c r="A657" s="793" t="s">
        <v>3359</v>
      </c>
      <c r="B657" s="793" t="s">
        <v>7511</v>
      </c>
      <c r="C657" s="793">
        <v>0</v>
      </c>
    </row>
    <row r="658" spans="1:3" x14ac:dyDescent="0.2">
      <c r="A658" s="793" t="s">
        <v>3359</v>
      </c>
      <c r="B658" s="793" t="s">
        <v>7512</v>
      </c>
      <c r="C658" s="793">
        <v>0</v>
      </c>
    </row>
    <row r="659" spans="1:3" x14ac:dyDescent="0.2">
      <c r="A659" s="793" t="s">
        <v>3359</v>
      </c>
      <c r="B659" s="793" t="s">
        <v>7513</v>
      </c>
      <c r="C659" s="793">
        <v>0</v>
      </c>
    </row>
    <row r="660" spans="1:3" x14ac:dyDescent="0.2">
      <c r="A660" s="793" t="s">
        <v>3359</v>
      </c>
      <c r="B660" s="793" t="s">
        <v>7514</v>
      </c>
      <c r="C660" s="793">
        <v>0</v>
      </c>
    </row>
    <row r="661" spans="1:3" x14ac:dyDescent="0.2">
      <c r="A661" s="793" t="s">
        <v>3359</v>
      </c>
      <c r="B661" s="793" t="s">
        <v>7515</v>
      </c>
      <c r="C661" s="793">
        <v>0</v>
      </c>
    </row>
    <row r="662" spans="1:3" x14ac:dyDescent="0.2">
      <c r="A662" s="793" t="s">
        <v>3359</v>
      </c>
      <c r="B662" s="793" t="s">
        <v>7516</v>
      </c>
      <c r="C662" s="793">
        <v>0</v>
      </c>
    </row>
    <row r="663" spans="1:3" x14ac:dyDescent="0.2">
      <c r="A663" s="793" t="s">
        <v>3359</v>
      </c>
      <c r="B663" s="793" t="s">
        <v>7517</v>
      </c>
      <c r="C663" s="793">
        <v>0</v>
      </c>
    </row>
    <row r="664" spans="1:3" x14ac:dyDescent="0.2">
      <c r="A664" s="793" t="s">
        <v>3359</v>
      </c>
      <c r="B664" s="793" t="s">
        <v>7518</v>
      </c>
      <c r="C664" s="793">
        <v>0</v>
      </c>
    </row>
    <row r="665" spans="1:3" x14ac:dyDescent="0.2">
      <c r="A665" s="793" t="s">
        <v>3359</v>
      </c>
      <c r="B665" s="793" t="s">
        <v>7519</v>
      </c>
      <c r="C665" s="793">
        <v>0</v>
      </c>
    </row>
    <row r="666" spans="1:3" x14ac:dyDescent="0.2">
      <c r="A666" s="793" t="s">
        <v>3359</v>
      </c>
      <c r="B666" s="793" t="s">
        <v>7520</v>
      </c>
      <c r="C666" s="793">
        <v>0</v>
      </c>
    </row>
    <row r="667" spans="1:3" x14ac:dyDescent="0.2">
      <c r="A667" s="793" t="s">
        <v>3359</v>
      </c>
      <c r="B667" s="793" t="s">
        <v>7521</v>
      </c>
      <c r="C667" s="793">
        <v>0</v>
      </c>
    </row>
    <row r="668" spans="1:3" x14ac:dyDescent="0.2">
      <c r="A668" s="793" t="s">
        <v>3359</v>
      </c>
      <c r="B668" s="793" t="s">
        <v>7522</v>
      </c>
      <c r="C668" s="793">
        <v>0</v>
      </c>
    </row>
    <row r="669" spans="1:3" x14ac:dyDescent="0.2">
      <c r="A669" s="793" t="s">
        <v>3359</v>
      </c>
      <c r="B669" s="793" t="s">
        <v>7523</v>
      </c>
      <c r="C669" s="793">
        <v>0</v>
      </c>
    </row>
    <row r="670" spans="1:3" x14ac:dyDescent="0.2">
      <c r="A670" s="793" t="s">
        <v>3359</v>
      </c>
      <c r="B670" s="793" t="s">
        <v>7524</v>
      </c>
      <c r="C670" s="793">
        <v>0</v>
      </c>
    </row>
    <row r="671" spans="1:3" x14ac:dyDescent="0.2">
      <c r="A671" s="793" t="s">
        <v>3359</v>
      </c>
      <c r="B671" s="793" t="s">
        <v>7525</v>
      </c>
      <c r="C671" s="793">
        <v>0</v>
      </c>
    </row>
    <row r="672" spans="1:3" x14ac:dyDescent="0.2">
      <c r="A672" s="793" t="s">
        <v>3359</v>
      </c>
      <c r="B672" s="793" t="s">
        <v>7526</v>
      </c>
      <c r="C672" s="793">
        <v>0</v>
      </c>
    </row>
    <row r="673" spans="1:3" x14ac:dyDescent="0.2">
      <c r="A673" s="793" t="s">
        <v>3359</v>
      </c>
      <c r="B673" s="793" t="s">
        <v>7527</v>
      </c>
      <c r="C673" s="793">
        <v>0</v>
      </c>
    </row>
    <row r="674" spans="1:3" x14ac:dyDescent="0.2">
      <c r="A674" s="793" t="s">
        <v>3359</v>
      </c>
      <c r="B674" s="793" t="s">
        <v>7528</v>
      </c>
      <c r="C674" s="793">
        <v>0</v>
      </c>
    </row>
    <row r="675" spans="1:3" x14ac:dyDescent="0.2">
      <c r="A675" s="793" t="s">
        <v>3359</v>
      </c>
      <c r="B675" s="793" t="s">
        <v>7529</v>
      </c>
      <c r="C675" s="793">
        <v>0</v>
      </c>
    </row>
    <row r="676" spans="1:3" x14ac:dyDescent="0.2">
      <c r="A676" s="793" t="s">
        <v>3359</v>
      </c>
      <c r="B676" s="793" t="s">
        <v>7530</v>
      </c>
      <c r="C676" s="793">
        <v>0</v>
      </c>
    </row>
    <row r="677" spans="1:3" x14ac:dyDescent="0.2">
      <c r="A677" s="793" t="s">
        <v>3359</v>
      </c>
      <c r="B677" s="793" t="s">
        <v>7531</v>
      </c>
      <c r="C677" s="793">
        <v>0</v>
      </c>
    </row>
    <row r="678" spans="1:3" x14ac:dyDescent="0.2">
      <c r="A678" s="793" t="s">
        <v>3359</v>
      </c>
      <c r="B678" s="793" t="s">
        <v>7532</v>
      </c>
      <c r="C678" s="793">
        <v>0</v>
      </c>
    </row>
    <row r="679" spans="1:3" x14ac:dyDescent="0.2">
      <c r="A679" s="793" t="s">
        <v>3359</v>
      </c>
      <c r="B679" s="793" t="s">
        <v>7533</v>
      </c>
      <c r="C679" s="793">
        <v>0</v>
      </c>
    </row>
    <row r="680" spans="1:3" x14ac:dyDescent="0.2">
      <c r="A680" s="793" t="s">
        <v>3359</v>
      </c>
      <c r="B680" s="793" t="s">
        <v>7534</v>
      </c>
      <c r="C680" s="793">
        <v>0</v>
      </c>
    </row>
    <row r="681" spans="1:3" x14ac:dyDescent="0.2">
      <c r="A681" s="793" t="s">
        <v>3359</v>
      </c>
      <c r="B681" s="793" t="s">
        <v>7535</v>
      </c>
      <c r="C681" s="793">
        <v>0</v>
      </c>
    </row>
    <row r="682" spans="1:3" x14ac:dyDescent="0.2">
      <c r="A682" s="793" t="s">
        <v>3359</v>
      </c>
      <c r="B682" s="793" t="s">
        <v>7536</v>
      </c>
      <c r="C682" s="793">
        <v>0</v>
      </c>
    </row>
    <row r="683" spans="1:3" x14ac:dyDescent="0.2">
      <c r="A683" s="793" t="s">
        <v>3359</v>
      </c>
      <c r="B683" s="793" t="s">
        <v>7537</v>
      </c>
      <c r="C683" s="793">
        <v>0</v>
      </c>
    </row>
    <row r="684" spans="1:3" x14ac:dyDescent="0.2">
      <c r="A684" s="793" t="s">
        <v>3359</v>
      </c>
      <c r="B684" s="793" t="s">
        <v>7538</v>
      </c>
      <c r="C684" s="793">
        <v>0</v>
      </c>
    </row>
    <row r="685" spans="1:3" x14ac:dyDescent="0.2">
      <c r="A685" s="793" t="s">
        <v>3359</v>
      </c>
      <c r="B685" s="793" t="s">
        <v>7539</v>
      </c>
      <c r="C685" s="793">
        <v>0</v>
      </c>
    </row>
    <row r="686" spans="1:3" x14ac:dyDescent="0.2">
      <c r="A686" s="793" t="s">
        <v>3359</v>
      </c>
      <c r="B686" s="793" t="s">
        <v>7540</v>
      </c>
      <c r="C686" s="793">
        <v>0</v>
      </c>
    </row>
    <row r="687" spans="1:3" x14ac:dyDescent="0.2">
      <c r="A687" s="793" t="s">
        <v>3359</v>
      </c>
      <c r="B687" s="793" t="s">
        <v>7541</v>
      </c>
      <c r="C687" s="793">
        <v>0</v>
      </c>
    </row>
    <row r="688" spans="1:3" x14ac:dyDescent="0.2">
      <c r="A688" s="793" t="s">
        <v>3359</v>
      </c>
      <c r="B688" s="793" t="s">
        <v>7542</v>
      </c>
      <c r="C688" s="793">
        <v>0</v>
      </c>
    </row>
    <row r="689" spans="1:3" x14ac:dyDescent="0.2">
      <c r="A689" s="793" t="s">
        <v>3359</v>
      </c>
      <c r="B689" s="793" t="s">
        <v>7543</v>
      </c>
      <c r="C689" s="793">
        <v>0</v>
      </c>
    </row>
    <row r="690" spans="1:3" x14ac:dyDescent="0.2">
      <c r="A690" s="793" t="s">
        <v>3359</v>
      </c>
      <c r="B690" s="793" t="s">
        <v>7544</v>
      </c>
      <c r="C690" s="793">
        <v>0</v>
      </c>
    </row>
    <row r="691" spans="1:3" x14ac:dyDescent="0.2">
      <c r="A691" s="793" t="s">
        <v>3359</v>
      </c>
      <c r="B691" s="793" t="s">
        <v>7545</v>
      </c>
      <c r="C691" s="793">
        <v>0</v>
      </c>
    </row>
    <row r="692" spans="1:3" x14ac:dyDescent="0.2">
      <c r="A692" s="793" t="s">
        <v>3359</v>
      </c>
      <c r="B692" s="793" t="s">
        <v>7546</v>
      </c>
      <c r="C692" s="793">
        <v>0</v>
      </c>
    </row>
    <row r="693" spans="1:3" x14ac:dyDescent="0.2">
      <c r="A693" s="793" t="s">
        <v>3359</v>
      </c>
      <c r="B693" s="793" t="s">
        <v>7547</v>
      </c>
      <c r="C693" s="793">
        <v>0</v>
      </c>
    </row>
    <row r="694" spans="1:3" x14ac:dyDescent="0.2">
      <c r="A694" s="793" t="s">
        <v>3359</v>
      </c>
      <c r="B694" s="793" t="s">
        <v>7548</v>
      </c>
      <c r="C694" s="793">
        <v>0</v>
      </c>
    </row>
    <row r="695" spans="1:3" x14ac:dyDescent="0.2">
      <c r="A695" s="793" t="s">
        <v>3359</v>
      </c>
      <c r="B695" s="793" t="s">
        <v>7549</v>
      </c>
      <c r="C695" s="793">
        <v>0</v>
      </c>
    </row>
    <row r="696" spans="1:3" x14ac:dyDescent="0.2">
      <c r="A696" s="793" t="s">
        <v>3359</v>
      </c>
      <c r="B696" s="793" t="s">
        <v>7550</v>
      </c>
      <c r="C696" s="793">
        <v>0</v>
      </c>
    </row>
    <row r="697" spans="1:3" x14ac:dyDescent="0.2">
      <c r="A697" s="793" t="s">
        <v>3359</v>
      </c>
      <c r="B697" s="793" t="s">
        <v>7551</v>
      </c>
      <c r="C697" s="793">
        <v>0</v>
      </c>
    </row>
    <row r="698" spans="1:3" x14ac:dyDescent="0.2">
      <c r="A698" s="793" t="s">
        <v>3359</v>
      </c>
      <c r="B698" s="793" t="s">
        <v>7552</v>
      </c>
      <c r="C698" s="793">
        <v>0</v>
      </c>
    </row>
    <row r="699" spans="1:3" x14ac:dyDescent="0.2">
      <c r="A699" s="793" t="s">
        <v>3359</v>
      </c>
      <c r="B699" s="793" t="s">
        <v>7553</v>
      </c>
      <c r="C699" s="793">
        <v>0</v>
      </c>
    </row>
    <row r="700" spans="1:3" x14ac:dyDescent="0.2">
      <c r="A700" s="793" t="s">
        <v>3359</v>
      </c>
      <c r="B700" s="793" t="s">
        <v>7554</v>
      </c>
      <c r="C700" s="793">
        <v>0</v>
      </c>
    </row>
    <row r="701" spans="1:3" x14ac:dyDescent="0.2">
      <c r="A701" s="793" t="s">
        <v>3359</v>
      </c>
      <c r="B701" s="793" t="s">
        <v>7555</v>
      </c>
      <c r="C701" s="793">
        <v>0</v>
      </c>
    </row>
    <row r="702" spans="1:3" x14ac:dyDescent="0.2">
      <c r="A702" s="793" t="s">
        <v>3359</v>
      </c>
      <c r="B702" s="793" t="s">
        <v>7556</v>
      </c>
      <c r="C702" s="793">
        <v>0</v>
      </c>
    </row>
    <row r="703" spans="1:3" x14ac:dyDescent="0.2">
      <c r="A703" s="793" t="s">
        <v>3359</v>
      </c>
      <c r="B703" s="793" t="s">
        <v>7557</v>
      </c>
      <c r="C703" s="793">
        <v>0</v>
      </c>
    </row>
    <row r="704" spans="1:3" x14ac:dyDescent="0.2">
      <c r="A704" s="793" t="s">
        <v>3359</v>
      </c>
      <c r="B704" s="793" t="s">
        <v>7558</v>
      </c>
      <c r="C704" s="793">
        <v>0</v>
      </c>
    </row>
    <row r="705" spans="1:3" x14ac:dyDescent="0.2">
      <c r="A705" s="793" t="s">
        <v>3359</v>
      </c>
      <c r="B705" s="793" t="s">
        <v>7559</v>
      </c>
      <c r="C705" s="793">
        <v>0</v>
      </c>
    </row>
    <row r="706" spans="1:3" x14ac:dyDescent="0.2">
      <c r="A706" s="793" t="s">
        <v>3359</v>
      </c>
      <c r="B706" s="793" t="s">
        <v>7560</v>
      </c>
      <c r="C706" s="793">
        <v>0</v>
      </c>
    </row>
    <row r="707" spans="1:3" x14ac:dyDescent="0.2">
      <c r="A707" s="793" t="s">
        <v>3359</v>
      </c>
      <c r="B707" s="793" t="s">
        <v>7561</v>
      </c>
      <c r="C707" s="793">
        <v>0</v>
      </c>
    </row>
    <row r="708" spans="1:3" x14ac:dyDescent="0.2">
      <c r="A708" s="793" t="s">
        <v>3359</v>
      </c>
      <c r="B708" s="793" t="s">
        <v>7562</v>
      </c>
      <c r="C708" s="793">
        <v>0</v>
      </c>
    </row>
    <row r="709" spans="1:3" x14ac:dyDescent="0.2">
      <c r="A709" s="793" t="s">
        <v>3359</v>
      </c>
      <c r="B709" s="793" t="s">
        <v>7563</v>
      </c>
      <c r="C709" s="793">
        <v>0</v>
      </c>
    </row>
    <row r="710" spans="1:3" x14ac:dyDescent="0.2">
      <c r="A710" s="793" t="s">
        <v>3359</v>
      </c>
      <c r="B710" s="793" t="s">
        <v>5363</v>
      </c>
      <c r="C710" s="793">
        <v>46.589999999999996</v>
      </c>
    </row>
    <row r="711" spans="1:3" x14ac:dyDescent="0.2">
      <c r="A711" s="793" t="s">
        <v>3359</v>
      </c>
      <c r="B711" s="793" t="s">
        <v>5365</v>
      </c>
      <c r="C711" s="793">
        <v>46.589999999999996</v>
      </c>
    </row>
    <row r="712" spans="1:3" x14ac:dyDescent="0.2">
      <c r="A712" s="793" t="s">
        <v>3359</v>
      </c>
      <c r="B712" s="793" t="s">
        <v>5366</v>
      </c>
      <c r="C712" s="793">
        <v>46.589999999999996</v>
      </c>
    </row>
    <row r="713" spans="1:3" x14ac:dyDescent="0.2">
      <c r="A713" s="793" t="s">
        <v>3359</v>
      </c>
      <c r="B713" s="793" t="s">
        <v>5367</v>
      </c>
      <c r="C713" s="793">
        <v>46.589999999999996</v>
      </c>
    </row>
    <row r="714" spans="1:3" x14ac:dyDescent="0.2">
      <c r="A714" s="793" t="s">
        <v>3359</v>
      </c>
      <c r="B714" s="793" t="s">
        <v>5368</v>
      </c>
      <c r="C714" s="793">
        <v>46.589999999999996</v>
      </c>
    </row>
    <row r="715" spans="1:3" x14ac:dyDescent="0.2">
      <c r="A715" s="793" t="s">
        <v>3359</v>
      </c>
      <c r="B715" s="793" t="s">
        <v>5369</v>
      </c>
      <c r="C715" s="793">
        <v>46.589999999999996</v>
      </c>
    </row>
    <row r="716" spans="1:3" x14ac:dyDescent="0.2">
      <c r="A716" s="793" t="s">
        <v>3359</v>
      </c>
      <c r="B716" s="793" t="s">
        <v>5370</v>
      </c>
      <c r="C716" s="793">
        <v>46.589999999999996</v>
      </c>
    </row>
    <row r="717" spans="1:3" x14ac:dyDescent="0.2">
      <c r="A717" s="793" t="s">
        <v>3359</v>
      </c>
      <c r="B717" s="793" t="s">
        <v>5371</v>
      </c>
      <c r="C717" s="793">
        <v>46.589999999999996</v>
      </c>
    </row>
    <row r="718" spans="1:3" x14ac:dyDescent="0.2">
      <c r="A718" s="793" t="s">
        <v>3359</v>
      </c>
      <c r="B718" s="793" t="s">
        <v>5372</v>
      </c>
      <c r="C718" s="793">
        <v>46.589999999999996</v>
      </c>
    </row>
    <row r="719" spans="1:3" x14ac:dyDescent="0.2">
      <c r="A719" s="793" t="s">
        <v>3359</v>
      </c>
      <c r="B719" s="793" t="s">
        <v>5364</v>
      </c>
      <c r="C719" s="793">
        <v>23.29</v>
      </c>
    </row>
    <row r="720" spans="1:3" x14ac:dyDescent="0.2">
      <c r="A720" s="793" t="s">
        <v>3359</v>
      </c>
      <c r="B720" s="793" t="s">
        <v>7564</v>
      </c>
      <c r="C720" s="793">
        <v>0</v>
      </c>
    </row>
    <row r="721" spans="1:3" x14ac:dyDescent="0.2">
      <c r="A721" s="793" t="s">
        <v>3359</v>
      </c>
      <c r="B721" s="793" t="s">
        <v>7565</v>
      </c>
      <c r="C721" s="793">
        <v>0</v>
      </c>
    </row>
    <row r="722" spans="1:3" x14ac:dyDescent="0.2">
      <c r="A722" s="793" t="s">
        <v>3359</v>
      </c>
      <c r="B722" s="793" t="s">
        <v>7566</v>
      </c>
      <c r="C722" s="793">
        <v>0</v>
      </c>
    </row>
    <row r="723" spans="1:3" x14ac:dyDescent="0.2">
      <c r="A723" s="793" t="s">
        <v>3359</v>
      </c>
      <c r="B723" s="793" t="s">
        <v>7567</v>
      </c>
      <c r="C723" s="793">
        <v>0</v>
      </c>
    </row>
    <row r="724" spans="1:3" x14ac:dyDescent="0.2">
      <c r="A724" s="793" t="s">
        <v>3359</v>
      </c>
      <c r="B724" s="793" t="s">
        <v>7568</v>
      </c>
      <c r="C724" s="793">
        <v>0</v>
      </c>
    </row>
    <row r="725" spans="1:3" x14ac:dyDescent="0.2">
      <c r="A725" s="793" t="s">
        <v>3359</v>
      </c>
      <c r="B725" s="793" t="s">
        <v>7569</v>
      </c>
      <c r="C725" s="793">
        <v>0</v>
      </c>
    </row>
    <row r="726" spans="1:3" x14ac:dyDescent="0.2">
      <c r="A726" s="793" t="s">
        <v>3359</v>
      </c>
      <c r="B726" s="793" t="s">
        <v>7570</v>
      </c>
      <c r="C726" s="793">
        <v>0</v>
      </c>
    </row>
    <row r="727" spans="1:3" x14ac:dyDescent="0.2">
      <c r="A727" s="793" t="s">
        <v>3359</v>
      </c>
      <c r="B727" s="793" t="s">
        <v>7571</v>
      </c>
      <c r="C727" s="793">
        <v>0</v>
      </c>
    </row>
    <row r="728" spans="1:3" x14ac:dyDescent="0.2">
      <c r="A728" s="793" t="s">
        <v>3359</v>
      </c>
      <c r="B728" s="793" t="s">
        <v>7572</v>
      </c>
      <c r="C728" s="793">
        <v>0</v>
      </c>
    </row>
    <row r="729" spans="1:3" x14ac:dyDescent="0.2">
      <c r="A729" s="793" t="s">
        <v>3359</v>
      </c>
      <c r="B729" s="793" t="s">
        <v>7573</v>
      </c>
      <c r="C729" s="793">
        <v>0</v>
      </c>
    </row>
    <row r="730" spans="1:3" x14ac:dyDescent="0.2">
      <c r="A730" s="793" t="s">
        <v>3359</v>
      </c>
      <c r="B730" s="793" t="s">
        <v>7574</v>
      </c>
      <c r="C730" s="793">
        <v>0</v>
      </c>
    </row>
    <row r="731" spans="1:3" x14ac:dyDescent="0.2">
      <c r="A731" s="793" t="s">
        <v>3359</v>
      </c>
      <c r="B731" s="793" t="s">
        <v>7575</v>
      </c>
      <c r="C731" s="793">
        <v>0</v>
      </c>
    </row>
    <row r="732" spans="1:3" x14ac:dyDescent="0.2">
      <c r="A732" s="793" t="s">
        <v>3359</v>
      </c>
      <c r="B732" s="793" t="s">
        <v>7576</v>
      </c>
      <c r="C732" s="793">
        <v>0</v>
      </c>
    </row>
    <row r="733" spans="1:3" x14ac:dyDescent="0.2">
      <c r="A733" s="793" t="s">
        <v>3359</v>
      </c>
      <c r="B733" s="793" t="s">
        <v>7577</v>
      </c>
      <c r="C733" s="793">
        <v>0</v>
      </c>
    </row>
    <row r="734" spans="1:3" x14ac:dyDescent="0.2">
      <c r="A734" s="793" t="s">
        <v>3391</v>
      </c>
      <c r="B734" s="793" t="s">
        <v>5373</v>
      </c>
      <c r="C734" s="793">
        <v>-6.6700000000000728</v>
      </c>
    </row>
    <row r="735" spans="1:3" x14ac:dyDescent="0.2">
      <c r="A735" s="793" t="s">
        <v>3391</v>
      </c>
      <c r="B735" s="793" t="s">
        <v>5376</v>
      </c>
      <c r="C735" s="793">
        <v>-7.5300000000006548</v>
      </c>
    </row>
    <row r="736" spans="1:3" x14ac:dyDescent="0.2">
      <c r="A736" s="793" t="s">
        <v>3391</v>
      </c>
      <c r="B736" s="793" t="s">
        <v>5377</v>
      </c>
      <c r="C736" s="793">
        <v>-7.5300000000006548</v>
      </c>
    </row>
    <row r="737" spans="1:3" x14ac:dyDescent="0.2">
      <c r="A737" s="793" t="s">
        <v>3391</v>
      </c>
      <c r="B737" s="793" t="s">
        <v>5378</v>
      </c>
      <c r="C737" s="793">
        <v>-7.5300000000006548</v>
      </c>
    </row>
    <row r="738" spans="1:3" x14ac:dyDescent="0.2">
      <c r="A738" s="793" t="s">
        <v>3391</v>
      </c>
      <c r="B738" s="793" t="s">
        <v>5379</v>
      </c>
      <c r="C738" s="793">
        <v>-7.5300000000006548</v>
      </c>
    </row>
    <row r="739" spans="1:3" x14ac:dyDescent="0.2">
      <c r="A739" s="793" t="s">
        <v>3391</v>
      </c>
      <c r="B739" s="793" t="s">
        <v>5380</v>
      </c>
      <c r="C739" s="793">
        <v>-7.5300000000006548</v>
      </c>
    </row>
    <row r="740" spans="1:3" x14ac:dyDescent="0.2">
      <c r="A740" s="793" t="s">
        <v>3391</v>
      </c>
      <c r="B740" s="793" t="s">
        <v>5381</v>
      </c>
      <c r="C740" s="793">
        <v>-7.5300000000006548</v>
      </c>
    </row>
    <row r="741" spans="1:3" x14ac:dyDescent="0.2">
      <c r="A741" s="793" t="s">
        <v>3391</v>
      </c>
      <c r="B741" s="793" t="s">
        <v>5382</v>
      </c>
      <c r="C741" s="793">
        <v>-7.5300000000006548</v>
      </c>
    </row>
    <row r="742" spans="1:3" x14ac:dyDescent="0.2">
      <c r="A742" s="793" t="s">
        <v>3391</v>
      </c>
      <c r="B742" s="793" t="s">
        <v>5383</v>
      </c>
      <c r="C742" s="793">
        <v>-7.5300000000006548</v>
      </c>
    </row>
    <row r="743" spans="1:3" x14ac:dyDescent="0.2">
      <c r="A743" s="793" t="s">
        <v>3391</v>
      </c>
      <c r="B743" s="793" t="s">
        <v>5374</v>
      </c>
      <c r="C743" s="793">
        <v>-7.5300000000006548</v>
      </c>
    </row>
    <row r="744" spans="1:3" x14ac:dyDescent="0.2">
      <c r="A744" s="793" t="s">
        <v>3391</v>
      </c>
      <c r="B744" s="793" t="s">
        <v>5375</v>
      </c>
      <c r="C744" s="793">
        <v>-7.5300000000006548</v>
      </c>
    </row>
    <row r="745" spans="1:3" x14ac:dyDescent="0.2">
      <c r="A745" s="793" t="s">
        <v>3391</v>
      </c>
      <c r="B745" s="793" t="s">
        <v>7578</v>
      </c>
      <c r="C745" s="793">
        <v>0</v>
      </c>
    </row>
    <row r="746" spans="1:3" x14ac:dyDescent="0.2">
      <c r="A746" s="793" t="s">
        <v>3391</v>
      </c>
      <c r="B746" s="793" t="s">
        <v>7579</v>
      </c>
      <c r="C746" s="793">
        <v>0</v>
      </c>
    </row>
    <row r="747" spans="1:3" x14ac:dyDescent="0.2">
      <c r="A747" s="793" t="s">
        <v>3391</v>
      </c>
      <c r="B747" s="793" t="s">
        <v>7580</v>
      </c>
      <c r="C747" s="793">
        <v>0</v>
      </c>
    </row>
    <row r="748" spans="1:3" x14ac:dyDescent="0.2">
      <c r="A748" s="793" t="s">
        <v>3391</v>
      </c>
      <c r="B748" s="793" t="s">
        <v>7581</v>
      </c>
      <c r="C748" s="793">
        <v>0</v>
      </c>
    </row>
    <row r="749" spans="1:3" x14ac:dyDescent="0.2">
      <c r="A749" s="793" t="s">
        <v>3391</v>
      </c>
      <c r="B749" s="793" t="s">
        <v>7582</v>
      </c>
      <c r="C749" s="793">
        <v>0</v>
      </c>
    </row>
    <row r="750" spans="1:3" x14ac:dyDescent="0.2">
      <c r="A750" s="793" t="s">
        <v>3391</v>
      </c>
      <c r="B750" s="793" t="s">
        <v>7583</v>
      </c>
      <c r="C750" s="793">
        <v>0</v>
      </c>
    </row>
    <row r="751" spans="1:3" x14ac:dyDescent="0.2">
      <c r="A751" s="793" t="s">
        <v>3391</v>
      </c>
      <c r="B751" s="793" t="s">
        <v>7584</v>
      </c>
      <c r="C751" s="793">
        <v>0</v>
      </c>
    </row>
    <row r="752" spans="1:3" x14ac:dyDescent="0.2">
      <c r="A752" s="793" t="s">
        <v>3391</v>
      </c>
      <c r="B752" s="793" t="s">
        <v>7585</v>
      </c>
      <c r="C752" s="793">
        <v>0</v>
      </c>
    </row>
    <row r="753" spans="1:3" x14ac:dyDescent="0.2">
      <c r="A753" s="793" t="s">
        <v>3391</v>
      </c>
      <c r="B753" s="793" t="s">
        <v>7586</v>
      </c>
      <c r="C753" s="793">
        <v>0</v>
      </c>
    </row>
    <row r="754" spans="1:3" x14ac:dyDescent="0.2">
      <c r="A754" s="793" t="s">
        <v>3391</v>
      </c>
      <c r="B754" s="793" t="s">
        <v>7587</v>
      </c>
      <c r="C754" s="793">
        <v>0</v>
      </c>
    </row>
    <row r="755" spans="1:3" x14ac:dyDescent="0.2">
      <c r="A755" s="793" t="s">
        <v>3391</v>
      </c>
      <c r="B755" s="793" t="s">
        <v>7588</v>
      </c>
      <c r="C755" s="793">
        <v>0</v>
      </c>
    </row>
    <row r="756" spans="1:3" x14ac:dyDescent="0.2">
      <c r="A756" s="793" t="s">
        <v>3391</v>
      </c>
      <c r="B756" s="793" t="s">
        <v>7589</v>
      </c>
      <c r="C756" s="793">
        <v>0</v>
      </c>
    </row>
    <row r="757" spans="1:3" x14ac:dyDescent="0.2">
      <c r="A757" s="793" t="s">
        <v>3391</v>
      </c>
      <c r="B757" s="793" t="s">
        <v>7590</v>
      </c>
      <c r="C757" s="793">
        <v>0</v>
      </c>
    </row>
    <row r="758" spans="1:3" x14ac:dyDescent="0.2">
      <c r="A758" s="793" t="s">
        <v>3391</v>
      </c>
      <c r="B758" s="793" t="s">
        <v>7591</v>
      </c>
      <c r="C758" s="793">
        <v>0</v>
      </c>
    </row>
    <row r="759" spans="1:3" x14ac:dyDescent="0.2">
      <c r="A759" s="793" t="s">
        <v>3391</v>
      </c>
      <c r="B759" s="793" t="s">
        <v>7592</v>
      </c>
      <c r="C759" s="793">
        <v>0</v>
      </c>
    </row>
    <row r="760" spans="1:3" x14ac:dyDescent="0.2">
      <c r="A760" s="793" t="s">
        <v>3391</v>
      </c>
      <c r="B760" s="793" t="s">
        <v>7593</v>
      </c>
      <c r="C760" s="793">
        <v>0</v>
      </c>
    </row>
    <row r="761" spans="1:3" x14ac:dyDescent="0.2">
      <c r="A761" s="793" t="s">
        <v>3391</v>
      </c>
      <c r="B761" s="793" t="s">
        <v>7594</v>
      </c>
      <c r="C761" s="793">
        <v>0</v>
      </c>
    </row>
    <row r="762" spans="1:3" x14ac:dyDescent="0.2">
      <c r="A762" s="793" t="s">
        <v>3391</v>
      </c>
      <c r="B762" s="793" t="s">
        <v>7595</v>
      </c>
      <c r="C762" s="793">
        <v>0</v>
      </c>
    </row>
    <row r="763" spans="1:3" x14ac:dyDescent="0.2">
      <c r="A763" s="793" t="s">
        <v>3391</v>
      </c>
      <c r="B763" s="793" t="s">
        <v>7596</v>
      </c>
      <c r="C763" s="793">
        <v>0</v>
      </c>
    </row>
    <row r="764" spans="1:3" x14ac:dyDescent="0.2">
      <c r="A764" s="793" t="s">
        <v>3391</v>
      </c>
      <c r="B764" s="793" t="s">
        <v>7597</v>
      </c>
      <c r="C764" s="793">
        <v>0</v>
      </c>
    </row>
    <row r="765" spans="1:3" x14ac:dyDescent="0.2">
      <c r="A765" s="793" t="s">
        <v>3391</v>
      </c>
      <c r="B765" s="793" t="s">
        <v>7598</v>
      </c>
      <c r="C765" s="793">
        <v>0</v>
      </c>
    </row>
    <row r="766" spans="1:3" x14ac:dyDescent="0.2">
      <c r="A766" s="793" t="s">
        <v>3391</v>
      </c>
      <c r="B766" s="793" t="s">
        <v>7599</v>
      </c>
      <c r="C766" s="793">
        <v>0</v>
      </c>
    </row>
    <row r="767" spans="1:3" x14ac:dyDescent="0.2">
      <c r="A767" s="793" t="s">
        <v>3391</v>
      </c>
      <c r="B767" s="793" t="s">
        <v>7600</v>
      </c>
      <c r="C767" s="793">
        <v>0</v>
      </c>
    </row>
    <row r="768" spans="1:3" x14ac:dyDescent="0.2">
      <c r="A768" s="793" t="s">
        <v>3391</v>
      </c>
      <c r="B768" s="793" t="s">
        <v>7601</v>
      </c>
      <c r="C768" s="793">
        <v>0</v>
      </c>
    </row>
    <row r="769" spans="1:3" x14ac:dyDescent="0.2">
      <c r="A769" s="793" t="s">
        <v>3391</v>
      </c>
      <c r="B769" s="793" t="s">
        <v>7602</v>
      </c>
      <c r="C769" s="793">
        <v>0</v>
      </c>
    </row>
    <row r="770" spans="1:3" x14ac:dyDescent="0.2">
      <c r="A770" s="793" t="s">
        <v>3391</v>
      </c>
      <c r="B770" s="793" t="s">
        <v>5384</v>
      </c>
      <c r="C770" s="793">
        <v>-6.25</v>
      </c>
    </row>
    <row r="771" spans="1:3" x14ac:dyDescent="0.2">
      <c r="A771" s="793" t="s">
        <v>3391</v>
      </c>
      <c r="B771" s="793" t="s">
        <v>5387</v>
      </c>
      <c r="C771" s="793">
        <v>-7.0500000000001819</v>
      </c>
    </row>
    <row r="772" spans="1:3" x14ac:dyDescent="0.2">
      <c r="A772" s="793" t="s">
        <v>3391</v>
      </c>
      <c r="B772" s="793" t="s">
        <v>5388</v>
      </c>
      <c r="C772" s="793">
        <v>-7.0500000000001819</v>
      </c>
    </row>
    <row r="773" spans="1:3" x14ac:dyDescent="0.2">
      <c r="A773" s="793" t="s">
        <v>3391</v>
      </c>
      <c r="B773" s="793" t="s">
        <v>5389</v>
      </c>
      <c r="C773" s="793">
        <v>-7.0500000000001819</v>
      </c>
    </row>
    <row r="774" spans="1:3" x14ac:dyDescent="0.2">
      <c r="A774" s="793" t="s">
        <v>3391</v>
      </c>
      <c r="B774" s="793" t="s">
        <v>5390</v>
      </c>
      <c r="C774" s="793">
        <v>-7.0500000000001819</v>
      </c>
    </row>
    <row r="775" spans="1:3" x14ac:dyDescent="0.2">
      <c r="A775" s="793" t="s">
        <v>3391</v>
      </c>
      <c r="B775" s="793" t="s">
        <v>5391</v>
      </c>
      <c r="C775" s="793">
        <v>-7.0500000000001819</v>
      </c>
    </row>
    <row r="776" spans="1:3" x14ac:dyDescent="0.2">
      <c r="A776" s="793" t="s">
        <v>3391</v>
      </c>
      <c r="B776" s="793" t="s">
        <v>5392</v>
      </c>
      <c r="C776" s="793">
        <v>-7.0500000000001819</v>
      </c>
    </row>
    <row r="777" spans="1:3" x14ac:dyDescent="0.2">
      <c r="A777" s="793" t="s">
        <v>3391</v>
      </c>
      <c r="B777" s="793" t="s">
        <v>5393</v>
      </c>
      <c r="C777" s="793">
        <v>-7.0500000000001819</v>
      </c>
    </row>
    <row r="778" spans="1:3" x14ac:dyDescent="0.2">
      <c r="A778" s="793" t="s">
        <v>3391</v>
      </c>
      <c r="B778" s="793" t="s">
        <v>5394</v>
      </c>
      <c r="C778" s="793">
        <v>-7.0500000000001819</v>
      </c>
    </row>
    <row r="779" spans="1:3" x14ac:dyDescent="0.2">
      <c r="A779" s="793" t="s">
        <v>3391</v>
      </c>
      <c r="B779" s="793" t="s">
        <v>5385</v>
      </c>
      <c r="C779" s="793">
        <v>-7.0500000000001819</v>
      </c>
    </row>
    <row r="780" spans="1:3" x14ac:dyDescent="0.2">
      <c r="A780" s="793" t="s">
        <v>3391</v>
      </c>
      <c r="B780" s="793" t="s">
        <v>5386</v>
      </c>
      <c r="C780" s="793">
        <v>-7.0500000000001819</v>
      </c>
    </row>
    <row r="781" spans="1:3" x14ac:dyDescent="0.2">
      <c r="A781" s="793" t="s">
        <v>3391</v>
      </c>
      <c r="B781" s="793" t="s">
        <v>7603</v>
      </c>
      <c r="C781" s="793">
        <v>0</v>
      </c>
    </row>
    <row r="782" spans="1:3" x14ac:dyDescent="0.2">
      <c r="A782" s="793" t="s">
        <v>3391</v>
      </c>
      <c r="B782" s="793" t="s">
        <v>5395</v>
      </c>
      <c r="C782" s="793">
        <v>-16.059999999999491</v>
      </c>
    </row>
    <row r="783" spans="1:3" x14ac:dyDescent="0.2">
      <c r="A783" s="793" t="s">
        <v>3391</v>
      </c>
      <c r="B783" s="793" t="s">
        <v>5398</v>
      </c>
      <c r="C783" s="793">
        <v>-3.7800000000006548</v>
      </c>
    </row>
    <row r="784" spans="1:3" x14ac:dyDescent="0.2">
      <c r="A784" s="793" t="s">
        <v>3391</v>
      </c>
      <c r="B784" s="793" t="s">
        <v>5399</v>
      </c>
      <c r="C784" s="793">
        <v>-3.7800000000006548</v>
      </c>
    </row>
    <row r="785" spans="1:3" x14ac:dyDescent="0.2">
      <c r="A785" s="793" t="s">
        <v>3391</v>
      </c>
      <c r="B785" s="793" t="s">
        <v>5400</v>
      </c>
      <c r="C785" s="793">
        <v>-3.7800000000006548</v>
      </c>
    </row>
    <row r="786" spans="1:3" x14ac:dyDescent="0.2">
      <c r="A786" s="793" t="s">
        <v>3391</v>
      </c>
      <c r="B786" s="793" t="s">
        <v>5401</v>
      </c>
      <c r="C786" s="793">
        <v>-3.7800000000006548</v>
      </c>
    </row>
    <row r="787" spans="1:3" x14ac:dyDescent="0.2">
      <c r="A787" s="793" t="s">
        <v>3391</v>
      </c>
      <c r="B787" s="793" t="s">
        <v>5402</v>
      </c>
      <c r="C787" s="793">
        <v>-3.7800000000006548</v>
      </c>
    </row>
    <row r="788" spans="1:3" x14ac:dyDescent="0.2">
      <c r="A788" s="793" t="s">
        <v>3391</v>
      </c>
      <c r="B788" s="793" t="s">
        <v>5403</v>
      </c>
      <c r="C788" s="793">
        <v>-3.7800000000006548</v>
      </c>
    </row>
    <row r="789" spans="1:3" x14ac:dyDescent="0.2">
      <c r="A789" s="793" t="s">
        <v>3391</v>
      </c>
      <c r="B789" s="793" t="s">
        <v>5404</v>
      </c>
      <c r="C789" s="793">
        <v>-3.7800000000006548</v>
      </c>
    </row>
    <row r="790" spans="1:3" x14ac:dyDescent="0.2">
      <c r="A790" s="793" t="s">
        <v>3391</v>
      </c>
      <c r="B790" s="793" t="s">
        <v>5405</v>
      </c>
      <c r="C790" s="793">
        <v>-3.7800000000006548</v>
      </c>
    </row>
    <row r="791" spans="1:3" x14ac:dyDescent="0.2">
      <c r="A791" s="793" t="s">
        <v>3391</v>
      </c>
      <c r="B791" s="793" t="s">
        <v>5396</v>
      </c>
      <c r="C791" s="793">
        <v>-3.7800000000006548</v>
      </c>
    </row>
    <row r="792" spans="1:3" x14ac:dyDescent="0.2">
      <c r="A792" s="793" t="s">
        <v>3391</v>
      </c>
      <c r="B792" s="793" t="s">
        <v>5397</v>
      </c>
      <c r="C792" s="793">
        <v>-3.7800000000006548</v>
      </c>
    </row>
    <row r="793" spans="1:3" x14ac:dyDescent="0.2">
      <c r="A793" s="793" t="s">
        <v>3391</v>
      </c>
      <c r="B793" s="793" t="s">
        <v>7604</v>
      </c>
      <c r="C793" s="793">
        <v>0</v>
      </c>
    </row>
    <row r="794" spans="1:3" x14ac:dyDescent="0.2">
      <c r="A794" s="793" t="s">
        <v>3391</v>
      </c>
      <c r="B794" s="793" t="s">
        <v>7605</v>
      </c>
      <c r="C794" s="793">
        <v>0</v>
      </c>
    </row>
    <row r="795" spans="1:3" x14ac:dyDescent="0.2">
      <c r="A795" s="793" t="s">
        <v>3391</v>
      </c>
      <c r="B795" s="793" t="s">
        <v>7606</v>
      </c>
      <c r="C795" s="793">
        <v>0</v>
      </c>
    </row>
    <row r="796" spans="1:3" x14ac:dyDescent="0.2">
      <c r="A796" s="793" t="s">
        <v>3391</v>
      </c>
      <c r="B796" s="793" t="s">
        <v>7607</v>
      </c>
      <c r="C796" s="793">
        <v>0</v>
      </c>
    </row>
    <row r="797" spans="1:3" x14ac:dyDescent="0.2">
      <c r="A797" s="793" t="s">
        <v>3391</v>
      </c>
      <c r="B797" s="793" t="s">
        <v>7608</v>
      </c>
      <c r="C797" s="793">
        <v>0</v>
      </c>
    </row>
    <row r="798" spans="1:3" x14ac:dyDescent="0.2">
      <c r="A798" s="793" t="s">
        <v>3391</v>
      </c>
      <c r="B798" s="793" t="s">
        <v>7609</v>
      </c>
      <c r="C798" s="793">
        <v>0</v>
      </c>
    </row>
    <row r="799" spans="1:3" x14ac:dyDescent="0.2">
      <c r="A799" s="793" t="s">
        <v>3391</v>
      </c>
      <c r="B799" s="793" t="s">
        <v>7610</v>
      </c>
      <c r="C799" s="793">
        <v>0</v>
      </c>
    </row>
    <row r="800" spans="1:3" x14ac:dyDescent="0.2">
      <c r="A800" s="793" t="s">
        <v>3391</v>
      </c>
      <c r="B800" s="793" t="s">
        <v>7611</v>
      </c>
      <c r="C800" s="793">
        <v>0</v>
      </c>
    </row>
    <row r="801" spans="1:3" x14ac:dyDescent="0.2">
      <c r="A801" s="793" t="s">
        <v>3391</v>
      </c>
      <c r="B801" s="793" t="s">
        <v>7612</v>
      </c>
      <c r="C801" s="793">
        <v>0</v>
      </c>
    </row>
    <row r="802" spans="1:3" x14ac:dyDescent="0.2">
      <c r="A802" s="793" t="s">
        <v>3391</v>
      </c>
      <c r="B802" s="793" t="s">
        <v>7613</v>
      </c>
      <c r="C802" s="793">
        <v>0</v>
      </c>
    </row>
    <row r="803" spans="1:3" x14ac:dyDescent="0.2">
      <c r="A803" s="793" t="s">
        <v>3391</v>
      </c>
      <c r="B803" s="793" t="s">
        <v>7614</v>
      </c>
      <c r="C803" s="793">
        <v>0</v>
      </c>
    </row>
    <row r="804" spans="1:3" x14ac:dyDescent="0.2">
      <c r="A804" s="793" t="s">
        <v>3391</v>
      </c>
      <c r="B804" s="793" t="s">
        <v>7615</v>
      </c>
      <c r="C804" s="793">
        <v>0</v>
      </c>
    </row>
    <row r="805" spans="1:3" x14ac:dyDescent="0.2">
      <c r="A805" s="793" t="s">
        <v>3391</v>
      </c>
      <c r="B805" s="793" t="s">
        <v>7616</v>
      </c>
      <c r="C805" s="793">
        <v>0</v>
      </c>
    </row>
    <row r="806" spans="1:3" x14ac:dyDescent="0.2">
      <c r="A806" s="793" t="s">
        <v>3391</v>
      </c>
      <c r="B806" s="793" t="s">
        <v>5406</v>
      </c>
      <c r="C806" s="793">
        <v>-16.139999999999418</v>
      </c>
    </row>
    <row r="807" spans="1:3" x14ac:dyDescent="0.2">
      <c r="A807" s="793" t="s">
        <v>3391</v>
      </c>
      <c r="B807" s="793" t="s">
        <v>5409</v>
      </c>
      <c r="C807" s="793">
        <v>-3.7899999999990541</v>
      </c>
    </row>
    <row r="808" spans="1:3" x14ac:dyDescent="0.2">
      <c r="A808" s="793" t="s">
        <v>3391</v>
      </c>
      <c r="B808" s="793" t="s">
        <v>5410</v>
      </c>
      <c r="C808" s="793">
        <v>-3.7899999999990541</v>
      </c>
    </row>
    <row r="809" spans="1:3" x14ac:dyDescent="0.2">
      <c r="A809" s="793" t="s">
        <v>3391</v>
      </c>
      <c r="B809" s="793" t="s">
        <v>5411</v>
      </c>
      <c r="C809" s="793">
        <v>-3.7899999999990541</v>
      </c>
    </row>
    <row r="810" spans="1:3" x14ac:dyDescent="0.2">
      <c r="A810" s="793" t="s">
        <v>3391</v>
      </c>
      <c r="B810" s="793" t="s">
        <v>5412</v>
      </c>
      <c r="C810" s="793">
        <v>-3.7899999999990541</v>
      </c>
    </row>
    <row r="811" spans="1:3" x14ac:dyDescent="0.2">
      <c r="A811" s="793" t="s">
        <v>3391</v>
      </c>
      <c r="B811" s="793" t="s">
        <v>5413</v>
      </c>
      <c r="C811" s="793">
        <v>-3.7899999999990541</v>
      </c>
    </row>
    <row r="812" spans="1:3" x14ac:dyDescent="0.2">
      <c r="A812" s="793" t="s">
        <v>3391</v>
      </c>
      <c r="B812" s="793" t="s">
        <v>5414</v>
      </c>
      <c r="C812" s="793">
        <v>-3.7899999999990541</v>
      </c>
    </row>
    <row r="813" spans="1:3" x14ac:dyDescent="0.2">
      <c r="A813" s="793" t="s">
        <v>3391</v>
      </c>
      <c r="B813" s="793" t="s">
        <v>5415</v>
      </c>
      <c r="C813" s="793">
        <v>-3.7899999999990541</v>
      </c>
    </row>
    <row r="814" spans="1:3" x14ac:dyDescent="0.2">
      <c r="A814" s="793" t="s">
        <v>3391</v>
      </c>
      <c r="B814" s="793" t="s">
        <v>5416</v>
      </c>
      <c r="C814" s="793">
        <v>-3.7899999999990541</v>
      </c>
    </row>
    <row r="815" spans="1:3" x14ac:dyDescent="0.2">
      <c r="A815" s="793" t="s">
        <v>3391</v>
      </c>
      <c r="B815" s="793" t="s">
        <v>5407</v>
      </c>
      <c r="C815" s="793">
        <v>-3.7899999999990541</v>
      </c>
    </row>
    <row r="816" spans="1:3" x14ac:dyDescent="0.2">
      <c r="A816" s="793" t="s">
        <v>3391</v>
      </c>
      <c r="B816" s="793" t="s">
        <v>5408</v>
      </c>
      <c r="C816" s="793">
        <v>-3.7899999999990541</v>
      </c>
    </row>
    <row r="817" spans="1:3" x14ac:dyDescent="0.2">
      <c r="A817" s="793" t="s">
        <v>3391</v>
      </c>
      <c r="B817" s="793" t="s">
        <v>7617</v>
      </c>
      <c r="C817" s="793">
        <v>0</v>
      </c>
    </row>
    <row r="818" spans="1:3" x14ac:dyDescent="0.2">
      <c r="A818" s="793" t="s">
        <v>3391</v>
      </c>
      <c r="B818" s="793" t="s">
        <v>7618</v>
      </c>
      <c r="C818" s="793">
        <v>0</v>
      </c>
    </row>
    <row r="819" spans="1:3" x14ac:dyDescent="0.2">
      <c r="A819" s="793" t="s">
        <v>3391</v>
      </c>
      <c r="B819" s="793" t="s">
        <v>7619</v>
      </c>
      <c r="C819" s="793">
        <v>0</v>
      </c>
    </row>
    <row r="820" spans="1:3" x14ac:dyDescent="0.2">
      <c r="A820" s="793" t="s">
        <v>3391</v>
      </c>
      <c r="B820" s="793" t="s">
        <v>7620</v>
      </c>
      <c r="C820" s="793">
        <v>0</v>
      </c>
    </row>
    <row r="821" spans="1:3" x14ac:dyDescent="0.2">
      <c r="A821" s="793" t="s">
        <v>3391</v>
      </c>
      <c r="B821" s="793" t="s">
        <v>7621</v>
      </c>
      <c r="C821" s="793">
        <v>0</v>
      </c>
    </row>
    <row r="822" spans="1:3" x14ac:dyDescent="0.2">
      <c r="A822" s="793" t="s">
        <v>3391</v>
      </c>
      <c r="B822" s="793" t="s">
        <v>7622</v>
      </c>
      <c r="C822" s="793">
        <v>0</v>
      </c>
    </row>
    <row r="823" spans="1:3" x14ac:dyDescent="0.2">
      <c r="A823" s="793" t="s">
        <v>3391</v>
      </c>
      <c r="B823" s="793" t="s">
        <v>7623</v>
      </c>
      <c r="C823" s="793">
        <v>0</v>
      </c>
    </row>
    <row r="824" spans="1:3" x14ac:dyDescent="0.2">
      <c r="A824" s="793" t="s">
        <v>3391</v>
      </c>
      <c r="B824" s="793" t="s">
        <v>7624</v>
      </c>
      <c r="C824" s="793">
        <v>0</v>
      </c>
    </row>
    <row r="825" spans="1:3" x14ac:dyDescent="0.2">
      <c r="A825" s="793" t="s">
        <v>3391</v>
      </c>
      <c r="B825" s="793" t="s">
        <v>7625</v>
      </c>
      <c r="C825" s="793">
        <v>0</v>
      </c>
    </row>
    <row r="826" spans="1:3" x14ac:dyDescent="0.2">
      <c r="A826" s="793" t="s">
        <v>3391</v>
      </c>
      <c r="B826" s="793" t="s">
        <v>7626</v>
      </c>
      <c r="C826" s="793">
        <v>0</v>
      </c>
    </row>
    <row r="827" spans="1:3" x14ac:dyDescent="0.2">
      <c r="A827" s="793" t="s">
        <v>3391</v>
      </c>
      <c r="B827" s="793" t="s">
        <v>7627</v>
      </c>
      <c r="C827" s="793">
        <v>0</v>
      </c>
    </row>
    <row r="828" spans="1:3" x14ac:dyDescent="0.2">
      <c r="A828" s="793" t="s">
        <v>3391</v>
      </c>
      <c r="B828" s="793" t="s">
        <v>7628</v>
      </c>
      <c r="C828" s="793">
        <v>0</v>
      </c>
    </row>
    <row r="829" spans="1:3" x14ac:dyDescent="0.2">
      <c r="A829" s="793" t="s">
        <v>3391</v>
      </c>
      <c r="B829" s="793" t="s">
        <v>7629</v>
      </c>
      <c r="C829" s="793">
        <v>0</v>
      </c>
    </row>
    <row r="830" spans="1:3" x14ac:dyDescent="0.2">
      <c r="A830" s="793" t="s">
        <v>3391</v>
      </c>
      <c r="B830" s="793" t="s">
        <v>7630</v>
      </c>
      <c r="C830" s="793">
        <v>0</v>
      </c>
    </row>
    <row r="831" spans="1:3" x14ac:dyDescent="0.2">
      <c r="A831" s="793" t="s">
        <v>3391</v>
      </c>
      <c r="B831" s="793" t="s">
        <v>7631</v>
      </c>
      <c r="C831" s="793">
        <v>0</v>
      </c>
    </row>
    <row r="832" spans="1:3" x14ac:dyDescent="0.2">
      <c r="A832" s="793" t="s">
        <v>3391</v>
      </c>
      <c r="B832" s="793" t="s">
        <v>7632</v>
      </c>
      <c r="C832" s="793">
        <v>0</v>
      </c>
    </row>
    <row r="833" spans="1:3" x14ac:dyDescent="0.2">
      <c r="A833" s="793" t="s">
        <v>3391</v>
      </c>
      <c r="B833" s="793" t="s">
        <v>7633</v>
      </c>
      <c r="C833" s="793">
        <v>0</v>
      </c>
    </row>
    <row r="834" spans="1:3" x14ac:dyDescent="0.2">
      <c r="A834" s="793" t="s">
        <v>3391</v>
      </c>
      <c r="B834" s="793" t="s">
        <v>7634</v>
      </c>
      <c r="C834" s="793">
        <v>0</v>
      </c>
    </row>
    <row r="835" spans="1:3" x14ac:dyDescent="0.2">
      <c r="A835" s="793" t="s">
        <v>3391</v>
      </c>
      <c r="B835" s="793" t="s">
        <v>7635</v>
      </c>
      <c r="C835" s="793">
        <v>0</v>
      </c>
    </row>
    <row r="836" spans="1:3" x14ac:dyDescent="0.2">
      <c r="A836" s="793" t="s">
        <v>3391</v>
      </c>
      <c r="B836" s="793" t="s">
        <v>7636</v>
      </c>
      <c r="C836" s="793">
        <v>0</v>
      </c>
    </row>
    <row r="837" spans="1:3" x14ac:dyDescent="0.2">
      <c r="A837" s="793" t="s">
        <v>3391</v>
      </c>
      <c r="B837" s="793" t="s">
        <v>7637</v>
      </c>
      <c r="C837" s="793">
        <v>0</v>
      </c>
    </row>
    <row r="838" spans="1:3" x14ac:dyDescent="0.2">
      <c r="A838" s="793" t="s">
        <v>3391</v>
      </c>
      <c r="B838" s="793" t="s">
        <v>7638</v>
      </c>
      <c r="C838" s="793">
        <v>0</v>
      </c>
    </row>
    <row r="839" spans="1:3" x14ac:dyDescent="0.2">
      <c r="A839" s="793" t="s">
        <v>3391</v>
      </c>
      <c r="B839" s="793" t="s">
        <v>7639</v>
      </c>
      <c r="C839" s="793">
        <v>0</v>
      </c>
    </row>
    <row r="840" spans="1:3" x14ac:dyDescent="0.2">
      <c r="A840" s="793" t="s">
        <v>3391</v>
      </c>
      <c r="B840" s="793" t="s">
        <v>7640</v>
      </c>
      <c r="C840" s="793">
        <v>0</v>
      </c>
    </row>
    <row r="841" spans="1:3" x14ac:dyDescent="0.2">
      <c r="A841" s="793" t="s">
        <v>3391</v>
      </c>
      <c r="B841" s="793" t="s">
        <v>7641</v>
      </c>
      <c r="C841" s="793">
        <v>0</v>
      </c>
    </row>
    <row r="842" spans="1:3" x14ac:dyDescent="0.2">
      <c r="A842" s="793" t="s">
        <v>3391</v>
      </c>
      <c r="B842" s="793" t="s">
        <v>7642</v>
      </c>
      <c r="C842" s="793">
        <v>0</v>
      </c>
    </row>
    <row r="843" spans="1:3" x14ac:dyDescent="0.2">
      <c r="A843" s="793" t="s">
        <v>3391</v>
      </c>
      <c r="B843" s="793" t="s">
        <v>7643</v>
      </c>
      <c r="C843" s="793">
        <v>0</v>
      </c>
    </row>
    <row r="844" spans="1:3" x14ac:dyDescent="0.2">
      <c r="A844" s="793" t="s">
        <v>3391</v>
      </c>
      <c r="B844" s="793" t="s">
        <v>7644</v>
      </c>
      <c r="C844" s="793">
        <v>0</v>
      </c>
    </row>
    <row r="845" spans="1:3" x14ac:dyDescent="0.2">
      <c r="A845" s="793" t="s">
        <v>3391</v>
      </c>
      <c r="B845" s="793" t="s">
        <v>7645</v>
      </c>
      <c r="C845" s="793">
        <v>0</v>
      </c>
    </row>
    <row r="846" spans="1:3" x14ac:dyDescent="0.2">
      <c r="A846" s="793" t="s">
        <v>3391</v>
      </c>
      <c r="B846" s="793" t="s">
        <v>7646</v>
      </c>
      <c r="C846" s="793">
        <v>0</v>
      </c>
    </row>
    <row r="847" spans="1:3" x14ac:dyDescent="0.2">
      <c r="A847" s="793" t="s">
        <v>3391</v>
      </c>
      <c r="B847" s="793" t="s">
        <v>7647</v>
      </c>
      <c r="C847" s="793">
        <v>0</v>
      </c>
    </row>
    <row r="848" spans="1:3" x14ac:dyDescent="0.2">
      <c r="A848" s="793" t="s">
        <v>3391</v>
      </c>
      <c r="B848" s="793" t="s">
        <v>7648</v>
      </c>
      <c r="C848" s="793">
        <v>0</v>
      </c>
    </row>
    <row r="849" spans="1:3" x14ac:dyDescent="0.2">
      <c r="A849" s="793" t="s">
        <v>3391</v>
      </c>
      <c r="B849" s="793" t="s">
        <v>7649</v>
      </c>
      <c r="C849" s="793">
        <v>0</v>
      </c>
    </row>
    <row r="850" spans="1:3" x14ac:dyDescent="0.2">
      <c r="A850" s="793" t="s">
        <v>3391</v>
      </c>
      <c r="B850" s="793" t="s">
        <v>7650</v>
      </c>
      <c r="C850" s="793">
        <v>0</v>
      </c>
    </row>
    <row r="851" spans="1:3" x14ac:dyDescent="0.2">
      <c r="A851" s="793" t="s">
        <v>3391</v>
      </c>
      <c r="B851" s="793" t="s">
        <v>7651</v>
      </c>
      <c r="C851" s="793">
        <v>0</v>
      </c>
    </row>
    <row r="852" spans="1:3" x14ac:dyDescent="0.2">
      <c r="A852" s="793" t="s">
        <v>3391</v>
      </c>
      <c r="B852" s="793" t="s">
        <v>7652</v>
      </c>
      <c r="C852" s="793">
        <v>0</v>
      </c>
    </row>
    <row r="853" spans="1:3" x14ac:dyDescent="0.2">
      <c r="A853" s="793" t="s">
        <v>3391</v>
      </c>
      <c r="B853" s="793" t="s">
        <v>7653</v>
      </c>
      <c r="C853" s="793">
        <v>0</v>
      </c>
    </row>
    <row r="854" spans="1:3" x14ac:dyDescent="0.2">
      <c r="A854" s="793" t="s">
        <v>3391</v>
      </c>
      <c r="B854" s="793" t="s">
        <v>5417</v>
      </c>
      <c r="C854" s="793">
        <v>24.84</v>
      </c>
    </row>
    <row r="855" spans="1:3" x14ac:dyDescent="0.2">
      <c r="A855" s="793" t="s">
        <v>3391</v>
      </c>
      <c r="B855" s="793" t="s">
        <v>5418</v>
      </c>
      <c r="C855" s="793">
        <v>24.84</v>
      </c>
    </row>
    <row r="856" spans="1:3" x14ac:dyDescent="0.2">
      <c r="A856" s="793" t="s">
        <v>3391</v>
      </c>
      <c r="B856" s="793" t="s">
        <v>5419</v>
      </c>
      <c r="C856" s="793">
        <v>24.84</v>
      </c>
    </row>
    <row r="857" spans="1:3" x14ac:dyDescent="0.2">
      <c r="A857" s="793" t="s">
        <v>3391</v>
      </c>
      <c r="B857" s="793" t="s">
        <v>5420</v>
      </c>
      <c r="C857" s="793">
        <v>24.84</v>
      </c>
    </row>
    <row r="858" spans="1:3" x14ac:dyDescent="0.2">
      <c r="A858" s="793" t="s">
        <v>3391</v>
      </c>
      <c r="B858" s="793" t="s">
        <v>5421</v>
      </c>
      <c r="C858" s="793">
        <v>24.84</v>
      </c>
    </row>
    <row r="859" spans="1:3" x14ac:dyDescent="0.2">
      <c r="A859" s="793" t="s">
        <v>3391</v>
      </c>
      <c r="B859" s="793" t="s">
        <v>5422</v>
      </c>
      <c r="C859" s="793">
        <v>24.84</v>
      </c>
    </row>
    <row r="860" spans="1:3" x14ac:dyDescent="0.2">
      <c r="A860" s="793" t="s">
        <v>3391</v>
      </c>
      <c r="B860" s="793" t="s">
        <v>5423</v>
      </c>
      <c r="C860" s="793">
        <v>24.84</v>
      </c>
    </row>
    <row r="861" spans="1:3" x14ac:dyDescent="0.2">
      <c r="A861" s="793" t="s">
        <v>3391</v>
      </c>
      <c r="B861" s="793" t="s">
        <v>5424</v>
      </c>
      <c r="C861" s="793">
        <v>12.42</v>
      </c>
    </row>
    <row r="862" spans="1:3" x14ac:dyDescent="0.2">
      <c r="A862" s="793" t="s">
        <v>3391</v>
      </c>
      <c r="B862" s="793" t="s">
        <v>7654</v>
      </c>
      <c r="C862" s="793">
        <v>0</v>
      </c>
    </row>
    <row r="863" spans="1:3" x14ac:dyDescent="0.2">
      <c r="A863" s="793" t="s">
        <v>3391</v>
      </c>
      <c r="B863" s="793" t="s">
        <v>7655</v>
      </c>
      <c r="C863" s="793">
        <v>0</v>
      </c>
    </row>
    <row r="864" spans="1:3" x14ac:dyDescent="0.2">
      <c r="A864" s="793" t="s">
        <v>3391</v>
      </c>
      <c r="B864" s="793" t="s">
        <v>7656</v>
      </c>
      <c r="C864" s="793">
        <v>0</v>
      </c>
    </row>
    <row r="865" spans="1:3" x14ac:dyDescent="0.2">
      <c r="A865" s="793" t="s">
        <v>3391</v>
      </c>
      <c r="B865" s="793" t="s">
        <v>7657</v>
      </c>
      <c r="C865" s="793">
        <v>0</v>
      </c>
    </row>
    <row r="866" spans="1:3" x14ac:dyDescent="0.2">
      <c r="A866" s="793" t="s">
        <v>3391</v>
      </c>
      <c r="B866" s="793" t="s">
        <v>7658</v>
      </c>
      <c r="C866" s="793">
        <v>0</v>
      </c>
    </row>
    <row r="867" spans="1:3" x14ac:dyDescent="0.2">
      <c r="A867" s="793" t="s">
        <v>3391</v>
      </c>
      <c r="B867" s="793" t="s">
        <v>7659</v>
      </c>
      <c r="C867" s="793">
        <v>0</v>
      </c>
    </row>
    <row r="868" spans="1:3" x14ac:dyDescent="0.2">
      <c r="A868" s="793" t="s">
        <v>3391</v>
      </c>
      <c r="B868" s="793" t="s">
        <v>7660</v>
      </c>
      <c r="C868" s="793">
        <v>0</v>
      </c>
    </row>
    <row r="869" spans="1:3" x14ac:dyDescent="0.2">
      <c r="A869" s="793" t="s">
        <v>3391</v>
      </c>
      <c r="B869" s="793" t="s">
        <v>7661</v>
      </c>
      <c r="C869" s="793">
        <v>0</v>
      </c>
    </row>
    <row r="870" spans="1:3" x14ac:dyDescent="0.2">
      <c r="A870" s="793" t="s">
        <v>3391</v>
      </c>
      <c r="B870" s="793" t="s">
        <v>7662</v>
      </c>
      <c r="C870" s="793">
        <v>0</v>
      </c>
    </row>
    <row r="871" spans="1:3" x14ac:dyDescent="0.2">
      <c r="A871" s="793" t="s">
        <v>3391</v>
      </c>
      <c r="B871" s="793" t="s">
        <v>7663</v>
      </c>
      <c r="C871" s="793">
        <v>0</v>
      </c>
    </row>
    <row r="872" spans="1:3" x14ac:dyDescent="0.2">
      <c r="A872" s="793" t="s">
        <v>3391</v>
      </c>
      <c r="B872" s="793" t="s">
        <v>7664</v>
      </c>
      <c r="C872" s="793">
        <v>0</v>
      </c>
    </row>
    <row r="873" spans="1:3" x14ac:dyDescent="0.2">
      <c r="A873" s="793" t="s">
        <v>3391</v>
      </c>
      <c r="B873" s="793" t="s">
        <v>7665</v>
      </c>
      <c r="C873" s="793">
        <v>0</v>
      </c>
    </row>
    <row r="874" spans="1:3" x14ac:dyDescent="0.2">
      <c r="A874" s="793" t="s">
        <v>3391</v>
      </c>
      <c r="B874" s="793" t="s">
        <v>7666</v>
      </c>
      <c r="C874" s="793">
        <v>0</v>
      </c>
    </row>
    <row r="875" spans="1:3" x14ac:dyDescent="0.2">
      <c r="A875" s="793" t="s">
        <v>3391</v>
      </c>
      <c r="B875" s="793" t="s">
        <v>7667</v>
      </c>
      <c r="C875" s="793">
        <v>0</v>
      </c>
    </row>
    <row r="876" spans="1:3" x14ac:dyDescent="0.2">
      <c r="A876" s="793" t="s">
        <v>3391</v>
      </c>
      <c r="B876" s="793" t="s">
        <v>7668</v>
      </c>
      <c r="C876" s="793">
        <v>0</v>
      </c>
    </row>
    <row r="877" spans="1:3" x14ac:dyDescent="0.2">
      <c r="A877" s="793" t="s">
        <v>3391</v>
      </c>
      <c r="B877" s="793" t="s">
        <v>7669</v>
      </c>
      <c r="C877" s="793">
        <v>0</v>
      </c>
    </row>
    <row r="878" spans="1:3" x14ac:dyDescent="0.2">
      <c r="A878" s="793" t="s">
        <v>3391</v>
      </c>
      <c r="B878" s="793" t="s">
        <v>7670</v>
      </c>
      <c r="C878" s="793">
        <v>0</v>
      </c>
    </row>
    <row r="879" spans="1:3" x14ac:dyDescent="0.2">
      <c r="A879" s="793" t="s">
        <v>3391</v>
      </c>
      <c r="B879" s="793" t="s">
        <v>7671</v>
      </c>
      <c r="C879" s="793">
        <v>0</v>
      </c>
    </row>
    <row r="880" spans="1:3" x14ac:dyDescent="0.2">
      <c r="A880" s="793" t="s">
        <v>3391</v>
      </c>
      <c r="B880" s="793" t="s">
        <v>7672</v>
      </c>
      <c r="C880" s="793">
        <v>0</v>
      </c>
    </row>
    <row r="881" spans="1:3" x14ac:dyDescent="0.2">
      <c r="A881" s="793" t="s">
        <v>3391</v>
      </c>
      <c r="B881" s="793" t="s">
        <v>7673</v>
      </c>
      <c r="C881" s="793">
        <v>0</v>
      </c>
    </row>
    <row r="882" spans="1:3" x14ac:dyDescent="0.2">
      <c r="A882" s="793" t="s">
        <v>3391</v>
      </c>
      <c r="B882" s="793" t="s">
        <v>7674</v>
      </c>
      <c r="C882" s="793">
        <v>0</v>
      </c>
    </row>
    <row r="883" spans="1:3" x14ac:dyDescent="0.2">
      <c r="A883" s="793" t="s">
        <v>3391</v>
      </c>
      <c r="B883" s="793" t="s">
        <v>7675</v>
      </c>
      <c r="C883" s="793">
        <v>0</v>
      </c>
    </row>
    <row r="884" spans="1:3" x14ac:dyDescent="0.2">
      <c r="A884" s="793" t="s">
        <v>3391</v>
      </c>
      <c r="B884" s="793" t="s">
        <v>7676</v>
      </c>
      <c r="C884" s="793">
        <v>0</v>
      </c>
    </row>
    <row r="885" spans="1:3" x14ac:dyDescent="0.2">
      <c r="A885" s="793" t="s">
        <v>3391</v>
      </c>
      <c r="B885" s="793" t="s">
        <v>7677</v>
      </c>
      <c r="C885" s="793">
        <v>0</v>
      </c>
    </row>
    <row r="886" spans="1:3" x14ac:dyDescent="0.2">
      <c r="A886" s="793" t="s">
        <v>3391</v>
      </c>
      <c r="B886" s="793" t="s">
        <v>7678</v>
      </c>
      <c r="C886" s="793">
        <v>0</v>
      </c>
    </row>
    <row r="887" spans="1:3" x14ac:dyDescent="0.2">
      <c r="A887" s="793" t="s">
        <v>3391</v>
      </c>
      <c r="B887" s="793" t="s">
        <v>7679</v>
      </c>
      <c r="C887" s="793">
        <v>0</v>
      </c>
    </row>
    <row r="888" spans="1:3" x14ac:dyDescent="0.2">
      <c r="A888" s="793" t="s">
        <v>3391</v>
      </c>
      <c r="B888" s="793" t="s">
        <v>7680</v>
      </c>
      <c r="C888" s="793">
        <v>0</v>
      </c>
    </row>
    <row r="889" spans="1:3" x14ac:dyDescent="0.2">
      <c r="A889" s="793" t="s">
        <v>3391</v>
      </c>
      <c r="B889" s="793" t="s">
        <v>7681</v>
      </c>
      <c r="C889" s="793">
        <v>0</v>
      </c>
    </row>
    <row r="890" spans="1:3" x14ac:dyDescent="0.2">
      <c r="A890" s="793" t="s">
        <v>3391</v>
      </c>
      <c r="B890" s="793" t="s">
        <v>7682</v>
      </c>
      <c r="C890" s="793">
        <v>0</v>
      </c>
    </row>
    <row r="891" spans="1:3" x14ac:dyDescent="0.2">
      <c r="A891" s="793" t="s">
        <v>3391</v>
      </c>
      <c r="B891" s="793" t="s">
        <v>7683</v>
      </c>
      <c r="C891" s="793">
        <v>0</v>
      </c>
    </row>
    <row r="892" spans="1:3" x14ac:dyDescent="0.2">
      <c r="A892" s="793" t="s">
        <v>3391</v>
      </c>
      <c r="B892" s="793" t="s">
        <v>7684</v>
      </c>
      <c r="C892" s="793">
        <v>0</v>
      </c>
    </row>
    <row r="893" spans="1:3" x14ac:dyDescent="0.2">
      <c r="A893" s="793" t="s">
        <v>3391</v>
      </c>
      <c r="B893" s="793" t="s">
        <v>7685</v>
      </c>
      <c r="C893" s="793">
        <v>0</v>
      </c>
    </row>
    <row r="894" spans="1:3" x14ac:dyDescent="0.2">
      <c r="A894" s="793" t="s">
        <v>3391</v>
      </c>
      <c r="B894" s="793" t="s">
        <v>7686</v>
      </c>
      <c r="C894" s="793">
        <v>0</v>
      </c>
    </row>
    <row r="895" spans="1:3" x14ac:dyDescent="0.2">
      <c r="A895" s="793" t="s">
        <v>3391</v>
      </c>
      <c r="B895" s="793" t="s">
        <v>7687</v>
      </c>
      <c r="C895" s="793">
        <v>0</v>
      </c>
    </row>
    <row r="896" spans="1:3" x14ac:dyDescent="0.2">
      <c r="A896" s="793" t="s">
        <v>3391</v>
      </c>
      <c r="B896" s="793" t="s">
        <v>7688</v>
      </c>
      <c r="C896" s="793">
        <v>0</v>
      </c>
    </row>
    <row r="897" spans="1:3" x14ac:dyDescent="0.2">
      <c r="A897" s="793" t="s">
        <v>3391</v>
      </c>
      <c r="B897" s="793" t="s">
        <v>7689</v>
      </c>
      <c r="C897" s="793">
        <v>0</v>
      </c>
    </row>
    <row r="898" spans="1:3" x14ac:dyDescent="0.2">
      <c r="A898" s="793" t="s">
        <v>3391</v>
      </c>
      <c r="B898" s="793" t="s">
        <v>7690</v>
      </c>
      <c r="C898" s="793">
        <v>0</v>
      </c>
    </row>
    <row r="899" spans="1:3" x14ac:dyDescent="0.2">
      <c r="A899" s="793" t="s">
        <v>3391</v>
      </c>
      <c r="B899" s="793" t="s">
        <v>7691</v>
      </c>
      <c r="C899" s="793">
        <v>0</v>
      </c>
    </row>
    <row r="900" spans="1:3" x14ac:dyDescent="0.2">
      <c r="A900" s="793" t="s">
        <v>3391</v>
      </c>
      <c r="B900" s="793" t="s">
        <v>7692</v>
      </c>
      <c r="C900" s="793">
        <v>0</v>
      </c>
    </row>
    <row r="901" spans="1:3" x14ac:dyDescent="0.2">
      <c r="A901" s="793" t="s">
        <v>3391</v>
      </c>
      <c r="B901" s="793" t="s">
        <v>7693</v>
      </c>
      <c r="C901" s="793">
        <v>0</v>
      </c>
    </row>
    <row r="902" spans="1:3" x14ac:dyDescent="0.2">
      <c r="A902" s="793" t="s">
        <v>3427</v>
      </c>
      <c r="B902" s="793" t="s">
        <v>7694</v>
      </c>
      <c r="C902" s="793">
        <v>0</v>
      </c>
    </row>
    <row r="903" spans="1:3" x14ac:dyDescent="0.2">
      <c r="A903" s="793" t="s">
        <v>3427</v>
      </c>
      <c r="B903" s="793" t="s">
        <v>7695</v>
      </c>
      <c r="C903" s="793">
        <v>0</v>
      </c>
    </row>
    <row r="904" spans="1:3" x14ac:dyDescent="0.2">
      <c r="A904" s="793" t="s">
        <v>3427</v>
      </c>
      <c r="B904" s="793" t="s">
        <v>7696</v>
      </c>
      <c r="C904" s="793">
        <v>0</v>
      </c>
    </row>
    <row r="905" spans="1:3" x14ac:dyDescent="0.2">
      <c r="A905" s="793" t="s">
        <v>3427</v>
      </c>
      <c r="B905" s="793" t="s">
        <v>7697</v>
      </c>
      <c r="C905" s="793">
        <v>0</v>
      </c>
    </row>
    <row r="906" spans="1:3" x14ac:dyDescent="0.2">
      <c r="A906" s="793" t="s">
        <v>3427</v>
      </c>
      <c r="B906" s="793" t="s">
        <v>7698</v>
      </c>
      <c r="C906" s="793">
        <v>0</v>
      </c>
    </row>
    <row r="907" spans="1:3" x14ac:dyDescent="0.2">
      <c r="A907" s="793" t="s">
        <v>3427</v>
      </c>
      <c r="B907" s="793" t="s">
        <v>7699</v>
      </c>
      <c r="C907" s="793">
        <v>0</v>
      </c>
    </row>
    <row r="908" spans="1:3" x14ac:dyDescent="0.2">
      <c r="A908" s="793" t="s">
        <v>3427</v>
      </c>
      <c r="B908" s="793" t="s">
        <v>7700</v>
      </c>
      <c r="C908" s="793">
        <v>0</v>
      </c>
    </row>
    <row r="909" spans="1:3" x14ac:dyDescent="0.2">
      <c r="A909" s="793" t="s">
        <v>3427</v>
      </c>
      <c r="B909" s="793" t="s">
        <v>7701</v>
      </c>
      <c r="C909" s="793">
        <v>0</v>
      </c>
    </row>
    <row r="910" spans="1:3" x14ac:dyDescent="0.2">
      <c r="A910" s="793" t="s">
        <v>3427</v>
      </c>
      <c r="B910" s="793" t="s">
        <v>7702</v>
      </c>
      <c r="C910" s="793">
        <v>0</v>
      </c>
    </row>
    <row r="911" spans="1:3" x14ac:dyDescent="0.2">
      <c r="A911" s="793" t="s">
        <v>3427</v>
      </c>
      <c r="B911" s="793" t="s">
        <v>7703</v>
      </c>
      <c r="C911" s="793">
        <v>0</v>
      </c>
    </row>
    <row r="912" spans="1:3" x14ac:dyDescent="0.2">
      <c r="A912" s="793" t="s">
        <v>3427</v>
      </c>
      <c r="B912" s="793" t="s">
        <v>7704</v>
      </c>
      <c r="C912" s="793">
        <v>0</v>
      </c>
    </row>
    <row r="913" spans="1:3" x14ac:dyDescent="0.2">
      <c r="A913" s="793" t="s">
        <v>3427</v>
      </c>
      <c r="B913" s="793" t="s">
        <v>7705</v>
      </c>
      <c r="C913" s="793">
        <v>0</v>
      </c>
    </row>
    <row r="914" spans="1:3" x14ac:dyDescent="0.2">
      <c r="A914" s="793" t="s">
        <v>3439</v>
      </c>
      <c r="B914" s="793" t="s">
        <v>7706</v>
      </c>
      <c r="C914" s="793">
        <v>0</v>
      </c>
    </row>
    <row r="915" spans="1:3" x14ac:dyDescent="0.2">
      <c r="A915" s="793" t="s">
        <v>3439</v>
      </c>
      <c r="B915" s="793" t="s">
        <v>7707</v>
      </c>
      <c r="C915" s="793">
        <v>0</v>
      </c>
    </row>
    <row r="916" spans="1:3" x14ac:dyDescent="0.2">
      <c r="A916" s="793" t="s">
        <v>3439</v>
      </c>
      <c r="B916" s="793" t="s">
        <v>7708</v>
      </c>
      <c r="C916" s="793">
        <v>0</v>
      </c>
    </row>
    <row r="917" spans="1:3" x14ac:dyDescent="0.2">
      <c r="A917" s="793" t="s">
        <v>3439</v>
      </c>
      <c r="B917" s="793" t="s">
        <v>7709</v>
      </c>
      <c r="C917" s="793">
        <v>0</v>
      </c>
    </row>
    <row r="918" spans="1:3" x14ac:dyDescent="0.2">
      <c r="A918" s="793" t="s">
        <v>3439</v>
      </c>
      <c r="B918" s="793" t="s">
        <v>7710</v>
      </c>
      <c r="C918" s="793">
        <v>0</v>
      </c>
    </row>
    <row r="919" spans="1:3" x14ac:dyDescent="0.2">
      <c r="A919" s="793" t="s">
        <v>3439</v>
      </c>
      <c r="B919" s="793" t="s">
        <v>7711</v>
      </c>
      <c r="C919" s="793">
        <v>0</v>
      </c>
    </row>
    <row r="920" spans="1:3" x14ac:dyDescent="0.2">
      <c r="A920" s="793" t="s">
        <v>3439</v>
      </c>
      <c r="B920" s="793" t="s">
        <v>7712</v>
      </c>
      <c r="C920" s="793">
        <v>0</v>
      </c>
    </row>
    <row r="921" spans="1:3" x14ac:dyDescent="0.2">
      <c r="A921" s="793" t="s">
        <v>3439</v>
      </c>
      <c r="B921" s="793" t="s">
        <v>7713</v>
      </c>
      <c r="C921" s="793">
        <v>0</v>
      </c>
    </row>
    <row r="922" spans="1:3" x14ac:dyDescent="0.2">
      <c r="A922" s="793" t="s">
        <v>3439</v>
      </c>
      <c r="B922" s="793" t="s">
        <v>7714</v>
      </c>
      <c r="C922" s="793">
        <v>0</v>
      </c>
    </row>
    <row r="923" spans="1:3" x14ac:dyDescent="0.2">
      <c r="A923" s="793" t="s">
        <v>3439</v>
      </c>
      <c r="B923" s="793" t="s">
        <v>7715</v>
      </c>
      <c r="C923" s="793">
        <v>0</v>
      </c>
    </row>
    <row r="924" spans="1:3" x14ac:dyDescent="0.2">
      <c r="A924" s="793" t="s">
        <v>3439</v>
      </c>
      <c r="B924" s="793" t="s">
        <v>7716</v>
      </c>
      <c r="C924" s="793">
        <v>0</v>
      </c>
    </row>
    <row r="925" spans="1:3" x14ac:dyDescent="0.2">
      <c r="A925" s="793" t="s">
        <v>3439</v>
      </c>
      <c r="B925" s="793" t="s">
        <v>7717</v>
      </c>
      <c r="C925" s="793">
        <v>0</v>
      </c>
    </row>
    <row r="926" spans="1:3" x14ac:dyDescent="0.2">
      <c r="A926" s="793" t="s">
        <v>3439</v>
      </c>
      <c r="B926" s="793" t="s">
        <v>7718</v>
      </c>
      <c r="C926" s="793">
        <v>0</v>
      </c>
    </row>
    <row r="927" spans="1:3" x14ac:dyDescent="0.2">
      <c r="A927" s="793" t="s">
        <v>3439</v>
      </c>
      <c r="B927" s="793" t="s">
        <v>7719</v>
      </c>
      <c r="C927" s="793">
        <v>0</v>
      </c>
    </row>
    <row r="928" spans="1:3" x14ac:dyDescent="0.2">
      <c r="A928" s="793" t="s">
        <v>3439</v>
      </c>
      <c r="B928" s="793" t="s">
        <v>7720</v>
      </c>
      <c r="C928" s="793">
        <v>0</v>
      </c>
    </row>
    <row r="929" spans="1:3" x14ac:dyDescent="0.2">
      <c r="A929" s="793" t="s">
        <v>3439</v>
      </c>
      <c r="B929" s="793" t="s">
        <v>7721</v>
      </c>
      <c r="C929" s="793">
        <v>0</v>
      </c>
    </row>
    <row r="930" spans="1:3" x14ac:dyDescent="0.2">
      <c r="A930" s="793" t="s">
        <v>3439</v>
      </c>
      <c r="B930" s="793" t="s">
        <v>7722</v>
      </c>
      <c r="C930" s="793">
        <v>0</v>
      </c>
    </row>
    <row r="931" spans="1:3" x14ac:dyDescent="0.2">
      <c r="A931" s="793" t="s">
        <v>3439</v>
      </c>
      <c r="B931" s="793" t="s">
        <v>7723</v>
      </c>
      <c r="C931" s="793">
        <v>0</v>
      </c>
    </row>
    <row r="932" spans="1:3" x14ac:dyDescent="0.2">
      <c r="A932" s="793" t="s">
        <v>3439</v>
      </c>
      <c r="B932" s="793" t="s">
        <v>7724</v>
      </c>
      <c r="C932" s="793">
        <v>0</v>
      </c>
    </row>
    <row r="933" spans="1:3" x14ac:dyDescent="0.2">
      <c r="A933" s="793" t="s">
        <v>3439</v>
      </c>
      <c r="B933" s="793" t="s">
        <v>7725</v>
      </c>
      <c r="C933" s="793">
        <v>0</v>
      </c>
    </row>
    <row r="934" spans="1:3" x14ac:dyDescent="0.2">
      <c r="A934" s="793" t="s">
        <v>3439</v>
      </c>
      <c r="B934" s="793" t="s">
        <v>7726</v>
      </c>
      <c r="C934" s="793">
        <v>0</v>
      </c>
    </row>
    <row r="935" spans="1:3" x14ac:dyDescent="0.2">
      <c r="A935" s="793" t="s">
        <v>3439</v>
      </c>
      <c r="B935" s="793" t="s">
        <v>7727</v>
      </c>
      <c r="C935" s="793">
        <v>0</v>
      </c>
    </row>
    <row r="936" spans="1:3" x14ac:dyDescent="0.2">
      <c r="A936" s="793" t="s">
        <v>3439</v>
      </c>
      <c r="B936" s="793" t="s">
        <v>7728</v>
      </c>
      <c r="C936" s="793">
        <v>0</v>
      </c>
    </row>
    <row r="937" spans="1:3" x14ac:dyDescent="0.2">
      <c r="A937" s="793" t="s">
        <v>3439</v>
      </c>
      <c r="B937" s="793" t="s">
        <v>7729</v>
      </c>
      <c r="C937" s="793">
        <v>0</v>
      </c>
    </row>
    <row r="938" spans="1:3" x14ac:dyDescent="0.2">
      <c r="A938" s="793" t="s">
        <v>3439</v>
      </c>
      <c r="B938" s="793" t="s">
        <v>7730</v>
      </c>
      <c r="C938" s="793">
        <v>0</v>
      </c>
    </row>
    <row r="939" spans="1:3" x14ac:dyDescent="0.2">
      <c r="A939" s="793" t="s">
        <v>3439</v>
      </c>
      <c r="B939" s="793" t="s">
        <v>7731</v>
      </c>
      <c r="C939" s="793">
        <v>0</v>
      </c>
    </row>
    <row r="940" spans="1:3" x14ac:dyDescent="0.2">
      <c r="A940" s="793" t="s">
        <v>3439</v>
      </c>
      <c r="B940" s="793" t="s">
        <v>7732</v>
      </c>
      <c r="C940" s="793">
        <v>0</v>
      </c>
    </row>
    <row r="941" spans="1:3" x14ac:dyDescent="0.2">
      <c r="A941" s="793" t="s">
        <v>3439</v>
      </c>
      <c r="B941" s="793" t="s">
        <v>7733</v>
      </c>
      <c r="C941" s="793">
        <v>0</v>
      </c>
    </row>
    <row r="942" spans="1:3" x14ac:dyDescent="0.2">
      <c r="A942" s="793" t="s">
        <v>3439</v>
      </c>
      <c r="B942" s="793" t="s">
        <v>7734</v>
      </c>
      <c r="C942" s="793">
        <v>0</v>
      </c>
    </row>
    <row r="943" spans="1:3" x14ac:dyDescent="0.2">
      <c r="A943" s="793" t="s">
        <v>3439</v>
      </c>
      <c r="B943" s="793" t="s">
        <v>7735</v>
      </c>
      <c r="C943" s="793">
        <v>0</v>
      </c>
    </row>
    <row r="944" spans="1:3" x14ac:dyDescent="0.2">
      <c r="A944" s="793" t="s">
        <v>3439</v>
      </c>
      <c r="B944" s="793" t="s">
        <v>7736</v>
      </c>
      <c r="C944" s="793">
        <v>0</v>
      </c>
    </row>
    <row r="945" spans="1:3" x14ac:dyDescent="0.2">
      <c r="A945" s="793" t="s">
        <v>3439</v>
      </c>
      <c r="B945" s="793" t="s">
        <v>7737</v>
      </c>
      <c r="C945" s="793">
        <v>0</v>
      </c>
    </row>
    <row r="946" spans="1:3" x14ac:dyDescent="0.2">
      <c r="A946" s="793" t="s">
        <v>3439</v>
      </c>
      <c r="B946" s="793" t="s">
        <v>7738</v>
      </c>
      <c r="C946" s="793">
        <v>0</v>
      </c>
    </row>
    <row r="947" spans="1:3" x14ac:dyDescent="0.2">
      <c r="A947" s="793" t="s">
        <v>3439</v>
      </c>
      <c r="B947" s="793" t="s">
        <v>7739</v>
      </c>
      <c r="C947" s="793">
        <v>0</v>
      </c>
    </row>
    <row r="948" spans="1:3" x14ac:dyDescent="0.2">
      <c r="A948" s="793" t="s">
        <v>3439</v>
      </c>
      <c r="B948" s="793" t="s">
        <v>7740</v>
      </c>
      <c r="C948" s="793">
        <v>0</v>
      </c>
    </row>
    <row r="949" spans="1:3" x14ac:dyDescent="0.2">
      <c r="A949" s="793" t="s">
        <v>3439</v>
      </c>
      <c r="B949" s="793" t="s">
        <v>7741</v>
      </c>
      <c r="C949" s="793">
        <v>0</v>
      </c>
    </row>
    <row r="950" spans="1:3" x14ac:dyDescent="0.2">
      <c r="A950" s="793" t="s">
        <v>3439</v>
      </c>
      <c r="B950" s="793" t="s">
        <v>5425</v>
      </c>
      <c r="C950" s="793">
        <v>-2199.0400000000009</v>
      </c>
    </row>
    <row r="951" spans="1:3" x14ac:dyDescent="0.2">
      <c r="A951" s="793" t="s">
        <v>3439</v>
      </c>
      <c r="B951" s="793" t="s">
        <v>5426</v>
      </c>
      <c r="C951" s="793">
        <v>-2199.0400000000009</v>
      </c>
    </row>
    <row r="952" spans="1:3" x14ac:dyDescent="0.2">
      <c r="A952" s="793" t="s">
        <v>3439</v>
      </c>
      <c r="B952" s="793" t="s">
        <v>5427</v>
      </c>
      <c r="C952" s="793">
        <v>-2199.0400000000009</v>
      </c>
    </row>
    <row r="953" spans="1:3" x14ac:dyDescent="0.2">
      <c r="A953" s="793" t="s">
        <v>3439</v>
      </c>
      <c r="B953" s="793" t="s">
        <v>5428</v>
      </c>
      <c r="C953" s="793">
        <v>-2199.0400000000009</v>
      </c>
    </row>
    <row r="954" spans="1:3" x14ac:dyDescent="0.2">
      <c r="A954" s="793" t="s">
        <v>3439</v>
      </c>
      <c r="B954" s="793" t="s">
        <v>5429</v>
      </c>
      <c r="C954" s="793">
        <v>-2199.0400000000009</v>
      </c>
    </row>
    <row r="955" spans="1:3" x14ac:dyDescent="0.2">
      <c r="A955" s="793" t="s">
        <v>3439</v>
      </c>
      <c r="B955" s="793" t="s">
        <v>5430</v>
      </c>
      <c r="C955" s="793">
        <v>-2199.0400000000009</v>
      </c>
    </row>
    <row r="956" spans="1:3" x14ac:dyDescent="0.2">
      <c r="A956" s="793" t="s">
        <v>3439</v>
      </c>
      <c r="B956" s="793" t="s">
        <v>5431</v>
      </c>
      <c r="C956" s="793">
        <v>-2199.0400000000009</v>
      </c>
    </row>
    <row r="957" spans="1:3" x14ac:dyDescent="0.2">
      <c r="A957" s="793" t="s">
        <v>3439</v>
      </c>
      <c r="B957" s="793" t="s">
        <v>5432</v>
      </c>
      <c r="C957" s="793">
        <v>-2199.0400000000009</v>
      </c>
    </row>
    <row r="958" spans="1:3" x14ac:dyDescent="0.2">
      <c r="A958" s="793" t="s">
        <v>3439</v>
      </c>
      <c r="B958" s="793" t="s">
        <v>5433</v>
      </c>
      <c r="C958" s="793">
        <v>-1099.5200000000004</v>
      </c>
    </row>
    <row r="959" spans="1:3" x14ac:dyDescent="0.2">
      <c r="A959" s="793" t="s">
        <v>3439</v>
      </c>
      <c r="B959" s="793" t="s">
        <v>7742</v>
      </c>
      <c r="C959" s="793">
        <v>0</v>
      </c>
    </row>
    <row r="960" spans="1:3" x14ac:dyDescent="0.2">
      <c r="A960" s="793" t="s">
        <v>3439</v>
      </c>
      <c r="B960" s="793" t="s">
        <v>7743</v>
      </c>
      <c r="C960" s="793">
        <v>0</v>
      </c>
    </row>
    <row r="961" spans="1:3" x14ac:dyDescent="0.2">
      <c r="A961" s="793" t="s">
        <v>3439</v>
      </c>
      <c r="B961" s="793" t="s">
        <v>7744</v>
      </c>
      <c r="C961" s="793">
        <v>0</v>
      </c>
    </row>
    <row r="962" spans="1:3" x14ac:dyDescent="0.2">
      <c r="A962" s="793" t="s">
        <v>3439</v>
      </c>
      <c r="B962" s="793" t="s">
        <v>7745</v>
      </c>
      <c r="C962" s="793">
        <v>0</v>
      </c>
    </row>
    <row r="963" spans="1:3" x14ac:dyDescent="0.2">
      <c r="A963" s="793" t="s">
        <v>3439</v>
      </c>
      <c r="B963" s="793" t="s">
        <v>7746</v>
      </c>
      <c r="C963" s="793">
        <v>0</v>
      </c>
    </row>
    <row r="964" spans="1:3" x14ac:dyDescent="0.2">
      <c r="A964" s="793" t="s">
        <v>3439</v>
      </c>
      <c r="B964" s="793" t="s">
        <v>7747</v>
      </c>
      <c r="C964" s="793">
        <v>0</v>
      </c>
    </row>
    <row r="965" spans="1:3" x14ac:dyDescent="0.2">
      <c r="A965" s="793" t="s">
        <v>3439</v>
      </c>
      <c r="B965" s="793" t="s">
        <v>7748</v>
      </c>
      <c r="C965" s="793">
        <v>0</v>
      </c>
    </row>
    <row r="966" spans="1:3" x14ac:dyDescent="0.2">
      <c r="A966" s="793" t="s">
        <v>3439</v>
      </c>
      <c r="B966" s="793" t="s">
        <v>7749</v>
      </c>
      <c r="C966" s="793">
        <v>0</v>
      </c>
    </row>
    <row r="967" spans="1:3" x14ac:dyDescent="0.2">
      <c r="A967" s="793" t="s">
        <v>3439</v>
      </c>
      <c r="B967" s="793" t="s">
        <v>7750</v>
      </c>
      <c r="C967" s="793">
        <v>0</v>
      </c>
    </row>
    <row r="968" spans="1:3" x14ac:dyDescent="0.2">
      <c r="A968" s="793" t="s">
        <v>3439</v>
      </c>
      <c r="B968" s="793" t="s">
        <v>7751</v>
      </c>
      <c r="C968" s="793">
        <v>0</v>
      </c>
    </row>
    <row r="969" spans="1:3" x14ac:dyDescent="0.2">
      <c r="A969" s="793" t="s">
        <v>3439</v>
      </c>
      <c r="B969" s="793" t="s">
        <v>7752</v>
      </c>
      <c r="C969" s="793">
        <v>0</v>
      </c>
    </row>
    <row r="970" spans="1:3" x14ac:dyDescent="0.2">
      <c r="A970" s="793" t="s">
        <v>3439</v>
      </c>
      <c r="B970" s="793" t="s">
        <v>7753</v>
      </c>
      <c r="C970" s="793">
        <v>0</v>
      </c>
    </row>
    <row r="971" spans="1:3" x14ac:dyDescent="0.2">
      <c r="A971" s="793" t="s">
        <v>3439</v>
      </c>
      <c r="B971" s="793" t="s">
        <v>7754</v>
      </c>
      <c r="C971" s="793">
        <v>0</v>
      </c>
    </row>
    <row r="972" spans="1:3" x14ac:dyDescent="0.2">
      <c r="A972" s="793" t="s">
        <v>3439</v>
      </c>
      <c r="B972" s="793" t="s">
        <v>7755</v>
      </c>
      <c r="C972" s="793">
        <v>0</v>
      </c>
    </row>
    <row r="973" spans="1:3" x14ac:dyDescent="0.2">
      <c r="A973" s="793" t="s">
        <v>3439</v>
      </c>
      <c r="B973" s="793" t="s">
        <v>7756</v>
      </c>
      <c r="C973" s="793">
        <v>0</v>
      </c>
    </row>
    <row r="974" spans="1:3" x14ac:dyDescent="0.2">
      <c r="A974" s="793" t="s">
        <v>3439</v>
      </c>
      <c r="B974" s="793" t="s">
        <v>5434</v>
      </c>
      <c r="C974" s="793">
        <v>3.6799999999930151</v>
      </c>
    </row>
    <row r="975" spans="1:3" x14ac:dyDescent="0.2">
      <c r="A975" s="793" t="s">
        <v>3439</v>
      </c>
      <c r="B975" s="793" t="s">
        <v>5437</v>
      </c>
      <c r="C975" s="793">
        <v>3.6799999999930151</v>
      </c>
    </row>
    <row r="976" spans="1:3" x14ac:dyDescent="0.2">
      <c r="A976" s="793" t="s">
        <v>3439</v>
      </c>
      <c r="B976" s="793" t="s">
        <v>5438</v>
      </c>
      <c r="C976" s="793">
        <v>3.6799999999930151</v>
      </c>
    </row>
    <row r="977" spans="1:3" x14ac:dyDescent="0.2">
      <c r="A977" s="793" t="s">
        <v>3439</v>
      </c>
      <c r="B977" s="793" t="s">
        <v>5439</v>
      </c>
      <c r="C977" s="793">
        <v>3.6799999999930151</v>
      </c>
    </row>
    <row r="978" spans="1:3" x14ac:dyDescent="0.2">
      <c r="A978" s="793" t="s">
        <v>3439</v>
      </c>
      <c r="B978" s="793" t="s">
        <v>5440</v>
      </c>
      <c r="C978" s="793">
        <v>3.6799999999930151</v>
      </c>
    </row>
    <row r="979" spans="1:3" x14ac:dyDescent="0.2">
      <c r="A979" s="793" t="s">
        <v>3439</v>
      </c>
      <c r="B979" s="793" t="s">
        <v>5441</v>
      </c>
      <c r="C979" s="793">
        <v>3.6799999999930151</v>
      </c>
    </row>
    <row r="980" spans="1:3" x14ac:dyDescent="0.2">
      <c r="A980" s="793" t="s">
        <v>3439</v>
      </c>
      <c r="B980" s="793" t="s">
        <v>5442</v>
      </c>
      <c r="C980" s="793">
        <v>3.6799999999930151</v>
      </c>
    </row>
    <row r="981" spans="1:3" x14ac:dyDescent="0.2">
      <c r="A981" s="793" t="s">
        <v>3439</v>
      </c>
      <c r="B981" s="793" t="s">
        <v>5443</v>
      </c>
      <c r="C981" s="793">
        <v>3.6799999999930151</v>
      </c>
    </row>
    <row r="982" spans="1:3" x14ac:dyDescent="0.2">
      <c r="A982" s="793" t="s">
        <v>3439</v>
      </c>
      <c r="B982" s="793" t="s">
        <v>5444</v>
      </c>
      <c r="C982" s="793">
        <v>3.6799999999930151</v>
      </c>
    </row>
    <row r="983" spans="1:3" x14ac:dyDescent="0.2">
      <c r="A983" s="793" t="s">
        <v>3439</v>
      </c>
      <c r="B983" s="793" t="s">
        <v>5435</v>
      </c>
      <c r="C983" s="793">
        <v>3.6799999999930151</v>
      </c>
    </row>
    <row r="984" spans="1:3" x14ac:dyDescent="0.2">
      <c r="A984" s="793" t="s">
        <v>3439</v>
      </c>
      <c r="B984" s="793" t="s">
        <v>5436</v>
      </c>
      <c r="C984" s="793">
        <v>1.8399999999965075</v>
      </c>
    </row>
    <row r="985" spans="1:3" x14ac:dyDescent="0.2">
      <c r="A985" s="793" t="s">
        <v>3439</v>
      </c>
      <c r="B985" s="793" t="s">
        <v>7757</v>
      </c>
      <c r="C985" s="793">
        <v>0</v>
      </c>
    </row>
    <row r="986" spans="1:3" x14ac:dyDescent="0.2">
      <c r="A986" s="793" t="s">
        <v>3439</v>
      </c>
      <c r="B986" s="793" t="s">
        <v>7758</v>
      </c>
      <c r="C986" s="793">
        <v>0</v>
      </c>
    </row>
    <row r="987" spans="1:3" x14ac:dyDescent="0.2">
      <c r="A987" s="793" t="s">
        <v>3439</v>
      </c>
      <c r="B987" s="793" t="s">
        <v>7759</v>
      </c>
      <c r="C987" s="793">
        <v>0</v>
      </c>
    </row>
    <row r="988" spans="1:3" x14ac:dyDescent="0.2">
      <c r="A988" s="793" t="s">
        <v>3439</v>
      </c>
      <c r="B988" s="793" t="s">
        <v>7760</v>
      </c>
      <c r="C988" s="793">
        <v>0</v>
      </c>
    </row>
    <row r="989" spans="1:3" x14ac:dyDescent="0.2">
      <c r="A989" s="793" t="s">
        <v>3439</v>
      </c>
      <c r="B989" s="793" t="s">
        <v>7761</v>
      </c>
      <c r="C989" s="793">
        <v>0</v>
      </c>
    </row>
    <row r="990" spans="1:3" x14ac:dyDescent="0.2">
      <c r="A990" s="793" t="s">
        <v>3439</v>
      </c>
      <c r="B990" s="793" t="s">
        <v>7762</v>
      </c>
      <c r="C990" s="793">
        <v>0</v>
      </c>
    </row>
    <row r="991" spans="1:3" x14ac:dyDescent="0.2">
      <c r="A991" s="793" t="s">
        <v>3439</v>
      </c>
      <c r="B991" s="793" t="s">
        <v>7763</v>
      </c>
      <c r="C991" s="793">
        <v>0</v>
      </c>
    </row>
    <row r="992" spans="1:3" x14ac:dyDescent="0.2">
      <c r="A992" s="793" t="s">
        <v>3439</v>
      </c>
      <c r="B992" s="793" t="s">
        <v>7764</v>
      </c>
      <c r="C992" s="793">
        <v>0</v>
      </c>
    </row>
    <row r="993" spans="1:3" x14ac:dyDescent="0.2">
      <c r="A993" s="793" t="s">
        <v>3439</v>
      </c>
      <c r="B993" s="793" t="s">
        <v>7765</v>
      </c>
      <c r="C993" s="793">
        <v>0</v>
      </c>
    </row>
    <row r="994" spans="1:3" x14ac:dyDescent="0.2">
      <c r="A994" s="793" t="s">
        <v>3439</v>
      </c>
      <c r="B994" s="793" t="s">
        <v>7766</v>
      </c>
      <c r="C994" s="793">
        <v>0</v>
      </c>
    </row>
    <row r="995" spans="1:3" x14ac:dyDescent="0.2">
      <c r="A995" s="793" t="s">
        <v>3439</v>
      </c>
      <c r="B995" s="793" t="s">
        <v>7767</v>
      </c>
      <c r="C995" s="793">
        <v>0</v>
      </c>
    </row>
    <row r="996" spans="1:3" x14ac:dyDescent="0.2">
      <c r="A996" s="793" t="s">
        <v>3439</v>
      </c>
      <c r="B996" s="793" t="s">
        <v>7768</v>
      </c>
      <c r="C996" s="793">
        <v>0</v>
      </c>
    </row>
    <row r="997" spans="1:3" x14ac:dyDescent="0.2">
      <c r="A997" s="793" t="s">
        <v>3439</v>
      </c>
      <c r="B997" s="793" t="s">
        <v>7769</v>
      </c>
      <c r="C997" s="793">
        <v>0</v>
      </c>
    </row>
    <row r="998" spans="1:3" x14ac:dyDescent="0.2">
      <c r="A998" s="793" t="s">
        <v>3439</v>
      </c>
      <c r="B998" s="793" t="s">
        <v>7770</v>
      </c>
      <c r="C998" s="793">
        <v>0</v>
      </c>
    </row>
    <row r="999" spans="1:3" x14ac:dyDescent="0.2">
      <c r="A999" s="793" t="s">
        <v>3439</v>
      </c>
      <c r="B999" s="793" t="s">
        <v>7771</v>
      </c>
      <c r="C999" s="793">
        <v>0</v>
      </c>
    </row>
    <row r="1000" spans="1:3" x14ac:dyDescent="0.2">
      <c r="A1000" s="793" t="s">
        <v>3439</v>
      </c>
      <c r="B1000" s="793" t="s">
        <v>7772</v>
      </c>
      <c r="C1000" s="793">
        <v>0</v>
      </c>
    </row>
    <row r="1001" spans="1:3" x14ac:dyDescent="0.2">
      <c r="A1001" s="793" t="s">
        <v>3439</v>
      </c>
      <c r="B1001" s="793" t="s">
        <v>7773</v>
      </c>
      <c r="C1001" s="793">
        <v>0</v>
      </c>
    </row>
    <row r="1002" spans="1:3" x14ac:dyDescent="0.2">
      <c r="A1002" s="793" t="s">
        <v>3439</v>
      </c>
      <c r="B1002" s="793" t="s">
        <v>7774</v>
      </c>
      <c r="C1002" s="793">
        <v>0</v>
      </c>
    </row>
    <row r="1003" spans="1:3" x14ac:dyDescent="0.2">
      <c r="A1003" s="793" t="s">
        <v>3439</v>
      </c>
      <c r="B1003" s="793" t="s">
        <v>7775</v>
      </c>
      <c r="C1003" s="793">
        <v>0</v>
      </c>
    </row>
    <row r="1004" spans="1:3" x14ac:dyDescent="0.2">
      <c r="A1004" s="793" t="s">
        <v>3439</v>
      </c>
      <c r="B1004" s="793" t="s">
        <v>7776</v>
      </c>
      <c r="C1004" s="793">
        <v>0</v>
      </c>
    </row>
    <row r="1005" spans="1:3" x14ac:dyDescent="0.2">
      <c r="A1005" s="793" t="s">
        <v>3439</v>
      </c>
      <c r="B1005" s="793" t="s">
        <v>7777</v>
      </c>
      <c r="C1005" s="793">
        <v>0</v>
      </c>
    </row>
    <row r="1006" spans="1:3" x14ac:dyDescent="0.2">
      <c r="A1006" s="793" t="s">
        <v>3439</v>
      </c>
      <c r="B1006" s="793" t="s">
        <v>7778</v>
      </c>
      <c r="C1006" s="793">
        <v>0</v>
      </c>
    </row>
    <row r="1007" spans="1:3" x14ac:dyDescent="0.2">
      <c r="A1007" s="793" t="s">
        <v>3439</v>
      </c>
      <c r="B1007" s="793" t="s">
        <v>7779</v>
      </c>
      <c r="C1007" s="793">
        <v>0</v>
      </c>
    </row>
    <row r="1008" spans="1:3" x14ac:dyDescent="0.2">
      <c r="A1008" s="793" t="s">
        <v>3439</v>
      </c>
      <c r="B1008" s="793" t="s">
        <v>7780</v>
      </c>
      <c r="C1008" s="793">
        <v>0</v>
      </c>
    </row>
    <row r="1009" spans="1:3" x14ac:dyDescent="0.2">
      <c r="A1009" s="793" t="s">
        <v>3439</v>
      </c>
      <c r="B1009" s="793" t="s">
        <v>7781</v>
      </c>
      <c r="C1009" s="793">
        <v>0</v>
      </c>
    </row>
    <row r="1010" spans="1:3" x14ac:dyDescent="0.2">
      <c r="A1010" s="793" t="s">
        <v>3439</v>
      </c>
      <c r="B1010" s="793" t="s">
        <v>7782</v>
      </c>
      <c r="C1010" s="793">
        <v>0</v>
      </c>
    </row>
    <row r="1011" spans="1:3" x14ac:dyDescent="0.2">
      <c r="A1011" s="793" t="s">
        <v>3439</v>
      </c>
      <c r="B1011" s="793" t="s">
        <v>7783</v>
      </c>
      <c r="C1011" s="793">
        <v>0</v>
      </c>
    </row>
    <row r="1012" spans="1:3" x14ac:dyDescent="0.2">
      <c r="A1012" s="793" t="s">
        <v>3439</v>
      </c>
      <c r="B1012" s="793" t="s">
        <v>7784</v>
      </c>
      <c r="C1012" s="793">
        <v>0</v>
      </c>
    </row>
    <row r="1013" spans="1:3" x14ac:dyDescent="0.2">
      <c r="A1013" s="793" t="s">
        <v>3439</v>
      </c>
      <c r="B1013" s="793" t="s">
        <v>7785</v>
      </c>
      <c r="C1013" s="793">
        <v>0</v>
      </c>
    </row>
    <row r="1014" spans="1:3" x14ac:dyDescent="0.2">
      <c r="A1014" s="793" t="s">
        <v>3439</v>
      </c>
      <c r="B1014" s="793" t="s">
        <v>7786</v>
      </c>
      <c r="C1014" s="793">
        <v>0</v>
      </c>
    </row>
    <row r="1015" spans="1:3" x14ac:dyDescent="0.2">
      <c r="A1015" s="793" t="s">
        <v>3439</v>
      </c>
      <c r="B1015" s="793" t="s">
        <v>7787</v>
      </c>
      <c r="C1015" s="793">
        <v>0</v>
      </c>
    </row>
    <row r="1016" spans="1:3" x14ac:dyDescent="0.2">
      <c r="A1016" s="793" t="s">
        <v>3439</v>
      </c>
      <c r="B1016" s="793" t="s">
        <v>7788</v>
      </c>
      <c r="C1016" s="793">
        <v>0</v>
      </c>
    </row>
    <row r="1017" spans="1:3" x14ac:dyDescent="0.2">
      <c r="A1017" s="793" t="s">
        <v>3439</v>
      </c>
      <c r="B1017" s="793" t="s">
        <v>7789</v>
      </c>
      <c r="C1017" s="793">
        <v>0</v>
      </c>
    </row>
    <row r="1018" spans="1:3" x14ac:dyDescent="0.2">
      <c r="A1018" s="793" t="s">
        <v>3439</v>
      </c>
      <c r="B1018" s="793" t="s">
        <v>7790</v>
      </c>
      <c r="C1018" s="793">
        <v>0</v>
      </c>
    </row>
    <row r="1019" spans="1:3" x14ac:dyDescent="0.2">
      <c r="A1019" s="793" t="s">
        <v>3439</v>
      </c>
      <c r="B1019" s="793" t="s">
        <v>7791</v>
      </c>
      <c r="C1019" s="793">
        <v>0</v>
      </c>
    </row>
    <row r="1020" spans="1:3" x14ac:dyDescent="0.2">
      <c r="A1020" s="793" t="s">
        <v>3439</v>
      </c>
      <c r="B1020" s="793" t="s">
        <v>7792</v>
      </c>
      <c r="C1020" s="793">
        <v>0</v>
      </c>
    </row>
    <row r="1021" spans="1:3" x14ac:dyDescent="0.2">
      <c r="A1021" s="793" t="s">
        <v>3439</v>
      </c>
      <c r="B1021" s="793" t="s">
        <v>7793</v>
      </c>
      <c r="C1021" s="793">
        <v>0</v>
      </c>
    </row>
    <row r="1022" spans="1:3" x14ac:dyDescent="0.2">
      <c r="A1022" s="793" t="s">
        <v>3439</v>
      </c>
      <c r="B1022" s="793" t="s">
        <v>5445</v>
      </c>
      <c r="C1022" s="793">
        <v>101.15999999999985</v>
      </c>
    </row>
    <row r="1023" spans="1:3" x14ac:dyDescent="0.2">
      <c r="A1023" s="793" t="s">
        <v>3439</v>
      </c>
      <c r="B1023" s="793" t="s">
        <v>5446</v>
      </c>
      <c r="C1023" s="793">
        <v>101.15999999999985</v>
      </c>
    </row>
    <row r="1024" spans="1:3" x14ac:dyDescent="0.2">
      <c r="A1024" s="793" t="s">
        <v>3439</v>
      </c>
      <c r="B1024" s="793" t="s">
        <v>5447</v>
      </c>
      <c r="C1024" s="793">
        <v>101.15999999999985</v>
      </c>
    </row>
    <row r="1025" spans="1:3" x14ac:dyDescent="0.2">
      <c r="A1025" s="793" t="s">
        <v>3439</v>
      </c>
      <c r="B1025" s="793" t="s">
        <v>5448</v>
      </c>
      <c r="C1025" s="793">
        <v>101.15999999999985</v>
      </c>
    </row>
    <row r="1026" spans="1:3" x14ac:dyDescent="0.2">
      <c r="A1026" s="793" t="s">
        <v>3439</v>
      </c>
      <c r="B1026" s="793" t="s">
        <v>5449</v>
      </c>
      <c r="C1026" s="793">
        <v>101.15999999999985</v>
      </c>
    </row>
    <row r="1027" spans="1:3" x14ac:dyDescent="0.2">
      <c r="A1027" s="793" t="s">
        <v>3439</v>
      </c>
      <c r="B1027" s="793" t="s">
        <v>5450</v>
      </c>
      <c r="C1027" s="793">
        <v>101.15999999999985</v>
      </c>
    </row>
    <row r="1028" spans="1:3" x14ac:dyDescent="0.2">
      <c r="A1028" s="793" t="s">
        <v>3439</v>
      </c>
      <c r="B1028" s="793" t="s">
        <v>5451</v>
      </c>
      <c r="C1028" s="793">
        <v>50.579999999999927</v>
      </c>
    </row>
    <row r="1029" spans="1:3" x14ac:dyDescent="0.2">
      <c r="A1029" s="793" t="s">
        <v>3439</v>
      </c>
      <c r="B1029" s="793" t="s">
        <v>7794</v>
      </c>
      <c r="C1029" s="793">
        <v>0</v>
      </c>
    </row>
    <row r="1030" spans="1:3" x14ac:dyDescent="0.2">
      <c r="A1030" s="793" t="s">
        <v>3439</v>
      </c>
      <c r="B1030" s="793" t="s">
        <v>7795</v>
      </c>
      <c r="C1030" s="793">
        <v>0</v>
      </c>
    </row>
    <row r="1031" spans="1:3" x14ac:dyDescent="0.2">
      <c r="A1031" s="793" t="s">
        <v>3439</v>
      </c>
      <c r="B1031" s="793" t="s">
        <v>7796</v>
      </c>
      <c r="C1031" s="793">
        <v>0</v>
      </c>
    </row>
    <row r="1032" spans="1:3" x14ac:dyDescent="0.2">
      <c r="A1032" s="793" t="s">
        <v>3439</v>
      </c>
      <c r="B1032" s="793" t="s">
        <v>7797</v>
      </c>
      <c r="C1032" s="793">
        <v>0</v>
      </c>
    </row>
    <row r="1033" spans="1:3" x14ac:dyDescent="0.2">
      <c r="A1033" s="793" t="s">
        <v>3439</v>
      </c>
      <c r="B1033" s="793" t="s">
        <v>7798</v>
      </c>
      <c r="C1033" s="793">
        <v>0</v>
      </c>
    </row>
    <row r="1034" spans="1:3" x14ac:dyDescent="0.2">
      <c r="A1034" s="793" t="s">
        <v>3469</v>
      </c>
      <c r="B1034" s="793" t="s">
        <v>7799</v>
      </c>
      <c r="C1034" s="793">
        <v>0</v>
      </c>
    </row>
    <row r="1035" spans="1:3" x14ac:dyDescent="0.2">
      <c r="A1035" s="793" t="s">
        <v>3469</v>
      </c>
      <c r="B1035" s="793" t="s">
        <v>7800</v>
      </c>
      <c r="C1035" s="793">
        <v>0</v>
      </c>
    </row>
    <row r="1036" spans="1:3" x14ac:dyDescent="0.2">
      <c r="A1036" s="793" t="s">
        <v>3469</v>
      </c>
      <c r="B1036" s="793" t="s">
        <v>7801</v>
      </c>
      <c r="C1036" s="793">
        <v>0</v>
      </c>
    </row>
    <row r="1037" spans="1:3" x14ac:dyDescent="0.2">
      <c r="A1037" s="793" t="s">
        <v>3469</v>
      </c>
      <c r="B1037" s="793" t="s">
        <v>7802</v>
      </c>
      <c r="C1037" s="793">
        <v>0</v>
      </c>
    </row>
    <row r="1038" spans="1:3" x14ac:dyDescent="0.2">
      <c r="A1038" s="793" t="s">
        <v>3469</v>
      </c>
      <c r="B1038" s="793" t="s">
        <v>7803</v>
      </c>
      <c r="C1038" s="793">
        <v>0</v>
      </c>
    </row>
    <row r="1039" spans="1:3" x14ac:dyDescent="0.2">
      <c r="A1039" s="793" t="s">
        <v>3469</v>
      </c>
      <c r="B1039" s="793" t="s">
        <v>7804</v>
      </c>
      <c r="C1039" s="793">
        <v>0</v>
      </c>
    </row>
    <row r="1040" spans="1:3" x14ac:dyDescent="0.2">
      <c r="A1040" s="793" t="s">
        <v>3469</v>
      </c>
      <c r="B1040" s="793" t="s">
        <v>7805</v>
      </c>
      <c r="C1040" s="793">
        <v>0</v>
      </c>
    </row>
    <row r="1041" spans="1:3" x14ac:dyDescent="0.2">
      <c r="A1041" s="793" t="s">
        <v>3469</v>
      </c>
      <c r="B1041" s="793" t="s">
        <v>7806</v>
      </c>
      <c r="C1041" s="793">
        <v>0</v>
      </c>
    </row>
    <row r="1042" spans="1:3" x14ac:dyDescent="0.2">
      <c r="A1042" s="793" t="s">
        <v>3469</v>
      </c>
      <c r="B1042" s="793" t="s">
        <v>7807</v>
      </c>
      <c r="C1042" s="793">
        <v>0</v>
      </c>
    </row>
    <row r="1043" spans="1:3" x14ac:dyDescent="0.2">
      <c r="A1043" s="793" t="s">
        <v>3469</v>
      </c>
      <c r="B1043" s="793" t="s">
        <v>7808</v>
      </c>
      <c r="C1043" s="793">
        <v>0</v>
      </c>
    </row>
    <row r="1044" spans="1:3" x14ac:dyDescent="0.2">
      <c r="A1044" s="793" t="s">
        <v>3469</v>
      </c>
      <c r="B1044" s="793" t="s">
        <v>7809</v>
      </c>
      <c r="C1044" s="793">
        <v>0</v>
      </c>
    </row>
    <row r="1045" spans="1:3" x14ac:dyDescent="0.2">
      <c r="A1045" s="793" t="s">
        <v>3469</v>
      </c>
      <c r="B1045" s="793" t="s">
        <v>7810</v>
      </c>
      <c r="C1045" s="793">
        <v>0</v>
      </c>
    </row>
    <row r="1046" spans="1:3" x14ac:dyDescent="0.2">
      <c r="A1046" s="793" t="s">
        <v>3469</v>
      </c>
      <c r="B1046" s="793" t="s">
        <v>5452</v>
      </c>
      <c r="C1046" s="793">
        <v>4.8800000000046566</v>
      </c>
    </row>
    <row r="1047" spans="1:3" x14ac:dyDescent="0.2">
      <c r="A1047" s="793" t="s">
        <v>3469</v>
      </c>
      <c r="B1047" s="793" t="s">
        <v>5455</v>
      </c>
      <c r="C1047" s="793">
        <v>4.8800000000046566</v>
      </c>
    </row>
    <row r="1048" spans="1:3" x14ac:dyDescent="0.2">
      <c r="A1048" s="793" t="s">
        <v>3469</v>
      </c>
      <c r="B1048" s="793" t="s">
        <v>5456</v>
      </c>
      <c r="C1048" s="793">
        <v>4.8800000000046566</v>
      </c>
    </row>
    <row r="1049" spans="1:3" x14ac:dyDescent="0.2">
      <c r="A1049" s="793" t="s">
        <v>3469</v>
      </c>
      <c r="B1049" s="793" t="s">
        <v>5457</v>
      </c>
      <c r="C1049" s="793">
        <v>4.8800000000046566</v>
      </c>
    </row>
    <row r="1050" spans="1:3" x14ac:dyDescent="0.2">
      <c r="A1050" s="793" t="s">
        <v>3469</v>
      </c>
      <c r="B1050" s="793" t="s">
        <v>5458</v>
      </c>
      <c r="C1050" s="793">
        <v>4.8800000000046566</v>
      </c>
    </row>
    <row r="1051" spans="1:3" x14ac:dyDescent="0.2">
      <c r="A1051" s="793" t="s">
        <v>3469</v>
      </c>
      <c r="B1051" s="793" t="s">
        <v>5459</v>
      </c>
      <c r="C1051" s="793">
        <v>4.8800000000046566</v>
      </c>
    </row>
    <row r="1052" spans="1:3" x14ac:dyDescent="0.2">
      <c r="A1052" s="793" t="s">
        <v>3469</v>
      </c>
      <c r="B1052" s="793" t="s">
        <v>5460</v>
      </c>
      <c r="C1052" s="793">
        <v>4.8800000000046566</v>
      </c>
    </row>
    <row r="1053" spans="1:3" x14ac:dyDescent="0.2">
      <c r="A1053" s="793" t="s">
        <v>3469</v>
      </c>
      <c r="B1053" s="793" t="s">
        <v>5461</v>
      </c>
      <c r="C1053" s="793">
        <v>4.8800000000046566</v>
      </c>
    </row>
    <row r="1054" spans="1:3" x14ac:dyDescent="0.2">
      <c r="A1054" s="793" t="s">
        <v>3469</v>
      </c>
      <c r="B1054" s="793" t="s">
        <v>5462</v>
      </c>
      <c r="C1054" s="793">
        <v>4.8800000000046566</v>
      </c>
    </row>
    <row r="1055" spans="1:3" x14ac:dyDescent="0.2">
      <c r="A1055" s="793" t="s">
        <v>3469</v>
      </c>
      <c r="B1055" s="793" t="s">
        <v>5453</v>
      </c>
      <c r="C1055" s="793">
        <v>4.8800000000046566</v>
      </c>
    </row>
    <row r="1056" spans="1:3" x14ac:dyDescent="0.2">
      <c r="A1056" s="793" t="s">
        <v>3469</v>
      </c>
      <c r="B1056" s="793" t="s">
        <v>5454</v>
      </c>
      <c r="C1056" s="793">
        <v>2.4500000000116415</v>
      </c>
    </row>
    <row r="1057" spans="1:3" x14ac:dyDescent="0.2">
      <c r="A1057" s="793" t="s">
        <v>3469</v>
      </c>
      <c r="B1057" s="793" t="s">
        <v>7811</v>
      </c>
      <c r="C1057" s="793">
        <v>0</v>
      </c>
    </row>
    <row r="1058" spans="1:3" x14ac:dyDescent="0.2">
      <c r="A1058" s="793" t="s">
        <v>3469</v>
      </c>
      <c r="B1058" s="793" t="s">
        <v>7812</v>
      </c>
      <c r="C1058" s="793">
        <v>0</v>
      </c>
    </row>
    <row r="1059" spans="1:3" x14ac:dyDescent="0.2">
      <c r="A1059" s="793" t="s">
        <v>3469</v>
      </c>
      <c r="B1059" s="793" t="s">
        <v>7813</v>
      </c>
      <c r="C1059" s="793">
        <v>0</v>
      </c>
    </row>
    <row r="1060" spans="1:3" x14ac:dyDescent="0.2">
      <c r="A1060" s="793" t="s">
        <v>3469</v>
      </c>
      <c r="B1060" s="793" t="s">
        <v>7814</v>
      </c>
      <c r="C1060" s="793">
        <v>0</v>
      </c>
    </row>
    <row r="1061" spans="1:3" x14ac:dyDescent="0.2">
      <c r="A1061" s="793" t="s">
        <v>3469</v>
      </c>
      <c r="B1061" s="793" t="s">
        <v>7815</v>
      </c>
      <c r="C1061" s="793">
        <v>0</v>
      </c>
    </row>
    <row r="1062" spans="1:3" x14ac:dyDescent="0.2">
      <c r="A1062" s="793" t="s">
        <v>3469</v>
      </c>
      <c r="B1062" s="793" t="s">
        <v>7816</v>
      </c>
      <c r="C1062" s="793">
        <v>0</v>
      </c>
    </row>
    <row r="1063" spans="1:3" x14ac:dyDescent="0.2">
      <c r="A1063" s="793" t="s">
        <v>3469</v>
      </c>
      <c r="B1063" s="793" t="s">
        <v>7817</v>
      </c>
      <c r="C1063" s="793">
        <v>0</v>
      </c>
    </row>
    <row r="1064" spans="1:3" x14ac:dyDescent="0.2">
      <c r="A1064" s="793" t="s">
        <v>3469</v>
      </c>
      <c r="B1064" s="793" t="s">
        <v>7818</v>
      </c>
      <c r="C1064" s="793">
        <v>0</v>
      </c>
    </row>
    <row r="1065" spans="1:3" x14ac:dyDescent="0.2">
      <c r="A1065" s="793" t="s">
        <v>3469</v>
      </c>
      <c r="B1065" s="793" t="s">
        <v>7819</v>
      </c>
      <c r="C1065" s="793">
        <v>0</v>
      </c>
    </row>
    <row r="1066" spans="1:3" x14ac:dyDescent="0.2">
      <c r="A1066" s="793" t="s">
        <v>3469</v>
      </c>
      <c r="B1066" s="793" t="s">
        <v>7820</v>
      </c>
      <c r="C1066" s="793">
        <v>0</v>
      </c>
    </row>
    <row r="1067" spans="1:3" x14ac:dyDescent="0.2">
      <c r="A1067" s="793" t="s">
        <v>3469</v>
      </c>
      <c r="B1067" s="793" t="s">
        <v>7821</v>
      </c>
      <c r="C1067" s="793">
        <v>0</v>
      </c>
    </row>
    <row r="1068" spans="1:3" x14ac:dyDescent="0.2">
      <c r="A1068" s="793" t="s">
        <v>3469</v>
      </c>
      <c r="B1068" s="793" t="s">
        <v>7822</v>
      </c>
      <c r="C1068" s="793">
        <v>0</v>
      </c>
    </row>
    <row r="1069" spans="1:3" x14ac:dyDescent="0.2">
      <c r="A1069" s="793" t="s">
        <v>3469</v>
      </c>
      <c r="B1069" s="793" t="s">
        <v>7823</v>
      </c>
      <c r="C1069" s="793">
        <v>0</v>
      </c>
    </row>
    <row r="1070" spans="1:3" x14ac:dyDescent="0.2">
      <c r="A1070" s="793" t="s">
        <v>3469</v>
      </c>
      <c r="B1070" s="793" t="s">
        <v>7824</v>
      </c>
      <c r="C1070" s="793">
        <v>0</v>
      </c>
    </row>
    <row r="1071" spans="1:3" x14ac:dyDescent="0.2">
      <c r="A1071" s="793" t="s">
        <v>3469</v>
      </c>
      <c r="B1071" s="793" t="s">
        <v>7825</v>
      </c>
      <c r="C1071" s="793">
        <v>0</v>
      </c>
    </row>
    <row r="1072" spans="1:3" x14ac:dyDescent="0.2">
      <c r="A1072" s="793" t="s">
        <v>3469</v>
      </c>
      <c r="B1072" s="793" t="s">
        <v>7826</v>
      </c>
      <c r="C1072" s="793">
        <v>0</v>
      </c>
    </row>
    <row r="1073" spans="1:3" x14ac:dyDescent="0.2">
      <c r="A1073" s="793" t="s">
        <v>3469</v>
      </c>
      <c r="B1073" s="793" t="s">
        <v>7827</v>
      </c>
      <c r="C1073" s="793">
        <v>0</v>
      </c>
    </row>
    <row r="1074" spans="1:3" x14ac:dyDescent="0.2">
      <c r="A1074" s="793" t="s">
        <v>3469</v>
      </c>
      <c r="B1074" s="793" t="s">
        <v>7828</v>
      </c>
      <c r="C1074" s="793">
        <v>0</v>
      </c>
    </row>
    <row r="1075" spans="1:3" x14ac:dyDescent="0.2">
      <c r="A1075" s="793" t="s">
        <v>3469</v>
      </c>
      <c r="B1075" s="793" t="s">
        <v>7829</v>
      </c>
      <c r="C1075" s="793">
        <v>0</v>
      </c>
    </row>
    <row r="1076" spans="1:3" x14ac:dyDescent="0.2">
      <c r="A1076" s="793" t="s">
        <v>3469</v>
      </c>
      <c r="B1076" s="793" t="s">
        <v>7830</v>
      </c>
      <c r="C1076" s="793">
        <v>0</v>
      </c>
    </row>
    <row r="1077" spans="1:3" x14ac:dyDescent="0.2">
      <c r="A1077" s="793" t="s">
        <v>3469</v>
      </c>
      <c r="B1077" s="793" t="s">
        <v>7831</v>
      </c>
      <c r="C1077" s="793">
        <v>0</v>
      </c>
    </row>
    <row r="1078" spans="1:3" x14ac:dyDescent="0.2">
      <c r="A1078" s="793" t="s">
        <v>3469</v>
      </c>
      <c r="B1078" s="793" t="s">
        <v>7832</v>
      </c>
      <c r="C1078" s="793">
        <v>0</v>
      </c>
    </row>
    <row r="1079" spans="1:3" x14ac:dyDescent="0.2">
      <c r="A1079" s="793" t="s">
        <v>3469</v>
      </c>
      <c r="B1079" s="793" t="s">
        <v>7833</v>
      </c>
      <c r="C1079" s="793">
        <v>0</v>
      </c>
    </row>
    <row r="1080" spans="1:3" x14ac:dyDescent="0.2">
      <c r="A1080" s="793" t="s">
        <v>3469</v>
      </c>
      <c r="B1080" s="793" t="s">
        <v>7834</v>
      </c>
      <c r="C1080" s="793">
        <v>0</v>
      </c>
    </row>
    <row r="1081" spans="1:3" x14ac:dyDescent="0.2">
      <c r="A1081" s="793" t="s">
        <v>3469</v>
      </c>
      <c r="B1081" s="793" t="s">
        <v>7835</v>
      </c>
      <c r="C1081" s="793">
        <v>0</v>
      </c>
    </row>
    <row r="1082" spans="1:3" x14ac:dyDescent="0.2">
      <c r="A1082" s="793" t="s">
        <v>3469</v>
      </c>
      <c r="B1082" s="793" t="s">
        <v>5463</v>
      </c>
      <c r="C1082" s="793">
        <v>4804.9700000000012</v>
      </c>
    </row>
    <row r="1083" spans="1:3" x14ac:dyDescent="0.2">
      <c r="A1083" s="793" t="s">
        <v>3469</v>
      </c>
      <c r="B1083" s="793" t="s">
        <v>5466</v>
      </c>
      <c r="C1083" s="793">
        <v>4804.9700000000012</v>
      </c>
    </row>
    <row r="1084" spans="1:3" x14ac:dyDescent="0.2">
      <c r="A1084" s="793" t="s">
        <v>3469</v>
      </c>
      <c r="B1084" s="793" t="s">
        <v>5467</v>
      </c>
      <c r="C1084" s="793">
        <v>4804.9700000000012</v>
      </c>
    </row>
    <row r="1085" spans="1:3" x14ac:dyDescent="0.2">
      <c r="A1085" s="793" t="s">
        <v>3469</v>
      </c>
      <c r="B1085" s="793" t="s">
        <v>5468</v>
      </c>
      <c r="C1085" s="793">
        <v>4804.9700000000012</v>
      </c>
    </row>
    <row r="1086" spans="1:3" x14ac:dyDescent="0.2">
      <c r="A1086" s="793" t="s">
        <v>3469</v>
      </c>
      <c r="B1086" s="793" t="s">
        <v>5469</v>
      </c>
      <c r="C1086" s="793">
        <v>4804.9700000000012</v>
      </c>
    </row>
    <row r="1087" spans="1:3" x14ac:dyDescent="0.2">
      <c r="A1087" s="793" t="s">
        <v>3469</v>
      </c>
      <c r="B1087" s="793" t="s">
        <v>5470</v>
      </c>
      <c r="C1087" s="793">
        <v>4804.9700000000012</v>
      </c>
    </row>
    <row r="1088" spans="1:3" x14ac:dyDescent="0.2">
      <c r="A1088" s="793" t="s">
        <v>3469</v>
      </c>
      <c r="B1088" s="793" t="s">
        <v>5471</v>
      </c>
      <c r="C1088" s="793">
        <v>4804.9700000000012</v>
      </c>
    </row>
    <row r="1089" spans="1:3" x14ac:dyDescent="0.2">
      <c r="A1089" s="793" t="s">
        <v>3469</v>
      </c>
      <c r="B1089" s="793" t="s">
        <v>5472</v>
      </c>
      <c r="C1089" s="793">
        <v>4804.9700000000012</v>
      </c>
    </row>
    <row r="1090" spans="1:3" x14ac:dyDescent="0.2">
      <c r="A1090" s="793" t="s">
        <v>3469</v>
      </c>
      <c r="B1090" s="793" t="s">
        <v>5473</v>
      </c>
      <c r="C1090" s="793">
        <v>4804.9700000000012</v>
      </c>
    </row>
    <row r="1091" spans="1:3" x14ac:dyDescent="0.2">
      <c r="A1091" s="793" t="s">
        <v>3469</v>
      </c>
      <c r="B1091" s="793" t="s">
        <v>5464</v>
      </c>
      <c r="C1091" s="793">
        <v>4804.9700000000012</v>
      </c>
    </row>
    <row r="1092" spans="1:3" x14ac:dyDescent="0.2">
      <c r="A1092" s="793" t="s">
        <v>3469</v>
      </c>
      <c r="B1092" s="793" t="s">
        <v>5465</v>
      </c>
      <c r="C1092" s="793">
        <v>4804.9700000000012</v>
      </c>
    </row>
    <row r="1093" spans="1:3" x14ac:dyDescent="0.2">
      <c r="A1093" s="793" t="s">
        <v>3469</v>
      </c>
      <c r="B1093" s="793" t="s">
        <v>7836</v>
      </c>
      <c r="C1093" s="793">
        <v>0</v>
      </c>
    </row>
    <row r="1094" spans="1:3" x14ac:dyDescent="0.2">
      <c r="A1094" s="793" t="s">
        <v>3469</v>
      </c>
      <c r="B1094" s="793" t="s">
        <v>7837</v>
      </c>
      <c r="C1094" s="793">
        <v>0</v>
      </c>
    </row>
    <row r="1095" spans="1:3" x14ac:dyDescent="0.2">
      <c r="A1095" s="793" t="s">
        <v>3469</v>
      </c>
      <c r="B1095" s="793" t="s">
        <v>7838</v>
      </c>
      <c r="C1095" s="793">
        <v>0</v>
      </c>
    </row>
    <row r="1096" spans="1:3" x14ac:dyDescent="0.2">
      <c r="A1096" s="793" t="s">
        <v>3469</v>
      </c>
      <c r="B1096" s="793" t="s">
        <v>7839</v>
      </c>
      <c r="C1096" s="793">
        <v>0</v>
      </c>
    </row>
    <row r="1097" spans="1:3" x14ac:dyDescent="0.2">
      <c r="A1097" s="793" t="s">
        <v>3469</v>
      </c>
      <c r="B1097" s="793" t="s">
        <v>7840</v>
      </c>
      <c r="C1097" s="793">
        <v>0</v>
      </c>
    </row>
    <row r="1098" spans="1:3" x14ac:dyDescent="0.2">
      <c r="A1098" s="793" t="s">
        <v>3469</v>
      </c>
      <c r="B1098" s="793" t="s">
        <v>7841</v>
      </c>
      <c r="C1098" s="793">
        <v>0</v>
      </c>
    </row>
    <row r="1099" spans="1:3" x14ac:dyDescent="0.2">
      <c r="A1099" s="793" t="s">
        <v>3469</v>
      </c>
      <c r="B1099" s="793" t="s">
        <v>7842</v>
      </c>
      <c r="C1099" s="793">
        <v>0</v>
      </c>
    </row>
    <row r="1100" spans="1:3" x14ac:dyDescent="0.2">
      <c r="A1100" s="793" t="s">
        <v>3469</v>
      </c>
      <c r="B1100" s="793" t="s">
        <v>7843</v>
      </c>
      <c r="C1100" s="793">
        <v>0</v>
      </c>
    </row>
    <row r="1101" spans="1:3" x14ac:dyDescent="0.2">
      <c r="A1101" s="793" t="s">
        <v>3469</v>
      </c>
      <c r="B1101" s="793" t="s">
        <v>7844</v>
      </c>
      <c r="C1101" s="793">
        <v>0</v>
      </c>
    </row>
    <row r="1102" spans="1:3" x14ac:dyDescent="0.2">
      <c r="A1102" s="793" t="s">
        <v>3469</v>
      </c>
      <c r="B1102" s="793" t="s">
        <v>7845</v>
      </c>
      <c r="C1102" s="793">
        <v>0</v>
      </c>
    </row>
    <row r="1103" spans="1:3" x14ac:dyDescent="0.2">
      <c r="A1103" s="793" t="s">
        <v>3469</v>
      </c>
      <c r="B1103" s="793" t="s">
        <v>7846</v>
      </c>
      <c r="C1103" s="793">
        <v>0</v>
      </c>
    </row>
    <row r="1104" spans="1:3" x14ac:dyDescent="0.2">
      <c r="A1104" s="793" t="s">
        <v>3469</v>
      </c>
      <c r="B1104" s="793" t="s">
        <v>7847</v>
      </c>
      <c r="C1104" s="793">
        <v>0</v>
      </c>
    </row>
    <row r="1105" spans="1:3" x14ac:dyDescent="0.2">
      <c r="A1105" s="793" t="s">
        <v>3469</v>
      </c>
      <c r="B1105" s="793" t="s">
        <v>7848</v>
      </c>
      <c r="C1105" s="793">
        <v>0</v>
      </c>
    </row>
    <row r="1106" spans="1:3" x14ac:dyDescent="0.2">
      <c r="A1106" s="793" t="s">
        <v>3469</v>
      </c>
      <c r="B1106" s="793" t="s">
        <v>7849</v>
      </c>
      <c r="C1106" s="793">
        <v>0</v>
      </c>
    </row>
    <row r="1107" spans="1:3" x14ac:dyDescent="0.2">
      <c r="A1107" s="793" t="s">
        <v>3469</v>
      </c>
      <c r="B1107" s="793" t="s">
        <v>7850</v>
      </c>
      <c r="C1107" s="793">
        <v>0</v>
      </c>
    </row>
    <row r="1108" spans="1:3" x14ac:dyDescent="0.2">
      <c r="A1108" s="793" t="s">
        <v>3469</v>
      </c>
      <c r="B1108" s="793" t="s">
        <v>7851</v>
      </c>
      <c r="C1108" s="793">
        <v>0</v>
      </c>
    </row>
    <row r="1109" spans="1:3" x14ac:dyDescent="0.2">
      <c r="A1109" s="793" t="s">
        <v>3469</v>
      </c>
      <c r="B1109" s="793" t="s">
        <v>7852</v>
      </c>
      <c r="C1109" s="793">
        <v>0</v>
      </c>
    </row>
    <row r="1110" spans="1:3" x14ac:dyDescent="0.2">
      <c r="A1110" s="793" t="s">
        <v>3469</v>
      </c>
      <c r="B1110" s="793" t="s">
        <v>7853</v>
      </c>
      <c r="C1110" s="793">
        <v>0</v>
      </c>
    </row>
    <row r="1111" spans="1:3" x14ac:dyDescent="0.2">
      <c r="A1111" s="793" t="s">
        <v>3469</v>
      </c>
      <c r="B1111" s="793" t="s">
        <v>7854</v>
      </c>
      <c r="C1111" s="793">
        <v>0</v>
      </c>
    </row>
    <row r="1112" spans="1:3" x14ac:dyDescent="0.2">
      <c r="A1112" s="793" t="s">
        <v>3469</v>
      </c>
      <c r="B1112" s="793" t="s">
        <v>7855</v>
      </c>
      <c r="C1112" s="793">
        <v>0</v>
      </c>
    </row>
    <row r="1113" spans="1:3" x14ac:dyDescent="0.2">
      <c r="A1113" s="793" t="s">
        <v>3469</v>
      </c>
      <c r="B1113" s="793" t="s">
        <v>7856</v>
      </c>
      <c r="C1113" s="793">
        <v>0</v>
      </c>
    </row>
    <row r="1114" spans="1:3" x14ac:dyDescent="0.2">
      <c r="A1114" s="793" t="s">
        <v>3469</v>
      </c>
      <c r="B1114" s="793" t="s">
        <v>7857</v>
      </c>
      <c r="C1114" s="793">
        <v>0</v>
      </c>
    </row>
    <row r="1115" spans="1:3" x14ac:dyDescent="0.2">
      <c r="A1115" s="793" t="s">
        <v>3469</v>
      </c>
      <c r="B1115" s="793" t="s">
        <v>7858</v>
      </c>
      <c r="C1115" s="793">
        <v>0</v>
      </c>
    </row>
    <row r="1116" spans="1:3" x14ac:dyDescent="0.2">
      <c r="A1116" s="793" t="s">
        <v>3469</v>
      </c>
      <c r="B1116" s="793" t="s">
        <v>7859</v>
      </c>
      <c r="C1116" s="793">
        <v>0</v>
      </c>
    </row>
    <row r="1117" spans="1:3" x14ac:dyDescent="0.2">
      <c r="A1117" s="793" t="s">
        <v>3469</v>
      </c>
      <c r="B1117" s="793" t="s">
        <v>7860</v>
      </c>
      <c r="C1117" s="793">
        <v>0</v>
      </c>
    </row>
    <row r="1118" spans="1:3" x14ac:dyDescent="0.2">
      <c r="A1118" s="793" t="s">
        <v>3469</v>
      </c>
      <c r="B1118" s="793" t="s">
        <v>7861</v>
      </c>
      <c r="C1118" s="793">
        <v>0</v>
      </c>
    </row>
    <row r="1119" spans="1:3" x14ac:dyDescent="0.2">
      <c r="A1119" s="793" t="s">
        <v>3469</v>
      </c>
      <c r="B1119" s="793" t="s">
        <v>7862</v>
      </c>
      <c r="C1119" s="793">
        <v>0</v>
      </c>
    </row>
    <row r="1120" spans="1:3" x14ac:dyDescent="0.2">
      <c r="A1120" s="793" t="s">
        <v>3469</v>
      </c>
      <c r="B1120" s="793" t="s">
        <v>7863</v>
      </c>
      <c r="C1120" s="793">
        <v>0</v>
      </c>
    </row>
    <row r="1121" spans="1:3" x14ac:dyDescent="0.2">
      <c r="A1121" s="793" t="s">
        <v>3469</v>
      </c>
      <c r="B1121" s="793" t="s">
        <v>7864</v>
      </c>
      <c r="C1121" s="793">
        <v>0</v>
      </c>
    </row>
    <row r="1122" spans="1:3" x14ac:dyDescent="0.2">
      <c r="A1122" s="793" t="s">
        <v>3469</v>
      </c>
      <c r="B1122" s="793" t="s">
        <v>7865</v>
      </c>
      <c r="C1122" s="793">
        <v>0</v>
      </c>
    </row>
    <row r="1123" spans="1:3" x14ac:dyDescent="0.2">
      <c r="A1123" s="793" t="s">
        <v>3469</v>
      </c>
      <c r="B1123" s="793" t="s">
        <v>7866</v>
      </c>
      <c r="C1123" s="793">
        <v>0</v>
      </c>
    </row>
    <row r="1124" spans="1:3" x14ac:dyDescent="0.2">
      <c r="A1124" s="793" t="s">
        <v>3469</v>
      </c>
      <c r="B1124" s="793" t="s">
        <v>7867</v>
      </c>
      <c r="C1124" s="793">
        <v>0</v>
      </c>
    </row>
    <row r="1125" spans="1:3" x14ac:dyDescent="0.2">
      <c r="A1125" s="793" t="s">
        <v>3469</v>
      </c>
      <c r="B1125" s="793" t="s">
        <v>7868</v>
      </c>
      <c r="C1125" s="793">
        <v>0</v>
      </c>
    </row>
    <row r="1126" spans="1:3" x14ac:dyDescent="0.2">
      <c r="A1126" s="793" t="s">
        <v>3469</v>
      </c>
      <c r="B1126" s="793" t="s">
        <v>7869</v>
      </c>
      <c r="C1126" s="793">
        <v>0</v>
      </c>
    </row>
    <row r="1127" spans="1:3" x14ac:dyDescent="0.2">
      <c r="A1127" s="793" t="s">
        <v>3469</v>
      </c>
      <c r="B1127" s="793" t="s">
        <v>7870</v>
      </c>
      <c r="C1127" s="793">
        <v>0</v>
      </c>
    </row>
    <row r="1128" spans="1:3" x14ac:dyDescent="0.2">
      <c r="A1128" s="793" t="s">
        <v>3469</v>
      </c>
      <c r="B1128" s="793" t="s">
        <v>7871</v>
      </c>
      <c r="C1128" s="793">
        <v>0</v>
      </c>
    </row>
    <row r="1129" spans="1:3" x14ac:dyDescent="0.2">
      <c r="A1129" s="793" t="s">
        <v>3469</v>
      </c>
      <c r="B1129" s="793" t="s">
        <v>7872</v>
      </c>
      <c r="C1129" s="793">
        <v>0</v>
      </c>
    </row>
    <row r="1130" spans="1:3" x14ac:dyDescent="0.2">
      <c r="A1130" s="793" t="s">
        <v>3469</v>
      </c>
      <c r="B1130" s="793" t="s">
        <v>7873</v>
      </c>
      <c r="C1130" s="793">
        <v>0</v>
      </c>
    </row>
    <row r="1131" spans="1:3" x14ac:dyDescent="0.2">
      <c r="A1131" s="793" t="s">
        <v>3469</v>
      </c>
      <c r="B1131" s="793" t="s">
        <v>7874</v>
      </c>
      <c r="C1131" s="793">
        <v>0</v>
      </c>
    </row>
    <row r="1132" spans="1:3" x14ac:dyDescent="0.2">
      <c r="A1132" s="793" t="s">
        <v>3469</v>
      </c>
      <c r="B1132" s="793" t="s">
        <v>7875</v>
      </c>
      <c r="C1132" s="793">
        <v>0</v>
      </c>
    </row>
    <row r="1133" spans="1:3" x14ac:dyDescent="0.2">
      <c r="A1133" s="793" t="s">
        <v>3469</v>
      </c>
      <c r="B1133" s="793" t="s">
        <v>7876</v>
      </c>
      <c r="C1133" s="793">
        <v>0</v>
      </c>
    </row>
    <row r="1134" spans="1:3" x14ac:dyDescent="0.2">
      <c r="A1134" s="793" t="s">
        <v>3469</v>
      </c>
      <c r="B1134" s="793" t="s">
        <v>7877</v>
      </c>
      <c r="C1134" s="793">
        <v>0</v>
      </c>
    </row>
    <row r="1135" spans="1:3" x14ac:dyDescent="0.2">
      <c r="A1135" s="793" t="s">
        <v>3469</v>
      </c>
      <c r="B1135" s="793" t="s">
        <v>7878</v>
      </c>
      <c r="C1135" s="793">
        <v>0</v>
      </c>
    </row>
    <row r="1136" spans="1:3" x14ac:dyDescent="0.2">
      <c r="A1136" s="793" t="s">
        <v>3469</v>
      </c>
      <c r="B1136" s="793" t="s">
        <v>7879</v>
      </c>
      <c r="C1136" s="793">
        <v>0</v>
      </c>
    </row>
    <row r="1137" spans="1:3" x14ac:dyDescent="0.2">
      <c r="A1137" s="793" t="s">
        <v>3469</v>
      </c>
      <c r="B1137" s="793" t="s">
        <v>7880</v>
      </c>
      <c r="C1137" s="793">
        <v>0</v>
      </c>
    </row>
    <row r="1138" spans="1:3" x14ac:dyDescent="0.2">
      <c r="A1138" s="793" t="s">
        <v>3469</v>
      </c>
      <c r="B1138" s="793" t="s">
        <v>7881</v>
      </c>
      <c r="C1138" s="793">
        <v>0</v>
      </c>
    </row>
    <row r="1139" spans="1:3" x14ac:dyDescent="0.2">
      <c r="A1139" s="793" t="s">
        <v>3469</v>
      </c>
      <c r="B1139" s="793" t="s">
        <v>7882</v>
      </c>
      <c r="C1139" s="793">
        <v>0</v>
      </c>
    </row>
    <row r="1140" spans="1:3" x14ac:dyDescent="0.2">
      <c r="A1140" s="793" t="s">
        <v>3469</v>
      </c>
      <c r="B1140" s="793" t="s">
        <v>7883</v>
      </c>
      <c r="C1140" s="793">
        <v>0</v>
      </c>
    </row>
    <row r="1141" spans="1:3" x14ac:dyDescent="0.2">
      <c r="A1141" s="793" t="s">
        <v>3469</v>
      </c>
      <c r="B1141" s="793" t="s">
        <v>7884</v>
      </c>
      <c r="C1141" s="793">
        <v>0</v>
      </c>
    </row>
    <row r="1142" spans="1:3" x14ac:dyDescent="0.2">
      <c r="A1142" s="793" t="s">
        <v>3469</v>
      </c>
      <c r="B1142" s="793" t="s">
        <v>5474</v>
      </c>
      <c r="C1142" s="793">
        <v>-6.4700000000011642</v>
      </c>
    </row>
    <row r="1143" spans="1:3" x14ac:dyDescent="0.2">
      <c r="A1143" s="793" t="s">
        <v>3469</v>
      </c>
      <c r="B1143" s="793" t="s">
        <v>5477</v>
      </c>
      <c r="C1143" s="793">
        <v>-6.4700000000011642</v>
      </c>
    </row>
    <row r="1144" spans="1:3" x14ac:dyDescent="0.2">
      <c r="A1144" s="793" t="s">
        <v>3469</v>
      </c>
      <c r="B1144" s="793" t="s">
        <v>5478</v>
      </c>
      <c r="C1144" s="793">
        <v>-6.4700000000011642</v>
      </c>
    </row>
    <row r="1145" spans="1:3" x14ac:dyDescent="0.2">
      <c r="A1145" s="793" t="s">
        <v>3469</v>
      </c>
      <c r="B1145" s="793" t="s">
        <v>5479</v>
      </c>
      <c r="C1145" s="793">
        <v>-6.4700000000011642</v>
      </c>
    </row>
    <row r="1146" spans="1:3" x14ac:dyDescent="0.2">
      <c r="A1146" s="793" t="s">
        <v>3469</v>
      </c>
      <c r="B1146" s="793" t="s">
        <v>5480</v>
      </c>
      <c r="C1146" s="793">
        <v>-6.4700000000011642</v>
      </c>
    </row>
    <row r="1147" spans="1:3" x14ac:dyDescent="0.2">
      <c r="A1147" s="793" t="s">
        <v>3469</v>
      </c>
      <c r="B1147" s="793" t="s">
        <v>5481</v>
      </c>
      <c r="C1147" s="793">
        <v>-6.4700000000011642</v>
      </c>
    </row>
    <row r="1148" spans="1:3" x14ac:dyDescent="0.2">
      <c r="A1148" s="793" t="s">
        <v>3469</v>
      </c>
      <c r="B1148" s="793" t="s">
        <v>5482</v>
      </c>
      <c r="C1148" s="793">
        <v>-6.4700000000011642</v>
      </c>
    </row>
    <row r="1149" spans="1:3" x14ac:dyDescent="0.2">
      <c r="A1149" s="793" t="s">
        <v>3469</v>
      </c>
      <c r="B1149" s="793" t="s">
        <v>5483</v>
      </c>
      <c r="C1149" s="793">
        <v>-6.4700000000011642</v>
      </c>
    </row>
    <row r="1150" spans="1:3" x14ac:dyDescent="0.2">
      <c r="A1150" s="793" t="s">
        <v>3469</v>
      </c>
      <c r="B1150" s="793" t="s">
        <v>5484</v>
      </c>
      <c r="C1150" s="793">
        <v>-6.4700000000011642</v>
      </c>
    </row>
    <row r="1151" spans="1:3" x14ac:dyDescent="0.2">
      <c r="A1151" s="793" t="s">
        <v>3469</v>
      </c>
      <c r="B1151" s="793" t="s">
        <v>5475</v>
      </c>
      <c r="C1151" s="793">
        <v>-6.4700000000011642</v>
      </c>
    </row>
    <row r="1152" spans="1:3" x14ac:dyDescent="0.2">
      <c r="A1152" s="793" t="s">
        <v>3469</v>
      </c>
      <c r="B1152" s="793" t="s">
        <v>5476</v>
      </c>
      <c r="C1152" s="793">
        <v>-6.4700000000011642</v>
      </c>
    </row>
    <row r="1153" spans="1:3" x14ac:dyDescent="0.2">
      <c r="A1153" s="793" t="s">
        <v>3469</v>
      </c>
      <c r="B1153" s="793" t="s">
        <v>7885</v>
      </c>
      <c r="C1153" s="793">
        <v>0</v>
      </c>
    </row>
    <row r="1154" spans="1:3" x14ac:dyDescent="0.2">
      <c r="A1154" s="793" t="s">
        <v>3469</v>
      </c>
      <c r="B1154" s="793" t="s">
        <v>5485</v>
      </c>
      <c r="C1154" s="793">
        <v>1666.2099999999991</v>
      </c>
    </row>
    <row r="1155" spans="1:3" x14ac:dyDescent="0.2">
      <c r="A1155" s="793" t="s">
        <v>3469</v>
      </c>
      <c r="B1155" s="793" t="s">
        <v>5488</v>
      </c>
      <c r="C1155" s="793">
        <v>1666.2099999999991</v>
      </c>
    </row>
    <row r="1156" spans="1:3" x14ac:dyDescent="0.2">
      <c r="A1156" s="793" t="s">
        <v>3469</v>
      </c>
      <c r="B1156" s="793" t="s">
        <v>5489</v>
      </c>
      <c r="C1156" s="793">
        <v>1666.2099999999991</v>
      </c>
    </row>
    <row r="1157" spans="1:3" x14ac:dyDescent="0.2">
      <c r="A1157" s="793" t="s">
        <v>3469</v>
      </c>
      <c r="B1157" s="793" t="s">
        <v>5490</v>
      </c>
      <c r="C1157" s="793">
        <v>1666.2099999999991</v>
      </c>
    </row>
    <row r="1158" spans="1:3" x14ac:dyDescent="0.2">
      <c r="A1158" s="793" t="s">
        <v>3469</v>
      </c>
      <c r="B1158" s="793" t="s">
        <v>5491</v>
      </c>
      <c r="C1158" s="793">
        <v>1666.2099999999991</v>
      </c>
    </row>
    <row r="1159" spans="1:3" x14ac:dyDescent="0.2">
      <c r="A1159" s="793" t="s">
        <v>3469</v>
      </c>
      <c r="B1159" s="793" t="s">
        <v>5492</v>
      </c>
      <c r="C1159" s="793">
        <v>1666.2099999999991</v>
      </c>
    </row>
    <row r="1160" spans="1:3" x14ac:dyDescent="0.2">
      <c r="A1160" s="793" t="s">
        <v>3469</v>
      </c>
      <c r="B1160" s="793" t="s">
        <v>5493</v>
      </c>
      <c r="C1160" s="793">
        <v>1666.2099999999991</v>
      </c>
    </row>
    <row r="1161" spans="1:3" x14ac:dyDescent="0.2">
      <c r="A1161" s="793" t="s">
        <v>3469</v>
      </c>
      <c r="B1161" s="793" t="s">
        <v>5494</v>
      </c>
      <c r="C1161" s="793">
        <v>1666.2099999999991</v>
      </c>
    </row>
    <row r="1162" spans="1:3" x14ac:dyDescent="0.2">
      <c r="A1162" s="793" t="s">
        <v>3469</v>
      </c>
      <c r="B1162" s="793" t="s">
        <v>5495</v>
      </c>
      <c r="C1162" s="793">
        <v>1606.5699999999924</v>
      </c>
    </row>
    <row r="1163" spans="1:3" x14ac:dyDescent="0.2">
      <c r="A1163" s="793" t="s">
        <v>3469</v>
      </c>
      <c r="B1163" s="793" t="s">
        <v>5486</v>
      </c>
      <c r="C1163" s="793">
        <v>1546.9199999999983</v>
      </c>
    </row>
    <row r="1164" spans="1:3" x14ac:dyDescent="0.2">
      <c r="A1164" s="793" t="s">
        <v>3469</v>
      </c>
      <c r="B1164" s="793" t="s">
        <v>5487</v>
      </c>
      <c r="C1164" s="793">
        <v>1542.9999999999927</v>
      </c>
    </row>
    <row r="1165" spans="1:3" x14ac:dyDescent="0.2">
      <c r="A1165" s="793" t="s">
        <v>3469</v>
      </c>
      <c r="B1165" s="793" t="s">
        <v>7886</v>
      </c>
      <c r="C1165" s="793">
        <v>0</v>
      </c>
    </row>
    <row r="1166" spans="1:3" x14ac:dyDescent="0.2">
      <c r="A1166" s="793" t="s">
        <v>3497</v>
      </c>
      <c r="B1166" s="793" t="s">
        <v>7887</v>
      </c>
      <c r="C1166" s="793">
        <v>0</v>
      </c>
    </row>
    <row r="1167" spans="1:3" x14ac:dyDescent="0.2">
      <c r="A1167" s="793" t="s">
        <v>3497</v>
      </c>
      <c r="B1167" s="793" t="s">
        <v>7888</v>
      </c>
      <c r="C1167" s="793">
        <v>0</v>
      </c>
    </row>
    <row r="1168" spans="1:3" x14ac:dyDescent="0.2">
      <c r="A1168" s="793" t="s">
        <v>3497</v>
      </c>
      <c r="B1168" s="793" t="s">
        <v>7889</v>
      </c>
      <c r="C1168" s="793">
        <v>0</v>
      </c>
    </row>
    <row r="1169" spans="1:3" x14ac:dyDescent="0.2">
      <c r="A1169" s="793" t="s">
        <v>3497</v>
      </c>
      <c r="B1169" s="793" t="s">
        <v>7890</v>
      </c>
      <c r="C1169" s="793">
        <v>0</v>
      </c>
    </row>
    <row r="1170" spans="1:3" x14ac:dyDescent="0.2">
      <c r="A1170" s="793" t="s">
        <v>3497</v>
      </c>
      <c r="B1170" s="793" t="s">
        <v>7891</v>
      </c>
      <c r="C1170" s="793">
        <v>0</v>
      </c>
    </row>
    <row r="1171" spans="1:3" x14ac:dyDescent="0.2">
      <c r="A1171" s="793" t="s">
        <v>3497</v>
      </c>
      <c r="B1171" s="793" t="s">
        <v>7892</v>
      </c>
      <c r="C1171" s="793">
        <v>0</v>
      </c>
    </row>
    <row r="1172" spans="1:3" x14ac:dyDescent="0.2">
      <c r="A1172" s="793" t="s">
        <v>3497</v>
      </c>
      <c r="B1172" s="793" t="s">
        <v>7893</v>
      </c>
      <c r="C1172" s="793">
        <v>0</v>
      </c>
    </row>
    <row r="1173" spans="1:3" x14ac:dyDescent="0.2">
      <c r="A1173" s="793" t="s">
        <v>3497</v>
      </c>
      <c r="B1173" s="793" t="s">
        <v>7894</v>
      </c>
      <c r="C1173" s="793">
        <v>0</v>
      </c>
    </row>
    <row r="1174" spans="1:3" x14ac:dyDescent="0.2">
      <c r="A1174" s="793" t="s">
        <v>3497</v>
      </c>
      <c r="B1174" s="793" t="s">
        <v>7895</v>
      </c>
      <c r="C1174" s="793">
        <v>0</v>
      </c>
    </row>
    <row r="1175" spans="1:3" x14ac:dyDescent="0.2">
      <c r="A1175" s="793" t="s">
        <v>3497</v>
      </c>
      <c r="B1175" s="793" t="s">
        <v>7896</v>
      </c>
      <c r="C1175" s="793">
        <v>0</v>
      </c>
    </row>
    <row r="1176" spans="1:3" x14ac:dyDescent="0.2">
      <c r="A1176" s="793" t="s">
        <v>3497</v>
      </c>
      <c r="B1176" s="793" t="s">
        <v>7897</v>
      </c>
      <c r="C1176" s="793">
        <v>0</v>
      </c>
    </row>
    <row r="1177" spans="1:3" x14ac:dyDescent="0.2">
      <c r="A1177" s="793" t="s">
        <v>3497</v>
      </c>
      <c r="B1177" s="793" t="s">
        <v>7898</v>
      </c>
      <c r="C1177" s="793">
        <v>0</v>
      </c>
    </row>
    <row r="1178" spans="1:3" x14ac:dyDescent="0.2">
      <c r="A1178" s="793" t="s">
        <v>3497</v>
      </c>
      <c r="B1178" s="793" t="s">
        <v>5496</v>
      </c>
      <c r="C1178" s="793">
        <v>1.25</v>
      </c>
    </row>
    <row r="1179" spans="1:3" x14ac:dyDescent="0.2">
      <c r="A1179" s="793" t="s">
        <v>3497</v>
      </c>
      <c r="B1179" s="793" t="s">
        <v>7899</v>
      </c>
      <c r="C1179" s="793">
        <v>0</v>
      </c>
    </row>
    <row r="1180" spans="1:3" x14ac:dyDescent="0.2">
      <c r="A1180" s="793" t="s">
        <v>3497</v>
      </c>
      <c r="B1180" s="793" t="s">
        <v>7900</v>
      </c>
      <c r="C1180" s="793">
        <v>0</v>
      </c>
    </row>
    <row r="1181" spans="1:3" x14ac:dyDescent="0.2">
      <c r="A1181" s="793" t="s">
        <v>3497</v>
      </c>
      <c r="B1181" s="793" t="s">
        <v>7901</v>
      </c>
      <c r="C1181" s="793">
        <v>0</v>
      </c>
    </row>
    <row r="1182" spans="1:3" x14ac:dyDescent="0.2">
      <c r="A1182" s="793" t="s">
        <v>3497</v>
      </c>
      <c r="B1182" s="793" t="s">
        <v>7902</v>
      </c>
      <c r="C1182" s="793">
        <v>0</v>
      </c>
    </row>
    <row r="1183" spans="1:3" x14ac:dyDescent="0.2">
      <c r="A1183" s="793" t="s">
        <v>3497</v>
      </c>
      <c r="B1183" s="793" t="s">
        <v>7903</v>
      </c>
      <c r="C1183" s="793">
        <v>0</v>
      </c>
    </row>
    <row r="1184" spans="1:3" x14ac:dyDescent="0.2">
      <c r="A1184" s="793" t="s">
        <v>3497</v>
      </c>
      <c r="B1184" s="793" t="s">
        <v>7904</v>
      </c>
      <c r="C1184" s="793">
        <v>0</v>
      </c>
    </row>
    <row r="1185" spans="1:3" x14ac:dyDescent="0.2">
      <c r="A1185" s="793" t="s">
        <v>3497</v>
      </c>
      <c r="B1185" s="793" t="s">
        <v>7905</v>
      </c>
      <c r="C1185" s="793">
        <v>0</v>
      </c>
    </row>
    <row r="1186" spans="1:3" x14ac:dyDescent="0.2">
      <c r="A1186" s="793" t="s">
        <v>3497</v>
      </c>
      <c r="B1186" s="793" t="s">
        <v>7906</v>
      </c>
      <c r="C1186" s="793">
        <v>0</v>
      </c>
    </row>
    <row r="1187" spans="1:3" x14ac:dyDescent="0.2">
      <c r="A1187" s="793" t="s">
        <v>3497</v>
      </c>
      <c r="B1187" s="793" t="s">
        <v>7907</v>
      </c>
      <c r="C1187" s="793">
        <v>0</v>
      </c>
    </row>
    <row r="1188" spans="1:3" x14ac:dyDescent="0.2">
      <c r="A1188" s="793" t="s">
        <v>3497</v>
      </c>
      <c r="B1188" s="793" t="s">
        <v>7908</v>
      </c>
      <c r="C1188" s="793">
        <v>0</v>
      </c>
    </row>
    <row r="1189" spans="1:3" x14ac:dyDescent="0.2">
      <c r="A1189" s="793" t="s">
        <v>3497</v>
      </c>
      <c r="B1189" s="793" t="s">
        <v>7909</v>
      </c>
      <c r="C1189" s="793">
        <v>0</v>
      </c>
    </row>
    <row r="1190" spans="1:3" x14ac:dyDescent="0.2">
      <c r="A1190" s="793" t="s">
        <v>3497</v>
      </c>
      <c r="B1190" s="793" t="s">
        <v>5497</v>
      </c>
      <c r="C1190" s="793">
        <v>1176.2000000000116</v>
      </c>
    </row>
    <row r="1191" spans="1:3" x14ac:dyDescent="0.2">
      <c r="A1191" s="793" t="s">
        <v>3497</v>
      </c>
      <c r="B1191" s="793" t="s">
        <v>5500</v>
      </c>
      <c r="C1191" s="793">
        <v>1176.2000000000116</v>
      </c>
    </row>
    <row r="1192" spans="1:3" x14ac:dyDescent="0.2">
      <c r="A1192" s="793" t="s">
        <v>3497</v>
      </c>
      <c r="B1192" s="793" t="s">
        <v>5501</v>
      </c>
      <c r="C1192" s="793">
        <v>1176.2000000000116</v>
      </c>
    </row>
    <row r="1193" spans="1:3" x14ac:dyDescent="0.2">
      <c r="A1193" s="793" t="s">
        <v>3497</v>
      </c>
      <c r="B1193" s="793" t="s">
        <v>5502</v>
      </c>
      <c r="C1193" s="793">
        <v>1176.2000000000116</v>
      </c>
    </row>
    <row r="1194" spans="1:3" x14ac:dyDescent="0.2">
      <c r="A1194" s="793" t="s">
        <v>3497</v>
      </c>
      <c r="B1194" s="793" t="s">
        <v>5503</v>
      </c>
      <c r="C1194" s="793">
        <v>1176.2000000000116</v>
      </c>
    </row>
    <row r="1195" spans="1:3" x14ac:dyDescent="0.2">
      <c r="A1195" s="793" t="s">
        <v>3497</v>
      </c>
      <c r="B1195" s="793" t="s">
        <v>5504</v>
      </c>
      <c r="C1195" s="793">
        <v>1176.2000000000116</v>
      </c>
    </row>
    <row r="1196" spans="1:3" x14ac:dyDescent="0.2">
      <c r="A1196" s="793" t="s">
        <v>3497</v>
      </c>
      <c r="B1196" s="793" t="s">
        <v>5505</v>
      </c>
      <c r="C1196" s="793">
        <v>1176.2000000000116</v>
      </c>
    </row>
    <row r="1197" spans="1:3" x14ac:dyDescent="0.2">
      <c r="A1197" s="793" t="s">
        <v>3497</v>
      </c>
      <c r="B1197" s="793" t="s">
        <v>5506</v>
      </c>
      <c r="C1197" s="793">
        <v>1176.2000000000116</v>
      </c>
    </row>
    <row r="1198" spans="1:3" x14ac:dyDescent="0.2">
      <c r="A1198" s="793" t="s">
        <v>3497</v>
      </c>
      <c r="B1198" s="793" t="s">
        <v>5507</v>
      </c>
      <c r="C1198" s="793">
        <v>1176.2000000000116</v>
      </c>
    </row>
    <row r="1199" spans="1:3" x14ac:dyDescent="0.2">
      <c r="A1199" s="793" t="s">
        <v>3497</v>
      </c>
      <c r="B1199" s="793" t="s">
        <v>5498</v>
      </c>
      <c r="C1199" s="793">
        <v>1176.2000000000116</v>
      </c>
    </row>
    <row r="1200" spans="1:3" x14ac:dyDescent="0.2">
      <c r="A1200" s="793" t="s">
        <v>3497</v>
      </c>
      <c r="B1200" s="793" t="s">
        <v>5499</v>
      </c>
      <c r="C1200" s="793">
        <v>1176.2000000000116</v>
      </c>
    </row>
    <row r="1201" spans="1:3" x14ac:dyDescent="0.2">
      <c r="A1201" s="793" t="s">
        <v>3497</v>
      </c>
      <c r="B1201" s="793" t="s">
        <v>7910</v>
      </c>
      <c r="C1201" s="793">
        <v>0</v>
      </c>
    </row>
    <row r="1202" spans="1:3" x14ac:dyDescent="0.2">
      <c r="A1202" s="793" t="s">
        <v>3497</v>
      </c>
      <c r="B1202" s="793" t="s">
        <v>5508</v>
      </c>
      <c r="C1202" s="793">
        <v>2.2100000000064028</v>
      </c>
    </row>
    <row r="1203" spans="1:3" x14ac:dyDescent="0.2">
      <c r="A1203" s="793" t="s">
        <v>3497</v>
      </c>
      <c r="B1203" s="793" t="s">
        <v>5511</v>
      </c>
      <c r="C1203" s="793">
        <v>2.2100000000064028</v>
      </c>
    </row>
    <row r="1204" spans="1:3" x14ac:dyDescent="0.2">
      <c r="A1204" s="793" t="s">
        <v>3497</v>
      </c>
      <c r="B1204" s="793" t="s">
        <v>5512</v>
      </c>
      <c r="C1204" s="793">
        <v>2.2100000000064028</v>
      </c>
    </row>
    <row r="1205" spans="1:3" x14ac:dyDescent="0.2">
      <c r="A1205" s="793" t="s">
        <v>3497</v>
      </c>
      <c r="B1205" s="793" t="s">
        <v>5513</v>
      </c>
      <c r="C1205" s="793">
        <v>2.2100000000064028</v>
      </c>
    </row>
    <row r="1206" spans="1:3" x14ac:dyDescent="0.2">
      <c r="A1206" s="793" t="s">
        <v>3497</v>
      </c>
      <c r="B1206" s="793" t="s">
        <v>5514</v>
      </c>
      <c r="C1206" s="793">
        <v>2.2100000000064028</v>
      </c>
    </row>
    <row r="1207" spans="1:3" x14ac:dyDescent="0.2">
      <c r="A1207" s="793" t="s">
        <v>3497</v>
      </c>
      <c r="B1207" s="793" t="s">
        <v>5515</v>
      </c>
      <c r="C1207" s="793">
        <v>2.2100000000064028</v>
      </c>
    </row>
    <row r="1208" spans="1:3" x14ac:dyDescent="0.2">
      <c r="A1208" s="793" t="s">
        <v>3497</v>
      </c>
      <c r="B1208" s="793" t="s">
        <v>5516</v>
      </c>
      <c r="C1208" s="793">
        <v>2.2100000000064028</v>
      </c>
    </row>
    <row r="1209" spans="1:3" x14ac:dyDescent="0.2">
      <c r="A1209" s="793" t="s">
        <v>3497</v>
      </c>
      <c r="B1209" s="793" t="s">
        <v>5517</v>
      </c>
      <c r="C1209" s="793">
        <v>2.2100000000064028</v>
      </c>
    </row>
    <row r="1210" spans="1:3" x14ac:dyDescent="0.2">
      <c r="A1210" s="793" t="s">
        <v>3497</v>
      </c>
      <c r="B1210" s="793" t="s">
        <v>5518</v>
      </c>
      <c r="C1210" s="793">
        <v>2.2100000000064028</v>
      </c>
    </row>
    <row r="1211" spans="1:3" x14ac:dyDescent="0.2">
      <c r="A1211" s="793" t="s">
        <v>3497</v>
      </c>
      <c r="B1211" s="793" t="s">
        <v>5509</v>
      </c>
      <c r="C1211" s="793">
        <v>2.2100000000064028</v>
      </c>
    </row>
    <row r="1212" spans="1:3" x14ac:dyDescent="0.2">
      <c r="A1212" s="793" t="s">
        <v>3497</v>
      </c>
      <c r="B1212" s="793" t="s">
        <v>5510</v>
      </c>
      <c r="C1212" s="793">
        <v>1.1100000000005821</v>
      </c>
    </row>
    <row r="1213" spans="1:3" x14ac:dyDescent="0.2">
      <c r="A1213" s="793" t="s">
        <v>3497</v>
      </c>
      <c r="B1213" s="793" t="s">
        <v>7911</v>
      </c>
      <c r="C1213" s="793">
        <v>0</v>
      </c>
    </row>
    <row r="1214" spans="1:3" x14ac:dyDescent="0.2">
      <c r="A1214" s="793" t="s">
        <v>3497</v>
      </c>
      <c r="B1214" s="793" t="s">
        <v>5519</v>
      </c>
      <c r="C1214" s="793">
        <v>-3.9700000000002547</v>
      </c>
    </row>
    <row r="1215" spans="1:3" x14ac:dyDescent="0.2">
      <c r="A1215" s="793" t="s">
        <v>3497</v>
      </c>
      <c r="B1215" s="793" t="s">
        <v>5522</v>
      </c>
      <c r="C1215" s="793">
        <v>-3.9700000000002547</v>
      </c>
    </row>
    <row r="1216" spans="1:3" x14ac:dyDescent="0.2">
      <c r="A1216" s="793" t="s">
        <v>3497</v>
      </c>
      <c r="B1216" s="793" t="s">
        <v>5523</v>
      </c>
      <c r="C1216" s="793">
        <v>-3.9700000000002547</v>
      </c>
    </row>
    <row r="1217" spans="1:3" x14ac:dyDescent="0.2">
      <c r="A1217" s="793" t="s">
        <v>3497</v>
      </c>
      <c r="B1217" s="793" t="s">
        <v>5524</v>
      </c>
      <c r="C1217" s="793">
        <v>-3.9700000000002547</v>
      </c>
    </row>
    <row r="1218" spans="1:3" x14ac:dyDescent="0.2">
      <c r="A1218" s="793" t="s">
        <v>3497</v>
      </c>
      <c r="B1218" s="793" t="s">
        <v>5525</v>
      </c>
      <c r="C1218" s="793">
        <v>-3.9700000000002547</v>
      </c>
    </row>
    <row r="1219" spans="1:3" x14ac:dyDescent="0.2">
      <c r="A1219" s="793" t="s">
        <v>3497</v>
      </c>
      <c r="B1219" s="793" t="s">
        <v>5526</v>
      </c>
      <c r="C1219" s="793">
        <v>-3.9700000000002547</v>
      </c>
    </row>
    <row r="1220" spans="1:3" x14ac:dyDescent="0.2">
      <c r="A1220" s="793" t="s">
        <v>3497</v>
      </c>
      <c r="B1220" s="793" t="s">
        <v>5527</v>
      </c>
      <c r="C1220" s="793">
        <v>-3.9700000000002547</v>
      </c>
    </row>
    <row r="1221" spans="1:3" x14ac:dyDescent="0.2">
      <c r="A1221" s="793" t="s">
        <v>3497</v>
      </c>
      <c r="B1221" s="793" t="s">
        <v>5528</v>
      </c>
      <c r="C1221" s="793">
        <v>-3.9700000000002547</v>
      </c>
    </row>
    <row r="1222" spans="1:3" x14ac:dyDescent="0.2">
      <c r="A1222" s="793" t="s">
        <v>3497</v>
      </c>
      <c r="B1222" s="793" t="s">
        <v>5529</v>
      </c>
      <c r="C1222" s="793">
        <v>-3.9700000000002547</v>
      </c>
    </row>
    <row r="1223" spans="1:3" x14ac:dyDescent="0.2">
      <c r="A1223" s="793" t="s">
        <v>3497</v>
      </c>
      <c r="B1223" s="793" t="s">
        <v>5520</v>
      </c>
      <c r="C1223" s="793">
        <v>-3.9700000000002547</v>
      </c>
    </row>
    <row r="1224" spans="1:3" x14ac:dyDescent="0.2">
      <c r="A1224" s="793" t="s">
        <v>3497</v>
      </c>
      <c r="B1224" s="793" t="s">
        <v>5521</v>
      </c>
      <c r="C1224" s="793">
        <v>-3.9700000000002547</v>
      </c>
    </row>
    <row r="1225" spans="1:3" x14ac:dyDescent="0.2">
      <c r="A1225" s="793" t="s">
        <v>3497</v>
      </c>
      <c r="B1225" s="793" t="s">
        <v>7912</v>
      </c>
      <c r="C1225" s="793">
        <v>0</v>
      </c>
    </row>
    <row r="1226" spans="1:3" x14ac:dyDescent="0.2">
      <c r="A1226" s="793" t="s">
        <v>3497</v>
      </c>
      <c r="B1226" s="793" t="s">
        <v>5530</v>
      </c>
      <c r="C1226" s="793">
        <v>1727.3999999999978</v>
      </c>
    </row>
    <row r="1227" spans="1:3" x14ac:dyDescent="0.2">
      <c r="A1227" s="793" t="s">
        <v>3497</v>
      </c>
      <c r="B1227" s="793" t="s">
        <v>5533</v>
      </c>
      <c r="C1227" s="793">
        <v>1727.3999999999978</v>
      </c>
    </row>
    <row r="1228" spans="1:3" x14ac:dyDescent="0.2">
      <c r="A1228" s="793" t="s">
        <v>3497</v>
      </c>
      <c r="B1228" s="793" t="s">
        <v>5534</v>
      </c>
      <c r="C1228" s="793">
        <v>1727.3999999999978</v>
      </c>
    </row>
    <row r="1229" spans="1:3" x14ac:dyDescent="0.2">
      <c r="A1229" s="793" t="s">
        <v>3497</v>
      </c>
      <c r="B1229" s="793" t="s">
        <v>5535</v>
      </c>
      <c r="C1229" s="793">
        <v>1727.3999999999978</v>
      </c>
    </row>
    <row r="1230" spans="1:3" x14ac:dyDescent="0.2">
      <c r="A1230" s="793" t="s">
        <v>3497</v>
      </c>
      <c r="B1230" s="793" t="s">
        <v>5536</v>
      </c>
      <c r="C1230" s="793">
        <v>1727.3999999999978</v>
      </c>
    </row>
    <row r="1231" spans="1:3" x14ac:dyDescent="0.2">
      <c r="A1231" s="793" t="s">
        <v>3497</v>
      </c>
      <c r="B1231" s="793" t="s">
        <v>5537</v>
      </c>
      <c r="C1231" s="793">
        <v>1727.3999999999978</v>
      </c>
    </row>
    <row r="1232" spans="1:3" x14ac:dyDescent="0.2">
      <c r="A1232" s="793" t="s">
        <v>3497</v>
      </c>
      <c r="B1232" s="793" t="s">
        <v>5538</v>
      </c>
      <c r="C1232" s="793">
        <v>1727.3999999999978</v>
      </c>
    </row>
    <row r="1233" spans="1:3" x14ac:dyDescent="0.2">
      <c r="A1233" s="793" t="s">
        <v>3497</v>
      </c>
      <c r="B1233" s="793" t="s">
        <v>5539</v>
      </c>
      <c r="C1233" s="793">
        <v>1727.3999999999978</v>
      </c>
    </row>
    <row r="1234" spans="1:3" x14ac:dyDescent="0.2">
      <c r="A1234" s="793" t="s">
        <v>3497</v>
      </c>
      <c r="B1234" s="793" t="s">
        <v>5540</v>
      </c>
      <c r="C1234" s="793">
        <v>1727.3999999999978</v>
      </c>
    </row>
    <row r="1235" spans="1:3" x14ac:dyDescent="0.2">
      <c r="A1235" s="793" t="s">
        <v>3497</v>
      </c>
      <c r="B1235" s="793" t="s">
        <v>5531</v>
      </c>
      <c r="C1235" s="793">
        <v>1702.9900000000016</v>
      </c>
    </row>
    <row r="1236" spans="1:3" x14ac:dyDescent="0.2">
      <c r="A1236" s="793" t="s">
        <v>3497</v>
      </c>
      <c r="B1236" s="793" t="s">
        <v>5532</v>
      </c>
      <c r="C1236" s="793">
        <v>1678.5900000000001</v>
      </c>
    </row>
    <row r="1237" spans="1:3" x14ac:dyDescent="0.2">
      <c r="A1237" s="793" t="s">
        <v>3497</v>
      </c>
      <c r="B1237" s="793" t="s">
        <v>7913</v>
      </c>
      <c r="C1237" s="793">
        <v>0</v>
      </c>
    </row>
    <row r="1238" spans="1:3" x14ac:dyDescent="0.2">
      <c r="A1238" s="793" t="s">
        <v>3497</v>
      </c>
      <c r="B1238" s="793" t="s">
        <v>7914</v>
      </c>
      <c r="C1238" s="793">
        <v>0</v>
      </c>
    </row>
    <row r="1239" spans="1:3" x14ac:dyDescent="0.2">
      <c r="A1239" s="793" t="s">
        <v>3497</v>
      </c>
      <c r="B1239" s="793" t="s">
        <v>7915</v>
      </c>
      <c r="C1239" s="793">
        <v>0</v>
      </c>
    </row>
    <row r="1240" spans="1:3" x14ac:dyDescent="0.2">
      <c r="A1240" s="793" t="s">
        <v>3497</v>
      </c>
      <c r="B1240" s="793" t="s">
        <v>7916</v>
      </c>
      <c r="C1240" s="793">
        <v>0</v>
      </c>
    </row>
    <row r="1241" spans="1:3" x14ac:dyDescent="0.2">
      <c r="A1241" s="793" t="s">
        <v>3497</v>
      </c>
      <c r="B1241" s="793" t="s">
        <v>7917</v>
      </c>
      <c r="C1241" s="793">
        <v>0</v>
      </c>
    </row>
    <row r="1242" spans="1:3" x14ac:dyDescent="0.2">
      <c r="A1242" s="793" t="s">
        <v>3497</v>
      </c>
      <c r="B1242" s="793" t="s">
        <v>7918</v>
      </c>
      <c r="C1242" s="793">
        <v>0</v>
      </c>
    </row>
    <row r="1243" spans="1:3" x14ac:dyDescent="0.2">
      <c r="A1243" s="793" t="s">
        <v>3497</v>
      </c>
      <c r="B1243" s="793" t="s">
        <v>7919</v>
      </c>
      <c r="C1243" s="793">
        <v>0</v>
      </c>
    </row>
    <row r="1244" spans="1:3" x14ac:dyDescent="0.2">
      <c r="A1244" s="793" t="s">
        <v>3497</v>
      </c>
      <c r="B1244" s="793" t="s">
        <v>7920</v>
      </c>
      <c r="C1244" s="793">
        <v>0</v>
      </c>
    </row>
    <row r="1245" spans="1:3" x14ac:dyDescent="0.2">
      <c r="A1245" s="793" t="s">
        <v>3497</v>
      </c>
      <c r="B1245" s="793" t="s">
        <v>7921</v>
      </c>
      <c r="C1245" s="793">
        <v>0</v>
      </c>
    </row>
    <row r="1246" spans="1:3" x14ac:dyDescent="0.2">
      <c r="A1246" s="793" t="s">
        <v>3497</v>
      </c>
      <c r="B1246" s="793" t="s">
        <v>7922</v>
      </c>
      <c r="C1246" s="793">
        <v>0</v>
      </c>
    </row>
    <row r="1247" spans="1:3" x14ac:dyDescent="0.2">
      <c r="A1247" s="793" t="s">
        <v>3497</v>
      </c>
      <c r="B1247" s="793" t="s">
        <v>7923</v>
      </c>
      <c r="C1247" s="793">
        <v>0</v>
      </c>
    </row>
    <row r="1248" spans="1:3" x14ac:dyDescent="0.2">
      <c r="A1248" s="793" t="s">
        <v>3497</v>
      </c>
      <c r="B1248" s="793" t="s">
        <v>7924</v>
      </c>
      <c r="C1248" s="793">
        <v>0</v>
      </c>
    </row>
    <row r="1249" spans="1:3" x14ac:dyDescent="0.2">
      <c r="A1249" s="793" t="s">
        <v>3497</v>
      </c>
      <c r="B1249" s="793" t="s">
        <v>7925</v>
      </c>
      <c r="C1249" s="793">
        <v>0</v>
      </c>
    </row>
    <row r="1250" spans="1:3" x14ac:dyDescent="0.2">
      <c r="A1250" s="793" t="s">
        <v>3517</v>
      </c>
      <c r="B1250" s="793" t="s">
        <v>7926</v>
      </c>
      <c r="C1250" s="793">
        <v>0</v>
      </c>
    </row>
    <row r="1251" spans="1:3" x14ac:dyDescent="0.2">
      <c r="A1251" s="793" t="s">
        <v>3517</v>
      </c>
      <c r="B1251" s="793" t="s">
        <v>7927</v>
      </c>
      <c r="C1251" s="793">
        <v>0</v>
      </c>
    </row>
    <row r="1252" spans="1:3" x14ac:dyDescent="0.2">
      <c r="A1252" s="793" t="s">
        <v>3517</v>
      </c>
      <c r="B1252" s="793" t="s">
        <v>7928</v>
      </c>
      <c r="C1252" s="793">
        <v>0</v>
      </c>
    </row>
    <row r="1253" spans="1:3" x14ac:dyDescent="0.2">
      <c r="A1253" s="793" t="s">
        <v>3517</v>
      </c>
      <c r="B1253" s="793" t="s">
        <v>7929</v>
      </c>
      <c r="C1253" s="793">
        <v>0</v>
      </c>
    </row>
    <row r="1254" spans="1:3" x14ac:dyDescent="0.2">
      <c r="A1254" s="793" t="s">
        <v>3517</v>
      </c>
      <c r="B1254" s="793" t="s">
        <v>7930</v>
      </c>
      <c r="C1254" s="793">
        <v>0</v>
      </c>
    </row>
    <row r="1255" spans="1:3" x14ac:dyDescent="0.2">
      <c r="A1255" s="793" t="s">
        <v>3517</v>
      </c>
      <c r="B1255" s="793" t="s">
        <v>7931</v>
      </c>
      <c r="C1255" s="793">
        <v>0</v>
      </c>
    </row>
    <row r="1256" spans="1:3" x14ac:dyDescent="0.2">
      <c r="A1256" s="793" t="s">
        <v>3517</v>
      </c>
      <c r="B1256" s="793" t="s">
        <v>7932</v>
      </c>
      <c r="C1256" s="793">
        <v>0</v>
      </c>
    </row>
    <row r="1257" spans="1:3" x14ac:dyDescent="0.2">
      <c r="A1257" s="793" t="s">
        <v>3517</v>
      </c>
      <c r="B1257" s="793" t="s">
        <v>7933</v>
      </c>
      <c r="C1257" s="793">
        <v>0</v>
      </c>
    </row>
    <row r="1258" spans="1:3" x14ac:dyDescent="0.2">
      <c r="A1258" s="793" t="s">
        <v>3517</v>
      </c>
      <c r="B1258" s="793" t="s">
        <v>7934</v>
      </c>
      <c r="C1258" s="793">
        <v>0</v>
      </c>
    </row>
    <row r="1259" spans="1:3" x14ac:dyDescent="0.2">
      <c r="A1259" s="793" t="s">
        <v>3517</v>
      </c>
      <c r="B1259" s="793" t="s">
        <v>7935</v>
      </c>
      <c r="C1259" s="793">
        <v>0</v>
      </c>
    </row>
    <row r="1260" spans="1:3" x14ac:dyDescent="0.2">
      <c r="A1260" s="793" t="s">
        <v>3517</v>
      </c>
      <c r="B1260" s="793" t="s">
        <v>7936</v>
      </c>
      <c r="C1260" s="793">
        <v>0</v>
      </c>
    </row>
    <row r="1261" spans="1:3" x14ac:dyDescent="0.2">
      <c r="A1261" s="793" t="s">
        <v>3517</v>
      </c>
      <c r="B1261" s="793" t="s">
        <v>7937</v>
      </c>
      <c r="C1261" s="793">
        <v>0</v>
      </c>
    </row>
    <row r="1262" spans="1:3" x14ac:dyDescent="0.2">
      <c r="A1262" s="793" t="s">
        <v>3517</v>
      </c>
      <c r="B1262" s="793" t="s">
        <v>7938</v>
      </c>
      <c r="C1262" s="793">
        <v>0</v>
      </c>
    </row>
    <row r="1263" spans="1:3" x14ac:dyDescent="0.2">
      <c r="A1263" s="793" t="s">
        <v>3517</v>
      </c>
      <c r="B1263" s="793" t="s">
        <v>7939</v>
      </c>
      <c r="C1263" s="793">
        <v>0</v>
      </c>
    </row>
    <row r="1264" spans="1:3" x14ac:dyDescent="0.2">
      <c r="A1264" s="793" t="s">
        <v>3517</v>
      </c>
      <c r="B1264" s="793" t="s">
        <v>7940</v>
      </c>
      <c r="C1264" s="793">
        <v>0</v>
      </c>
    </row>
    <row r="1265" spans="1:3" x14ac:dyDescent="0.2">
      <c r="A1265" s="793" t="s">
        <v>3517</v>
      </c>
      <c r="B1265" s="793" t="s">
        <v>7941</v>
      </c>
      <c r="C1265" s="793">
        <v>0</v>
      </c>
    </row>
    <row r="1266" spans="1:3" x14ac:dyDescent="0.2">
      <c r="A1266" s="793" t="s">
        <v>3517</v>
      </c>
      <c r="B1266" s="793" t="s">
        <v>7942</v>
      </c>
      <c r="C1266" s="793">
        <v>0</v>
      </c>
    </row>
    <row r="1267" spans="1:3" x14ac:dyDescent="0.2">
      <c r="A1267" s="793" t="s">
        <v>3517</v>
      </c>
      <c r="B1267" s="793" t="s">
        <v>7943</v>
      </c>
      <c r="C1267" s="793">
        <v>0</v>
      </c>
    </row>
    <row r="1268" spans="1:3" x14ac:dyDescent="0.2">
      <c r="A1268" s="793" t="s">
        <v>3517</v>
      </c>
      <c r="B1268" s="793" t="s">
        <v>7944</v>
      </c>
      <c r="C1268" s="793">
        <v>0</v>
      </c>
    </row>
    <row r="1269" spans="1:3" x14ac:dyDescent="0.2">
      <c r="A1269" s="793" t="s">
        <v>3517</v>
      </c>
      <c r="B1269" s="793" t="s">
        <v>7945</v>
      </c>
      <c r="C1269" s="793">
        <v>0</v>
      </c>
    </row>
    <row r="1270" spans="1:3" x14ac:dyDescent="0.2">
      <c r="A1270" s="793" t="s">
        <v>3517</v>
      </c>
      <c r="B1270" s="793" t="s">
        <v>7946</v>
      </c>
      <c r="C1270" s="793">
        <v>0</v>
      </c>
    </row>
    <row r="1271" spans="1:3" x14ac:dyDescent="0.2">
      <c r="A1271" s="793" t="s">
        <v>3517</v>
      </c>
      <c r="B1271" s="793" t="s">
        <v>7947</v>
      </c>
      <c r="C1271" s="793">
        <v>0</v>
      </c>
    </row>
    <row r="1272" spans="1:3" x14ac:dyDescent="0.2">
      <c r="A1272" s="793" t="s">
        <v>3517</v>
      </c>
      <c r="B1272" s="793" t="s">
        <v>7948</v>
      </c>
      <c r="C1272" s="793">
        <v>0</v>
      </c>
    </row>
    <row r="1273" spans="1:3" x14ac:dyDescent="0.2">
      <c r="A1273" s="793" t="s">
        <v>3517</v>
      </c>
      <c r="B1273" s="793" t="s">
        <v>7949</v>
      </c>
      <c r="C1273" s="793">
        <v>0</v>
      </c>
    </row>
    <row r="1274" spans="1:3" x14ac:dyDescent="0.2">
      <c r="A1274" s="793" t="s">
        <v>3517</v>
      </c>
      <c r="B1274" s="793" t="s">
        <v>7950</v>
      </c>
      <c r="C1274" s="793">
        <v>0</v>
      </c>
    </row>
    <row r="1275" spans="1:3" x14ac:dyDescent="0.2">
      <c r="A1275" s="793" t="s">
        <v>3517</v>
      </c>
      <c r="B1275" s="793" t="s">
        <v>7951</v>
      </c>
      <c r="C1275" s="793">
        <v>0</v>
      </c>
    </row>
    <row r="1276" spans="1:3" x14ac:dyDescent="0.2">
      <c r="A1276" s="793" t="s">
        <v>3517</v>
      </c>
      <c r="B1276" s="793" t="s">
        <v>7952</v>
      </c>
      <c r="C1276" s="793">
        <v>0</v>
      </c>
    </row>
    <row r="1277" spans="1:3" x14ac:dyDescent="0.2">
      <c r="A1277" s="793" t="s">
        <v>3517</v>
      </c>
      <c r="B1277" s="793" t="s">
        <v>7953</v>
      </c>
      <c r="C1277" s="793">
        <v>0</v>
      </c>
    </row>
    <row r="1278" spans="1:3" x14ac:dyDescent="0.2">
      <c r="A1278" s="793" t="s">
        <v>3517</v>
      </c>
      <c r="B1278" s="793" t="s">
        <v>7954</v>
      </c>
      <c r="C1278" s="793">
        <v>0</v>
      </c>
    </row>
    <row r="1279" spans="1:3" x14ac:dyDescent="0.2">
      <c r="A1279" s="793" t="s">
        <v>3517</v>
      </c>
      <c r="B1279" s="793" t="s">
        <v>7955</v>
      </c>
      <c r="C1279" s="793">
        <v>0</v>
      </c>
    </row>
    <row r="1280" spans="1:3" x14ac:dyDescent="0.2">
      <c r="A1280" s="793" t="s">
        <v>3517</v>
      </c>
      <c r="B1280" s="793" t="s">
        <v>7956</v>
      </c>
      <c r="C1280" s="793">
        <v>0</v>
      </c>
    </row>
    <row r="1281" spans="1:3" x14ac:dyDescent="0.2">
      <c r="A1281" s="793" t="s">
        <v>3517</v>
      </c>
      <c r="B1281" s="793" t="s">
        <v>7957</v>
      </c>
      <c r="C1281" s="793">
        <v>0</v>
      </c>
    </row>
    <row r="1282" spans="1:3" x14ac:dyDescent="0.2">
      <c r="A1282" s="793" t="s">
        <v>3517</v>
      </c>
      <c r="B1282" s="793" t="s">
        <v>7958</v>
      </c>
      <c r="C1282" s="793">
        <v>0</v>
      </c>
    </row>
    <row r="1283" spans="1:3" x14ac:dyDescent="0.2">
      <c r="A1283" s="793" t="s">
        <v>3517</v>
      </c>
      <c r="B1283" s="793" t="s">
        <v>7959</v>
      </c>
      <c r="C1283" s="793">
        <v>0</v>
      </c>
    </row>
    <row r="1284" spans="1:3" x14ac:dyDescent="0.2">
      <c r="A1284" s="793" t="s">
        <v>3517</v>
      </c>
      <c r="B1284" s="793" t="s">
        <v>7960</v>
      </c>
      <c r="C1284" s="793">
        <v>0</v>
      </c>
    </row>
    <row r="1285" spans="1:3" x14ac:dyDescent="0.2">
      <c r="A1285" s="793" t="s">
        <v>3517</v>
      </c>
      <c r="B1285" s="793" t="s">
        <v>7961</v>
      </c>
      <c r="C1285" s="793">
        <v>0</v>
      </c>
    </row>
    <row r="1286" spans="1:3" x14ac:dyDescent="0.2">
      <c r="A1286" s="793" t="s">
        <v>3517</v>
      </c>
      <c r="B1286" s="793" t="s">
        <v>5541</v>
      </c>
      <c r="C1286" s="793">
        <v>0.87000000000261934</v>
      </c>
    </row>
    <row r="1287" spans="1:3" x14ac:dyDescent="0.2">
      <c r="A1287" s="793" t="s">
        <v>3517</v>
      </c>
      <c r="B1287" s="793" t="s">
        <v>5543</v>
      </c>
      <c r="C1287" s="793">
        <v>0.87000000000261934</v>
      </c>
    </row>
    <row r="1288" spans="1:3" x14ac:dyDescent="0.2">
      <c r="A1288" s="793" t="s">
        <v>3517</v>
      </c>
      <c r="B1288" s="793" t="s">
        <v>5544</v>
      </c>
      <c r="C1288" s="793">
        <v>0.87000000000261934</v>
      </c>
    </row>
    <row r="1289" spans="1:3" x14ac:dyDescent="0.2">
      <c r="A1289" s="793" t="s">
        <v>3517</v>
      </c>
      <c r="B1289" s="793" t="s">
        <v>5545</v>
      </c>
      <c r="C1289" s="793">
        <v>0.87000000000261934</v>
      </c>
    </row>
    <row r="1290" spans="1:3" x14ac:dyDescent="0.2">
      <c r="A1290" s="793" t="s">
        <v>3517</v>
      </c>
      <c r="B1290" s="793" t="s">
        <v>5546</v>
      </c>
      <c r="C1290" s="793">
        <v>0.87000000000261934</v>
      </c>
    </row>
    <row r="1291" spans="1:3" x14ac:dyDescent="0.2">
      <c r="A1291" s="793" t="s">
        <v>3517</v>
      </c>
      <c r="B1291" s="793" t="s">
        <v>5547</v>
      </c>
      <c r="C1291" s="793">
        <v>0.87000000000261934</v>
      </c>
    </row>
    <row r="1292" spans="1:3" x14ac:dyDescent="0.2">
      <c r="A1292" s="793" t="s">
        <v>3517</v>
      </c>
      <c r="B1292" s="793" t="s">
        <v>5548</v>
      </c>
      <c r="C1292" s="793">
        <v>0.87000000000261934</v>
      </c>
    </row>
    <row r="1293" spans="1:3" x14ac:dyDescent="0.2">
      <c r="A1293" s="793" t="s">
        <v>3517</v>
      </c>
      <c r="B1293" s="793" t="s">
        <v>5549</v>
      </c>
      <c r="C1293" s="793">
        <v>0.87000000000261934</v>
      </c>
    </row>
    <row r="1294" spans="1:3" x14ac:dyDescent="0.2">
      <c r="A1294" s="793" t="s">
        <v>3517</v>
      </c>
      <c r="B1294" s="793" t="s">
        <v>5550</v>
      </c>
      <c r="C1294" s="793">
        <v>0.87000000000261934</v>
      </c>
    </row>
    <row r="1295" spans="1:3" x14ac:dyDescent="0.2">
      <c r="A1295" s="793" t="s">
        <v>3517</v>
      </c>
      <c r="B1295" s="793" t="s">
        <v>5542</v>
      </c>
      <c r="C1295" s="793">
        <v>0.87000000000261934</v>
      </c>
    </row>
    <row r="1296" spans="1:3" x14ac:dyDescent="0.2">
      <c r="A1296" s="793" t="s">
        <v>3517</v>
      </c>
      <c r="B1296" s="793" t="s">
        <v>7962</v>
      </c>
      <c r="C1296" s="793">
        <v>0.44000000000232831</v>
      </c>
    </row>
    <row r="1297" spans="1:3" x14ac:dyDescent="0.2">
      <c r="A1297" s="793" t="s">
        <v>3517</v>
      </c>
      <c r="B1297" s="793" t="s">
        <v>7963</v>
      </c>
      <c r="C1297" s="793">
        <v>0</v>
      </c>
    </row>
    <row r="1298" spans="1:3" x14ac:dyDescent="0.2">
      <c r="A1298" s="793" t="s">
        <v>3517</v>
      </c>
      <c r="B1298" s="793" t="s">
        <v>7964</v>
      </c>
      <c r="C1298" s="793">
        <v>0</v>
      </c>
    </row>
    <row r="1299" spans="1:3" x14ac:dyDescent="0.2">
      <c r="A1299" s="793" t="s">
        <v>3517</v>
      </c>
      <c r="B1299" s="793" t="s">
        <v>7965</v>
      </c>
      <c r="C1299" s="793">
        <v>0</v>
      </c>
    </row>
    <row r="1300" spans="1:3" x14ac:dyDescent="0.2">
      <c r="A1300" s="793" t="s">
        <v>3517</v>
      </c>
      <c r="B1300" s="793" t="s">
        <v>7966</v>
      </c>
      <c r="C1300" s="793">
        <v>0</v>
      </c>
    </row>
    <row r="1301" spans="1:3" x14ac:dyDescent="0.2">
      <c r="A1301" s="793" t="s">
        <v>3517</v>
      </c>
      <c r="B1301" s="793" t="s">
        <v>7967</v>
      </c>
      <c r="C1301" s="793">
        <v>0</v>
      </c>
    </row>
    <row r="1302" spans="1:3" x14ac:dyDescent="0.2">
      <c r="A1302" s="793" t="s">
        <v>3517</v>
      </c>
      <c r="B1302" s="793" t="s">
        <v>7968</v>
      </c>
      <c r="C1302" s="793">
        <v>0</v>
      </c>
    </row>
    <row r="1303" spans="1:3" x14ac:dyDescent="0.2">
      <c r="A1303" s="793" t="s">
        <v>3517</v>
      </c>
      <c r="B1303" s="793" t="s">
        <v>7969</v>
      </c>
      <c r="C1303" s="793">
        <v>0</v>
      </c>
    </row>
    <row r="1304" spans="1:3" x14ac:dyDescent="0.2">
      <c r="A1304" s="793" t="s">
        <v>3517</v>
      </c>
      <c r="B1304" s="793" t="s">
        <v>7970</v>
      </c>
      <c r="C1304" s="793">
        <v>0</v>
      </c>
    </row>
    <row r="1305" spans="1:3" x14ac:dyDescent="0.2">
      <c r="A1305" s="793" t="s">
        <v>3517</v>
      </c>
      <c r="B1305" s="793" t="s">
        <v>7971</v>
      </c>
      <c r="C1305" s="793">
        <v>0</v>
      </c>
    </row>
    <row r="1306" spans="1:3" x14ac:dyDescent="0.2">
      <c r="A1306" s="793" t="s">
        <v>3517</v>
      </c>
      <c r="B1306" s="793" t="s">
        <v>7972</v>
      </c>
      <c r="C1306" s="793">
        <v>0</v>
      </c>
    </row>
    <row r="1307" spans="1:3" x14ac:dyDescent="0.2">
      <c r="A1307" s="793" t="s">
        <v>3517</v>
      </c>
      <c r="B1307" s="793" t="s">
        <v>7973</v>
      </c>
      <c r="C1307" s="793">
        <v>0</v>
      </c>
    </row>
    <row r="1308" spans="1:3" x14ac:dyDescent="0.2">
      <c r="A1308" s="793" t="s">
        <v>3517</v>
      </c>
      <c r="B1308" s="793" t="s">
        <v>7974</v>
      </c>
      <c r="C1308" s="793">
        <v>0</v>
      </c>
    </row>
    <row r="1309" spans="1:3" x14ac:dyDescent="0.2">
      <c r="A1309" s="793" t="s">
        <v>3517</v>
      </c>
      <c r="B1309" s="793" t="s">
        <v>7975</v>
      </c>
      <c r="C1309" s="793">
        <v>0</v>
      </c>
    </row>
    <row r="1310" spans="1:3" x14ac:dyDescent="0.2">
      <c r="A1310" s="793" t="s">
        <v>3537</v>
      </c>
      <c r="B1310" s="793" t="s">
        <v>7976</v>
      </c>
      <c r="C1310" s="793">
        <v>0</v>
      </c>
    </row>
    <row r="1311" spans="1:3" x14ac:dyDescent="0.2">
      <c r="A1311" s="793" t="s">
        <v>3537</v>
      </c>
      <c r="B1311" s="793" t="s">
        <v>7977</v>
      </c>
      <c r="C1311" s="793">
        <v>0</v>
      </c>
    </row>
    <row r="1312" spans="1:3" x14ac:dyDescent="0.2">
      <c r="A1312" s="793" t="s">
        <v>3537</v>
      </c>
      <c r="B1312" s="793" t="s">
        <v>7978</v>
      </c>
      <c r="C1312" s="793">
        <v>0</v>
      </c>
    </row>
    <row r="1313" spans="1:3" x14ac:dyDescent="0.2">
      <c r="A1313" s="793" t="s">
        <v>3537</v>
      </c>
      <c r="B1313" s="793" t="s">
        <v>7979</v>
      </c>
      <c r="C1313" s="793">
        <v>0</v>
      </c>
    </row>
    <row r="1314" spans="1:3" x14ac:dyDescent="0.2">
      <c r="A1314" s="793" t="s">
        <v>3537</v>
      </c>
      <c r="B1314" s="793" t="s">
        <v>7980</v>
      </c>
      <c r="C1314" s="793">
        <v>0</v>
      </c>
    </row>
    <row r="1315" spans="1:3" x14ac:dyDescent="0.2">
      <c r="A1315" s="793" t="s">
        <v>3537</v>
      </c>
      <c r="B1315" s="793" t="s">
        <v>7981</v>
      </c>
      <c r="C1315" s="793">
        <v>0</v>
      </c>
    </row>
    <row r="1316" spans="1:3" x14ac:dyDescent="0.2">
      <c r="A1316" s="793" t="s">
        <v>3537</v>
      </c>
      <c r="B1316" s="793" t="s">
        <v>7982</v>
      </c>
      <c r="C1316" s="793">
        <v>0</v>
      </c>
    </row>
    <row r="1317" spans="1:3" x14ac:dyDescent="0.2">
      <c r="A1317" s="793" t="s">
        <v>3537</v>
      </c>
      <c r="B1317" s="793" t="s">
        <v>7983</v>
      </c>
      <c r="C1317" s="793">
        <v>0</v>
      </c>
    </row>
    <row r="1318" spans="1:3" x14ac:dyDescent="0.2">
      <c r="A1318" s="793" t="s">
        <v>3537</v>
      </c>
      <c r="B1318" s="793" t="s">
        <v>7984</v>
      </c>
      <c r="C1318" s="793">
        <v>0</v>
      </c>
    </row>
    <row r="1319" spans="1:3" x14ac:dyDescent="0.2">
      <c r="A1319" s="793" t="s">
        <v>3537</v>
      </c>
      <c r="B1319" s="793" t="s">
        <v>7985</v>
      </c>
      <c r="C1319" s="793">
        <v>0</v>
      </c>
    </row>
    <row r="1320" spans="1:3" x14ac:dyDescent="0.2">
      <c r="A1320" s="793" t="s">
        <v>3537</v>
      </c>
      <c r="B1320" s="793" t="s">
        <v>7986</v>
      </c>
      <c r="C1320" s="793">
        <v>0</v>
      </c>
    </row>
    <row r="1321" spans="1:3" x14ac:dyDescent="0.2">
      <c r="A1321" s="793" t="s">
        <v>3537</v>
      </c>
      <c r="B1321" s="793" t="s">
        <v>7987</v>
      </c>
      <c r="C1321" s="793">
        <v>0</v>
      </c>
    </row>
    <row r="1322" spans="1:3" x14ac:dyDescent="0.2">
      <c r="A1322" s="793" t="s">
        <v>3537</v>
      </c>
      <c r="B1322" s="793" t="s">
        <v>7988</v>
      </c>
      <c r="C1322" s="793">
        <v>0</v>
      </c>
    </row>
    <row r="1323" spans="1:3" x14ac:dyDescent="0.2">
      <c r="A1323" s="793" t="s">
        <v>3537</v>
      </c>
      <c r="B1323" s="793" t="s">
        <v>7989</v>
      </c>
      <c r="C1323" s="793">
        <v>0</v>
      </c>
    </row>
    <row r="1324" spans="1:3" x14ac:dyDescent="0.2">
      <c r="A1324" s="793" t="s">
        <v>3537</v>
      </c>
      <c r="B1324" s="793" t="s">
        <v>7990</v>
      </c>
      <c r="C1324" s="793">
        <v>0</v>
      </c>
    </row>
    <row r="1325" spans="1:3" x14ac:dyDescent="0.2">
      <c r="A1325" s="793" t="s">
        <v>3537</v>
      </c>
      <c r="B1325" s="793" t="s">
        <v>7991</v>
      </c>
      <c r="C1325" s="793">
        <v>0</v>
      </c>
    </row>
    <row r="1326" spans="1:3" x14ac:dyDescent="0.2">
      <c r="A1326" s="793" t="s">
        <v>3537</v>
      </c>
      <c r="B1326" s="793" t="s">
        <v>7992</v>
      </c>
      <c r="C1326" s="793">
        <v>0</v>
      </c>
    </row>
    <row r="1327" spans="1:3" x14ac:dyDescent="0.2">
      <c r="A1327" s="793" t="s">
        <v>3537</v>
      </c>
      <c r="B1327" s="793" t="s">
        <v>7993</v>
      </c>
      <c r="C1327" s="793">
        <v>0</v>
      </c>
    </row>
    <row r="1328" spans="1:3" x14ac:dyDescent="0.2">
      <c r="A1328" s="793" t="s">
        <v>3537</v>
      </c>
      <c r="B1328" s="793" t="s">
        <v>7994</v>
      </c>
      <c r="C1328" s="793">
        <v>0</v>
      </c>
    </row>
    <row r="1329" spans="1:3" x14ac:dyDescent="0.2">
      <c r="A1329" s="793" t="s">
        <v>3537</v>
      </c>
      <c r="B1329" s="793" t="s">
        <v>7995</v>
      </c>
      <c r="C1329" s="793">
        <v>0</v>
      </c>
    </row>
    <row r="1330" spans="1:3" x14ac:dyDescent="0.2">
      <c r="A1330" s="793" t="s">
        <v>3537</v>
      </c>
      <c r="B1330" s="793" t="s">
        <v>7996</v>
      </c>
      <c r="C1330" s="793">
        <v>0</v>
      </c>
    </row>
    <row r="1331" spans="1:3" x14ac:dyDescent="0.2">
      <c r="A1331" s="793" t="s">
        <v>3537</v>
      </c>
      <c r="B1331" s="793" t="s">
        <v>7997</v>
      </c>
      <c r="C1331" s="793">
        <v>0</v>
      </c>
    </row>
    <row r="1332" spans="1:3" x14ac:dyDescent="0.2">
      <c r="A1332" s="793" t="s">
        <v>3537</v>
      </c>
      <c r="B1332" s="793" t="s">
        <v>7998</v>
      </c>
      <c r="C1332" s="793">
        <v>0</v>
      </c>
    </row>
    <row r="1333" spans="1:3" x14ac:dyDescent="0.2">
      <c r="A1333" s="793" t="s">
        <v>3537</v>
      </c>
      <c r="B1333" s="793" t="s">
        <v>7999</v>
      </c>
      <c r="C1333" s="793">
        <v>0</v>
      </c>
    </row>
    <row r="1334" spans="1:3" x14ac:dyDescent="0.2">
      <c r="A1334" s="793" t="s">
        <v>3537</v>
      </c>
      <c r="B1334" s="793" t="s">
        <v>8000</v>
      </c>
      <c r="C1334" s="793">
        <v>0</v>
      </c>
    </row>
    <row r="1335" spans="1:3" x14ac:dyDescent="0.2">
      <c r="A1335" s="793" t="s">
        <v>3537</v>
      </c>
      <c r="B1335" s="793" t="s">
        <v>8001</v>
      </c>
      <c r="C1335" s="793">
        <v>0</v>
      </c>
    </row>
    <row r="1336" spans="1:3" x14ac:dyDescent="0.2">
      <c r="A1336" s="793" t="s">
        <v>3537</v>
      </c>
      <c r="B1336" s="793" t="s">
        <v>8002</v>
      </c>
      <c r="C1336" s="793">
        <v>0</v>
      </c>
    </row>
    <row r="1337" spans="1:3" x14ac:dyDescent="0.2">
      <c r="A1337" s="793" t="s">
        <v>3537</v>
      </c>
      <c r="B1337" s="793" t="s">
        <v>8003</v>
      </c>
      <c r="C1337" s="793">
        <v>0</v>
      </c>
    </row>
    <row r="1338" spans="1:3" x14ac:dyDescent="0.2">
      <c r="A1338" s="793" t="s">
        <v>3537</v>
      </c>
      <c r="B1338" s="793" t="s">
        <v>8004</v>
      </c>
      <c r="C1338" s="793">
        <v>0</v>
      </c>
    </row>
    <row r="1339" spans="1:3" x14ac:dyDescent="0.2">
      <c r="A1339" s="793" t="s">
        <v>3537</v>
      </c>
      <c r="B1339" s="793" t="s">
        <v>8005</v>
      </c>
      <c r="C1339" s="793">
        <v>0</v>
      </c>
    </row>
    <row r="1340" spans="1:3" x14ac:dyDescent="0.2">
      <c r="A1340" s="793" t="s">
        <v>3537</v>
      </c>
      <c r="B1340" s="793" t="s">
        <v>8006</v>
      </c>
      <c r="C1340" s="793">
        <v>0</v>
      </c>
    </row>
    <row r="1341" spans="1:3" x14ac:dyDescent="0.2">
      <c r="A1341" s="793" t="s">
        <v>3537</v>
      </c>
      <c r="B1341" s="793" t="s">
        <v>8007</v>
      </c>
      <c r="C1341" s="793">
        <v>0</v>
      </c>
    </row>
    <row r="1342" spans="1:3" x14ac:dyDescent="0.2">
      <c r="A1342" s="793" t="s">
        <v>3537</v>
      </c>
      <c r="B1342" s="793" t="s">
        <v>8008</v>
      </c>
      <c r="C1342" s="793">
        <v>0</v>
      </c>
    </row>
    <row r="1343" spans="1:3" x14ac:dyDescent="0.2">
      <c r="A1343" s="793" t="s">
        <v>3537</v>
      </c>
      <c r="B1343" s="793" t="s">
        <v>8009</v>
      </c>
      <c r="C1343" s="793">
        <v>0</v>
      </c>
    </row>
    <row r="1344" spans="1:3" x14ac:dyDescent="0.2">
      <c r="A1344" s="793" t="s">
        <v>3537</v>
      </c>
      <c r="B1344" s="793" t="s">
        <v>8010</v>
      </c>
      <c r="C1344" s="793">
        <v>0</v>
      </c>
    </row>
    <row r="1345" spans="1:3" x14ac:dyDescent="0.2">
      <c r="A1345" s="793" t="s">
        <v>3537</v>
      </c>
      <c r="B1345" s="793" t="s">
        <v>8011</v>
      </c>
      <c r="C1345" s="793">
        <v>0</v>
      </c>
    </row>
    <row r="1346" spans="1:3" x14ac:dyDescent="0.2">
      <c r="A1346" s="793" t="s">
        <v>3537</v>
      </c>
      <c r="B1346" s="793" t="s">
        <v>8012</v>
      </c>
      <c r="C1346" s="793">
        <v>0</v>
      </c>
    </row>
    <row r="1347" spans="1:3" x14ac:dyDescent="0.2">
      <c r="A1347" s="793" t="s">
        <v>3537</v>
      </c>
      <c r="B1347" s="793" t="s">
        <v>8013</v>
      </c>
      <c r="C1347" s="793">
        <v>0</v>
      </c>
    </row>
    <row r="1348" spans="1:3" x14ac:dyDescent="0.2">
      <c r="A1348" s="793" t="s">
        <v>3537</v>
      </c>
      <c r="B1348" s="793" t="s">
        <v>8014</v>
      </c>
      <c r="C1348" s="793">
        <v>0</v>
      </c>
    </row>
    <row r="1349" spans="1:3" x14ac:dyDescent="0.2">
      <c r="A1349" s="793" t="s">
        <v>3537</v>
      </c>
      <c r="B1349" s="793" t="s">
        <v>8015</v>
      </c>
      <c r="C1349" s="793">
        <v>0</v>
      </c>
    </row>
    <row r="1350" spans="1:3" x14ac:dyDescent="0.2">
      <c r="A1350" s="793" t="s">
        <v>3537</v>
      </c>
      <c r="B1350" s="793" t="s">
        <v>8016</v>
      </c>
      <c r="C1350" s="793">
        <v>0</v>
      </c>
    </row>
    <row r="1351" spans="1:3" x14ac:dyDescent="0.2">
      <c r="A1351" s="793" t="s">
        <v>3537</v>
      </c>
      <c r="B1351" s="793" t="s">
        <v>8017</v>
      </c>
      <c r="C1351" s="793">
        <v>0</v>
      </c>
    </row>
    <row r="1352" spans="1:3" x14ac:dyDescent="0.2">
      <c r="A1352" s="793" t="s">
        <v>3537</v>
      </c>
      <c r="B1352" s="793" t="s">
        <v>8018</v>
      </c>
      <c r="C1352" s="793">
        <v>0</v>
      </c>
    </row>
    <row r="1353" spans="1:3" x14ac:dyDescent="0.2">
      <c r="A1353" s="793" t="s">
        <v>3537</v>
      </c>
      <c r="B1353" s="793" t="s">
        <v>8019</v>
      </c>
      <c r="C1353" s="793">
        <v>0</v>
      </c>
    </row>
    <row r="1354" spans="1:3" x14ac:dyDescent="0.2">
      <c r="A1354" s="793" t="s">
        <v>3537</v>
      </c>
      <c r="B1354" s="793" t="s">
        <v>8020</v>
      </c>
      <c r="C1354" s="793">
        <v>0</v>
      </c>
    </row>
    <row r="1355" spans="1:3" x14ac:dyDescent="0.2">
      <c r="A1355" s="793" t="s">
        <v>3537</v>
      </c>
      <c r="B1355" s="793" t="s">
        <v>8021</v>
      </c>
      <c r="C1355" s="793">
        <v>0</v>
      </c>
    </row>
    <row r="1356" spans="1:3" x14ac:dyDescent="0.2">
      <c r="A1356" s="793" t="s">
        <v>3537</v>
      </c>
      <c r="B1356" s="793" t="s">
        <v>8022</v>
      </c>
      <c r="C1356" s="793">
        <v>0</v>
      </c>
    </row>
    <row r="1357" spans="1:3" x14ac:dyDescent="0.2">
      <c r="A1357" s="793" t="s">
        <v>3537</v>
      </c>
      <c r="B1357" s="793" t="s">
        <v>8023</v>
      </c>
      <c r="C1357" s="793">
        <v>0</v>
      </c>
    </row>
    <row r="1358" spans="1:3" x14ac:dyDescent="0.2">
      <c r="A1358" s="793" t="s">
        <v>3537</v>
      </c>
      <c r="B1358" s="793" t="s">
        <v>8024</v>
      </c>
      <c r="C1358" s="793">
        <v>0.13000000000010914</v>
      </c>
    </row>
    <row r="1359" spans="1:3" x14ac:dyDescent="0.2">
      <c r="A1359" s="793" t="s">
        <v>3537</v>
      </c>
      <c r="B1359" s="793" t="s">
        <v>8025</v>
      </c>
      <c r="C1359" s="793">
        <v>0.13000000000010914</v>
      </c>
    </row>
    <row r="1360" spans="1:3" x14ac:dyDescent="0.2">
      <c r="A1360" s="793" t="s">
        <v>3537</v>
      </c>
      <c r="B1360" s="793" t="s">
        <v>8026</v>
      </c>
      <c r="C1360" s="793">
        <v>0.13000000000010914</v>
      </c>
    </row>
    <row r="1361" spans="1:3" x14ac:dyDescent="0.2">
      <c r="A1361" s="793" t="s">
        <v>3537</v>
      </c>
      <c r="B1361" s="793" t="s">
        <v>8027</v>
      </c>
      <c r="C1361" s="793">
        <v>0.13000000000010914</v>
      </c>
    </row>
    <row r="1362" spans="1:3" x14ac:dyDescent="0.2">
      <c r="A1362" s="793" t="s">
        <v>3537</v>
      </c>
      <c r="B1362" s="793" t="s">
        <v>8028</v>
      </c>
      <c r="C1362" s="793">
        <v>0.13000000000010914</v>
      </c>
    </row>
    <row r="1363" spans="1:3" x14ac:dyDescent="0.2">
      <c r="A1363" s="793" t="s">
        <v>3537</v>
      </c>
      <c r="B1363" s="793" t="s">
        <v>8029</v>
      </c>
      <c r="C1363" s="793">
        <v>0.13000000000010914</v>
      </c>
    </row>
    <row r="1364" spans="1:3" x14ac:dyDescent="0.2">
      <c r="A1364" s="793" t="s">
        <v>3537</v>
      </c>
      <c r="B1364" s="793" t="s">
        <v>8030</v>
      </c>
      <c r="C1364" s="793">
        <v>0.13000000000010914</v>
      </c>
    </row>
    <row r="1365" spans="1:3" x14ac:dyDescent="0.2">
      <c r="A1365" s="793" t="s">
        <v>3537</v>
      </c>
      <c r="B1365" s="793" t="s">
        <v>8031</v>
      </c>
      <c r="C1365" s="793">
        <v>0.13000000000010914</v>
      </c>
    </row>
    <row r="1366" spans="1:3" x14ac:dyDescent="0.2">
      <c r="A1366" s="793" t="s">
        <v>3537</v>
      </c>
      <c r="B1366" s="793" t="s">
        <v>8032</v>
      </c>
      <c r="C1366" s="793">
        <v>0.13000000000010914</v>
      </c>
    </row>
    <row r="1367" spans="1:3" x14ac:dyDescent="0.2">
      <c r="A1367" s="793" t="s">
        <v>3537</v>
      </c>
      <c r="B1367" s="793" t="s">
        <v>8033</v>
      </c>
      <c r="C1367" s="793">
        <v>0.13000000000010914</v>
      </c>
    </row>
    <row r="1368" spans="1:3" x14ac:dyDescent="0.2">
      <c r="A1368" s="793" t="s">
        <v>3537</v>
      </c>
      <c r="B1368" s="793" t="s">
        <v>8034</v>
      </c>
      <c r="C1368" s="793">
        <v>6.9999999999708962E-2</v>
      </c>
    </row>
    <row r="1369" spans="1:3" x14ac:dyDescent="0.2">
      <c r="A1369" s="793" t="s">
        <v>3537</v>
      </c>
      <c r="B1369" s="793" t="s">
        <v>8035</v>
      </c>
      <c r="C1369" s="793">
        <v>0</v>
      </c>
    </row>
    <row r="1370" spans="1:3" x14ac:dyDescent="0.2">
      <c r="A1370" s="793" t="s">
        <v>3537</v>
      </c>
      <c r="B1370" s="793" t="s">
        <v>8036</v>
      </c>
      <c r="C1370" s="793">
        <v>0</v>
      </c>
    </row>
    <row r="1371" spans="1:3" x14ac:dyDescent="0.2">
      <c r="A1371" s="793" t="s">
        <v>3537</v>
      </c>
      <c r="B1371" s="793" t="s">
        <v>8037</v>
      </c>
      <c r="C1371" s="793">
        <v>0</v>
      </c>
    </row>
    <row r="1372" spans="1:3" x14ac:dyDescent="0.2">
      <c r="A1372" s="793" t="s">
        <v>3537</v>
      </c>
      <c r="B1372" s="793" t="s">
        <v>8038</v>
      </c>
      <c r="C1372" s="793">
        <v>0</v>
      </c>
    </row>
    <row r="1373" spans="1:3" x14ac:dyDescent="0.2">
      <c r="A1373" s="793" t="s">
        <v>3537</v>
      </c>
      <c r="B1373" s="793" t="s">
        <v>8039</v>
      </c>
      <c r="C1373" s="793">
        <v>0</v>
      </c>
    </row>
    <row r="1374" spans="1:3" x14ac:dyDescent="0.2">
      <c r="A1374" s="793" t="s">
        <v>3537</v>
      </c>
      <c r="B1374" s="793" t="s">
        <v>8040</v>
      </c>
      <c r="C1374" s="793">
        <v>0</v>
      </c>
    </row>
    <row r="1375" spans="1:3" x14ac:dyDescent="0.2">
      <c r="A1375" s="793" t="s">
        <v>3537</v>
      </c>
      <c r="B1375" s="793" t="s">
        <v>8041</v>
      </c>
      <c r="C1375" s="793">
        <v>0</v>
      </c>
    </row>
    <row r="1376" spans="1:3" x14ac:dyDescent="0.2">
      <c r="A1376" s="793" t="s">
        <v>3537</v>
      </c>
      <c r="B1376" s="793" t="s">
        <v>8042</v>
      </c>
      <c r="C1376" s="793">
        <v>0</v>
      </c>
    </row>
    <row r="1377" spans="1:3" x14ac:dyDescent="0.2">
      <c r="A1377" s="793" t="s">
        <v>3537</v>
      </c>
      <c r="B1377" s="793" t="s">
        <v>8043</v>
      </c>
      <c r="C1377" s="793">
        <v>0</v>
      </c>
    </row>
    <row r="1378" spans="1:3" x14ac:dyDescent="0.2">
      <c r="A1378" s="793" t="s">
        <v>3537</v>
      </c>
      <c r="B1378" s="793" t="s">
        <v>8044</v>
      </c>
      <c r="C1378" s="793">
        <v>0</v>
      </c>
    </row>
    <row r="1379" spans="1:3" x14ac:dyDescent="0.2">
      <c r="A1379" s="793" t="s">
        <v>3537</v>
      </c>
      <c r="B1379" s="793" t="s">
        <v>8045</v>
      </c>
      <c r="C1379" s="793">
        <v>0</v>
      </c>
    </row>
    <row r="1380" spans="1:3" x14ac:dyDescent="0.2">
      <c r="A1380" s="793" t="s">
        <v>3537</v>
      </c>
      <c r="B1380" s="793" t="s">
        <v>8046</v>
      </c>
      <c r="C1380" s="793">
        <v>0</v>
      </c>
    </row>
    <row r="1381" spans="1:3" x14ac:dyDescent="0.2">
      <c r="A1381" s="793" t="s">
        <v>3537</v>
      </c>
      <c r="B1381" s="793" t="s">
        <v>8047</v>
      </c>
      <c r="C1381" s="793">
        <v>0</v>
      </c>
    </row>
    <row r="1382" spans="1:3" x14ac:dyDescent="0.2">
      <c r="A1382" s="793" t="s">
        <v>3537</v>
      </c>
      <c r="B1382" s="793" t="s">
        <v>5551</v>
      </c>
      <c r="C1382" s="793">
        <v>168.51</v>
      </c>
    </row>
    <row r="1383" spans="1:3" x14ac:dyDescent="0.2">
      <c r="A1383" s="793" t="s">
        <v>3537</v>
      </c>
      <c r="B1383" s="793" t="s">
        <v>5552</v>
      </c>
      <c r="C1383" s="793">
        <v>168.51</v>
      </c>
    </row>
    <row r="1384" spans="1:3" x14ac:dyDescent="0.2">
      <c r="A1384" s="793" t="s">
        <v>3537</v>
      </c>
      <c r="B1384" s="793" t="s">
        <v>5553</v>
      </c>
      <c r="C1384" s="793">
        <v>168.51</v>
      </c>
    </row>
    <row r="1385" spans="1:3" x14ac:dyDescent="0.2">
      <c r="A1385" s="793" t="s">
        <v>3537</v>
      </c>
      <c r="B1385" s="793" t="s">
        <v>5554</v>
      </c>
      <c r="C1385" s="793">
        <v>168.51</v>
      </c>
    </row>
    <row r="1386" spans="1:3" x14ac:dyDescent="0.2">
      <c r="A1386" s="793" t="s">
        <v>3537</v>
      </c>
      <c r="B1386" s="793" t="s">
        <v>5555</v>
      </c>
      <c r="C1386" s="793">
        <v>168.51</v>
      </c>
    </row>
    <row r="1387" spans="1:3" x14ac:dyDescent="0.2">
      <c r="A1387" s="793" t="s">
        <v>3537</v>
      </c>
      <c r="B1387" s="793" t="s">
        <v>5556</v>
      </c>
      <c r="C1387" s="793">
        <v>168.51</v>
      </c>
    </row>
    <row r="1388" spans="1:3" x14ac:dyDescent="0.2">
      <c r="A1388" s="793" t="s">
        <v>3537</v>
      </c>
      <c r="B1388" s="793" t="s">
        <v>5557</v>
      </c>
      <c r="C1388" s="793">
        <v>168.51</v>
      </c>
    </row>
    <row r="1389" spans="1:3" x14ac:dyDescent="0.2">
      <c r="A1389" s="793" t="s">
        <v>3537</v>
      </c>
      <c r="B1389" s="793" t="s">
        <v>5558</v>
      </c>
      <c r="C1389" s="793">
        <v>168.51</v>
      </c>
    </row>
    <row r="1390" spans="1:3" x14ac:dyDescent="0.2">
      <c r="A1390" s="793" t="s">
        <v>3537</v>
      </c>
      <c r="B1390" s="793" t="s">
        <v>8048</v>
      </c>
      <c r="C1390" s="793">
        <v>0</v>
      </c>
    </row>
    <row r="1391" spans="1:3" x14ac:dyDescent="0.2">
      <c r="A1391" s="793" t="s">
        <v>3537</v>
      </c>
      <c r="B1391" s="793" t="s">
        <v>8049</v>
      </c>
      <c r="C1391" s="793">
        <v>0</v>
      </c>
    </row>
    <row r="1392" spans="1:3" x14ac:dyDescent="0.2">
      <c r="A1392" s="793" t="s">
        <v>3537</v>
      </c>
      <c r="B1392" s="793" t="s">
        <v>8050</v>
      </c>
      <c r="C1392" s="793">
        <v>0</v>
      </c>
    </row>
    <row r="1393" spans="1:3" x14ac:dyDescent="0.2">
      <c r="A1393" s="793" t="s">
        <v>3537</v>
      </c>
      <c r="B1393" s="793" t="s">
        <v>8051</v>
      </c>
      <c r="C1393" s="793">
        <v>0</v>
      </c>
    </row>
    <row r="1394" spans="1:3" x14ac:dyDescent="0.2">
      <c r="A1394" s="793" t="s">
        <v>3537</v>
      </c>
      <c r="B1394" s="793" t="s">
        <v>8052</v>
      </c>
      <c r="C1394" s="793">
        <v>0</v>
      </c>
    </row>
    <row r="1395" spans="1:3" x14ac:dyDescent="0.2">
      <c r="A1395" s="793" t="s">
        <v>3537</v>
      </c>
      <c r="B1395" s="793" t="s">
        <v>8053</v>
      </c>
      <c r="C1395" s="793">
        <v>0</v>
      </c>
    </row>
    <row r="1396" spans="1:3" x14ac:dyDescent="0.2">
      <c r="A1396" s="793" t="s">
        <v>3537</v>
      </c>
      <c r="B1396" s="793" t="s">
        <v>8054</v>
      </c>
      <c r="C1396" s="793">
        <v>0</v>
      </c>
    </row>
    <row r="1397" spans="1:3" x14ac:dyDescent="0.2">
      <c r="A1397" s="793" t="s">
        <v>3537</v>
      </c>
      <c r="B1397" s="793" t="s">
        <v>8055</v>
      </c>
      <c r="C1397" s="793">
        <v>0</v>
      </c>
    </row>
    <row r="1398" spans="1:3" x14ac:dyDescent="0.2">
      <c r="A1398" s="793" t="s">
        <v>3537</v>
      </c>
      <c r="B1398" s="793" t="s">
        <v>8056</v>
      </c>
      <c r="C1398" s="793">
        <v>0</v>
      </c>
    </row>
    <row r="1399" spans="1:3" x14ac:dyDescent="0.2">
      <c r="A1399" s="793" t="s">
        <v>3537</v>
      </c>
      <c r="B1399" s="793" t="s">
        <v>8057</v>
      </c>
      <c r="C1399" s="793">
        <v>0</v>
      </c>
    </row>
    <row r="1400" spans="1:3" x14ac:dyDescent="0.2">
      <c r="A1400" s="793" t="s">
        <v>3537</v>
      </c>
      <c r="B1400" s="793" t="s">
        <v>8058</v>
      </c>
      <c r="C1400" s="793">
        <v>0</v>
      </c>
    </row>
    <row r="1401" spans="1:3" x14ac:dyDescent="0.2">
      <c r="A1401" s="793" t="s">
        <v>3537</v>
      </c>
      <c r="B1401" s="793" t="s">
        <v>8059</v>
      </c>
      <c r="C1401" s="793">
        <v>0</v>
      </c>
    </row>
    <row r="1402" spans="1:3" x14ac:dyDescent="0.2">
      <c r="A1402" s="793" t="s">
        <v>3537</v>
      </c>
      <c r="B1402" s="793" t="s">
        <v>8060</v>
      </c>
      <c r="C1402" s="793">
        <v>0</v>
      </c>
    </row>
    <row r="1403" spans="1:3" x14ac:dyDescent="0.2">
      <c r="A1403" s="793" t="s">
        <v>3537</v>
      </c>
      <c r="B1403" s="793" t="s">
        <v>8061</v>
      </c>
      <c r="C1403" s="793">
        <v>0</v>
      </c>
    </row>
    <row r="1404" spans="1:3" x14ac:dyDescent="0.2">
      <c r="A1404" s="793" t="s">
        <v>3537</v>
      </c>
      <c r="B1404" s="793" t="s">
        <v>8062</v>
      </c>
      <c r="C1404" s="793">
        <v>0</v>
      </c>
    </row>
    <row r="1405" spans="1:3" x14ac:dyDescent="0.2">
      <c r="A1405" s="793" t="s">
        <v>3537</v>
      </c>
      <c r="B1405" s="793" t="s">
        <v>8063</v>
      </c>
      <c r="C1405" s="793">
        <v>0</v>
      </c>
    </row>
    <row r="1406" spans="1:3" x14ac:dyDescent="0.2">
      <c r="A1406" s="793" t="s">
        <v>3537</v>
      </c>
      <c r="B1406" s="793" t="s">
        <v>8064</v>
      </c>
      <c r="C1406" s="793">
        <v>0</v>
      </c>
    </row>
    <row r="1407" spans="1:3" x14ac:dyDescent="0.2">
      <c r="A1407" s="793" t="s">
        <v>3537</v>
      </c>
      <c r="B1407" s="793" t="s">
        <v>8065</v>
      </c>
      <c r="C1407" s="793">
        <v>0</v>
      </c>
    </row>
    <row r="1408" spans="1:3" x14ac:dyDescent="0.2">
      <c r="A1408" s="793" t="s">
        <v>3537</v>
      </c>
      <c r="B1408" s="793" t="s">
        <v>8066</v>
      </c>
      <c r="C1408" s="793">
        <v>0</v>
      </c>
    </row>
    <row r="1409" spans="1:3" x14ac:dyDescent="0.2">
      <c r="A1409" s="793" t="s">
        <v>3537</v>
      </c>
      <c r="B1409" s="793" t="s">
        <v>8067</v>
      </c>
      <c r="C1409" s="793">
        <v>0</v>
      </c>
    </row>
    <row r="1410" spans="1:3" x14ac:dyDescent="0.2">
      <c r="A1410" s="793" t="s">
        <v>3537</v>
      </c>
      <c r="B1410" s="793" t="s">
        <v>8068</v>
      </c>
      <c r="C1410" s="793">
        <v>0</v>
      </c>
    </row>
    <row r="1411" spans="1:3" x14ac:dyDescent="0.2">
      <c r="A1411" s="793" t="s">
        <v>3537</v>
      </c>
      <c r="B1411" s="793" t="s">
        <v>8069</v>
      </c>
      <c r="C1411" s="793">
        <v>0</v>
      </c>
    </row>
    <row r="1412" spans="1:3" x14ac:dyDescent="0.2">
      <c r="A1412" s="793" t="s">
        <v>3537</v>
      </c>
      <c r="B1412" s="793" t="s">
        <v>8070</v>
      </c>
      <c r="C1412" s="793">
        <v>0</v>
      </c>
    </row>
    <row r="1413" spans="1:3" x14ac:dyDescent="0.2">
      <c r="A1413" s="793" t="s">
        <v>3537</v>
      </c>
      <c r="B1413" s="793" t="s">
        <v>8071</v>
      </c>
      <c r="C1413" s="793">
        <v>0</v>
      </c>
    </row>
    <row r="1414" spans="1:3" x14ac:dyDescent="0.2">
      <c r="A1414" s="793" t="s">
        <v>3537</v>
      </c>
      <c r="B1414" s="793" t="s">
        <v>8072</v>
      </c>
      <c r="C1414" s="793">
        <v>0</v>
      </c>
    </row>
    <row r="1415" spans="1:3" x14ac:dyDescent="0.2">
      <c r="A1415" s="793" t="s">
        <v>3537</v>
      </c>
      <c r="B1415" s="793" t="s">
        <v>8073</v>
      </c>
      <c r="C1415" s="793">
        <v>0</v>
      </c>
    </row>
    <row r="1416" spans="1:3" x14ac:dyDescent="0.2">
      <c r="A1416" s="793" t="s">
        <v>3537</v>
      </c>
      <c r="B1416" s="793" t="s">
        <v>8074</v>
      </c>
      <c r="C1416" s="793">
        <v>0</v>
      </c>
    </row>
    <row r="1417" spans="1:3" x14ac:dyDescent="0.2">
      <c r="A1417" s="793" t="s">
        <v>3537</v>
      </c>
      <c r="B1417" s="793" t="s">
        <v>8075</v>
      </c>
      <c r="C1417" s="793">
        <v>0</v>
      </c>
    </row>
    <row r="1418" spans="1:3" x14ac:dyDescent="0.2">
      <c r="A1418" s="793" t="s">
        <v>3537</v>
      </c>
      <c r="B1418" s="793" t="s">
        <v>8076</v>
      </c>
      <c r="C1418" s="793">
        <v>0</v>
      </c>
    </row>
    <row r="1419" spans="1:3" x14ac:dyDescent="0.2">
      <c r="A1419" s="793" t="s">
        <v>3537</v>
      </c>
      <c r="B1419" s="793" t="s">
        <v>8077</v>
      </c>
      <c r="C1419" s="793">
        <v>0</v>
      </c>
    </row>
    <row r="1420" spans="1:3" x14ac:dyDescent="0.2">
      <c r="A1420" s="793" t="s">
        <v>3537</v>
      </c>
      <c r="B1420" s="793" t="s">
        <v>8078</v>
      </c>
      <c r="C1420" s="793">
        <v>0</v>
      </c>
    </row>
    <row r="1421" spans="1:3" x14ac:dyDescent="0.2">
      <c r="A1421" s="793" t="s">
        <v>3537</v>
      </c>
      <c r="B1421" s="793" t="s">
        <v>8079</v>
      </c>
      <c r="C1421" s="793">
        <v>0</v>
      </c>
    </row>
    <row r="1422" spans="1:3" x14ac:dyDescent="0.2">
      <c r="A1422" s="793" t="s">
        <v>3537</v>
      </c>
      <c r="B1422" s="793" t="s">
        <v>8080</v>
      </c>
      <c r="C1422" s="793">
        <v>0</v>
      </c>
    </row>
    <row r="1423" spans="1:3" x14ac:dyDescent="0.2">
      <c r="A1423" s="793" t="s">
        <v>3537</v>
      </c>
      <c r="B1423" s="793" t="s">
        <v>8081</v>
      </c>
      <c r="C1423" s="793">
        <v>0</v>
      </c>
    </row>
    <row r="1424" spans="1:3" x14ac:dyDescent="0.2">
      <c r="A1424" s="793" t="s">
        <v>3537</v>
      </c>
      <c r="B1424" s="793" t="s">
        <v>8082</v>
      </c>
      <c r="C1424" s="793">
        <v>0</v>
      </c>
    </row>
    <row r="1425" spans="1:3" x14ac:dyDescent="0.2">
      <c r="A1425" s="793" t="s">
        <v>3537</v>
      </c>
      <c r="B1425" s="793" t="s">
        <v>8083</v>
      </c>
      <c r="C1425" s="793">
        <v>0</v>
      </c>
    </row>
    <row r="1426" spans="1:3" x14ac:dyDescent="0.2">
      <c r="A1426" s="793" t="s">
        <v>3537</v>
      </c>
      <c r="B1426" s="793" t="s">
        <v>8084</v>
      </c>
      <c r="C1426" s="793">
        <v>0</v>
      </c>
    </row>
    <row r="1427" spans="1:3" x14ac:dyDescent="0.2">
      <c r="A1427" s="793" t="s">
        <v>3537</v>
      </c>
      <c r="B1427" s="793" t="s">
        <v>8085</v>
      </c>
      <c r="C1427" s="793">
        <v>0</v>
      </c>
    </row>
    <row r="1428" spans="1:3" x14ac:dyDescent="0.2">
      <c r="A1428" s="793" t="s">
        <v>3537</v>
      </c>
      <c r="B1428" s="793" t="s">
        <v>8086</v>
      </c>
      <c r="C1428" s="793">
        <v>0</v>
      </c>
    </row>
    <row r="1429" spans="1:3" x14ac:dyDescent="0.2">
      <c r="A1429" s="793" t="s">
        <v>3537</v>
      </c>
      <c r="B1429" s="793" t="s">
        <v>8087</v>
      </c>
      <c r="C1429" s="793">
        <v>0</v>
      </c>
    </row>
    <row r="1430" spans="1:3" x14ac:dyDescent="0.2">
      <c r="A1430" s="793" t="s">
        <v>3537</v>
      </c>
      <c r="B1430" s="793" t="s">
        <v>8088</v>
      </c>
      <c r="C1430" s="793">
        <v>0</v>
      </c>
    </row>
    <row r="1431" spans="1:3" x14ac:dyDescent="0.2">
      <c r="A1431" s="793" t="s">
        <v>3537</v>
      </c>
      <c r="B1431" s="793" t="s">
        <v>8089</v>
      </c>
      <c r="C1431" s="793">
        <v>0</v>
      </c>
    </row>
    <row r="1432" spans="1:3" x14ac:dyDescent="0.2">
      <c r="A1432" s="793" t="s">
        <v>3537</v>
      </c>
      <c r="B1432" s="793" t="s">
        <v>8090</v>
      </c>
      <c r="C1432" s="793">
        <v>0</v>
      </c>
    </row>
    <row r="1433" spans="1:3" x14ac:dyDescent="0.2">
      <c r="A1433" s="793" t="s">
        <v>3537</v>
      </c>
      <c r="B1433" s="793" t="s">
        <v>8091</v>
      </c>
      <c r="C1433" s="793">
        <v>0</v>
      </c>
    </row>
    <row r="1434" spans="1:3" x14ac:dyDescent="0.2">
      <c r="A1434" s="793" t="s">
        <v>3537</v>
      </c>
      <c r="B1434" s="793" t="s">
        <v>8092</v>
      </c>
      <c r="C1434" s="793">
        <v>0</v>
      </c>
    </row>
    <row r="1435" spans="1:3" x14ac:dyDescent="0.2">
      <c r="A1435" s="793" t="s">
        <v>3537</v>
      </c>
      <c r="B1435" s="793" t="s">
        <v>8093</v>
      </c>
      <c r="C1435" s="793">
        <v>0</v>
      </c>
    </row>
    <row r="1436" spans="1:3" x14ac:dyDescent="0.2">
      <c r="A1436" s="793" t="s">
        <v>3537</v>
      </c>
      <c r="B1436" s="793" t="s">
        <v>8094</v>
      </c>
      <c r="C1436" s="793">
        <v>0</v>
      </c>
    </row>
    <row r="1437" spans="1:3" x14ac:dyDescent="0.2">
      <c r="A1437" s="793" t="s">
        <v>3537</v>
      </c>
      <c r="B1437" s="793" t="s">
        <v>8095</v>
      </c>
      <c r="C1437" s="793">
        <v>0</v>
      </c>
    </row>
    <row r="1438" spans="1:3" x14ac:dyDescent="0.2">
      <c r="A1438" s="793" t="s">
        <v>3537</v>
      </c>
      <c r="B1438" s="793" t="s">
        <v>8096</v>
      </c>
      <c r="C1438" s="793">
        <v>0</v>
      </c>
    </row>
    <row r="1439" spans="1:3" x14ac:dyDescent="0.2">
      <c r="A1439" s="793" t="s">
        <v>3537</v>
      </c>
      <c r="B1439" s="793" t="s">
        <v>8097</v>
      </c>
      <c r="C1439" s="793">
        <v>0</v>
      </c>
    </row>
    <row r="1440" spans="1:3" x14ac:dyDescent="0.2">
      <c r="A1440" s="793" t="s">
        <v>3537</v>
      </c>
      <c r="B1440" s="793" t="s">
        <v>8098</v>
      </c>
      <c r="C1440" s="793">
        <v>0</v>
      </c>
    </row>
    <row r="1441" spans="1:3" x14ac:dyDescent="0.2">
      <c r="A1441" s="793" t="s">
        <v>3537</v>
      </c>
      <c r="B1441" s="793" t="s">
        <v>8099</v>
      </c>
      <c r="C1441" s="793">
        <v>0</v>
      </c>
    </row>
    <row r="1442" spans="1:3" x14ac:dyDescent="0.2">
      <c r="A1442" s="793" t="s">
        <v>3537</v>
      </c>
      <c r="B1442" s="793" t="s">
        <v>8100</v>
      </c>
      <c r="C1442" s="793">
        <v>0</v>
      </c>
    </row>
    <row r="1443" spans="1:3" x14ac:dyDescent="0.2">
      <c r="A1443" s="793" t="s">
        <v>3537</v>
      </c>
      <c r="B1443" s="793" t="s">
        <v>8101</v>
      </c>
      <c r="C1443" s="793">
        <v>0</v>
      </c>
    </row>
    <row r="1444" spans="1:3" x14ac:dyDescent="0.2">
      <c r="A1444" s="793" t="s">
        <v>3537</v>
      </c>
      <c r="B1444" s="793" t="s">
        <v>8102</v>
      </c>
      <c r="C1444" s="793">
        <v>0</v>
      </c>
    </row>
    <row r="1445" spans="1:3" x14ac:dyDescent="0.2">
      <c r="A1445" s="793" t="s">
        <v>3537</v>
      </c>
      <c r="B1445" s="793" t="s">
        <v>8103</v>
      </c>
      <c r="C1445" s="793">
        <v>0</v>
      </c>
    </row>
    <row r="1446" spans="1:3" x14ac:dyDescent="0.2">
      <c r="A1446" s="793" t="s">
        <v>3537</v>
      </c>
      <c r="B1446" s="793" t="s">
        <v>8104</v>
      </c>
      <c r="C1446" s="793">
        <v>0</v>
      </c>
    </row>
    <row r="1447" spans="1:3" x14ac:dyDescent="0.2">
      <c r="A1447" s="793" t="s">
        <v>3537</v>
      </c>
      <c r="B1447" s="793" t="s">
        <v>8105</v>
      </c>
      <c r="C1447" s="793">
        <v>0</v>
      </c>
    </row>
    <row r="1448" spans="1:3" x14ac:dyDescent="0.2">
      <c r="A1448" s="793" t="s">
        <v>3537</v>
      </c>
      <c r="B1448" s="793" t="s">
        <v>8106</v>
      </c>
      <c r="C1448" s="793">
        <v>0</v>
      </c>
    </row>
    <row r="1449" spans="1:3" x14ac:dyDescent="0.2">
      <c r="A1449" s="793" t="s">
        <v>3537</v>
      </c>
      <c r="B1449" s="793" t="s">
        <v>8107</v>
      </c>
      <c r="C1449" s="793">
        <v>0</v>
      </c>
    </row>
    <row r="1450" spans="1:3" x14ac:dyDescent="0.2">
      <c r="A1450" s="793" t="s">
        <v>3537</v>
      </c>
      <c r="B1450" s="793" t="s">
        <v>8108</v>
      </c>
      <c r="C1450" s="793">
        <v>0</v>
      </c>
    </row>
    <row r="1451" spans="1:3" x14ac:dyDescent="0.2">
      <c r="A1451" s="793" t="s">
        <v>3537</v>
      </c>
      <c r="B1451" s="793" t="s">
        <v>8109</v>
      </c>
      <c r="C1451" s="793">
        <v>0</v>
      </c>
    </row>
    <row r="1452" spans="1:3" x14ac:dyDescent="0.2">
      <c r="A1452" s="793" t="s">
        <v>3537</v>
      </c>
      <c r="B1452" s="793" t="s">
        <v>8110</v>
      </c>
      <c r="C1452" s="793">
        <v>0</v>
      </c>
    </row>
    <row r="1453" spans="1:3" x14ac:dyDescent="0.2">
      <c r="A1453" s="793" t="s">
        <v>3537</v>
      </c>
      <c r="B1453" s="793" t="s">
        <v>8111</v>
      </c>
      <c r="C1453" s="793">
        <v>0</v>
      </c>
    </row>
    <row r="1454" spans="1:3" x14ac:dyDescent="0.2">
      <c r="A1454" s="793" t="s">
        <v>3537</v>
      </c>
      <c r="B1454" s="793" t="s">
        <v>5559</v>
      </c>
      <c r="C1454" s="793">
        <v>481.59000000000015</v>
      </c>
    </row>
    <row r="1455" spans="1:3" x14ac:dyDescent="0.2">
      <c r="A1455" s="793" t="s">
        <v>3537</v>
      </c>
      <c r="B1455" s="793" t="s">
        <v>5562</v>
      </c>
      <c r="C1455" s="793">
        <v>481.59000000000015</v>
      </c>
    </row>
    <row r="1456" spans="1:3" x14ac:dyDescent="0.2">
      <c r="A1456" s="793" t="s">
        <v>3537</v>
      </c>
      <c r="B1456" s="793" t="s">
        <v>5563</v>
      </c>
      <c r="C1456" s="793">
        <v>442.80000000000018</v>
      </c>
    </row>
    <row r="1457" spans="1:3" x14ac:dyDescent="0.2">
      <c r="A1457" s="793" t="s">
        <v>3537</v>
      </c>
      <c r="B1457" s="793" t="s">
        <v>5564</v>
      </c>
      <c r="C1457" s="793">
        <v>387.85000000000036</v>
      </c>
    </row>
    <row r="1458" spans="1:3" x14ac:dyDescent="0.2">
      <c r="A1458" s="793" t="s">
        <v>3537</v>
      </c>
      <c r="B1458" s="793" t="s">
        <v>5565</v>
      </c>
      <c r="C1458" s="793">
        <v>371.67000000000007</v>
      </c>
    </row>
    <row r="1459" spans="1:3" x14ac:dyDescent="0.2">
      <c r="A1459" s="793" t="s">
        <v>3537</v>
      </c>
      <c r="B1459" s="793" t="s">
        <v>5566</v>
      </c>
      <c r="C1459" s="793">
        <v>300.39000000000033</v>
      </c>
    </row>
    <row r="1460" spans="1:3" x14ac:dyDescent="0.2">
      <c r="A1460" s="793" t="s">
        <v>3537</v>
      </c>
      <c r="B1460" s="793" t="s">
        <v>5567</v>
      </c>
      <c r="C1460" s="793">
        <v>214.21000000000004</v>
      </c>
    </row>
    <row r="1461" spans="1:3" x14ac:dyDescent="0.2">
      <c r="A1461" s="793" t="s">
        <v>3537</v>
      </c>
      <c r="B1461" s="793" t="s">
        <v>5568</v>
      </c>
      <c r="C1461" s="793">
        <v>199.32000000000062</v>
      </c>
    </row>
    <row r="1462" spans="1:3" x14ac:dyDescent="0.2">
      <c r="A1462" s="793" t="s">
        <v>3537</v>
      </c>
      <c r="B1462" s="793" t="s">
        <v>5569</v>
      </c>
      <c r="C1462" s="793">
        <v>199.32000000000062</v>
      </c>
    </row>
    <row r="1463" spans="1:3" x14ac:dyDescent="0.2">
      <c r="A1463" s="793" t="s">
        <v>3537</v>
      </c>
      <c r="B1463" s="793" t="s">
        <v>5560</v>
      </c>
      <c r="C1463" s="793">
        <v>199.32000000000062</v>
      </c>
    </row>
    <row r="1464" spans="1:3" x14ac:dyDescent="0.2">
      <c r="A1464" s="793" t="s">
        <v>3537</v>
      </c>
      <c r="B1464" s="793" t="s">
        <v>5561</v>
      </c>
      <c r="C1464" s="793">
        <v>143.43000000000029</v>
      </c>
    </row>
    <row r="1465" spans="1:3" x14ac:dyDescent="0.2">
      <c r="A1465" s="793" t="s">
        <v>3537</v>
      </c>
      <c r="B1465" s="793" t="s">
        <v>8112</v>
      </c>
      <c r="C1465" s="793">
        <v>0</v>
      </c>
    </row>
    <row r="1466" spans="1:3" x14ac:dyDescent="0.2">
      <c r="A1466" s="793" t="s">
        <v>3537</v>
      </c>
      <c r="B1466" s="793" t="s">
        <v>8113</v>
      </c>
      <c r="C1466" s="793">
        <v>0</v>
      </c>
    </row>
    <row r="1467" spans="1:3" x14ac:dyDescent="0.2">
      <c r="A1467" s="793" t="s">
        <v>3537</v>
      </c>
      <c r="B1467" s="793" t="s">
        <v>8114</v>
      </c>
      <c r="C1467" s="793">
        <v>0</v>
      </c>
    </row>
    <row r="1468" spans="1:3" x14ac:dyDescent="0.2">
      <c r="A1468" s="793" t="s">
        <v>3537</v>
      </c>
      <c r="B1468" s="793" t="s">
        <v>8115</v>
      </c>
      <c r="C1468" s="793">
        <v>0</v>
      </c>
    </row>
    <row r="1469" spans="1:3" x14ac:dyDescent="0.2">
      <c r="A1469" s="793" t="s">
        <v>3537</v>
      </c>
      <c r="B1469" s="793" t="s">
        <v>8116</v>
      </c>
      <c r="C1469" s="793">
        <v>0</v>
      </c>
    </row>
    <row r="1470" spans="1:3" x14ac:dyDescent="0.2">
      <c r="A1470" s="793" t="s">
        <v>3537</v>
      </c>
      <c r="B1470" s="793" t="s">
        <v>8117</v>
      </c>
      <c r="C1470" s="793">
        <v>0</v>
      </c>
    </row>
    <row r="1471" spans="1:3" x14ac:dyDescent="0.2">
      <c r="A1471" s="793" t="s">
        <v>3537</v>
      </c>
      <c r="B1471" s="793" t="s">
        <v>8118</v>
      </c>
      <c r="C1471" s="793">
        <v>0</v>
      </c>
    </row>
    <row r="1472" spans="1:3" x14ac:dyDescent="0.2">
      <c r="A1472" s="793" t="s">
        <v>3537</v>
      </c>
      <c r="B1472" s="793" t="s">
        <v>8119</v>
      </c>
      <c r="C1472" s="793">
        <v>0</v>
      </c>
    </row>
    <row r="1473" spans="1:3" x14ac:dyDescent="0.2">
      <c r="A1473" s="793" t="s">
        <v>3537</v>
      </c>
      <c r="B1473" s="793" t="s">
        <v>8120</v>
      </c>
      <c r="C1473" s="793">
        <v>0</v>
      </c>
    </row>
    <row r="1474" spans="1:3" x14ac:dyDescent="0.2">
      <c r="A1474" s="793" t="s">
        <v>3537</v>
      </c>
      <c r="B1474" s="793" t="s">
        <v>8121</v>
      </c>
      <c r="C1474" s="793">
        <v>0</v>
      </c>
    </row>
    <row r="1475" spans="1:3" x14ac:dyDescent="0.2">
      <c r="A1475" s="793" t="s">
        <v>3537</v>
      </c>
      <c r="B1475" s="793" t="s">
        <v>8122</v>
      </c>
      <c r="C1475" s="793">
        <v>0</v>
      </c>
    </row>
    <row r="1476" spans="1:3" x14ac:dyDescent="0.2">
      <c r="A1476" s="793" t="s">
        <v>3537</v>
      </c>
      <c r="B1476" s="793" t="s">
        <v>8123</v>
      </c>
      <c r="C1476" s="793">
        <v>0</v>
      </c>
    </row>
    <row r="1477" spans="1:3" x14ac:dyDescent="0.2">
      <c r="A1477" s="793" t="s">
        <v>3537</v>
      </c>
      <c r="B1477" s="793" t="s">
        <v>8124</v>
      </c>
      <c r="C1477" s="793">
        <v>0</v>
      </c>
    </row>
    <row r="1478" spans="1:3" x14ac:dyDescent="0.2">
      <c r="A1478" s="793" t="s">
        <v>3537</v>
      </c>
      <c r="B1478" s="793" t="s">
        <v>5570</v>
      </c>
      <c r="C1478" s="793">
        <v>291.52999999999997</v>
      </c>
    </row>
    <row r="1479" spans="1:3" x14ac:dyDescent="0.2">
      <c r="A1479" s="793" t="s">
        <v>3537</v>
      </c>
      <c r="B1479" s="793" t="s">
        <v>5573</v>
      </c>
      <c r="C1479" s="793">
        <v>291.52999999999997</v>
      </c>
    </row>
    <row r="1480" spans="1:3" x14ac:dyDescent="0.2">
      <c r="A1480" s="793" t="s">
        <v>3537</v>
      </c>
      <c r="B1480" s="793" t="s">
        <v>5574</v>
      </c>
      <c r="C1480" s="793">
        <v>279.8900000000001</v>
      </c>
    </row>
    <row r="1481" spans="1:3" x14ac:dyDescent="0.2">
      <c r="A1481" s="793" t="s">
        <v>3537</v>
      </c>
      <c r="B1481" s="793" t="s">
        <v>5575</v>
      </c>
      <c r="C1481" s="793">
        <v>269.15000000000009</v>
      </c>
    </row>
    <row r="1482" spans="1:3" x14ac:dyDescent="0.2">
      <c r="A1482" s="793" t="s">
        <v>3537</v>
      </c>
      <c r="B1482" s="793" t="s">
        <v>5576</v>
      </c>
      <c r="C1482" s="793">
        <v>238.37000000000012</v>
      </c>
    </row>
    <row r="1483" spans="1:3" x14ac:dyDescent="0.2">
      <c r="A1483" s="793" t="s">
        <v>3537</v>
      </c>
      <c r="B1483" s="793" t="s">
        <v>5577</v>
      </c>
      <c r="C1483" s="793">
        <v>199.85000000000014</v>
      </c>
    </row>
    <row r="1484" spans="1:3" x14ac:dyDescent="0.2">
      <c r="A1484" s="793" t="s">
        <v>3537</v>
      </c>
      <c r="B1484" s="793" t="s">
        <v>5578</v>
      </c>
      <c r="C1484" s="793">
        <v>192.36000000000013</v>
      </c>
    </row>
    <row r="1485" spans="1:3" x14ac:dyDescent="0.2">
      <c r="A1485" s="793" t="s">
        <v>3537</v>
      </c>
      <c r="B1485" s="793" t="s">
        <v>5579</v>
      </c>
      <c r="C1485" s="793">
        <v>191.68000000000006</v>
      </c>
    </row>
    <row r="1486" spans="1:3" x14ac:dyDescent="0.2">
      <c r="A1486" s="793" t="s">
        <v>3537</v>
      </c>
      <c r="B1486" s="793" t="s">
        <v>5580</v>
      </c>
      <c r="C1486" s="793">
        <v>191.68000000000006</v>
      </c>
    </row>
    <row r="1487" spans="1:3" x14ac:dyDescent="0.2">
      <c r="A1487" s="793" t="s">
        <v>3537</v>
      </c>
      <c r="B1487" s="793" t="s">
        <v>5571</v>
      </c>
      <c r="C1487" s="793">
        <v>191.68000000000006</v>
      </c>
    </row>
    <row r="1488" spans="1:3" x14ac:dyDescent="0.2">
      <c r="A1488" s="793" t="s">
        <v>3537</v>
      </c>
      <c r="B1488" s="793" t="s">
        <v>5572</v>
      </c>
      <c r="C1488" s="793">
        <v>124.52999999999997</v>
      </c>
    </row>
    <row r="1489" spans="1:3" x14ac:dyDescent="0.2">
      <c r="A1489" s="793" t="s">
        <v>3537</v>
      </c>
      <c r="B1489" s="793" t="s">
        <v>8125</v>
      </c>
      <c r="C1489" s="793">
        <v>0</v>
      </c>
    </row>
    <row r="1490" spans="1:3" x14ac:dyDescent="0.2">
      <c r="A1490" s="793" t="s">
        <v>3537</v>
      </c>
      <c r="B1490" s="793" t="s">
        <v>8126</v>
      </c>
      <c r="C1490" s="793">
        <v>0</v>
      </c>
    </row>
    <row r="1491" spans="1:3" x14ac:dyDescent="0.2">
      <c r="A1491" s="793" t="s">
        <v>3537</v>
      </c>
      <c r="B1491" s="793" t="s">
        <v>8127</v>
      </c>
      <c r="C1491" s="793">
        <v>0</v>
      </c>
    </row>
    <row r="1492" spans="1:3" x14ac:dyDescent="0.2">
      <c r="A1492" s="793" t="s">
        <v>3537</v>
      </c>
      <c r="B1492" s="793" t="s">
        <v>8128</v>
      </c>
      <c r="C1492" s="793">
        <v>0</v>
      </c>
    </row>
    <row r="1493" spans="1:3" x14ac:dyDescent="0.2">
      <c r="A1493" s="793" t="s">
        <v>3537</v>
      </c>
      <c r="B1493" s="793" t="s">
        <v>8129</v>
      </c>
      <c r="C1493" s="793">
        <v>0</v>
      </c>
    </row>
    <row r="1494" spans="1:3" x14ac:dyDescent="0.2">
      <c r="A1494" s="793" t="s">
        <v>3537</v>
      </c>
      <c r="B1494" s="793" t="s">
        <v>8130</v>
      </c>
      <c r="C1494" s="793">
        <v>0</v>
      </c>
    </row>
    <row r="1495" spans="1:3" x14ac:dyDescent="0.2">
      <c r="A1495" s="793" t="s">
        <v>3537</v>
      </c>
      <c r="B1495" s="793" t="s">
        <v>8131</v>
      </c>
      <c r="C1495" s="793">
        <v>0</v>
      </c>
    </row>
    <row r="1496" spans="1:3" x14ac:dyDescent="0.2">
      <c r="A1496" s="793" t="s">
        <v>3537</v>
      </c>
      <c r="B1496" s="793" t="s">
        <v>8132</v>
      </c>
      <c r="C1496" s="793">
        <v>0</v>
      </c>
    </row>
    <row r="1497" spans="1:3" x14ac:dyDescent="0.2">
      <c r="A1497" s="793" t="s">
        <v>3537</v>
      </c>
      <c r="B1497" s="793" t="s">
        <v>8133</v>
      </c>
      <c r="C1497" s="793">
        <v>0</v>
      </c>
    </row>
    <row r="1498" spans="1:3" x14ac:dyDescent="0.2">
      <c r="A1498" s="793" t="s">
        <v>3537</v>
      </c>
      <c r="B1498" s="793" t="s">
        <v>8134</v>
      </c>
      <c r="C1498" s="793">
        <v>0</v>
      </c>
    </row>
    <row r="1499" spans="1:3" x14ac:dyDescent="0.2">
      <c r="A1499" s="793" t="s">
        <v>3537</v>
      </c>
      <c r="B1499" s="793" t="s">
        <v>8135</v>
      </c>
      <c r="C1499" s="793">
        <v>0</v>
      </c>
    </row>
    <row r="1500" spans="1:3" x14ac:dyDescent="0.2">
      <c r="A1500" s="793" t="s">
        <v>3537</v>
      </c>
      <c r="B1500" s="793" t="s">
        <v>8136</v>
      </c>
      <c r="C1500" s="793">
        <v>0</v>
      </c>
    </row>
    <row r="1501" spans="1:3" x14ac:dyDescent="0.2">
      <c r="A1501" s="793" t="s">
        <v>3537</v>
      </c>
      <c r="B1501" s="793" t="s">
        <v>8137</v>
      </c>
      <c r="C1501" s="793">
        <v>0</v>
      </c>
    </row>
    <row r="1502" spans="1:3" x14ac:dyDescent="0.2">
      <c r="A1502" s="793" t="s">
        <v>3581</v>
      </c>
      <c r="B1502" s="793" t="s">
        <v>8138</v>
      </c>
      <c r="C1502" s="793">
        <v>0</v>
      </c>
    </row>
    <row r="1503" spans="1:3" x14ac:dyDescent="0.2">
      <c r="A1503" s="793" t="s">
        <v>3581</v>
      </c>
      <c r="B1503" s="793" t="s">
        <v>8139</v>
      </c>
      <c r="C1503" s="793">
        <v>0</v>
      </c>
    </row>
    <row r="1504" spans="1:3" x14ac:dyDescent="0.2">
      <c r="A1504" s="793" t="s">
        <v>3581</v>
      </c>
      <c r="B1504" s="793" t="s">
        <v>8140</v>
      </c>
      <c r="C1504" s="793">
        <v>0</v>
      </c>
    </row>
    <row r="1505" spans="1:3" x14ac:dyDescent="0.2">
      <c r="A1505" s="793" t="s">
        <v>3581</v>
      </c>
      <c r="B1505" s="793" t="s">
        <v>8141</v>
      </c>
      <c r="C1505" s="793">
        <v>0</v>
      </c>
    </row>
    <row r="1506" spans="1:3" x14ac:dyDescent="0.2">
      <c r="A1506" s="793" t="s">
        <v>3581</v>
      </c>
      <c r="B1506" s="793" t="s">
        <v>8142</v>
      </c>
      <c r="C1506" s="793">
        <v>0</v>
      </c>
    </row>
    <row r="1507" spans="1:3" x14ac:dyDescent="0.2">
      <c r="A1507" s="793" t="s">
        <v>3581</v>
      </c>
      <c r="B1507" s="793" t="s">
        <v>8143</v>
      </c>
      <c r="C1507" s="793">
        <v>0</v>
      </c>
    </row>
    <row r="1508" spans="1:3" x14ac:dyDescent="0.2">
      <c r="A1508" s="793" t="s">
        <v>3581</v>
      </c>
      <c r="B1508" s="793" t="s">
        <v>8144</v>
      </c>
      <c r="C1508" s="793">
        <v>0</v>
      </c>
    </row>
    <row r="1509" spans="1:3" x14ac:dyDescent="0.2">
      <c r="A1509" s="793" t="s">
        <v>3581</v>
      </c>
      <c r="B1509" s="793" t="s">
        <v>8145</v>
      </c>
      <c r="C1509" s="793">
        <v>0</v>
      </c>
    </row>
    <row r="1510" spans="1:3" x14ac:dyDescent="0.2">
      <c r="A1510" s="793" t="s">
        <v>3581</v>
      </c>
      <c r="B1510" s="793" t="s">
        <v>8146</v>
      </c>
      <c r="C1510" s="793">
        <v>0</v>
      </c>
    </row>
    <row r="1511" spans="1:3" x14ac:dyDescent="0.2">
      <c r="A1511" s="793" t="s">
        <v>3581</v>
      </c>
      <c r="B1511" s="793" t="s">
        <v>8147</v>
      </c>
      <c r="C1511" s="793">
        <v>0</v>
      </c>
    </row>
    <row r="1512" spans="1:3" x14ac:dyDescent="0.2">
      <c r="A1512" s="793" t="s">
        <v>3581</v>
      </c>
      <c r="B1512" s="793" t="s">
        <v>8148</v>
      </c>
      <c r="C1512" s="793">
        <v>0</v>
      </c>
    </row>
    <row r="1513" spans="1:3" x14ac:dyDescent="0.2">
      <c r="A1513" s="793" t="s">
        <v>3581</v>
      </c>
      <c r="B1513" s="793" t="s">
        <v>8149</v>
      </c>
      <c r="C1513" s="793">
        <v>0</v>
      </c>
    </row>
    <row r="1514" spans="1:3" x14ac:dyDescent="0.2">
      <c r="A1514" s="793" t="s">
        <v>3581</v>
      </c>
      <c r="B1514" s="793" t="s">
        <v>8150</v>
      </c>
      <c r="C1514" s="793">
        <v>0</v>
      </c>
    </row>
    <row r="1515" spans="1:3" x14ac:dyDescent="0.2">
      <c r="A1515" s="793" t="s">
        <v>3581</v>
      </c>
      <c r="B1515" s="793" t="s">
        <v>8151</v>
      </c>
      <c r="C1515" s="793">
        <v>0</v>
      </c>
    </row>
    <row r="1516" spans="1:3" x14ac:dyDescent="0.2">
      <c r="A1516" s="793" t="s">
        <v>3581</v>
      </c>
      <c r="B1516" s="793" t="s">
        <v>8152</v>
      </c>
      <c r="C1516" s="793">
        <v>0</v>
      </c>
    </row>
    <row r="1517" spans="1:3" x14ac:dyDescent="0.2">
      <c r="A1517" s="793" t="s">
        <v>3581</v>
      </c>
      <c r="B1517" s="793" t="s">
        <v>8153</v>
      </c>
      <c r="C1517" s="793">
        <v>0</v>
      </c>
    </row>
    <row r="1518" spans="1:3" x14ac:dyDescent="0.2">
      <c r="A1518" s="793" t="s">
        <v>3581</v>
      </c>
      <c r="B1518" s="793" t="s">
        <v>8154</v>
      </c>
      <c r="C1518" s="793">
        <v>0</v>
      </c>
    </row>
    <row r="1519" spans="1:3" x14ac:dyDescent="0.2">
      <c r="A1519" s="793" t="s">
        <v>3581</v>
      </c>
      <c r="B1519" s="793" t="s">
        <v>8155</v>
      </c>
      <c r="C1519" s="793">
        <v>0</v>
      </c>
    </row>
    <row r="1520" spans="1:3" x14ac:dyDescent="0.2">
      <c r="A1520" s="793" t="s">
        <v>3581</v>
      </c>
      <c r="B1520" s="793" t="s">
        <v>8156</v>
      </c>
      <c r="C1520" s="793">
        <v>0</v>
      </c>
    </row>
    <row r="1521" spans="1:3" x14ac:dyDescent="0.2">
      <c r="A1521" s="793" t="s">
        <v>3581</v>
      </c>
      <c r="B1521" s="793" t="s">
        <v>8157</v>
      </c>
      <c r="C1521" s="793">
        <v>0</v>
      </c>
    </row>
    <row r="1522" spans="1:3" x14ac:dyDescent="0.2">
      <c r="A1522" s="793" t="s">
        <v>3581</v>
      </c>
      <c r="B1522" s="793" t="s">
        <v>8158</v>
      </c>
      <c r="C1522" s="793">
        <v>0</v>
      </c>
    </row>
    <row r="1523" spans="1:3" x14ac:dyDescent="0.2">
      <c r="A1523" s="793" t="s">
        <v>3581</v>
      </c>
      <c r="B1523" s="793" t="s">
        <v>8159</v>
      </c>
      <c r="C1523" s="793">
        <v>0</v>
      </c>
    </row>
    <row r="1524" spans="1:3" x14ac:dyDescent="0.2">
      <c r="A1524" s="793" t="s">
        <v>3581</v>
      </c>
      <c r="B1524" s="793" t="s">
        <v>8160</v>
      </c>
      <c r="C1524" s="793">
        <v>0</v>
      </c>
    </row>
    <row r="1525" spans="1:3" x14ac:dyDescent="0.2">
      <c r="A1525" s="793" t="s">
        <v>3581</v>
      </c>
      <c r="B1525" s="793" t="s">
        <v>8161</v>
      </c>
      <c r="C1525" s="793">
        <v>0</v>
      </c>
    </row>
    <row r="1526" spans="1:3" x14ac:dyDescent="0.2">
      <c r="A1526" s="793" t="s">
        <v>3581</v>
      </c>
      <c r="B1526" s="793" t="s">
        <v>8162</v>
      </c>
      <c r="C1526" s="793">
        <v>0</v>
      </c>
    </row>
    <row r="1527" spans="1:3" x14ac:dyDescent="0.2">
      <c r="A1527" s="793" t="s">
        <v>3581</v>
      </c>
      <c r="B1527" s="793" t="s">
        <v>8163</v>
      </c>
      <c r="C1527" s="793">
        <v>0</v>
      </c>
    </row>
    <row r="1528" spans="1:3" x14ac:dyDescent="0.2">
      <c r="A1528" s="793" t="s">
        <v>3581</v>
      </c>
      <c r="B1528" s="793" t="s">
        <v>8164</v>
      </c>
      <c r="C1528" s="793">
        <v>0</v>
      </c>
    </row>
    <row r="1529" spans="1:3" x14ac:dyDescent="0.2">
      <c r="A1529" s="793" t="s">
        <v>3581</v>
      </c>
      <c r="B1529" s="793" t="s">
        <v>8165</v>
      </c>
      <c r="C1529" s="793">
        <v>0</v>
      </c>
    </row>
    <row r="1530" spans="1:3" x14ac:dyDescent="0.2">
      <c r="A1530" s="793" t="s">
        <v>3581</v>
      </c>
      <c r="B1530" s="793" t="s">
        <v>8166</v>
      </c>
      <c r="C1530" s="793">
        <v>0</v>
      </c>
    </row>
    <row r="1531" spans="1:3" x14ac:dyDescent="0.2">
      <c r="A1531" s="793" t="s">
        <v>3581</v>
      </c>
      <c r="B1531" s="793" t="s">
        <v>8167</v>
      </c>
      <c r="C1531" s="793">
        <v>0</v>
      </c>
    </row>
    <row r="1532" spans="1:3" x14ac:dyDescent="0.2">
      <c r="A1532" s="793" t="s">
        <v>3581</v>
      </c>
      <c r="B1532" s="793" t="s">
        <v>8168</v>
      </c>
      <c r="C1532" s="793">
        <v>0</v>
      </c>
    </row>
    <row r="1533" spans="1:3" x14ac:dyDescent="0.2">
      <c r="A1533" s="793" t="s">
        <v>3581</v>
      </c>
      <c r="B1533" s="793" t="s">
        <v>8169</v>
      </c>
      <c r="C1533" s="793">
        <v>0</v>
      </c>
    </row>
    <row r="1534" spans="1:3" x14ac:dyDescent="0.2">
      <c r="A1534" s="793" t="s">
        <v>3581</v>
      </c>
      <c r="B1534" s="793" t="s">
        <v>8170</v>
      </c>
      <c r="C1534" s="793">
        <v>0</v>
      </c>
    </row>
    <row r="1535" spans="1:3" x14ac:dyDescent="0.2">
      <c r="A1535" s="793" t="s">
        <v>3581</v>
      </c>
      <c r="B1535" s="793" t="s">
        <v>8171</v>
      </c>
      <c r="C1535" s="793">
        <v>0</v>
      </c>
    </row>
    <row r="1536" spans="1:3" x14ac:dyDescent="0.2">
      <c r="A1536" s="793" t="s">
        <v>3581</v>
      </c>
      <c r="B1536" s="793" t="s">
        <v>8172</v>
      </c>
      <c r="C1536" s="793">
        <v>0</v>
      </c>
    </row>
    <row r="1537" spans="1:3" x14ac:dyDescent="0.2">
      <c r="A1537" s="793" t="s">
        <v>3581</v>
      </c>
      <c r="B1537" s="793" t="s">
        <v>8173</v>
      </c>
      <c r="C1537" s="793">
        <v>0</v>
      </c>
    </row>
    <row r="1538" spans="1:3" x14ac:dyDescent="0.2">
      <c r="A1538" s="793" t="s">
        <v>3581</v>
      </c>
      <c r="B1538" s="793" t="s">
        <v>8174</v>
      </c>
      <c r="C1538" s="793">
        <v>9.9999999999909051E-3</v>
      </c>
    </row>
    <row r="1539" spans="1:3" x14ac:dyDescent="0.2">
      <c r="A1539" s="793" t="s">
        <v>3581</v>
      </c>
      <c r="B1539" s="793" t="s">
        <v>8175</v>
      </c>
      <c r="C1539" s="793">
        <v>9.9999999999909051E-3</v>
      </c>
    </row>
    <row r="1540" spans="1:3" x14ac:dyDescent="0.2">
      <c r="A1540" s="793" t="s">
        <v>3581</v>
      </c>
      <c r="B1540" s="793" t="s">
        <v>8176</v>
      </c>
      <c r="C1540" s="793">
        <v>9.9999999999909051E-3</v>
      </c>
    </row>
    <row r="1541" spans="1:3" x14ac:dyDescent="0.2">
      <c r="A1541" s="793" t="s">
        <v>3581</v>
      </c>
      <c r="B1541" s="793" t="s">
        <v>8177</v>
      </c>
      <c r="C1541" s="793">
        <v>9.9999999999909051E-3</v>
      </c>
    </row>
    <row r="1542" spans="1:3" x14ac:dyDescent="0.2">
      <c r="A1542" s="793" t="s">
        <v>3581</v>
      </c>
      <c r="B1542" s="793" t="s">
        <v>8178</v>
      </c>
      <c r="C1542" s="793">
        <v>9.9999999999909051E-3</v>
      </c>
    </row>
    <row r="1543" spans="1:3" x14ac:dyDescent="0.2">
      <c r="A1543" s="793" t="s">
        <v>3581</v>
      </c>
      <c r="B1543" s="793" t="s">
        <v>8179</v>
      </c>
      <c r="C1543" s="793">
        <v>9.9999999999909051E-3</v>
      </c>
    </row>
    <row r="1544" spans="1:3" x14ac:dyDescent="0.2">
      <c r="A1544" s="793" t="s">
        <v>3581</v>
      </c>
      <c r="B1544" s="793" t="s">
        <v>8180</v>
      </c>
      <c r="C1544" s="793">
        <v>9.9999999999909051E-3</v>
      </c>
    </row>
    <row r="1545" spans="1:3" x14ac:dyDescent="0.2">
      <c r="A1545" s="793" t="s">
        <v>3581</v>
      </c>
      <c r="B1545" s="793" t="s">
        <v>8181</v>
      </c>
      <c r="C1545" s="793">
        <v>9.9999999999909051E-3</v>
      </c>
    </row>
    <row r="1546" spans="1:3" x14ac:dyDescent="0.2">
      <c r="A1546" s="793" t="s">
        <v>3581</v>
      </c>
      <c r="B1546" s="793" t="s">
        <v>8182</v>
      </c>
      <c r="C1546" s="793">
        <v>9.9999999999909051E-3</v>
      </c>
    </row>
    <row r="1547" spans="1:3" x14ac:dyDescent="0.2">
      <c r="A1547" s="793" t="s">
        <v>3581</v>
      </c>
      <c r="B1547" s="793" t="s">
        <v>8183</v>
      </c>
      <c r="C1547" s="793">
        <v>9.9999999999909051E-3</v>
      </c>
    </row>
    <row r="1548" spans="1:3" x14ac:dyDescent="0.2">
      <c r="A1548" s="793" t="s">
        <v>3581</v>
      </c>
      <c r="B1548" s="793" t="s">
        <v>8184</v>
      </c>
      <c r="C1548" s="793">
        <v>9.9999999999909051E-3</v>
      </c>
    </row>
    <row r="1549" spans="1:3" x14ac:dyDescent="0.2">
      <c r="A1549" s="793" t="s">
        <v>3581</v>
      </c>
      <c r="B1549" s="793" t="s">
        <v>8185</v>
      </c>
      <c r="C1549" s="793">
        <v>0</v>
      </c>
    </row>
    <row r="1550" spans="1:3" x14ac:dyDescent="0.2">
      <c r="A1550" s="793" t="s">
        <v>3581</v>
      </c>
      <c r="B1550" s="793" t="s">
        <v>8186</v>
      </c>
      <c r="C1550" s="793">
        <v>0</v>
      </c>
    </row>
    <row r="1551" spans="1:3" x14ac:dyDescent="0.2">
      <c r="A1551" s="793" t="s">
        <v>3581</v>
      </c>
      <c r="B1551" s="793" t="s">
        <v>8187</v>
      </c>
      <c r="C1551" s="793">
        <v>0</v>
      </c>
    </row>
    <row r="1552" spans="1:3" x14ac:dyDescent="0.2">
      <c r="A1552" s="793" t="s">
        <v>3581</v>
      </c>
      <c r="B1552" s="793" t="s">
        <v>8188</v>
      </c>
      <c r="C1552" s="793">
        <v>0</v>
      </c>
    </row>
    <row r="1553" spans="1:3" x14ac:dyDescent="0.2">
      <c r="A1553" s="793" t="s">
        <v>3581</v>
      </c>
      <c r="B1553" s="793" t="s">
        <v>8189</v>
      </c>
      <c r="C1553" s="793">
        <v>0</v>
      </c>
    </row>
    <row r="1554" spans="1:3" x14ac:dyDescent="0.2">
      <c r="A1554" s="793" t="s">
        <v>3581</v>
      </c>
      <c r="B1554" s="793" t="s">
        <v>8190</v>
      </c>
      <c r="C1554" s="793">
        <v>0</v>
      </c>
    </row>
    <row r="1555" spans="1:3" x14ac:dyDescent="0.2">
      <c r="A1555" s="793" t="s">
        <v>3581</v>
      </c>
      <c r="B1555" s="793" t="s">
        <v>8191</v>
      </c>
      <c r="C1555" s="793">
        <v>0</v>
      </c>
    </row>
    <row r="1556" spans="1:3" x14ac:dyDescent="0.2">
      <c r="A1556" s="793" t="s">
        <v>3581</v>
      </c>
      <c r="B1556" s="793" t="s">
        <v>8192</v>
      </c>
      <c r="C1556" s="793">
        <v>0</v>
      </c>
    </row>
    <row r="1557" spans="1:3" x14ac:dyDescent="0.2">
      <c r="A1557" s="793" t="s">
        <v>3581</v>
      </c>
      <c r="B1557" s="793" t="s">
        <v>8193</v>
      </c>
      <c r="C1557" s="793">
        <v>0</v>
      </c>
    </row>
    <row r="1558" spans="1:3" x14ac:dyDescent="0.2">
      <c r="A1558" s="793" t="s">
        <v>3581</v>
      </c>
      <c r="B1558" s="793" t="s">
        <v>8194</v>
      </c>
      <c r="C1558" s="793">
        <v>0</v>
      </c>
    </row>
    <row r="1559" spans="1:3" x14ac:dyDescent="0.2">
      <c r="A1559" s="793" t="s">
        <v>3581</v>
      </c>
      <c r="B1559" s="793" t="s">
        <v>8195</v>
      </c>
      <c r="C1559" s="793">
        <v>0</v>
      </c>
    </row>
    <row r="1560" spans="1:3" x14ac:dyDescent="0.2">
      <c r="A1560" s="793" t="s">
        <v>3581</v>
      </c>
      <c r="B1560" s="793" t="s">
        <v>8196</v>
      </c>
      <c r="C1560" s="793">
        <v>0</v>
      </c>
    </row>
    <row r="1561" spans="1:3" x14ac:dyDescent="0.2">
      <c r="A1561" s="793" t="s">
        <v>3581</v>
      </c>
      <c r="B1561" s="793" t="s">
        <v>8197</v>
      </c>
      <c r="C1561" s="793">
        <v>0</v>
      </c>
    </row>
    <row r="1562" spans="1:3" x14ac:dyDescent="0.2">
      <c r="A1562" s="793" t="s">
        <v>3604</v>
      </c>
      <c r="B1562" s="793" t="s">
        <v>8198</v>
      </c>
      <c r="C1562" s="793">
        <v>0</v>
      </c>
    </row>
    <row r="1563" spans="1:3" x14ac:dyDescent="0.2">
      <c r="A1563" s="793" t="s">
        <v>3604</v>
      </c>
      <c r="B1563" s="793" t="s">
        <v>8199</v>
      </c>
      <c r="C1563" s="793">
        <v>0</v>
      </c>
    </row>
    <row r="1564" spans="1:3" x14ac:dyDescent="0.2">
      <c r="A1564" s="793" t="s">
        <v>3604</v>
      </c>
      <c r="B1564" s="793" t="s">
        <v>8200</v>
      </c>
      <c r="C1564" s="793">
        <v>0</v>
      </c>
    </row>
    <row r="1565" spans="1:3" x14ac:dyDescent="0.2">
      <c r="A1565" s="793" t="s">
        <v>3604</v>
      </c>
      <c r="B1565" s="793" t="s">
        <v>8201</v>
      </c>
      <c r="C1565" s="793">
        <v>0</v>
      </c>
    </row>
    <row r="1566" spans="1:3" x14ac:dyDescent="0.2">
      <c r="A1566" s="793" t="s">
        <v>3604</v>
      </c>
      <c r="B1566" s="793" t="s">
        <v>8202</v>
      </c>
      <c r="C1566" s="793">
        <v>0</v>
      </c>
    </row>
    <row r="1567" spans="1:3" x14ac:dyDescent="0.2">
      <c r="A1567" s="793" t="s">
        <v>3604</v>
      </c>
      <c r="B1567" s="793" t="s">
        <v>8203</v>
      </c>
      <c r="C1567" s="793">
        <v>0</v>
      </c>
    </row>
    <row r="1568" spans="1:3" x14ac:dyDescent="0.2">
      <c r="A1568" s="793" t="s">
        <v>3604</v>
      </c>
      <c r="B1568" s="793" t="s">
        <v>8204</v>
      </c>
      <c r="C1568" s="793">
        <v>0</v>
      </c>
    </row>
    <row r="1569" spans="1:3" x14ac:dyDescent="0.2">
      <c r="A1569" s="793" t="s">
        <v>3604</v>
      </c>
      <c r="B1569" s="793" t="s">
        <v>8205</v>
      </c>
      <c r="C1569" s="793">
        <v>0</v>
      </c>
    </row>
    <row r="1570" spans="1:3" x14ac:dyDescent="0.2">
      <c r="A1570" s="793" t="s">
        <v>3604</v>
      </c>
      <c r="B1570" s="793" t="s">
        <v>8206</v>
      </c>
      <c r="C1570" s="793">
        <v>0</v>
      </c>
    </row>
    <row r="1571" spans="1:3" x14ac:dyDescent="0.2">
      <c r="A1571" s="793" t="s">
        <v>3604</v>
      </c>
      <c r="B1571" s="793" t="s">
        <v>8207</v>
      </c>
      <c r="C1571" s="793">
        <v>0</v>
      </c>
    </row>
    <row r="1572" spans="1:3" x14ac:dyDescent="0.2">
      <c r="A1572" s="793" t="s">
        <v>3604</v>
      </c>
      <c r="B1572" s="793" t="s">
        <v>8208</v>
      </c>
      <c r="C1572" s="793">
        <v>0</v>
      </c>
    </row>
    <row r="1573" spans="1:3" x14ac:dyDescent="0.2">
      <c r="A1573" s="793" t="s">
        <v>3604</v>
      </c>
      <c r="B1573" s="793" t="s">
        <v>8209</v>
      </c>
      <c r="C1573" s="793">
        <v>0</v>
      </c>
    </row>
    <row r="1574" spans="1:3" x14ac:dyDescent="0.2">
      <c r="A1574" s="793" t="s">
        <v>3621</v>
      </c>
      <c r="B1574" s="793" t="s">
        <v>5581</v>
      </c>
      <c r="C1574" s="793">
        <v>-17.230000000000018</v>
      </c>
    </row>
    <row r="1575" spans="1:3" x14ac:dyDescent="0.2">
      <c r="A1575" s="793" t="s">
        <v>3621</v>
      </c>
      <c r="B1575" s="793" t="s">
        <v>5584</v>
      </c>
      <c r="C1575" s="793">
        <v>-15.680000000000291</v>
      </c>
    </row>
    <row r="1576" spans="1:3" x14ac:dyDescent="0.2">
      <c r="A1576" s="793" t="s">
        <v>3621</v>
      </c>
      <c r="B1576" s="793" t="s">
        <v>5585</v>
      </c>
      <c r="C1576" s="793">
        <v>-14.120000000000346</v>
      </c>
    </row>
    <row r="1577" spans="1:3" x14ac:dyDescent="0.2">
      <c r="A1577" s="793" t="s">
        <v>3621</v>
      </c>
      <c r="B1577" s="793" t="s">
        <v>5586</v>
      </c>
      <c r="C1577" s="793">
        <v>-12.559999999999945</v>
      </c>
    </row>
    <row r="1578" spans="1:3" x14ac:dyDescent="0.2">
      <c r="A1578" s="793" t="s">
        <v>3621</v>
      </c>
      <c r="B1578" s="793" t="s">
        <v>5587</v>
      </c>
      <c r="C1578" s="793">
        <v>-11.010000000000218</v>
      </c>
    </row>
    <row r="1579" spans="1:3" x14ac:dyDescent="0.2">
      <c r="A1579" s="793" t="s">
        <v>3621</v>
      </c>
      <c r="B1579" s="793" t="s">
        <v>5588</v>
      </c>
      <c r="C1579" s="793">
        <v>-9.430000000000291</v>
      </c>
    </row>
    <row r="1580" spans="1:3" x14ac:dyDescent="0.2">
      <c r="A1580" s="793" t="s">
        <v>3621</v>
      </c>
      <c r="B1580" s="793" t="s">
        <v>5589</v>
      </c>
      <c r="C1580" s="793">
        <v>-7.8599999999996726</v>
      </c>
    </row>
    <row r="1581" spans="1:3" x14ac:dyDescent="0.2">
      <c r="A1581" s="793" t="s">
        <v>3621</v>
      </c>
      <c r="B1581" s="793" t="s">
        <v>5590</v>
      </c>
      <c r="C1581" s="793">
        <v>-6.3000000000001819</v>
      </c>
    </row>
    <row r="1582" spans="1:3" x14ac:dyDescent="0.2">
      <c r="A1582" s="793" t="s">
        <v>3621</v>
      </c>
      <c r="B1582" s="793" t="s">
        <v>5591</v>
      </c>
      <c r="C1582" s="793">
        <v>-4.7200000000002547</v>
      </c>
    </row>
    <row r="1583" spans="1:3" x14ac:dyDescent="0.2">
      <c r="A1583" s="793" t="s">
        <v>3621</v>
      </c>
      <c r="B1583" s="793" t="s">
        <v>5582</v>
      </c>
      <c r="C1583" s="793">
        <v>-3.1599999999998545</v>
      </c>
    </row>
    <row r="1584" spans="1:3" x14ac:dyDescent="0.2">
      <c r="A1584" s="793" t="s">
        <v>3621</v>
      </c>
      <c r="B1584" s="793" t="s">
        <v>5583</v>
      </c>
      <c r="C1584" s="793">
        <v>-1.5799999999999272</v>
      </c>
    </row>
    <row r="1585" spans="1:3" x14ac:dyDescent="0.2">
      <c r="A1585" s="793" t="s">
        <v>3621</v>
      </c>
      <c r="B1585" s="793" t="s">
        <v>8210</v>
      </c>
      <c r="C1585" s="793">
        <v>0</v>
      </c>
    </row>
    <row r="1586" spans="1:3" x14ac:dyDescent="0.2">
      <c r="A1586" s="793" t="s">
        <v>3621</v>
      </c>
      <c r="B1586" s="793" t="s">
        <v>5592</v>
      </c>
      <c r="C1586" s="793">
        <v>200.71000000000276</v>
      </c>
    </row>
    <row r="1587" spans="1:3" x14ac:dyDescent="0.2">
      <c r="A1587" s="793" t="s">
        <v>3621</v>
      </c>
      <c r="B1587" s="793" t="s">
        <v>5593</v>
      </c>
      <c r="C1587" s="793">
        <v>-61.549999999999272</v>
      </c>
    </row>
    <row r="1588" spans="1:3" x14ac:dyDescent="0.2">
      <c r="A1588" s="793" t="s">
        <v>3621</v>
      </c>
      <c r="B1588" s="793" t="s">
        <v>5594</v>
      </c>
      <c r="C1588" s="793">
        <v>-92.270000000000437</v>
      </c>
    </row>
    <row r="1589" spans="1:3" x14ac:dyDescent="0.2">
      <c r="A1589" s="793" t="s">
        <v>3621</v>
      </c>
      <c r="B1589" s="793" t="s">
        <v>5595</v>
      </c>
      <c r="C1589" s="793">
        <v>-73.69999999999709</v>
      </c>
    </row>
    <row r="1590" spans="1:3" x14ac:dyDescent="0.2">
      <c r="A1590" s="793" t="s">
        <v>3621</v>
      </c>
      <c r="B1590" s="793" t="s">
        <v>5596</v>
      </c>
      <c r="C1590" s="793">
        <v>-41.569999999999709</v>
      </c>
    </row>
    <row r="1591" spans="1:3" x14ac:dyDescent="0.2">
      <c r="A1591" s="793" t="s">
        <v>3621</v>
      </c>
      <c r="B1591" s="793" t="s">
        <v>5597</v>
      </c>
      <c r="C1591" s="793">
        <v>-56.539999999997235</v>
      </c>
    </row>
    <row r="1592" spans="1:3" x14ac:dyDescent="0.2">
      <c r="A1592" s="793" t="s">
        <v>3621</v>
      </c>
      <c r="B1592" s="793" t="s">
        <v>5598</v>
      </c>
      <c r="C1592" s="793">
        <v>-28.299999999999272</v>
      </c>
    </row>
    <row r="1593" spans="1:3" x14ac:dyDescent="0.2">
      <c r="A1593" s="793" t="s">
        <v>3621</v>
      </c>
      <c r="B1593" s="793" t="s">
        <v>8211</v>
      </c>
      <c r="C1593" s="793">
        <v>0</v>
      </c>
    </row>
    <row r="1594" spans="1:3" x14ac:dyDescent="0.2">
      <c r="A1594" s="793" t="s">
        <v>3621</v>
      </c>
      <c r="B1594" s="793" t="s">
        <v>8212</v>
      </c>
      <c r="C1594" s="793">
        <v>0</v>
      </c>
    </row>
    <row r="1595" spans="1:3" x14ac:dyDescent="0.2">
      <c r="A1595" s="793" t="s">
        <v>3621</v>
      </c>
      <c r="B1595" s="793" t="s">
        <v>8213</v>
      </c>
      <c r="C1595" s="793">
        <v>0</v>
      </c>
    </row>
    <row r="1596" spans="1:3" x14ac:dyDescent="0.2">
      <c r="A1596" s="793" t="s">
        <v>3621</v>
      </c>
      <c r="B1596" s="793" t="s">
        <v>8214</v>
      </c>
      <c r="C1596" s="793">
        <v>0</v>
      </c>
    </row>
    <row r="1597" spans="1:3" x14ac:dyDescent="0.2">
      <c r="A1597" s="793" t="s">
        <v>3621</v>
      </c>
      <c r="B1597" s="793" t="s">
        <v>8215</v>
      </c>
      <c r="C1597" s="793">
        <v>0</v>
      </c>
    </row>
    <row r="1598" spans="1:3" x14ac:dyDescent="0.2">
      <c r="A1598" s="793" t="s">
        <v>3621</v>
      </c>
      <c r="B1598" s="793" t="s">
        <v>5599</v>
      </c>
      <c r="C1598" s="793">
        <v>-87.119999999999891</v>
      </c>
    </row>
    <row r="1599" spans="1:3" x14ac:dyDescent="0.2">
      <c r="A1599" s="793" t="s">
        <v>3621</v>
      </c>
      <c r="B1599" s="793" t="s">
        <v>5602</v>
      </c>
      <c r="C1599" s="793">
        <v>-74.340000000000146</v>
      </c>
    </row>
    <row r="1600" spans="1:3" x14ac:dyDescent="0.2">
      <c r="A1600" s="793" t="s">
        <v>3621</v>
      </c>
      <c r="B1600" s="793" t="s">
        <v>5603</v>
      </c>
      <c r="C1600" s="793">
        <v>-61.519999999999527</v>
      </c>
    </row>
    <row r="1601" spans="1:3" x14ac:dyDescent="0.2">
      <c r="A1601" s="793" t="s">
        <v>3621</v>
      </c>
      <c r="B1601" s="793" t="s">
        <v>5604</v>
      </c>
      <c r="C1601" s="793">
        <v>-48.670000000000073</v>
      </c>
    </row>
    <row r="1602" spans="1:3" x14ac:dyDescent="0.2">
      <c r="A1602" s="793" t="s">
        <v>3621</v>
      </c>
      <c r="B1602" s="793" t="s">
        <v>5605</v>
      </c>
      <c r="C1602" s="793">
        <v>-35.769999999999527</v>
      </c>
    </row>
    <row r="1603" spans="1:3" x14ac:dyDescent="0.2">
      <c r="A1603" s="793" t="s">
        <v>3621</v>
      </c>
      <c r="B1603" s="793" t="s">
        <v>5606</v>
      </c>
      <c r="C1603" s="793">
        <v>-22.829999999999927</v>
      </c>
    </row>
    <row r="1604" spans="1:3" x14ac:dyDescent="0.2">
      <c r="A1604" s="793" t="s">
        <v>3621</v>
      </c>
      <c r="B1604" s="793" t="s">
        <v>5607</v>
      </c>
      <c r="C1604" s="793">
        <v>-9.8499999999994543</v>
      </c>
    </row>
    <row r="1605" spans="1:3" x14ac:dyDescent="0.2">
      <c r="A1605" s="793" t="s">
        <v>3621</v>
      </c>
      <c r="B1605" s="793" t="s">
        <v>5608</v>
      </c>
      <c r="C1605" s="793">
        <v>3.180000000000291</v>
      </c>
    </row>
    <row r="1606" spans="1:3" x14ac:dyDescent="0.2">
      <c r="A1606" s="793" t="s">
        <v>3621</v>
      </c>
      <c r="B1606" s="793" t="s">
        <v>5609</v>
      </c>
      <c r="C1606" s="793">
        <v>16.240000000000691</v>
      </c>
    </row>
    <row r="1607" spans="1:3" x14ac:dyDescent="0.2">
      <c r="A1607" s="793" t="s">
        <v>3621</v>
      </c>
      <c r="B1607" s="793" t="s">
        <v>5600</v>
      </c>
      <c r="C1607" s="793">
        <v>29.350000000000364</v>
      </c>
    </row>
    <row r="1608" spans="1:3" x14ac:dyDescent="0.2">
      <c r="A1608" s="793" t="s">
        <v>3621</v>
      </c>
      <c r="B1608" s="793" t="s">
        <v>5601</v>
      </c>
      <c r="C1608" s="793">
        <v>42.5</v>
      </c>
    </row>
    <row r="1609" spans="1:3" x14ac:dyDescent="0.2">
      <c r="A1609" s="793" t="s">
        <v>3621</v>
      </c>
      <c r="B1609" s="793" t="s">
        <v>8216</v>
      </c>
      <c r="C1609" s="793">
        <v>0</v>
      </c>
    </row>
    <row r="1610" spans="1:3" x14ac:dyDescent="0.2">
      <c r="A1610" s="793" t="s">
        <v>3621</v>
      </c>
      <c r="B1610" s="793" t="s">
        <v>5610</v>
      </c>
      <c r="C1610" s="793">
        <v>-126.68000000000029</v>
      </c>
    </row>
    <row r="1611" spans="1:3" x14ac:dyDescent="0.2">
      <c r="A1611" s="793" t="s">
        <v>3621</v>
      </c>
      <c r="B1611" s="793" t="s">
        <v>5613</v>
      </c>
      <c r="C1611" s="793">
        <v>-115.45000000000073</v>
      </c>
    </row>
    <row r="1612" spans="1:3" x14ac:dyDescent="0.2">
      <c r="A1612" s="793" t="s">
        <v>3621</v>
      </c>
      <c r="B1612" s="793" t="s">
        <v>5614</v>
      </c>
      <c r="C1612" s="793">
        <v>-104.17000000000189</v>
      </c>
    </row>
    <row r="1613" spans="1:3" x14ac:dyDescent="0.2">
      <c r="A1613" s="793" t="s">
        <v>3621</v>
      </c>
      <c r="B1613" s="793" t="s">
        <v>5615</v>
      </c>
      <c r="C1613" s="793">
        <v>-92.830000000001746</v>
      </c>
    </row>
    <row r="1614" spans="1:3" x14ac:dyDescent="0.2">
      <c r="A1614" s="793" t="s">
        <v>3621</v>
      </c>
      <c r="B1614" s="793" t="s">
        <v>5616</v>
      </c>
      <c r="C1614" s="793">
        <v>-81.420000000000073</v>
      </c>
    </row>
    <row r="1615" spans="1:3" x14ac:dyDescent="0.2">
      <c r="A1615" s="793" t="s">
        <v>3621</v>
      </c>
      <c r="B1615" s="793" t="s">
        <v>5617</v>
      </c>
      <c r="C1615" s="793">
        <v>-69.970000000001164</v>
      </c>
    </row>
    <row r="1616" spans="1:3" x14ac:dyDescent="0.2">
      <c r="A1616" s="793" t="s">
        <v>3621</v>
      </c>
      <c r="B1616" s="793" t="s">
        <v>5618</v>
      </c>
      <c r="C1616" s="793">
        <v>-58.450000000000728</v>
      </c>
    </row>
    <row r="1617" spans="1:3" x14ac:dyDescent="0.2">
      <c r="A1617" s="793" t="s">
        <v>3621</v>
      </c>
      <c r="B1617" s="793" t="s">
        <v>5619</v>
      </c>
      <c r="C1617" s="793">
        <v>-46.8700000000008</v>
      </c>
    </row>
    <row r="1618" spans="1:3" x14ac:dyDescent="0.2">
      <c r="A1618" s="793" t="s">
        <v>3621</v>
      </c>
      <c r="B1618" s="793" t="s">
        <v>5620</v>
      </c>
      <c r="C1618" s="793">
        <v>-35.260000000000218</v>
      </c>
    </row>
    <row r="1619" spans="1:3" x14ac:dyDescent="0.2">
      <c r="A1619" s="793" t="s">
        <v>3621</v>
      </c>
      <c r="B1619" s="793" t="s">
        <v>5611</v>
      </c>
      <c r="C1619" s="793">
        <v>-23.569999999999709</v>
      </c>
    </row>
    <row r="1620" spans="1:3" x14ac:dyDescent="0.2">
      <c r="A1620" s="793" t="s">
        <v>3621</v>
      </c>
      <c r="B1620" s="793" t="s">
        <v>5612</v>
      </c>
      <c r="C1620" s="793">
        <v>-11.819999999999709</v>
      </c>
    </row>
    <row r="1621" spans="1:3" x14ac:dyDescent="0.2">
      <c r="A1621" s="793" t="s">
        <v>3621</v>
      </c>
      <c r="B1621" s="793" t="s">
        <v>8217</v>
      </c>
      <c r="C1621" s="793">
        <v>0</v>
      </c>
    </row>
    <row r="1622" spans="1:3" x14ac:dyDescent="0.2">
      <c r="A1622" s="793" t="s">
        <v>3621</v>
      </c>
      <c r="B1622" s="793" t="s">
        <v>5621</v>
      </c>
      <c r="C1622" s="793">
        <v>81.309999999999945</v>
      </c>
    </row>
    <row r="1623" spans="1:3" x14ac:dyDescent="0.2">
      <c r="A1623" s="793" t="s">
        <v>3621</v>
      </c>
      <c r="B1623" s="793" t="s">
        <v>5624</v>
      </c>
      <c r="C1623" s="793">
        <v>81.309999999999945</v>
      </c>
    </row>
    <row r="1624" spans="1:3" x14ac:dyDescent="0.2">
      <c r="A1624" s="793" t="s">
        <v>3621</v>
      </c>
      <c r="B1624" s="793" t="s">
        <v>5625</v>
      </c>
      <c r="C1624" s="793">
        <v>81.309999999999945</v>
      </c>
    </row>
    <row r="1625" spans="1:3" x14ac:dyDescent="0.2">
      <c r="A1625" s="793" t="s">
        <v>3621</v>
      </c>
      <c r="B1625" s="793" t="s">
        <v>5626</v>
      </c>
      <c r="C1625" s="793">
        <v>81.309999999999945</v>
      </c>
    </row>
    <row r="1626" spans="1:3" x14ac:dyDescent="0.2">
      <c r="A1626" s="793" t="s">
        <v>3621</v>
      </c>
      <c r="B1626" s="793" t="s">
        <v>5627</v>
      </c>
      <c r="C1626" s="793">
        <v>81.309999999999945</v>
      </c>
    </row>
    <row r="1627" spans="1:3" x14ac:dyDescent="0.2">
      <c r="A1627" s="793" t="s">
        <v>3621</v>
      </c>
      <c r="B1627" s="793" t="s">
        <v>5628</v>
      </c>
      <c r="C1627" s="793">
        <v>81.309999999999945</v>
      </c>
    </row>
    <row r="1628" spans="1:3" x14ac:dyDescent="0.2">
      <c r="A1628" s="793" t="s">
        <v>3621</v>
      </c>
      <c r="B1628" s="793" t="s">
        <v>5629</v>
      </c>
      <c r="C1628" s="793">
        <v>81.309999999999945</v>
      </c>
    </row>
    <row r="1629" spans="1:3" x14ac:dyDescent="0.2">
      <c r="A1629" s="793" t="s">
        <v>3621</v>
      </c>
      <c r="B1629" s="793" t="s">
        <v>5630</v>
      </c>
      <c r="C1629" s="793">
        <v>81.309999999999945</v>
      </c>
    </row>
    <row r="1630" spans="1:3" x14ac:dyDescent="0.2">
      <c r="A1630" s="793" t="s">
        <v>3621</v>
      </c>
      <c r="B1630" s="793" t="s">
        <v>5631</v>
      </c>
      <c r="C1630" s="793">
        <v>81.309999999999945</v>
      </c>
    </row>
    <row r="1631" spans="1:3" x14ac:dyDescent="0.2">
      <c r="A1631" s="793" t="s">
        <v>3621</v>
      </c>
      <c r="B1631" s="793" t="s">
        <v>5622</v>
      </c>
      <c r="C1631" s="793">
        <v>81.309999999999945</v>
      </c>
    </row>
    <row r="1632" spans="1:3" x14ac:dyDescent="0.2">
      <c r="A1632" s="793" t="s">
        <v>3621</v>
      </c>
      <c r="B1632" s="793" t="s">
        <v>5623</v>
      </c>
      <c r="C1632" s="793">
        <v>81.309999999999945</v>
      </c>
    </row>
    <row r="1633" spans="1:3" x14ac:dyDescent="0.2">
      <c r="A1633" s="793" t="s">
        <v>3621</v>
      </c>
      <c r="B1633" s="793" t="s">
        <v>8218</v>
      </c>
      <c r="C1633" s="793">
        <v>0</v>
      </c>
    </row>
    <row r="1634" spans="1:3" x14ac:dyDescent="0.2">
      <c r="A1634" s="793" t="s">
        <v>3621</v>
      </c>
      <c r="B1634" s="793" t="s">
        <v>8219</v>
      </c>
      <c r="C1634" s="793">
        <v>0</v>
      </c>
    </row>
    <row r="1635" spans="1:3" x14ac:dyDescent="0.2">
      <c r="A1635" s="793" t="s">
        <v>3621</v>
      </c>
      <c r="B1635" s="793" t="s">
        <v>8220</v>
      </c>
      <c r="C1635" s="793">
        <v>0</v>
      </c>
    </row>
    <row r="1636" spans="1:3" x14ac:dyDescent="0.2">
      <c r="A1636" s="793" t="s">
        <v>3621</v>
      </c>
      <c r="B1636" s="793" t="s">
        <v>8221</v>
      </c>
      <c r="C1636" s="793">
        <v>0</v>
      </c>
    </row>
    <row r="1637" spans="1:3" x14ac:dyDescent="0.2">
      <c r="A1637" s="793" t="s">
        <v>3621</v>
      </c>
      <c r="B1637" s="793" t="s">
        <v>8222</v>
      </c>
      <c r="C1637" s="793">
        <v>0</v>
      </c>
    </row>
    <row r="1638" spans="1:3" x14ac:dyDescent="0.2">
      <c r="A1638" s="793" t="s">
        <v>3621</v>
      </c>
      <c r="B1638" s="793" t="s">
        <v>8223</v>
      </c>
      <c r="C1638" s="793">
        <v>0</v>
      </c>
    </row>
    <row r="1639" spans="1:3" x14ac:dyDescent="0.2">
      <c r="A1639" s="793" t="s">
        <v>3621</v>
      </c>
      <c r="B1639" s="793" t="s">
        <v>8224</v>
      </c>
      <c r="C1639" s="793">
        <v>0</v>
      </c>
    </row>
    <row r="1640" spans="1:3" x14ac:dyDescent="0.2">
      <c r="A1640" s="793" t="s">
        <v>3621</v>
      </c>
      <c r="B1640" s="793" t="s">
        <v>8225</v>
      </c>
      <c r="C1640" s="793">
        <v>0</v>
      </c>
    </row>
    <row r="1641" spans="1:3" x14ac:dyDescent="0.2">
      <c r="A1641" s="793" t="s">
        <v>3621</v>
      </c>
      <c r="B1641" s="793" t="s">
        <v>8226</v>
      </c>
      <c r="C1641" s="793">
        <v>0</v>
      </c>
    </row>
    <row r="1642" spans="1:3" x14ac:dyDescent="0.2">
      <c r="A1642" s="793" t="s">
        <v>3621</v>
      </c>
      <c r="B1642" s="793" t="s">
        <v>8227</v>
      </c>
      <c r="C1642" s="793">
        <v>0</v>
      </c>
    </row>
    <row r="1643" spans="1:3" x14ac:dyDescent="0.2">
      <c r="A1643" s="793" t="s">
        <v>3621</v>
      </c>
      <c r="B1643" s="793" t="s">
        <v>8228</v>
      </c>
      <c r="C1643" s="793">
        <v>0</v>
      </c>
    </row>
    <row r="1644" spans="1:3" x14ac:dyDescent="0.2">
      <c r="A1644" s="793" t="s">
        <v>3621</v>
      </c>
      <c r="B1644" s="793" t="s">
        <v>8229</v>
      </c>
      <c r="C1644" s="793">
        <v>0</v>
      </c>
    </row>
    <row r="1645" spans="1:3" x14ac:dyDescent="0.2">
      <c r="A1645" s="793" t="s">
        <v>3621</v>
      </c>
      <c r="B1645" s="793" t="s">
        <v>8230</v>
      </c>
      <c r="C1645" s="793">
        <v>0</v>
      </c>
    </row>
    <row r="1646" spans="1:3" x14ac:dyDescent="0.2">
      <c r="A1646" s="793" t="s">
        <v>3621</v>
      </c>
      <c r="B1646" s="793" t="s">
        <v>5632</v>
      </c>
      <c r="C1646" s="793">
        <v>557.19000000000005</v>
      </c>
    </row>
    <row r="1647" spans="1:3" x14ac:dyDescent="0.2">
      <c r="A1647" s="793" t="s">
        <v>3621</v>
      </c>
      <c r="B1647" s="793" t="s">
        <v>5635</v>
      </c>
      <c r="C1647" s="793">
        <v>557.19000000000005</v>
      </c>
    </row>
    <row r="1648" spans="1:3" x14ac:dyDescent="0.2">
      <c r="A1648" s="793" t="s">
        <v>3621</v>
      </c>
      <c r="B1648" s="793" t="s">
        <v>5636</v>
      </c>
      <c r="C1648" s="793">
        <v>557.19000000000005</v>
      </c>
    </row>
    <row r="1649" spans="1:3" x14ac:dyDescent="0.2">
      <c r="A1649" s="793" t="s">
        <v>3621</v>
      </c>
      <c r="B1649" s="793" t="s">
        <v>5637</v>
      </c>
      <c r="C1649" s="793">
        <v>557.19000000000005</v>
      </c>
    </row>
    <row r="1650" spans="1:3" x14ac:dyDescent="0.2">
      <c r="A1650" s="793" t="s">
        <v>3621</v>
      </c>
      <c r="B1650" s="793" t="s">
        <v>5638</v>
      </c>
      <c r="C1650" s="793">
        <v>557.19000000000005</v>
      </c>
    </row>
    <row r="1651" spans="1:3" x14ac:dyDescent="0.2">
      <c r="A1651" s="793" t="s">
        <v>3621</v>
      </c>
      <c r="B1651" s="793" t="s">
        <v>5639</v>
      </c>
      <c r="C1651" s="793">
        <v>557.19000000000005</v>
      </c>
    </row>
    <row r="1652" spans="1:3" x14ac:dyDescent="0.2">
      <c r="A1652" s="793" t="s">
        <v>3621</v>
      </c>
      <c r="B1652" s="793" t="s">
        <v>5640</v>
      </c>
      <c r="C1652" s="793">
        <v>557.19000000000005</v>
      </c>
    </row>
    <row r="1653" spans="1:3" x14ac:dyDescent="0.2">
      <c r="A1653" s="793" t="s">
        <v>3621</v>
      </c>
      <c r="B1653" s="793" t="s">
        <v>5641</v>
      </c>
      <c r="C1653" s="793">
        <v>557.19000000000005</v>
      </c>
    </row>
    <row r="1654" spans="1:3" x14ac:dyDescent="0.2">
      <c r="A1654" s="793" t="s">
        <v>3621</v>
      </c>
      <c r="B1654" s="793" t="s">
        <v>5642</v>
      </c>
      <c r="C1654" s="793">
        <v>557.19000000000005</v>
      </c>
    </row>
    <row r="1655" spans="1:3" x14ac:dyDescent="0.2">
      <c r="A1655" s="793" t="s">
        <v>3621</v>
      </c>
      <c r="B1655" s="793" t="s">
        <v>5633</v>
      </c>
      <c r="C1655" s="793">
        <v>287.0300000000002</v>
      </c>
    </row>
    <row r="1656" spans="1:3" x14ac:dyDescent="0.2">
      <c r="A1656" s="793" t="s">
        <v>3621</v>
      </c>
      <c r="B1656" s="793" t="s">
        <v>5634</v>
      </c>
      <c r="C1656" s="793">
        <v>16.630000000000109</v>
      </c>
    </row>
    <row r="1657" spans="1:3" x14ac:dyDescent="0.2">
      <c r="A1657" s="793" t="s">
        <v>3621</v>
      </c>
      <c r="B1657" s="793" t="s">
        <v>8231</v>
      </c>
      <c r="C1657" s="793">
        <v>0</v>
      </c>
    </row>
    <row r="1658" spans="1:3" x14ac:dyDescent="0.2">
      <c r="A1658" s="793" t="s">
        <v>3621</v>
      </c>
      <c r="B1658" s="793" t="s">
        <v>8232</v>
      </c>
      <c r="C1658" s="793">
        <v>0</v>
      </c>
    </row>
    <row r="1659" spans="1:3" x14ac:dyDescent="0.2">
      <c r="A1659" s="793" t="s">
        <v>3621</v>
      </c>
      <c r="B1659" s="793" t="s">
        <v>8233</v>
      </c>
      <c r="C1659" s="793">
        <v>0</v>
      </c>
    </row>
    <row r="1660" spans="1:3" x14ac:dyDescent="0.2">
      <c r="A1660" s="793" t="s">
        <v>3621</v>
      </c>
      <c r="B1660" s="793" t="s">
        <v>8234</v>
      </c>
      <c r="C1660" s="793">
        <v>0</v>
      </c>
    </row>
    <row r="1661" spans="1:3" x14ac:dyDescent="0.2">
      <c r="A1661" s="793" t="s">
        <v>3621</v>
      </c>
      <c r="B1661" s="793" t="s">
        <v>8235</v>
      </c>
      <c r="C1661" s="793">
        <v>0</v>
      </c>
    </row>
    <row r="1662" spans="1:3" x14ac:dyDescent="0.2">
      <c r="A1662" s="793" t="s">
        <v>3621</v>
      </c>
      <c r="B1662" s="793" t="s">
        <v>8236</v>
      </c>
      <c r="C1662" s="793">
        <v>0</v>
      </c>
    </row>
    <row r="1663" spans="1:3" x14ac:dyDescent="0.2">
      <c r="A1663" s="793" t="s">
        <v>3621</v>
      </c>
      <c r="B1663" s="793" t="s">
        <v>8237</v>
      </c>
      <c r="C1663" s="793">
        <v>0</v>
      </c>
    </row>
    <row r="1664" spans="1:3" x14ac:dyDescent="0.2">
      <c r="A1664" s="793" t="s">
        <v>3621</v>
      </c>
      <c r="B1664" s="793" t="s">
        <v>8238</v>
      </c>
      <c r="C1664" s="793">
        <v>0</v>
      </c>
    </row>
    <row r="1665" spans="1:3" x14ac:dyDescent="0.2">
      <c r="A1665" s="793" t="s">
        <v>3621</v>
      </c>
      <c r="B1665" s="793" t="s">
        <v>8239</v>
      </c>
      <c r="C1665" s="793">
        <v>0</v>
      </c>
    </row>
    <row r="1666" spans="1:3" x14ac:dyDescent="0.2">
      <c r="A1666" s="793" t="s">
        <v>3621</v>
      </c>
      <c r="B1666" s="793" t="s">
        <v>8240</v>
      </c>
      <c r="C1666" s="793">
        <v>0</v>
      </c>
    </row>
    <row r="1667" spans="1:3" x14ac:dyDescent="0.2">
      <c r="A1667" s="793" t="s">
        <v>3621</v>
      </c>
      <c r="B1667" s="793" t="s">
        <v>8241</v>
      </c>
      <c r="C1667" s="793">
        <v>0</v>
      </c>
    </row>
    <row r="1668" spans="1:3" x14ac:dyDescent="0.2">
      <c r="A1668" s="793" t="s">
        <v>3621</v>
      </c>
      <c r="B1668" s="793" t="s">
        <v>8242</v>
      </c>
      <c r="C1668" s="793">
        <v>0</v>
      </c>
    </row>
    <row r="1669" spans="1:3" x14ac:dyDescent="0.2">
      <c r="A1669" s="793" t="s">
        <v>3621</v>
      </c>
      <c r="B1669" s="793" t="s">
        <v>8243</v>
      </c>
      <c r="C1669" s="793">
        <v>0</v>
      </c>
    </row>
    <row r="1670" spans="1:3" x14ac:dyDescent="0.2">
      <c r="A1670" s="793" t="s">
        <v>3621</v>
      </c>
      <c r="B1670" s="793" t="s">
        <v>8244</v>
      </c>
      <c r="C1670" s="793">
        <v>0</v>
      </c>
    </row>
    <row r="1671" spans="1:3" x14ac:dyDescent="0.2">
      <c r="A1671" s="793" t="s">
        <v>3621</v>
      </c>
      <c r="B1671" s="793" t="s">
        <v>8245</v>
      </c>
      <c r="C1671" s="793">
        <v>0</v>
      </c>
    </row>
    <row r="1672" spans="1:3" x14ac:dyDescent="0.2">
      <c r="A1672" s="793" t="s">
        <v>3621</v>
      </c>
      <c r="B1672" s="793" t="s">
        <v>8246</v>
      </c>
      <c r="C1672" s="793">
        <v>0</v>
      </c>
    </row>
    <row r="1673" spans="1:3" x14ac:dyDescent="0.2">
      <c r="A1673" s="793" t="s">
        <v>3621</v>
      </c>
      <c r="B1673" s="793" t="s">
        <v>8247</v>
      </c>
      <c r="C1673" s="793">
        <v>0</v>
      </c>
    </row>
    <row r="1674" spans="1:3" x14ac:dyDescent="0.2">
      <c r="A1674" s="793" t="s">
        <v>3621</v>
      </c>
      <c r="B1674" s="793" t="s">
        <v>8248</v>
      </c>
      <c r="C1674" s="793">
        <v>0</v>
      </c>
    </row>
    <row r="1675" spans="1:3" x14ac:dyDescent="0.2">
      <c r="A1675" s="793" t="s">
        <v>3621</v>
      </c>
      <c r="B1675" s="793" t="s">
        <v>8249</v>
      </c>
      <c r="C1675" s="793">
        <v>0</v>
      </c>
    </row>
    <row r="1676" spans="1:3" x14ac:dyDescent="0.2">
      <c r="A1676" s="793" t="s">
        <v>3621</v>
      </c>
      <c r="B1676" s="793" t="s">
        <v>8250</v>
      </c>
      <c r="C1676" s="793">
        <v>0</v>
      </c>
    </row>
    <row r="1677" spans="1:3" x14ac:dyDescent="0.2">
      <c r="A1677" s="793" t="s">
        <v>3621</v>
      </c>
      <c r="B1677" s="793" t="s">
        <v>8251</v>
      </c>
      <c r="C1677" s="793">
        <v>0</v>
      </c>
    </row>
    <row r="1678" spans="1:3" x14ac:dyDescent="0.2">
      <c r="A1678" s="793" t="s">
        <v>3621</v>
      </c>
      <c r="B1678" s="793" t="s">
        <v>8252</v>
      </c>
      <c r="C1678" s="793">
        <v>0</v>
      </c>
    </row>
    <row r="1679" spans="1:3" x14ac:dyDescent="0.2">
      <c r="A1679" s="793" t="s">
        <v>3621</v>
      </c>
      <c r="B1679" s="793" t="s">
        <v>8253</v>
      </c>
      <c r="C1679" s="793">
        <v>0</v>
      </c>
    </row>
    <row r="1680" spans="1:3" x14ac:dyDescent="0.2">
      <c r="A1680" s="793" t="s">
        <v>3621</v>
      </c>
      <c r="B1680" s="793" t="s">
        <v>8254</v>
      </c>
      <c r="C1680" s="793">
        <v>0</v>
      </c>
    </row>
    <row r="1681" spans="1:3" x14ac:dyDescent="0.2">
      <c r="A1681" s="793" t="s">
        <v>3621</v>
      </c>
      <c r="B1681" s="793" t="s">
        <v>8255</v>
      </c>
      <c r="C1681" s="793">
        <v>0</v>
      </c>
    </row>
    <row r="1682" spans="1:3" x14ac:dyDescent="0.2">
      <c r="A1682" s="793" t="s">
        <v>3621</v>
      </c>
      <c r="B1682" s="793" t="s">
        <v>5643</v>
      </c>
      <c r="C1682" s="793">
        <v>276.84000000000015</v>
      </c>
    </row>
    <row r="1683" spans="1:3" x14ac:dyDescent="0.2">
      <c r="A1683" s="793" t="s">
        <v>3621</v>
      </c>
      <c r="B1683" s="793" t="s">
        <v>5644</v>
      </c>
      <c r="C1683" s="793">
        <v>48.949999999999818</v>
      </c>
    </row>
    <row r="1684" spans="1:3" x14ac:dyDescent="0.2">
      <c r="A1684" s="793" t="s">
        <v>3621</v>
      </c>
      <c r="B1684" s="793" t="s">
        <v>5645</v>
      </c>
      <c r="C1684" s="793">
        <v>48.340000000000146</v>
      </c>
    </row>
    <row r="1685" spans="1:3" x14ac:dyDescent="0.2">
      <c r="A1685" s="793" t="s">
        <v>3621</v>
      </c>
      <c r="B1685" s="793" t="s">
        <v>5646</v>
      </c>
      <c r="C1685" s="793">
        <v>24.179999999999836</v>
      </c>
    </row>
    <row r="1686" spans="1:3" x14ac:dyDescent="0.2">
      <c r="A1686" s="793" t="s">
        <v>3621</v>
      </c>
      <c r="B1686" s="793" t="s">
        <v>8256</v>
      </c>
      <c r="C1686" s="793">
        <v>1.0000000000218279E-2</v>
      </c>
    </row>
    <row r="1687" spans="1:3" x14ac:dyDescent="0.2">
      <c r="A1687" s="793" t="s">
        <v>3621</v>
      </c>
      <c r="B1687" s="793" t="s">
        <v>8257</v>
      </c>
      <c r="C1687" s="793">
        <v>0</v>
      </c>
    </row>
    <row r="1688" spans="1:3" x14ac:dyDescent="0.2">
      <c r="A1688" s="793" t="s">
        <v>3621</v>
      </c>
      <c r="B1688" s="793" t="s">
        <v>8258</v>
      </c>
      <c r="C1688" s="793">
        <v>0</v>
      </c>
    </row>
    <row r="1689" spans="1:3" x14ac:dyDescent="0.2">
      <c r="A1689" s="793" t="s">
        <v>3621</v>
      </c>
      <c r="B1689" s="793" t="s">
        <v>8259</v>
      </c>
      <c r="C1689" s="793">
        <v>0</v>
      </c>
    </row>
    <row r="1690" spans="1:3" x14ac:dyDescent="0.2">
      <c r="A1690" s="793" t="s">
        <v>3621</v>
      </c>
      <c r="B1690" s="793" t="s">
        <v>8260</v>
      </c>
      <c r="C1690" s="793">
        <v>0</v>
      </c>
    </row>
    <row r="1691" spans="1:3" x14ac:dyDescent="0.2">
      <c r="A1691" s="793" t="s">
        <v>3621</v>
      </c>
      <c r="B1691" s="793" t="s">
        <v>8261</v>
      </c>
      <c r="C1691" s="793">
        <v>0</v>
      </c>
    </row>
    <row r="1692" spans="1:3" x14ac:dyDescent="0.2">
      <c r="A1692" s="793" t="s">
        <v>3621</v>
      </c>
      <c r="B1692" s="793" t="s">
        <v>8262</v>
      </c>
      <c r="C1692" s="793">
        <v>0</v>
      </c>
    </row>
    <row r="1693" spans="1:3" x14ac:dyDescent="0.2">
      <c r="A1693" s="793" t="s">
        <v>3621</v>
      </c>
      <c r="B1693" s="793" t="s">
        <v>8263</v>
      </c>
      <c r="C1693" s="793">
        <v>0</v>
      </c>
    </row>
    <row r="1694" spans="1:3" x14ac:dyDescent="0.2">
      <c r="A1694" s="793" t="s">
        <v>3621</v>
      </c>
      <c r="B1694" s="793" t="s">
        <v>8264</v>
      </c>
      <c r="C1694" s="793">
        <v>0</v>
      </c>
    </row>
    <row r="1695" spans="1:3" x14ac:dyDescent="0.2">
      <c r="A1695" s="793" t="s">
        <v>3621</v>
      </c>
      <c r="B1695" s="793" t="s">
        <v>8265</v>
      </c>
      <c r="C1695" s="793">
        <v>0</v>
      </c>
    </row>
    <row r="1696" spans="1:3" x14ac:dyDescent="0.2">
      <c r="A1696" s="793" t="s">
        <v>3621</v>
      </c>
      <c r="B1696" s="793" t="s">
        <v>8266</v>
      </c>
      <c r="C1696" s="793">
        <v>0</v>
      </c>
    </row>
    <row r="1697" spans="1:3" x14ac:dyDescent="0.2">
      <c r="A1697" s="793" t="s">
        <v>3621</v>
      </c>
      <c r="B1697" s="793" t="s">
        <v>8267</v>
      </c>
      <c r="C1697" s="793">
        <v>0</v>
      </c>
    </row>
    <row r="1698" spans="1:3" x14ac:dyDescent="0.2">
      <c r="A1698" s="793" t="s">
        <v>3621</v>
      </c>
      <c r="B1698" s="793" t="s">
        <v>8268</v>
      </c>
      <c r="C1698" s="793">
        <v>0</v>
      </c>
    </row>
    <row r="1699" spans="1:3" x14ac:dyDescent="0.2">
      <c r="A1699" s="793" t="s">
        <v>3621</v>
      </c>
      <c r="B1699" s="793" t="s">
        <v>8269</v>
      </c>
      <c r="C1699" s="793">
        <v>0</v>
      </c>
    </row>
    <row r="1700" spans="1:3" x14ac:dyDescent="0.2">
      <c r="A1700" s="793" t="s">
        <v>3621</v>
      </c>
      <c r="B1700" s="793" t="s">
        <v>8270</v>
      </c>
      <c r="C1700" s="793">
        <v>0</v>
      </c>
    </row>
    <row r="1701" spans="1:3" x14ac:dyDescent="0.2">
      <c r="A1701" s="793" t="s">
        <v>3621</v>
      </c>
      <c r="B1701" s="793" t="s">
        <v>8271</v>
      </c>
      <c r="C1701" s="793">
        <v>0</v>
      </c>
    </row>
    <row r="1702" spans="1:3" x14ac:dyDescent="0.2">
      <c r="A1702" s="793" t="s">
        <v>3621</v>
      </c>
      <c r="B1702" s="793" t="s">
        <v>8272</v>
      </c>
      <c r="C1702" s="793">
        <v>0</v>
      </c>
    </row>
    <row r="1703" spans="1:3" x14ac:dyDescent="0.2">
      <c r="A1703" s="793" t="s">
        <v>3621</v>
      </c>
      <c r="B1703" s="793" t="s">
        <v>8273</v>
      </c>
      <c r="C1703" s="793">
        <v>0</v>
      </c>
    </row>
    <row r="1704" spans="1:3" x14ac:dyDescent="0.2">
      <c r="A1704" s="793" t="s">
        <v>3621</v>
      </c>
      <c r="B1704" s="793" t="s">
        <v>8274</v>
      </c>
      <c r="C1704" s="793">
        <v>0</v>
      </c>
    </row>
    <row r="1705" spans="1:3" x14ac:dyDescent="0.2">
      <c r="A1705" s="793" t="s">
        <v>3621</v>
      </c>
      <c r="B1705" s="793" t="s">
        <v>8275</v>
      </c>
      <c r="C1705" s="793">
        <v>0</v>
      </c>
    </row>
    <row r="1706" spans="1:3" x14ac:dyDescent="0.2">
      <c r="A1706" s="793" t="s">
        <v>3621</v>
      </c>
      <c r="B1706" s="793" t="s">
        <v>8276</v>
      </c>
      <c r="C1706" s="793">
        <v>0</v>
      </c>
    </row>
    <row r="1707" spans="1:3" x14ac:dyDescent="0.2">
      <c r="A1707" s="793" t="s">
        <v>3621</v>
      </c>
      <c r="B1707" s="793" t="s">
        <v>8277</v>
      </c>
      <c r="C1707" s="793">
        <v>0</v>
      </c>
    </row>
    <row r="1708" spans="1:3" x14ac:dyDescent="0.2">
      <c r="A1708" s="793" t="s">
        <v>3621</v>
      </c>
      <c r="B1708" s="793" t="s">
        <v>8278</v>
      </c>
      <c r="C1708" s="793">
        <v>0</v>
      </c>
    </row>
    <row r="1709" spans="1:3" x14ac:dyDescent="0.2">
      <c r="A1709" s="793" t="s">
        <v>3621</v>
      </c>
      <c r="B1709" s="793" t="s">
        <v>8279</v>
      </c>
      <c r="C1709" s="793">
        <v>0</v>
      </c>
    </row>
    <row r="1710" spans="1:3" x14ac:dyDescent="0.2">
      <c r="A1710" s="793" t="s">
        <v>3621</v>
      </c>
      <c r="B1710" s="793" t="s">
        <v>8280</v>
      </c>
      <c r="C1710" s="793">
        <v>0</v>
      </c>
    </row>
    <row r="1711" spans="1:3" x14ac:dyDescent="0.2">
      <c r="A1711" s="793" t="s">
        <v>3621</v>
      </c>
      <c r="B1711" s="793" t="s">
        <v>8281</v>
      </c>
      <c r="C1711" s="793">
        <v>0</v>
      </c>
    </row>
    <row r="1712" spans="1:3" x14ac:dyDescent="0.2">
      <c r="A1712" s="793" t="s">
        <v>3621</v>
      </c>
      <c r="B1712" s="793" t="s">
        <v>8282</v>
      </c>
      <c r="C1712" s="793">
        <v>0</v>
      </c>
    </row>
    <row r="1713" spans="1:3" x14ac:dyDescent="0.2">
      <c r="A1713" s="793" t="s">
        <v>3621</v>
      </c>
      <c r="B1713" s="793" t="s">
        <v>8283</v>
      </c>
      <c r="C1713" s="793">
        <v>0</v>
      </c>
    </row>
    <row r="1714" spans="1:3" x14ac:dyDescent="0.2">
      <c r="A1714" s="793" t="s">
        <v>3621</v>
      </c>
      <c r="B1714" s="793" t="s">
        <v>8284</v>
      </c>
      <c r="C1714" s="793">
        <v>0</v>
      </c>
    </row>
    <row r="1715" spans="1:3" x14ac:dyDescent="0.2">
      <c r="A1715" s="793" t="s">
        <v>3621</v>
      </c>
      <c r="B1715" s="793" t="s">
        <v>8285</v>
      </c>
      <c r="C1715" s="793">
        <v>0</v>
      </c>
    </row>
    <row r="1716" spans="1:3" x14ac:dyDescent="0.2">
      <c r="A1716" s="793" t="s">
        <v>3621</v>
      </c>
      <c r="B1716" s="793" t="s">
        <v>8286</v>
      </c>
      <c r="C1716" s="793">
        <v>0</v>
      </c>
    </row>
    <row r="1717" spans="1:3" x14ac:dyDescent="0.2">
      <c r="A1717" s="793" t="s">
        <v>3621</v>
      </c>
      <c r="B1717" s="793" t="s">
        <v>8287</v>
      </c>
      <c r="C1717" s="793">
        <v>0</v>
      </c>
    </row>
    <row r="1718" spans="1:3" x14ac:dyDescent="0.2">
      <c r="A1718" s="793" t="s">
        <v>3621</v>
      </c>
      <c r="B1718" s="793" t="s">
        <v>8288</v>
      </c>
      <c r="C1718" s="793">
        <v>0</v>
      </c>
    </row>
    <row r="1719" spans="1:3" x14ac:dyDescent="0.2">
      <c r="A1719" s="793" t="s">
        <v>3621</v>
      </c>
      <c r="B1719" s="793" t="s">
        <v>8289</v>
      </c>
      <c r="C1719" s="793">
        <v>0</v>
      </c>
    </row>
    <row r="1720" spans="1:3" x14ac:dyDescent="0.2">
      <c r="A1720" s="793" t="s">
        <v>3621</v>
      </c>
      <c r="B1720" s="793" t="s">
        <v>8290</v>
      </c>
      <c r="C1720" s="793">
        <v>0</v>
      </c>
    </row>
    <row r="1721" spans="1:3" x14ac:dyDescent="0.2">
      <c r="A1721" s="793" t="s">
        <v>3621</v>
      </c>
      <c r="B1721" s="793" t="s">
        <v>8291</v>
      </c>
      <c r="C1721" s="793">
        <v>0</v>
      </c>
    </row>
    <row r="1722" spans="1:3" x14ac:dyDescent="0.2">
      <c r="A1722" s="793" t="s">
        <v>3621</v>
      </c>
      <c r="B1722" s="793" t="s">
        <v>8292</v>
      </c>
      <c r="C1722" s="793">
        <v>0</v>
      </c>
    </row>
    <row r="1723" spans="1:3" x14ac:dyDescent="0.2">
      <c r="A1723" s="793" t="s">
        <v>3621</v>
      </c>
      <c r="B1723" s="793" t="s">
        <v>8293</v>
      </c>
      <c r="C1723" s="793">
        <v>0</v>
      </c>
    </row>
    <row r="1724" spans="1:3" x14ac:dyDescent="0.2">
      <c r="A1724" s="793" t="s">
        <v>3621</v>
      </c>
      <c r="B1724" s="793" t="s">
        <v>8294</v>
      </c>
      <c r="C1724" s="793">
        <v>0</v>
      </c>
    </row>
    <row r="1725" spans="1:3" x14ac:dyDescent="0.2">
      <c r="A1725" s="793" t="s">
        <v>3621</v>
      </c>
      <c r="B1725" s="793" t="s">
        <v>8295</v>
      </c>
      <c r="C1725" s="793">
        <v>0</v>
      </c>
    </row>
    <row r="1726" spans="1:3" x14ac:dyDescent="0.2">
      <c r="A1726" s="793" t="s">
        <v>3621</v>
      </c>
      <c r="B1726" s="793" t="s">
        <v>8296</v>
      </c>
      <c r="C1726" s="793">
        <v>0</v>
      </c>
    </row>
    <row r="1727" spans="1:3" x14ac:dyDescent="0.2">
      <c r="A1727" s="793" t="s">
        <v>3621</v>
      </c>
      <c r="B1727" s="793" t="s">
        <v>8297</v>
      </c>
      <c r="C1727" s="793">
        <v>0</v>
      </c>
    </row>
    <row r="1728" spans="1:3" x14ac:dyDescent="0.2">
      <c r="A1728" s="793" t="s">
        <v>3621</v>
      </c>
      <c r="B1728" s="793" t="s">
        <v>8298</v>
      </c>
      <c r="C1728" s="793">
        <v>0</v>
      </c>
    </row>
    <row r="1729" spans="1:3" x14ac:dyDescent="0.2">
      <c r="A1729" s="793" t="s">
        <v>3621</v>
      </c>
      <c r="B1729" s="793" t="s">
        <v>8299</v>
      </c>
      <c r="C1729" s="793">
        <v>0</v>
      </c>
    </row>
    <row r="1730" spans="1:3" x14ac:dyDescent="0.2">
      <c r="A1730" s="793" t="s">
        <v>3621</v>
      </c>
      <c r="B1730" s="793" t="s">
        <v>5647</v>
      </c>
      <c r="C1730" s="793">
        <v>767.57000000000016</v>
      </c>
    </row>
    <row r="1731" spans="1:3" x14ac:dyDescent="0.2">
      <c r="A1731" s="793" t="s">
        <v>3621</v>
      </c>
      <c r="B1731" s="793" t="s">
        <v>5648</v>
      </c>
      <c r="C1731" s="793">
        <v>767.57000000000016</v>
      </c>
    </row>
    <row r="1732" spans="1:3" x14ac:dyDescent="0.2">
      <c r="A1732" s="793" t="s">
        <v>3621</v>
      </c>
      <c r="B1732" s="793" t="s">
        <v>5649</v>
      </c>
      <c r="C1732" s="793">
        <v>767.57000000000016</v>
      </c>
    </row>
    <row r="1733" spans="1:3" x14ac:dyDescent="0.2">
      <c r="A1733" s="793" t="s">
        <v>3621</v>
      </c>
      <c r="B1733" s="793" t="s">
        <v>5650</v>
      </c>
      <c r="C1733" s="793">
        <v>767.57000000000016</v>
      </c>
    </row>
    <row r="1734" spans="1:3" x14ac:dyDescent="0.2">
      <c r="A1734" s="793" t="s">
        <v>3621</v>
      </c>
      <c r="B1734" s="793" t="s">
        <v>5651</v>
      </c>
      <c r="C1734" s="793">
        <v>767.57000000000016</v>
      </c>
    </row>
    <row r="1735" spans="1:3" x14ac:dyDescent="0.2">
      <c r="A1735" s="793" t="s">
        <v>3621</v>
      </c>
      <c r="B1735" s="793" t="s">
        <v>5652</v>
      </c>
      <c r="C1735" s="793">
        <v>767.57000000000016</v>
      </c>
    </row>
    <row r="1736" spans="1:3" x14ac:dyDescent="0.2">
      <c r="A1736" s="793" t="s">
        <v>3621</v>
      </c>
      <c r="B1736" s="793" t="s">
        <v>5653</v>
      </c>
      <c r="C1736" s="793">
        <v>767.57000000000016</v>
      </c>
    </row>
    <row r="1737" spans="1:3" x14ac:dyDescent="0.2">
      <c r="A1737" s="793" t="s">
        <v>3621</v>
      </c>
      <c r="B1737" s="793" t="s">
        <v>5654</v>
      </c>
      <c r="C1737" s="793">
        <v>384.35000000000036</v>
      </c>
    </row>
    <row r="1738" spans="1:3" x14ac:dyDescent="0.2">
      <c r="A1738" s="793" t="s">
        <v>3621</v>
      </c>
      <c r="B1738" s="793" t="s">
        <v>5655</v>
      </c>
      <c r="C1738" s="793">
        <v>0.57000000000016371</v>
      </c>
    </row>
    <row r="1739" spans="1:3" x14ac:dyDescent="0.2">
      <c r="A1739" s="793" t="s">
        <v>3621</v>
      </c>
      <c r="B1739" s="793" t="s">
        <v>8300</v>
      </c>
      <c r="C1739" s="793">
        <v>0</v>
      </c>
    </row>
    <row r="1740" spans="1:3" x14ac:dyDescent="0.2">
      <c r="A1740" s="793" t="s">
        <v>3621</v>
      </c>
      <c r="B1740" s="793" t="s">
        <v>8301</v>
      </c>
      <c r="C1740" s="793">
        <v>0</v>
      </c>
    </row>
    <row r="1741" spans="1:3" x14ac:dyDescent="0.2">
      <c r="A1741" s="793" t="s">
        <v>3621</v>
      </c>
      <c r="B1741" s="793" t="s">
        <v>8302</v>
      </c>
      <c r="C1741" s="793">
        <v>0</v>
      </c>
    </row>
    <row r="1742" spans="1:3" x14ac:dyDescent="0.2">
      <c r="A1742" s="793" t="s">
        <v>3621</v>
      </c>
      <c r="B1742" s="793" t="s">
        <v>8303</v>
      </c>
      <c r="C1742" s="793">
        <v>0</v>
      </c>
    </row>
    <row r="1743" spans="1:3" x14ac:dyDescent="0.2">
      <c r="A1743" s="793" t="s">
        <v>3621</v>
      </c>
      <c r="B1743" s="793" t="s">
        <v>8304</v>
      </c>
      <c r="C1743" s="793">
        <v>0</v>
      </c>
    </row>
    <row r="1744" spans="1:3" x14ac:dyDescent="0.2">
      <c r="A1744" s="793" t="s">
        <v>3621</v>
      </c>
      <c r="B1744" s="793" t="s">
        <v>8305</v>
      </c>
      <c r="C1744" s="793">
        <v>0</v>
      </c>
    </row>
    <row r="1745" spans="1:3" x14ac:dyDescent="0.2">
      <c r="A1745" s="793" t="s">
        <v>3621</v>
      </c>
      <c r="B1745" s="793" t="s">
        <v>8306</v>
      </c>
      <c r="C1745" s="793">
        <v>0</v>
      </c>
    </row>
    <row r="1746" spans="1:3" x14ac:dyDescent="0.2">
      <c r="A1746" s="793" t="s">
        <v>3621</v>
      </c>
      <c r="B1746" s="793" t="s">
        <v>8307</v>
      </c>
      <c r="C1746" s="793">
        <v>0</v>
      </c>
    </row>
    <row r="1747" spans="1:3" x14ac:dyDescent="0.2">
      <c r="A1747" s="793" t="s">
        <v>3621</v>
      </c>
      <c r="B1747" s="793" t="s">
        <v>8308</v>
      </c>
      <c r="C1747" s="793">
        <v>0</v>
      </c>
    </row>
    <row r="1748" spans="1:3" x14ac:dyDescent="0.2">
      <c r="A1748" s="793" t="s">
        <v>3621</v>
      </c>
      <c r="B1748" s="793" t="s">
        <v>8309</v>
      </c>
      <c r="C1748" s="793">
        <v>0</v>
      </c>
    </row>
    <row r="1749" spans="1:3" x14ac:dyDescent="0.2">
      <c r="A1749" s="793" t="s">
        <v>3621</v>
      </c>
      <c r="B1749" s="793" t="s">
        <v>8310</v>
      </c>
      <c r="C1749" s="793">
        <v>0</v>
      </c>
    </row>
    <row r="1750" spans="1:3" x14ac:dyDescent="0.2">
      <c r="A1750" s="793" t="s">
        <v>3621</v>
      </c>
      <c r="B1750" s="793" t="s">
        <v>8311</v>
      </c>
      <c r="C1750" s="793">
        <v>0</v>
      </c>
    </row>
    <row r="1751" spans="1:3" x14ac:dyDescent="0.2">
      <c r="A1751" s="793" t="s">
        <v>3621</v>
      </c>
      <c r="B1751" s="793" t="s">
        <v>8312</v>
      </c>
      <c r="C1751" s="793">
        <v>0</v>
      </c>
    </row>
    <row r="1752" spans="1:3" x14ac:dyDescent="0.2">
      <c r="A1752" s="793" t="s">
        <v>3621</v>
      </c>
      <c r="B1752" s="793" t="s">
        <v>8313</v>
      </c>
      <c r="C1752" s="793">
        <v>0</v>
      </c>
    </row>
    <row r="1753" spans="1:3" x14ac:dyDescent="0.2">
      <c r="A1753" s="793" t="s">
        <v>3621</v>
      </c>
      <c r="B1753" s="793" t="s">
        <v>8314</v>
      </c>
      <c r="C1753" s="793">
        <v>0</v>
      </c>
    </row>
    <row r="1754" spans="1:3" x14ac:dyDescent="0.2">
      <c r="A1754" s="793" t="s">
        <v>3621</v>
      </c>
      <c r="B1754" s="793" t="s">
        <v>5656</v>
      </c>
      <c r="C1754" s="793">
        <v>-3.4400000000023283</v>
      </c>
    </row>
    <row r="1755" spans="1:3" x14ac:dyDescent="0.2">
      <c r="A1755" s="793" t="s">
        <v>3621</v>
      </c>
      <c r="B1755" s="793" t="s">
        <v>5659</v>
      </c>
      <c r="C1755" s="793">
        <v>-3.1399999999994179</v>
      </c>
    </row>
    <row r="1756" spans="1:3" x14ac:dyDescent="0.2">
      <c r="A1756" s="793" t="s">
        <v>3621</v>
      </c>
      <c r="B1756" s="793" t="s">
        <v>5660</v>
      </c>
      <c r="C1756" s="793">
        <v>-2.8200000000069849</v>
      </c>
    </row>
    <row r="1757" spans="1:3" x14ac:dyDescent="0.2">
      <c r="A1757" s="793" t="s">
        <v>3621</v>
      </c>
      <c r="B1757" s="793" t="s">
        <v>5661</v>
      </c>
      <c r="C1757" s="793">
        <v>-2.5200000000040745</v>
      </c>
    </row>
    <row r="1758" spans="1:3" x14ac:dyDescent="0.2">
      <c r="A1758" s="793" t="s">
        <v>3621</v>
      </c>
      <c r="B1758" s="793" t="s">
        <v>5662</v>
      </c>
      <c r="C1758" s="793">
        <v>-2.1999999999970896</v>
      </c>
    </row>
    <row r="1759" spans="1:3" x14ac:dyDescent="0.2">
      <c r="A1759" s="793" t="s">
        <v>3621</v>
      </c>
      <c r="B1759" s="793" t="s">
        <v>5663</v>
      </c>
      <c r="C1759" s="793">
        <v>-1.8800000000046566</v>
      </c>
    </row>
    <row r="1760" spans="1:3" x14ac:dyDescent="0.2">
      <c r="A1760" s="793" t="s">
        <v>3621</v>
      </c>
      <c r="B1760" s="793" t="s">
        <v>5664</v>
      </c>
      <c r="C1760" s="793">
        <v>-1.5700000000069849</v>
      </c>
    </row>
    <row r="1761" spans="1:3" x14ac:dyDescent="0.2">
      <c r="A1761" s="793" t="s">
        <v>3621</v>
      </c>
      <c r="B1761" s="793" t="s">
        <v>5665</v>
      </c>
      <c r="C1761" s="793">
        <v>-1.2599999999947613</v>
      </c>
    </row>
    <row r="1762" spans="1:3" x14ac:dyDescent="0.2">
      <c r="A1762" s="793" t="s">
        <v>3621</v>
      </c>
      <c r="B1762" s="793" t="s">
        <v>5666</v>
      </c>
      <c r="C1762" s="793">
        <v>-0.94000000000232831</v>
      </c>
    </row>
    <row r="1763" spans="1:3" x14ac:dyDescent="0.2">
      <c r="A1763" s="793" t="s">
        <v>3621</v>
      </c>
      <c r="B1763" s="793" t="s">
        <v>5657</v>
      </c>
      <c r="C1763" s="793">
        <v>-0.63999999999941792</v>
      </c>
    </row>
    <row r="1764" spans="1:3" x14ac:dyDescent="0.2">
      <c r="A1764" s="793" t="s">
        <v>3621</v>
      </c>
      <c r="B1764" s="793" t="s">
        <v>5658</v>
      </c>
      <c r="C1764" s="793">
        <v>-0.30999999999767169</v>
      </c>
    </row>
    <row r="1765" spans="1:3" x14ac:dyDescent="0.2">
      <c r="A1765" s="793" t="s">
        <v>3621</v>
      </c>
      <c r="B1765" s="793" t="s">
        <v>8315</v>
      </c>
      <c r="C1765" s="793">
        <v>0</v>
      </c>
    </row>
    <row r="1766" spans="1:3" x14ac:dyDescent="0.2">
      <c r="A1766" s="793" t="s">
        <v>3621</v>
      </c>
      <c r="B1766" s="793" t="s">
        <v>8316</v>
      </c>
      <c r="C1766" s="793">
        <v>0</v>
      </c>
    </row>
    <row r="1767" spans="1:3" x14ac:dyDescent="0.2">
      <c r="A1767" s="793" t="s">
        <v>3621</v>
      </c>
      <c r="B1767" s="793" t="s">
        <v>8317</v>
      </c>
      <c r="C1767" s="793">
        <v>0</v>
      </c>
    </row>
    <row r="1768" spans="1:3" x14ac:dyDescent="0.2">
      <c r="A1768" s="793" t="s">
        <v>3621</v>
      </c>
      <c r="B1768" s="793" t="s">
        <v>8318</v>
      </c>
      <c r="C1768" s="793">
        <v>0</v>
      </c>
    </row>
    <row r="1769" spans="1:3" x14ac:dyDescent="0.2">
      <c r="A1769" s="793" t="s">
        <v>3621</v>
      </c>
      <c r="B1769" s="793" t="s">
        <v>8319</v>
      </c>
      <c r="C1769" s="793">
        <v>0</v>
      </c>
    </row>
    <row r="1770" spans="1:3" x14ac:dyDescent="0.2">
      <c r="A1770" s="793" t="s">
        <v>3621</v>
      </c>
      <c r="B1770" s="793" t="s">
        <v>8320</v>
      </c>
      <c r="C1770" s="793">
        <v>0</v>
      </c>
    </row>
    <row r="1771" spans="1:3" x14ac:dyDescent="0.2">
      <c r="A1771" s="793" t="s">
        <v>3621</v>
      </c>
      <c r="B1771" s="793" t="s">
        <v>8321</v>
      </c>
      <c r="C1771" s="793">
        <v>0</v>
      </c>
    </row>
    <row r="1772" spans="1:3" x14ac:dyDescent="0.2">
      <c r="A1772" s="793" t="s">
        <v>3621</v>
      </c>
      <c r="B1772" s="793" t="s">
        <v>8322</v>
      </c>
      <c r="C1772" s="793">
        <v>0</v>
      </c>
    </row>
    <row r="1773" spans="1:3" x14ac:dyDescent="0.2">
      <c r="A1773" s="793" t="s">
        <v>3621</v>
      </c>
      <c r="B1773" s="793" t="s">
        <v>8323</v>
      </c>
      <c r="C1773" s="793">
        <v>0</v>
      </c>
    </row>
    <row r="1774" spans="1:3" x14ac:dyDescent="0.2">
      <c r="A1774" s="793" t="s">
        <v>3621</v>
      </c>
      <c r="B1774" s="793" t="s">
        <v>8324</v>
      </c>
      <c r="C1774" s="793">
        <v>0</v>
      </c>
    </row>
    <row r="1775" spans="1:3" x14ac:dyDescent="0.2">
      <c r="A1775" s="793" t="s">
        <v>3621</v>
      </c>
      <c r="B1775" s="793" t="s">
        <v>8325</v>
      </c>
      <c r="C1775" s="793">
        <v>0</v>
      </c>
    </row>
    <row r="1776" spans="1:3" x14ac:dyDescent="0.2">
      <c r="A1776" s="793" t="s">
        <v>3621</v>
      </c>
      <c r="B1776" s="793" t="s">
        <v>8326</v>
      </c>
      <c r="C1776" s="793">
        <v>0</v>
      </c>
    </row>
    <row r="1777" spans="1:3" x14ac:dyDescent="0.2">
      <c r="A1777" s="793" t="s">
        <v>3621</v>
      </c>
      <c r="B1777" s="793" t="s">
        <v>8327</v>
      </c>
      <c r="C1777" s="793">
        <v>0</v>
      </c>
    </row>
    <row r="1778" spans="1:3" x14ac:dyDescent="0.2">
      <c r="A1778" s="793" t="s">
        <v>3621</v>
      </c>
      <c r="B1778" s="793" t="s">
        <v>8328</v>
      </c>
      <c r="C1778" s="793">
        <v>0</v>
      </c>
    </row>
    <row r="1779" spans="1:3" x14ac:dyDescent="0.2">
      <c r="A1779" s="793" t="s">
        <v>3621</v>
      </c>
      <c r="B1779" s="793" t="s">
        <v>8329</v>
      </c>
      <c r="C1779" s="793">
        <v>0</v>
      </c>
    </row>
    <row r="1780" spans="1:3" x14ac:dyDescent="0.2">
      <c r="A1780" s="793" t="s">
        <v>3621</v>
      </c>
      <c r="B1780" s="793" t="s">
        <v>8330</v>
      </c>
      <c r="C1780" s="793">
        <v>0</v>
      </c>
    </row>
    <row r="1781" spans="1:3" x14ac:dyDescent="0.2">
      <c r="A1781" s="793" t="s">
        <v>3621</v>
      </c>
      <c r="B1781" s="793" t="s">
        <v>8331</v>
      </c>
      <c r="C1781" s="793">
        <v>0</v>
      </c>
    </row>
    <row r="1782" spans="1:3" x14ac:dyDescent="0.2">
      <c r="A1782" s="793" t="s">
        <v>3621</v>
      </c>
      <c r="B1782" s="793" t="s">
        <v>8332</v>
      </c>
      <c r="C1782" s="793">
        <v>0</v>
      </c>
    </row>
    <row r="1783" spans="1:3" x14ac:dyDescent="0.2">
      <c r="A1783" s="793" t="s">
        <v>3621</v>
      </c>
      <c r="B1783" s="793" t="s">
        <v>8333</v>
      </c>
      <c r="C1783" s="793">
        <v>0</v>
      </c>
    </row>
    <row r="1784" spans="1:3" x14ac:dyDescent="0.2">
      <c r="A1784" s="793" t="s">
        <v>3621</v>
      </c>
      <c r="B1784" s="793" t="s">
        <v>8334</v>
      </c>
      <c r="C1784" s="793">
        <v>0</v>
      </c>
    </row>
    <row r="1785" spans="1:3" x14ac:dyDescent="0.2">
      <c r="A1785" s="793" t="s">
        <v>3621</v>
      </c>
      <c r="B1785" s="793" t="s">
        <v>8335</v>
      </c>
      <c r="C1785" s="793">
        <v>0</v>
      </c>
    </row>
    <row r="1786" spans="1:3" x14ac:dyDescent="0.2">
      <c r="A1786" s="793" t="s">
        <v>3621</v>
      </c>
      <c r="B1786" s="793" t="s">
        <v>8336</v>
      </c>
      <c r="C1786" s="793">
        <v>0</v>
      </c>
    </row>
    <row r="1787" spans="1:3" x14ac:dyDescent="0.2">
      <c r="A1787" s="793" t="s">
        <v>3621</v>
      </c>
      <c r="B1787" s="793" t="s">
        <v>8337</v>
      </c>
      <c r="C1787" s="793">
        <v>0</v>
      </c>
    </row>
    <row r="1788" spans="1:3" x14ac:dyDescent="0.2">
      <c r="A1788" s="793" t="s">
        <v>3621</v>
      </c>
      <c r="B1788" s="793" t="s">
        <v>8338</v>
      </c>
      <c r="C1788" s="793">
        <v>0</v>
      </c>
    </row>
    <row r="1789" spans="1:3" x14ac:dyDescent="0.2">
      <c r="A1789" s="793" t="s">
        <v>3621</v>
      </c>
      <c r="B1789" s="793" t="s">
        <v>8339</v>
      </c>
      <c r="C1789" s="793">
        <v>0</v>
      </c>
    </row>
    <row r="1790" spans="1:3" x14ac:dyDescent="0.2">
      <c r="A1790" s="793" t="s">
        <v>3660</v>
      </c>
      <c r="B1790" s="793" t="s">
        <v>8340</v>
      </c>
      <c r="C1790" s="793">
        <v>0</v>
      </c>
    </row>
    <row r="1791" spans="1:3" x14ac:dyDescent="0.2">
      <c r="A1791" s="793" t="s">
        <v>3660</v>
      </c>
      <c r="B1791" s="793" t="s">
        <v>8341</v>
      </c>
      <c r="C1791" s="793">
        <v>0</v>
      </c>
    </row>
    <row r="1792" spans="1:3" x14ac:dyDescent="0.2">
      <c r="A1792" s="793" t="s">
        <v>3660</v>
      </c>
      <c r="B1792" s="793" t="s">
        <v>8342</v>
      </c>
      <c r="C1792" s="793">
        <v>0</v>
      </c>
    </row>
    <row r="1793" spans="1:3" x14ac:dyDescent="0.2">
      <c r="A1793" s="793" t="s">
        <v>3660</v>
      </c>
      <c r="B1793" s="793" t="s">
        <v>8343</v>
      </c>
      <c r="C1793" s="793">
        <v>0</v>
      </c>
    </row>
    <row r="1794" spans="1:3" x14ac:dyDescent="0.2">
      <c r="A1794" s="793" t="s">
        <v>3660</v>
      </c>
      <c r="B1794" s="793" t="s">
        <v>8344</v>
      </c>
      <c r="C1794" s="793">
        <v>0</v>
      </c>
    </row>
    <row r="1795" spans="1:3" x14ac:dyDescent="0.2">
      <c r="A1795" s="793" t="s">
        <v>3660</v>
      </c>
      <c r="B1795" s="793" t="s">
        <v>8345</v>
      </c>
      <c r="C1795" s="793">
        <v>0</v>
      </c>
    </row>
    <row r="1796" spans="1:3" x14ac:dyDescent="0.2">
      <c r="A1796" s="793" t="s">
        <v>3660</v>
      </c>
      <c r="B1796" s="793" t="s">
        <v>8346</v>
      </c>
      <c r="C1796" s="793">
        <v>0</v>
      </c>
    </row>
    <row r="1797" spans="1:3" x14ac:dyDescent="0.2">
      <c r="A1797" s="793" t="s">
        <v>3660</v>
      </c>
      <c r="B1797" s="793" t="s">
        <v>8347</v>
      </c>
      <c r="C1797" s="793">
        <v>0</v>
      </c>
    </row>
    <row r="1798" spans="1:3" x14ac:dyDescent="0.2">
      <c r="A1798" s="793" t="s">
        <v>3660</v>
      </c>
      <c r="B1798" s="793" t="s">
        <v>8348</v>
      </c>
      <c r="C1798" s="793">
        <v>0</v>
      </c>
    </row>
    <row r="1799" spans="1:3" x14ac:dyDescent="0.2">
      <c r="A1799" s="793" t="s">
        <v>3660</v>
      </c>
      <c r="B1799" s="793" t="s">
        <v>8349</v>
      </c>
      <c r="C1799" s="793">
        <v>0</v>
      </c>
    </row>
    <row r="1800" spans="1:3" x14ac:dyDescent="0.2">
      <c r="A1800" s="793" t="s">
        <v>3660</v>
      </c>
      <c r="B1800" s="793" t="s">
        <v>8350</v>
      </c>
      <c r="C1800" s="793">
        <v>0</v>
      </c>
    </row>
    <row r="1801" spans="1:3" x14ac:dyDescent="0.2">
      <c r="A1801" s="793" t="s">
        <v>3660</v>
      </c>
      <c r="B1801" s="793" t="s">
        <v>8351</v>
      </c>
      <c r="C1801" s="793">
        <v>0</v>
      </c>
    </row>
    <row r="1802" spans="1:3" x14ac:dyDescent="0.2">
      <c r="A1802" s="793" t="s">
        <v>3660</v>
      </c>
      <c r="B1802" s="793" t="s">
        <v>8352</v>
      </c>
      <c r="C1802" s="793">
        <v>0</v>
      </c>
    </row>
    <row r="1803" spans="1:3" x14ac:dyDescent="0.2">
      <c r="A1803" s="793" t="s">
        <v>3660</v>
      </c>
      <c r="B1803" s="793" t="s">
        <v>8353</v>
      </c>
      <c r="C1803" s="793">
        <v>0</v>
      </c>
    </row>
    <row r="1804" spans="1:3" x14ac:dyDescent="0.2">
      <c r="A1804" s="793" t="s">
        <v>3660</v>
      </c>
      <c r="B1804" s="793" t="s">
        <v>8354</v>
      </c>
      <c r="C1804" s="793">
        <v>0</v>
      </c>
    </row>
    <row r="1805" spans="1:3" x14ac:dyDescent="0.2">
      <c r="A1805" s="793" t="s">
        <v>3660</v>
      </c>
      <c r="B1805" s="793" t="s">
        <v>8355</v>
      </c>
      <c r="C1805" s="793">
        <v>0</v>
      </c>
    </row>
    <row r="1806" spans="1:3" x14ac:dyDescent="0.2">
      <c r="A1806" s="793" t="s">
        <v>3660</v>
      </c>
      <c r="B1806" s="793" t="s">
        <v>8356</v>
      </c>
      <c r="C1806" s="793">
        <v>0</v>
      </c>
    </row>
    <row r="1807" spans="1:3" x14ac:dyDescent="0.2">
      <c r="A1807" s="793" t="s">
        <v>3660</v>
      </c>
      <c r="B1807" s="793" t="s">
        <v>8357</v>
      </c>
      <c r="C1807" s="793">
        <v>0</v>
      </c>
    </row>
    <row r="1808" spans="1:3" x14ac:dyDescent="0.2">
      <c r="A1808" s="793" t="s">
        <v>3660</v>
      </c>
      <c r="B1808" s="793" t="s">
        <v>8358</v>
      </c>
      <c r="C1808" s="793">
        <v>0</v>
      </c>
    </row>
    <row r="1809" spans="1:3" x14ac:dyDescent="0.2">
      <c r="A1809" s="793" t="s">
        <v>3660</v>
      </c>
      <c r="B1809" s="793" t="s">
        <v>8359</v>
      </c>
      <c r="C1809" s="793">
        <v>0</v>
      </c>
    </row>
    <row r="1810" spans="1:3" x14ac:dyDescent="0.2">
      <c r="A1810" s="793" t="s">
        <v>3660</v>
      </c>
      <c r="B1810" s="793" t="s">
        <v>8360</v>
      </c>
      <c r="C1810" s="793">
        <v>0</v>
      </c>
    </row>
    <row r="1811" spans="1:3" x14ac:dyDescent="0.2">
      <c r="A1811" s="793" t="s">
        <v>3660</v>
      </c>
      <c r="B1811" s="793" t="s">
        <v>8361</v>
      </c>
      <c r="C1811" s="793">
        <v>0</v>
      </c>
    </row>
    <row r="1812" spans="1:3" x14ac:dyDescent="0.2">
      <c r="A1812" s="793" t="s">
        <v>3660</v>
      </c>
      <c r="B1812" s="793" t="s">
        <v>8362</v>
      </c>
      <c r="C1812" s="793">
        <v>0</v>
      </c>
    </row>
    <row r="1813" spans="1:3" x14ac:dyDescent="0.2">
      <c r="A1813" s="793" t="s">
        <v>3660</v>
      </c>
      <c r="B1813" s="793" t="s">
        <v>8363</v>
      </c>
      <c r="C1813" s="793">
        <v>0</v>
      </c>
    </row>
    <row r="1814" spans="1:3" x14ac:dyDescent="0.2">
      <c r="A1814" s="793" t="s">
        <v>3660</v>
      </c>
      <c r="B1814" s="793" t="s">
        <v>5667</v>
      </c>
      <c r="C1814" s="793">
        <v>145.34000000000015</v>
      </c>
    </row>
    <row r="1815" spans="1:3" x14ac:dyDescent="0.2">
      <c r="A1815" s="793" t="s">
        <v>3660</v>
      </c>
      <c r="B1815" s="793" t="s">
        <v>5670</v>
      </c>
      <c r="C1815" s="793">
        <v>145.34000000000015</v>
      </c>
    </row>
    <row r="1816" spans="1:3" x14ac:dyDescent="0.2">
      <c r="A1816" s="793" t="s">
        <v>3660</v>
      </c>
      <c r="B1816" s="793" t="s">
        <v>5671</v>
      </c>
      <c r="C1816" s="793">
        <v>145.34000000000015</v>
      </c>
    </row>
    <row r="1817" spans="1:3" x14ac:dyDescent="0.2">
      <c r="A1817" s="793" t="s">
        <v>3660</v>
      </c>
      <c r="B1817" s="793" t="s">
        <v>5672</v>
      </c>
      <c r="C1817" s="793">
        <v>145.34000000000015</v>
      </c>
    </row>
    <row r="1818" spans="1:3" x14ac:dyDescent="0.2">
      <c r="A1818" s="793" t="s">
        <v>3660</v>
      </c>
      <c r="B1818" s="793" t="s">
        <v>5673</v>
      </c>
      <c r="C1818" s="793">
        <v>145.34000000000015</v>
      </c>
    </row>
    <row r="1819" spans="1:3" x14ac:dyDescent="0.2">
      <c r="A1819" s="793" t="s">
        <v>3660</v>
      </c>
      <c r="B1819" s="793" t="s">
        <v>5674</v>
      </c>
      <c r="C1819" s="793">
        <v>145.34000000000015</v>
      </c>
    </row>
    <row r="1820" spans="1:3" x14ac:dyDescent="0.2">
      <c r="A1820" s="793" t="s">
        <v>3660</v>
      </c>
      <c r="B1820" s="793" t="s">
        <v>5675</v>
      </c>
      <c r="C1820" s="793">
        <v>145.34000000000015</v>
      </c>
    </row>
    <row r="1821" spans="1:3" x14ac:dyDescent="0.2">
      <c r="A1821" s="793" t="s">
        <v>3660</v>
      </c>
      <c r="B1821" s="793" t="s">
        <v>5676</v>
      </c>
      <c r="C1821" s="793">
        <v>145.34000000000015</v>
      </c>
    </row>
    <row r="1822" spans="1:3" x14ac:dyDescent="0.2">
      <c r="A1822" s="793" t="s">
        <v>3660</v>
      </c>
      <c r="B1822" s="793" t="s">
        <v>5677</v>
      </c>
      <c r="C1822" s="793">
        <v>145.34000000000015</v>
      </c>
    </row>
    <row r="1823" spans="1:3" x14ac:dyDescent="0.2">
      <c r="A1823" s="793" t="s">
        <v>3660</v>
      </c>
      <c r="B1823" s="793" t="s">
        <v>5668</v>
      </c>
      <c r="C1823" s="793">
        <v>145.34000000000015</v>
      </c>
    </row>
    <row r="1824" spans="1:3" x14ac:dyDescent="0.2">
      <c r="A1824" s="793" t="s">
        <v>3660</v>
      </c>
      <c r="B1824" s="793" t="s">
        <v>5669</v>
      </c>
      <c r="C1824" s="793">
        <v>145.34000000000015</v>
      </c>
    </row>
    <row r="1825" spans="1:3" x14ac:dyDescent="0.2">
      <c r="A1825" s="793" t="s">
        <v>3660</v>
      </c>
      <c r="B1825" s="793" t="s">
        <v>8364</v>
      </c>
      <c r="C1825" s="793">
        <v>0</v>
      </c>
    </row>
    <row r="1826" spans="1:3" x14ac:dyDescent="0.2">
      <c r="A1826" s="793" t="s">
        <v>3660</v>
      </c>
      <c r="B1826" s="793" t="s">
        <v>8365</v>
      </c>
      <c r="C1826" s="793">
        <v>0</v>
      </c>
    </row>
    <row r="1827" spans="1:3" x14ac:dyDescent="0.2">
      <c r="A1827" s="793" t="s">
        <v>3660</v>
      </c>
      <c r="B1827" s="793" t="s">
        <v>8366</v>
      </c>
      <c r="C1827" s="793">
        <v>0</v>
      </c>
    </row>
    <row r="1828" spans="1:3" x14ac:dyDescent="0.2">
      <c r="A1828" s="793" t="s">
        <v>3660</v>
      </c>
      <c r="B1828" s="793" t="s">
        <v>8367</v>
      </c>
      <c r="C1828" s="793">
        <v>0</v>
      </c>
    </row>
    <row r="1829" spans="1:3" x14ac:dyDescent="0.2">
      <c r="A1829" s="793" t="s">
        <v>3660</v>
      </c>
      <c r="B1829" s="793" t="s">
        <v>8368</v>
      </c>
      <c r="C1829" s="793">
        <v>0</v>
      </c>
    </row>
    <row r="1830" spans="1:3" x14ac:dyDescent="0.2">
      <c r="A1830" s="793" t="s">
        <v>3660</v>
      </c>
      <c r="B1830" s="793" t="s">
        <v>8369</v>
      </c>
      <c r="C1830" s="793">
        <v>0</v>
      </c>
    </row>
    <row r="1831" spans="1:3" x14ac:dyDescent="0.2">
      <c r="A1831" s="793" t="s">
        <v>3660</v>
      </c>
      <c r="B1831" s="793" t="s">
        <v>8370</v>
      </c>
      <c r="C1831" s="793">
        <v>0</v>
      </c>
    </row>
    <row r="1832" spans="1:3" x14ac:dyDescent="0.2">
      <c r="A1832" s="793" t="s">
        <v>3660</v>
      </c>
      <c r="B1832" s="793" t="s">
        <v>8371</v>
      </c>
      <c r="C1832" s="793">
        <v>0</v>
      </c>
    </row>
    <row r="1833" spans="1:3" x14ac:dyDescent="0.2">
      <c r="A1833" s="793" t="s">
        <v>3660</v>
      </c>
      <c r="B1833" s="793" t="s">
        <v>8372</v>
      </c>
      <c r="C1833" s="793">
        <v>0</v>
      </c>
    </row>
    <row r="1834" spans="1:3" x14ac:dyDescent="0.2">
      <c r="A1834" s="793" t="s">
        <v>3660</v>
      </c>
      <c r="B1834" s="793" t="s">
        <v>8373</v>
      </c>
      <c r="C1834" s="793">
        <v>0</v>
      </c>
    </row>
    <row r="1835" spans="1:3" x14ac:dyDescent="0.2">
      <c r="A1835" s="793" t="s">
        <v>3660</v>
      </c>
      <c r="B1835" s="793" t="s">
        <v>8374</v>
      </c>
      <c r="C1835" s="793">
        <v>0</v>
      </c>
    </row>
    <row r="1836" spans="1:3" x14ac:dyDescent="0.2">
      <c r="A1836" s="793" t="s">
        <v>3660</v>
      </c>
      <c r="B1836" s="793" t="s">
        <v>8375</v>
      </c>
      <c r="C1836" s="793">
        <v>0</v>
      </c>
    </row>
    <row r="1837" spans="1:3" x14ac:dyDescent="0.2">
      <c r="A1837" s="793" t="s">
        <v>3660</v>
      </c>
      <c r="B1837" s="793" t="s">
        <v>8376</v>
      </c>
      <c r="C1837" s="793">
        <v>0</v>
      </c>
    </row>
    <row r="1838" spans="1:3" x14ac:dyDescent="0.2">
      <c r="A1838" s="793" t="s">
        <v>3660</v>
      </c>
      <c r="B1838" s="793" t="s">
        <v>8377</v>
      </c>
      <c r="C1838" s="793">
        <v>0</v>
      </c>
    </row>
    <row r="1839" spans="1:3" x14ac:dyDescent="0.2">
      <c r="A1839" s="793" t="s">
        <v>3660</v>
      </c>
      <c r="B1839" s="793" t="s">
        <v>8378</v>
      </c>
      <c r="C1839" s="793">
        <v>0</v>
      </c>
    </row>
    <row r="1840" spans="1:3" x14ac:dyDescent="0.2">
      <c r="A1840" s="793" t="s">
        <v>3660</v>
      </c>
      <c r="B1840" s="793" t="s">
        <v>8379</v>
      </c>
      <c r="C1840" s="793">
        <v>0</v>
      </c>
    </row>
    <row r="1841" spans="1:3" x14ac:dyDescent="0.2">
      <c r="A1841" s="793" t="s">
        <v>3660</v>
      </c>
      <c r="B1841" s="793" t="s">
        <v>8380</v>
      </c>
      <c r="C1841" s="793">
        <v>0</v>
      </c>
    </row>
    <row r="1842" spans="1:3" x14ac:dyDescent="0.2">
      <c r="A1842" s="793" t="s">
        <v>3660</v>
      </c>
      <c r="B1842" s="793" t="s">
        <v>8381</v>
      </c>
      <c r="C1842" s="793">
        <v>0</v>
      </c>
    </row>
    <row r="1843" spans="1:3" x14ac:dyDescent="0.2">
      <c r="A1843" s="793" t="s">
        <v>3660</v>
      </c>
      <c r="B1843" s="793" t="s">
        <v>8382</v>
      </c>
      <c r="C1843" s="793">
        <v>0</v>
      </c>
    </row>
    <row r="1844" spans="1:3" x14ac:dyDescent="0.2">
      <c r="A1844" s="793" t="s">
        <v>3660</v>
      </c>
      <c r="B1844" s="793" t="s">
        <v>8383</v>
      </c>
      <c r="C1844" s="793">
        <v>0</v>
      </c>
    </row>
    <row r="1845" spans="1:3" x14ac:dyDescent="0.2">
      <c r="A1845" s="793" t="s">
        <v>3660</v>
      </c>
      <c r="B1845" s="793" t="s">
        <v>8384</v>
      </c>
      <c r="C1845" s="793">
        <v>0</v>
      </c>
    </row>
    <row r="1846" spans="1:3" x14ac:dyDescent="0.2">
      <c r="A1846" s="793" t="s">
        <v>3660</v>
      </c>
      <c r="B1846" s="793" t="s">
        <v>8385</v>
      </c>
      <c r="C1846" s="793">
        <v>0</v>
      </c>
    </row>
    <row r="1847" spans="1:3" x14ac:dyDescent="0.2">
      <c r="A1847" s="793" t="s">
        <v>3660</v>
      </c>
      <c r="B1847" s="793" t="s">
        <v>8386</v>
      </c>
      <c r="C1847" s="793">
        <v>0</v>
      </c>
    </row>
    <row r="1848" spans="1:3" x14ac:dyDescent="0.2">
      <c r="A1848" s="793" t="s">
        <v>3660</v>
      </c>
      <c r="B1848" s="793" t="s">
        <v>8387</v>
      </c>
      <c r="C1848" s="793">
        <v>0</v>
      </c>
    </row>
    <row r="1849" spans="1:3" x14ac:dyDescent="0.2">
      <c r="A1849" s="793" t="s">
        <v>3660</v>
      </c>
      <c r="B1849" s="793" t="s">
        <v>8388</v>
      </c>
      <c r="C1849" s="793">
        <v>0</v>
      </c>
    </row>
    <row r="1850" spans="1:3" x14ac:dyDescent="0.2">
      <c r="A1850" s="793" t="s">
        <v>3660</v>
      </c>
      <c r="B1850" s="793" t="s">
        <v>8389</v>
      </c>
      <c r="C1850" s="793">
        <v>0</v>
      </c>
    </row>
    <row r="1851" spans="1:3" x14ac:dyDescent="0.2">
      <c r="A1851" s="793" t="s">
        <v>3660</v>
      </c>
      <c r="B1851" s="793" t="s">
        <v>8390</v>
      </c>
      <c r="C1851" s="793">
        <v>0</v>
      </c>
    </row>
    <row r="1852" spans="1:3" x14ac:dyDescent="0.2">
      <c r="A1852" s="793" t="s">
        <v>3660</v>
      </c>
      <c r="B1852" s="793" t="s">
        <v>8391</v>
      </c>
      <c r="C1852" s="793">
        <v>0</v>
      </c>
    </row>
    <row r="1853" spans="1:3" x14ac:dyDescent="0.2">
      <c r="A1853" s="793" t="s">
        <v>3660</v>
      </c>
      <c r="B1853" s="793" t="s">
        <v>8392</v>
      </c>
      <c r="C1853" s="793">
        <v>0</v>
      </c>
    </row>
    <row r="1854" spans="1:3" x14ac:dyDescent="0.2">
      <c r="A1854" s="793" t="s">
        <v>3660</v>
      </c>
      <c r="B1854" s="793" t="s">
        <v>8393</v>
      </c>
      <c r="C1854" s="793">
        <v>0</v>
      </c>
    </row>
    <row r="1855" spans="1:3" x14ac:dyDescent="0.2">
      <c r="A1855" s="793" t="s">
        <v>3660</v>
      </c>
      <c r="B1855" s="793" t="s">
        <v>8394</v>
      </c>
      <c r="C1855" s="793">
        <v>0</v>
      </c>
    </row>
    <row r="1856" spans="1:3" x14ac:dyDescent="0.2">
      <c r="A1856" s="793" t="s">
        <v>3660</v>
      </c>
      <c r="B1856" s="793" t="s">
        <v>8395</v>
      </c>
      <c r="C1856" s="793">
        <v>0</v>
      </c>
    </row>
    <row r="1857" spans="1:3" x14ac:dyDescent="0.2">
      <c r="A1857" s="793" t="s">
        <v>3660</v>
      </c>
      <c r="B1857" s="793" t="s">
        <v>8396</v>
      </c>
      <c r="C1857" s="793">
        <v>0</v>
      </c>
    </row>
    <row r="1858" spans="1:3" x14ac:dyDescent="0.2">
      <c r="A1858" s="793" t="s">
        <v>3660</v>
      </c>
      <c r="B1858" s="793" t="s">
        <v>8397</v>
      </c>
      <c r="C1858" s="793">
        <v>0</v>
      </c>
    </row>
    <row r="1859" spans="1:3" x14ac:dyDescent="0.2">
      <c r="A1859" s="793" t="s">
        <v>3660</v>
      </c>
      <c r="B1859" s="793" t="s">
        <v>8398</v>
      </c>
      <c r="C1859" s="793">
        <v>0</v>
      </c>
    </row>
    <row r="1860" spans="1:3" x14ac:dyDescent="0.2">
      <c r="A1860" s="793" t="s">
        <v>3660</v>
      </c>
      <c r="B1860" s="793" t="s">
        <v>8399</v>
      </c>
      <c r="C1860" s="793">
        <v>0</v>
      </c>
    </row>
    <row r="1861" spans="1:3" x14ac:dyDescent="0.2">
      <c r="A1861" s="793" t="s">
        <v>3660</v>
      </c>
      <c r="B1861" s="793" t="s">
        <v>8400</v>
      </c>
      <c r="C1861" s="793">
        <v>0</v>
      </c>
    </row>
    <row r="1862" spans="1:3" x14ac:dyDescent="0.2">
      <c r="A1862" s="793" t="s">
        <v>3660</v>
      </c>
      <c r="B1862" s="793" t="s">
        <v>8401</v>
      </c>
      <c r="C1862" s="793">
        <v>0</v>
      </c>
    </row>
    <row r="1863" spans="1:3" x14ac:dyDescent="0.2">
      <c r="A1863" s="793" t="s">
        <v>3660</v>
      </c>
      <c r="B1863" s="793" t="s">
        <v>8402</v>
      </c>
      <c r="C1863" s="793">
        <v>0</v>
      </c>
    </row>
    <row r="1864" spans="1:3" x14ac:dyDescent="0.2">
      <c r="A1864" s="793" t="s">
        <v>3660</v>
      </c>
      <c r="B1864" s="793" t="s">
        <v>8403</v>
      </c>
      <c r="C1864" s="793">
        <v>0</v>
      </c>
    </row>
    <row r="1865" spans="1:3" x14ac:dyDescent="0.2">
      <c r="A1865" s="793" t="s">
        <v>3660</v>
      </c>
      <c r="B1865" s="793" t="s">
        <v>8404</v>
      </c>
      <c r="C1865" s="793">
        <v>0</v>
      </c>
    </row>
    <row r="1866" spans="1:3" x14ac:dyDescent="0.2">
      <c r="A1866" s="793" t="s">
        <v>3660</v>
      </c>
      <c r="B1866" s="793" t="s">
        <v>8405</v>
      </c>
      <c r="C1866" s="793">
        <v>0</v>
      </c>
    </row>
    <row r="1867" spans="1:3" x14ac:dyDescent="0.2">
      <c r="A1867" s="793" t="s">
        <v>3660</v>
      </c>
      <c r="B1867" s="793" t="s">
        <v>8406</v>
      </c>
      <c r="C1867" s="793">
        <v>0</v>
      </c>
    </row>
    <row r="1868" spans="1:3" x14ac:dyDescent="0.2">
      <c r="A1868" s="793" t="s">
        <v>3660</v>
      </c>
      <c r="B1868" s="793" t="s">
        <v>8407</v>
      </c>
      <c r="C1868" s="793">
        <v>0</v>
      </c>
    </row>
    <row r="1869" spans="1:3" x14ac:dyDescent="0.2">
      <c r="A1869" s="793" t="s">
        <v>3660</v>
      </c>
      <c r="B1869" s="793" t="s">
        <v>8408</v>
      </c>
      <c r="C1869" s="793">
        <v>0</v>
      </c>
    </row>
    <row r="1870" spans="1:3" x14ac:dyDescent="0.2">
      <c r="A1870" s="793" t="s">
        <v>3660</v>
      </c>
      <c r="B1870" s="793" t="s">
        <v>8409</v>
      </c>
      <c r="C1870" s="793">
        <v>0</v>
      </c>
    </row>
    <row r="1871" spans="1:3" x14ac:dyDescent="0.2">
      <c r="A1871" s="793" t="s">
        <v>3660</v>
      </c>
      <c r="B1871" s="793" t="s">
        <v>8410</v>
      </c>
      <c r="C1871" s="793">
        <v>0</v>
      </c>
    </row>
    <row r="1872" spans="1:3" x14ac:dyDescent="0.2">
      <c r="A1872" s="793" t="s">
        <v>3660</v>
      </c>
      <c r="B1872" s="793" t="s">
        <v>8411</v>
      </c>
      <c r="C1872" s="793">
        <v>0</v>
      </c>
    </row>
    <row r="1873" spans="1:3" x14ac:dyDescent="0.2">
      <c r="A1873" s="793" t="s">
        <v>3660</v>
      </c>
      <c r="B1873" s="793" t="s">
        <v>8412</v>
      </c>
      <c r="C1873" s="793">
        <v>0</v>
      </c>
    </row>
    <row r="1874" spans="1:3" x14ac:dyDescent="0.2">
      <c r="A1874" s="793" t="s">
        <v>3660</v>
      </c>
      <c r="B1874" s="793" t="s">
        <v>8413</v>
      </c>
      <c r="C1874" s="793">
        <v>0</v>
      </c>
    </row>
    <row r="1875" spans="1:3" x14ac:dyDescent="0.2">
      <c r="A1875" s="793" t="s">
        <v>3660</v>
      </c>
      <c r="B1875" s="793" t="s">
        <v>8414</v>
      </c>
      <c r="C1875" s="793">
        <v>0</v>
      </c>
    </row>
    <row r="1876" spans="1:3" x14ac:dyDescent="0.2">
      <c r="A1876" s="793" t="s">
        <v>3660</v>
      </c>
      <c r="B1876" s="793" t="s">
        <v>8415</v>
      </c>
      <c r="C1876" s="793">
        <v>0</v>
      </c>
    </row>
    <row r="1877" spans="1:3" x14ac:dyDescent="0.2">
      <c r="A1877" s="793" t="s">
        <v>3660</v>
      </c>
      <c r="B1877" s="793" t="s">
        <v>8416</v>
      </c>
      <c r="C1877" s="793">
        <v>0</v>
      </c>
    </row>
    <row r="1878" spans="1:3" x14ac:dyDescent="0.2">
      <c r="A1878" s="793" t="s">
        <v>3660</v>
      </c>
      <c r="B1878" s="793" t="s">
        <v>8417</v>
      </c>
      <c r="C1878" s="793">
        <v>0</v>
      </c>
    </row>
    <row r="1879" spans="1:3" x14ac:dyDescent="0.2">
      <c r="A1879" s="793" t="s">
        <v>3660</v>
      </c>
      <c r="B1879" s="793" t="s">
        <v>8418</v>
      </c>
      <c r="C1879" s="793">
        <v>0</v>
      </c>
    </row>
    <row r="1880" spans="1:3" x14ac:dyDescent="0.2">
      <c r="A1880" s="793" t="s">
        <v>3660</v>
      </c>
      <c r="B1880" s="793" t="s">
        <v>8419</v>
      </c>
      <c r="C1880" s="793">
        <v>0</v>
      </c>
    </row>
    <row r="1881" spans="1:3" x14ac:dyDescent="0.2">
      <c r="A1881" s="793" t="s">
        <v>3660</v>
      </c>
      <c r="B1881" s="793" t="s">
        <v>8420</v>
      </c>
      <c r="C1881" s="793">
        <v>0</v>
      </c>
    </row>
    <row r="1882" spans="1:3" x14ac:dyDescent="0.2">
      <c r="A1882" s="793" t="s">
        <v>3660</v>
      </c>
      <c r="B1882" s="793" t="s">
        <v>8421</v>
      </c>
      <c r="C1882" s="793">
        <v>0</v>
      </c>
    </row>
    <row r="1883" spans="1:3" x14ac:dyDescent="0.2">
      <c r="A1883" s="793" t="s">
        <v>3660</v>
      </c>
      <c r="B1883" s="793" t="s">
        <v>8422</v>
      </c>
      <c r="C1883" s="793">
        <v>0</v>
      </c>
    </row>
    <row r="1884" spans="1:3" x14ac:dyDescent="0.2">
      <c r="A1884" s="793" t="s">
        <v>3660</v>
      </c>
      <c r="B1884" s="793" t="s">
        <v>8423</v>
      </c>
      <c r="C1884" s="793">
        <v>0</v>
      </c>
    </row>
    <row r="1885" spans="1:3" x14ac:dyDescent="0.2">
      <c r="A1885" s="793" t="s">
        <v>3660</v>
      </c>
      <c r="B1885" s="793" t="s">
        <v>8424</v>
      </c>
      <c r="C1885" s="793">
        <v>0</v>
      </c>
    </row>
    <row r="1886" spans="1:3" x14ac:dyDescent="0.2">
      <c r="A1886" s="793" t="s">
        <v>3660</v>
      </c>
      <c r="B1886" s="793" t="s">
        <v>8425</v>
      </c>
      <c r="C1886" s="793">
        <v>0</v>
      </c>
    </row>
    <row r="1887" spans="1:3" x14ac:dyDescent="0.2">
      <c r="A1887" s="793" t="s">
        <v>3660</v>
      </c>
      <c r="B1887" s="793" t="s">
        <v>8426</v>
      </c>
      <c r="C1887" s="793">
        <v>0</v>
      </c>
    </row>
    <row r="1888" spans="1:3" x14ac:dyDescent="0.2">
      <c r="A1888" s="793" t="s">
        <v>3660</v>
      </c>
      <c r="B1888" s="793" t="s">
        <v>8427</v>
      </c>
      <c r="C1888" s="793">
        <v>0</v>
      </c>
    </row>
    <row r="1889" spans="1:3" x14ac:dyDescent="0.2">
      <c r="A1889" s="793" t="s">
        <v>3660</v>
      </c>
      <c r="B1889" s="793" t="s">
        <v>8428</v>
      </c>
      <c r="C1889" s="793">
        <v>0</v>
      </c>
    </row>
    <row r="1890" spans="1:3" x14ac:dyDescent="0.2">
      <c r="A1890" s="793" t="s">
        <v>3660</v>
      </c>
      <c r="B1890" s="793" t="s">
        <v>8429</v>
      </c>
      <c r="C1890" s="793">
        <v>0</v>
      </c>
    </row>
    <row r="1891" spans="1:3" x14ac:dyDescent="0.2">
      <c r="A1891" s="793" t="s">
        <v>3660</v>
      </c>
      <c r="B1891" s="793" t="s">
        <v>8430</v>
      </c>
      <c r="C1891" s="793">
        <v>0</v>
      </c>
    </row>
    <row r="1892" spans="1:3" x14ac:dyDescent="0.2">
      <c r="A1892" s="793" t="s">
        <v>3660</v>
      </c>
      <c r="B1892" s="793" t="s">
        <v>8431</v>
      </c>
      <c r="C1892" s="793">
        <v>0</v>
      </c>
    </row>
    <row r="1893" spans="1:3" x14ac:dyDescent="0.2">
      <c r="A1893" s="793" t="s">
        <v>3660</v>
      </c>
      <c r="B1893" s="793" t="s">
        <v>8432</v>
      </c>
      <c r="C1893" s="793">
        <v>0</v>
      </c>
    </row>
    <row r="1894" spans="1:3" x14ac:dyDescent="0.2">
      <c r="A1894" s="793" t="s">
        <v>3660</v>
      </c>
      <c r="B1894" s="793" t="s">
        <v>8433</v>
      </c>
      <c r="C1894" s="793">
        <v>0</v>
      </c>
    </row>
    <row r="1895" spans="1:3" x14ac:dyDescent="0.2">
      <c r="A1895" s="793" t="s">
        <v>3660</v>
      </c>
      <c r="B1895" s="793" t="s">
        <v>8434</v>
      </c>
      <c r="C1895" s="793">
        <v>0</v>
      </c>
    </row>
    <row r="1896" spans="1:3" x14ac:dyDescent="0.2">
      <c r="A1896" s="793" t="s">
        <v>3660</v>
      </c>
      <c r="B1896" s="793" t="s">
        <v>8435</v>
      </c>
      <c r="C1896" s="793">
        <v>0</v>
      </c>
    </row>
    <row r="1897" spans="1:3" x14ac:dyDescent="0.2">
      <c r="A1897" s="793" t="s">
        <v>3660</v>
      </c>
      <c r="B1897" s="793" t="s">
        <v>8436</v>
      </c>
      <c r="C1897" s="793">
        <v>0</v>
      </c>
    </row>
    <row r="1898" spans="1:3" x14ac:dyDescent="0.2">
      <c r="A1898" s="793" t="s">
        <v>3660</v>
      </c>
      <c r="B1898" s="793" t="s">
        <v>8437</v>
      </c>
      <c r="C1898" s="793">
        <v>0</v>
      </c>
    </row>
    <row r="1899" spans="1:3" x14ac:dyDescent="0.2">
      <c r="A1899" s="793" t="s">
        <v>3660</v>
      </c>
      <c r="B1899" s="793" t="s">
        <v>8438</v>
      </c>
      <c r="C1899" s="793">
        <v>0</v>
      </c>
    </row>
    <row r="1900" spans="1:3" x14ac:dyDescent="0.2">
      <c r="A1900" s="793" t="s">
        <v>3660</v>
      </c>
      <c r="B1900" s="793" t="s">
        <v>8439</v>
      </c>
      <c r="C1900" s="793">
        <v>0</v>
      </c>
    </row>
    <row r="1901" spans="1:3" x14ac:dyDescent="0.2">
      <c r="A1901" s="793" t="s">
        <v>3660</v>
      </c>
      <c r="B1901" s="793" t="s">
        <v>8440</v>
      </c>
      <c r="C1901" s="793">
        <v>0</v>
      </c>
    </row>
    <row r="1902" spans="1:3" x14ac:dyDescent="0.2">
      <c r="A1902" s="793" t="s">
        <v>3660</v>
      </c>
      <c r="B1902" s="793" t="s">
        <v>8441</v>
      </c>
      <c r="C1902" s="793">
        <v>0</v>
      </c>
    </row>
    <row r="1903" spans="1:3" x14ac:dyDescent="0.2">
      <c r="A1903" s="793" t="s">
        <v>3660</v>
      </c>
      <c r="B1903" s="793" t="s">
        <v>8442</v>
      </c>
      <c r="C1903" s="793">
        <v>0</v>
      </c>
    </row>
    <row r="1904" spans="1:3" x14ac:dyDescent="0.2">
      <c r="A1904" s="793" t="s">
        <v>3660</v>
      </c>
      <c r="B1904" s="793" t="s">
        <v>8443</v>
      </c>
      <c r="C1904" s="793">
        <v>0</v>
      </c>
    </row>
    <row r="1905" spans="1:3" x14ac:dyDescent="0.2">
      <c r="A1905" s="793" t="s">
        <v>3660</v>
      </c>
      <c r="B1905" s="793" t="s">
        <v>8444</v>
      </c>
      <c r="C1905" s="793">
        <v>0</v>
      </c>
    </row>
    <row r="1906" spans="1:3" x14ac:dyDescent="0.2">
      <c r="A1906" s="793" t="s">
        <v>3660</v>
      </c>
      <c r="B1906" s="793" t="s">
        <v>8445</v>
      </c>
      <c r="C1906" s="793">
        <v>0</v>
      </c>
    </row>
    <row r="1907" spans="1:3" x14ac:dyDescent="0.2">
      <c r="A1907" s="793" t="s">
        <v>3660</v>
      </c>
      <c r="B1907" s="793" t="s">
        <v>8446</v>
      </c>
      <c r="C1907" s="793">
        <v>0</v>
      </c>
    </row>
    <row r="1908" spans="1:3" x14ac:dyDescent="0.2">
      <c r="A1908" s="793" t="s">
        <v>3660</v>
      </c>
      <c r="B1908" s="793" t="s">
        <v>8447</v>
      </c>
      <c r="C1908" s="793">
        <v>0</v>
      </c>
    </row>
    <row r="1909" spans="1:3" x14ac:dyDescent="0.2">
      <c r="A1909" s="793" t="s">
        <v>3660</v>
      </c>
      <c r="B1909" s="793" t="s">
        <v>8448</v>
      </c>
      <c r="C1909" s="793">
        <v>0</v>
      </c>
    </row>
    <row r="1910" spans="1:3" x14ac:dyDescent="0.2">
      <c r="A1910" s="793" t="s">
        <v>3660</v>
      </c>
      <c r="B1910" s="793" t="s">
        <v>8449</v>
      </c>
      <c r="C1910" s="793">
        <v>0</v>
      </c>
    </row>
    <row r="1911" spans="1:3" x14ac:dyDescent="0.2">
      <c r="A1911" s="793" t="s">
        <v>3660</v>
      </c>
      <c r="B1911" s="793" t="s">
        <v>8450</v>
      </c>
      <c r="C1911" s="793">
        <v>0</v>
      </c>
    </row>
    <row r="1912" spans="1:3" x14ac:dyDescent="0.2">
      <c r="A1912" s="793" t="s">
        <v>3660</v>
      </c>
      <c r="B1912" s="793" t="s">
        <v>8451</v>
      </c>
      <c r="C1912" s="793">
        <v>0</v>
      </c>
    </row>
    <row r="1913" spans="1:3" x14ac:dyDescent="0.2">
      <c r="A1913" s="793" t="s">
        <v>3660</v>
      </c>
      <c r="B1913" s="793" t="s">
        <v>8452</v>
      </c>
      <c r="C1913" s="793">
        <v>0</v>
      </c>
    </row>
    <row r="1914" spans="1:3" x14ac:dyDescent="0.2">
      <c r="A1914" s="793" t="s">
        <v>3660</v>
      </c>
      <c r="B1914" s="793" t="s">
        <v>8453</v>
      </c>
      <c r="C1914" s="793">
        <v>0</v>
      </c>
    </row>
    <row r="1915" spans="1:3" x14ac:dyDescent="0.2">
      <c r="A1915" s="793" t="s">
        <v>3660</v>
      </c>
      <c r="B1915" s="793" t="s">
        <v>8454</v>
      </c>
      <c r="C1915" s="793">
        <v>0</v>
      </c>
    </row>
    <row r="1916" spans="1:3" x14ac:dyDescent="0.2">
      <c r="A1916" s="793" t="s">
        <v>3660</v>
      </c>
      <c r="B1916" s="793" t="s">
        <v>8455</v>
      </c>
      <c r="C1916" s="793">
        <v>0</v>
      </c>
    </row>
    <row r="1917" spans="1:3" x14ac:dyDescent="0.2">
      <c r="A1917" s="793" t="s">
        <v>3660</v>
      </c>
      <c r="B1917" s="793" t="s">
        <v>8456</v>
      </c>
      <c r="C1917" s="793">
        <v>0</v>
      </c>
    </row>
    <row r="1918" spans="1:3" x14ac:dyDescent="0.2">
      <c r="A1918" s="793" t="s">
        <v>3660</v>
      </c>
      <c r="B1918" s="793" t="s">
        <v>8457</v>
      </c>
      <c r="C1918" s="793">
        <v>0</v>
      </c>
    </row>
    <row r="1919" spans="1:3" x14ac:dyDescent="0.2">
      <c r="A1919" s="793" t="s">
        <v>3660</v>
      </c>
      <c r="B1919" s="793" t="s">
        <v>8458</v>
      </c>
      <c r="C1919" s="793">
        <v>0</v>
      </c>
    </row>
    <row r="1920" spans="1:3" x14ac:dyDescent="0.2">
      <c r="A1920" s="793" t="s">
        <v>3660</v>
      </c>
      <c r="B1920" s="793" t="s">
        <v>8459</v>
      </c>
      <c r="C1920" s="793">
        <v>0</v>
      </c>
    </row>
    <row r="1921" spans="1:3" x14ac:dyDescent="0.2">
      <c r="A1921" s="793" t="s">
        <v>3660</v>
      </c>
      <c r="B1921" s="793" t="s">
        <v>8460</v>
      </c>
      <c r="C1921" s="793">
        <v>0</v>
      </c>
    </row>
    <row r="1922" spans="1:3" x14ac:dyDescent="0.2">
      <c r="A1922" s="793" t="s">
        <v>3690</v>
      </c>
      <c r="B1922" s="793" t="s">
        <v>8461</v>
      </c>
      <c r="C1922" s="793">
        <v>0</v>
      </c>
    </row>
    <row r="1923" spans="1:3" x14ac:dyDescent="0.2">
      <c r="A1923" s="793" t="s">
        <v>3690</v>
      </c>
      <c r="B1923" s="793" t="s">
        <v>8462</v>
      </c>
      <c r="C1923" s="793">
        <v>0</v>
      </c>
    </row>
    <row r="1924" spans="1:3" x14ac:dyDescent="0.2">
      <c r="A1924" s="793" t="s">
        <v>3690</v>
      </c>
      <c r="B1924" s="793" t="s">
        <v>8463</v>
      </c>
      <c r="C1924" s="793">
        <v>0</v>
      </c>
    </row>
    <row r="1925" spans="1:3" x14ac:dyDescent="0.2">
      <c r="A1925" s="793" t="s">
        <v>3690</v>
      </c>
      <c r="B1925" s="793" t="s">
        <v>8464</v>
      </c>
      <c r="C1925" s="793">
        <v>0</v>
      </c>
    </row>
    <row r="1926" spans="1:3" x14ac:dyDescent="0.2">
      <c r="A1926" s="793" t="s">
        <v>3690</v>
      </c>
      <c r="B1926" s="793" t="s">
        <v>8465</v>
      </c>
      <c r="C1926" s="793">
        <v>0</v>
      </c>
    </row>
    <row r="1927" spans="1:3" x14ac:dyDescent="0.2">
      <c r="A1927" s="793" t="s">
        <v>3690</v>
      </c>
      <c r="B1927" s="793" t="s">
        <v>8466</v>
      </c>
      <c r="C1927" s="793">
        <v>0</v>
      </c>
    </row>
    <row r="1928" spans="1:3" x14ac:dyDescent="0.2">
      <c r="A1928" s="793" t="s">
        <v>3690</v>
      </c>
      <c r="B1928" s="793" t="s">
        <v>8467</v>
      </c>
      <c r="C1928" s="793">
        <v>0</v>
      </c>
    </row>
    <row r="1929" spans="1:3" x14ac:dyDescent="0.2">
      <c r="A1929" s="793" t="s">
        <v>3690</v>
      </c>
      <c r="B1929" s="793" t="s">
        <v>8468</v>
      </c>
      <c r="C1929" s="793">
        <v>0</v>
      </c>
    </row>
    <row r="1930" spans="1:3" x14ac:dyDescent="0.2">
      <c r="A1930" s="793" t="s">
        <v>3690</v>
      </c>
      <c r="B1930" s="793" t="s">
        <v>8469</v>
      </c>
      <c r="C1930" s="793">
        <v>0</v>
      </c>
    </row>
    <row r="1931" spans="1:3" x14ac:dyDescent="0.2">
      <c r="A1931" s="793" t="s">
        <v>3690</v>
      </c>
      <c r="B1931" s="793" t="s">
        <v>8470</v>
      </c>
      <c r="C1931" s="793">
        <v>0</v>
      </c>
    </row>
    <row r="1932" spans="1:3" x14ac:dyDescent="0.2">
      <c r="A1932" s="793" t="s">
        <v>3690</v>
      </c>
      <c r="B1932" s="793" t="s">
        <v>8471</v>
      </c>
      <c r="C1932" s="793">
        <v>0</v>
      </c>
    </row>
    <row r="1933" spans="1:3" x14ac:dyDescent="0.2">
      <c r="A1933" s="793" t="s">
        <v>3690</v>
      </c>
      <c r="B1933" s="793" t="s">
        <v>8472</v>
      </c>
      <c r="C1933" s="793">
        <v>0</v>
      </c>
    </row>
    <row r="1934" spans="1:3" x14ac:dyDescent="0.2">
      <c r="A1934" s="793" t="s">
        <v>3690</v>
      </c>
      <c r="B1934" s="793" t="s">
        <v>5678</v>
      </c>
      <c r="C1934" s="793">
        <v>738.65000000000146</v>
      </c>
    </row>
    <row r="1935" spans="1:3" x14ac:dyDescent="0.2">
      <c r="A1935" s="793" t="s">
        <v>3690</v>
      </c>
      <c r="B1935" s="793" t="s">
        <v>5679</v>
      </c>
      <c r="C1935" s="793">
        <v>738.65000000000146</v>
      </c>
    </row>
    <row r="1936" spans="1:3" x14ac:dyDescent="0.2">
      <c r="A1936" s="793" t="s">
        <v>3690</v>
      </c>
      <c r="B1936" s="793" t="s">
        <v>5680</v>
      </c>
      <c r="C1936" s="793">
        <v>738.65000000000146</v>
      </c>
    </row>
    <row r="1937" spans="1:3" x14ac:dyDescent="0.2">
      <c r="A1937" s="793" t="s">
        <v>3690</v>
      </c>
      <c r="B1937" s="793" t="s">
        <v>5681</v>
      </c>
      <c r="C1937" s="793">
        <v>738.65000000000146</v>
      </c>
    </row>
    <row r="1938" spans="1:3" x14ac:dyDescent="0.2">
      <c r="A1938" s="793" t="s">
        <v>3690</v>
      </c>
      <c r="B1938" s="793" t="s">
        <v>5682</v>
      </c>
      <c r="C1938" s="793">
        <v>370.2300000000032</v>
      </c>
    </row>
    <row r="1939" spans="1:3" x14ac:dyDescent="0.2">
      <c r="A1939" s="793" t="s">
        <v>3690</v>
      </c>
      <c r="B1939" s="793" t="s">
        <v>5683</v>
      </c>
      <c r="C1939" s="793">
        <v>0.91000000000349246</v>
      </c>
    </row>
    <row r="1940" spans="1:3" x14ac:dyDescent="0.2">
      <c r="A1940" s="793" t="s">
        <v>3690</v>
      </c>
      <c r="B1940" s="793" t="s">
        <v>8473</v>
      </c>
      <c r="C1940" s="793">
        <v>0</v>
      </c>
    </row>
    <row r="1941" spans="1:3" x14ac:dyDescent="0.2">
      <c r="A1941" s="793" t="s">
        <v>3690</v>
      </c>
      <c r="B1941" s="793" t="s">
        <v>8474</v>
      </c>
      <c r="C1941" s="793">
        <v>0</v>
      </c>
    </row>
    <row r="1942" spans="1:3" x14ac:dyDescent="0.2">
      <c r="A1942" s="793" t="s">
        <v>3690</v>
      </c>
      <c r="B1942" s="793" t="s">
        <v>8475</v>
      </c>
      <c r="C1942" s="793">
        <v>0</v>
      </c>
    </row>
    <row r="1943" spans="1:3" x14ac:dyDescent="0.2">
      <c r="A1943" s="793" t="s">
        <v>3690</v>
      </c>
      <c r="B1943" s="793" t="s">
        <v>8476</v>
      </c>
      <c r="C1943" s="793">
        <v>0</v>
      </c>
    </row>
    <row r="1944" spans="1:3" x14ac:dyDescent="0.2">
      <c r="A1944" s="793" t="s">
        <v>3690</v>
      </c>
      <c r="B1944" s="793" t="s">
        <v>8477</v>
      </c>
      <c r="C1944" s="793">
        <v>0</v>
      </c>
    </row>
    <row r="1945" spans="1:3" x14ac:dyDescent="0.2">
      <c r="A1945" s="793" t="s">
        <v>3690</v>
      </c>
      <c r="B1945" s="793" t="s">
        <v>8478</v>
      </c>
      <c r="C1945" s="793">
        <v>0</v>
      </c>
    </row>
    <row r="1946" spans="1:3" x14ac:dyDescent="0.2">
      <c r="A1946" s="793" t="s">
        <v>3690</v>
      </c>
      <c r="B1946" s="793" t="s">
        <v>5695</v>
      </c>
      <c r="C1946" s="793">
        <v>639.35000000000582</v>
      </c>
    </row>
    <row r="1947" spans="1:3" x14ac:dyDescent="0.2">
      <c r="A1947" s="793" t="s">
        <v>3690</v>
      </c>
      <c r="B1947" s="793" t="s">
        <v>5698</v>
      </c>
      <c r="C1947" s="793">
        <v>639.35000000000582</v>
      </c>
    </row>
    <row r="1948" spans="1:3" x14ac:dyDescent="0.2">
      <c r="A1948" s="793" t="s">
        <v>3690</v>
      </c>
      <c r="B1948" s="793" t="s">
        <v>5699</v>
      </c>
      <c r="C1948" s="793">
        <v>639.35000000000582</v>
      </c>
    </row>
    <row r="1949" spans="1:3" x14ac:dyDescent="0.2">
      <c r="A1949" s="793" t="s">
        <v>3690</v>
      </c>
      <c r="B1949" s="793" t="s">
        <v>5700</v>
      </c>
      <c r="C1949" s="793">
        <v>639.35000000000582</v>
      </c>
    </row>
    <row r="1950" spans="1:3" x14ac:dyDescent="0.2">
      <c r="A1950" s="793" t="s">
        <v>3690</v>
      </c>
      <c r="B1950" s="793" t="s">
        <v>5701</v>
      </c>
      <c r="C1950" s="793">
        <v>441.11999999999534</v>
      </c>
    </row>
    <row r="1951" spans="1:3" x14ac:dyDescent="0.2">
      <c r="A1951" s="793" t="s">
        <v>3690</v>
      </c>
      <c r="B1951" s="793" t="s">
        <v>5702</v>
      </c>
      <c r="C1951" s="793">
        <v>239.95000000001164</v>
      </c>
    </row>
    <row r="1952" spans="1:3" x14ac:dyDescent="0.2">
      <c r="A1952" s="793" t="s">
        <v>3690</v>
      </c>
      <c r="B1952" s="793" t="s">
        <v>5703</v>
      </c>
      <c r="C1952" s="793">
        <v>237.01000000000931</v>
      </c>
    </row>
    <row r="1953" spans="1:3" x14ac:dyDescent="0.2">
      <c r="A1953" s="793" t="s">
        <v>3690</v>
      </c>
      <c r="B1953" s="793" t="s">
        <v>5704</v>
      </c>
      <c r="C1953" s="793">
        <v>237.01000000000931</v>
      </c>
    </row>
    <row r="1954" spans="1:3" x14ac:dyDescent="0.2">
      <c r="A1954" s="793" t="s">
        <v>3690</v>
      </c>
      <c r="B1954" s="793" t="s">
        <v>5705</v>
      </c>
      <c r="C1954" s="793">
        <v>237.01000000000931</v>
      </c>
    </row>
    <row r="1955" spans="1:3" x14ac:dyDescent="0.2">
      <c r="A1955" s="793" t="s">
        <v>3690</v>
      </c>
      <c r="B1955" s="793" t="s">
        <v>5696</v>
      </c>
      <c r="C1955" s="793">
        <v>164.84000000001106</v>
      </c>
    </row>
    <row r="1956" spans="1:3" x14ac:dyDescent="0.2">
      <c r="A1956" s="793" t="s">
        <v>3690</v>
      </c>
      <c r="B1956" s="793" t="s">
        <v>5697</v>
      </c>
      <c r="C1956" s="793">
        <v>92.660000000003492</v>
      </c>
    </row>
    <row r="1957" spans="1:3" x14ac:dyDescent="0.2">
      <c r="A1957" s="793" t="s">
        <v>3690</v>
      </c>
      <c r="B1957" s="793" t="s">
        <v>8479</v>
      </c>
      <c r="C1957" s="793">
        <v>0</v>
      </c>
    </row>
    <row r="1958" spans="1:3" x14ac:dyDescent="0.2">
      <c r="A1958" s="793" t="s">
        <v>3690</v>
      </c>
      <c r="B1958" s="793" t="s">
        <v>5684</v>
      </c>
      <c r="C1958" s="793">
        <v>5222.5100000000093</v>
      </c>
    </row>
    <row r="1959" spans="1:3" x14ac:dyDescent="0.2">
      <c r="A1959" s="793" t="s">
        <v>3690</v>
      </c>
      <c r="B1959" s="793" t="s">
        <v>5687</v>
      </c>
      <c r="C1959" s="793">
        <v>5052.1399999999994</v>
      </c>
    </row>
    <row r="1960" spans="1:3" x14ac:dyDescent="0.2">
      <c r="A1960" s="793" t="s">
        <v>3690</v>
      </c>
      <c r="B1960" s="793" t="s">
        <v>5688</v>
      </c>
      <c r="C1960" s="793">
        <v>5034.320000000007</v>
      </c>
    </row>
    <row r="1961" spans="1:3" x14ac:dyDescent="0.2">
      <c r="A1961" s="793" t="s">
        <v>3690</v>
      </c>
      <c r="B1961" s="793" t="s">
        <v>5689</v>
      </c>
      <c r="C1961" s="793">
        <v>5034.320000000007</v>
      </c>
    </row>
    <row r="1962" spans="1:3" x14ac:dyDescent="0.2">
      <c r="A1962" s="793" t="s">
        <v>3690</v>
      </c>
      <c r="B1962" s="793" t="s">
        <v>5690</v>
      </c>
      <c r="C1962" s="793">
        <v>5034.320000000007</v>
      </c>
    </row>
    <row r="1963" spans="1:3" x14ac:dyDescent="0.2">
      <c r="A1963" s="793" t="s">
        <v>3690</v>
      </c>
      <c r="B1963" s="793" t="s">
        <v>5691</v>
      </c>
      <c r="C1963" s="793">
        <v>5034.320000000007</v>
      </c>
    </row>
    <row r="1964" spans="1:3" x14ac:dyDescent="0.2">
      <c r="A1964" s="793" t="s">
        <v>3690</v>
      </c>
      <c r="B1964" s="793" t="s">
        <v>5692</v>
      </c>
      <c r="C1964" s="793">
        <v>5034.320000000007</v>
      </c>
    </row>
    <row r="1965" spans="1:3" x14ac:dyDescent="0.2">
      <c r="A1965" s="793" t="s">
        <v>3690</v>
      </c>
      <c r="B1965" s="793" t="s">
        <v>5693</v>
      </c>
      <c r="C1965" s="793">
        <v>5034.320000000007</v>
      </c>
    </row>
    <row r="1966" spans="1:3" x14ac:dyDescent="0.2">
      <c r="A1966" s="793" t="s">
        <v>3690</v>
      </c>
      <c r="B1966" s="793" t="s">
        <v>5694</v>
      </c>
      <c r="C1966" s="793">
        <v>5034.320000000007</v>
      </c>
    </row>
    <row r="1967" spans="1:3" x14ac:dyDescent="0.2">
      <c r="A1967" s="793" t="s">
        <v>3690</v>
      </c>
      <c r="B1967" s="793" t="s">
        <v>5685</v>
      </c>
      <c r="C1967" s="793">
        <v>2594.1699999999983</v>
      </c>
    </row>
    <row r="1968" spans="1:3" x14ac:dyDescent="0.2">
      <c r="A1968" s="793" t="s">
        <v>3690</v>
      </c>
      <c r="B1968" s="793" t="s">
        <v>5686</v>
      </c>
      <c r="C1968" s="793">
        <v>151.77000000000407</v>
      </c>
    </row>
    <row r="1969" spans="1:3" x14ac:dyDescent="0.2">
      <c r="A1969" s="793" t="s">
        <v>3690</v>
      </c>
      <c r="B1969" s="793" t="s">
        <v>8480</v>
      </c>
      <c r="C1969" s="793">
        <v>0</v>
      </c>
    </row>
    <row r="1970" spans="1:3" x14ac:dyDescent="0.2">
      <c r="A1970" s="793" t="s">
        <v>3690</v>
      </c>
      <c r="B1970" s="793" t="s">
        <v>8481</v>
      </c>
      <c r="C1970" s="793">
        <v>0</v>
      </c>
    </row>
    <row r="1971" spans="1:3" x14ac:dyDescent="0.2">
      <c r="A1971" s="793" t="s">
        <v>3690</v>
      </c>
      <c r="B1971" s="793" t="s">
        <v>8482</v>
      </c>
      <c r="C1971" s="793">
        <v>0</v>
      </c>
    </row>
    <row r="1972" spans="1:3" x14ac:dyDescent="0.2">
      <c r="A1972" s="793" t="s">
        <v>3690</v>
      </c>
      <c r="B1972" s="793" t="s">
        <v>8483</v>
      </c>
      <c r="C1972" s="793">
        <v>0</v>
      </c>
    </row>
    <row r="1973" spans="1:3" x14ac:dyDescent="0.2">
      <c r="A1973" s="793" t="s">
        <v>3690</v>
      </c>
      <c r="B1973" s="793" t="s">
        <v>8484</v>
      </c>
      <c r="C1973" s="793">
        <v>0</v>
      </c>
    </row>
    <row r="1974" spans="1:3" x14ac:dyDescent="0.2">
      <c r="A1974" s="793" t="s">
        <v>3690</v>
      </c>
      <c r="B1974" s="793" t="s">
        <v>8485</v>
      </c>
      <c r="C1974" s="793">
        <v>0</v>
      </c>
    </row>
    <row r="1975" spans="1:3" x14ac:dyDescent="0.2">
      <c r="A1975" s="793" t="s">
        <v>3690</v>
      </c>
      <c r="B1975" s="793" t="s">
        <v>8486</v>
      </c>
      <c r="C1975" s="793">
        <v>0</v>
      </c>
    </row>
    <row r="1976" spans="1:3" x14ac:dyDescent="0.2">
      <c r="A1976" s="793" t="s">
        <v>3690</v>
      </c>
      <c r="B1976" s="793" t="s">
        <v>8487</v>
      </c>
      <c r="C1976" s="793">
        <v>0</v>
      </c>
    </row>
    <row r="1977" spans="1:3" x14ac:dyDescent="0.2">
      <c r="A1977" s="793" t="s">
        <v>3690</v>
      </c>
      <c r="B1977" s="793" t="s">
        <v>8488</v>
      </c>
      <c r="C1977" s="793">
        <v>0</v>
      </c>
    </row>
    <row r="1978" spans="1:3" x14ac:dyDescent="0.2">
      <c r="A1978" s="793" t="s">
        <v>3690</v>
      </c>
      <c r="B1978" s="793" t="s">
        <v>8489</v>
      </c>
      <c r="C1978" s="793">
        <v>0</v>
      </c>
    </row>
    <row r="1979" spans="1:3" x14ac:dyDescent="0.2">
      <c r="A1979" s="793" t="s">
        <v>3690</v>
      </c>
      <c r="B1979" s="793" t="s">
        <v>8490</v>
      </c>
      <c r="C1979" s="793">
        <v>0</v>
      </c>
    </row>
    <row r="1980" spans="1:3" x14ac:dyDescent="0.2">
      <c r="A1980" s="793" t="s">
        <v>3690</v>
      </c>
      <c r="B1980" s="793" t="s">
        <v>8491</v>
      </c>
      <c r="C1980" s="793">
        <v>0</v>
      </c>
    </row>
    <row r="1981" spans="1:3" x14ac:dyDescent="0.2">
      <c r="A1981" s="793" t="s">
        <v>3690</v>
      </c>
      <c r="B1981" s="793" t="s">
        <v>8492</v>
      </c>
      <c r="C1981" s="793">
        <v>0</v>
      </c>
    </row>
    <row r="1982" spans="1:3" x14ac:dyDescent="0.2">
      <c r="A1982" s="793" t="s">
        <v>3690</v>
      </c>
      <c r="B1982" s="793" t="s">
        <v>5706</v>
      </c>
      <c r="C1982" s="793">
        <v>798.39000000000033</v>
      </c>
    </row>
    <row r="1983" spans="1:3" x14ac:dyDescent="0.2">
      <c r="A1983" s="793" t="s">
        <v>3690</v>
      </c>
      <c r="B1983" s="793" t="s">
        <v>5709</v>
      </c>
      <c r="C1983" s="793">
        <v>798.39000000000033</v>
      </c>
    </row>
    <row r="1984" spans="1:3" x14ac:dyDescent="0.2">
      <c r="A1984" s="793" t="s">
        <v>3690</v>
      </c>
      <c r="B1984" s="793" t="s">
        <v>5710</v>
      </c>
      <c r="C1984" s="793">
        <v>798.39000000000033</v>
      </c>
    </row>
    <row r="1985" spans="1:3" x14ac:dyDescent="0.2">
      <c r="A1985" s="793" t="s">
        <v>3690</v>
      </c>
      <c r="B1985" s="793" t="s">
        <v>5711</v>
      </c>
      <c r="C1985" s="793">
        <v>798.39000000000033</v>
      </c>
    </row>
    <row r="1986" spans="1:3" x14ac:dyDescent="0.2">
      <c r="A1986" s="793" t="s">
        <v>3690</v>
      </c>
      <c r="B1986" s="793" t="s">
        <v>5712</v>
      </c>
      <c r="C1986" s="793">
        <v>781.34000000000015</v>
      </c>
    </row>
    <row r="1987" spans="1:3" x14ac:dyDescent="0.2">
      <c r="A1987" s="793" t="s">
        <v>3690</v>
      </c>
      <c r="B1987" s="793" t="s">
        <v>5713</v>
      </c>
      <c r="C1987" s="793">
        <v>764.2800000000002</v>
      </c>
    </row>
    <row r="1988" spans="1:3" x14ac:dyDescent="0.2">
      <c r="A1988" s="793" t="s">
        <v>3690</v>
      </c>
      <c r="B1988" s="793" t="s">
        <v>5714</v>
      </c>
      <c r="C1988" s="793">
        <v>764.2800000000002</v>
      </c>
    </row>
    <row r="1989" spans="1:3" x14ac:dyDescent="0.2">
      <c r="A1989" s="793" t="s">
        <v>3690</v>
      </c>
      <c r="B1989" s="793" t="s">
        <v>5715</v>
      </c>
      <c r="C1989" s="793">
        <v>764.2800000000002</v>
      </c>
    </row>
    <row r="1990" spans="1:3" x14ac:dyDescent="0.2">
      <c r="A1990" s="793" t="s">
        <v>3690</v>
      </c>
      <c r="B1990" s="793" t="s">
        <v>5716</v>
      </c>
      <c r="C1990" s="793">
        <v>760.48999999999978</v>
      </c>
    </row>
    <row r="1991" spans="1:3" x14ac:dyDescent="0.2">
      <c r="A1991" s="793" t="s">
        <v>3690</v>
      </c>
      <c r="B1991" s="793" t="s">
        <v>5707</v>
      </c>
      <c r="C1991" s="793">
        <v>748.74000000000024</v>
      </c>
    </row>
    <row r="1992" spans="1:3" x14ac:dyDescent="0.2">
      <c r="A1992" s="793" t="s">
        <v>3690</v>
      </c>
      <c r="B1992" s="793" t="s">
        <v>5708</v>
      </c>
      <c r="C1992" s="793">
        <v>740.79</v>
      </c>
    </row>
    <row r="1993" spans="1:3" x14ac:dyDescent="0.2">
      <c r="A1993" s="793" t="s">
        <v>3690</v>
      </c>
      <c r="B1993" s="793" t="s">
        <v>8493</v>
      </c>
      <c r="C1993" s="793">
        <v>0</v>
      </c>
    </row>
    <row r="1994" spans="1:3" x14ac:dyDescent="0.2">
      <c r="A1994" s="793" t="s">
        <v>3690</v>
      </c>
      <c r="B1994" s="793" t="s">
        <v>5717</v>
      </c>
      <c r="C1994" s="793">
        <v>941.93000000000029</v>
      </c>
    </row>
    <row r="1995" spans="1:3" x14ac:dyDescent="0.2">
      <c r="A1995" s="793" t="s">
        <v>3690</v>
      </c>
      <c r="B1995" s="793" t="s">
        <v>5718</v>
      </c>
      <c r="C1995" s="793">
        <v>941.93000000000029</v>
      </c>
    </row>
    <row r="1996" spans="1:3" x14ac:dyDescent="0.2">
      <c r="A1996" s="793" t="s">
        <v>3690</v>
      </c>
      <c r="B1996" s="793" t="s">
        <v>5719</v>
      </c>
      <c r="C1996" s="793">
        <v>941.93000000000029</v>
      </c>
    </row>
    <row r="1997" spans="1:3" x14ac:dyDescent="0.2">
      <c r="A1997" s="793" t="s">
        <v>3690</v>
      </c>
      <c r="B1997" s="793" t="s">
        <v>5720</v>
      </c>
      <c r="C1997" s="793">
        <v>941.93000000000029</v>
      </c>
    </row>
    <row r="1998" spans="1:3" x14ac:dyDescent="0.2">
      <c r="A1998" s="793" t="s">
        <v>3690</v>
      </c>
      <c r="B1998" s="793" t="s">
        <v>5721</v>
      </c>
      <c r="C1998" s="793">
        <v>961.62999999999738</v>
      </c>
    </row>
    <row r="1999" spans="1:3" x14ac:dyDescent="0.2">
      <c r="A1999" s="793" t="s">
        <v>3690</v>
      </c>
      <c r="B1999" s="793" t="s">
        <v>5722</v>
      </c>
      <c r="C1999" s="793">
        <v>981.33000000000175</v>
      </c>
    </row>
    <row r="2000" spans="1:3" x14ac:dyDescent="0.2">
      <c r="A2000" s="793" t="s">
        <v>3690</v>
      </c>
      <c r="B2000" s="793" t="s">
        <v>5723</v>
      </c>
      <c r="C2000" s="793">
        <v>981.33000000000175</v>
      </c>
    </row>
    <row r="2001" spans="1:3" x14ac:dyDescent="0.2">
      <c r="A2001" s="793" t="s">
        <v>3690</v>
      </c>
      <c r="B2001" s="793" t="s">
        <v>5724</v>
      </c>
      <c r="C2001" s="793">
        <v>490.66999999999825</v>
      </c>
    </row>
    <row r="2002" spans="1:3" x14ac:dyDescent="0.2">
      <c r="A2002" s="793" t="s">
        <v>3690</v>
      </c>
      <c r="B2002" s="793" t="s">
        <v>8494</v>
      </c>
      <c r="C2002" s="793">
        <v>0</v>
      </c>
    </row>
    <row r="2003" spans="1:3" x14ac:dyDescent="0.2">
      <c r="A2003" s="793" t="s">
        <v>3690</v>
      </c>
      <c r="B2003" s="793" t="s">
        <v>8495</v>
      </c>
      <c r="C2003" s="793">
        <v>0</v>
      </c>
    </row>
    <row r="2004" spans="1:3" x14ac:dyDescent="0.2">
      <c r="A2004" s="793" t="s">
        <v>3690</v>
      </c>
      <c r="B2004" s="793" t="s">
        <v>8496</v>
      </c>
      <c r="C2004" s="793">
        <v>0</v>
      </c>
    </row>
    <row r="2005" spans="1:3" x14ac:dyDescent="0.2">
      <c r="A2005" s="793" t="s">
        <v>3690</v>
      </c>
      <c r="B2005" s="793" t="s">
        <v>8497</v>
      </c>
      <c r="C2005" s="793">
        <v>0</v>
      </c>
    </row>
    <row r="2006" spans="1:3" x14ac:dyDescent="0.2">
      <c r="A2006" s="793" t="s">
        <v>3690</v>
      </c>
      <c r="B2006" s="793" t="s">
        <v>5725</v>
      </c>
      <c r="C2006" s="793">
        <v>-2066.0499999999302</v>
      </c>
    </row>
    <row r="2007" spans="1:3" x14ac:dyDescent="0.2">
      <c r="A2007" s="793" t="s">
        <v>3690</v>
      </c>
      <c r="B2007" s="793" t="s">
        <v>5728</v>
      </c>
      <c r="C2007" s="793">
        <v>-2498.5299999999697</v>
      </c>
    </row>
    <row r="2008" spans="1:3" x14ac:dyDescent="0.2">
      <c r="A2008" s="793" t="s">
        <v>3690</v>
      </c>
      <c r="B2008" s="793" t="s">
        <v>5729</v>
      </c>
      <c r="C2008" s="793">
        <v>-2353</v>
      </c>
    </row>
    <row r="2009" spans="1:3" x14ac:dyDescent="0.2">
      <c r="A2009" s="793" t="s">
        <v>3690</v>
      </c>
      <c r="B2009" s="793" t="s">
        <v>5730</v>
      </c>
      <c r="C2009" s="793">
        <v>-2249.6299999999464</v>
      </c>
    </row>
    <row r="2010" spans="1:3" x14ac:dyDescent="0.2">
      <c r="A2010" s="793" t="s">
        <v>3690</v>
      </c>
      <c r="B2010" s="793" t="s">
        <v>5731</v>
      </c>
      <c r="C2010" s="793">
        <v>-2365.9599999999045</v>
      </c>
    </row>
    <row r="2011" spans="1:3" x14ac:dyDescent="0.2">
      <c r="A2011" s="793" t="s">
        <v>3690</v>
      </c>
      <c r="B2011" s="793" t="s">
        <v>5732</v>
      </c>
      <c r="C2011" s="793">
        <v>-1851.5399999999208</v>
      </c>
    </row>
    <row r="2012" spans="1:3" x14ac:dyDescent="0.2">
      <c r="A2012" s="793" t="s">
        <v>3690</v>
      </c>
      <c r="B2012" s="793" t="s">
        <v>5733</v>
      </c>
      <c r="C2012" s="793">
        <v>-1583.9099999999744</v>
      </c>
    </row>
    <row r="2013" spans="1:3" x14ac:dyDescent="0.2">
      <c r="A2013" s="793" t="s">
        <v>3690</v>
      </c>
      <c r="B2013" s="793" t="s">
        <v>5734</v>
      </c>
      <c r="C2013" s="793">
        <v>-1125.320000000007</v>
      </c>
    </row>
    <row r="2014" spans="1:3" x14ac:dyDescent="0.2">
      <c r="A2014" s="793" t="s">
        <v>3690</v>
      </c>
      <c r="B2014" s="793" t="s">
        <v>5735</v>
      </c>
      <c r="C2014" s="793">
        <v>-690.0800000000163</v>
      </c>
    </row>
    <row r="2015" spans="1:3" x14ac:dyDescent="0.2">
      <c r="A2015" s="793" t="s">
        <v>3690</v>
      </c>
      <c r="B2015" s="793" t="s">
        <v>5726</v>
      </c>
      <c r="C2015" s="793">
        <v>-588.5</v>
      </c>
    </row>
    <row r="2016" spans="1:3" x14ac:dyDescent="0.2">
      <c r="A2016" s="793" t="s">
        <v>3690</v>
      </c>
      <c r="B2016" s="793" t="s">
        <v>5727</v>
      </c>
      <c r="C2016" s="793">
        <v>-287.40999999997439</v>
      </c>
    </row>
    <row r="2017" spans="1:3" x14ac:dyDescent="0.2">
      <c r="A2017" s="793" t="s">
        <v>3690</v>
      </c>
      <c r="B2017" s="793" t="s">
        <v>8498</v>
      </c>
      <c r="C2017" s="793">
        <v>0</v>
      </c>
    </row>
    <row r="2018" spans="1:3" x14ac:dyDescent="0.2">
      <c r="A2018" s="793" t="s">
        <v>3690</v>
      </c>
      <c r="B2018" s="793" t="s">
        <v>5736</v>
      </c>
      <c r="C2018" s="793">
        <v>-561.95999999996275</v>
      </c>
    </row>
    <row r="2019" spans="1:3" x14ac:dyDescent="0.2">
      <c r="A2019" s="793" t="s">
        <v>3690</v>
      </c>
      <c r="B2019" s="793" t="s">
        <v>5739</v>
      </c>
      <c r="C2019" s="793">
        <v>-2597.9699999999721</v>
      </c>
    </row>
    <row r="2020" spans="1:3" x14ac:dyDescent="0.2">
      <c r="A2020" s="793" t="s">
        <v>3690</v>
      </c>
      <c r="B2020" s="793" t="s">
        <v>5740</v>
      </c>
      <c r="C2020" s="793">
        <v>-3239.0100000000093</v>
      </c>
    </row>
    <row r="2021" spans="1:3" x14ac:dyDescent="0.2">
      <c r="A2021" s="793" t="s">
        <v>3690</v>
      </c>
      <c r="B2021" s="793" t="s">
        <v>5741</v>
      </c>
      <c r="C2021" s="793">
        <v>-3048.8799999998882</v>
      </c>
    </row>
    <row r="2022" spans="1:3" x14ac:dyDescent="0.2">
      <c r="A2022" s="793" t="s">
        <v>3690</v>
      </c>
      <c r="B2022" s="793" t="s">
        <v>5742</v>
      </c>
      <c r="C2022" s="793">
        <v>-2800.3599999998696</v>
      </c>
    </row>
    <row r="2023" spans="1:3" x14ac:dyDescent="0.2">
      <c r="A2023" s="793" t="s">
        <v>3690</v>
      </c>
      <c r="B2023" s="793" t="s">
        <v>5743</v>
      </c>
      <c r="C2023" s="793">
        <v>-2082.089999999851</v>
      </c>
    </row>
    <row r="2024" spans="1:3" x14ac:dyDescent="0.2">
      <c r="A2024" s="793" t="s">
        <v>3690</v>
      </c>
      <c r="B2024" s="793" t="s">
        <v>5744</v>
      </c>
      <c r="C2024" s="793">
        <v>-1470.3999999999069</v>
      </c>
    </row>
    <row r="2025" spans="1:3" x14ac:dyDescent="0.2">
      <c r="A2025" s="793" t="s">
        <v>3690</v>
      </c>
      <c r="B2025" s="793" t="s">
        <v>5745</v>
      </c>
      <c r="C2025" s="793">
        <v>-1231.2800000000279</v>
      </c>
    </row>
    <row r="2026" spans="1:3" x14ac:dyDescent="0.2">
      <c r="A2026" s="793" t="s">
        <v>3690</v>
      </c>
      <c r="B2026" s="793" t="s">
        <v>5746</v>
      </c>
      <c r="C2026" s="793">
        <v>-1007.0200000000186</v>
      </c>
    </row>
    <row r="2027" spans="1:3" x14ac:dyDescent="0.2">
      <c r="A2027" s="793" t="s">
        <v>3690</v>
      </c>
      <c r="B2027" s="793" t="s">
        <v>5737</v>
      </c>
      <c r="C2027" s="793">
        <v>-1208.3000000000466</v>
      </c>
    </row>
    <row r="2028" spans="1:3" x14ac:dyDescent="0.2">
      <c r="A2028" s="793" t="s">
        <v>3690</v>
      </c>
      <c r="B2028" s="793" t="s">
        <v>5738</v>
      </c>
      <c r="C2028" s="793">
        <v>-791.1500000001397</v>
      </c>
    </row>
    <row r="2029" spans="1:3" x14ac:dyDescent="0.2">
      <c r="A2029" s="793" t="s">
        <v>3690</v>
      </c>
      <c r="B2029" s="793" t="s">
        <v>8499</v>
      </c>
      <c r="C2029" s="793">
        <v>0</v>
      </c>
    </row>
    <row r="2030" spans="1:3" x14ac:dyDescent="0.2">
      <c r="A2030" s="793" t="s">
        <v>3690</v>
      </c>
      <c r="B2030" s="793" t="s">
        <v>8500</v>
      </c>
      <c r="C2030" s="793">
        <v>0</v>
      </c>
    </row>
    <row r="2031" spans="1:3" x14ac:dyDescent="0.2">
      <c r="A2031" s="793" t="s">
        <v>3690</v>
      </c>
      <c r="B2031" s="793" t="s">
        <v>8501</v>
      </c>
      <c r="C2031" s="793">
        <v>0</v>
      </c>
    </row>
    <row r="2032" spans="1:3" x14ac:dyDescent="0.2">
      <c r="A2032" s="793" t="s">
        <v>3690</v>
      </c>
      <c r="B2032" s="793" t="s">
        <v>8502</v>
      </c>
      <c r="C2032" s="793">
        <v>0</v>
      </c>
    </row>
    <row r="2033" spans="1:3" x14ac:dyDescent="0.2">
      <c r="A2033" s="793" t="s">
        <v>3690</v>
      </c>
      <c r="B2033" s="793" t="s">
        <v>8503</v>
      </c>
      <c r="C2033" s="793">
        <v>0</v>
      </c>
    </row>
    <row r="2034" spans="1:3" x14ac:dyDescent="0.2">
      <c r="A2034" s="793" t="s">
        <v>3690</v>
      </c>
      <c r="B2034" s="793" t="s">
        <v>8504</v>
      </c>
      <c r="C2034" s="793">
        <v>0</v>
      </c>
    </row>
    <row r="2035" spans="1:3" x14ac:dyDescent="0.2">
      <c r="A2035" s="793" t="s">
        <v>3690</v>
      </c>
      <c r="B2035" s="793" t="s">
        <v>8505</v>
      </c>
      <c r="C2035" s="793">
        <v>0</v>
      </c>
    </row>
    <row r="2036" spans="1:3" x14ac:dyDescent="0.2">
      <c r="A2036" s="793" t="s">
        <v>3690</v>
      </c>
      <c r="B2036" s="793" t="s">
        <v>8506</v>
      </c>
      <c r="C2036" s="793">
        <v>0</v>
      </c>
    </row>
    <row r="2037" spans="1:3" x14ac:dyDescent="0.2">
      <c r="A2037" s="793" t="s">
        <v>3690</v>
      </c>
      <c r="B2037" s="793" t="s">
        <v>8507</v>
      </c>
      <c r="C2037" s="793">
        <v>0</v>
      </c>
    </row>
    <row r="2038" spans="1:3" x14ac:dyDescent="0.2">
      <c r="A2038" s="793" t="s">
        <v>3690</v>
      </c>
      <c r="B2038" s="793" t="s">
        <v>8508</v>
      </c>
      <c r="C2038" s="793">
        <v>0</v>
      </c>
    </row>
    <row r="2039" spans="1:3" x14ac:dyDescent="0.2">
      <c r="A2039" s="793" t="s">
        <v>3690</v>
      </c>
      <c r="B2039" s="793" t="s">
        <v>8509</v>
      </c>
      <c r="C2039" s="793">
        <v>0</v>
      </c>
    </row>
    <row r="2040" spans="1:3" x14ac:dyDescent="0.2">
      <c r="A2040" s="793" t="s">
        <v>3690</v>
      </c>
      <c r="B2040" s="793" t="s">
        <v>8510</v>
      </c>
      <c r="C2040" s="793">
        <v>0</v>
      </c>
    </row>
    <row r="2041" spans="1:3" x14ac:dyDescent="0.2">
      <c r="A2041" s="793" t="s">
        <v>3690</v>
      </c>
      <c r="B2041" s="793" t="s">
        <v>8511</v>
      </c>
      <c r="C2041" s="793">
        <v>0</v>
      </c>
    </row>
    <row r="2042" spans="1:3" x14ac:dyDescent="0.2">
      <c r="A2042" s="793" t="s">
        <v>3690</v>
      </c>
      <c r="B2042" s="793" t="s">
        <v>5747</v>
      </c>
      <c r="C2042" s="793">
        <v>627.0899999999674</v>
      </c>
    </row>
    <row r="2043" spans="1:3" x14ac:dyDescent="0.2">
      <c r="A2043" s="793" t="s">
        <v>3690</v>
      </c>
      <c r="B2043" s="793" t="s">
        <v>5750</v>
      </c>
      <c r="C2043" s="793">
        <v>-657.08999999985099</v>
      </c>
    </row>
    <row r="2044" spans="1:3" x14ac:dyDescent="0.2">
      <c r="A2044" s="793" t="s">
        <v>3690</v>
      </c>
      <c r="B2044" s="793" t="s">
        <v>5751</v>
      </c>
      <c r="C2044" s="793">
        <v>-1357.7899999999208</v>
      </c>
    </row>
    <row r="2045" spans="1:3" x14ac:dyDescent="0.2">
      <c r="A2045" s="793" t="s">
        <v>3690</v>
      </c>
      <c r="B2045" s="793" t="s">
        <v>5752</v>
      </c>
      <c r="C2045" s="793">
        <v>-2504.2399999997579</v>
      </c>
    </row>
    <row r="2046" spans="1:3" x14ac:dyDescent="0.2">
      <c r="A2046" s="793" t="s">
        <v>3690</v>
      </c>
      <c r="B2046" s="793" t="s">
        <v>5753</v>
      </c>
      <c r="C2046" s="793">
        <v>-2266.8699999998789</v>
      </c>
    </row>
    <row r="2047" spans="1:3" x14ac:dyDescent="0.2">
      <c r="A2047" s="793" t="s">
        <v>3690</v>
      </c>
      <c r="B2047" s="793" t="s">
        <v>5754</v>
      </c>
      <c r="C2047" s="793">
        <v>-827.78999999992084</v>
      </c>
    </row>
    <row r="2048" spans="1:3" x14ac:dyDescent="0.2">
      <c r="A2048" s="793" t="s">
        <v>3690</v>
      </c>
      <c r="B2048" s="793" t="s">
        <v>5755</v>
      </c>
      <c r="C2048" s="793">
        <v>-701.99999999976717</v>
      </c>
    </row>
    <row r="2049" spans="1:3" x14ac:dyDescent="0.2">
      <c r="A2049" s="793" t="s">
        <v>3690</v>
      </c>
      <c r="B2049" s="793" t="s">
        <v>5756</v>
      </c>
      <c r="C2049" s="793">
        <v>-635.5999999998603</v>
      </c>
    </row>
    <row r="2050" spans="1:3" x14ac:dyDescent="0.2">
      <c r="A2050" s="793" t="s">
        <v>3690</v>
      </c>
      <c r="B2050" s="793" t="s">
        <v>5757</v>
      </c>
      <c r="C2050" s="793">
        <v>-689.33000000007451</v>
      </c>
    </row>
    <row r="2051" spans="1:3" x14ac:dyDescent="0.2">
      <c r="A2051" s="793" t="s">
        <v>3690</v>
      </c>
      <c r="B2051" s="793" t="s">
        <v>5748</v>
      </c>
      <c r="C2051" s="793">
        <v>-693.34999999997672</v>
      </c>
    </row>
    <row r="2052" spans="1:3" x14ac:dyDescent="0.2">
      <c r="A2052" s="793" t="s">
        <v>3690</v>
      </c>
      <c r="B2052" s="793" t="s">
        <v>5749</v>
      </c>
      <c r="C2052" s="793">
        <v>-353.93999999994412</v>
      </c>
    </row>
    <row r="2053" spans="1:3" x14ac:dyDescent="0.2">
      <c r="A2053" s="793" t="s">
        <v>3690</v>
      </c>
      <c r="B2053" s="793" t="s">
        <v>8512</v>
      </c>
      <c r="C2053" s="793">
        <v>0</v>
      </c>
    </row>
    <row r="2054" spans="1:3" x14ac:dyDescent="0.2">
      <c r="A2054" s="793" t="s">
        <v>3690</v>
      </c>
      <c r="B2054" s="793" t="s">
        <v>5758</v>
      </c>
      <c r="C2054" s="793">
        <v>-297.90999999997439</v>
      </c>
    </row>
    <row r="2055" spans="1:3" x14ac:dyDescent="0.2">
      <c r="A2055" s="793" t="s">
        <v>3690</v>
      </c>
      <c r="B2055" s="793" t="s">
        <v>5761</v>
      </c>
      <c r="C2055" s="793">
        <v>-297.90999999997439</v>
      </c>
    </row>
    <row r="2056" spans="1:3" x14ac:dyDescent="0.2">
      <c r="A2056" s="793" t="s">
        <v>3690</v>
      </c>
      <c r="B2056" s="793" t="s">
        <v>5762</v>
      </c>
      <c r="C2056" s="793">
        <v>-295.42999999999302</v>
      </c>
    </row>
    <row r="2057" spans="1:3" x14ac:dyDescent="0.2">
      <c r="A2057" s="793" t="s">
        <v>3690</v>
      </c>
      <c r="B2057" s="793" t="s">
        <v>5763</v>
      </c>
      <c r="C2057" s="793">
        <v>-292.95000000001164</v>
      </c>
    </row>
    <row r="2058" spans="1:3" x14ac:dyDescent="0.2">
      <c r="A2058" s="793" t="s">
        <v>3690</v>
      </c>
      <c r="B2058" s="793" t="s">
        <v>5764</v>
      </c>
      <c r="C2058" s="793">
        <v>-148.5</v>
      </c>
    </row>
    <row r="2059" spans="1:3" x14ac:dyDescent="0.2">
      <c r="A2059" s="793" t="s">
        <v>3690</v>
      </c>
      <c r="B2059" s="793" t="s">
        <v>5765</v>
      </c>
      <c r="C2059" s="793">
        <v>-4.0399999999790452</v>
      </c>
    </row>
    <row r="2060" spans="1:3" x14ac:dyDescent="0.2">
      <c r="A2060" s="793" t="s">
        <v>3690</v>
      </c>
      <c r="B2060" s="793" t="s">
        <v>5766</v>
      </c>
      <c r="C2060" s="793">
        <v>-4.0399999999790452</v>
      </c>
    </row>
    <row r="2061" spans="1:3" x14ac:dyDescent="0.2">
      <c r="A2061" s="793" t="s">
        <v>3690</v>
      </c>
      <c r="B2061" s="793" t="s">
        <v>5767</v>
      </c>
      <c r="C2061" s="793">
        <v>-4.0399999999790452</v>
      </c>
    </row>
    <row r="2062" spans="1:3" x14ac:dyDescent="0.2">
      <c r="A2062" s="793" t="s">
        <v>3690</v>
      </c>
      <c r="B2062" s="793" t="s">
        <v>5768</v>
      </c>
      <c r="C2062" s="793">
        <v>-4.0799999999580905</v>
      </c>
    </row>
    <row r="2063" spans="1:3" x14ac:dyDescent="0.2">
      <c r="A2063" s="793" t="s">
        <v>3690</v>
      </c>
      <c r="B2063" s="793" t="s">
        <v>5759</v>
      </c>
      <c r="C2063" s="793">
        <v>-4.1199999999953434</v>
      </c>
    </row>
    <row r="2064" spans="1:3" x14ac:dyDescent="0.2">
      <c r="A2064" s="793" t="s">
        <v>3690</v>
      </c>
      <c r="B2064" s="793" t="s">
        <v>5760</v>
      </c>
      <c r="C2064" s="793">
        <v>-4.1199999999953434</v>
      </c>
    </row>
    <row r="2065" spans="1:3" x14ac:dyDescent="0.2">
      <c r="A2065" s="793" t="s">
        <v>3690</v>
      </c>
      <c r="B2065" s="793" t="s">
        <v>8513</v>
      </c>
      <c r="C2065" s="793">
        <v>0</v>
      </c>
    </row>
    <row r="2066" spans="1:3" x14ac:dyDescent="0.2">
      <c r="A2066" s="793" t="s">
        <v>3690</v>
      </c>
      <c r="B2066" s="793" t="s">
        <v>5769</v>
      </c>
      <c r="C2066" s="793">
        <v>205.43000000000029</v>
      </c>
    </row>
    <row r="2067" spans="1:3" x14ac:dyDescent="0.2">
      <c r="A2067" s="793" t="s">
        <v>3690</v>
      </c>
      <c r="B2067" s="793" t="s">
        <v>5772</v>
      </c>
      <c r="C2067" s="793">
        <v>205.43000000000029</v>
      </c>
    </row>
    <row r="2068" spans="1:3" x14ac:dyDescent="0.2">
      <c r="A2068" s="793" t="s">
        <v>3690</v>
      </c>
      <c r="B2068" s="793" t="s">
        <v>5773</v>
      </c>
      <c r="C2068" s="793">
        <v>205.43000000000029</v>
      </c>
    </row>
    <row r="2069" spans="1:3" x14ac:dyDescent="0.2">
      <c r="A2069" s="793" t="s">
        <v>3690</v>
      </c>
      <c r="B2069" s="793" t="s">
        <v>5774</v>
      </c>
      <c r="C2069" s="793">
        <v>205.43000000000029</v>
      </c>
    </row>
    <row r="2070" spans="1:3" x14ac:dyDescent="0.2">
      <c r="A2070" s="793" t="s">
        <v>3690</v>
      </c>
      <c r="B2070" s="793" t="s">
        <v>5775</v>
      </c>
      <c r="C2070" s="793">
        <v>205.43000000000029</v>
      </c>
    </row>
    <row r="2071" spans="1:3" x14ac:dyDescent="0.2">
      <c r="A2071" s="793" t="s">
        <v>3690</v>
      </c>
      <c r="B2071" s="793" t="s">
        <v>5776</v>
      </c>
      <c r="C2071" s="793">
        <v>205.43000000000029</v>
      </c>
    </row>
    <row r="2072" spans="1:3" x14ac:dyDescent="0.2">
      <c r="A2072" s="793" t="s">
        <v>3690</v>
      </c>
      <c r="B2072" s="793" t="s">
        <v>5777</v>
      </c>
      <c r="C2072" s="793">
        <v>205.43000000000029</v>
      </c>
    </row>
    <row r="2073" spans="1:3" x14ac:dyDescent="0.2">
      <c r="A2073" s="793" t="s">
        <v>3690</v>
      </c>
      <c r="B2073" s="793" t="s">
        <v>5778</v>
      </c>
      <c r="C2073" s="793">
        <v>205.43000000000029</v>
      </c>
    </row>
    <row r="2074" spans="1:3" x14ac:dyDescent="0.2">
      <c r="A2074" s="793" t="s">
        <v>3690</v>
      </c>
      <c r="B2074" s="793" t="s">
        <v>5779</v>
      </c>
      <c r="C2074" s="793">
        <v>217.75999999999476</v>
      </c>
    </row>
    <row r="2075" spans="1:3" x14ac:dyDescent="0.2">
      <c r="A2075" s="793" t="s">
        <v>3690</v>
      </c>
      <c r="B2075" s="793" t="s">
        <v>5770</v>
      </c>
      <c r="C2075" s="793">
        <v>227.81999999999971</v>
      </c>
    </row>
    <row r="2076" spans="1:3" x14ac:dyDescent="0.2">
      <c r="A2076" s="793" t="s">
        <v>3690</v>
      </c>
      <c r="B2076" s="793" t="s">
        <v>5771</v>
      </c>
      <c r="C2076" s="793">
        <v>221.13000000000466</v>
      </c>
    </row>
    <row r="2077" spans="1:3" x14ac:dyDescent="0.2">
      <c r="A2077" s="793" t="s">
        <v>3690</v>
      </c>
      <c r="B2077" s="793" t="s">
        <v>8514</v>
      </c>
      <c r="C2077" s="793">
        <v>0</v>
      </c>
    </row>
    <row r="2078" spans="1:3" x14ac:dyDescent="0.2">
      <c r="A2078" s="793" t="s">
        <v>3690</v>
      </c>
      <c r="B2078" s="793" t="s">
        <v>5780</v>
      </c>
      <c r="C2078" s="793">
        <v>1281.4600000000064</v>
      </c>
    </row>
    <row r="2079" spans="1:3" x14ac:dyDescent="0.2">
      <c r="A2079" s="793" t="s">
        <v>3690</v>
      </c>
      <c r="B2079" s="793" t="s">
        <v>5783</v>
      </c>
      <c r="C2079" s="793">
        <v>1294.1399999999994</v>
      </c>
    </row>
    <row r="2080" spans="1:3" x14ac:dyDescent="0.2">
      <c r="A2080" s="793" t="s">
        <v>3690</v>
      </c>
      <c r="B2080" s="793" t="s">
        <v>5784</v>
      </c>
      <c r="C2080" s="793">
        <v>1294.1399999999994</v>
      </c>
    </row>
    <row r="2081" spans="1:3" x14ac:dyDescent="0.2">
      <c r="A2081" s="793" t="s">
        <v>3690</v>
      </c>
      <c r="B2081" s="793" t="s">
        <v>5785</v>
      </c>
      <c r="C2081" s="793">
        <v>1294.1399999999994</v>
      </c>
    </row>
    <row r="2082" spans="1:3" x14ac:dyDescent="0.2">
      <c r="A2082" s="793" t="s">
        <v>3690</v>
      </c>
      <c r="B2082" s="793" t="s">
        <v>5786</v>
      </c>
      <c r="C2082" s="793">
        <v>1294.1399999999994</v>
      </c>
    </row>
    <row r="2083" spans="1:3" x14ac:dyDescent="0.2">
      <c r="A2083" s="793" t="s">
        <v>3690</v>
      </c>
      <c r="B2083" s="793" t="s">
        <v>5787</v>
      </c>
      <c r="C2083" s="793">
        <v>1294.1399999999994</v>
      </c>
    </row>
    <row r="2084" spans="1:3" x14ac:dyDescent="0.2">
      <c r="A2084" s="793" t="s">
        <v>3690</v>
      </c>
      <c r="B2084" s="793" t="s">
        <v>5788</v>
      </c>
      <c r="C2084" s="793">
        <v>1294.1399999999994</v>
      </c>
    </row>
    <row r="2085" spans="1:3" x14ac:dyDescent="0.2">
      <c r="A2085" s="793" t="s">
        <v>3690</v>
      </c>
      <c r="B2085" s="793" t="s">
        <v>5789</v>
      </c>
      <c r="C2085" s="793">
        <v>1294.1399999999994</v>
      </c>
    </row>
    <row r="2086" spans="1:3" x14ac:dyDescent="0.2">
      <c r="A2086" s="793" t="s">
        <v>3690</v>
      </c>
      <c r="B2086" s="793" t="s">
        <v>5790</v>
      </c>
      <c r="C2086" s="793">
        <v>1294.1399999999994</v>
      </c>
    </row>
    <row r="2087" spans="1:3" x14ac:dyDescent="0.2">
      <c r="A2087" s="793" t="s">
        <v>3690</v>
      </c>
      <c r="B2087" s="793" t="s">
        <v>5781</v>
      </c>
      <c r="C2087" s="793">
        <v>1294.1399999999994</v>
      </c>
    </row>
    <row r="2088" spans="1:3" x14ac:dyDescent="0.2">
      <c r="A2088" s="793" t="s">
        <v>3690</v>
      </c>
      <c r="B2088" s="793" t="s">
        <v>5782</v>
      </c>
      <c r="C2088" s="793">
        <v>1294.1399999999994</v>
      </c>
    </row>
    <row r="2089" spans="1:3" x14ac:dyDescent="0.2">
      <c r="A2089" s="793" t="s">
        <v>3690</v>
      </c>
      <c r="B2089" s="793" t="s">
        <v>8515</v>
      </c>
      <c r="C2089" s="793">
        <v>0</v>
      </c>
    </row>
    <row r="2090" spans="1:3" x14ac:dyDescent="0.2">
      <c r="A2090" s="793" t="s">
        <v>3690</v>
      </c>
      <c r="B2090" s="793" t="s">
        <v>5791</v>
      </c>
      <c r="C2090" s="793">
        <v>70.839999999996508</v>
      </c>
    </row>
    <row r="2091" spans="1:3" x14ac:dyDescent="0.2">
      <c r="A2091" s="793" t="s">
        <v>3690</v>
      </c>
      <c r="B2091" s="793" t="s">
        <v>5792</v>
      </c>
      <c r="C2091" s="793">
        <v>35.430000000022119</v>
      </c>
    </row>
    <row r="2092" spans="1:3" x14ac:dyDescent="0.2">
      <c r="A2092" s="793" t="s">
        <v>3690</v>
      </c>
      <c r="B2092" s="793" t="s">
        <v>8516</v>
      </c>
      <c r="C2092" s="793">
        <v>0</v>
      </c>
    </row>
    <row r="2093" spans="1:3" x14ac:dyDescent="0.2">
      <c r="A2093" s="793" t="s">
        <v>3690</v>
      </c>
      <c r="B2093" s="793" t="s">
        <v>8517</v>
      </c>
      <c r="C2093" s="793">
        <v>0</v>
      </c>
    </row>
    <row r="2094" spans="1:3" x14ac:dyDescent="0.2">
      <c r="A2094" s="793" t="s">
        <v>3690</v>
      </c>
      <c r="B2094" s="793" t="s">
        <v>8518</v>
      </c>
      <c r="C2094" s="793">
        <v>0</v>
      </c>
    </row>
    <row r="2095" spans="1:3" x14ac:dyDescent="0.2">
      <c r="A2095" s="793" t="s">
        <v>3690</v>
      </c>
      <c r="B2095" s="793" t="s">
        <v>8519</v>
      </c>
      <c r="C2095" s="793">
        <v>0</v>
      </c>
    </row>
    <row r="2096" spans="1:3" x14ac:dyDescent="0.2">
      <c r="A2096" s="793" t="s">
        <v>3690</v>
      </c>
      <c r="B2096" s="793" t="s">
        <v>8520</v>
      </c>
      <c r="C2096" s="793">
        <v>0</v>
      </c>
    </row>
    <row r="2097" spans="1:3" x14ac:dyDescent="0.2">
      <c r="A2097" s="793" t="s">
        <v>3690</v>
      </c>
      <c r="B2097" s="793" t="s">
        <v>8521</v>
      </c>
      <c r="C2097" s="793">
        <v>0</v>
      </c>
    </row>
    <row r="2098" spans="1:3" x14ac:dyDescent="0.2">
      <c r="A2098" s="793" t="s">
        <v>3690</v>
      </c>
      <c r="B2098" s="793" t="s">
        <v>8522</v>
      </c>
      <c r="C2098" s="793">
        <v>0</v>
      </c>
    </row>
    <row r="2099" spans="1:3" x14ac:dyDescent="0.2">
      <c r="A2099" s="793" t="s">
        <v>3690</v>
      </c>
      <c r="B2099" s="793" t="s">
        <v>8523</v>
      </c>
      <c r="C2099" s="793">
        <v>0</v>
      </c>
    </row>
    <row r="2100" spans="1:3" x14ac:dyDescent="0.2">
      <c r="A2100" s="793" t="s">
        <v>3690</v>
      </c>
      <c r="B2100" s="793" t="s">
        <v>8524</v>
      </c>
      <c r="C2100" s="793">
        <v>0</v>
      </c>
    </row>
    <row r="2101" spans="1:3" x14ac:dyDescent="0.2">
      <c r="A2101" s="793" t="s">
        <v>3690</v>
      </c>
      <c r="B2101" s="793" t="s">
        <v>8525</v>
      </c>
      <c r="C2101" s="793">
        <v>0</v>
      </c>
    </row>
    <row r="2102" spans="1:3" x14ac:dyDescent="0.2">
      <c r="A2102" s="793" t="s">
        <v>3690</v>
      </c>
      <c r="B2102" s="793" t="s">
        <v>5800</v>
      </c>
      <c r="C2102" s="793">
        <v>6285.8100000000559</v>
      </c>
    </row>
    <row r="2103" spans="1:3" x14ac:dyDescent="0.2">
      <c r="A2103" s="793" t="s">
        <v>3690</v>
      </c>
      <c r="B2103" s="793" t="s">
        <v>5802</v>
      </c>
      <c r="C2103" s="793">
        <v>6285.8100000000559</v>
      </c>
    </row>
    <row r="2104" spans="1:3" x14ac:dyDescent="0.2">
      <c r="A2104" s="793" t="s">
        <v>3690</v>
      </c>
      <c r="B2104" s="793" t="s">
        <v>5803</v>
      </c>
      <c r="C2104" s="793">
        <v>6285.8100000000559</v>
      </c>
    </row>
    <row r="2105" spans="1:3" x14ac:dyDescent="0.2">
      <c r="A2105" s="793" t="s">
        <v>3690</v>
      </c>
      <c r="B2105" s="793" t="s">
        <v>5804</v>
      </c>
      <c r="C2105" s="793">
        <v>6285.8100000000559</v>
      </c>
    </row>
    <row r="2106" spans="1:3" x14ac:dyDescent="0.2">
      <c r="A2106" s="793" t="s">
        <v>3690</v>
      </c>
      <c r="B2106" s="793" t="s">
        <v>5805</v>
      </c>
      <c r="C2106" s="793">
        <v>6285.8100000000559</v>
      </c>
    </row>
    <row r="2107" spans="1:3" x14ac:dyDescent="0.2">
      <c r="A2107" s="793" t="s">
        <v>3690</v>
      </c>
      <c r="B2107" s="793" t="s">
        <v>5806</v>
      </c>
      <c r="C2107" s="793">
        <v>5466.0200000000186</v>
      </c>
    </row>
    <row r="2108" spans="1:3" x14ac:dyDescent="0.2">
      <c r="A2108" s="793" t="s">
        <v>3690</v>
      </c>
      <c r="B2108" s="793" t="s">
        <v>5807</v>
      </c>
      <c r="C2108" s="793">
        <v>2304.7300000000396</v>
      </c>
    </row>
    <row r="2109" spans="1:3" x14ac:dyDescent="0.2">
      <c r="A2109" s="793" t="s">
        <v>3690</v>
      </c>
      <c r="B2109" s="793" t="s">
        <v>5808</v>
      </c>
      <c r="C2109" s="793">
        <v>-39.32999999995809</v>
      </c>
    </row>
    <row r="2110" spans="1:3" x14ac:dyDescent="0.2">
      <c r="A2110" s="793" t="s">
        <v>3690</v>
      </c>
      <c r="B2110" s="793" t="s">
        <v>5809</v>
      </c>
      <c r="C2110" s="793">
        <v>-41.89000000001397</v>
      </c>
    </row>
    <row r="2111" spans="1:3" x14ac:dyDescent="0.2">
      <c r="A2111" s="793" t="s">
        <v>3690</v>
      </c>
      <c r="B2111" s="793" t="s">
        <v>5801</v>
      </c>
      <c r="C2111" s="793">
        <v>-20.940000000002328</v>
      </c>
    </row>
    <row r="2112" spans="1:3" x14ac:dyDescent="0.2">
      <c r="A2112" s="793" t="s">
        <v>3690</v>
      </c>
      <c r="B2112" s="793" t="s">
        <v>8526</v>
      </c>
      <c r="C2112" s="793">
        <v>0</v>
      </c>
    </row>
    <row r="2113" spans="1:3" x14ac:dyDescent="0.2">
      <c r="A2113" s="793" t="s">
        <v>3690</v>
      </c>
      <c r="B2113" s="793" t="s">
        <v>8527</v>
      </c>
      <c r="C2113" s="793">
        <v>0</v>
      </c>
    </row>
    <row r="2114" spans="1:3" x14ac:dyDescent="0.2">
      <c r="A2114" s="793" t="s">
        <v>3690</v>
      </c>
      <c r="B2114" s="793" t="s">
        <v>5793</v>
      </c>
      <c r="C2114" s="793">
        <v>-4396.140000000014</v>
      </c>
    </row>
    <row r="2115" spans="1:3" x14ac:dyDescent="0.2">
      <c r="A2115" s="793" t="s">
        <v>3690</v>
      </c>
      <c r="B2115" s="793" t="s">
        <v>5794</v>
      </c>
      <c r="C2115" s="793">
        <v>-4396.140000000014</v>
      </c>
    </row>
    <row r="2116" spans="1:3" x14ac:dyDescent="0.2">
      <c r="A2116" s="793" t="s">
        <v>3690</v>
      </c>
      <c r="B2116" s="793" t="s">
        <v>5795</v>
      </c>
      <c r="C2116" s="793">
        <v>-4396.140000000014</v>
      </c>
    </row>
    <row r="2117" spans="1:3" x14ac:dyDescent="0.2">
      <c r="A2117" s="793" t="s">
        <v>3690</v>
      </c>
      <c r="B2117" s="793" t="s">
        <v>5796</v>
      </c>
      <c r="C2117" s="793">
        <v>-4396.140000000014</v>
      </c>
    </row>
    <row r="2118" spans="1:3" x14ac:dyDescent="0.2">
      <c r="A2118" s="793" t="s">
        <v>3690</v>
      </c>
      <c r="B2118" s="793" t="s">
        <v>5797</v>
      </c>
      <c r="C2118" s="793">
        <v>-4396.140000000014</v>
      </c>
    </row>
    <row r="2119" spans="1:3" x14ac:dyDescent="0.2">
      <c r="A2119" s="793" t="s">
        <v>3690</v>
      </c>
      <c r="B2119" s="793" t="s">
        <v>5798</v>
      </c>
      <c r="C2119" s="793">
        <v>-2564.4099999999744</v>
      </c>
    </row>
    <row r="2120" spans="1:3" x14ac:dyDescent="0.2">
      <c r="A2120" s="793" t="s">
        <v>3690</v>
      </c>
      <c r="B2120" s="793" t="s">
        <v>5799</v>
      </c>
      <c r="C2120" s="793">
        <v>-366.34000000002561</v>
      </c>
    </row>
    <row r="2121" spans="1:3" x14ac:dyDescent="0.2">
      <c r="A2121" s="793" t="s">
        <v>3690</v>
      </c>
      <c r="B2121" s="793" t="s">
        <v>8528</v>
      </c>
      <c r="C2121" s="793">
        <v>0</v>
      </c>
    </row>
    <row r="2122" spans="1:3" x14ac:dyDescent="0.2">
      <c r="A2122" s="793" t="s">
        <v>3690</v>
      </c>
      <c r="B2122" s="793" t="s">
        <v>8529</v>
      </c>
      <c r="C2122" s="793">
        <v>0</v>
      </c>
    </row>
    <row r="2123" spans="1:3" x14ac:dyDescent="0.2">
      <c r="A2123" s="793" t="s">
        <v>3690</v>
      </c>
      <c r="B2123" s="793" t="s">
        <v>8530</v>
      </c>
      <c r="C2123" s="793">
        <v>0</v>
      </c>
    </row>
    <row r="2124" spans="1:3" x14ac:dyDescent="0.2">
      <c r="A2124" s="793" t="s">
        <v>3690</v>
      </c>
      <c r="B2124" s="793" t="s">
        <v>8531</v>
      </c>
      <c r="C2124" s="793">
        <v>0</v>
      </c>
    </row>
    <row r="2125" spans="1:3" x14ac:dyDescent="0.2">
      <c r="A2125" s="793" t="s">
        <v>3690</v>
      </c>
      <c r="B2125" s="793" t="s">
        <v>8532</v>
      </c>
      <c r="C2125" s="793">
        <v>0</v>
      </c>
    </row>
    <row r="2126" spans="1:3" x14ac:dyDescent="0.2">
      <c r="A2126" s="793" t="s">
        <v>3690</v>
      </c>
      <c r="B2126" s="793" t="s">
        <v>5812</v>
      </c>
      <c r="C2126" s="793">
        <v>1831.8899999999849</v>
      </c>
    </row>
    <row r="2127" spans="1:3" x14ac:dyDescent="0.2">
      <c r="A2127" s="793" t="s">
        <v>3690</v>
      </c>
      <c r="B2127" s="793" t="s">
        <v>5815</v>
      </c>
      <c r="C2127" s="793">
        <v>1714.1799999999639</v>
      </c>
    </row>
    <row r="2128" spans="1:3" x14ac:dyDescent="0.2">
      <c r="A2128" s="793" t="s">
        <v>3690</v>
      </c>
      <c r="B2128" s="793" t="s">
        <v>5816</v>
      </c>
      <c r="C2128" s="793">
        <v>1642.6499999999942</v>
      </c>
    </row>
    <row r="2129" spans="1:3" x14ac:dyDescent="0.2">
      <c r="A2129" s="793" t="s">
        <v>3690</v>
      </c>
      <c r="B2129" s="793" t="s">
        <v>5817</v>
      </c>
      <c r="C2129" s="793">
        <v>1568.3999999999942</v>
      </c>
    </row>
    <row r="2130" spans="1:3" x14ac:dyDescent="0.2">
      <c r="A2130" s="793" t="s">
        <v>3690</v>
      </c>
      <c r="B2130" s="793" t="s">
        <v>5818</v>
      </c>
      <c r="C2130" s="793">
        <v>1565.1799999999639</v>
      </c>
    </row>
    <row r="2131" spans="1:3" x14ac:dyDescent="0.2">
      <c r="A2131" s="793" t="s">
        <v>3690</v>
      </c>
      <c r="B2131" s="793" t="s">
        <v>5819</v>
      </c>
      <c r="C2131" s="793">
        <v>1555.7299999999814</v>
      </c>
    </row>
    <row r="2132" spans="1:3" x14ac:dyDescent="0.2">
      <c r="A2132" s="793" t="s">
        <v>3690</v>
      </c>
      <c r="B2132" s="793" t="s">
        <v>5820</v>
      </c>
      <c r="C2132" s="793">
        <v>1469.9700000000012</v>
      </c>
    </row>
    <row r="2133" spans="1:3" x14ac:dyDescent="0.2">
      <c r="A2133" s="793" t="s">
        <v>3690</v>
      </c>
      <c r="B2133" s="793" t="s">
        <v>5821</v>
      </c>
      <c r="C2133" s="793">
        <v>1390.7399999999907</v>
      </c>
    </row>
    <row r="2134" spans="1:3" x14ac:dyDescent="0.2">
      <c r="A2134" s="793" t="s">
        <v>3690</v>
      </c>
      <c r="B2134" s="793" t="s">
        <v>5822</v>
      </c>
      <c r="C2134" s="793">
        <v>1397.2699999999895</v>
      </c>
    </row>
    <row r="2135" spans="1:3" x14ac:dyDescent="0.2">
      <c r="A2135" s="793" t="s">
        <v>3690</v>
      </c>
      <c r="B2135" s="793" t="s">
        <v>5813</v>
      </c>
      <c r="C2135" s="793">
        <v>1316.6899999999732</v>
      </c>
    </row>
    <row r="2136" spans="1:3" x14ac:dyDescent="0.2">
      <c r="A2136" s="793" t="s">
        <v>3690</v>
      </c>
      <c r="B2136" s="793" t="s">
        <v>5814</v>
      </c>
      <c r="C2136" s="793">
        <v>618.05999999996857</v>
      </c>
    </row>
    <row r="2137" spans="1:3" x14ac:dyDescent="0.2">
      <c r="A2137" s="793" t="s">
        <v>3690</v>
      </c>
      <c r="B2137" s="793" t="s">
        <v>8533</v>
      </c>
      <c r="C2137" s="793">
        <v>0</v>
      </c>
    </row>
    <row r="2138" spans="1:3" x14ac:dyDescent="0.2">
      <c r="A2138" s="793" t="s">
        <v>3690</v>
      </c>
      <c r="B2138" s="793" t="s">
        <v>8534</v>
      </c>
      <c r="C2138" s="793">
        <v>0</v>
      </c>
    </row>
    <row r="2139" spans="1:3" x14ac:dyDescent="0.2">
      <c r="A2139" s="793" t="s">
        <v>3690</v>
      </c>
      <c r="B2139" s="793" t="s">
        <v>8535</v>
      </c>
      <c r="C2139" s="793">
        <v>0</v>
      </c>
    </row>
    <row r="2140" spans="1:3" x14ac:dyDescent="0.2">
      <c r="A2140" s="793" t="s">
        <v>3690</v>
      </c>
      <c r="B2140" s="793" t="s">
        <v>8536</v>
      </c>
      <c r="C2140" s="793">
        <v>0</v>
      </c>
    </row>
    <row r="2141" spans="1:3" x14ac:dyDescent="0.2">
      <c r="A2141" s="793" t="s">
        <v>3690</v>
      </c>
      <c r="B2141" s="793" t="s">
        <v>8537</v>
      </c>
      <c r="C2141" s="793">
        <v>0</v>
      </c>
    </row>
    <row r="2142" spans="1:3" x14ac:dyDescent="0.2">
      <c r="A2142" s="793" t="s">
        <v>3690</v>
      </c>
      <c r="B2142" s="793" t="s">
        <v>8538</v>
      </c>
      <c r="C2142" s="793">
        <v>0</v>
      </c>
    </row>
    <row r="2143" spans="1:3" x14ac:dyDescent="0.2">
      <c r="A2143" s="793" t="s">
        <v>3690</v>
      </c>
      <c r="B2143" s="793" t="s">
        <v>5810</v>
      </c>
      <c r="C2143" s="793">
        <v>-299.22000000000116</v>
      </c>
    </row>
    <row r="2144" spans="1:3" x14ac:dyDescent="0.2">
      <c r="A2144" s="793" t="s">
        <v>3690</v>
      </c>
      <c r="B2144" s="793" t="s">
        <v>5811</v>
      </c>
      <c r="C2144" s="793">
        <v>-299.22000000000116</v>
      </c>
    </row>
    <row r="2145" spans="1:3" x14ac:dyDescent="0.2">
      <c r="A2145" s="793" t="s">
        <v>3690</v>
      </c>
      <c r="B2145" s="793" t="s">
        <v>8539</v>
      </c>
      <c r="C2145" s="793">
        <v>0</v>
      </c>
    </row>
    <row r="2146" spans="1:3" x14ac:dyDescent="0.2">
      <c r="A2146" s="793" t="s">
        <v>3690</v>
      </c>
      <c r="B2146" s="793" t="s">
        <v>8540</v>
      </c>
      <c r="C2146" s="793">
        <v>0</v>
      </c>
    </row>
    <row r="2147" spans="1:3" x14ac:dyDescent="0.2">
      <c r="A2147" s="793" t="s">
        <v>3690</v>
      </c>
      <c r="B2147" s="793" t="s">
        <v>8541</v>
      </c>
      <c r="C2147" s="793">
        <v>0</v>
      </c>
    </row>
    <row r="2148" spans="1:3" x14ac:dyDescent="0.2">
      <c r="A2148" s="793" t="s">
        <v>3690</v>
      </c>
      <c r="B2148" s="793" t="s">
        <v>8542</v>
      </c>
      <c r="C2148" s="793">
        <v>0</v>
      </c>
    </row>
    <row r="2149" spans="1:3" x14ac:dyDescent="0.2">
      <c r="A2149" s="793" t="s">
        <v>3690</v>
      </c>
      <c r="B2149" s="793" t="s">
        <v>8543</v>
      </c>
      <c r="C2149" s="793">
        <v>0</v>
      </c>
    </row>
    <row r="2150" spans="1:3" x14ac:dyDescent="0.2">
      <c r="A2150" s="793" t="s">
        <v>3690</v>
      </c>
      <c r="B2150" s="793" t="s">
        <v>5823</v>
      </c>
      <c r="C2150" s="793">
        <v>1113.2399999999998</v>
      </c>
    </row>
    <row r="2151" spans="1:3" x14ac:dyDescent="0.2">
      <c r="A2151" s="793" t="s">
        <v>3690</v>
      </c>
      <c r="B2151" s="793" t="s">
        <v>5826</v>
      </c>
      <c r="C2151" s="793">
        <v>1113.0599999999995</v>
      </c>
    </row>
    <row r="2152" spans="1:3" x14ac:dyDescent="0.2">
      <c r="A2152" s="793" t="s">
        <v>3690</v>
      </c>
      <c r="B2152" s="793" t="s">
        <v>5827</v>
      </c>
      <c r="C2152" s="793">
        <v>1112.7899999999991</v>
      </c>
    </row>
    <row r="2153" spans="1:3" x14ac:dyDescent="0.2">
      <c r="A2153" s="793" t="s">
        <v>3690</v>
      </c>
      <c r="B2153" s="793" t="s">
        <v>5828</v>
      </c>
      <c r="C2153" s="793">
        <v>1112.3699999999999</v>
      </c>
    </row>
    <row r="2154" spans="1:3" x14ac:dyDescent="0.2">
      <c r="A2154" s="793" t="s">
        <v>3690</v>
      </c>
      <c r="B2154" s="793" t="s">
        <v>5829</v>
      </c>
      <c r="C2154" s="793">
        <v>896.48999999999978</v>
      </c>
    </row>
    <row r="2155" spans="1:3" x14ac:dyDescent="0.2">
      <c r="A2155" s="793" t="s">
        <v>3690</v>
      </c>
      <c r="B2155" s="793" t="s">
        <v>5830</v>
      </c>
      <c r="C2155" s="793">
        <v>678.11999999999989</v>
      </c>
    </row>
    <row r="2156" spans="1:3" x14ac:dyDescent="0.2">
      <c r="A2156" s="793" t="s">
        <v>3690</v>
      </c>
      <c r="B2156" s="793" t="s">
        <v>5831</v>
      </c>
      <c r="C2156" s="793">
        <v>677.75</v>
      </c>
    </row>
    <row r="2157" spans="1:3" x14ac:dyDescent="0.2">
      <c r="A2157" s="793" t="s">
        <v>3690</v>
      </c>
      <c r="B2157" s="793" t="s">
        <v>5832</v>
      </c>
      <c r="C2157" s="793">
        <v>680.07999999999993</v>
      </c>
    </row>
    <row r="2158" spans="1:3" x14ac:dyDescent="0.2">
      <c r="A2158" s="793" t="s">
        <v>3690</v>
      </c>
      <c r="B2158" s="793" t="s">
        <v>5833</v>
      </c>
      <c r="C2158" s="793">
        <v>680.07999999999993</v>
      </c>
    </row>
    <row r="2159" spans="1:3" x14ac:dyDescent="0.2">
      <c r="A2159" s="793" t="s">
        <v>3690</v>
      </c>
      <c r="B2159" s="793" t="s">
        <v>5824</v>
      </c>
      <c r="C2159" s="793">
        <v>680.07999999999993</v>
      </c>
    </row>
    <row r="2160" spans="1:3" x14ac:dyDescent="0.2">
      <c r="A2160" s="793" t="s">
        <v>3690</v>
      </c>
      <c r="B2160" s="793" t="s">
        <v>5825</v>
      </c>
      <c r="C2160" s="793">
        <v>357.65999999999985</v>
      </c>
    </row>
    <row r="2161" spans="1:3" x14ac:dyDescent="0.2">
      <c r="A2161" s="793" t="s">
        <v>3690</v>
      </c>
      <c r="B2161" s="793" t="s">
        <v>8544</v>
      </c>
      <c r="C2161" s="793">
        <v>0</v>
      </c>
    </row>
    <row r="2162" spans="1:3" x14ac:dyDescent="0.2">
      <c r="A2162" s="793" t="s">
        <v>3690</v>
      </c>
      <c r="B2162" s="793" t="s">
        <v>5834</v>
      </c>
      <c r="C2162" s="793">
        <v>-427.81999999999971</v>
      </c>
    </row>
    <row r="2163" spans="1:3" x14ac:dyDescent="0.2">
      <c r="A2163" s="793" t="s">
        <v>3690</v>
      </c>
      <c r="B2163" s="793" t="s">
        <v>5837</v>
      </c>
      <c r="C2163" s="793">
        <v>-427.81999999999971</v>
      </c>
    </row>
    <row r="2164" spans="1:3" x14ac:dyDescent="0.2">
      <c r="A2164" s="793" t="s">
        <v>3690</v>
      </c>
      <c r="B2164" s="793" t="s">
        <v>5838</v>
      </c>
      <c r="C2164" s="793">
        <v>-427.81999999999971</v>
      </c>
    </row>
    <row r="2165" spans="1:3" x14ac:dyDescent="0.2">
      <c r="A2165" s="793" t="s">
        <v>3690</v>
      </c>
      <c r="B2165" s="793" t="s">
        <v>5839</v>
      </c>
      <c r="C2165" s="793">
        <v>-427.81999999999971</v>
      </c>
    </row>
    <row r="2166" spans="1:3" x14ac:dyDescent="0.2">
      <c r="A2166" s="793" t="s">
        <v>3690</v>
      </c>
      <c r="B2166" s="793" t="s">
        <v>5840</v>
      </c>
      <c r="C2166" s="793">
        <v>-427.81999999999971</v>
      </c>
    </row>
    <row r="2167" spans="1:3" x14ac:dyDescent="0.2">
      <c r="A2167" s="793" t="s">
        <v>3690</v>
      </c>
      <c r="B2167" s="793" t="s">
        <v>5841</v>
      </c>
      <c r="C2167" s="793">
        <v>-427.81999999999971</v>
      </c>
    </row>
    <row r="2168" spans="1:3" x14ac:dyDescent="0.2">
      <c r="A2168" s="793" t="s">
        <v>3690</v>
      </c>
      <c r="B2168" s="793" t="s">
        <v>5842</v>
      </c>
      <c r="C2168" s="793">
        <v>-427.81999999999971</v>
      </c>
    </row>
    <row r="2169" spans="1:3" x14ac:dyDescent="0.2">
      <c r="A2169" s="793" t="s">
        <v>3690</v>
      </c>
      <c r="B2169" s="793" t="s">
        <v>5843</v>
      </c>
      <c r="C2169" s="793">
        <v>-427.81999999999971</v>
      </c>
    </row>
    <row r="2170" spans="1:3" x14ac:dyDescent="0.2">
      <c r="A2170" s="793" t="s">
        <v>3690</v>
      </c>
      <c r="B2170" s="793" t="s">
        <v>5844</v>
      </c>
      <c r="C2170" s="793">
        <v>-427.81999999999971</v>
      </c>
    </row>
    <row r="2171" spans="1:3" x14ac:dyDescent="0.2">
      <c r="A2171" s="793" t="s">
        <v>3690</v>
      </c>
      <c r="B2171" s="793" t="s">
        <v>5835</v>
      </c>
      <c r="C2171" s="793">
        <v>-427.81999999999971</v>
      </c>
    </row>
    <row r="2172" spans="1:3" x14ac:dyDescent="0.2">
      <c r="A2172" s="793" t="s">
        <v>3690</v>
      </c>
      <c r="B2172" s="793" t="s">
        <v>5836</v>
      </c>
      <c r="C2172" s="793">
        <v>-213.91000000000167</v>
      </c>
    </row>
    <row r="2173" spans="1:3" x14ac:dyDescent="0.2">
      <c r="A2173" s="793" t="s">
        <v>3690</v>
      </c>
      <c r="B2173" s="793" t="s">
        <v>8545</v>
      </c>
      <c r="C2173" s="793">
        <v>0</v>
      </c>
    </row>
    <row r="2174" spans="1:3" x14ac:dyDescent="0.2">
      <c r="A2174" s="793" t="s">
        <v>3738</v>
      </c>
      <c r="B2174" s="793" t="s">
        <v>5845</v>
      </c>
      <c r="C2174" s="793">
        <v>88.440000000000282</v>
      </c>
    </row>
    <row r="2175" spans="1:3" x14ac:dyDescent="0.2">
      <c r="A2175" s="793" t="s">
        <v>3738</v>
      </c>
      <c r="B2175" s="793" t="s">
        <v>5846</v>
      </c>
      <c r="C2175" s="793">
        <v>88.440000000000282</v>
      </c>
    </row>
    <row r="2176" spans="1:3" x14ac:dyDescent="0.2">
      <c r="A2176" s="793" t="s">
        <v>3738</v>
      </c>
      <c r="B2176" s="793" t="s">
        <v>5847</v>
      </c>
      <c r="C2176" s="793">
        <v>44.220000000000027</v>
      </c>
    </row>
    <row r="2177" spans="1:3" x14ac:dyDescent="0.2">
      <c r="A2177" s="793" t="s">
        <v>3738</v>
      </c>
      <c r="B2177" s="793" t="s">
        <v>8546</v>
      </c>
      <c r="C2177" s="793">
        <v>0</v>
      </c>
    </row>
    <row r="2178" spans="1:3" x14ac:dyDescent="0.2">
      <c r="A2178" s="793" t="s">
        <v>3738</v>
      </c>
      <c r="B2178" s="793" t="s">
        <v>8547</v>
      </c>
      <c r="C2178" s="793">
        <v>0</v>
      </c>
    </row>
    <row r="2179" spans="1:3" x14ac:dyDescent="0.2">
      <c r="A2179" s="793" t="s">
        <v>3738</v>
      </c>
      <c r="B2179" s="793" t="s">
        <v>8548</v>
      </c>
      <c r="C2179" s="793">
        <v>0</v>
      </c>
    </row>
    <row r="2180" spans="1:3" x14ac:dyDescent="0.2">
      <c r="A2180" s="793" t="s">
        <v>3738</v>
      </c>
      <c r="B2180" s="793" t="s">
        <v>8549</v>
      </c>
      <c r="C2180" s="793">
        <v>0</v>
      </c>
    </row>
    <row r="2181" spans="1:3" x14ac:dyDescent="0.2">
      <c r="A2181" s="793" t="s">
        <v>3738</v>
      </c>
      <c r="B2181" s="793" t="s">
        <v>8550</v>
      </c>
      <c r="C2181" s="793">
        <v>0</v>
      </c>
    </row>
    <row r="2182" spans="1:3" x14ac:dyDescent="0.2">
      <c r="A2182" s="793" t="s">
        <v>3738</v>
      </c>
      <c r="B2182" s="793" t="s">
        <v>8551</v>
      </c>
      <c r="C2182" s="793">
        <v>0</v>
      </c>
    </row>
    <row r="2183" spans="1:3" x14ac:dyDescent="0.2">
      <c r="A2183" s="793" t="s">
        <v>3738</v>
      </c>
      <c r="B2183" s="793" t="s">
        <v>8552</v>
      </c>
      <c r="C2183" s="793">
        <v>0</v>
      </c>
    </row>
    <row r="2184" spans="1:3" x14ac:dyDescent="0.2">
      <c r="A2184" s="793" t="s">
        <v>3738</v>
      </c>
      <c r="B2184" s="793" t="s">
        <v>8553</v>
      </c>
      <c r="C2184" s="793">
        <v>0</v>
      </c>
    </row>
    <row r="2185" spans="1:3" x14ac:dyDescent="0.2">
      <c r="A2185" s="793" t="s">
        <v>3738</v>
      </c>
      <c r="B2185" s="793" t="s">
        <v>8554</v>
      </c>
      <c r="C2185" s="793">
        <v>0</v>
      </c>
    </row>
    <row r="2186" spans="1:3" x14ac:dyDescent="0.2">
      <c r="A2186" s="793" t="s">
        <v>3738</v>
      </c>
      <c r="B2186" s="793" t="s">
        <v>8555</v>
      </c>
      <c r="C2186" s="793">
        <v>0</v>
      </c>
    </row>
    <row r="2187" spans="1:3" x14ac:dyDescent="0.2">
      <c r="A2187" s="793" t="s">
        <v>3738</v>
      </c>
      <c r="B2187" s="793" t="s">
        <v>8556</v>
      </c>
      <c r="C2187" s="793">
        <v>0</v>
      </c>
    </row>
    <row r="2188" spans="1:3" x14ac:dyDescent="0.2">
      <c r="A2188" s="793" t="s">
        <v>3738</v>
      </c>
      <c r="B2188" s="793" t="s">
        <v>8557</v>
      </c>
      <c r="C2188" s="793">
        <v>0</v>
      </c>
    </row>
    <row r="2189" spans="1:3" x14ac:dyDescent="0.2">
      <c r="A2189" s="793" t="s">
        <v>3738</v>
      </c>
      <c r="B2189" s="793" t="s">
        <v>8558</v>
      </c>
      <c r="C2189" s="793">
        <v>0</v>
      </c>
    </row>
    <row r="2190" spans="1:3" x14ac:dyDescent="0.2">
      <c r="A2190" s="793" t="s">
        <v>3738</v>
      </c>
      <c r="B2190" s="793" t="s">
        <v>8559</v>
      </c>
      <c r="C2190" s="793">
        <v>0</v>
      </c>
    </row>
    <row r="2191" spans="1:3" x14ac:dyDescent="0.2">
      <c r="A2191" s="793" t="s">
        <v>3738</v>
      </c>
      <c r="B2191" s="793" t="s">
        <v>8560</v>
      </c>
      <c r="C2191" s="793">
        <v>0</v>
      </c>
    </row>
    <row r="2192" spans="1:3" x14ac:dyDescent="0.2">
      <c r="A2192" s="793" t="s">
        <v>3738</v>
      </c>
      <c r="B2192" s="793" t="s">
        <v>8561</v>
      </c>
      <c r="C2192" s="793">
        <v>0</v>
      </c>
    </row>
    <row r="2193" spans="1:3" x14ac:dyDescent="0.2">
      <c r="A2193" s="793" t="s">
        <v>3738</v>
      </c>
      <c r="B2193" s="793" t="s">
        <v>8562</v>
      </c>
      <c r="C2193" s="793">
        <v>0</v>
      </c>
    </row>
    <row r="2194" spans="1:3" x14ac:dyDescent="0.2">
      <c r="A2194" s="793" t="s">
        <v>3738</v>
      </c>
      <c r="B2194" s="793" t="s">
        <v>8563</v>
      </c>
      <c r="C2194" s="793">
        <v>0</v>
      </c>
    </row>
    <row r="2195" spans="1:3" x14ac:dyDescent="0.2">
      <c r="A2195" s="793" t="s">
        <v>3738</v>
      </c>
      <c r="B2195" s="793" t="s">
        <v>8564</v>
      </c>
      <c r="C2195" s="793">
        <v>0</v>
      </c>
    </row>
    <row r="2196" spans="1:3" x14ac:dyDescent="0.2">
      <c r="A2196" s="793" t="s">
        <v>3738</v>
      </c>
      <c r="B2196" s="793" t="s">
        <v>8565</v>
      </c>
      <c r="C2196" s="793">
        <v>0</v>
      </c>
    </row>
    <row r="2197" spans="1:3" x14ac:dyDescent="0.2">
      <c r="A2197" s="793" t="s">
        <v>3738</v>
      </c>
      <c r="B2197" s="793" t="s">
        <v>8566</v>
      </c>
      <c r="C2197" s="793">
        <v>0</v>
      </c>
    </row>
    <row r="2198" spans="1:3" x14ac:dyDescent="0.2">
      <c r="A2198" s="793" t="s">
        <v>3738</v>
      </c>
      <c r="B2198" s="793" t="s">
        <v>8567</v>
      </c>
      <c r="C2198" s="793">
        <v>0</v>
      </c>
    </row>
    <row r="2199" spans="1:3" x14ac:dyDescent="0.2">
      <c r="A2199" s="793" t="s">
        <v>3738</v>
      </c>
      <c r="B2199" s="793" t="s">
        <v>8568</v>
      </c>
      <c r="C2199" s="793">
        <v>0</v>
      </c>
    </row>
    <row r="2200" spans="1:3" x14ac:dyDescent="0.2">
      <c r="A2200" s="793" t="s">
        <v>3738</v>
      </c>
      <c r="B2200" s="793" t="s">
        <v>8569</v>
      </c>
      <c r="C2200" s="793">
        <v>0</v>
      </c>
    </row>
    <row r="2201" spans="1:3" x14ac:dyDescent="0.2">
      <c r="A2201" s="793" t="s">
        <v>3738</v>
      </c>
      <c r="B2201" s="793" t="s">
        <v>8570</v>
      </c>
      <c r="C2201" s="793">
        <v>0</v>
      </c>
    </row>
    <row r="2202" spans="1:3" x14ac:dyDescent="0.2">
      <c r="A2202" s="793" t="s">
        <v>3738</v>
      </c>
      <c r="B2202" s="793" t="s">
        <v>8571</v>
      </c>
      <c r="C2202" s="793">
        <v>0</v>
      </c>
    </row>
    <row r="2203" spans="1:3" x14ac:dyDescent="0.2">
      <c r="A2203" s="793" t="s">
        <v>3738</v>
      </c>
      <c r="B2203" s="793" t="s">
        <v>8572</v>
      </c>
      <c r="C2203" s="793">
        <v>0</v>
      </c>
    </row>
    <row r="2204" spans="1:3" x14ac:dyDescent="0.2">
      <c r="A2204" s="793" t="s">
        <v>3738</v>
      </c>
      <c r="B2204" s="793" t="s">
        <v>8573</v>
      </c>
      <c r="C2204" s="793">
        <v>0</v>
      </c>
    </row>
    <row r="2205" spans="1:3" x14ac:dyDescent="0.2">
      <c r="A2205" s="793" t="s">
        <v>3738</v>
      </c>
      <c r="B2205" s="793" t="s">
        <v>8574</v>
      </c>
      <c r="C2205" s="793">
        <v>0</v>
      </c>
    </row>
    <row r="2206" spans="1:3" x14ac:dyDescent="0.2">
      <c r="A2206" s="793" t="s">
        <v>3738</v>
      </c>
      <c r="B2206" s="793" t="s">
        <v>8575</v>
      </c>
      <c r="C2206" s="793">
        <v>0</v>
      </c>
    </row>
    <row r="2207" spans="1:3" x14ac:dyDescent="0.2">
      <c r="A2207" s="793" t="s">
        <v>3738</v>
      </c>
      <c r="B2207" s="793" t="s">
        <v>8576</v>
      </c>
      <c r="C2207" s="793">
        <v>0</v>
      </c>
    </row>
    <row r="2208" spans="1:3" x14ac:dyDescent="0.2">
      <c r="A2208" s="793" t="s">
        <v>3738</v>
      </c>
      <c r="B2208" s="793" t="s">
        <v>8577</v>
      </c>
      <c r="C2208" s="793">
        <v>0</v>
      </c>
    </row>
    <row r="2209" spans="1:3" x14ac:dyDescent="0.2">
      <c r="A2209" s="793" t="s">
        <v>3738</v>
      </c>
      <c r="B2209" s="793" t="s">
        <v>8578</v>
      </c>
      <c r="C2209" s="793">
        <v>0</v>
      </c>
    </row>
    <row r="2210" spans="1:3" x14ac:dyDescent="0.2">
      <c r="A2210" s="793" t="s">
        <v>3738</v>
      </c>
      <c r="B2210" s="793" t="s">
        <v>8579</v>
      </c>
      <c r="C2210" s="793">
        <v>0</v>
      </c>
    </row>
    <row r="2211" spans="1:3" x14ac:dyDescent="0.2">
      <c r="A2211" s="793" t="s">
        <v>3738</v>
      </c>
      <c r="B2211" s="793" t="s">
        <v>8580</v>
      </c>
      <c r="C2211" s="793">
        <v>0</v>
      </c>
    </row>
    <row r="2212" spans="1:3" x14ac:dyDescent="0.2">
      <c r="A2212" s="793" t="s">
        <v>3738</v>
      </c>
      <c r="B2212" s="793" t="s">
        <v>8581</v>
      </c>
      <c r="C2212" s="793">
        <v>0</v>
      </c>
    </row>
    <row r="2213" spans="1:3" x14ac:dyDescent="0.2">
      <c r="A2213" s="793" t="s">
        <v>3738</v>
      </c>
      <c r="B2213" s="793" t="s">
        <v>8582</v>
      </c>
      <c r="C2213" s="793">
        <v>0</v>
      </c>
    </row>
    <row r="2214" spans="1:3" x14ac:dyDescent="0.2">
      <c r="A2214" s="793" t="s">
        <v>3738</v>
      </c>
      <c r="B2214" s="793" t="s">
        <v>8583</v>
      </c>
      <c r="C2214" s="793">
        <v>0</v>
      </c>
    </row>
    <row r="2215" spans="1:3" x14ac:dyDescent="0.2">
      <c r="A2215" s="793" t="s">
        <v>3738</v>
      </c>
      <c r="B2215" s="793" t="s">
        <v>8584</v>
      </c>
      <c r="C2215" s="793">
        <v>0</v>
      </c>
    </row>
    <row r="2216" spans="1:3" x14ac:dyDescent="0.2">
      <c r="A2216" s="793" t="s">
        <v>3738</v>
      </c>
      <c r="B2216" s="793" t="s">
        <v>8585</v>
      </c>
      <c r="C2216" s="793">
        <v>0</v>
      </c>
    </row>
    <row r="2217" spans="1:3" x14ac:dyDescent="0.2">
      <c r="A2217" s="793" t="s">
        <v>3738</v>
      </c>
      <c r="B2217" s="793" t="s">
        <v>8586</v>
      </c>
      <c r="C2217" s="793">
        <v>0</v>
      </c>
    </row>
    <row r="2218" spans="1:3" x14ac:dyDescent="0.2">
      <c r="A2218" s="793" t="s">
        <v>3738</v>
      </c>
      <c r="B2218" s="793" t="s">
        <v>8587</v>
      </c>
      <c r="C2218" s="793">
        <v>0</v>
      </c>
    </row>
    <row r="2219" spans="1:3" x14ac:dyDescent="0.2">
      <c r="A2219" s="793" t="s">
        <v>3738</v>
      </c>
      <c r="B2219" s="793" t="s">
        <v>8588</v>
      </c>
      <c r="C2219" s="793">
        <v>0</v>
      </c>
    </row>
    <row r="2220" spans="1:3" x14ac:dyDescent="0.2">
      <c r="A2220" s="793" t="s">
        <v>3738</v>
      </c>
      <c r="B2220" s="793" t="s">
        <v>8589</v>
      </c>
      <c r="C2220" s="793">
        <v>0</v>
      </c>
    </row>
    <row r="2221" spans="1:3" x14ac:dyDescent="0.2">
      <c r="A2221" s="793" t="s">
        <v>3738</v>
      </c>
      <c r="B2221" s="793" t="s">
        <v>8590</v>
      </c>
      <c r="C2221" s="793">
        <v>0</v>
      </c>
    </row>
    <row r="2222" spans="1:3" x14ac:dyDescent="0.2">
      <c r="A2222" s="793" t="s">
        <v>3738</v>
      </c>
      <c r="B2222" s="793" t="s">
        <v>8591</v>
      </c>
      <c r="C2222" s="793">
        <v>0</v>
      </c>
    </row>
    <row r="2223" spans="1:3" x14ac:dyDescent="0.2">
      <c r="A2223" s="793" t="s">
        <v>3738</v>
      </c>
      <c r="B2223" s="793" t="s">
        <v>8592</v>
      </c>
      <c r="C2223" s="793">
        <v>0</v>
      </c>
    </row>
    <row r="2224" spans="1:3" x14ac:dyDescent="0.2">
      <c r="A2224" s="793" t="s">
        <v>3738</v>
      </c>
      <c r="B2224" s="793" t="s">
        <v>8593</v>
      </c>
      <c r="C2224" s="793">
        <v>0</v>
      </c>
    </row>
    <row r="2225" spans="1:3" x14ac:dyDescent="0.2">
      <c r="A2225" s="793" t="s">
        <v>3738</v>
      </c>
      <c r="B2225" s="793" t="s">
        <v>8594</v>
      </c>
      <c r="C2225" s="793">
        <v>0</v>
      </c>
    </row>
    <row r="2226" spans="1:3" x14ac:dyDescent="0.2">
      <c r="A2226" s="793" t="s">
        <v>3738</v>
      </c>
      <c r="B2226" s="793" t="s">
        <v>8595</v>
      </c>
      <c r="C2226" s="793">
        <v>0</v>
      </c>
    </row>
    <row r="2227" spans="1:3" x14ac:dyDescent="0.2">
      <c r="A2227" s="793" t="s">
        <v>3738</v>
      </c>
      <c r="B2227" s="793" t="s">
        <v>8596</v>
      </c>
      <c r="C2227" s="793">
        <v>0</v>
      </c>
    </row>
    <row r="2228" spans="1:3" x14ac:dyDescent="0.2">
      <c r="A2228" s="793" t="s">
        <v>3738</v>
      </c>
      <c r="B2228" s="793" t="s">
        <v>8597</v>
      </c>
      <c r="C2228" s="793">
        <v>0</v>
      </c>
    </row>
    <row r="2229" spans="1:3" x14ac:dyDescent="0.2">
      <c r="A2229" s="793" t="s">
        <v>3738</v>
      </c>
      <c r="B2229" s="793" t="s">
        <v>8598</v>
      </c>
      <c r="C2229" s="793">
        <v>0</v>
      </c>
    </row>
    <row r="2230" spans="1:3" x14ac:dyDescent="0.2">
      <c r="A2230" s="793" t="s">
        <v>3738</v>
      </c>
      <c r="B2230" s="793" t="s">
        <v>8599</v>
      </c>
      <c r="C2230" s="793">
        <v>0</v>
      </c>
    </row>
    <row r="2231" spans="1:3" x14ac:dyDescent="0.2">
      <c r="A2231" s="793" t="s">
        <v>3738</v>
      </c>
      <c r="B2231" s="793" t="s">
        <v>8600</v>
      </c>
      <c r="C2231" s="793">
        <v>0</v>
      </c>
    </row>
    <row r="2232" spans="1:3" x14ac:dyDescent="0.2">
      <c r="A2232" s="793" t="s">
        <v>3738</v>
      </c>
      <c r="B2232" s="793" t="s">
        <v>8601</v>
      </c>
      <c r="C2232" s="793">
        <v>0</v>
      </c>
    </row>
    <row r="2233" spans="1:3" x14ac:dyDescent="0.2">
      <c r="A2233" s="793" t="s">
        <v>3738</v>
      </c>
      <c r="B2233" s="793" t="s">
        <v>8602</v>
      </c>
      <c r="C2233" s="793">
        <v>0</v>
      </c>
    </row>
    <row r="2234" spans="1:3" x14ac:dyDescent="0.2">
      <c r="A2234" s="793" t="s">
        <v>3738</v>
      </c>
      <c r="B2234" s="793" t="s">
        <v>8603</v>
      </c>
      <c r="C2234" s="793">
        <v>0</v>
      </c>
    </row>
    <row r="2235" spans="1:3" x14ac:dyDescent="0.2">
      <c r="A2235" s="793" t="s">
        <v>3738</v>
      </c>
      <c r="B2235" s="793" t="s">
        <v>8604</v>
      </c>
      <c r="C2235" s="793">
        <v>0</v>
      </c>
    </row>
    <row r="2236" spans="1:3" x14ac:dyDescent="0.2">
      <c r="A2236" s="793" t="s">
        <v>3738</v>
      </c>
      <c r="B2236" s="793" t="s">
        <v>8605</v>
      </c>
      <c r="C2236" s="793">
        <v>0</v>
      </c>
    </row>
    <row r="2237" spans="1:3" x14ac:dyDescent="0.2">
      <c r="A2237" s="793" t="s">
        <v>3738</v>
      </c>
      <c r="B2237" s="793" t="s">
        <v>8606</v>
      </c>
      <c r="C2237" s="793">
        <v>0</v>
      </c>
    </row>
    <row r="2238" spans="1:3" x14ac:dyDescent="0.2">
      <c r="A2238" s="793" t="s">
        <v>3738</v>
      </c>
      <c r="B2238" s="793" t="s">
        <v>8607</v>
      </c>
      <c r="C2238" s="793">
        <v>0</v>
      </c>
    </row>
    <row r="2239" spans="1:3" x14ac:dyDescent="0.2">
      <c r="A2239" s="793" t="s">
        <v>3738</v>
      </c>
      <c r="B2239" s="793" t="s">
        <v>8608</v>
      </c>
      <c r="C2239" s="793">
        <v>0</v>
      </c>
    </row>
    <row r="2240" spans="1:3" x14ac:dyDescent="0.2">
      <c r="A2240" s="793" t="s">
        <v>3738</v>
      </c>
      <c r="B2240" s="793" t="s">
        <v>8609</v>
      </c>
      <c r="C2240" s="793">
        <v>0</v>
      </c>
    </row>
    <row r="2241" spans="1:3" x14ac:dyDescent="0.2">
      <c r="A2241" s="793" t="s">
        <v>3738</v>
      </c>
      <c r="B2241" s="793" t="s">
        <v>8610</v>
      </c>
      <c r="C2241" s="793">
        <v>0</v>
      </c>
    </row>
    <row r="2242" spans="1:3" x14ac:dyDescent="0.2">
      <c r="A2242" s="793" t="s">
        <v>3738</v>
      </c>
      <c r="B2242" s="793" t="s">
        <v>8611</v>
      </c>
      <c r="C2242" s="793">
        <v>0</v>
      </c>
    </row>
    <row r="2243" spans="1:3" x14ac:dyDescent="0.2">
      <c r="A2243" s="793" t="s">
        <v>3738</v>
      </c>
      <c r="B2243" s="793" t="s">
        <v>8612</v>
      </c>
      <c r="C2243" s="793">
        <v>0</v>
      </c>
    </row>
    <row r="2244" spans="1:3" x14ac:dyDescent="0.2">
      <c r="A2244" s="793" t="s">
        <v>3738</v>
      </c>
      <c r="B2244" s="793" t="s">
        <v>8613</v>
      </c>
      <c r="C2244" s="793">
        <v>0</v>
      </c>
    </row>
    <row r="2245" spans="1:3" x14ac:dyDescent="0.2">
      <c r="A2245" s="793" t="s">
        <v>3738</v>
      </c>
      <c r="B2245" s="793" t="s">
        <v>8614</v>
      </c>
      <c r="C2245" s="793">
        <v>0</v>
      </c>
    </row>
    <row r="2246" spans="1:3" x14ac:dyDescent="0.2">
      <c r="A2246" s="793" t="s">
        <v>3738</v>
      </c>
      <c r="B2246" s="793" t="s">
        <v>5848</v>
      </c>
      <c r="C2246" s="793">
        <v>314.69999999999709</v>
      </c>
    </row>
    <row r="2247" spans="1:3" x14ac:dyDescent="0.2">
      <c r="A2247" s="793" t="s">
        <v>3738</v>
      </c>
      <c r="B2247" s="793" t="s">
        <v>5851</v>
      </c>
      <c r="C2247" s="793">
        <v>314.69999999999709</v>
      </c>
    </row>
    <row r="2248" spans="1:3" x14ac:dyDescent="0.2">
      <c r="A2248" s="793" t="s">
        <v>3738</v>
      </c>
      <c r="B2248" s="793" t="s">
        <v>5852</v>
      </c>
      <c r="C2248" s="793">
        <v>314.69999999999709</v>
      </c>
    </row>
    <row r="2249" spans="1:3" x14ac:dyDescent="0.2">
      <c r="A2249" s="793" t="s">
        <v>3738</v>
      </c>
      <c r="B2249" s="793" t="s">
        <v>5853</v>
      </c>
      <c r="C2249" s="793">
        <v>314.69999999999709</v>
      </c>
    </row>
    <row r="2250" spans="1:3" x14ac:dyDescent="0.2">
      <c r="A2250" s="793" t="s">
        <v>3738</v>
      </c>
      <c r="B2250" s="793" t="s">
        <v>5854</v>
      </c>
      <c r="C2250" s="793">
        <v>314.69999999999709</v>
      </c>
    </row>
    <row r="2251" spans="1:3" x14ac:dyDescent="0.2">
      <c r="A2251" s="793" t="s">
        <v>3738</v>
      </c>
      <c r="B2251" s="793" t="s">
        <v>5855</v>
      </c>
      <c r="C2251" s="793">
        <v>314.69999999999709</v>
      </c>
    </row>
    <row r="2252" spans="1:3" x14ac:dyDescent="0.2">
      <c r="A2252" s="793" t="s">
        <v>3738</v>
      </c>
      <c r="B2252" s="793" t="s">
        <v>5856</v>
      </c>
      <c r="C2252" s="793">
        <v>314.69999999999709</v>
      </c>
    </row>
    <row r="2253" spans="1:3" x14ac:dyDescent="0.2">
      <c r="A2253" s="793" t="s">
        <v>3738</v>
      </c>
      <c r="B2253" s="793" t="s">
        <v>5857</v>
      </c>
      <c r="C2253" s="793">
        <v>314.69999999999709</v>
      </c>
    </row>
    <row r="2254" spans="1:3" x14ac:dyDescent="0.2">
      <c r="A2254" s="793" t="s">
        <v>3738</v>
      </c>
      <c r="B2254" s="793" t="s">
        <v>5858</v>
      </c>
      <c r="C2254" s="793">
        <v>314.69999999999709</v>
      </c>
    </row>
    <row r="2255" spans="1:3" x14ac:dyDescent="0.2">
      <c r="A2255" s="793" t="s">
        <v>3738</v>
      </c>
      <c r="B2255" s="793" t="s">
        <v>5849</v>
      </c>
      <c r="C2255" s="793">
        <v>314.69999999999709</v>
      </c>
    </row>
    <row r="2256" spans="1:3" x14ac:dyDescent="0.2">
      <c r="A2256" s="793" t="s">
        <v>3738</v>
      </c>
      <c r="B2256" s="793" t="s">
        <v>5850</v>
      </c>
      <c r="C2256" s="793">
        <v>314.69999999999709</v>
      </c>
    </row>
    <row r="2257" spans="1:3" x14ac:dyDescent="0.2">
      <c r="A2257" s="793" t="s">
        <v>3738</v>
      </c>
      <c r="B2257" s="793" t="s">
        <v>8615</v>
      </c>
      <c r="C2257" s="793">
        <v>0</v>
      </c>
    </row>
    <row r="2258" spans="1:3" x14ac:dyDescent="0.2">
      <c r="A2258" s="793" t="s">
        <v>3738</v>
      </c>
      <c r="B2258" s="793" t="s">
        <v>8616</v>
      </c>
      <c r="C2258" s="793">
        <v>0</v>
      </c>
    </row>
    <row r="2259" spans="1:3" x14ac:dyDescent="0.2">
      <c r="A2259" s="793" t="s">
        <v>3738</v>
      </c>
      <c r="B2259" s="793" t="s">
        <v>8617</v>
      </c>
      <c r="C2259" s="793">
        <v>0</v>
      </c>
    </row>
    <row r="2260" spans="1:3" x14ac:dyDescent="0.2">
      <c r="A2260" s="793" t="s">
        <v>3738</v>
      </c>
      <c r="B2260" s="793" t="s">
        <v>8618</v>
      </c>
      <c r="C2260" s="793">
        <v>0</v>
      </c>
    </row>
    <row r="2261" spans="1:3" x14ac:dyDescent="0.2">
      <c r="A2261" s="793" t="s">
        <v>3738</v>
      </c>
      <c r="B2261" s="793" t="s">
        <v>8619</v>
      </c>
      <c r="C2261" s="793">
        <v>0</v>
      </c>
    </row>
    <row r="2262" spans="1:3" x14ac:dyDescent="0.2">
      <c r="A2262" s="793" t="s">
        <v>3738</v>
      </c>
      <c r="B2262" s="793" t="s">
        <v>8620</v>
      </c>
      <c r="C2262" s="793">
        <v>0</v>
      </c>
    </row>
    <row r="2263" spans="1:3" x14ac:dyDescent="0.2">
      <c r="A2263" s="793" t="s">
        <v>3738</v>
      </c>
      <c r="B2263" s="793" t="s">
        <v>8621</v>
      </c>
      <c r="C2263" s="793">
        <v>0</v>
      </c>
    </row>
    <row r="2264" spans="1:3" x14ac:dyDescent="0.2">
      <c r="A2264" s="793" t="s">
        <v>3738</v>
      </c>
      <c r="B2264" s="793" t="s">
        <v>8622</v>
      </c>
      <c r="C2264" s="793">
        <v>0</v>
      </c>
    </row>
    <row r="2265" spans="1:3" x14ac:dyDescent="0.2">
      <c r="A2265" s="793" t="s">
        <v>3738</v>
      </c>
      <c r="B2265" s="793" t="s">
        <v>8623</v>
      </c>
      <c r="C2265" s="793">
        <v>0</v>
      </c>
    </row>
    <row r="2266" spans="1:3" x14ac:dyDescent="0.2">
      <c r="A2266" s="793" t="s">
        <v>3738</v>
      </c>
      <c r="B2266" s="793" t="s">
        <v>8624</v>
      </c>
      <c r="C2266" s="793">
        <v>0</v>
      </c>
    </row>
    <row r="2267" spans="1:3" x14ac:dyDescent="0.2">
      <c r="A2267" s="793" t="s">
        <v>3738</v>
      </c>
      <c r="B2267" s="793" t="s">
        <v>8625</v>
      </c>
      <c r="C2267" s="793">
        <v>0</v>
      </c>
    </row>
    <row r="2268" spans="1:3" x14ac:dyDescent="0.2">
      <c r="A2268" s="793" t="s">
        <v>3738</v>
      </c>
      <c r="B2268" s="793" t="s">
        <v>8626</v>
      </c>
      <c r="C2268" s="793">
        <v>0</v>
      </c>
    </row>
    <row r="2269" spans="1:3" x14ac:dyDescent="0.2">
      <c r="A2269" s="793" t="s">
        <v>3738</v>
      </c>
      <c r="B2269" s="793" t="s">
        <v>8627</v>
      </c>
      <c r="C2269" s="793">
        <v>0</v>
      </c>
    </row>
    <row r="2270" spans="1:3" x14ac:dyDescent="0.2">
      <c r="A2270" s="793" t="s">
        <v>3738</v>
      </c>
      <c r="B2270" s="793" t="s">
        <v>5859</v>
      </c>
      <c r="C2270" s="793">
        <v>690.64</v>
      </c>
    </row>
    <row r="2271" spans="1:3" x14ac:dyDescent="0.2">
      <c r="A2271" s="793" t="s">
        <v>3738</v>
      </c>
      <c r="B2271" s="793" t="s">
        <v>5861</v>
      </c>
      <c r="C2271" s="793">
        <v>690.64</v>
      </c>
    </row>
    <row r="2272" spans="1:3" x14ac:dyDescent="0.2">
      <c r="A2272" s="793" t="s">
        <v>3738</v>
      </c>
      <c r="B2272" s="793" t="s">
        <v>5862</v>
      </c>
      <c r="C2272" s="793">
        <v>690.64</v>
      </c>
    </row>
    <row r="2273" spans="1:3" x14ac:dyDescent="0.2">
      <c r="A2273" s="793" t="s">
        <v>3738</v>
      </c>
      <c r="B2273" s="793" t="s">
        <v>5863</v>
      </c>
      <c r="C2273" s="793">
        <v>690.64</v>
      </c>
    </row>
    <row r="2274" spans="1:3" x14ac:dyDescent="0.2">
      <c r="A2274" s="793" t="s">
        <v>3738</v>
      </c>
      <c r="B2274" s="793" t="s">
        <v>5864</v>
      </c>
      <c r="C2274" s="793">
        <v>457.04999999999995</v>
      </c>
    </row>
    <row r="2275" spans="1:3" x14ac:dyDescent="0.2">
      <c r="A2275" s="793" t="s">
        <v>3738</v>
      </c>
      <c r="B2275" s="793" t="s">
        <v>5865</v>
      </c>
      <c r="C2275" s="793">
        <v>223.43</v>
      </c>
    </row>
    <row r="2276" spans="1:3" x14ac:dyDescent="0.2">
      <c r="A2276" s="793" t="s">
        <v>3738</v>
      </c>
      <c r="B2276" s="793" t="s">
        <v>5866</v>
      </c>
      <c r="C2276" s="793">
        <v>111.26999999999998</v>
      </c>
    </row>
    <row r="2277" spans="1:3" x14ac:dyDescent="0.2">
      <c r="A2277" s="793" t="s">
        <v>3738</v>
      </c>
      <c r="B2277" s="793" t="s">
        <v>5867</v>
      </c>
      <c r="C2277" s="793">
        <v>-0.87999999999999545</v>
      </c>
    </row>
    <row r="2278" spans="1:3" x14ac:dyDescent="0.2">
      <c r="A2278" s="793" t="s">
        <v>3738</v>
      </c>
      <c r="B2278" s="793" t="s">
        <v>5868</v>
      </c>
      <c r="C2278" s="793">
        <v>-0.60000000000002274</v>
      </c>
    </row>
    <row r="2279" spans="1:3" x14ac:dyDescent="0.2">
      <c r="A2279" s="793" t="s">
        <v>3738</v>
      </c>
      <c r="B2279" s="793" t="s">
        <v>5860</v>
      </c>
      <c r="C2279" s="793">
        <v>-0.17000000000007276</v>
      </c>
    </row>
    <row r="2280" spans="1:3" x14ac:dyDescent="0.2">
      <c r="A2280" s="793" t="s">
        <v>3738</v>
      </c>
      <c r="B2280" s="793" t="s">
        <v>8628</v>
      </c>
      <c r="C2280" s="793">
        <v>0</v>
      </c>
    </row>
    <row r="2281" spans="1:3" x14ac:dyDescent="0.2">
      <c r="A2281" s="793" t="s">
        <v>3738</v>
      </c>
      <c r="B2281" s="793" t="s">
        <v>8629</v>
      </c>
      <c r="C2281" s="793">
        <v>0</v>
      </c>
    </row>
    <row r="2282" spans="1:3" x14ac:dyDescent="0.2">
      <c r="A2282" s="793" t="s">
        <v>3738</v>
      </c>
      <c r="B2282" s="793" t="s">
        <v>8630</v>
      </c>
      <c r="C2282" s="793">
        <v>0</v>
      </c>
    </row>
    <row r="2283" spans="1:3" x14ac:dyDescent="0.2">
      <c r="A2283" s="793" t="s">
        <v>3738</v>
      </c>
      <c r="B2283" s="793" t="s">
        <v>8631</v>
      </c>
      <c r="C2283" s="793">
        <v>0</v>
      </c>
    </row>
    <row r="2284" spans="1:3" x14ac:dyDescent="0.2">
      <c r="A2284" s="793" t="s">
        <v>3738</v>
      </c>
      <c r="B2284" s="793" t="s">
        <v>8632</v>
      </c>
      <c r="C2284" s="793">
        <v>0</v>
      </c>
    </row>
    <row r="2285" spans="1:3" x14ac:dyDescent="0.2">
      <c r="A2285" s="793" t="s">
        <v>3738</v>
      </c>
      <c r="B2285" s="793" t="s">
        <v>8633</v>
      </c>
      <c r="C2285" s="793">
        <v>0</v>
      </c>
    </row>
    <row r="2286" spans="1:3" x14ac:dyDescent="0.2">
      <c r="A2286" s="793" t="s">
        <v>3738</v>
      </c>
      <c r="B2286" s="793" t="s">
        <v>8634</v>
      </c>
      <c r="C2286" s="793">
        <v>0</v>
      </c>
    </row>
    <row r="2287" spans="1:3" x14ac:dyDescent="0.2">
      <c r="A2287" s="793" t="s">
        <v>3738</v>
      </c>
      <c r="B2287" s="793" t="s">
        <v>8635</v>
      </c>
      <c r="C2287" s="793">
        <v>0</v>
      </c>
    </row>
    <row r="2288" spans="1:3" x14ac:dyDescent="0.2">
      <c r="A2288" s="793" t="s">
        <v>3738</v>
      </c>
      <c r="B2288" s="793" t="s">
        <v>8636</v>
      </c>
      <c r="C2288" s="793">
        <v>0</v>
      </c>
    </row>
    <row r="2289" spans="1:3" x14ac:dyDescent="0.2">
      <c r="A2289" s="793" t="s">
        <v>3738</v>
      </c>
      <c r="B2289" s="793" t="s">
        <v>8637</v>
      </c>
      <c r="C2289" s="793">
        <v>0</v>
      </c>
    </row>
    <row r="2290" spans="1:3" x14ac:dyDescent="0.2">
      <c r="A2290" s="793" t="s">
        <v>3738</v>
      </c>
      <c r="B2290" s="793" t="s">
        <v>8638</v>
      </c>
      <c r="C2290" s="793">
        <v>0</v>
      </c>
    </row>
    <row r="2291" spans="1:3" x14ac:dyDescent="0.2">
      <c r="A2291" s="793" t="s">
        <v>3738</v>
      </c>
      <c r="B2291" s="793" t="s">
        <v>8639</v>
      </c>
      <c r="C2291" s="793">
        <v>0</v>
      </c>
    </row>
    <row r="2292" spans="1:3" x14ac:dyDescent="0.2">
      <c r="A2292" s="793" t="s">
        <v>3738</v>
      </c>
      <c r="B2292" s="793" t="s">
        <v>8640</v>
      </c>
      <c r="C2292" s="793">
        <v>0</v>
      </c>
    </row>
    <row r="2293" spans="1:3" x14ac:dyDescent="0.2">
      <c r="A2293" s="793" t="s">
        <v>3738</v>
      </c>
      <c r="B2293" s="793" t="s">
        <v>8641</v>
      </c>
      <c r="C2293" s="793">
        <v>0</v>
      </c>
    </row>
    <row r="2294" spans="1:3" x14ac:dyDescent="0.2">
      <c r="A2294" s="793" t="s">
        <v>3738</v>
      </c>
      <c r="B2294" s="793" t="s">
        <v>5869</v>
      </c>
      <c r="C2294" s="793">
        <v>72.169999999999959</v>
      </c>
    </row>
    <row r="2295" spans="1:3" x14ac:dyDescent="0.2">
      <c r="A2295" s="793" t="s">
        <v>3738</v>
      </c>
      <c r="B2295" s="793" t="s">
        <v>5871</v>
      </c>
      <c r="C2295" s="793">
        <v>72.169999999999959</v>
      </c>
    </row>
    <row r="2296" spans="1:3" x14ac:dyDescent="0.2">
      <c r="A2296" s="793" t="s">
        <v>3738</v>
      </c>
      <c r="B2296" s="793" t="s">
        <v>5872</v>
      </c>
      <c r="C2296" s="793">
        <v>72.169999999999959</v>
      </c>
    </row>
    <row r="2297" spans="1:3" x14ac:dyDescent="0.2">
      <c r="A2297" s="793" t="s">
        <v>3738</v>
      </c>
      <c r="B2297" s="793" t="s">
        <v>5873</v>
      </c>
      <c r="C2297" s="793">
        <v>72.169999999999959</v>
      </c>
    </row>
    <row r="2298" spans="1:3" x14ac:dyDescent="0.2">
      <c r="A2298" s="793" t="s">
        <v>3738</v>
      </c>
      <c r="B2298" s="793" t="s">
        <v>5874</v>
      </c>
      <c r="C2298" s="793">
        <v>72.169999999999959</v>
      </c>
    </row>
    <row r="2299" spans="1:3" x14ac:dyDescent="0.2">
      <c r="A2299" s="793" t="s">
        <v>3738</v>
      </c>
      <c r="B2299" s="793" t="s">
        <v>5875</v>
      </c>
      <c r="C2299" s="793">
        <v>72.169999999999959</v>
      </c>
    </row>
    <row r="2300" spans="1:3" x14ac:dyDescent="0.2">
      <c r="A2300" s="793" t="s">
        <v>3738</v>
      </c>
      <c r="B2300" s="793" t="s">
        <v>5876</v>
      </c>
      <c r="C2300" s="793">
        <v>72.169999999999959</v>
      </c>
    </row>
    <row r="2301" spans="1:3" x14ac:dyDescent="0.2">
      <c r="A2301" s="793" t="s">
        <v>3738</v>
      </c>
      <c r="B2301" s="793" t="s">
        <v>5877</v>
      </c>
      <c r="C2301" s="793">
        <v>72.169999999999959</v>
      </c>
    </row>
    <row r="2302" spans="1:3" x14ac:dyDescent="0.2">
      <c r="A2302" s="793" t="s">
        <v>3738</v>
      </c>
      <c r="B2302" s="793" t="s">
        <v>5878</v>
      </c>
      <c r="C2302" s="793">
        <v>72.169999999999959</v>
      </c>
    </row>
    <row r="2303" spans="1:3" x14ac:dyDescent="0.2">
      <c r="A2303" s="793" t="s">
        <v>3738</v>
      </c>
      <c r="B2303" s="793" t="s">
        <v>5870</v>
      </c>
      <c r="C2303" s="793">
        <v>36.079999999999984</v>
      </c>
    </row>
    <row r="2304" spans="1:3" x14ac:dyDescent="0.2">
      <c r="A2304" s="793" t="s">
        <v>3738</v>
      </c>
      <c r="B2304" s="793" t="s">
        <v>8642</v>
      </c>
      <c r="C2304" s="793">
        <v>0</v>
      </c>
    </row>
    <row r="2305" spans="1:3" x14ac:dyDescent="0.2">
      <c r="A2305" s="793" t="s">
        <v>3738</v>
      </c>
      <c r="B2305" s="793" t="s">
        <v>8643</v>
      </c>
      <c r="C2305" s="793">
        <v>0</v>
      </c>
    </row>
    <row r="2306" spans="1:3" x14ac:dyDescent="0.2">
      <c r="A2306" s="793" t="s">
        <v>3738</v>
      </c>
      <c r="B2306" s="793" t="s">
        <v>8644</v>
      </c>
      <c r="C2306" s="793">
        <v>0</v>
      </c>
    </row>
    <row r="2307" spans="1:3" x14ac:dyDescent="0.2">
      <c r="A2307" s="793" t="s">
        <v>3738</v>
      </c>
      <c r="B2307" s="793" t="s">
        <v>8645</v>
      </c>
      <c r="C2307" s="793">
        <v>0</v>
      </c>
    </row>
    <row r="2308" spans="1:3" x14ac:dyDescent="0.2">
      <c r="A2308" s="793" t="s">
        <v>3738</v>
      </c>
      <c r="B2308" s="793" t="s">
        <v>8646</v>
      </c>
      <c r="C2308" s="793">
        <v>0</v>
      </c>
    </row>
    <row r="2309" spans="1:3" x14ac:dyDescent="0.2">
      <c r="A2309" s="793" t="s">
        <v>3738</v>
      </c>
      <c r="B2309" s="793" t="s">
        <v>8647</v>
      </c>
      <c r="C2309" s="793">
        <v>0</v>
      </c>
    </row>
    <row r="2310" spans="1:3" x14ac:dyDescent="0.2">
      <c r="A2310" s="793" t="s">
        <v>3738</v>
      </c>
      <c r="B2310" s="793" t="s">
        <v>8648</v>
      </c>
      <c r="C2310" s="793">
        <v>0</v>
      </c>
    </row>
    <row r="2311" spans="1:3" x14ac:dyDescent="0.2">
      <c r="A2311" s="793" t="s">
        <v>3738</v>
      </c>
      <c r="B2311" s="793" t="s">
        <v>8649</v>
      </c>
      <c r="C2311" s="793">
        <v>0</v>
      </c>
    </row>
    <row r="2312" spans="1:3" x14ac:dyDescent="0.2">
      <c r="A2312" s="793" t="s">
        <v>3738</v>
      </c>
      <c r="B2312" s="793" t="s">
        <v>8650</v>
      </c>
      <c r="C2312" s="793">
        <v>0</v>
      </c>
    </row>
    <row r="2313" spans="1:3" x14ac:dyDescent="0.2">
      <c r="A2313" s="793" t="s">
        <v>3738</v>
      </c>
      <c r="B2313" s="793" t="s">
        <v>8651</v>
      </c>
      <c r="C2313" s="793">
        <v>0</v>
      </c>
    </row>
    <row r="2314" spans="1:3" x14ac:dyDescent="0.2">
      <c r="A2314" s="793" t="s">
        <v>3738</v>
      </c>
      <c r="B2314" s="793" t="s">
        <v>8652</v>
      </c>
      <c r="C2314" s="793">
        <v>0</v>
      </c>
    </row>
    <row r="2315" spans="1:3" x14ac:dyDescent="0.2">
      <c r="A2315" s="793" t="s">
        <v>3738</v>
      </c>
      <c r="B2315" s="793" t="s">
        <v>8653</v>
      </c>
      <c r="C2315" s="793">
        <v>0</v>
      </c>
    </row>
    <row r="2316" spans="1:3" x14ac:dyDescent="0.2">
      <c r="A2316" s="793" t="s">
        <v>3738</v>
      </c>
      <c r="B2316" s="793" t="s">
        <v>8654</v>
      </c>
      <c r="C2316" s="793">
        <v>0</v>
      </c>
    </row>
    <row r="2317" spans="1:3" x14ac:dyDescent="0.2">
      <c r="A2317" s="793" t="s">
        <v>3738</v>
      </c>
      <c r="B2317" s="793" t="s">
        <v>8655</v>
      </c>
      <c r="C2317" s="793">
        <v>0</v>
      </c>
    </row>
    <row r="2318" spans="1:3" x14ac:dyDescent="0.2">
      <c r="A2318" s="793" t="s">
        <v>3738</v>
      </c>
      <c r="B2318" s="793" t="s">
        <v>8656</v>
      </c>
      <c r="C2318" s="793">
        <v>0</v>
      </c>
    </row>
    <row r="2319" spans="1:3" x14ac:dyDescent="0.2">
      <c r="A2319" s="793" t="s">
        <v>3738</v>
      </c>
      <c r="B2319" s="793" t="s">
        <v>8657</v>
      </c>
      <c r="C2319" s="793">
        <v>0</v>
      </c>
    </row>
    <row r="2320" spans="1:3" x14ac:dyDescent="0.2">
      <c r="A2320" s="793" t="s">
        <v>3738</v>
      </c>
      <c r="B2320" s="793" t="s">
        <v>8658</v>
      </c>
      <c r="C2320" s="793">
        <v>0</v>
      </c>
    </row>
    <row r="2321" spans="1:3" x14ac:dyDescent="0.2">
      <c r="A2321" s="793" t="s">
        <v>3738</v>
      </c>
      <c r="B2321" s="793" t="s">
        <v>8659</v>
      </c>
      <c r="C2321" s="793">
        <v>0</v>
      </c>
    </row>
    <row r="2322" spans="1:3" x14ac:dyDescent="0.2">
      <c r="A2322" s="793" t="s">
        <v>3738</v>
      </c>
      <c r="B2322" s="793" t="s">
        <v>8660</v>
      </c>
      <c r="C2322" s="793">
        <v>0</v>
      </c>
    </row>
    <row r="2323" spans="1:3" x14ac:dyDescent="0.2">
      <c r="A2323" s="793" t="s">
        <v>3738</v>
      </c>
      <c r="B2323" s="793" t="s">
        <v>8661</v>
      </c>
      <c r="C2323" s="793">
        <v>0</v>
      </c>
    </row>
    <row r="2324" spans="1:3" x14ac:dyDescent="0.2">
      <c r="A2324" s="793" t="s">
        <v>3738</v>
      </c>
      <c r="B2324" s="793" t="s">
        <v>8662</v>
      </c>
      <c r="C2324" s="793">
        <v>0</v>
      </c>
    </row>
    <row r="2325" spans="1:3" x14ac:dyDescent="0.2">
      <c r="A2325" s="793" t="s">
        <v>3738</v>
      </c>
      <c r="B2325" s="793" t="s">
        <v>8663</v>
      </c>
      <c r="C2325" s="793">
        <v>0</v>
      </c>
    </row>
    <row r="2326" spans="1:3" x14ac:dyDescent="0.2">
      <c r="A2326" s="793" t="s">
        <v>3738</v>
      </c>
      <c r="B2326" s="793" t="s">
        <v>8664</v>
      </c>
      <c r="C2326" s="793">
        <v>0</v>
      </c>
    </row>
    <row r="2327" spans="1:3" x14ac:dyDescent="0.2">
      <c r="A2327" s="793" t="s">
        <v>3738</v>
      </c>
      <c r="B2327" s="793" t="s">
        <v>8665</v>
      </c>
      <c r="C2327" s="793">
        <v>0</v>
      </c>
    </row>
    <row r="2328" spans="1:3" x14ac:dyDescent="0.2">
      <c r="A2328" s="793" t="s">
        <v>3738</v>
      </c>
      <c r="B2328" s="793" t="s">
        <v>8666</v>
      </c>
      <c r="C2328" s="793">
        <v>0</v>
      </c>
    </row>
    <row r="2329" spans="1:3" x14ac:dyDescent="0.2">
      <c r="A2329" s="793" t="s">
        <v>3738</v>
      </c>
      <c r="B2329" s="793" t="s">
        <v>8667</v>
      </c>
      <c r="C2329" s="793">
        <v>0</v>
      </c>
    </row>
    <row r="2330" spans="1:3" x14ac:dyDescent="0.2">
      <c r="A2330" s="793" t="s">
        <v>3738</v>
      </c>
      <c r="B2330" s="793" t="s">
        <v>5879</v>
      </c>
      <c r="C2330" s="793">
        <v>-36.100000000005821</v>
      </c>
    </row>
    <row r="2331" spans="1:3" x14ac:dyDescent="0.2">
      <c r="A2331" s="793" t="s">
        <v>3738</v>
      </c>
      <c r="B2331" s="793" t="s">
        <v>5882</v>
      </c>
      <c r="C2331" s="793">
        <v>-526.29000000000815</v>
      </c>
    </row>
    <row r="2332" spans="1:3" x14ac:dyDescent="0.2">
      <c r="A2332" s="793" t="s">
        <v>3738</v>
      </c>
      <c r="B2332" s="793" t="s">
        <v>5883</v>
      </c>
      <c r="C2332" s="793">
        <v>-401.54000000000087</v>
      </c>
    </row>
    <row r="2333" spans="1:3" x14ac:dyDescent="0.2">
      <c r="A2333" s="793" t="s">
        <v>3738</v>
      </c>
      <c r="B2333" s="793" t="s">
        <v>5884</v>
      </c>
      <c r="C2333" s="793">
        <v>-289.10000000000582</v>
      </c>
    </row>
    <row r="2334" spans="1:3" x14ac:dyDescent="0.2">
      <c r="A2334" s="793" t="s">
        <v>3738</v>
      </c>
      <c r="B2334" s="793" t="s">
        <v>5885</v>
      </c>
      <c r="C2334" s="793">
        <v>-160.61000000000058</v>
      </c>
    </row>
    <row r="2335" spans="1:3" x14ac:dyDescent="0.2">
      <c r="A2335" s="793" t="s">
        <v>3738</v>
      </c>
      <c r="B2335" s="793" t="s">
        <v>5886</v>
      </c>
      <c r="C2335" s="793">
        <v>-16.840000000003783</v>
      </c>
    </row>
    <row r="2336" spans="1:3" x14ac:dyDescent="0.2">
      <c r="A2336" s="793" t="s">
        <v>3738</v>
      </c>
      <c r="B2336" s="793" t="s">
        <v>5887</v>
      </c>
      <c r="C2336" s="793">
        <v>-16.630000000004657</v>
      </c>
    </row>
    <row r="2337" spans="1:3" x14ac:dyDescent="0.2">
      <c r="A2337" s="793" t="s">
        <v>3738</v>
      </c>
      <c r="B2337" s="793" t="s">
        <v>5888</v>
      </c>
      <c r="C2337" s="793">
        <v>-12.430000000000291</v>
      </c>
    </row>
    <row r="2338" spans="1:3" x14ac:dyDescent="0.2">
      <c r="A2338" s="793" t="s">
        <v>3738</v>
      </c>
      <c r="B2338" s="793" t="s">
        <v>5889</v>
      </c>
      <c r="C2338" s="793">
        <v>-10.180000000000291</v>
      </c>
    </row>
    <row r="2339" spans="1:3" x14ac:dyDescent="0.2">
      <c r="A2339" s="793" t="s">
        <v>3738</v>
      </c>
      <c r="B2339" s="793" t="s">
        <v>5880</v>
      </c>
      <c r="C2339" s="793">
        <v>-15.740000000005239</v>
      </c>
    </row>
    <row r="2340" spans="1:3" x14ac:dyDescent="0.2">
      <c r="A2340" s="793" t="s">
        <v>3738</v>
      </c>
      <c r="B2340" s="793" t="s">
        <v>5881</v>
      </c>
      <c r="C2340" s="793">
        <v>-13.120000000009895</v>
      </c>
    </row>
    <row r="2341" spans="1:3" x14ac:dyDescent="0.2">
      <c r="A2341" s="793" t="s">
        <v>3738</v>
      </c>
      <c r="B2341" s="793" t="s">
        <v>8668</v>
      </c>
      <c r="C2341" s="793">
        <v>0</v>
      </c>
    </row>
    <row r="2342" spans="1:3" x14ac:dyDescent="0.2">
      <c r="A2342" s="793" t="s">
        <v>3738</v>
      </c>
      <c r="B2342" s="793" t="s">
        <v>5890</v>
      </c>
      <c r="C2342" s="793">
        <v>1058.6900000000023</v>
      </c>
    </row>
    <row r="2343" spans="1:3" x14ac:dyDescent="0.2">
      <c r="A2343" s="793" t="s">
        <v>3738</v>
      </c>
      <c r="B2343" s="793" t="s">
        <v>5893</v>
      </c>
      <c r="C2343" s="793">
        <v>1058.6900000000023</v>
      </c>
    </row>
    <row r="2344" spans="1:3" x14ac:dyDescent="0.2">
      <c r="A2344" s="793" t="s">
        <v>3738</v>
      </c>
      <c r="B2344" s="793" t="s">
        <v>5894</v>
      </c>
      <c r="C2344" s="793">
        <v>1058.6900000000023</v>
      </c>
    </row>
    <row r="2345" spans="1:3" x14ac:dyDescent="0.2">
      <c r="A2345" s="793" t="s">
        <v>3738</v>
      </c>
      <c r="B2345" s="793" t="s">
        <v>5895</v>
      </c>
      <c r="C2345" s="793">
        <v>1058.6900000000023</v>
      </c>
    </row>
    <row r="2346" spans="1:3" x14ac:dyDescent="0.2">
      <c r="A2346" s="793" t="s">
        <v>3738</v>
      </c>
      <c r="B2346" s="793" t="s">
        <v>5896</v>
      </c>
      <c r="C2346" s="793">
        <v>1063.179999999993</v>
      </c>
    </row>
    <row r="2347" spans="1:3" x14ac:dyDescent="0.2">
      <c r="A2347" s="793" t="s">
        <v>3738</v>
      </c>
      <c r="B2347" s="793" t="s">
        <v>5897</v>
      </c>
      <c r="C2347" s="793">
        <v>1068.640000000014</v>
      </c>
    </row>
    <row r="2348" spans="1:3" x14ac:dyDescent="0.2">
      <c r="A2348" s="793" t="s">
        <v>3738</v>
      </c>
      <c r="B2348" s="793" t="s">
        <v>5898</v>
      </c>
      <c r="C2348" s="793">
        <v>1069.5999999999767</v>
      </c>
    </row>
    <row r="2349" spans="1:3" x14ac:dyDescent="0.2">
      <c r="A2349" s="793" t="s">
        <v>3738</v>
      </c>
      <c r="B2349" s="793" t="s">
        <v>5899</v>
      </c>
      <c r="C2349" s="793">
        <v>1047.4899999999907</v>
      </c>
    </row>
    <row r="2350" spans="1:3" x14ac:dyDescent="0.2">
      <c r="A2350" s="793" t="s">
        <v>3738</v>
      </c>
      <c r="B2350" s="793" t="s">
        <v>5900</v>
      </c>
      <c r="C2350" s="793">
        <v>1052.8000000000175</v>
      </c>
    </row>
    <row r="2351" spans="1:3" x14ac:dyDescent="0.2">
      <c r="A2351" s="793" t="s">
        <v>3738</v>
      </c>
      <c r="B2351" s="793" t="s">
        <v>5891</v>
      </c>
      <c r="C2351" s="793">
        <v>1080.2399999999907</v>
      </c>
    </row>
    <row r="2352" spans="1:3" x14ac:dyDescent="0.2">
      <c r="A2352" s="793" t="s">
        <v>3738</v>
      </c>
      <c r="B2352" s="793" t="s">
        <v>5892</v>
      </c>
      <c r="C2352" s="793">
        <v>541.80999999999767</v>
      </c>
    </row>
    <row r="2353" spans="1:3" x14ac:dyDescent="0.2">
      <c r="A2353" s="793" t="s">
        <v>3738</v>
      </c>
      <c r="B2353" s="793" t="s">
        <v>8669</v>
      </c>
      <c r="C2353" s="793">
        <v>0</v>
      </c>
    </row>
    <row r="2354" spans="1:3" x14ac:dyDescent="0.2">
      <c r="A2354" s="793" t="s">
        <v>3738</v>
      </c>
      <c r="B2354" s="793" t="s">
        <v>8670</v>
      </c>
      <c r="C2354" s="793">
        <v>5.0000000002910383E-2</v>
      </c>
    </row>
    <row r="2355" spans="1:3" x14ac:dyDescent="0.2">
      <c r="A2355" s="793" t="s">
        <v>3738</v>
      </c>
      <c r="B2355" s="793" t="s">
        <v>8671</v>
      </c>
      <c r="C2355" s="793">
        <v>5.0000000002910383E-2</v>
      </c>
    </row>
    <row r="2356" spans="1:3" x14ac:dyDescent="0.2">
      <c r="A2356" s="793" t="s">
        <v>3738</v>
      </c>
      <c r="B2356" s="793" t="s">
        <v>8672</v>
      </c>
      <c r="C2356" s="793">
        <v>5.0000000002910383E-2</v>
      </c>
    </row>
    <row r="2357" spans="1:3" x14ac:dyDescent="0.2">
      <c r="A2357" s="793" t="s">
        <v>3738</v>
      </c>
      <c r="B2357" s="793" t="s">
        <v>8673</v>
      </c>
      <c r="C2357" s="793">
        <v>5.0000000002910383E-2</v>
      </c>
    </row>
    <row r="2358" spans="1:3" x14ac:dyDescent="0.2">
      <c r="A2358" s="793" t="s">
        <v>3738</v>
      </c>
      <c r="B2358" s="793" t="s">
        <v>8674</v>
      </c>
      <c r="C2358" s="793">
        <v>5.0000000002910383E-2</v>
      </c>
    </row>
    <row r="2359" spans="1:3" x14ac:dyDescent="0.2">
      <c r="A2359" s="793" t="s">
        <v>3738</v>
      </c>
      <c r="B2359" s="793" t="s">
        <v>8675</v>
      </c>
      <c r="C2359" s="793">
        <v>5.0000000002910383E-2</v>
      </c>
    </row>
    <row r="2360" spans="1:3" x14ac:dyDescent="0.2">
      <c r="A2360" s="793" t="s">
        <v>3738</v>
      </c>
      <c r="B2360" s="793" t="s">
        <v>8676</v>
      </c>
      <c r="C2360" s="793">
        <v>5.0000000002910383E-2</v>
      </c>
    </row>
    <row r="2361" spans="1:3" x14ac:dyDescent="0.2">
      <c r="A2361" s="793" t="s">
        <v>3738</v>
      </c>
      <c r="B2361" s="793" t="s">
        <v>8677</v>
      </c>
      <c r="C2361" s="793">
        <v>5.0000000002910383E-2</v>
      </c>
    </row>
    <row r="2362" spans="1:3" x14ac:dyDescent="0.2">
      <c r="A2362" s="793" t="s">
        <v>3738</v>
      </c>
      <c r="B2362" s="793" t="s">
        <v>8678</v>
      </c>
      <c r="C2362" s="793">
        <v>2.9999999998835847E-2</v>
      </c>
    </row>
    <row r="2363" spans="1:3" x14ac:dyDescent="0.2">
      <c r="A2363" s="793" t="s">
        <v>3738</v>
      </c>
      <c r="B2363" s="793" t="s">
        <v>8679</v>
      </c>
      <c r="C2363" s="793">
        <v>0</v>
      </c>
    </row>
    <row r="2364" spans="1:3" x14ac:dyDescent="0.2">
      <c r="A2364" s="793" t="s">
        <v>3738</v>
      </c>
      <c r="B2364" s="793" t="s">
        <v>8680</v>
      </c>
      <c r="C2364" s="793">
        <v>0</v>
      </c>
    </row>
    <row r="2365" spans="1:3" x14ac:dyDescent="0.2">
      <c r="A2365" s="793" t="s">
        <v>3738</v>
      </c>
      <c r="B2365" s="793" t="s">
        <v>8681</v>
      </c>
      <c r="C2365" s="793">
        <v>0</v>
      </c>
    </row>
    <row r="2366" spans="1:3" x14ac:dyDescent="0.2">
      <c r="A2366" s="793" t="s">
        <v>3738</v>
      </c>
      <c r="B2366" s="793" t="s">
        <v>5901</v>
      </c>
      <c r="C2366" s="793">
        <v>-99.549999999988358</v>
      </c>
    </row>
    <row r="2367" spans="1:3" x14ac:dyDescent="0.2">
      <c r="A2367" s="793" t="s">
        <v>3738</v>
      </c>
      <c r="B2367" s="793" t="s">
        <v>5904</v>
      </c>
      <c r="C2367" s="793">
        <v>-104.11999999999534</v>
      </c>
    </row>
    <row r="2368" spans="1:3" x14ac:dyDescent="0.2">
      <c r="A2368" s="793" t="s">
        <v>3738</v>
      </c>
      <c r="B2368" s="793" t="s">
        <v>5905</v>
      </c>
      <c r="C2368" s="793">
        <v>-62.449999999982538</v>
      </c>
    </row>
    <row r="2369" spans="1:3" x14ac:dyDescent="0.2">
      <c r="A2369" s="793" t="s">
        <v>3738</v>
      </c>
      <c r="B2369" s="793" t="s">
        <v>5906</v>
      </c>
      <c r="C2369" s="793">
        <v>-71.55999999998312</v>
      </c>
    </row>
    <row r="2370" spans="1:3" x14ac:dyDescent="0.2">
      <c r="A2370" s="793" t="s">
        <v>3738</v>
      </c>
      <c r="B2370" s="793" t="s">
        <v>5907</v>
      </c>
      <c r="C2370" s="793">
        <v>-62.979999999981374</v>
      </c>
    </row>
    <row r="2371" spans="1:3" x14ac:dyDescent="0.2">
      <c r="A2371" s="793" t="s">
        <v>3738</v>
      </c>
      <c r="B2371" s="793" t="s">
        <v>5908</v>
      </c>
      <c r="C2371" s="793">
        <v>-19.009999999980209</v>
      </c>
    </row>
    <row r="2372" spans="1:3" x14ac:dyDescent="0.2">
      <c r="A2372" s="793" t="s">
        <v>3738</v>
      </c>
      <c r="B2372" s="793" t="s">
        <v>5909</v>
      </c>
      <c r="C2372" s="793">
        <v>-62.019999999989523</v>
      </c>
    </row>
    <row r="2373" spans="1:3" x14ac:dyDescent="0.2">
      <c r="A2373" s="793" t="s">
        <v>3738</v>
      </c>
      <c r="B2373" s="793" t="s">
        <v>5910</v>
      </c>
      <c r="C2373" s="793">
        <v>-62.019999999989523</v>
      </c>
    </row>
    <row r="2374" spans="1:3" x14ac:dyDescent="0.2">
      <c r="A2374" s="793" t="s">
        <v>3738</v>
      </c>
      <c r="B2374" s="793" t="s">
        <v>5911</v>
      </c>
      <c r="C2374" s="793">
        <v>-14.559999999997672</v>
      </c>
    </row>
    <row r="2375" spans="1:3" x14ac:dyDescent="0.2">
      <c r="A2375" s="793" t="s">
        <v>3738</v>
      </c>
      <c r="B2375" s="793" t="s">
        <v>5902</v>
      </c>
      <c r="C2375" s="793">
        <v>-14.819999999992433</v>
      </c>
    </row>
    <row r="2376" spans="1:3" x14ac:dyDescent="0.2">
      <c r="A2376" s="793" t="s">
        <v>3738</v>
      </c>
      <c r="B2376" s="793" t="s">
        <v>5903</v>
      </c>
      <c r="C2376" s="793">
        <v>-7.3099999999831198</v>
      </c>
    </row>
    <row r="2377" spans="1:3" x14ac:dyDescent="0.2">
      <c r="A2377" s="793" t="s">
        <v>3738</v>
      </c>
      <c r="B2377" s="793" t="s">
        <v>8682</v>
      </c>
      <c r="C2377" s="793">
        <v>0</v>
      </c>
    </row>
    <row r="2378" spans="1:3" x14ac:dyDescent="0.2">
      <c r="A2378" s="793" t="s">
        <v>3738</v>
      </c>
      <c r="B2378" s="793" t="s">
        <v>8683</v>
      </c>
      <c r="C2378" s="793">
        <v>0</v>
      </c>
    </row>
    <row r="2379" spans="1:3" x14ac:dyDescent="0.2">
      <c r="A2379" s="793" t="s">
        <v>3738</v>
      </c>
      <c r="B2379" s="793" t="s">
        <v>8684</v>
      </c>
      <c r="C2379" s="793">
        <v>0</v>
      </c>
    </row>
    <row r="2380" spans="1:3" x14ac:dyDescent="0.2">
      <c r="A2380" s="793" t="s">
        <v>3738</v>
      </c>
      <c r="B2380" s="793" t="s">
        <v>8685</v>
      </c>
      <c r="C2380" s="793">
        <v>0</v>
      </c>
    </row>
    <row r="2381" spans="1:3" x14ac:dyDescent="0.2">
      <c r="A2381" s="793" t="s">
        <v>3738</v>
      </c>
      <c r="B2381" s="793" t="s">
        <v>8686</v>
      </c>
      <c r="C2381" s="793">
        <v>0</v>
      </c>
    </row>
    <row r="2382" spans="1:3" x14ac:dyDescent="0.2">
      <c r="A2382" s="793" t="s">
        <v>3738</v>
      </c>
      <c r="B2382" s="793" t="s">
        <v>8687</v>
      </c>
      <c r="C2382" s="793">
        <v>0</v>
      </c>
    </row>
    <row r="2383" spans="1:3" x14ac:dyDescent="0.2">
      <c r="A2383" s="793" t="s">
        <v>3738</v>
      </c>
      <c r="B2383" s="793" t="s">
        <v>8688</v>
      </c>
      <c r="C2383" s="793">
        <v>0</v>
      </c>
    </row>
    <row r="2384" spans="1:3" x14ac:dyDescent="0.2">
      <c r="A2384" s="793" t="s">
        <v>3738</v>
      </c>
      <c r="B2384" s="793" t="s">
        <v>8689</v>
      </c>
      <c r="C2384" s="793">
        <v>0</v>
      </c>
    </row>
    <row r="2385" spans="1:3" x14ac:dyDescent="0.2">
      <c r="A2385" s="793" t="s">
        <v>3738</v>
      </c>
      <c r="B2385" s="793" t="s">
        <v>8690</v>
      </c>
      <c r="C2385" s="793">
        <v>0</v>
      </c>
    </row>
    <row r="2386" spans="1:3" x14ac:dyDescent="0.2">
      <c r="A2386" s="793" t="s">
        <v>3738</v>
      </c>
      <c r="B2386" s="793" t="s">
        <v>8691</v>
      </c>
      <c r="C2386" s="793">
        <v>0</v>
      </c>
    </row>
    <row r="2387" spans="1:3" x14ac:dyDescent="0.2">
      <c r="A2387" s="793" t="s">
        <v>3738</v>
      </c>
      <c r="B2387" s="793" t="s">
        <v>8692</v>
      </c>
      <c r="C2387" s="793">
        <v>0</v>
      </c>
    </row>
    <row r="2388" spans="1:3" x14ac:dyDescent="0.2">
      <c r="A2388" s="793" t="s">
        <v>3738</v>
      </c>
      <c r="B2388" s="793" t="s">
        <v>8693</v>
      </c>
      <c r="C2388" s="793">
        <v>0</v>
      </c>
    </row>
    <row r="2389" spans="1:3" x14ac:dyDescent="0.2">
      <c r="A2389" s="793" t="s">
        <v>3738</v>
      </c>
      <c r="B2389" s="793" t="s">
        <v>8694</v>
      </c>
      <c r="C2389" s="793">
        <v>0</v>
      </c>
    </row>
    <row r="2390" spans="1:3" x14ac:dyDescent="0.2">
      <c r="A2390" s="793" t="s">
        <v>3779</v>
      </c>
      <c r="B2390" s="793" t="s">
        <v>8695</v>
      </c>
      <c r="C2390" s="793">
        <v>0</v>
      </c>
    </row>
    <row r="2391" spans="1:3" x14ac:dyDescent="0.2">
      <c r="A2391" s="793" t="s">
        <v>3779</v>
      </c>
      <c r="B2391" s="793" t="s">
        <v>8696</v>
      </c>
      <c r="C2391" s="793">
        <v>0</v>
      </c>
    </row>
    <row r="2392" spans="1:3" x14ac:dyDescent="0.2">
      <c r="A2392" s="793" t="s">
        <v>3779</v>
      </c>
      <c r="B2392" s="793" t="s">
        <v>8697</v>
      </c>
      <c r="C2392" s="793">
        <v>0</v>
      </c>
    </row>
    <row r="2393" spans="1:3" x14ac:dyDescent="0.2">
      <c r="A2393" s="793" t="s">
        <v>3779</v>
      </c>
      <c r="B2393" s="793" t="s">
        <v>8698</v>
      </c>
      <c r="C2393" s="793">
        <v>0</v>
      </c>
    </row>
    <row r="2394" spans="1:3" x14ac:dyDescent="0.2">
      <c r="A2394" s="793" t="s">
        <v>3779</v>
      </c>
      <c r="B2394" s="793" t="s">
        <v>8699</v>
      </c>
      <c r="C2394" s="793">
        <v>0</v>
      </c>
    </row>
    <row r="2395" spans="1:3" x14ac:dyDescent="0.2">
      <c r="A2395" s="793" t="s">
        <v>3779</v>
      </c>
      <c r="B2395" s="793" t="s">
        <v>8700</v>
      </c>
      <c r="C2395" s="793">
        <v>0</v>
      </c>
    </row>
    <row r="2396" spans="1:3" x14ac:dyDescent="0.2">
      <c r="A2396" s="793" t="s">
        <v>3779</v>
      </c>
      <c r="B2396" s="793" t="s">
        <v>8701</v>
      </c>
      <c r="C2396" s="793">
        <v>0</v>
      </c>
    </row>
    <row r="2397" spans="1:3" x14ac:dyDescent="0.2">
      <c r="A2397" s="793" t="s">
        <v>3779</v>
      </c>
      <c r="B2397" s="793" t="s">
        <v>8702</v>
      </c>
      <c r="C2397" s="793">
        <v>0</v>
      </c>
    </row>
    <row r="2398" spans="1:3" x14ac:dyDescent="0.2">
      <c r="A2398" s="793" t="s">
        <v>3779</v>
      </c>
      <c r="B2398" s="793" t="s">
        <v>8703</v>
      </c>
      <c r="C2398" s="793">
        <v>0</v>
      </c>
    </row>
    <row r="2399" spans="1:3" x14ac:dyDescent="0.2">
      <c r="A2399" s="793" t="s">
        <v>3779</v>
      </c>
      <c r="B2399" s="793" t="s">
        <v>8704</v>
      </c>
      <c r="C2399" s="793">
        <v>0</v>
      </c>
    </row>
    <row r="2400" spans="1:3" x14ac:dyDescent="0.2">
      <c r="A2400" s="793" t="s">
        <v>3779</v>
      </c>
      <c r="B2400" s="793" t="s">
        <v>8705</v>
      </c>
      <c r="C2400" s="793">
        <v>0</v>
      </c>
    </row>
    <row r="2401" spans="1:3" x14ac:dyDescent="0.2">
      <c r="A2401" s="793" t="s">
        <v>3779</v>
      </c>
      <c r="B2401" s="793" t="s">
        <v>8706</v>
      </c>
      <c r="C2401" s="793">
        <v>0</v>
      </c>
    </row>
    <row r="2402" spans="1:3" x14ac:dyDescent="0.2">
      <c r="A2402" s="793" t="s">
        <v>3779</v>
      </c>
      <c r="B2402" s="793" t="s">
        <v>8707</v>
      </c>
      <c r="C2402" s="793">
        <v>0</v>
      </c>
    </row>
    <row r="2403" spans="1:3" x14ac:dyDescent="0.2">
      <c r="A2403" s="793" t="s">
        <v>3779</v>
      </c>
      <c r="B2403" s="793" t="s">
        <v>8708</v>
      </c>
      <c r="C2403" s="793">
        <v>0</v>
      </c>
    </row>
    <row r="2404" spans="1:3" x14ac:dyDescent="0.2">
      <c r="A2404" s="793" t="s">
        <v>3779</v>
      </c>
      <c r="B2404" s="793" t="s">
        <v>8709</v>
      </c>
      <c r="C2404" s="793">
        <v>0</v>
      </c>
    </row>
    <row r="2405" spans="1:3" x14ac:dyDescent="0.2">
      <c r="A2405" s="793" t="s">
        <v>3779</v>
      </c>
      <c r="B2405" s="793" t="s">
        <v>8710</v>
      </c>
      <c r="C2405" s="793">
        <v>0</v>
      </c>
    </row>
    <row r="2406" spans="1:3" x14ac:dyDescent="0.2">
      <c r="A2406" s="793" t="s">
        <v>3779</v>
      </c>
      <c r="B2406" s="793" t="s">
        <v>8711</v>
      </c>
      <c r="C2406" s="793">
        <v>0</v>
      </c>
    </row>
    <row r="2407" spans="1:3" x14ac:dyDescent="0.2">
      <c r="A2407" s="793" t="s">
        <v>3779</v>
      </c>
      <c r="B2407" s="793" t="s">
        <v>8712</v>
      </c>
      <c r="C2407" s="793">
        <v>0</v>
      </c>
    </row>
    <row r="2408" spans="1:3" x14ac:dyDescent="0.2">
      <c r="A2408" s="793" t="s">
        <v>3779</v>
      </c>
      <c r="B2408" s="793" t="s">
        <v>8713</v>
      </c>
      <c r="C2408" s="793">
        <v>0</v>
      </c>
    </row>
    <row r="2409" spans="1:3" x14ac:dyDescent="0.2">
      <c r="A2409" s="793" t="s">
        <v>3779</v>
      </c>
      <c r="B2409" s="793" t="s">
        <v>8714</v>
      </c>
      <c r="C2409" s="793">
        <v>0</v>
      </c>
    </row>
    <row r="2410" spans="1:3" x14ac:dyDescent="0.2">
      <c r="A2410" s="793" t="s">
        <v>3779</v>
      </c>
      <c r="B2410" s="793" t="s">
        <v>8715</v>
      </c>
      <c r="C2410" s="793">
        <v>0</v>
      </c>
    </row>
    <row r="2411" spans="1:3" x14ac:dyDescent="0.2">
      <c r="A2411" s="793" t="s">
        <v>3779</v>
      </c>
      <c r="B2411" s="793" t="s">
        <v>8716</v>
      </c>
      <c r="C2411" s="793">
        <v>0</v>
      </c>
    </row>
    <row r="2412" spans="1:3" x14ac:dyDescent="0.2">
      <c r="A2412" s="793" t="s">
        <v>3779</v>
      </c>
      <c r="B2412" s="793" t="s">
        <v>8717</v>
      </c>
      <c r="C2412" s="793">
        <v>0</v>
      </c>
    </row>
    <row r="2413" spans="1:3" x14ac:dyDescent="0.2">
      <c r="A2413" s="793" t="s">
        <v>3779</v>
      </c>
      <c r="B2413" s="793" t="s">
        <v>8718</v>
      </c>
      <c r="C2413" s="793">
        <v>0</v>
      </c>
    </row>
    <row r="2414" spans="1:3" x14ac:dyDescent="0.2">
      <c r="A2414" s="793" t="s">
        <v>3779</v>
      </c>
      <c r="B2414" s="793" t="s">
        <v>8719</v>
      </c>
      <c r="C2414" s="793">
        <v>0</v>
      </c>
    </row>
    <row r="2415" spans="1:3" x14ac:dyDescent="0.2">
      <c r="A2415" s="793" t="s">
        <v>3779</v>
      </c>
      <c r="B2415" s="793" t="s">
        <v>8720</v>
      </c>
      <c r="C2415" s="793">
        <v>0</v>
      </c>
    </row>
    <row r="2416" spans="1:3" x14ac:dyDescent="0.2">
      <c r="A2416" s="793" t="s">
        <v>3779</v>
      </c>
      <c r="B2416" s="793" t="s">
        <v>8721</v>
      </c>
      <c r="C2416" s="793">
        <v>0</v>
      </c>
    </row>
    <row r="2417" spans="1:3" x14ac:dyDescent="0.2">
      <c r="A2417" s="793" t="s">
        <v>3779</v>
      </c>
      <c r="B2417" s="793" t="s">
        <v>8722</v>
      </c>
      <c r="C2417" s="793">
        <v>0</v>
      </c>
    </row>
    <row r="2418" spans="1:3" x14ac:dyDescent="0.2">
      <c r="A2418" s="793" t="s">
        <v>3779</v>
      </c>
      <c r="B2418" s="793" t="s">
        <v>8723</v>
      </c>
      <c r="C2418" s="793">
        <v>0</v>
      </c>
    </row>
    <row r="2419" spans="1:3" x14ac:dyDescent="0.2">
      <c r="A2419" s="793" t="s">
        <v>3779</v>
      </c>
      <c r="B2419" s="793" t="s">
        <v>8724</v>
      </c>
      <c r="C2419" s="793">
        <v>0</v>
      </c>
    </row>
    <row r="2420" spans="1:3" x14ac:dyDescent="0.2">
      <c r="A2420" s="793" t="s">
        <v>3779</v>
      </c>
      <c r="B2420" s="793" t="s">
        <v>8725</v>
      </c>
      <c r="C2420" s="793">
        <v>0</v>
      </c>
    </row>
    <row r="2421" spans="1:3" x14ac:dyDescent="0.2">
      <c r="A2421" s="793" t="s">
        <v>3779</v>
      </c>
      <c r="B2421" s="793" t="s">
        <v>8726</v>
      </c>
      <c r="C2421" s="793">
        <v>0</v>
      </c>
    </row>
    <row r="2422" spans="1:3" x14ac:dyDescent="0.2">
      <c r="A2422" s="793" t="s">
        <v>3779</v>
      </c>
      <c r="B2422" s="793" t="s">
        <v>8727</v>
      </c>
      <c r="C2422" s="793">
        <v>0</v>
      </c>
    </row>
    <row r="2423" spans="1:3" x14ac:dyDescent="0.2">
      <c r="A2423" s="793" t="s">
        <v>3779</v>
      </c>
      <c r="B2423" s="793" t="s">
        <v>8728</v>
      </c>
      <c r="C2423" s="793">
        <v>0</v>
      </c>
    </row>
    <row r="2424" spans="1:3" x14ac:dyDescent="0.2">
      <c r="A2424" s="793" t="s">
        <v>3779</v>
      </c>
      <c r="B2424" s="793" t="s">
        <v>8729</v>
      </c>
      <c r="C2424" s="793">
        <v>0</v>
      </c>
    </row>
    <row r="2425" spans="1:3" x14ac:dyDescent="0.2">
      <c r="A2425" s="793" t="s">
        <v>3779</v>
      </c>
      <c r="B2425" s="793" t="s">
        <v>8730</v>
      </c>
      <c r="C2425" s="793">
        <v>0</v>
      </c>
    </row>
    <row r="2426" spans="1:3" x14ac:dyDescent="0.2">
      <c r="A2426" s="793" t="s">
        <v>3779</v>
      </c>
      <c r="B2426" s="793" t="s">
        <v>8731</v>
      </c>
      <c r="C2426" s="793">
        <v>0</v>
      </c>
    </row>
    <row r="2427" spans="1:3" x14ac:dyDescent="0.2">
      <c r="A2427" s="793" t="s">
        <v>3779</v>
      </c>
      <c r="B2427" s="793" t="s">
        <v>8732</v>
      </c>
      <c r="C2427" s="793">
        <v>0</v>
      </c>
    </row>
    <row r="2428" spans="1:3" x14ac:dyDescent="0.2">
      <c r="A2428" s="793" t="s">
        <v>3779</v>
      </c>
      <c r="B2428" s="793" t="s">
        <v>8733</v>
      </c>
      <c r="C2428" s="793">
        <v>0</v>
      </c>
    </row>
    <row r="2429" spans="1:3" x14ac:dyDescent="0.2">
      <c r="A2429" s="793" t="s">
        <v>3779</v>
      </c>
      <c r="B2429" s="793" t="s">
        <v>8734</v>
      </c>
      <c r="C2429" s="793">
        <v>0</v>
      </c>
    </row>
    <row r="2430" spans="1:3" x14ac:dyDescent="0.2">
      <c r="A2430" s="793" t="s">
        <v>3779</v>
      </c>
      <c r="B2430" s="793" t="s">
        <v>8735</v>
      </c>
      <c r="C2430" s="793">
        <v>0</v>
      </c>
    </row>
    <row r="2431" spans="1:3" x14ac:dyDescent="0.2">
      <c r="A2431" s="793" t="s">
        <v>3779</v>
      </c>
      <c r="B2431" s="793" t="s">
        <v>8736</v>
      </c>
      <c r="C2431" s="793">
        <v>0</v>
      </c>
    </row>
    <row r="2432" spans="1:3" x14ac:dyDescent="0.2">
      <c r="A2432" s="793" t="s">
        <v>3779</v>
      </c>
      <c r="B2432" s="793" t="s">
        <v>8737</v>
      </c>
      <c r="C2432" s="793">
        <v>0</v>
      </c>
    </row>
    <row r="2433" spans="1:3" x14ac:dyDescent="0.2">
      <c r="A2433" s="793" t="s">
        <v>3779</v>
      </c>
      <c r="B2433" s="793" t="s">
        <v>8738</v>
      </c>
      <c r="C2433" s="793">
        <v>0</v>
      </c>
    </row>
    <row r="2434" spans="1:3" x14ac:dyDescent="0.2">
      <c r="A2434" s="793" t="s">
        <v>3779</v>
      </c>
      <c r="B2434" s="793" t="s">
        <v>8739</v>
      </c>
      <c r="C2434" s="793">
        <v>0</v>
      </c>
    </row>
    <row r="2435" spans="1:3" x14ac:dyDescent="0.2">
      <c r="A2435" s="793" t="s">
        <v>3779</v>
      </c>
      <c r="B2435" s="793" t="s">
        <v>8740</v>
      </c>
      <c r="C2435" s="793">
        <v>0</v>
      </c>
    </row>
    <row r="2436" spans="1:3" x14ac:dyDescent="0.2">
      <c r="A2436" s="793" t="s">
        <v>3779</v>
      </c>
      <c r="B2436" s="793" t="s">
        <v>8741</v>
      </c>
      <c r="C2436" s="793">
        <v>0</v>
      </c>
    </row>
    <row r="2437" spans="1:3" x14ac:dyDescent="0.2">
      <c r="A2437" s="793" t="s">
        <v>3779</v>
      </c>
      <c r="B2437" s="793" t="s">
        <v>8742</v>
      </c>
      <c r="C2437" s="793">
        <v>0</v>
      </c>
    </row>
    <row r="2438" spans="1:3" x14ac:dyDescent="0.2">
      <c r="A2438" s="793" t="s">
        <v>3779</v>
      </c>
      <c r="B2438" s="793" t="s">
        <v>8743</v>
      </c>
      <c r="C2438" s="793">
        <v>0</v>
      </c>
    </row>
    <row r="2439" spans="1:3" x14ac:dyDescent="0.2">
      <c r="A2439" s="793" t="s">
        <v>3779</v>
      </c>
      <c r="B2439" s="793" t="s">
        <v>8744</v>
      </c>
      <c r="C2439" s="793">
        <v>0</v>
      </c>
    </row>
    <row r="2440" spans="1:3" x14ac:dyDescent="0.2">
      <c r="A2440" s="793" t="s">
        <v>3779</v>
      </c>
      <c r="B2440" s="793" t="s">
        <v>8745</v>
      </c>
      <c r="C2440" s="793">
        <v>0</v>
      </c>
    </row>
    <row r="2441" spans="1:3" x14ac:dyDescent="0.2">
      <c r="A2441" s="793" t="s">
        <v>3779</v>
      </c>
      <c r="B2441" s="793" t="s">
        <v>8746</v>
      </c>
      <c r="C2441" s="793">
        <v>0</v>
      </c>
    </row>
    <row r="2442" spans="1:3" x14ac:dyDescent="0.2">
      <c r="A2442" s="793" t="s">
        <v>3779</v>
      </c>
      <c r="B2442" s="793" t="s">
        <v>8747</v>
      </c>
      <c r="C2442" s="793">
        <v>0</v>
      </c>
    </row>
    <row r="2443" spans="1:3" x14ac:dyDescent="0.2">
      <c r="A2443" s="793" t="s">
        <v>3779</v>
      </c>
      <c r="B2443" s="793" t="s">
        <v>8748</v>
      </c>
      <c r="C2443" s="793">
        <v>0</v>
      </c>
    </row>
    <row r="2444" spans="1:3" x14ac:dyDescent="0.2">
      <c r="A2444" s="793" t="s">
        <v>3779</v>
      </c>
      <c r="B2444" s="793" t="s">
        <v>8749</v>
      </c>
      <c r="C2444" s="793">
        <v>0</v>
      </c>
    </row>
    <row r="2445" spans="1:3" x14ac:dyDescent="0.2">
      <c r="A2445" s="793" t="s">
        <v>3779</v>
      </c>
      <c r="B2445" s="793" t="s">
        <v>8750</v>
      </c>
      <c r="C2445" s="793">
        <v>0</v>
      </c>
    </row>
    <row r="2446" spans="1:3" x14ac:dyDescent="0.2">
      <c r="A2446" s="793" t="s">
        <v>3779</v>
      </c>
      <c r="B2446" s="793" t="s">
        <v>8751</v>
      </c>
      <c r="C2446" s="793">
        <v>0</v>
      </c>
    </row>
    <row r="2447" spans="1:3" x14ac:dyDescent="0.2">
      <c r="A2447" s="793" t="s">
        <v>3779</v>
      </c>
      <c r="B2447" s="793" t="s">
        <v>8752</v>
      </c>
      <c r="C2447" s="793">
        <v>0</v>
      </c>
    </row>
    <row r="2448" spans="1:3" x14ac:dyDescent="0.2">
      <c r="A2448" s="793" t="s">
        <v>3779</v>
      </c>
      <c r="B2448" s="793" t="s">
        <v>8753</v>
      </c>
      <c r="C2448" s="793">
        <v>0</v>
      </c>
    </row>
    <row r="2449" spans="1:3" x14ac:dyDescent="0.2">
      <c r="A2449" s="793" t="s">
        <v>3779</v>
      </c>
      <c r="B2449" s="793" t="s">
        <v>8754</v>
      </c>
      <c r="C2449" s="793">
        <v>0</v>
      </c>
    </row>
    <row r="2450" spans="1:3" x14ac:dyDescent="0.2">
      <c r="A2450" s="793" t="s">
        <v>3779</v>
      </c>
      <c r="B2450" s="793" t="s">
        <v>5912</v>
      </c>
      <c r="C2450" s="793">
        <v>6527.67</v>
      </c>
    </row>
    <row r="2451" spans="1:3" x14ac:dyDescent="0.2">
      <c r="A2451" s="793" t="s">
        <v>3779</v>
      </c>
      <c r="B2451" s="793" t="s">
        <v>8755</v>
      </c>
      <c r="C2451" s="793">
        <v>0</v>
      </c>
    </row>
    <row r="2452" spans="1:3" x14ac:dyDescent="0.2">
      <c r="A2452" s="793" t="s">
        <v>3779</v>
      </c>
      <c r="B2452" s="793" t="s">
        <v>8756</v>
      </c>
      <c r="C2452" s="793">
        <v>0</v>
      </c>
    </row>
    <row r="2453" spans="1:3" x14ac:dyDescent="0.2">
      <c r="A2453" s="793" t="s">
        <v>3779</v>
      </c>
      <c r="B2453" s="793" t="s">
        <v>8757</v>
      </c>
      <c r="C2453" s="793">
        <v>0</v>
      </c>
    </row>
    <row r="2454" spans="1:3" x14ac:dyDescent="0.2">
      <c r="A2454" s="793" t="s">
        <v>3779</v>
      </c>
      <c r="B2454" s="793" t="s">
        <v>8758</v>
      </c>
      <c r="C2454" s="793">
        <v>0</v>
      </c>
    </row>
    <row r="2455" spans="1:3" x14ac:dyDescent="0.2">
      <c r="A2455" s="793" t="s">
        <v>3779</v>
      </c>
      <c r="B2455" s="793" t="s">
        <v>8759</v>
      </c>
      <c r="C2455" s="793">
        <v>0</v>
      </c>
    </row>
    <row r="2456" spans="1:3" x14ac:dyDescent="0.2">
      <c r="A2456" s="793" t="s">
        <v>3779</v>
      </c>
      <c r="B2456" s="793" t="s">
        <v>8760</v>
      </c>
      <c r="C2456" s="793">
        <v>0</v>
      </c>
    </row>
    <row r="2457" spans="1:3" x14ac:dyDescent="0.2">
      <c r="A2457" s="793" t="s">
        <v>3779</v>
      </c>
      <c r="B2457" s="793" t="s">
        <v>8761</v>
      </c>
      <c r="C2457" s="793">
        <v>0</v>
      </c>
    </row>
    <row r="2458" spans="1:3" x14ac:dyDescent="0.2">
      <c r="A2458" s="793" t="s">
        <v>3779</v>
      </c>
      <c r="B2458" s="793" t="s">
        <v>8762</v>
      </c>
      <c r="C2458" s="793">
        <v>0</v>
      </c>
    </row>
    <row r="2459" spans="1:3" x14ac:dyDescent="0.2">
      <c r="A2459" s="793" t="s">
        <v>3779</v>
      </c>
      <c r="B2459" s="793" t="s">
        <v>8763</v>
      </c>
      <c r="C2459" s="793">
        <v>0</v>
      </c>
    </row>
    <row r="2460" spans="1:3" x14ac:dyDescent="0.2">
      <c r="A2460" s="793" t="s">
        <v>3779</v>
      </c>
      <c r="B2460" s="793" t="s">
        <v>8764</v>
      </c>
      <c r="C2460" s="793">
        <v>0</v>
      </c>
    </row>
    <row r="2461" spans="1:3" x14ac:dyDescent="0.2">
      <c r="A2461" s="793" t="s">
        <v>3779</v>
      </c>
      <c r="B2461" s="793" t="s">
        <v>8765</v>
      </c>
      <c r="C2461" s="793">
        <v>0</v>
      </c>
    </row>
    <row r="2462" spans="1:3" x14ac:dyDescent="0.2">
      <c r="A2462" s="793" t="s">
        <v>3779</v>
      </c>
      <c r="B2462" s="793" t="s">
        <v>5913</v>
      </c>
      <c r="C2462" s="793">
        <v>496.21000000000004</v>
      </c>
    </row>
    <row r="2463" spans="1:3" x14ac:dyDescent="0.2">
      <c r="A2463" s="793" t="s">
        <v>3779</v>
      </c>
      <c r="B2463" s="793" t="s">
        <v>5916</v>
      </c>
      <c r="C2463" s="793">
        <v>496.21000000000004</v>
      </c>
    </row>
    <row r="2464" spans="1:3" x14ac:dyDescent="0.2">
      <c r="A2464" s="793" t="s">
        <v>3779</v>
      </c>
      <c r="B2464" s="793" t="s">
        <v>5917</v>
      </c>
      <c r="C2464" s="793">
        <v>496.21000000000004</v>
      </c>
    </row>
    <row r="2465" spans="1:3" x14ac:dyDescent="0.2">
      <c r="A2465" s="793" t="s">
        <v>3779</v>
      </c>
      <c r="B2465" s="793" t="s">
        <v>5918</v>
      </c>
      <c r="C2465" s="793">
        <v>496.21000000000004</v>
      </c>
    </row>
    <row r="2466" spans="1:3" x14ac:dyDescent="0.2">
      <c r="A2466" s="793" t="s">
        <v>3779</v>
      </c>
      <c r="B2466" s="793" t="s">
        <v>5919</v>
      </c>
      <c r="C2466" s="793">
        <v>496.21000000000004</v>
      </c>
    </row>
    <row r="2467" spans="1:3" x14ac:dyDescent="0.2">
      <c r="A2467" s="793" t="s">
        <v>3779</v>
      </c>
      <c r="B2467" s="793" t="s">
        <v>5920</v>
      </c>
      <c r="C2467" s="793">
        <v>496.21000000000004</v>
      </c>
    </row>
    <row r="2468" spans="1:3" x14ac:dyDescent="0.2">
      <c r="A2468" s="793" t="s">
        <v>3779</v>
      </c>
      <c r="B2468" s="793" t="s">
        <v>5921</v>
      </c>
      <c r="C2468" s="793">
        <v>403.81</v>
      </c>
    </row>
    <row r="2469" spans="1:3" x14ac:dyDescent="0.2">
      <c r="A2469" s="793" t="s">
        <v>3779</v>
      </c>
      <c r="B2469" s="793" t="s">
        <v>5922</v>
      </c>
      <c r="C2469" s="793">
        <v>311.40999999999997</v>
      </c>
    </row>
    <row r="2470" spans="1:3" x14ac:dyDescent="0.2">
      <c r="A2470" s="793" t="s">
        <v>3779</v>
      </c>
      <c r="B2470" s="793" t="s">
        <v>5923</v>
      </c>
      <c r="C2470" s="793">
        <v>205.89999999999998</v>
      </c>
    </row>
    <row r="2471" spans="1:3" x14ac:dyDescent="0.2">
      <c r="A2471" s="793" t="s">
        <v>3779</v>
      </c>
      <c r="B2471" s="793" t="s">
        <v>5914</v>
      </c>
      <c r="C2471" s="793">
        <v>100.38</v>
      </c>
    </row>
    <row r="2472" spans="1:3" x14ac:dyDescent="0.2">
      <c r="A2472" s="793" t="s">
        <v>3779</v>
      </c>
      <c r="B2472" s="793" t="s">
        <v>5915</v>
      </c>
      <c r="C2472" s="793">
        <v>100.38</v>
      </c>
    </row>
    <row r="2473" spans="1:3" x14ac:dyDescent="0.2">
      <c r="A2473" s="793" t="s">
        <v>3779</v>
      </c>
      <c r="B2473" s="793" t="s">
        <v>8766</v>
      </c>
      <c r="C2473" s="793">
        <v>0</v>
      </c>
    </row>
    <row r="2474" spans="1:3" x14ac:dyDescent="0.2">
      <c r="A2474" s="793" t="s">
        <v>3779</v>
      </c>
      <c r="B2474" s="793" t="s">
        <v>8767</v>
      </c>
      <c r="C2474" s="793">
        <v>0</v>
      </c>
    </row>
    <row r="2475" spans="1:3" x14ac:dyDescent="0.2">
      <c r="A2475" s="793" t="s">
        <v>3779</v>
      </c>
      <c r="B2475" s="793" t="s">
        <v>8768</v>
      </c>
      <c r="C2475" s="793">
        <v>0</v>
      </c>
    </row>
    <row r="2476" spans="1:3" x14ac:dyDescent="0.2">
      <c r="A2476" s="793" t="s">
        <v>3779</v>
      </c>
      <c r="B2476" s="793" t="s">
        <v>8769</v>
      </c>
      <c r="C2476" s="793">
        <v>0</v>
      </c>
    </row>
    <row r="2477" spans="1:3" x14ac:dyDescent="0.2">
      <c r="A2477" s="793" t="s">
        <v>3779</v>
      </c>
      <c r="B2477" s="793" t="s">
        <v>8770</v>
      </c>
      <c r="C2477" s="793">
        <v>0</v>
      </c>
    </row>
    <row r="2478" spans="1:3" x14ac:dyDescent="0.2">
      <c r="A2478" s="793" t="s">
        <v>3779</v>
      </c>
      <c r="B2478" s="793" t="s">
        <v>8771</v>
      </c>
      <c r="C2478" s="793">
        <v>0</v>
      </c>
    </row>
    <row r="2479" spans="1:3" x14ac:dyDescent="0.2">
      <c r="A2479" s="793" t="s">
        <v>3779</v>
      </c>
      <c r="B2479" s="793" t="s">
        <v>8772</v>
      </c>
      <c r="C2479" s="793">
        <v>0</v>
      </c>
    </row>
    <row r="2480" spans="1:3" x14ac:dyDescent="0.2">
      <c r="A2480" s="793" t="s">
        <v>3779</v>
      </c>
      <c r="B2480" s="793" t="s">
        <v>8773</v>
      </c>
      <c r="C2480" s="793">
        <v>0</v>
      </c>
    </row>
    <row r="2481" spans="1:3" x14ac:dyDescent="0.2">
      <c r="A2481" s="793" t="s">
        <v>3779</v>
      </c>
      <c r="B2481" s="793" t="s">
        <v>8774</v>
      </c>
      <c r="C2481" s="793">
        <v>0</v>
      </c>
    </row>
    <row r="2482" spans="1:3" x14ac:dyDescent="0.2">
      <c r="A2482" s="793" t="s">
        <v>3779</v>
      </c>
      <c r="B2482" s="793" t="s">
        <v>8775</v>
      </c>
      <c r="C2482" s="793">
        <v>0</v>
      </c>
    </row>
    <row r="2483" spans="1:3" x14ac:dyDescent="0.2">
      <c r="A2483" s="793" t="s">
        <v>3779</v>
      </c>
      <c r="B2483" s="793" t="s">
        <v>8776</v>
      </c>
      <c r="C2483" s="793">
        <v>0</v>
      </c>
    </row>
    <row r="2484" spans="1:3" x14ac:dyDescent="0.2">
      <c r="A2484" s="793" t="s">
        <v>3779</v>
      </c>
      <c r="B2484" s="793" t="s">
        <v>8777</v>
      </c>
      <c r="C2484" s="793">
        <v>0</v>
      </c>
    </row>
    <row r="2485" spans="1:3" x14ac:dyDescent="0.2">
      <c r="A2485" s="793" t="s">
        <v>3779</v>
      </c>
      <c r="B2485" s="793" t="s">
        <v>8778</v>
      </c>
      <c r="C2485" s="793">
        <v>0</v>
      </c>
    </row>
    <row r="2486" spans="1:3" x14ac:dyDescent="0.2">
      <c r="A2486" s="793" t="s">
        <v>3779</v>
      </c>
      <c r="B2486" s="793" t="s">
        <v>5924</v>
      </c>
      <c r="C2486" s="793">
        <v>33.539999999999736</v>
      </c>
    </row>
    <row r="2487" spans="1:3" x14ac:dyDescent="0.2">
      <c r="A2487" s="793" t="s">
        <v>3779</v>
      </c>
      <c r="B2487" s="793" t="s">
        <v>5927</v>
      </c>
      <c r="C2487" s="793">
        <v>33.539999999999736</v>
      </c>
    </row>
    <row r="2488" spans="1:3" x14ac:dyDescent="0.2">
      <c r="A2488" s="793" t="s">
        <v>3779</v>
      </c>
      <c r="B2488" s="793" t="s">
        <v>5928</v>
      </c>
      <c r="C2488" s="793">
        <v>33.539999999999736</v>
      </c>
    </row>
    <row r="2489" spans="1:3" x14ac:dyDescent="0.2">
      <c r="A2489" s="793" t="s">
        <v>3779</v>
      </c>
      <c r="B2489" s="793" t="s">
        <v>5929</v>
      </c>
      <c r="C2489" s="793">
        <v>33.539999999999736</v>
      </c>
    </row>
    <row r="2490" spans="1:3" x14ac:dyDescent="0.2">
      <c r="A2490" s="793" t="s">
        <v>3779</v>
      </c>
      <c r="B2490" s="793" t="s">
        <v>5930</v>
      </c>
      <c r="C2490" s="793">
        <v>33.539999999999736</v>
      </c>
    </row>
    <row r="2491" spans="1:3" x14ac:dyDescent="0.2">
      <c r="A2491" s="793" t="s">
        <v>3779</v>
      </c>
      <c r="B2491" s="793" t="s">
        <v>5931</v>
      </c>
      <c r="C2491" s="793">
        <v>33.539999999999736</v>
      </c>
    </row>
    <row r="2492" spans="1:3" x14ac:dyDescent="0.2">
      <c r="A2492" s="793" t="s">
        <v>3779</v>
      </c>
      <c r="B2492" s="793" t="s">
        <v>5932</v>
      </c>
      <c r="C2492" s="793">
        <v>33.539999999999736</v>
      </c>
    </row>
    <row r="2493" spans="1:3" x14ac:dyDescent="0.2">
      <c r="A2493" s="793" t="s">
        <v>3779</v>
      </c>
      <c r="B2493" s="793" t="s">
        <v>5933</v>
      </c>
      <c r="C2493" s="793">
        <v>33.539999999999736</v>
      </c>
    </row>
    <row r="2494" spans="1:3" x14ac:dyDescent="0.2">
      <c r="A2494" s="793" t="s">
        <v>3779</v>
      </c>
      <c r="B2494" s="793" t="s">
        <v>5934</v>
      </c>
      <c r="C2494" s="793">
        <v>33.539999999999736</v>
      </c>
    </row>
    <row r="2495" spans="1:3" x14ac:dyDescent="0.2">
      <c r="A2495" s="793" t="s">
        <v>3779</v>
      </c>
      <c r="B2495" s="793" t="s">
        <v>5925</v>
      </c>
      <c r="C2495" s="793">
        <v>33.539999999999736</v>
      </c>
    </row>
    <row r="2496" spans="1:3" x14ac:dyDescent="0.2">
      <c r="A2496" s="793" t="s">
        <v>3779</v>
      </c>
      <c r="B2496" s="793" t="s">
        <v>5926</v>
      </c>
      <c r="C2496" s="793">
        <v>16.759999999999764</v>
      </c>
    </row>
    <row r="2497" spans="1:3" x14ac:dyDescent="0.2">
      <c r="A2497" s="793" t="s">
        <v>3779</v>
      </c>
      <c r="B2497" s="793" t="s">
        <v>8779</v>
      </c>
      <c r="C2497" s="793">
        <v>0</v>
      </c>
    </row>
    <row r="2498" spans="1:3" x14ac:dyDescent="0.2">
      <c r="A2498" s="793" t="s">
        <v>3779</v>
      </c>
      <c r="B2498" s="793" t="s">
        <v>8780</v>
      </c>
      <c r="C2498" s="793">
        <v>0</v>
      </c>
    </row>
    <row r="2499" spans="1:3" x14ac:dyDescent="0.2">
      <c r="A2499" s="793" t="s">
        <v>3779</v>
      </c>
      <c r="B2499" s="793" t="s">
        <v>8781</v>
      </c>
      <c r="C2499" s="793">
        <v>0</v>
      </c>
    </row>
    <row r="2500" spans="1:3" x14ac:dyDescent="0.2">
      <c r="A2500" s="793" t="s">
        <v>3779</v>
      </c>
      <c r="B2500" s="793" t="s">
        <v>8782</v>
      </c>
      <c r="C2500" s="793">
        <v>0</v>
      </c>
    </row>
    <row r="2501" spans="1:3" x14ac:dyDescent="0.2">
      <c r="A2501" s="793" t="s">
        <v>3779</v>
      </c>
      <c r="B2501" s="793" t="s">
        <v>8783</v>
      </c>
      <c r="C2501" s="793">
        <v>0</v>
      </c>
    </row>
    <row r="2502" spans="1:3" x14ac:dyDescent="0.2">
      <c r="A2502" s="793" t="s">
        <v>3779</v>
      </c>
      <c r="B2502" s="793" t="s">
        <v>8784</v>
      </c>
      <c r="C2502" s="793">
        <v>0</v>
      </c>
    </row>
    <row r="2503" spans="1:3" x14ac:dyDescent="0.2">
      <c r="A2503" s="793" t="s">
        <v>3779</v>
      </c>
      <c r="B2503" s="793" t="s">
        <v>8785</v>
      </c>
      <c r="C2503" s="793">
        <v>0</v>
      </c>
    </row>
    <row r="2504" spans="1:3" x14ac:dyDescent="0.2">
      <c r="A2504" s="793" t="s">
        <v>3779</v>
      </c>
      <c r="B2504" s="793" t="s">
        <v>8786</v>
      </c>
      <c r="C2504" s="793">
        <v>0</v>
      </c>
    </row>
    <row r="2505" spans="1:3" x14ac:dyDescent="0.2">
      <c r="A2505" s="793" t="s">
        <v>3779</v>
      </c>
      <c r="B2505" s="793" t="s">
        <v>8787</v>
      </c>
      <c r="C2505" s="793">
        <v>0</v>
      </c>
    </row>
    <row r="2506" spans="1:3" x14ac:dyDescent="0.2">
      <c r="A2506" s="793" t="s">
        <v>3779</v>
      </c>
      <c r="B2506" s="793" t="s">
        <v>8788</v>
      </c>
      <c r="C2506" s="793">
        <v>0</v>
      </c>
    </row>
    <row r="2507" spans="1:3" x14ac:dyDescent="0.2">
      <c r="A2507" s="793" t="s">
        <v>3779</v>
      </c>
      <c r="B2507" s="793" t="s">
        <v>8789</v>
      </c>
      <c r="C2507" s="793">
        <v>0</v>
      </c>
    </row>
    <row r="2508" spans="1:3" x14ac:dyDescent="0.2">
      <c r="A2508" s="793" t="s">
        <v>3779</v>
      </c>
      <c r="B2508" s="793" t="s">
        <v>8790</v>
      </c>
      <c r="C2508" s="793">
        <v>0</v>
      </c>
    </row>
    <row r="2509" spans="1:3" x14ac:dyDescent="0.2">
      <c r="A2509" s="793" t="s">
        <v>3779</v>
      </c>
      <c r="B2509" s="793" t="s">
        <v>8791</v>
      </c>
      <c r="C2509" s="793">
        <v>0</v>
      </c>
    </row>
    <row r="2510" spans="1:3" x14ac:dyDescent="0.2">
      <c r="A2510" s="793" t="s">
        <v>3779</v>
      </c>
      <c r="B2510" s="793" t="s">
        <v>8792</v>
      </c>
      <c r="C2510" s="793">
        <v>0</v>
      </c>
    </row>
    <row r="2511" spans="1:3" x14ac:dyDescent="0.2">
      <c r="A2511" s="793" t="s">
        <v>3779</v>
      </c>
      <c r="B2511" s="793" t="s">
        <v>8793</v>
      </c>
      <c r="C2511" s="793">
        <v>0</v>
      </c>
    </row>
    <row r="2512" spans="1:3" x14ac:dyDescent="0.2">
      <c r="A2512" s="793" t="s">
        <v>3779</v>
      </c>
      <c r="B2512" s="793" t="s">
        <v>8794</v>
      </c>
      <c r="C2512" s="793">
        <v>0</v>
      </c>
    </row>
    <row r="2513" spans="1:3" x14ac:dyDescent="0.2">
      <c r="A2513" s="793" t="s">
        <v>3779</v>
      </c>
      <c r="B2513" s="793" t="s">
        <v>8795</v>
      </c>
      <c r="C2513" s="793">
        <v>0</v>
      </c>
    </row>
    <row r="2514" spans="1:3" x14ac:dyDescent="0.2">
      <c r="A2514" s="793" t="s">
        <v>3779</v>
      </c>
      <c r="B2514" s="793" t="s">
        <v>8796</v>
      </c>
      <c r="C2514" s="793">
        <v>0</v>
      </c>
    </row>
    <row r="2515" spans="1:3" x14ac:dyDescent="0.2">
      <c r="A2515" s="793" t="s">
        <v>3779</v>
      </c>
      <c r="B2515" s="793" t="s">
        <v>8797</v>
      </c>
      <c r="C2515" s="793">
        <v>0</v>
      </c>
    </row>
    <row r="2516" spans="1:3" x14ac:dyDescent="0.2">
      <c r="A2516" s="793" t="s">
        <v>3779</v>
      </c>
      <c r="B2516" s="793" t="s">
        <v>8798</v>
      </c>
      <c r="C2516" s="793">
        <v>0</v>
      </c>
    </row>
    <row r="2517" spans="1:3" x14ac:dyDescent="0.2">
      <c r="A2517" s="793" t="s">
        <v>3779</v>
      </c>
      <c r="B2517" s="793" t="s">
        <v>8799</v>
      </c>
      <c r="C2517" s="793">
        <v>0</v>
      </c>
    </row>
    <row r="2518" spans="1:3" x14ac:dyDescent="0.2">
      <c r="A2518" s="793" t="s">
        <v>3779</v>
      </c>
      <c r="B2518" s="793" t="s">
        <v>8800</v>
      </c>
      <c r="C2518" s="793">
        <v>0</v>
      </c>
    </row>
    <row r="2519" spans="1:3" x14ac:dyDescent="0.2">
      <c r="A2519" s="793" t="s">
        <v>3779</v>
      </c>
      <c r="B2519" s="793" t="s">
        <v>8801</v>
      </c>
      <c r="C2519" s="793">
        <v>0</v>
      </c>
    </row>
    <row r="2520" spans="1:3" x14ac:dyDescent="0.2">
      <c r="A2520" s="793" t="s">
        <v>3779</v>
      </c>
      <c r="B2520" s="793" t="s">
        <v>8802</v>
      </c>
      <c r="C2520" s="793">
        <v>0</v>
      </c>
    </row>
    <row r="2521" spans="1:3" x14ac:dyDescent="0.2">
      <c r="A2521" s="793" t="s">
        <v>3779</v>
      </c>
      <c r="B2521" s="793" t="s">
        <v>8803</v>
      </c>
      <c r="C2521" s="793">
        <v>0</v>
      </c>
    </row>
    <row r="2522" spans="1:3" x14ac:dyDescent="0.2">
      <c r="A2522" s="793" t="s">
        <v>3779</v>
      </c>
      <c r="B2522" s="793" t="s">
        <v>8804</v>
      </c>
      <c r="C2522" s="793">
        <v>0</v>
      </c>
    </row>
    <row r="2523" spans="1:3" x14ac:dyDescent="0.2">
      <c r="A2523" s="793" t="s">
        <v>3779</v>
      </c>
      <c r="B2523" s="793" t="s">
        <v>8805</v>
      </c>
      <c r="C2523" s="793">
        <v>0</v>
      </c>
    </row>
    <row r="2524" spans="1:3" x14ac:dyDescent="0.2">
      <c r="A2524" s="793" t="s">
        <v>3779</v>
      </c>
      <c r="B2524" s="793" t="s">
        <v>8806</v>
      </c>
      <c r="C2524" s="793">
        <v>0</v>
      </c>
    </row>
    <row r="2525" spans="1:3" x14ac:dyDescent="0.2">
      <c r="A2525" s="793" t="s">
        <v>3779</v>
      </c>
      <c r="B2525" s="793" t="s">
        <v>8807</v>
      </c>
      <c r="C2525" s="793">
        <v>0</v>
      </c>
    </row>
    <row r="2526" spans="1:3" x14ac:dyDescent="0.2">
      <c r="A2526" s="793" t="s">
        <v>3779</v>
      </c>
      <c r="B2526" s="793" t="s">
        <v>8808</v>
      </c>
      <c r="C2526" s="793">
        <v>0</v>
      </c>
    </row>
    <row r="2527" spans="1:3" x14ac:dyDescent="0.2">
      <c r="A2527" s="793" t="s">
        <v>3779</v>
      </c>
      <c r="B2527" s="793" t="s">
        <v>8809</v>
      </c>
      <c r="C2527" s="793">
        <v>0</v>
      </c>
    </row>
    <row r="2528" spans="1:3" x14ac:dyDescent="0.2">
      <c r="A2528" s="793" t="s">
        <v>3779</v>
      </c>
      <c r="B2528" s="793" t="s">
        <v>8810</v>
      </c>
      <c r="C2528" s="793">
        <v>0</v>
      </c>
    </row>
    <row r="2529" spans="1:3" x14ac:dyDescent="0.2">
      <c r="A2529" s="793" t="s">
        <v>3779</v>
      </c>
      <c r="B2529" s="793" t="s">
        <v>8811</v>
      </c>
      <c r="C2529" s="793">
        <v>0</v>
      </c>
    </row>
    <row r="2530" spans="1:3" x14ac:dyDescent="0.2">
      <c r="A2530" s="793" t="s">
        <v>3779</v>
      </c>
      <c r="B2530" s="793" t="s">
        <v>8812</v>
      </c>
      <c r="C2530" s="793">
        <v>0</v>
      </c>
    </row>
    <row r="2531" spans="1:3" x14ac:dyDescent="0.2">
      <c r="A2531" s="793" t="s">
        <v>3779</v>
      </c>
      <c r="B2531" s="793" t="s">
        <v>8813</v>
      </c>
      <c r="C2531" s="793">
        <v>0</v>
      </c>
    </row>
    <row r="2532" spans="1:3" x14ac:dyDescent="0.2">
      <c r="A2532" s="793" t="s">
        <v>3779</v>
      </c>
      <c r="B2532" s="793" t="s">
        <v>8814</v>
      </c>
      <c r="C2532" s="793">
        <v>0</v>
      </c>
    </row>
    <row r="2533" spans="1:3" x14ac:dyDescent="0.2">
      <c r="A2533" s="793" t="s">
        <v>3779</v>
      </c>
      <c r="B2533" s="793" t="s">
        <v>8815</v>
      </c>
      <c r="C2533" s="793">
        <v>0</v>
      </c>
    </row>
    <row r="2534" spans="1:3" x14ac:dyDescent="0.2">
      <c r="A2534" s="793" t="s">
        <v>3779</v>
      </c>
      <c r="B2534" s="793" t="s">
        <v>8816</v>
      </c>
      <c r="C2534" s="793">
        <v>0</v>
      </c>
    </row>
    <row r="2535" spans="1:3" x14ac:dyDescent="0.2">
      <c r="A2535" s="793" t="s">
        <v>3779</v>
      </c>
      <c r="B2535" s="793" t="s">
        <v>8817</v>
      </c>
      <c r="C2535" s="793">
        <v>0</v>
      </c>
    </row>
    <row r="2536" spans="1:3" x14ac:dyDescent="0.2">
      <c r="A2536" s="793" t="s">
        <v>3779</v>
      </c>
      <c r="B2536" s="793" t="s">
        <v>8818</v>
      </c>
      <c r="C2536" s="793">
        <v>0</v>
      </c>
    </row>
    <row r="2537" spans="1:3" x14ac:dyDescent="0.2">
      <c r="A2537" s="793" t="s">
        <v>3779</v>
      </c>
      <c r="B2537" s="793" t="s">
        <v>8819</v>
      </c>
      <c r="C2537" s="793">
        <v>0</v>
      </c>
    </row>
    <row r="2538" spans="1:3" x14ac:dyDescent="0.2">
      <c r="A2538" s="793" t="s">
        <v>3779</v>
      </c>
      <c r="B2538" s="793" t="s">
        <v>8820</v>
      </c>
      <c r="C2538" s="793">
        <v>0</v>
      </c>
    </row>
    <row r="2539" spans="1:3" x14ac:dyDescent="0.2">
      <c r="A2539" s="793" t="s">
        <v>3779</v>
      </c>
      <c r="B2539" s="793" t="s">
        <v>8821</v>
      </c>
      <c r="C2539" s="793">
        <v>0</v>
      </c>
    </row>
    <row r="2540" spans="1:3" x14ac:dyDescent="0.2">
      <c r="A2540" s="793" t="s">
        <v>3779</v>
      </c>
      <c r="B2540" s="793" t="s">
        <v>8822</v>
      </c>
      <c r="C2540" s="793">
        <v>0</v>
      </c>
    </row>
    <row r="2541" spans="1:3" x14ac:dyDescent="0.2">
      <c r="A2541" s="793" t="s">
        <v>3779</v>
      </c>
      <c r="B2541" s="793" t="s">
        <v>8823</v>
      </c>
      <c r="C2541" s="793">
        <v>0</v>
      </c>
    </row>
    <row r="2542" spans="1:3" x14ac:dyDescent="0.2">
      <c r="A2542" s="793" t="s">
        <v>3779</v>
      </c>
      <c r="B2542" s="793" t="s">
        <v>8824</v>
      </c>
      <c r="C2542" s="793">
        <v>0</v>
      </c>
    </row>
    <row r="2543" spans="1:3" x14ac:dyDescent="0.2">
      <c r="A2543" s="793" t="s">
        <v>3779</v>
      </c>
      <c r="B2543" s="793" t="s">
        <v>8825</v>
      </c>
      <c r="C2543" s="793">
        <v>0</v>
      </c>
    </row>
    <row r="2544" spans="1:3" x14ac:dyDescent="0.2">
      <c r="A2544" s="793" t="s">
        <v>3779</v>
      </c>
      <c r="B2544" s="793" t="s">
        <v>8826</v>
      </c>
      <c r="C2544" s="793">
        <v>0</v>
      </c>
    </row>
    <row r="2545" spans="1:3" x14ac:dyDescent="0.2">
      <c r="A2545" s="793" t="s">
        <v>3779</v>
      </c>
      <c r="B2545" s="793" t="s">
        <v>8827</v>
      </c>
      <c r="C2545" s="793">
        <v>0</v>
      </c>
    </row>
    <row r="2546" spans="1:3" x14ac:dyDescent="0.2">
      <c r="A2546" s="793" t="s">
        <v>3779</v>
      </c>
      <c r="B2546" s="793" t="s">
        <v>8828</v>
      </c>
      <c r="C2546" s="793">
        <v>0</v>
      </c>
    </row>
    <row r="2547" spans="1:3" x14ac:dyDescent="0.2">
      <c r="A2547" s="793" t="s">
        <v>3779</v>
      </c>
      <c r="B2547" s="793" t="s">
        <v>8829</v>
      </c>
      <c r="C2547" s="793">
        <v>0</v>
      </c>
    </row>
    <row r="2548" spans="1:3" x14ac:dyDescent="0.2">
      <c r="A2548" s="793" t="s">
        <v>3779</v>
      </c>
      <c r="B2548" s="793" t="s">
        <v>8830</v>
      </c>
      <c r="C2548" s="793">
        <v>0</v>
      </c>
    </row>
    <row r="2549" spans="1:3" x14ac:dyDescent="0.2">
      <c r="A2549" s="793" t="s">
        <v>3779</v>
      </c>
      <c r="B2549" s="793" t="s">
        <v>8831</v>
      </c>
      <c r="C2549" s="793">
        <v>0</v>
      </c>
    </row>
    <row r="2550" spans="1:3" x14ac:dyDescent="0.2">
      <c r="A2550" s="793" t="s">
        <v>3779</v>
      </c>
      <c r="B2550" s="793" t="s">
        <v>8832</v>
      </c>
      <c r="C2550" s="793">
        <v>0</v>
      </c>
    </row>
    <row r="2551" spans="1:3" x14ac:dyDescent="0.2">
      <c r="A2551" s="793" t="s">
        <v>3779</v>
      </c>
      <c r="B2551" s="793" t="s">
        <v>8833</v>
      </c>
      <c r="C2551" s="793">
        <v>0</v>
      </c>
    </row>
    <row r="2552" spans="1:3" x14ac:dyDescent="0.2">
      <c r="A2552" s="793" t="s">
        <v>3779</v>
      </c>
      <c r="B2552" s="793" t="s">
        <v>8834</v>
      </c>
      <c r="C2552" s="793">
        <v>0</v>
      </c>
    </row>
    <row r="2553" spans="1:3" x14ac:dyDescent="0.2">
      <c r="A2553" s="793" t="s">
        <v>3779</v>
      </c>
      <c r="B2553" s="793" t="s">
        <v>8835</v>
      </c>
      <c r="C2553" s="793">
        <v>0</v>
      </c>
    </row>
    <row r="2554" spans="1:3" x14ac:dyDescent="0.2">
      <c r="A2554" s="793" t="s">
        <v>3779</v>
      </c>
      <c r="B2554" s="793" t="s">
        <v>8836</v>
      </c>
      <c r="C2554" s="793">
        <v>0</v>
      </c>
    </row>
    <row r="2555" spans="1:3" x14ac:dyDescent="0.2">
      <c r="A2555" s="793" t="s">
        <v>3779</v>
      </c>
      <c r="B2555" s="793" t="s">
        <v>8837</v>
      </c>
      <c r="C2555" s="793">
        <v>0</v>
      </c>
    </row>
    <row r="2556" spans="1:3" x14ac:dyDescent="0.2">
      <c r="A2556" s="793" t="s">
        <v>3779</v>
      </c>
      <c r="B2556" s="793" t="s">
        <v>8838</v>
      </c>
      <c r="C2556" s="793">
        <v>0</v>
      </c>
    </row>
    <row r="2557" spans="1:3" x14ac:dyDescent="0.2">
      <c r="A2557" s="793" t="s">
        <v>3779</v>
      </c>
      <c r="B2557" s="793" t="s">
        <v>8839</v>
      </c>
      <c r="C2557" s="793">
        <v>0</v>
      </c>
    </row>
    <row r="2558" spans="1:3" x14ac:dyDescent="0.2">
      <c r="A2558" s="793" t="s">
        <v>3779</v>
      </c>
      <c r="B2558" s="793" t="s">
        <v>5935</v>
      </c>
      <c r="C2558" s="793">
        <v>671.22000000000025</v>
      </c>
    </row>
    <row r="2559" spans="1:3" x14ac:dyDescent="0.2">
      <c r="A2559" s="793" t="s">
        <v>3779</v>
      </c>
      <c r="B2559" s="793" t="s">
        <v>5938</v>
      </c>
      <c r="C2559" s="793">
        <v>488.98</v>
      </c>
    </row>
    <row r="2560" spans="1:3" x14ac:dyDescent="0.2">
      <c r="A2560" s="793" t="s">
        <v>3779</v>
      </c>
      <c r="B2560" s="793" t="s">
        <v>5939</v>
      </c>
      <c r="C2560" s="793">
        <v>306.74000000000024</v>
      </c>
    </row>
    <row r="2561" spans="1:3" x14ac:dyDescent="0.2">
      <c r="A2561" s="793" t="s">
        <v>3779</v>
      </c>
      <c r="B2561" s="793" t="s">
        <v>5940</v>
      </c>
      <c r="C2561" s="793">
        <v>306.74000000000024</v>
      </c>
    </row>
    <row r="2562" spans="1:3" x14ac:dyDescent="0.2">
      <c r="A2562" s="793" t="s">
        <v>3779</v>
      </c>
      <c r="B2562" s="793" t="s">
        <v>5941</v>
      </c>
      <c r="C2562" s="793">
        <v>306.74000000000024</v>
      </c>
    </row>
    <row r="2563" spans="1:3" x14ac:dyDescent="0.2">
      <c r="A2563" s="793" t="s">
        <v>3779</v>
      </c>
      <c r="B2563" s="793" t="s">
        <v>5942</v>
      </c>
      <c r="C2563" s="793">
        <v>306.74000000000024</v>
      </c>
    </row>
    <row r="2564" spans="1:3" x14ac:dyDescent="0.2">
      <c r="A2564" s="793" t="s">
        <v>3779</v>
      </c>
      <c r="B2564" s="793" t="s">
        <v>5943</v>
      </c>
      <c r="C2564" s="793">
        <v>306.74000000000024</v>
      </c>
    </row>
    <row r="2565" spans="1:3" x14ac:dyDescent="0.2">
      <c r="A2565" s="793" t="s">
        <v>3779</v>
      </c>
      <c r="B2565" s="793" t="s">
        <v>5944</v>
      </c>
      <c r="C2565" s="793">
        <v>306.74000000000024</v>
      </c>
    </row>
    <row r="2566" spans="1:3" x14ac:dyDescent="0.2">
      <c r="A2566" s="793" t="s">
        <v>3779</v>
      </c>
      <c r="B2566" s="793" t="s">
        <v>5945</v>
      </c>
      <c r="C2566" s="793">
        <v>306.74000000000024</v>
      </c>
    </row>
    <row r="2567" spans="1:3" x14ac:dyDescent="0.2">
      <c r="A2567" s="793" t="s">
        <v>3779</v>
      </c>
      <c r="B2567" s="793" t="s">
        <v>5936</v>
      </c>
      <c r="C2567" s="793">
        <v>306.74000000000024</v>
      </c>
    </row>
    <row r="2568" spans="1:3" x14ac:dyDescent="0.2">
      <c r="A2568" s="793" t="s">
        <v>3779</v>
      </c>
      <c r="B2568" s="793" t="s">
        <v>5937</v>
      </c>
      <c r="C2568" s="793">
        <v>153.51999999999998</v>
      </c>
    </row>
    <row r="2569" spans="1:3" x14ac:dyDescent="0.2">
      <c r="A2569" s="793" t="s">
        <v>3779</v>
      </c>
      <c r="B2569" s="793" t="s">
        <v>8840</v>
      </c>
      <c r="C2569" s="793">
        <v>0</v>
      </c>
    </row>
    <row r="2570" spans="1:3" x14ac:dyDescent="0.2">
      <c r="A2570" s="793" t="s">
        <v>3779</v>
      </c>
      <c r="B2570" s="793" t="s">
        <v>5946</v>
      </c>
      <c r="C2570" s="793">
        <v>724.04</v>
      </c>
    </row>
    <row r="2571" spans="1:3" x14ac:dyDescent="0.2">
      <c r="A2571" s="793" t="s">
        <v>3779</v>
      </c>
      <c r="B2571" s="793" t="s">
        <v>5949</v>
      </c>
      <c r="C2571" s="793">
        <v>724.04</v>
      </c>
    </row>
    <row r="2572" spans="1:3" x14ac:dyDescent="0.2">
      <c r="A2572" s="793" t="s">
        <v>3779</v>
      </c>
      <c r="B2572" s="793" t="s">
        <v>5950</v>
      </c>
      <c r="C2572" s="793">
        <v>663.81</v>
      </c>
    </row>
    <row r="2573" spans="1:3" x14ac:dyDescent="0.2">
      <c r="A2573" s="793" t="s">
        <v>3779</v>
      </c>
      <c r="B2573" s="793" t="s">
        <v>5951</v>
      </c>
      <c r="C2573" s="793">
        <v>603.57999999999993</v>
      </c>
    </row>
    <row r="2574" spans="1:3" x14ac:dyDescent="0.2">
      <c r="A2574" s="793" t="s">
        <v>3779</v>
      </c>
      <c r="B2574" s="793" t="s">
        <v>5952</v>
      </c>
      <c r="C2574" s="793">
        <v>603.57999999999993</v>
      </c>
    </row>
    <row r="2575" spans="1:3" x14ac:dyDescent="0.2">
      <c r="A2575" s="793" t="s">
        <v>3779</v>
      </c>
      <c r="B2575" s="793" t="s">
        <v>5953</v>
      </c>
      <c r="C2575" s="793">
        <v>603.57999999999993</v>
      </c>
    </row>
    <row r="2576" spans="1:3" x14ac:dyDescent="0.2">
      <c r="A2576" s="793" t="s">
        <v>3779</v>
      </c>
      <c r="B2576" s="793" t="s">
        <v>5954</v>
      </c>
      <c r="C2576" s="793">
        <v>603.57999999999993</v>
      </c>
    </row>
    <row r="2577" spans="1:3" x14ac:dyDescent="0.2">
      <c r="A2577" s="793" t="s">
        <v>3779</v>
      </c>
      <c r="B2577" s="793" t="s">
        <v>5955</v>
      </c>
      <c r="C2577" s="793">
        <v>603.57999999999993</v>
      </c>
    </row>
    <row r="2578" spans="1:3" x14ac:dyDescent="0.2">
      <c r="A2578" s="793" t="s">
        <v>3779</v>
      </c>
      <c r="B2578" s="793" t="s">
        <v>5956</v>
      </c>
      <c r="C2578" s="793">
        <v>603.57999999999993</v>
      </c>
    </row>
    <row r="2579" spans="1:3" x14ac:dyDescent="0.2">
      <c r="A2579" s="793" t="s">
        <v>3779</v>
      </c>
      <c r="B2579" s="793" t="s">
        <v>5947</v>
      </c>
      <c r="C2579" s="793">
        <v>603.57999999999993</v>
      </c>
    </row>
    <row r="2580" spans="1:3" x14ac:dyDescent="0.2">
      <c r="A2580" s="793" t="s">
        <v>3779</v>
      </c>
      <c r="B2580" s="793" t="s">
        <v>5948</v>
      </c>
      <c r="C2580" s="793">
        <v>76.88</v>
      </c>
    </row>
    <row r="2581" spans="1:3" x14ac:dyDescent="0.2">
      <c r="A2581" s="793" t="s">
        <v>3779</v>
      </c>
      <c r="B2581" s="793" t="s">
        <v>8841</v>
      </c>
      <c r="C2581" s="793">
        <v>0</v>
      </c>
    </row>
    <row r="2582" spans="1:3" x14ac:dyDescent="0.2">
      <c r="A2582" s="793" t="s">
        <v>3779</v>
      </c>
      <c r="B2582" s="793" t="s">
        <v>5957</v>
      </c>
      <c r="C2582" s="793">
        <v>517.48999999999978</v>
      </c>
    </row>
    <row r="2583" spans="1:3" x14ac:dyDescent="0.2">
      <c r="A2583" s="793" t="s">
        <v>3779</v>
      </c>
      <c r="B2583" s="793" t="s">
        <v>5960</v>
      </c>
      <c r="C2583" s="793">
        <v>507.86999999999989</v>
      </c>
    </row>
    <row r="2584" spans="1:3" x14ac:dyDescent="0.2">
      <c r="A2584" s="793" t="s">
        <v>3779</v>
      </c>
      <c r="B2584" s="793" t="s">
        <v>5961</v>
      </c>
      <c r="C2584" s="793">
        <v>498.26000000000022</v>
      </c>
    </row>
    <row r="2585" spans="1:3" x14ac:dyDescent="0.2">
      <c r="A2585" s="793" t="s">
        <v>3779</v>
      </c>
      <c r="B2585" s="793" t="s">
        <v>5962</v>
      </c>
      <c r="C2585" s="793">
        <v>498.26000000000022</v>
      </c>
    </row>
    <row r="2586" spans="1:3" x14ac:dyDescent="0.2">
      <c r="A2586" s="793" t="s">
        <v>3779</v>
      </c>
      <c r="B2586" s="793" t="s">
        <v>5963</v>
      </c>
      <c r="C2586" s="793">
        <v>498.26000000000022</v>
      </c>
    </row>
    <row r="2587" spans="1:3" x14ac:dyDescent="0.2">
      <c r="A2587" s="793" t="s">
        <v>3779</v>
      </c>
      <c r="B2587" s="793" t="s">
        <v>5964</v>
      </c>
      <c r="C2587" s="793">
        <v>498.26000000000022</v>
      </c>
    </row>
    <row r="2588" spans="1:3" x14ac:dyDescent="0.2">
      <c r="A2588" s="793" t="s">
        <v>3779</v>
      </c>
      <c r="B2588" s="793" t="s">
        <v>5965</v>
      </c>
      <c r="C2588" s="793">
        <v>498.26000000000022</v>
      </c>
    </row>
    <row r="2589" spans="1:3" x14ac:dyDescent="0.2">
      <c r="A2589" s="793" t="s">
        <v>3779</v>
      </c>
      <c r="B2589" s="793" t="s">
        <v>5966</v>
      </c>
      <c r="C2589" s="793">
        <v>498.26000000000022</v>
      </c>
    </row>
    <row r="2590" spans="1:3" x14ac:dyDescent="0.2">
      <c r="A2590" s="793" t="s">
        <v>3779</v>
      </c>
      <c r="B2590" s="793" t="s">
        <v>5967</v>
      </c>
      <c r="C2590" s="793">
        <v>393.89999999999964</v>
      </c>
    </row>
    <row r="2591" spans="1:3" x14ac:dyDescent="0.2">
      <c r="A2591" s="793" t="s">
        <v>3779</v>
      </c>
      <c r="B2591" s="793" t="s">
        <v>5958</v>
      </c>
      <c r="C2591" s="793">
        <v>289.55000000000018</v>
      </c>
    </row>
    <row r="2592" spans="1:3" x14ac:dyDescent="0.2">
      <c r="A2592" s="793" t="s">
        <v>3779</v>
      </c>
      <c r="B2592" s="793" t="s">
        <v>5959</v>
      </c>
      <c r="C2592" s="793">
        <v>168.39999999999964</v>
      </c>
    </row>
    <row r="2593" spans="1:3" x14ac:dyDescent="0.2">
      <c r="A2593" s="793" t="s">
        <v>3779</v>
      </c>
      <c r="B2593" s="793" t="s">
        <v>8842</v>
      </c>
      <c r="C2593" s="793">
        <v>0</v>
      </c>
    </row>
    <row r="2594" spans="1:3" x14ac:dyDescent="0.2">
      <c r="A2594" s="793" t="s">
        <v>3779</v>
      </c>
      <c r="B2594" s="793" t="s">
        <v>5968</v>
      </c>
      <c r="C2594" s="793">
        <v>1553.6000000000004</v>
      </c>
    </row>
    <row r="2595" spans="1:3" x14ac:dyDescent="0.2">
      <c r="A2595" s="793" t="s">
        <v>3779</v>
      </c>
      <c r="B2595" s="793" t="s">
        <v>5971</v>
      </c>
      <c r="C2595" s="793">
        <v>907.75</v>
      </c>
    </row>
    <row r="2596" spans="1:3" x14ac:dyDescent="0.2">
      <c r="A2596" s="793" t="s">
        <v>3779</v>
      </c>
      <c r="B2596" s="793" t="s">
        <v>5972</v>
      </c>
      <c r="C2596" s="793">
        <v>261.90999999999985</v>
      </c>
    </row>
    <row r="2597" spans="1:3" x14ac:dyDescent="0.2">
      <c r="A2597" s="793" t="s">
        <v>3779</v>
      </c>
      <c r="B2597" s="793" t="s">
        <v>5973</v>
      </c>
      <c r="C2597" s="793">
        <v>261.90999999999985</v>
      </c>
    </row>
    <row r="2598" spans="1:3" x14ac:dyDescent="0.2">
      <c r="A2598" s="793" t="s">
        <v>3779</v>
      </c>
      <c r="B2598" s="793" t="s">
        <v>5974</v>
      </c>
      <c r="C2598" s="793">
        <v>261.90999999999985</v>
      </c>
    </row>
    <row r="2599" spans="1:3" x14ac:dyDescent="0.2">
      <c r="A2599" s="793" t="s">
        <v>3779</v>
      </c>
      <c r="B2599" s="793" t="s">
        <v>5975</v>
      </c>
      <c r="C2599" s="793">
        <v>261.90999999999985</v>
      </c>
    </row>
    <row r="2600" spans="1:3" x14ac:dyDescent="0.2">
      <c r="A2600" s="793" t="s">
        <v>3779</v>
      </c>
      <c r="B2600" s="793" t="s">
        <v>5976</v>
      </c>
      <c r="C2600" s="793">
        <v>261.90999999999985</v>
      </c>
    </row>
    <row r="2601" spans="1:3" x14ac:dyDescent="0.2">
      <c r="A2601" s="793" t="s">
        <v>3779</v>
      </c>
      <c r="B2601" s="793" t="s">
        <v>5977</v>
      </c>
      <c r="C2601" s="793">
        <v>261.90999999999985</v>
      </c>
    </row>
    <row r="2602" spans="1:3" x14ac:dyDescent="0.2">
      <c r="A2602" s="793" t="s">
        <v>3779</v>
      </c>
      <c r="B2602" s="793" t="s">
        <v>5978</v>
      </c>
      <c r="C2602" s="793">
        <v>261.90999999999985</v>
      </c>
    </row>
    <row r="2603" spans="1:3" x14ac:dyDescent="0.2">
      <c r="A2603" s="793" t="s">
        <v>3779</v>
      </c>
      <c r="B2603" s="793" t="s">
        <v>5969</v>
      </c>
      <c r="C2603" s="793">
        <v>261.90999999999985</v>
      </c>
    </row>
    <row r="2604" spans="1:3" x14ac:dyDescent="0.2">
      <c r="A2604" s="793" t="s">
        <v>3779</v>
      </c>
      <c r="B2604" s="793" t="s">
        <v>5970</v>
      </c>
      <c r="C2604" s="793">
        <v>133.82000000000062</v>
      </c>
    </row>
    <row r="2605" spans="1:3" x14ac:dyDescent="0.2">
      <c r="A2605" s="793" t="s">
        <v>3779</v>
      </c>
      <c r="B2605" s="793" t="s">
        <v>8843</v>
      </c>
      <c r="C2605" s="793">
        <v>0</v>
      </c>
    </row>
    <row r="2606" spans="1:3" x14ac:dyDescent="0.2">
      <c r="A2606" s="793" t="s">
        <v>3779</v>
      </c>
      <c r="B2606" s="793" t="s">
        <v>5979</v>
      </c>
      <c r="C2606" s="793">
        <v>386.70000000000027</v>
      </c>
    </row>
    <row r="2607" spans="1:3" x14ac:dyDescent="0.2">
      <c r="A2607" s="793" t="s">
        <v>3779</v>
      </c>
      <c r="B2607" s="793" t="s">
        <v>5982</v>
      </c>
      <c r="C2607" s="793">
        <v>307.69000000000005</v>
      </c>
    </row>
    <row r="2608" spans="1:3" x14ac:dyDescent="0.2">
      <c r="A2608" s="793" t="s">
        <v>3779</v>
      </c>
      <c r="B2608" s="793" t="s">
        <v>5983</v>
      </c>
      <c r="C2608" s="793">
        <v>228.69000000000005</v>
      </c>
    </row>
    <row r="2609" spans="1:3" x14ac:dyDescent="0.2">
      <c r="A2609" s="793" t="s">
        <v>3779</v>
      </c>
      <c r="B2609" s="793" t="s">
        <v>5984</v>
      </c>
      <c r="C2609" s="793">
        <v>228.69000000000005</v>
      </c>
    </row>
    <row r="2610" spans="1:3" x14ac:dyDescent="0.2">
      <c r="A2610" s="793" t="s">
        <v>3779</v>
      </c>
      <c r="B2610" s="793" t="s">
        <v>5985</v>
      </c>
      <c r="C2610" s="793">
        <v>228.69000000000005</v>
      </c>
    </row>
    <row r="2611" spans="1:3" x14ac:dyDescent="0.2">
      <c r="A2611" s="793" t="s">
        <v>3779</v>
      </c>
      <c r="B2611" s="793" t="s">
        <v>5986</v>
      </c>
      <c r="C2611" s="793">
        <v>228.69000000000005</v>
      </c>
    </row>
    <row r="2612" spans="1:3" x14ac:dyDescent="0.2">
      <c r="A2612" s="793" t="s">
        <v>3779</v>
      </c>
      <c r="B2612" s="793" t="s">
        <v>5987</v>
      </c>
      <c r="C2612" s="793">
        <v>228.69000000000005</v>
      </c>
    </row>
    <row r="2613" spans="1:3" x14ac:dyDescent="0.2">
      <c r="A2613" s="793" t="s">
        <v>3779</v>
      </c>
      <c r="B2613" s="793" t="s">
        <v>5988</v>
      </c>
      <c r="C2613" s="793">
        <v>228.69000000000005</v>
      </c>
    </row>
    <row r="2614" spans="1:3" x14ac:dyDescent="0.2">
      <c r="A2614" s="793" t="s">
        <v>3779</v>
      </c>
      <c r="B2614" s="793" t="s">
        <v>5989</v>
      </c>
      <c r="C2614" s="793">
        <v>228.69000000000005</v>
      </c>
    </row>
    <row r="2615" spans="1:3" x14ac:dyDescent="0.2">
      <c r="A2615" s="793" t="s">
        <v>3779</v>
      </c>
      <c r="B2615" s="793" t="s">
        <v>5980</v>
      </c>
      <c r="C2615" s="793">
        <v>228.69000000000005</v>
      </c>
    </row>
    <row r="2616" spans="1:3" x14ac:dyDescent="0.2">
      <c r="A2616" s="793" t="s">
        <v>3779</v>
      </c>
      <c r="B2616" s="793" t="s">
        <v>5981</v>
      </c>
      <c r="C2616" s="793">
        <v>125.35000000000036</v>
      </c>
    </row>
    <row r="2617" spans="1:3" x14ac:dyDescent="0.2">
      <c r="A2617" s="793" t="s">
        <v>3779</v>
      </c>
      <c r="B2617" s="793" t="s">
        <v>8844</v>
      </c>
      <c r="C2617" s="793">
        <v>0</v>
      </c>
    </row>
    <row r="2618" spans="1:3" x14ac:dyDescent="0.2">
      <c r="A2618" s="793" t="s">
        <v>3779</v>
      </c>
      <c r="B2618" s="793" t="s">
        <v>5990</v>
      </c>
      <c r="C2618" s="793">
        <v>500.82000000000016</v>
      </c>
    </row>
    <row r="2619" spans="1:3" x14ac:dyDescent="0.2">
      <c r="A2619" s="793" t="s">
        <v>3779</v>
      </c>
      <c r="B2619" s="793" t="s">
        <v>5993</v>
      </c>
      <c r="C2619" s="793">
        <v>364.47000000000025</v>
      </c>
    </row>
    <row r="2620" spans="1:3" x14ac:dyDescent="0.2">
      <c r="A2620" s="793" t="s">
        <v>3779</v>
      </c>
      <c r="B2620" s="793" t="s">
        <v>5994</v>
      </c>
      <c r="C2620" s="793">
        <v>228.11999999999989</v>
      </c>
    </row>
    <row r="2621" spans="1:3" x14ac:dyDescent="0.2">
      <c r="A2621" s="793" t="s">
        <v>3779</v>
      </c>
      <c r="B2621" s="793" t="s">
        <v>5995</v>
      </c>
      <c r="C2621" s="793">
        <v>228.11999999999989</v>
      </c>
    </row>
    <row r="2622" spans="1:3" x14ac:dyDescent="0.2">
      <c r="A2622" s="793" t="s">
        <v>3779</v>
      </c>
      <c r="B2622" s="793" t="s">
        <v>5996</v>
      </c>
      <c r="C2622" s="793">
        <v>228.11999999999989</v>
      </c>
    </row>
    <row r="2623" spans="1:3" x14ac:dyDescent="0.2">
      <c r="A2623" s="793" t="s">
        <v>3779</v>
      </c>
      <c r="B2623" s="793" t="s">
        <v>5997</v>
      </c>
      <c r="C2623" s="793">
        <v>228.11999999999989</v>
      </c>
    </row>
    <row r="2624" spans="1:3" x14ac:dyDescent="0.2">
      <c r="A2624" s="793" t="s">
        <v>3779</v>
      </c>
      <c r="B2624" s="793" t="s">
        <v>5998</v>
      </c>
      <c r="C2624" s="793">
        <v>228.11999999999989</v>
      </c>
    </row>
    <row r="2625" spans="1:3" x14ac:dyDescent="0.2">
      <c r="A2625" s="793" t="s">
        <v>3779</v>
      </c>
      <c r="B2625" s="793" t="s">
        <v>5999</v>
      </c>
      <c r="C2625" s="793">
        <v>228.11999999999989</v>
      </c>
    </row>
    <row r="2626" spans="1:3" x14ac:dyDescent="0.2">
      <c r="A2626" s="793" t="s">
        <v>3779</v>
      </c>
      <c r="B2626" s="793" t="s">
        <v>6000</v>
      </c>
      <c r="C2626" s="793">
        <v>228.11999999999989</v>
      </c>
    </row>
    <row r="2627" spans="1:3" x14ac:dyDescent="0.2">
      <c r="A2627" s="793" t="s">
        <v>3779</v>
      </c>
      <c r="B2627" s="793" t="s">
        <v>5991</v>
      </c>
      <c r="C2627" s="793">
        <v>228.11999999999989</v>
      </c>
    </row>
    <row r="2628" spans="1:3" x14ac:dyDescent="0.2">
      <c r="A2628" s="793" t="s">
        <v>3779</v>
      </c>
      <c r="B2628" s="793" t="s">
        <v>5992</v>
      </c>
      <c r="C2628" s="793">
        <v>171.13000000000011</v>
      </c>
    </row>
    <row r="2629" spans="1:3" x14ac:dyDescent="0.2">
      <c r="A2629" s="793" t="s">
        <v>3779</v>
      </c>
      <c r="B2629" s="793" t="s">
        <v>8845</v>
      </c>
      <c r="C2629" s="793">
        <v>0</v>
      </c>
    </row>
    <row r="2630" spans="1:3" x14ac:dyDescent="0.2">
      <c r="A2630" s="793" t="s">
        <v>3779</v>
      </c>
      <c r="B2630" s="793" t="s">
        <v>6001</v>
      </c>
      <c r="C2630" s="793">
        <v>440.55999999999995</v>
      </c>
    </row>
    <row r="2631" spans="1:3" x14ac:dyDescent="0.2">
      <c r="A2631" s="793" t="s">
        <v>3779</v>
      </c>
      <c r="B2631" s="793" t="s">
        <v>6004</v>
      </c>
      <c r="C2631" s="793">
        <v>440.46000000000004</v>
      </c>
    </row>
    <row r="2632" spans="1:3" x14ac:dyDescent="0.2">
      <c r="A2632" s="793" t="s">
        <v>3779</v>
      </c>
      <c r="B2632" s="793" t="s">
        <v>6005</v>
      </c>
      <c r="C2632" s="793">
        <v>440.34999999999991</v>
      </c>
    </row>
    <row r="2633" spans="1:3" x14ac:dyDescent="0.2">
      <c r="A2633" s="793" t="s">
        <v>3779</v>
      </c>
      <c r="B2633" s="793" t="s">
        <v>6006</v>
      </c>
      <c r="C2633" s="793">
        <v>440.34999999999991</v>
      </c>
    </row>
    <row r="2634" spans="1:3" x14ac:dyDescent="0.2">
      <c r="A2634" s="793" t="s">
        <v>3779</v>
      </c>
      <c r="B2634" s="793" t="s">
        <v>6007</v>
      </c>
      <c r="C2634" s="793">
        <v>440.34999999999991</v>
      </c>
    </row>
    <row r="2635" spans="1:3" x14ac:dyDescent="0.2">
      <c r="A2635" s="793" t="s">
        <v>3779</v>
      </c>
      <c r="B2635" s="793" t="s">
        <v>6008</v>
      </c>
      <c r="C2635" s="793">
        <v>440.34999999999991</v>
      </c>
    </row>
    <row r="2636" spans="1:3" x14ac:dyDescent="0.2">
      <c r="A2636" s="793" t="s">
        <v>3779</v>
      </c>
      <c r="B2636" s="793" t="s">
        <v>6009</v>
      </c>
      <c r="C2636" s="793">
        <v>440.34999999999991</v>
      </c>
    </row>
    <row r="2637" spans="1:3" x14ac:dyDescent="0.2">
      <c r="A2637" s="793" t="s">
        <v>3779</v>
      </c>
      <c r="B2637" s="793" t="s">
        <v>6010</v>
      </c>
      <c r="C2637" s="793">
        <v>440.34999999999991</v>
      </c>
    </row>
    <row r="2638" spans="1:3" x14ac:dyDescent="0.2">
      <c r="A2638" s="793" t="s">
        <v>3779</v>
      </c>
      <c r="B2638" s="793" t="s">
        <v>6011</v>
      </c>
      <c r="C2638" s="793">
        <v>344.80000000000018</v>
      </c>
    </row>
    <row r="2639" spans="1:3" x14ac:dyDescent="0.2">
      <c r="A2639" s="793" t="s">
        <v>3779</v>
      </c>
      <c r="B2639" s="793" t="s">
        <v>6002</v>
      </c>
      <c r="C2639" s="793">
        <v>249.25</v>
      </c>
    </row>
    <row r="2640" spans="1:3" x14ac:dyDescent="0.2">
      <c r="A2640" s="793" t="s">
        <v>3779</v>
      </c>
      <c r="B2640" s="793" t="s">
        <v>6003</v>
      </c>
      <c r="C2640" s="793">
        <v>148.18000000000029</v>
      </c>
    </row>
    <row r="2641" spans="1:3" x14ac:dyDescent="0.2">
      <c r="A2641" s="793" t="s">
        <v>3779</v>
      </c>
      <c r="B2641" s="793" t="s">
        <v>8846</v>
      </c>
      <c r="C2641" s="793">
        <v>0</v>
      </c>
    </row>
    <row r="2642" spans="1:3" x14ac:dyDescent="0.2">
      <c r="A2642" s="793" t="s">
        <v>3779</v>
      </c>
      <c r="B2642" s="793" t="s">
        <v>8847</v>
      </c>
      <c r="C2642" s="793">
        <v>0</v>
      </c>
    </row>
    <row r="2643" spans="1:3" x14ac:dyDescent="0.2">
      <c r="A2643" s="793" t="s">
        <v>3779</v>
      </c>
      <c r="B2643" s="793" t="s">
        <v>8848</v>
      </c>
      <c r="C2643" s="793">
        <v>0</v>
      </c>
    </row>
    <row r="2644" spans="1:3" x14ac:dyDescent="0.2">
      <c r="A2644" s="793" t="s">
        <v>3779</v>
      </c>
      <c r="B2644" s="793" t="s">
        <v>8849</v>
      </c>
      <c r="C2644" s="793">
        <v>0</v>
      </c>
    </row>
    <row r="2645" spans="1:3" x14ac:dyDescent="0.2">
      <c r="A2645" s="793" t="s">
        <v>3779</v>
      </c>
      <c r="B2645" s="793" t="s">
        <v>8850</v>
      </c>
      <c r="C2645" s="793">
        <v>0</v>
      </c>
    </row>
    <row r="2646" spans="1:3" x14ac:dyDescent="0.2">
      <c r="A2646" s="793" t="s">
        <v>3779</v>
      </c>
      <c r="B2646" s="793" t="s">
        <v>8851</v>
      </c>
      <c r="C2646" s="793">
        <v>0</v>
      </c>
    </row>
    <row r="2647" spans="1:3" x14ac:dyDescent="0.2">
      <c r="A2647" s="793" t="s">
        <v>3779</v>
      </c>
      <c r="B2647" s="793" t="s">
        <v>8852</v>
      </c>
      <c r="C2647" s="793">
        <v>0</v>
      </c>
    </row>
    <row r="2648" spans="1:3" x14ac:dyDescent="0.2">
      <c r="A2648" s="793" t="s">
        <v>3779</v>
      </c>
      <c r="B2648" s="793" t="s">
        <v>8853</v>
      </c>
      <c r="C2648" s="793">
        <v>0</v>
      </c>
    </row>
    <row r="2649" spans="1:3" x14ac:dyDescent="0.2">
      <c r="A2649" s="793" t="s">
        <v>3779</v>
      </c>
      <c r="B2649" s="793" t="s">
        <v>8854</v>
      </c>
      <c r="C2649" s="793">
        <v>0</v>
      </c>
    </row>
    <row r="2650" spans="1:3" x14ac:dyDescent="0.2">
      <c r="A2650" s="793" t="s">
        <v>3779</v>
      </c>
      <c r="B2650" s="793" t="s">
        <v>8855</v>
      </c>
      <c r="C2650" s="793">
        <v>0</v>
      </c>
    </row>
    <row r="2651" spans="1:3" x14ac:dyDescent="0.2">
      <c r="A2651" s="793" t="s">
        <v>3779</v>
      </c>
      <c r="B2651" s="793" t="s">
        <v>8856</v>
      </c>
      <c r="C2651" s="793">
        <v>0</v>
      </c>
    </row>
    <row r="2652" spans="1:3" x14ac:dyDescent="0.2">
      <c r="A2652" s="793" t="s">
        <v>3779</v>
      </c>
      <c r="B2652" s="793" t="s">
        <v>8857</v>
      </c>
      <c r="C2652" s="793">
        <v>0</v>
      </c>
    </row>
    <row r="2653" spans="1:3" x14ac:dyDescent="0.2">
      <c r="A2653" s="793" t="s">
        <v>3779</v>
      </c>
      <c r="B2653" s="793" t="s">
        <v>8858</v>
      </c>
      <c r="C2653" s="793">
        <v>0</v>
      </c>
    </row>
    <row r="2654" spans="1:3" x14ac:dyDescent="0.2">
      <c r="A2654" s="793" t="s">
        <v>3779</v>
      </c>
      <c r="B2654" s="793" t="s">
        <v>8859</v>
      </c>
      <c r="C2654" s="793">
        <v>0</v>
      </c>
    </row>
    <row r="2655" spans="1:3" x14ac:dyDescent="0.2">
      <c r="A2655" s="793" t="s">
        <v>3779</v>
      </c>
      <c r="B2655" s="793" t="s">
        <v>8860</v>
      </c>
      <c r="C2655" s="793">
        <v>0</v>
      </c>
    </row>
    <row r="2656" spans="1:3" x14ac:dyDescent="0.2">
      <c r="A2656" s="793" t="s">
        <v>3779</v>
      </c>
      <c r="B2656" s="793" t="s">
        <v>8861</v>
      </c>
      <c r="C2656" s="793">
        <v>0</v>
      </c>
    </row>
    <row r="2657" spans="1:3" x14ac:dyDescent="0.2">
      <c r="A2657" s="793" t="s">
        <v>3779</v>
      </c>
      <c r="B2657" s="793" t="s">
        <v>8862</v>
      </c>
      <c r="C2657" s="793">
        <v>0</v>
      </c>
    </row>
    <row r="2658" spans="1:3" x14ac:dyDescent="0.2">
      <c r="A2658" s="793" t="s">
        <v>3779</v>
      </c>
      <c r="B2658" s="793" t="s">
        <v>8863</v>
      </c>
      <c r="C2658" s="793">
        <v>0</v>
      </c>
    </row>
    <row r="2659" spans="1:3" x14ac:dyDescent="0.2">
      <c r="A2659" s="793" t="s">
        <v>3779</v>
      </c>
      <c r="B2659" s="793" t="s">
        <v>8864</v>
      </c>
      <c r="C2659" s="793">
        <v>0</v>
      </c>
    </row>
    <row r="2660" spans="1:3" x14ac:dyDescent="0.2">
      <c r="A2660" s="793" t="s">
        <v>3779</v>
      </c>
      <c r="B2660" s="793" t="s">
        <v>8865</v>
      </c>
      <c r="C2660" s="793">
        <v>0</v>
      </c>
    </row>
    <row r="2661" spans="1:3" x14ac:dyDescent="0.2">
      <c r="A2661" s="793" t="s">
        <v>3779</v>
      </c>
      <c r="B2661" s="793" t="s">
        <v>8866</v>
      </c>
      <c r="C2661" s="793">
        <v>0</v>
      </c>
    </row>
    <row r="2662" spans="1:3" x14ac:dyDescent="0.2">
      <c r="A2662" s="793" t="s">
        <v>3779</v>
      </c>
      <c r="B2662" s="793" t="s">
        <v>8867</v>
      </c>
      <c r="C2662" s="793">
        <v>0</v>
      </c>
    </row>
    <row r="2663" spans="1:3" x14ac:dyDescent="0.2">
      <c r="A2663" s="793" t="s">
        <v>3779</v>
      </c>
      <c r="B2663" s="793" t="s">
        <v>8868</v>
      </c>
      <c r="C2663" s="793">
        <v>0</v>
      </c>
    </row>
    <row r="2664" spans="1:3" x14ac:dyDescent="0.2">
      <c r="A2664" s="793" t="s">
        <v>3779</v>
      </c>
      <c r="B2664" s="793" t="s">
        <v>8869</v>
      </c>
      <c r="C2664" s="793">
        <v>0</v>
      </c>
    </row>
    <row r="2665" spans="1:3" x14ac:dyDescent="0.2">
      <c r="A2665" s="793" t="s">
        <v>3779</v>
      </c>
      <c r="B2665" s="793" t="s">
        <v>8870</v>
      </c>
      <c r="C2665" s="793">
        <v>0</v>
      </c>
    </row>
    <row r="2666" spans="1:3" x14ac:dyDescent="0.2">
      <c r="A2666" s="793" t="s">
        <v>3779</v>
      </c>
      <c r="B2666" s="793" t="s">
        <v>6012</v>
      </c>
      <c r="C2666" s="793">
        <v>422.45000000000027</v>
      </c>
    </row>
    <row r="2667" spans="1:3" x14ac:dyDescent="0.2">
      <c r="A2667" s="793" t="s">
        <v>3779</v>
      </c>
      <c r="B2667" s="793" t="s">
        <v>6015</v>
      </c>
      <c r="C2667" s="793">
        <v>249.95000000000027</v>
      </c>
    </row>
    <row r="2668" spans="1:3" x14ac:dyDescent="0.2">
      <c r="A2668" s="793" t="s">
        <v>3779</v>
      </c>
      <c r="B2668" s="793" t="s">
        <v>6016</v>
      </c>
      <c r="C2668" s="793">
        <v>77.460000000000036</v>
      </c>
    </row>
    <row r="2669" spans="1:3" x14ac:dyDescent="0.2">
      <c r="A2669" s="793" t="s">
        <v>3779</v>
      </c>
      <c r="B2669" s="793" t="s">
        <v>6017</v>
      </c>
      <c r="C2669" s="793">
        <v>77.460000000000036</v>
      </c>
    </row>
    <row r="2670" spans="1:3" x14ac:dyDescent="0.2">
      <c r="A2670" s="793" t="s">
        <v>3779</v>
      </c>
      <c r="B2670" s="793" t="s">
        <v>6018</v>
      </c>
      <c r="C2670" s="793">
        <v>77.460000000000036</v>
      </c>
    </row>
    <row r="2671" spans="1:3" x14ac:dyDescent="0.2">
      <c r="A2671" s="793" t="s">
        <v>3779</v>
      </c>
      <c r="B2671" s="793" t="s">
        <v>6019</v>
      </c>
      <c r="C2671" s="793">
        <v>77.460000000000036</v>
      </c>
    </row>
    <row r="2672" spans="1:3" x14ac:dyDescent="0.2">
      <c r="A2672" s="793" t="s">
        <v>3779</v>
      </c>
      <c r="B2672" s="793" t="s">
        <v>6020</v>
      </c>
      <c r="C2672" s="793">
        <v>77.460000000000036</v>
      </c>
    </row>
    <row r="2673" spans="1:3" x14ac:dyDescent="0.2">
      <c r="A2673" s="793" t="s">
        <v>3779</v>
      </c>
      <c r="B2673" s="793" t="s">
        <v>6021</v>
      </c>
      <c r="C2673" s="793">
        <v>77.460000000000036</v>
      </c>
    </row>
    <row r="2674" spans="1:3" x14ac:dyDescent="0.2">
      <c r="A2674" s="793" t="s">
        <v>3779</v>
      </c>
      <c r="B2674" s="793" t="s">
        <v>6022</v>
      </c>
      <c r="C2674" s="793">
        <v>77.460000000000036</v>
      </c>
    </row>
    <row r="2675" spans="1:3" x14ac:dyDescent="0.2">
      <c r="A2675" s="793" t="s">
        <v>3779</v>
      </c>
      <c r="B2675" s="793" t="s">
        <v>6013</v>
      </c>
      <c r="C2675" s="793">
        <v>77.460000000000036</v>
      </c>
    </row>
    <row r="2676" spans="1:3" x14ac:dyDescent="0.2">
      <c r="A2676" s="793" t="s">
        <v>3779</v>
      </c>
      <c r="B2676" s="793" t="s">
        <v>6014</v>
      </c>
      <c r="C2676" s="793">
        <v>50.559999999999945</v>
      </c>
    </row>
    <row r="2677" spans="1:3" x14ac:dyDescent="0.2">
      <c r="A2677" s="793" t="s">
        <v>3779</v>
      </c>
      <c r="B2677" s="793" t="s">
        <v>8871</v>
      </c>
      <c r="C2677" s="793">
        <v>0</v>
      </c>
    </row>
    <row r="2678" spans="1:3" x14ac:dyDescent="0.2">
      <c r="A2678" s="793" t="s">
        <v>3779</v>
      </c>
      <c r="B2678" s="793" t="s">
        <v>6023</v>
      </c>
      <c r="C2678" s="793">
        <v>62.879999999999654</v>
      </c>
    </row>
    <row r="2679" spans="1:3" x14ac:dyDescent="0.2">
      <c r="A2679" s="793" t="s">
        <v>3779</v>
      </c>
      <c r="B2679" s="793" t="s">
        <v>6024</v>
      </c>
      <c r="C2679" s="793">
        <v>31.440000000000055</v>
      </c>
    </row>
    <row r="2680" spans="1:3" x14ac:dyDescent="0.2">
      <c r="A2680" s="793" t="s">
        <v>3779</v>
      </c>
      <c r="B2680" s="793" t="s">
        <v>8872</v>
      </c>
      <c r="C2680" s="793">
        <v>0</v>
      </c>
    </row>
    <row r="2681" spans="1:3" x14ac:dyDescent="0.2">
      <c r="A2681" s="793" t="s">
        <v>3779</v>
      </c>
      <c r="B2681" s="793" t="s">
        <v>8873</v>
      </c>
      <c r="C2681" s="793">
        <v>0</v>
      </c>
    </row>
    <row r="2682" spans="1:3" x14ac:dyDescent="0.2">
      <c r="A2682" s="793" t="s">
        <v>3779</v>
      </c>
      <c r="B2682" s="793" t="s">
        <v>8874</v>
      </c>
      <c r="C2682" s="793">
        <v>0</v>
      </c>
    </row>
    <row r="2683" spans="1:3" x14ac:dyDescent="0.2">
      <c r="A2683" s="793" t="s">
        <v>3779</v>
      </c>
      <c r="B2683" s="793" t="s">
        <v>8875</v>
      </c>
      <c r="C2683" s="793">
        <v>0</v>
      </c>
    </row>
    <row r="2684" spans="1:3" x14ac:dyDescent="0.2">
      <c r="A2684" s="793" t="s">
        <v>3779</v>
      </c>
      <c r="B2684" s="793" t="s">
        <v>8876</v>
      </c>
      <c r="C2684" s="793">
        <v>0</v>
      </c>
    </row>
    <row r="2685" spans="1:3" x14ac:dyDescent="0.2">
      <c r="A2685" s="793" t="s">
        <v>3779</v>
      </c>
      <c r="B2685" s="793" t="s">
        <v>8877</v>
      </c>
      <c r="C2685" s="793">
        <v>0</v>
      </c>
    </row>
    <row r="2686" spans="1:3" x14ac:dyDescent="0.2">
      <c r="A2686" s="793" t="s">
        <v>3779</v>
      </c>
      <c r="B2686" s="793" t="s">
        <v>8878</v>
      </c>
      <c r="C2686" s="793">
        <v>0</v>
      </c>
    </row>
    <row r="2687" spans="1:3" x14ac:dyDescent="0.2">
      <c r="A2687" s="793" t="s">
        <v>3779</v>
      </c>
      <c r="B2687" s="793" t="s">
        <v>8879</v>
      </c>
      <c r="C2687" s="793">
        <v>0</v>
      </c>
    </row>
    <row r="2688" spans="1:3" x14ac:dyDescent="0.2">
      <c r="A2688" s="793" t="s">
        <v>3779</v>
      </c>
      <c r="B2688" s="793" t="s">
        <v>8880</v>
      </c>
      <c r="C2688" s="793">
        <v>0</v>
      </c>
    </row>
    <row r="2689" spans="1:3" x14ac:dyDescent="0.2">
      <c r="A2689" s="793" t="s">
        <v>3779</v>
      </c>
      <c r="B2689" s="793" t="s">
        <v>8881</v>
      </c>
      <c r="C2689" s="793">
        <v>0</v>
      </c>
    </row>
    <row r="2690" spans="1:3" x14ac:dyDescent="0.2">
      <c r="A2690" s="793" t="s">
        <v>3779</v>
      </c>
      <c r="B2690" s="793" t="s">
        <v>8882</v>
      </c>
      <c r="C2690" s="793">
        <v>0</v>
      </c>
    </row>
    <row r="2691" spans="1:3" x14ac:dyDescent="0.2">
      <c r="A2691" s="793" t="s">
        <v>3779</v>
      </c>
      <c r="B2691" s="793" t="s">
        <v>8883</v>
      </c>
      <c r="C2691" s="793">
        <v>0</v>
      </c>
    </row>
    <row r="2692" spans="1:3" x14ac:dyDescent="0.2">
      <c r="A2692" s="793" t="s">
        <v>3779</v>
      </c>
      <c r="B2692" s="793" t="s">
        <v>8884</v>
      </c>
      <c r="C2692" s="793">
        <v>0</v>
      </c>
    </row>
    <row r="2693" spans="1:3" x14ac:dyDescent="0.2">
      <c r="A2693" s="793" t="s">
        <v>3779</v>
      </c>
      <c r="B2693" s="793" t="s">
        <v>8885</v>
      </c>
      <c r="C2693" s="793">
        <v>0</v>
      </c>
    </row>
    <row r="2694" spans="1:3" x14ac:dyDescent="0.2">
      <c r="A2694" s="793" t="s">
        <v>3779</v>
      </c>
      <c r="B2694" s="793" t="s">
        <v>8886</v>
      </c>
      <c r="C2694" s="793">
        <v>0</v>
      </c>
    </row>
    <row r="2695" spans="1:3" x14ac:dyDescent="0.2">
      <c r="A2695" s="793" t="s">
        <v>3779</v>
      </c>
      <c r="B2695" s="793" t="s">
        <v>8887</v>
      </c>
      <c r="C2695" s="793">
        <v>0</v>
      </c>
    </row>
    <row r="2696" spans="1:3" x14ac:dyDescent="0.2">
      <c r="A2696" s="793" t="s">
        <v>3779</v>
      </c>
      <c r="B2696" s="793" t="s">
        <v>8888</v>
      </c>
      <c r="C2696" s="793">
        <v>0</v>
      </c>
    </row>
    <row r="2697" spans="1:3" x14ac:dyDescent="0.2">
      <c r="A2697" s="793" t="s">
        <v>3779</v>
      </c>
      <c r="B2697" s="793" t="s">
        <v>8889</v>
      </c>
      <c r="C2697" s="793">
        <v>0</v>
      </c>
    </row>
    <row r="2698" spans="1:3" x14ac:dyDescent="0.2">
      <c r="A2698" s="793" t="s">
        <v>3779</v>
      </c>
      <c r="B2698" s="793" t="s">
        <v>8890</v>
      </c>
      <c r="C2698" s="793">
        <v>0</v>
      </c>
    </row>
    <row r="2699" spans="1:3" x14ac:dyDescent="0.2">
      <c r="A2699" s="793" t="s">
        <v>3779</v>
      </c>
      <c r="B2699" s="793" t="s">
        <v>8891</v>
      </c>
      <c r="C2699" s="793">
        <v>0</v>
      </c>
    </row>
    <row r="2700" spans="1:3" x14ac:dyDescent="0.2">
      <c r="A2700" s="793" t="s">
        <v>3779</v>
      </c>
      <c r="B2700" s="793" t="s">
        <v>8892</v>
      </c>
      <c r="C2700" s="793">
        <v>0</v>
      </c>
    </row>
    <row r="2701" spans="1:3" x14ac:dyDescent="0.2">
      <c r="A2701" s="793" t="s">
        <v>3779</v>
      </c>
      <c r="B2701" s="793" t="s">
        <v>8893</v>
      </c>
      <c r="C2701" s="793">
        <v>0</v>
      </c>
    </row>
    <row r="2702" spans="1:3" x14ac:dyDescent="0.2">
      <c r="A2702" s="793" t="s">
        <v>3779</v>
      </c>
      <c r="B2702" s="793" t="s">
        <v>8894</v>
      </c>
      <c r="C2702" s="793">
        <v>0</v>
      </c>
    </row>
    <row r="2703" spans="1:3" x14ac:dyDescent="0.2">
      <c r="A2703" s="793" t="s">
        <v>3779</v>
      </c>
      <c r="B2703" s="793" t="s">
        <v>8895</v>
      </c>
      <c r="C2703" s="793">
        <v>0</v>
      </c>
    </row>
    <row r="2704" spans="1:3" x14ac:dyDescent="0.2">
      <c r="A2704" s="793" t="s">
        <v>3779</v>
      </c>
      <c r="B2704" s="793" t="s">
        <v>8896</v>
      </c>
      <c r="C2704" s="793">
        <v>0</v>
      </c>
    </row>
    <row r="2705" spans="1:3" x14ac:dyDescent="0.2">
      <c r="A2705" s="793" t="s">
        <v>3779</v>
      </c>
      <c r="B2705" s="793" t="s">
        <v>8897</v>
      </c>
      <c r="C2705" s="793">
        <v>0</v>
      </c>
    </row>
    <row r="2706" spans="1:3" x14ac:dyDescent="0.2">
      <c r="A2706" s="793" t="s">
        <v>3779</v>
      </c>
      <c r="B2706" s="793" t="s">
        <v>8898</v>
      </c>
      <c r="C2706" s="793">
        <v>0</v>
      </c>
    </row>
    <row r="2707" spans="1:3" x14ac:dyDescent="0.2">
      <c r="A2707" s="793" t="s">
        <v>3779</v>
      </c>
      <c r="B2707" s="793" t="s">
        <v>8899</v>
      </c>
      <c r="C2707" s="793">
        <v>0</v>
      </c>
    </row>
    <row r="2708" spans="1:3" x14ac:dyDescent="0.2">
      <c r="A2708" s="793" t="s">
        <v>3779</v>
      </c>
      <c r="B2708" s="793" t="s">
        <v>8900</v>
      </c>
      <c r="C2708" s="793">
        <v>0</v>
      </c>
    </row>
    <row r="2709" spans="1:3" x14ac:dyDescent="0.2">
      <c r="A2709" s="793" t="s">
        <v>3779</v>
      </c>
      <c r="B2709" s="793" t="s">
        <v>8901</v>
      </c>
      <c r="C2709" s="793">
        <v>0</v>
      </c>
    </row>
    <row r="2710" spans="1:3" x14ac:dyDescent="0.2">
      <c r="A2710" s="793" t="s">
        <v>3779</v>
      </c>
      <c r="B2710" s="793" t="s">
        <v>8902</v>
      </c>
      <c r="C2710" s="793">
        <v>0</v>
      </c>
    </row>
    <row r="2711" spans="1:3" x14ac:dyDescent="0.2">
      <c r="A2711" s="793" t="s">
        <v>3779</v>
      </c>
      <c r="B2711" s="793" t="s">
        <v>8903</v>
      </c>
      <c r="C2711" s="793">
        <v>0</v>
      </c>
    </row>
    <row r="2712" spans="1:3" x14ac:dyDescent="0.2">
      <c r="A2712" s="793" t="s">
        <v>3779</v>
      </c>
      <c r="B2712" s="793" t="s">
        <v>8904</v>
      </c>
      <c r="C2712" s="793">
        <v>0</v>
      </c>
    </row>
    <row r="2713" spans="1:3" x14ac:dyDescent="0.2">
      <c r="A2713" s="793" t="s">
        <v>3779</v>
      </c>
      <c r="B2713" s="793" t="s">
        <v>8905</v>
      </c>
      <c r="C2713" s="793">
        <v>0</v>
      </c>
    </row>
    <row r="2714" spans="1:3" x14ac:dyDescent="0.2">
      <c r="A2714" s="793" t="s">
        <v>3844</v>
      </c>
      <c r="B2714" s="793" t="s">
        <v>6036</v>
      </c>
      <c r="C2714" s="793">
        <v>1156.0900000000001</v>
      </c>
    </row>
    <row r="2715" spans="1:3" x14ac:dyDescent="0.2">
      <c r="A2715" s="793" t="s">
        <v>3844</v>
      </c>
      <c r="B2715" s="793" t="s">
        <v>6037</v>
      </c>
      <c r="C2715" s="793">
        <v>120.85000000000218</v>
      </c>
    </row>
    <row r="2716" spans="1:3" x14ac:dyDescent="0.2">
      <c r="A2716" s="793" t="s">
        <v>3844</v>
      </c>
      <c r="B2716" s="793" t="s">
        <v>6038</v>
      </c>
      <c r="C2716" s="793">
        <v>60.420000000001892</v>
      </c>
    </row>
    <row r="2717" spans="1:3" x14ac:dyDescent="0.2">
      <c r="A2717" s="793" t="s">
        <v>3844</v>
      </c>
      <c r="B2717" s="793" t="s">
        <v>8906</v>
      </c>
      <c r="C2717" s="793">
        <v>0</v>
      </c>
    </row>
    <row r="2718" spans="1:3" x14ac:dyDescent="0.2">
      <c r="A2718" s="793" t="s">
        <v>3844</v>
      </c>
      <c r="B2718" s="793" t="s">
        <v>8907</v>
      </c>
      <c r="C2718" s="793">
        <v>0</v>
      </c>
    </row>
    <row r="2719" spans="1:3" x14ac:dyDescent="0.2">
      <c r="A2719" s="793" t="s">
        <v>3844</v>
      </c>
      <c r="B2719" s="793" t="s">
        <v>8908</v>
      </c>
      <c r="C2719" s="793">
        <v>0</v>
      </c>
    </row>
    <row r="2720" spans="1:3" x14ac:dyDescent="0.2">
      <c r="A2720" s="793" t="s">
        <v>3844</v>
      </c>
      <c r="B2720" s="793" t="s">
        <v>8909</v>
      </c>
      <c r="C2720" s="793">
        <v>0</v>
      </c>
    </row>
    <row r="2721" spans="1:3" x14ac:dyDescent="0.2">
      <c r="A2721" s="793" t="s">
        <v>3844</v>
      </c>
      <c r="B2721" s="793" t="s">
        <v>8910</v>
      </c>
      <c r="C2721" s="793">
        <v>0</v>
      </c>
    </row>
    <row r="2722" spans="1:3" x14ac:dyDescent="0.2">
      <c r="A2722" s="793" t="s">
        <v>3844</v>
      </c>
      <c r="B2722" s="793" t="s">
        <v>8911</v>
      </c>
      <c r="C2722" s="793">
        <v>0</v>
      </c>
    </row>
    <row r="2723" spans="1:3" x14ac:dyDescent="0.2">
      <c r="A2723" s="793" t="s">
        <v>3844</v>
      </c>
      <c r="B2723" s="793" t="s">
        <v>8912</v>
      </c>
      <c r="C2723" s="793">
        <v>0</v>
      </c>
    </row>
    <row r="2724" spans="1:3" x14ac:dyDescent="0.2">
      <c r="A2724" s="793" t="s">
        <v>3844</v>
      </c>
      <c r="B2724" s="793" t="s">
        <v>8913</v>
      </c>
      <c r="C2724" s="793">
        <v>0</v>
      </c>
    </row>
    <row r="2725" spans="1:3" x14ac:dyDescent="0.2">
      <c r="A2725" s="793" t="s">
        <v>3844</v>
      </c>
      <c r="B2725" s="793" t="s">
        <v>8914</v>
      </c>
      <c r="C2725" s="793">
        <v>0</v>
      </c>
    </row>
    <row r="2726" spans="1:3" x14ac:dyDescent="0.2">
      <c r="A2726" s="793" t="s">
        <v>3847</v>
      </c>
      <c r="B2726" s="793" t="s">
        <v>6039</v>
      </c>
      <c r="C2726" s="793">
        <v>71.860000000000582</v>
      </c>
    </row>
    <row r="2727" spans="1:3" x14ac:dyDescent="0.2">
      <c r="A2727" s="793" t="s">
        <v>3847</v>
      </c>
      <c r="B2727" s="793" t="s">
        <v>6042</v>
      </c>
      <c r="C2727" s="793">
        <v>70.430000000000291</v>
      </c>
    </row>
    <row r="2728" spans="1:3" x14ac:dyDescent="0.2">
      <c r="A2728" s="793" t="s">
        <v>3847</v>
      </c>
      <c r="B2728" s="793" t="s">
        <v>6043</v>
      </c>
      <c r="C2728" s="793">
        <v>69.550000000001091</v>
      </c>
    </row>
    <row r="2729" spans="1:3" x14ac:dyDescent="0.2">
      <c r="A2729" s="793" t="s">
        <v>3847</v>
      </c>
      <c r="B2729" s="793" t="s">
        <v>6044</v>
      </c>
      <c r="C2729" s="793">
        <v>69.350000000000364</v>
      </c>
    </row>
    <row r="2730" spans="1:3" x14ac:dyDescent="0.2">
      <c r="A2730" s="793" t="s">
        <v>3847</v>
      </c>
      <c r="B2730" s="793" t="s">
        <v>6045</v>
      </c>
      <c r="C2730" s="793">
        <v>69.319999999999709</v>
      </c>
    </row>
    <row r="2731" spans="1:3" x14ac:dyDescent="0.2">
      <c r="A2731" s="793" t="s">
        <v>3847</v>
      </c>
      <c r="B2731" s="793" t="s">
        <v>6046</v>
      </c>
      <c r="C2731" s="793">
        <v>69.300000000001091</v>
      </c>
    </row>
    <row r="2732" spans="1:3" x14ac:dyDescent="0.2">
      <c r="A2732" s="793" t="s">
        <v>3847</v>
      </c>
      <c r="B2732" s="793" t="s">
        <v>6047</v>
      </c>
      <c r="C2732" s="793">
        <v>69.280000000000655</v>
      </c>
    </row>
    <row r="2733" spans="1:3" x14ac:dyDescent="0.2">
      <c r="A2733" s="793" t="s">
        <v>3847</v>
      </c>
      <c r="B2733" s="793" t="s">
        <v>6048</v>
      </c>
      <c r="C2733" s="793">
        <v>69.020000000000437</v>
      </c>
    </row>
    <row r="2734" spans="1:3" x14ac:dyDescent="0.2">
      <c r="A2734" s="793" t="s">
        <v>3847</v>
      </c>
      <c r="B2734" s="793" t="s">
        <v>6049</v>
      </c>
      <c r="C2734" s="793">
        <v>68.720000000001164</v>
      </c>
    </row>
    <row r="2735" spans="1:3" x14ac:dyDescent="0.2">
      <c r="A2735" s="793" t="s">
        <v>3847</v>
      </c>
      <c r="B2735" s="793" t="s">
        <v>6040</v>
      </c>
      <c r="C2735" s="793">
        <v>68.680000000000291</v>
      </c>
    </row>
    <row r="2736" spans="1:3" x14ac:dyDescent="0.2">
      <c r="A2736" s="793" t="s">
        <v>3847</v>
      </c>
      <c r="B2736" s="793" t="s">
        <v>6041</v>
      </c>
      <c r="C2736" s="793">
        <v>34.340000000000146</v>
      </c>
    </row>
    <row r="2737" spans="1:3" x14ac:dyDescent="0.2">
      <c r="A2737" s="793" t="s">
        <v>3847</v>
      </c>
      <c r="B2737" s="793" t="s">
        <v>8915</v>
      </c>
      <c r="C2737" s="793">
        <v>0</v>
      </c>
    </row>
    <row r="2738" spans="1:3" x14ac:dyDescent="0.2">
      <c r="A2738" s="793" t="s">
        <v>3847</v>
      </c>
      <c r="B2738" s="793" t="s">
        <v>8916</v>
      </c>
      <c r="C2738" s="793">
        <v>0</v>
      </c>
    </row>
    <row r="2739" spans="1:3" x14ac:dyDescent="0.2">
      <c r="A2739" s="793" t="s">
        <v>3847</v>
      </c>
      <c r="B2739" s="793" t="s">
        <v>8917</v>
      </c>
      <c r="C2739" s="793">
        <v>0</v>
      </c>
    </row>
    <row r="2740" spans="1:3" x14ac:dyDescent="0.2">
      <c r="A2740" s="793" t="s">
        <v>3847</v>
      </c>
      <c r="B2740" s="793" t="s">
        <v>8918</v>
      </c>
      <c r="C2740" s="793">
        <v>0</v>
      </c>
    </row>
    <row r="2741" spans="1:3" x14ac:dyDescent="0.2">
      <c r="A2741" s="793" t="s">
        <v>3847</v>
      </c>
      <c r="B2741" s="793" t="s">
        <v>8919</v>
      </c>
      <c r="C2741" s="793">
        <v>0</v>
      </c>
    </row>
    <row r="2742" spans="1:3" x14ac:dyDescent="0.2">
      <c r="A2742" s="793" t="s">
        <v>3847</v>
      </c>
      <c r="B2742" s="793" t="s">
        <v>8920</v>
      </c>
      <c r="C2742" s="793">
        <v>0</v>
      </c>
    </row>
    <row r="2743" spans="1:3" x14ac:dyDescent="0.2">
      <c r="A2743" s="793" t="s">
        <v>3847</v>
      </c>
      <c r="B2743" s="793" t="s">
        <v>8921</v>
      </c>
      <c r="C2743" s="793">
        <v>0</v>
      </c>
    </row>
    <row r="2744" spans="1:3" x14ac:dyDescent="0.2">
      <c r="A2744" s="793" t="s">
        <v>3847</v>
      </c>
      <c r="B2744" s="793" t="s">
        <v>8922</v>
      </c>
      <c r="C2744" s="793">
        <v>0</v>
      </c>
    </row>
    <row r="2745" spans="1:3" x14ac:dyDescent="0.2">
      <c r="A2745" s="793" t="s">
        <v>3847</v>
      </c>
      <c r="B2745" s="793" t="s">
        <v>8923</v>
      </c>
      <c r="C2745" s="793">
        <v>0</v>
      </c>
    </row>
    <row r="2746" spans="1:3" x14ac:dyDescent="0.2">
      <c r="A2746" s="793" t="s">
        <v>3847</v>
      </c>
      <c r="B2746" s="793" t="s">
        <v>8924</v>
      </c>
      <c r="C2746" s="793">
        <v>0</v>
      </c>
    </row>
    <row r="2747" spans="1:3" x14ac:dyDescent="0.2">
      <c r="A2747" s="793" t="s">
        <v>3847</v>
      </c>
      <c r="B2747" s="793" t="s">
        <v>8925</v>
      </c>
      <c r="C2747" s="793">
        <v>0</v>
      </c>
    </row>
    <row r="2748" spans="1:3" x14ac:dyDescent="0.2">
      <c r="A2748" s="793" t="s">
        <v>3847</v>
      </c>
      <c r="B2748" s="793" t="s">
        <v>8926</v>
      </c>
      <c r="C2748" s="793">
        <v>0</v>
      </c>
    </row>
    <row r="2749" spans="1:3" x14ac:dyDescent="0.2">
      <c r="A2749" s="793" t="s">
        <v>3847</v>
      </c>
      <c r="B2749" s="793" t="s">
        <v>8927</v>
      </c>
      <c r="C2749" s="793">
        <v>0</v>
      </c>
    </row>
    <row r="2750" spans="1:3" x14ac:dyDescent="0.2">
      <c r="A2750" s="793" t="s">
        <v>3847</v>
      </c>
      <c r="B2750" s="793" t="s">
        <v>8928</v>
      </c>
      <c r="C2750" s="793">
        <v>0</v>
      </c>
    </row>
    <row r="2751" spans="1:3" x14ac:dyDescent="0.2">
      <c r="A2751" s="793" t="s">
        <v>3847</v>
      </c>
      <c r="B2751" s="793" t="s">
        <v>8929</v>
      </c>
      <c r="C2751" s="793">
        <v>0</v>
      </c>
    </row>
    <row r="2752" spans="1:3" x14ac:dyDescent="0.2">
      <c r="A2752" s="793" t="s">
        <v>3847</v>
      </c>
      <c r="B2752" s="793" t="s">
        <v>8930</v>
      </c>
      <c r="C2752" s="793">
        <v>0</v>
      </c>
    </row>
    <row r="2753" spans="1:3" x14ac:dyDescent="0.2">
      <c r="A2753" s="793" t="s">
        <v>3847</v>
      </c>
      <c r="B2753" s="793" t="s">
        <v>8931</v>
      </c>
      <c r="C2753" s="793">
        <v>0</v>
      </c>
    </row>
    <row r="2754" spans="1:3" x14ac:dyDescent="0.2">
      <c r="A2754" s="793" t="s">
        <v>3847</v>
      </c>
      <c r="B2754" s="793" t="s">
        <v>8932</v>
      </c>
      <c r="C2754" s="793">
        <v>0</v>
      </c>
    </row>
    <row r="2755" spans="1:3" x14ac:dyDescent="0.2">
      <c r="A2755" s="793" t="s">
        <v>3847</v>
      </c>
      <c r="B2755" s="793" t="s">
        <v>8933</v>
      </c>
      <c r="C2755" s="793">
        <v>0</v>
      </c>
    </row>
    <row r="2756" spans="1:3" x14ac:dyDescent="0.2">
      <c r="A2756" s="793" t="s">
        <v>3847</v>
      </c>
      <c r="B2756" s="793" t="s">
        <v>8934</v>
      </c>
      <c r="C2756" s="793">
        <v>0</v>
      </c>
    </row>
    <row r="2757" spans="1:3" x14ac:dyDescent="0.2">
      <c r="A2757" s="793" t="s">
        <v>3847</v>
      </c>
      <c r="B2757" s="793" t="s">
        <v>8935</v>
      </c>
      <c r="C2757" s="793">
        <v>0</v>
      </c>
    </row>
    <row r="2758" spans="1:3" x14ac:dyDescent="0.2">
      <c r="A2758" s="793" t="s">
        <v>3847</v>
      </c>
      <c r="B2758" s="793" t="s">
        <v>8936</v>
      </c>
      <c r="C2758" s="793">
        <v>0</v>
      </c>
    </row>
    <row r="2759" spans="1:3" x14ac:dyDescent="0.2">
      <c r="A2759" s="793" t="s">
        <v>3847</v>
      </c>
      <c r="B2759" s="793" t="s">
        <v>8937</v>
      </c>
      <c r="C2759" s="793">
        <v>0</v>
      </c>
    </row>
    <row r="2760" spans="1:3" x14ac:dyDescent="0.2">
      <c r="A2760" s="793" t="s">
        <v>3847</v>
      </c>
      <c r="B2760" s="793" t="s">
        <v>8938</v>
      </c>
      <c r="C2760" s="793">
        <v>0</v>
      </c>
    </row>
    <row r="2761" spans="1:3" x14ac:dyDescent="0.2">
      <c r="A2761" s="793" t="s">
        <v>3847</v>
      </c>
      <c r="B2761" s="793" t="s">
        <v>8939</v>
      </c>
      <c r="C2761" s="793">
        <v>0</v>
      </c>
    </row>
    <row r="2762" spans="1:3" x14ac:dyDescent="0.2">
      <c r="A2762" s="793" t="s">
        <v>3847</v>
      </c>
      <c r="B2762" s="793" t="s">
        <v>6050</v>
      </c>
      <c r="C2762" s="793">
        <v>62.920000000000073</v>
      </c>
    </row>
    <row r="2763" spans="1:3" x14ac:dyDescent="0.2">
      <c r="A2763" s="793" t="s">
        <v>3847</v>
      </c>
      <c r="B2763" s="793" t="s">
        <v>6052</v>
      </c>
      <c r="C2763" s="793">
        <v>62.920000000000073</v>
      </c>
    </row>
    <row r="2764" spans="1:3" x14ac:dyDescent="0.2">
      <c r="A2764" s="793" t="s">
        <v>3847</v>
      </c>
      <c r="B2764" s="793" t="s">
        <v>6053</v>
      </c>
      <c r="C2764" s="793">
        <v>62.920000000000073</v>
      </c>
    </row>
    <row r="2765" spans="1:3" x14ac:dyDescent="0.2">
      <c r="A2765" s="793" t="s">
        <v>3847</v>
      </c>
      <c r="B2765" s="793" t="s">
        <v>6054</v>
      </c>
      <c r="C2765" s="793">
        <v>62.920000000000073</v>
      </c>
    </row>
    <row r="2766" spans="1:3" x14ac:dyDescent="0.2">
      <c r="A2766" s="793" t="s">
        <v>3847</v>
      </c>
      <c r="B2766" s="793" t="s">
        <v>6055</v>
      </c>
      <c r="C2766" s="793">
        <v>62.920000000000073</v>
      </c>
    </row>
    <row r="2767" spans="1:3" x14ac:dyDescent="0.2">
      <c r="A2767" s="793" t="s">
        <v>3847</v>
      </c>
      <c r="B2767" s="793" t="s">
        <v>6056</v>
      </c>
      <c r="C2767" s="793">
        <v>62.920000000000073</v>
      </c>
    </row>
    <row r="2768" spans="1:3" x14ac:dyDescent="0.2">
      <c r="A2768" s="793" t="s">
        <v>3847</v>
      </c>
      <c r="B2768" s="793" t="s">
        <v>6057</v>
      </c>
      <c r="C2768" s="793">
        <v>62.920000000000073</v>
      </c>
    </row>
    <row r="2769" spans="1:3" x14ac:dyDescent="0.2">
      <c r="A2769" s="793" t="s">
        <v>3847</v>
      </c>
      <c r="B2769" s="793" t="s">
        <v>6058</v>
      </c>
      <c r="C2769" s="793">
        <v>62.920000000000073</v>
      </c>
    </row>
    <row r="2770" spans="1:3" x14ac:dyDescent="0.2">
      <c r="A2770" s="793" t="s">
        <v>3847</v>
      </c>
      <c r="B2770" s="793" t="s">
        <v>6059</v>
      </c>
      <c r="C2770" s="793">
        <v>62.920000000000073</v>
      </c>
    </row>
    <row r="2771" spans="1:3" x14ac:dyDescent="0.2">
      <c r="A2771" s="793" t="s">
        <v>3847</v>
      </c>
      <c r="B2771" s="793" t="s">
        <v>6051</v>
      </c>
      <c r="C2771" s="793">
        <v>31.460000000000036</v>
      </c>
    </row>
    <row r="2772" spans="1:3" x14ac:dyDescent="0.2">
      <c r="A2772" s="793" t="s">
        <v>3847</v>
      </c>
      <c r="B2772" s="793" t="s">
        <v>8940</v>
      </c>
      <c r="C2772" s="793">
        <v>0</v>
      </c>
    </row>
    <row r="2773" spans="1:3" x14ac:dyDescent="0.2">
      <c r="A2773" s="793" t="s">
        <v>3847</v>
      </c>
      <c r="B2773" s="793" t="s">
        <v>8941</v>
      </c>
      <c r="C2773" s="793">
        <v>0</v>
      </c>
    </row>
    <row r="2774" spans="1:3" x14ac:dyDescent="0.2">
      <c r="A2774" s="793" t="s">
        <v>3847</v>
      </c>
      <c r="B2774" s="793" t="s">
        <v>8942</v>
      </c>
      <c r="C2774" s="793">
        <v>0</v>
      </c>
    </row>
    <row r="2775" spans="1:3" x14ac:dyDescent="0.2">
      <c r="A2775" s="793" t="s">
        <v>3847</v>
      </c>
      <c r="B2775" s="793" t="s">
        <v>8943</v>
      </c>
      <c r="C2775" s="793">
        <v>0</v>
      </c>
    </row>
    <row r="2776" spans="1:3" x14ac:dyDescent="0.2">
      <c r="A2776" s="793" t="s">
        <v>3847</v>
      </c>
      <c r="B2776" s="793" t="s">
        <v>8944</v>
      </c>
      <c r="C2776" s="793">
        <v>0</v>
      </c>
    </row>
    <row r="2777" spans="1:3" x14ac:dyDescent="0.2">
      <c r="A2777" s="793" t="s">
        <v>3847</v>
      </c>
      <c r="B2777" s="793" t="s">
        <v>8945</v>
      </c>
      <c r="C2777" s="793">
        <v>0</v>
      </c>
    </row>
    <row r="2778" spans="1:3" x14ac:dyDescent="0.2">
      <c r="A2778" s="793" t="s">
        <v>3847</v>
      </c>
      <c r="B2778" s="793" t="s">
        <v>8946</v>
      </c>
      <c r="C2778" s="793">
        <v>0</v>
      </c>
    </row>
    <row r="2779" spans="1:3" x14ac:dyDescent="0.2">
      <c r="A2779" s="793" t="s">
        <v>3847</v>
      </c>
      <c r="B2779" s="793" t="s">
        <v>8947</v>
      </c>
      <c r="C2779" s="793">
        <v>0</v>
      </c>
    </row>
    <row r="2780" spans="1:3" x14ac:dyDescent="0.2">
      <c r="A2780" s="793" t="s">
        <v>3847</v>
      </c>
      <c r="B2780" s="793" t="s">
        <v>8948</v>
      </c>
      <c r="C2780" s="793">
        <v>0</v>
      </c>
    </row>
    <row r="2781" spans="1:3" x14ac:dyDescent="0.2">
      <c r="A2781" s="793" t="s">
        <v>3847</v>
      </c>
      <c r="B2781" s="793" t="s">
        <v>8949</v>
      </c>
      <c r="C2781" s="793">
        <v>0</v>
      </c>
    </row>
    <row r="2782" spans="1:3" x14ac:dyDescent="0.2">
      <c r="A2782" s="793" t="s">
        <v>3847</v>
      </c>
      <c r="B2782" s="793" t="s">
        <v>8950</v>
      </c>
      <c r="C2782" s="793">
        <v>0</v>
      </c>
    </row>
    <row r="2783" spans="1:3" x14ac:dyDescent="0.2">
      <c r="A2783" s="793" t="s">
        <v>3847</v>
      </c>
      <c r="B2783" s="793" t="s">
        <v>8951</v>
      </c>
      <c r="C2783" s="793">
        <v>0</v>
      </c>
    </row>
    <row r="2784" spans="1:3" x14ac:dyDescent="0.2">
      <c r="A2784" s="793" t="s">
        <v>3847</v>
      </c>
      <c r="B2784" s="793" t="s">
        <v>8952</v>
      </c>
      <c r="C2784" s="793">
        <v>0</v>
      </c>
    </row>
    <row r="2785" spans="1:3" x14ac:dyDescent="0.2">
      <c r="A2785" s="793" t="s">
        <v>3847</v>
      </c>
      <c r="B2785" s="793" t="s">
        <v>8953</v>
      </c>
      <c r="C2785" s="793">
        <v>0</v>
      </c>
    </row>
    <row r="2786" spans="1:3" x14ac:dyDescent="0.2">
      <c r="A2786" s="793" t="s">
        <v>3847</v>
      </c>
      <c r="B2786" s="793" t="s">
        <v>8954</v>
      </c>
      <c r="C2786" s="793">
        <v>0</v>
      </c>
    </row>
    <row r="2787" spans="1:3" x14ac:dyDescent="0.2">
      <c r="A2787" s="793" t="s">
        <v>3847</v>
      </c>
      <c r="B2787" s="793" t="s">
        <v>8955</v>
      </c>
      <c r="C2787" s="793">
        <v>0</v>
      </c>
    </row>
    <row r="2788" spans="1:3" x14ac:dyDescent="0.2">
      <c r="A2788" s="793" t="s">
        <v>3847</v>
      </c>
      <c r="B2788" s="793" t="s">
        <v>8956</v>
      </c>
      <c r="C2788" s="793">
        <v>0</v>
      </c>
    </row>
    <row r="2789" spans="1:3" x14ac:dyDescent="0.2">
      <c r="A2789" s="793" t="s">
        <v>3847</v>
      </c>
      <c r="B2789" s="793" t="s">
        <v>8957</v>
      </c>
      <c r="C2789" s="793">
        <v>0</v>
      </c>
    </row>
    <row r="2790" spans="1:3" x14ac:dyDescent="0.2">
      <c r="A2790" s="793" t="s">
        <v>3847</v>
      </c>
      <c r="B2790" s="793" t="s">
        <v>8958</v>
      </c>
      <c r="C2790" s="793">
        <v>0</v>
      </c>
    </row>
    <row r="2791" spans="1:3" x14ac:dyDescent="0.2">
      <c r="A2791" s="793" t="s">
        <v>3847</v>
      </c>
      <c r="B2791" s="793" t="s">
        <v>8959</v>
      </c>
      <c r="C2791" s="793">
        <v>0</v>
      </c>
    </row>
    <row r="2792" spans="1:3" x14ac:dyDescent="0.2">
      <c r="A2792" s="793" t="s">
        <v>3847</v>
      </c>
      <c r="B2792" s="793" t="s">
        <v>8960</v>
      </c>
      <c r="C2792" s="793">
        <v>0</v>
      </c>
    </row>
    <row r="2793" spans="1:3" x14ac:dyDescent="0.2">
      <c r="A2793" s="793" t="s">
        <v>3847</v>
      </c>
      <c r="B2793" s="793" t="s">
        <v>8961</v>
      </c>
      <c r="C2793" s="793">
        <v>0</v>
      </c>
    </row>
    <row r="2794" spans="1:3" x14ac:dyDescent="0.2">
      <c r="A2794" s="793" t="s">
        <v>3847</v>
      </c>
      <c r="B2794" s="793" t="s">
        <v>8962</v>
      </c>
      <c r="C2794" s="793">
        <v>0</v>
      </c>
    </row>
    <row r="2795" spans="1:3" x14ac:dyDescent="0.2">
      <c r="A2795" s="793" t="s">
        <v>3847</v>
      </c>
      <c r="B2795" s="793" t="s">
        <v>8963</v>
      </c>
      <c r="C2795" s="793">
        <v>0</v>
      </c>
    </row>
    <row r="2796" spans="1:3" x14ac:dyDescent="0.2">
      <c r="A2796" s="793" t="s">
        <v>3847</v>
      </c>
      <c r="B2796" s="793" t="s">
        <v>8964</v>
      </c>
      <c r="C2796" s="793">
        <v>0</v>
      </c>
    </row>
    <row r="2797" spans="1:3" x14ac:dyDescent="0.2">
      <c r="A2797" s="793" t="s">
        <v>3847</v>
      </c>
      <c r="B2797" s="793" t="s">
        <v>8965</v>
      </c>
      <c r="C2797" s="793">
        <v>0</v>
      </c>
    </row>
    <row r="2798" spans="1:3" x14ac:dyDescent="0.2">
      <c r="A2798" s="793" t="s">
        <v>3847</v>
      </c>
      <c r="B2798" s="793" t="s">
        <v>8966</v>
      </c>
      <c r="C2798" s="793">
        <v>0</v>
      </c>
    </row>
    <row r="2799" spans="1:3" x14ac:dyDescent="0.2">
      <c r="A2799" s="793" t="s">
        <v>3847</v>
      </c>
      <c r="B2799" s="793" t="s">
        <v>8967</v>
      </c>
      <c r="C2799" s="793">
        <v>0</v>
      </c>
    </row>
    <row r="2800" spans="1:3" x14ac:dyDescent="0.2">
      <c r="A2800" s="793" t="s">
        <v>3847</v>
      </c>
      <c r="B2800" s="793" t="s">
        <v>8968</v>
      </c>
      <c r="C2800" s="793">
        <v>0</v>
      </c>
    </row>
    <row r="2801" spans="1:3" x14ac:dyDescent="0.2">
      <c r="A2801" s="793" t="s">
        <v>3847</v>
      </c>
      <c r="B2801" s="793" t="s">
        <v>8969</v>
      </c>
      <c r="C2801" s="793">
        <v>0</v>
      </c>
    </row>
    <row r="2802" spans="1:3" x14ac:dyDescent="0.2">
      <c r="A2802" s="793" t="s">
        <v>3847</v>
      </c>
      <c r="B2802" s="793" t="s">
        <v>8970</v>
      </c>
      <c r="C2802" s="793">
        <v>0</v>
      </c>
    </row>
    <row r="2803" spans="1:3" x14ac:dyDescent="0.2">
      <c r="A2803" s="793" t="s">
        <v>3847</v>
      </c>
      <c r="B2803" s="793" t="s">
        <v>8971</v>
      </c>
      <c r="C2803" s="793">
        <v>0</v>
      </c>
    </row>
    <row r="2804" spans="1:3" x14ac:dyDescent="0.2">
      <c r="A2804" s="793" t="s">
        <v>3847</v>
      </c>
      <c r="B2804" s="793" t="s">
        <v>8972</v>
      </c>
      <c r="C2804" s="793">
        <v>0</v>
      </c>
    </row>
    <row r="2805" spans="1:3" x14ac:dyDescent="0.2">
      <c r="A2805" s="793" t="s">
        <v>3847</v>
      </c>
      <c r="B2805" s="793" t="s">
        <v>8973</v>
      </c>
      <c r="C2805" s="793">
        <v>0</v>
      </c>
    </row>
    <row r="2806" spans="1:3" x14ac:dyDescent="0.2">
      <c r="A2806" s="793" t="s">
        <v>3847</v>
      </c>
      <c r="B2806" s="793" t="s">
        <v>8974</v>
      </c>
      <c r="C2806" s="793">
        <v>0</v>
      </c>
    </row>
    <row r="2807" spans="1:3" x14ac:dyDescent="0.2">
      <c r="A2807" s="793" t="s">
        <v>3847</v>
      </c>
      <c r="B2807" s="793" t="s">
        <v>8975</v>
      </c>
      <c r="C2807" s="793">
        <v>0</v>
      </c>
    </row>
    <row r="2808" spans="1:3" x14ac:dyDescent="0.2">
      <c r="A2808" s="793" t="s">
        <v>3847</v>
      </c>
      <c r="B2808" s="793" t="s">
        <v>8976</v>
      </c>
      <c r="C2808" s="793">
        <v>0</v>
      </c>
    </row>
    <row r="2809" spans="1:3" x14ac:dyDescent="0.2">
      <c r="A2809" s="793" t="s">
        <v>3847</v>
      </c>
      <c r="B2809" s="793" t="s">
        <v>8977</v>
      </c>
      <c r="C2809" s="793">
        <v>0</v>
      </c>
    </row>
    <row r="2810" spans="1:3" x14ac:dyDescent="0.2">
      <c r="A2810" s="793" t="s">
        <v>3847</v>
      </c>
      <c r="B2810" s="793" t="s">
        <v>8978</v>
      </c>
      <c r="C2810" s="793">
        <v>0</v>
      </c>
    </row>
    <row r="2811" spans="1:3" x14ac:dyDescent="0.2">
      <c r="A2811" s="793" t="s">
        <v>3847</v>
      </c>
      <c r="B2811" s="793" t="s">
        <v>8979</v>
      </c>
      <c r="C2811" s="793">
        <v>0</v>
      </c>
    </row>
    <row r="2812" spans="1:3" x14ac:dyDescent="0.2">
      <c r="A2812" s="793" t="s">
        <v>3847</v>
      </c>
      <c r="B2812" s="793" t="s">
        <v>8980</v>
      </c>
      <c r="C2812" s="793">
        <v>0</v>
      </c>
    </row>
    <row r="2813" spans="1:3" x14ac:dyDescent="0.2">
      <c r="A2813" s="793" t="s">
        <v>3847</v>
      </c>
      <c r="B2813" s="793" t="s">
        <v>8981</v>
      </c>
      <c r="C2813" s="793">
        <v>0</v>
      </c>
    </row>
    <row r="2814" spans="1:3" x14ac:dyDescent="0.2">
      <c r="A2814" s="793" t="s">
        <v>3847</v>
      </c>
      <c r="B2814" s="793" t="s">
        <v>8982</v>
      </c>
      <c r="C2814" s="793">
        <v>0</v>
      </c>
    </row>
    <row r="2815" spans="1:3" x14ac:dyDescent="0.2">
      <c r="A2815" s="793" t="s">
        <v>3847</v>
      </c>
      <c r="B2815" s="793" t="s">
        <v>8983</v>
      </c>
      <c r="C2815" s="793">
        <v>0</v>
      </c>
    </row>
    <row r="2816" spans="1:3" x14ac:dyDescent="0.2">
      <c r="A2816" s="793" t="s">
        <v>3847</v>
      </c>
      <c r="B2816" s="793" t="s">
        <v>8984</v>
      </c>
      <c r="C2816" s="793">
        <v>0</v>
      </c>
    </row>
    <row r="2817" spans="1:3" x14ac:dyDescent="0.2">
      <c r="A2817" s="793" t="s">
        <v>3847</v>
      </c>
      <c r="B2817" s="793" t="s">
        <v>8985</v>
      </c>
      <c r="C2817" s="793">
        <v>0</v>
      </c>
    </row>
    <row r="2818" spans="1:3" x14ac:dyDescent="0.2">
      <c r="A2818" s="793" t="s">
        <v>3847</v>
      </c>
      <c r="B2818" s="793" t="s">
        <v>8986</v>
      </c>
      <c r="C2818" s="793">
        <v>0</v>
      </c>
    </row>
    <row r="2819" spans="1:3" x14ac:dyDescent="0.2">
      <c r="A2819" s="793" t="s">
        <v>3847</v>
      </c>
      <c r="B2819" s="793" t="s">
        <v>8987</v>
      </c>
      <c r="C2819" s="793">
        <v>0</v>
      </c>
    </row>
    <row r="2820" spans="1:3" x14ac:dyDescent="0.2">
      <c r="A2820" s="793" t="s">
        <v>3847</v>
      </c>
      <c r="B2820" s="793" t="s">
        <v>8988</v>
      </c>
      <c r="C2820" s="793">
        <v>0</v>
      </c>
    </row>
    <row r="2821" spans="1:3" x14ac:dyDescent="0.2">
      <c r="A2821" s="793" t="s">
        <v>3847</v>
      </c>
      <c r="B2821" s="793" t="s">
        <v>8989</v>
      </c>
      <c r="C2821" s="793">
        <v>0</v>
      </c>
    </row>
    <row r="2822" spans="1:3" x14ac:dyDescent="0.2">
      <c r="A2822" s="793" t="s">
        <v>3847</v>
      </c>
      <c r="B2822" s="793" t="s">
        <v>8990</v>
      </c>
      <c r="C2822" s="793">
        <v>0</v>
      </c>
    </row>
    <row r="2823" spans="1:3" x14ac:dyDescent="0.2">
      <c r="A2823" s="793" t="s">
        <v>3847</v>
      </c>
      <c r="B2823" s="793" t="s">
        <v>8991</v>
      </c>
      <c r="C2823" s="793">
        <v>0</v>
      </c>
    </row>
    <row r="2824" spans="1:3" x14ac:dyDescent="0.2">
      <c r="A2824" s="793" t="s">
        <v>3847</v>
      </c>
      <c r="B2824" s="793" t="s">
        <v>8992</v>
      </c>
      <c r="C2824" s="793">
        <v>0</v>
      </c>
    </row>
    <row r="2825" spans="1:3" x14ac:dyDescent="0.2">
      <c r="A2825" s="793" t="s">
        <v>3847</v>
      </c>
      <c r="B2825" s="793" t="s">
        <v>8993</v>
      </c>
      <c r="C2825" s="793">
        <v>0</v>
      </c>
    </row>
    <row r="2826" spans="1:3" x14ac:dyDescent="0.2">
      <c r="A2826" s="793" t="s">
        <v>3847</v>
      </c>
      <c r="B2826" s="793" t="s">
        <v>8994</v>
      </c>
      <c r="C2826" s="793">
        <v>0</v>
      </c>
    </row>
    <row r="2827" spans="1:3" x14ac:dyDescent="0.2">
      <c r="A2827" s="793" t="s">
        <v>3847</v>
      </c>
      <c r="B2827" s="793" t="s">
        <v>8995</v>
      </c>
      <c r="C2827" s="793">
        <v>0</v>
      </c>
    </row>
    <row r="2828" spans="1:3" x14ac:dyDescent="0.2">
      <c r="A2828" s="793" t="s">
        <v>3847</v>
      </c>
      <c r="B2828" s="793" t="s">
        <v>8996</v>
      </c>
      <c r="C2828" s="793">
        <v>0</v>
      </c>
    </row>
    <row r="2829" spans="1:3" x14ac:dyDescent="0.2">
      <c r="A2829" s="793" t="s">
        <v>3847</v>
      </c>
      <c r="B2829" s="793" t="s">
        <v>8997</v>
      </c>
      <c r="C2829" s="793">
        <v>0</v>
      </c>
    </row>
    <row r="2830" spans="1:3" x14ac:dyDescent="0.2">
      <c r="A2830" s="793" t="s">
        <v>3847</v>
      </c>
      <c r="B2830" s="793" t="s">
        <v>8998</v>
      </c>
      <c r="C2830" s="793">
        <v>0</v>
      </c>
    </row>
    <row r="2831" spans="1:3" x14ac:dyDescent="0.2">
      <c r="A2831" s="793" t="s">
        <v>3847</v>
      </c>
      <c r="B2831" s="793" t="s">
        <v>8999</v>
      </c>
      <c r="C2831" s="793">
        <v>0</v>
      </c>
    </row>
    <row r="2832" spans="1:3" x14ac:dyDescent="0.2">
      <c r="A2832" s="793" t="s">
        <v>3847</v>
      </c>
      <c r="B2832" s="793" t="s">
        <v>9000</v>
      </c>
      <c r="C2832" s="793">
        <v>0</v>
      </c>
    </row>
    <row r="2833" spans="1:3" x14ac:dyDescent="0.2">
      <c r="A2833" s="793" t="s">
        <v>3847</v>
      </c>
      <c r="B2833" s="793" t="s">
        <v>9001</v>
      </c>
      <c r="C2833" s="793">
        <v>0</v>
      </c>
    </row>
    <row r="2834" spans="1:3" x14ac:dyDescent="0.2">
      <c r="A2834" s="793" t="s">
        <v>3847</v>
      </c>
      <c r="B2834" s="793" t="s">
        <v>9002</v>
      </c>
      <c r="C2834" s="793">
        <v>0</v>
      </c>
    </row>
    <row r="2835" spans="1:3" x14ac:dyDescent="0.2">
      <c r="A2835" s="793" t="s">
        <v>3847</v>
      </c>
      <c r="B2835" s="793" t="s">
        <v>9003</v>
      </c>
      <c r="C2835" s="793">
        <v>0</v>
      </c>
    </row>
    <row r="2836" spans="1:3" x14ac:dyDescent="0.2">
      <c r="A2836" s="793" t="s">
        <v>3847</v>
      </c>
      <c r="B2836" s="793" t="s">
        <v>9004</v>
      </c>
      <c r="C2836" s="793">
        <v>0</v>
      </c>
    </row>
    <row r="2837" spans="1:3" x14ac:dyDescent="0.2">
      <c r="A2837" s="793" t="s">
        <v>3847</v>
      </c>
      <c r="B2837" s="793" t="s">
        <v>9005</v>
      </c>
      <c r="C2837" s="793">
        <v>0</v>
      </c>
    </row>
    <row r="2838" spans="1:3" x14ac:dyDescent="0.2">
      <c r="A2838" s="793" t="s">
        <v>3847</v>
      </c>
      <c r="B2838" s="793" t="s">
        <v>9006</v>
      </c>
      <c r="C2838" s="793">
        <v>0</v>
      </c>
    </row>
    <row r="2839" spans="1:3" x14ac:dyDescent="0.2">
      <c r="A2839" s="793" t="s">
        <v>3847</v>
      </c>
      <c r="B2839" s="793" t="s">
        <v>9007</v>
      </c>
      <c r="C2839" s="793">
        <v>0</v>
      </c>
    </row>
    <row r="2840" spans="1:3" x14ac:dyDescent="0.2">
      <c r="A2840" s="793" t="s">
        <v>3847</v>
      </c>
      <c r="B2840" s="793" t="s">
        <v>9008</v>
      </c>
      <c r="C2840" s="793">
        <v>0</v>
      </c>
    </row>
    <row r="2841" spans="1:3" x14ac:dyDescent="0.2">
      <c r="A2841" s="793" t="s">
        <v>3847</v>
      </c>
      <c r="B2841" s="793" t="s">
        <v>9009</v>
      </c>
      <c r="C2841" s="793">
        <v>0</v>
      </c>
    </row>
    <row r="2842" spans="1:3" x14ac:dyDescent="0.2">
      <c r="A2842" s="793" t="s">
        <v>3847</v>
      </c>
      <c r="B2842" s="793" t="s">
        <v>9010</v>
      </c>
      <c r="C2842" s="793">
        <v>0</v>
      </c>
    </row>
    <row r="2843" spans="1:3" x14ac:dyDescent="0.2">
      <c r="A2843" s="793" t="s">
        <v>3847</v>
      </c>
      <c r="B2843" s="793" t="s">
        <v>9011</v>
      </c>
      <c r="C2843" s="793">
        <v>0</v>
      </c>
    </row>
    <row r="2844" spans="1:3" x14ac:dyDescent="0.2">
      <c r="A2844" s="793" t="s">
        <v>3847</v>
      </c>
      <c r="B2844" s="793" t="s">
        <v>9012</v>
      </c>
      <c r="C2844" s="793">
        <v>0</v>
      </c>
    </row>
    <row r="2845" spans="1:3" x14ac:dyDescent="0.2">
      <c r="A2845" s="793" t="s">
        <v>3847</v>
      </c>
      <c r="B2845" s="793" t="s">
        <v>9013</v>
      </c>
      <c r="C2845" s="793">
        <v>0</v>
      </c>
    </row>
    <row r="2846" spans="1:3" x14ac:dyDescent="0.2">
      <c r="A2846" s="793" t="s">
        <v>3847</v>
      </c>
      <c r="B2846" s="793" t="s">
        <v>9014</v>
      </c>
      <c r="C2846" s="793">
        <v>0</v>
      </c>
    </row>
    <row r="2847" spans="1:3" x14ac:dyDescent="0.2">
      <c r="A2847" s="793" t="s">
        <v>3847</v>
      </c>
      <c r="B2847" s="793" t="s">
        <v>9015</v>
      </c>
      <c r="C2847" s="793">
        <v>0</v>
      </c>
    </row>
    <row r="2848" spans="1:3" x14ac:dyDescent="0.2">
      <c r="A2848" s="793" t="s">
        <v>3847</v>
      </c>
      <c r="B2848" s="793" t="s">
        <v>9016</v>
      </c>
      <c r="C2848" s="793">
        <v>0</v>
      </c>
    </row>
    <row r="2849" spans="1:3" x14ac:dyDescent="0.2">
      <c r="A2849" s="793" t="s">
        <v>3847</v>
      </c>
      <c r="B2849" s="793" t="s">
        <v>9017</v>
      </c>
      <c r="C2849" s="793">
        <v>0</v>
      </c>
    </row>
    <row r="2850" spans="1:3" x14ac:dyDescent="0.2">
      <c r="A2850" s="793" t="s">
        <v>3847</v>
      </c>
      <c r="B2850" s="793" t="s">
        <v>9018</v>
      </c>
      <c r="C2850" s="793">
        <v>0</v>
      </c>
    </row>
    <row r="2851" spans="1:3" x14ac:dyDescent="0.2">
      <c r="A2851" s="793" t="s">
        <v>3847</v>
      </c>
      <c r="B2851" s="793" t="s">
        <v>9019</v>
      </c>
      <c r="C2851" s="793">
        <v>0</v>
      </c>
    </row>
    <row r="2852" spans="1:3" x14ac:dyDescent="0.2">
      <c r="A2852" s="793" t="s">
        <v>3847</v>
      </c>
      <c r="B2852" s="793" t="s">
        <v>9020</v>
      </c>
      <c r="C2852" s="793">
        <v>0</v>
      </c>
    </row>
    <row r="2853" spans="1:3" x14ac:dyDescent="0.2">
      <c r="A2853" s="793" t="s">
        <v>3847</v>
      </c>
      <c r="B2853" s="793" t="s">
        <v>9021</v>
      </c>
      <c r="C2853" s="793">
        <v>0</v>
      </c>
    </row>
    <row r="2854" spans="1:3" x14ac:dyDescent="0.2">
      <c r="A2854" s="793" t="s">
        <v>3847</v>
      </c>
      <c r="B2854" s="793" t="s">
        <v>9022</v>
      </c>
      <c r="C2854" s="793">
        <v>0</v>
      </c>
    </row>
    <row r="2855" spans="1:3" x14ac:dyDescent="0.2">
      <c r="A2855" s="793" t="s">
        <v>3847</v>
      </c>
      <c r="B2855" s="793" t="s">
        <v>9023</v>
      </c>
      <c r="C2855" s="793">
        <v>0</v>
      </c>
    </row>
    <row r="2856" spans="1:3" x14ac:dyDescent="0.2">
      <c r="A2856" s="793" t="s">
        <v>3847</v>
      </c>
      <c r="B2856" s="793" t="s">
        <v>9024</v>
      </c>
      <c r="C2856" s="793">
        <v>0</v>
      </c>
    </row>
    <row r="2857" spans="1:3" x14ac:dyDescent="0.2">
      <c r="A2857" s="793" t="s">
        <v>3847</v>
      </c>
      <c r="B2857" s="793" t="s">
        <v>9025</v>
      </c>
      <c r="C2857" s="793">
        <v>0</v>
      </c>
    </row>
    <row r="2858" spans="1:3" x14ac:dyDescent="0.2">
      <c r="A2858" s="793" t="s">
        <v>3847</v>
      </c>
      <c r="B2858" s="793" t="s">
        <v>9026</v>
      </c>
      <c r="C2858" s="793">
        <v>0</v>
      </c>
    </row>
    <row r="2859" spans="1:3" x14ac:dyDescent="0.2">
      <c r="A2859" s="793" t="s">
        <v>3847</v>
      </c>
      <c r="B2859" s="793" t="s">
        <v>9027</v>
      </c>
      <c r="C2859" s="793">
        <v>0</v>
      </c>
    </row>
    <row r="2860" spans="1:3" x14ac:dyDescent="0.2">
      <c r="A2860" s="793" t="s">
        <v>3847</v>
      </c>
      <c r="B2860" s="793" t="s">
        <v>9028</v>
      </c>
      <c r="C2860" s="793">
        <v>0</v>
      </c>
    </row>
    <row r="2861" spans="1:3" x14ac:dyDescent="0.2">
      <c r="A2861" s="793" t="s">
        <v>3847</v>
      </c>
      <c r="B2861" s="793" t="s">
        <v>9029</v>
      </c>
      <c r="C2861" s="793">
        <v>0</v>
      </c>
    </row>
    <row r="2862" spans="1:3" x14ac:dyDescent="0.2">
      <c r="A2862" s="793" t="s">
        <v>3847</v>
      </c>
      <c r="B2862" s="793" t="s">
        <v>9030</v>
      </c>
      <c r="C2862" s="793">
        <v>0</v>
      </c>
    </row>
    <row r="2863" spans="1:3" x14ac:dyDescent="0.2">
      <c r="A2863" s="793" t="s">
        <v>3847</v>
      </c>
      <c r="B2863" s="793" t="s">
        <v>9031</v>
      </c>
      <c r="C2863" s="793">
        <v>0</v>
      </c>
    </row>
    <row r="2864" spans="1:3" x14ac:dyDescent="0.2">
      <c r="A2864" s="793" t="s">
        <v>3847</v>
      </c>
      <c r="B2864" s="793" t="s">
        <v>9032</v>
      </c>
      <c r="C2864" s="793">
        <v>0</v>
      </c>
    </row>
    <row r="2865" spans="1:3" x14ac:dyDescent="0.2">
      <c r="A2865" s="793" t="s">
        <v>3847</v>
      </c>
      <c r="B2865" s="793" t="s">
        <v>9033</v>
      </c>
      <c r="C2865" s="793">
        <v>0</v>
      </c>
    </row>
    <row r="2866" spans="1:3" x14ac:dyDescent="0.2">
      <c r="A2866" s="793" t="s">
        <v>3847</v>
      </c>
      <c r="B2866" s="793" t="s">
        <v>9034</v>
      </c>
      <c r="C2866" s="793">
        <v>0</v>
      </c>
    </row>
    <row r="2867" spans="1:3" x14ac:dyDescent="0.2">
      <c r="A2867" s="793" t="s">
        <v>3847</v>
      </c>
      <c r="B2867" s="793" t="s">
        <v>9035</v>
      </c>
      <c r="C2867" s="793">
        <v>0</v>
      </c>
    </row>
    <row r="2868" spans="1:3" x14ac:dyDescent="0.2">
      <c r="A2868" s="793" t="s">
        <v>3847</v>
      </c>
      <c r="B2868" s="793" t="s">
        <v>9036</v>
      </c>
      <c r="C2868" s="793">
        <v>0</v>
      </c>
    </row>
    <row r="2869" spans="1:3" x14ac:dyDescent="0.2">
      <c r="A2869" s="793" t="s">
        <v>3847</v>
      </c>
      <c r="B2869" s="793" t="s">
        <v>9037</v>
      </c>
      <c r="C2869" s="793">
        <v>0</v>
      </c>
    </row>
    <row r="2870" spans="1:3" x14ac:dyDescent="0.2">
      <c r="A2870" s="793" t="s">
        <v>3882</v>
      </c>
      <c r="B2870" s="793" t="s">
        <v>9038</v>
      </c>
      <c r="C2870" s="793">
        <v>0</v>
      </c>
    </row>
    <row r="2871" spans="1:3" x14ac:dyDescent="0.2">
      <c r="A2871" s="793" t="s">
        <v>3882</v>
      </c>
      <c r="B2871" s="793" t="s">
        <v>9039</v>
      </c>
      <c r="C2871" s="793">
        <v>0</v>
      </c>
    </row>
    <row r="2872" spans="1:3" x14ac:dyDescent="0.2">
      <c r="A2872" s="793" t="s">
        <v>3882</v>
      </c>
      <c r="B2872" s="793" t="s">
        <v>9040</v>
      </c>
      <c r="C2872" s="793">
        <v>0</v>
      </c>
    </row>
    <row r="2873" spans="1:3" x14ac:dyDescent="0.2">
      <c r="A2873" s="793" t="s">
        <v>3882</v>
      </c>
      <c r="B2873" s="793" t="s">
        <v>9041</v>
      </c>
      <c r="C2873" s="793">
        <v>0</v>
      </c>
    </row>
    <row r="2874" spans="1:3" x14ac:dyDescent="0.2">
      <c r="A2874" s="793" t="s">
        <v>3882</v>
      </c>
      <c r="B2874" s="793" t="s">
        <v>9042</v>
      </c>
      <c r="C2874" s="793">
        <v>0</v>
      </c>
    </row>
    <row r="2875" spans="1:3" x14ac:dyDescent="0.2">
      <c r="A2875" s="793" t="s">
        <v>3882</v>
      </c>
      <c r="B2875" s="793" t="s">
        <v>9043</v>
      </c>
      <c r="C2875" s="793">
        <v>0</v>
      </c>
    </row>
    <row r="2876" spans="1:3" x14ac:dyDescent="0.2">
      <c r="A2876" s="793" t="s">
        <v>3882</v>
      </c>
      <c r="B2876" s="793" t="s">
        <v>9044</v>
      </c>
      <c r="C2876" s="793">
        <v>0</v>
      </c>
    </row>
    <row r="2877" spans="1:3" x14ac:dyDescent="0.2">
      <c r="A2877" s="793" t="s">
        <v>3882</v>
      </c>
      <c r="B2877" s="793" t="s">
        <v>9045</v>
      </c>
      <c r="C2877" s="793">
        <v>0</v>
      </c>
    </row>
    <row r="2878" spans="1:3" x14ac:dyDescent="0.2">
      <c r="A2878" s="793" t="s">
        <v>3882</v>
      </c>
      <c r="B2878" s="793" t="s">
        <v>9046</v>
      </c>
      <c r="C2878" s="793">
        <v>0</v>
      </c>
    </row>
    <row r="2879" spans="1:3" x14ac:dyDescent="0.2">
      <c r="A2879" s="793" t="s">
        <v>3882</v>
      </c>
      <c r="B2879" s="793" t="s">
        <v>9047</v>
      </c>
      <c r="C2879" s="793">
        <v>0</v>
      </c>
    </row>
    <row r="2880" spans="1:3" x14ac:dyDescent="0.2">
      <c r="A2880" s="793" t="s">
        <v>3882</v>
      </c>
      <c r="B2880" s="793" t="s">
        <v>9048</v>
      </c>
      <c r="C2880" s="793">
        <v>0</v>
      </c>
    </row>
    <row r="2881" spans="1:3" x14ac:dyDescent="0.2">
      <c r="A2881" s="793" t="s">
        <v>3882</v>
      </c>
      <c r="B2881" s="793" t="s">
        <v>9049</v>
      </c>
      <c r="C2881" s="793">
        <v>0</v>
      </c>
    </row>
    <row r="2882" spans="1:3" x14ac:dyDescent="0.2">
      <c r="A2882" s="793" t="s">
        <v>3882</v>
      </c>
      <c r="B2882" s="793" t="s">
        <v>6060</v>
      </c>
      <c r="C2882" s="793">
        <v>-40.650000000000091</v>
      </c>
    </row>
    <row r="2883" spans="1:3" x14ac:dyDescent="0.2">
      <c r="A2883" s="793" t="s">
        <v>3882</v>
      </c>
      <c r="B2883" s="793" t="s">
        <v>6063</v>
      </c>
      <c r="C2883" s="793">
        <v>-40.650000000000091</v>
      </c>
    </row>
    <row r="2884" spans="1:3" x14ac:dyDescent="0.2">
      <c r="A2884" s="793" t="s">
        <v>3882</v>
      </c>
      <c r="B2884" s="793" t="s">
        <v>6064</v>
      </c>
      <c r="C2884" s="793">
        <v>-40.650000000000091</v>
      </c>
    </row>
    <row r="2885" spans="1:3" x14ac:dyDescent="0.2">
      <c r="A2885" s="793" t="s">
        <v>3882</v>
      </c>
      <c r="B2885" s="793" t="s">
        <v>6065</v>
      </c>
      <c r="C2885" s="793">
        <v>-40.650000000000091</v>
      </c>
    </row>
    <row r="2886" spans="1:3" x14ac:dyDescent="0.2">
      <c r="A2886" s="793" t="s">
        <v>3882</v>
      </c>
      <c r="B2886" s="793" t="s">
        <v>6066</v>
      </c>
      <c r="C2886" s="793">
        <v>-40.650000000000091</v>
      </c>
    </row>
    <row r="2887" spans="1:3" x14ac:dyDescent="0.2">
      <c r="A2887" s="793" t="s">
        <v>3882</v>
      </c>
      <c r="B2887" s="793" t="s">
        <v>6067</v>
      </c>
      <c r="C2887" s="793">
        <v>-40.650000000000091</v>
      </c>
    </row>
    <row r="2888" spans="1:3" x14ac:dyDescent="0.2">
      <c r="A2888" s="793" t="s">
        <v>3882</v>
      </c>
      <c r="B2888" s="793" t="s">
        <v>6068</v>
      </c>
      <c r="C2888" s="793">
        <v>-40.650000000000091</v>
      </c>
    </row>
    <row r="2889" spans="1:3" x14ac:dyDescent="0.2">
      <c r="A2889" s="793" t="s">
        <v>3882</v>
      </c>
      <c r="B2889" s="793" t="s">
        <v>6069</v>
      </c>
      <c r="C2889" s="793">
        <v>-40.650000000000091</v>
      </c>
    </row>
    <row r="2890" spans="1:3" x14ac:dyDescent="0.2">
      <c r="A2890" s="793" t="s">
        <v>3882</v>
      </c>
      <c r="B2890" s="793" t="s">
        <v>6070</v>
      </c>
      <c r="C2890" s="793">
        <v>-40.650000000000091</v>
      </c>
    </row>
    <row r="2891" spans="1:3" x14ac:dyDescent="0.2">
      <c r="A2891" s="793" t="s">
        <v>3882</v>
      </c>
      <c r="B2891" s="793" t="s">
        <v>6061</v>
      </c>
      <c r="C2891" s="793">
        <v>-40.650000000000091</v>
      </c>
    </row>
    <row r="2892" spans="1:3" x14ac:dyDescent="0.2">
      <c r="A2892" s="793" t="s">
        <v>3882</v>
      </c>
      <c r="B2892" s="793" t="s">
        <v>6062</v>
      </c>
      <c r="C2892" s="793">
        <v>-40.650000000000091</v>
      </c>
    </row>
    <row r="2893" spans="1:3" x14ac:dyDescent="0.2">
      <c r="A2893" s="793" t="s">
        <v>3882</v>
      </c>
      <c r="B2893" s="793" t="s">
        <v>9050</v>
      </c>
      <c r="C2893" s="793">
        <v>0</v>
      </c>
    </row>
    <row r="2894" spans="1:3" x14ac:dyDescent="0.2">
      <c r="A2894" s="793" t="s">
        <v>3882</v>
      </c>
      <c r="B2894" s="793" t="s">
        <v>6071</v>
      </c>
      <c r="C2894" s="793">
        <v>1.089999999999236</v>
      </c>
    </row>
    <row r="2895" spans="1:3" x14ac:dyDescent="0.2">
      <c r="A2895" s="793" t="s">
        <v>3882</v>
      </c>
      <c r="B2895" s="793" t="s">
        <v>6072</v>
      </c>
      <c r="C2895" s="793">
        <v>0.90999999999985448</v>
      </c>
    </row>
    <row r="2896" spans="1:3" x14ac:dyDescent="0.2">
      <c r="A2896" s="793" t="s">
        <v>3882</v>
      </c>
      <c r="B2896" s="793" t="s">
        <v>6073</v>
      </c>
      <c r="C2896" s="793">
        <v>0.77999999999974534</v>
      </c>
    </row>
    <row r="2897" spans="1:3" x14ac:dyDescent="0.2">
      <c r="A2897" s="793" t="s">
        <v>3882</v>
      </c>
      <c r="B2897" s="793" t="s">
        <v>6074</v>
      </c>
      <c r="C2897" s="793">
        <v>0.77999999999974534</v>
      </c>
    </row>
    <row r="2898" spans="1:3" x14ac:dyDescent="0.2">
      <c r="A2898" s="793" t="s">
        <v>3882</v>
      </c>
      <c r="B2898" s="793" t="s">
        <v>9051</v>
      </c>
      <c r="C2898" s="793">
        <v>0.4499999999998181</v>
      </c>
    </row>
    <row r="2899" spans="1:3" x14ac:dyDescent="0.2">
      <c r="A2899" s="793" t="s">
        <v>3882</v>
      </c>
      <c r="B2899" s="793" t="s">
        <v>9052</v>
      </c>
      <c r="C2899" s="793">
        <v>0.10999999999967258</v>
      </c>
    </row>
    <row r="2900" spans="1:3" x14ac:dyDescent="0.2">
      <c r="A2900" s="793" t="s">
        <v>3882</v>
      </c>
      <c r="B2900" s="793" t="s">
        <v>9053</v>
      </c>
      <c r="C2900" s="793">
        <v>0.10999999999967258</v>
      </c>
    </row>
    <row r="2901" spans="1:3" x14ac:dyDescent="0.2">
      <c r="A2901" s="793" t="s">
        <v>3882</v>
      </c>
      <c r="B2901" s="793" t="s">
        <v>9054</v>
      </c>
      <c r="C2901" s="793">
        <v>5.9999999999490683E-2</v>
      </c>
    </row>
    <row r="2902" spans="1:3" x14ac:dyDescent="0.2">
      <c r="A2902" s="793" t="s">
        <v>3882</v>
      </c>
      <c r="B2902" s="793" t="s">
        <v>9055</v>
      </c>
      <c r="C2902" s="793">
        <v>0</v>
      </c>
    </row>
    <row r="2903" spans="1:3" x14ac:dyDescent="0.2">
      <c r="A2903" s="793" t="s">
        <v>3882</v>
      </c>
      <c r="B2903" s="793" t="s">
        <v>9056</v>
      </c>
      <c r="C2903" s="793">
        <v>0</v>
      </c>
    </row>
    <row r="2904" spans="1:3" x14ac:dyDescent="0.2">
      <c r="A2904" s="793" t="s">
        <v>3882</v>
      </c>
      <c r="B2904" s="793" t="s">
        <v>9057</v>
      </c>
      <c r="C2904" s="793">
        <v>0</v>
      </c>
    </row>
    <row r="2905" spans="1:3" x14ac:dyDescent="0.2">
      <c r="A2905" s="793" t="s">
        <v>3882</v>
      </c>
      <c r="B2905" s="793" t="s">
        <v>9058</v>
      </c>
      <c r="C2905" s="793">
        <v>0</v>
      </c>
    </row>
    <row r="2906" spans="1:3" x14ac:dyDescent="0.2">
      <c r="A2906" s="793" t="s">
        <v>3882</v>
      </c>
      <c r="B2906" s="793" t="s">
        <v>9059</v>
      </c>
      <c r="C2906" s="793">
        <v>0</v>
      </c>
    </row>
    <row r="2907" spans="1:3" x14ac:dyDescent="0.2">
      <c r="A2907" s="793" t="s">
        <v>3882</v>
      </c>
      <c r="B2907" s="793" t="s">
        <v>9060</v>
      </c>
      <c r="C2907" s="793">
        <v>0</v>
      </c>
    </row>
    <row r="2908" spans="1:3" x14ac:dyDescent="0.2">
      <c r="A2908" s="793" t="s">
        <v>3882</v>
      </c>
      <c r="B2908" s="793" t="s">
        <v>9061</v>
      </c>
      <c r="C2908" s="793">
        <v>0</v>
      </c>
    </row>
    <row r="2909" spans="1:3" x14ac:dyDescent="0.2">
      <c r="A2909" s="793" t="s">
        <v>3882</v>
      </c>
      <c r="B2909" s="793" t="s">
        <v>9062</v>
      </c>
      <c r="C2909" s="793">
        <v>0</v>
      </c>
    </row>
    <row r="2910" spans="1:3" x14ac:dyDescent="0.2">
      <c r="A2910" s="793" t="s">
        <v>3882</v>
      </c>
      <c r="B2910" s="793" t="s">
        <v>9063</v>
      </c>
      <c r="C2910" s="793">
        <v>0</v>
      </c>
    </row>
    <row r="2911" spans="1:3" x14ac:dyDescent="0.2">
      <c r="A2911" s="793" t="s">
        <v>3882</v>
      </c>
      <c r="B2911" s="793" t="s">
        <v>9064</v>
      </c>
      <c r="C2911" s="793">
        <v>0</v>
      </c>
    </row>
    <row r="2912" spans="1:3" x14ac:dyDescent="0.2">
      <c r="A2912" s="793" t="s">
        <v>3882</v>
      </c>
      <c r="B2912" s="793" t="s">
        <v>9065</v>
      </c>
      <c r="C2912" s="793">
        <v>0</v>
      </c>
    </row>
    <row r="2913" spans="1:3" x14ac:dyDescent="0.2">
      <c r="A2913" s="793" t="s">
        <v>3882</v>
      </c>
      <c r="B2913" s="793" t="s">
        <v>9066</v>
      </c>
      <c r="C2913" s="793">
        <v>0</v>
      </c>
    </row>
    <row r="2914" spans="1:3" x14ac:dyDescent="0.2">
      <c r="A2914" s="793" t="s">
        <v>3882</v>
      </c>
      <c r="B2914" s="793" t="s">
        <v>9067</v>
      </c>
      <c r="C2914" s="793">
        <v>0</v>
      </c>
    </row>
    <row r="2915" spans="1:3" x14ac:dyDescent="0.2">
      <c r="A2915" s="793" t="s">
        <v>3882</v>
      </c>
      <c r="B2915" s="793" t="s">
        <v>9068</v>
      </c>
      <c r="C2915" s="793">
        <v>0</v>
      </c>
    </row>
    <row r="2916" spans="1:3" x14ac:dyDescent="0.2">
      <c r="A2916" s="793" t="s">
        <v>3882</v>
      </c>
      <c r="B2916" s="793" t="s">
        <v>9069</v>
      </c>
      <c r="C2916" s="793">
        <v>0</v>
      </c>
    </row>
    <row r="2917" spans="1:3" x14ac:dyDescent="0.2">
      <c r="A2917" s="793" t="s">
        <v>3882</v>
      </c>
      <c r="B2917" s="793" t="s">
        <v>9070</v>
      </c>
      <c r="C2917" s="793">
        <v>0</v>
      </c>
    </row>
    <row r="2918" spans="1:3" x14ac:dyDescent="0.2">
      <c r="A2918" s="793" t="s">
        <v>3882</v>
      </c>
      <c r="B2918" s="793" t="s">
        <v>9071</v>
      </c>
      <c r="C2918" s="793">
        <v>0</v>
      </c>
    </row>
    <row r="2919" spans="1:3" x14ac:dyDescent="0.2">
      <c r="A2919" s="793" t="s">
        <v>3882</v>
      </c>
      <c r="B2919" s="793" t="s">
        <v>9072</v>
      </c>
      <c r="C2919" s="793">
        <v>0</v>
      </c>
    </row>
    <row r="2920" spans="1:3" x14ac:dyDescent="0.2">
      <c r="A2920" s="793" t="s">
        <v>3882</v>
      </c>
      <c r="B2920" s="793" t="s">
        <v>9073</v>
      </c>
      <c r="C2920" s="793">
        <v>0</v>
      </c>
    </row>
    <row r="2921" spans="1:3" x14ac:dyDescent="0.2">
      <c r="A2921" s="793" t="s">
        <v>3882</v>
      </c>
      <c r="B2921" s="793" t="s">
        <v>9074</v>
      </c>
      <c r="C2921" s="793">
        <v>0</v>
      </c>
    </row>
    <row r="2922" spans="1:3" x14ac:dyDescent="0.2">
      <c r="A2922" s="793" t="s">
        <v>3882</v>
      </c>
      <c r="B2922" s="793" t="s">
        <v>9075</v>
      </c>
      <c r="C2922" s="793">
        <v>0</v>
      </c>
    </row>
    <row r="2923" spans="1:3" x14ac:dyDescent="0.2">
      <c r="A2923" s="793" t="s">
        <v>3882</v>
      </c>
      <c r="B2923" s="793" t="s">
        <v>9076</v>
      </c>
      <c r="C2923" s="793">
        <v>0</v>
      </c>
    </row>
    <row r="2924" spans="1:3" x14ac:dyDescent="0.2">
      <c r="A2924" s="793" t="s">
        <v>3882</v>
      </c>
      <c r="B2924" s="793" t="s">
        <v>9077</v>
      </c>
      <c r="C2924" s="793">
        <v>0</v>
      </c>
    </row>
    <row r="2925" spans="1:3" x14ac:dyDescent="0.2">
      <c r="A2925" s="793" t="s">
        <v>3882</v>
      </c>
      <c r="B2925" s="793" t="s">
        <v>9078</v>
      </c>
      <c r="C2925" s="793">
        <v>0</v>
      </c>
    </row>
    <row r="2926" spans="1:3" x14ac:dyDescent="0.2">
      <c r="A2926" s="793" t="s">
        <v>3882</v>
      </c>
      <c r="B2926" s="793" t="s">
        <v>9079</v>
      </c>
      <c r="C2926" s="793">
        <v>0</v>
      </c>
    </row>
    <row r="2927" spans="1:3" x14ac:dyDescent="0.2">
      <c r="A2927" s="793" t="s">
        <v>3882</v>
      </c>
      <c r="B2927" s="793" t="s">
        <v>9080</v>
      </c>
      <c r="C2927" s="793">
        <v>0</v>
      </c>
    </row>
    <row r="2928" spans="1:3" x14ac:dyDescent="0.2">
      <c r="A2928" s="793" t="s">
        <v>3882</v>
      </c>
      <c r="B2928" s="793" t="s">
        <v>9081</v>
      </c>
      <c r="C2928" s="793">
        <v>0</v>
      </c>
    </row>
    <row r="2929" spans="1:3" x14ac:dyDescent="0.2">
      <c r="A2929" s="793" t="s">
        <v>3882</v>
      </c>
      <c r="B2929" s="793" t="s">
        <v>9082</v>
      </c>
      <c r="C2929" s="793">
        <v>0</v>
      </c>
    </row>
    <row r="2930" spans="1:3" x14ac:dyDescent="0.2">
      <c r="A2930" s="793" t="s">
        <v>3882</v>
      </c>
      <c r="B2930" s="793" t="s">
        <v>9083</v>
      </c>
      <c r="C2930" s="793">
        <v>0</v>
      </c>
    </row>
    <row r="2931" spans="1:3" x14ac:dyDescent="0.2">
      <c r="A2931" s="793" t="s">
        <v>3882</v>
      </c>
      <c r="B2931" s="793" t="s">
        <v>9084</v>
      </c>
      <c r="C2931" s="793">
        <v>0</v>
      </c>
    </row>
    <row r="2932" spans="1:3" x14ac:dyDescent="0.2">
      <c r="A2932" s="793" t="s">
        <v>3882</v>
      </c>
      <c r="B2932" s="793" t="s">
        <v>9085</v>
      </c>
      <c r="C2932" s="793">
        <v>0</v>
      </c>
    </row>
    <row r="2933" spans="1:3" x14ac:dyDescent="0.2">
      <c r="A2933" s="793" t="s">
        <v>3882</v>
      </c>
      <c r="B2933" s="793" t="s">
        <v>9086</v>
      </c>
      <c r="C2933" s="793">
        <v>0</v>
      </c>
    </row>
    <row r="2934" spans="1:3" x14ac:dyDescent="0.2">
      <c r="A2934" s="793" t="s">
        <v>3882</v>
      </c>
      <c r="B2934" s="793" t="s">
        <v>9087</v>
      </c>
      <c r="C2934" s="793">
        <v>0</v>
      </c>
    </row>
    <row r="2935" spans="1:3" x14ac:dyDescent="0.2">
      <c r="A2935" s="793" t="s">
        <v>3882</v>
      </c>
      <c r="B2935" s="793" t="s">
        <v>9088</v>
      </c>
      <c r="C2935" s="793">
        <v>0</v>
      </c>
    </row>
    <row r="2936" spans="1:3" x14ac:dyDescent="0.2">
      <c r="A2936" s="793" t="s">
        <v>3882</v>
      </c>
      <c r="B2936" s="793" t="s">
        <v>9089</v>
      </c>
      <c r="C2936" s="793">
        <v>0</v>
      </c>
    </row>
    <row r="2937" spans="1:3" x14ac:dyDescent="0.2">
      <c r="A2937" s="793" t="s">
        <v>3882</v>
      </c>
      <c r="B2937" s="793" t="s">
        <v>9090</v>
      </c>
      <c r="C2937" s="793">
        <v>0</v>
      </c>
    </row>
    <row r="2938" spans="1:3" x14ac:dyDescent="0.2">
      <c r="A2938" s="793" t="s">
        <v>3882</v>
      </c>
      <c r="B2938" s="793" t="s">
        <v>9091</v>
      </c>
      <c r="C2938" s="793">
        <v>0</v>
      </c>
    </row>
    <row r="2939" spans="1:3" x14ac:dyDescent="0.2">
      <c r="A2939" s="793" t="s">
        <v>3882</v>
      </c>
      <c r="B2939" s="793" t="s">
        <v>9092</v>
      </c>
      <c r="C2939" s="793">
        <v>0</v>
      </c>
    </row>
    <row r="2940" spans="1:3" x14ac:dyDescent="0.2">
      <c r="A2940" s="793" t="s">
        <v>3882</v>
      </c>
      <c r="B2940" s="793" t="s">
        <v>9093</v>
      </c>
      <c r="C2940" s="793">
        <v>0</v>
      </c>
    </row>
    <row r="2941" spans="1:3" x14ac:dyDescent="0.2">
      <c r="A2941" s="793" t="s">
        <v>3882</v>
      </c>
      <c r="B2941" s="793" t="s">
        <v>9094</v>
      </c>
      <c r="C2941" s="793">
        <v>0</v>
      </c>
    </row>
    <row r="2942" spans="1:3" x14ac:dyDescent="0.2">
      <c r="A2942" s="793" t="s">
        <v>3882</v>
      </c>
      <c r="B2942" s="793" t="s">
        <v>9095</v>
      </c>
      <c r="C2942" s="793">
        <v>0</v>
      </c>
    </row>
    <row r="2943" spans="1:3" x14ac:dyDescent="0.2">
      <c r="A2943" s="793" t="s">
        <v>3882</v>
      </c>
      <c r="B2943" s="793" t="s">
        <v>9096</v>
      </c>
      <c r="C2943" s="793">
        <v>0</v>
      </c>
    </row>
    <row r="2944" spans="1:3" x14ac:dyDescent="0.2">
      <c r="A2944" s="793" t="s">
        <v>3882</v>
      </c>
      <c r="B2944" s="793" t="s">
        <v>9097</v>
      </c>
      <c r="C2944" s="793">
        <v>0</v>
      </c>
    </row>
    <row r="2945" spans="1:3" x14ac:dyDescent="0.2">
      <c r="A2945" s="793" t="s">
        <v>3882</v>
      </c>
      <c r="B2945" s="793" t="s">
        <v>9098</v>
      </c>
      <c r="C2945" s="793">
        <v>0</v>
      </c>
    </row>
    <row r="2946" spans="1:3" x14ac:dyDescent="0.2">
      <c r="A2946" s="793" t="s">
        <v>3882</v>
      </c>
      <c r="B2946" s="793" t="s">
        <v>9099</v>
      </c>
      <c r="C2946" s="793">
        <v>0</v>
      </c>
    </row>
    <row r="2947" spans="1:3" x14ac:dyDescent="0.2">
      <c r="A2947" s="793" t="s">
        <v>3882</v>
      </c>
      <c r="B2947" s="793" t="s">
        <v>9100</v>
      </c>
      <c r="C2947" s="793">
        <v>0</v>
      </c>
    </row>
    <row r="2948" spans="1:3" x14ac:dyDescent="0.2">
      <c r="A2948" s="793" t="s">
        <v>3882</v>
      </c>
      <c r="B2948" s="793" t="s">
        <v>9101</v>
      </c>
      <c r="C2948" s="793">
        <v>0</v>
      </c>
    </row>
    <row r="2949" spans="1:3" x14ac:dyDescent="0.2">
      <c r="A2949" s="793" t="s">
        <v>3882</v>
      </c>
      <c r="B2949" s="793" t="s">
        <v>9102</v>
      </c>
      <c r="C2949" s="793">
        <v>0</v>
      </c>
    </row>
    <row r="2950" spans="1:3" x14ac:dyDescent="0.2">
      <c r="A2950" s="793" t="s">
        <v>3882</v>
      </c>
      <c r="B2950" s="793" t="s">
        <v>9103</v>
      </c>
      <c r="C2950" s="793">
        <v>0</v>
      </c>
    </row>
    <row r="2951" spans="1:3" x14ac:dyDescent="0.2">
      <c r="A2951" s="793" t="s">
        <v>3882</v>
      </c>
      <c r="B2951" s="793" t="s">
        <v>9104</v>
      </c>
      <c r="C2951" s="793">
        <v>0</v>
      </c>
    </row>
    <row r="2952" spans="1:3" x14ac:dyDescent="0.2">
      <c r="A2952" s="793" t="s">
        <v>3882</v>
      </c>
      <c r="B2952" s="793" t="s">
        <v>9105</v>
      </c>
      <c r="C2952" s="793">
        <v>0</v>
      </c>
    </row>
    <row r="2953" spans="1:3" x14ac:dyDescent="0.2">
      <c r="A2953" s="793" t="s">
        <v>3882</v>
      </c>
      <c r="B2953" s="793" t="s">
        <v>9106</v>
      </c>
      <c r="C2953" s="793">
        <v>0</v>
      </c>
    </row>
    <row r="2954" spans="1:3" x14ac:dyDescent="0.2">
      <c r="A2954" s="793" t="s">
        <v>3882</v>
      </c>
      <c r="B2954" s="793" t="s">
        <v>9107</v>
      </c>
      <c r="C2954" s="793">
        <v>0</v>
      </c>
    </row>
    <row r="2955" spans="1:3" x14ac:dyDescent="0.2">
      <c r="A2955" s="793" t="s">
        <v>3882</v>
      </c>
      <c r="B2955" s="793" t="s">
        <v>9108</v>
      </c>
      <c r="C2955" s="793">
        <v>0</v>
      </c>
    </row>
    <row r="2956" spans="1:3" x14ac:dyDescent="0.2">
      <c r="A2956" s="793" t="s">
        <v>3882</v>
      </c>
      <c r="B2956" s="793" t="s">
        <v>9109</v>
      </c>
      <c r="C2956" s="793">
        <v>0</v>
      </c>
    </row>
    <row r="2957" spans="1:3" x14ac:dyDescent="0.2">
      <c r="A2957" s="793" t="s">
        <v>3882</v>
      </c>
      <c r="B2957" s="793" t="s">
        <v>9110</v>
      </c>
      <c r="C2957" s="793">
        <v>0</v>
      </c>
    </row>
    <row r="2958" spans="1:3" x14ac:dyDescent="0.2">
      <c r="A2958" s="793" t="s">
        <v>3882</v>
      </c>
      <c r="B2958" s="793" t="s">
        <v>9111</v>
      </c>
      <c r="C2958" s="793">
        <v>0</v>
      </c>
    </row>
    <row r="2959" spans="1:3" x14ac:dyDescent="0.2">
      <c r="A2959" s="793" t="s">
        <v>3882</v>
      </c>
      <c r="B2959" s="793" t="s">
        <v>9112</v>
      </c>
      <c r="C2959" s="793">
        <v>0</v>
      </c>
    </row>
    <row r="2960" spans="1:3" x14ac:dyDescent="0.2">
      <c r="A2960" s="793" t="s">
        <v>3882</v>
      </c>
      <c r="B2960" s="793" t="s">
        <v>9113</v>
      </c>
      <c r="C2960" s="793">
        <v>0</v>
      </c>
    </row>
    <row r="2961" spans="1:3" x14ac:dyDescent="0.2">
      <c r="A2961" s="793" t="s">
        <v>3882</v>
      </c>
      <c r="B2961" s="793" t="s">
        <v>9114</v>
      </c>
      <c r="C2961" s="793">
        <v>0</v>
      </c>
    </row>
    <row r="2962" spans="1:3" x14ac:dyDescent="0.2">
      <c r="A2962" s="793" t="s">
        <v>3882</v>
      </c>
      <c r="B2962" s="793" t="s">
        <v>9115</v>
      </c>
      <c r="C2962" s="793">
        <v>0</v>
      </c>
    </row>
    <row r="2963" spans="1:3" x14ac:dyDescent="0.2">
      <c r="A2963" s="793" t="s">
        <v>3882</v>
      </c>
      <c r="B2963" s="793" t="s">
        <v>9116</v>
      </c>
      <c r="C2963" s="793">
        <v>0</v>
      </c>
    </row>
    <row r="2964" spans="1:3" x14ac:dyDescent="0.2">
      <c r="A2964" s="793" t="s">
        <v>3882</v>
      </c>
      <c r="B2964" s="793" t="s">
        <v>9117</v>
      </c>
      <c r="C2964" s="793">
        <v>0</v>
      </c>
    </row>
    <row r="2965" spans="1:3" x14ac:dyDescent="0.2">
      <c r="A2965" s="793" t="s">
        <v>3882</v>
      </c>
      <c r="B2965" s="793" t="s">
        <v>9118</v>
      </c>
      <c r="C2965" s="793">
        <v>0</v>
      </c>
    </row>
    <row r="2966" spans="1:3" x14ac:dyDescent="0.2">
      <c r="A2966" s="793" t="s">
        <v>3882</v>
      </c>
      <c r="B2966" s="793" t="s">
        <v>9119</v>
      </c>
      <c r="C2966" s="793">
        <v>0</v>
      </c>
    </row>
    <row r="2967" spans="1:3" x14ac:dyDescent="0.2">
      <c r="A2967" s="793" t="s">
        <v>3882</v>
      </c>
      <c r="B2967" s="793" t="s">
        <v>9120</v>
      </c>
      <c r="C2967" s="793">
        <v>0</v>
      </c>
    </row>
    <row r="2968" spans="1:3" x14ac:dyDescent="0.2">
      <c r="A2968" s="793" t="s">
        <v>3882</v>
      </c>
      <c r="B2968" s="793" t="s">
        <v>9121</v>
      </c>
      <c r="C2968" s="793">
        <v>0</v>
      </c>
    </row>
    <row r="2969" spans="1:3" x14ac:dyDescent="0.2">
      <c r="A2969" s="793" t="s">
        <v>3882</v>
      </c>
      <c r="B2969" s="793" t="s">
        <v>9122</v>
      </c>
      <c r="C2969" s="793">
        <v>0</v>
      </c>
    </row>
    <row r="2970" spans="1:3" x14ac:dyDescent="0.2">
      <c r="A2970" s="793" t="s">
        <v>3882</v>
      </c>
      <c r="B2970" s="793" t="s">
        <v>9123</v>
      </c>
      <c r="C2970" s="793">
        <v>0</v>
      </c>
    </row>
    <row r="2971" spans="1:3" x14ac:dyDescent="0.2">
      <c r="A2971" s="793" t="s">
        <v>3882</v>
      </c>
      <c r="B2971" s="793" t="s">
        <v>9124</v>
      </c>
      <c r="C2971" s="793">
        <v>0</v>
      </c>
    </row>
    <row r="2972" spans="1:3" x14ac:dyDescent="0.2">
      <c r="A2972" s="793" t="s">
        <v>3882</v>
      </c>
      <c r="B2972" s="793" t="s">
        <v>9125</v>
      </c>
      <c r="C2972" s="793">
        <v>0</v>
      </c>
    </row>
    <row r="2973" spans="1:3" x14ac:dyDescent="0.2">
      <c r="A2973" s="793" t="s">
        <v>3882</v>
      </c>
      <c r="B2973" s="793" t="s">
        <v>9126</v>
      </c>
      <c r="C2973" s="793">
        <v>0</v>
      </c>
    </row>
    <row r="2974" spans="1:3" x14ac:dyDescent="0.2">
      <c r="A2974" s="793" t="s">
        <v>3882</v>
      </c>
      <c r="B2974" s="793" t="s">
        <v>9127</v>
      </c>
      <c r="C2974" s="793">
        <v>0</v>
      </c>
    </row>
    <row r="2975" spans="1:3" x14ac:dyDescent="0.2">
      <c r="A2975" s="793" t="s">
        <v>3882</v>
      </c>
      <c r="B2975" s="793" t="s">
        <v>9128</v>
      </c>
      <c r="C2975" s="793">
        <v>0</v>
      </c>
    </row>
    <row r="2976" spans="1:3" x14ac:dyDescent="0.2">
      <c r="A2976" s="793" t="s">
        <v>3882</v>
      </c>
      <c r="B2976" s="793" t="s">
        <v>9129</v>
      </c>
      <c r="C2976" s="793">
        <v>0</v>
      </c>
    </row>
    <row r="2977" spans="1:3" x14ac:dyDescent="0.2">
      <c r="A2977" s="793" t="s">
        <v>3882</v>
      </c>
      <c r="B2977" s="793" t="s">
        <v>9130</v>
      </c>
      <c r="C2977" s="793">
        <v>0</v>
      </c>
    </row>
    <row r="2978" spans="1:3" x14ac:dyDescent="0.2">
      <c r="A2978" s="793" t="s">
        <v>3915</v>
      </c>
      <c r="B2978" s="793" t="s">
        <v>9131</v>
      </c>
      <c r="C2978" s="793">
        <v>0</v>
      </c>
    </row>
    <row r="2979" spans="1:3" x14ac:dyDescent="0.2">
      <c r="A2979" s="793" t="s">
        <v>3915</v>
      </c>
      <c r="B2979" s="793" t="s">
        <v>9132</v>
      </c>
      <c r="C2979" s="793">
        <v>0</v>
      </c>
    </row>
    <row r="2980" spans="1:3" x14ac:dyDescent="0.2">
      <c r="A2980" s="793" t="s">
        <v>3915</v>
      </c>
      <c r="B2980" s="793" t="s">
        <v>9133</v>
      </c>
      <c r="C2980" s="793">
        <v>0</v>
      </c>
    </row>
    <row r="2981" spans="1:3" x14ac:dyDescent="0.2">
      <c r="A2981" s="793" t="s">
        <v>3915</v>
      </c>
      <c r="B2981" s="793" t="s">
        <v>9134</v>
      </c>
      <c r="C2981" s="793">
        <v>0</v>
      </c>
    </row>
    <row r="2982" spans="1:3" x14ac:dyDescent="0.2">
      <c r="A2982" s="793" t="s">
        <v>3915</v>
      </c>
      <c r="B2982" s="793" t="s">
        <v>9135</v>
      </c>
      <c r="C2982" s="793">
        <v>0</v>
      </c>
    </row>
    <row r="2983" spans="1:3" x14ac:dyDescent="0.2">
      <c r="A2983" s="793" t="s">
        <v>3915</v>
      </c>
      <c r="B2983" s="793" t="s">
        <v>9136</v>
      </c>
      <c r="C2983" s="793">
        <v>0</v>
      </c>
    </row>
    <row r="2984" spans="1:3" x14ac:dyDescent="0.2">
      <c r="A2984" s="793" t="s">
        <v>3915</v>
      </c>
      <c r="B2984" s="793" t="s">
        <v>9137</v>
      </c>
      <c r="C2984" s="793">
        <v>0</v>
      </c>
    </row>
    <row r="2985" spans="1:3" x14ac:dyDescent="0.2">
      <c r="A2985" s="793" t="s">
        <v>3915</v>
      </c>
      <c r="B2985" s="793" t="s">
        <v>9138</v>
      </c>
      <c r="C2985" s="793">
        <v>0</v>
      </c>
    </row>
    <row r="2986" spans="1:3" x14ac:dyDescent="0.2">
      <c r="A2986" s="793" t="s">
        <v>3915</v>
      </c>
      <c r="B2986" s="793" t="s">
        <v>9139</v>
      </c>
      <c r="C2986" s="793">
        <v>0</v>
      </c>
    </row>
    <row r="2987" spans="1:3" x14ac:dyDescent="0.2">
      <c r="A2987" s="793" t="s">
        <v>3915</v>
      </c>
      <c r="B2987" s="793" t="s">
        <v>9140</v>
      </c>
      <c r="C2987" s="793">
        <v>0</v>
      </c>
    </row>
    <row r="2988" spans="1:3" x14ac:dyDescent="0.2">
      <c r="A2988" s="793" t="s">
        <v>3915</v>
      </c>
      <c r="B2988" s="793" t="s">
        <v>9141</v>
      </c>
      <c r="C2988" s="793">
        <v>0</v>
      </c>
    </row>
    <row r="2989" spans="1:3" x14ac:dyDescent="0.2">
      <c r="A2989" s="793" t="s">
        <v>3915</v>
      </c>
      <c r="B2989" s="793" t="s">
        <v>9142</v>
      </c>
      <c r="C2989" s="793">
        <v>0</v>
      </c>
    </row>
    <row r="2990" spans="1:3" x14ac:dyDescent="0.2">
      <c r="A2990" s="793" t="s">
        <v>3915</v>
      </c>
      <c r="B2990" s="793" t="s">
        <v>6075</v>
      </c>
      <c r="C2990" s="793">
        <v>552.88999999999942</v>
      </c>
    </row>
    <row r="2991" spans="1:3" x14ac:dyDescent="0.2">
      <c r="A2991" s="793" t="s">
        <v>3915</v>
      </c>
      <c r="B2991" s="793" t="s">
        <v>6078</v>
      </c>
      <c r="C2991" s="793">
        <v>426.13999999999214</v>
      </c>
    </row>
    <row r="2992" spans="1:3" x14ac:dyDescent="0.2">
      <c r="A2992" s="793" t="s">
        <v>3915</v>
      </c>
      <c r="B2992" s="793" t="s">
        <v>6079</v>
      </c>
      <c r="C2992" s="793">
        <v>415.73999999999796</v>
      </c>
    </row>
    <row r="2993" spans="1:3" x14ac:dyDescent="0.2">
      <c r="A2993" s="793" t="s">
        <v>3915</v>
      </c>
      <c r="B2993" s="793" t="s">
        <v>6080</v>
      </c>
      <c r="C2993" s="793">
        <v>402.58999999999651</v>
      </c>
    </row>
    <row r="2994" spans="1:3" x14ac:dyDescent="0.2">
      <c r="A2994" s="793" t="s">
        <v>3915</v>
      </c>
      <c r="B2994" s="793" t="s">
        <v>6081</v>
      </c>
      <c r="C2994" s="793">
        <v>379.99999999999272</v>
      </c>
    </row>
    <row r="2995" spans="1:3" x14ac:dyDescent="0.2">
      <c r="A2995" s="793" t="s">
        <v>3915</v>
      </c>
      <c r="B2995" s="793" t="s">
        <v>6082</v>
      </c>
      <c r="C2995" s="793">
        <v>359.92999999999302</v>
      </c>
    </row>
    <row r="2996" spans="1:3" x14ac:dyDescent="0.2">
      <c r="A2996" s="793" t="s">
        <v>3915</v>
      </c>
      <c r="B2996" s="793" t="s">
        <v>6083</v>
      </c>
      <c r="C2996" s="793">
        <v>342.04000000000087</v>
      </c>
    </row>
    <row r="2997" spans="1:3" x14ac:dyDescent="0.2">
      <c r="A2997" s="793" t="s">
        <v>3915</v>
      </c>
      <c r="B2997" s="793" t="s">
        <v>6084</v>
      </c>
      <c r="C2997" s="793">
        <v>318.15000000000146</v>
      </c>
    </row>
    <row r="2998" spans="1:3" x14ac:dyDescent="0.2">
      <c r="A2998" s="793" t="s">
        <v>3915</v>
      </c>
      <c r="B2998" s="793" t="s">
        <v>6085</v>
      </c>
      <c r="C2998" s="793">
        <v>211.3099999999904</v>
      </c>
    </row>
    <row r="2999" spans="1:3" x14ac:dyDescent="0.2">
      <c r="A2999" s="793" t="s">
        <v>3915</v>
      </c>
      <c r="B2999" s="793" t="s">
        <v>6076</v>
      </c>
      <c r="C2999" s="793">
        <v>85.789999999993597</v>
      </c>
    </row>
    <row r="3000" spans="1:3" x14ac:dyDescent="0.2">
      <c r="A3000" s="793" t="s">
        <v>3915</v>
      </c>
      <c r="B3000" s="793" t="s">
        <v>6077</v>
      </c>
      <c r="C3000" s="793">
        <v>36.07999999999447</v>
      </c>
    </row>
    <row r="3001" spans="1:3" x14ac:dyDescent="0.2">
      <c r="A3001" s="793" t="s">
        <v>3915</v>
      </c>
      <c r="B3001" s="793" t="s">
        <v>9143</v>
      </c>
      <c r="C3001" s="793">
        <v>0</v>
      </c>
    </row>
    <row r="3002" spans="1:3" x14ac:dyDescent="0.2">
      <c r="A3002" s="793" t="s">
        <v>3915</v>
      </c>
      <c r="B3002" s="793" t="s">
        <v>9144</v>
      </c>
      <c r="C3002" s="793">
        <v>0</v>
      </c>
    </row>
    <row r="3003" spans="1:3" x14ac:dyDescent="0.2">
      <c r="A3003" s="793" t="s">
        <v>3915</v>
      </c>
      <c r="B3003" s="793" t="s">
        <v>9145</v>
      </c>
      <c r="C3003" s="793">
        <v>0</v>
      </c>
    </row>
    <row r="3004" spans="1:3" x14ac:dyDescent="0.2">
      <c r="A3004" s="793" t="s">
        <v>3915</v>
      </c>
      <c r="B3004" s="793" t="s">
        <v>9146</v>
      </c>
      <c r="C3004" s="793">
        <v>0</v>
      </c>
    </row>
    <row r="3005" spans="1:3" x14ac:dyDescent="0.2">
      <c r="A3005" s="793" t="s">
        <v>3915</v>
      </c>
      <c r="B3005" s="793" t="s">
        <v>9147</v>
      </c>
      <c r="C3005" s="793">
        <v>0</v>
      </c>
    </row>
    <row r="3006" spans="1:3" x14ac:dyDescent="0.2">
      <c r="A3006" s="793" t="s">
        <v>3915</v>
      </c>
      <c r="B3006" s="793" t="s">
        <v>9148</v>
      </c>
      <c r="C3006" s="793">
        <v>0</v>
      </c>
    </row>
    <row r="3007" spans="1:3" x14ac:dyDescent="0.2">
      <c r="A3007" s="793" t="s">
        <v>3915</v>
      </c>
      <c r="B3007" s="793" t="s">
        <v>9149</v>
      </c>
      <c r="C3007" s="793">
        <v>0</v>
      </c>
    </row>
    <row r="3008" spans="1:3" x14ac:dyDescent="0.2">
      <c r="A3008" s="793" t="s">
        <v>3915</v>
      </c>
      <c r="B3008" s="793" t="s">
        <v>9150</v>
      </c>
      <c r="C3008" s="793">
        <v>0</v>
      </c>
    </row>
    <row r="3009" spans="1:3" x14ac:dyDescent="0.2">
      <c r="A3009" s="793" t="s">
        <v>3915</v>
      </c>
      <c r="B3009" s="793" t="s">
        <v>9151</v>
      </c>
      <c r="C3009" s="793">
        <v>0</v>
      </c>
    </row>
    <row r="3010" spans="1:3" x14ac:dyDescent="0.2">
      <c r="A3010" s="793" t="s">
        <v>3915</v>
      </c>
      <c r="B3010" s="793" t="s">
        <v>9152</v>
      </c>
      <c r="C3010" s="793">
        <v>0</v>
      </c>
    </row>
    <row r="3011" spans="1:3" x14ac:dyDescent="0.2">
      <c r="A3011" s="793" t="s">
        <v>3915</v>
      </c>
      <c r="B3011" s="793" t="s">
        <v>9153</v>
      </c>
      <c r="C3011" s="793">
        <v>0</v>
      </c>
    </row>
    <row r="3012" spans="1:3" x14ac:dyDescent="0.2">
      <c r="A3012" s="793" t="s">
        <v>3915</v>
      </c>
      <c r="B3012" s="793" t="s">
        <v>9154</v>
      </c>
      <c r="C3012" s="793">
        <v>0</v>
      </c>
    </row>
    <row r="3013" spans="1:3" x14ac:dyDescent="0.2">
      <c r="A3013" s="793" t="s">
        <v>3915</v>
      </c>
      <c r="B3013" s="793" t="s">
        <v>9155</v>
      </c>
      <c r="C3013" s="793">
        <v>0</v>
      </c>
    </row>
    <row r="3014" spans="1:3" x14ac:dyDescent="0.2">
      <c r="A3014" s="793" t="s">
        <v>3915</v>
      </c>
      <c r="B3014" s="793" t="s">
        <v>9156</v>
      </c>
      <c r="C3014" s="793">
        <v>0</v>
      </c>
    </row>
    <row r="3015" spans="1:3" x14ac:dyDescent="0.2">
      <c r="A3015" s="793" t="s">
        <v>3915</v>
      </c>
      <c r="B3015" s="793" t="s">
        <v>9157</v>
      </c>
      <c r="C3015" s="793">
        <v>0</v>
      </c>
    </row>
    <row r="3016" spans="1:3" x14ac:dyDescent="0.2">
      <c r="A3016" s="793" t="s">
        <v>3915</v>
      </c>
      <c r="B3016" s="793" t="s">
        <v>9158</v>
      </c>
      <c r="C3016" s="793">
        <v>0</v>
      </c>
    </row>
    <row r="3017" spans="1:3" x14ac:dyDescent="0.2">
      <c r="A3017" s="793" t="s">
        <v>3915</v>
      </c>
      <c r="B3017" s="793" t="s">
        <v>9159</v>
      </c>
      <c r="C3017" s="793">
        <v>0</v>
      </c>
    </row>
    <row r="3018" spans="1:3" x14ac:dyDescent="0.2">
      <c r="A3018" s="793" t="s">
        <v>3915</v>
      </c>
      <c r="B3018" s="793" t="s">
        <v>9160</v>
      </c>
      <c r="C3018" s="793">
        <v>0</v>
      </c>
    </row>
    <row r="3019" spans="1:3" x14ac:dyDescent="0.2">
      <c r="A3019" s="793" t="s">
        <v>3915</v>
      </c>
      <c r="B3019" s="793" t="s">
        <v>9161</v>
      </c>
      <c r="C3019" s="793">
        <v>0</v>
      </c>
    </row>
    <row r="3020" spans="1:3" x14ac:dyDescent="0.2">
      <c r="A3020" s="793" t="s">
        <v>3915</v>
      </c>
      <c r="B3020" s="793" t="s">
        <v>9162</v>
      </c>
      <c r="C3020" s="793">
        <v>0</v>
      </c>
    </row>
    <row r="3021" spans="1:3" x14ac:dyDescent="0.2">
      <c r="A3021" s="793" t="s">
        <v>3915</v>
      </c>
      <c r="B3021" s="793" t="s">
        <v>9163</v>
      </c>
      <c r="C3021" s="793">
        <v>0</v>
      </c>
    </row>
    <row r="3022" spans="1:3" x14ac:dyDescent="0.2">
      <c r="A3022" s="793" t="s">
        <v>3915</v>
      </c>
      <c r="B3022" s="793" t="s">
        <v>9164</v>
      </c>
      <c r="C3022" s="793">
        <v>0</v>
      </c>
    </row>
    <row r="3023" spans="1:3" x14ac:dyDescent="0.2">
      <c r="A3023" s="793" t="s">
        <v>3915</v>
      </c>
      <c r="B3023" s="793" t="s">
        <v>9165</v>
      </c>
      <c r="C3023" s="793">
        <v>0</v>
      </c>
    </row>
    <row r="3024" spans="1:3" x14ac:dyDescent="0.2">
      <c r="A3024" s="793" t="s">
        <v>3915</v>
      </c>
      <c r="B3024" s="793" t="s">
        <v>9166</v>
      </c>
      <c r="C3024" s="793">
        <v>0</v>
      </c>
    </row>
    <row r="3025" spans="1:3" x14ac:dyDescent="0.2">
      <c r="A3025" s="793" t="s">
        <v>3915</v>
      </c>
      <c r="B3025" s="793" t="s">
        <v>9167</v>
      </c>
      <c r="C3025" s="793">
        <v>0</v>
      </c>
    </row>
    <row r="3026" spans="1:3" x14ac:dyDescent="0.2">
      <c r="A3026" s="793" t="s">
        <v>3915</v>
      </c>
      <c r="B3026" s="793" t="s">
        <v>6086</v>
      </c>
      <c r="C3026" s="793">
        <v>-288658.57000000007</v>
      </c>
    </row>
    <row r="3027" spans="1:3" x14ac:dyDescent="0.2">
      <c r="A3027" s="793" t="s">
        <v>3915</v>
      </c>
      <c r="B3027" s="793" t="s">
        <v>6089</v>
      </c>
      <c r="C3027" s="793">
        <v>-287787.61</v>
      </c>
    </row>
    <row r="3028" spans="1:3" x14ac:dyDescent="0.2">
      <c r="A3028" s="793" t="s">
        <v>3915</v>
      </c>
      <c r="B3028" s="793" t="s">
        <v>6090</v>
      </c>
      <c r="C3028" s="793">
        <v>-287960.44999999995</v>
      </c>
    </row>
    <row r="3029" spans="1:3" x14ac:dyDescent="0.2">
      <c r="A3029" s="793" t="s">
        <v>3915</v>
      </c>
      <c r="B3029" s="793" t="s">
        <v>6091</v>
      </c>
      <c r="C3029" s="793">
        <v>24509.819999999978</v>
      </c>
    </row>
    <row r="3030" spans="1:3" x14ac:dyDescent="0.2">
      <c r="A3030" s="793" t="s">
        <v>3915</v>
      </c>
      <c r="B3030" s="793" t="s">
        <v>6092</v>
      </c>
      <c r="C3030" s="793">
        <v>13805.029999999999</v>
      </c>
    </row>
    <row r="3031" spans="1:3" x14ac:dyDescent="0.2">
      <c r="A3031" s="793" t="s">
        <v>3915</v>
      </c>
      <c r="B3031" s="793" t="s">
        <v>6093</v>
      </c>
      <c r="C3031" s="793">
        <v>3094.8899999999849</v>
      </c>
    </row>
    <row r="3032" spans="1:3" x14ac:dyDescent="0.2">
      <c r="A3032" s="793" t="s">
        <v>3915</v>
      </c>
      <c r="B3032" s="793" t="s">
        <v>6094</v>
      </c>
      <c r="C3032" s="793">
        <v>1726.5500000000175</v>
      </c>
    </row>
    <row r="3033" spans="1:3" x14ac:dyDescent="0.2">
      <c r="A3033" s="793" t="s">
        <v>3915</v>
      </c>
      <c r="B3033" s="793" t="s">
        <v>6095</v>
      </c>
      <c r="C3033" s="793">
        <v>256.92999999999302</v>
      </c>
    </row>
    <row r="3034" spans="1:3" x14ac:dyDescent="0.2">
      <c r="A3034" s="793" t="s">
        <v>3915</v>
      </c>
      <c r="B3034" s="793" t="s">
        <v>6096</v>
      </c>
      <c r="C3034" s="793">
        <v>71.710000000020955</v>
      </c>
    </row>
    <row r="3035" spans="1:3" x14ac:dyDescent="0.2">
      <c r="A3035" s="793" t="s">
        <v>3915</v>
      </c>
      <c r="B3035" s="793" t="s">
        <v>6087</v>
      </c>
      <c r="C3035" s="793">
        <v>-3.0899999999965075</v>
      </c>
    </row>
    <row r="3036" spans="1:3" x14ac:dyDescent="0.2">
      <c r="A3036" s="793" t="s">
        <v>3915</v>
      </c>
      <c r="B3036" s="793" t="s">
        <v>6088</v>
      </c>
      <c r="C3036" s="793">
        <v>0.60000000000582077</v>
      </c>
    </row>
    <row r="3037" spans="1:3" x14ac:dyDescent="0.2">
      <c r="A3037" s="793" t="s">
        <v>3915</v>
      </c>
      <c r="B3037" s="793" t="s">
        <v>9168</v>
      </c>
      <c r="C3037" s="793">
        <v>0</v>
      </c>
    </row>
    <row r="3038" spans="1:3" x14ac:dyDescent="0.2">
      <c r="A3038" s="793" t="s">
        <v>3915</v>
      </c>
      <c r="B3038" s="793" t="s">
        <v>9169</v>
      </c>
      <c r="C3038" s="793">
        <v>0</v>
      </c>
    </row>
    <row r="3039" spans="1:3" x14ac:dyDescent="0.2">
      <c r="A3039" s="793" t="s">
        <v>3915</v>
      </c>
      <c r="B3039" s="793" t="s">
        <v>9170</v>
      </c>
      <c r="C3039" s="793">
        <v>0</v>
      </c>
    </row>
    <row r="3040" spans="1:3" x14ac:dyDescent="0.2">
      <c r="A3040" s="793" t="s">
        <v>3915</v>
      </c>
      <c r="B3040" s="793" t="s">
        <v>9171</v>
      </c>
      <c r="C3040" s="793">
        <v>0</v>
      </c>
    </row>
    <row r="3041" spans="1:3" x14ac:dyDescent="0.2">
      <c r="A3041" s="793" t="s">
        <v>3915</v>
      </c>
      <c r="B3041" s="793" t="s">
        <v>9172</v>
      </c>
      <c r="C3041" s="793">
        <v>0</v>
      </c>
    </row>
    <row r="3042" spans="1:3" x14ac:dyDescent="0.2">
      <c r="A3042" s="793" t="s">
        <v>3915</v>
      </c>
      <c r="B3042" s="793" t="s">
        <v>9173</v>
      </c>
      <c r="C3042" s="793">
        <v>0</v>
      </c>
    </row>
    <row r="3043" spans="1:3" x14ac:dyDescent="0.2">
      <c r="A3043" s="793" t="s">
        <v>3915</v>
      </c>
      <c r="B3043" s="793" t="s">
        <v>9174</v>
      </c>
      <c r="C3043" s="793">
        <v>0</v>
      </c>
    </row>
    <row r="3044" spans="1:3" x14ac:dyDescent="0.2">
      <c r="A3044" s="793" t="s">
        <v>3915</v>
      </c>
      <c r="B3044" s="793" t="s">
        <v>9175</v>
      </c>
      <c r="C3044" s="793">
        <v>0</v>
      </c>
    </row>
    <row r="3045" spans="1:3" x14ac:dyDescent="0.2">
      <c r="A3045" s="793" t="s">
        <v>3915</v>
      </c>
      <c r="B3045" s="793" t="s">
        <v>9176</v>
      </c>
      <c r="C3045" s="793">
        <v>0</v>
      </c>
    </row>
    <row r="3046" spans="1:3" x14ac:dyDescent="0.2">
      <c r="A3046" s="793" t="s">
        <v>3915</v>
      </c>
      <c r="B3046" s="793" t="s">
        <v>9177</v>
      </c>
      <c r="C3046" s="793">
        <v>0</v>
      </c>
    </row>
    <row r="3047" spans="1:3" x14ac:dyDescent="0.2">
      <c r="A3047" s="793" t="s">
        <v>3915</v>
      </c>
      <c r="B3047" s="793" t="s">
        <v>9178</v>
      </c>
      <c r="C3047" s="793">
        <v>0</v>
      </c>
    </row>
    <row r="3048" spans="1:3" x14ac:dyDescent="0.2">
      <c r="A3048" s="793" t="s">
        <v>3915</v>
      </c>
      <c r="B3048" s="793" t="s">
        <v>9179</v>
      </c>
      <c r="C3048" s="793">
        <v>0</v>
      </c>
    </row>
    <row r="3049" spans="1:3" x14ac:dyDescent="0.2">
      <c r="A3049" s="793" t="s">
        <v>3915</v>
      </c>
      <c r="B3049" s="793" t="s">
        <v>9180</v>
      </c>
      <c r="C3049" s="793">
        <v>0</v>
      </c>
    </row>
    <row r="3050" spans="1:3" x14ac:dyDescent="0.2">
      <c r="A3050" s="793" t="s">
        <v>3915</v>
      </c>
      <c r="B3050" s="793" t="s">
        <v>6097</v>
      </c>
      <c r="C3050" s="793">
        <v>330964.13999999996</v>
      </c>
    </row>
    <row r="3051" spans="1:3" x14ac:dyDescent="0.2">
      <c r="A3051" s="793" t="s">
        <v>3915</v>
      </c>
      <c r="B3051" s="793" t="s">
        <v>6100</v>
      </c>
      <c r="C3051" s="793">
        <v>330964.13999999996</v>
      </c>
    </row>
    <row r="3052" spans="1:3" x14ac:dyDescent="0.2">
      <c r="A3052" s="793" t="s">
        <v>3915</v>
      </c>
      <c r="B3052" s="793" t="s">
        <v>6101</v>
      </c>
      <c r="C3052" s="793">
        <v>330964.13999999996</v>
      </c>
    </row>
    <row r="3053" spans="1:3" x14ac:dyDescent="0.2">
      <c r="A3053" s="793" t="s">
        <v>3915</v>
      </c>
      <c r="B3053" s="793" t="s">
        <v>6102</v>
      </c>
      <c r="C3053" s="793">
        <v>-4174.3100000000559</v>
      </c>
    </row>
    <row r="3054" spans="1:3" x14ac:dyDescent="0.2">
      <c r="A3054" s="793" t="s">
        <v>3915</v>
      </c>
      <c r="B3054" s="793" t="s">
        <v>6103</v>
      </c>
      <c r="C3054" s="793">
        <v>7495.5299999999697</v>
      </c>
    </row>
    <row r="3055" spans="1:3" x14ac:dyDescent="0.2">
      <c r="A3055" s="793" t="s">
        <v>3915</v>
      </c>
      <c r="B3055" s="793" t="s">
        <v>6104</v>
      </c>
      <c r="C3055" s="793">
        <v>22363.139999999956</v>
      </c>
    </row>
    <row r="3056" spans="1:3" x14ac:dyDescent="0.2">
      <c r="A3056" s="793" t="s">
        <v>3915</v>
      </c>
      <c r="B3056" s="793" t="s">
        <v>6105</v>
      </c>
      <c r="C3056" s="793">
        <v>23090.059999999939</v>
      </c>
    </row>
    <row r="3057" spans="1:3" x14ac:dyDescent="0.2">
      <c r="A3057" s="793" t="s">
        <v>3915</v>
      </c>
      <c r="B3057" s="793" t="s">
        <v>6106</v>
      </c>
      <c r="C3057" s="793">
        <v>23873.359999999928</v>
      </c>
    </row>
    <row r="3058" spans="1:3" x14ac:dyDescent="0.2">
      <c r="A3058" s="793" t="s">
        <v>3915</v>
      </c>
      <c r="B3058" s="793" t="s">
        <v>6107</v>
      </c>
      <c r="C3058" s="793">
        <v>23406.129999999946</v>
      </c>
    </row>
    <row r="3059" spans="1:3" x14ac:dyDescent="0.2">
      <c r="A3059" s="793" t="s">
        <v>3915</v>
      </c>
      <c r="B3059" s="793" t="s">
        <v>6098</v>
      </c>
      <c r="C3059" s="793">
        <v>13692.249999999942</v>
      </c>
    </row>
    <row r="3060" spans="1:3" x14ac:dyDescent="0.2">
      <c r="A3060" s="793" t="s">
        <v>3915</v>
      </c>
      <c r="B3060" s="793" t="s">
        <v>6099</v>
      </c>
      <c r="C3060" s="793">
        <v>3189.289999999979</v>
      </c>
    </row>
    <row r="3061" spans="1:3" x14ac:dyDescent="0.2">
      <c r="A3061" s="793" t="s">
        <v>3915</v>
      </c>
      <c r="B3061" s="793" t="s">
        <v>9181</v>
      </c>
      <c r="C3061" s="793">
        <v>0</v>
      </c>
    </row>
    <row r="3062" spans="1:3" x14ac:dyDescent="0.2">
      <c r="A3062" s="793" t="s">
        <v>3915</v>
      </c>
      <c r="B3062" s="793" t="s">
        <v>9182</v>
      </c>
      <c r="C3062" s="793">
        <v>0</v>
      </c>
    </row>
    <row r="3063" spans="1:3" x14ac:dyDescent="0.2">
      <c r="A3063" s="793" t="s">
        <v>3915</v>
      </c>
      <c r="B3063" s="793" t="s">
        <v>9183</v>
      </c>
      <c r="C3063" s="793">
        <v>0</v>
      </c>
    </row>
    <row r="3064" spans="1:3" x14ac:dyDescent="0.2">
      <c r="A3064" s="793" t="s">
        <v>3915</v>
      </c>
      <c r="B3064" s="793" t="s">
        <v>9184</v>
      </c>
      <c r="C3064" s="793">
        <v>0</v>
      </c>
    </row>
    <row r="3065" spans="1:3" x14ac:dyDescent="0.2">
      <c r="A3065" s="793" t="s">
        <v>3915</v>
      </c>
      <c r="B3065" s="793" t="s">
        <v>9185</v>
      </c>
      <c r="C3065" s="793">
        <v>0</v>
      </c>
    </row>
    <row r="3066" spans="1:3" x14ac:dyDescent="0.2">
      <c r="A3066" s="793" t="s">
        <v>3915</v>
      </c>
      <c r="B3066" s="793" t="s">
        <v>9186</v>
      </c>
      <c r="C3066" s="793">
        <v>0</v>
      </c>
    </row>
    <row r="3067" spans="1:3" x14ac:dyDescent="0.2">
      <c r="A3067" s="793" t="s">
        <v>3915</v>
      </c>
      <c r="B3067" s="793" t="s">
        <v>9187</v>
      </c>
      <c r="C3067" s="793">
        <v>0</v>
      </c>
    </row>
    <row r="3068" spans="1:3" x14ac:dyDescent="0.2">
      <c r="A3068" s="793" t="s">
        <v>3915</v>
      </c>
      <c r="B3068" s="793" t="s">
        <v>9188</v>
      </c>
      <c r="C3068" s="793">
        <v>0</v>
      </c>
    </row>
    <row r="3069" spans="1:3" x14ac:dyDescent="0.2">
      <c r="A3069" s="793" t="s">
        <v>3915</v>
      </c>
      <c r="B3069" s="793" t="s">
        <v>9189</v>
      </c>
      <c r="C3069" s="793">
        <v>0</v>
      </c>
    </row>
    <row r="3070" spans="1:3" x14ac:dyDescent="0.2">
      <c r="A3070" s="793" t="s">
        <v>3915</v>
      </c>
      <c r="B3070" s="793" t="s">
        <v>9190</v>
      </c>
      <c r="C3070" s="793">
        <v>0</v>
      </c>
    </row>
    <row r="3071" spans="1:3" x14ac:dyDescent="0.2">
      <c r="A3071" s="793" t="s">
        <v>3915</v>
      </c>
      <c r="B3071" s="793" t="s">
        <v>9191</v>
      </c>
      <c r="C3071" s="793">
        <v>0</v>
      </c>
    </row>
    <row r="3072" spans="1:3" x14ac:dyDescent="0.2">
      <c r="A3072" s="793" t="s">
        <v>3915</v>
      </c>
      <c r="B3072" s="793" t="s">
        <v>9192</v>
      </c>
      <c r="C3072" s="793">
        <v>0</v>
      </c>
    </row>
    <row r="3073" spans="1:3" x14ac:dyDescent="0.2">
      <c r="A3073" s="793" t="s">
        <v>3915</v>
      </c>
      <c r="B3073" s="793" t="s">
        <v>9193</v>
      </c>
      <c r="C3073" s="793">
        <v>0</v>
      </c>
    </row>
    <row r="3074" spans="1:3" x14ac:dyDescent="0.2">
      <c r="A3074" s="793" t="s">
        <v>3915</v>
      </c>
      <c r="B3074" s="793" t="s">
        <v>9194</v>
      </c>
      <c r="C3074" s="793">
        <v>0</v>
      </c>
    </row>
    <row r="3075" spans="1:3" x14ac:dyDescent="0.2">
      <c r="A3075" s="793" t="s">
        <v>3915</v>
      </c>
      <c r="B3075" s="793" t="s">
        <v>9195</v>
      </c>
      <c r="C3075" s="793">
        <v>0</v>
      </c>
    </row>
    <row r="3076" spans="1:3" x14ac:dyDescent="0.2">
      <c r="A3076" s="793" t="s">
        <v>3915</v>
      </c>
      <c r="B3076" s="793" t="s">
        <v>9196</v>
      </c>
      <c r="C3076" s="793">
        <v>0</v>
      </c>
    </row>
    <row r="3077" spans="1:3" x14ac:dyDescent="0.2">
      <c r="A3077" s="793" t="s">
        <v>3915</v>
      </c>
      <c r="B3077" s="793" t="s">
        <v>9197</v>
      </c>
      <c r="C3077" s="793">
        <v>0</v>
      </c>
    </row>
    <row r="3078" spans="1:3" x14ac:dyDescent="0.2">
      <c r="A3078" s="793" t="s">
        <v>3915</v>
      </c>
      <c r="B3078" s="793" t="s">
        <v>9198</v>
      </c>
      <c r="C3078" s="793">
        <v>0</v>
      </c>
    </row>
    <row r="3079" spans="1:3" x14ac:dyDescent="0.2">
      <c r="A3079" s="793" t="s">
        <v>3915</v>
      </c>
      <c r="B3079" s="793" t="s">
        <v>9199</v>
      </c>
      <c r="C3079" s="793">
        <v>0</v>
      </c>
    </row>
    <row r="3080" spans="1:3" x14ac:dyDescent="0.2">
      <c r="A3080" s="793" t="s">
        <v>3915</v>
      </c>
      <c r="B3080" s="793" t="s">
        <v>9200</v>
      </c>
      <c r="C3080" s="793">
        <v>0</v>
      </c>
    </row>
    <row r="3081" spans="1:3" x14ac:dyDescent="0.2">
      <c r="A3081" s="793" t="s">
        <v>3915</v>
      </c>
      <c r="B3081" s="793" t="s">
        <v>9201</v>
      </c>
      <c r="C3081" s="793">
        <v>0</v>
      </c>
    </row>
    <row r="3082" spans="1:3" x14ac:dyDescent="0.2">
      <c r="A3082" s="793" t="s">
        <v>3915</v>
      </c>
      <c r="B3082" s="793" t="s">
        <v>9202</v>
      </c>
      <c r="C3082" s="793">
        <v>0</v>
      </c>
    </row>
    <row r="3083" spans="1:3" x14ac:dyDescent="0.2">
      <c r="A3083" s="793" t="s">
        <v>3915</v>
      </c>
      <c r="B3083" s="793" t="s">
        <v>9203</v>
      </c>
      <c r="C3083" s="793">
        <v>0</v>
      </c>
    </row>
    <row r="3084" spans="1:3" x14ac:dyDescent="0.2">
      <c r="A3084" s="793" t="s">
        <v>3915</v>
      </c>
      <c r="B3084" s="793" t="s">
        <v>9204</v>
      </c>
      <c r="C3084" s="793">
        <v>0</v>
      </c>
    </row>
    <row r="3085" spans="1:3" x14ac:dyDescent="0.2">
      <c r="A3085" s="793" t="s">
        <v>3915</v>
      </c>
      <c r="B3085" s="793" t="s">
        <v>9205</v>
      </c>
      <c r="C3085" s="793">
        <v>0</v>
      </c>
    </row>
    <row r="3086" spans="1:3" x14ac:dyDescent="0.2">
      <c r="A3086" s="793" t="s">
        <v>3915</v>
      </c>
      <c r="B3086" s="793" t="s">
        <v>9206</v>
      </c>
      <c r="C3086" s="793">
        <v>0</v>
      </c>
    </row>
    <row r="3087" spans="1:3" x14ac:dyDescent="0.2">
      <c r="A3087" s="793" t="s">
        <v>3915</v>
      </c>
      <c r="B3087" s="793" t="s">
        <v>9207</v>
      </c>
      <c r="C3087" s="793">
        <v>0</v>
      </c>
    </row>
    <row r="3088" spans="1:3" x14ac:dyDescent="0.2">
      <c r="A3088" s="793" t="s">
        <v>3915</v>
      </c>
      <c r="B3088" s="793" t="s">
        <v>9208</v>
      </c>
      <c r="C3088" s="793">
        <v>0</v>
      </c>
    </row>
    <row r="3089" spans="1:3" x14ac:dyDescent="0.2">
      <c r="A3089" s="793" t="s">
        <v>3915</v>
      </c>
      <c r="B3089" s="793" t="s">
        <v>9209</v>
      </c>
      <c r="C3089" s="793">
        <v>0</v>
      </c>
    </row>
    <row r="3090" spans="1:3" x14ac:dyDescent="0.2">
      <c r="A3090" s="793" t="s">
        <v>3915</v>
      </c>
      <c r="B3090" s="793" t="s">
        <v>9210</v>
      </c>
      <c r="C3090" s="793">
        <v>0</v>
      </c>
    </row>
    <row r="3091" spans="1:3" x14ac:dyDescent="0.2">
      <c r="A3091" s="793" t="s">
        <v>3915</v>
      </c>
      <c r="B3091" s="793" t="s">
        <v>9211</v>
      </c>
      <c r="C3091" s="793">
        <v>0</v>
      </c>
    </row>
    <row r="3092" spans="1:3" x14ac:dyDescent="0.2">
      <c r="A3092" s="793" t="s">
        <v>3915</v>
      </c>
      <c r="B3092" s="793" t="s">
        <v>9212</v>
      </c>
      <c r="C3092" s="793">
        <v>0</v>
      </c>
    </row>
    <row r="3093" spans="1:3" x14ac:dyDescent="0.2">
      <c r="A3093" s="793" t="s">
        <v>3915</v>
      </c>
      <c r="B3093" s="793" t="s">
        <v>9213</v>
      </c>
      <c r="C3093" s="793">
        <v>0</v>
      </c>
    </row>
    <row r="3094" spans="1:3" x14ac:dyDescent="0.2">
      <c r="A3094" s="793" t="s">
        <v>3915</v>
      </c>
      <c r="B3094" s="793" t="s">
        <v>9214</v>
      </c>
      <c r="C3094" s="793">
        <v>0</v>
      </c>
    </row>
    <row r="3095" spans="1:3" x14ac:dyDescent="0.2">
      <c r="A3095" s="793" t="s">
        <v>3915</v>
      </c>
      <c r="B3095" s="793" t="s">
        <v>9215</v>
      </c>
      <c r="C3095" s="793">
        <v>0</v>
      </c>
    </row>
    <row r="3096" spans="1:3" x14ac:dyDescent="0.2">
      <c r="A3096" s="793" t="s">
        <v>3915</v>
      </c>
      <c r="B3096" s="793" t="s">
        <v>9216</v>
      </c>
      <c r="C3096" s="793">
        <v>0</v>
      </c>
    </row>
    <row r="3097" spans="1:3" x14ac:dyDescent="0.2">
      <c r="A3097" s="793" t="s">
        <v>3915</v>
      </c>
      <c r="B3097" s="793" t="s">
        <v>9217</v>
      </c>
      <c r="C3097" s="793">
        <v>0</v>
      </c>
    </row>
    <row r="3098" spans="1:3" x14ac:dyDescent="0.2">
      <c r="A3098" s="793" t="s">
        <v>3915</v>
      </c>
      <c r="B3098" s="793" t="s">
        <v>6108</v>
      </c>
      <c r="C3098" s="793">
        <v>-6435.0599999999395</v>
      </c>
    </row>
    <row r="3099" spans="1:3" x14ac:dyDescent="0.2">
      <c r="A3099" s="793" t="s">
        <v>3915</v>
      </c>
      <c r="B3099" s="793" t="s">
        <v>6110</v>
      </c>
      <c r="C3099" s="793">
        <v>-6427.5899999999674</v>
      </c>
    </row>
    <row r="3100" spans="1:3" x14ac:dyDescent="0.2">
      <c r="A3100" s="793" t="s">
        <v>3915</v>
      </c>
      <c r="B3100" s="793" t="s">
        <v>6111</v>
      </c>
      <c r="C3100" s="793">
        <v>-6352.6499999999651</v>
      </c>
    </row>
    <row r="3101" spans="1:3" x14ac:dyDescent="0.2">
      <c r="A3101" s="793" t="s">
        <v>3915</v>
      </c>
      <c r="B3101" s="793" t="s">
        <v>6112</v>
      </c>
      <c r="C3101" s="793">
        <v>-4121.3899999998976</v>
      </c>
    </row>
    <row r="3102" spans="1:3" x14ac:dyDescent="0.2">
      <c r="A3102" s="793" t="s">
        <v>3915</v>
      </c>
      <c r="B3102" s="793" t="s">
        <v>6113</v>
      </c>
      <c r="C3102" s="793">
        <v>-1950.75</v>
      </c>
    </row>
    <row r="3103" spans="1:3" x14ac:dyDescent="0.2">
      <c r="A3103" s="793" t="s">
        <v>3915</v>
      </c>
      <c r="B3103" s="793" t="s">
        <v>6114</v>
      </c>
      <c r="C3103" s="793">
        <v>-1900.5099999999511</v>
      </c>
    </row>
    <row r="3104" spans="1:3" x14ac:dyDescent="0.2">
      <c r="A3104" s="793" t="s">
        <v>3915</v>
      </c>
      <c r="B3104" s="793" t="s">
        <v>6115</v>
      </c>
      <c r="C3104" s="793">
        <v>-1247.5899999999674</v>
      </c>
    </row>
    <row r="3105" spans="1:3" x14ac:dyDescent="0.2">
      <c r="A3105" s="793" t="s">
        <v>3915</v>
      </c>
      <c r="B3105" s="793" t="s">
        <v>6116</v>
      </c>
      <c r="C3105" s="793">
        <v>-547.37999999988824</v>
      </c>
    </row>
    <row r="3106" spans="1:3" x14ac:dyDescent="0.2">
      <c r="A3106" s="793" t="s">
        <v>3915</v>
      </c>
      <c r="B3106" s="793" t="s">
        <v>6117</v>
      </c>
      <c r="C3106" s="793">
        <v>-241.14999999990687</v>
      </c>
    </row>
    <row r="3107" spans="1:3" x14ac:dyDescent="0.2">
      <c r="A3107" s="793" t="s">
        <v>3915</v>
      </c>
      <c r="B3107" s="793" t="s">
        <v>6109</v>
      </c>
      <c r="C3107" s="793">
        <v>-12.809999999939464</v>
      </c>
    </row>
    <row r="3108" spans="1:3" x14ac:dyDescent="0.2">
      <c r="A3108" s="793" t="s">
        <v>3915</v>
      </c>
      <c r="B3108" s="793" t="s">
        <v>9218</v>
      </c>
      <c r="C3108" s="793">
        <v>0</v>
      </c>
    </row>
    <row r="3109" spans="1:3" x14ac:dyDescent="0.2">
      <c r="A3109" s="793" t="s">
        <v>3915</v>
      </c>
      <c r="B3109" s="793" t="s">
        <v>9219</v>
      </c>
      <c r="C3109" s="793">
        <v>0</v>
      </c>
    </row>
    <row r="3110" spans="1:3" x14ac:dyDescent="0.2">
      <c r="A3110" s="793" t="s">
        <v>3915</v>
      </c>
      <c r="B3110" s="793" t="s">
        <v>9220</v>
      </c>
      <c r="C3110" s="793">
        <v>0</v>
      </c>
    </row>
    <row r="3111" spans="1:3" x14ac:dyDescent="0.2">
      <c r="A3111" s="793" t="s">
        <v>3915</v>
      </c>
      <c r="B3111" s="793" t="s">
        <v>9221</v>
      </c>
      <c r="C3111" s="793">
        <v>0</v>
      </c>
    </row>
    <row r="3112" spans="1:3" x14ac:dyDescent="0.2">
      <c r="A3112" s="793" t="s">
        <v>3915</v>
      </c>
      <c r="B3112" s="793" t="s">
        <v>9222</v>
      </c>
      <c r="C3112" s="793">
        <v>0</v>
      </c>
    </row>
    <row r="3113" spans="1:3" x14ac:dyDescent="0.2">
      <c r="A3113" s="793" t="s">
        <v>3915</v>
      </c>
      <c r="B3113" s="793" t="s">
        <v>9223</v>
      </c>
      <c r="C3113" s="793">
        <v>0</v>
      </c>
    </row>
    <row r="3114" spans="1:3" x14ac:dyDescent="0.2">
      <c r="A3114" s="793" t="s">
        <v>3915</v>
      </c>
      <c r="B3114" s="793" t="s">
        <v>9224</v>
      </c>
      <c r="C3114" s="793">
        <v>0</v>
      </c>
    </row>
    <row r="3115" spans="1:3" x14ac:dyDescent="0.2">
      <c r="A3115" s="793" t="s">
        <v>3915</v>
      </c>
      <c r="B3115" s="793" t="s">
        <v>9225</v>
      </c>
      <c r="C3115" s="793">
        <v>0</v>
      </c>
    </row>
    <row r="3116" spans="1:3" x14ac:dyDescent="0.2">
      <c r="A3116" s="793" t="s">
        <v>3915</v>
      </c>
      <c r="B3116" s="793" t="s">
        <v>9226</v>
      </c>
      <c r="C3116" s="793">
        <v>0</v>
      </c>
    </row>
    <row r="3117" spans="1:3" x14ac:dyDescent="0.2">
      <c r="A3117" s="793" t="s">
        <v>3915</v>
      </c>
      <c r="B3117" s="793" t="s">
        <v>9227</v>
      </c>
      <c r="C3117" s="793">
        <v>0</v>
      </c>
    </row>
    <row r="3118" spans="1:3" x14ac:dyDescent="0.2">
      <c r="A3118" s="793" t="s">
        <v>3915</v>
      </c>
      <c r="B3118" s="793" t="s">
        <v>9228</v>
      </c>
      <c r="C3118" s="793">
        <v>0</v>
      </c>
    </row>
    <row r="3119" spans="1:3" x14ac:dyDescent="0.2">
      <c r="A3119" s="793" t="s">
        <v>3915</v>
      </c>
      <c r="B3119" s="793" t="s">
        <v>9229</v>
      </c>
      <c r="C3119" s="793">
        <v>0</v>
      </c>
    </row>
    <row r="3120" spans="1:3" x14ac:dyDescent="0.2">
      <c r="A3120" s="793" t="s">
        <v>3915</v>
      </c>
      <c r="B3120" s="793" t="s">
        <v>9230</v>
      </c>
      <c r="C3120" s="793">
        <v>0</v>
      </c>
    </row>
    <row r="3121" spans="1:3" x14ac:dyDescent="0.2">
      <c r="A3121" s="793" t="s">
        <v>3915</v>
      </c>
      <c r="B3121" s="793" t="s">
        <v>9231</v>
      </c>
      <c r="C3121" s="793">
        <v>0</v>
      </c>
    </row>
    <row r="3122" spans="1:3" x14ac:dyDescent="0.2">
      <c r="A3122" s="793" t="s">
        <v>3915</v>
      </c>
      <c r="B3122" s="793" t="s">
        <v>9232</v>
      </c>
      <c r="C3122" s="793">
        <v>0</v>
      </c>
    </row>
    <row r="3123" spans="1:3" x14ac:dyDescent="0.2">
      <c r="A3123" s="793" t="s">
        <v>3915</v>
      </c>
      <c r="B3123" s="793" t="s">
        <v>9233</v>
      </c>
      <c r="C3123" s="793">
        <v>0</v>
      </c>
    </row>
    <row r="3124" spans="1:3" x14ac:dyDescent="0.2">
      <c r="A3124" s="793" t="s">
        <v>3915</v>
      </c>
      <c r="B3124" s="793" t="s">
        <v>9234</v>
      </c>
      <c r="C3124" s="793">
        <v>0</v>
      </c>
    </row>
    <row r="3125" spans="1:3" x14ac:dyDescent="0.2">
      <c r="A3125" s="793" t="s">
        <v>3915</v>
      </c>
      <c r="B3125" s="793" t="s">
        <v>9235</v>
      </c>
      <c r="C3125" s="793">
        <v>0</v>
      </c>
    </row>
    <row r="3126" spans="1:3" x14ac:dyDescent="0.2">
      <c r="A3126" s="793" t="s">
        <v>3915</v>
      </c>
      <c r="B3126" s="793" t="s">
        <v>9236</v>
      </c>
      <c r="C3126" s="793">
        <v>0</v>
      </c>
    </row>
    <row r="3127" spans="1:3" x14ac:dyDescent="0.2">
      <c r="A3127" s="793" t="s">
        <v>3915</v>
      </c>
      <c r="B3127" s="793" t="s">
        <v>9237</v>
      </c>
      <c r="C3127" s="793">
        <v>0</v>
      </c>
    </row>
    <row r="3128" spans="1:3" x14ac:dyDescent="0.2">
      <c r="A3128" s="793" t="s">
        <v>3915</v>
      </c>
      <c r="B3128" s="793" t="s">
        <v>9238</v>
      </c>
      <c r="C3128" s="793">
        <v>0</v>
      </c>
    </row>
    <row r="3129" spans="1:3" x14ac:dyDescent="0.2">
      <c r="A3129" s="793" t="s">
        <v>3915</v>
      </c>
      <c r="B3129" s="793" t="s">
        <v>9239</v>
      </c>
      <c r="C3129" s="793">
        <v>0</v>
      </c>
    </row>
    <row r="3130" spans="1:3" x14ac:dyDescent="0.2">
      <c r="A3130" s="793" t="s">
        <v>3915</v>
      </c>
      <c r="B3130" s="793" t="s">
        <v>9240</v>
      </c>
      <c r="C3130" s="793">
        <v>0</v>
      </c>
    </row>
    <row r="3131" spans="1:3" x14ac:dyDescent="0.2">
      <c r="A3131" s="793" t="s">
        <v>3915</v>
      </c>
      <c r="B3131" s="793" t="s">
        <v>9241</v>
      </c>
      <c r="C3131" s="793">
        <v>0</v>
      </c>
    </row>
    <row r="3132" spans="1:3" x14ac:dyDescent="0.2">
      <c r="A3132" s="793" t="s">
        <v>3915</v>
      </c>
      <c r="B3132" s="793" t="s">
        <v>9242</v>
      </c>
      <c r="C3132" s="793">
        <v>0</v>
      </c>
    </row>
    <row r="3133" spans="1:3" x14ac:dyDescent="0.2">
      <c r="A3133" s="793" t="s">
        <v>3915</v>
      </c>
      <c r="B3133" s="793" t="s">
        <v>9243</v>
      </c>
      <c r="C3133" s="793">
        <v>0</v>
      </c>
    </row>
    <row r="3134" spans="1:3" x14ac:dyDescent="0.2">
      <c r="A3134" s="793" t="s">
        <v>3915</v>
      </c>
      <c r="B3134" s="793" t="s">
        <v>9244</v>
      </c>
      <c r="C3134" s="793">
        <v>0</v>
      </c>
    </row>
    <row r="3135" spans="1:3" x14ac:dyDescent="0.2">
      <c r="A3135" s="793" t="s">
        <v>3915</v>
      </c>
      <c r="B3135" s="793" t="s">
        <v>9245</v>
      </c>
      <c r="C3135" s="793">
        <v>0</v>
      </c>
    </row>
    <row r="3136" spans="1:3" x14ac:dyDescent="0.2">
      <c r="A3136" s="793" t="s">
        <v>3915</v>
      </c>
      <c r="B3136" s="793" t="s">
        <v>9246</v>
      </c>
      <c r="C3136" s="793">
        <v>0</v>
      </c>
    </row>
    <row r="3137" spans="1:3" x14ac:dyDescent="0.2">
      <c r="A3137" s="793" t="s">
        <v>3915</v>
      </c>
      <c r="B3137" s="793" t="s">
        <v>9247</v>
      </c>
      <c r="C3137" s="793">
        <v>0</v>
      </c>
    </row>
    <row r="3138" spans="1:3" x14ac:dyDescent="0.2">
      <c r="A3138" s="793" t="s">
        <v>3915</v>
      </c>
      <c r="B3138" s="793" t="s">
        <v>9248</v>
      </c>
      <c r="C3138" s="793">
        <v>0</v>
      </c>
    </row>
    <row r="3139" spans="1:3" x14ac:dyDescent="0.2">
      <c r="A3139" s="793" t="s">
        <v>3915</v>
      </c>
      <c r="B3139" s="793" t="s">
        <v>9249</v>
      </c>
      <c r="C3139" s="793">
        <v>0</v>
      </c>
    </row>
    <row r="3140" spans="1:3" x14ac:dyDescent="0.2">
      <c r="A3140" s="793" t="s">
        <v>3915</v>
      </c>
      <c r="B3140" s="793" t="s">
        <v>9250</v>
      </c>
      <c r="C3140" s="793">
        <v>0</v>
      </c>
    </row>
    <row r="3141" spans="1:3" x14ac:dyDescent="0.2">
      <c r="A3141" s="793" t="s">
        <v>3915</v>
      </c>
      <c r="B3141" s="793" t="s">
        <v>9251</v>
      </c>
      <c r="C3141" s="793">
        <v>0</v>
      </c>
    </row>
    <row r="3142" spans="1:3" x14ac:dyDescent="0.2">
      <c r="A3142" s="793" t="s">
        <v>3915</v>
      </c>
      <c r="B3142" s="793" t="s">
        <v>9252</v>
      </c>
      <c r="C3142" s="793">
        <v>0</v>
      </c>
    </row>
    <row r="3143" spans="1:3" x14ac:dyDescent="0.2">
      <c r="A3143" s="793" t="s">
        <v>3915</v>
      </c>
      <c r="B3143" s="793" t="s">
        <v>9253</v>
      </c>
      <c r="C3143" s="793">
        <v>0</v>
      </c>
    </row>
    <row r="3144" spans="1:3" x14ac:dyDescent="0.2">
      <c r="A3144" s="793" t="s">
        <v>3915</v>
      </c>
      <c r="B3144" s="793" t="s">
        <v>9254</v>
      </c>
      <c r="C3144" s="793">
        <v>0</v>
      </c>
    </row>
    <row r="3145" spans="1:3" x14ac:dyDescent="0.2">
      <c r="A3145" s="793" t="s">
        <v>3915</v>
      </c>
      <c r="B3145" s="793" t="s">
        <v>9255</v>
      </c>
      <c r="C3145" s="793">
        <v>0</v>
      </c>
    </row>
    <row r="3146" spans="1:3" x14ac:dyDescent="0.2">
      <c r="A3146" s="793" t="s">
        <v>3915</v>
      </c>
      <c r="B3146" s="793" t="s">
        <v>9256</v>
      </c>
      <c r="C3146" s="793">
        <v>0</v>
      </c>
    </row>
    <row r="3147" spans="1:3" x14ac:dyDescent="0.2">
      <c r="A3147" s="793" t="s">
        <v>3915</v>
      </c>
      <c r="B3147" s="793" t="s">
        <v>9257</v>
      </c>
      <c r="C3147" s="793">
        <v>0</v>
      </c>
    </row>
    <row r="3148" spans="1:3" x14ac:dyDescent="0.2">
      <c r="A3148" s="793" t="s">
        <v>3915</v>
      </c>
      <c r="B3148" s="793" t="s">
        <v>9258</v>
      </c>
      <c r="C3148" s="793">
        <v>0</v>
      </c>
    </row>
    <row r="3149" spans="1:3" x14ac:dyDescent="0.2">
      <c r="A3149" s="793" t="s">
        <v>3915</v>
      </c>
      <c r="B3149" s="793" t="s">
        <v>9259</v>
      </c>
      <c r="C3149" s="793">
        <v>0</v>
      </c>
    </row>
    <row r="3150" spans="1:3" x14ac:dyDescent="0.2">
      <c r="A3150" s="793" t="s">
        <v>3915</v>
      </c>
      <c r="B3150" s="793" t="s">
        <v>9260</v>
      </c>
      <c r="C3150" s="793">
        <v>0</v>
      </c>
    </row>
    <row r="3151" spans="1:3" x14ac:dyDescent="0.2">
      <c r="A3151" s="793" t="s">
        <v>3915</v>
      </c>
      <c r="B3151" s="793" t="s">
        <v>9261</v>
      </c>
      <c r="C3151" s="793">
        <v>0</v>
      </c>
    </row>
    <row r="3152" spans="1:3" x14ac:dyDescent="0.2">
      <c r="A3152" s="793" t="s">
        <v>3915</v>
      </c>
      <c r="B3152" s="793" t="s">
        <v>9262</v>
      </c>
      <c r="C3152" s="793">
        <v>0</v>
      </c>
    </row>
    <row r="3153" spans="1:3" x14ac:dyDescent="0.2">
      <c r="A3153" s="793" t="s">
        <v>3915</v>
      </c>
      <c r="B3153" s="793" t="s">
        <v>9263</v>
      </c>
      <c r="C3153" s="793">
        <v>0</v>
      </c>
    </row>
    <row r="3154" spans="1:3" x14ac:dyDescent="0.2">
      <c r="A3154" s="793" t="s">
        <v>3915</v>
      </c>
      <c r="B3154" s="793" t="s">
        <v>9264</v>
      </c>
      <c r="C3154" s="793">
        <v>0</v>
      </c>
    </row>
    <row r="3155" spans="1:3" x14ac:dyDescent="0.2">
      <c r="A3155" s="793" t="s">
        <v>3915</v>
      </c>
      <c r="B3155" s="793" t="s">
        <v>9265</v>
      </c>
      <c r="C3155" s="793">
        <v>0</v>
      </c>
    </row>
    <row r="3156" spans="1:3" x14ac:dyDescent="0.2">
      <c r="A3156" s="793" t="s">
        <v>3915</v>
      </c>
      <c r="B3156" s="793" t="s">
        <v>9266</v>
      </c>
      <c r="C3156" s="793">
        <v>0</v>
      </c>
    </row>
    <row r="3157" spans="1:3" x14ac:dyDescent="0.2">
      <c r="A3157" s="793" t="s">
        <v>3915</v>
      </c>
      <c r="B3157" s="793" t="s">
        <v>9267</v>
      </c>
      <c r="C3157" s="793">
        <v>0</v>
      </c>
    </row>
    <row r="3158" spans="1:3" x14ac:dyDescent="0.2">
      <c r="A3158" s="793" t="s">
        <v>3915</v>
      </c>
      <c r="B3158" s="793" t="s">
        <v>9268</v>
      </c>
      <c r="C3158" s="793">
        <v>0</v>
      </c>
    </row>
    <row r="3159" spans="1:3" x14ac:dyDescent="0.2">
      <c r="A3159" s="793" t="s">
        <v>3915</v>
      </c>
      <c r="B3159" s="793" t="s">
        <v>9269</v>
      </c>
      <c r="C3159" s="793">
        <v>0</v>
      </c>
    </row>
    <row r="3160" spans="1:3" x14ac:dyDescent="0.2">
      <c r="A3160" s="793" t="s">
        <v>3915</v>
      </c>
      <c r="B3160" s="793" t="s">
        <v>9270</v>
      </c>
      <c r="C3160" s="793">
        <v>0</v>
      </c>
    </row>
    <row r="3161" spans="1:3" x14ac:dyDescent="0.2">
      <c r="A3161" s="793" t="s">
        <v>3915</v>
      </c>
      <c r="B3161" s="793" t="s">
        <v>9271</v>
      </c>
      <c r="C3161" s="793">
        <v>0</v>
      </c>
    </row>
    <row r="3162" spans="1:3" x14ac:dyDescent="0.2">
      <c r="A3162" s="793" t="s">
        <v>3915</v>
      </c>
      <c r="B3162" s="793" t="s">
        <v>9272</v>
      </c>
      <c r="C3162" s="793">
        <v>0</v>
      </c>
    </row>
    <row r="3163" spans="1:3" x14ac:dyDescent="0.2">
      <c r="A3163" s="793" t="s">
        <v>3915</v>
      </c>
      <c r="B3163" s="793" t="s">
        <v>9273</v>
      </c>
      <c r="C3163" s="793">
        <v>0</v>
      </c>
    </row>
    <row r="3164" spans="1:3" x14ac:dyDescent="0.2">
      <c r="A3164" s="793" t="s">
        <v>3915</v>
      </c>
      <c r="B3164" s="793" t="s">
        <v>9274</v>
      </c>
      <c r="C3164" s="793">
        <v>0</v>
      </c>
    </row>
    <row r="3165" spans="1:3" x14ac:dyDescent="0.2">
      <c r="A3165" s="793" t="s">
        <v>3915</v>
      </c>
      <c r="B3165" s="793" t="s">
        <v>9275</v>
      </c>
      <c r="C3165" s="793">
        <v>0</v>
      </c>
    </row>
    <row r="3166" spans="1:3" x14ac:dyDescent="0.2">
      <c r="A3166" s="793" t="s">
        <v>3915</v>
      </c>
      <c r="B3166" s="793" t="s">
        <v>9276</v>
      </c>
      <c r="C3166" s="793">
        <v>0</v>
      </c>
    </row>
    <row r="3167" spans="1:3" x14ac:dyDescent="0.2">
      <c r="A3167" s="793" t="s">
        <v>3915</v>
      </c>
      <c r="B3167" s="793" t="s">
        <v>9277</v>
      </c>
      <c r="C3167" s="793">
        <v>0</v>
      </c>
    </row>
    <row r="3168" spans="1:3" x14ac:dyDescent="0.2">
      <c r="A3168" s="793" t="s">
        <v>3915</v>
      </c>
      <c r="B3168" s="793" t="s">
        <v>9278</v>
      </c>
      <c r="C3168" s="793">
        <v>0</v>
      </c>
    </row>
    <row r="3169" spans="1:3" x14ac:dyDescent="0.2">
      <c r="A3169" s="793" t="s">
        <v>3915</v>
      </c>
      <c r="B3169" s="793" t="s">
        <v>9279</v>
      </c>
      <c r="C3169" s="793">
        <v>0</v>
      </c>
    </row>
    <row r="3170" spans="1:3" x14ac:dyDescent="0.2">
      <c r="A3170" s="793" t="s">
        <v>3915</v>
      </c>
      <c r="B3170" s="793" t="s">
        <v>9280</v>
      </c>
      <c r="C3170" s="793">
        <v>0</v>
      </c>
    </row>
    <row r="3171" spans="1:3" x14ac:dyDescent="0.2">
      <c r="A3171" s="793" t="s">
        <v>3915</v>
      </c>
      <c r="B3171" s="793" t="s">
        <v>9281</v>
      </c>
      <c r="C3171" s="793">
        <v>0</v>
      </c>
    </row>
    <row r="3172" spans="1:3" x14ac:dyDescent="0.2">
      <c r="A3172" s="793" t="s">
        <v>3915</v>
      </c>
      <c r="B3172" s="793" t="s">
        <v>9282</v>
      </c>
      <c r="C3172" s="793">
        <v>0</v>
      </c>
    </row>
    <row r="3173" spans="1:3" x14ac:dyDescent="0.2">
      <c r="A3173" s="793" t="s">
        <v>3915</v>
      </c>
      <c r="B3173" s="793" t="s">
        <v>9283</v>
      </c>
      <c r="C3173" s="793">
        <v>0</v>
      </c>
    </row>
    <row r="3174" spans="1:3" x14ac:dyDescent="0.2">
      <c r="A3174" s="793" t="s">
        <v>3915</v>
      </c>
      <c r="B3174" s="793" t="s">
        <v>9284</v>
      </c>
      <c r="C3174" s="793">
        <v>0</v>
      </c>
    </row>
    <row r="3175" spans="1:3" x14ac:dyDescent="0.2">
      <c r="A3175" s="793" t="s">
        <v>3915</v>
      </c>
      <c r="B3175" s="793" t="s">
        <v>9285</v>
      </c>
      <c r="C3175" s="793">
        <v>0</v>
      </c>
    </row>
    <row r="3176" spans="1:3" x14ac:dyDescent="0.2">
      <c r="A3176" s="793" t="s">
        <v>3915</v>
      </c>
      <c r="B3176" s="793" t="s">
        <v>9286</v>
      </c>
      <c r="C3176" s="793">
        <v>0</v>
      </c>
    </row>
    <row r="3177" spans="1:3" x14ac:dyDescent="0.2">
      <c r="A3177" s="793" t="s">
        <v>3915</v>
      </c>
      <c r="B3177" s="793" t="s">
        <v>9287</v>
      </c>
      <c r="C3177" s="793">
        <v>0</v>
      </c>
    </row>
    <row r="3178" spans="1:3" x14ac:dyDescent="0.2">
      <c r="A3178" s="793" t="s">
        <v>3915</v>
      </c>
      <c r="B3178" s="793" t="s">
        <v>9288</v>
      </c>
      <c r="C3178" s="793">
        <v>0</v>
      </c>
    </row>
    <row r="3179" spans="1:3" x14ac:dyDescent="0.2">
      <c r="A3179" s="793" t="s">
        <v>3915</v>
      </c>
      <c r="B3179" s="793" t="s">
        <v>9289</v>
      </c>
      <c r="C3179" s="793">
        <v>0</v>
      </c>
    </row>
    <row r="3180" spans="1:3" x14ac:dyDescent="0.2">
      <c r="A3180" s="793" t="s">
        <v>3915</v>
      </c>
      <c r="B3180" s="793" t="s">
        <v>9290</v>
      </c>
      <c r="C3180" s="793">
        <v>0</v>
      </c>
    </row>
    <row r="3181" spans="1:3" x14ac:dyDescent="0.2">
      <c r="A3181" s="793" t="s">
        <v>3915</v>
      </c>
      <c r="B3181" s="793" t="s">
        <v>9291</v>
      </c>
      <c r="C3181" s="793">
        <v>0</v>
      </c>
    </row>
    <row r="3182" spans="1:3" x14ac:dyDescent="0.2">
      <c r="A3182" s="793" t="s">
        <v>3915</v>
      </c>
      <c r="B3182" s="793" t="s">
        <v>9292</v>
      </c>
      <c r="C3182" s="793">
        <v>0</v>
      </c>
    </row>
    <row r="3183" spans="1:3" x14ac:dyDescent="0.2">
      <c r="A3183" s="793" t="s">
        <v>3915</v>
      </c>
      <c r="B3183" s="793" t="s">
        <v>9293</v>
      </c>
      <c r="C3183" s="793">
        <v>0</v>
      </c>
    </row>
    <row r="3184" spans="1:3" x14ac:dyDescent="0.2">
      <c r="A3184" s="793" t="s">
        <v>3915</v>
      </c>
      <c r="B3184" s="793" t="s">
        <v>9294</v>
      </c>
      <c r="C3184" s="793">
        <v>0</v>
      </c>
    </row>
    <row r="3185" spans="1:3" x14ac:dyDescent="0.2">
      <c r="A3185" s="793" t="s">
        <v>3915</v>
      </c>
      <c r="B3185" s="793" t="s">
        <v>9295</v>
      </c>
      <c r="C3185" s="793">
        <v>0</v>
      </c>
    </row>
    <row r="3186" spans="1:3" x14ac:dyDescent="0.2">
      <c r="A3186" s="793" t="s">
        <v>3915</v>
      </c>
      <c r="B3186" s="793" t="s">
        <v>9296</v>
      </c>
      <c r="C3186" s="793">
        <v>0</v>
      </c>
    </row>
    <row r="3187" spans="1:3" x14ac:dyDescent="0.2">
      <c r="A3187" s="793" t="s">
        <v>3915</v>
      </c>
      <c r="B3187" s="793" t="s">
        <v>9297</v>
      </c>
      <c r="C3187" s="793">
        <v>0</v>
      </c>
    </row>
    <row r="3188" spans="1:3" x14ac:dyDescent="0.2">
      <c r="A3188" s="793" t="s">
        <v>3915</v>
      </c>
      <c r="B3188" s="793" t="s">
        <v>9298</v>
      </c>
      <c r="C3188" s="793">
        <v>0</v>
      </c>
    </row>
    <row r="3189" spans="1:3" x14ac:dyDescent="0.2">
      <c r="A3189" s="793" t="s">
        <v>3915</v>
      </c>
      <c r="B3189" s="793" t="s">
        <v>9299</v>
      </c>
      <c r="C3189" s="793">
        <v>0</v>
      </c>
    </row>
    <row r="3190" spans="1:3" x14ac:dyDescent="0.2">
      <c r="A3190" s="793" t="s">
        <v>3915</v>
      </c>
      <c r="B3190" s="793" t="s">
        <v>9300</v>
      </c>
      <c r="C3190" s="793">
        <v>0</v>
      </c>
    </row>
    <row r="3191" spans="1:3" x14ac:dyDescent="0.2">
      <c r="A3191" s="793" t="s">
        <v>3915</v>
      </c>
      <c r="B3191" s="793" t="s">
        <v>9301</v>
      </c>
      <c r="C3191" s="793">
        <v>0</v>
      </c>
    </row>
    <row r="3192" spans="1:3" x14ac:dyDescent="0.2">
      <c r="A3192" s="793" t="s">
        <v>3915</v>
      </c>
      <c r="B3192" s="793" t="s">
        <v>9302</v>
      </c>
      <c r="C3192" s="793">
        <v>0</v>
      </c>
    </row>
    <row r="3193" spans="1:3" x14ac:dyDescent="0.2">
      <c r="A3193" s="793" t="s">
        <v>3915</v>
      </c>
      <c r="B3193" s="793" t="s">
        <v>9303</v>
      </c>
      <c r="C3193" s="793">
        <v>0</v>
      </c>
    </row>
    <row r="3194" spans="1:3" x14ac:dyDescent="0.2">
      <c r="A3194" s="793" t="s">
        <v>3915</v>
      </c>
      <c r="B3194" s="793" t="s">
        <v>9304</v>
      </c>
      <c r="C3194" s="793">
        <v>0</v>
      </c>
    </row>
    <row r="3195" spans="1:3" x14ac:dyDescent="0.2">
      <c r="A3195" s="793" t="s">
        <v>3915</v>
      </c>
      <c r="B3195" s="793" t="s">
        <v>9305</v>
      </c>
      <c r="C3195" s="793">
        <v>0</v>
      </c>
    </row>
    <row r="3196" spans="1:3" x14ac:dyDescent="0.2">
      <c r="A3196" s="793" t="s">
        <v>3915</v>
      </c>
      <c r="B3196" s="793" t="s">
        <v>9306</v>
      </c>
      <c r="C3196" s="793">
        <v>0</v>
      </c>
    </row>
    <row r="3197" spans="1:3" x14ac:dyDescent="0.2">
      <c r="A3197" s="793" t="s">
        <v>3915</v>
      </c>
      <c r="B3197" s="793" t="s">
        <v>9307</v>
      </c>
      <c r="C3197" s="793">
        <v>0</v>
      </c>
    </row>
    <row r="3198" spans="1:3" x14ac:dyDescent="0.2">
      <c r="A3198" s="793" t="s">
        <v>3915</v>
      </c>
      <c r="B3198" s="793" t="s">
        <v>9308</v>
      </c>
      <c r="C3198" s="793">
        <v>0</v>
      </c>
    </row>
    <row r="3199" spans="1:3" x14ac:dyDescent="0.2">
      <c r="A3199" s="793" t="s">
        <v>3915</v>
      </c>
      <c r="B3199" s="793" t="s">
        <v>9309</v>
      </c>
      <c r="C3199" s="793">
        <v>0</v>
      </c>
    </row>
    <row r="3200" spans="1:3" x14ac:dyDescent="0.2">
      <c r="A3200" s="793" t="s">
        <v>3915</v>
      </c>
      <c r="B3200" s="793" t="s">
        <v>9310</v>
      </c>
      <c r="C3200" s="793">
        <v>0</v>
      </c>
    </row>
    <row r="3201" spans="1:3" x14ac:dyDescent="0.2">
      <c r="A3201" s="793" t="s">
        <v>3915</v>
      </c>
      <c r="B3201" s="793" t="s">
        <v>9311</v>
      </c>
      <c r="C3201" s="793">
        <v>0</v>
      </c>
    </row>
    <row r="3202" spans="1:3" x14ac:dyDescent="0.2">
      <c r="A3202" s="793" t="s">
        <v>3915</v>
      </c>
      <c r="B3202" s="793" t="s">
        <v>9312</v>
      </c>
      <c r="C3202" s="793">
        <v>0</v>
      </c>
    </row>
    <row r="3203" spans="1:3" x14ac:dyDescent="0.2">
      <c r="A3203" s="793" t="s">
        <v>3915</v>
      </c>
      <c r="B3203" s="793" t="s">
        <v>9313</v>
      </c>
      <c r="C3203" s="793">
        <v>0</v>
      </c>
    </row>
    <row r="3204" spans="1:3" x14ac:dyDescent="0.2">
      <c r="A3204" s="793" t="s">
        <v>3915</v>
      </c>
      <c r="B3204" s="793" t="s">
        <v>9314</v>
      </c>
      <c r="C3204" s="793">
        <v>0</v>
      </c>
    </row>
    <row r="3205" spans="1:3" x14ac:dyDescent="0.2">
      <c r="A3205" s="793" t="s">
        <v>3915</v>
      </c>
      <c r="B3205" s="793" t="s">
        <v>9315</v>
      </c>
      <c r="C3205" s="793">
        <v>0</v>
      </c>
    </row>
    <row r="3206" spans="1:3" x14ac:dyDescent="0.2">
      <c r="A3206" s="793" t="s">
        <v>3915</v>
      </c>
      <c r="B3206" s="793" t="s">
        <v>9316</v>
      </c>
      <c r="C3206" s="793">
        <v>0</v>
      </c>
    </row>
    <row r="3207" spans="1:3" x14ac:dyDescent="0.2">
      <c r="A3207" s="793" t="s">
        <v>3915</v>
      </c>
      <c r="B3207" s="793" t="s">
        <v>9317</v>
      </c>
      <c r="C3207" s="793">
        <v>0</v>
      </c>
    </row>
    <row r="3208" spans="1:3" x14ac:dyDescent="0.2">
      <c r="A3208" s="793" t="s">
        <v>3915</v>
      </c>
      <c r="B3208" s="793" t="s">
        <v>9318</v>
      </c>
      <c r="C3208" s="793">
        <v>0</v>
      </c>
    </row>
    <row r="3209" spans="1:3" x14ac:dyDescent="0.2">
      <c r="A3209" s="793" t="s">
        <v>3915</v>
      </c>
      <c r="B3209" s="793" t="s">
        <v>9319</v>
      </c>
      <c r="C3209" s="793">
        <v>0</v>
      </c>
    </row>
    <row r="3210" spans="1:3" x14ac:dyDescent="0.2">
      <c r="A3210" s="793" t="s">
        <v>3915</v>
      </c>
      <c r="B3210" s="793" t="s">
        <v>9320</v>
      </c>
      <c r="C3210" s="793">
        <v>0</v>
      </c>
    </row>
    <row r="3211" spans="1:3" x14ac:dyDescent="0.2">
      <c r="A3211" s="793" t="s">
        <v>3915</v>
      </c>
      <c r="B3211" s="793" t="s">
        <v>9321</v>
      </c>
      <c r="C3211" s="793">
        <v>0</v>
      </c>
    </row>
    <row r="3212" spans="1:3" x14ac:dyDescent="0.2">
      <c r="A3212" s="793" t="s">
        <v>3915</v>
      </c>
      <c r="B3212" s="793" t="s">
        <v>9322</v>
      </c>
      <c r="C3212" s="793">
        <v>0</v>
      </c>
    </row>
    <row r="3213" spans="1:3" x14ac:dyDescent="0.2">
      <c r="A3213" s="793" t="s">
        <v>3915</v>
      </c>
      <c r="B3213" s="793" t="s">
        <v>9323</v>
      </c>
      <c r="C3213" s="793">
        <v>0</v>
      </c>
    </row>
    <row r="3214" spans="1:3" x14ac:dyDescent="0.2">
      <c r="A3214" s="793" t="s">
        <v>3915</v>
      </c>
      <c r="B3214" s="793" t="s">
        <v>9324</v>
      </c>
      <c r="C3214" s="793">
        <v>0</v>
      </c>
    </row>
    <row r="3215" spans="1:3" x14ac:dyDescent="0.2">
      <c r="A3215" s="793" t="s">
        <v>3915</v>
      </c>
      <c r="B3215" s="793" t="s">
        <v>9325</v>
      </c>
      <c r="C3215" s="793">
        <v>0</v>
      </c>
    </row>
    <row r="3216" spans="1:3" x14ac:dyDescent="0.2">
      <c r="A3216" s="793" t="s">
        <v>3915</v>
      </c>
      <c r="B3216" s="793" t="s">
        <v>9326</v>
      </c>
      <c r="C3216" s="793">
        <v>0</v>
      </c>
    </row>
    <row r="3217" spans="1:3" x14ac:dyDescent="0.2">
      <c r="A3217" s="793" t="s">
        <v>3915</v>
      </c>
      <c r="B3217" s="793" t="s">
        <v>9327</v>
      </c>
      <c r="C3217" s="793">
        <v>0</v>
      </c>
    </row>
    <row r="3218" spans="1:3" x14ac:dyDescent="0.2">
      <c r="A3218" s="793" t="s">
        <v>3915</v>
      </c>
      <c r="B3218" s="793" t="s">
        <v>9328</v>
      </c>
      <c r="C3218" s="793">
        <v>0</v>
      </c>
    </row>
    <row r="3219" spans="1:3" x14ac:dyDescent="0.2">
      <c r="A3219" s="793" t="s">
        <v>3915</v>
      </c>
      <c r="B3219" s="793" t="s">
        <v>9329</v>
      </c>
      <c r="C3219" s="793">
        <v>0</v>
      </c>
    </row>
    <row r="3220" spans="1:3" x14ac:dyDescent="0.2">
      <c r="A3220" s="793" t="s">
        <v>3915</v>
      </c>
      <c r="B3220" s="793" t="s">
        <v>9330</v>
      </c>
      <c r="C3220" s="793">
        <v>0</v>
      </c>
    </row>
    <row r="3221" spans="1:3" x14ac:dyDescent="0.2">
      <c r="A3221" s="793" t="s">
        <v>3915</v>
      </c>
      <c r="B3221" s="793" t="s">
        <v>9331</v>
      </c>
      <c r="C3221" s="793">
        <v>0</v>
      </c>
    </row>
    <row r="3222" spans="1:3" x14ac:dyDescent="0.2">
      <c r="A3222" s="793" t="s">
        <v>3915</v>
      </c>
      <c r="B3222" s="793" t="s">
        <v>9332</v>
      </c>
      <c r="C3222" s="793">
        <v>0</v>
      </c>
    </row>
    <row r="3223" spans="1:3" x14ac:dyDescent="0.2">
      <c r="A3223" s="793" t="s">
        <v>3915</v>
      </c>
      <c r="B3223" s="793" t="s">
        <v>9333</v>
      </c>
      <c r="C3223" s="793">
        <v>0</v>
      </c>
    </row>
    <row r="3224" spans="1:3" x14ac:dyDescent="0.2">
      <c r="A3224" s="793" t="s">
        <v>3915</v>
      </c>
      <c r="B3224" s="793" t="s">
        <v>9334</v>
      </c>
      <c r="C3224" s="793">
        <v>0</v>
      </c>
    </row>
    <row r="3225" spans="1:3" x14ac:dyDescent="0.2">
      <c r="A3225" s="793" t="s">
        <v>3915</v>
      </c>
      <c r="B3225" s="793" t="s">
        <v>9335</v>
      </c>
      <c r="C3225" s="793">
        <v>0</v>
      </c>
    </row>
    <row r="3226" spans="1:3" x14ac:dyDescent="0.2">
      <c r="A3226" s="793" t="s">
        <v>3915</v>
      </c>
      <c r="B3226" s="793" t="s">
        <v>9336</v>
      </c>
      <c r="C3226" s="793">
        <v>0</v>
      </c>
    </row>
    <row r="3227" spans="1:3" x14ac:dyDescent="0.2">
      <c r="A3227" s="793" t="s">
        <v>3915</v>
      </c>
      <c r="B3227" s="793" t="s">
        <v>9337</v>
      </c>
      <c r="C3227" s="793">
        <v>0</v>
      </c>
    </row>
    <row r="3228" spans="1:3" x14ac:dyDescent="0.2">
      <c r="A3228" s="793" t="s">
        <v>3915</v>
      </c>
      <c r="B3228" s="793" t="s">
        <v>9338</v>
      </c>
      <c r="C3228" s="793">
        <v>0</v>
      </c>
    </row>
    <row r="3229" spans="1:3" x14ac:dyDescent="0.2">
      <c r="A3229" s="793" t="s">
        <v>3915</v>
      </c>
      <c r="B3229" s="793" t="s">
        <v>9339</v>
      </c>
      <c r="C3229" s="793">
        <v>0</v>
      </c>
    </row>
    <row r="3230" spans="1:3" x14ac:dyDescent="0.2">
      <c r="A3230" s="793" t="s">
        <v>3915</v>
      </c>
      <c r="B3230" s="793" t="s">
        <v>6118</v>
      </c>
      <c r="C3230" s="793">
        <v>96.190000000000509</v>
      </c>
    </row>
    <row r="3231" spans="1:3" x14ac:dyDescent="0.2">
      <c r="A3231" s="793" t="s">
        <v>3915</v>
      </c>
      <c r="B3231" s="793" t="s">
        <v>6119</v>
      </c>
      <c r="C3231" s="793">
        <v>96.190000000000509</v>
      </c>
    </row>
    <row r="3232" spans="1:3" x14ac:dyDescent="0.2">
      <c r="A3232" s="793" t="s">
        <v>3915</v>
      </c>
      <c r="B3232" s="793" t="s">
        <v>6120</v>
      </c>
      <c r="C3232" s="793">
        <v>96.190000000000509</v>
      </c>
    </row>
    <row r="3233" spans="1:3" x14ac:dyDescent="0.2">
      <c r="A3233" s="793" t="s">
        <v>3915</v>
      </c>
      <c r="B3233" s="793" t="s">
        <v>6121</v>
      </c>
      <c r="C3233" s="793">
        <v>96.190000000000509</v>
      </c>
    </row>
    <row r="3234" spans="1:3" x14ac:dyDescent="0.2">
      <c r="A3234" s="793" t="s">
        <v>3915</v>
      </c>
      <c r="B3234" s="793" t="s">
        <v>6122</v>
      </c>
      <c r="C3234" s="793">
        <v>96.190000000000509</v>
      </c>
    </row>
    <row r="3235" spans="1:3" x14ac:dyDescent="0.2">
      <c r="A3235" s="793" t="s">
        <v>3915</v>
      </c>
      <c r="B3235" s="793" t="s">
        <v>6123</v>
      </c>
      <c r="C3235" s="793">
        <v>48.099999999999454</v>
      </c>
    </row>
    <row r="3236" spans="1:3" x14ac:dyDescent="0.2">
      <c r="A3236" s="793" t="s">
        <v>3915</v>
      </c>
      <c r="B3236" s="793" t="s">
        <v>9340</v>
      </c>
      <c r="C3236" s="793">
        <v>0</v>
      </c>
    </row>
    <row r="3237" spans="1:3" x14ac:dyDescent="0.2">
      <c r="A3237" s="793" t="s">
        <v>3915</v>
      </c>
      <c r="B3237" s="793" t="s">
        <v>9341</v>
      </c>
      <c r="C3237" s="793">
        <v>0</v>
      </c>
    </row>
    <row r="3238" spans="1:3" x14ac:dyDescent="0.2">
      <c r="A3238" s="793" t="s">
        <v>3915</v>
      </c>
      <c r="B3238" s="793" t="s">
        <v>9342</v>
      </c>
      <c r="C3238" s="793">
        <v>0</v>
      </c>
    </row>
    <row r="3239" spans="1:3" x14ac:dyDescent="0.2">
      <c r="A3239" s="793" t="s">
        <v>3915</v>
      </c>
      <c r="B3239" s="793" t="s">
        <v>9343</v>
      </c>
      <c r="C3239" s="793">
        <v>0</v>
      </c>
    </row>
    <row r="3240" spans="1:3" x14ac:dyDescent="0.2">
      <c r="A3240" s="793" t="s">
        <v>3915</v>
      </c>
      <c r="B3240" s="793" t="s">
        <v>9344</v>
      </c>
      <c r="C3240" s="793">
        <v>0</v>
      </c>
    </row>
    <row r="3241" spans="1:3" x14ac:dyDescent="0.2">
      <c r="A3241" s="793" t="s">
        <v>3915</v>
      </c>
      <c r="B3241" s="793" t="s">
        <v>9345</v>
      </c>
      <c r="C3241" s="793">
        <v>0</v>
      </c>
    </row>
    <row r="3242" spans="1:3" x14ac:dyDescent="0.2">
      <c r="A3242" s="793" t="s">
        <v>3915</v>
      </c>
      <c r="B3242" s="793" t="s">
        <v>9346</v>
      </c>
      <c r="C3242" s="793">
        <v>0</v>
      </c>
    </row>
    <row r="3243" spans="1:3" x14ac:dyDescent="0.2">
      <c r="A3243" s="793" t="s">
        <v>3915</v>
      </c>
      <c r="B3243" s="793" t="s">
        <v>9347</v>
      </c>
      <c r="C3243" s="793">
        <v>0</v>
      </c>
    </row>
    <row r="3244" spans="1:3" x14ac:dyDescent="0.2">
      <c r="A3244" s="793" t="s">
        <v>3915</v>
      </c>
      <c r="B3244" s="793" t="s">
        <v>9348</v>
      </c>
      <c r="C3244" s="793">
        <v>0</v>
      </c>
    </row>
    <row r="3245" spans="1:3" x14ac:dyDescent="0.2">
      <c r="A3245" s="793" t="s">
        <v>3915</v>
      </c>
      <c r="B3245" s="793" t="s">
        <v>9349</v>
      </c>
      <c r="C3245" s="793">
        <v>0</v>
      </c>
    </row>
    <row r="3246" spans="1:3" x14ac:dyDescent="0.2">
      <c r="A3246" s="793" t="s">
        <v>3915</v>
      </c>
      <c r="B3246" s="793" t="s">
        <v>9350</v>
      </c>
      <c r="C3246" s="793">
        <v>0</v>
      </c>
    </row>
    <row r="3247" spans="1:3" x14ac:dyDescent="0.2">
      <c r="A3247" s="793" t="s">
        <v>3915</v>
      </c>
      <c r="B3247" s="793" t="s">
        <v>9351</v>
      </c>
      <c r="C3247" s="793">
        <v>0</v>
      </c>
    </row>
    <row r="3248" spans="1:3" x14ac:dyDescent="0.2">
      <c r="A3248" s="793" t="s">
        <v>3915</v>
      </c>
      <c r="B3248" s="793" t="s">
        <v>9352</v>
      </c>
      <c r="C3248" s="793">
        <v>0</v>
      </c>
    </row>
    <row r="3249" spans="1:3" x14ac:dyDescent="0.2">
      <c r="A3249" s="793" t="s">
        <v>3915</v>
      </c>
      <c r="B3249" s="793" t="s">
        <v>9353</v>
      </c>
      <c r="C3249" s="793">
        <v>0</v>
      </c>
    </row>
    <row r="3250" spans="1:3" x14ac:dyDescent="0.2">
      <c r="A3250" s="793" t="s">
        <v>3915</v>
      </c>
      <c r="B3250" s="793" t="s">
        <v>9354</v>
      </c>
      <c r="C3250" s="793">
        <v>0</v>
      </c>
    </row>
    <row r="3251" spans="1:3" x14ac:dyDescent="0.2">
      <c r="A3251" s="793" t="s">
        <v>3915</v>
      </c>
      <c r="B3251" s="793" t="s">
        <v>9355</v>
      </c>
      <c r="C3251" s="793">
        <v>0</v>
      </c>
    </row>
    <row r="3252" spans="1:3" x14ac:dyDescent="0.2">
      <c r="A3252" s="793" t="s">
        <v>3915</v>
      </c>
      <c r="B3252" s="793" t="s">
        <v>9356</v>
      </c>
      <c r="C3252" s="793">
        <v>0</v>
      </c>
    </row>
    <row r="3253" spans="1:3" x14ac:dyDescent="0.2">
      <c r="A3253" s="793" t="s">
        <v>3915</v>
      </c>
      <c r="B3253" s="793" t="s">
        <v>9357</v>
      </c>
      <c r="C3253" s="793">
        <v>0</v>
      </c>
    </row>
    <row r="3254" spans="1:3" x14ac:dyDescent="0.2">
      <c r="A3254" s="793" t="s">
        <v>3915</v>
      </c>
      <c r="B3254" s="793" t="s">
        <v>9358</v>
      </c>
      <c r="C3254" s="793">
        <v>0</v>
      </c>
    </row>
    <row r="3255" spans="1:3" x14ac:dyDescent="0.2">
      <c r="A3255" s="793" t="s">
        <v>3915</v>
      </c>
      <c r="B3255" s="793" t="s">
        <v>9359</v>
      </c>
      <c r="C3255" s="793">
        <v>0</v>
      </c>
    </row>
    <row r="3256" spans="1:3" x14ac:dyDescent="0.2">
      <c r="A3256" s="793" t="s">
        <v>3915</v>
      </c>
      <c r="B3256" s="793" t="s">
        <v>9360</v>
      </c>
      <c r="C3256" s="793">
        <v>0</v>
      </c>
    </row>
    <row r="3257" spans="1:3" x14ac:dyDescent="0.2">
      <c r="A3257" s="793" t="s">
        <v>3915</v>
      </c>
      <c r="B3257" s="793" t="s">
        <v>9361</v>
      </c>
      <c r="C3257" s="793">
        <v>0</v>
      </c>
    </row>
    <row r="3258" spans="1:3" x14ac:dyDescent="0.2">
      <c r="A3258" s="793" t="s">
        <v>3915</v>
      </c>
      <c r="B3258" s="793" t="s">
        <v>9362</v>
      </c>
      <c r="C3258" s="793">
        <v>0</v>
      </c>
    </row>
    <row r="3259" spans="1:3" x14ac:dyDescent="0.2">
      <c r="A3259" s="793" t="s">
        <v>3915</v>
      </c>
      <c r="B3259" s="793" t="s">
        <v>9363</v>
      </c>
      <c r="C3259" s="793">
        <v>0</v>
      </c>
    </row>
    <row r="3260" spans="1:3" x14ac:dyDescent="0.2">
      <c r="A3260" s="793" t="s">
        <v>3915</v>
      </c>
      <c r="B3260" s="793" t="s">
        <v>9364</v>
      </c>
      <c r="C3260" s="793">
        <v>0</v>
      </c>
    </row>
    <row r="3261" spans="1:3" x14ac:dyDescent="0.2">
      <c r="A3261" s="793" t="s">
        <v>3915</v>
      </c>
      <c r="B3261" s="793" t="s">
        <v>9365</v>
      </c>
      <c r="C3261" s="793">
        <v>0</v>
      </c>
    </row>
    <row r="3262" spans="1:3" x14ac:dyDescent="0.2">
      <c r="A3262" s="793" t="s">
        <v>3915</v>
      </c>
      <c r="B3262" s="793" t="s">
        <v>9366</v>
      </c>
      <c r="C3262" s="793">
        <v>0</v>
      </c>
    </row>
    <row r="3263" spans="1:3" x14ac:dyDescent="0.2">
      <c r="A3263" s="793" t="s">
        <v>3915</v>
      </c>
      <c r="B3263" s="793" t="s">
        <v>9367</v>
      </c>
      <c r="C3263" s="793">
        <v>0</v>
      </c>
    </row>
    <row r="3264" spans="1:3" x14ac:dyDescent="0.2">
      <c r="A3264" s="793" t="s">
        <v>3915</v>
      </c>
      <c r="B3264" s="793" t="s">
        <v>9368</v>
      </c>
      <c r="C3264" s="793">
        <v>0</v>
      </c>
    </row>
    <row r="3265" spans="1:3" x14ac:dyDescent="0.2">
      <c r="A3265" s="793" t="s">
        <v>3915</v>
      </c>
      <c r="B3265" s="793" t="s">
        <v>9369</v>
      </c>
      <c r="C3265" s="793">
        <v>0</v>
      </c>
    </row>
    <row r="3266" spans="1:3" x14ac:dyDescent="0.2">
      <c r="A3266" s="793" t="s">
        <v>3915</v>
      </c>
      <c r="B3266" s="793" t="s">
        <v>9370</v>
      </c>
      <c r="C3266" s="793">
        <v>0</v>
      </c>
    </row>
    <row r="3267" spans="1:3" x14ac:dyDescent="0.2">
      <c r="A3267" s="793" t="s">
        <v>3915</v>
      </c>
      <c r="B3267" s="793" t="s">
        <v>9371</v>
      </c>
      <c r="C3267" s="793">
        <v>0</v>
      </c>
    </row>
    <row r="3268" spans="1:3" x14ac:dyDescent="0.2">
      <c r="A3268" s="793" t="s">
        <v>3915</v>
      </c>
      <c r="B3268" s="793" t="s">
        <v>9372</v>
      </c>
      <c r="C3268" s="793">
        <v>0</v>
      </c>
    </row>
    <row r="3269" spans="1:3" x14ac:dyDescent="0.2">
      <c r="A3269" s="793" t="s">
        <v>3915</v>
      </c>
      <c r="B3269" s="793" t="s">
        <v>9373</v>
      </c>
      <c r="C3269" s="793">
        <v>0</v>
      </c>
    </row>
    <row r="3270" spans="1:3" x14ac:dyDescent="0.2">
      <c r="A3270" s="793" t="s">
        <v>3915</v>
      </c>
      <c r="B3270" s="793" t="s">
        <v>9374</v>
      </c>
      <c r="C3270" s="793">
        <v>0</v>
      </c>
    </row>
    <row r="3271" spans="1:3" x14ac:dyDescent="0.2">
      <c r="A3271" s="793" t="s">
        <v>3915</v>
      </c>
      <c r="B3271" s="793" t="s">
        <v>9375</v>
      </c>
      <c r="C3271" s="793">
        <v>0</v>
      </c>
    </row>
    <row r="3272" spans="1:3" x14ac:dyDescent="0.2">
      <c r="A3272" s="793" t="s">
        <v>3915</v>
      </c>
      <c r="B3272" s="793" t="s">
        <v>9376</v>
      </c>
      <c r="C3272" s="793">
        <v>0</v>
      </c>
    </row>
    <row r="3273" spans="1:3" x14ac:dyDescent="0.2">
      <c r="A3273" s="793" t="s">
        <v>3915</v>
      </c>
      <c r="B3273" s="793" t="s">
        <v>9377</v>
      </c>
      <c r="C3273" s="793">
        <v>0</v>
      </c>
    </row>
    <row r="3274" spans="1:3" x14ac:dyDescent="0.2">
      <c r="A3274" s="793" t="s">
        <v>3915</v>
      </c>
      <c r="B3274" s="793" t="s">
        <v>9378</v>
      </c>
      <c r="C3274" s="793">
        <v>0</v>
      </c>
    </row>
    <row r="3275" spans="1:3" x14ac:dyDescent="0.2">
      <c r="A3275" s="793" t="s">
        <v>3915</v>
      </c>
      <c r="B3275" s="793" t="s">
        <v>9379</v>
      </c>
      <c r="C3275" s="793">
        <v>0</v>
      </c>
    </row>
    <row r="3276" spans="1:3" x14ac:dyDescent="0.2">
      <c r="A3276" s="793" t="s">
        <v>3915</v>
      </c>
      <c r="B3276" s="793" t="s">
        <v>9380</v>
      </c>
      <c r="C3276" s="793">
        <v>0</v>
      </c>
    </row>
    <row r="3277" spans="1:3" x14ac:dyDescent="0.2">
      <c r="A3277" s="793" t="s">
        <v>3915</v>
      </c>
      <c r="B3277" s="793" t="s">
        <v>9381</v>
      </c>
      <c r="C3277" s="793">
        <v>0</v>
      </c>
    </row>
    <row r="3278" spans="1:3" x14ac:dyDescent="0.2">
      <c r="A3278" s="793" t="s">
        <v>3915</v>
      </c>
      <c r="B3278" s="793" t="s">
        <v>6124</v>
      </c>
      <c r="C3278" s="793">
        <v>358.92000000000007</v>
      </c>
    </row>
    <row r="3279" spans="1:3" x14ac:dyDescent="0.2">
      <c r="A3279" s="793" t="s">
        <v>3915</v>
      </c>
      <c r="B3279" s="793" t="s">
        <v>6125</v>
      </c>
      <c r="C3279" s="793">
        <v>358.92000000000007</v>
      </c>
    </row>
    <row r="3280" spans="1:3" x14ac:dyDescent="0.2">
      <c r="A3280" s="793" t="s">
        <v>3915</v>
      </c>
      <c r="B3280" s="793" t="s">
        <v>6126</v>
      </c>
      <c r="C3280" s="793">
        <v>358.92000000000007</v>
      </c>
    </row>
    <row r="3281" spans="1:3" x14ac:dyDescent="0.2">
      <c r="A3281" s="793" t="s">
        <v>3915</v>
      </c>
      <c r="B3281" s="793" t="s">
        <v>6127</v>
      </c>
      <c r="C3281" s="793">
        <v>358.92000000000007</v>
      </c>
    </row>
    <row r="3282" spans="1:3" x14ac:dyDescent="0.2">
      <c r="A3282" s="793" t="s">
        <v>3915</v>
      </c>
      <c r="B3282" s="793" t="s">
        <v>6128</v>
      </c>
      <c r="C3282" s="793">
        <v>358.92000000000007</v>
      </c>
    </row>
    <row r="3283" spans="1:3" x14ac:dyDescent="0.2">
      <c r="A3283" s="793" t="s">
        <v>3915</v>
      </c>
      <c r="B3283" s="793" t="s">
        <v>6129</v>
      </c>
      <c r="C3283" s="793">
        <v>179.6299999999992</v>
      </c>
    </row>
    <row r="3284" spans="1:3" x14ac:dyDescent="0.2">
      <c r="A3284" s="793" t="s">
        <v>3915</v>
      </c>
      <c r="B3284" s="793" t="s">
        <v>9382</v>
      </c>
      <c r="C3284" s="793">
        <v>0.34000000000014552</v>
      </c>
    </row>
    <row r="3285" spans="1:3" x14ac:dyDescent="0.2">
      <c r="A3285" s="793" t="s">
        <v>3915</v>
      </c>
      <c r="B3285" s="793" t="s">
        <v>9383</v>
      </c>
      <c r="C3285" s="793">
        <v>0.17000000000007276</v>
      </c>
    </row>
    <row r="3286" spans="1:3" x14ac:dyDescent="0.2">
      <c r="A3286" s="793" t="s">
        <v>3915</v>
      </c>
      <c r="B3286" s="793" t="s">
        <v>9384</v>
      </c>
      <c r="C3286" s="793">
        <v>0</v>
      </c>
    </row>
    <row r="3287" spans="1:3" x14ac:dyDescent="0.2">
      <c r="A3287" s="793" t="s">
        <v>3915</v>
      </c>
      <c r="B3287" s="793" t="s">
        <v>9385</v>
      </c>
      <c r="C3287" s="793">
        <v>0</v>
      </c>
    </row>
    <row r="3288" spans="1:3" x14ac:dyDescent="0.2">
      <c r="A3288" s="793" t="s">
        <v>3915</v>
      </c>
      <c r="B3288" s="793" t="s">
        <v>9386</v>
      </c>
      <c r="C3288" s="793">
        <v>0</v>
      </c>
    </row>
    <row r="3289" spans="1:3" x14ac:dyDescent="0.2">
      <c r="A3289" s="793" t="s">
        <v>3915</v>
      </c>
      <c r="B3289" s="793" t="s">
        <v>9387</v>
      </c>
      <c r="C3289" s="793">
        <v>0</v>
      </c>
    </row>
    <row r="3290" spans="1:3" x14ac:dyDescent="0.2">
      <c r="A3290" s="793" t="s">
        <v>3915</v>
      </c>
      <c r="B3290" s="793" t="s">
        <v>9388</v>
      </c>
      <c r="C3290" s="793">
        <v>0</v>
      </c>
    </row>
    <row r="3291" spans="1:3" x14ac:dyDescent="0.2">
      <c r="A3291" s="793" t="s">
        <v>3915</v>
      </c>
      <c r="B3291" s="793" t="s">
        <v>9389</v>
      </c>
      <c r="C3291" s="793">
        <v>0</v>
      </c>
    </row>
    <row r="3292" spans="1:3" x14ac:dyDescent="0.2">
      <c r="A3292" s="793" t="s">
        <v>3915</v>
      </c>
      <c r="B3292" s="793" t="s">
        <v>9390</v>
      </c>
      <c r="C3292" s="793">
        <v>0</v>
      </c>
    </row>
    <row r="3293" spans="1:3" x14ac:dyDescent="0.2">
      <c r="A3293" s="793" t="s">
        <v>3915</v>
      </c>
      <c r="B3293" s="793" t="s">
        <v>9391</v>
      </c>
      <c r="C3293" s="793">
        <v>0</v>
      </c>
    </row>
    <row r="3294" spans="1:3" x14ac:dyDescent="0.2">
      <c r="A3294" s="793" t="s">
        <v>3915</v>
      </c>
      <c r="B3294" s="793" t="s">
        <v>9392</v>
      </c>
      <c r="C3294" s="793">
        <v>0</v>
      </c>
    </row>
    <row r="3295" spans="1:3" x14ac:dyDescent="0.2">
      <c r="A3295" s="793" t="s">
        <v>3915</v>
      </c>
      <c r="B3295" s="793" t="s">
        <v>9393</v>
      </c>
      <c r="C3295" s="793">
        <v>0</v>
      </c>
    </row>
    <row r="3296" spans="1:3" x14ac:dyDescent="0.2">
      <c r="A3296" s="793" t="s">
        <v>3915</v>
      </c>
      <c r="B3296" s="793" t="s">
        <v>9394</v>
      </c>
      <c r="C3296" s="793">
        <v>0</v>
      </c>
    </row>
    <row r="3297" spans="1:3" x14ac:dyDescent="0.2">
      <c r="A3297" s="793" t="s">
        <v>3915</v>
      </c>
      <c r="B3297" s="793" t="s">
        <v>9395</v>
      </c>
      <c r="C3297" s="793">
        <v>0</v>
      </c>
    </row>
    <row r="3298" spans="1:3" x14ac:dyDescent="0.2">
      <c r="A3298" s="793" t="s">
        <v>3915</v>
      </c>
      <c r="B3298" s="793" t="s">
        <v>9396</v>
      </c>
      <c r="C3298" s="793">
        <v>0</v>
      </c>
    </row>
    <row r="3299" spans="1:3" x14ac:dyDescent="0.2">
      <c r="A3299" s="793" t="s">
        <v>3915</v>
      </c>
      <c r="B3299" s="793" t="s">
        <v>9397</v>
      </c>
      <c r="C3299" s="793">
        <v>0</v>
      </c>
    </row>
    <row r="3300" spans="1:3" x14ac:dyDescent="0.2">
      <c r="A3300" s="793" t="s">
        <v>3915</v>
      </c>
      <c r="B3300" s="793" t="s">
        <v>9398</v>
      </c>
      <c r="C3300" s="793">
        <v>0</v>
      </c>
    </row>
    <row r="3301" spans="1:3" x14ac:dyDescent="0.2">
      <c r="A3301" s="793" t="s">
        <v>3915</v>
      </c>
      <c r="B3301" s="793" t="s">
        <v>9399</v>
      </c>
      <c r="C3301" s="793">
        <v>0</v>
      </c>
    </row>
    <row r="3302" spans="1:3" x14ac:dyDescent="0.2">
      <c r="A3302" s="793" t="s">
        <v>3915</v>
      </c>
      <c r="B3302" s="793" t="s">
        <v>9400</v>
      </c>
      <c r="C3302" s="793">
        <v>0</v>
      </c>
    </row>
    <row r="3303" spans="1:3" x14ac:dyDescent="0.2">
      <c r="A3303" s="793" t="s">
        <v>3915</v>
      </c>
      <c r="B3303" s="793" t="s">
        <v>9401</v>
      </c>
      <c r="C3303" s="793">
        <v>0</v>
      </c>
    </row>
    <row r="3304" spans="1:3" x14ac:dyDescent="0.2">
      <c r="A3304" s="793" t="s">
        <v>3915</v>
      </c>
      <c r="B3304" s="793" t="s">
        <v>9402</v>
      </c>
      <c r="C3304" s="793">
        <v>0</v>
      </c>
    </row>
    <row r="3305" spans="1:3" x14ac:dyDescent="0.2">
      <c r="A3305" s="793" t="s">
        <v>3915</v>
      </c>
      <c r="B3305" s="793" t="s">
        <v>9403</v>
      </c>
      <c r="C3305" s="793">
        <v>0</v>
      </c>
    </row>
    <row r="3306" spans="1:3" x14ac:dyDescent="0.2">
      <c r="A3306" s="793" t="s">
        <v>3915</v>
      </c>
      <c r="B3306" s="793" t="s">
        <v>9404</v>
      </c>
      <c r="C3306" s="793">
        <v>0</v>
      </c>
    </row>
    <row r="3307" spans="1:3" x14ac:dyDescent="0.2">
      <c r="A3307" s="793" t="s">
        <v>3915</v>
      </c>
      <c r="B3307" s="793" t="s">
        <v>9405</v>
      </c>
      <c r="C3307" s="793">
        <v>0</v>
      </c>
    </row>
    <row r="3308" spans="1:3" x14ac:dyDescent="0.2">
      <c r="A3308" s="793" t="s">
        <v>3915</v>
      </c>
      <c r="B3308" s="793" t="s">
        <v>9406</v>
      </c>
      <c r="C3308" s="793">
        <v>0</v>
      </c>
    </row>
    <row r="3309" spans="1:3" x14ac:dyDescent="0.2">
      <c r="A3309" s="793" t="s">
        <v>3915</v>
      </c>
      <c r="B3309" s="793" t="s">
        <v>9407</v>
      </c>
      <c r="C3309" s="793">
        <v>0</v>
      </c>
    </row>
    <row r="3310" spans="1:3" x14ac:dyDescent="0.2">
      <c r="A3310" s="793" t="s">
        <v>3915</v>
      </c>
      <c r="B3310" s="793" t="s">
        <v>9408</v>
      </c>
      <c r="C3310" s="793">
        <v>0</v>
      </c>
    </row>
    <row r="3311" spans="1:3" x14ac:dyDescent="0.2">
      <c r="A3311" s="793" t="s">
        <v>3915</v>
      </c>
      <c r="B3311" s="793" t="s">
        <v>9409</v>
      </c>
      <c r="C3311" s="793">
        <v>0</v>
      </c>
    </row>
    <row r="3312" spans="1:3" x14ac:dyDescent="0.2">
      <c r="A3312" s="793" t="s">
        <v>3915</v>
      </c>
      <c r="B3312" s="793" t="s">
        <v>9410</v>
      </c>
      <c r="C3312" s="793">
        <v>0</v>
      </c>
    </row>
    <row r="3313" spans="1:3" x14ac:dyDescent="0.2">
      <c r="A3313" s="793" t="s">
        <v>3915</v>
      </c>
      <c r="B3313" s="793" t="s">
        <v>9411</v>
      </c>
      <c r="C3313" s="793">
        <v>0</v>
      </c>
    </row>
    <row r="3314" spans="1:3" x14ac:dyDescent="0.2">
      <c r="A3314" s="793" t="s">
        <v>3915</v>
      </c>
      <c r="B3314" s="793" t="s">
        <v>6130</v>
      </c>
      <c r="C3314" s="793">
        <v>355.93000000000029</v>
      </c>
    </row>
    <row r="3315" spans="1:3" x14ac:dyDescent="0.2">
      <c r="A3315" s="793" t="s">
        <v>3915</v>
      </c>
      <c r="B3315" s="793" t="s">
        <v>6131</v>
      </c>
      <c r="C3315" s="793">
        <v>355.93000000000029</v>
      </c>
    </row>
    <row r="3316" spans="1:3" x14ac:dyDescent="0.2">
      <c r="A3316" s="793" t="s">
        <v>3915</v>
      </c>
      <c r="B3316" s="793" t="s">
        <v>6132</v>
      </c>
      <c r="C3316" s="793">
        <v>355.93000000000029</v>
      </c>
    </row>
    <row r="3317" spans="1:3" x14ac:dyDescent="0.2">
      <c r="A3317" s="793" t="s">
        <v>3915</v>
      </c>
      <c r="B3317" s="793" t="s">
        <v>6133</v>
      </c>
      <c r="C3317" s="793">
        <v>355.93000000000029</v>
      </c>
    </row>
    <row r="3318" spans="1:3" x14ac:dyDescent="0.2">
      <c r="A3318" s="793" t="s">
        <v>3915</v>
      </c>
      <c r="B3318" s="793" t="s">
        <v>6134</v>
      </c>
      <c r="C3318" s="793">
        <v>355.93000000000029</v>
      </c>
    </row>
    <row r="3319" spans="1:3" x14ac:dyDescent="0.2">
      <c r="A3319" s="793" t="s">
        <v>3915</v>
      </c>
      <c r="B3319" s="793" t="s">
        <v>6135</v>
      </c>
      <c r="C3319" s="793">
        <v>178.38999999999214</v>
      </c>
    </row>
    <row r="3320" spans="1:3" x14ac:dyDescent="0.2">
      <c r="A3320" s="793" t="s">
        <v>3915</v>
      </c>
      <c r="B3320" s="793" t="s">
        <v>6136</v>
      </c>
      <c r="C3320" s="793">
        <v>0.84999999999854481</v>
      </c>
    </row>
    <row r="3321" spans="1:3" x14ac:dyDescent="0.2">
      <c r="A3321" s="793" t="s">
        <v>3915</v>
      </c>
      <c r="B3321" s="793" t="s">
        <v>9412</v>
      </c>
      <c r="C3321" s="793">
        <v>0.41999999999097781</v>
      </c>
    </row>
    <row r="3322" spans="1:3" x14ac:dyDescent="0.2">
      <c r="A3322" s="793" t="s">
        <v>3915</v>
      </c>
      <c r="B3322" s="793" t="s">
        <v>9413</v>
      </c>
      <c r="C3322" s="793">
        <v>0</v>
      </c>
    </row>
    <row r="3323" spans="1:3" x14ac:dyDescent="0.2">
      <c r="A3323" s="793" t="s">
        <v>3915</v>
      </c>
      <c r="B3323" s="793" t="s">
        <v>9414</v>
      </c>
      <c r="C3323" s="793">
        <v>0</v>
      </c>
    </row>
    <row r="3324" spans="1:3" x14ac:dyDescent="0.2">
      <c r="A3324" s="793" t="s">
        <v>3915</v>
      </c>
      <c r="B3324" s="793" t="s">
        <v>9415</v>
      </c>
      <c r="C3324" s="793">
        <v>0</v>
      </c>
    </row>
    <row r="3325" spans="1:3" x14ac:dyDescent="0.2">
      <c r="A3325" s="793" t="s">
        <v>3915</v>
      </c>
      <c r="B3325" s="793" t="s">
        <v>9416</v>
      </c>
      <c r="C3325" s="793">
        <v>0</v>
      </c>
    </row>
    <row r="3326" spans="1:3" x14ac:dyDescent="0.2">
      <c r="A3326" s="793" t="s">
        <v>3915</v>
      </c>
      <c r="B3326" s="793" t="s">
        <v>9417</v>
      </c>
      <c r="C3326" s="793">
        <v>0</v>
      </c>
    </row>
    <row r="3327" spans="1:3" x14ac:dyDescent="0.2">
      <c r="A3327" s="793" t="s">
        <v>3915</v>
      </c>
      <c r="B3327" s="793" t="s">
        <v>9418</v>
      </c>
      <c r="C3327" s="793">
        <v>0</v>
      </c>
    </row>
    <row r="3328" spans="1:3" x14ac:dyDescent="0.2">
      <c r="A3328" s="793" t="s">
        <v>3915</v>
      </c>
      <c r="B3328" s="793" t="s">
        <v>9419</v>
      </c>
      <c r="C3328" s="793">
        <v>0</v>
      </c>
    </row>
    <row r="3329" spans="1:3" x14ac:dyDescent="0.2">
      <c r="A3329" s="793" t="s">
        <v>3915</v>
      </c>
      <c r="B3329" s="793" t="s">
        <v>9420</v>
      </c>
      <c r="C3329" s="793">
        <v>0</v>
      </c>
    </row>
    <row r="3330" spans="1:3" x14ac:dyDescent="0.2">
      <c r="A3330" s="793" t="s">
        <v>3915</v>
      </c>
      <c r="B3330" s="793" t="s">
        <v>9421</v>
      </c>
      <c r="C3330" s="793">
        <v>0</v>
      </c>
    </row>
    <row r="3331" spans="1:3" x14ac:dyDescent="0.2">
      <c r="A3331" s="793" t="s">
        <v>3915</v>
      </c>
      <c r="B3331" s="793" t="s">
        <v>9422</v>
      </c>
      <c r="C3331" s="793">
        <v>0</v>
      </c>
    </row>
    <row r="3332" spans="1:3" x14ac:dyDescent="0.2">
      <c r="A3332" s="793" t="s">
        <v>3915</v>
      </c>
      <c r="B3332" s="793" t="s">
        <v>9423</v>
      </c>
      <c r="C3332" s="793">
        <v>0</v>
      </c>
    </row>
    <row r="3333" spans="1:3" x14ac:dyDescent="0.2">
      <c r="A3333" s="793" t="s">
        <v>3915</v>
      </c>
      <c r="B3333" s="793" t="s">
        <v>9424</v>
      </c>
      <c r="C3333" s="793">
        <v>0</v>
      </c>
    </row>
    <row r="3334" spans="1:3" x14ac:dyDescent="0.2">
      <c r="A3334" s="793" t="s">
        <v>3915</v>
      </c>
      <c r="B3334" s="793" t="s">
        <v>9425</v>
      </c>
      <c r="C3334" s="793">
        <v>0</v>
      </c>
    </row>
    <row r="3335" spans="1:3" x14ac:dyDescent="0.2">
      <c r="A3335" s="793" t="s">
        <v>3915</v>
      </c>
      <c r="B3335" s="793" t="s">
        <v>9426</v>
      </c>
      <c r="C3335" s="793">
        <v>0</v>
      </c>
    </row>
    <row r="3336" spans="1:3" x14ac:dyDescent="0.2">
      <c r="A3336" s="793" t="s">
        <v>3915</v>
      </c>
      <c r="B3336" s="793" t="s">
        <v>9427</v>
      </c>
      <c r="C3336" s="793">
        <v>0</v>
      </c>
    </row>
    <row r="3337" spans="1:3" x14ac:dyDescent="0.2">
      <c r="A3337" s="793" t="s">
        <v>3915</v>
      </c>
      <c r="B3337" s="793" t="s">
        <v>9428</v>
      </c>
      <c r="C3337" s="793">
        <v>0</v>
      </c>
    </row>
    <row r="3338" spans="1:3" x14ac:dyDescent="0.2">
      <c r="A3338" s="793" t="s">
        <v>3915</v>
      </c>
      <c r="B3338" s="793" t="s">
        <v>9429</v>
      </c>
      <c r="C3338" s="793">
        <v>0</v>
      </c>
    </row>
    <row r="3339" spans="1:3" x14ac:dyDescent="0.2">
      <c r="A3339" s="793" t="s">
        <v>3915</v>
      </c>
      <c r="B3339" s="793" t="s">
        <v>9430</v>
      </c>
      <c r="C3339" s="793">
        <v>0</v>
      </c>
    </row>
    <row r="3340" spans="1:3" x14ac:dyDescent="0.2">
      <c r="A3340" s="793" t="s">
        <v>3915</v>
      </c>
      <c r="B3340" s="793" t="s">
        <v>9431</v>
      </c>
      <c r="C3340" s="793">
        <v>0</v>
      </c>
    </row>
    <row r="3341" spans="1:3" x14ac:dyDescent="0.2">
      <c r="A3341" s="793" t="s">
        <v>3915</v>
      </c>
      <c r="B3341" s="793" t="s">
        <v>9432</v>
      </c>
      <c r="C3341" s="793">
        <v>0</v>
      </c>
    </row>
    <row r="3342" spans="1:3" x14ac:dyDescent="0.2">
      <c r="A3342" s="793" t="s">
        <v>3915</v>
      </c>
      <c r="B3342" s="793" t="s">
        <v>9433</v>
      </c>
      <c r="C3342" s="793">
        <v>0</v>
      </c>
    </row>
    <row r="3343" spans="1:3" x14ac:dyDescent="0.2">
      <c r="A3343" s="793" t="s">
        <v>3915</v>
      </c>
      <c r="B3343" s="793" t="s">
        <v>9434</v>
      </c>
      <c r="C3343" s="793">
        <v>0</v>
      </c>
    </row>
    <row r="3344" spans="1:3" x14ac:dyDescent="0.2">
      <c r="A3344" s="793" t="s">
        <v>3915</v>
      </c>
      <c r="B3344" s="793" t="s">
        <v>9435</v>
      </c>
      <c r="C3344" s="793">
        <v>0</v>
      </c>
    </row>
    <row r="3345" spans="1:3" x14ac:dyDescent="0.2">
      <c r="A3345" s="793" t="s">
        <v>3915</v>
      </c>
      <c r="B3345" s="793" t="s">
        <v>9436</v>
      </c>
      <c r="C3345" s="793">
        <v>0</v>
      </c>
    </row>
    <row r="3346" spans="1:3" x14ac:dyDescent="0.2">
      <c r="A3346" s="793" t="s">
        <v>3915</v>
      </c>
      <c r="B3346" s="793" t="s">
        <v>9437</v>
      </c>
      <c r="C3346" s="793">
        <v>0</v>
      </c>
    </row>
    <row r="3347" spans="1:3" x14ac:dyDescent="0.2">
      <c r="A3347" s="793" t="s">
        <v>3915</v>
      </c>
      <c r="B3347" s="793" t="s">
        <v>9438</v>
      </c>
      <c r="C3347" s="793">
        <v>0</v>
      </c>
    </row>
    <row r="3348" spans="1:3" x14ac:dyDescent="0.2">
      <c r="A3348" s="793" t="s">
        <v>3915</v>
      </c>
      <c r="B3348" s="793" t="s">
        <v>9439</v>
      </c>
      <c r="C3348" s="793">
        <v>0</v>
      </c>
    </row>
    <row r="3349" spans="1:3" x14ac:dyDescent="0.2">
      <c r="A3349" s="793" t="s">
        <v>3915</v>
      </c>
      <c r="B3349" s="793" t="s">
        <v>9440</v>
      </c>
      <c r="C3349" s="793">
        <v>0</v>
      </c>
    </row>
    <row r="3350" spans="1:3" x14ac:dyDescent="0.2">
      <c r="A3350" s="793" t="s">
        <v>3915</v>
      </c>
      <c r="B3350" s="793" t="s">
        <v>6137</v>
      </c>
      <c r="C3350" s="793">
        <v>45.319999999999993</v>
      </c>
    </row>
    <row r="3351" spans="1:3" x14ac:dyDescent="0.2">
      <c r="A3351" s="793" t="s">
        <v>3915</v>
      </c>
      <c r="B3351" s="793" t="s">
        <v>6138</v>
      </c>
      <c r="C3351" s="793">
        <v>45.319999999999993</v>
      </c>
    </row>
    <row r="3352" spans="1:3" x14ac:dyDescent="0.2">
      <c r="A3352" s="793" t="s">
        <v>3915</v>
      </c>
      <c r="B3352" s="793" t="s">
        <v>6139</v>
      </c>
      <c r="C3352" s="793">
        <v>22.659999999999968</v>
      </c>
    </row>
    <row r="3353" spans="1:3" x14ac:dyDescent="0.2">
      <c r="A3353" s="793" t="s">
        <v>3915</v>
      </c>
      <c r="B3353" s="793" t="s">
        <v>9441</v>
      </c>
      <c r="C3353" s="793">
        <v>0</v>
      </c>
    </row>
    <row r="3354" spans="1:3" x14ac:dyDescent="0.2">
      <c r="A3354" s="793" t="s">
        <v>3915</v>
      </c>
      <c r="B3354" s="793" t="s">
        <v>9442</v>
      </c>
      <c r="C3354" s="793">
        <v>0</v>
      </c>
    </row>
    <row r="3355" spans="1:3" x14ac:dyDescent="0.2">
      <c r="A3355" s="793" t="s">
        <v>3915</v>
      </c>
      <c r="B3355" s="793" t="s">
        <v>9443</v>
      </c>
      <c r="C3355" s="793">
        <v>0</v>
      </c>
    </row>
    <row r="3356" spans="1:3" x14ac:dyDescent="0.2">
      <c r="A3356" s="793" t="s">
        <v>3915</v>
      </c>
      <c r="B3356" s="793" t="s">
        <v>9444</v>
      </c>
      <c r="C3356" s="793">
        <v>0</v>
      </c>
    </row>
    <row r="3357" spans="1:3" x14ac:dyDescent="0.2">
      <c r="A3357" s="793" t="s">
        <v>3915</v>
      </c>
      <c r="B3357" s="793" t="s">
        <v>9445</v>
      </c>
      <c r="C3357" s="793">
        <v>0</v>
      </c>
    </row>
    <row r="3358" spans="1:3" x14ac:dyDescent="0.2">
      <c r="A3358" s="793" t="s">
        <v>3915</v>
      </c>
      <c r="B3358" s="793" t="s">
        <v>9446</v>
      </c>
      <c r="C3358" s="793">
        <v>0</v>
      </c>
    </row>
    <row r="3359" spans="1:3" x14ac:dyDescent="0.2">
      <c r="A3359" s="793" t="s">
        <v>3915</v>
      </c>
      <c r="B3359" s="793" t="s">
        <v>9447</v>
      </c>
      <c r="C3359" s="793">
        <v>0</v>
      </c>
    </row>
    <row r="3360" spans="1:3" x14ac:dyDescent="0.2">
      <c r="A3360" s="793" t="s">
        <v>3915</v>
      </c>
      <c r="B3360" s="793" t="s">
        <v>9448</v>
      </c>
      <c r="C3360" s="793">
        <v>0</v>
      </c>
    </row>
    <row r="3361" spans="1:3" x14ac:dyDescent="0.2">
      <c r="A3361" s="793" t="s">
        <v>3915</v>
      </c>
      <c r="B3361" s="793" t="s">
        <v>9449</v>
      </c>
      <c r="C3361" s="793">
        <v>0</v>
      </c>
    </row>
    <row r="3362" spans="1:3" x14ac:dyDescent="0.2">
      <c r="A3362" s="793" t="s">
        <v>3915</v>
      </c>
      <c r="B3362" s="793" t="s">
        <v>9450</v>
      </c>
      <c r="C3362" s="793">
        <v>0</v>
      </c>
    </row>
    <row r="3363" spans="1:3" x14ac:dyDescent="0.2">
      <c r="A3363" s="793" t="s">
        <v>3915</v>
      </c>
      <c r="B3363" s="793" t="s">
        <v>9451</v>
      </c>
      <c r="C3363" s="793">
        <v>0</v>
      </c>
    </row>
    <row r="3364" spans="1:3" x14ac:dyDescent="0.2">
      <c r="A3364" s="793" t="s">
        <v>3915</v>
      </c>
      <c r="B3364" s="793" t="s">
        <v>9452</v>
      </c>
      <c r="C3364" s="793">
        <v>0</v>
      </c>
    </row>
    <row r="3365" spans="1:3" x14ac:dyDescent="0.2">
      <c r="A3365" s="793" t="s">
        <v>3915</v>
      </c>
      <c r="B3365" s="793" t="s">
        <v>9453</v>
      </c>
      <c r="C3365" s="793">
        <v>0</v>
      </c>
    </row>
    <row r="3366" spans="1:3" x14ac:dyDescent="0.2">
      <c r="A3366" s="793" t="s">
        <v>3915</v>
      </c>
      <c r="B3366" s="793" t="s">
        <v>9454</v>
      </c>
      <c r="C3366" s="793">
        <v>0</v>
      </c>
    </row>
    <row r="3367" spans="1:3" x14ac:dyDescent="0.2">
      <c r="A3367" s="793" t="s">
        <v>3915</v>
      </c>
      <c r="B3367" s="793" t="s">
        <v>9455</v>
      </c>
      <c r="C3367" s="793">
        <v>0</v>
      </c>
    </row>
    <row r="3368" spans="1:3" x14ac:dyDescent="0.2">
      <c r="A3368" s="793" t="s">
        <v>3915</v>
      </c>
      <c r="B3368" s="793" t="s">
        <v>9456</v>
      </c>
      <c r="C3368" s="793">
        <v>0</v>
      </c>
    </row>
    <row r="3369" spans="1:3" x14ac:dyDescent="0.2">
      <c r="A3369" s="793" t="s">
        <v>3915</v>
      </c>
      <c r="B3369" s="793" t="s">
        <v>9457</v>
      </c>
      <c r="C3369" s="793">
        <v>0</v>
      </c>
    </row>
    <row r="3370" spans="1:3" x14ac:dyDescent="0.2">
      <c r="A3370" s="793" t="s">
        <v>3915</v>
      </c>
      <c r="B3370" s="793" t="s">
        <v>9458</v>
      </c>
      <c r="C3370" s="793">
        <v>0</v>
      </c>
    </row>
    <row r="3371" spans="1:3" x14ac:dyDescent="0.2">
      <c r="A3371" s="793" t="s">
        <v>3915</v>
      </c>
      <c r="B3371" s="793" t="s">
        <v>9459</v>
      </c>
      <c r="C3371" s="793">
        <v>0</v>
      </c>
    </row>
    <row r="3372" spans="1:3" x14ac:dyDescent="0.2">
      <c r="A3372" s="793" t="s">
        <v>3915</v>
      </c>
      <c r="B3372" s="793" t="s">
        <v>9460</v>
      </c>
      <c r="C3372" s="793">
        <v>0</v>
      </c>
    </row>
    <row r="3373" spans="1:3" x14ac:dyDescent="0.2">
      <c r="A3373" s="793" t="s">
        <v>3915</v>
      </c>
      <c r="B3373" s="793" t="s">
        <v>9461</v>
      </c>
      <c r="C3373" s="793">
        <v>0</v>
      </c>
    </row>
    <row r="3374" spans="1:3" x14ac:dyDescent="0.2">
      <c r="A3374" s="793" t="s">
        <v>3915</v>
      </c>
      <c r="B3374" s="793" t="s">
        <v>9462</v>
      </c>
      <c r="C3374" s="793">
        <v>0</v>
      </c>
    </row>
    <row r="3375" spans="1:3" x14ac:dyDescent="0.2">
      <c r="A3375" s="793" t="s">
        <v>3915</v>
      </c>
      <c r="B3375" s="793" t="s">
        <v>9463</v>
      </c>
      <c r="C3375" s="793">
        <v>0</v>
      </c>
    </row>
    <row r="3376" spans="1:3" x14ac:dyDescent="0.2">
      <c r="A3376" s="793" t="s">
        <v>3915</v>
      </c>
      <c r="B3376" s="793" t="s">
        <v>9464</v>
      </c>
      <c r="C3376" s="793">
        <v>0</v>
      </c>
    </row>
    <row r="3377" spans="1:3" x14ac:dyDescent="0.2">
      <c r="A3377" s="793" t="s">
        <v>3915</v>
      </c>
      <c r="B3377" s="793" t="s">
        <v>9465</v>
      </c>
      <c r="C3377" s="793">
        <v>0</v>
      </c>
    </row>
    <row r="3378" spans="1:3" x14ac:dyDescent="0.2">
      <c r="A3378" s="793" t="s">
        <v>3915</v>
      </c>
      <c r="B3378" s="793" t="s">
        <v>9466</v>
      </c>
      <c r="C3378" s="793">
        <v>0</v>
      </c>
    </row>
    <row r="3379" spans="1:3" x14ac:dyDescent="0.2">
      <c r="A3379" s="793" t="s">
        <v>3915</v>
      </c>
      <c r="B3379" s="793" t="s">
        <v>9467</v>
      </c>
      <c r="C3379" s="793">
        <v>0</v>
      </c>
    </row>
    <row r="3380" spans="1:3" x14ac:dyDescent="0.2">
      <c r="A3380" s="793" t="s">
        <v>3915</v>
      </c>
      <c r="B3380" s="793" t="s">
        <v>9468</v>
      </c>
      <c r="C3380" s="793">
        <v>0</v>
      </c>
    </row>
    <row r="3381" spans="1:3" x14ac:dyDescent="0.2">
      <c r="A3381" s="793" t="s">
        <v>3915</v>
      </c>
      <c r="B3381" s="793" t="s">
        <v>9469</v>
      </c>
      <c r="C3381" s="793">
        <v>0</v>
      </c>
    </row>
    <row r="3382" spans="1:3" x14ac:dyDescent="0.2">
      <c r="A3382" s="793" t="s">
        <v>3915</v>
      </c>
      <c r="B3382" s="793" t="s">
        <v>9470</v>
      </c>
      <c r="C3382" s="793">
        <v>0</v>
      </c>
    </row>
    <row r="3383" spans="1:3" x14ac:dyDescent="0.2">
      <c r="A3383" s="793" t="s">
        <v>3915</v>
      </c>
      <c r="B3383" s="793" t="s">
        <v>9471</v>
      </c>
      <c r="C3383" s="793">
        <v>0</v>
      </c>
    </row>
    <row r="3384" spans="1:3" x14ac:dyDescent="0.2">
      <c r="A3384" s="793" t="s">
        <v>3915</v>
      </c>
      <c r="B3384" s="793" t="s">
        <v>9472</v>
      </c>
      <c r="C3384" s="793">
        <v>0</v>
      </c>
    </row>
    <row r="3385" spans="1:3" x14ac:dyDescent="0.2">
      <c r="A3385" s="793" t="s">
        <v>3915</v>
      </c>
      <c r="B3385" s="793" t="s">
        <v>9473</v>
      </c>
      <c r="C3385" s="793">
        <v>0</v>
      </c>
    </row>
    <row r="3386" spans="1:3" x14ac:dyDescent="0.2">
      <c r="A3386" s="793" t="s">
        <v>3915</v>
      </c>
      <c r="B3386" s="793" t="s">
        <v>9474</v>
      </c>
      <c r="C3386" s="793">
        <v>0</v>
      </c>
    </row>
    <row r="3387" spans="1:3" x14ac:dyDescent="0.2">
      <c r="A3387" s="793" t="s">
        <v>3915</v>
      </c>
      <c r="B3387" s="793" t="s">
        <v>9475</v>
      </c>
      <c r="C3387" s="793">
        <v>0</v>
      </c>
    </row>
    <row r="3388" spans="1:3" x14ac:dyDescent="0.2">
      <c r="A3388" s="793" t="s">
        <v>3915</v>
      </c>
      <c r="B3388" s="793" t="s">
        <v>9476</v>
      </c>
      <c r="C3388" s="793">
        <v>0</v>
      </c>
    </row>
    <row r="3389" spans="1:3" x14ac:dyDescent="0.2">
      <c r="A3389" s="793" t="s">
        <v>3915</v>
      </c>
      <c r="B3389" s="793" t="s">
        <v>9477</v>
      </c>
      <c r="C3389" s="793">
        <v>0</v>
      </c>
    </row>
    <row r="3390" spans="1:3" x14ac:dyDescent="0.2">
      <c r="A3390" s="793" t="s">
        <v>3915</v>
      </c>
      <c r="B3390" s="793" t="s">
        <v>9478</v>
      </c>
      <c r="C3390" s="793">
        <v>0</v>
      </c>
    </row>
    <row r="3391" spans="1:3" x14ac:dyDescent="0.2">
      <c r="A3391" s="793" t="s">
        <v>3915</v>
      </c>
      <c r="B3391" s="793" t="s">
        <v>9479</v>
      </c>
      <c r="C3391" s="793">
        <v>0</v>
      </c>
    </row>
    <row r="3392" spans="1:3" x14ac:dyDescent="0.2">
      <c r="A3392" s="793" t="s">
        <v>3915</v>
      </c>
      <c r="B3392" s="793" t="s">
        <v>9480</v>
      </c>
      <c r="C3392" s="793">
        <v>0</v>
      </c>
    </row>
    <row r="3393" spans="1:3" x14ac:dyDescent="0.2">
      <c r="A3393" s="793" t="s">
        <v>3915</v>
      </c>
      <c r="B3393" s="793" t="s">
        <v>9481</v>
      </c>
      <c r="C3393" s="793">
        <v>0</v>
      </c>
    </row>
    <row r="3394" spans="1:3" x14ac:dyDescent="0.2">
      <c r="A3394" s="793" t="s">
        <v>3915</v>
      </c>
      <c r="B3394" s="793" t="s">
        <v>9482</v>
      </c>
      <c r="C3394" s="793">
        <v>0</v>
      </c>
    </row>
    <row r="3395" spans="1:3" x14ac:dyDescent="0.2">
      <c r="A3395" s="793" t="s">
        <v>3915</v>
      </c>
      <c r="B3395" s="793" t="s">
        <v>9483</v>
      </c>
      <c r="C3395" s="793">
        <v>0</v>
      </c>
    </row>
    <row r="3396" spans="1:3" x14ac:dyDescent="0.2">
      <c r="A3396" s="793" t="s">
        <v>3915</v>
      </c>
      <c r="B3396" s="793" t="s">
        <v>9484</v>
      </c>
      <c r="C3396" s="793">
        <v>0</v>
      </c>
    </row>
    <row r="3397" spans="1:3" x14ac:dyDescent="0.2">
      <c r="A3397" s="793" t="s">
        <v>3915</v>
      </c>
      <c r="B3397" s="793" t="s">
        <v>9485</v>
      </c>
      <c r="C3397" s="793">
        <v>0</v>
      </c>
    </row>
    <row r="3398" spans="1:3" x14ac:dyDescent="0.2">
      <c r="A3398" s="793" t="s">
        <v>3915</v>
      </c>
      <c r="B3398" s="793" t="s">
        <v>9486</v>
      </c>
      <c r="C3398" s="793">
        <v>0</v>
      </c>
    </row>
    <row r="3399" spans="1:3" x14ac:dyDescent="0.2">
      <c r="A3399" s="793" t="s">
        <v>3915</v>
      </c>
      <c r="B3399" s="793" t="s">
        <v>9487</v>
      </c>
      <c r="C3399" s="793">
        <v>0</v>
      </c>
    </row>
    <row r="3400" spans="1:3" x14ac:dyDescent="0.2">
      <c r="A3400" s="793" t="s">
        <v>3915</v>
      </c>
      <c r="B3400" s="793" t="s">
        <v>9488</v>
      </c>
      <c r="C3400" s="793">
        <v>0</v>
      </c>
    </row>
    <row r="3401" spans="1:3" x14ac:dyDescent="0.2">
      <c r="A3401" s="793" t="s">
        <v>3915</v>
      </c>
      <c r="B3401" s="793" t="s">
        <v>9489</v>
      </c>
      <c r="C3401" s="793">
        <v>0</v>
      </c>
    </row>
    <row r="3402" spans="1:3" x14ac:dyDescent="0.2">
      <c r="A3402" s="793" t="s">
        <v>3915</v>
      </c>
      <c r="B3402" s="793" t="s">
        <v>9490</v>
      </c>
      <c r="C3402" s="793">
        <v>0</v>
      </c>
    </row>
    <row r="3403" spans="1:3" x14ac:dyDescent="0.2">
      <c r="A3403" s="793" t="s">
        <v>3915</v>
      </c>
      <c r="B3403" s="793" t="s">
        <v>9491</v>
      </c>
      <c r="C3403" s="793">
        <v>0</v>
      </c>
    </row>
    <row r="3404" spans="1:3" x14ac:dyDescent="0.2">
      <c r="A3404" s="793" t="s">
        <v>3915</v>
      </c>
      <c r="B3404" s="793" t="s">
        <v>9492</v>
      </c>
      <c r="C3404" s="793">
        <v>0</v>
      </c>
    </row>
    <row r="3405" spans="1:3" x14ac:dyDescent="0.2">
      <c r="A3405" s="793" t="s">
        <v>3915</v>
      </c>
      <c r="B3405" s="793" t="s">
        <v>9493</v>
      </c>
      <c r="C3405" s="793">
        <v>0</v>
      </c>
    </row>
    <row r="3406" spans="1:3" x14ac:dyDescent="0.2">
      <c r="A3406" s="793" t="s">
        <v>3915</v>
      </c>
      <c r="B3406" s="793" t="s">
        <v>9494</v>
      </c>
      <c r="C3406" s="793">
        <v>0</v>
      </c>
    </row>
    <row r="3407" spans="1:3" x14ac:dyDescent="0.2">
      <c r="A3407" s="793" t="s">
        <v>3915</v>
      </c>
      <c r="B3407" s="793" t="s">
        <v>9495</v>
      </c>
      <c r="C3407" s="793">
        <v>0</v>
      </c>
    </row>
    <row r="3408" spans="1:3" x14ac:dyDescent="0.2">
      <c r="A3408" s="793" t="s">
        <v>3915</v>
      </c>
      <c r="B3408" s="793" t="s">
        <v>9496</v>
      </c>
      <c r="C3408" s="793">
        <v>0</v>
      </c>
    </row>
    <row r="3409" spans="1:3" x14ac:dyDescent="0.2">
      <c r="A3409" s="793" t="s">
        <v>3915</v>
      </c>
      <c r="B3409" s="793" t="s">
        <v>9497</v>
      </c>
      <c r="C3409" s="793">
        <v>0</v>
      </c>
    </row>
    <row r="3410" spans="1:3" x14ac:dyDescent="0.2">
      <c r="A3410" s="793" t="s">
        <v>3915</v>
      </c>
      <c r="B3410" s="793" t="s">
        <v>6140</v>
      </c>
      <c r="C3410" s="793">
        <v>-138.71000000000004</v>
      </c>
    </row>
    <row r="3411" spans="1:3" x14ac:dyDescent="0.2">
      <c r="A3411" s="793" t="s">
        <v>3915</v>
      </c>
      <c r="B3411" s="793" t="s">
        <v>6142</v>
      </c>
      <c r="C3411" s="793">
        <v>-138.71000000000004</v>
      </c>
    </row>
    <row r="3412" spans="1:3" x14ac:dyDescent="0.2">
      <c r="A3412" s="793" t="s">
        <v>3915</v>
      </c>
      <c r="B3412" s="793" t="s">
        <v>6143</v>
      </c>
      <c r="C3412" s="793">
        <v>-138.71000000000004</v>
      </c>
    </row>
    <row r="3413" spans="1:3" x14ac:dyDescent="0.2">
      <c r="A3413" s="793" t="s">
        <v>3915</v>
      </c>
      <c r="B3413" s="793" t="s">
        <v>6144</v>
      </c>
      <c r="C3413" s="793">
        <v>-138.71000000000004</v>
      </c>
    </row>
    <row r="3414" spans="1:3" x14ac:dyDescent="0.2">
      <c r="A3414" s="793" t="s">
        <v>3915</v>
      </c>
      <c r="B3414" s="793" t="s">
        <v>6145</v>
      </c>
      <c r="C3414" s="793">
        <v>-138.71000000000004</v>
      </c>
    </row>
    <row r="3415" spans="1:3" x14ac:dyDescent="0.2">
      <c r="A3415" s="793" t="s">
        <v>3915</v>
      </c>
      <c r="B3415" s="793" t="s">
        <v>6146</v>
      </c>
      <c r="C3415" s="793">
        <v>-138.71000000000004</v>
      </c>
    </row>
    <row r="3416" spans="1:3" x14ac:dyDescent="0.2">
      <c r="A3416" s="793" t="s">
        <v>3915</v>
      </c>
      <c r="B3416" s="793" t="s">
        <v>6147</v>
      </c>
      <c r="C3416" s="793">
        <v>-138.71000000000004</v>
      </c>
    </row>
    <row r="3417" spans="1:3" x14ac:dyDescent="0.2">
      <c r="A3417" s="793" t="s">
        <v>3915</v>
      </c>
      <c r="B3417" s="793" t="s">
        <v>6148</v>
      </c>
      <c r="C3417" s="793">
        <v>-138.71000000000004</v>
      </c>
    </row>
    <row r="3418" spans="1:3" x14ac:dyDescent="0.2">
      <c r="A3418" s="793" t="s">
        <v>3915</v>
      </c>
      <c r="B3418" s="793" t="s">
        <v>6149</v>
      </c>
      <c r="C3418" s="793">
        <v>-138.71000000000004</v>
      </c>
    </row>
    <row r="3419" spans="1:3" x14ac:dyDescent="0.2">
      <c r="A3419" s="793" t="s">
        <v>3915</v>
      </c>
      <c r="B3419" s="793" t="s">
        <v>6141</v>
      </c>
      <c r="C3419" s="793">
        <v>-69.349999999999966</v>
      </c>
    </row>
    <row r="3420" spans="1:3" x14ac:dyDescent="0.2">
      <c r="A3420" s="793" t="s">
        <v>3915</v>
      </c>
      <c r="B3420" s="793" t="s">
        <v>9498</v>
      </c>
      <c r="C3420" s="793">
        <v>0</v>
      </c>
    </row>
    <row r="3421" spans="1:3" x14ac:dyDescent="0.2">
      <c r="A3421" s="793" t="s">
        <v>3915</v>
      </c>
      <c r="B3421" s="793" t="s">
        <v>9499</v>
      </c>
      <c r="C3421" s="793">
        <v>0</v>
      </c>
    </row>
    <row r="3422" spans="1:3" x14ac:dyDescent="0.2">
      <c r="A3422" s="793" t="s">
        <v>3915</v>
      </c>
      <c r="B3422" s="793" t="s">
        <v>9500</v>
      </c>
      <c r="C3422" s="793">
        <v>0</v>
      </c>
    </row>
    <row r="3423" spans="1:3" x14ac:dyDescent="0.2">
      <c r="A3423" s="793" t="s">
        <v>3915</v>
      </c>
      <c r="B3423" s="793" t="s">
        <v>9501</v>
      </c>
      <c r="C3423" s="793">
        <v>0</v>
      </c>
    </row>
    <row r="3424" spans="1:3" x14ac:dyDescent="0.2">
      <c r="A3424" s="793" t="s">
        <v>3915</v>
      </c>
      <c r="B3424" s="793" t="s">
        <v>9502</v>
      </c>
      <c r="C3424" s="793">
        <v>0</v>
      </c>
    </row>
    <row r="3425" spans="1:3" x14ac:dyDescent="0.2">
      <c r="A3425" s="793" t="s">
        <v>3915</v>
      </c>
      <c r="B3425" s="793" t="s">
        <v>9503</v>
      </c>
      <c r="C3425" s="793">
        <v>0</v>
      </c>
    </row>
    <row r="3426" spans="1:3" x14ac:dyDescent="0.2">
      <c r="A3426" s="793" t="s">
        <v>3915</v>
      </c>
      <c r="B3426" s="793" t="s">
        <v>9504</v>
      </c>
      <c r="C3426" s="793">
        <v>0</v>
      </c>
    </row>
    <row r="3427" spans="1:3" x14ac:dyDescent="0.2">
      <c r="A3427" s="793" t="s">
        <v>3915</v>
      </c>
      <c r="B3427" s="793" t="s">
        <v>9505</v>
      </c>
      <c r="C3427" s="793">
        <v>0</v>
      </c>
    </row>
    <row r="3428" spans="1:3" x14ac:dyDescent="0.2">
      <c r="A3428" s="793" t="s">
        <v>3915</v>
      </c>
      <c r="B3428" s="793" t="s">
        <v>9506</v>
      </c>
      <c r="C3428" s="793">
        <v>0</v>
      </c>
    </row>
    <row r="3429" spans="1:3" x14ac:dyDescent="0.2">
      <c r="A3429" s="793" t="s">
        <v>3915</v>
      </c>
      <c r="B3429" s="793" t="s">
        <v>9507</v>
      </c>
      <c r="C3429" s="793">
        <v>0</v>
      </c>
    </row>
    <row r="3430" spans="1:3" x14ac:dyDescent="0.2">
      <c r="A3430" s="793" t="s">
        <v>3915</v>
      </c>
      <c r="B3430" s="793" t="s">
        <v>9508</v>
      </c>
      <c r="C3430" s="793">
        <v>0</v>
      </c>
    </row>
    <row r="3431" spans="1:3" x14ac:dyDescent="0.2">
      <c r="A3431" s="793" t="s">
        <v>3915</v>
      </c>
      <c r="B3431" s="793" t="s">
        <v>9509</v>
      </c>
      <c r="C3431" s="793">
        <v>0</v>
      </c>
    </row>
    <row r="3432" spans="1:3" x14ac:dyDescent="0.2">
      <c r="A3432" s="793" t="s">
        <v>3915</v>
      </c>
      <c r="B3432" s="793" t="s">
        <v>9510</v>
      </c>
      <c r="C3432" s="793">
        <v>0</v>
      </c>
    </row>
    <row r="3433" spans="1:3" x14ac:dyDescent="0.2">
      <c r="A3433" s="793" t="s">
        <v>3915</v>
      </c>
      <c r="B3433" s="793" t="s">
        <v>9511</v>
      </c>
      <c r="C3433" s="793">
        <v>0</v>
      </c>
    </row>
    <row r="3434" spans="1:3" x14ac:dyDescent="0.2">
      <c r="A3434" s="793" t="s">
        <v>3915</v>
      </c>
      <c r="B3434" s="793" t="s">
        <v>9512</v>
      </c>
      <c r="C3434" s="793">
        <v>0</v>
      </c>
    </row>
    <row r="3435" spans="1:3" x14ac:dyDescent="0.2">
      <c r="A3435" s="793" t="s">
        <v>3915</v>
      </c>
      <c r="B3435" s="793" t="s">
        <v>9513</v>
      </c>
      <c r="C3435" s="793">
        <v>0</v>
      </c>
    </row>
    <row r="3436" spans="1:3" x14ac:dyDescent="0.2">
      <c r="A3436" s="793" t="s">
        <v>3915</v>
      </c>
      <c r="B3436" s="793" t="s">
        <v>9514</v>
      </c>
      <c r="C3436" s="793">
        <v>0</v>
      </c>
    </row>
    <row r="3437" spans="1:3" x14ac:dyDescent="0.2">
      <c r="A3437" s="793" t="s">
        <v>3915</v>
      </c>
      <c r="B3437" s="793" t="s">
        <v>9515</v>
      </c>
      <c r="C3437" s="793">
        <v>0</v>
      </c>
    </row>
    <row r="3438" spans="1:3" x14ac:dyDescent="0.2">
      <c r="A3438" s="793" t="s">
        <v>3915</v>
      </c>
      <c r="B3438" s="793" t="s">
        <v>9516</v>
      </c>
      <c r="C3438" s="793">
        <v>0</v>
      </c>
    </row>
    <row r="3439" spans="1:3" x14ac:dyDescent="0.2">
      <c r="A3439" s="793" t="s">
        <v>3915</v>
      </c>
      <c r="B3439" s="793" t="s">
        <v>9517</v>
      </c>
      <c r="C3439" s="793">
        <v>0</v>
      </c>
    </row>
    <row r="3440" spans="1:3" x14ac:dyDescent="0.2">
      <c r="A3440" s="793" t="s">
        <v>3915</v>
      </c>
      <c r="B3440" s="793" t="s">
        <v>9518</v>
      </c>
      <c r="C3440" s="793">
        <v>0</v>
      </c>
    </row>
    <row r="3441" spans="1:3" x14ac:dyDescent="0.2">
      <c r="A3441" s="793" t="s">
        <v>3915</v>
      </c>
      <c r="B3441" s="793" t="s">
        <v>9519</v>
      </c>
      <c r="C3441" s="793">
        <v>0</v>
      </c>
    </row>
    <row r="3442" spans="1:3" x14ac:dyDescent="0.2">
      <c r="A3442" s="793" t="s">
        <v>3915</v>
      </c>
      <c r="B3442" s="793" t="s">
        <v>9520</v>
      </c>
      <c r="C3442" s="793">
        <v>0</v>
      </c>
    </row>
    <row r="3443" spans="1:3" x14ac:dyDescent="0.2">
      <c r="A3443" s="793" t="s">
        <v>3915</v>
      </c>
      <c r="B3443" s="793" t="s">
        <v>9521</v>
      </c>
      <c r="C3443" s="793">
        <v>0</v>
      </c>
    </row>
    <row r="3444" spans="1:3" x14ac:dyDescent="0.2">
      <c r="A3444" s="793" t="s">
        <v>3915</v>
      </c>
      <c r="B3444" s="793" t="s">
        <v>9522</v>
      </c>
      <c r="C3444" s="793">
        <v>0</v>
      </c>
    </row>
    <row r="3445" spans="1:3" x14ac:dyDescent="0.2">
      <c r="A3445" s="793" t="s">
        <v>3915</v>
      </c>
      <c r="B3445" s="793" t="s">
        <v>9523</v>
      </c>
      <c r="C3445" s="793">
        <v>0</v>
      </c>
    </row>
    <row r="3446" spans="1:3" x14ac:dyDescent="0.2">
      <c r="A3446" s="793" t="s">
        <v>3915</v>
      </c>
      <c r="B3446" s="793" t="s">
        <v>9524</v>
      </c>
      <c r="C3446" s="793">
        <v>0</v>
      </c>
    </row>
    <row r="3447" spans="1:3" x14ac:dyDescent="0.2">
      <c r="A3447" s="793" t="s">
        <v>3915</v>
      </c>
      <c r="B3447" s="793" t="s">
        <v>9525</v>
      </c>
      <c r="C3447" s="793">
        <v>0</v>
      </c>
    </row>
    <row r="3448" spans="1:3" x14ac:dyDescent="0.2">
      <c r="A3448" s="793" t="s">
        <v>3915</v>
      </c>
      <c r="B3448" s="793" t="s">
        <v>9526</v>
      </c>
      <c r="C3448" s="793">
        <v>0</v>
      </c>
    </row>
    <row r="3449" spans="1:3" x14ac:dyDescent="0.2">
      <c r="A3449" s="793" t="s">
        <v>3915</v>
      </c>
      <c r="B3449" s="793" t="s">
        <v>9527</v>
      </c>
      <c r="C3449" s="793">
        <v>0</v>
      </c>
    </row>
    <row r="3450" spans="1:3" x14ac:dyDescent="0.2">
      <c r="A3450" s="793" t="s">
        <v>3915</v>
      </c>
      <c r="B3450" s="793" t="s">
        <v>9528</v>
      </c>
      <c r="C3450" s="793">
        <v>0</v>
      </c>
    </row>
    <row r="3451" spans="1:3" x14ac:dyDescent="0.2">
      <c r="A3451" s="793" t="s">
        <v>3915</v>
      </c>
      <c r="B3451" s="793" t="s">
        <v>9529</v>
      </c>
      <c r="C3451" s="793">
        <v>0</v>
      </c>
    </row>
    <row r="3452" spans="1:3" x14ac:dyDescent="0.2">
      <c r="A3452" s="793" t="s">
        <v>3915</v>
      </c>
      <c r="B3452" s="793" t="s">
        <v>9530</v>
      </c>
      <c r="C3452" s="793">
        <v>0</v>
      </c>
    </row>
    <row r="3453" spans="1:3" x14ac:dyDescent="0.2">
      <c r="A3453" s="793" t="s">
        <v>3915</v>
      </c>
      <c r="B3453" s="793" t="s">
        <v>9531</v>
      </c>
      <c r="C3453" s="793">
        <v>0</v>
      </c>
    </row>
    <row r="3454" spans="1:3" x14ac:dyDescent="0.2">
      <c r="A3454" s="793" t="s">
        <v>3915</v>
      </c>
      <c r="B3454" s="793" t="s">
        <v>9532</v>
      </c>
      <c r="C3454" s="793">
        <v>0</v>
      </c>
    </row>
    <row r="3455" spans="1:3" x14ac:dyDescent="0.2">
      <c r="A3455" s="793" t="s">
        <v>3915</v>
      </c>
      <c r="B3455" s="793" t="s">
        <v>9533</v>
      </c>
      <c r="C3455" s="793">
        <v>0</v>
      </c>
    </row>
    <row r="3456" spans="1:3" x14ac:dyDescent="0.2">
      <c r="A3456" s="793" t="s">
        <v>3915</v>
      </c>
      <c r="B3456" s="793" t="s">
        <v>9534</v>
      </c>
      <c r="C3456" s="793">
        <v>0</v>
      </c>
    </row>
    <row r="3457" spans="1:3" x14ac:dyDescent="0.2">
      <c r="A3457" s="793" t="s">
        <v>3915</v>
      </c>
      <c r="B3457" s="793" t="s">
        <v>9535</v>
      </c>
      <c r="C3457" s="793">
        <v>0</v>
      </c>
    </row>
    <row r="3458" spans="1:3" x14ac:dyDescent="0.2">
      <c r="A3458" s="793" t="s">
        <v>3915</v>
      </c>
      <c r="B3458" s="793" t="s">
        <v>9536</v>
      </c>
      <c r="C3458" s="793">
        <v>0</v>
      </c>
    </row>
    <row r="3459" spans="1:3" x14ac:dyDescent="0.2">
      <c r="A3459" s="793" t="s">
        <v>3915</v>
      </c>
      <c r="B3459" s="793" t="s">
        <v>9537</v>
      </c>
      <c r="C3459" s="793">
        <v>0</v>
      </c>
    </row>
    <row r="3460" spans="1:3" x14ac:dyDescent="0.2">
      <c r="A3460" s="793" t="s">
        <v>3915</v>
      </c>
      <c r="B3460" s="793" t="s">
        <v>9538</v>
      </c>
      <c r="C3460" s="793">
        <v>0</v>
      </c>
    </row>
    <row r="3461" spans="1:3" x14ac:dyDescent="0.2">
      <c r="A3461" s="793" t="s">
        <v>3915</v>
      </c>
      <c r="B3461" s="793" t="s">
        <v>9539</v>
      </c>
      <c r="C3461" s="793">
        <v>0</v>
      </c>
    </row>
    <row r="3462" spans="1:3" x14ac:dyDescent="0.2">
      <c r="A3462" s="793" t="s">
        <v>3915</v>
      </c>
      <c r="B3462" s="793" t="s">
        <v>9540</v>
      </c>
      <c r="C3462" s="793">
        <v>0</v>
      </c>
    </row>
    <row r="3463" spans="1:3" x14ac:dyDescent="0.2">
      <c r="A3463" s="793" t="s">
        <v>3915</v>
      </c>
      <c r="B3463" s="793" t="s">
        <v>9541</v>
      </c>
      <c r="C3463" s="793">
        <v>0</v>
      </c>
    </row>
    <row r="3464" spans="1:3" x14ac:dyDescent="0.2">
      <c r="A3464" s="793" t="s">
        <v>3915</v>
      </c>
      <c r="B3464" s="793" t="s">
        <v>9542</v>
      </c>
      <c r="C3464" s="793">
        <v>0</v>
      </c>
    </row>
    <row r="3465" spans="1:3" x14ac:dyDescent="0.2">
      <c r="A3465" s="793" t="s">
        <v>3915</v>
      </c>
      <c r="B3465" s="793" t="s">
        <v>9543</v>
      </c>
      <c r="C3465" s="793">
        <v>0</v>
      </c>
    </row>
    <row r="3466" spans="1:3" x14ac:dyDescent="0.2">
      <c r="A3466" s="793" t="s">
        <v>3915</v>
      </c>
      <c r="B3466" s="793" t="s">
        <v>9544</v>
      </c>
      <c r="C3466" s="793">
        <v>0</v>
      </c>
    </row>
    <row r="3467" spans="1:3" x14ac:dyDescent="0.2">
      <c r="A3467" s="793" t="s">
        <v>3915</v>
      </c>
      <c r="B3467" s="793" t="s">
        <v>9545</v>
      </c>
      <c r="C3467" s="793">
        <v>0</v>
      </c>
    </row>
    <row r="3468" spans="1:3" x14ac:dyDescent="0.2">
      <c r="A3468" s="793" t="s">
        <v>3915</v>
      </c>
      <c r="B3468" s="793" t="s">
        <v>9546</v>
      </c>
      <c r="C3468" s="793">
        <v>0</v>
      </c>
    </row>
    <row r="3469" spans="1:3" x14ac:dyDescent="0.2">
      <c r="A3469" s="793" t="s">
        <v>3915</v>
      </c>
      <c r="B3469" s="793" t="s">
        <v>9547</v>
      </c>
      <c r="C3469" s="793">
        <v>0</v>
      </c>
    </row>
    <row r="3470" spans="1:3" x14ac:dyDescent="0.2">
      <c r="A3470" s="793" t="s">
        <v>3915</v>
      </c>
      <c r="B3470" s="793" t="s">
        <v>9548</v>
      </c>
      <c r="C3470" s="793">
        <v>0</v>
      </c>
    </row>
    <row r="3471" spans="1:3" x14ac:dyDescent="0.2">
      <c r="A3471" s="793" t="s">
        <v>3915</v>
      </c>
      <c r="B3471" s="793" t="s">
        <v>9549</v>
      </c>
      <c r="C3471" s="793">
        <v>0</v>
      </c>
    </row>
    <row r="3472" spans="1:3" x14ac:dyDescent="0.2">
      <c r="A3472" s="793" t="s">
        <v>3915</v>
      </c>
      <c r="B3472" s="793" t="s">
        <v>9550</v>
      </c>
      <c r="C3472" s="793">
        <v>0</v>
      </c>
    </row>
    <row r="3473" spans="1:3" x14ac:dyDescent="0.2">
      <c r="A3473" s="793" t="s">
        <v>3915</v>
      </c>
      <c r="B3473" s="793" t="s">
        <v>9551</v>
      </c>
      <c r="C3473" s="793">
        <v>0</v>
      </c>
    </row>
    <row r="3474" spans="1:3" x14ac:dyDescent="0.2">
      <c r="A3474" s="793" t="s">
        <v>3915</v>
      </c>
      <c r="B3474" s="793" t="s">
        <v>9552</v>
      </c>
      <c r="C3474" s="793">
        <v>0</v>
      </c>
    </row>
    <row r="3475" spans="1:3" x14ac:dyDescent="0.2">
      <c r="A3475" s="793" t="s">
        <v>3915</v>
      </c>
      <c r="B3475" s="793" t="s">
        <v>9553</v>
      </c>
      <c r="C3475" s="793">
        <v>0</v>
      </c>
    </row>
    <row r="3476" spans="1:3" x14ac:dyDescent="0.2">
      <c r="A3476" s="793" t="s">
        <v>3915</v>
      </c>
      <c r="B3476" s="793" t="s">
        <v>9554</v>
      </c>
      <c r="C3476" s="793">
        <v>0</v>
      </c>
    </row>
    <row r="3477" spans="1:3" x14ac:dyDescent="0.2">
      <c r="A3477" s="793" t="s">
        <v>3915</v>
      </c>
      <c r="B3477" s="793" t="s">
        <v>9555</v>
      </c>
      <c r="C3477" s="793">
        <v>0</v>
      </c>
    </row>
    <row r="3478" spans="1:3" x14ac:dyDescent="0.2">
      <c r="A3478" s="793" t="s">
        <v>3915</v>
      </c>
      <c r="B3478" s="793" t="s">
        <v>9556</v>
      </c>
      <c r="C3478" s="793">
        <v>0</v>
      </c>
    </row>
    <row r="3479" spans="1:3" x14ac:dyDescent="0.2">
      <c r="A3479" s="793" t="s">
        <v>3915</v>
      </c>
      <c r="B3479" s="793" t="s">
        <v>9557</v>
      </c>
      <c r="C3479" s="793">
        <v>0</v>
      </c>
    </row>
    <row r="3480" spans="1:3" x14ac:dyDescent="0.2">
      <c r="A3480" s="793" t="s">
        <v>3915</v>
      </c>
      <c r="B3480" s="793" t="s">
        <v>9558</v>
      </c>
      <c r="C3480" s="793">
        <v>0</v>
      </c>
    </row>
    <row r="3481" spans="1:3" x14ac:dyDescent="0.2">
      <c r="A3481" s="793" t="s">
        <v>3915</v>
      </c>
      <c r="B3481" s="793" t="s">
        <v>9559</v>
      </c>
      <c r="C3481" s="793">
        <v>0</v>
      </c>
    </row>
    <row r="3482" spans="1:3" x14ac:dyDescent="0.2">
      <c r="A3482" s="793" t="s">
        <v>3915</v>
      </c>
      <c r="B3482" s="793" t="s">
        <v>9560</v>
      </c>
      <c r="C3482" s="793">
        <v>0</v>
      </c>
    </row>
    <row r="3483" spans="1:3" x14ac:dyDescent="0.2">
      <c r="A3483" s="793" t="s">
        <v>3915</v>
      </c>
      <c r="B3483" s="793" t="s">
        <v>9561</v>
      </c>
      <c r="C3483" s="793">
        <v>0</v>
      </c>
    </row>
    <row r="3484" spans="1:3" x14ac:dyDescent="0.2">
      <c r="A3484" s="793" t="s">
        <v>3915</v>
      </c>
      <c r="B3484" s="793" t="s">
        <v>9562</v>
      </c>
      <c r="C3484" s="793">
        <v>0</v>
      </c>
    </row>
    <row r="3485" spans="1:3" x14ac:dyDescent="0.2">
      <c r="A3485" s="793" t="s">
        <v>3915</v>
      </c>
      <c r="B3485" s="793" t="s">
        <v>9563</v>
      </c>
      <c r="C3485" s="793">
        <v>0</v>
      </c>
    </row>
    <row r="3486" spans="1:3" x14ac:dyDescent="0.2">
      <c r="A3486" s="793" t="s">
        <v>3915</v>
      </c>
      <c r="B3486" s="793" t="s">
        <v>9564</v>
      </c>
      <c r="C3486" s="793">
        <v>0</v>
      </c>
    </row>
    <row r="3487" spans="1:3" x14ac:dyDescent="0.2">
      <c r="A3487" s="793" t="s">
        <v>3915</v>
      </c>
      <c r="B3487" s="793" t="s">
        <v>9565</v>
      </c>
      <c r="C3487" s="793">
        <v>0</v>
      </c>
    </row>
    <row r="3488" spans="1:3" x14ac:dyDescent="0.2">
      <c r="A3488" s="793" t="s">
        <v>3915</v>
      </c>
      <c r="B3488" s="793" t="s">
        <v>9566</v>
      </c>
      <c r="C3488" s="793">
        <v>0</v>
      </c>
    </row>
    <row r="3489" spans="1:3" x14ac:dyDescent="0.2">
      <c r="A3489" s="793" t="s">
        <v>3915</v>
      </c>
      <c r="B3489" s="793" t="s">
        <v>9567</v>
      </c>
      <c r="C3489" s="793">
        <v>0</v>
      </c>
    </row>
    <row r="3490" spans="1:3" x14ac:dyDescent="0.2">
      <c r="A3490" s="793" t="s">
        <v>3915</v>
      </c>
      <c r="B3490" s="793" t="s">
        <v>9568</v>
      </c>
      <c r="C3490" s="793">
        <v>0</v>
      </c>
    </row>
    <row r="3491" spans="1:3" x14ac:dyDescent="0.2">
      <c r="A3491" s="793" t="s">
        <v>3915</v>
      </c>
      <c r="B3491" s="793" t="s">
        <v>9569</v>
      </c>
      <c r="C3491" s="793">
        <v>0</v>
      </c>
    </row>
    <row r="3492" spans="1:3" x14ac:dyDescent="0.2">
      <c r="A3492" s="793" t="s">
        <v>3915</v>
      </c>
      <c r="B3492" s="793" t="s">
        <v>9570</v>
      </c>
      <c r="C3492" s="793">
        <v>0</v>
      </c>
    </row>
    <row r="3493" spans="1:3" x14ac:dyDescent="0.2">
      <c r="A3493" s="793" t="s">
        <v>3915</v>
      </c>
      <c r="B3493" s="793" t="s">
        <v>9571</v>
      </c>
      <c r="C3493" s="793">
        <v>0</v>
      </c>
    </row>
    <row r="3494" spans="1:3" x14ac:dyDescent="0.2">
      <c r="A3494" s="793" t="s">
        <v>3915</v>
      </c>
      <c r="B3494" s="793" t="s">
        <v>9572</v>
      </c>
      <c r="C3494" s="793">
        <v>0</v>
      </c>
    </row>
    <row r="3495" spans="1:3" x14ac:dyDescent="0.2">
      <c r="A3495" s="793" t="s">
        <v>3915</v>
      </c>
      <c r="B3495" s="793" t="s">
        <v>9573</v>
      </c>
      <c r="C3495" s="793">
        <v>0</v>
      </c>
    </row>
    <row r="3496" spans="1:3" x14ac:dyDescent="0.2">
      <c r="A3496" s="793" t="s">
        <v>3915</v>
      </c>
      <c r="B3496" s="793" t="s">
        <v>9574</v>
      </c>
      <c r="C3496" s="793">
        <v>0</v>
      </c>
    </row>
    <row r="3497" spans="1:3" x14ac:dyDescent="0.2">
      <c r="A3497" s="793" t="s">
        <v>3915</v>
      </c>
      <c r="B3497" s="793" t="s">
        <v>9575</v>
      </c>
      <c r="C3497" s="793">
        <v>0</v>
      </c>
    </row>
    <row r="3498" spans="1:3" x14ac:dyDescent="0.2">
      <c r="A3498" s="793" t="s">
        <v>3915</v>
      </c>
      <c r="B3498" s="793" t="s">
        <v>9576</v>
      </c>
      <c r="C3498" s="793">
        <v>0</v>
      </c>
    </row>
    <row r="3499" spans="1:3" x14ac:dyDescent="0.2">
      <c r="A3499" s="793" t="s">
        <v>3915</v>
      </c>
      <c r="B3499" s="793" t="s">
        <v>9577</v>
      </c>
      <c r="C3499" s="793">
        <v>0</v>
      </c>
    </row>
    <row r="3500" spans="1:3" x14ac:dyDescent="0.2">
      <c r="A3500" s="793" t="s">
        <v>3915</v>
      </c>
      <c r="B3500" s="793" t="s">
        <v>9578</v>
      </c>
      <c r="C3500" s="793">
        <v>0</v>
      </c>
    </row>
    <row r="3501" spans="1:3" x14ac:dyDescent="0.2">
      <c r="A3501" s="793" t="s">
        <v>3915</v>
      </c>
      <c r="B3501" s="793" t="s">
        <v>9579</v>
      </c>
      <c r="C3501" s="793">
        <v>0</v>
      </c>
    </row>
    <row r="3502" spans="1:3" x14ac:dyDescent="0.2">
      <c r="A3502" s="793" t="s">
        <v>3915</v>
      </c>
      <c r="B3502" s="793" t="s">
        <v>9580</v>
      </c>
      <c r="C3502" s="793">
        <v>0</v>
      </c>
    </row>
    <row r="3503" spans="1:3" x14ac:dyDescent="0.2">
      <c r="A3503" s="793" t="s">
        <v>3915</v>
      </c>
      <c r="B3503" s="793" t="s">
        <v>9581</v>
      </c>
      <c r="C3503" s="793">
        <v>0</v>
      </c>
    </row>
    <row r="3504" spans="1:3" x14ac:dyDescent="0.2">
      <c r="A3504" s="793" t="s">
        <v>3915</v>
      </c>
      <c r="B3504" s="793" t="s">
        <v>9582</v>
      </c>
      <c r="C3504" s="793">
        <v>0</v>
      </c>
    </row>
    <row r="3505" spans="1:3" x14ac:dyDescent="0.2">
      <c r="A3505" s="793" t="s">
        <v>3915</v>
      </c>
      <c r="B3505" s="793" t="s">
        <v>9583</v>
      </c>
      <c r="C3505" s="793">
        <v>0</v>
      </c>
    </row>
    <row r="3506" spans="1:3" x14ac:dyDescent="0.2">
      <c r="A3506" s="793" t="s">
        <v>3915</v>
      </c>
      <c r="B3506" s="793" t="s">
        <v>9584</v>
      </c>
      <c r="C3506" s="793">
        <v>0</v>
      </c>
    </row>
    <row r="3507" spans="1:3" x14ac:dyDescent="0.2">
      <c r="A3507" s="793" t="s">
        <v>3915</v>
      </c>
      <c r="B3507" s="793" t="s">
        <v>9585</v>
      </c>
      <c r="C3507" s="793">
        <v>0</v>
      </c>
    </row>
    <row r="3508" spans="1:3" x14ac:dyDescent="0.2">
      <c r="A3508" s="793" t="s">
        <v>3915</v>
      </c>
      <c r="B3508" s="793" t="s">
        <v>9586</v>
      </c>
      <c r="C3508" s="793">
        <v>0</v>
      </c>
    </row>
    <row r="3509" spans="1:3" x14ac:dyDescent="0.2">
      <c r="A3509" s="793" t="s">
        <v>3915</v>
      </c>
      <c r="B3509" s="793" t="s">
        <v>9587</v>
      </c>
      <c r="C3509" s="793">
        <v>0</v>
      </c>
    </row>
    <row r="3510" spans="1:3" x14ac:dyDescent="0.2">
      <c r="A3510" s="793" t="s">
        <v>3915</v>
      </c>
      <c r="B3510" s="793" t="s">
        <v>9588</v>
      </c>
      <c r="C3510" s="793">
        <v>0</v>
      </c>
    </row>
    <row r="3511" spans="1:3" x14ac:dyDescent="0.2">
      <c r="A3511" s="793" t="s">
        <v>3915</v>
      </c>
      <c r="B3511" s="793" t="s">
        <v>9589</v>
      </c>
      <c r="C3511" s="793">
        <v>0</v>
      </c>
    </row>
    <row r="3512" spans="1:3" x14ac:dyDescent="0.2">
      <c r="A3512" s="793" t="s">
        <v>3915</v>
      </c>
      <c r="B3512" s="793" t="s">
        <v>9590</v>
      </c>
      <c r="C3512" s="793">
        <v>0</v>
      </c>
    </row>
    <row r="3513" spans="1:3" x14ac:dyDescent="0.2">
      <c r="A3513" s="793" t="s">
        <v>3915</v>
      </c>
      <c r="B3513" s="793" t="s">
        <v>9591</v>
      </c>
      <c r="C3513" s="793">
        <v>0</v>
      </c>
    </row>
    <row r="3514" spans="1:3" x14ac:dyDescent="0.2">
      <c r="A3514" s="793" t="s">
        <v>3915</v>
      </c>
      <c r="B3514" s="793" t="s">
        <v>9592</v>
      </c>
      <c r="C3514" s="793">
        <v>0</v>
      </c>
    </row>
    <row r="3515" spans="1:3" x14ac:dyDescent="0.2">
      <c r="A3515" s="793" t="s">
        <v>3915</v>
      </c>
      <c r="B3515" s="793" t="s">
        <v>9593</v>
      </c>
      <c r="C3515" s="793">
        <v>0</v>
      </c>
    </row>
    <row r="3516" spans="1:3" x14ac:dyDescent="0.2">
      <c r="A3516" s="793" t="s">
        <v>3915</v>
      </c>
      <c r="B3516" s="793" t="s">
        <v>9594</v>
      </c>
      <c r="C3516" s="793">
        <v>0</v>
      </c>
    </row>
    <row r="3517" spans="1:3" x14ac:dyDescent="0.2">
      <c r="A3517" s="793" t="s">
        <v>3915</v>
      </c>
      <c r="B3517" s="793" t="s">
        <v>9595</v>
      </c>
      <c r="C3517" s="793">
        <v>0</v>
      </c>
    </row>
    <row r="3518" spans="1:3" x14ac:dyDescent="0.2">
      <c r="A3518" s="793" t="s">
        <v>3915</v>
      </c>
      <c r="B3518" s="793" t="s">
        <v>9596</v>
      </c>
      <c r="C3518" s="793">
        <v>0</v>
      </c>
    </row>
    <row r="3519" spans="1:3" x14ac:dyDescent="0.2">
      <c r="A3519" s="793" t="s">
        <v>3915</v>
      </c>
      <c r="B3519" s="793" t="s">
        <v>9597</v>
      </c>
      <c r="C3519" s="793">
        <v>0</v>
      </c>
    </row>
    <row r="3520" spans="1:3" x14ac:dyDescent="0.2">
      <c r="A3520" s="793" t="s">
        <v>3915</v>
      </c>
      <c r="B3520" s="793" t="s">
        <v>9598</v>
      </c>
      <c r="C3520" s="793">
        <v>0</v>
      </c>
    </row>
    <row r="3521" spans="1:3" x14ac:dyDescent="0.2">
      <c r="A3521" s="793" t="s">
        <v>3915</v>
      </c>
      <c r="B3521" s="793" t="s">
        <v>9599</v>
      </c>
      <c r="C3521" s="793">
        <v>0</v>
      </c>
    </row>
    <row r="3522" spans="1:3" x14ac:dyDescent="0.2">
      <c r="A3522" s="793" t="s">
        <v>3915</v>
      </c>
      <c r="B3522" s="793" t="s">
        <v>9600</v>
      </c>
      <c r="C3522" s="793">
        <v>0</v>
      </c>
    </row>
    <row r="3523" spans="1:3" x14ac:dyDescent="0.2">
      <c r="A3523" s="793" t="s">
        <v>3915</v>
      </c>
      <c r="B3523" s="793" t="s">
        <v>9601</v>
      </c>
      <c r="C3523" s="793">
        <v>0</v>
      </c>
    </row>
    <row r="3524" spans="1:3" x14ac:dyDescent="0.2">
      <c r="A3524" s="793" t="s">
        <v>3915</v>
      </c>
      <c r="B3524" s="793" t="s">
        <v>9602</v>
      </c>
      <c r="C3524" s="793">
        <v>0</v>
      </c>
    </row>
    <row r="3525" spans="1:3" x14ac:dyDescent="0.2">
      <c r="A3525" s="793" t="s">
        <v>3915</v>
      </c>
      <c r="B3525" s="793" t="s">
        <v>9603</v>
      </c>
      <c r="C3525" s="793">
        <v>0</v>
      </c>
    </row>
    <row r="3526" spans="1:3" x14ac:dyDescent="0.2">
      <c r="A3526" s="793" t="s">
        <v>3915</v>
      </c>
      <c r="B3526" s="793" t="s">
        <v>9604</v>
      </c>
      <c r="C3526" s="793">
        <v>0</v>
      </c>
    </row>
    <row r="3527" spans="1:3" x14ac:dyDescent="0.2">
      <c r="A3527" s="793" t="s">
        <v>3915</v>
      </c>
      <c r="B3527" s="793" t="s">
        <v>9605</v>
      </c>
      <c r="C3527" s="793">
        <v>0</v>
      </c>
    </row>
    <row r="3528" spans="1:3" x14ac:dyDescent="0.2">
      <c r="A3528" s="793" t="s">
        <v>3915</v>
      </c>
      <c r="B3528" s="793" t="s">
        <v>9606</v>
      </c>
      <c r="C3528" s="793">
        <v>0</v>
      </c>
    </row>
    <row r="3529" spans="1:3" x14ac:dyDescent="0.2">
      <c r="A3529" s="793" t="s">
        <v>3915</v>
      </c>
      <c r="B3529" s="793" t="s">
        <v>9607</v>
      </c>
      <c r="C3529" s="793">
        <v>0</v>
      </c>
    </row>
    <row r="3530" spans="1:3" x14ac:dyDescent="0.2">
      <c r="A3530" s="793" t="s">
        <v>3915</v>
      </c>
      <c r="B3530" s="793" t="s">
        <v>9608</v>
      </c>
      <c r="C3530" s="793">
        <v>0</v>
      </c>
    </row>
    <row r="3531" spans="1:3" x14ac:dyDescent="0.2">
      <c r="A3531" s="793" t="s">
        <v>3915</v>
      </c>
      <c r="B3531" s="793" t="s">
        <v>9609</v>
      </c>
      <c r="C3531" s="793">
        <v>0</v>
      </c>
    </row>
    <row r="3532" spans="1:3" x14ac:dyDescent="0.2">
      <c r="A3532" s="793" t="s">
        <v>3915</v>
      </c>
      <c r="B3532" s="793" t="s">
        <v>9610</v>
      </c>
      <c r="C3532" s="793">
        <v>0</v>
      </c>
    </row>
    <row r="3533" spans="1:3" x14ac:dyDescent="0.2">
      <c r="A3533" s="793" t="s">
        <v>3915</v>
      </c>
      <c r="B3533" s="793" t="s">
        <v>9611</v>
      </c>
      <c r="C3533" s="793">
        <v>0</v>
      </c>
    </row>
    <row r="3534" spans="1:3" x14ac:dyDescent="0.2">
      <c r="A3534" s="793" t="s">
        <v>3915</v>
      </c>
      <c r="B3534" s="793" t="s">
        <v>9612</v>
      </c>
      <c r="C3534" s="793">
        <v>0</v>
      </c>
    </row>
    <row r="3535" spans="1:3" x14ac:dyDescent="0.2">
      <c r="A3535" s="793" t="s">
        <v>3915</v>
      </c>
      <c r="B3535" s="793" t="s">
        <v>9613</v>
      </c>
      <c r="C3535" s="793">
        <v>0</v>
      </c>
    </row>
    <row r="3536" spans="1:3" x14ac:dyDescent="0.2">
      <c r="A3536" s="793" t="s">
        <v>3915</v>
      </c>
      <c r="B3536" s="793" t="s">
        <v>9614</v>
      </c>
      <c r="C3536" s="793">
        <v>0</v>
      </c>
    </row>
    <row r="3537" spans="1:3" x14ac:dyDescent="0.2">
      <c r="A3537" s="793" t="s">
        <v>3915</v>
      </c>
      <c r="B3537" s="793" t="s">
        <v>9615</v>
      </c>
      <c r="C3537" s="793">
        <v>0</v>
      </c>
    </row>
    <row r="3538" spans="1:3" x14ac:dyDescent="0.2">
      <c r="A3538" s="793" t="s">
        <v>3915</v>
      </c>
      <c r="B3538" s="793" t="s">
        <v>9616</v>
      </c>
      <c r="C3538" s="793">
        <v>0</v>
      </c>
    </row>
    <row r="3539" spans="1:3" x14ac:dyDescent="0.2">
      <c r="A3539" s="793" t="s">
        <v>3915</v>
      </c>
      <c r="B3539" s="793" t="s">
        <v>9617</v>
      </c>
      <c r="C3539" s="793">
        <v>0</v>
      </c>
    </row>
    <row r="3540" spans="1:3" x14ac:dyDescent="0.2">
      <c r="A3540" s="793" t="s">
        <v>3915</v>
      </c>
      <c r="B3540" s="793" t="s">
        <v>9618</v>
      </c>
      <c r="C3540" s="793">
        <v>0</v>
      </c>
    </row>
    <row r="3541" spans="1:3" x14ac:dyDescent="0.2">
      <c r="A3541" s="793" t="s">
        <v>3915</v>
      </c>
      <c r="B3541" s="793" t="s">
        <v>9619</v>
      </c>
      <c r="C3541" s="793">
        <v>0</v>
      </c>
    </row>
    <row r="3542" spans="1:3" x14ac:dyDescent="0.2">
      <c r="A3542" s="793" t="s">
        <v>3915</v>
      </c>
      <c r="B3542" s="793" t="s">
        <v>9620</v>
      </c>
      <c r="C3542" s="793">
        <v>0</v>
      </c>
    </row>
    <row r="3543" spans="1:3" x14ac:dyDescent="0.2">
      <c r="A3543" s="793" t="s">
        <v>3915</v>
      </c>
      <c r="B3543" s="793" t="s">
        <v>9621</v>
      </c>
      <c r="C3543" s="793">
        <v>0</v>
      </c>
    </row>
    <row r="3544" spans="1:3" x14ac:dyDescent="0.2">
      <c r="A3544" s="793" t="s">
        <v>3915</v>
      </c>
      <c r="B3544" s="793" t="s">
        <v>9622</v>
      </c>
      <c r="C3544" s="793">
        <v>0</v>
      </c>
    </row>
    <row r="3545" spans="1:3" x14ac:dyDescent="0.2">
      <c r="A3545" s="793" t="s">
        <v>3915</v>
      </c>
      <c r="B3545" s="793" t="s">
        <v>9623</v>
      </c>
      <c r="C3545" s="793">
        <v>0</v>
      </c>
    </row>
    <row r="3546" spans="1:3" x14ac:dyDescent="0.2">
      <c r="A3546" s="793" t="s">
        <v>3915</v>
      </c>
      <c r="B3546" s="793" t="s">
        <v>9624</v>
      </c>
      <c r="C3546" s="793">
        <v>0</v>
      </c>
    </row>
    <row r="3547" spans="1:3" x14ac:dyDescent="0.2">
      <c r="A3547" s="793" t="s">
        <v>3915</v>
      </c>
      <c r="B3547" s="793" t="s">
        <v>9625</v>
      </c>
      <c r="C3547" s="793">
        <v>0</v>
      </c>
    </row>
    <row r="3548" spans="1:3" x14ac:dyDescent="0.2">
      <c r="A3548" s="793" t="s">
        <v>3915</v>
      </c>
      <c r="B3548" s="793" t="s">
        <v>9626</v>
      </c>
      <c r="C3548" s="793">
        <v>0</v>
      </c>
    </row>
    <row r="3549" spans="1:3" x14ac:dyDescent="0.2">
      <c r="A3549" s="793" t="s">
        <v>3915</v>
      </c>
      <c r="B3549" s="793" t="s">
        <v>9627</v>
      </c>
      <c r="C3549" s="793">
        <v>0</v>
      </c>
    </row>
    <row r="3550" spans="1:3" x14ac:dyDescent="0.2">
      <c r="A3550" s="793" t="s">
        <v>3915</v>
      </c>
      <c r="B3550" s="793" t="s">
        <v>9628</v>
      </c>
      <c r="C3550" s="793">
        <v>0</v>
      </c>
    </row>
    <row r="3551" spans="1:3" x14ac:dyDescent="0.2">
      <c r="A3551" s="793" t="s">
        <v>3915</v>
      </c>
      <c r="B3551" s="793" t="s">
        <v>9629</v>
      </c>
      <c r="C3551" s="793">
        <v>0</v>
      </c>
    </row>
    <row r="3552" spans="1:3" x14ac:dyDescent="0.2">
      <c r="A3552" s="793" t="s">
        <v>3915</v>
      </c>
      <c r="B3552" s="793" t="s">
        <v>9630</v>
      </c>
      <c r="C3552" s="793">
        <v>0</v>
      </c>
    </row>
    <row r="3553" spans="1:3" x14ac:dyDescent="0.2">
      <c r="A3553" s="793" t="s">
        <v>3915</v>
      </c>
      <c r="B3553" s="793" t="s">
        <v>9631</v>
      </c>
      <c r="C3553" s="793">
        <v>0</v>
      </c>
    </row>
    <row r="3554" spans="1:3" x14ac:dyDescent="0.2">
      <c r="A3554" s="793" t="s">
        <v>3915</v>
      </c>
      <c r="B3554" s="793" t="s">
        <v>9632</v>
      </c>
      <c r="C3554" s="793">
        <v>0</v>
      </c>
    </row>
    <row r="3555" spans="1:3" x14ac:dyDescent="0.2">
      <c r="A3555" s="793" t="s">
        <v>3915</v>
      </c>
      <c r="B3555" s="793" t="s">
        <v>9633</v>
      </c>
      <c r="C3555" s="793">
        <v>0</v>
      </c>
    </row>
    <row r="3556" spans="1:3" x14ac:dyDescent="0.2">
      <c r="A3556" s="793" t="s">
        <v>3915</v>
      </c>
      <c r="B3556" s="793" t="s">
        <v>9634</v>
      </c>
      <c r="C3556" s="793">
        <v>0</v>
      </c>
    </row>
    <row r="3557" spans="1:3" x14ac:dyDescent="0.2">
      <c r="A3557" s="793" t="s">
        <v>3915</v>
      </c>
      <c r="B3557" s="793" t="s">
        <v>9635</v>
      </c>
      <c r="C3557" s="793">
        <v>0</v>
      </c>
    </row>
    <row r="3558" spans="1:3" x14ac:dyDescent="0.2">
      <c r="A3558" s="793" t="s">
        <v>3915</v>
      </c>
      <c r="B3558" s="793" t="s">
        <v>9636</v>
      </c>
      <c r="C3558" s="793">
        <v>0</v>
      </c>
    </row>
    <row r="3559" spans="1:3" x14ac:dyDescent="0.2">
      <c r="A3559" s="793" t="s">
        <v>3915</v>
      </c>
      <c r="B3559" s="793" t="s">
        <v>9637</v>
      </c>
      <c r="C3559" s="793">
        <v>0</v>
      </c>
    </row>
    <row r="3560" spans="1:3" x14ac:dyDescent="0.2">
      <c r="A3560" s="793" t="s">
        <v>3915</v>
      </c>
      <c r="B3560" s="793" t="s">
        <v>9638</v>
      </c>
      <c r="C3560" s="793">
        <v>0</v>
      </c>
    </row>
    <row r="3561" spans="1:3" x14ac:dyDescent="0.2">
      <c r="A3561" s="793" t="s">
        <v>3915</v>
      </c>
      <c r="B3561" s="793" t="s">
        <v>9639</v>
      </c>
      <c r="C3561" s="793">
        <v>0</v>
      </c>
    </row>
    <row r="3562" spans="1:3" x14ac:dyDescent="0.2">
      <c r="A3562" s="793" t="s">
        <v>3915</v>
      </c>
      <c r="B3562" s="793" t="s">
        <v>9640</v>
      </c>
      <c r="C3562" s="793">
        <v>0</v>
      </c>
    </row>
    <row r="3563" spans="1:3" x14ac:dyDescent="0.2">
      <c r="A3563" s="793" t="s">
        <v>3915</v>
      </c>
      <c r="B3563" s="793" t="s">
        <v>9641</v>
      </c>
      <c r="C3563" s="793">
        <v>0</v>
      </c>
    </row>
    <row r="3564" spans="1:3" x14ac:dyDescent="0.2">
      <c r="A3564" s="793" t="s">
        <v>3915</v>
      </c>
      <c r="B3564" s="793" t="s">
        <v>9642</v>
      </c>
      <c r="C3564" s="793">
        <v>0</v>
      </c>
    </row>
    <row r="3565" spans="1:3" x14ac:dyDescent="0.2">
      <c r="A3565" s="793" t="s">
        <v>3915</v>
      </c>
      <c r="B3565" s="793" t="s">
        <v>9643</v>
      </c>
      <c r="C3565" s="793">
        <v>0</v>
      </c>
    </row>
    <row r="3566" spans="1:3" x14ac:dyDescent="0.2">
      <c r="A3566" s="793" t="s">
        <v>3915</v>
      </c>
      <c r="B3566" s="793" t="s">
        <v>9644</v>
      </c>
      <c r="C3566" s="793">
        <v>0</v>
      </c>
    </row>
    <row r="3567" spans="1:3" x14ac:dyDescent="0.2">
      <c r="A3567" s="793" t="s">
        <v>3915</v>
      </c>
      <c r="B3567" s="793" t="s">
        <v>9645</v>
      </c>
      <c r="C3567" s="793">
        <v>0</v>
      </c>
    </row>
    <row r="3568" spans="1:3" x14ac:dyDescent="0.2">
      <c r="A3568" s="793" t="s">
        <v>3915</v>
      </c>
      <c r="B3568" s="793" t="s">
        <v>9646</v>
      </c>
      <c r="C3568" s="793">
        <v>0</v>
      </c>
    </row>
    <row r="3569" spans="1:3" x14ac:dyDescent="0.2">
      <c r="A3569" s="793" t="s">
        <v>3915</v>
      </c>
      <c r="B3569" s="793" t="s">
        <v>9647</v>
      </c>
      <c r="C3569" s="793">
        <v>0</v>
      </c>
    </row>
    <row r="3570" spans="1:3" x14ac:dyDescent="0.2">
      <c r="A3570" s="793" t="s">
        <v>3915</v>
      </c>
      <c r="B3570" s="793" t="s">
        <v>9648</v>
      </c>
      <c r="C3570" s="793">
        <v>0</v>
      </c>
    </row>
    <row r="3571" spans="1:3" x14ac:dyDescent="0.2">
      <c r="A3571" s="793" t="s">
        <v>3915</v>
      </c>
      <c r="B3571" s="793" t="s">
        <v>9649</v>
      </c>
      <c r="C3571" s="793">
        <v>0</v>
      </c>
    </row>
    <row r="3572" spans="1:3" x14ac:dyDescent="0.2">
      <c r="A3572" s="793" t="s">
        <v>3915</v>
      </c>
      <c r="B3572" s="793" t="s">
        <v>9650</v>
      </c>
      <c r="C3572" s="793">
        <v>0</v>
      </c>
    </row>
    <row r="3573" spans="1:3" x14ac:dyDescent="0.2">
      <c r="A3573" s="793" t="s">
        <v>3915</v>
      </c>
      <c r="B3573" s="793" t="s">
        <v>9651</v>
      </c>
      <c r="C3573" s="793">
        <v>0</v>
      </c>
    </row>
    <row r="3574" spans="1:3" x14ac:dyDescent="0.2">
      <c r="A3574" s="793" t="s">
        <v>3915</v>
      </c>
      <c r="B3574" s="793" t="s">
        <v>9652</v>
      </c>
      <c r="C3574" s="793">
        <v>0</v>
      </c>
    </row>
    <row r="3575" spans="1:3" x14ac:dyDescent="0.2">
      <c r="A3575" s="793" t="s">
        <v>3915</v>
      </c>
      <c r="B3575" s="793" t="s">
        <v>9653</v>
      </c>
      <c r="C3575" s="793">
        <v>0</v>
      </c>
    </row>
    <row r="3576" spans="1:3" x14ac:dyDescent="0.2">
      <c r="A3576" s="793" t="s">
        <v>3915</v>
      </c>
      <c r="B3576" s="793" t="s">
        <v>9654</v>
      </c>
      <c r="C3576" s="793">
        <v>0</v>
      </c>
    </row>
    <row r="3577" spans="1:3" x14ac:dyDescent="0.2">
      <c r="A3577" s="793" t="s">
        <v>3915</v>
      </c>
      <c r="B3577" s="793" t="s">
        <v>9655</v>
      </c>
      <c r="C3577" s="793">
        <v>0</v>
      </c>
    </row>
    <row r="3578" spans="1:3" x14ac:dyDescent="0.2">
      <c r="A3578" s="793" t="s">
        <v>4113</v>
      </c>
      <c r="B3578" s="793" t="s">
        <v>9656</v>
      </c>
      <c r="C3578" s="793">
        <v>0</v>
      </c>
    </row>
    <row r="3579" spans="1:3" x14ac:dyDescent="0.2">
      <c r="A3579" s="793" t="s">
        <v>4113</v>
      </c>
      <c r="B3579" s="793" t="s">
        <v>9657</v>
      </c>
      <c r="C3579" s="793">
        <v>0</v>
      </c>
    </row>
    <row r="3580" spans="1:3" x14ac:dyDescent="0.2">
      <c r="A3580" s="793" t="s">
        <v>4113</v>
      </c>
      <c r="B3580" s="793" t="s">
        <v>9658</v>
      </c>
      <c r="C3580" s="793">
        <v>0</v>
      </c>
    </row>
    <row r="3581" spans="1:3" x14ac:dyDescent="0.2">
      <c r="A3581" s="793" t="s">
        <v>4113</v>
      </c>
      <c r="B3581" s="793" t="s">
        <v>9659</v>
      </c>
      <c r="C3581" s="793">
        <v>0</v>
      </c>
    </row>
    <row r="3582" spans="1:3" x14ac:dyDescent="0.2">
      <c r="A3582" s="793" t="s">
        <v>4113</v>
      </c>
      <c r="B3582" s="793" t="s">
        <v>9660</v>
      </c>
      <c r="C3582" s="793">
        <v>0</v>
      </c>
    </row>
    <row r="3583" spans="1:3" x14ac:dyDescent="0.2">
      <c r="A3583" s="793" t="s">
        <v>4113</v>
      </c>
      <c r="B3583" s="793" t="s">
        <v>9661</v>
      </c>
      <c r="C3583" s="793">
        <v>0</v>
      </c>
    </row>
    <row r="3584" spans="1:3" x14ac:dyDescent="0.2">
      <c r="A3584" s="793" t="s">
        <v>4113</v>
      </c>
      <c r="B3584" s="793" t="s">
        <v>9662</v>
      </c>
      <c r="C3584" s="793">
        <v>0</v>
      </c>
    </row>
    <row r="3585" spans="1:3" x14ac:dyDescent="0.2">
      <c r="A3585" s="793" t="s">
        <v>4113</v>
      </c>
      <c r="B3585" s="793" t="s">
        <v>9663</v>
      </c>
      <c r="C3585" s="793">
        <v>0</v>
      </c>
    </row>
    <row r="3586" spans="1:3" x14ac:dyDescent="0.2">
      <c r="A3586" s="793" t="s">
        <v>4113</v>
      </c>
      <c r="B3586" s="793" t="s">
        <v>9664</v>
      </c>
      <c r="C3586" s="793">
        <v>0</v>
      </c>
    </row>
    <row r="3587" spans="1:3" x14ac:dyDescent="0.2">
      <c r="A3587" s="793" t="s">
        <v>4113</v>
      </c>
      <c r="B3587" s="793" t="s">
        <v>9665</v>
      </c>
      <c r="C3587" s="793">
        <v>0</v>
      </c>
    </row>
    <row r="3588" spans="1:3" x14ac:dyDescent="0.2">
      <c r="A3588" s="793" t="s">
        <v>4113</v>
      </c>
      <c r="B3588" s="793" t="s">
        <v>9666</v>
      </c>
      <c r="C3588" s="793">
        <v>0</v>
      </c>
    </row>
    <row r="3589" spans="1:3" x14ac:dyDescent="0.2">
      <c r="A3589" s="793" t="s">
        <v>4113</v>
      </c>
      <c r="B3589" s="793" t="s">
        <v>9667</v>
      </c>
      <c r="C3589" s="793">
        <v>0</v>
      </c>
    </row>
    <row r="3590" spans="1:3" x14ac:dyDescent="0.2">
      <c r="A3590" s="793" t="s">
        <v>4113</v>
      </c>
      <c r="B3590" s="793" t="s">
        <v>9668</v>
      </c>
      <c r="C3590" s="793">
        <v>0</v>
      </c>
    </row>
    <row r="3591" spans="1:3" x14ac:dyDescent="0.2">
      <c r="A3591" s="793" t="s">
        <v>4113</v>
      </c>
      <c r="B3591" s="793" t="s">
        <v>9669</v>
      </c>
      <c r="C3591" s="793">
        <v>0</v>
      </c>
    </row>
    <row r="3592" spans="1:3" x14ac:dyDescent="0.2">
      <c r="A3592" s="793" t="s">
        <v>4113</v>
      </c>
      <c r="B3592" s="793" t="s">
        <v>9670</v>
      </c>
      <c r="C3592" s="793">
        <v>0</v>
      </c>
    </row>
    <row r="3593" spans="1:3" x14ac:dyDescent="0.2">
      <c r="A3593" s="793" t="s">
        <v>4113</v>
      </c>
      <c r="B3593" s="793" t="s">
        <v>9671</v>
      </c>
      <c r="C3593" s="793">
        <v>0</v>
      </c>
    </row>
    <row r="3594" spans="1:3" x14ac:dyDescent="0.2">
      <c r="A3594" s="793" t="s">
        <v>4113</v>
      </c>
      <c r="B3594" s="793" t="s">
        <v>9672</v>
      </c>
      <c r="C3594" s="793">
        <v>0</v>
      </c>
    </row>
    <row r="3595" spans="1:3" x14ac:dyDescent="0.2">
      <c r="A3595" s="793" t="s">
        <v>4113</v>
      </c>
      <c r="B3595" s="793" t="s">
        <v>9673</v>
      </c>
      <c r="C3595" s="793">
        <v>0</v>
      </c>
    </row>
    <row r="3596" spans="1:3" x14ac:dyDescent="0.2">
      <c r="A3596" s="793" t="s">
        <v>4113</v>
      </c>
      <c r="B3596" s="793" t="s">
        <v>9674</v>
      </c>
      <c r="C3596" s="793">
        <v>0</v>
      </c>
    </row>
    <row r="3597" spans="1:3" x14ac:dyDescent="0.2">
      <c r="A3597" s="793" t="s">
        <v>4113</v>
      </c>
      <c r="B3597" s="793" t="s">
        <v>9675</v>
      </c>
      <c r="C3597" s="793">
        <v>0</v>
      </c>
    </row>
    <row r="3598" spans="1:3" x14ac:dyDescent="0.2">
      <c r="A3598" s="793" t="s">
        <v>4113</v>
      </c>
      <c r="B3598" s="793" t="s">
        <v>9676</v>
      </c>
      <c r="C3598" s="793">
        <v>0</v>
      </c>
    </row>
    <row r="3599" spans="1:3" x14ac:dyDescent="0.2">
      <c r="A3599" s="793" t="s">
        <v>4113</v>
      </c>
      <c r="B3599" s="793" t="s">
        <v>9677</v>
      </c>
      <c r="C3599" s="793">
        <v>0</v>
      </c>
    </row>
    <row r="3600" spans="1:3" x14ac:dyDescent="0.2">
      <c r="A3600" s="793" t="s">
        <v>4113</v>
      </c>
      <c r="B3600" s="793" t="s">
        <v>9678</v>
      </c>
      <c r="C3600" s="793">
        <v>0</v>
      </c>
    </row>
    <row r="3601" spans="1:3" x14ac:dyDescent="0.2">
      <c r="A3601" s="793" t="s">
        <v>4113</v>
      </c>
      <c r="B3601" s="793" t="s">
        <v>9679</v>
      </c>
      <c r="C3601" s="793">
        <v>0</v>
      </c>
    </row>
    <row r="3602" spans="1:3" x14ac:dyDescent="0.2">
      <c r="A3602" s="793" t="s">
        <v>4113</v>
      </c>
      <c r="B3602" s="793" t="s">
        <v>9680</v>
      </c>
      <c r="C3602" s="793">
        <v>0</v>
      </c>
    </row>
    <row r="3603" spans="1:3" x14ac:dyDescent="0.2">
      <c r="A3603" s="793" t="s">
        <v>4113</v>
      </c>
      <c r="B3603" s="793" t="s">
        <v>9681</v>
      </c>
      <c r="C3603" s="793">
        <v>0</v>
      </c>
    </row>
    <row r="3604" spans="1:3" x14ac:dyDescent="0.2">
      <c r="A3604" s="793" t="s">
        <v>4113</v>
      </c>
      <c r="B3604" s="793" t="s">
        <v>9682</v>
      </c>
      <c r="C3604" s="793">
        <v>0</v>
      </c>
    </row>
    <row r="3605" spans="1:3" x14ac:dyDescent="0.2">
      <c r="A3605" s="793" t="s">
        <v>4113</v>
      </c>
      <c r="B3605" s="793" t="s">
        <v>9683</v>
      </c>
      <c r="C3605" s="793">
        <v>0</v>
      </c>
    </row>
    <row r="3606" spans="1:3" x14ac:dyDescent="0.2">
      <c r="A3606" s="793" t="s">
        <v>4113</v>
      </c>
      <c r="B3606" s="793" t="s">
        <v>9684</v>
      </c>
      <c r="C3606" s="793">
        <v>0</v>
      </c>
    </row>
    <row r="3607" spans="1:3" x14ac:dyDescent="0.2">
      <c r="A3607" s="793" t="s">
        <v>4113</v>
      </c>
      <c r="B3607" s="793" t="s">
        <v>9685</v>
      </c>
      <c r="C3607" s="793">
        <v>0</v>
      </c>
    </row>
    <row r="3608" spans="1:3" x14ac:dyDescent="0.2">
      <c r="A3608" s="793" t="s">
        <v>4113</v>
      </c>
      <c r="B3608" s="793" t="s">
        <v>9686</v>
      </c>
      <c r="C3608" s="793">
        <v>0</v>
      </c>
    </row>
    <row r="3609" spans="1:3" x14ac:dyDescent="0.2">
      <c r="A3609" s="793" t="s">
        <v>4113</v>
      </c>
      <c r="B3609" s="793" t="s">
        <v>9687</v>
      </c>
      <c r="C3609" s="793">
        <v>0</v>
      </c>
    </row>
    <row r="3610" spans="1:3" x14ac:dyDescent="0.2">
      <c r="A3610" s="793" t="s">
        <v>4113</v>
      </c>
      <c r="B3610" s="793" t="s">
        <v>9688</v>
      </c>
      <c r="C3610" s="793">
        <v>0</v>
      </c>
    </row>
    <row r="3611" spans="1:3" x14ac:dyDescent="0.2">
      <c r="A3611" s="793" t="s">
        <v>4113</v>
      </c>
      <c r="B3611" s="793" t="s">
        <v>9689</v>
      </c>
      <c r="C3611" s="793">
        <v>0</v>
      </c>
    </row>
    <row r="3612" spans="1:3" x14ac:dyDescent="0.2">
      <c r="A3612" s="793" t="s">
        <v>4113</v>
      </c>
      <c r="B3612" s="793" t="s">
        <v>9690</v>
      </c>
      <c r="C3612" s="793">
        <v>0</v>
      </c>
    </row>
    <row r="3613" spans="1:3" x14ac:dyDescent="0.2">
      <c r="A3613" s="793" t="s">
        <v>4113</v>
      </c>
      <c r="B3613" s="793" t="s">
        <v>9691</v>
      </c>
      <c r="C3613" s="793">
        <v>0</v>
      </c>
    </row>
    <row r="3614" spans="1:3" x14ac:dyDescent="0.2">
      <c r="A3614" s="793" t="s">
        <v>4113</v>
      </c>
      <c r="B3614" s="793" t="s">
        <v>9692</v>
      </c>
      <c r="C3614" s="793">
        <v>0</v>
      </c>
    </row>
    <row r="3615" spans="1:3" x14ac:dyDescent="0.2">
      <c r="A3615" s="793" t="s">
        <v>4113</v>
      </c>
      <c r="B3615" s="793" t="s">
        <v>9693</v>
      </c>
      <c r="C3615" s="793">
        <v>0</v>
      </c>
    </row>
    <row r="3616" spans="1:3" x14ac:dyDescent="0.2">
      <c r="A3616" s="793" t="s">
        <v>4113</v>
      </c>
      <c r="B3616" s="793" t="s">
        <v>9694</v>
      </c>
      <c r="C3616" s="793">
        <v>0</v>
      </c>
    </row>
    <row r="3617" spans="1:3" x14ac:dyDescent="0.2">
      <c r="A3617" s="793" t="s">
        <v>4113</v>
      </c>
      <c r="B3617" s="793" t="s">
        <v>9695</v>
      </c>
      <c r="C3617" s="793">
        <v>0</v>
      </c>
    </row>
    <row r="3618" spans="1:3" x14ac:dyDescent="0.2">
      <c r="A3618" s="793" t="s">
        <v>4113</v>
      </c>
      <c r="B3618" s="793" t="s">
        <v>9696</v>
      </c>
      <c r="C3618" s="793">
        <v>0</v>
      </c>
    </row>
    <row r="3619" spans="1:3" x14ac:dyDescent="0.2">
      <c r="A3619" s="793" t="s">
        <v>4113</v>
      </c>
      <c r="B3619" s="793" t="s">
        <v>9697</v>
      </c>
      <c r="C3619" s="793">
        <v>0</v>
      </c>
    </row>
    <row r="3620" spans="1:3" x14ac:dyDescent="0.2">
      <c r="A3620" s="793" t="s">
        <v>4113</v>
      </c>
      <c r="B3620" s="793" t="s">
        <v>9698</v>
      </c>
      <c r="C3620" s="793">
        <v>0</v>
      </c>
    </row>
    <row r="3621" spans="1:3" x14ac:dyDescent="0.2">
      <c r="A3621" s="793" t="s">
        <v>4113</v>
      </c>
      <c r="B3621" s="793" t="s">
        <v>9699</v>
      </c>
      <c r="C3621" s="793">
        <v>0</v>
      </c>
    </row>
    <row r="3622" spans="1:3" x14ac:dyDescent="0.2">
      <c r="A3622" s="793" t="s">
        <v>4113</v>
      </c>
      <c r="B3622" s="793" t="s">
        <v>9700</v>
      </c>
      <c r="C3622" s="793">
        <v>0</v>
      </c>
    </row>
    <row r="3623" spans="1:3" x14ac:dyDescent="0.2">
      <c r="A3623" s="793" t="s">
        <v>4113</v>
      </c>
      <c r="B3623" s="793" t="s">
        <v>9701</v>
      </c>
      <c r="C3623" s="793">
        <v>0</v>
      </c>
    </row>
    <row r="3624" spans="1:3" x14ac:dyDescent="0.2">
      <c r="A3624" s="793" t="s">
        <v>4113</v>
      </c>
      <c r="B3624" s="793" t="s">
        <v>9702</v>
      </c>
      <c r="C3624" s="793">
        <v>0</v>
      </c>
    </row>
    <row r="3625" spans="1:3" x14ac:dyDescent="0.2">
      <c r="A3625" s="793" t="s">
        <v>4113</v>
      </c>
      <c r="B3625" s="793" t="s">
        <v>9703</v>
      </c>
      <c r="C3625" s="793">
        <v>0</v>
      </c>
    </row>
    <row r="3626" spans="1:3" x14ac:dyDescent="0.2">
      <c r="A3626" s="793" t="s">
        <v>4113</v>
      </c>
      <c r="B3626" s="793" t="s">
        <v>9704</v>
      </c>
      <c r="C3626" s="793">
        <v>0</v>
      </c>
    </row>
    <row r="3627" spans="1:3" x14ac:dyDescent="0.2">
      <c r="A3627" s="793" t="s">
        <v>4113</v>
      </c>
      <c r="B3627" s="793" t="s">
        <v>9705</v>
      </c>
      <c r="C3627" s="793">
        <v>0</v>
      </c>
    </row>
    <row r="3628" spans="1:3" x14ac:dyDescent="0.2">
      <c r="A3628" s="793" t="s">
        <v>4113</v>
      </c>
      <c r="B3628" s="793" t="s">
        <v>9706</v>
      </c>
      <c r="C3628" s="793">
        <v>0</v>
      </c>
    </row>
    <row r="3629" spans="1:3" x14ac:dyDescent="0.2">
      <c r="A3629" s="793" t="s">
        <v>4113</v>
      </c>
      <c r="B3629" s="793" t="s">
        <v>9707</v>
      </c>
      <c r="C3629" s="793">
        <v>0</v>
      </c>
    </row>
    <row r="3630" spans="1:3" x14ac:dyDescent="0.2">
      <c r="A3630" s="793" t="s">
        <v>4113</v>
      </c>
      <c r="B3630" s="793" t="s">
        <v>9708</v>
      </c>
      <c r="C3630" s="793">
        <v>0</v>
      </c>
    </row>
    <row r="3631" spans="1:3" x14ac:dyDescent="0.2">
      <c r="A3631" s="793" t="s">
        <v>4113</v>
      </c>
      <c r="B3631" s="793" t="s">
        <v>9709</v>
      </c>
      <c r="C3631" s="793">
        <v>0</v>
      </c>
    </row>
    <row r="3632" spans="1:3" x14ac:dyDescent="0.2">
      <c r="A3632" s="793" t="s">
        <v>4113</v>
      </c>
      <c r="B3632" s="793" t="s">
        <v>9710</v>
      </c>
      <c r="C3632" s="793">
        <v>0</v>
      </c>
    </row>
    <row r="3633" spans="1:3" x14ac:dyDescent="0.2">
      <c r="A3633" s="793" t="s">
        <v>4113</v>
      </c>
      <c r="B3633" s="793" t="s">
        <v>9711</v>
      </c>
      <c r="C3633" s="793">
        <v>0</v>
      </c>
    </row>
    <row r="3634" spans="1:3" x14ac:dyDescent="0.2">
      <c r="A3634" s="793" t="s">
        <v>4113</v>
      </c>
      <c r="B3634" s="793" t="s">
        <v>9712</v>
      </c>
      <c r="C3634" s="793">
        <v>0</v>
      </c>
    </row>
    <row r="3635" spans="1:3" x14ac:dyDescent="0.2">
      <c r="A3635" s="793" t="s">
        <v>4113</v>
      </c>
      <c r="B3635" s="793" t="s">
        <v>9713</v>
      </c>
      <c r="C3635" s="793">
        <v>0</v>
      </c>
    </row>
    <row r="3636" spans="1:3" x14ac:dyDescent="0.2">
      <c r="A3636" s="793" t="s">
        <v>4113</v>
      </c>
      <c r="B3636" s="793" t="s">
        <v>9714</v>
      </c>
      <c r="C3636" s="793">
        <v>0</v>
      </c>
    </row>
    <row r="3637" spans="1:3" x14ac:dyDescent="0.2">
      <c r="A3637" s="793" t="s">
        <v>4113</v>
      </c>
      <c r="B3637" s="793" t="s">
        <v>9715</v>
      </c>
      <c r="C3637" s="793">
        <v>0</v>
      </c>
    </row>
    <row r="3638" spans="1:3" x14ac:dyDescent="0.2">
      <c r="A3638" s="793" t="s">
        <v>4113</v>
      </c>
      <c r="B3638" s="793" t="s">
        <v>6150</v>
      </c>
      <c r="C3638" s="793">
        <v>-3.6599999999998545</v>
      </c>
    </row>
    <row r="3639" spans="1:3" x14ac:dyDescent="0.2">
      <c r="A3639" s="793" t="s">
        <v>4113</v>
      </c>
      <c r="B3639" s="793" t="s">
        <v>6151</v>
      </c>
      <c r="C3639" s="793">
        <v>-3.6599999999998545</v>
      </c>
    </row>
    <row r="3640" spans="1:3" x14ac:dyDescent="0.2">
      <c r="A3640" s="793" t="s">
        <v>4113</v>
      </c>
      <c r="B3640" s="793" t="s">
        <v>6152</v>
      </c>
      <c r="C3640" s="793">
        <v>-1.8299999999999272</v>
      </c>
    </row>
    <row r="3641" spans="1:3" x14ac:dyDescent="0.2">
      <c r="A3641" s="793" t="s">
        <v>4113</v>
      </c>
      <c r="B3641" s="793" t="s">
        <v>9716</v>
      </c>
      <c r="C3641" s="793">
        <v>0</v>
      </c>
    </row>
    <row r="3642" spans="1:3" x14ac:dyDescent="0.2">
      <c r="A3642" s="793" t="s">
        <v>4113</v>
      </c>
      <c r="B3642" s="793" t="s">
        <v>9717</v>
      </c>
      <c r="C3642" s="793">
        <v>0</v>
      </c>
    </row>
    <row r="3643" spans="1:3" x14ac:dyDescent="0.2">
      <c r="A3643" s="793" t="s">
        <v>4113</v>
      </c>
      <c r="B3643" s="793" t="s">
        <v>9718</v>
      </c>
      <c r="C3643" s="793">
        <v>0</v>
      </c>
    </row>
    <row r="3644" spans="1:3" x14ac:dyDescent="0.2">
      <c r="A3644" s="793" t="s">
        <v>4113</v>
      </c>
      <c r="B3644" s="793" t="s">
        <v>9719</v>
      </c>
      <c r="C3644" s="793">
        <v>0</v>
      </c>
    </row>
    <row r="3645" spans="1:3" x14ac:dyDescent="0.2">
      <c r="A3645" s="793" t="s">
        <v>4113</v>
      </c>
      <c r="B3645" s="793" t="s">
        <v>9720</v>
      </c>
      <c r="C3645" s="793">
        <v>0</v>
      </c>
    </row>
    <row r="3646" spans="1:3" x14ac:dyDescent="0.2">
      <c r="A3646" s="793" t="s">
        <v>4113</v>
      </c>
      <c r="B3646" s="793" t="s">
        <v>9721</v>
      </c>
      <c r="C3646" s="793">
        <v>0</v>
      </c>
    </row>
    <row r="3647" spans="1:3" x14ac:dyDescent="0.2">
      <c r="A3647" s="793" t="s">
        <v>4113</v>
      </c>
      <c r="B3647" s="793" t="s">
        <v>9722</v>
      </c>
      <c r="C3647" s="793">
        <v>0</v>
      </c>
    </row>
    <row r="3648" spans="1:3" x14ac:dyDescent="0.2">
      <c r="A3648" s="793" t="s">
        <v>4113</v>
      </c>
      <c r="B3648" s="793" t="s">
        <v>9723</v>
      </c>
      <c r="C3648" s="793">
        <v>0</v>
      </c>
    </row>
    <row r="3649" spans="1:3" x14ac:dyDescent="0.2">
      <c r="A3649" s="793" t="s">
        <v>4113</v>
      </c>
      <c r="B3649" s="793" t="s">
        <v>9724</v>
      </c>
      <c r="C3649" s="793">
        <v>0</v>
      </c>
    </row>
    <row r="3650" spans="1:3" x14ac:dyDescent="0.2">
      <c r="A3650" s="793" t="s">
        <v>4113</v>
      </c>
      <c r="B3650" s="793" t="s">
        <v>9725</v>
      </c>
      <c r="C3650" s="793">
        <v>0</v>
      </c>
    </row>
    <row r="3651" spans="1:3" x14ac:dyDescent="0.2">
      <c r="A3651" s="793" t="s">
        <v>4113</v>
      </c>
      <c r="B3651" s="793" t="s">
        <v>9726</v>
      </c>
      <c r="C3651" s="793">
        <v>0</v>
      </c>
    </row>
    <row r="3652" spans="1:3" x14ac:dyDescent="0.2">
      <c r="A3652" s="793" t="s">
        <v>4113</v>
      </c>
      <c r="B3652" s="793" t="s">
        <v>9727</v>
      </c>
      <c r="C3652" s="793">
        <v>0</v>
      </c>
    </row>
    <row r="3653" spans="1:3" x14ac:dyDescent="0.2">
      <c r="A3653" s="793" t="s">
        <v>4113</v>
      </c>
      <c r="B3653" s="793" t="s">
        <v>9728</v>
      </c>
      <c r="C3653" s="793">
        <v>0</v>
      </c>
    </row>
    <row r="3654" spans="1:3" x14ac:dyDescent="0.2">
      <c r="A3654" s="793" t="s">
        <v>4113</v>
      </c>
      <c r="B3654" s="793" t="s">
        <v>9729</v>
      </c>
      <c r="C3654" s="793">
        <v>0</v>
      </c>
    </row>
    <row r="3655" spans="1:3" x14ac:dyDescent="0.2">
      <c r="A3655" s="793" t="s">
        <v>4113</v>
      </c>
      <c r="B3655" s="793" t="s">
        <v>9730</v>
      </c>
      <c r="C3655" s="793">
        <v>0</v>
      </c>
    </row>
    <row r="3656" spans="1:3" x14ac:dyDescent="0.2">
      <c r="A3656" s="793" t="s">
        <v>4113</v>
      </c>
      <c r="B3656" s="793" t="s">
        <v>9731</v>
      </c>
      <c r="C3656" s="793">
        <v>0</v>
      </c>
    </row>
    <row r="3657" spans="1:3" x14ac:dyDescent="0.2">
      <c r="A3657" s="793" t="s">
        <v>4113</v>
      </c>
      <c r="B3657" s="793" t="s">
        <v>9732</v>
      </c>
      <c r="C3657" s="793">
        <v>0</v>
      </c>
    </row>
    <row r="3658" spans="1:3" x14ac:dyDescent="0.2">
      <c r="A3658" s="793" t="s">
        <v>4113</v>
      </c>
      <c r="B3658" s="793" t="s">
        <v>9733</v>
      </c>
      <c r="C3658" s="793">
        <v>0</v>
      </c>
    </row>
    <row r="3659" spans="1:3" x14ac:dyDescent="0.2">
      <c r="A3659" s="793" t="s">
        <v>4113</v>
      </c>
      <c r="B3659" s="793" t="s">
        <v>9734</v>
      </c>
      <c r="C3659" s="793">
        <v>0</v>
      </c>
    </row>
    <row r="3660" spans="1:3" x14ac:dyDescent="0.2">
      <c r="A3660" s="793" t="s">
        <v>4113</v>
      </c>
      <c r="B3660" s="793" t="s">
        <v>9735</v>
      </c>
      <c r="C3660" s="793">
        <v>0</v>
      </c>
    </row>
    <row r="3661" spans="1:3" x14ac:dyDescent="0.2">
      <c r="A3661" s="793" t="s">
        <v>4113</v>
      </c>
      <c r="B3661" s="793" t="s">
        <v>9736</v>
      </c>
      <c r="C3661" s="793">
        <v>0</v>
      </c>
    </row>
    <row r="3662" spans="1:3" x14ac:dyDescent="0.2">
      <c r="A3662" s="793" t="s">
        <v>4113</v>
      </c>
      <c r="B3662" s="793" t="s">
        <v>9737</v>
      </c>
      <c r="C3662" s="793">
        <v>0</v>
      </c>
    </row>
    <row r="3663" spans="1:3" x14ac:dyDescent="0.2">
      <c r="A3663" s="793" t="s">
        <v>4113</v>
      </c>
      <c r="B3663" s="793" t="s">
        <v>9738</v>
      </c>
      <c r="C3663" s="793">
        <v>0</v>
      </c>
    </row>
    <row r="3664" spans="1:3" x14ac:dyDescent="0.2">
      <c r="A3664" s="793" t="s">
        <v>4113</v>
      </c>
      <c r="B3664" s="793" t="s">
        <v>9739</v>
      </c>
      <c r="C3664" s="793">
        <v>0</v>
      </c>
    </row>
    <row r="3665" spans="1:3" x14ac:dyDescent="0.2">
      <c r="A3665" s="793" t="s">
        <v>4113</v>
      </c>
      <c r="B3665" s="793" t="s">
        <v>9740</v>
      </c>
      <c r="C3665" s="793">
        <v>0</v>
      </c>
    </row>
    <row r="3666" spans="1:3" x14ac:dyDescent="0.2">
      <c r="A3666" s="793" t="s">
        <v>4113</v>
      </c>
      <c r="B3666" s="793" t="s">
        <v>9741</v>
      </c>
      <c r="C3666" s="793">
        <v>0</v>
      </c>
    </row>
    <row r="3667" spans="1:3" x14ac:dyDescent="0.2">
      <c r="A3667" s="793" t="s">
        <v>4113</v>
      </c>
      <c r="B3667" s="793" t="s">
        <v>9742</v>
      </c>
      <c r="C3667" s="793">
        <v>0</v>
      </c>
    </row>
    <row r="3668" spans="1:3" x14ac:dyDescent="0.2">
      <c r="A3668" s="793" t="s">
        <v>4113</v>
      </c>
      <c r="B3668" s="793" t="s">
        <v>9743</v>
      </c>
      <c r="C3668" s="793">
        <v>0</v>
      </c>
    </row>
    <row r="3669" spans="1:3" x14ac:dyDescent="0.2">
      <c r="A3669" s="793" t="s">
        <v>4113</v>
      </c>
      <c r="B3669" s="793" t="s">
        <v>9744</v>
      </c>
      <c r="C3669" s="793">
        <v>0</v>
      </c>
    </row>
    <row r="3670" spans="1:3" x14ac:dyDescent="0.2">
      <c r="A3670" s="793" t="s">
        <v>4113</v>
      </c>
      <c r="B3670" s="793" t="s">
        <v>9745</v>
      </c>
      <c r="C3670" s="793">
        <v>0</v>
      </c>
    </row>
    <row r="3671" spans="1:3" x14ac:dyDescent="0.2">
      <c r="A3671" s="793" t="s">
        <v>4113</v>
      </c>
      <c r="B3671" s="793" t="s">
        <v>9746</v>
      </c>
      <c r="C3671" s="793">
        <v>0</v>
      </c>
    </row>
    <row r="3672" spans="1:3" x14ac:dyDescent="0.2">
      <c r="A3672" s="793" t="s">
        <v>4113</v>
      </c>
      <c r="B3672" s="793" t="s">
        <v>9747</v>
      </c>
      <c r="C3672" s="793">
        <v>0</v>
      </c>
    </row>
    <row r="3673" spans="1:3" x14ac:dyDescent="0.2">
      <c r="A3673" s="793" t="s">
        <v>4113</v>
      </c>
      <c r="B3673" s="793" t="s">
        <v>9748</v>
      </c>
      <c r="C3673" s="793">
        <v>0</v>
      </c>
    </row>
    <row r="3674" spans="1:3" x14ac:dyDescent="0.2">
      <c r="A3674" s="793" t="s">
        <v>4113</v>
      </c>
      <c r="B3674" s="793" t="s">
        <v>9749</v>
      </c>
      <c r="C3674" s="793">
        <v>0</v>
      </c>
    </row>
    <row r="3675" spans="1:3" x14ac:dyDescent="0.2">
      <c r="A3675" s="793" t="s">
        <v>4113</v>
      </c>
      <c r="B3675" s="793" t="s">
        <v>9750</v>
      </c>
      <c r="C3675" s="793">
        <v>0</v>
      </c>
    </row>
    <row r="3676" spans="1:3" x14ac:dyDescent="0.2">
      <c r="A3676" s="793" t="s">
        <v>4113</v>
      </c>
      <c r="B3676" s="793" t="s">
        <v>9751</v>
      </c>
      <c r="C3676" s="793">
        <v>0</v>
      </c>
    </row>
    <row r="3677" spans="1:3" x14ac:dyDescent="0.2">
      <c r="A3677" s="793" t="s">
        <v>4113</v>
      </c>
      <c r="B3677" s="793" t="s">
        <v>9752</v>
      </c>
      <c r="C3677" s="793">
        <v>0</v>
      </c>
    </row>
    <row r="3678" spans="1:3" x14ac:dyDescent="0.2">
      <c r="A3678" s="793" t="s">
        <v>4113</v>
      </c>
      <c r="B3678" s="793" t="s">
        <v>9753</v>
      </c>
      <c r="C3678" s="793">
        <v>0</v>
      </c>
    </row>
    <row r="3679" spans="1:3" x14ac:dyDescent="0.2">
      <c r="A3679" s="793" t="s">
        <v>4113</v>
      </c>
      <c r="B3679" s="793" t="s">
        <v>9754</v>
      </c>
      <c r="C3679" s="793">
        <v>0</v>
      </c>
    </row>
    <row r="3680" spans="1:3" x14ac:dyDescent="0.2">
      <c r="A3680" s="793" t="s">
        <v>4113</v>
      </c>
      <c r="B3680" s="793" t="s">
        <v>9755</v>
      </c>
      <c r="C3680" s="793">
        <v>0</v>
      </c>
    </row>
    <row r="3681" spans="1:3" x14ac:dyDescent="0.2">
      <c r="A3681" s="793" t="s">
        <v>4113</v>
      </c>
      <c r="B3681" s="793" t="s">
        <v>9756</v>
      </c>
      <c r="C3681" s="793">
        <v>0</v>
      </c>
    </row>
    <row r="3682" spans="1:3" x14ac:dyDescent="0.2">
      <c r="A3682" s="793" t="s">
        <v>4113</v>
      </c>
      <c r="B3682" s="793" t="s">
        <v>9757</v>
      </c>
      <c r="C3682" s="793">
        <v>0</v>
      </c>
    </row>
    <row r="3683" spans="1:3" x14ac:dyDescent="0.2">
      <c r="A3683" s="793" t="s">
        <v>4113</v>
      </c>
      <c r="B3683" s="793" t="s">
        <v>9758</v>
      </c>
      <c r="C3683" s="793">
        <v>0</v>
      </c>
    </row>
    <row r="3684" spans="1:3" x14ac:dyDescent="0.2">
      <c r="A3684" s="793" t="s">
        <v>4113</v>
      </c>
      <c r="B3684" s="793" t="s">
        <v>9759</v>
      </c>
      <c r="C3684" s="793">
        <v>0</v>
      </c>
    </row>
    <row r="3685" spans="1:3" x14ac:dyDescent="0.2">
      <c r="A3685" s="793" t="s">
        <v>4113</v>
      </c>
      <c r="B3685" s="793" t="s">
        <v>9760</v>
      </c>
      <c r="C3685" s="793">
        <v>0</v>
      </c>
    </row>
    <row r="3686" spans="1:3" x14ac:dyDescent="0.2">
      <c r="A3686" s="793" t="s">
        <v>4144</v>
      </c>
      <c r="B3686" s="793" t="s">
        <v>6153</v>
      </c>
      <c r="C3686" s="793">
        <v>23060.120000000024</v>
      </c>
    </row>
    <row r="3687" spans="1:3" x14ac:dyDescent="0.2">
      <c r="A3687" s="793" t="s">
        <v>4144</v>
      </c>
      <c r="B3687" s="793" t="s">
        <v>6156</v>
      </c>
      <c r="C3687" s="793">
        <v>40508.620000000054</v>
      </c>
    </row>
    <row r="3688" spans="1:3" x14ac:dyDescent="0.2">
      <c r="A3688" s="793" t="s">
        <v>4144</v>
      </c>
      <c r="B3688" s="793" t="s">
        <v>6157</v>
      </c>
      <c r="C3688" s="793">
        <v>-720.38999999998487</v>
      </c>
    </row>
    <row r="3689" spans="1:3" x14ac:dyDescent="0.2">
      <c r="A3689" s="793" t="s">
        <v>4144</v>
      </c>
      <c r="B3689" s="793" t="s">
        <v>6158</v>
      </c>
      <c r="C3689" s="793">
        <v>-780.71000000002095</v>
      </c>
    </row>
    <row r="3690" spans="1:3" x14ac:dyDescent="0.2">
      <c r="A3690" s="793" t="s">
        <v>4144</v>
      </c>
      <c r="B3690" s="793" t="s">
        <v>6159</v>
      </c>
      <c r="C3690" s="793">
        <v>-750.44000000000233</v>
      </c>
    </row>
    <row r="3691" spans="1:3" x14ac:dyDescent="0.2">
      <c r="A3691" s="793" t="s">
        <v>4144</v>
      </c>
      <c r="B3691" s="793" t="s">
        <v>6160</v>
      </c>
      <c r="C3691" s="793">
        <v>-563.39999999996508</v>
      </c>
    </row>
    <row r="3692" spans="1:3" x14ac:dyDescent="0.2">
      <c r="A3692" s="793" t="s">
        <v>4144</v>
      </c>
      <c r="B3692" s="793" t="s">
        <v>6161</v>
      </c>
      <c r="C3692" s="793">
        <v>-429.58999999999651</v>
      </c>
    </row>
    <row r="3693" spans="1:3" x14ac:dyDescent="0.2">
      <c r="A3693" s="793" t="s">
        <v>4144</v>
      </c>
      <c r="B3693" s="793" t="s">
        <v>6162</v>
      </c>
      <c r="C3693" s="793">
        <v>-429.51999999998952</v>
      </c>
    </row>
    <row r="3694" spans="1:3" x14ac:dyDescent="0.2">
      <c r="A3694" s="793" t="s">
        <v>4144</v>
      </c>
      <c r="B3694" s="793" t="s">
        <v>6163</v>
      </c>
      <c r="C3694" s="793">
        <v>-432.57000000000698</v>
      </c>
    </row>
    <row r="3695" spans="1:3" x14ac:dyDescent="0.2">
      <c r="A3695" s="793" t="s">
        <v>4144</v>
      </c>
      <c r="B3695" s="793" t="s">
        <v>6154</v>
      </c>
      <c r="C3695" s="793">
        <v>-505.96999999997206</v>
      </c>
    </row>
    <row r="3696" spans="1:3" x14ac:dyDescent="0.2">
      <c r="A3696" s="793" t="s">
        <v>4144</v>
      </c>
      <c r="B3696" s="793" t="s">
        <v>6155</v>
      </c>
      <c r="C3696" s="793">
        <v>-576.23999999996158</v>
      </c>
    </row>
    <row r="3697" spans="1:3" x14ac:dyDescent="0.2">
      <c r="A3697" s="793" t="s">
        <v>4144</v>
      </c>
      <c r="B3697" s="793" t="s">
        <v>9761</v>
      </c>
      <c r="C3697" s="793">
        <v>0</v>
      </c>
    </row>
    <row r="3698" spans="1:3" x14ac:dyDescent="0.2">
      <c r="A3698" s="793" t="s">
        <v>4144</v>
      </c>
      <c r="B3698" s="793" t="s">
        <v>9762</v>
      </c>
      <c r="C3698" s="793">
        <v>0</v>
      </c>
    </row>
    <row r="3699" spans="1:3" x14ac:dyDescent="0.2">
      <c r="A3699" s="793" t="s">
        <v>4144</v>
      </c>
      <c r="B3699" s="793" t="s">
        <v>9763</v>
      </c>
      <c r="C3699" s="793">
        <v>0</v>
      </c>
    </row>
    <row r="3700" spans="1:3" x14ac:dyDescent="0.2">
      <c r="A3700" s="793" t="s">
        <v>4144</v>
      </c>
      <c r="B3700" s="793" t="s">
        <v>9764</v>
      </c>
      <c r="C3700" s="793">
        <v>0</v>
      </c>
    </row>
    <row r="3701" spans="1:3" x14ac:dyDescent="0.2">
      <c r="A3701" s="793" t="s">
        <v>4144</v>
      </c>
      <c r="B3701" s="793" t="s">
        <v>9765</v>
      </c>
      <c r="C3701" s="793">
        <v>0</v>
      </c>
    </row>
    <row r="3702" spans="1:3" x14ac:dyDescent="0.2">
      <c r="A3702" s="793" t="s">
        <v>4144</v>
      </c>
      <c r="B3702" s="793" t="s">
        <v>9766</v>
      </c>
      <c r="C3702" s="793">
        <v>0</v>
      </c>
    </row>
    <row r="3703" spans="1:3" x14ac:dyDescent="0.2">
      <c r="A3703" s="793" t="s">
        <v>4144</v>
      </c>
      <c r="B3703" s="793" t="s">
        <v>9767</v>
      </c>
      <c r="C3703" s="793">
        <v>0</v>
      </c>
    </row>
    <row r="3704" spans="1:3" x14ac:dyDescent="0.2">
      <c r="A3704" s="793" t="s">
        <v>4144</v>
      </c>
      <c r="B3704" s="793" t="s">
        <v>9768</v>
      </c>
      <c r="C3704" s="793">
        <v>0</v>
      </c>
    </row>
    <row r="3705" spans="1:3" x14ac:dyDescent="0.2">
      <c r="A3705" s="793" t="s">
        <v>4144</v>
      </c>
      <c r="B3705" s="793" t="s">
        <v>9769</v>
      </c>
      <c r="C3705" s="793">
        <v>0</v>
      </c>
    </row>
    <row r="3706" spans="1:3" x14ac:dyDescent="0.2">
      <c r="A3706" s="793" t="s">
        <v>4144</v>
      </c>
      <c r="B3706" s="793" t="s">
        <v>9770</v>
      </c>
      <c r="C3706" s="793">
        <v>0</v>
      </c>
    </row>
    <row r="3707" spans="1:3" x14ac:dyDescent="0.2">
      <c r="A3707" s="793" t="s">
        <v>4144</v>
      </c>
      <c r="B3707" s="793" t="s">
        <v>9771</v>
      </c>
      <c r="C3707" s="793">
        <v>0</v>
      </c>
    </row>
    <row r="3708" spans="1:3" x14ac:dyDescent="0.2">
      <c r="A3708" s="793" t="s">
        <v>4144</v>
      </c>
      <c r="B3708" s="793" t="s">
        <v>9772</v>
      </c>
      <c r="C3708" s="793">
        <v>0</v>
      </c>
    </row>
    <row r="3709" spans="1:3" x14ac:dyDescent="0.2">
      <c r="A3709" s="793" t="s">
        <v>4144</v>
      </c>
      <c r="B3709" s="793" t="s">
        <v>9773</v>
      </c>
      <c r="C3709" s="793">
        <v>0</v>
      </c>
    </row>
    <row r="3710" spans="1:3" x14ac:dyDescent="0.2">
      <c r="A3710" s="793" t="s">
        <v>4144</v>
      </c>
      <c r="B3710" s="793" t="s">
        <v>9774</v>
      </c>
      <c r="C3710" s="793">
        <v>0</v>
      </c>
    </row>
    <row r="3711" spans="1:3" x14ac:dyDescent="0.2">
      <c r="A3711" s="793" t="s">
        <v>4144</v>
      </c>
      <c r="B3711" s="793" t="s">
        <v>9775</v>
      </c>
      <c r="C3711" s="793">
        <v>0</v>
      </c>
    </row>
    <row r="3712" spans="1:3" x14ac:dyDescent="0.2">
      <c r="A3712" s="793" t="s">
        <v>4144</v>
      </c>
      <c r="B3712" s="793" t="s">
        <v>9776</v>
      </c>
      <c r="C3712" s="793">
        <v>0</v>
      </c>
    </row>
    <row r="3713" spans="1:3" x14ac:dyDescent="0.2">
      <c r="A3713" s="793" t="s">
        <v>4144</v>
      </c>
      <c r="B3713" s="793" t="s">
        <v>9777</v>
      </c>
      <c r="C3713" s="793">
        <v>0</v>
      </c>
    </row>
    <row r="3714" spans="1:3" x14ac:dyDescent="0.2">
      <c r="A3714" s="793" t="s">
        <v>4144</v>
      </c>
      <c r="B3714" s="793" t="s">
        <v>9778</v>
      </c>
      <c r="C3714" s="793">
        <v>0</v>
      </c>
    </row>
    <row r="3715" spans="1:3" x14ac:dyDescent="0.2">
      <c r="A3715" s="793" t="s">
        <v>4144</v>
      </c>
      <c r="B3715" s="793" t="s">
        <v>9779</v>
      </c>
      <c r="C3715" s="793">
        <v>0</v>
      </c>
    </row>
    <row r="3716" spans="1:3" x14ac:dyDescent="0.2">
      <c r="A3716" s="793" t="s">
        <v>4144</v>
      </c>
      <c r="B3716" s="793" t="s">
        <v>9780</v>
      </c>
      <c r="C3716" s="793">
        <v>0</v>
      </c>
    </row>
    <row r="3717" spans="1:3" x14ac:dyDescent="0.2">
      <c r="A3717" s="793" t="s">
        <v>4144</v>
      </c>
      <c r="B3717" s="793" t="s">
        <v>9781</v>
      </c>
      <c r="C3717" s="793">
        <v>0</v>
      </c>
    </row>
    <row r="3718" spans="1:3" x14ac:dyDescent="0.2">
      <c r="A3718" s="793" t="s">
        <v>4144</v>
      </c>
      <c r="B3718" s="793" t="s">
        <v>9782</v>
      </c>
      <c r="C3718" s="793">
        <v>0</v>
      </c>
    </row>
    <row r="3719" spans="1:3" x14ac:dyDescent="0.2">
      <c r="A3719" s="793" t="s">
        <v>4144</v>
      </c>
      <c r="B3719" s="793" t="s">
        <v>9783</v>
      </c>
      <c r="C3719" s="793">
        <v>0</v>
      </c>
    </row>
    <row r="3720" spans="1:3" x14ac:dyDescent="0.2">
      <c r="A3720" s="793" t="s">
        <v>4144</v>
      </c>
      <c r="B3720" s="793" t="s">
        <v>9784</v>
      </c>
      <c r="C3720" s="793">
        <v>0</v>
      </c>
    </row>
    <row r="3721" spans="1:3" x14ac:dyDescent="0.2">
      <c r="A3721" s="793" t="s">
        <v>4144</v>
      </c>
      <c r="B3721" s="793" t="s">
        <v>9785</v>
      </c>
      <c r="C3721" s="793">
        <v>0</v>
      </c>
    </row>
    <row r="3722" spans="1:3" x14ac:dyDescent="0.2">
      <c r="A3722" s="793" t="s">
        <v>4144</v>
      </c>
      <c r="B3722" s="793" t="s">
        <v>6164</v>
      </c>
      <c r="C3722" s="793">
        <v>-45.940000000000055</v>
      </c>
    </row>
    <row r="3723" spans="1:3" x14ac:dyDescent="0.2">
      <c r="A3723" s="793" t="s">
        <v>4144</v>
      </c>
      <c r="B3723" s="793" t="s">
        <v>6167</v>
      </c>
      <c r="C3723" s="793">
        <v>47.339999999999918</v>
      </c>
    </row>
    <row r="3724" spans="1:3" x14ac:dyDescent="0.2">
      <c r="A3724" s="793" t="s">
        <v>4144</v>
      </c>
      <c r="B3724" s="793" t="s">
        <v>6168</v>
      </c>
      <c r="C3724" s="793">
        <v>47.339999999999918</v>
      </c>
    </row>
    <row r="3725" spans="1:3" x14ac:dyDescent="0.2">
      <c r="A3725" s="793" t="s">
        <v>4144</v>
      </c>
      <c r="B3725" s="793" t="s">
        <v>6169</v>
      </c>
      <c r="C3725" s="793">
        <v>47.339999999999918</v>
      </c>
    </row>
    <row r="3726" spans="1:3" x14ac:dyDescent="0.2">
      <c r="A3726" s="793" t="s">
        <v>4144</v>
      </c>
      <c r="B3726" s="793" t="s">
        <v>6170</v>
      </c>
      <c r="C3726" s="793">
        <v>47.339999999999918</v>
      </c>
    </row>
    <row r="3727" spans="1:3" x14ac:dyDescent="0.2">
      <c r="A3727" s="793" t="s">
        <v>4144</v>
      </c>
      <c r="B3727" s="793" t="s">
        <v>6171</v>
      </c>
      <c r="C3727" s="793">
        <v>47.339999999999918</v>
      </c>
    </row>
    <row r="3728" spans="1:3" x14ac:dyDescent="0.2">
      <c r="A3728" s="793" t="s">
        <v>4144</v>
      </c>
      <c r="B3728" s="793" t="s">
        <v>6172</v>
      </c>
      <c r="C3728" s="793">
        <v>47.339999999999918</v>
      </c>
    </row>
    <row r="3729" spans="1:3" x14ac:dyDescent="0.2">
      <c r="A3729" s="793" t="s">
        <v>4144</v>
      </c>
      <c r="B3729" s="793" t="s">
        <v>6173</v>
      </c>
      <c r="C3729" s="793">
        <v>47.339999999999918</v>
      </c>
    </row>
    <row r="3730" spans="1:3" x14ac:dyDescent="0.2">
      <c r="A3730" s="793" t="s">
        <v>4144</v>
      </c>
      <c r="B3730" s="793" t="s">
        <v>6174</v>
      </c>
      <c r="C3730" s="793">
        <v>47.339999999999918</v>
      </c>
    </row>
    <row r="3731" spans="1:3" x14ac:dyDescent="0.2">
      <c r="A3731" s="793" t="s">
        <v>4144</v>
      </c>
      <c r="B3731" s="793" t="s">
        <v>6165</v>
      </c>
      <c r="C3731" s="793">
        <v>47.339999999999918</v>
      </c>
    </row>
    <row r="3732" spans="1:3" x14ac:dyDescent="0.2">
      <c r="A3732" s="793" t="s">
        <v>4144</v>
      </c>
      <c r="B3732" s="793" t="s">
        <v>6166</v>
      </c>
      <c r="C3732" s="793">
        <v>47.339999999999918</v>
      </c>
    </row>
    <row r="3733" spans="1:3" x14ac:dyDescent="0.2">
      <c r="A3733" s="793" t="s">
        <v>4144</v>
      </c>
      <c r="B3733" s="793" t="s">
        <v>9786</v>
      </c>
      <c r="C3733" s="793">
        <v>0</v>
      </c>
    </row>
    <row r="3734" spans="1:3" x14ac:dyDescent="0.2">
      <c r="A3734" s="793" t="s">
        <v>4144</v>
      </c>
      <c r="B3734" s="793" t="s">
        <v>9787</v>
      </c>
      <c r="C3734" s="793">
        <v>0</v>
      </c>
    </row>
    <row r="3735" spans="1:3" x14ac:dyDescent="0.2">
      <c r="A3735" s="793" t="s">
        <v>4144</v>
      </c>
      <c r="B3735" s="793" t="s">
        <v>9788</v>
      </c>
      <c r="C3735" s="793">
        <v>0</v>
      </c>
    </row>
    <row r="3736" spans="1:3" x14ac:dyDescent="0.2">
      <c r="A3736" s="793" t="s">
        <v>4144</v>
      </c>
      <c r="B3736" s="793" t="s">
        <v>9789</v>
      </c>
      <c r="C3736" s="793">
        <v>0</v>
      </c>
    </row>
    <row r="3737" spans="1:3" x14ac:dyDescent="0.2">
      <c r="A3737" s="793" t="s">
        <v>4144</v>
      </c>
      <c r="B3737" s="793" t="s">
        <v>9790</v>
      </c>
      <c r="C3737" s="793">
        <v>0</v>
      </c>
    </row>
    <row r="3738" spans="1:3" x14ac:dyDescent="0.2">
      <c r="A3738" s="793" t="s">
        <v>4144</v>
      </c>
      <c r="B3738" s="793" t="s">
        <v>9791</v>
      </c>
      <c r="C3738" s="793">
        <v>0</v>
      </c>
    </row>
    <row r="3739" spans="1:3" x14ac:dyDescent="0.2">
      <c r="A3739" s="793" t="s">
        <v>4144</v>
      </c>
      <c r="B3739" s="793" t="s">
        <v>9792</v>
      </c>
      <c r="C3739" s="793">
        <v>0</v>
      </c>
    </row>
    <row r="3740" spans="1:3" x14ac:dyDescent="0.2">
      <c r="A3740" s="793" t="s">
        <v>4144</v>
      </c>
      <c r="B3740" s="793" t="s">
        <v>9793</v>
      </c>
      <c r="C3740" s="793">
        <v>0</v>
      </c>
    </row>
    <row r="3741" spans="1:3" x14ac:dyDescent="0.2">
      <c r="A3741" s="793" t="s">
        <v>4144</v>
      </c>
      <c r="B3741" s="793" t="s">
        <v>9794</v>
      </c>
      <c r="C3741" s="793">
        <v>0</v>
      </c>
    </row>
    <row r="3742" spans="1:3" x14ac:dyDescent="0.2">
      <c r="A3742" s="793" t="s">
        <v>4144</v>
      </c>
      <c r="B3742" s="793" t="s">
        <v>9795</v>
      </c>
      <c r="C3742" s="793">
        <v>0</v>
      </c>
    </row>
    <row r="3743" spans="1:3" x14ac:dyDescent="0.2">
      <c r="A3743" s="793" t="s">
        <v>4144</v>
      </c>
      <c r="B3743" s="793" t="s">
        <v>9796</v>
      </c>
      <c r="C3743" s="793">
        <v>0</v>
      </c>
    </row>
    <row r="3744" spans="1:3" x14ac:dyDescent="0.2">
      <c r="A3744" s="793" t="s">
        <v>4144</v>
      </c>
      <c r="B3744" s="793" t="s">
        <v>9797</v>
      </c>
      <c r="C3744" s="793">
        <v>0</v>
      </c>
    </row>
    <row r="3745" spans="1:3" x14ac:dyDescent="0.2">
      <c r="A3745" s="793" t="s">
        <v>4144</v>
      </c>
      <c r="B3745" s="793" t="s">
        <v>9798</v>
      </c>
      <c r="C3745" s="793">
        <v>0</v>
      </c>
    </row>
    <row r="3746" spans="1:3" x14ac:dyDescent="0.2">
      <c r="A3746" s="793" t="s">
        <v>4144</v>
      </c>
      <c r="B3746" s="793" t="s">
        <v>6175</v>
      </c>
      <c r="C3746" s="793">
        <v>48637.609999999986</v>
      </c>
    </row>
    <row r="3747" spans="1:3" x14ac:dyDescent="0.2">
      <c r="A3747" s="793" t="s">
        <v>4144</v>
      </c>
      <c r="B3747" s="793" t="s">
        <v>6178</v>
      </c>
      <c r="C3747" s="793">
        <v>39891.869999999937</v>
      </c>
    </row>
    <row r="3748" spans="1:3" x14ac:dyDescent="0.2">
      <c r="A3748" s="793" t="s">
        <v>4144</v>
      </c>
      <c r="B3748" s="793" t="s">
        <v>6179</v>
      </c>
      <c r="C3748" s="793">
        <v>36924.880000000005</v>
      </c>
    </row>
    <row r="3749" spans="1:3" x14ac:dyDescent="0.2">
      <c r="A3749" s="793" t="s">
        <v>4144</v>
      </c>
      <c r="B3749" s="793" t="s">
        <v>6180</v>
      </c>
      <c r="C3749" s="793">
        <v>36196.149999999965</v>
      </c>
    </row>
    <row r="3750" spans="1:3" x14ac:dyDescent="0.2">
      <c r="A3750" s="793" t="s">
        <v>4144</v>
      </c>
      <c r="B3750" s="793" t="s">
        <v>6181</v>
      </c>
      <c r="C3750" s="793">
        <v>36938.059999999939</v>
      </c>
    </row>
    <row r="3751" spans="1:3" x14ac:dyDescent="0.2">
      <c r="A3751" s="793" t="s">
        <v>4144</v>
      </c>
      <c r="B3751" s="793" t="s">
        <v>6182</v>
      </c>
      <c r="C3751" s="793">
        <v>37321.959999999963</v>
      </c>
    </row>
    <row r="3752" spans="1:3" x14ac:dyDescent="0.2">
      <c r="A3752" s="793" t="s">
        <v>4144</v>
      </c>
      <c r="B3752" s="793" t="s">
        <v>6183</v>
      </c>
      <c r="C3752" s="793">
        <v>36369.419999999925</v>
      </c>
    </row>
    <row r="3753" spans="1:3" x14ac:dyDescent="0.2">
      <c r="A3753" s="793" t="s">
        <v>4144</v>
      </c>
      <c r="B3753" s="793" t="s">
        <v>6184</v>
      </c>
      <c r="C3753" s="793">
        <v>36378.659999999974</v>
      </c>
    </row>
    <row r="3754" spans="1:3" x14ac:dyDescent="0.2">
      <c r="A3754" s="793" t="s">
        <v>4144</v>
      </c>
      <c r="B3754" s="793" t="s">
        <v>6185</v>
      </c>
      <c r="C3754" s="793">
        <v>36238.159999999916</v>
      </c>
    </row>
    <row r="3755" spans="1:3" x14ac:dyDescent="0.2">
      <c r="A3755" s="793" t="s">
        <v>4144</v>
      </c>
      <c r="B3755" s="793" t="s">
        <v>6176</v>
      </c>
      <c r="C3755" s="793">
        <v>21452.689999999944</v>
      </c>
    </row>
    <row r="3756" spans="1:3" x14ac:dyDescent="0.2">
      <c r="A3756" s="793" t="s">
        <v>4144</v>
      </c>
      <c r="B3756" s="793" t="s">
        <v>6177</v>
      </c>
      <c r="C3756" s="793">
        <v>4308.4699999999721</v>
      </c>
    </row>
    <row r="3757" spans="1:3" x14ac:dyDescent="0.2">
      <c r="A3757" s="793" t="s">
        <v>4144</v>
      </c>
      <c r="B3757" s="793" t="s">
        <v>9799</v>
      </c>
      <c r="C3757" s="793">
        <v>0</v>
      </c>
    </row>
    <row r="3758" spans="1:3" x14ac:dyDescent="0.2">
      <c r="A3758" s="793" t="s">
        <v>4144</v>
      </c>
      <c r="B3758" s="793" t="s">
        <v>6186</v>
      </c>
      <c r="C3758" s="793">
        <v>10.189999999944121</v>
      </c>
    </row>
    <row r="3759" spans="1:3" x14ac:dyDescent="0.2">
      <c r="A3759" s="793" t="s">
        <v>4144</v>
      </c>
      <c r="B3759" s="793" t="s">
        <v>6189</v>
      </c>
      <c r="C3759" s="793">
        <v>10.999999999941792</v>
      </c>
    </row>
    <row r="3760" spans="1:3" x14ac:dyDescent="0.2">
      <c r="A3760" s="793" t="s">
        <v>4144</v>
      </c>
      <c r="B3760" s="793" t="s">
        <v>6190</v>
      </c>
      <c r="C3760" s="793">
        <v>11.809999999997672</v>
      </c>
    </row>
    <row r="3761" spans="1:3" x14ac:dyDescent="0.2">
      <c r="A3761" s="793" t="s">
        <v>4144</v>
      </c>
      <c r="B3761" s="793" t="s">
        <v>6191</v>
      </c>
      <c r="C3761" s="793">
        <v>11.809999999997672</v>
      </c>
    </row>
    <row r="3762" spans="1:3" x14ac:dyDescent="0.2">
      <c r="A3762" s="793" t="s">
        <v>4144</v>
      </c>
      <c r="B3762" s="793" t="s">
        <v>6192</v>
      </c>
      <c r="C3762" s="793">
        <v>11.809999999997672</v>
      </c>
    </row>
    <row r="3763" spans="1:3" x14ac:dyDescent="0.2">
      <c r="A3763" s="793" t="s">
        <v>4144</v>
      </c>
      <c r="B3763" s="793" t="s">
        <v>6193</v>
      </c>
      <c r="C3763" s="793">
        <v>39.559999999939464</v>
      </c>
    </row>
    <row r="3764" spans="1:3" x14ac:dyDescent="0.2">
      <c r="A3764" s="793" t="s">
        <v>4144</v>
      </c>
      <c r="B3764" s="793" t="s">
        <v>6194</v>
      </c>
      <c r="C3764" s="793">
        <v>67.239999999932479</v>
      </c>
    </row>
    <row r="3765" spans="1:3" x14ac:dyDescent="0.2">
      <c r="A3765" s="793" t="s">
        <v>4144</v>
      </c>
      <c r="B3765" s="793" t="s">
        <v>6195</v>
      </c>
      <c r="C3765" s="793">
        <v>67.189999999944121</v>
      </c>
    </row>
    <row r="3766" spans="1:3" x14ac:dyDescent="0.2">
      <c r="A3766" s="793" t="s">
        <v>4144</v>
      </c>
      <c r="B3766" s="793" t="s">
        <v>6196</v>
      </c>
      <c r="C3766" s="793">
        <v>67.189999999944121</v>
      </c>
    </row>
    <row r="3767" spans="1:3" x14ac:dyDescent="0.2">
      <c r="A3767" s="793" t="s">
        <v>4144</v>
      </c>
      <c r="B3767" s="793" t="s">
        <v>6187</v>
      </c>
      <c r="C3767" s="793">
        <v>67.189999999944121</v>
      </c>
    </row>
    <row r="3768" spans="1:3" x14ac:dyDescent="0.2">
      <c r="A3768" s="793" t="s">
        <v>4144</v>
      </c>
      <c r="B3768" s="793" t="s">
        <v>6188</v>
      </c>
      <c r="C3768" s="793">
        <v>67.189999999944121</v>
      </c>
    </row>
    <row r="3769" spans="1:3" x14ac:dyDescent="0.2">
      <c r="A3769" s="793" t="s">
        <v>4144</v>
      </c>
      <c r="B3769" s="793" t="s">
        <v>9800</v>
      </c>
      <c r="C3769" s="793">
        <v>0</v>
      </c>
    </row>
    <row r="3770" spans="1:3" x14ac:dyDescent="0.2">
      <c r="A3770" s="793" t="s">
        <v>4144</v>
      </c>
      <c r="B3770" s="793" t="s">
        <v>9801</v>
      </c>
      <c r="C3770" s="793">
        <v>0</v>
      </c>
    </row>
    <row r="3771" spans="1:3" x14ac:dyDescent="0.2">
      <c r="A3771" s="793" t="s">
        <v>4144</v>
      </c>
      <c r="B3771" s="793" t="s">
        <v>9802</v>
      </c>
      <c r="C3771" s="793">
        <v>0</v>
      </c>
    </row>
    <row r="3772" spans="1:3" x14ac:dyDescent="0.2">
      <c r="A3772" s="793" t="s">
        <v>4144</v>
      </c>
      <c r="B3772" s="793" t="s">
        <v>9803</v>
      </c>
      <c r="C3772" s="793">
        <v>0</v>
      </c>
    </row>
    <row r="3773" spans="1:3" x14ac:dyDescent="0.2">
      <c r="A3773" s="793" t="s">
        <v>4144</v>
      </c>
      <c r="B3773" s="793" t="s">
        <v>9804</v>
      </c>
      <c r="C3773" s="793">
        <v>0</v>
      </c>
    </row>
    <row r="3774" spans="1:3" x14ac:dyDescent="0.2">
      <c r="A3774" s="793" t="s">
        <v>4144</v>
      </c>
      <c r="B3774" s="793" t="s">
        <v>9805</v>
      </c>
      <c r="C3774" s="793">
        <v>0</v>
      </c>
    </row>
    <row r="3775" spans="1:3" x14ac:dyDescent="0.2">
      <c r="A3775" s="793" t="s">
        <v>4144</v>
      </c>
      <c r="B3775" s="793" t="s">
        <v>9806</v>
      </c>
      <c r="C3775" s="793">
        <v>0</v>
      </c>
    </row>
    <row r="3776" spans="1:3" x14ac:dyDescent="0.2">
      <c r="A3776" s="793" t="s">
        <v>4144</v>
      </c>
      <c r="B3776" s="793" t="s">
        <v>9807</v>
      </c>
      <c r="C3776" s="793">
        <v>0</v>
      </c>
    </row>
    <row r="3777" spans="1:3" x14ac:dyDescent="0.2">
      <c r="A3777" s="793" t="s">
        <v>4144</v>
      </c>
      <c r="B3777" s="793" t="s">
        <v>9808</v>
      </c>
      <c r="C3777" s="793">
        <v>0</v>
      </c>
    </row>
    <row r="3778" spans="1:3" x14ac:dyDescent="0.2">
      <c r="A3778" s="793" t="s">
        <v>4144</v>
      </c>
      <c r="B3778" s="793" t="s">
        <v>9809</v>
      </c>
      <c r="C3778" s="793">
        <v>0</v>
      </c>
    </row>
    <row r="3779" spans="1:3" x14ac:dyDescent="0.2">
      <c r="A3779" s="793" t="s">
        <v>4144</v>
      </c>
      <c r="B3779" s="793" t="s">
        <v>9810</v>
      </c>
      <c r="C3779" s="793">
        <v>0</v>
      </c>
    </row>
    <row r="3780" spans="1:3" x14ac:dyDescent="0.2">
      <c r="A3780" s="793" t="s">
        <v>4144</v>
      </c>
      <c r="B3780" s="793" t="s">
        <v>9811</v>
      </c>
      <c r="C3780" s="793">
        <v>0</v>
      </c>
    </row>
    <row r="3781" spans="1:3" x14ac:dyDescent="0.2">
      <c r="A3781" s="793" t="s">
        <v>4144</v>
      </c>
      <c r="B3781" s="793" t="s">
        <v>9812</v>
      </c>
      <c r="C3781" s="793">
        <v>0</v>
      </c>
    </row>
    <row r="3782" spans="1:3" x14ac:dyDescent="0.2">
      <c r="A3782" s="793" t="s">
        <v>4144</v>
      </c>
      <c r="B3782" s="793" t="s">
        <v>9813</v>
      </c>
      <c r="C3782" s="793">
        <v>0</v>
      </c>
    </row>
    <row r="3783" spans="1:3" x14ac:dyDescent="0.2">
      <c r="A3783" s="793" t="s">
        <v>4144</v>
      </c>
      <c r="B3783" s="793" t="s">
        <v>9814</v>
      </c>
      <c r="C3783" s="793">
        <v>0</v>
      </c>
    </row>
    <row r="3784" spans="1:3" x14ac:dyDescent="0.2">
      <c r="A3784" s="793" t="s">
        <v>4144</v>
      </c>
      <c r="B3784" s="793" t="s">
        <v>9815</v>
      </c>
      <c r="C3784" s="793">
        <v>0</v>
      </c>
    </row>
    <row r="3785" spans="1:3" x14ac:dyDescent="0.2">
      <c r="A3785" s="793" t="s">
        <v>4144</v>
      </c>
      <c r="B3785" s="793" t="s">
        <v>9816</v>
      </c>
      <c r="C3785" s="793">
        <v>0</v>
      </c>
    </row>
    <row r="3786" spans="1:3" x14ac:dyDescent="0.2">
      <c r="A3786" s="793" t="s">
        <v>4144</v>
      </c>
      <c r="B3786" s="793" t="s">
        <v>9817</v>
      </c>
      <c r="C3786" s="793">
        <v>0</v>
      </c>
    </row>
    <row r="3787" spans="1:3" x14ac:dyDescent="0.2">
      <c r="A3787" s="793" t="s">
        <v>4144</v>
      </c>
      <c r="B3787" s="793" t="s">
        <v>9818</v>
      </c>
      <c r="C3787" s="793">
        <v>0</v>
      </c>
    </row>
    <row r="3788" spans="1:3" x14ac:dyDescent="0.2">
      <c r="A3788" s="793" t="s">
        <v>4144</v>
      </c>
      <c r="B3788" s="793" t="s">
        <v>9819</v>
      </c>
      <c r="C3788" s="793">
        <v>0</v>
      </c>
    </row>
    <row r="3789" spans="1:3" x14ac:dyDescent="0.2">
      <c r="A3789" s="793" t="s">
        <v>4144</v>
      </c>
      <c r="B3789" s="793" t="s">
        <v>9820</v>
      </c>
      <c r="C3789" s="793">
        <v>0</v>
      </c>
    </row>
    <row r="3790" spans="1:3" x14ac:dyDescent="0.2">
      <c r="A3790" s="793" t="s">
        <v>4144</v>
      </c>
      <c r="B3790" s="793" t="s">
        <v>9821</v>
      </c>
      <c r="C3790" s="793">
        <v>0</v>
      </c>
    </row>
    <row r="3791" spans="1:3" x14ac:dyDescent="0.2">
      <c r="A3791" s="793" t="s">
        <v>4144</v>
      </c>
      <c r="B3791" s="793" t="s">
        <v>9822</v>
      </c>
      <c r="C3791" s="793">
        <v>0</v>
      </c>
    </row>
    <row r="3792" spans="1:3" x14ac:dyDescent="0.2">
      <c r="A3792" s="793" t="s">
        <v>4144</v>
      </c>
      <c r="B3792" s="793" t="s">
        <v>9823</v>
      </c>
      <c r="C3792" s="793">
        <v>0</v>
      </c>
    </row>
    <row r="3793" spans="1:3" x14ac:dyDescent="0.2">
      <c r="A3793" s="793" t="s">
        <v>4144</v>
      </c>
      <c r="B3793" s="793" t="s">
        <v>9824</v>
      </c>
      <c r="C3793" s="793">
        <v>0</v>
      </c>
    </row>
    <row r="3794" spans="1:3" x14ac:dyDescent="0.2">
      <c r="A3794" s="793" t="s">
        <v>4144</v>
      </c>
      <c r="B3794" s="793" t="s">
        <v>9825</v>
      </c>
      <c r="C3794" s="793">
        <v>0</v>
      </c>
    </row>
    <row r="3795" spans="1:3" x14ac:dyDescent="0.2">
      <c r="A3795" s="793" t="s">
        <v>4144</v>
      </c>
      <c r="B3795" s="793" t="s">
        <v>9826</v>
      </c>
      <c r="C3795" s="793">
        <v>0</v>
      </c>
    </row>
    <row r="3796" spans="1:3" x14ac:dyDescent="0.2">
      <c r="A3796" s="793" t="s">
        <v>4144</v>
      </c>
      <c r="B3796" s="793" t="s">
        <v>9827</v>
      </c>
      <c r="C3796" s="793">
        <v>0</v>
      </c>
    </row>
    <row r="3797" spans="1:3" x14ac:dyDescent="0.2">
      <c r="A3797" s="793" t="s">
        <v>4144</v>
      </c>
      <c r="B3797" s="793" t="s">
        <v>9828</v>
      </c>
      <c r="C3797" s="793">
        <v>0</v>
      </c>
    </row>
    <row r="3798" spans="1:3" x14ac:dyDescent="0.2">
      <c r="A3798" s="793" t="s">
        <v>4144</v>
      </c>
      <c r="B3798" s="793" t="s">
        <v>9829</v>
      </c>
      <c r="C3798" s="793">
        <v>0</v>
      </c>
    </row>
    <row r="3799" spans="1:3" x14ac:dyDescent="0.2">
      <c r="A3799" s="793" t="s">
        <v>4144</v>
      </c>
      <c r="B3799" s="793" t="s">
        <v>9830</v>
      </c>
      <c r="C3799" s="793">
        <v>0</v>
      </c>
    </row>
    <row r="3800" spans="1:3" x14ac:dyDescent="0.2">
      <c r="A3800" s="793" t="s">
        <v>4144</v>
      </c>
      <c r="B3800" s="793" t="s">
        <v>9831</v>
      </c>
      <c r="C3800" s="793">
        <v>0</v>
      </c>
    </row>
    <row r="3801" spans="1:3" x14ac:dyDescent="0.2">
      <c r="A3801" s="793" t="s">
        <v>4144</v>
      </c>
      <c r="B3801" s="793" t="s">
        <v>9832</v>
      </c>
      <c r="C3801" s="793">
        <v>0</v>
      </c>
    </row>
    <row r="3802" spans="1:3" x14ac:dyDescent="0.2">
      <c r="A3802" s="793" t="s">
        <v>4144</v>
      </c>
      <c r="B3802" s="793" t="s">
        <v>9833</v>
      </c>
      <c r="C3802" s="793">
        <v>0</v>
      </c>
    </row>
    <row r="3803" spans="1:3" x14ac:dyDescent="0.2">
      <c r="A3803" s="793" t="s">
        <v>4144</v>
      </c>
      <c r="B3803" s="793" t="s">
        <v>9834</v>
      </c>
      <c r="C3803" s="793">
        <v>0</v>
      </c>
    </row>
    <row r="3804" spans="1:3" x14ac:dyDescent="0.2">
      <c r="A3804" s="793" t="s">
        <v>4144</v>
      </c>
      <c r="B3804" s="793" t="s">
        <v>9835</v>
      </c>
      <c r="C3804" s="793">
        <v>0</v>
      </c>
    </row>
    <row r="3805" spans="1:3" x14ac:dyDescent="0.2">
      <c r="A3805" s="793" t="s">
        <v>4144</v>
      </c>
      <c r="B3805" s="793" t="s">
        <v>9836</v>
      </c>
      <c r="C3805" s="793">
        <v>0</v>
      </c>
    </row>
    <row r="3806" spans="1:3" x14ac:dyDescent="0.2">
      <c r="A3806" s="793" t="s">
        <v>4144</v>
      </c>
      <c r="B3806" s="793" t="s">
        <v>9837</v>
      </c>
      <c r="C3806" s="793">
        <v>0</v>
      </c>
    </row>
    <row r="3807" spans="1:3" x14ac:dyDescent="0.2">
      <c r="A3807" s="793" t="s">
        <v>4144</v>
      </c>
      <c r="B3807" s="793" t="s">
        <v>9838</v>
      </c>
      <c r="C3807" s="793">
        <v>0</v>
      </c>
    </row>
    <row r="3808" spans="1:3" x14ac:dyDescent="0.2">
      <c r="A3808" s="793" t="s">
        <v>4144</v>
      </c>
      <c r="B3808" s="793" t="s">
        <v>9839</v>
      </c>
      <c r="C3808" s="793">
        <v>0</v>
      </c>
    </row>
    <row r="3809" spans="1:3" x14ac:dyDescent="0.2">
      <c r="A3809" s="793" t="s">
        <v>4144</v>
      </c>
      <c r="B3809" s="793" t="s">
        <v>9840</v>
      </c>
      <c r="C3809" s="793">
        <v>0</v>
      </c>
    </row>
    <row r="3810" spans="1:3" x14ac:dyDescent="0.2">
      <c r="A3810" s="793" t="s">
        <v>4144</v>
      </c>
      <c r="B3810" s="793" t="s">
        <v>9841</v>
      </c>
      <c r="C3810" s="793">
        <v>0</v>
      </c>
    </row>
    <row r="3811" spans="1:3" x14ac:dyDescent="0.2">
      <c r="A3811" s="793" t="s">
        <v>4144</v>
      </c>
      <c r="B3811" s="793" t="s">
        <v>9842</v>
      </c>
      <c r="C3811" s="793">
        <v>0</v>
      </c>
    </row>
    <row r="3812" spans="1:3" x14ac:dyDescent="0.2">
      <c r="A3812" s="793" t="s">
        <v>4144</v>
      </c>
      <c r="B3812" s="793" t="s">
        <v>9843</v>
      </c>
      <c r="C3812" s="793">
        <v>0</v>
      </c>
    </row>
    <row r="3813" spans="1:3" x14ac:dyDescent="0.2">
      <c r="A3813" s="793" t="s">
        <v>4144</v>
      </c>
      <c r="B3813" s="793" t="s">
        <v>9844</v>
      </c>
      <c r="C3813" s="793">
        <v>0</v>
      </c>
    </row>
    <row r="3814" spans="1:3" x14ac:dyDescent="0.2">
      <c r="A3814" s="793" t="s">
        <v>4144</v>
      </c>
      <c r="B3814" s="793" t="s">
        <v>9845</v>
      </c>
      <c r="C3814" s="793">
        <v>0</v>
      </c>
    </row>
    <row r="3815" spans="1:3" x14ac:dyDescent="0.2">
      <c r="A3815" s="793" t="s">
        <v>4144</v>
      </c>
      <c r="B3815" s="793" t="s">
        <v>9846</v>
      </c>
      <c r="C3815" s="793">
        <v>0</v>
      </c>
    </row>
    <row r="3816" spans="1:3" x14ac:dyDescent="0.2">
      <c r="A3816" s="793" t="s">
        <v>4144</v>
      </c>
      <c r="B3816" s="793" t="s">
        <v>9847</v>
      </c>
      <c r="C3816" s="793">
        <v>0</v>
      </c>
    </row>
    <row r="3817" spans="1:3" x14ac:dyDescent="0.2">
      <c r="A3817" s="793" t="s">
        <v>4144</v>
      </c>
      <c r="B3817" s="793" t="s">
        <v>9848</v>
      </c>
      <c r="C3817" s="793">
        <v>0</v>
      </c>
    </row>
    <row r="3818" spans="1:3" x14ac:dyDescent="0.2">
      <c r="A3818" s="793" t="s">
        <v>4144</v>
      </c>
      <c r="B3818" s="793" t="s">
        <v>9849</v>
      </c>
      <c r="C3818" s="793">
        <v>0</v>
      </c>
    </row>
    <row r="3819" spans="1:3" x14ac:dyDescent="0.2">
      <c r="A3819" s="793" t="s">
        <v>4144</v>
      </c>
      <c r="B3819" s="793" t="s">
        <v>9850</v>
      </c>
      <c r="C3819" s="793">
        <v>0</v>
      </c>
    </row>
    <row r="3820" spans="1:3" x14ac:dyDescent="0.2">
      <c r="A3820" s="793" t="s">
        <v>4144</v>
      </c>
      <c r="B3820" s="793" t="s">
        <v>9851</v>
      </c>
      <c r="C3820" s="793">
        <v>0</v>
      </c>
    </row>
    <row r="3821" spans="1:3" x14ac:dyDescent="0.2">
      <c r="A3821" s="793" t="s">
        <v>4144</v>
      </c>
      <c r="B3821" s="793" t="s">
        <v>9852</v>
      </c>
      <c r="C3821" s="793">
        <v>0</v>
      </c>
    </row>
    <row r="3822" spans="1:3" x14ac:dyDescent="0.2">
      <c r="A3822" s="793" t="s">
        <v>4144</v>
      </c>
      <c r="B3822" s="793" t="s">
        <v>9853</v>
      </c>
      <c r="C3822" s="793">
        <v>0</v>
      </c>
    </row>
    <row r="3823" spans="1:3" x14ac:dyDescent="0.2">
      <c r="A3823" s="793" t="s">
        <v>4144</v>
      </c>
      <c r="B3823" s="793" t="s">
        <v>9854</v>
      </c>
      <c r="C3823" s="793">
        <v>0</v>
      </c>
    </row>
    <row r="3824" spans="1:3" x14ac:dyDescent="0.2">
      <c r="A3824" s="793" t="s">
        <v>4144</v>
      </c>
      <c r="B3824" s="793" t="s">
        <v>9855</v>
      </c>
      <c r="C3824" s="793">
        <v>0</v>
      </c>
    </row>
    <row r="3825" spans="1:3" x14ac:dyDescent="0.2">
      <c r="A3825" s="793" t="s">
        <v>4144</v>
      </c>
      <c r="B3825" s="793" t="s">
        <v>9856</v>
      </c>
      <c r="C3825" s="793">
        <v>0</v>
      </c>
    </row>
    <row r="3826" spans="1:3" x14ac:dyDescent="0.2">
      <c r="A3826" s="793" t="s">
        <v>4144</v>
      </c>
      <c r="B3826" s="793" t="s">
        <v>9857</v>
      </c>
      <c r="C3826" s="793">
        <v>0</v>
      </c>
    </row>
    <row r="3827" spans="1:3" x14ac:dyDescent="0.2">
      <c r="A3827" s="793" t="s">
        <v>4144</v>
      </c>
      <c r="B3827" s="793" t="s">
        <v>9858</v>
      </c>
      <c r="C3827" s="793">
        <v>0</v>
      </c>
    </row>
    <row r="3828" spans="1:3" x14ac:dyDescent="0.2">
      <c r="A3828" s="793" t="s">
        <v>4144</v>
      </c>
      <c r="B3828" s="793" t="s">
        <v>9859</v>
      </c>
      <c r="C3828" s="793">
        <v>0</v>
      </c>
    </row>
    <row r="3829" spans="1:3" x14ac:dyDescent="0.2">
      <c r="A3829" s="793" t="s">
        <v>4144</v>
      </c>
      <c r="B3829" s="793" t="s">
        <v>9860</v>
      </c>
      <c r="C3829" s="793">
        <v>0</v>
      </c>
    </row>
    <row r="3830" spans="1:3" x14ac:dyDescent="0.2">
      <c r="A3830" s="793" t="s">
        <v>4144</v>
      </c>
      <c r="B3830" s="793" t="s">
        <v>9861</v>
      </c>
      <c r="C3830" s="793">
        <v>0</v>
      </c>
    </row>
    <row r="3831" spans="1:3" x14ac:dyDescent="0.2">
      <c r="A3831" s="793" t="s">
        <v>4144</v>
      </c>
      <c r="B3831" s="793" t="s">
        <v>9862</v>
      </c>
      <c r="C3831" s="793">
        <v>0</v>
      </c>
    </row>
    <row r="3832" spans="1:3" x14ac:dyDescent="0.2">
      <c r="A3832" s="793" t="s">
        <v>4144</v>
      </c>
      <c r="B3832" s="793" t="s">
        <v>9863</v>
      </c>
      <c r="C3832" s="793">
        <v>0</v>
      </c>
    </row>
    <row r="3833" spans="1:3" x14ac:dyDescent="0.2">
      <c r="A3833" s="793" t="s">
        <v>4144</v>
      </c>
      <c r="B3833" s="793" t="s">
        <v>9864</v>
      </c>
      <c r="C3833" s="793">
        <v>0</v>
      </c>
    </row>
    <row r="3834" spans="1:3" x14ac:dyDescent="0.2">
      <c r="A3834" s="793" t="s">
        <v>4144</v>
      </c>
      <c r="B3834" s="793" t="s">
        <v>9865</v>
      </c>
      <c r="C3834" s="793">
        <v>0</v>
      </c>
    </row>
    <row r="3835" spans="1:3" x14ac:dyDescent="0.2">
      <c r="A3835" s="793" t="s">
        <v>4144</v>
      </c>
      <c r="B3835" s="793" t="s">
        <v>9866</v>
      </c>
      <c r="C3835" s="793">
        <v>0</v>
      </c>
    </row>
    <row r="3836" spans="1:3" x14ac:dyDescent="0.2">
      <c r="A3836" s="793" t="s">
        <v>4144</v>
      </c>
      <c r="B3836" s="793" t="s">
        <v>9867</v>
      </c>
      <c r="C3836" s="793">
        <v>0</v>
      </c>
    </row>
    <row r="3837" spans="1:3" x14ac:dyDescent="0.2">
      <c r="A3837" s="793" t="s">
        <v>4144</v>
      </c>
      <c r="B3837" s="793" t="s">
        <v>9868</v>
      </c>
      <c r="C3837" s="793">
        <v>0</v>
      </c>
    </row>
    <row r="3838" spans="1:3" x14ac:dyDescent="0.2">
      <c r="A3838" s="793" t="s">
        <v>4144</v>
      </c>
      <c r="B3838" s="793" t="s">
        <v>9869</v>
      </c>
      <c r="C3838" s="793">
        <v>0</v>
      </c>
    </row>
    <row r="3839" spans="1:3" x14ac:dyDescent="0.2">
      <c r="A3839" s="793" t="s">
        <v>4144</v>
      </c>
      <c r="B3839" s="793" t="s">
        <v>9870</v>
      </c>
      <c r="C3839" s="793">
        <v>0</v>
      </c>
    </row>
    <row r="3840" spans="1:3" x14ac:dyDescent="0.2">
      <c r="A3840" s="793" t="s">
        <v>4144</v>
      </c>
      <c r="B3840" s="793" t="s">
        <v>9871</v>
      </c>
      <c r="C3840" s="793">
        <v>0</v>
      </c>
    </row>
    <row r="3841" spans="1:3" x14ac:dyDescent="0.2">
      <c r="A3841" s="793" t="s">
        <v>4144</v>
      </c>
      <c r="B3841" s="793" t="s">
        <v>9872</v>
      </c>
      <c r="C3841" s="793">
        <v>0</v>
      </c>
    </row>
    <row r="3842" spans="1:3" x14ac:dyDescent="0.2">
      <c r="A3842" s="793" t="s">
        <v>4144</v>
      </c>
      <c r="B3842" s="793" t="s">
        <v>9873</v>
      </c>
      <c r="C3842" s="793">
        <v>0</v>
      </c>
    </row>
    <row r="3843" spans="1:3" x14ac:dyDescent="0.2">
      <c r="A3843" s="793" t="s">
        <v>4144</v>
      </c>
      <c r="B3843" s="793" t="s">
        <v>9874</v>
      </c>
      <c r="C3843" s="793">
        <v>0</v>
      </c>
    </row>
    <row r="3844" spans="1:3" x14ac:dyDescent="0.2">
      <c r="A3844" s="793" t="s">
        <v>4144</v>
      </c>
      <c r="B3844" s="793" t="s">
        <v>9875</v>
      </c>
      <c r="C3844" s="793">
        <v>0</v>
      </c>
    </row>
    <row r="3845" spans="1:3" x14ac:dyDescent="0.2">
      <c r="A3845" s="793" t="s">
        <v>4144</v>
      </c>
      <c r="B3845" s="793" t="s">
        <v>9876</v>
      </c>
      <c r="C3845" s="793">
        <v>0</v>
      </c>
    </row>
    <row r="3846" spans="1:3" x14ac:dyDescent="0.2">
      <c r="A3846" s="793" t="s">
        <v>4144</v>
      </c>
      <c r="B3846" s="793" t="s">
        <v>9877</v>
      </c>
      <c r="C3846" s="793">
        <v>0</v>
      </c>
    </row>
    <row r="3847" spans="1:3" x14ac:dyDescent="0.2">
      <c r="A3847" s="793" t="s">
        <v>4144</v>
      </c>
      <c r="B3847" s="793" t="s">
        <v>9878</v>
      </c>
      <c r="C3847" s="793">
        <v>0</v>
      </c>
    </row>
    <row r="3848" spans="1:3" x14ac:dyDescent="0.2">
      <c r="A3848" s="793" t="s">
        <v>4144</v>
      </c>
      <c r="B3848" s="793" t="s">
        <v>9879</v>
      </c>
      <c r="C3848" s="793">
        <v>0</v>
      </c>
    </row>
    <row r="3849" spans="1:3" x14ac:dyDescent="0.2">
      <c r="A3849" s="793" t="s">
        <v>4144</v>
      </c>
      <c r="B3849" s="793" t="s">
        <v>9880</v>
      </c>
      <c r="C3849" s="793">
        <v>0</v>
      </c>
    </row>
    <row r="3850" spans="1:3" x14ac:dyDescent="0.2">
      <c r="A3850" s="793" t="s">
        <v>4144</v>
      </c>
      <c r="B3850" s="793" t="s">
        <v>9881</v>
      </c>
      <c r="C3850" s="793">
        <v>0</v>
      </c>
    </row>
    <row r="3851" spans="1:3" x14ac:dyDescent="0.2">
      <c r="A3851" s="793" t="s">
        <v>4144</v>
      </c>
      <c r="B3851" s="793" t="s">
        <v>9882</v>
      </c>
      <c r="C3851" s="793">
        <v>0</v>
      </c>
    </row>
    <row r="3852" spans="1:3" x14ac:dyDescent="0.2">
      <c r="A3852" s="793" t="s">
        <v>4144</v>
      </c>
      <c r="B3852" s="793" t="s">
        <v>9883</v>
      </c>
      <c r="C3852" s="793">
        <v>0</v>
      </c>
    </row>
    <row r="3853" spans="1:3" x14ac:dyDescent="0.2">
      <c r="A3853" s="793" t="s">
        <v>4144</v>
      </c>
      <c r="B3853" s="793" t="s">
        <v>9884</v>
      </c>
      <c r="C3853" s="793">
        <v>0</v>
      </c>
    </row>
    <row r="3854" spans="1:3" x14ac:dyDescent="0.2">
      <c r="A3854" s="793" t="s">
        <v>4144</v>
      </c>
      <c r="B3854" s="793" t="s">
        <v>9885</v>
      </c>
      <c r="C3854" s="793">
        <v>0</v>
      </c>
    </row>
    <row r="3855" spans="1:3" x14ac:dyDescent="0.2">
      <c r="A3855" s="793" t="s">
        <v>4144</v>
      </c>
      <c r="B3855" s="793" t="s">
        <v>9886</v>
      </c>
      <c r="C3855" s="793">
        <v>0</v>
      </c>
    </row>
    <row r="3856" spans="1:3" x14ac:dyDescent="0.2">
      <c r="A3856" s="793" t="s">
        <v>4144</v>
      </c>
      <c r="B3856" s="793" t="s">
        <v>9887</v>
      </c>
      <c r="C3856" s="793">
        <v>0</v>
      </c>
    </row>
    <row r="3857" spans="1:3" x14ac:dyDescent="0.2">
      <c r="A3857" s="793" t="s">
        <v>4144</v>
      </c>
      <c r="B3857" s="793" t="s">
        <v>9888</v>
      </c>
      <c r="C3857" s="793">
        <v>0</v>
      </c>
    </row>
    <row r="3858" spans="1:3" x14ac:dyDescent="0.2">
      <c r="A3858" s="793" t="s">
        <v>4144</v>
      </c>
      <c r="B3858" s="793" t="s">
        <v>9889</v>
      </c>
      <c r="C3858" s="793">
        <v>0</v>
      </c>
    </row>
    <row r="3859" spans="1:3" x14ac:dyDescent="0.2">
      <c r="A3859" s="793" t="s">
        <v>4144</v>
      </c>
      <c r="B3859" s="793" t="s">
        <v>9890</v>
      </c>
      <c r="C3859" s="793">
        <v>0</v>
      </c>
    </row>
    <row r="3860" spans="1:3" x14ac:dyDescent="0.2">
      <c r="A3860" s="793" t="s">
        <v>4144</v>
      </c>
      <c r="B3860" s="793" t="s">
        <v>9891</v>
      </c>
      <c r="C3860" s="793">
        <v>0</v>
      </c>
    </row>
    <row r="3861" spans="1:3" x14ac:dyDescent="0.2">
      <c r="A3861" s="793" t="s">
        <v>4144</v>
      </c>
      <c r="B3861" s="793" t="s">
        <v>9892</v>
      </c>
      <c r="C3861" s="793">
        <v>0</v>
      </c>
    </row>
    <row r="3862" spans="1:3" x14ac:dyDescent="0.2">
      <c r="A3862" s="793" t="s">
        <v>4144</v>
      </c>
      <c r="B3862" s="793" t="s">
        <v>9893</v>
      </c>
      <c r="C3862" s="793">
        <v>0</v>
      </c>
    </row>
    <row r="3863" spans="1:3" x14ac:dyDescent="0.2">
      <c r="A3863" s="793" t="s">
        <v>4144</v>
      </c>
      <c r="B3863" s="793" t="s">
        <v>9894</v>
      </c>
      <c r="C3863" s="793">
        <v>0</v>
      </c>
    </row>
    <row r="3864" spans="1:3" x14ac:dyDescent="0.2">
      <c r="A3864" s="793" t="s">
        <v>4144</v>
      </c>
      <c r="B3864" s="793" t="s">
        <v>9895</v>
      </c>
      <c r="C3864" s="793">
        <v>0</v>
      </c>
    </row>
    <row r="3865" spans="1:3" x14ac:dyDescent="0.2">
      <c r="A3865" s="793" t="s">
        <v>4144</v>
      </c>
      <c r="B3865" s="793" t="s">
        <v>9896</v>
      </c>
      <c r="C3865" s="793">
        <v>0</v>
      </c>
    </row>
    <row r="3866" spans="1:3" x14ac:dyDescent="0.2">
      <c r="A3866" s="793" t="s">
        <v>4144</v>
      </c>
      <c r="B3866" s="793" t="s">
        <v>9897</v>
      </c>
      <c r="C3866" s="793">
        <v>0</v>
      </c>
    </row>
    <row r="3867" spans="1:3" x14ac:dyDescent="0.2">
      <c r="A3867" s="793" t="s">
        <v>4144</v>
      </c>
      <c r="B3867" s="793" t="s">
        <v>9898</v>
      </c>
      <c r="C3867" s="793">
        <v>0</v>
      </c>
    </row>
    <row r="3868" spans="1:3" x14ac:dyDescent="0.2">
      <c r="A3868" s="793" t="s">
        <v>4144</v>
      </c>
      <c r="B3868" s="793" t="s">
        <v>9899</v>
      </c>
      <c r="C3868" s="793">
        <v>0</v>
      </c>
    </row>
    <row r="3869" spans="1:3" x14ac:dyDescent="0.2">
      <c r="A3869" s="793" t="s">
        <v>4144</v>
      </c>
      <c r="B3869" s="793" t="s">
        <v>9900</v>
      </c>
      <c r="C3869" s="793">
        <v>0</v>
      </c>
    </row>
    <row r="3870" spans="1:3" x14ac:dyDescent="0.2">
      <c r="A3870" s="793" t="s">
        <v>4144</v>
      </c>
      <c r="B3870" s="793" t="s">
        <v>9901</v>
      </c>
      <c r="C3870" s="793">
        <v>0</v>
      </c>
    </row>
    <row r="3871" spans="1:3" x14ac:dyDescent="0.2">
      <c r="A3871" s="793" t="s">
        <v>4144</v>
      </c>
      <c r="B3871" s="793" t="s">
        <v>9902</v>
      </c>
      <c r="C3871" s="793">
        <v>0</v>
      </c>
    </row>
    <row r="3872" spans="1:3" x14ac:dyDescent="0.2">
      <c r="A3872" s="793" t="s">
        <v>4144</v>
      </c>
      <c r="B3872" s="793" t="s">
        <v>9903</v>
      </c>
      <c r="C3872" s="793">
        <v>0</v>
      </c>
    </row>
    <row r="3873" spans="1:3" x14ac:dyDescent="0.2">
      <c r="A3873" s="793" t="s">
        <v>4144</v>
      </c>
      <c r="B3873" s="793" t="s">
        <v>9904</v>
      </c>
      <c r="C3873" s="793">
        <v>0</v>
      </c>
    </row>
    <row r="3874" spans="1:3" x14ac:dyDescent="0.2">
      <c r="A3874" s="793" t="s">
        <v>4144</v>
      </c>
      <c r="B3874" s="793" t="s">
        <v>9905</v>
      </c>
      <c r="C3874" s="793">
        <v>0</v>
      </c>
    </row>
    <row r="3875" spans="1:3" x14ac:dyDescent="0.2">
      <c r="A3875" s="793" t="s">
        <v>4144</v>
      </c>
      <c r="B3875" s="793" t="s">
        <v>9906</v>
      </c>
      <c r="C3875" s="793">
        <v>0</v>
      </c>
    </row>
    <row r="3876" spans="1:3" x14ac:dyDescent="0.2">
      <c r="A3876" s="793" t="s">
        <v>4144</v>
      </c>
      <c r="B3876" s="793" t="s">
        <v>9907</v>
      </c>
      <c r="C3876" s="793">
        <v>0</v>
      </c>
    </row>
    <row r="3877" spans="1:3" x14ac:dyDescent="0.2">
      <c r="A3877" s="793" t="s">
        <v>4144</v>
      </c>
      <c r="B3877" s="793" t="s">
        <v>9908</v>
      </c>
      <c r="C3877" s="793">
        <v>0</v>
      </c>
    </row>
    <row r="3878" spans="1:3" x14ac:dyDescent="0.2">
      <c r="A3878" s="793" t="s">
        <v>4144</v>
      </c>
      <c r="B3878" s="793" t="s">
        <v>9909</v>
      </c>
      <c r="C3878" s="793">
        <v>0</v>
      </c>
    </row>
    <row r="3879" spans="1:3" x14ac:dyDescent="0.2">
      <c r="A3879" s="793" t="s">
        <v>4144</v>
      </c>
      <c r="B3879" s="793" t="s">
        <v>9910</v>
      </c>
      <c r="C3879" s="793">
        <v>0</v>
      </c>
    </row>
    <row r="3880" spans="1:3" x14ac:dyDescent="0.2">
      <c r="A3880" s="793" t="s">
        <v>4144</v>
      </c>
      <c r="B3880" s="793" t="s">
        <v>9911</v>
      </c>
      <c r="C3880" s="793">
        <v>0</v>
      </c>
    </row>
    <row r="3881" spans="1:3" x14ac:dyDescent="0.2">
      <c r="A3881" s="793" t="s">
        <v>4144</v>
      </c>
      <c r="B3881" s="793" t="s">
        <v>9912</v>
      </c>
      <c r="C3881" s="793">
        <v>0</v>
      </c>
    </row>
    <row r="3882" spans="1:3" x14ac:dyDescent="0.2">
      <c r="A3882" s="793" t="s">
        <v>4144</v>
      </c>
      <c r="B3882" s="793" t="s">
        <v>9913</v>
      </c>
      <c r="C3882" s="793">
        <v>0</v>
      </c>
    </row>
    <row r="3883" spans="1:3" x14ac:dyDescent="0.2">
      <c r="A3883" s="793" t="s">
        <v>4144</v>
      </c>
      <c r="B3883" s="793" t="s">
        <v>9914</v>
      </c>
      <c r="C3883" s="793">
        <v>0</v>
      </c>
    </row>
    <row r="3884" spans="1:3" x14ac:dyDescent="0.2">
      <c r="A3884" s="793" t="s">
        <v>4144</v>
      </c>
      <c r="B3884" s="793" t="s">
        <v>9915</v>
      </c>
      <c r="C3884" s="793">
        <v>0</v>
      </c>
    </row>
    <row r="3885" spans="1:3" x14ac:dyDescent="0.2">
      <c r="A3885" s="793" t="s">
        <v>4144</v>
      </c>
      <c r="B3885" s="793" t="s">
        <v>9916</v>
      </c>
      <c r="C3885" s="793">
        <v>0</v>
      </c>
    </row>
    <row r="3886" spans="1:3" x14ac:dyDescent="0.2">
      <c r="A3886" s="793" t="s">
        <v>4144</v>
      </c>
      <c r="B3886" s="793" t="s">
        <v>9917</v>
      </c>
      <c r="C3886" s="793">
        <v>0</v>
      </c>
    </row>
    <row r="3887" spans="1:3" x14ac:dyDescent="0.2">
      <c r="A3887" s="793" t="s">
        <v>4144</v>
      </c>
      <c r="B3887" s="793" t="s">
        <v>9918</v>
      </c>
      <c r="C3887" s="793">
        <v>0</v>
      </c>
    </row>
    <row r="3888" spans="1:3" x14ac:dyDescent="0.2">
      <c r="A3888" s="793" t="s">
        <v>4144</v>
      </c>
      <c r="B3888" s="793" t="s">
        <v>9919</v>
      </c>
      <c r="C3888" s="793">
        <v>0</v>
      </c>
    </row>
    <row r="3889" spans="1:3" x14ac:dyDescent="0.2">
      <c r="A3889" s="793" t="s">
        <v>4144</v>
      </c>
      <c r="B3889" s="793" t="s">
        <v>9920</v>
      </c>
      <c r="C3889" s="793">
        <v>0</v>
      </c>
    </row>
    <row r="3890" spans="1:3" x14ac:dyDescent="0.2">
      <c r="A3890" s="793" t="s">
        <v>4144</v>
      </c>
      <c r="B3890" s="793" t="s">
        <v>9921</v>
      </c>
      <c r="C3890" s="793">
        <v>0</v>
      </c>
    </row>
    <row r="3891" spans="1:3" x14ac:dyDescent="0.2">
      <c r="A3891" s="793" t="s">
        <v>4144</v>
      </c>
      <c r="B3891" s="793" t="s">
        <v>9922</v>
      </c>
      <c r="C3891" s="793">
        <v>0</v>
      </c>
    </row>
    <row r="3892" spans="1:3" x14ac:dyDescent="0.2">
      <c r="A3892" s="793" t="s">
        <v>4144</v>
      </c>
      <c r="B3892" s="793" t="s">
        <v>9923</v>
      </c>
      <c r="C3892" s="793">
        <v>0</v>
      </c>
    </row>
    <row r="3893" spans="1:3" x14ac:dyDescent="0.2">
      <c r="A3893" s="793" t="s">
        <v>4144</v>
      </c>
      <c r="B3893" s="793" t="s">
        <v>9924</v>
      </c>
      <c r="C3893" s="793">
        <v>0</v>
      </c>
    </row>
    <row r="3894" spans="1:3" x14ac:dyDescent="0.2">
      <c r="A3894" s="793" t="s">
        <v>4144</v>
      </c>
      <c r="B3894" s="793" t="s">
        <v>9925</v>
      </c>
      <c r="C3894" s="793">
        <v>0</v>
      </c>
    </row>
    <row r="3895" spans="1:3" x14ac:dyDescent="0.2">
      <c r="A3895" s="793" t="s">
        <v>4144</v>
      </c>
      <c r="B3895" s="793" t="s">
        <v>9926</v>
      </c>
      <c r="C3895" s="793">
        <v>0</v>
      </c>
    </row>
    <row r="3896" spans="1:3" x14ac:dyDescent="0.2">
      <c r="A3896" s="793" t="s">
        <v>4144</v>
      </c>
      <c r="B3896" s="793" t="s">
        <v>9927</v>
      </c>
      <c r="C3896" s="793">
        <v>0</v>
      </c>
    </row>
    <row r="3897" spans="1:3" x14ac:dyDescent="0.2">
      <c r="A3897" s="793" t="s">
        <v>4144</v>
      </c>
      <c r="B3897" s="793" t="s">
        <v>9928</v>
      </c>
      <c r="C3897" s="793">
        <v>0</v>
      </c>
    </row>
    <row r="3898" spans="1:3" x14ac:dyDescent="0.2">
      <c r="A3898" s="793" t="s">
        <v>4144</v>
      </c>
      <c r="B3898" s="793" t="s">
        <v>9929</v>
      </c>
      <c r="C3898" s="793">
        <v>0</v>
      </c>
    </row>
    <row r="3899" spans="1:3" x14ac:dyDescent="0.2">
      <c r="A3899" s="793" t="s">
        <v>4144</v>
      </c>
      <c r="B3899" s="793" t="s">
        <v>9930</v>
      </c>
      <c r="C3899" s="793">
        <v>0</v>
      </c>
    </row>
    <row r="3900" spans="1:3" x14ac:dyDescent="0.2">
      <c r="A3900" s="793" t="s">
        <v>4144</v>
      </c>
      <c r="B3900" s="793" t="s">
        <v>9931</v>
      </c>
      <c r="C3900" s="793">
        <v>0</v>
      </c>
    </row>
    <row r="3901" spans="1:3" x14ac:dyDescent="0.2">
      <c r="A3901" s="793" t="s">
        <v>4144</v>
      </c>
      <c r="B3901" s="793" t="s">
        <v>9932</v>
      </c>
      <c r="C3901" s="793">
        <v>0</v>
      </c>
    </row>
    <row r="3902" spans="1:3" x14ac:dyDescent="0.2">
      <c r="A3902" s="793" t="s">
        <v>4144</v>
      </c>
      <c r="B3902" s="793" t="s">
        <v>9933</v>
      </c>
      <c r="C3902" s="793">
        <v>0</v>
      </c>
    </row>
    <row r="3903" spans="1:3" x14ac:dyDescent="0.2">
      <c r="A3903" s="793" t="s">
        <v>4144</v>
      </c>
      <c r="B3903" s="793" t="s">
        <v>9934</v>
      </c>
      <c r="C3903" s="793">
        <v>0</v>
      </c>
    </row>
    <row r="3904" spans="1:3" x14ac:dyDescent="0.2">
      <c r="A3904" s="793" t="s">
        <v>4144</v>
      </c>
      <c r="B3904" s="793" t="s">
        <v>9935</v>
      </c>
      <c r="C3904" s="793">
        <v>0</v>
      </c>
    </row>
    <row r="3905" spans="1:3" x14ac:dyDescent="0.2">
      <c r="A3905" s="793" t="s">
        <v>4144</v>
      </c>
      <c r="B3905" s="793" t="s">
        <v>9936</v>
      </c>
      <c r="C3905" s="793">
        <v>0</v>
      </c>
    </row>
    <row r="3906" spans="1:3" x14ac:dyDescent="0.2">
      <c r="A3906" s="793" t="s">
        <v>4144</v>
      </c>
      <c r="B3906" s="793" t="s">
        <v>9937</v>
      </c>
      <c r="C3906" s="793">
        <v>0</v>
      </c>
    </row>
    <row r="3907" spans="1:3" x14ac:dyDescent="0.2">
      <c r="A3907" s="793" t="s">
        <v>4144</v>
      </c>
      <c r="B3907" s="793" t="s">
        <v>9938</v>
      </c>
      <c r="C3907" s="793">
        <v>0</v>
      </c>
    </row>
    <row r="3908" spans="1:3" x14ac:dyDescent="0.2">
      <c r="A3908" s="793" t="s">
        <v>4144</v>
      </c>
      <c r="B3908" s="793" t="s">
        <v>9939</v>
      </c>
      <c r="C3908" s="793">
        <v>0</v>
      </c>
    </row>
    <row r="3909" spans="1:3" x14ac:dyDescent="0.2">
      <c r="A3909" s="793" t="s">
        <v>4144</v>
      </c>
      <c r="B3909" s="793" t="s">
        <v>9940</v>
      </c>
      <c r="C3909" s="793">
        <v>0</v>
      </c>
    </row>
    <row r="3910" spans="1:3" x14ac:dyDescent="0.2">
      <c r="A3910" s="793" t="s">
        <v>4144</v>
      </c>
      <c r="B3910" s="793" t="s">
        <v>9941</v>
      </c>
      <c r="C3910" s="793">
        <v>0</v>
      </c>
    </row>
    <row r="3911" spans="1:3" x14ac:dyDescent="0.2">
      <c r="A3911" s="793" t="s">
        <v>4144</v>
      </c>
      <c r="B3911" s="793" t="s">
        <v>9942</v>
      </c>
      <c r="C3911" s="793">
        <v>0</v>
      </c>
    </row>
    <row r="3912" spans="1:3" x14ac:dyDescent="0.2">
      <c r="A3912" s="793" t="s">
        <v>4144</v>
      </c>
      <c r="B3912" s="793" t="s">
        <v>9943</v>
      </c>
      <c r="C3912" s="793">
        <v>0</v>
      </c>
    </row>
    <row r="3913" spans="1:3" x14ac:dyDescent="0.2">
      <c r="A3913" s="793" t="s">
        <v>4144</v>
      </c>
      <c r="B3913" s="793" t="s">
        <v>9944</v>
      </c>
      <c r="C3913" s="793">
        <v>0</v>
      </c>
    </row>
    <row r="3914" spans="1:3" x14ac:dyDescent="0.2">
      <c r="A3914" s="793" t="s">
        <v>4144</v>
      </c>
      <c r="B3914" s="793" t="s">
        <v>9945</v>
      </c>
      <c r="C3914" s="793">
        <v>0</v>
      </c>
    </row>
    <row r="3915" spans="1:3" x14ac:dyDescent="0.2">
      <c r="A3915" s="793" t="s">
        <v>4144</v>
      </c>
      <c r="B3915" s="793" t="s">
        <v>9946</v>
      </c>
      <c r="C3915" s="793">
        <v>0</v>
      </c>
    </row>
    <row r="3916" spans="1:3" x14ac:dyDescent="0.2">
      <c r="A3916" s="793" t="s">
        <v>4144</v>
      </c>
      <c r="B3916" s="793" t="s">
        <v>9947</v>
      </c>
      <c r="C3916" s="793">
        <v>0</v>
      </c>
    </row>
    <row r="3917" spans="1:3" x14ac:dyDescent="0.2">
      <c r="A3917" s="793" t="s">
        <v>4144</v>
      </c>
      <c r="B3917" s="793" t="s">
        <v>9948</v>
      </c>
      <c r="C3917" s="793">
        <v>0</v>
      </c>
    </row>
    <row r="3918" spans="1:3" x14ac:dyDescent="0.2">
      <c r="A3918" s="793" t="s">
        <v>4144</v>
      </c>
      <c r="B3918" s="793" t="s">
        <v>9949</v>
      </c>
      <c r="C3918" s="793">
        <v>0</v>
      </c>
    </row>
    <row r="3919" spans="1:3" x14ac:dyDescent="0.2">
      <c r="A3919" s="793" t="s">
        <v>4144</v>
      </c>
      <c r="B3919" s="793" t="s">
        <v>9950</v>
      </c>
      <c r="C3919" s="793">
        <v>0</v>
      </c>
    </row>
    <row r="3920" spans="1:3" x14ac:dyDescent="0.2">
      <c r="A3920" s="793" t="s">
        <v>4144</v>
      </c>
      <c r="B3920" s="793" t="s">
        <v>9951</v>
      </c>
      <c r="C3920" s="793">
        <v>0</v>
      </c>
    </row>
    <row r="3921" spans="1:3" x14ac:dyDescent="0.2">
      <c r="A3921" s="793" t="s">
        <v>4144</v>
      </c>
      <c r="B3921" s="793" t="s">
        <v>9952</v>
      </c>
      <c r="C3921" s="793">
        <v>0</v>
      </c>
    </row>
    <row r="3922" spans="1:3" x14ac:dyDescent="0.2">
      <c r="A3922" s="793" t="s">
        <v>4144</v>
      </c>
      <c r="B3922" s="793" t="s">
        <v>9953</v>
      </c>
      <c r="C3922" s="793">
        <v>0</v>
      </c>
    </row>
    <row r="3923" spans="1:3" x14ac:dyDescent="0.2">
      <c r="A3923" s="793" t="s">
        <v>4144</v>
      </c>
      <c r="B3923" s="793" t="s">
        <v>9954</v>
      </c>
      <c r="C3923" s="793">
        <v>0</v>
      </c>
    </row>
    <row r="3924" spans="1:3" x14ac:dyDescent="0.2">
      <c r="A3924" s="793" t="s">
        <v>4144</v>
      </c>
      <c r="B3924" s="793" t="s">
        <v>9955</v>
      </c>
      <c r="C3924" s="793">
        <v>0</v>
      </c>
    </row>
    <row r="3925" spans="1:3" x14ac:dyDescent="0.2">
      <c r="A3925" s="793" t="s">
        <v>4144</v>
      </c>
      <c r="B3925" s="793" t="s">
        <v>9956</v>
      </c>
      <c r="C3925" s="793">
        <v>0</v>
      </c>
    </row>
    <row r="3926" spans="1:3" x14ac:dyDescent="0.2">
      <c r="A3926" s="793" t="s">
        <v>4144</v>
      </c>
      <c r="B3926" s="793" t="s">
        <v>9957</v>
      </c>
      <c r="C3926" s="793">
        <v>0</v>
      </c>
    </row>
    <row r="3927" spans="1:3" x14ac:dyDescent="0.2">
      <c r="A3927" s="793" t="s">
        <v>4144</v>
      </c>
      <c r="B3927" s="793" t="s">
        <v>9958</v>
      </c>
      <c r="C3927" s="793">
        <v>0</v>
      </c>
    </row>
    <row r="3928" spans="1:3" x14ac:dyDescent="0.2">
      <c r="A3928" s="793" t="s">
        <v>4144</v>
      </c>
      <c r="B3928" s="793" t="s">
        <v>9959</v>
      </c>
      <c r="C3928" s="793">
        <v>0</v>
      </c>
    </row>
    <row r="3929" spans="1:3" x14ac:dyDescent="0.2">
      <c r="A3929" s="793" t="s">
        <v>4144</v>
      </c>
      <c r="B3929" s="793" t="s">
        <v>9960</v>
      </c>
      <c r="C3929" s="793">
        <v>0</v>
      </c>
    </row>
    <row r="3930" spans="1:3" x14ac:dyDescent="0.2">
      <c r="A3930" s="793" t="s">
        <v>4144</v>
      </c>
      <c r="B3930" s="793" t="s">
        <v>9961</v>
      </c>
      <c r="C3930" s="793">
        <v>0</v>
      </c>
    </row>
    <row r="3931" spans="1:3" x14ac:dyDescent="0.2">
      <c r="A3931" s="793" t="s">
        <v>4144</v>
      </c>
      <c r="B3931" s="793" t="s">
        <v>9962</v>
      </c>
      <c r="C3931" s="793">
        <v>0</v>
      </c>
    </row>
    <row r="3932" spans="1:3" x14ac:dyDescent="0.2">
      <c r="A3932" s="793" t="s">
        <v>4144</v>
      </c>
      <c r="B3932" s="793" t="s">
        <v>9963</v>
      </c>
      <c r="C3932" s="793">
        <v>0</v>
      </c>
    </row>
    <row r="3933" spans="1:3" x14ac:dyDescent="0.2">
      <c r="A3933" s="793" t="s">
        <v>4144</v>
      </c>
      <c r="B3933" s="793" t="s">
        <v>9964</v>
      </c>
      <c r="C3933" s="793">
        <v>0</v>
      </c>
    </row>
    <row r="3934" spans="1:3" x14ac:dyDescent="0.2">
      <c r="A3934" s="793" t="s">
        <v>4144</v>
      </c>
      <c r="B3934" s="793" t="s">
        <v>9965</v>
      </c>
      <c r="C3934" s="793">
        <v>0</v>
      </c>
    </row>
    <row r="3935" spans="1:3" x14ac:dyDescent="0.2">
      <c r="A3935" s="793" t="s">
        <v>4144</v>
      </c>
      <c r="B3935" s="793" t="s">
        <v>9966</v>
      </c>
      <c r="C3935" s="793">
        <v>0</v>
      </c>
    </row>
    <row r="3936" spans="1:3" x14ac:dyDescent="0.2">
      <c r="A3936" s="793" t="s">
        <v>4144</v>
      </c>
      <c r="B3936" s="793" t="s">
        <v>9967</v>
      </c>
      <c r="C3936" s="793">
        <v>0</v>
      </c>
    </row>
    <row r="3937" spans="1:3" x14ac:dyDescent="0.2">
      <c r="A3937" s="793" t="s">
        <v>4144</v>
      </c>
      <c r="B3937" s="793" t="s">
        <v>9968</v>
      </c>
      <c r="C3937" s="793">
        <v>0</v>
      </c>
    </row>
    <row r="3938" spans="1:3" x14ac:dyDescent="0.2">
      <c r="A3938" s="793" t="s">
        <v>4144</v>
      </c>
      <c r="B3938" s="793" t="s">
        <v>9969</v>
      </c>
      <c r="C3938" s="793">
        <v>0</v>
      </c>
    </row>
    <row r="3939" spans="1:3" x14ac:dyDescent="0.2">
      <c r="A3939" s="793" t="s">
        <v>4144</v>
      </c>
      <c r="B3939" s="793" t="s">
        <v>9970</v>
      </c>
      <c r="C3939" s="793">
        <v>0</v>
      </c>
    </row>
    <row r="3940" spans="1:3" x14ac:dyDescent="0.2">
      <c r="A3940" s="793" t="s">
        <v>4144</v>
      </c>
      <c r="B3940" s="793" t="s">
        <v>9971</v>
      </c>
      <c r="C3940" s="793">
        <v>0</v>
      </c>
    </row>
    <row r="3941" spans="1:3" x14ac:dyDescent="0.2">
      <c r="A3941" s="793" t="s">
        <v>4144</v>
      </c>
      <c r="B3941" s="793" t="s">
        <v>9972</v>
      </c>
      <c r="C3941" s="793">
        <v>0</v>
      </c>
    </row>
    <row r="3942" spans="1:3" x14ac:dyDescent="0.2">
      <c r="A3942" s="793" t="s">
        <v>4144</v>
      </c>
      <c r="B3942" s="793" t="s">
        <v>9973</v>
      </c>
      <c r="C3942" s="793">
        <v>0</v>
      </c>
    </row>
    <row r="3943" spans="1:3" x14ac:dyDescent="0.2">
      <c r="A3943" s="793" t="s">
        <v>4144</v>
      </c>
      <c r="B3943" s="793" t="s">
        <v>9974</v>
      </c>
      <c r="C3943" s="793">
        <v>0</v>
      </c>
    </row>
    <row r="3944" spans="1:3" x14ac:dyDescent="0.2">
      <c r="A3944" s="793" t="s">
        <v>4144</v>
      </c>
      <c r="B3944" s="793" t="s">
        <v>9975</v>
      </c>
      <c r="C3944" s="793">
        <v>0</v>
      </c>
    </row>
    <row r="3945" spans="1:3" x14ac:dyDescent="0.2">
      <c r="A3945" s="793" t="s">
        <v>4144</v>
      </c>
      <c r="B3945" s="793" t="s">
        <v>9976</v>
      </c>
      <c r="C3945" s="793">
        <v>0</v>
      </c>
    </row>
    <row r="3946" spans="1:3" x14ac:dyDescent="0.2">
      <c r="A3946" s="793" t="s">
        <v>4144</v>
      </c>
      <c r="B3946" s="793" t="s">
        <v>9977</v>
      </c>
      <c r="C3946" s="793">
        <v>0</v>
      </c>
    </row>
    <row r="3947" spans="1:3" x14ac:dyDescent="0.2">
      <c r="A3947" s="793" t="s">
        <v>4144</v>
      </c>
      <c r="B3947" s="793" t="s">
        <v>9978</v>
      </c>
      <c r="C3947" s="793">
        <v>0</v>
      </c>
    </row>
    <row r="3948" spans="1:3" x14ac:dyDescent="0.2">
      <c r="A3948" s="793" t="s">
        <v>4144</v>
      </c>
      <c r="B3948" s="793" t="s">
        <v>9979</v>
      </c>
      <c r="C3948" s="793">
        <v>0</v>
      </c>
    </row>
    <row r="3949" spans="1:3" x14ac:dyDescent="0.2">
      <c r="A3949" s="793" t="s">
        <v>4144</v>
      </c>
      <c r="B3949" s="793" t="s">
        <v>9980</v>
      </c>
      <c r="C3949" s="793">
        <v>0</v>
      </c>
    </row>
    <row r="3950" spans="1:3" x14ac:dyDescent="0.2">
      <c r="A3950" s="793" t="s">
        <v>4213</v>
      </c>
      <c r="B3950" s="793" t="s">
        <v>9981</v>
      </c>
      <c r="C3950" s="793">
        <v>0</v>
      </c>
    </row>
    <row r="3951" spans="1:3" x14ac:dyDescent="0.2">
      <c r="A3951" s="793" t="s">
        <v>4213</v>
      </c>
      <c r="B3951" s="793" t="s">
        <v>9982</v>
      </c>
      <c r="C3951" s="793">
        <v>0</v>
      </c>
    </row>
    <row r="3952" spans="1:3" x14ac:dyDescent="0.2">
      <c r="A3952" s="793" t="s">
        <v>4213</v>
      </c>
      <c r="B3952" s="793" t="s">
        <v>9983</v>
      </c>
      <c r="C3952" s="793">
        <v>0</v>
      </c>
    </row>
    <row r="3953" spans="1:3" x14ac:dyDescent="0.2">
      <c r="A3953" s="793" t="s">
        <v>4213</v>
      </c>
      <c r="B3953" s="793" t="s">
        <v>9984</v>
      </c>
      <c r="C3953" s="793">
        <v>0</v>
      </c>
    </row>
    <row r="3954" spans="1:3" x14ac:dyDescent="0.2">
      <c r="A3954" s="793" t="s">
        <v>4213</v>
      </c>
      <c r="B3954" s="793" t="s">
        <v>9985</v>
      </c>
      <c r="C3954" s="793">
        <v>0</v>
      </c>
    </row>
    <row r="3955" spans="1:3" x14ac:dyDescent="0.2">
      <c r="A3955" s="793" t="s">
        <v>4213</v>
      </c>
      <c r="B3955" s="793" t="s">
        <v>9986</v>
      </c>
      <c r="C3955" s="793">
        <v>0</v>
      </c>
    </row>
    <row r="3956" spans="1:3" x14ac:dyDescent="0.2">
      <c r="A3956" s="793" t="s">
        <v>4213</v>
      </c>
      <c r="B3956" s="793" t="s">
        <v>9987</v>
      </c>
      <c r="C3956" s="793">
        <v>0</v>
      </c>
    </row>
    <row r="3957" spans="1:3" x14ac:dyDescent="0.2">
      <c r="A3957" s="793" t="s">
        <v>4213</v>
      </c>
      <c r="B3957" s="793" t="s">
        <v>9988</v>
      </c>
      <c r="C3957" s="793">
        <v>0</v>
      </c>
    </row>
    <row r="3958" spans="1:3" x14ac:dyDescent="0.2">
      <c r="A3958" s="793" t="s">
        <v>4213</v>
      </c>
      <c r="B3958" s="793" t="s">
        <v>9989</v>
      </c>
      <c r="C3958" s="793">
        <v>0</v>
      </c>
    </row>
    <row r="3959" spans="1:3" x14ac:dyDescent="0.2">
      <c r="A3959" s="793" t="s">
        <v>4213</v>
      </c>
      <c r="B3959" s="793" t="s">
        <v>9990</v>
      </c>
      <c r="C3959" s="793">
        <v>0</v>
      </c>
    </row>
    <row r="3960" spans="1:3" x14ac:dyDescent="0.2">
      <c r="A3960" s="793" t="s">
        <v>4213</v>
      </c>
      <c r="B3960" s="793" t="s">
        <v>9991</v>
      </c>
      <c r="C3960" s="793">
        <v>0</v>
      </c>
    </row>
    <row r="3961" spans="1:3" x14ac:dyDescent="0.2">
      <c r="A3961" s="793" t="s">
        <v>4213</v>
      </c>
      <c r="B3961" s="793" t="s">
        <v>9992</v>
      </c>
      <c r="C3961" s="793">
        <v>0</v>
      </c>
    </row>
    <row r="3962" spans="1:3" x14ac:dyDescent="0.2">
      <c r="A3962" s="793" t="s">
        <v>4213</v>
      </c>
      <c r="B3962" s="793" t="s">
        <v>9993</v>
      </c>
      <c r="C3962" s="793">
        <v>0</v>
      </c>
    </row>
    <row r="3963" spans="1:3" x14ac:dyDescent="0.2">
      <c r="A3963" s="793" t="s">
        <v>4213</v>
      </c>
      <c r="B3963" s="793" t="s">
        <v>9994</v>
      </c>
      <c r="C3963" s="793">
        <v>0</v>
      </c>
    </row>
    <row r="3964" spans="1:3" x14ac:dyDescent="0.2">
      <c r="A3964" s="793" t="s">
        <v>4213</v>
      </c>
      <c r="B3964" s="793" t="s">
        <v>9995</v>
      </c>
      <c r="C3964" s="793">
        <v>0</v>
      </c>
    </row>
    <row r="3965" spans="1:3" x14ac:dyDescent="0.2">
      <c r="A3965" s="793" t="s">
        <v>4213</v>
      </c>
      <c r="B3965" s="793" t="s">
        <v>9996</v>
      </c>
      <c r="C3965" s="793">
        <v>0</v>
      </c>
    </row>
    <row r="3966" spans="1:3" x14ac:dyDescent="0.2">
      <c r="A3966" s="793" t="s">
        <v>4213</v>
      </c>
      <c r="B3966" s="793" t="s">
        <v>9997</v>
      </c>
      <c r="C3966" s="793">
        <v>0</v>
      </c>
    </row>
    <row r="3967" spans="1:3" x14ac:dyDescent="0.2">
      <c r="A3967" s="793" t="s">
        <v>4213</v>
      </c>
      <c r="B3967" s="793" t="s">
        <v>9998</v>
      </c>
      <c r="C3967" s="793">
        <v>0</v>
      </c>
    </row>
    <row r="3968" spans="1:3" x14ac:dyDescent="0.2">
      <c r="A3968" s="793" t="s">
        <v>4213</v>
      </c>
      <c r="B3968" s="793" t="s">
        <v>9999</v>
      </c>
      <c r="C3968" s="793">
        <v>0</v>
      </c>
    </row>
    <row r="3969" spans="1:3" x14ac:dyDescent="0.2">
      <c r="A3969" s="793" t="s">
        <v>4213</v>
      </c>
      <c r="B3969" s="793" t="s">
        <v>10000</v>
      </c>
      <c r="C3969" s="793">
        <v>0</v>
      </c>
    </row>
    <row r="3970" spans="1:3" x14ac:dyDescent="0.2">
      <c r="A3970" s="793" t="s">
        <v>4213</v>
      </c>
      <c r="B3970" s="793" t="s">
        <v>10001</v>
      </c>
      <c r="C3970" s="793">
        <v>0</v>
      </c>
    </row>
    <row r="3971" spans="1:3" x14ac:dyDescent="0.2">
      <c r="A3971" s="793" t="s">
        <v>4213</v>
      </c>
      <c r="B3971" s="793" t="s">
        <v>10002</v>
      </c>
      <c r="C3971" s="793">
        <v>0</v>
      </c>
    </row>
    <row r="3972" spans="1:3" x14ac:dyDescent="0.2">
      <c r="A3972" s="793" t="s">
        <v>4213</v>
      </c>
      <c r="B3972" s="793" t="s">
        <v>10003</v>
      </c>
      <c r="C3972" s="793">
        <v>0</v>
      </c>
    </row>
    <row r="3973" spans="1:3" x14ac:dyDescent="0.2">
      <c r="A3973" s="793" t="s">
        <v>4213</v>
      </c>
      <c r="B3973" s="793" t="s">
        <v>10004</v>
      </c>
      <c r="C3973" s="793">
        <v>0</v>
      </c>
    </row>
    <row r="3974" spans="1:3" x14ac:dyDescent="0.2">
      <c r="A3974" s="793" t="s">
        <v>4213</v>
      </c>
      <c r="B3974" s="793" t="s">
        <v>10005</v>
      </c>
      <c r="C3974" s="793">
        <v>0</v>
      </c>
    </row>
    <row r="3975" spans="1:3" x14ac:dyDescent="0.2">
      <c r="A3975" s="793" t="s">
        <v>4213</v>
      </c>
      <c r="B3975" s="793" t="s">
        <v>10006</v>
      </c>
      <c r="C3975" s="793">
        <v>0</v>
      </c>
    </row>
    <row r="3976" spans="1:3" x14ac:dyDescent="0.2">
      <c r="A3976" s="793" t="s">
        <v>4213</v>
      </c>
      <c r="B3976" s="793" t="s">
        <v>10007</v>
      </c>
      <c r="C3976" s="793">
        <v>0</v>
      </c>
    </row>
    <row r="3977" spans="1:3" x14ac:dyDescent="0.2">
      <c r="A3977" s="793" t="s">
        <v>4213</v>
      </c>
      <c r="B3977" s="793" t="s">
        <v>10008</v>
      </c>
      <c r="C3977" s="793">
        <v>0</v>
      </c>
    </row>
    <row r="3978" spans="1:3" x14ac:dyDescent="0.2">
      <c r="A3978" s="793" t="s">
        <v>4213</v>
      </c>
      <c r="B3978" s="793" t="s">
        <v>10009</v>
      </c>
      <c r="C3978" s="793">
        <v>0</v>
      </c>
    </row>
    <row r="3979" spans="1:3" x14ac:dyDescent="0.2">
      <c r="A3979" s="793" t="s">
        <v>4213</v>
      </c>
      <c r="B3979" s="793" t="s">
        <v>10010</v>
      </c>
      <c r="C3979" s="793">
        <v>0</v>
      </c>
    </row>
    <row r="3980" spans="1:3" x14ac:dyDescent="0.2">
      <c r="A3980" s="793" t="s">
        <v>4213</v>
      </c>
      <c r="B3980" s="793" t="s">
        <v>10011</v>
      </c>
      <c r="C3980" s="793">
        <v>0</v>
      </c>
    </row>
    <row r="3981" spans="1:3" x14ac:dyDescent="0.2">
      <c r="A3981" s="793" t="s">
        <v>4213</v>
      </c>
      <c r="B3981" s="793" t="s">
        <v>10012</v>
      </c>
      <c r="C3981" s="793">
        <v>0</v>
      </c>
    </row>
    <row r="3982" spans="1:3" x14ac:dyDescent="0.2">
      <c r="A3982" s="793" t="s">
        <v>4213</v>
      </c>
      <c r="B3982" s="793" t="s">
        <v>10013</v>
      </c>
      <c r="C3982" s="793">
        <v>0</v>
      </c>
    </row>
    <row r="3983" spans="1:3" x14ac:dyDescent="0.2">
      <c r="A3983" s="793" t="s">
        <v>4213</v>
      </c>
      <c r="B3983" s="793" t="s">
        <v>10014</v>
      </c>
      <c r="C3983" s="793">
        <v>0</v>
      </c>
    </row>
    <row r="3984" spans="1:3" x14ac:dyDescent="0.2">
      <c r="A3984" s="793" t="s">
        <v>4213</v>
      </c>
      <c r="B3984" s="793" t="s">
        <v>10015</v>
      </c>
      <c r="C3984" s="793">
        <v>0</v>
      </c>
    </row>
    <row r="3985" spans="1:3" x14ac:dyDescent="0.2">
      <c r="A3985" s="793" t="s">
        <v>4213</v>
      </c>
      <c r="B3985" s="793" t="s">
        <v>10016</v>
      </c>
      <c r="C3985" s="793">
        <v>0</v>
      </c>
    </row>
    <row r="3986" spans="1:3" x14ac:dyDescent="0.2">
      <c r="A3986" s="793" t="s">
        <v>4213</v>
      </c>
      <c r="B3986" s="793" t="s">
        <v>10017</v>
      </c>
      <c r="C3986" s="793">
        <v>0</v>
      </c>
    </row>
    <row r="3987" spans="1:3" x14ac:dyDescent="0.2">
      <c r="A3987" s="793" t="s">
        <v>4213</v>
      </c>
      <c r="B3987" s="793" t="s">
        <v>10018</v>
      </c>
      <c r="C3987" s="793">
        <v>0</v>
      </c>
    </row>
    <row r="3988" spans="1:3" x14ac:dyDescent="0.2">
      <c r="A3988" s="793" t="s">
        <v>4213</v>
      </c>
      <c r="B3988" s="793" t="s">
        <v>10019</v>
      </c>
      <c r="C3988" s="793">
        <v>0</v>
      </c>
    </row>
    <row r="3989" spans="1:3" x14ac:dyDescent="0.2">
      <c r="A3989" s="793" t="s">
        <v>4213</v>
      </c>
      <c r="B3989" s="793" t="s">
        <v>10020</v>
      </c>
      <c r="C3989" s="793">
        <v>0</v>
      </c>
    </row>
    <row r="3990" spans="1:3" x14ac:dyDescent="0.2">
      <c r="A3990" s="793" t="s">
        <v>4213</v>
      </c>
      <c r="B3990" s="793" t="s">
        <v>10021</v>
      </c>
      <c r="C3990" s="793">
        <v>0</v>
      </c>
    </row>
    <row r="3991" spans="1:3" x14ac:dyDescent="0.2">
      <c r="A3991" s="793" t="s">
        <v>4213</v>
      </c>
      <c r="B3991" s="793" t="s">
        <v>10022</v>
      </c>
      <c r="C3991" s="793">
        <v>0</v>
      </c>
    </row>
    <row r="3992" spans="1:3" x14ac:dyDescent="0.2">
      <c r="A3992" s="793" t="s">
        <v>4213</v>
      </c>
      <c r="B3992" s="793" t="s">
        <v>10023</v>
      </c>
      <c r="C3992" s="793">
        <v>0</v>
      </c>
    </row>
    <row r="3993" spans="1:3" x14ac:dyDescent="0.2">
      <c r="A3993" s="793" t="s">
        <v>4213</v>
      </c>
      <c r="B3993" s="793" t="s">
        <v>10024</v>
      </c>
      <c r="C3993" s="793">
        <v>0</v>
      </c>
    </row>
    <row r="3994" spans="1:3" x14ac:dyDescent="0.2">
      <c r="A3994" s="793" t="s">
        <v>4213</v>
      </c>
      <c r="B3994" s="793" t="s">
        <v>10025</v>
      </c>
      <c r="C3994" s="793">
        <v>0</v>
      </c>
    </row>
    <row r="3995" spans="1:3" x14ac:dyDescent="0.2">
      <c r="A3995" s="793" t="s">
        <v>4213</v>
      </c>
      <c r="B3995" s="793" t="s">
        <v>10026</v>
      </c>
      <c r="C3995" s="793">
        <v>0</v>
      </c>
    </row>
    <row r="3996" spans="1:3" x14ac:dyDescent="0.2">
      <c r="A3996" s="793" t="s">
        <v>4213</v>
      </c>
      <c r="B3996" s="793" t="s">
        <v>10027</v>
      </c>
      <c r="C3996" s="793">
        <v>0</v>
      </c>
    </row>
    <row r="3997" spans="1:3" x14ac:dyDescent="0.2">
      <c r="A3997" s="793" t="s">
        <v>4213</v>
      </c>
      <c r="B3997" s="793" t="s">
        <v>10028</v>
      </c>
      <c r="C3997" s="793">
        <v>0</v>
      </c>
    </row>
    <row r="3998" spans="1:3" x14ac:dyDescent="0.2">
      <c r="A3998" s="793" t="s">
        <v>4213</v>
      </c>
      <c r="B3998" s="793" t="s">
        <v>10029</v>
      </c>
      <c r="C3998" s="793">
        <v>0</v>
      </c>
    </row>
    <row r="3999" spans="1:3" x14ac:dyDescent="0.2">
      <c r="A3999" s="793" t="s">
        <v>4213</v>
      </c>
      <c r="B3999" s="793" t="s">
        <v>10030</v>
      </c>
      <c r="C3999" s="793">
        <v>0</v>
      </c>
    </row>
    <row r="4000" spans="1:3" x14ac:dyDescent="0.2">
      <c r="A4000" s="793" t="s">
        <v>4213</v>
      </c>
      <c r="B4000" s="793" t="s">
        <v>10031</v>
      </c>
      <c r="C4000" s="793">
        <v>0</v>
      </c>
    </row>
    <row r="4001" spans="1:3" x14ac:dyDescent="0.2">
      <c r="A4001" s="793" t="s">
        <v>4213</v>
      </c>
      <c r="B4001" s="793" t="s">
        <v>10032</v>
      </c>
      <c r="C4001" s="793">
        <v>0</v>
      </c>
    </row>
    <row r="4002" spans="1:3" x14ac:dyDescent="0.2">
      <c r="A4002" s="793" t="s">
        <v>4213</v>
      </c>
      <c r="B4002" s="793" t="s">
        <v>10033</v>
      </c>
      <c r="C4002" s="793">
        <v>0</v>
      </c>
    </row>
    <row r="4003" spans="1:3" x14ac:dyDescent="0.2">
      <c r="A4003" s="793" t="s">
        <v>4213</v>
      </c>
      <c r="B4003" s="793" t="s">
        <v>10034</v>
      </c>
      <c r="C4003" s="793">
        <v>0</v>
      </c>
    </row>
    <row r="4004" spans="1:3" x14ac:dyDescent="0.2">
      <c r="A4004" s="793" t="s">
        <v>4213</v>
      </c>
      <c r="B4004" s="793" t="s">
        <v>10035</v>
      </c>
      <c r="C4004" s="793">
        <v>0</v>
      </c>
    </row>
    <row r="4005" spans="1:3" x14ac:dyDescent="0.2">
      <c r="A4005" s="793" t="s">
        <v>4213</v>
      </c>
      <c r="B4005" s="793" t="s">
        <v>10036</v>
      </c>
      <c r="C4005" s="793">
        <v>0</v>
      </c>
    </row>
    <row r="4006" spans="1:3" x14ac:dyDescent="0.2">
      <c r="A4006" s="793" t="s">
        <v>4213</v>
      </c>
      <c r="B4006" s="793" t="s">
        <v>10037</v>
      </c>
      <c r="C4006" s="793">
        <v>0</v>
      </c>
    </row>
    <row r="4007" spans="1:3" x14ac:dyDescent="0.2">
      <c r="A4007" s="793" t="s">
        <v>4213</v>
      </c>
      <c r="B4007" s="793" t="s">
        <v>10038</v>
      </c>
      <c r="C4007" s="793">
        <v>0</v>
      </c>
    </row>
    <row r="4008" spans="1:3" x14ac:dyDescent="0.2">
      <c r="A4008" s="793" t="s">
        <v>4213</v>
      </c>
      <c r="B4008" s="793" t="s">
        <v>10039</v>
      </c>
      <c r="C4008" s="793">
        <v>0</v>
      </c>
    </row>
    <row r="4009" spans="1:3" x14ac:dyDescent="0.2">
      <c r="A4009" s="793" t="s">
        <v>4213</v>
      </c>
      <c r="B4009" s="793" t="s">
        <v>10040</v>
      </c>
      <c r="C4009" s="793">
        <v>0</v>
      </c>
    </row>
    <row r="4010" spans="1:3" x14ac:dyDescent="0.2">
      <c r="A4010" s="793" t="s">
        <v>4213</v>
      </c>
      <c r="B4010" s="793" t="s">
        <v>10041</v>
      </c>
      <c r="C4010" s="793">
        <v>0</v>
      </c>
    </row>
    <row r="4011" spans="1:3" x14ac:dyDescent="0.2">
      <c r="A4011" s="793" t="s">
        <v>4213</v>
      </c>
      <c r="B4011" s="793" t="s">
        <v>10042</v>
      </c>
      <c r="C4011" s="793">
        <v>0</v>
      </c>
    </row>
    <row r="4012" spans="1:3" x14ac:dyDescent="0.2">
      <c r="A4012" s="793" t="s">
        <v>4213</v>
      </c>
      <c r="B4012" s="793" t="s">
        <v>10043</v>
      </c>
      <c r="C4012" s="793">
        <v>0</v>
      </c>
    </row>
    <row r="4013" spans="1:3" x14ac:dyDescent="0.2">
      <c r="A4013" s="793" t="s">
        <v>4213</v>
      </c>
      <c r="B4013" s="793" t="s">
        <v>10044</v>
      </c>
      <c r="C4013" s="793">
        <v>0</v>
      </c>
    </row>
    <row r="4014" spans="1:3" x14ac:dyDescent="0.2">
      <c r="A4014" s="793" t="s">
        <v>4213</v>
      </c>
      <c r="B4014" s="793" t="s">
        <v>10045</v>
      </c>
      <c r="C4014" s="793">
        <v>0</v>
      </c>
    </row>
    <row r="4015" spans="1:3" x14ac:dyDescent="0.2">
      <c r="A4015" s="793" t="s">
        <v>4213</v>
      </c>
      <c r="B4015" s="793" t="s">
        <v>10046</v>
      </c>
      <c r="C4015" s="793">
        <v>0</v>
      </c>
    </row>
    <row r="4016" spans="1:3" x14ac:dyDescent="0.2">
      <c r="A4016" s="793" t="s">
        <v>4213</v>
      </c>
      <c r="B4016" s="793" t="s">
        <v>10047</v>
      </c>
      <c r="C4016" s="793">
        <v>0</v>
      </c>
    </row>
    <row r="4017" spans="1:3" x14ac:dyDescent="0.2">
      <c r="A4017" s="793" t="s">
        <v>4213</v>
      </c>
      <c r="B4017" s="793" t="s">
        <v>10048</v>
      </c>
      <c r="C4017" s="793">
        <v>0</v>
      </c>
    </row>
    <row r="4018" spans="1:3" x14ac:dyDescent="0.2">
      <c r="A4018" s="793" t="s">
        <v>4213</v>
      </c>
      <c r="B4018" s="793" t="s">
        <v>10049</v>
      </c>
      <c r="C4018" s="793">
        <v>0</v>
      </c>
    </row>
    <row r="4019" spans="1:3" x14ac:dyDescent="0.2">
      <c r="A4019" s="793" t="s">
        <v>4213</v>
      </c>
      <c r="B4019" s="793" t="s">
        <v>10050</v>
      </c>
      <c r="C4019" s="793">
        <v>0</v>
      </c>
    </row>
    <row r="4020" spans="1:3" x14ac:dyDescent="0.2">
      <c r="A4020" s="793" t="s">
        <v>4213</v>
      </c>
      <c r="B4020" s="793" t="s">
        <v>10051</v>
      </c>
      <c r="C4020" s="793">
        <v>0</v>
      </c>
    </row>
    <row r="4021" spans="1:3" x14ac:dyDescent="0.2">
      <c r="A4021" s="793" t="s">
        <v>4213</v>
      </c>
      <c r="B4021" s="793" t="s">
        <v>10052</v>
      </c>
      <c r="C4021" s="793">
        <v>0</v>
      </c>
    </row>
    <row r="4022" spans="1:3" x14ac:dyDescent="0.2">
      <c r="A4022" s="793" t="s">
        <v>4213</v>
      </c>
      <c r="B4022" s="793" t="s">
        <v>6197</v>
      </c>
      <c r="C4022" s="793">
        <v>-6502.5500000000029</v>
      </c>
    </row>
    <row r="4023" spans="1:3" x14ac:dyDescent="0.2">
      <c r="A4023" s="793" t="s">
        <v>4213</v>
      </c>
      <c r="B4023" s="793" t="s">
        <v>6200</v>
      </c>
      <c r="C4023" s="793">
        <v>-13817.350000000006</v>
      </c>
    </row>
    <row r="4024" spans="1:3" x14ac:dyDescent="0.2">
      <c r="A4024" s="793" t="s">
        <v>4213</v>
      </c>
      <c r="B4024" s="793" t="s">
        <v>6201</v>
      </c>
      <c r="C4024" s="793">
        <v>3561.929999999993</v>
      </c>
    </row>
    <row r="4025" spans="1:3" x14ac:dyDescent="0.2">
      <c r="A4025" s="793" t="s">
        <v>4213</v>
      </c>
      <c r="B4025" s="793" t="s">
        <v>6202</v>
      </c>
      <c r="C4025" s="793">
        <v>3454.7100000000064</v>
      </c>
    </row>
    <row r="4026" spans="1:3" x14ac:dyDescent="0.2">
      <c r="A4026" s="793" t="s">
        <v>4213</v>
      </c>
      <c r="B4026" s="793" t="s">
        <v>6203</v>
      </c>
      <c r="C4026" s="793">
        <v>3432.2900000000081</v>
      </c>
    </row>
    <row r="4027" spans="1:3" x14ac:dyDescent="0.2">
      <c r="A4027" s="793" t="s">
        <v>4213</v>
      </c>
      <c r="B4027" s="793" t="s">
        <v>6204</v>
      </c>
      <c r="C4027" s="793">
        <v>2924.8800000000047</v>
      </c>
    </row>
    <row r="4028" spans="1:3" x14ac:dyDescent="0.2">
      <c r="A4028" s="793" t="s">
        <v>4213</v>
      </c>
      <c r="B4028" s="793" t="s">
        <v>6205</v>
      </c>
      <c r="C4028" s="793">
        <v>2416.6600000000035</v>
      </c>
    </row>
    <row r="4029" spans="1:3" x14ac:dyDescent="0.2">
      <c r="A4029" s="793" t="s">
        <v>4213</v>
      </c>
      <c r="B4029" s="793" t="s">
        <v>6206</v>
      </c>
      <c r="C4029" s="793">
        <v>2412.3800000000047</v>
      </c>
    </row>
    <row r="4030" spans="1:3" x14ac:dyDescent="0.2">
      <c r="A4030" s="793" t="s">
        <v>4213</v>
      </c>
      <c r="B4030" s="793" t="s">
        <v>6207</v>
      </c>
      <c r="C4030" s="793">
        <v>2410.1499999999942</v>
      </c>
    </row>
    <row r="4031" spans="1:3" x14ac:dyDescent="0.2">
      <c r="A4031" s="793" t="s">
        <v>4213</v>
      </c>
      <c r="B4031" s="793" t="s">
        <v>6198</v>
      </c>
      <c r="C4031" s="793">
        <v>2409.6399999999994</v>
      </c>
    </row>
    <row r="4032" spans="1:3" x14ac:dyDescent="0.2">
      <c r="A4032" s="793" t="s">
        <v>4213</v>
      </c>
      <c r="B4032" s="793" t="s">
        <v>6199</v>
      </c>
      <c r="C4032" s="793">
        <v>2409.1600000000035</v>
      </c>
    </row>
    <row r="4033" spans="1:3" x14ac:dyDescent="0.2">
      <c r="A4033" s="793" t="s">
        <v>4213</v>
      </c>
      <c r="B4033" s="793" t="s">
        <v>10053</v>
      </c>
      <c r="C4033" s="793">
        <v>0</v>
      </c>
    </row>
    <row r="4034" spans="1:3" x14ac:dyDescent="0.2">
      <c r="A4034" s="793" t="s">
        <v>4213</v>
      </c>
      <c r="B4034" s="793" t="s">
        <v>6208</v>
      </c>
      <c r="C4034" s="793">
        <v>783.93000000000029</v>
      </c>
    </row>
    <row r="4035" spans="1:3" x14ac:dyDescent="0.2">
      <c r="A4035" s="793" t="s">
        <v>4213</v>
      </c>
      <c r="B4035" s="793" t="s">
        <v>6211</v>
      </c>
      <c r="C4035" s="793">
        <v>1593.679999999993</v>
      </c>
    </row>
    <row r="4036" spans="1:3" x14ac:dyDescent="0.2">
      <c r="A4036" s="793" t="s">
        <v>4213</v>
      </c>
      <c r="B4036" s="793" t="s">
        <v>6212</v>
      </c>
      <c r="C4036" s="793">
        <v>1253.1999999999971</v>
      </c>
    </row>
    <row r="4037" spans="1:3" x14ac:dyDescent="0.2">
      <c r="A4037" s="793" t="s">
        <v>4213</v>
      </c>
      <c r="B4037" s="793" t="s">
        <v>6213</v>
      </c>
      <c r="C4037" s="793">
        <v>1249.25</v>
      </c>
    </row>
    <row r="4038" spans="1:3" x14ac:dyDescent="0.2">
      <c r="A4038" s="793" t="s">
        <v>4213</v>
      </c>
      <c r="B4038" s="793" t="s">
        <v>6214</v>
      </c>
      <c r="C4038" s="793">
        <v>1187.1100000000006</v>
      </c>
    </row>
    <row r="4039" spans="1:3" x14ac:dyDescent="0.2">
      <c r="A4039" s="793" t="s">
        <v>4213</v>
      </c>
      <c r="B4039" s="793" t="s">
        <v>6215</v>
      </c>
      <c r="C4039" s="793">
        <v>905.27999999999884</v>
      </c>
    </row>
    <row r="4040" spans="1:3" x14ac:dyDescent="0.2">
      <c r="A4040" s="793" t="s">
        <v>4213</v>
      </c>
      <c r="B4040" s="793" t="s">
        <v>6216</v>
      </c>
      <c r="C4040" s="793">
        <v>418.20999999999913</v>
      </c>
    </row>
    <row r="4041" spans="1:3" x14ac:dyDescent="0.2">
      <c r="A4041" s="793" t="s">
        <v>4213</v>
      </c>
      <c r="B4041" s="793" t="s">
        <v>6217</v>
      </c>
      <c r="C4041" s="793">
        <v>161.45999999999913</v>
      </c>
    </row>
    <row r="4042" spans="1:3" x14ac:dyDescent="0.2">
      <c r="A4042" s="793" t="s">
        <v>4213</v>
      </c>
      <c r="B4042" s="793" t="s">
        <v>6218</v>
      </c>
      <c r="C4042" s="793">
        <v>152.79000000000087</v>
      </c>
    </row>
    <row r="4043" spans="1:3" x14ac:dyDescent="0.2">
      <c r="A4043" s="793" t="s">
        <v>4213</v>
      </c>
      <c r="B4043" s="793" t="s">
        <v>6209</v>
      </c>
      <c r="C4043" s="793">
        <v>87.690000000002328</v>
      </c>
    </row>
    <row r="4044" spans="1:3" x14ac:dyDescent="0.2">
      <c r="A4044" s="793" t="s">
        <v>4213</v>
      </c>
      <c r="B4044" s="793" t="s">
        <v>6210</v>
      </c>
      <c r="C4044" s="793">
        <v>1.6099999999933061</v>
      </c>
    </row>
    <row r="4045" spans="1:3" x14ac:dyDescent="0.2">
      <c r="A4045" s="793" t="s">
        <v>4213</v>
      </c>
      <c r="B4045" s="793" t="s">
        <v>10054</v>
      </c>
      <c r="C4045" s="793">
        <v>0</v>
      </c>
    </row>
    <row r="4046" spans="1:3" x14ac:dyDescent="0.2">
      <c r="A4046" s="793" t="s">
        <v>4213</v>
      </c>
      <c r="B4046" s="793" t="s">
        <v>10055</v>
      </c>
      <c r="C4046" s="793">
        <v>0</v>
      </c>
    </row>
    <row r="4047" spans="1:3" x14ac:dyDescent="0.2">
      <c r="A4047" s="793" t="s">
        <v>4213</v>
      </c>
      <c r="B4047" s="793" t="s">
        <v>10056</v>
      </c>
      <c r="C4047" s="793">
        <v>0</v>
      </c>
    </row>
    <row r="4048" spans="1:3" x14ac:dyDescent="0.2">
      <c r="A4048" s="793" t="s">
        <v>4213</v>
      </c>
      <c r="B4048" s="793" t="s">
        <v>10057</v>
      </c>
      <c r="C4048" s="793">
        <v>0</v>
      </c>
    </row>
    <row r="4049" spans="1:3" x14ac:dyDescent="0.2">
      <c r="A4049" s="793" t="s">
        <v>4213</v>
      </c>
      <c r="B4049" s="793" t="s">
        <v>10058</v>
      </c>
      <c r="C4049" s="793">
        <v>0</v>
      </c>
    </row>
    <row r="4050" spans="1:3" x14ac:dyDescent="0.2">
      <c r="A4050" s="793" t="s">
        <v>4213</v>
      </c>
      <c r="B4050" s="793" t="s">
        <v>10059</v>
      </c>
      <c r="C4050" s="793">
        <v>0</v>
      </c>
    </row>
    <row r="4051" spans="1:3" x14ac:dyDescent="0.2">
      <c r="A4051" s="793" t="s">
        <v>4213</v>
      </c>
      <c r="B4051" s="793" t="s">
        <v>10060</v>
      </c>
      <c r="C4051" s="793">
        <v>0</v>
      </c>
    </row>
    <row r="4052" spans="1:3" x14ac:dyDescent="0.2">
      <c r="A4052" s="793" t="s">
        <v>4213</v>
      </c>
      <c r="B4052" s="793" t="s">
        <v>10061</v>
      </c>
      <c r="C4052" s="793">
        <v>0</v>
      </c>
    </row>
    <row r="4053" spans="1:3" x14ac:dyDescent="0.2">
      <c r="A4053" s="793" t="s">
        <v>4213</v>
      </c>
      <c r="B4053" s="793" t="s">
        <v>10062</v>
      </c>
      <c r="C4053" s="793">
        <v>0</v>
      </c>
    </row>
    <row r="4054" spans="1:3" x14ac:dyDescent="0.2">
      <c r="A4054" s="793" t="s">
        <v>4213</v>
      </c>
      <c r="B4054" s="793" t="s">
        <v>10063</v>
      </c>
      <c r="C4054" s="793">
        <v>0</v>
      </c>
    </row>
    <row r="4055" spans="1:3" x14ac:dyDescent="0.2">
      <c r="A4055" s="793" t="s">
        <v>4213</v>
      </c>
      <c r="B4055" s="793" t="s">
        <v>10064</v>
      </c>
      <c r="C4055" s="793">
        <v>0</v>
      </c>
    </row>
    <row r="4056" spans="1:3" x14ac:dyDescent="0.2">
      <c r="A4056" s="793" t="s">
        <v>4213</v>
      </c>
      <c r="B4056" s="793" t="s">
        <v>10065</v>
      </c>
      <c r="C4056" s="793">
        <v>0</v>
      </c>
    </row>
    <row r="4057" spans="1:3" x14ac:dyDescent="0.2">
      <c r="A4057" s="793" t="s">
        <v>4213</v>
      </c>
      <c r="B4057" s="793" t="s">
        <v>10066</v>
      </c>
      <c r="C4057" s="793">
        <v>0</v>
      </c>
    </row>
    <row r="4058" spans="1:3" x14ac:dyDescent="0.2">
      <c r="A4058" s="793" t="s">
        <v>4213</v>
      </c>
      <c r="B4058" s="793" t="s">
        <v>10067</v>
      </c>
      <c r="C4058" s="793">
        <v>0</v>
      </c>
    </row>
    <row r="4059" spans="1:3" x14ac:dyDescent="0.2">
      <c r="A4059" s="793" t="s">
        <v>4213</v>
      </c>
      <c r="B4059" s="793" t="s">
        <v>10068</v>
      </c>
      <c r="C4059" s="793">
        <v>0</v>
      </c>
    </row>
    <row r="4060" spans="1:3" x14ac:dyDescent="0.2">
      <c r="A4060" s="793" t="s">
        <v>4213</v>
      </c>
      <c r="B4060" s="793" t="s">
        <v>10069</v>
      </c>
      <c r="C4060" s="793">
        <v>0</v>
      </c>
    </row>
    <row r="4061" spans="1:3" x14ac:dyDescent="0.2">
      <c r="A4061" s="793" t="s">
        <v>4213</v>
      </c>
      <c r="B4061" s="793" t="s">
        <v>10070</v>
      </c>
      <c r="C4061" s="793">
        <v>0</v>
      </c>
    </row>
    <row r="4062" spans="1:3" x14ac:dyDescent="0.2">
      <c r="A4062" s="793" t="s">
        <v>4213</v>
      </c>
      <c r="B4062" s="793" t="s">
        <v>10071</v>
      </c>
      <c r="C4062" s="793">
        <v>0</v>
      </c>
    </row>
    <row r="4063" spans="1:3" x14ac:dyDescent="0.2">
      <c r="A4063" s="793" t="s">
        <v>4213</v>
      </c>
      <c r="B4063" s="793" t="s">
        <v>10072</v>
      </c>
      <c r="C4063" s="793">
        <v>0</v>
      </c>
    </row>
    <row r="4064" spans="1:3" x14ac:dyDescent="0.2">
      <c r="A4064" s="793" t="s">
        <v>4213</v>
      </c>
      <c r="B4064" s="793" t="s">
        <v>10073</v>
      </c>
      <c r="C4064" s="793">
        <v>0</v>
      </c>
    </row>
    <row r="4065" spans="1:3" x14ac:dyDescent="0.2">
      <c r="A4065" s="793" t="s">
        <v>4213</v>
      </c>
      <c r="B4065" s="793" t="s">
        <v>10074</v>
      </c>
      <c r="C4065" s="793">
        <v>0</v>
      </c>
    </row>
    <row r="4066" spans="1:3" x14ac:dyDescent="0.2">
      <c r="A4066" s="793" t="s">
        <v>4213</v>
      </c>
      <c r="B4066" s="793" t="s">
        <v>10075</v>
      </c>
      <c r="C4066" s="793">
        <v>0</v>
      </c>
    </row>
    <row r="4067" spans="1:3" x14ac:dyDescent="0.2">
      <c r="A4067" s="793" t="s">
        <v>4213</v>
      </c>
      <c r="B4067" s="793" t="s">
        <v>10076</v>
      </c>
      <c r="C4067" s="793">
        <v>0</v>
      </c>
    </row>
    <row r="4068" spans="1:3" x14ac:dyDescent="0.2">
      <c r="A4068" s="793" t="s">
        <v>4213</v>
      </c>
      <c r="B4068" s="793" t="s">
        <v>10077</v>
      </c>
      <c r="C4068" s="793">
        <v>0</v>
      </c>
    </row>
    <row r="4069" spans="1:3" x14ac:dyDescent="0.2">
      <c r="A4069" s="793" t="s">
        <v>4213</v>
      </c>
      <c r="B4069" s="793" t="s">
        <v>10078</v>
      </c>
      <c r="C4069" s="793">
        <v>0</v>
      </c>
    </row>
    <row r="4070" spans="1:3" x14ac:dyDescent="0.2">
      <c r="A4070" s="793" t="s">
        <v>4213</v>
      </c>
      <c r="B4070" s="793" t="s">
        <v>6219</v>
      </c>
      <c r="C4070" s="793">
        <v>172.00999999998021</v>
      </c>
    </row>
    <row r="4071" spans="1:3" x14ac:dyDescent="0.2">
      <c r="A4071" s="793" t="s">
        <v>4213</v>
      </c>
      <c r="B4071" s="793" t="s">
        <v>6220</v>
      </c>
      <c r="C4071" s="793">
        <v>28.089999999996508</v>
      </c>
    </row>
    <row r="4072" spans="1:3" x14ac:dyDescent="0.2">
      <c r="A4072" s="793" t="s">
        <v>4213</v>
      </c>
      <c r="B4072" s="793" t="s">
        <v>6221</v>
      </c>
      <c r="C4072" s="793">
        <v>17.699999999982538</v>
      </c>
    </row>
    <row r="4073" spans="1:3" x14ac:dyDescent="0.2">
      <c r="A4073" s="793" t="s">
        <v>4213</v>
      </c>
      <c r="B4073" s="793" t="s">
        <v>6222</v>
      </c>
      <c r="C4073" s="793">
        <v>6.0099999999802094</v>
      </c>
    </row>
    <row r="4074" spans="1:3" x14ac:dyDescent="0.2">
      <c r="A4074" s="793" t="s">
        <v>4213</v>
      </c>
      <c r="B4074" s="793" t="s">
        <v>6223</v>
      </c>
      <c r="C4074" s="793">
        <v>0.95999999999185093</v>
      </c>
    </row>
    <row r="4075" spans="1:3" x14ac:dyDescent="0.2">
      <c r="A4075" s="793" t="s">
        <v>4213</v>
      </c>
      <c r="B4075" s="793" t="s">
        <v>10079</v>
      </c>
      <c r="C4075" s="793">
        <v>0.28999999997904524</v>
      </c>
    </row>
    <row r="4076" spans="1:3" x14ac:dyDescent="0.2">
      <c r="A4076" s="793" t="s">
        <v>4213</v>
      </c>
      <c r="B4076" s="793" t="s">
        <v>10080</v>
      </c>
      <c r="C4076" s="793">
        <v>2.9999999998835847E-2</v>
      </c>
    </row>
    <row r="4077" spans="1:3" x14ac:dyDescent="0.2">
      <c r="A4077" s="793" t="s">
        <v>4213</v>
      </c>
      <c r="B4077" s="793" t="s">
        <v>10081</v>
      </c>
      <c r="C4077" s="793">
        <v>0</v>
      </c>
    </row>
    <row r="4078" spans="1:3" x14ac:dyDescent="0.2">
      <c r="A4078" s="793" t="s">
        <v>4213</v>
      </c>
      <c r="B4078" s="793" t="s">
        <v>10082</v>
      </c>
      <c r="C4078" s="793">
        <v>0</v>
      </c>
    </row>
    <row r="4079" spans="1:3" x14ac:dyDescent="0.2">
      <c r="A4079" s="793" t="s">
        <v>4213</v>
      </c>
      <c r="B4079" s="793" t="s">
        <v>10083</v>
      </c>
      <c r="C4079" s="793">
        <v>0</v>
      </c>
    </row>
    <row r="4080" spans="1:3" x14ac:dyDescent="0.2">
      <c r="A4080" s="793" t="s">
        <v>4213</v>
      </c>
      <c r="B4080" s="793" t="s">
        <v>10084</v>
      </c>
      <c r="C4080" s="793">
        <v>0</v>
      </c>
    </row>
    <row r="4081" spans="1:3" x14ac:dyDescent="0.2">
      <c r="A4081" s="793" t="s">
        <v>4213</v>
      </c>
      <c r="B4081" s="793" t="s">
        <v>10085</v>
      </c>
      <c r="C4081" s="793">
        <v>0</v>
      </c>
    </row>
    <row r="4082" spans="1:3" x14ac:dyDescent="0.2">
      <c r="A4082" s="793" t="s">
        <v>4213</v>
      </c>
      <c r="B4082" s="793" t="s">
        <v>10086</v>
      </c>
      <c r="C4082" s="793">
        <v>0</v>
      </c>
    </row>
    <row r="4083" spans="1:3" x14ac:dyDescent="0.2">
      <c r="A4083" s="793" t="s">
        <v>4213</v>
      </c>
      <c r="B4083" s="793" t="s">
        <v>10087</v>
      </c>
      <c r="C4083" s="793">
        <v>0</v>
      </c>
    </row>
    <row r="4084" spans="1:3" x14ac:dyDescent="0.2">
      <c r="A4084" s="793" t="s">
        <v>4213</v>
      </c>
      <c r="B4084" s="793" t="s">
        <v>10088</v>
      </c>
      <c r="C4084" s="793">
        <v>0</v>
      </c>
    </row>
    <row r="4085" spans="1:3" x14ac:dyDescent="0.2">
      <c r="A4085" s="793" t="s">
        <v>4213</v>
      </c>
      <c r="B4085" s="793" t="s">
        <v>10089</v>
      </c>
      <c r="C4085" s="793">
        <v>0</v>
      </c>
    </row>
    <row r="4086" spans="1:3" x14ac:dyDescent="0.2">
      <c r="A4086" s="793" t="s">
        <v>4213</v>
      </c>
      <c r="B4086" s="793" t="s">
        <v>10090</v>
      </c>
      <c r="C4086" s="793">
        <v>0</v>
      </c>
    </row>
    <row r="4087" spans="1:3" x14ac:dyDescent="0.2">
      <c r="A4087" s="793" t="s">
        <v>4213</v>
      </c>
      <c r="B4087" s="793" t="s">
        <v>10091</v>
      </c>
      <c r="C4087" s="793">
        <v>0</v>
      </c>
    </row>
    <row r="4088" spans="1:3" x14ac:dyDescent="0.2">
      <c r="A4088" s="793" t="s">
        <v>4213</v>
      </c>
      <c r="B4088" s="793" t="s">
        <v>10092</v>
      </c>
      <c r="C4088" s="793">
        <v>0</v>
      </c>
    </row>
    <row r="4089" spans="1:3" x14ac:dyDescent="0.2">
      <c r="A4089" s="793" t="s">
        <v>4213</v>
      </c>
      <c r="B4089" s="793" t="s">
        <v>10093</v>
      </c>
      <c r="C4089" s="793">
        <v>0</v>
      </c>
    </row>
    <row r="4090" spans="1:3" x14ac:dyDescent="0.2">
      <c r="A4090" s="793" t="s">
        <v>4213</v>
      </c>
      <c r="B4090" s="793" t="s">
        <v>10094</v>
      </c>
      <c r="C4090" s="793">
        <v>0</v>
      </c>
    </row>
    <row r="4091" spans="1:3" x14ac:dyDescent="0.2">
      <c r="A4091" s="793" t="s">
        <v>4213</v>
      </c>
      <c r="B4091" s="793" t="s">
        <v>10095</v>
      </c>
      <c r="C4091" s="793">
        <v>0</v>
      </c>
    </row>
    <row r="4092" spans="1:3" x14ac:dyDescent="0.2">
      <c r="A4092" s="793" t="s">
        <v>4213</v>
      </c>
      <c r="B4092" s="793" t="s">
        <v>10096</v>
      </c>
      <c r="C4092" s="793">
        <v>0</v>
      </c>
    </row>
    <row r="4093" spans="1:3" x14ac:dyDescent="0.2">
      <c r="A4093" s="793" t="s">
        <v>4213</v>
      </c>
      <c r="B4093" s="793" t="s">
        <v>10097</v>
      </c>
      <c r="C4093" s="793">
        <v>0</v>
      </c>
    </row>
    <row r="4094" spans="1:3" x14ac:dyDescent="0.2">
      <c r="A4094" s="793" t="s">
        <v>4213</v>
      </c>
      <c r="B4094" s="793" t="s">
        <v>10098</v>
      </c>
      <c r="C4094" s="793">
        <v>0</v>
      </c>
    </row>
    <row r="4095" spans="1:3" x14ac:dyDescent="0.2">
      <c r="A4095" s="793" t="s">
        <v>4213</v>
      </c>
      <c r="B4095" s="793" t="s">
        <v>10099</v>
      </c>
      <c r="C4095" s="793">
        <v>0</v>
      </c>
    </row>
    <row r="4096" spans="1:3" x14ac:dyDescent="0.2">
      <c r="A4096" s="793" t="s">
        <v>4213</v>
      </c>
      <c r="B4096" s="793" t="s">
        <v>10100</v>
      </c>
      <c r="C4096" s="793">
        <v>0</v>
      </c>
    </row>
    <row r="4097" spans="1:3" x14ac:dyDescent="0.2">
      <c r="A4097" s="793" t="s">
        <v>4213</v>
      </c>
      <c r="B4097" s="793" t="s">
        <v>10101</v>
      </c>
      <c r="C4097" s="793">
        <v>0</v>
      </c>
    </row>
    <row r="4098" spans="1:3" x14ac:dyDescent="0.2">
      <c r="A4098" s="793" t="s">
        <v>4213</v>
      </c>
      <c r="B4098" s="793" t="s">
        <v>10102</v>
      </c>
      <c r="C4098" s="793">
        <v>0</v>
      </c>
    </row>
    <row r="4099" spans="1:3" x14ac:dyDescent="0.2">
      <c r="A4099" s="793" t="s">
        <v>4213</v>
      </c>
      <c r="B4099" s="793" t="s">
        <v>10103</v>
      </c>
      <c r="C4099" s="793">
        <v>0</v>
      </c>
    </row>
    <row r="4100" spans="1:3" x14ac:dyDescent="0.2">
      <c r="A4100" s="793" t="s">
        <v>4213</v>
      </c>
      <c r="B4100" s="793" t="s">
        <v>10104</v>
      </c>
      <c r="C4100" s="793">
        <v>0</v>
      </c>
    </row>
    <row r="4101" spans="1:3" x14ac:dyDescent="0.2">
      <c r="A4101" s="793" t="s">
        <v>4213</v>
      </c>
      <c r="B4101" s="793" t="s">
        <v>10105</v>
      </c>
      <c r="C4101" s="793">
        <v>0</v>
      </c>
    </row>
    <row r="4102" spans="1:3" x14ac:dyDescent="0.2">
      <c r="A4102" s="793" t="s">
        <v>4213</v>
      </c>
      <c r="B4102" s="793" t="s">
        <v>10106</v>
      </c>
      <c r="C4102" s="793">
        <v>0</v>
      </c>
    </row>
    <row r="4103" spans="1:3" x14ac:dyDescent="0.2">
      <c r="A4103" s="793" t="s">
        <v>4213</v>
      </c>
      <c r="B4103" s="793" t="s">
        <v>10107</v>
      </c>
      <c r="C4103" s="793">
        <v>0</v>
      </c>
    </row>
    <row r="4104" spans="1:3" x14ac:dyDescent="0.2">
      <c r="A4104" s="793" t="s">
        <v>4213</v>
      </c>
      <c r="B4104" s="793" t="s">
        <v>10108</v>
      </c>
      <c r="C4104" s="793">
        <v>0</v>
      </c>
    </row>
    <row r="4105" spans="1:3" x14ac:dyDescent="0.2">
      <c r="A4105" s="793" t="s">
        <v>4213</v>
      </c>
      <c r="B4105" s="793" t="s">
        <v>10109</v>
      </c>
      <c r="C4105" s="793">
        <v>0</v>
      </c>
    </row>
    <row r="4106" spans="1:3" x14ac:dyDescent="0.2">
      <c r="A4106" s="793" t="s">
        <v>4213</v>
      </c>
      <c r="B4106" s="793" t="s">
        <v>10110</v>
      </c>
      <c r="C4106" s="793">
        <v>0</v>
      </c>
    </row>
    <row r="4107" spans="1:3" x14ac:dyDescent="0.2">
      <c r="A4107" s="793" t="s">
        <v>4213</v>
      </c>
      <c r="B4107" s="793" t="s">
        <v>10111</v>
      </c>
      <c r="C4107" s="793">
        <v>0</v>
      </c>
    </row>
    <row r="4108" spans="1:3" x14ac:dyDescent="0.2">
      <c r="A4108" s="793" t="s">
        <v>4213</v>
      </c>
      <c r="B4108" s="793" t="s">
        <v>10112</v>
      </c>
      <c r="C4108" s="793">
        <v>0</v>
      </c>
    </row>
    <row r="4109" spans="1:3" x14ac:dyDescent="0.2">
      <c r="A4109" s="793" t="s">
        <v>4213</v>
      </c>
      <c r="B4109" s="793" t="s">
        <v>10113</v>
      </c>
      <c r="C4109" s="793">
        <v>0</v>
      </c>
    </row>
    <row r="4110" spans="1:3" x14ac:dyDescent="0.2">
      <c r="A4110" s="793" t="s">
        <v>4213</v>
      </c>
      <c r="B4110" s="793" t="s">
        <v>10114</v>
      </c>
      <c r="C4110" s="793">
        <v>0</v>
      </c>
    </row>
    <row r="4111" spans="1:3" x14ac:dyDescent="0.2">
      <c r="A4111" s="793" t="s">
        <v>4213</v>
      </c>
      <c r="B4111" s="793" t="s">
        <v>10115</v>
      </c>
      <c r="C4111" s="793">
        <v>0</v>
      </c>
    </row>
    <row r="4112" spans="1:3" x14ac:dyDescent="0.2">
      <c r="A4112" s="793" t="s">
        <v>4213</v>
      </c>
      <c r="B4112" s="793" t="s">
        <v>10116</v>
      </c>
      <c r="C4112" s="793">
        <v>0</v>
      </c>
    </row>
    <row r="4113" spans="1:3" x14ac:dyDescent="0.2">
      <c r="A4113" s="793" t="s">
        <v>4213</v>
      </c>
      <c r="B4113" s="793" t="s">
        <v>10117</v>
      </c>
      <c r="C4113" s="793">
        <v>0</v>
      </c>
    </row>
    <row r="4114" spans="1:3" x14ac:dyDescent="0.2">
      <c r="A4114" s="793" t="s">
        <v>4213</v>
      </c>
      <c r="B4114" s="793" t="s">
        <v>10118</v>
      </c>
      <c r="C4114" s="793">
        <v>0</v>
      </c>
    </row>
    <row r="4115" spans="1:3" x14ac:dyDescent="0.2">
      <c r="A4115" s="793" t="s">
        <v>4213</v>
      </c>
      <c r="B4115" s="793" t="s">
        <v>10119</v>
      </c>
      <c r="C4115" s="793">
        <v>0</v>
      </c>
    </row>
    <row r="4116" spans="1:3" x14ac:dyDescent="0.2">
      <c r="A4116" s="793" t="s">
        <v>4213</v>
      </c>
      <c r="B4116" s="793" t="s">
        <v>10120</v>
      </c>
      <c r="C4116" s="793">
        <v>0</v>
      </c>
    </row>
    <row r="4117" spans="1:3" x14ac:dyDescent="0.2">
      <c r="A4117" s="793" t="s">
        <v>4213</v>
      </c>
      <c r="B4117" s="793" t="s">
        <v>10121</v>
      </c>
      <c r="C4117" s="793">
        <v>0</v>
      </c>
    </row>
    <row r="4118" spans="1:3" x14ac:dyDescent="0.2">
      <c r="A4118" s="793" t="s">
        <v>4213</v>
      </c>
      <c r="B4118" s="793" t="s">
        <v>10122</v>
      </c>
      <c r="C4118" s="793">
        <v>0</v>
      </c>
    </row>
    <row r="4119" spans="1:3" x14ac:dyDescent="0.2">
      <c r="A4119" s="793" t="s">
        <v>4213</v>
      </c>
      <c r="B4119" s="793" t="s">
        <v>10123</v>
      </c>
      <c r="C4119" s="793">
        <v>0</v>
      </c>
    </row>
    <row r="4120" spans="1:3" x14ac:dyDescent="0.2">
      <c r="A4120" s="793" t="s">
        <v>4213</v>
      </c>
      <c r="B4120" s="793" t="s">
        <v>10124</v>
      </c>
      <c r="C4120" s="793">
        <v>0</v>
      </c>
    </row>
    <row r="4121" spans="1:3" x14ac:dyDescent="0.2">
      <c r="A4121" s="793" t="s">
        <v>4213</v>
      </c>
      <c r="B4121" s="793" t="s">
        <v>10125</v>
      </c>
      <c r="C4121" s="793">
        <v>0</v>
      </c>
    </row>
    <row r="4122" spans="1:3" x14ac:dyDescent="0.2">
      <c r="A4122" s="793" t="s">
        <v>4213</v>
      </c>
      <c r="B4122" s="793" t="s">
        <v>10126</v>
      </c>
      <c r="C4122" s="793">
        <v>0</v>
      </c>
    </row>
    <row r="4123" spans="1:3" x14ac:dyDescent="0.2">
      <c r="A4123" s="793" t="s">
        <v>4213</v>
      </c>
      <c r="B4123" s="793" t="s">
        <v>10127</v>
      </c>
      <c r="C4123" s="793">
        <v>0</v>
      </c>
    </row>
    <row r="4124" spans="1:3" x14ac:dyDescent="0.2">
      <c r="A4124" s="793" t="s">
        <v>4213</v>
      </c>
      <c r="B4124" s="793" t="s">
        <v>10128</v>
      </c>
      <c r="C4124" s="793">
        <v>0</v>
      </c>
    </row>
    <row r="4125" spans="1:3" x14ac:dyDescent="0.2">
      <c r="A4125" s="793" t="s">
        <v>4213</v>
      </c>
      <c r="B4125" s="793" t="s">
        <v>10129</v>
      </c>
      <c r="C4125" s="793">
        <v>0</v>
      </c>
    </row>
    <row r="4126" spans="1:3" x14ac:dyDescent="0.2">
      <c r="A4126" s="793" t="s">
        <v>4213</v>
      </c>
      <c r="B4126" s="793" t="s">
        <v>10130</v>
      </c>
      <c r="C4126" s="793">
        <v>0</v>
      </c>
    </row>
    <row r="4127" spans="1:3" x14ac:dyDescent="0.2">
      <c r="A4127" s="793" t="s">
        <v>4213</v>
      </c>
      <c r="B4127" s="793" t="s">
        <v>10131</v>
      </c>
      <c r="C4127" s="793">
        <v>0</v>
      </c>
    </row>
    <row r="4128" spans="1:3" x14ac:dyDescent="0.2">
      <c r="A4128" s="793" t="s">
        <v>4213</v>
      </c>
      <c r="B4128" s="793" t="s">
        <v>10132</v>
      </c>
      <c r="C4128" s="793">
        <v>0</v>
      </c>
    </row>
    <row r="4129" spans="1:3" x14ac:dyDescent="0.2">
      <c r="A4129" s="793" t="s">
        <v>4213</v>
      </c>
      <c r="B4129" s="793" t="s">
        <v>10133</v>
      </c>
      <c r="C4129" s="793">
        <v>0</v>
      </c>
    </row>
    <row r="4130" spans="1:3" x14ac:dyDescent="0.2">
      <c r="A4130" s="793" t="s">
        <v>4213</v>
      </c>
      <c r="B4130" s="793" t="s">
        <v>10134</v>
      </c>
      <c r="C4130" s="793">
        <v>0</v>
      </c>
    </row>
    <row r="4131" spans="1:3" x14ac:dyDescent="0.2">
      <c r="A4131" s="793" t="s">
        <v>4213</v>
      </c>
      <c r="B4131" s="793" t="s">
        <v>10135</v>
      </c>
      <c r="C4131" s="793">
        <v>0</v>
      </c>
    </row>
    <row r="4132" spans="1:3" x14ac:dyDescent="0.2">
      <c r="A4132" s="793" t="s">
        <v>4213</v>
      </c>
      <c r="B4132" s="793" t="s">
        <v>10136</v>
      </c>
      <c r="C4132" s="793">
        <v>0</v>
      </c>
    </row>
    <row r="4133" spans="1:3" x14ac:dyDescent="0.2">
      <c r="A4133" s="793" t="s">
        <v>4213</v>
      </c>
      <c r="B4133" s="793" t="s">
        <v>10137</v>
      </c>
      <c r="C4133" s="793">
        <v>0</v>
      </c>
    </row>
    <row r="4134" spans="1:3" x14ac:dyDescent="0.2">
      <c r="A4134" s="793" t="s">
        <v>4213</v>
      </c>
      <c r="B4134" s="793" t="s">
        <v>10138</v>
      </c>
      <c r="C4134" s="793">
        <v>0</v>
      </c>
    </row>
    <row r="4135" spans="1:3" x14ac:dyDescent="0.2">
      <c r="A4135" s="793" t="s">
        <v>4213</v>
      </c>
      <c r="B4135" s="793" t="s">
        <v>10139</v>
      </c>
      <c r="C4135" s="793">
        <v>0</v>
      </c>
    </row>
    <row r="4136" spans="1:3" x14ac:dyDescent="0.2">
      <c r="A4136" s="793" t="s">
        <v>4213</v>
      </c>
      <c r="B4136" s="793" t="s">
        <v>10140</v>
      </c>
      <c r="C4136" s="793">
        <v>0</v>
      </c>
    </row>
    <row r="4137" spans="1:3" x14ac:dyDescent="0.2">
      <c r="A4137" s="793" t="s">
        <v>4213</v>
      </c>
      <c r="B4137" s="793" t="s">
        <v>10141</v>
      </c>
      <c r="C4137" s="793">
        <v>0</v>
      </c>
    </row>
    <row r="4138" spans="1:3" x14ac:dyDescent="0.2">
      <c r="A4138" s="793" t="s">
        <v>4213</v>
      </c>
      <c r="B4138" s="793" t="s">
        <v>10142</v>
      </c>
      <c r="C4138" s="793">
        <v>0</v>
      </c>
    </row>
    <row r="4139" spans="1:3" x14ac:dyDescent="0.2">
      <c r="A4139" s="793" t="s">
        <v>4213</v>
      </c>
      <c r="B4139" s="793" t="s">
        <v>10143</v>
      </c>
      <c r="C4139" s="793">
        <v>0</v>
      </c>
    </row>
    <row r="4140" spans="1:3" x14ac:dyDescent="0.2">
      <c r="A4140" s="793" t="s">
        <v>4213</v>
      </c>
      <c r="B4140" s="793" t="s">
        <v>10144</v>
      </c>
      <c r="C4140" s="793">
        <v>0</v>
      </c>
    </row>
    <row r="4141" spans="1:3" x14ac:dyDescent="0.2">
      <c r="A4141" s="793" t="s">
        <v>4213</v>
      </c>
      <c r="B4141" s="793" t="s">
        <v>10145</v>
      </c>
      <c r="C4141" s="793">
        <v>0</v>
      </c>
    </row>
    <row r="4142" spans="1:3" x14ac:dyDescent="0.2">
      <c r="A4142" s="793" t="s">
        <v>4213</v>
      </c>
      <c r="B4142" s="793" t="s">
        <v>10146</v>
      </c>
      <c r="C4142" s="793">
        <v>0</v>
      </c>
    </row>
    <row r="4143" spans="1:3" x14ac:dyDescent="0.2">
      <c r="A4143" s="793" t="s">
        <v>4213</v>
      </c>
      <c r="B4143" s="793" t="s">
        <v>10147</v>
      </c>
      <c r="C4143" s="793">
        <v>0</v>
      </c>
    </row>
    <row r="4144" spans="1:3" x14ac:dyDescent="0.2">
      <c r="A4144" s="793" t="s">
        <v>4213</v>
      </c>
      <c r="B4144" s="793" t="s">
        <v>10148</v>
      </c>
      <c r="C4144" s="793">
        <v>0</v>
      </c>
    </row>
    <row r="4145" spans="1:3" x14ac:dyDescent="0.2">
      <c r="A4145" s="793" t="s">
        <v>4213</v>
      </c>
      <c r="B4145" s="793" t="s">
        <v>10149</v>
      </c>
      <c r="C4145" s="793">
        <v>0</v>
      </c>
    </row>
    <row r="4146" spans="1:3" x14ac:dyDescent="0.2">
      <c r="A4146" s="793" t="s">
        <v>4213</v>
      </c>
      <c r="B4146" s="793" t="s">
        <v>10150</v>
      </c>
      <c r="C4146" s="793">
        <v>0</v>
      </c>
    </row>
    <row r="4147" spans="1:3" x14ac:dyDescent="0.2">
      <c r="A4147" s="793" t="s">
        <v>4213</v>
      </c>
      <c r="B4147" s="793" t="s">
        <v>10151</v>
      </c>
      <c r="C4147" s="793">
        <v>0</v>
      </c>
    </row>
    <row r="4148" spans="1:3" x14ac:dyDescent="0.2">
      <c r="A4148" s="793" t="s">
        <v>4213</v>
      </c>
      <c r="B4148" s="793" t="s">
        <v>10152</v>
      </c>
      <c r="C4148" s="793">
        <v>0</v>
      </c>
    </row>
    <row r="4149" spans="1:3" x14ac:dyDescent="0.2">
      <c r="A4149" s="793" t="s">
        <v>4213</v>
      </c>
      <c r="B4149" s="793" t="s">
        <v>10153</v>
      </c>
      <c r="C4149" s="793">
        <v>0</v>
      </c>
    </row>
    <row r="4150" spans="1:3" x14ac:dyDescent="0.2">
      <c r="A4150" s="793" t="s">
        <v>4213</v>
      </c>
      <c r="B4150" s="793" t="s">
        <v>10154</v>
      </c>
      <c r="C4150" s="793">
        <v>0</v>
      </c>
    </row>
    <row r="4151" spans="1:3" x14ac:dyDescent="0.2">
      <c r="A4151" s="793" t="s">
        <v>4213</v>
      </c>
      <c r="B4151" s="793" t="s">
        <v>10155</v>
      </c>
      <c r="C4151" s="793">
        <v>0</v>
      </c>
    </row>
    <row r="4152" spans="1:3" x14ac:dyDescent="0.2">
      <c r="A4152" s="793" t="s">
        <v>4213</v>
      </c>
      <c r="B4152" s="793" t="s">
        <v>10156</v>
      </c>
      <c r="C4152" s="793">
        <v>0</v>
      </c>
    </row>
    <row r="4153" spans="1:3" x14ac:dyDescent="0.2">
      <c r="A4153" s="793" t="s">
        <v>4213</v>
      </c>
      <c r="B4153" s="793" t="s">
        <v>10157</v>
      </c>
      <c r="C4153" s="793">
        <v>0</v>
      </c>
    </row>
    <row r="4154" spans="1:3" x14ac:dyDescent="0.2">
      <c r="A4154" s="793" t="s">
        <v>4213</v>
      </c>
      <c r="B4154" s="793" t="s">
        <v>10158</v>
      </c>
      <c r="C4154" s="793">
        <v>0</v>
      </c>
    </row>
    <row r="4155" spans="1:3" x14ac:dyDescent="0.2">
      <c r="A4155" s="793" t="s">
        <v>4213</v>
      </c>
      <c r="B4155" s="793" t="s">
        <v>10159</v>
      </c>
      <c r="C4155" s="793">
        <v>0</v>
      </c>
    </row>
    <row r="4156" spans="1:3" x14ac:dyDescent="0.2">
      <c r="A4156" s="793" t="s">
        <v>4213</v>
      </c>
      <c r="B4156" s="793" t="s">
        <v>10160</v>
      </c>
      <c r="C4156" s="793">
        <v>0</v>
      </c>
    </row>
    <row r="4157" spans="1:3" x14ac:dyDescent="0.2">
      <c r="A4157" s="793" t="s">
        <v>4213</v>
      </c>
      <c r="B4157" s="793" t="s">
        <v>10161</v>
      </c>
      <c r="C4157" s="793">
        <v>0</v>
      </c>
    </row>
    <row r="4158" spans="1:3" x14ac:dyDescent="0.2">
      <c r="A4158" s="793" t="s">
        <v>4213</v>
      </c>
      <c r="B4158" s="793" t="s">
        <v>10162</v>
      </c>
      <c r="C4158" s="793">
        <v>0</v>
      </c>
    </row>
    <row r="4159" spans="1:3" x14ac:dyDescent="0.2">
      <c r="A4159" s="793" t="s">
        <v>4213</v>
      </c>
      <c r="B4159" s="793" t="s">
        <v>10163</v>
      </c>
      <c r="C4159" s="793">
        <v>0</v>
      </c>
    </row>
    <row r="4160" spans="1:3" x14ac:dyDescent="0.2">
      <c r="A4160" s="793" t="s">
        <v>4213</v>
      </c>
      <c r="B4160" s="793" t="s">
        <v>10164</v>
      </c>
      <c r="C4160" s="793">
        <v>0</v>
      </c>
    </row>
    <row r="4161" spans="1:3" x14ac:dyDescent="0.2">
      <c r="A4161" s="793" t="s">
        <v>4213</v>
      </c>
      <c r="B4161" s="793" t="s">
        <v>10165</v>
      </c>
      <c r="C4161" s="793">
        <v>0</v>
      </c>
    </row>
    <row r="4162" spans="1:3" x14ac:dyDescent="0.2">
      <c r="A4162" s="793" t="s">
        <v>4213</v>
      </c>
      <c r="B4162" s="793" t="s">
        <v>10166</v>
      </c>
      <c r="C4162" s="793">
        <v>0</v>
      </c>
    </row>
    <row r="4163" spans="1:3" x14ac:dyDescent="0.2">
      <c r="A4163" s="793" t="s">
        <v>4213</v>
      </c>
      <c r="B4163" s="793" t="s">
        <v>10167</v>
      </c>
      <c r="C4163" s="793">
        <v>0</v>
      </c>
    </row>
    <row r="4164" spans="1:3" x14ac:dyDescent="0.2">
      <c r="A4164" s="793" t="s">
        <v>4213</v>
      </c>
      <c r="B4164" s="793" t="s">
        <v>10168</v>
      </c>
      <c r="C4164" s="793">
        <v>0</v>
      </c>
    </row>
    <row r="4165" spans="1:3" x14ac:dyDescent="0.2">
      <c r="A4165" s="793" t="s">
        <v>4213</v>
      </c>
      <c r="B4165" s="793" t="s">
        <v>10169</v>
      </c>
      <c r="C4165" s="793">
        <v>0</v>
      </c>
    </row>
    <row r="4166" spans="1:3" x14ac:dyDescent="0.2">
      <c r="A4166" s="793" t="s">
        <v>4213</v>
      </c>
      <c r="B4166" s="793" t="s">
        <v>10170</v>
      </c>
      <c r="C4166" s="793">
        <v>0</v>
      </c>
    </row>
    <row r="4167" spans="1:3" x14ac:dyDescent="0.2">
      <c r="A4167" s="793" t="s">
        <v>4213</v>
      </c>
      <c r="B4167" s="793" t="s">
        <v>10171</v>
      </c>
      <c r="C4167" s="793">
        <v>0</v>
      </c>
    </row>
    <row r="4168" spans="1:3" x14ac:dyDescent="0.2">
      <c r="A4168" s="793" t="s">
        <v>4213</v>
      </c>
      <c r="B4168" s="793" t="s">
        <v>10172</v>
      </c>
      <c r="C4168" s="793">
        <v>0</v>
      </c>
    </row>
    <row r="4169" spans="1:3" x14ac:dyDescent="0.2">
      <c r="A4169" s="793" t="s">
        <v>4213</v>
      </c>
      <c r="B4169" s="793" t="s">
        <v>10173</v>
      </c>
      <c r="C4169" s="793">
        <v>0</v>
      </c>
    </row>
    <row r="4170" spans="1:3" x14ac:dyDescent="0.2">
      <c r="A4170" s="793" t="s">
        <v>4213</v>
      </c>
      <c r="B4170" s="793" t="s">
        <v>10174</v>
      </c>
      <c r="C4170" s="793">
        <v>0</v>
      </c>
    </row>
    <row r="4171" spans="1:3" x14ac:dyDescent="0.2">
      <c r="A4171" s="793" t="s">
        <v>4213</v>
      </c>
      <c r="B4171" s="793" t="s">
        <v>10175</v>
      </c>
      <c r="C4171" s="793">
        <v>0</v>
      </c>
    </row>
    <row r="4172" spans="1:3" x14ac:dyDescent="0.2">
      <c r="A4172" s="793" t="s">
        <v>4213</v>
      </c>
      <c r="B4172" s="793" t="s">
        <v>10176</v>
      </c>
      <c r="C4172" s="793">
        <v>0</v>
      </c>
    </row>
    <row r="4173" spans="1:3" x14ac:dyDescent="0.2">
      <c r="A4173" s="793" t="s">
        <v>4213</v>
      </c>
      <c r="B4173" s="793" t="s">
        <v>10177</v>
      </c>
      <c r="C4173" s="793">
        <v>0</v>
      </c>
    </row>
    <row r="4174" spans="1:3" x14ac:dyDescent="0.2">
      <c r="A4174" s="793" t="s">
        <v>4213</v>
      </c>
      <c r="B4174" s="793" t="s">
        <v>10178</v>
      </c>
      <c r="C4174" s="793">
        <v>0</v>
      </c>
    </row>
    <row r="4175" spans="1:3" x14ac:dyDescent="0.2">
      <c r="A4175" s="793" t="s">
        <v>4213</v>
      </c>
      <c r="B4175" s="793" t="s">
        <v>10179</v>
      </c>
      <c r="C4175" s="793">
        <v>0</v>
      </c>
    </row>
    <row r="4176" spans="1:3" x14ac:dyDescent="0.2">
      <c r="A4176" s="793" t="s">
        <v>4213</v>
      </c>
      <c r="B4176" s="793" t="s">
        <v>10180</v>
      </c>
      <c r="C4176" s="793">
        <v>0</v>
      </c>
    </row>
    <row r="4177" spans="1:3" x14ac:dyDescent="0.2">
      <c r="A4177" s="793" t="s">
        <v>4213</v>
      </c>
      <c r="B4177" s="793" t="s">
        <v>10181</v>
      </c>
      <c r="C4177" s="793">
        <v>0</v>
      </c>
    </row>
    <row r="4178" spans="1:3" x14ac:dyDescent="0.2">
      <c r="A4178" s="793" t="s">
        <v>4213</v>
      </c>
      <c r="B4178" s="793" t="s">
        <v>10182</v>
      </c>
      <c r="C4178" s="793">
        <v>0</v>
      </c>
    </row>
    <row r="4179" spans="1:3" x14ac:dyDescent="0.2">
      <c r="A4179" s="793" t="s">
        <v>4213</v>
      </c>
      <c r="B4179" s="793" t="s">
        <v>10183</v>
      </c>
      <c r="C4179" s="793">
        <v>0</v>
      </c>
    </row>
    <row r="4180" spans="1:3" x14ac:dyDescent="0.2">
      <c r="A4180" s="793" t="s">
        <v>4213</v>
      </c>
      <c r="B4180" s="793" t="s">
        <v>10184</v>
      </c>
      <c r="C4180" s="793">
        <v>0</v>
      </c>
    </row>
    <row r="4181" spans="1:3" x14ac:dyDescent="0.2">
      <c r="A4181" s="793" t="s">
        <v>4213</v>
      </c>
      <c r="B4181" s="793" t="s">
        <v>10185</v>
      </c>
      <c r="C4181" s="793">
        <v>0</v>
      </c>
    </row>
    <row r="4182" spans="1:3" x14ac:dyDescent="0.2">
      <c r="A4182" s="793" t="s">
        <v>4213</v>
      </c>
      <c r="B4182" s="793" t="s">
        <v>10186</v>
      </c>
      <c r="C4182" s="793">
        <v>0</v>
      </c>
    </row>
    <row r="4183" spans="1:3" x14ac:dyDescent="0.2">
      <c r="A4183" s="793" t="s">
        <v>4213</v>
      </c>
      <c r="B4183" s="793" t="s">
        <v>10187</v>
      </c>
      <c r="C4183" s="793">
        <v>0</v>
      </c>
    </row>
    <row r="4184" spans="1:3" x14ac:dyDescent="0.2">
      <c r="A4184" s="793" t="s">
        <v>4213</v>
      </c>
      <c r="B4184" s="793" t="s">
        <v>10188</v>
      </c>
      <c r="C4184" s="793">
        <v>0</v>
      </c>
    </row>
    <row r="4185" spans="1:3" x14ac:dyDescent="0.2">
      <c r="A4185" s="793" t="s">
        <v>4213</v>
      </c>
      <c r="B4185" s="793" t="s">
        <v>10189</v>
      </c>
      <c r="C4185" s="793">
        <v>0</v>
      </c>
    </row>
    <row r="4186" spans="1:3" x14ac:dyDescent="0.2">
      <c r="A4186" s="793" t="s">
        <v>4213</v>
      </c>
      <c r="B4186" s="793" t="s">
        <v>10190</v>
      </c>
      <c r="C4186" s="793">
        <v>0</v>
      </c>
    </row>
    <row r="4187" spans="1:3" x14ac:dyDescent="0.2">
      <c r="A4187" s="793" t="s">
        <v>4213</v>
      </c>
      <c r="B4187" s="793" t="s">
        <v>10191</v>
      </c>
      <c r="C4187" s="793">
        <v>0</v>
      </c>
    </row>
    <row r="4188" spans="1:3" x14ac:dyDescent="0.2">
      <c r="A4188" s="793" t="s">
        <v>4213</v>
      </c>
      <c r="B4188" s="793" t="s">
        <v>10192</v>
      </c>
      <c r="C4188" s="793">
        <v>0</v>
      </c>
    </row>
    <row r="4189" spans="1:3" x14ac:dyDescent="0.2">
      <c r="A4189" s="793" t="s">
        <v>4213</v>
      </c>
      <c r="B4189" s="793" t="s">
        <v>10193</v>
      </c>
      <c r="C4189" s="793">
        <v>0</v>
      </c>
    </row>
    <row r="4190" spans="1:3" x14ac:dyDescent="0.2">
      <c r="A4190" s="793" t="s">
        <v>4213</v>
      </c>
      <c r="B4190" s="793" t="s">
        <v>6224</v>
      </c>
      <c r="C4190" s="793">
        <v>26.79999999999999</v>
      </c>
    </row>
    <row r="4191" spans="1:3" x14ac:dyDescent="0.2">
      <c r="A4191" s="793" t="s">
        <v>4213</v>
      </c>
      <c r="B4191" s="793" t="s">
        <v>10194</v>
      </c>
      <c r="C4191" s="793">
        <v>0</v>
      </c>
    </row>
    <row r="4192" spans="1:3" x14ac:dyDescent="0.2">
      <c r="A4192" s="793" t="s">
        <v>4213</v>
      </c>
      <c r="B4192" s="793" t="s">
        <v>10195</v>
      </c>
      <c r="C4192" s="793">
        <v>0</v>
      </c>
    </row>
    <row r="4193" spans="1:3" x14ac:dyDescent="0.2">
      <c r="A4193" s="793" t="s">
        <v>4213</v>
      </c>
      <c r="B4193" s="793" t="s">
        <v>10196</v>
      </c>
      <c r="C4193" s="793">
        <v>0</v>
      </c>
    </row>
    <row r="4194" spans="1:3" x14ac:dyDescent="0.2">
      <c r="A4194" s="793" t="s">
        <v>4213</v>
      </c>
      <c r="B4194" s="793" t="s">
        <v>10197</v>
      </c>
      <c r="C4194" s="793">
        <v>0</v>
      </c>
    </row>
    <row r="4195" spans="1:3" x14ac:dyDescent="0.2">
      <c r="A4195" s="793" t="s">
        <v>4213</v>
      </c>
      <c r="B4195" s="793" t="s">
        <v>10198</v>
      </c>
      <c r="C4195" s="793">
        <v>0</v>
      </c>
    </row>
    <row r="4196" spans="1:3" x14ac:dyDescent="0.2">
      <c r="A4196" s="793" t="s">
        <v>4213</v>
      </c>
      <c r="B4196" s="793" t="s">
        <v>10199</v>
      </c>
      <c r="C4196" s="793">
        <v>0</v>
      </c>
    </row>
    <row r="4197" spans="1:3" x14ac:dyDescent="0.2">
      <c r="A4197" s="793" t="s">
        <v>4213</v>
      </c>
      <c r="B4197" s="793" t="s">
        <v>10200</v>
      </c>
      <c r="C4197" s="793">
        <v>0</v>
      </c>
    </row>
    <row r="4198" spans="1:3" x14ac:dyDescent="0.2">
      <c r="A4198" s="793" t="s">
        <v>4213</v>
      </c>
      <c r="B4198" s="793" t="s">
        <v>10201</v>
      </c>
      <c r="C4198" s="793">
        <v>0</v>
      </c>
    </row>
    <row r="4199" spans="1:3" x14ac:dyDescent="0.2">
      <c r="A4199" s="793" t="s">
        <v>4213</v>
      </c>
      <c r="B4199" s="793" t="s">
        <v>10202</v>
      </c>
      <c r="C4199" s="793">
        <v>0</v>
      </c>
    </row>
    <row r="4200" spans="1:3" x14ac:dyDescent="0.2">
      <c r="A4200" s="793" t="s">
        <v>4213</v>
      </c>
      <c r="B4200" s="793" t="s">
        <v>10203</v>
      </c>
      <c r="C4200" s="793">
        <v>0</v>
      </c>
    </row>
    <row r="4201" spans="1:3" x14ac:dyDescent="0.2">
      <c r="A4201" s="793" t="s">
        <v>4213</v>
      </c>
      <c r="B4201" s="793" t="s">
        <v>10204</v>
      </c>
      <c r="C4201" s="793">
        <v>0</v>
      </c>
    </row>
    <row r="4202" spans="1:3" x14ac:dyDescent="0.2">
      <c r="A4202" s="793" t="s">
        <v>4213</v>
      </c>
      <c r="B4202" s="793" t="s">
        <v>10205</v>
      </c>
      <c r="C4202" s="793">
        <v>0</v>
      </c>
    </row>
    <row r="4203" spans="1:3" x14ac:dyDescent="0.2">
      <c r="A4203" s="793" t="s">
        <v>4213</v>
      </c>
      <c r="B4203" s="793" t="s">
        <v>10206</v>
      </c>
      <c r="C4203" s="793">
        <v>0</v>
      </c>
    </row>
    <row r="4204" spans="1:3" x14ac:dyDescent="0.2">
      <c r="A4204" s="793" t="s">
        <v>4213</v>
      </c>
      <c r="B4204" s="793" t="s">
        <v>10207</v>
      </c>
      <c r="C4204" s="793">
        <v>0</v>
      </c>
    </row>
    <row r="4205" spans="1:3" x14ac:dyDescent="0.2">
      <c r="A4205" s="793" t="s">
        <v>4213</v>
      </c>
      <c r="B4205" s="793" t="s">
        <v>10208</v>
      </c>
      <c r="C4205" s="793">
        <v>0</v>
      </c>
    </row>
    <row r="4206" spans="1:3" x14ac:dyDescent="0.2">
      <c r="A4206" s="793" t="s">
        <v>4213</v>
      </c>
      <c r="B4206" s="793" t="s">
        <v>10209</v>
      </c>
      <c r="C4206" s="793">
        <v>0</v>
      </c>
    </row>
    <row r="4207" spans="1:3" x14ac:dyDescent="0.2">
      <c r="A4207" s="793" t="s">
        <v>4213</v>
      </c>
      <c r="B4207" s="793" t="s">
        <v>10210</v>
      </c>
      <c r="C4207" s="793">
        <v>0</v>
      </c>
    </row>
    <row r="4208" spans="1:3" x14ac:dyDescent="0.2">
      <c r="A4208" s="793" t="s">
        <v>4213</v>
      </c>
      <c r="B4208" s="793" t="s">
        <v>10211</v>
      </c>
      <c r="C4208" s="793">
        <v>0</v>
      </c>
    </row>
    <row r="4209" spans="1:3" x14ac:dyDescent="0.2">
      <c r="A4209" s="793" t="s">
        <v>4213</v>
      </c>
      <c r="B4209" s="793" t="s">
        <v>10212</v>
      </c>
      <c r="C4209" s="793">
        <v>0</v>
      </c>
    </row>
    <row r="4210" spans="1:3" x14ac:dyDescent="0.2">
      <c r="A4210" s="793" t="s">
        <v>4213</v>
      </c>
      <c r="B4210" s="793" t="s">
        <v>10213</v>
      </c>
      <c r="C4210" s="793">
        <v>0</v>
      </c>
    </row>
    <row r="4211" spans="1:3" x14ac:dyDescent="0.2">
      <c r="A4211" s="793" t="s">
        <v>4213</v>
      </c>
      <c r="B4211" s="793" t="s">
        <v>10214</v>
      </c>
      <c r="C4211" s="793">
        <v>0</v>
      </c>
    </row>
    <row r="4212" spans="1:3" x14ac:dyDescent="0.2">
      <c r="A4212" s="793" t="s">
        <v>4213</v>
      </c>
      <c r="B4212" s="793" t="s">
        <v>10215</v>
      </c>
      <c r="C4212" s="793">
        <v>0</v>
      </c>
    </row>
    <row r="4213" spans="1:3" x14ac:dyDescent="0.2">
      <c r="A4213" s="793" t="s">
        <v>4213</v>
      </c>
      <c r="B4213" s="793" t="s">
        <v>10216</v>
      </c>
      <c r="C4213" s="793">
        <v>0</v>
      </c>
    </row>
    <row r="4214" spans="1:3" x14ac:dyDescent="0.2">
      <c r="A4214" s="793" t="s">
        <v>4213</v>
      </c>
      <c r="B4214" s="793" t="s">
        <v>10217</v>
      </c>
      <c r="C4214" s="793">
        <v>0</v>
      </c>
    </row>
    <row r="4215" spans="1:3" x14ac:dyDescent="0.2">
      <c r="A4215" s="793" t="s">
        <v>4213</v>
      </c>
      <c r="B4215" s="793" t="s">
        <v>10218</v>
      </c>
      <c r="C4215" s="793">
        <v>0</v>
      </c>
    </row>
    <row r="4216" spans="1:3" x14ac:dyDescent="0.2">
      <c r="A4216" s="793" t="s">
        <v>4213</v>
      </c>
      <c r="B4216" s="793" t="s">
        <v>10219</v>
      </c>
      <c r="C4216" s="793">
        <v>0</v>
      </c>
    </row>
    <row r="4217" spans="1:3" x14ac:dyDescent="0.2">
      <c r="A4217" s="793" t="s">
        <v>4213</v>
      </c>
      <c r="B4217" s="793" t="s">
        <v>10220</v>
      </c>
      <c r="C4217" s="793">
        <v>0</v>
      </c>
    </row>
    <row r="4218" spans="1:3" x14ac:dyDescent="0.2">
      <c r="A4218" s="793" t="s">
        <v>4213</v>
      </c>
      <c r="B4218" s="793" t="s">
        <v>10221</v>
      </c>
      <c r="C4218" s="793">
        <v>0</v>
      </c>
    </row>
    <row r="4219" spans="1:3" x14ac:dyDescent="0.2">
      <c r="A4219" s="793" t="s">
        <v>4213</v>
      </c>
      <c r="B4219" s="793" t="s">
        <v>10222</v>
      </c>
      <c r="C4219" s="793">
        <v>0</v>
      </c>
    </row>
    <row r="4220" spans="1:3" x14ac:dyDescent="0.2">
      <c r="A4220" s="793" t="s">
        <v>4213</v>
      </c>
      <c r="B4220" s="793" t="s">
        <v>10223</v>
      </c>
      <c r="C4220" s="793">
        <v>0</v>
      </c>
    </row>
    <row r="4221" spans="1:3" x14ac:dyDescent="0.2">
      <c r="A4221" s="793" t="s">
        <v>4213</v>
      </c>
      <c r="B4221" s="793" t="s">
        <v>10224</v>
      </c>
      <c r="C4221" s="793">
        <v>0</v>
      </c>
    </row>
    <row r="4222" spans="1:3" x14ac:dyDescent="0.2">
      <c r="A4222" s="793" t="s">
        <v>4213</v>
      </c>
      <c r="B4222" s="793" t="s">
        <v>10225</v>
      </c>
      <c r="C4222" s="793">
        <v>0</v>
      </c>
    </row>
    <row r="4223" spans="1:3" x14ac:dyDescent="0.2">
      <c r="A4223" s="793" t="s">
        <v>4213</v>
      </c>
      <c r="B4223" s="793" t="s">
        <v>10226</v>
      </c>
      <c r="C4223" s="793">
        <v>0</v>
      </c>
    </row>
    <row r="4224" spans="1:3" x14ac:dyDescent="0.2">
      <c r="A4224" s="793" t="s">
        <v>4213</v>
      </c>
      <c r="B4224" s="793" t="s">
        <v>10227</v>
      </c>
      <c r="C4224" s="793">
        <v>0</v>
      </c>
    </row>
    <row r="4225" spans="1:3" x14ac:dyDescent="0.2">
      <c r="A4225" s="793" t="s">
        <v>4213</v>
      </c>
      <c r="B4225" s="793" t="s">
        <v>10228</v>
      </c>
      <c r="C4225" s="793">
        <v>0</v>
      </c>
    </row>
    <row r="4226" spans="1:3" x14ac:dyDescent="0.2">
      <c r="A4226" s="793" t="s">
        <v>4213</v>
      </c>
      <c r="B4226" s="793" t="s">
        <v>10229</v>
      </c>
      <c r="C4226" s="793">
        <v>0</v>
      </c>
    </row>
    <row r="4227" spans="1:3" x14ac:dyDescent="0.2">
      <c r="A4227" s="793" t="s">
        <v>4213</v>
      </c>
      <c r="B4227" s="793" t="s">
        <v>10230</v>
      </c>
      <c r="C4227" s="793">
        <v>0</v>
      </c>
    </row>
    <row r="4228" spans="1:3" x14ac:dyDescent="0.2">
      <c r="A4228" s="793" t="s">
        <v>4213</v>
      </c>
      <c r="B4228" s="793" t="s">
        <v>10231</v>
      </c>
      <c r="C4228" s="793">
        <v>0</v>
      </c>
    </row>
    <row r="4229" spans="1:3" x14ac:dyDescent="0.2">
      <c r="A4229" s="793" t="s">
        <v>4213</v>
      </c>
      <c r="B4229" s="793" t="s">
        <v>10232</v>
      </c>
      <c r="C4229" s="793">
        <v>0</v>
      </c>
    </row>
    <row r="4230" spans="1:3" x14ac:dyDescent="0.2">
      <c r="A4230" s="793" t="s">
        <v>4213</v>
      </c>
      <c r="B4230" s="793" t="s">
        <v>10233</v>
      </c>
      <c r="C4230" s="793">
        <v>0</v>
      </c>
    </row>
    <row r="4231" spans="1:3" x14ac:dyDescent="0.2">
      <c r="A4231" s="793" t="s">
        <v>4213</v>
      </c>
      <c r="B4231" s="793" t="s">
        <v>10234</v>
      </c>
      <c r="C4231" s="793">
        <v>0</v>
      </c>
    </row>
    <row r="4232" spans="1:3" x14ac:dyDescent="0.2">
      <c r="A4232" s="793" t="s">
        <v>4213</v>
      </c>
      <c r="B4232" s="793" t="s">
        <v>10235</v>
      </c>
      <c r="C4232" s="793">
        <v>0</v>
      </c>
    </row>
    <row r="4233" spans="1:3" x14ac:dyDescent="0.2">
      <c r="A4233" s="793" t="s">
        <v>4213</v>
      </c>
      <c r="B4233" s="793" t="s">
        <v>10236</v>
      </c>
      <c r="C4233" s="793">
        <v>0</v>
      </c>
    </row>
    <row r="4234" spans="1:3" x14ac:dyDescent="0.2">
      <c r="A4234" s="793" t="s">
        <v>4213</v>
      </c>
      <c r="B4234" s="793" t="s">
        <v>10237</v>
      </c>
      <c r="C4234" s="793">
        <v>0</v>
      </c>
    </row>
    <row r="4235" spans="1:3" x14ac:dyDescent="0.2">
      <c r="A4235" s="793" t="s">
        <v>4213</v>
      </c>
      <c r="B4235" s="793" t="s">
        <v>10238</v>
      </c>
      <c r="C4235" s="793">
        <v>0</v>
      </c>
    </row>
    <row r="4236" spans="1:3" x14ac:dyDescent="0.2">
      <c r="A4236" s="793" t="s">
        <v>4213</v>
      </c>
      <c r="B4236" s="793" t="s">
        <v>10239</v>
      </c>
      <c r="C4236" s="793">
        <v>0</v>
      </c>
    </row>
    <row r="4237" spans="1:3" x14ac:dyDescent="0.2">
      <c r="A4237" s="793" t="s">
        <v>4213</v>
      </c>
      <c r="B4237" s="793" t="s">
        <v>10240</v>
      </c>
      <c r="C4237" s="793">
        <v>0</v>
      </c>
    </row>
    <row r="4238" spans="1:3" x14ac:dyDescent="0.2">
      <c r="A4238" s="793" t="s">
        <v>4290</v>
      </c>
      <c r="B4238" s="793" t="s">
        <v>10241</v>
      </c>
      <c r="C4238" s="793">
        <v>0</v>
      </c>
    </row>
    <row r="4239" spans="1:3" x14ac:dyDescent="0.2">
      <c r="A4239" s="793" t="s">
        <v>4290</v>
      </c>
      <c r="B4239" s="793" t="s">
        <v>10242</v>
      </c>
      <c r="C4239" s="793">
        <v>0</v>
      </c>
    </row>
    <row r="4240" spans="1:3" x14ac:dyDescent="0.2">
      <c r="A4240" s="793" t="s">
        <v>4290</v>
      </c>
      <c r="B4240" s="793" t="s">
        <v>10243</v>
      </c>
      <c r="C4240" s="793">
        <v>0</v>
      </c>
    </row>
    <row r="4241" spans="1:3" x14ac:dyDescent="0.2">
      <c r="A4241" s="793" t="s">
        <v>4290</v>
      </c>
      <c r="B4241" s="793" t="s">
        <v>10244</v>
      </c>
      <c r="C4241" s="793">
        <v>0</v>
      </c>
    </row>
    <row r="4242" spans="1:3" x14ac:dyDescent="0.2">
      <c r="A4242" s="793" t="s">
        <v>4290</v>
      </c>
      <c r="B4242" s="793" t="s">
        <v>10245</v>
      </c>
      <c r="C4242" s="793">
        <v>0</v>
      </c>
    </row>
    <row r="4243" spans="1:3" x14ac:dyDescent="0.2">
      <c r="A4243" s="793" t="s">
        <v>4290</v>
      </c>
      <c r="B4243" s="793" t="s">
        <v>10246</v>
      </c>
      <c r="C4243" s="793">
        <v>0</v>
      </c>
    </row>
    <row r="4244" spans="1:3" x14ac:dyDescent="0.2">
      <c r="A4244" s="793" t="s">
        <v>4290</v>
      </c>
      <c r="B4244" s="793" t="s">
        <v>10247</v>
      </c>
      <c r="C4244" s="793">
        <v>0</v>
      </c>
    </row>
    <row r="4245" spans="1:3" x14ac:dyDescent="0.2">
      <c r="A4245" s="793" t="s">
        <v>4290</v>
      </c>
      <c r="B4245" s="793" t="s">
        <v>10248</v>
      </c>
      <c r="C4245" s="793">
        <v>0</v>
      </c>
    </row>
    <row r="4246" spans="1:3" x14ac:dyDescent="0.2">
      <c r="A4246" s="793" t="s">
        <v>4290</v>
      </c>
      <c r="B4246" s="793" t="s">
        <v>10249</v>
      </c>
      <c r="C4246" s="793">
        <v>0</v>
      </c>
    </row>
    <row r="4247" spans="1:3" x14ac:dyDescent="0.2">
      <c r="A4247" s="793" t="s">
        <v>4290</v>
      </c>
      <c r="B4247" s="793" t="s">
        <v>10250</v>
      </c>
      <c r="C4247" s="793">
        <v>0</v>
      </c>
    </row>
    <row r="4248" spans="1:3" x14ac:dyDescent="0.2">
      <c r="A4248" s="793" t="s">
        <v>4290</v>
      </c>
      <c r="B4248" s="793" t="s">
        <v>10251</v>
      </c>
      <c r="C4248" s="793">
        <v>0</v>
      </c>
    </row>
    <row r="4249" spans="1:3" x14ac:dyDescent="0.2">
      <c r="A4249" s="793" t="s">
        <v>4290</v>
      </c>
      <c r="B4249" s="793" t="s">
        <v>10252</v>
      </c>
      <c r="C4249" s="793">
        <v>0</v>
      </c>
    </row>
    <row r="4250" spans="1:3" x14ac:dyDescent="0.2">
      <c r="A4250" s="793" t="s">
        <v>4290</v>
      </c>
      <c r="B4250" s="793" t="s">
        <v>10253</v>
      </c>
      <c r="C4250" s="793">
        <v>0</v>
      </c>
    </row>
    <row r="4251" spans="1:3" x14ac:dyDescent="0.2">
      <c r="A4251" s="793" t="s">
        <v>4290</v>
      </c>
      <c r="B4251" s="793" t="s">
        <v>10254</v>
      </c>
      <c r="C4251" s="793">
        <v>0</v>
      </c>
    </row>
    <row r="4252" spans="1:3" x14ac:dyDescent="0.2">
      <c r="A4252" s="793" t="s">
        <v>4290</v>
      </c>
      <c r="B4252" s="793" t="s">
        <v>10255</v>
      </c>
      <c r="C4252" s="793">
        <v>0</v>
      </c>
    </row>
    <row r="4253" spans="1:3" x14ac:dyDescent="0.2">
      <c r="A4253" s="793" t="s">
        <v>4290</v>
      </c>
      <c r="B4253" s="793" t="s">
        <v>10256</v>
      </c>
      <c r="C4253" s="793">
        <v>0</v>
      </c>
    </row>
    <row r="4254" spans="1:3" x14ac:dyDescent="0.2">
      <c r="A4254" s="793" t="s">
        <v>4290</v>
      </c>
      <c r="B4254" s="793" t="s">
        <v>10257</v>
      </c>
      <c r="C4254" s="793">
        <v>0</v>
      </c>
    </row>
    <row r="4255" spans="1:3" x14ac:dyDescent="0.2">
      <c r="A4255" s="793" t="s">
        <v>4290</v>
      </c>
      <c r="B4255" s="793" t="s">
        <v>10258</v>
      </c>
      <c r="C4255" s="793">
        <v>0</v>
      </c>
    </row>
    <row r="4256" spans="1:3" x14ac:dyDescent="0.2">
      <c r="A4256" s="793" t="s">
        <v>4290</v>
      </c>
      <c r="B4256" s="793" t="s">
        <v>10259</v>
      </c>
      <c r="C4256" s="793">
        <v>0</v>
      </c>
    </row>
    <row r="4257" spans="1:3" x14ac:dyDescent="0.2">
      <c r="A4257" s="793" t="s">
        <v>4290</v>
      </c>
      <c r="B4257" s="793" t="s">
        <v>10260</v>
      </c>
      <c r="C4257" s="793">
        <v>0</v>
      </c>
    </row>
    <row r="4258" spans="1:3" x14ac:dyDescent="0.2">
      <c r="A4258" s="793" t="s">
        <v>4290</v>
      </c>
      <c r="B4258" s="793" t="s">
        <v>10261</v>
      </c>
      <c r="C4258" s="793">
        <v>0</v>
      </c>
    </row>
    <row r="4259" spans="1:3" x14ac:dyDescent="0.2">
      <c r="A4259" s="793" t="s">
        <v>4290</v>
      </c>
      <c r="B4259" s="793" t="s">
        <v>10262</v>
      </c>
      <c r="C4259" s="793">
        <v>0</v>
      </c>
    </row>
    <row r="4260" spans="1:3" x14ac:dyDescent="0.2">
      <c r="A4260" s="793" t="s">
        <v>4290</v>
      </c>
      <c r="B4260" s="793" t="s">
        <v>10263</v>
      </c>
      <c r="C4260" s="793">
        <v>0</v>
      </c>
    </row>
    <row r="4261" spans="1:3" x14ac:dyDescent="0.2">
      <c r="A4261" s="793" t="s">
        <v>4290</v>
      </c>
      <c r="B4261" s="793" t="s">
        <v>10264</v>
      </c>
      <c r="C4261" s="793">
        <v>0</v>
      </c>
    </row>
    <row r="4262" spans="1:3" x14ac:dyDescent="0.2">
      <c r="A4262" s="793" t="s">
        <v>4302</v>
      </c>
      <c r="B4262" s="793" t="s">
        <v>10265</v>
      </c>
      <c r="C4262" s="793">
        <v>0</v>
      </c>
    </row>
    <row r="4263" spans="1:3" x14ac:dyDescent="0.2">
      <c r="A4263" s="793" t="s">
        <v>4302</v>
      </c>
      <c r="B4263" s="793" t="s">
        <v>10266</v>
      </c>
      <c r="C4263" s="793">
        <v>0</v>
      </c>
    </row>
    <row r="4264" spans="1:3" x14ac:dyDescent="0.2">
      <c r="A4264" s="793" t="s">
        <v>4302</v>
      </c>
      <c r="B4264" s="793" t="s">
        <v>10267</v>
      </c>
      <c r="C4264" s="793">
        <v>0</v>
      </c>
    </row>
    <row r="4265" spans="1:3" x14ac:dyDescent="0.2">
      <c r="A4265" s="793" t="s">
        <v>4302</v>
      </c>
      <c r="B4265" s="793" t="s">
        <v>10268</v>
      </c>
      <c r="C4265" s="793">
        <v>0</v>
      </c>
    </row>
    <row r="4266" spans="1:3" x14ac:dyDescent="0.2">
      <c r="A4266" s="793" t="s">
        <v>4302</v>
      </c>
      <c r="B4266" s="793" t="s">
        <v>10269</v>
      </c>
      <c r="C4266" s="793">
        <v>0</v>
      </c>
    </row>
    <row r="4267" spans="1:3" x14ac:dyDescent="0.2">
      <c r="A4267" s="793" t="s">
        <v>4302</v>
      </c>
      <c r="B4267" s="793" t="s">
        <v>10270</v>
      </c>
      <c r="C4267" s="793">
        <v>0</v>
      </c>
    </row>
    <row r="4268" spans="1:3" x14ac:dyDescent="0.2">
      <c r="A4268" s="793" t="s">
        <v>4302</v>
      </c>
      <c r="B4268" s="793" t="s">
        <v>10271</v>
      </c>
      <c r="C4268" s="793">
        <v>0</v>
      </c>
    </row>
    <row r="4269" spans="1:3" x14ac:dyDescent="0.2">
      <c r="A4269" s="793" t="s">
        <v>4302</v>
      </c>
      <c r="B4269" s="793" t="s">
        <v>10272</v>
      </c>
      <c r="C4269" s="793">
        <v>0</v>
      </c>
    </row>
    <row r="4270" spans="1:3" x14ac:dyDescent="0.2">
      <c r="A4270" s="793" t="s">
        <v>4302</v>
      </c>
      <c r="B4270" s="793" t="s">
        <v>10273</v>
      </c>
      <c r="C4270" s="793">
        <v>0</v>
      </c>
    </row>
    <row r="4271" spans="1:3" x14ac:dyDescent="0.2">
      <c r="A4271" s="793" t="s">
        <v>4302</v>
      </c>
      <c r="B4271" s="793" t="s">
        <v>10274</v>
      </c>
      <c r="C4271" s="793">
        <v>0</v>
      </c>
    </row>
    <row r="4272" spans="1:3" x14ac:dyDescent="0.2">
      <c r="A4272" s="793" t="s">
        <v>4302</v>
      </c>
      <c r="B4272" s="793" t="s">
        <v>10275</v>
      </c>
      <c r="C4272" s="793">
        <v>0</v>
      </c>
    </row>
    <row r="4273" spans="1:3" x14ac:dyDescent="0.2">
      <c r="A4273" s="793" t="s">
        <v>4302</v>
      </c>
      <c r="B4273" s="793" t="s">
        <v>10276</v>
      </c>
      <c r="C4273" s="793">
        <v>0</v>
      </c>
    </row>
    <row r="4274" spans="1:3" x14ac:dyDescent="0.2">
      <c r="A4274" s="793" t="s">
        <v>4302</v>
      </c>
      <c r="B4274" s="793" t="s">
        <v>10277</v>
      </c>
      <c r="C4274" s="793">
        <v>0</v>
      </c>
    </row>
    <row r="4275" spans="1:3" x14ac:dyDescent="0.2">
      <c r="A4275" s="793" t="s">
        <v>4302</v>
      </c>
      <c r="B4275" s="793" t="s">
        <v>10278</v>
      </c>
      <c r="C4275" s="793">
        <v>0</v>
      </c>
    </row>
    <row r="4276" spans="1:3" x14ac:dyDescent="0.2">
      <c r="A4276" s="793" t="s">
        <v>4302</v>
      </c>
      <c r="B4276" s="793" t="s">
        <v>10279</v>
      </c>
      <c r="C4276" s="793">
        <v>0</v>
      </c>
    </row>
    <row r="4277" spans="1:3" x14ac:dyDescent="0.2">
      <c r="A4277" s="793" t="s">
        <v>4302</v>
      </c>
      <c r="B4277" s="793" t="s">
        <v>10280</v>
      </c>
      <c r="C4277" s="793">
        <v>0</v>
      </c>
    </row>
    <row r="4278" spans="1:3" x14ac:dyDescent="0.2">
      <c r="A4278" s="793" t="s">
        <v>4302</v>
      </c>
      <c r="B4278" s="793" t="s">
        <v>10281</v>
      </c>
      <c r="C4278" s="793">
        <v>0</v>
      </c>
    </row>
    <row r="4279" spans="1:3" x14ac:dyDescent="0.2">
      <c r="A4279" s="793" t="s">
        <v>4302</v>
      </c>
      <c r="B4279" s="793" t="s">
        <v>10282</v>
      </c>
      <c r="C4279" s="793">
        <v>0</v>
      </c>
    </row>
    <row r="4280" spans="1:3" x14ac:dyDescent="0.2">
      <c r="A4280" s="793" t="s">
        <v>4302</v>
      </c>
      <c r="B4280" s="793" t="s">
        <v>10283</v>
      </c>
      <c r="C4280" s="793">
        <v>0</v>
      </c>
    </row>
    <row r="4281" spans="1:3" x14ac:dyDescent="0.2">
      <c r="A4281" s="793" t="s">
        <v>4302</v>
      </c>
      <c r="B4281" s="793" t="s">
        <v>10284</v>
      </c>
      <c r="C4281" s="793">
        <v>0</v>
      </c>
    </row>
    <row r="4282" spans="1:3" x14ac:dyDescent="0.2">
      <c r="A4282" s="793" t="s">
        <v>4302</v>
      </c>
      <c r="B4282" s="793" t="s">
        <v>10285</v>
      </c>
      <c r="C4282" s="793">
        <v>0</v>
      </c>
    </row>
    <row r="4283" spans="1:3" x14ac:dyDescent="0.2">
      <c r="A4283" s="793" t="s">
        <v>4302</v>
      </c>
      <c r="B4283" s="793" t="s">
        <v>10286</v>
      </c>
      <c r="C4283" s="793">
        <v>0</v>
      </c>
    </row>
    <row r="4284" spans="1:3" x14ac:dyDescent="0.2">
      <c r="A4284" s="793" t="s">
        <v>4302</v>
      </c>
      <c r="B4284" s="793" t="s">
        <v>10287</v>
      </c>
      <c r="C4284" s="793">
        <v>0</v>
      </c>
    </row>
    <row r="4285" spans="1:3" x14ac:dyDescent="0.2">
      <c r="A4285" s="793" t="s">
        <v>4302</v>
      </c>
      <c r="B4285" s="793" t="s">
        <v>10288</v>
      </c>
      <c r="C4285" s="793">
        <v>0</v>
      </c>
    </row>
    <row r="4286" spans="1:3" x14ac:dyDescent="0.2">
      <c r="A4286" s="793" t="s">
        <v>4302</v>
      </c>
      <c r="B4286" s="793" t="s">
        <v>10289</v>
      </c>
      <c r="C4286" s="793">
        <v>0</v>
      </c>
    </row>
    <row r="4287" spans="1:3" x14ac:dyDescent="0.2">
      <c r="A4287" s="793" t="s">
        <v>4302</v>
      </c>
      <c r="B4287" s="793" t="s">
        <v>10290</v>
      </c>
      <c r="C4287" s="793">
        <v>0</v>
      </c>
    </row>
    <row r="4288" spans="1:3" x14ac:dyDescent="0.2">
      <c r="A4288" s="793" t="s">
        <v>4302</v>
      </c>
      <c r="B4288" s="793" t="s">
        <v>10291</v>
      </c>
      <c r="C4288" s="793">
        <v>0</v>
      </c>
    </row>
    <row r="4289" spans="1:3" x14ac:dyDescent="0.2">
      <c r="A4289" s="793" t="s">
        <v>4302</v>
      </c>
      <c r="B4289" s="793" t="s">
        <v>10292</v>
      </c>
      <c r="C4289" s="793">
        <v>0</v>
      </c>
    </row>
    <row r="4290" spans="1:3" x14ac:dyDescent="0.2">
      <c r="A4290" s="793" t="s">
        <v>4302</v>
      </c>
      <c r="B4290" s="793" t="s">
        <v>10293</v>
      </c>
      <c r="C4290" s="793">
        <v>0</v>
      </c>
    </row>
    <row r="4291" spans="1:3" x14ac:dyDescent="0.2">
      <c r="A4291" s="793" t="s">
        <v>4302</v>
      </c>
      <c r="B4291" s="793" t="s">
        <v>10294</v>
      </c>
      <c r="C4291" s="793">
        <v>0</v>
      </c>
    </row>
    <row r="4292" spans="1:3" x14ac:dyDescent="0.2">
      <c r="A4292" s="793" t="s">
        <v>4302</v>
      </c>
      <c r="B4292" s="793" t="s">
        <v>10295</v>
      </c>
      <c r="C4292" s="793">
        <v>0</v>
      </c>
    </row>
    <row r="4293" spans="1:3" x14ac:dyDescent="0.2">
      <c r="A4293" s="793" t="s">
        <v>4302</v>
      </c>
      <c r="B4293" s="793" t="s">
        <v>10296</v>
      </c>
      <c r="C4293" s="793">
        <v>0</v>
      </c>
    </row>
    <row r="4294" spans="1:3" x14ac:dyDescent="0.2">
      <c r="A4294" s="793" t="s">
        <v>4302</v>
      </c>
      <c r="B4294" s="793" t="s">
        <v>10297</v>
      </c>
      <c r="C4294" s="793">
        <v>0</v>
      </c>
    </row>
    <row r="4295" spans="1:3" x14ac:dyDescent="0.2">
      <c r="A4295" s="793" t="s">
        <v>4302</v>
      </c>
      <c r="B4295" s="793" t="s">
        <v>10298</v>
      </c>
      <c r="C4295" s="793">
        <v>0</v>
      </c>
    </row>
    <row r="4296" spans="1:3" x14ac:dyDescent="0.2">
      <c r="A4296" s="793" t="s">
        <v>4302</v>
      </c>
      <c r="B4296" s="793" t="s">
        <v>10299</v>
      </c>
      <c r="C4296" s="793">
        <v>0</v>
      </c>
    </row>
    <row r="4297" spans="1:3" x14ac:dyDescent="0.2">
      <c r="A4297" s="793" t="s">
        <v>4302</v>
      </c>
      <c r="B4297" s="793" t="s">
        <v>10300</v>
      </c>
      <c r="C4297" s="793">
        <v>0</v>
      </c>
    </row>
    <row r="4298" spans="1:3" x14ac:dyDescent="0.2">
      <c r="A4298" s="793" t="s">
        <v>4302</v>
      </c>
      <c r="B4298" s="793" t="s">
        <v>10301</v>
      </c>
      <c r="C4298" s="793">
        <v>0</v>
      </c>
    </row>
    <row r="4299" spans="1:3" x14ac:dyDescent="0.2">
      <c r="A4299" s="793" t="s">
        <v>4302</v>
      </c>
      <c r="B4299" s="793" t="s">
        <v>10302</v>
      </c>
      <c r="C4299" s="793">
        <v>0</v>
      </c>
    </row>
    <row r="4300" spans="1:3" x14ac:dyDescent="0.2">
      <c r="A4300" s="793" t="s">
        <v>4302</v>
      </c>
      <c r="B4300" s="793" t="s">
        <v>10303</v>
      </c>
      <c r="C4300" s="793">
        <v>0</v>
      </c>
    </row>
    <row r="4301" spans="1:3" x14ac:dyDescent="0.2">
      <c r="A4301" s="793" t="s">
        <v>4302</v>
      </c>
      <c r="B4301" s="793" t="s">
        <v>10304</v>
      </c>
      <c r="C4301" s="793">
        <v>0</v>
      </c>
    </row>
    <row r="4302" spans="1:3" x14ac:dyDescent="0.2">
      <c r="A4302" s="793" t="s">
        <v>4302</v>
      </c>
      <c r="B4302" s="793" t="s">
        <v>10305</v>
      </c>
      <c r="C4302" s="793">
        <v>0</v>
      </c>
    </row>
    <row r="4303" spans="1:3" x14ac:dyDescent="0.2">
      <c r="A4303" s="793" t="s">
        <v>4302</v>
      </c>
      <c r="B4303" s="793" t="s">
        <v>10306</v>
      </c>
      <c r="C4303" s="793">
        <v>0</v>
      </c>
    </row>
    <row r="4304" spans="1:3" x14ac:dyDescent="0.2">
      <c r="A4304" s="793" t="s">
        <v>4302</v>
      </c>
      <c r="B4304" s="793" t="s">
        <v>10307</v>
      </c>
      <c r="C4304" s="793">
        <v>0</v>
      </c>
    </row>
    <row r="4305" spans="1:3" x14ac:dyDescent="0.2">
      <c r="A4305" s="793" t="s">
        <v>4302</v>
      </c>
      <c r="B4305" s="793" t="s">
        <v>10308</v>
      </c>
      <c r="C4305" s="793">
        <v>0</v>
      </c>
    </row>
    <row r="4306" spans="1:3" x14ac:dyDescent="0.2">
      <c r="A4306" s="793" t="s">
        <v>4302</v>
      </c>
      <c r="B4306" s="793" t="s">
        <v>10309</v>
      </c>
      <c r="C4306" s="793">
        <v>0</v>
      </c>
    </row>
    <row r="4307" spans="1:3" x14ac:dyDescent="0.2">
      <c r="A4307" s="793" t="s">
        <v>4302</v>
      </c>
      <c r="B4307" s="793" t="s">
        <v>10310</v>
      </c>
      <c r="C4307" s="793">
        <v>0</v>
      </c>
    </row>
    <row r="4308" spans="1:3" x14ac:dyDescent="0.2">
      <c r="A4308" s="793" t="s">
        <v>4302</v>
      </c>
      <c r="B4308" s="793" t="s">
        <v>10311</v>
      </c>
      <c r="C4308" s="793">
        <v>0</v>
      </c>
    </row>
    <row r="4309" spans="1:3" x14ac:dyDescent="0.2">
      <c r="A4309" s="793" t="s">
        <v>4302</v>
      </c>
      <c r="B4309" s="793" t="s">
        <v>10312</v>
      </c>
      <c r="C4309" s="793">
        <v>0</v>
      </c>
    </row>
    <row r="4310" spans="1:3" x14ac:dyDescent="0.2">
      <c r="A4310" s="793" t="s">
        <v>4302</v>
      </c>
      <c r="B4310" s="793" t="s">
        <v>10313</v>
      </c>
      <c r="C4310" s="793">
        <v>0</v>
      </c>
    </row>
    <row r="4311" spans="1:3" x14ac:dyDescent="0.2">
      <c r="A4311" s="793" t="s">
        <v>4302</v>
      </c>
      <c r="B4311" s="793" t="s">
        <v>10314</v>
      </c>
      <c r="C4311" s="793">
        <v>0</v>
      </c>
    </row>
    <row r="4312" spans="1:3" x14ac:dyDescent="0.2">
      <c r="A4312" s="793" t="s">
        <v>4302</v>
      </c>
      <c r="B4312" s="793" t="s">
        <v>10315</v>
      </c>
      <c r="C4312" s="793">
        <v>0</v>
      </c>
    </row>
    <row r="4313" spans="1:3" x14ac:dyDescent="0.2">
      <c r="A4313" s="793" t="s">
        <v>4302</v>
      </c>
      <c r="B4313" s="793" t="s">
        <v>10316</v>
      </c>
      <c r="C4313" s="793">
        <v>0</v>
      </c>
    </row>
    <row r="4314" spans="1:3" x14ac:dyDescent="0.2">
      <c r="A4314" s="793" t="s">
        <v>4302</v>
      </c>
      <c r="B4314" s="793" t="s">
        <v>10317</v>
      </c>
      <c r="C4314" s="793">
        <v>0</v>
      </c>
    </row>
    <row r="4315" spans="1:3" x14ac:dyDescent="0.2">
      <c r="A4315" s="793" t="s">
        <v>4302</v>
      </c>
      <c r="B4315" s="793" t="s">
        <v>10318</v>
      </c>
      <c r="C4315" s="793">
        <v>0</v>
      </c>
    </row>
    <row r="4316" spans="1:3" x14ac:dyDescent="0.2">
      <c r="A4316" s="793" t="s">
        <v>4302</v>
      </c>
      <c r="B4316" s="793" t="s">
        <v>10319</v>
      </c>
      <c r="C4316" s="793">
        <v>0</v>
      </c>
    </row>
    <row r="4317" spans="1:3" x14ac:dyDescent="0.2">
      <c r="A4317" s="793" t="s">
        <v>4302</v>
      </c>
      <c r="B4317" s="793" t="s">
        <v>10320</v>
      </c>
      <c r="C4317" s="793">
        <v>0</v>
      </c>
    </row>
    <row r="4318" spans="1:3" x14ac:dyDescent="0.2">
      <c r="A4318" s="793" t="s">
        <v>4302</v>
      </c>
      <c r="B4318" s="793" t="s">
        <v>10321</v>
      </c>
      <c r="C4318" s="793">
        <v>0</v>
      </c>
    </row>
    <row r="4319" spans="1:3" x14ac:dyDescent="0.2">
      <c r="A4319" s="793" t="s">
        <v>4302</v>
      </c>
      <c r="B4319" s="793" t="s">
        <v>10322</v>
      </c>
      <c r="C4319" s="793">
        <v>0</v>
      </c>
    </row>
    <row r="4320" spans="1:3" x14ac:dyDescent="0.2">
      <c r="A4320" s="793" t="s">
        <v>4302</v>
      </c>
      <c r="B4320" s="793" t="s">
        <v>10323</v>
      </c>
      <c r="C4320" s="793">
        <v>0</v>
      </c>
    </row>
    <row r="4321" spans="1:3" x14ac:dyDescent="0.2">
      <c r="A4321" s="793" t="s">
        <v>4302</v>
      </c>
      <c r="B4321" s="793" t="s">
        <v>10324</v>
      </c>
      <c r="C4321" s="793">
        <v>0</v>
      </c>
    </row>
    <row r="4322" spans="1:3" x14ac:dyDescent="0.2">
      <c r="A4322" s="793" t="s">
        <v>4302</v>
      </c>
      <c r="B4322" s="793" t="s">
        <v>10325</v>
      </c>
      <c r="C4322" s="793">
        <v>0</v>
      </c>
    </row>
    <row r="4323" spans="1:3" x14ac:dyDescent="0.2">
      <c r="A4323" s="793" t="s">
        <v>4302</v>
      </c>
      <c r="B4323" s="793" t="s">
        <v>10326</v>
      </c>
      <c r="C4323" s="793">
        <v>0</v>
      </c>
    </row>
    <row r="4324" spans="1:3" x14ac:dyDescent="0.2">
      <c r="A4324" s="793" t="s">
        <v>4302</v>
      </c>
      <c r="B4324" s="793" t="s">
        <v>10327</v>
      </c>
      <c r="C4324" s="793">
        <v>0</v>
      </c>
    </row>
    <row r="4325" spans="1:3" x14ac:dyDescent="0.2">
      <c r="A4325" s="793" t="s">
        <v>4302</v>
      </c>
      <c r="B4325" s="793" t="s">
        <v>10328</v>
      </c>
      <c r="C4325" s="793">
        <v>0</v>
      </c>
    </row>
    <row r="4326" spans="1:3" x14ac:dyDescent="0.2">
      <c r="A4326" s="793" t="s">
        <v>4302</v>
      </c>
      <c r="B4326" s="793" t="s">
        <v>10329</v>
      </c>
      <c r="C4326" s="793">
        <v>0</v>
      </c>
    </row>
    <row r="4327" spans="1:3" x14ac:dyDescent="0.2">
      <c r="A4327" s="793" t="s">
        <v>4302</v>
      </c>
      <c r="B4327" s="793" t="s">
        <v>10330</v>
      </c>
      <c r="C4327" s="793">
        <v>0</v>
      </c>
    </row>
    <row r="4328" spans="1:3" x14ac:dyDescent="0.2">
      <c r="A4328" s="793" t="s">
        <v>4302</v>
      </c>
      <c r="B4328" s="793" t="s">
        <v>10331</v>
      </c>
      <c r="C4328" s="793">
        <v>0</v>
      </c>
    </row>
    <row r="4329" spans="1:3" x14ac:dyDescent="0.2">
      <c r="A4329" s="793" t="s">
        <v>4302</v>
      </c>
      <c r="B4329" s="793" t="s">
        <v>10332</v>
      </c>
      <c r="C4329" s="793">
        <v>0</v>
      </c>
    </row>
    <row r="4330" spans="1:3" x14ac:dyDescent="0.2">
      <c r="A4330" s="793" t="s">
        <v>4302</v>
      </c>
      <c r="B4330" s="793" t="s">
        <v>10333</v>
      </c>
      <c r="C4330" s="793">
        <v>0</v>
      </c>
    </row>
    <row r="4331" spans="1:3" x14ac:dyDescent="0.2">
      <c r="A4331" s="793" t="s">
        <v>4302</v>
      </c>
      <c r="B4331" s="793" t="s">
        <v>10334</v>
      </c>
      <c r="C4331" s="793">
        <v>0</v>
      </c>
    </row>
    <row r="4332" spans="1:3" x14ac:dyDescent="0.2">
      <c r="A4332" s="793" t="s">
        <v>4302</v>
      </c>
      <c r="B4332" s="793" t="s">
        <v>10335</v>
      </c>
      <c r="C4332" s="793">
        <v>0</v>
      </c>
    </row>
    <row r="4333" spans="1:3" x14ac:dyDescent="0.2">
      <c r="A4333" s="793" t="s">
        <v>4302</v>
      </c>
      <c r="B4333" s="793" t="s">
        <v>10336</v>
      </c>
      <c r="C4333" s="793">
        <v>0</v>
      </c>
    </row>
    <row r="4334" spans="1:3" x14ac:dyDescent="0.2">
      <c r="A4334" s="793" t="s">
        <v>4320</v>
      </c>
      <c r="B4334" s="793" t="s">
        <v>10337</v>
      </c>
      <c r="C4334" s="793">
        <v>0</v>
      </c>
    </row>
    <row r="4335" spans="1:3" x14ac:dyDescent="0.2">
      <c r="A4335" s="793" t="s">
        <v>4320</v>
      </c>
      <c r="B4335" s="793" t="s">
        <v>10338</v>
      </c>
      <c r="C4335" s="793">
        <v>0</v>
      </c>
    </row>
    <row r="4336" spans="1:3" x14ac:dyDescent="0.2">
      <c r="A4336" s="793" t="s">
        <v>4320</v>
      </c>
      <c r="B4336" s="793" t="s">
        <v>10339</v>
      </c>
      <c r="C4336" s="793">
        <v>0</v>
      </c>
    </row>
    <row r="4337" spans="1:3" x14ac:dyDescent="0.2">
      <c r="A4337" s="793" t="s">
        <v>4320</v>
      </c>
      <c r="B4337" s="793" t="s">
        <v>10340</v>
      </c>
      <c r="C4337" s="793">
        <v>0</v>
      </c>
    </row>
    <row r="4338" spans="1:3" x14ac:dyDescent="0.2">
      <c r="A4338" s="793" t="s">
        <v>4320</v>
      </c>
      <c r="B4338" s="793" t="s">
        <v>10341</v>
      </c>
      <c r="C4338" s="793">
        <v>0</v>
      </c>
    </row>
    <row r="4339" spans="1:3" x14ac:dyDescent="0.2">
      <c r="A4339" s="793" t="s">
        <v>4320</v>
      </c>
      <c r="B4339" s="793" t="s">
        <v>10342</v>
      </c>
      <c r="C4339" s="793">
        <v>0</v>
      </c>
    </row>
    <row r="4340" spans="1:3" x14ac:dyDescent="0.2">
      <c r="A4340" s="793" t="s">
        <v>4320</v>
      </c>
      <c r="B4340" s="793" t="s">
        <v>10343</v>
      </c>
      <c r="C4340" s="793">
        <v>0</v>
      </c>
    </row>
    <row r="4341" spans="1:3" x14ac:dyDescent="0.2">
      <c r="A4341" s="793" t="s">
        <v>4320</v>
      </c>
      <c r="B4341" s="793" t="s">
        <v>10344</v>
      </c>
      <c r="C4341" s="793">
        <v>0</v>
      </c>
    </row>
    <row r="4342" spans="1:3" x14ac:dyDescent="0.2">
      <c r="A4342" s="793" t="s">
        <v>4320</v>
      </c>
      <c r="B4342" s="793" t="s">
        <v>10345</v>
      </c>
      <c r="C4342" s="793">
        <v>0</v>
      </c>
    </row>
    <row r="4343" spans="1:3" x14ac:dyDescent="0.2">
      <c r="A4343" s="793" t="s">
        <v>4320</v>
      </c>
      <c r="B4343" s="793" t="s">
        <v>10346</v>
      </c>
      <c r="C4343" s="793">
        <v>0</v>
      </c>
    </row>
    <row r="4344" spans="1:3" x14ac:dyDescent="0.2">
      <c r="A4344" s="793" t="s">
        <v>4320</v>
      </c>
      <c r="B4344" s="793" t="s">
        <v>10347</v>
      </c>
      <c r="C4344" s="793">
        <v>0</v>
      </c>
    </row>
    <row r="4345" spans="1:3" x14ac:dyDescent="0.2">
      <c r="A4345" s="793" t="s">
        <v>4320</v>
      </c>
      <c r="B4345" s="793" t="s">
        <v>10348</v>
      </c>
      <c r="C4345" s="793">
        <v>0</v>
      </c>
    </row>
    <row r="4346" spans="1:3" x14ac:dyDescent="0.2">
      <c r="A4346" s="793" t="s">
        <v>4320</v>
      </c>
      <c r="B4346" s="793" t="s">
        <v>10349</v>
      </c>
      <c r="C4346" s="793">
        <v>0</v>
      </c>
    </row>
    <row r="4347" spans="1:3" x14ac:dyDescent="0.2">
      <c r="A4347" s="793" t="s">
        <v>4320</v>
      </c>
      <c r="B4347" s="793" t="s">
        <v>10350</v>
      </c>
      <c r="C4347" s="793">
        <v>0</v>
      </c>
    </row>
    <row r="4348" spans="1:3" x14ac:dyDescent="0.2">
      <c r="A4348" s="793" t="s">
        <v>4320</v>
      </c>
      <c r="B4348" s="793" t="s">
        <v>10351</v>
      </c>
      <c r="C4348" s="793">
        <v>0</v>
      </c>
    </row>
    <row r="4349" spans="1:3" x14ac:dyDescent="0.2">
      <c r="A4349" s="793" t="s">
        <v>4320</v>
      </c>
      <c r="B4349" s="793" t="s">
        <v>10352</v>
      </c>
      <c r="C4349" s="793">
        <v>0</v>
      </c>
    </row>
    <row r="4350" spans="1:3" x14ac:dyDescent="0.2">
      <c r="A4350" s="793" t="s">
        <v>4320</v>
      </c>
      <c r="B4350" s="793" t="s">
        <v>10353</v>
      </c>
      <c r="C4350" s="793">
        <v>0</v>
      </c>
    </row>
    <row r="4351" spans="1:3" x14ac:dyDescent="0.2">
      <c r="A4351" s="793" t="s">
        <v>4320</v>
      </c>
      <c r="B4351" s="793" t="s">
        <v>10354</v>
      </c>
      <c r="C4351" s="793">
        <v>0</v>
      </c>
    </row>
    <row r="4352" spans="1:3" x14ac:dyDescent="0.2">
      <c r="A4352" s="793" t="s">
        <v>4320</v>
      </c>
      <c r="B4352" s="793" t="s">
        <v>10355</v>
      </c>
      <c r="C4352" s="793">
        <v>0</v>
      </c>
    </row>
    <row r="4353" spans="1:3" x14ac:dyDescent="0.2">
      <c r="A4353" s="793" t="s">
        <v>4320</v>
      </c>
      <c r="B4353" s="793" t="s">
        <v>10356</v>
      </c>
      <c r="C4353" s="793">
        <v>0</v>
      </c>
    </row>
    <row r="4354" spans="1:3" x14ac:dyDescent="0.2">
      <c r="A4354" s="793" t="s">
        <v>4320</v>
      </c>
      <c r="B4354" s="793" t="s">
        <v>10357</v>
      </c>
      <c r="C4354" s="793">
        <v>0</v>
      </c>
    </row>
    <row r="4355" spans="1:3" x14ac:dyDescent="0.2">
      <c r="A4355" s="793" t="s">
        <v>4320</v>
      </c>
      <c r="B4355" s="793" t="s">
        <v>10358</v>
      </c>
      <c r="C4355" s="793">
        <v>0</v>
      </c>
    </row>
    <row r="4356" spans="1:3" x14ac:dyDescent="0.2">
      <c r="A4356" s="793" t="s">
        <v>4320</v>
      </c>
      <c r="B4356" s="793" t="s">
        <v>10359</v>
      </c>
      <c r="C4356" s="793">
        <v>0</v>
      </c>
    </row>
    <row r="4357" spans="1:3" x14ac:dyDescent="0.2">
      <c r="A4357" s="793" t="s">
        <v>4320</v>
      </c>
      <c r="B4357" s="793" t="s">
        <v>10360</v>
      </c>
      <c r="C4357" s="793">
        <v>0</v>
      </c>
    </row>
    <row r="4358" spans="1:3" x14ac:dyDescent="0.2">
      <c r="A4358" s="793" t="s">
        <v>4320</v>
      </c>
      <c r="B4358" s="793" t="s">
        <v>10361</v>
      </c>
      <c r="C4358" s="793">
        <v>0</v>
      </c>
    </row>
    <row r="4359" spans="1:3" x14ac:dyDescent="0.2">
      <c r="A4359" s="793" t="s">
        <v>4320</v>
      </c>
      <c r="B4359" s="793" t="s">
        <v>10362</v>
      </c>
      <c r="C4359" s="793">
        <v>0</v>
      </c>
    </row>
    <row r="4360" spans="1:3" x14ac:dyDescent="0.2">
      <c r="A4360" s="793" t="s">
        <v>4320</v>
      </c>
      <c r="B4360" s="793" t="s">
        <v>10363</v>
      </c>
      <c r="C4360" s="793">
        <v>0</v>
      </c>
    </row>
    <row r="4361" spans="1:3" x14ac:dyDescent="0.2">
      <c r="A4361" s="793" t="s">
        <v>4320</v>
      </c>
      <c r="B4361" s="793" t="s">
        <v>10364</v>
      </c>
      <c r="C4361" s="793">
        <v>0</v>
      </c>
    </row>
    <row r="4362" spans="1:3" x14ac:dyDescent="0.2">
      <c r="A4362" s="793" t="s">
        <v>4320</v>
      </c>
      <c r="B4362" s="793" t="s">
        <v>10365</v>
      </c>
      <c r="C4362" s="793">
        <v>0</v>
      </c>
    </row>
    <row r="4363" spans="1:3" x14ac:dyDescent="0.2">
      <c r="A4363" s="793" t="s">
        <v>4320</v>
      </c>
      <c r="B4363" s="793" t="s">
        <v>10366</v>
      </c>
      <c r="C4363" s="793">
        <v>0</v>
      </c>
    </row>
    <row r="4364" spans="1:3" x14ac:dyDescent="0.2">
      <c r="A4364" s="793" t="s">
        <v>4320</v>
      </c>
      <c r="B4364" s="793" t="s">
        <v>10367</v>
      </c>
      <c r="C4364" s="793">
        <v>0</v>
      </c>
    </row>
    <row r="4365" spans="1:3" x14ac:dyDescent="0.2">
      <c r="A4365" s="793" t="s">
        <v>4320</v>
      </c>
      <c r="B4365" s="793" t="s">
        <v>10368</v>
      </c>
      <c r="C4365" s="793">
        <v>0</v>
      </c>
    </row>
    <row r="4366" spans="1:3" x14ac:dyDescent="0.2">
      <c r="A4366" s="793" t="s">
        <v>4320</v>
      </c>
      <c r="B4366" s="793" t="s">
        <v>10369</v>
      </c>
      <c r="C4366" s="793">
        <v>0</v>
      </c>
    </row>
    <row r="4367" spans="1:3" x14ac:dyDescent="0.2">
      <c r="A4367" s="793" t="s">
        <v>4320</v>
      </c>
      <c r="B4367" s="793" t="s">
        <v>10370</v>
      </c>
      <c r="C4367" s="793">
        <v>0</v>
      </c>
    </row>
    <row r="4368" spans="1:3" x14ac:dyDescent="0.2">
      <c r="A4368" s="793" t="s">
        <v>4320</v>
      </c>
      <c r="B4368" s="793" t="s">
        <v>10371</v>
      </c>
      <c r="C4368" s="793">
        <v>0</v>
      </c>
    </row>
    <row r="4369" spans="1:3" x14ac:dyDescent="0.2">
      <c r="A4369" s="793" t="s">
        <v>4320</v>
      </c>
      <c r="B4369" s="793" t="s">
        <v>10372</v>
      </c>
      <c r="C4369" s="793">
        <v>0</v>
      </c>
    </row>
    <row r="4370" spans="1:3" x14ac:dyDescent="0.2">
      <c r="A4370" s="793" t="s">
        <v>4320</v>
      </c>
      <c r="B4370" s="793" t="s">
        <v>10373</v>
      </c>
      <c r="C4370" s="793">
        <v>0</v>
      </c>
    </row>
    <row r="4371" spans="1:3" x14ac:dyDescent="0.2">
      <c r="A4371" s="793" t="s">
        <v>4320</v>
      </c>
      <c r="B4371" s="793" t="s">
        <v>10374</v>
      </c>
      <c r="C4371" s="793">
        <v>0</v>
      </c>
    </row>
    <row r="4372" spans="1:3" x14ac:dyDescent="0.2">
      <c r="A4372" s="793" t="s">
        <v>4320</v>
      </c>
      <c r="B4372" s="793" t="s">
        <v>10375</v>
      </c>
      <c r="C4372" s="793">
        <v>0</v>
      </c>
    </row>
    <row r="4373" spans="1:3" x14ac:dyDescent="0.2">
      <c r="A4373" s="793" t="s">
        <v>4320</v>
      </c>
      <c r="B4373" s="793" t="s">
        <v>10376</v>
      </c>
      <c r="C4373" s="793">
        <v>0</v>
      </c>
    </row>
    <row r="4374" spans="1:3" x14ac:dyDescent="0.2">
      <c r="A4374" s="793" t="s">
        <v>4320</v>
      </c>
      <c r="B4374" s="793" t="s">
        <v>10377</v>
      </c>
      <c r="C4374" s="793">
        <v>0</v>
      </c>
    </row>
    <row r="4375" spans="1:3" x14ac:dyDescent="0.2">
      <c r="A4375" s="793" t="s">
        <v>4320</v>
      </c>
      <c r="B4375" s="793" t="s">
        <v>10378</v>
      </c>
      <c r="C4375" s="793">
        <v>0</v>
      </c>
    </row>
    <row r="4376" spans="1:3" x14ac:dyDescent="0.2">
      <c r="A4376" s="793" t="s">
        <v>4320</v>
      </c>
      <c r="B4376" s="793" t="s">
        <v>10379</v>
      </c>
      <c r="C4376" s="793">
        <v>0</v>
      </c>
    </row>
    <row r="4377" spans="1:3" x14ac:dyDescent="0.2">
      <c r="A4377" s="793" t="s">
        <v>4320</v>
      </c>
      <c r="B4377" s="793" t="s">
        <v>10380</v>
      </c>
      <c r="C4377" s="793">
        <v>0</v>
      </c>
    </row>
    <row r="4378" spans="1:3" x14ac:dyDescent="0.2">
      <c r="A4378" s="793" t="s">
        <v>4320</v>
      </c>
      <c r="B4378" s="793" t="s">
        <v>10381</v>
      </c>
      <c r="C4378" s="793">
        <v>0</v>
      </c>
    </row>
    <row r="4379" spans="1:3" x14ac:dyDescent="0.2">
      <c r="A4379" s="793" t="s">
        <v>4320</v>
      </c>
      <c r="B4379" s="793" t="s">
        <v>10382</v>
      </c>
      <c r="C4379" s="793">
        <v>0</v>
      </c>
    </row>
    <row r="4380" spans="1:3" x14ac:dyDescent="0.2">
      <c r="A4380" s="793" t="s">
        <v>4320</v>
      </c>
      <c r="B4380" s="793" t="s">
        <v>10383</v>
      </c>
      <c r="C4380" s="793">
        <v>0</v>
      </c>
    </row>
    <row r="4381" spans="1:3" x14ac:dyDescent="0.2">
      <c r="A4381" s="793" t="s">
        <v>4320</v>
      </c>
      <c r="B4381" s="793" t="s">
        <v>10384</v>
      </c>
      <c r="C4381" s="793">
        <v>0</v>
      </c>
    </row>
    <row r="4382" spans="1:3" x14ac:dyDescent="0.2">
      <c r="A4382" s="793" t="s">
        <v>4320</v>
      </c>
      <c r="B4382" s="793" t="s">
        <v>10385</v>
      </c>
      <c r="C4382" s="793">
        <v>0</v>
      </c>
    </row>
    <row r="4383" spans="1:3" x14ac:dyDescent="0.2">
      <c r="A4383" s="793" t="s">
        <v>4320</v>
      </c>
      <c r="B4383" s="793" t="s">
        <v>10386</v>
      </c>
      <c r="C4383" s="793">
        <v>0</v>
      </c>
    </row>
    <row r="4384" spans="1:3" x14ac:dyDescent="0.2">
      <c r="A4384" s="793" t="s">
        <v>4320</v>
      </c>
      <c r="B4384" s="793" t="s">
        <v>10387</v>
      </c>
      <c r="C4384" s="793">
        <v>0</v>
      </c>
    </row>
    <row r="4385" spans="1:3" x14ac:dyDescent="0.2">
      <c r="A4385" s="793" t="s">
        <v>4320</v>
      </c>
      <c r="B4385" s="793" t="s">
        <v>10388</v>
      </c>
      <c r="C4385" s="793">
        <v>0</v>
      </c>
    </row>
    <row r="4386" spans="1:3" x14ac:dyDescent="0.2">
      <c r="A4386" s="793" t="s">
        <v>4320</v>
      </c>
      <c r="B4386" s="793" t="s">
        <v>10389</v>
      </c>
      <c r="C4386" s="793">
        <v>0</v>
      </c>
    </row>
    <row r="4387" spans="1:3" x14ac:dyDescent="0.2">
      <c r="A4387" s="793" t="s">
        <v>4320</v>
      </c>
      <c r="B4387" s="793" t="s">
        <v>10390</v>
      </c>
      <c r="C4387" s="793">
        <v>0</v>
      </c>
    </row>
    <row r="4388" spans="1:3" x14ac:dyDescent="0.2">
      <c r="A4388" s="793" t="s">
        <v>4320</v>
      </c>
      <c r="B4388" s="793" t="s">
        <v>10391</v>
      </c>
      <c r="C4388" s="793">
        <v>0</v>
      </c>
    </row>
    <row r="4389" spans="1:3" x14ac:dyDescent="0.2">
      <c r="A4389" s="793" t="s">
        <v>4320</v>
      </c>
      <c r="B4389" s="793" t="s">
        <v>10392</v>
      </c>
      <c r="C4389" s="793">
        <v>0</v>
      </c>
    </row>
    <row r="4390" spans="1:3" x14ac:dyDescent="0.2">
      <c r="A4390" s="793" t="s">
        <v>4320</v>
      </c>
      <c r="B4390" s="793" t="s">
        <v>10393</v>
      </c>
      <c r="C4390" s="793">
        <v>0</v>
      </c>
    </row>
    <row r="4391" spans="1:3" x14ac:dyDescent="0.2">
      <c r="A4391" s="793" t="s">
        <v>4320</v>
      </c>
      <c r="B4391" s="793" t="s">
        <v>10394</v>
      </c>
      <c r="C4391" s="793">
        <v>0</v>
      </c>
    </row>
    <row r="4392" spans="1:3" x14ac:dyDescent="0.2">
      <c r="A4392" s="793" t="s">
        <v>4320</v>
      </c>
      <c r="B4392" s="793" t="s">
        <v>10395</v>
      </c>
      <c r="C4392" s="793">
        <v>0</v>
      </c>
    </row>
    <row r="4393" spans="1:3" x14ac:dyDescent="0.2">
      <c r="A4393" s="793" t="s">
        <v>4320</v>
      </c>
      <c r="B4393" s="793" t="s">
        <v>10396</v>
      </c>
      <c r="C4393" s="793">
        <v>0</v>
      </c>
    </row>
    <row r="4394" spans="1:3" x14ac:dyDescent="0.2">
      <c r="A4394" s="793" t="s">
        <v>4320</v>
      </c>
      <c r="B4394" s="793" t="s">
        <v>10397</v>
      </c>
      <c r="C4394" s="793">
        <v>0</v>
      </c>
    </row>
    <row r="4395" spans="1:3" x14ac:dyDescent="0.2">
      <c r="A4395" s="793" t="s">
        <v>4320</v>
      </c>
      <c r="B4395" s="793" t="s">
        <v>10398</v>
      </c>
      <c r="C4395" s="793">
        <v>0</v>
      </c>
    </row>
    <row r="4396" spans="1:3" x14ac:dyDescent="0.2">
      <c r="A4396" s="793" t="s">
        <v>4320</v>
      </c>
      <c r="B4396" s="793" t="s">
        <v>10399</v>
      </c>
      <c r="C4396" s="793">
        <v>0</v>
      </c>
    </row>
    <row r="4397" spans="1:3" x14ac:dyDescent="0.2">
      <c r="A4397" s="793" t="s">
        <v>4320</v>
      </c>
      <c r="B4397" s="793" t="s">
        <v>10400</v>
      </c>
      <c r="C4397" s="793">
        <v>0</v>
      </c>
    </row>
    <row r="4398" spans="1:3" x14ac:dyDescent="0.2">
      <c r="A4398" s="793" t="s">
        <v>4320</v>
      </c>
      <c r="B4398" s="793" t="s">
        <v>10401</v>
      </c>
      <c r="C4398" s="793">
        <v>0</v>
      </c>
    </row>
    <row r="4399" spans="1:3" x14ac:dyDescent="0.2">
      <c r="A4399" s="793" t="s">
        <v>4320</v>
      </c>
      <c r="B4399" s="793" t="s">
        <v>10402</v>
      </c>
      <c r="C4399" s="793">
        <v>0</v>
      </c>
    </row>
    <row r="4400" spans="1:3" x14ac:dyDescent="0.2">
      <c r="A4400" s="793" t="s">
        <v>4320</v>
      </c>
      <c r="B4400" s="793" t="s">
        <v>10403</v>
      </c>
      <c r="C4400" s="793">
        <v>0</v>
      </c>
    </row>
    <row r="4401" spans="1:3" x14ac:dyDescent="0.2">
      <c r="A4401" s="793" t="s">
        <v>4320</v>
      </c>
      <c r="B4401" s="793" t="s">
        <v>10404</v>
      </c>
      <c r="C4401" s="793">
        <v>0</v>
      </c>
    </row>
    <row r="4402" spans="1:3" x14ac:dyDescent="0.2">
      <c r="A4402" s="793" t="s">
        <v>4320</v>
      </c>
      <c r="B4402" s="793" t="s">
        <v>10405</v>
      </c>
      <c r="C4402" s="793">
        <v>0</v>
      </c>
    </row>
    <row r="4403" spans="1:3" x14ac:dyDescent="0.2">
      <c r="A4403" s="793" t="s">
        <v>4320</v>
      </c>
      <c r="B4403" s="793" t="s">
        <v>10406</v>
      </c>
      <c r="C4403" s="793">
        <v>0</v>
      </c>
    </row>
    <row r="4404" spans="1:3" x14ac:dyDescent="0.2">
      <c r="A4404" s="793" t="s">
        <v>4320</v>
      </c>
      <c r="B4404" s="793" t="s">
        <v>10407</v>
      </c>
      <c r="C4404" s="793">
        <v>0</v>
      </c>
    </row>
    <row r="4405" spans="1:3" x14ac:dyDescent="0.2">
      <c r="A4405" s="793" t="s">
        <v>4320</v>
      </c>
      <c r="B4405" s="793" t="s">
        <v>10408</v>
      </c>
      <c r="C4405" s="793">
        <v>0</v>
      </c>
    </row>
    <row r="4406" spans="1:3" x14ac:dyDescent="0.2">
      <c r="A4406" s="793" t="s">
        <v>4343</v>
      </c>
      <c r="B4406" s="793" t="s">
        <v>10409</v>
      </c>
      <c r="C4406" s="793">
        <v>0.26000000000021828</v>
      </c>
    </row>
    <row r="4407" spans="1:3" x14ac:dyDescent="0.2">
      <c r="A4407" s="793" t="s">
        <v>4343</v>
      </c>
      <c r="B4407" s="793" t="s">
        <v>6225</v>
      </c>
      <c r="C4407" s="793">
        <v>-0.2999999999992724</v>
      </c>
    </row>
    <row r="4408" spans="1:3" x14ac:dyDescent="0.2">
      <c r="A4408" s="793" t="s">
        <v>4343</v>
      </c>
      <c r="B4408" s="793" t="s">
        <v>6226</v>
      </c>
      <c r="C4408" s="793">
        <v>-0.2999999999992724</v>
      </c>
    </row>
    <row r="4409" spans="1:3" x14ac:dyDescent="0.2">
      <c r="A4409" s="793" t="s">
        <v>4343</v>
      </c>
      <c r="B4409" s="793" t="s">
        <v>10410</v>
      </c>
      <c r="C4409" s="793">
        <v>0</v>
      </c>
    </row>
    <row r="4410" spans="1:3" x14ac:dyDescent="0.2">
      <c r="A4410" s="793" t="s">
        <v>4343</v>
      </c>
      <c r="B4410" s="793" t="s">
        <v>10411</v>
      </c>
      <c r="C4410" s="793">
        <v>0</v>
      </c>
    </row>
    <row r="4411" spans="1:3" x14ac:dyDescent="0.2">
      <c r="A4411" s="793" t="s">
        <v>4343</v>
      </c>
      <c r="B4411" s="793" t="s">
        <v>10412</v>
      </c>
      <c r="C4411" s="793">
        <v>0</v>
      </c>
    </row>
    <row r="4412" spans="1:3" x14ac:dyDescent="0.2">
      <c r="A4412" s="793" t="s">
        <v>4343</v>
      </c>
      <c r="B4412" s="793" t="s">
        <v>10413</v>
      </c>
      <c r="C4412" s="793">
        <v>0</v>
      </c>
    </row>
    <row r="4413" spans="1:3" x14ac:dyDescent="0.2">
      <c r="A4413" s="793" t="s">
        <v>4343</v>
      </c>
      <c r="B4413" s="793" t="s">
        <v>10414</v>
      </c>
      <c r="C4413" s="793">
        <v>0</v>
      </c>
    </row>
    <row r="4414" spans="1:3" x14ac:dyDescent="0.2">
      <c r="A4414" s="793" t="s">
        <v>4343</v>
      </c>
      <c r="B4414" s="793" t="s">
        <v>10415</v>
      </c>
      <c r="C4414" s="793">
        <v>0</v>
      </c>
    </row>
    <row r="4415" spans="1:3" x14ac:dyDescent="0.2">
      <c r="A4415" s="793" t="s">
        <v>4343</v>
      </c>
      <c r="B4415" s="793" t="s">
        <v>10416</v>
      </c>
      <c r="C4415" s="793">
        <v>0</v>
      </c>
    </row>
    <row r="4416" spans="1:3" x14ac:dyDescent="0.2">
      <c r="A4416" s="793" t="s">
        <v>4343</v>
      </c>
      <c r="B4416" s="793" t="s">
        <v>10417</v>
      </c>
      <c r="C4416" s="793">
        <v>0</v>
      </c>
    </row>
    <row r="4417" spans="1:3" x14ac:dyDescent="0.2">
      <c r="A4417" s="793" t="s">
        <v>4343</v>
      </c>
      <c r="B4417" s="793" t="s">
        <v>10418</v>
      </c>
      <c r="C4417" s="793">
        <v>0</v>
      </c>
    </row>
    <row r="4418" spans="1:3" x14ac:dyDescent="0.2">
      <c r="A4418" s="793" t="s">
        <v>4362</v>
      </c>
      <c r="B4418" s="793" t="s">
        <v>6227</v>
      </c>
      <c r="C4418" s="793">
        <v>123.3700000000008</v>
      </c>
    </row>
    <row r="4419" spans="1:3" x14ac:dyDescent="0.2">
      <c r="A4419" s="793" t="s">
        <v>4362</v>
      </c>
      <c r="B4419" s="793" t="s">
        <v>6228</v>
      </c>
      <c r="C4419" s="793">
        <v>123.3700000000008</v>
      </c>
    </row>
    <row r="4420" spans="1:3" x14ac:dyDescent="0.2">
      <c r="A4420" s="793" t="s">
        <v>4362</v>
      </c>
      <c r="B4420" s="793" t="s">
        <v>6229</v>
      </c>
      <c r="C4420" s="793">
        <v>61.690000000000509</v>
      </c>
    </row>
    <row r="4421" spans="1:3" x14ac:dyDescent="0.2">
      <c r="A4421" s="793" t="s">
        <v>4362</v>
      </c>
      <c r="B4421" s="793" t="s">
        <v>10419</v>
      </c>
      <c r="C4421" s="793">
        <v>0</v>
      </c>
    </row>
    <row r="4422" spans="1:3" x14ac:dyDescent="0.2">
      <c r="A4422" s="793" t="s">
        <v>4362</v>
      </c>
      <c r="B4422" s="793" t="s">
        <v>10420</v>
      </c>
      <c r="C4422" s="793">
        <v>0</v>
      </c>
    </row>
    <row r="4423" spans="1:3" x14ac:dyDescent="0.2">
      <c r="A4423" s="793" t="s">
        <v>4362</v>
      </c>
      <c r="B4423" s="793" t="s">
        <v>10421</v>
      </c>
      <c r="C4423" s="793">
        <v>0</v>
      </c>
    </row>
    <row r="4424" spans="1:3" x14ac:dyDescent="0.2">
      <c r="A4424" s="793" t="s">
        <v>4362</v>
      </c>
      <c r="B4424" s="793" t="s">
        <v>10422</v>
      </c>
      <c r="C4424" s="793">
        <v>0</v>
      </c>
    </row>
    <row r="4425" spans="1:3" x14ac:dyDescent="0.2">
      <c r="A4425" s="793" t="s">
        <v>4362</v>
      </c>
      <c r="B4425" s="793" t="s">
        <v>10423</v>
      </c>
      <c r="C4425" s="793">
        <v>0</v>
      </c>
    </row>
    <row r="4426" spans="1:3" x14ac:dyDescent="0.2">
      <c r="A4426" s="793" t="s">
        <v>4362</v>
      </c>
      <c r="B4426" s="793" t="s">
        <v>10424</v>
      </c>
      <c r="C4426" s="793">
        <v>0</v>
      </c>
    </row>
    <row r="4427" spans="1:3" x14ac:dyDescent="0.2">
      <c r="A4427" s="793" t="s">
        <v>4362</v>
      </c>
      <c r="B4427" s="793" t="s">
        <v>10425</v>
      </c>
      <c r="C4427" s="793">
        <v>0</v>
      </c>
    </row>
    <row r="4428" spans="1:3" x14ac:dyDescent="0.2">
      <c r="A4428" s="793" t="s">
        <v>4362</v>
      </c>
      <c r="B4428" s="793" t="s">
        <v>10426</v>
      </c>
      <c r="C4428" s="793">
        <v>0</v>
      </c>
    </row>
    <row r="4429" spans="1:3" x14ac:dyDescent="0.2">
      <c r="A4429" s="793" t="s">
        <v>4362</v>
      </c>
      <c r="B4429" s="793" t="s">
        <v>10427</v>
      </c>
      <c r="C4429" s="793">
        <v>0</v>
      </c>
    </row>
    <row r="4430" spans="1:3" x14ac:dyDescent="0.2">
      <c r="A4430" s="793" t="s">
        <v>4376</v>
      </c>
      <c r="B4430" s="793" t="s">
        <v>10428</v>
      </c>
      <c r="C4430" s="793">
        <v>0</v>
      </c>
    </row>
    <row r="4431" spans="1:3" x14ac:dyDescent="0.2">
      <c r="A4431" s="793" t="s">
        <v>4376</v>
      </c>
      <c r="B4431" s="793" t="s">
        <v>10429</v>
      </c>
      <c r="C4431" s="793">
        <v>0</v>
      </c>
    </row>
    <row r="4432" spans="1:3" x14ac:dyDescent="0.2">
      <c r="A4432" s="793" t="s">
        <v>4376</v>
      </c>
      <c r="B4432" s="793" t="s">
        <v>10430</v>
      </c>
      <c r="C4432" s="793">
        <v>0</v>
      </c>
    </row>
    <row r="4433" spans="1:3" x14ac:dyDescent="0.2">
      <c r="A4433" s="793" t="s">
        <v>4376</v>
      </c>
      <c r="B4433" s="793" t="s">
        <v>10431</v>
      </c>
      <c r="C4433" s="793">
        <v>0</v>
      </c>
    </row>
    <row r="4434" spans="1:3" x14ac:dyDescent="0.2">
      <c r="A4434" s="793" t="s">
        <v>4376</v>
      </c>
      <c r="B4434" s="793" t="s">
        <v>10432</v>
      </c>
      <c r="C4434" s="793">
        <v>0</v>
      </c>
    </row>
    <row r="4435" spans="1:3" x14ac:dyDescent="0.2">
      <c r="A4435" s="793" t="s">
        <v>4376</v>
      </c>
      <c r="B4435" s="793" t="s">
        <v>10433</v>
      </c>
      <c r="C4435" s="793">
        <v>0</v>
      </c>
    </row>
    <row r="4436" spans="1:3" x14ac:dyDescent="0.2">
      <c r="A4436" s="793" t="s">
        <v>4376</v>
      </c>
      <c r="B4436" s="793" t="s">
        <v>10434</v>
      </c>
      <c r="C4436" s="793">
        <v>0</v>
      </c>
    </row>
    <row r="4437" spans="1:3" x14ac:dyDescent="0.2">
      <c r="A4437" s="793" t="s">
        <v>4376</v>
      </c>
      <c r="B4437" s="793" t="s">
        <v>10435</v>
      </c>
      <c r="C4437" s="793">
        <v>0</v>
      </c>
    </row>
    <row r="4438" spans="1:3" x14ac:dyDescent="0.2">
      <c r="A4438" s="793" t="s">
        <v>4376</v>
      </c>
      <c r="B4438" s="793" t="s">
        <v>10436</v>
      </c>
      <c r="C4438" s="793">
        <v>0</v>
      </c>
    </row>
    <row r="4439" spans="1:3" x14ac:dyDescent="0.2">
      <c r="A4439" s="793" t="s">
        <v>4376</v>
      </c>
      <c r="B4439" s="793" t="s">
        <v>10437</v>
      </c>
      <c r="C4439" s="793">
        <v>0</v>
      </c>
    </row>
    <row r="4440" spans="1:3" x14ac:dyDescent="0.2">
      <c r="A4440" s="793" t="s">
        <v>4376</v>
      </c>
      <c r="B4440" s="793" t="s">
        <v>10438</v>
      </c>
      <c r="C4440" s="793">
        <v>0</v>
      </c>
    </row>
    <row r="4441" spans="1:3" x14ac:dyDescent="0.2">
      <c r="A4441" s="793" t="s">
        <v>4376</v>
      </c>
      <c r="B4441" s="793" t="s">
        <v>10439</v>
      </c>
      <c r="C4441" s="793">
        <v>0</v>
      </c>
    </row>
    <row r="4442" spans="1:3" x14ac:dyDescent="0.2">
      <c r="A4442" s="793" t="s">
        <v>4376</v>
      </c>
      <c r="B4442" s="793" t="s">
        <v>6230</v>
      </c>
      <c r="C4442" s="793">
        <v>29176.019999999902</v>
      </c>
    </row>
    <row r="4443" spans="1:3" x14ac:dyDescent="0.2">
      <c r="A4443" s="793" t="s">
        <v>4376</v>
      </c>
      <c r="B4443" s="793" t="s">
        <v>6233</v>
      </c>
      <c r="C4443" s="793">
        <v>26349.09999999986</v>
      </c>
    </row>
    <row r="4444" spans="1:3" x14ac:dyDescent="0.2">
      <c r="A4444" s="793" t="s">
        <v>4376</v>
      </c>
      <c r="B4444" s="793" t="s">
        <v>6234</v>
      </c>
      <c r="C4444" s="793">
        <v>23985.219999999972</v>
      </c>
    </row>
    <row r="4445" spans="1:3" x14ac:dyDescent="0.2">
      <c r="A4445" s="793" t="s">
        <v>4376</v>
      </c>
      <c r="B4445" s="793" t="s">
        <v>6235</v>
      </c>
      <c r="C4445" s="793">
        <v>24314.349999999977</v>
      </c>
    </row>
    <row r="4446" spans="1:3" x14ac:dyDescent="0.2">
      <c r="A4446" s="793" t="s">
        <v>4376</v>
      </c>
      <c r="B4446" s="793" t="s">
        <v>6236</v>
      </c>
      <c r="C4446" s="793">
        <v>20660.179999999935</v>
      </c>
    </row>
    <row r="4447" spans="1:3" x14ac:dyDescent="0.2">
      <c r="A4447" s="793" t="s">
        <v>4376</v>
      </c>
      <c r="B4447" s="793" t="s">
        <v>6237</v>
      </c>
      <c r="C4447" s="793">
        <v>18838.209999999963</v>
      </c>
    </row>
    <row r="4448" spans="1:3" x14ac:dyDescent="0.2">
      <c r="A4448" s="793" t="s">
        <v>4376</v>
      </c>
      <c r="B4448" s="793" t="s">
        <v>6238</v>
      </c>
      <c r="C4448" s="793">
        <v>20516.760000000009</v>
      </c>
    </row>
    <row r="4449" spans="1:3" x14ac:dyDescent="0.2">
      <c r="A4449" s="793" t="s">
        <v>4376</v>
      </c>
      <c r="B4449" s="793" t="s">
        <v>6239</v>
      </c>
      <c r="C4449" s="793">
        <v>20122.739999999874</v>
      </c>
    </row>
    <row r="4450" spans="1:3" x14ac:dyDescent="0.2">
      <c r="A4450" s="793" t="s">
        <v>4376</v>
      </c>
      <c r="B4450" s="793" t="s">
        <v>6240</v>
      </c>
      <c r="C4450" s="793">
        <v>17830.019999999902</v>
      </c>
    </row>
    <row r="4451" spans="1:3" x14ac:dyDescent="0.2">
      <c r="A4451" s="793" t="s">
        <v>4376</v>
      </c>
      <c r="B4451" s="793" t="s">
        <v>6231</v>
      </c>
      <c r="C4451" s="793">
        <v>11742.279999999912</v>
      </c>
    </row>
    <row r="4452" spans="1:3" x14ac:dyDescent="0.2">
      <c r="A4452" s="793" t="s">
        <v>4376</v>
      </c>
      <c r="B4452" s="793" t="s">
        <v>6232</v>
      </c>
      <c r="C4452" s="793">
        <v>6446.6399999998976</v>
      </c>
    </row>
    <row r="4453" spans="1:3" x14ac:dyDescent="0.2">
      <c r="A4453" s="793" t="s">
        <v>4376</v>
      </c>
      <c r="B4453" s="793" t="s">
        <v>10440</v>
      </c>
      <c r="C4453" s="793">
        <v>0</v>
      </c>
    </row>
    <row r="4454" spans="1:3" x14ac:dyDescent="0.2">
      <c r="A4454" s="793" t="s">
        <v>4405</v>
      </c>
      <c r="B4454" s="793" t="s">
        <v>6241</v>
      </c>
      <c r="C4454" s="793">
        <v>220.17999999999938</v>
      </c>
    </row>
    <row r="4455" spans="1:3" x14ac:dyDescent="0.2">
      <c r="A4455" s="793" t="s">
        <v>4405</v>
      </c>
      <c r="B4455" s="793" t="s">
        <v>6242</v>
      </c>
      <c r="C4455" s="793">
        <v>220.17999999999938</v>
      </c>
    </row>
    <row r="4456" spans="1:3" x14ac:dyDescent="0.2">
      <c r="A4456" s="793" t="s">
        <v>4405</v>
      </c>
      <c r="B4456" s="793" t="s">
        <v>6243</v>
      </c>
      <c r="C4456" s="793">
        <v>110.09000000000015</v>
      </c>
    </row>
    <row r="4457" spans="1:3" x14ac:dyDescent="0.2">
      <c r="A4457" s="793" t="s">
        <v>4405</v>
      </c>
      <c r="B4457" s="793" t="s">
        <v>10441</v>
      </c>
      <c r="C4457" s="793">
        <v>0</v>
      </c>
    </row>
    <row r="4458" spans="1:3" x14ac:dyDescent="0.2">
      <c r="A4458" s="793" t="s">
        <v>4405</v>
      </c>
      <c r="B4458" s="793" t="s">
        <v>10442</v>
      </c>
      <c r="C4458" s="793">
        <v>0</v>
      </c>
    </row>
    <row r="4459" spans="1:3" x14ac:dyDescent="0.2">
      <c r="A4459" s="793" t="s">
        <v>4405</v>
      </c>
      <c r="B4459" s="793" t="s">
        <v>10443</v>
      </c>
      <c r="C4459" s="793">
        <v>0</v>
      </c>
    </row>
    <row r="4460" spans="1:3" x14ac:dyDescent="0.2">
      <c r="A4460" s="793" t="s">
        <v>4405</v>
      </c>
      <c r="B4460" s="793" t="s">
        <v>10444</v>
      </c>
      <c r="C4460" s="793">
        <v>0</v>
      </c>
    </row>
    <row r="4461" spans="1:3" x14ac:dyDescent="0.2">
      <c r="A4461" s="793" t="s">
        <v>4405</v>
      </c>
      <c r="B4461" s="793" t="s">
        <v>10445</v>
      </c>
      <c r="C4461" s="793">
        <v>0</v>
      </c>
    </row>
    <row r="4462" spans="1:3" x14ac:dyDescent="0.2">
      <c r="A4462" s="793" t="s">
        <v>4405</v>
      </c>
      <c r="B4462" s="793" t="s">
        <v>10446</v>
      </c>
      <c r="C4462" s="793">
        <v>0</v>
      </c>
    </row>
    <row r="4463" spans="1:3" x14ac:dyDescent="0.2">
      <c r="A4463" s="793" t="s">
        <v>4405</v>
      </c>
      <c r="B4463" s="793" t="s">
        <v>10447</v>
      </c>
      <c r="C4463" s="793">
        <v>0</v>
      </c>
    </row>
    <row r="4464" spans="1:3" x14ac:dyDescent="0.2">
      <c r="A4464" s="793" t="s">
        <v>4405</v>
      </c>
      <c r="B4464" s="793" t="s">
        <v>10448</v>
      </c>
      <c r="C4464" s="793">
        <v>0</v>
      </c>
    </row>
    <row r="4465" spans="1:3" x14ac:dyDescent="0.2">
      <c r="A4465" s="793" t="s">
        <v>4405</v>
      </c>
      <c r="B4465" s="793" t="s">
        <v>10449</v>
      </c>
      <c r="C4465" s="793">
        <v>0</v>
      </c>
    </row>
    <row r="4466" spans="1:3" x14ac:dyDescent="0.2">
      <c r="A4466" s="793" t="s">
        <v>4408</v>
      </c>
      <c r="B4466" s="793" t="s">
        <v>10450</v>
      </c>
      <c r="C4466" s="793">
        <v>0</v>
      </c>
    </row>
    <row r="4467" spans="1:3" x14ac:dyDescent="0.2">
      <c r="A4467" s="793" t="s">
        <v>4408</v>
      </c>
      <c r="B4467" s="793" t="s">
        <v>10451</v>
      </c>
      <c r="C4467" s="793">
        <v>0</v>
      </c>
    </row>
    <row r="4468" spans="1:3" x14ac:dyDescent="0.2">
      <c r="A4468" s="793" t="s">
        <v>4408</v>
      </c>
      <c r="B4468" s="793" t="s">
        <v>10452</v>
      </c>
      <c r="C4468" s="793">
        <v>0</v>
      </c>
    </row>
    <row r="4469" spans="1:3" x14ac:dyDescent="0.2">
      <c r="A4469" s="793" t="s">
        <v>4408</v>
      </c>
      <c r="B4469" s="793" t="s">
        <v>10453</v>
      </c>
      <c r="C4469" s="793">
        <v>0</v>
      </c>
    </row>
    <row r="4470" spans="1:3" x14ac:dyDescent="0.2">
      <c r="A4470" s="793" t="s">
        <v>4408</v>
      </c>
      <c r="B4470" s="793" t="s">
        <v>10454</v>
      </c>
      <c r="C4470" s="793">
        <v>0</v>
      </c>
    </row>
    <row r="4471" spans="1:3" x14ac:dyDescent="0.2">
      <c r="A4471" s="793" t="s">
        <v>4408</v>
      </c>
      <c r="B4471" s="793" t="s">
        <v>10455</v>
      </c>
      <c r="C4471" s="793">
        <v>0</v>
      </c>
    </row>
    <row r="4472" spans="1:3" x14ac:dyDescent="0.2">
      <c r="A4472" s="793" t="s">
        <v>4408</v>
      </c>
      <c r="B4472" s="793" t="s">
        <v>10456</v>
      </c>
      <c r="C4472" s="793">
        <v>0</v>
      </c>
    </row>
    <row r="4473" spans="1:3" x14ac:dyDescent="0.2">
      <c r="A4473" s="793" t="s">
        <v>4408</v>
      </c>
      <c r="B4473" s="793" t="s">
        <v>10457</v>
      </c>
      <c r="C4473" s="793">
        <v>0</v>
      </c>
    </row>
    <row r="4474" spans="1:3" x14ac:dyDescent="0.2">
      <c r="A4474" s="793" t="s">
        <v>4408</v>
      </c>
      <c r="B4474" s="793" t="s">
        <v>10458</v>
      </c>
      <c r="C4474" s="793">
        <v>0</v>
      </c>
    </row>
    <row r="4475" spans="1:3" x14ac:dyDescent="0.2">
      <c r="A4475" s="793" t="s">
        <v>4408</v>
      </c>
      <c r="B4475" s="793" t="s">
        <v>10459</v>
      </c>
      <c r="C4475" s="793">
        <v>0</v>
      </c>
    </row>
    <row r="4476" spans="1:3" x14ac:dyDescent="0.2">
      <c r="A4476" s="793" t="s">
        <v>4408</v>
      </c>
      <c r="B4476" s="793" t="s">
        <v>10460</v>
      </c>
      <c r="C4476" s="793">
        <v>0</v>
      </c>
    </row>
    <row r="4477" spans="1:3" x14ac:dyDescent="0.2">
      <c r="A4477" s="793" t="s">
        <v>4408</v>
      </c>
      <c r="B4477" s="793" t="s">
        <v>10461</v>
      </c>
      <c r="C4477" s="793">
        <v>0</v>
      </c>
    </row>
    <row r="4478" spans="1:3" x14ac:dyDescent="0.2">
      <c r="A4478" s="793" t="s">
        <v>4408</v>
      </c>
      <c r="B4478" s="793" t="s">
        <v>6244</v>
      </c>
      <c r="C4478" s="793">
        <v>41997.229999999981</v>
      </c>
    </row>
    <row r="4479" spans="1:3" x14ac:dyDescent="0.2">
      <c r="A4479" s="793" t="s">
        <v>4408</v>
      </c>
      <c r="B4479" s="793" t="s">
        <v>6247</v>
      </c>
      <c r="C4479" s="793">
        <v>37045.989999999991</v>
      </c>
    </row>
    <row r="4480" spans="1:3" x14ac:dyDescent="0.2">
      <c r="A4480" s="793" t="s">
        <v>4408</v>
      </c>
      <c r="B4480" s="793" t="s">
        <v>6248</v>
      </c>
      <c r="C4480" s="793">
        <v>37585.439999999944</v>
      </c>
    </row>
    <row r="4481" spans="1:3" x14ac:dyDescent="0.2">
      <c r="A4481" s="793" t="s">
        <v>4408</v>
      </c>
      <c r="B4481" s="793" t="s">
        <v>6249</v>
      </c>
      <c r="C4481" s="793">
        <v>39662.410000000033</v>
      </c>
    </row>
    <row r="4482" spans="1:3" x14ac:dyDescent="0.2">
      <c r="A4482" s="793" t="s">
        <v>4408</v>
      </c>
      <c r="B4482" s="793" t="s">
        <v>6250</v>
      </c>
      <c r="C4482" s="793">
        <v>38281.229999999865</v>
      </c>
    </row>
    <row r="4483" spans="1:3" x14ac:dyDescent="0.2">
      <c r="A4483" s="793" t="s">
        <v>4408</v>
      </c>
      <c r="B4483" s="793" t="s">
        <v>6251</v>
      </c>
      <c r="C4483" s="793">
        <v>35339.319999999949</v>
      </c>
    </row>
    <row r="4484" spans="1:3" x14ac:dyDescent="0.2">
      <c r="A4484" s="793" t="s">
        <v>4408</v>
      </c>
      <c r="B4484" s="793" t="s">
        <v>6252</v>
      </c>
      <c r="C4484" s="793">
        <v>33175.670000000042</v>
      </c>
    </row>
    <row r="4485" spans="1:3" x14ac:dyDescent="0.2">
      <c r="A4485" s="793" t="s">
        <v>4408</v>
      </c>
      <c r="B4485" s="793" t="s">
        <v>6253</v>
      </c>
      <c r="C4485" s="793">
        <v>30278.899999999907</v>
      </c>
    </row>
    <row r="4486" spans="1:3" x14ac:dyDescent="0.2">
      <c r="A4486" s="793" t="s">
        <v>4408</v>
      </c>
      <c r="B4486" s="793" t="s">
        <v>6254</v>
      </c>
      <c r="C4486" s="793">
        <v>26714.269999999902</v>
      </c>
    </row>
    <row r="4487" spans="1:3" x14ac:dyDescent="0.2">
      <c r="A4487" s="793" t="s">
        <v>4408</v>
      </c>
      <c r="B4487" s="793" t="s">
        <v>6245</v>
      </c>
      <c r="C4487" s="793">
        <v>22216.29999999993</v>
      </c>
    </row>
    <row r="4488" spans="1:3" x14ac:dyDescent="0.2">
      <c r="A4488" s="793" t="s">
        <v>4408</v>
      </c>
      <c r="B4488" s="793" t="s">
        <v>6246</v>
      </c>
      <c r="C4488" s="793">
        <v>14861.289999999921</v>
      </c>
    </row>
    <row r="4489" spans="1:3" x14ac:dyDescent="0.2">
      <c r="A4489" s="793" t="s">
        <v>4408</v>
      </c>
      <c r="B4489" s="793" t="s">
        <v>10462</v>
      </c>
      <c r="C4489" s="793">
        <v>0</v>
      </c>
    </row>
    <row r="4490" spans="1:3" x14ac:dyDescent="0.2">
      <c r="A4490" s="793" t="s">
        <v>4421</v>
      </c>
      <c r="B4490" s="793" t="s">
        <v>10463</v>
      </c>
      <c r="C4490" s="793">
        <v>0</v>
      </c>
    </row>
    <row r="4491" spans="1:3" x14ac:dyDescent="0.2">
      <c r="A4491" s="793" t="s">
        <v>4421</v>
      </c>
      <c r="B4491" s="793" t="s">
        <v>10464</v>
      </c>
      <c r="C4491" s="793">
        <v>0</v>
      </c>
    </row>
    <row r="4492" spans="1:3" x14ac:dyDescent="0.2">
      <c r="A4492" s="793" t="s">
        <v>4421</v>
      </c>
      <c r="B4492" s="793" t="s">
        <v>10465</v>
      </c>
      <c r="C4492" s="793">
        <v>0</v>
      </c>
    </row>
    <row r="4493" spans="1:3" x14ac:dyDescent="0.2">
      <c r="A4493" s="793" t="s">
        <v>4421</v>
      </c>
      <c r="B4493" s="793" t="s">
        <v>10466</v>
      </c>
      <c r="C4493" s="793">
        <v>0</v>
      </c>
    </row>
    <row r="4494" spans="1:3" x14ac:dyDescent="0.2">
      <c r="A4494" s="793" t="s">
        <v>4421</v>
      </c>
      <c r="B4494" s="793" t="s">
        <v>10467</v>
      </c>
      <c r="C4494" s="793">
        <v>0</v>
      </c>
    </row>
    <row r="4495" spans="1:3" x14ac:dyDescent="0.2">
      <c r="A4495" s="793" t="s">
        <v>4421</v>
      </c>
      <c r="B4495" s="793" t="s">
        <v>10468</v>
      </c>
      <c r="C4495" s="793">
        <v>0</v>
      </c>
    </row>
    <row r="4496" spans="1:3" x14ac:dyDescent="0.2">
      <c r="A4496" s="793" t="s">
        <v>4421</v>
      </c>
      <c r="B4496" s="793" t="s">
        <v>10469</v>
      </c>
      <c r="C4496" s="793">
        <v>0</v>
      </c>
    </row>
    <row r="4497" spans="1:3" x14ac:dyDescent="0.2">
      <c r="A4497" s="793" t="s">
        <v>4421</v>
      </c>
      <c r="B4497" s="793" t="s">
        <v>10470</v>
      </c>
      <c r="C4497" s="793">
        <v>0</v>
      </c>
    </row>
    <row r="4498" spans="1:3" x14ac:dyDescent="0.2">
      <c r="A4498" s="793" t="s">
        <v>4421</v>
      </c>
      <c r="B4498" s="793" t="s">
        <v>10471</v>
      </c>
      <c r="C4498" s="793">
        <v>0</v>
      </c>
    </row>
    <row r="4499" spans="1:3" x14ac:dyDescent="0.2">
      <c r="A4499" s="793" t="s">
        <v>4421</v>
      </c>
      <c r="B4499" s="793" t="s">
        <v>10472</v>
      </c>
      <c r="C4499" s="793">
        <v>0</v>
      </c>
    </row>
    <row r="4500" spans="1:3" x14ac:dyDescent="0.2">
      <c r="A4500" s="793" t="s">
        <v>4421</v>
      </c>
      <c r="B4500" s="793" t="s">
        <v>10473</v>
      </c>
      <c r="C4500" s="793">
        <v>0</v>
      </c>
    </row>
    <row r="4501" spans="1:3" x14ac:dyDescent="0.2">
      <c r="A4501" s="793" t="s">
        <v>4421</v>
      </c>
      <c r="B4501" s="793" t="s">
        <v>10474</v>
      </c>
      <c r="C4501" s="793">
        <v>0</v>
      </c>
    </row>
    <row r="4502" spans="1:3" x14ac:dyDescent="0.2">
      <c r="A4502" s="793" t="s">
        <v>4421</v>
      </c>
      <c r="B4502" s="793" t="s">
        <v>6255</v>
      </c>
      <c r="C4502" s="793">
        <v>59873.119999999879</v>
      </c>
    </row>
    <row r="4503" spans="1:3" x14ac:dyDescent="0.2">
      <c r="A4503" s="793" t="s">
        <v>4421</v>
      </c>
      <c r="B4503" s="793" t="s">
        <v>6258</v>
      </c>
      <c r="C4503" s="793">
        <v>56497.279999999795</v>
      </c>
    </row>
    <row r="4504" spans="1:3" x14ac:dyDescent="0.2">
      <c r="A4504" s="793" t="s">
        <v>4421</v>
      </c>
      <c r="B4504" s="793" t="s">
        <v>6259</v>
      </c>
      <c r="C4504" s="793">
        <v>54422.59999999986</v>
      </c>
    </row>
    <row r="4505" spans="1:3" x14ac:dyDescent="0.2">
      <c r="A4505" s="793" t="s">
        <v>4421</v>
      </c>
      <c r="B4505" s="793" t="s">
        <v>6260</v>
      </c>
      <c r="C4505" s="793">
        <v>49288.949999999953</v>
      </c>
    </row>
    <row r="4506" spans="1:3" x14ac:dyDescent="0.2">
      <c r="A4506" s="793" t="s">
        <v>4421</v>
      </c>
      <c r="B4506" s="793" t="s">
        <v>6261</v>
      </c>
      <c r="C4506" s="793">
        <v>44744.589999999851</v>
      </c>
    </row>
    <row r="4507" spans="1:3" x14ac:dyDescent="0.2">
      <c r="A4507" s="793" t="s">
        <v>4421</v>
      </c>
      <c r="B4507" s="793" t="s">
        <v>6262</v>
      </c>
      <c r="C4507" s="793">
        <v>42133.85999999987</v>
      </c>
    </row>
    <row r="4508" spans="1:3" x14ac:dyDescent="0.2">
      <c r="A4508" s="793" t="s">
        <v>4421</v>
      </c>
      <c r="B4508" s="793" t="s">
        <v>6263</v>
      </c>
      <c r="C4508" s="793">
        <v>38985.689999999711</v>
      </c>
    </row>
    <row r="4509" spans="1:3" x14ac:dyDescent="0.2">
      <c r="A4509" s="793" t="s">
        <v>4421</v>
      </c>
      <c r="B4509" s="793" t="s">
        <v>6264</v>
      </c>
      <c r="C4509" s="793">
        <v>35306.289999999804</v>
      </c>
    </row>
    <row r="4510" spans="1:3" x14ac:dyDescent="0.2">
      <c r="A4510" s="793" t="s">
        <v>4421</v>
      </c>
      <c r="B4510" s="793" t="s">
        <v>6265</v>
      </c>
      <c r="C4510" s="793">
        <v>32663.769999999786</v>
      </c>
    </row>
    <row r="4511" spans="1:3" x14ac:dyDescent="0.2">
      <c r="A4511" s="793" t="s">
        <v>4421</v>
      </c>
      <c r="B4511" s="793" t="s">
        <v>6256</v>
      </c>
      <c r="C4511" s="793">
        <v>28060.719999999739</v>
      </c>
    </row>
    <row r="4512" spans="1:3" x14ac:dyDescent="0.2">
      <c r="A4512" s="793" t="s">
        <v>4421</v>
      </c>
      <c r="B4512" s="793" t="s">
        <v>6257</v>
      </c>
      <c r="C4512" s="793">
        <v>18543.219999999972</v>
      </c>
    </row>
    <row r="4513" spans="1:3" x14ac:dyDescent="0.2">
      <c r="A4513" s="793" t="s">
        <v>4421</v>
      </c>
      <c r="B4513" s="793" t="s">
        <v>10475</v>
      </c>
      <c r="C4513" s="793">
        <v>0</v>
      </c>
    </row>
    <row r="4514" spans="1:3" x14ac:dyDescent="0.2">
      <c r="A4514" s="793" t="s">
        <v>4435</v>
      </c>
      <c r="B4514" s="793" t="s">
        <v>6266</v>
      </c>
      <c r="C4514" s="793">
        <v>44352.149999999907</v>
      </c>
    </row>
    <row r="4515" spans="1:3" x14ac:dyDescent="0.2">
      <c r="A4515" s="793" t="s">
        <v>4435</v>
      </c>
      <c r="B4515" s="793" t="s">
        <v>6269</v>
      </c>
      <c r="C4515" s="793">
        <v>42423.589999999851</v>
      </c>
    </row>
    <row r="4516" spans="1:3" x14ac:dyDescent="0.2">
      <c r="A4516" s="793" t="s">
        <v>4435</v>
      </c>
      <c r="B4516" s="793" t="s">
        <v>6270</v>
      </c>
      <c r="C4516" s="793">
        <v>41353.649999999907</v>
      </c>
    </row>
    <row r="4517" spans="1:3" x14ac:dyDescent="0.2">
      <c r="A4517" s="793" t="s">
        <v>4435</v>
      </c>
      <c r="B4517" s="793" t="s">
        <v>6271</v>
      </c>
      <c r="C4517" s="793">
        <v>39689.800000000047</v>
      </c>
    </row>
    <row r="4518" spans="1:3" x14ac:dyDescent="0.2">
      <c r="A4518" s="793" t="s">
        <v>4435</v>
      </c>
      <c r="B4518" s="793" t="s">
        <v>6272</v>
      </c>
      <c r="C4518" s="793">
        <v>35159.169999999925</v>
      </c>
    </row>
    <row r="4519" spans="1:3" x14ac:dyDescent="0.2">
      <c r="A4519" s="793" t="s">
        <v>4435</v>
      </c>
      <c r="B4519" s="793" t="s">
        <v>6273</v>
      </c>
      <c r="C4519" s="793">
        <v>31420.800000000047</v>
      </c>
    </row>
    <row r="4520" spans="1:3" x14ac:dyDescent="0.2">
      <c r="A4520" s="793" t="s">
        <v>4435</v>
      </c>
      <c r="B4520" s="793" t="s">
        <v>6274</v>
      </c>
      <c r="C4520" s="793">
        <v>27560.059999999823</v>
      </c>
    </row>
    <row r="4521" spans="1:3" x14ac:dyDescent="0.2">
      <c r="A4521" s="793" t="s">
        <v>4435</v>
      </c>
      <c r="B4521" s="793" t="s">
        <v>6275</v>
      </c>
      <c r="C4521" s="793">
        <v>23874.489999999991</v>
      </c>
    </row>
    <row r="4522" spans="1:3" x14ac:dyDescent="0.2">
      <c r="A4522" s="793" t="s">
        <v>4435</v>
      </c>
      <c r="B4522" s="793" t="s">
        <v>6276</v>
      </c>
      <c r="C4522" s="793">
        <v>20457.339999999851</v>
      </c>
    </row>
    <row r="4523" spans="1:3" x14ac:dyDescent="0.2">
      <c r="A4523" s="793" t="s">
        <v>4435</v>
      </c>
      <c r="B4523" s="793" t="s">
        <v>6267</v>
      </c>
      <c r="C4523" s="793">
        <v>14745.839999999851</v>
      </c>
    </row>
    <row r="4524" spans="1:3" x14ac:dyDescent="0.2">
      <c r="A4524" s="793" t="s">
        <v>4435</v>
      </c>
      <c r="B4524" s="793" t="s">
        <v>6268</v>
      </c>
      <c r="C4524" s="793">
        <v>8238.5200000000186</v>
      </c>
    </row>
    <row r="4525" spans="1:3" x14ac:dyDescent="0.2">
      <c r="A4525" s="793" t="s">
        <v>4435</v>
      </c>
      <c r="B4525" s="793" t="s">
        <v>10476</v>
      </c>
      <c r="C4525" s="793">
        <v>0</v>
      </c>
    </row>
    <row r="4526" spans="1:3" x14ac:dyDescent="0.2">
      <c r="A4526" s="793" t="s">
        <v>4448</v>
      </c>
      <c r="B4526" s="793" t="s">
        <v>6277</v>
      </c>
      <c r="C4526" s="793">
        <v>190563.71999999974</v>
      </c>
    </row>
    <row r="4527" spans="1:3" x14ac:dyDescent="0.2">
      <c r="A4527" s="793" t="s">
        <v>4448</v>
      </c>
      <c r="B4527" s="793" t="s">
        <v>6280</v>
      </c>
      <c r="C4527" s="793">
        <v>177565.19999999972</v>
      </c>
    </row>
    <row r="4528" spans="1:3" x14ac:dyDescent="0.2">
      <c r="A4528" s="793" t="s">
        <v>4448</v>
      </c>
      <c r="B4528" s="793" t="s">
        <v>6281</v>
      </c>
      <c r="C4528" s="793">
        <v>163660.94999999972</v>
      </c>
    </row>
    <row r="4529" spans="1:3" x14ac:dyDescent="0.2">
      <c r="A4529" s="793" t="s">
        <v>4448</v>
      </c>
      <c r="B4529" s="793" t="s">
        <v>6282</v>
      </c>
      <c r="C4529" s="793">
        <v>152934.26000000024</v>
      </c>
    </row>
    <row r="4530" spans="1:3" x14ac:dyDescent="0.2">
      <c r="A4530" s="793" t="s">
        <v>4448</v>
      </c>
      <c r="B4530" s="793" t="s">
        <v>6283</v>
      </c>
      <c r="C4530" s="793">
        <v>139650.71999999974</v>
      </c>
    </row>
    <row r="4531" spans="1:3" x14ac:dyDescent="0.2">
      <c r="A4531" s="793" t="s">
        <v>4448</v>
      </c>
      <c r="B4531" s="793" t="s">
        <v>6284</v>
      </c>
      <c r="C4531" s="793">
        <v>125035.16000000015</v>
      </c>
    </row>
    <row r="4532" spans="1:3" x14ac:dyDescent="0.2">
      <c r="A4532" s="793" t="s">
        <v>4448</v>
      </c>
      <c r="B4532" s="793" t="s">
        <v>6285</v>
      </c>
      <c r="C4532" s="793">
        <v>108257.56999999983</v>
      </c>
    </row>
    <row r="4533" spans="1:3" x14ac:dyDescent="0.2">
      <c r="A4533" s="793" t="s">
        <v>4448</v>
      </c>
      <c r="B4533" s="793" t="s">
        <v>6286</v>
      </c>
      <c r="C4533" s="793">
        <v>86580.660000000149</v>
      </c>
    </row>
    <row r="4534" spans="1:3" x14ac:dyDescent="0.2">
      <c r="A4534" s="793" t="s">
        <v>4448</v>
      </c>
      <c r="B4534" s="793" t="s">
        <v>6287</v>
      </c>
      <c r="C4534" s="793">
        <v>68311.699999999721</v>
      </c>
    </row>
    <row r="4535" spans="1:3" x14ac:dyDescent="0.2">
      <c r="A4535" s="793" t="s">
        <v>4448</v>
      </c>
      <c r="B4535" s="793" t="s">
        <v>6278</v>
      </c>
      <c r="C4535" s="793">
        <v>48270.75</v>
      </c>
    </row>
    <row r="4536" spans="1:3" x14ac:dyDescent="0.2">
      <c r="A4536" s="793" t="s">
        <v>4448</v>
      </c>
      <c r="B4536" s="793" t="s">
        <v>6279</v>
      </c>
      <c r="C4536" s="793">
        <v>24928.699999999721</v>
      </c>
    </row>
    <row r="4537" spans="1:3" x14ac:dyDescent="0.2">
      <c r="A4537" s="793" t="s">
        <v>4448</v>
      </c>
      <c r="B4537" s="793" t="s">
        <v>10477</v>
      </c>
      <c r="C4537" s="793">
        <v>0</v>
      </c>
    </row>
    <row r="4538" spans="1:3" x14ac:dyDescent="0.2">
      <c r="A4538" s="793" t="s">
        <v>4459</v>
      </c>
      <c r="B4538" s="793" t="s">
        <v>6288</v>
      </c>
      <c r="C4538" s="793">
        <v>54036.530000000028</v>
      </c>
    </row>
    <row r="4539" spans="1:3" x14ac:dyDescent="0.2">
      <c r="A4539" s="793" t="s">
        <v>4459</v>
      </c>
      <c r="B4539" s="793" t="s">
        <v>6291</v>
      </c>
      <c r="C4539" s="793">
        <v>47888.89000000013</v>
      </c>
    </row>
    <row r="4540" spans="1:3" x14ac:dyDescent="0.2">
      <c r="A4540" s="793" t="s">
        <v>4459</v>
      </c>
      <c r="B4540" s="793" t="s">
        <v>6292</v>
      </c>
      <c r="C4540" s="793">
        <v>38306.419999999925</v>
      </c>
    </row>
    <row r="4541" spans="1:3" x14ac:dyDescent="0.2">
      <c r="A4541" s="793" t="s">
        <v>4459</v>
      </c>
      <c r="B4541" s="793" t="s">
        <v>6293</v>
      </c>
      <c r="C4541" s="793">
        <v>31363.210000000196</v>
      </c>
    </row>
    <row r="4542" spans="1:3" x14ac:dyDescent="0.2">
      <c r="A4542" s="793" t="s">
        <v>4459</v>
      </c>
      <c r="B4542" s="793" t="s">
        <v>6294</v>
      </c>
      <c r="C4542" s="793">
        <v>30376.90000000014</v>
      </c>
    </row>
    <row r="4543" spans="1:3" x14ac:dyDescent="0.2">
      <c r="A4543" s="793" t="s">
        <v>4459</v>
      </c>
      <c r="B4543" s="793" t="s">
        <v>6295</v>
      </c>
      <c r="C4543" s="793">
        <v>27315.560000000056</v>
      </c>
    </row>
    <row r="4544" spans="1:3" x14ac:dyDescent="0.2">
      <c r="A4544" s="793" t="s">
        <v>4459</v>
      </c>
      <c r="B4544" s="793" t="s">
        <v>6296</v>
      </c>
      <c r="C4544" s="793">
        <v>22203.700000000186</v>
      </c>
    </row>
    <row r="4545" spans="1:3" x14ac:dyDescent="0.2">
      <c r="A4545" s="793" t="s">
        <v>4459</v>
      </c>
      <c r="B4545" s="793" t="s">
        <v>6297</v>
      </c>
      <c r="C4545" s="793">
        <v>17709.89000000013</v>
      </c>
    </row>
    <row r="4546" spans="1:3" x14ac:dyDescent="0.2">
      <c r="A4546" s="793" t="s">
        <v>4459</v>
      </c>
      <c r="B4546" s="793" t="s">
        <v>6298</v>
      </c>
      <c r="C4546" s="793">
        <v>11638.510000000242</v>
      </c>
    </row>
    <row r="4547" spans="1:3" x14ac:dyDescent="0.2">
      <c r="A4547" s="793" t="s">
        <v>4459</v>
      </c>
      <c r="B4547" s="793" t="s">
        <v>6289</v>
      </c>
      <c r="C4547" s="793">
        <v>7840.4300000001676</v>
      </c>
    </row>
    <row r="4548" spans="1:3" x14ac:dyDescent="0.2">
      <c r="A4548" s="793" t="s">
        <v>4459</v>
      </c>
      <c r="B4548" s="793" t="s">
        <v>6290</v>
      </c>
      <c r="C4548" s="793">
        <v>5607.0900000003166</v>
      </c>
    </row>
    <row r="4549" spans="1:3" x14ac:dyDescent="0.2">
      <c r="A4549" s="793" t="s">
        <v>4459</v>
      </c>
      <c r="B4549" s="793" t="s">
        <v>10478</v>
      </c>
      <c r="C4549" s="793">
        <v>0</v>
      </c>
    </row>
    <row r="4550" spans="1:3" x14ac:dyDescent="0.2">
      <c r="A4550" s="793" t="s">
        <v>4462</v>
      </c>
      <c r="B4550" s="793" t="s">
        <v>6299</v>
      </c>
      <c r="C4550" s="793">
        <v>8036.679999999993</v>
      </c>
    </row>
    <row r="4551" spans="1:3" x14ac:dyDescent="0.2">
      <c r="A4551" s="793" t="s">
        <v>4462</v>
      </c>
      <c r="B4551" s="793" t="s">
        <v>6302</v>
      </c>
      <c r="C4551" s="793">
        <v>7241.2999999999884</v>
      </c>
    </row>
    <row r="4552" spans="1:3" x14ac:dyDescent="0.2">
      <c r="A4552" s="793" t="s">
        <v>4462</v>
      </c>
      <c r="B4552" s="793" t="s">
        <v>6303</v>
      </c>
      <c r="C4552" s="793">
        <v>6585.140000000014</v>
      </c>
    </row>
    <row r="4553" spans="1:3" x14ac:dyDescent="0.2">
      <c r="A4553" s="793" t="s">
        <v>4462</v>
      </c>
      <c r="B4553" s="793" t="s">
        <v>6304</v>
      </c>
      <c r="C4553" s="793">
        <v>5915.5900000000256</v>
      </c>
    </row>
    <row r="4554" spans="1:3" x14ac:dyDescent="0.2">
      <c r="A4554" s="793" t="s">
        <v>4462</v>
      </c>
      <c r="B4554" s="793" t="s">
        <v>6305</v>
      </c>
      <c r="C4554" s="793">
        <v>5399.429999999993</v>
      </c>
    </row>
    <row r="4555" spans="1:3" x14ac:dyDescent="0.2">
      <c r="A4555" s="793" t="s">
        <v>4462</v>
      </c>
      <c r="B4555" s="793" t="s">
        <v>6306</v>
      </c>
      <c r="C4555" s="793">
        <v>5004.3700000000536</v>
      </c>
    </row>
    <row r="4556" spans="1:3" x14ac:dyDescent="0.2">
      <c r="A4556" s="793" t="s">
        <v>4462</v>
      </c>
      <c r="B4556" s="793" t="s">
        <v>6307</v>
      </c>
      <c r="C4556" s="793">
        <v>4728.570000000007</v>
      </c>
    </row>
    <row r="4557" spans="1:3" x14ac:dyDescent="0.2">
      <c r="A4557" s="793" t="s">
        <v>4462</v>
      </c>
      <c r="B4557" s="793" t="s">
        <v>6308</v>
      </c>
      <c r="C4557" s="793">
        <v>4281.2400000000489</v>
      </c>
    </row>
    <row r="4558" spans="1:3" x14ac:dyDescent="0.2">
      <c r="A4558" s="793" t="s">
        <v>4462</v>
      </c>
      <c r="B4558" s="793" t="s">
        <v>6309</v>
      </c>
      <c r="C4558" s="793">
        <v>3414.9900000000489</v>
      </c>
    </row>
    <row r="4559" spans="1:3" x14ac:dyDescent="0.2">
      <c r="A4559" s="793" t="s">
        <v>4462</v>
      </c>
      <c r="B4559" s="793" t="s">
        <v>6300</v>
      </c>
      <c r="C4559" s="793">
        <v>2176.3099999999977</v>
      </c>
    </row>
    <row r="4560" spans="1:3" x14ac:dyDescent="0.2">
      <c r="A4560" s="793" t="s">
        <v>4462</v>
      </c>
      <c r="B4560" s="793" t="s">
        <v>6301</v>
      </c>
      <c r="C4560" s="793">
        <v>1058.429999999993</v>
      </c>
    </row>
    <row r="4561" spans="1:3" x14ac:dyDescent="0.2">
      <c r="A4561" s="793" t="s">
        <v>4462</v>
      </c>
      <c r="B4561" s="793" t="s">
        <v>10479</v>
      </c>
      <c r="C4561" s="793">
        <v>0</v>
      </c>
    </row>
    <row r="4562" spans="1:3" x14ac:dyDescent="0.2">
      <c r="A4562" s="793" t="s">
        <v>4465</v>
      </c>
      <c r="B4562" s="793" t="s">
        <v>6310</v>
      </c>
      <c r="C4562" s="793">
        <v>-26784.179999999935</v>
      </c>
    </row>
    <row r="4563" spans="1:3" x14ac:dyDescent="0.2">
      <c r="A4563" s="793" t="s">
        <v>4465</v>
      </c>
      <c r="B4563" s="793" t="s">
        <v>6313</v>
      </c>
      <c r="C4563" s="793">
        <v>-28753.030000000028</v>
      </c>
    </row>
    <row r="4564" spans="1:3" x14ac:dyDescent="0.2">
      <c r="A4564" s="793" t="s">
        <v>4465</v>
      </c>
      <c r="B4564" s="793" t="s">
        <v>6314</v>
      </c>
      <c r="C4564" s="793">
        <v>-30135.729999999981</v>
      </c>
    </row>
    <row r="4565" spans="1:3" x14ac:dyDescent="0.2">
      <c r="A4565" s="793" t="s">
        <v>4465</v>
      </c>
      <c r="B4565" s="793" t="s">
        <v>6315</v>
      </c>
      <c r="C4565" s="793">
        <v>-33149.540000000037</v>
      </c>
    </row>
    <row r="4566" spans="1:3" x14ac:dyDescent="0.2">
      <c r="A4566" s="793" t="s">
        <v>4465</v>
      </c>
      <c r="B4566" s="793" t="s">
        <v>6316</v>
      </c>
      <c r="C4566" s="793">
        <v>-33661.489999999991</v>
      </c>
    </row>
    <row r="4567" spans="1:3" x14ac:dyDescent="0.2">
      <c r="A4567" s="793" t="s">
        <v>4465</v>
      </c>
      <c r="B4567" s="793" t="s">
        <v>6317</v>
      </c>
      <c r="C4567" s="793">
        <v>-30392.369999999879</v>
      </c>
    </row>
    <row r="4568" spans="1:3" x14ac:dyDescent="0.2">
      <c r="A4568" s="793" t="s">
        <v>4465</v>
      </c>
      <c r="B4568" s="793" t="s">
        <v>6318</v>
      </c>
      <c r="C4568" s="793">
        <v>-28677.590000000084</v>
      </c>
    </row>
    <row r="4569" spans="1:3" x14ac:dyDescent="0.2">
      <c r="A4569" s="793" t="s">
        <v>4465</v>
      </c>
      <c r="B4569" s="793" t="s">
        <v>6319</v>
      </c>
      <c r="C4569" s="793">
        <v>-25772.959999999963</v>
      </c>
    </row>
    <row r="4570" spans="1:3" x14ac:dyDescent="0.2">
      <c r="A4570" s="793" t="s">
        <v>4465</v>
      </c>
      <c r="B4570" s="793" t="s">
        <v>6320</v>
      </c>
      <c r="C4570" s="793">
        <v>-20453.469999999972</v>
      </c>
    </row>
    <row r="4571" spans="1:3" x14ac:dyDescent="0.2">
      <c r="A4571" s="793" t="s">
        <v>4465</v>
      </c>
      <c r="B4571" s="793" t="s">
        <v>6311</v>
      </c>
      <c r="C4571" s="793">
        <v>-13858.839999999851</v>
      </c>
    </row>
    <row r="4572" spans="1:3" x14ac:dyDescent="0.2">
      <c r="A4572" s="793" t="s">
        <v>4465</v>
      </c>
      <c r="B4572" s="793" t="s">
        <v>6312</v>
      </c>
      <c r="C4572" s="793">
        <v>-6173.8900000001304</v>
      </c>
    </row>
    <row r="4573" spans="1:3" x14ac:dyDescent="0.2">
      <c r="A4573" s="793" t="s">
        <v>4465</v>
      </c>
      <c r="B4573" s="793" t="s">
        <v>10480</v>
      </c>
      <c r="C4573" s="793">
        <v>0</v>
      </c>
    </row>
    <row r="4574" spans="1:3" x14ac:dyDescent="0.2">
      <c r="A4574" s="793" t="s">
        <v>4465</v>
      </c>
      <c r="B4574" s="793" t="s">
        <v>6321</v>
      </c>
      <c r="C4574" s="793">
        <v>145804.06</v>
      </c>
    </row>
    <row r="4575" spans="1:3" x14ac:dyDescent="0.2">
      <c r="A4575" s="793" t="s">
        <v>4465</v>
      </c>
      <c r="B4575" s="793" t="s">
        <v>6324</v>
      </c>
      <c r="C4575" s="793">
        <v>145804.06</v>
      </c>
    </row>
    <row r="4576" spans="1:3" x14ac:dyDescent="0.2">
      <c r="A4576" s="793" t="s">
        <v>4465</v>
      </c>
      <c r="B4576" s="793" t="s">
        <v>6325</v>
      </c>
      <c r="C4576" s="793">
        <v>110017.83000000002</v>
      </c>
    </row>
    <row r="4577" spans="1:3" x14ac:dyDescent="0.2">
      <c r="A4577" s="793" t="s">
        <v>4465</v>
      </c>
      <c r="B4577" s="793" t="s">
        <v>6326</v>
      </c>
      <c r="C4577" s="793">
        <v>74231.590000000011</v>
      </c>
    </row>
    <row r="4578" spans="1:3" x14ac:dyDescent="0.2">
      <c r="A4578" s="793" t="s">
        <v>4465</v>
      </c>
      <c r="B4578" s="793" t="s">
        <v>6327</v>
      </c>
      <c r="C4578" s="793">
        <v>74231.590000000011</v>
      </c>
    </row>
    <row r="4579" spans="1:3" x14ac:dyDescent="0.2">
      <c r="A4579" s="793" t="s">
        <v>4465</v>
      </c>
      <c r="B4579" s="793" t="s">
        <v>6328</v>
      </c>
      <c r="C4579" s="793">
        <v>74237.430000000008</v>
      </c>
    </row>
    <row r="4580" spans="1:3" x14ac:dyDescent="0.2">
      <c r="A4580" s="793" t="s">
        <v>4465</v>
      </c>
      <c r="B4580" s="793" t="s">
        <v>6329</v>
      </c>
      <c r="C4580" s="793">
        <v>65326.350000000006</v>
      </c>
    </row>
    <row r="4581" spans="1:3" x14ac:dyDescent="0.2">
      <c r="A4581" s="793" t="s">
        <v>4465</v>
      </c>
      <c r="B4581" s="793" t="s">
        <v>6330</v>
      </c>
      <c r="C4581" s="793">
        <v>55044.080000000016</v>
      </c>
    </row>
    <row r="4582" spans="1:3" x14ac:dyDescent="0.2">
      <c r="A4582" s="793" t="s">
        <v>4465</v>
      </c>
      <c r="B4582" s="793" t="s">
        <v>6331</v>
      </c>
      <c r="C4582" s="793">
        <v>46206.310000000012</v>
      </c>
    </row>
    <row r="4583" spans="1:3" x14ac:dyDescent="0.2">
      <c r="A4583" s="793" t="s">
        <v>4465</v>
      </c>
      <c r="B4583" s="793" t="s">
        <v>6322</v>
      </c>
      <c r="C4583" s="793">
        <v>21150.770000000004</v>
      </c>
    </row>
    <row r="4584" spans="1:3" x14ac:dyDescent="0.2">
      <c r="A4584" s="793" t="s">
        <v>4465</v>
      </c>
      <c r="B4584" s="793" t="s">
        <v>6323</v>
      </c>
      <c r="C4584" s="793">
        <v>3274.4200000000128</v>
      </c>
    </row>
    <row r="4585" spans="1:3" x14ac:dyDescent="0.2">
      <c r="A4585" s="793" t="s">
        <v>4465</v>
      </c>
      <c r="B4585" s="793" t="s">
        <v>10481</v>
      </c>
      <c r="C4585" s="793">
        <v>0</v>
      </c>
    </row>
    <row r="4586" spans="1:3" x14ac:dyDescent="0.2">
      <c r="A4586" s="793" t="s">
        <v>4477</v>
      </c>
      <c r="B4586" s="793" t="s">
        <v>6332</v>
      </c>
      <c r="C4586" s="793">
        <v>3259.4700000000012</v>
      </c>
    </row>
    <row r="4587" spans="1:3" x14ac:dyDescent="0.2">
      <c r="A4587" s="793" t="s">
        <v>4477</v>
      </c>
      <c r="B4587" s="793" t="s">
        <v>6335</v>
      </c>
      <c r="C4587" s="793">
        <v>2574.5899999999965</v>
      </c>
    </row>
    <row r="4588" spans="1:3" x14ac:dyDescent="0.2">
      <c r="A4588" s="793" t="s">
        <v>4477</v>
      </c>
      <c r="B4588" s="793" t="s">
        <v>6336</v>
      </c>
      <c r="C4588" s="793">
        <v>2822.5199999999895</v>
      </c>
    </row>
    <row r="4589" spans="1:3" x14ac:dyDescent="0.2">
      <c r="A4589" s="793" t="s">
        <v>4477</v>
      </c>
      <c r="B4589" s="793" t="s">
        <v>6337</v>
      </c>
      <c r="C4589" s="793">
        <v>3201.8099999999977</v>
      </c>
    </row>
    <row r="4590" spans="1:3" x14ac:dyDescent="0.2">
      <c r="A4590" s="793" t="s">
        <v>4477</v>
      </c>
      <c r="B4590" s="793" t="s">
        <v>6338</v>
      </c>
      <c r="C4590" s="793">
        <v>3598.179999999993</v>
      </c>
    </row>
    <row r="4591" spans="1:3" x14ac:dyDescent="0.2">
      <c r="A4591" s="793" t="s">
        <v>4477</v>
      </c>
      <c r="B4591" s="793" t="s">
        <v>6339</v>
      </c>
      <c r="C4591" s="793">
        <v>3794.039999999979</v>
      </c>
    </row>
    <row r="4592" spans="1:3" x14ac:dyDescent="0.2">
      <c r="A4592" s="793" t="s">
        <v>4477</v>
      </c>
      <c r="B4592" s="793" t="s">
        <v>6340</v>
      </c>
      <c r="C4592" s="793">
        <v>3696.5400000000081</v>
      </c>
    </row>
    <row r="4593" spans="1:3" x14ac:dyDescent="0.2">
      <c r="A4593" s="793" t="s">
        <v>4477</v>
      </c>
      <c r="B4593" s="793" t="s">
        <v>6341</v>
      </c>
      <c r="C4593" s="793">
        <v>3829.109999999986</v>
      </c>
    </row>
    <row r="4594" spans="1:3" x14ac:dyDescent="0.2">
      <c r="A4594" s="793" t="s">
        <v>4477</v>
      </c>
      <c r="B4594" s="793" t="s">
        <v>6342</v>
      </c>
      <c r="C4594" s="793">
        <v>4014.7900000000081</v>
      </c>
    </row>
    <row r="4595" spans="1:3" x14ac:dyDescent="0.2">
      <c r="A4595" s="793" t="s">
        <v>4477</v>
      </c>
      <c r="B4595" s="793" t="s">
        <v>6333</v>
      </c>
      <c r="C4595" s="793">
        <v>4147.5</v>
      </c>
    </row>
    <row r="4596" spans="1:3" x14ac:dyDescent="0.2">
      <c r="A4596" s="793" t="s">
        <v>4477</v>
      </c>
      <c r="B4596" s="793" t="s">
        <v>6334</v>
      </c>
      <c r="C4596" s="793">
        <v>4137.7900000000081</v>
      </c>
    </row>
    <row r="4597" spans="1:3" x14ac:dyDescent="0.2">
      <c r="A4597" s="793" t="s">
        <v>4477</v>
      </c>
      <c r="B4597" s="793" t="s">
        <v>10482</v>
      </c>
      <c r="C4597" s="793">
        <v>0</v>
      </c>
    </row>
    <row r="4598" spans="1:3" x14ac:dyDescent="0.2">
      <c r="A4598" s="793" t="s">
        <v>4485</v>
      </c>
      <c r="B4598" s="793" t="s">
        <v>10483</v>
      </c>
      <c r="C4598" s="793">
        <v>0</v>
      </c>
    </row>
    <row r="4599" spans="1:3" x14ac:dyDescent="0.2">
      <c r="A4599" s="793" t="s">
        <v>4485</v>
      </c>
      <c r="B4599" s="793" t="s">
        <v>10484</v>
      </c>
      <c r="C4599" s="793">
        <v>0</v>
      </c>
    </row>
    <row r="4600" spans="1:3" x14ac:dyDescent="0.2">
      <c r="A4600" s="793" t="s">
        <v>4485</v>
      </c>
      <c r="B4600" s="793" t="s">
        <v>10485</v>
      </c>
      <c r="C4600" s="793">
        <v>0</v>
      </c>
    </row>
    <row r="4601" spans="1:3" x14ac:dyDescent="0.2">
      <c r="A4601" s="793" t="s">
        <v>4485</v>
      </c>
      <c r="B4601" s="793" t="s">
        <v>10486</v>
      </c>
      <c r="C4601" s="793">
        <v>0</v>
      </c>
    </row>
    <row r="4602" spans="1:3" x14ac:dyDescent="0.2">
      <c r="A4602" s="793" t="s">
        <v>4485</v>
      </c>
      <c r="B4602" s="793" t="s">
        <v>10487</v>
      </c>
      <c r="C4602" s="793">
        <v>0</v>
      </c>
    </row>
    <row r="4603" spans="1:3" x14ac:dyDescent="0.2">
      <c r="A4603" s="793" t="s">
        <v>4485</v>
      </c>
      <c r="B4603" s="793" t="s">
        <v>10488</v>
      </c>
      <c r="C4603" s="793">
        <v>0</v>
      </c>
    </row>
    <row r="4604" spans="1:3" x14ac:dyDescent="0.2">
      <c r="A4604" s="793" t="s">
        <v>4485</v>
      </c>
      <c r="B4604" s="793" t="s">
        <v>10489</v>
      </c>
      <c r="C4604" s="793">
        <v>0</v>
      </c>
    </row>
    <row r="4605" spans="1:3" x14ac:dyDescent="0.2">
      <c r="A4605" s="793" t="s">
        <v>4485</v>
      </c>
      <c r="B4605" s="793" t="s">
        <v>10490</v>
      </c>
      <c r="C4605" s="793">
        <v>0</v>
      </c>
    </row>
    <row r="4606" spans="1:3" x14ac:dyDescent="0.2">
      <c r="A4606" s="793" t="s">
        <v>4485</v>
      </c>
      <c r="B4606" s="793" t="s">
        <v>10491</v>
      </c>
      <c r="C4606" s="793">
        <v>0</v>
      </c>
    </row>
    <row r="4607" spans="1:3" x14ac:dyDescent="0.2">
      <c r="A4607" s="793" t="s">
        <v>4485</v>
      </c>
      <c r="B4607" s="793" t="s">
        <v>10492</v>
      </c>
      <c r="C4607" s="793">
        <v>0</v>
      </c>
    </row>
    <row r="4608" spans="1:3" x14ac:dyDescent="0.2">
      <c r="A4608" s="793" t="s">
        <v>4485</v>
      </c>
      <c r="B4608" s="793" t="s">
        <v>10493</v>
      </c>
      <c r="C4608" s="793">
        <v>0</v>
      </c>
    </row>
    <row r="4609" spans="1:3" x14ac:dyDescent="0.2">
      <c r="A4609" s="793" t="s">
        <v>4485</v>
      </c>
      <c r="B4609" s="793" t="s">
        <v>10494</v>
      </c>
      <c r="C4609" s="793">
        <v>0</v>
      </c>
    </row>
    <row r="4610" spans="1:3" x14ac:dyDescent="0.2">
      <c r="A4610" s="793" t="s">
        <v>4485</v>
      </c>
      <c r="B4610" s="793" t="s">
        <v>10495</v>
      </c>
      <c r="C4610" s="793">
        <v>0</v>
      </c>
    </row>
    <row r="4611" spans="1:3" x14ac:dyDescent="0.2">
      <c r="A4611" s="793" t="s">
        <v>4485</v>
      </c>
      <c r="B4611" s="793" t="s">
        <v>10496</v>
      </c>
      <c r="C4611" s="793">
        <v>0</v>
      </c>
    </row>
    <row r="4612" spans="1:3" x14ac:dyDescent="0.2">
      <c r="A4612" s="793" t="s">
        <v>4485</v>
      </c>
      <c r="B4612" s="793" t="s">
        <v>10497</v>
      </c>
      <c r="C4612" s="793">
        <v>0</v>
      </c>
    </row>
    <row r="4613" spans="1:3" x14ac:dyDescent="0.2">
      <c r="A4613" s="793" t="s">
        <v>4485</v>
      </c>
      <c r="B4613" s="793" t="s">
        <v>10498</v>
      </c>
      <c r="C4613" s="793">
        <v>0</v>
      </c>
    </row>
    <row r="4614" spans="1:3" x14ac:dyDescent="0.2">
      <c r="A4614" s="793" t="s">
        <v>4485</v>
      </c>
      <c r="B4614" s="793" t="s">
        <v>10499</v>
      </c>
      <c r="C4614" s="793">
        <v>0</v>
      </c>
    </row>
    <row r="4615" spans="1:3" x14ac:dyDescent="0.2">
      <c r="A4615" s="793" t="s">
        <v>4485</v>
      </c>
      <c r="B4615" s="793" t="s">
        <v>10500</v>
      </c>
      <c r="C4615" s="793">
        <v>0</v>
      </c>
    </row>
    <row r="4616" spans="1:3" x14ac:dyDescent="0.2">
      <c r="A4616" s="793" t="s">
        <v>4485</v>
      </c>
      <c r="B4616" s="793" t="s">
        <v>10501</v>
      </c>
      <c r="C4616" s="793">
        <v>0</v>
      </c>
    </row>
    <row r="4617" spans="1:3" x14ac:dyDescent="0.2">
      <c r="A4617" s="793" t="s">
        <v>4485</v>
      </c>
      <c r="B4617" s="793" t="s">
        <v>10502</v>
      </c>
      <c r="C4617" s="793">
        <v>0</v>
      </c>
    </row>
    <row r="4618" spans="1:3" x14ac:dyDescent="0.2">
      <c r="A4618" s="793" t="s">
        <v>4485</v>
      </c>
      <c r="B4618" s="793" t="s">
        <v>10503</v>
      </c>
      <c r="C4618" s="793">
        <v>0</v>
      </c>
    </row>
    <row r="4619" spans="1:3" x14ac:dyDescent="0.2">
      <c r="A4619" s="793" t="s">
        <v>4485</v>
      </c>
      <c r="B4619" s="793" t="s">
        <v>10504</v>
      </c>
      <c r="C4619" s="793">
        <v>0</v>
      </c>
    </row>
    <row r="4620" spans="1:3" x14ac:dyDescent="0.2">
      <c r="A4620" s="793" t="s">
        <v>4485</v>
      </c>
      <c r="B4620" s="793" t="s">
        <v>10505</v>
      </c>
      <c r="C4620" s="793">
        <v>0</v>
      </c>
    </row>
    <row r="4621" spans="1:3" x14ac:dyDescent="0.2">
      <c r="A4621" s="793" t="s">
        <v>4485</v>
      </c>
      <c r="B4621" s="793" t="s">
        <v>10506</v>
      </c>
      <c r="C4621" s="793">
        <v>0</v>
      </c>
    </row>
    <row r="4622" spans="1:3" x14ac:dyDescent="0.2">
      <c r="A4622" s="793" t="s">
        <v>4485</v>
      </c>
      <c r="B4622" s="793" t="s">
        <v>10507</v>
      </c>
      <c r="C4622" s="793">
        <v>0</v>
      </c>
    </row>
    <row r="4623" spans="1:3" x14ac:dyDescent="0.2">
      <c r="A4623" s="793" t="s">
        <v>4485</v>
      </c>
      <c r="B4623" s="793" t="s">
        <v>10508</v>
      </c>
      <c r="C4623" s="793">
        <v>0</v>
      </c>
    </row>
    <row r="4624" spans="1:3" x14ac:dyDescent="0.2">
      <c r="A4624" s="793" t="s">
        <v>4485</v>
      </c>
      <c r="B4624" s="793" t="s">
        <v>10509</v>
      </c>
      <c r="C4624" s="793">
        <v>0</v>
      </c>
    </row>
    <row r="4625" spans="1:3" x14ac:dyDescent="0.2">
      <c r="A4625" s="793" t="s">
        <v>4485</v>
      </c>
      <c r="B4625" s="793" t="s">
        <v>10510</v>
      </c>
      <c r="C4625" s="793">
        <v>0</v>
      </c>
    </row>
    <row r="4626" spans="1:3" x14ac:dyDescent="0.2">
      <c r="A4626" s="793" t="s">
        <v>4485</v>
      </c>
      <c r="B4626" s="793" t="s">
        <v>10511</v>
      </c>
      <c r="C4626" s="793">
        <v>0</v>
      </c>
    </row>
    <row r="4627" spans="1:3" x14ac:dyDescent="0.2">
      <c r="A4627" s="793" t="s">
        <v>4485</v>
      </c>
      <c r="B4627" s="793" t="s">
        <v>10512</v>
      </c>
      <c r="C4627" s="793">
        <v>0</v>
      </c>
    </row>
    <row r="4628" spans="1:3" x14ac:dyDescent="0.2">
      <c r="A4628" s="793" t="s">
        <v>4485</v>
      </c>
      <c r="B4628" s="793" t="s">
        <v>10513</v>
      </c>
      <c r="C4628" s="793">
        <v>0</v>
      </c>
    </row>
    <row r="4629" spans="1:3" x14ac:dyDescent="0.2">
      <c r="A4629" s="793" t="s">
        <v>4485</v>
      </c>
      <c r="B4629" s="793" t="s">
        <v>10514</v>
      </c>
      <c r="C4629" s="793">
        <v>0</v>
      </c>
    </row>
    <row r="4630" spans="1:3" x14ac:dyDescent="0.2">
      <c r="A4630" s="793" t="s">
        <v>4485</v>
      </c>
      <c r="B4630" s="793" t="s">
        <v>10515</v>
      </c>
      <c r="C4630" s="793">
        <v>0</v>
      </c>
    </row>
    <row r="4631" spans="1:3" x14ac:dyDescent="0.2">
      <c r="A4631" s="793" t="s">
        <v>4485</v>
      </c>
      <c r="B4631" s="793" t="s">
        <v>10516</v>
      </c>
      <c r="C4631" s="793">
        <v>0</v>
      </c>
    </row>
    <row r="4632" spans="1:3" x14ac:dyDescent="0.2">
      <c r="A4632" s="793" t="s">
        <v>4485</v>
      </c>
      <c r="B4632" s="793" t="s">
        <v>10517</v>
      </c>
      <c r="C4632" s="793">
        <v>0</v>
      </c>
    </row>
    <row r="4633" spans="1:3" x14ac:dyDescent="0.2">
      <c r="A4633" s="793" t="s">
        <v>4485</v>
      </c>
      <c r="B4633" s="793" t="s">
        <v>10518</v>
      </c>
      <c r="C4633" s="793">
        <v>0</v>
      </c>
    </row>
    <row r="4634" spans="1:3" x14ac:dyDescent="0.2">
      <c r="A4634" s="793" t="s">
        <v>4485</v>
      </c>
      <c r="B4634" s="793" t="s">
        <v>6354</v>
      </c>
      <c r="C4634" s="793">
        <v>2709.3700000000099</v>
      </c>
    </row>
    <row r="4635" spans="1:3" x14ac:dyDescent="0.2">
      <c r="A4635" s="793" t="s">
        <v>4485</v>
      </c>
      <c r="B4635" s="793" t="s">
        <v>6357</v>
      </c>
      <c r="C4635" s="793">
        <v>2733.9300000000003</v>
      </c>
    </row>
    <row r="4636" spans="1:3" x14ac:dyDescent="0.2">
      <c r="A4636" s="793" t="s">
        <v>4485</v>
      </c>
      <c r="B4636" s="793" t="s">
        <v>6358</v>
      </c>
      <c r="C4636" s="793">
        <v>2531.1700000000055</v>
      </c>
    </row>
    <row r="4637" spans="1:3" x14ac:dyDescent="0.2">
      <c r="A4637" s="793" t="s">
        <v>4485</v>
      </c>
      <c r="B4637" s="793" t="s">
        <v>6359</v>
      </c>
      <c r="C4637" s="793">
        <v>2466.6299999999974</v>
      </c>
    </row>
    <row r="4638" spans="1:3" x14ac:dyDescent="0.2">
      <c r="A4638" s="793" t="s">
        <v>4485</v>
      </c>
      <c r="B4638" s="793" t="s">
        <v>6360</v>
      </c>
      <c r="C4638" s="793">
        <v>1772.2200000000084</v>
      </c>
    </row>
    <row r="4639" spans="1:3" x14ac:dyDescent="0.2">
      <c r="A4639" s="793" t="s">
        <v>4485</v>
      </c>
      <c r="B4639" s="793" t="s">
        <v>6361</v>
      </c>
      <c r="C4639" s="793">
        <v>784.91000000000349</v>
      </c>
    </row>
    <row r="4640" spans="1:3" x14ac:dyDescent="0.2">
      <c r="A4640" s="793" t="s">
        <v>4485</v>
      </c>
      <c r="B4640" s="793" t="s">
        <v>6362</v>
      </c>
      <c r="C4640" s="793">
        <v>381.59000000000378</v>
      </c>
    </row>
    <row r="4641" spans="1:3" x14ac:dyDescent="0.2">
      <c r="A4641" s="793" t="s">
        <v>4485</v>
      </c>
      <c r="B4641" s="793" t="s">
        <v>6363</v>
      </c>
      <c r="C4641" s="793">
        <v>272.20999999999913</v>
      </c>
    </row>
    <row r="4642" spans="1:3" x14ac:dyDescent="0.2">
      <c r="A4642" s="793" t="s">
        <v>4485</v>
      </c>
      <c r="B4642" s="793" t="s">
        <v>6364</v>
      </c>
      <c r="C4642" s="793">
        <v>269.45000000000437</v>
      </c>
    </row>
    <row r="4643" spans="1:3" x14ac:dyDescent="0.2">
      <c r="A4643" s="793" t="s">
        <v>4485</v>
      </c>
      <c r="B4643" s="793" t="s">
        <v>6355</v>
      </c>
      <c r="C4643" s="793">
        <v>274.5</v>
      </c>
    </row>
    <row r="4644" spans="1:3" x14ac:dyDescent="0.2">
      <c r="A4644" s="793" t="s">
        <v>4485</v>
      </c>
      <c r="B4644" s="793" t="s">
        <v>6356</v>
      </c>
      <c r="C4644" s="793">
        <v>279.76000000000204</v>
      </c>
    </row>
    <row r="4645" spans="1:3" x14ac:dyDescent="0.2">
      <c r="A4645" s="793" t="s">
        <v>4485</v>
      </c>
      <c r="B4645" s="793" t="s">
        <v>10519</v>
      </c>
      <c r="C4645" s="793">
        <v>0</v>
      </c>
    </row>
    <row r="4646" spans="1:3" x14ac:dyDescent="0.2">
      <c r="A4646" s="793" t="s">
        <v>4485</v>
      </c>
      <c r="B4646" s="793" t="s">
        <v>10520</v>
      </c>
      <c r="C4646" s="793">
        <v>0</v>
      </c>
    </row>
    <row r="4647" spans="1:3" x14ac:dyDescent="0.2">
      <c r="A4647" s="793" t="s">
        <v>4485</v>
      </c>
      <c r="B4647" s="793" t="s">
        <v>10521</v>
      </c>
      <c r="C4647" s="793">
        <v>0</v>
      </c>
    </row>
    <row r="4648" spans="1:3" x14ac:dyDescent="0.2">
      <c r="A4648" s="793" t="s">
        <v>4485</v>
      </c>
      <c r="B4648" s="793" t="s">
        <v>10522</v>
      </c>
      <c r="C4648" s="793">
        <v>0</v>
      </c>
    </row>
    <row r="4649" spans="1:3" x14ac:dyDescent="0.2">
      <c r="A4649" s="793" t="s">
        <v>4485</v>
      </c>
      <c r="B4649" s="793" t="s">
        <v>10523</v>
      </c>
      <c r="C4649" s="793">
        <v>0</v>
      </c>
    </row>
    <row r="4650" spans="1:3" x14ac:dyDescent="0.2">
      <c r="A4650" s="793" t="s">
        <v>4485</v>
      </c>
      <c r="B4650" s="793" t="s">
        <v>10524</v>
      </c>
      <c r="C4650" s="793">
        <v>0</v>
      </c>
    </row>
    <row r="4651" spans="1:3" x14ac:dyDescent="0.2">
      <c r="A4651" s="793" t="s">
        <v>4485</v>
      </c>
      <c r="B4651" s="793" t="s">
        <v>10525</v>
      </c>
      <c r="C4651" s="793">
        <v>0</v>
      </c>
    </row>
    <row r="4652" spans="1:3" x14ac:dyDescent="0.2">
      <c r="A4652" s="793" t="s">
        <v>4485</v>
      </c>
      <c r="B4652" s="793" t="s">
        <v>10526</v>
      </c>
      <c r="C4652" s="793">
        <v>0</v>
      </c>
    </row>
    <row r="4653" spans="1:3" x14ac:dyDescent="0.2">
      <c r="A4653" s="793" t="s">
        <v>4485</v>
      </c>
      <c r="B4653" s="793" t="s">
        <v>10527</v>
      </c>
      <c r="C4653" s="793">
        <v>0</v>
      </c>
    </row>
    <row r="4654" spans="1:3" x14ac:dyDescent="0.2">
      <c r="A4654" s="793" t="s">
        <v>4485</v>
      </c>
      <c r="B4654" s="793" t="s">
        <v>10528</v>
      </c>
      <c r="C4654" s="793">
        <v>0</v>
      </c>
    </row>
    <row r="4655" spans="1:3" x14ac:dyDescent="0.2">
      <c r="A4655" s="793" t="s">
        <v>4485</v>
      </c>
      <c r="B4655" s="793" t="s">
        <v>10529</v>
      </c>
      <c r="C4655" s="793">
        <v>0</v>
      </c>
    </row>
    <row r="4656" spans="1:3" x14ac:dyDescent="0.2">
      <c r="A4656" s="793" t="s">
        <v>4485</v>
      </c>
      <c r="B4656" s="793" t="s">
        <v>10530</v>
      </c>
      <c r="C4656" s="793">
        <v>0</v>
      </c>
    </row>
    <row r="4657" spans="1:3" x14ac:dyDescent="0.2">
      <c r="A4657" s="793" t="s">
        <v>4485</v>
      </c>
      <c r="B4657" s="793" t="s">
        <v>10531</v>
      </c>
      <c r="C4657" s="793">
        <v>0</v>
      </c>
    </row>
    <row r="4658" spans="1:3" x14ac:dyDescent="0.2">
      <c r="A4658" s="793" t="s">
        <v>4485</v>
      </c>
      <c r="B4658" s="793" t="s">
        <v>10532</v>
      </c>
      <c r="C4658" s="793">
        <v>0</v>
      </c>
    </row>
    <row r="4659" spans="1:3" x14ac:dyDescent="0.2">
      <c r="A4659" s="793" t="s">
        <v>4485</v>
      </c>
      <c r="B4659" s="793" t="s">
        <v>10533</v>
      </c>
      <c r="C4659" s="793">
        <v>0</v>
      </c>
    </row>
    <row r="4660" spans="1:3" x14ac:dyDescent="0.2">
      <c r="A4660" s="793" t="s">
        <v>4485</v>
      </c>
      <c r="B4660" s="793" t="s">
        <v>10534</v>
      </c>
      <c r="C4660" s="793">
        <v>0</v>
      </c>
    </row>
    <row r="4661" spans="1:3" x14ac:dyDescent="0.2">
      <c r="A4661" s="793" t="s">
        <v>4485</v>
      </c>
      <c r="B4661" s="793" t="s">
        <v>10535</v>
      </c>
      <c r="C4661" s="793">
        <v>0</v>
      </c>
    </row>
    <row r="4662" spans="1:3" x14ac:dyDescent="0.2">
      <c r="A4662" s="793" t="s">
        <v>4485</v>
      </c>
      <c r="B4662" s="793" t="s">
        <v>10536</v>
      </c>
      <c r="C4662" s="793">
        <v>0</v>
      </c>
    </row>
    <row r="4663" spans="1:3" x14ac:dyDescent="0.2">
      <c r="A4663" s="793" t="s">
        <v>4485</v>
      </c>
      <c r="B4663" s="793" t="s">
        <v>10537</v>
      </c>
      <c r="C4663" s="793">
        <v>0</v>
      </c>
    </row>
    <row r="4664" spans="1:3" x14ac:dyDescent="0.2">
      <c r="A4664" s="793" t="s">
        <v>4485</v>
      </c>
      <c r="B4664" s="793" t="s">
        <v>10538</v>
      </c>
      <c r="C4664" s="793">
        <v>0</v>
      </c>
    </row>
    <row r="4665" spans="1:3" x14ac:dyDescent="0.2">
      <c r="A4665" s="793" t="s">
        <v>4485</v>
      </c>
      <c r="B4665" s="793" t="s">
        <v>10539</v>
      </c>
      <c r="C4665" s="793">
        <v>0</v>
      </c>
    </row>
    <row r="4666" spans="1:3" x14ac:dyDescent="0.2">
      <c r="A4666" s="793" t="s">
        <v>4485</v>
      </c>
      <c r="B4666" s="793" t="s">
        <v>10540</v>
      </c>
      <c r="C4666" s="793">
        <v>0</v>
      </c>
    </row>
    <row r="4667" spans="1:3" x14ac:dyDescent="0.2">
      <c r="A4667" s="793" t="s">
        <v>4485</v>
      </c>
      <c r="B4667" s="793" t="s">
        <v>10541</v>
      </c>
      <c r="C4667" s="793">
        <v>0</v>
      </c>
    </row>
    <row r="4668" spans="1:3" x14ac:dyDescent="0.2">
      <c r="A4668" s="793" t="s">
        <v>4485</v>
      </c>
      <c r="B4668" s="793" t="s">
        <v>10542</v>
      </c>
      <c r="C4668" s="793">
        <v>0</v>
      </c>
    </row>
    <row r="4669" spans="1:3" x14ac:dyDescent="0.2">
      <c r="A4669" s="793" t="s">
        <v>4485</v>
      </c>
      <c r="B4669" s="793" t="s">
        <v>10543</v>
      </c>
      <c r="C4669" s="793">
        <v>0</v>
      </c>
    </row>
    <row r="4670" spans="1:3" x14ac:dyDescent="0.2">
      <c r="A4670" s="793" t="s">
        <v>4513</v>
      </c>
      <c r="B4670" s="793" t="s">
        <v>10544</v>
      </c>
      <c r="C4670" s="793">
        <v>0</v>
      </c>
    </row>
    <row r="4671" spans="1:3" x14ac:dyDescent="0.2">
      <c r="A4671" s="793" t="s">
        <v>4513</v>
      </c>
      <c r="B4671" s="793" t="s">
        <v>10545</v>
      </c>
      <c r="C4671" s="793">
        <v>0</v>
      </c>
    </row>
    <row r="4672" spans="1:3" x14ac:dyDescent="0.2">
      <c r="A4672" s="793" t="s">
        <v>4513</v>
      </c>
      <c r="B4672" s="793" t="s">
        <v>10546</v>
      </c>
      <c r="C4672" s="793">
        <v>0</v>
      </c>
    </row>
    <row r="4673" spans="1:3" x14ac:dyDescent="0.2">
      <c r="A4673" s="793" t="s">
        <v>4513</v>
      </c>
      <c r="B4673" s="793" t="s">
        <v>10547</v>
      </c>
      <c r="C4673" s="793">
        <v>0</v>
      </c>
    </row>
    <row r="4674" spans="1:3" x14ac:dyDescent="0.2">
      <c r="A4674" s="793" t="s">
        <v>4513</v>
      </c>
      <c r="B4674" s="793" t="s">
        <v>10548</v>
      </c>
      <c r="C4674" s="793">
        <v>0</v>
      </c>
    </row>
    <row r="4675" spans="1:3" x14ac:dyDescent="0.2">
      <c r="A4675" s="793" t="s">
        <v>4513</v>
      </c>
      <c r="B4675" s="793" t="s">
        <v>10549</v>
      </c>
      <c r="C4675" s="793">
        <v>0</v>
      </c>
    </row>
    <row r="4676" spans="1:3" x14ac:dyDescent="0.2">
      <c r="A4676" s="793" t="s">
        <v>4513</v>
      </c>
      <c r="B4676" s="793" t="s">
        <v>10550</v>
      </c>
      <c r="C4676" s="793">
        <v>0</v>
      </c>
    </row>
    <row r="4677" spans="1:3" x14ac:dyDescent="0.2">
      <c r="A4677" s="793" t="s">
        <v>4513</v>
      </c>
      <c r="B4677" s="793" t="s">
        <v>10551</v>
      </c>
      <c r="C4677" s="793">
        <v>0</v>
      </c>
    </row>
    <row r="4678" spans="1:3" x14ac:dyDescent="0.2">
      <c r="A4678" s="793" t="s">
        <v>4513</v>
      </c>
      <c r="B4678" s="793" t="s">
        <v>10552</v>
      </c>
      <c r="C4678" s="793">
        <v>0</v>
      </c>
    </row>
    <row r="4679" spans="1:3" x14ac:dyDescent="0.2">
      <c r="A4679" s="793" t="s">
        <v>4513</v>
      </c>
      <c r="B4679" s="793" t="s">
        <v>10553</v>
      </c>
      <c r="C4679" s="793">
        <v>0</v>
      </c>
    </row>
    <row r="4680" spans="1:3" x14ac:dyDescent="0.2">
      <c r="A4680" s="793" t="s">
        <v>4513</v>
      </c>
      <c r="B4680" s="793" t="s">
        <v>10554</v>
      </c>
      <c r="C4680" s="793">
        <v>0</v>
      </c>
    </row>
    <row r="4681" spans="1:3" x14ac:dyDescent="0.2">
      <c r="A4681" s="793" t="s">
        <v>4513</v>
      </c>
      <c r="B4681" s="793" t="s">
        <v>10555</v>
      </c>
      <c r="C4681" s="793">
        <v>0</v>
      </c>
    </row>
    <row r="4682" spans="1:3" x14ac:dyDescent="0.2">
      <c r="A4682" s="793" t="s">
        <v>4513</v>
      </c>
      <c r="B4682" s="793" t="s">
        <v>10556</v>
      </c>
      <c r="C4682" s="793">
        <v>0</v>
      </c>
    </row>
    <row r="4683" spans="1:3" x14ac:dyDescent="0.2">
      <c r="A4683" s="793" t="s">
        <v>4513</v>
      </c>
      <c r="B4683" s="793" t="s">
        <v>10557</v>
      </c>
      <c r="C4683" s="793">
        <v>0</v>
      </c>
    </row>
    <row r="4684" spans="1:3" x14ac:dyDescent="0.2">
      <c r="A4684" s="793" t="s">
        <v>4513</v>
      </c>
      <c r="B4684" s="793" t="s">
        <v>10558</v>
      </c>
      <c r="C4684" s="793">
        <v>0</v>
      </c>
    </row>
    <row r="4685" spans="1:3" x14ac:dyDescent="0.2">
      <c r="A4685" s="793" t="s">
        <v>4513</v>
      </c>
      <c r="B4685" s="793" t="s">
        <v>10559</v>
      </c>
      <c r="C4685" s="793">
        <v>0</v>
      </c>
    </row>
    <row r="4686" spans="1:3" x14ac:dyDescent="0.2">
      <c r="A4686" s="793" t="s">
        <v>4513</v>
      </c>
      <c r="B4686" s="793" t="s">
        <v>10560</v>
      </c>
      <c r="C4686" s="793">
        <v>0</v>
      </c>
    </row>
    <row r="4687" spans="1:3" x14ac:dyDescent="0.2">
      <c r="A4687" s="793" t="s">
        <v>4513</v>
      </c>
      <c r="B4687" s="793" t="s">
        <v>10561</v>
      </c>
      <c r="C4687" s="793">
        <v>0</v>
      </c>
    </row>
    <row r="4688" spans="1:3" x14ac:dyDescent="0.2">
      <c r="A4688" s="793" t="s">
        <v>4513</v>
      </c>
      <c r="B4688" s="793" t="s">
        <v>10562</v>
      </c>
      <c r="C4688" s="793">
        <v>0</v>
      </c>
    </row>
    <row r="4689" spans="1:3" x14ac:dyDescent="0.2">
      <c r="A4689" s="793" t="s">
        <v>4513</v>
      </c>
      <c r="B4689" s="793" t="s">
        <v>10563</v>
      </c>
      <c r="C4689" s="793">
        <v>0</v>
      </c>
    </row>
    <row r="4690" spans="1:3" x14ac:dyDescent="0.2">
      <c r="A4690" s="793" t="s">
        <v>4513</v>
      </c>
      <c r="B4690" s="793" t="s">
        <v>10564</v>
      </c>
      <c r="C4690" s="793">
        <v>0</v>
      </c>
    </row>
    <row r="4691" spans="1:3" x14ac:dyDescent="0.2">
      <c r="A4691" s="793" t="s">
        <v>4513</v>
      </c>
      <c r="B4691" s="793" t="s">
        <v>10565</v>
      </c>
      <c r="C4691" s="793">
        <v>0</v>
      </c>
    </row>
    <row r="4692" spans="1:3" x14ac:dyDescent="0.2">
      <c r="A4692" s="793" t="s">
        <v>4513</v>
      </c>
      <c r="B4692" s="793" t="s">
        <v>10566</v>
      </c>
      <c r="C4692" s="793">
        <v>0</v>
      </c>
    </row>
    <row r="4693" spans="1:3" x14ac:dyDescent="0.2">
      <c r="A4693" s="793" t="s">
        <v>4513</v>
      </c>
      <c r="B4693" s="793" t="s">
        <v>10567</v>
      </c>
      <c r="C4693" s="793">
        <v>0</v>
      </c>
    </row>
    <row r="4694" spans="1:3" x14ac:dyDescent="0.2">
      <c r="A4694" s="793" t="s">
        <v>4513</v>
      </c>
      <c r="B4694" s="793" t="s">
        <v>10568</v>
      </c>
      <c r="C4694" s="793">
        <v>0</v>
      </c>
    </row>
    <row r="4695" spans="1:3" x14ac:dyDescent="0.2">
      <c r="A4695" s="793" t="s">
        <v>4513</v>
      </c>
      <c r="B4695" s="793" t="s">
        <v>10569</v>
      </c>
      <c r="C4695" s="793">
        <v>0</v>
      </c>
    </row>
    <row r="4696" spans="1:3" x14ac:dyDescent="0.2">
      <c r="A4696" s="793" t="s">
        <v>4513</v>
      </c>
      <c r="B4696" s="793" t="s">
        <v>10570</v>
      </c>
      <c r="C4696" s="793">
        <v>0</v>
      </c>
    </row>
    <row r="4697" spans="1:3" x14ac:dyDescent="0.2">
      <c r="A4697" s="793" t="s">
        <v>4513</v>
      </c>
      <c r="B4697" s="793" t="s">
        <v>10571</v>
      </c>
      <c r="C4697" s="793">
        <v>0</v>
      </c>
    </row>
    <row r="4698" spans="1:3" x14ac:dyDescent="0.2">
      <c r="A4698" s="793" t="s">
        <v>4513</v>
      </c>
      <c r="B4698" s="793" t="s">
        <v>10572</v>
      </c>
      <c r="C4698" s="793">
        <v>0</v>
      </c>
    </row>
    <row r="4699" spans="1:3" x14ac:dyDescent="0.2">
      <c r="A4699" s="793" t="s">
        <v>4513</v>
      </c>
      <c r="B4699" s="793" t="s">
        <v>10573</v>
      </c>
      <c r="C4699" s="793">
        <v>0</v>
      </c>
    </row>
    <row r="4700" spans="1:3" x14ac:dyDescent="0.2">
      <c r="A4700" s="793" t="s">
        <v>4513</v>
      </c>
      <c r="B4700" s="793" t="s">
        <v>10574</v>
      </c>
      <c r="C4700" s="793">
        <v>0</v>
      </c>
    </row>
    <row r="4701" spans="1:3" x14ac:dyDescent="0.2">
      <c r="A4701" s="793" t="s">
        <v>4513</v>
      </c>
      <c r="B4701" s="793" t="s">
        <v>10575</v>
      </c>
      <c r="C4701" s="793">
        <v>0</v>
      </c>
    </row>
    <row r="4702" spans="1:3" x14ac:dyDescent="0.2">
      <c r="A4702" s="793" t="s">
        <v>4513</v>
      </c>
      <c r="B4702" s="793" t="s">
        <v>10576</v>
      </c>
      <c r="C4702" s="793">
        <v>0</v>
      </c>
    </row>
    <row r="4703" spans="1:3" x14ac:dyDescent="0.2">
      <c r="A4703" s="793" t="s">
        <v>4513</v>
      </c>
      <c r="B4703" s="793" t="s">
        <v>10577</v>
      </c>
      <c r="C4703" s="793">
        <v>0</v>
      </c>
    </row>
    <row r="4704" spans="1:3" x14ac:dyDescent="0.2">
      <c r="A4704" s="793" t="s">
        <v>4513</v>
      </c>
      <c r="B4704" s="793" t="s">
        <v>10578</v>
      </c>
      <c r="C4704" s="793">
        <v>0</v>
      </c>
    </row>
    <row r="4705" spans="1:3" x14ac:dyDescent="0.2">
      <c r="A4705" s="793" t="s">
        <v>4513</v>
      </c>
      <c r="B4705" s="793" t="s">
        <v>10579</v>
      </c>
      <c r="C4705" s="793">
        <v>0</v>
      </c>
    </row>
    <row r="4706" spans="1:3" x14ac:dyDescent="0.2">
      <c r="A4706" s="793" t="s">
        <v>4513</v>
      </c>
      <c r="B4706" s="793" t="s">
        <v>10580</v>
      </c>
      <c r="C4706" s="793">
        <v>0</v>
      </c>
    </row>
    <row r="4707" spans="1:3" x14ac:dyDescent="0.2">
      <c r="A4707" s="793" t="s">
        <v>4513</v>
      </c>
      <c r="B4707" s="793" t="s">
        <v>10581</v>
      </c>
      <c r="C4707" s="793">
        <v>0</v>
      </c>
    </row>
    <row r="4708" spans="1:3" x14ac:dyDescent="0.2">
      <c r="A4708" s="793" t="s">
        <v>4513</v>
      </c>
      <c r="B4708" s="793" t="s">
        <v>10582</v>
      </c>
      <c r="C4708" s="793">
        <v>0</v>
      </c>
    </row>
    <row r="4709" spans="1:3" x14ac:dyDescent="0.2">
      <c r="A4709" s="793" t="s">
        <v>4513</v>
      </c>
      <c r="B4709" s="793" t="s">
        <v>10583</v>
      </c>
      <c r="C4709" s="793">
        <v>0</v>
      </c>
    </row>
    <row r="4710" spans="1:3" x14ac:dyDescent="0.2">
      <c r="A4710" s="793" t="s">
        <v>4513</v>
      </c>
      <c r="B4710" s="793" t="s">
        <v>10584</v>
      </c>
      <c r="C4710" s="793">
        <v>0</v>
      </c>
    </row>
    <row r="4711" spans="1:3" x14ac:dyDescent="0.2">
      <c r="A4711" s="793" t="s">
        <v>4513</v>
      </c>
      <c r="B4711" s="793" t="s">
        <v>10585</v>
      </c>
      <c r="C4711" s="793">
        <v>0</v>
      </c>
    </row>
    <row r="4712" spans="1:3" x14ac:dyDescent="0.2">
      <c r="A4712" s="793" t="s">
        <v>4513</v>
      </c>
      <c r="B4712" s="793" t="s">
        <v>10586</v>
      </c>
      <c r="C4712" s="793">
        <v>0</v>
      </c>
    </row>
    <row r="4713" spans="1:3" x14ac:dyDescent="0.2">
      <c r="A4713" s="793" t="s">
        <v>4513</v>
      </c>
      <c r="B4713" s="793" t="s">
        <v>10587</v>
      </c>
      <c r="C4713" s="793">
        <v>0</v>
      </c>
    </row>
    <row r="4714" spans="1:3" x14ac:dyDescent="0.2">
      <c r="A4714" s="793" t="s">
        <v>4513</v>
      </c>
      <c r="B4714" s="793" t="s">
        <v>10588</v>
      </c>
      <c r="C4714" s="793">
        <v>0</v>
      </c>
    </row>
    <row r="4715" spans="1:3" x14ac:dyDescent="0.2">
      <c r="A4715" s="793" t="s">
        <v>4513</v>
      </c>
      <c r="B4715" s="793" t="s">
        <v>10589</v>
      </c>
      <c r="C4715" s="793">
        <v>0</v>
      </c>
    </row>
    <row r="4716" spans="1:3" x14ac:dyDescent="0.2">
      <c r="A4716" s="793" t="s">
        <v>4513</v>
      </c>
      <c r="B4716" s="793" t="s">
        <v>10590</v>
      </c>
      <c r="C4716" s="793">
        <v>0</v>
      </c>
    </row>
    <row r="4717" spans="1:3" x14ac:dyDescent="0.2">
      <c r="A4717" s="793" t="s">
        <v>4513</v>
      </c>
      <c r="B4717" s="793" t="s">
        <v>10591</v>
      </c>
      <c r="C4717" s="793">
        <v>0</v>
      </c>
    </row>
    <row r="4718" spans="1:3" x14ac:dyDescent="0.2">
      <c r="A4718" s="793" t="s">
        <v>4513</v>
      </c>
      <c r="B4718" s="793" t="s">
        <v>6365</v>
      </c>
      <c r="C4718" s="793">
        <v>437.5</v>
      </c>
    </row>
    <row r="4719" spans="1:3" x14ac:dyDescent="0.2">
      <c r="A4719" s="793" t="s">
        <v>4513</v>
      </c>
      <c r="B4719" s="793" t="s">
        <v>6366</v>
      </c>
      <c r="C4719" s="793">
        <v>437.5</v>
      </c>
    </row>
    <row r="4720" spans="1:3" x14ac:dyDescent="0.2">
      <c r="A4720" s="793" t="s">
        <v>4513</v>
      </c>
      <c r="B4720" s="793" t="s">
        <v>6367</v>
      </c>
      <c r="C4720" s="793">
        <v>437.5</v>
      </c>
    </row>
    <row r="4721" spans="1:3" x14ac:dyDescent="0.2">
      <c r="A4721" s="793" t="s">
        <v>4513</v>
      </c>
      <c r="B4721" s="793" t="s">
        <v>6368</v>
      </c>
      <c r="C4721" s="793">
        <v>437.5</v>
      </c>
    </row>
    <row r="4722" spans="1:3" x14ac:dyDescent="0.2">
      <c r="A4722" s="793" t="s">
        <v>4513</v>
      </c>
      <c r="B4722" s="793" t="s">
        <v>6369</v>
      </c>
      <c r="C4722" s="793">
        <v>437.5</v>
      </c>
    </row>
    <row r="4723" spans="1:3" x14ac:dyDescent="0.2">
      <c r="A4723" s="793" t="s">
        <v>4513</v>
      </c>
      <c r="B4723" s="793" t="s">
        <v>6370</v>
      </c>
      <c r="C4723" s="793">
        <v>437.5</v>
      </c>
    </row>
    <row r="4724" spans="1:3" x14ac:dyDescent="0.2">
      <c r="A4724" s="793" t="s">
        <v>4513</v>
      </c>
      <c r="B4724" s="793" t="s">
        <v>10592</v>
      </c>
      <c r="C4724" s="793">
        <v>0</v>
      </c>
    </row>
    <row r="4725" spans="1:3" x14ac:dyDescent="0.2">
      <c r="A4725" s="793" t="s">
        <v>4513</v>
      </c>
      <c r="B4725" s="793" t="s">
        <v>10593</v>
      </c>
      <c r="C4725" s="793">
        <v>0</v>
      </c>
    </row>
    <row r="4726" spans="1:3" x14ac:dyDescent="0.2">
      <c r="A4726" s="793" t="s">
        <v>4513</v>
      </c>
      <c r="B4726" s="793" t="s">
        <v>10594</v>
      </c>
      <c r="C4726" s="793">
        <v>0</v>
      </c>
    </row>
    <row r="4727" spans="1:3" x14ac:dyDescent="0.2">
      <c r="A4727" s="793" t="s">
        <v>4513</v>
      </c>
      <c r="B4727" s="793" t="s">
        <v>10595</v>
      </c>
      <c r="C4727" s="793">
        <v>0</v>
      </c>
    </row>
    <row r="4728" spans="1:3" x14ac:dyDescent="0.2">
      <c r="A4728" s="793" t="s">
        <v>4513</v>
      </c>
      <c r="B4728" s="793" t="s">
        <v>10596</v>
      </c>
      <c r="C4728" s="793">
        <v>0</v>
      </c>
    </row>
    <row r="4729" spans="1:3" x14ac:dyDescent="0.2">
      <c r="A4729" s="793" t="s">
        <v>4513</v>
      </c>
      <c r="B4729" s="793" t="s">
        <v>10597</v>
      </c>
      <c r="C4729" s="793">
        <v>0</v>
      </c>
    </row>
    <row r="4730" spans="1:3" x14ac:dyDescent="0.2">
      <c r="A4730" s="793" t="s">
        <v>4513</v>
      </c>
      <c r="B4730" s="793" t="s">
        <v>10598</v>
      </c>
      <c r="C4730" s="793">
        <v>0</v>
      </c>
    </row>
    <row r="4731" spans="1:3" x14ac:dyDescent="0.2">
      <c r="A4731" s="793" t="s">
        <v>4513</v>
      </c>
      <c r="B4731" s="793" t="s">
        <v>10599</v>
      </c>
      <c r="C4731" s="793">
        <v>0</v>
      </c>
    </row>
    <row r="4732" spans="1:3" x14ac:dyDescent="0.2">
      <c r="A4732" s="793" t="s">
        <v>4513</v>
      </c>
      <c r="B4732" s="793" t="s">
        <v>10600</v>
      </c>
      <c r="C4732" s="793">
        <v>0</v>
      </c>
    </row>
    <row r="4733" spans="1:3" x14ac:dyDescent="0.2">
      <c r="A4733" s="793" t="s">
        <v>4513</v>
      </c>
      <c r="B4733" s="793" t="s">
        <v>10601</v>
      </c>
      <c r="C4733" s="793">
        <v>0</v>
      </c>
    </row>
    <row r="4734" spans="1:3" x14ac:dyDescent="0.2">
      <c r="A4734" s="793" t="s">
        <v>4513</v>
      </c>
      <c r="B4734" s="793" t="s">
        <v>10602</v>
      </c>
      <c r="C4734" s="793">
        <v>0</v>
      </c>
    </row>
    <row r="4735" spans="1:3" x14ac:dyDescent="0.2">
      <c r="A4735" s="793" t="s">
        <v>4513</v>
      </c>
      <c r="B4735" s="793" t="s">
        <v>10603</v>
      </c>
      <c r="C4735" s="793">
        <v>0</v>
      </c>
    </row>
    <row r="4736" spans="1:3" x14ac:dyDescent="0.2">
      <c r="A4736" s="793" t="s">
        <v>4513</v>
      </c>
      <c r="B4736" s="793" t="s">
        <v>10604</v>
      </c>
      <c r="C4736" s="793">
        <v>0</v>
      </c>
    </row>
    <row r="4737" spans="1:3" x14ac:dyDescent="0.2">
      <c r="A4737" s="793" t="s">
        <v>4513</v>
      </c>
      <c r="B4737" s="793" t="s">
        <v>10605</v>
      </c>
      <c r="C4737" s="793">
        <v>0</v>
      </c>
    </row>
    <row r="4738" spans="1:3" x14ac:dyDescent="0.2">
      <c r="A4738" s="793" t="s">
        <v>4513</v>
      </c>
      <c r="B4738" s="793" t="s">
        <v>10606</v>
      </c>
      <c r="C4738" s="793">
        <v>0</v>
      </c>
    </row>
    <row r="4739" spans="1:3" x14ac:dyDescent="0.2">
      <c r="A4739" s="793" t="s">
        <v>4513</v>
      </c>
      <c r="B4739" s="793" t="s">
        <v>10607</v>
      </c>
      <c r="C4739" s="793">
        <v>0</v>
      </c>
    </row>
    <row r="4740" spans="1:3" x14ac:dyDescent="0.2">
      <c r="A4740" s="793" t="s">
        <v>4513</v>
      </c>
      <c r="B4740" s="793" t="s">
        <v>10608</v>
      </c>
      <c r="C4740" s="793">
        <v>0</v>
      </c>
    </row>
    <row r="4741" spans="1:3" x14ac:dyDescent="0.2">
      <c r="A4741" s="793" t="s">
        <v>4513</v>
      </c>
      <c r="B4741" s="793" t="s">
        <v>10609</v>
      </c>
      <c r="C4741" s="793">
        <v>0</v>
      </c>
    </row>
    <row r="4742" spans="1:3" x14ac:dyDescent="0.2">
      <c r="A4742" s="793" t="s">
        <v>4513</v>
      </c>
      <c r="B4742" s="793" t="s">
        <v>10610</v>
      </c>
      <c r="C4742" s="793">
        <v>0</v>
      </c>
    </row>
    <row r="4743" spans="1:3" x14ac:dyDescent="0.2">
      <c r="A4743" s="793" t="s">
        <v>4513</v>
      </c>
      <c r="B4743" s="793" t="s">
        <v>10611</v>
      </c>
      <c r="C4743" s="793">
        <v>0</v>
      </c>
    </row>
    <row r="4744" spans="1:3" x14ac:dyDescent="0.2">
      <c r="A4744" s="793" t="s">
        <v>4513</v>
      </c>
      <c r="B4744" s="793" t="s">
        <v>10612</v>
      </c>
      <c r="C4744" s="793">
        <v>0</v>
      </c>
    </row>
    <row r="4745" spans="1:3" x14ac:dyDescent="0.2">
      <c r="A4745" s="793" t="s">
        <v>4513</v>
      </c>
      <c r="B4745" s="793" t="s">
        <v>10613</v>
      </c>
      <c r="C4745" s="793">
        <v>0</v>
      </c>
    </row>
    <row r="4746" spans="1:3" x14ac:dyDescent="0.2">
      <c r="A4746" s="793" t="s">
        <v>4513</v>
      </c>
      <c r="B4746" s="793" t="s">
        <v>10614</v>
      </c>
      <c r="C4746" s="793">
        <v>0</v>
      </c>
    </row>
    <row r="4747" spans="1:3" x14ac:dyDescent="0.2">
      <c r="A4747" s="793" t="s">
        <v>4513</v>
      </c>
      <c r="B4747" s="793" t="s">
        <v>10615</v>
      </c>
      <c r="C4747" s="793">
        <v>0</v>
      </c>
    </row>
    <row r="4748" spans="1:3" x14ac:dyDescent="0.2">
      <c r="A4748" s="793" t="s">
        <v>4513</v>
      </c>
      <c r="B4748" s="793" t="s">
        <v>10616</v>
      </c>
      <c r="C4748" s="793">
        <v>0</v>
      </c>
    </row>
    <row r="4749" spans="1:3" x14ac:dyDescent="0.2">
      <c r="A4749" s="793" t="s">
        <v>4513</v>
      </c>
      <c r="B4749" s="793" t="s">
        <v>10617</v>
      </c>
      <c r="C4749" s="793">
        <v>0</v>
      </c>
    </row>
    <row r="4750" spans="1:3" x14ac:dyDescent="0.2">
      <c r="A4750" s="793" t="s">
        <v>4513</v>
      </c>
      <c r="B4750" s="793" t="s">
        <v>10618</v>
      </c>
      <c r="C4750" s="793">
        <v>0</v>
      </c>
    </row>
    <row r="4751" spans="1:3" x14ac:dyDescent="0.2">
      <c r="A4751" s="793" t="s">
        <v>4513</v>
      </c>
      <c r="B4751" s="793" t="s">
        <v>10619</v>
      </c>
      <c r="C4751" s="793">
        <v>0</v>
      </c>
    </row>
    <row r="4752" spans="1:3" x14ac:dyDescent="0.2">
      <c r="A4752" s="793" t="s">
        <v>4513</v>
      </c>
      <c r="B4752" s="793" t="s">
        <v>10620</v>
      </c>
      <c r="C4752" s="793">
        <v>0</v>
      </c>
    </row>
    <row r="4753" spans="1:3" x14ac:dyDescent="0.2">
      <c r="A4753" s="793" t="s">
        <v>4513</v>
      </c>
      <c r="B4753" s="793" t="s">
        <v>10621</v>
      </c>
      <c r="C4753" s="793">
        <v>0</v>
      </c>
    </row>
    <row r="4754" spans="1:3" x14ac:dyDescent="0.2">
      <c r="A4754" s="793" t="s">
        <v>4513</v>
      </c>
      <c r="B4754" s="793" t="s">
        <v>6371</v>
      </c>
      <c r="C4754" s="793">
        <v>791.47</v>
      </c>
    </row>
    <row r="4755" spans="1:3" x14ac:dyDescent="0.2">
      <c r="A4755" s="793" t="s">
        <v>4513</v>
      </c>
      <c r="B4755" s="793" t="s">
        <v>6372</v>
      </c>
      <c r="C4755" s="793">
        <v>791.47</v>
      </c>
    </row>
    <row r="4756" spans="1:3" x14ac:dyDescent="0.2">
      <c r="A4756" s="793" t="s">
        <v>4513</v>
      </c>
      <c r="B4756" s="793" t="s">
        <v>6373</v>
      </c>
      <c r="C4756" s="793">
        <v>791.47</v>
      </c>
    </row>
    <row r="4757" spans="1:3" x14ac:dyDescent="0.2">
      <c r="A4757" s="793" t="s">
        <v>4513</v>
      </c>
      <c r="B4757" s="793" t="s">
        <v>6374</v>
      </c>
      <c r="C4757" s="793">
        <v>791.47</v>
      </c>
    </row>
    <row r="4758" spans="1:3" x14ac:dyDescent="0.2">
      <c r="A4758" s="793" t="s">
        <v>4513</v>
      </c>
      <c r="B4758" s="793" t="s">
        <v>6375</v>
      </c>
      <c r="C4758" s="793">
        <v>791.47</v>
      </c>
    </row>
    <row r="4759" spans="1:3" x14ac:dyDescent="0.2">
      <c r="A4759" s="793" t="s">
        <v>4513</v>
      </c>
      <c r="B4759" s="793" t="s">
        <v>6376</v>
      </c>
      <c r="C4759" s="793">
        <v>791.47</v>
      </c>
    </row>
    <row r="4760" spans="1:3" x14ac:dyDescent="0.2">
      <c r="A4760" s="793" t="s">
        <v>4513</v>
      </c>
      <c r="B4760" s="793" t="s">
        <v>10622</v>
      </c>
      <c r="C4760" s="793">
        <v>0</v>
      </c>
    </row>
    <row r="4761" spans="1:3" x14ac:dyDescent="0.2">
      <c r="A4761" s="793" t="s">
        <v>4513</v>
      </c>
      <c r="B4761" s="793" t="s">
        <v>10623</v>
      </c>
      <c r="C4761" s="793">
        <v>0</v>
      </c>
    </row>
    <row r="4762" spans="1:3" x14ac:dyDescent="0.2">
      <c r="A4762" s="793" t="s">
        <v>4513</v>
      </c>
      <c r="B4762" s="793" t="s">
        <v>10624</v>
      </c>
      <c r="C4762" s="793">
        <v>0</v>
      </c>
    </row>
    <row r="4763" spans="1:3" x14ac:dyDescent="0.2">
      <c r="A4763" s="793" t="s">
        <v>4513</v>
      </c>
      <c r="B4763" s="793" t="s">
        <v>10625</v>
      </c>
      <c r="C4763" s="793">
        <v>0</v>
      </c>
    </row>
    <row r="4764" spans="1:3" x14ac:dyDescent="0.2">
      <c r="A4764" s="793" t="s">
        <v>4513</v>
      </c>
      <c r="B4764" s="793" t="s">
        <v>10626</v>
      </c>
      <c r="C4764" s="793">
        <v>0</v>
      </c>
    </row>
    <row r="4765" spans="1:3" x14ac:dyDescent="0.2">
      <c r="A4765" s="793" t="s">
        <v>4513</v>
      </c>
      <c r="B4765" s="793" t="s">
        <v>10627</v>
      </c>
      <c r="C4765" s="793">
        <v>0</v>
      </c>
    </row>
    <row r="4766" spans="1:3" x14ac:dyDescent="0.2">
      <c r="A4766" s="793" t="s">
        <v>4513</v>
      </c>
      <c r="B4766" s="793" t="s">
        <v>6377</v>
      </c>
      <c r="C4766" s="793">
        <v>104.85</v>
      </c>
    </row>
    <row r="4767" spans="1:3" x14ac:dyDescent="0.2">
      <c r="A4767" s="793" t="s">
        <v>4513</v>
      </c>
      <c r="B4767" s="793" t="s">
        <v>6378</v>
      </c>
      <c r="C4767" s="793">
        <v>104.85</v>
      </c>
    </row>
    <row r="4768" spans="1:3" x14ac:dyDescent="0.2">
      <c r="A4768" s="793" t="s">
        <v>4513</v>
      </c>
      <c r="B4768" s="793" t="s">
        <v>6379</v>
      </c>
      <c r="C4768" s="793">
        <v>104.85</v>
      </c>
    </row>
    <row r="4769" spans="1:3" x14ac:dyDescent="0.2">
      <c r="A4769" s="793" t="s">
        <v>4513</v>
      </c>
      <c r="B4769" s="793" t="s">
        <v>6380</v>
      </c>
      <c r="C4769" s="793">
        <v>104.85</v>
      </c>
    </row>
    <row r="4770" spans="1:3" x14ac:dyDescent="0.2">
      <c r="A4770" s="793" t="s">
        <v>4513</v>
      </c>
      <c r="B4770" s="793" t="s">
        <v>6381</v>
      </c>
      <c r="C4770" s="793">
        <v>104.85</v>
      </c>
    </row>
    <row r="4771" spans="1:3" x14ac:dyDescent="0.2">
      <c r="A4771" s="793" t="s">
        <v>4513</v>
      </c>
      <c r="B4771" s="793" t="s">
        <v>6382</v>
      </c>
      <c r="C4771" s="793">
        <v>104.85</v>
      </c>
    </row>
    <row r="4772" spans="1:3" x14ac:dyDescent="0.2">
      <c r="A4772" s="793" t="s">
        <v>4513</v>
      </c>
      <c r="B4772" s="793" t="s">
        <v>10628</v>
      </c>
      <c r="C4772" s="793">
        <v>0</v>
      </c>
    </row>
    <row r="4773" spans="1:3" x14ac:dyDescent="0.2">
      <c r="A4773" s="793" t="s">
        <v>4513</v>
      </c>
      <c r="B4773" s="793" t="s">
        <v>10629</v>
      </c>
      <c r="C4773" s="793">
        <v>0</v>
      </c>
    </row>
    <row r="4774" spans="1:3" x14ac:dyDescent="0.2">
      <c r="A4774" s="793" t="s">
        <v>4513</v>
      </c>
      <c r="B4774" s="793" t="s">
        <v>10630</v>
      </c>
      <c r="C4774" s="793">
        <v>0</v>
      </c>
    </row>
    <row r="4775" spans="1:3" x14ac:dyDescent="0.2">
      <c r="A4775" s="793" t="s">
        <v>4513</v>
      </c>
      <c r="B4775" s="793" t="s">
        <v>10631</v>
      </c>
      <c r="C4775" s="793">
        <v>0</v>
      </c>
    </row>
    <row r="4776" spans="1:3" x14ac:dyDescent="0.2">
      <c r="A4776" s="793" t="s">
        <v>4513</v>
      </c>
      <c r="B4776" s="793" t="s">
        <v>10632</v>
      </c>
      <c r="C4776" s="793">
        <v>0</v>
      </c>
    </row>
    <row r="4777" spans="1:3" x14ac:dyDescent="0.2">
      <c r="A4777" s="793" t="s">
        <v>4513</v>
      </c>
      <c r="B4777" s="793" t="s">
        <v>10633</v>
      </c>
      <c r="C4777" s="793">
        <v>0</v>
      </c>
    </row>
    <row r="4778" spans="1:3" x14ac:dyDescent="0.2">
      <c r="A4778" s="793" t="s">
        <v>4513</v>
      </c>
      <c r="B4778" s="793" t="s">
        <v>6383</v>
      </c>
      <c r="C4778" s="793">
        <v>13740.58</v>
      </c>
    </row>
    <row r="4779" spans="1:3" x14ac:dyDescent="0.2">
      <c r="A4779" s="793" t="s">
        <v>4513</v>
      </c>
      <c r="B4779" s="793" t="s">
        <v>6384</v>
      </c>
      <c r="C4779" s="793">
        <v>13740.58</v>
      </c>
    </row>
    <row r="4780" spans="1:3" x14ac:dyDescent="0.2">
      <c r="A4780" s="793" t="s">
        <v>4513</v>
      </c>
      <c r="B4780" s="793" t="s">
        <v>6385</v>
      </c>
      <c r="C4780" s="793">
        <v>13740.58</v>
      </c>
    </row>
    <row r="4781" spans="1:3" x14ac:dyDescent="0.2">
      <c r="A4781" s="793" t="s">
        <v>4513</v>
      </c>
      <c r="B4781" s="793" t="s">
        <v>6386</v>
      </c>
      <c r="C4781" s="793">
        <v>13740.58</v>
      </c>
    </row>
    <row r="4782" spans="1:3" x14ac:dyDescent="0.2">
      <c r="A4782" s="793" t="s">
        <v>4513</v>
      </c>
      <c r="B4782" s="793" t="s">
        <v>6387</v>
      </c>
      <c r="C4782" s="793">
        <v>13740.58</v>
      </c>
    </row>
    <row r="4783" spans="1:3" x14ac:dyDescent="0.2">
      <c r="A4783" s="793" t="s">
        <v>4513</v>
      </c>
      <c r="B4783" s="793" t="s">
        <v>6388</v>
      </c>
      <c r="C4783" s="793">
        <v>13740.58</v>
      </c>
    </row>
    <row r="4784" spans="1:3" x14ac:dyDescent="0.2">
      <c r="A4784" s="793" t="s">
        <v>4513</v>
      </c>
      <c r="B4784" s="793" t="s">
        <v>6389</v>
      </c>
      <c r="C4784" s="793">
        <v>247085.90999999997</v>
      </c>
    </row>
    <row r="4785" spans="1:3" x14ac:dyDescent="0.2">
      <c r="A4785" s="793" t="s">
        <v>4513</v>
      </c>
      <c r="B4785" s="793" t="s">
        <v>6390</v>
      </c>
      <c r="C4785" s="793">
        <v>-6393.880000000001</v>
      </c>
    </row>
    <row r="4786" spans="1:3" x14ac:dyDescent="0.2">
      <c r="A4786" s="793" t="s">
        <v>4513</v>
      </c>
      <c r="B4786" s="793" t="s">
        <v>6391</v>
      </c>
      <c r="C4786" s="793">
        <v>-631.68000000000029</v>
      </c>
    </row>
    <row r="4787" spans="1:3" x14ac:dyDescent="0.2">
      <c r="A4787" s="793" t="s">
        <v>4513</v>
      </c>
      <c r="B4787" s="793" t="s">
        <v>10634</v>
      </c>
      <c r="C4787" s="793">
        <v>0</v>
      </c>
    </row>
    <row r="4788" spans="1:3" x14ac:dyDescent="0.2">
      <c r="A4788" s="793" t="s">
        <v>4513</v>
      </c>
      <c r="B4788" s="793" t="s">
        <v>10635</v>
      </c>
      <c r="C4788" s="793">
        <v>0</v>
      </c>
    </row>
    <row r="4789" spans="1:3" x14ac:dyDescent="0.2">
      <c r="A4789" s="793" t="s">
        <v>4513</v>
      </c>
      <c r="B4789" s="793" t="s">
        <v>10636</v>
      </c>
      <c r="C4789" s="793">
        <v>0</v>
      </c>
    </row>
    <row r="4790" spans="1:3" x14ac:dyDescent="0.2">
      <c r="A4790" s="793" t="s">
        <v>4513</v>
      </c>
      <c r="B4790" s="793" t="s">
        <v>10637</v>
      </c>
      <c r="C4790" s="793">
        <v>0</v>
      </c>
    </row>
    <row r="4791" spans="1:3" x14ac:dyDescent="0.2">
      <c r="A4791" s="793" t="s">
        <v>4513</v>
      </c>
      <c r="B4791" s="793" t="s">
        <v>10638</v>
      </c>
      <c r="C4791" s="793">
        <v>0</v>
      </c>
    </row>
    <row r="4792" spans="1:3" x14ac:dyDescent="0.2">
      <c r="A4792" s="793" t="s">
        <v>4513</v>
      </c>
      <c r="B4792" s="793" t="s">
        <v>10639</v>
      </c>
      <c r="C4792" s="793">
        <v>0</v>
      </c>
    </row>
    <row r="4793" spans="1:3" x14ac:dyDescent="0.2">
      <c r="A4793" s="793" t="s">
        <v>4513</v>
      </c>
      <c r="B4793" s="793" t="s">
        <v>10640</v>
      </c>
      <c r="C4793" s="793">
        <v>0</v>
      </c>
    </row>
    <row r="4794" spans="1:3" x14ac:dyDescent="0.2">
      <c r="A4794" s="793" t="s">
        <v>4513</v>
      </c>
      <c r="B4794" s="793" t="s">
        <v>10641</v>
      </c>
      <c r="C4794" s="793">
        <v>0</v>
      </c>
    </row>
    <row r="4795" spans="1:3" x14ac:dyDescent="0.2">
      <c r="A4795" s="793" t="s">
        <v>4513</v>
      </c>
      <c r="B4795" s="793" t="s">
        <v>10642</v>
      </c>
      <c r="C4795" s="793">
        <v>0</v>
      </c>
    </row>
    <row r="4796" spans="1:3" x14ac:dyDescent="0.2">
      <c r="A4796" s="793" t="s">
        <v>4513</v>
      </c>
      <c r="B4796" s="793" t="s">
        <v>10643</v>
      </c>
      <c r="C4796" s="793">
        <v>0</v>
      </c>
    </row>
    <row r="4797" spans="1:3" x14ac:dyDescent="0.2">
      <c r="A4797" s="793" t="s">
        <v>4513</v>
      </c>
      <c r="B4797" s="793" t="s">
        <v>10644</v>
      </c>
      <c r="C4797" s="793">
        <v>0</v>
      </c>
    </row>
    <row r="4798" spans="1:3" x14ac:dyDescent="0.2">
      <c r="A4798" s="793" t="s">
        <v>4513</v>
      </c>
      <c r="B4798" s="793" t="s">
        <v>10645</v>
      </c>
      <c r="C4798" s="793">
        <v>0</v>
      </c>
    </row>
    <row r="4799" spans="1:3" x14ac:dyDescent="0.2">
      <c r="A4799" s="793" t="s">
        <v>4513</v>
      </c>
      <c r="B4799" s="793" t="s">
        <v>10646</v>
      </c>
      <c r="C4799" s="793">
        <v>0</v>
      </c>
    </row>
    <row r="4800" spans="1:3" x14ac:dyDescent="0.2">
      <c r="A4800" s="793" t="s">
        <v>4513</v>
      </c>
      <c r="B4800" s="793" t="s">
        <v>10647</v>
      </c>
      <c r="C4800" s="793">
        <v>0</v>
      </c>
    </row>
    <row r="4801" spans="1:3" x14ac:dyDescent="0.2">
      <c r="A4801" s="793" t="s">
        <v>4513</v>
      </c>
      <c r="B4801" s="793" t="s">
        <v>10648</v>
      </c>
      <c r="C4801" s="793">
        <v>0</v>
      </c>
    </row>
    <row r="4802" spans="1:3" x14ac:dyDescent="0.2">
      <c r="A4802" s="793" t="s">
        <v>4513</v>
      </c>
      <c r="B4802" s="793" t="s">
        <v>6392</v>
      </c>
      <c r="C4802" s="793">
        <v>12.590000000000003</v>
      </c>
    </row>
    <row r="4803" spans="1:3" x14ac:dyDescent="0.2">
      <c r="A4803" s="793" t="s">
        <v>4513</v>
      </c>
      <c r="B4803" s="793" t="s">
        <v>6393</v>
      </c>
      <c r="C4803" s="793">
        <v>12.590000000000003</v>
      </c>
    </row>
    <row r="4804" spans="1:3" x14ac:dyDescent="0.2">
      <c r="A4804" s="793" t="s">
        <v>4513</v>
      </c>
      <c r="B4804" s="793" t="s">
        <v>6394</v>
      </c>
      <c r="C4804" s="793">
        <v>12.590000000000003</v>
      </c>
    </row>
    <row r="4805" spans="1:3" x14ac:dyDescent="0.2">
      <c r="A4805" s="793" t="s">
        <v>4513</v>
      </c>
      <c r="B4805" s="793" t="s">
        <v>6395</v>
      </c>
      <c r="C4805" s="793">
        <v>12.590000000000003</v>
      </c>
    </row>
    <row r="4806" spans="1:3" x14ac:dyDescent="0.2">
      <c r="A4806" s="793" t="s">
        <v>4513</v>
      </c>
      <c r="B4806" s="793" t="s">
        <v>6396</v>
      </c>
      <c r="C4806" s="793">
        <v>12.590000000000003</v>
      </c>
    </row>
    <row r="4807" spans="1:3" x14ac:dyDescent="0.2">
      <c r="A4807" s="793" t="s">
        <v>4513</v>
      </c>
      <c r="B4807" s="793" t="s">
        <v>6397</v>
      </c>
      <c r="C4807" s="793">
        <v>12.590000000000003</v>
      </c>
    </row>
    <row r="4808" spans="1:3" x14ac:dyDescent="0.2">
      <c r="A4808" s="793" t="s">
        <v>4513</v>
      </c>
      <c r="B4808" s="793" t="s">
        <v>10649</v>
      </c>
      <c r="C4808" s="793">
        <v>0</v>
      </c>
    </row>
    <row r="4809" spans="1:3" x14ac:dyDescent="0.2">
      <c r="A4809" s="793" t="s">
        <v>4513</v>
      </c>
      <c r="B4809" s="793" t="s">
        <v>10650</v>
      </c>
      <c r="C4809" s="793">
        <v>0</v>
      </c>
    </row>
    <row r="4810" spans="1:3" x14ac:dyDescent="0.2">
      <c r="A4810" s="793" t="s">
        <v>4513</v>
      </c>
      <c r="B4810" s="793" t="s">
        <v>10651</v>
      </c>
      <c r="C4810" s="793">
        <v>0</v>
      </c>
    </row>
    <row r="4811" spans="1:3" x14ac:dyDescent="0.2">
      <c r="A4811" s="793" t="s">
        <v>4513</v>
      </c>
      <c r="B4811" s="793" t="s">
        <v>10652</v>
      </c>
      <c r="C4811" s="793">
        <v>0</v>
      </c>
    </row>
    <row r="4812" spans="1:3" x14ac:dyDescent="0.2">
      <c r="A4812" s="793" t="s">
        <v>4513</v>
      </c>
      <c r="B4812" s="793" t="s">
        <v>10653</v>
      </c>
      <c r="C4812" s="793">
        <v>0</v>
      </c>
    </row>
    <row r="4813" spans="1:3" x14ac:dyDescent="0.2">
      <c r="A4813" s="793" t="s">
        <v>4513</v>
      </c>
      <c r="B4813" s="793" t="s">
        <v>10654</v>
      </c>
      <c r="C4813" s="793">
        <v>0</v>
      </c>
    </row>
    <row r="4814" spans="1:3" x14ac:dyDescent="0.2">
      <c r="A4814" s="793" t="s">
        <v>4513</v>
      </c>
      <c r="B4814" s="793" t="s">
        <v>6398</v>
      </c>
      <c r="C4814" s="793">
        <v>-15459.39</v>
      </c>
    </row>
    <row r="4815" spans="1:3" x14ac:dyDescent="0.2">
      <c r="A4815" s="793" t="s">
        <v>4513</v>
      </c>
      <c r="B4815" s="793" t="s">
        <v>6401</v>
      </c>
      <c r="C4815" s="793">
        <v>-15459.39</v>
      </c>
    </row>
    <row r="4816" spans="1:3" x14ac:dyDescent="0.2">
      <c r="A4816" s="793" t="s">
        <v>4513</v>
      </c>
      <c r="B4816" s="793" t="s">
        <v>6402</v>
      </c>
      <c r="C4816" s="793">
        <v>-15459.39</v>
      </c>
    </row>
    <row r="4817" spans="1:3" x14ac:dyDescent="0.2">
      <c r="A4817" s="793" t="s">
        <v>4513</v>
      </c>
      <c r="B4817" s="793" t="s">
        <v>6403</v>
      </c>
      <c r="C4817" s="793">
        <v>-15459.39</v>
      </c>
    </row>
    <row r="4818" spans="1:3" x14ac:dyDescent="0.2">
      <c r="A4818" s="793" t="s">
        <v>4513</v>
      </c>
      <c r="B4818" s="793" t="s">
        <v>6404</v>
      </c>
      <c r="C4818" s="793">
        <v>-15459.39</v>
      </c>
    </row>
    <row r="4819" spans="1:3" x14ac:dyDescent="0.2">
      <c r="A4819" s="793" t="s">
        <v>4513</v>
      </c>
      <c r="B4819" s="793" t="s">
        <v>6405</v>
      </c>
      <c r="C4819" s="793">
        <v>-15459.39</v>
      </c>
    </row>
    <row r="4820" spans="1:3" x14ac:dyDescent="0.2">
      <c r="A4820" s="793" t="s">
        <v>4513</v>
      </c>
      <c r="B4820" s="793" t="s">
        <v>6406</v>
      </c>
      <c r="C4820" s="793">
        <v>-15459.39</v>
      </c>
    </row>
    <row r="4821" spans="1:3" x14ac:dyDescent="0.2">
      <c r="A4821" s="793" t="s">
        <v>4513</v>
      </c>
      <c r="B4821" s="793" t="s">
        <v>6407</v>
      </c>
      <c r="C4821" s="793">
        <v>-15459.39</v>
      </c>
    </row>
    <row r="4822" spans="1:3" x14ac:dyDescent="0.2">
      <c r="A4822" s="793" t="s">
        <v>4513</v>
      </c>
      <c r="B4822" s="793" t="s">
        <v>6408</v>
      </c>
      <c r="C4822" s="793">
        <v>-15459.39</v>
      </c>
    </row>
    <row r="4823" spans="1:3" x14ac:dyDescent="0.2">
      <c r="A4823" s="793" t="s">
        <v>4513</v>
      </c>
      <c r="B4823" s="793" t="s">
        <v>6399</v>
      </c>
      <c r="C4823" s="793">
        <v>-15459.39</v>
      </c>
    </row>
    <row r="4824" spans="1:3" x14ac:dyDescent="0.2">
      <c r="A4824" s="793" t="s">
        <v>4513</v>
      </c>
      <c r="B4824" s="793" t="s">
        <v>6400</v>
      </c>
      <c r="C4824" s="793">
        <v>-15459.39</v>
      </c>
    </row>
    <row r="4825" spans="1:3" x14ac:dyDescent="0.2">
      <c r="A4825" s="793" t="s">
        <v>4513</v>
      </c>
      <c r="B4825" s="793" t="s">
        <v>10655</v>
      </c>
      <c r="C4825" s="793">
        <v>0</v>
      </c>
    </row>
    <row r="4826" spans="1:3" x14ac:dyDescent="0.2">
      <c r="A4826" s="793" t="s">
        <v>4513</v>
      </c>
      <c r="B4826" s="793" t="s">
        <v>10656</v>
      </c>
      <c r="C4826" s="793">
        <v>0</v>
      </c>
    </row>
    <row r="4827" spans="1:3" x14ac:dyDescent="0.2">
      <c r="A4827" s="793" t="s">
        <v>4513</v>
      </c>
      <c r="B4827" s="793" t="s">
        <v>10657</v>
      </c>
      <c r="C4827" s="793">
        <v>0</v>
      </c>
    </row>
    <row r="4828" spans="1:3" x14ac:dyDescent="0.2">
      <c r="A4828" s="793" t="s">
        <v>4513</v>
      </c>
      <c r="B4828" s="793" t="s">
        <v>10658</v>
      </c>
      <c r="C4828" s="793">
        <v>0</v>
      </c>
    </row>
    <row r="4829" spans="1:3" x14ac:dyDescent="0.2">
      <c r="A4829" s="793" t="s">
        <v>4513</v>
      </c>
      <c r="B4829" s="793" t="s">
        <v>10659</v>
      </c>
      <c r="C4829" s="793">
        <v>0</v>
      </c>
    </row>
    <row r="4830" spans="1:3" x14ac:dyDescent="0.2">
      <c r="A4830" s="793" t="s">
        <v>4513</v>
      </c>
      <c r="B4830" s="793" t="s">
        <v>10660</v>
      </c>
      <c r="C4830" s="793">
        <v>0</v>
      </c>
    </row>
    <row r="4831" spans="1:3" x14ac:dyDescent="0.2">
      <c r="A4831" s="793" t="s">
        <v>4513</v>
      </c>
      <c r="B4831" s="793" t="s">
        <v>10661</v>
      </c>
      <c r="C4831" s="793">
        <v>0</v>
      </c>
    </row>
    <row r="4832" spans="1:3" x14ac:dyDescent="0.2">
      <c r="A4832" s="793" t="s">
        <v>4513</v>
      </c>
      <c r="B4832" s="793" t="s">
        <v>10662</v>
      </c>
      <c r="C4832" s="793">
        <v>0</v>
      </c>
    </row>
    <row r="4833" spans="1:3" x14ac:dyDescent="0.2">
      <c r="A4833" s="793" t="s">
        <v>4513</v>
      </c>
      <c r="B4833" s="793" t="s">
        <v>10663</v>
      </c>
      <c r="C4833" s="793">
        <v>0</v>
      </c>
    </row>
    <row r="4834" spans="1:3" x14ac:dyDescent="0.2">
      <c r="A4834" s="793" t="s">
        <v>4513</v>
      </c>
      <c r="B4834" s="793" t="s">
        <v>10664</v>
      </c>
      <c r="C4834" s="793">
        <v>0</v>
      </c>
    </row>
    <row r="4835" spans="1:3" x14ac:dyDescent="0.2">
      <c r="A4835" s="793" t="s">
        <v>4513</v>
      </c>
      <c r="B4835" s="793" t="s">
        <v>10665</v>
      </c>
      <c r="C4835" s="793">
        <v>0</v>
      </c>
    </row>
    <row r="4836" spans="1:3" x14ac:dyDescent="0.2">
      <c r="A4836" s="793" t="s">
        <v>4513</v>
      </c>
      <c r="B4836" s="793" t="s">
        <v>10666</v>
      </c>
      <c r="C4836" s="793">
        <v>0</v>
      </c>
    </row>
    <row r="4837" spans="1:3" x14ac:dyDescent="0.2">
      <c r="A4837" s="793" t="s">
        <v>4513</v>
      </c>
      <c r="B4837" s="793" t="s">
        <v>10667</v>
      </c>
      <c r="C4837" s="793">
        <v>0</v>
      </c>
    </row>
    <row r="4838" spans="1:3" x14ac:dyDescent="0.2">
      <c r="A4838" s="793" t="s">
        <v>4513</v>
      </c>
      <c r="B4838" s="793" t="s">
        <v>6409</v>
      </c>
      <c r="C4838" s="793">
        <v>-27542.41</v>
      </c>
    </row>
    <row r="4839" spans="1:3" x14ac:dyDescent="0.2">
      <c r="A4839" s="793" t="s">
        <v>4513</v>
      </c>
      <c r="B4839" s="793" t="s">
        <v>6410</v>
      </c>
      <c r="C4839" s="793">
        <v>-27542.41</v>
      </c>
    </row>
    <row r="4840" spans="1:3" x14ac:dyDescent="0.2">
      <c r="A4840" s="793" t="s">
        <v>4513</v>
      </c>
      <c r="B4840" s="793" t="s">
        <v>6411</v>
      </c>
      <c r="C4840" s="793">
        <v>-27542.41</v>
      </c>
    </row>
    <row r="4841" spans="1:3" x14ac:dyDescent="0.2">
      <c r="A4841" s="793" t="s">
        <v>4513</v>
      </c>
      <c r="B4841" s="793" t="s">
        <v>6412</v>
      </c>
      <c r="C4841" s="793">
        <v>-27542.41</v>
      </c>
    </row>
    <row r="4842" spans="1:3" x14ac:dyDescent="0.2">
      <c r="A4842" s="793" t="s">
        <v>4513</v>
      </c>
      <c r="B4842" s="793" t="s">
        <v>6413</v>
      </c>
      <c r="C4842" s="793">
        <v>-27542.41</v>
      </c>
    </row>
    <row r="4843" spans="1:3" x14ac:dyDescent="0.2">
      <c r="A4843" s="793" t="s">
        <v>4513</v>
      </c>
      <c r="B4843" s="793" t="s">
        <v>6414</v>
      </c>
      <c r="C4843" s="793">
        <v>-27542.41</v>
      </c>
    </row>
    <row r="4844" spans="1:3" x14ac:dyDescent="0.2">
      <c r="A4844" s="793" t="s">
        <v>4513</v>
      </c>
      <c r="B4844" s="793" t="s">
        <v>6415</v>
      </c>
      <c r="C4844" s="793">
        <v>-13771.21</v>
      </c>
    </row>
    <row r="4845" spans="1:3" x14ac:dyDescent="0.2">
      <c r="A4845" s="793" t="s">
        <v>4513</v>
      </c>
      <c r="B4845" s="793" t="s">
        <v>10668</v>
      </c>
      <c r="C4845" s="793">
        <v>0</v>
      </c>
    </row>
    <row r="4846" spans="1:3" x14ac:dyDescent="0.2">
      <c r="A4846" s="793" t="s">
        <v>4513</v>
      </c>
      <c r="B4846" s="793" t="s">
        <v>10669</v>
      </c>
      <c r="C4846" s="793">
        <v>0</v>
      </c>
    </row>
    <row r="4847" spans="1:3" x14ac:dyDescent="0.2">
      <c r="A4847" s="793" t="s">
        <v>4513</v>
      </c>
      <c r="B4847" s="793" t="s">
        <v>10670</v>
      </c>
      <c r="C4847" s="793">
        <v>0</v>
      </c>
    </row>
    <row r="4848" spans="1:3" x14ac:dyDescent="0.2">
      <c r="A4848" s="793" t="s">
        <v>4513</v>
      </c>
      <c r="B4848" s="793" t="s">
        <v>10671</v>
      </c>
      <c r="C4848" s="793">
        <v>0</v>
      </c>
    </row>
    <row r="4849" spans="1:3" x14ac:dyDescent="0.2">
      <c r="A4849" s="793" t="s">
        <v>4513</v>
      </c>
      <c r="B4849" s="793" t="s">
        <v>10672</v>
      </c>
      <c r="C4849" s="793">
        <v>0</v>
      </c>
    </row>
    <row r="4850" spans="1:3" x14ac:dyDescent="0.2">
      <c r="A4850" s="793" t="s">
        <v>4513</v>
      </c>
      <c r="B4850" s="793" t="s">
        <v>6416</v>
      </c>
      <c r="C4850" s="793">
        <v>-8443.59</v>
      </c>
    </row>
    <row r="4851" spans="1:3" x14ac:dyDescent="0.2">
      <c r="A4851" s="793" t="s">
        <v>4513</v>
      </c>
      <c r="B4851" s="793" t="s">
        <v>6419</v>
      </c>
      <c r="C4851" s="793">
        <v>-8443.59</v>
      </c>
    </row>
    <row r="4852" spans="1:3" x14ac:dyDescent="0.2">
      <c r="A4852" s="793" t="s">
        <v>4513</v>
      </c>
      <c r="B4852" s="793" t="s">
        <v>6420</v>
      </c>
      <c r="C4852" s="793">
        <v>-8443.59</v>
      </c>
    </row>
    <row r="4853" spans="1:3" x14ac:dyDescent="0.2">
      <c r="A4853" s="793" t="s">
        <v>4513</v>
      </c>
      <c r="B4853" s="793" t="s">
        <v>6421</v>
      </c>
      <c r="C4853" s="793">
        <v>-8443.59</v>
      </c>
    </row>
    <row r="4854" spans="1:3" x14ac:dyDescent="0.2">
      <c r="A4854" s="793" t="s">
        <v>4513</v>
      </c>
      <c r="B4854" s="793" t="s">
        <v>6422</v>
      </c>
      <c r="C4854" s="793">
        <v>-8443.59</v>
      </c>
    </row>
    <row r="4855" spans="1:3" x14ac:dyDescent="0.2">
      <c r="A4855" s="793" t="s">
        <v>4513</v>
      </c>
      <c r="B4855" s="793" t="s">
        <v>6423</v>
      </c>
      <c r="C4855" s="793">
        <v>-4406.3899999999994</v>
      </c>
    </row>
    <row r="4856" spans="1:3" x14ac:dyDescent="0.2">
      <c r="A4856" s="793" t="s">
        <v>4513</v>
      </c>
      <c r="B4856" s="793" t="s">
        <v>6424</v>
      </c>
      <c r="C4856" s="793">
        <v>-369.19000000000005</v>
      </c>
    </row>
    <row r="4857" spans="1:3" x14ac:dyDescent="0.2">
      <c r="A4857" s="793" t="s">
        <v>4513</v>
      </c>
      <c r="B4857" s="793" t="s">
        <v>6425</v>
      </c>
      <c r="C4857" s="793">
        <v>-369.19000000000005</v>
      </c>
    </row>
    <row r="4858" spans="1:3" x14ac:dyDescent="0.2">
      <c r="A4858" s="793" t="s">
        <v>4513</v>
      </c>
      <c r="B4858" s="793" t="s">
        <v>6426</v>
      </c>
      <c r="C4858" s="793">
        <v>-369.19000000000005</v>
      </c>
    </row>
    <row r="4859" spans="1:3" x14ac:dyDescent="0.2">
      <c r="A4859" s="793" t="s">
        <v>4513</v>
      </c>
      <c r="B4859" s="793" t="s">
        <v>6417</v>
      </c>
      <c r="C4859" s="793">
        <v>-369.19000000000005</v>
      </c>
    </row>
    <row r="4860" spans="1:3" x14ac:dyDescent="0.2">
      <c r="A4860" s="793" t="s">
        <v>4513</v>
      </c>
      <c r="B4860" s="793" t="s">
        <v>6418</v>
      </c>
      <c r="C4860" s="793">
        <v>-369.19000000000005</v>
      </c>
    </row>
    <row r="4861" spans="1:3" x14ac:dyDescent="0.2">
      <c r="A4861" s="793" t="s">
        <v>4513</v>
      </c>
      <c r="B4861" s="793" t="s">
        <v>10673</v>
      </c>
      <c r="C4861" s="793">
        <v>0</v>
      </c>
    </row>
    <row r="4862" spans="1:3" x14ac:dyDescent="0.2">
      <c r="A4862" s="793" t="s">
        <v>4513</v>
      </c>
      <c r="B4862" s="793" t="s">
        <v>6427</v>
      </c>
      <c r="C4862" s="793">
        <v>862.02</v>
      </c>
    </row>
    <row r="4863" spans="1:3" x14ac:dyDescent="0.2">
      <c r="A4863" s="793" t="s">
        <v>4513</v>
      </c>
      <c r="B4863" s="793" t="s">
        <v>6428</v>
      </c>
      <c r="C4863" s="793">
        <v>862.02</v>
      </c>
    </row>
    <row r="4864" spans="1:3" x14ac:dyDescent="0.2">
      <c r="A4864" s="793" t="s">
        <v>4513</v>
      </c>
      <c r="B4864" s="793" t="s">
        <v>6429</v>
      </c>
      <c r="C4864" s="793">
        <v>215.51</v>
      </c>
    </row>
    <row r="4865" spans="1:3" x14ac:dyDescent="0.2">
      <c r="A4865" s="793" t="s">
        <v>4513</v>
      </c>
      <c r="B4865" s="793" t="s">
        <v>10674</v>
      </c>
      <c r="C4865" s="793">
        <v>0</v>
      </c>
    </row>
    <row r="4866" spans="1:3" x14ac:dyDescent="0.2">
      <c r="A4866" s="793" t="s">
        <v>4513</v>
      </c>
      <c r="B4866" s="793" t="s">
        <v>10675</v>
      </c>
      <c r="C4866" s="793">
        <v>0</v>
      </c>
    </row>
    <row r="4867" spans="1:3" x14ac:dyDescent="0.2">
      <c r="A4867" s="793" t="s">
        <v>4513</v>
      </c>
      <c r="B4867" s="793" t="s">
        <v>10676</v>
      </c>
      <c r="C4867" s="793">
        <v>0</v>
      </c>
    </row>
    <row r="4868" spans="1:3" x14ac:dyDescent="0.2">
      <c r="A4868" s="793" t="s">
        <v>4513</v>
      </c>
      <c r="B4868" s="793" t="s">
        <v>10677</v>
      </c>
      <c r="C4868" s="793">
        <v>0</v>
      </c>
    </row>
    <row r="4869" spans="1:3" x14ac:dyDescent="0.2">
      <c r="A4869" s="793" t="s">
        <v>4513</v>
      </c>
      <c r="B4869" s="793" t="s">
        <v>10678</v>
      </c>
      <c r="C4869" s="793">
        <v>0</v>
      </c>
    </row>
    <row r="4870" spans="1:3" x14ac:dyDescent="0.2">
      <c r="A4870" s="793" t="s">
        <v>4513</v>
      </c>
      <c r="B4870" s="793" t="s">
        <v>10679</v>
      </c>
      <c r="C4870" s="793">
        <v>0</v>
      </c>
    </row>
    <row r="4871" spans="1:3" x14ac:dyDescent="0.2">
      <c r="A4871" s="793" t="s">
        <v>4513</v>
      </c>
      <c r="B4871" s="793" t="s">
        <v>10680</v>
      </c>
      <c r="C4871" s="793">
        <v>0</v>
      </c>
    </row>
    <row r="4872" spans="1:3" x14ac:dyDescent="0.2">
      <c r="A4872" s="793" t="s">
        <v>4513</v>
      </c>
      <c r="B4872" s="793" t="s">
        <v>10681</v>
      </c>
      <c r="C4872" s="793">
        <v>0</v>
      </c>
    </row>
    <row r="4873" spans="1:3" x14ac:dyDescent="0.2">
      <c r="A4873" s="793" t="s">
        <v>4513</v>
      </c>
      <c r="B4873" s="793" t="s">
        <v>10682</v>
      </c>
      <c r="C4873" s="793">
        <v>0</v>
      </c>
    </row>
    <row r="4874" spans="1:3" x14ac:dyDescent="0.2">
      <c r="A4874" s="793" t="s">
        <v>4513</v>
      </c>
      <c r="B4874" s="793" t="s">
        <v>6430</v>
      </c>
      <c r="C4874" s="793">
        <v>-457.45</v>
      </c>
    </row>
    <row r="4875" spans="1:3" x14ac:dyDescent="0.2">
      <c r="A4875" s="793" t="s">
        <v>4513</v>
      </c>
      <c r="B4875" s="793" t="s">
        <v>6431</v>
      </c>
      <c r="C4875" s="793">
        <v>-457.45</v>
      </c>
    </row>
    <row r="4876" spans="1:3" x14ac:dyDescent="0.2">
      <c r="A4876" s="793" t="s">
        <v>4513</v>
      </c>
      <c r="B4876" s="793" t="s">
        <v>6432</v>
      </c>
      <c r="C4876" s="793">
        <v>-457.45</v>
      </c>
    </row>
    <row r="4877" spans="1:3" x14ac:dyDescent="0.2">
      <c r="A4877" s="793" t="s">
        <v>4513</v>
      </c>
      <c r="B4877" s="793" t="s">
        <v>6433</v>
      </c>
      <c r="C4877" s="793">
        <v>-457.45</v>
      </c>
    </row>
    <row r="4878" spans="1:3" x14ac:dyDescent="0.2">
      <c r="A4878" s="793" t="s">
        <v>4513</v>
      </c>
      <c r="B4878" s="793" t="s">
        <v>6434</v>
      </c>
      <c r="C4878" s="793">
        <v>-457.45</v>
      </c>
    </row>
    <row r="4879" spans="1:3" x14ac:dyDescent="0.2">
      <c r="A4879" s="793" t="s">
        <v>4513</v>
      </c>
      <c r="B4879" s="793" t="s">
        <v>6435</v>
      </c>
      <c r="C4879" s="793">
        <v>-457.45</v>
      </c>
    </row>
    <row r="4880" spans="1:3" x14ac:dyDescent="0.2">
      <c r="A4880" s="793" t="s">
        <v>4513</v>
      </c>
      <c r="B4880" s="793" t="s">
        <v>6436</v>
      </c>
      <c r="C4880" s="793">
        <v>-228.72</v>
      </c>
    </row>
    <row r="4881" spans="1:3" x14ac:dyDescent="0.2">
      <c r="A4881" s="793" t="s">
        <v>4513</v>
      </c>
      <c r="B4881" s="793" t="s">
        <v>10683</v>
      </c>
      <c r="C4881" s="793">
        <v>0</v>
      </c>
    </row>
    <row r="4882" spans="1:3" x14ac:dyDescent="0.2">
      <c r="A4882" s="793" t="s">
        <v>4513</v>
      </c>
      <c r="B4882" s="793" t="s">
        <v>10684</v>
      </c>
      <c r="C4882" s="793">
        <v>0</v>
      </c>
    </row>
    <row r="4883" spans="1:3" x14ac:dyDescent="0.2">
      <c r="A4883" s="793" t="s">
        <v>4513</v>
      </c>
      <c r="B4883" s="793" t="s">
        <v>10685</v>
      </c>
      <c r="C4883" s="793">
        <v>0</v>
      </c>
    </row>
    <row r="4884" spans="1:3" x14ac:dyDescent="0.2">
      <c r="A4884" s="793" t="s">
        <v>4513</v>
      </c>
      <c r="B4884" s="793" t="s">
        <v>10686</v>
      </c>
      <c r="C4884" s="793">
        <v>0</v>
      </c>
    </row>
    <row r="4885" spans="1:3" x14ac:dyDescent="0.2">
      <c r="A4885" s="793" t="s">
        <v>4513</v>
      </c>
      <c r="B4885" s="793" t="s">
        <v>10687</v>
      </c>
      <c r="C4885" s="793">
        <v>0</v>
      </c>
    </row>
    <row r="4886" spans="1:3" x14ac:dyDescent="0.2">
      <c r="A4886" s="793" t="s">
        <v>4513</v>
      </c>
      <c r="B4886" s="793" t="s">
        <v>6437</v>
      </c>
      <c r="C4886" s="793">
        <v>-1067.8</v>
      </c>
    </row>
    <row r="4887" spans="1:3" x14ac:dyDescent="0.2">
      <c r="A4887" s="793" t="s">
        <v>4513</v>
      </c>
      <c r="B4887" s="793" t="s">
        <v>6439</v>
      </c>
      <c r="C4887" s="793">
        <v>-1067.8</v>
      </c>
    </row>
    <row r="4888" spans="1:3" x14ac:dyDescent="0.2">
      <c r="A4888" s="793" t="s">
        <v>4513</v>
      </c>
      <c r="B4888" s="793" t="s">
        <v>6440</v>
      </c>
      <c r="C4888" s="793">
        <v>-1067.8</v>
      </c>
    </row>
    <row r="4889" spans="1:3" x14ac:dyDescent="0.2">
      <c r="A4889" s="793" t="s">
        <v>4513</v>
      </c>
      <c r="B4889" s="793" t="s">
        <v>6441</v>
      </c>
      <c r="C4889" s="793">
        <v>-1067.8</v>
      </c>
    </row>
    <row r="4890" spans="1:3" x14ac:dyDescent="0.2">
      <c r="A4890" s="793" t="s">
        <v>4513</v>
      </c>
      <c r="B4890" s="793" t="s">
        <v>6442</v>
      </c>
      <c r="C4890" s="793">
        <v>-1067.8</v>
      </c>
    </row>
    <row r="4891" spans="1:3" x14ac:dyDescent="0.2">
      <c r="A4891" s="793" t="s">
        <v>4513</v>
      </c>
      <c r="B4891" s="793" t="s">
        <v>6443</v>
      </c>
      <c r="C4891" s="793">
        <v>-533.92999999999995</v>
      </c>
    </row>
    <row r="4892" spans="1:3" x14ac:dyDescent="0.2">
      <c r="A4892" s="793" t="s">
        <v>4513</v>
      </c>
      <c r="B4892" s="793" t="s">
        <v>6444</v>
      </c>
      <c r="C4892" s="793">
        <v>-0.06</v>
      </c>
    </row>
    <row r="4893" spans="1:3" x14ac:dyDescent="0.2">
      <c r="A4893" s="793" t="s">
        <v>4513</v>
      </c>
      <c r="B4893" s="793" t="s">
        <v>6445</v>
      </c>
      <c r="C4893" s="793">
        <v>-0.06</v>
      </c>
    </row>
    <row r="4894" spans="1:3" x14ac:dyDescent="0.2">
      <c r="A4894" s="793" t="s">
        <v>4513</v>
      </c>
      <c r="B4894" s="793" t="s">
        <v>6446</v>
      </c>
      <c r="C4894" s="793">
        <v>-0.06</v>
      </c>
    </row>
    <row r="4895" spans="1:3" x14ac:dyDescent="0.2">
      <c r="A4895" s="793" t="s">
        <v>4513</v>
      </c>
      <c r="B4895" s="793" t="s">
        <v>6438</v>
      </c>
      <c r="C4895" s="793">
        <v>-0.03</v>
      </c>
    </row>
    <row r="4896" spans="1:3" x14ac:dyDescent="0.2">
      <c r="A4896" s="793" t="s">
        <v>4513</v>
      </c>
      <c r="B4896" s="793" t="s">
        <v>10688</v>
      </c>
      <c r="C4896" s="793">
        <v>0</v>
      </c>
    </row>
    <row r="4897" spans="1:3" x14ac:dyDescent="0.2">
      <c r="A4897" s="793" t="s">
        <v>4513</v>
      </c>
      <c r="B4897" s="793" t="s">
        <v>10689</v>
      </c>
      <c r="C4897" s="793">
        <v>0</v>
      </c>
    </row>
    <row r="4898" spans="1:3" x14ac:dyDescent="0.2">
      <c r="A4898" s="793" t="s">
        <v>4513</v>
      </c>
      <c r="B4898" s="793" t="s">
        <v>6447</v>
      </c>
      <c r="C4898" s="793">
        <v>-9521.7800000000007</v>
      </c>
    </row>
    <row r="4899" spans="1:3" x14ac:dyDescent="0.2">
      <c r="A4899" s="793" t="s">
        <v>4513</v>
      </c>
      <c r="B4899" s="793" t="s">
        <v>6448</v>
      </c>
      <c r="C4899" s="793">
        <v>-9521.7800000000007</v>
      </c>
    </row>
    <row r="4900" spans="1:3" x14ac:dyDescent="0.2">
      <c r="A4900" s="793" t="s">
        <v>4513</v>
      </c>
      <c r="B4900" s="793" t="s">
        <v>6449</v>
      </c>
      <c r="C4900" s="793">
        <v>-9521.7800000000007</v>
      </c>
    </row>
    <row r="4901" spans="1:3" x14ac:dyDescent="0.2">
      <c r="A4901" s="793" t="s">
        <v>4513</v>
      </c>
      <c r="B4901" s="793" t="s">
        <v>6450</v>
      </c>
      <c r="C4901" s="793">
        <v>-9521.7800000000007</v>
      </c>
    </row>
    <row r="4902" spans="1:3" x14ac:dyDescent="0.2">
      <c r="A4902" s="793" t="s">
        <v>4513</v>
      </c>
      <c r="B4902" s="793" t="s">
        <v>6451</v>
      </c>
      <c r="C4902" s="793">
        <v>-9521.7800000000007</v>
      </c>
    </row>
    <row r="4903" spans="1:3" x14ac:dyDescent="0.2">
      <c r="A4903" s="793" t="s">
        <v>4513</v>
      </c>
      <c r="B4903" s="793" t="s">
        <v>6452</v>
      </c>
      <c r="C4903" s="793">
        <v>-4796.8900000000003</v>
      </c>
    </row>
    <row r="4904" spans="1:3" x14ac:dyDescent="0.2">
      <c r="A4904" s="793" t="s">
        <v>4513</v>
      </c>
      <c r="B4904" s="793" t="s">
        <v>6453</v>
      </c>
      <c r="C4904" s="793">
        <v>-72</v>
      </c>
    </row>
    <row r="4905" spans="1:3" x14ac:dyDescent="0.2">
      <c r="A4905" s="793" t="s">
        <v>4513</v>
      </c>
      <c r="B4905" s="793" t="s">
        <v>6454</v>
      </c>
      <c r="C4905" s="793">
        <v>-36</v>
      </c>
    </row>
    <row r="4906" spans="1:3" x14ac:dyDescent="0.2">
      <c r="A4906" s="793" t="s">
        <v>4513</v>
      </c>
      <c r="B4906" s="793" t="s">
        <v>10690</v>
      </c>
      <c r="C4906" s="793">
        <v>0</v>
      </c>
    </row>
    <row r="4907" spans="1:3" x14ac:dyDescent="0.2">
      <c r="A4907" s="793" t="s">
        <v>4513</v>
      </c>
      <c r="B4907" s="793" t="s">
        <v>10691</v>
      </c>
      <c r="C4907" s="793">
        <v>0</v>
      </c>
    </row>
    <row r="4908" spans="1:3" x14ac:dyDescent="0.2">
      <c r="A4908" s="793" t="s">
        <v>4513</v>
      </c>
      <c r="B4908" s="793" t="s">
        <v>10692</v>
      </c>
      <c r="C4908" s="793">
        <v>0</v>
      </c>
    </row>
    <row r="4909" spans="1:3" x14ac:dyDescent="0.2">
      <c r="A4909" s="793" t="s">
        <v>4513</v>
      </c>
      <c r="B4909" s="793" t="s">
        <v>10693</v>
      </c>
      <c r="C4909" s="793">
        <v>0</v>
      </c>
    </row>
    <row r="4910" spans="1:3" x14ac:dyDescent="0.2">
      <c r="A4910" s="793" t="s">
        <v>4513</v>
      </c>
      <c r="B4910" s="793" t="s">
        <v>6455</v>
      </c>
      <c r="C4910" s="793">
        <v>-10565.030000000028</v>
      </c>
    </row>
    <row r="4911" spans="1:3" x14ac:dyDescent="0.2">
      <c r="A4911" s="793" t="s">
        <v>4513</v>
      </c>
      <c r="B4911" s="793" t="s">
        <v>6458</v>
      </c>
      <c r="C4911" s="793">
        <v>-12556.22000000003</v>
      </c>
    </row>
    <row r="4912" spans="1:3" x14ac:dyDescent="0.2">
      <c r="A4912" s="793" t="s">
        <v>4513</v>
      </c>
      <c r="B4912" s="793" t="s">
        <v>6459</v>
      </c>
      <c r="C4912" s="793">
        <v>-16321.109999999986</v>
      </c>
    </row>
    <row r="4913" spans="1:3" x14ac:dyDescent="0.2">
      <c r="A4913" s="793" t="s">
        <v>4513</v>
      </c>
      <c r="B4913" s="793" t="s">
        <v>6460</v>
      </c>
      <c r="C4913" s="793">
        <v>-17238.98000000004</v>
      </c>
    </row>
    <row r="4914" spans="1:3" x14ac:dyDescent="0.2">
      <c r="A4914" s="793" t="s">
        <v>4513</v>
      </c>
      <c r="B4914" s="793" t="s">
        <v>6461</v>
      </c>
      <c r="C4914" s="793">
        <v>17283.78</v>
      </c>
    </row>
    <row r="4915" spans="1:3" x14ac:dyDescent="0.2">
      <c r="A4915" s="793" t="s">
        <v>4513</v>
      </c>
      <c r="B4915" s="793" t="s">
        <v>6462</v>
      </c>
      <c r="C4915" s="793">
        <v>50383.419999999984</v>
      </c>
    </row>
    <row r="4916" spans="1:3" x14ac:dyDescent="0.2">
      <c r="A4916" s="793" t="s">
        <v>4513</v>
      </c>
      <c r="B4916" s="793" t="s">
        <v>6463</v>
      </c>
      <c r="C4916" s="793">
        <v>45611.25</v>
      </c>
    </row>
    <row r="4917" spans="1:3" x14ac:dyDescent="0.2">
      <c r="A4917" s="793" t="s">
        <v>4513</v>
      </c>
      <c r="B4917" s="793" t="s">
        <v>6464</v>
      </c>
      <c r="C4917" s="793">
        <v>37819.399999999994</v>
      </c>
    </row>
    <row r="4918" spans="1:3" x14ac:dyDescent="0.2">
      <c r="A4918" s="793" t="s">
        <v>4513</v>
      </c>
      <c r="B4918" s="793" t="s">
        <v>6465</v>
      </c>
      <c r="C4918" s="793">
        <v>25620.289999999979</v>
      </c>
    </row>
    <row r="4919" spans="1:3" x14ac:dyDescent="0.2">
      <c r="A4919" s="793" t="s">
        <v>4513</v>
      </c>
      <c r="B4919" s="793" t="s">
        <v>6456</v>
      </c>
      <c r="C4919" s="793">
        <v>9742.8899999999849</v>
      </c>
    </row>
    <row r="4920" spans="1:3" x14ac:dyDescent="0.2">
      <c r="A4920" s="793" t="s">
        <v>4513</v>
      </c>
      <c r="B4920" s="793" t="s">
        <v>6457</v>
      </c>
      <c r="C4920" s="793">
        <v>-4345.4400000000023</v>
      </c>
    </row>
    <row r="4921" spans="1:3" x14ac:dyDescent="0.2">
      <c r="A4921" s="793" t="s">
        <v>4513</v>
      </c>
      <c r="B4921" s="793" t="s">
        <v>10694</v>
      </c>
      <c r="C4921" s="793">
        <v>0</v>
      </c>
    </row>
    <row r="4922" spans="1:3" x14ac:dyDescent="0.2">
      <c r="A4922" s="793" t="s">
        <v>4513</v>
      </c>
      <c r="B4922" s="793" t="s">
        <v>6466</v>
      </c>
      <c r="C4922" s="793">
        <v>-516.63</v>
      </c>
    </row>
    <row r="4923" spans="1:3" x14ac:dyDescent="0.2">
      <c r="A4923" s="793" t="s">
        <v>4513</v>
      </c>
      <c r="B4923" s="793" t="s">
        <v>6469</v>
      </c>
      <c r="C4923" s="793">
        <v>-516.63</v>
      </c>
    </row>
    <row r="4924" spans="1:3" x14ac:dyDescent="0.2">
      <c r="A4924" s="793" t="s">
        <v>4513</v>
      </c>
      <c r="B4924" s="793" t="s">
        <v>6470</v>
      </c>
      <c r="C4924" s="793">
        <v>-516.63</v>
      </c>
    </row>
    <row r="4925" spans="1:3" x14ac:dyDescent="0.2">
      <c r="A4925" s="793" t="s">
        <v>4513</v>
      </c>
      <c r="B4925" s="793" t="s">
        <v>6471</v>
      </c>
      <c r="C4925" s="793">
        <v>-516.63</v>
      </c>
    </row>
    <row r="4926" spans="1:3" x14ac:dyDescent="0.2">
      <c r="A4926" s="793" t="s">
        <v>4513</v>
      </c>
      <c r="B4926" s="793" t="s">
        <v>6472</v>
      </c>
      <c r="C4926" s="793">
        <v>-516.63</v>
      </c>
    </row>
    <row r="4927" spans="1:3" x14ac:dyDescent="0.2">
      <c r="A4927" s="793" t="s">
        <v>4513</v>
      </c>
      <c r="B4927" s="793" t="s">
        <v>6473</v>
      </c>
      <c r="C4927" s="793">
        <v>-516.63</v>
      </c>
    </row>
    <row r="4928" spans="1:3" x14ac:dyDescent="0.2">
      <c r="A4928" s="793" t="s">
        <v>4513</v>
      </c>
      <c r="B4928" s="793" t="s">
        <v>6474</v>
      </c>
      <c r="C4928" s="793">
        <v>-516.63</v>
      </c>
    </row>
    <row r="4929" spans="1:3" x14ac:dyDescent="0.2">
      <c r="A4929" s="793" t="s">
        <v>4513</v>
      </c>
      <c r="B4929" s="793" t="s">
        <v>6475</v>
      </c>
      <c r="C4929" s="793">
        <v>-516.63</v>
      </c>
    </row>
    <row r="4930" spans="1:3" x14ac:dyDescent="0.2">
      <c r="A4930" s="793" t="s">
        <v>4513</v>
      </c>
      <c r="B4930" s="793" t="s">
        <v>6476</v>
      </c>
      <c r="C4930" s="793">
        <v>-516.63</v>
      </c>
    </row>
    <row r="4931" spans="1:3" x14ac:dyDescent="0.2">
      <c r="A4931" s="793" t="s">
        <v>4513</v>
      </c>
      <c r="B4931" s="793" t="s">
        <v>6467</v>
      </c>
      <c r="C4931" s="793">
        <v>-516.63</v>
      </c>
    </row>
    <row r="4932" spans="1:3" x14ac:dyDescent="0.2">
      <c r="A4932" s="793" t="s">
        <v>4513</v>
      </c>
      <c r="B4932" s="793" t="s">
        <v>6468</v>
      </c>
      <c r="C4932" s="793">
        <v>-516.63</v>
      </c>
    </row>
    <row r="4933" spans="1:3" x14ac:dyDescent="0.2">
      <c r="A4933" s="793" t="s">
        <v>4513</v>
      </c>
      <c r="B4933" s="793" t="s">
        <v>10695</v>
      </c>
      <c r="C4933" s="793">
        <v>0</v>
      </c>
    </row>
    <row r="4934" spans="1:3" x14ac:dyDescent="0.2">
      <c r="A4934" s="793" t="s">
        <v>4513</v>
      </c>
      <c r="B4934" s="793" t="s">
        <v>6477</v>
      </c>
      <c r="C4934" s="793">
        <v>-389.74</v>
      </c>
    </row>
    <row r="4935" spans="1:3" x14ac:dyDescent="0.2">
      <c r="A4935" s="793" t="s">
        <v>4513</v>
      </c>
      <c r="B4935" s="793" t="s">
        <v>6480</v>
      </c>
      <c r="C4935" s="793">
        <v>-389.74</v>
      </c>
    </row>
    <row r="4936" spans="1:3" x14ac:dyDescent="0.2">
      <c r="A4936" s="793" t="s">
        <v>4513</v>
      </c>
      <c r="B4936" s="793" t="s">
        <v>6481</v>
      </c>
      <c r="C4936" s="793">
        <v>-389.74</v>
      </c>
    </row>
    <row r="4937" spans="1:3" x14ac:dyDescent="0.2">
      <c r="A4937" s="793" t="s">
        <v>4513</v>
      </c>
      <c r="B4937" s="793" t="s">
        <v>6482</v>
      </c>
      <c r="C4937" s="793">
        <v>-389.74</v>
      </c>
    </row>
    <row r="4938" spans="1:3" x14ac:dyDescent="0.2">
      <c r="A4938" s="793" t="s">
        <v>4513</v>
      </c>
      <c r="B4938" s="793" t="s">
        <v>6483</v>
      </c>
      <c r="C4938" s="793">
        <v>-389.74</v>
      </c>
    </row>
    <row r="4939" spans="1:3" x14ac:dyDescent="0.2">
      <c r="A4939" s="793" t="s">
        <v>4513</v>
      </c>
      <c r="B4939" s="793" t="s">
        <v>6484</v>
      </c>
      <c r="C4939" s="793">
        <v>-389.74</v>
      </c>
    </row>
    <row r="4940" spans="1:3" x14ac:dyDescent="0.2">
      <c r="A4940" s="793" t="s">
        <v>4513</v>
      </c>
      <c r="B4940" s="793" t="s">
        <v>6485</v>
      </c>
      <c r="C4940" s="793">
        <v>-389.74</v>
      </c>
    </row>
    <row r="4941" spans="1:3" x14ac:dyDescent="0.2">
      <c r="A4941" s="793" t="s">
        <v>4513</v>
      </c>
      <c r="B4941" s="793" t="s">
        <v>6486</v>
      </c>
      <c r="C4941" s="793">
        <v>-389.74</v>
      </c>
    </row>
    <row r="4942" spans="1:3" x14ac:dyDescent="0.2">
      <c r="A4942" s="793" t="s">
        <v>4513</v>
      </c>
      <c r="B4942" s="793" t="s">
        <v>6487</v>
      </c>
      <c r="C4942" s="793">
        <v>-389.74</v>
      </c>
    </row>
    <row r="4943" spans="1:3" x14ac:dyDescent="0.2">
      <c r="A4943" s="793" t="s">
        <v>4513</v>
      </c>
      <c r="B4943" s="793" t="s">
        <v>6478</v>
      </c>
      <c r="C4943" s="793">
        <v>-389.74</v>
      </c>
    </row>
    <row r="4944" spans="1:3" x14ac:dyDescent="0.2">
      <c r="A4944" s="793" t="s">
        <v>4513</v>
      </c>
      <c r="B4944" s="793" t="s">
        <v>6479</v>
      </c>
      <c r="C4944" s="793">
        <v>-389.74</v>
      </c>
    </row>
    <row r="4945" spans="1:3" x14ac:dyDescent="0.2">
      <c r="A4945" s="793" t="s">
        <v>4513</v>
      </c>
      <c r="B4945" s="793" t="s">
        <v>10696</v>
      </c>
      <c r="C4945" s="793">
        <v>0</v>
      </c>
    </row>
    <row r="4946" spans="1:3" x14ac:dyDescent="0.2">
      <c r="A4946" s="793" t="s">
        <v>4513</v>
      </c>
      <c r="B4946" s="793" t="s">
        <v>10697</v>
      </c>
      <c r="C4946" s="793">
        <v>0</v>
      </c>
    </row>
    <row r="4947" spans="1:3" x14ac:dyDescent="0.2">
      <c r="A4947" s="793" t="s">
        <v>4513</v>
      </c>
      <c r="B4947" s="793" t="s">
        <v>10698</v>
      </c>
      <c r="C4947" s="793">
        <v>0</v>
      </c>
    </row>
    <row r="4948" spans="1:3" x14ac:dyDescent="0.2">
      <c r="A4948" s="793" t="s">
        <v>4513</v>
      </c>
      <c r="B4948" s="793" t="s">
        <v>10699</v>
      </c>
      <c r="C4948" s="793">
        <v>0</v>
      </c>
    </row>
    <row r="4949" spans="1:3" x14ac:dyDescent="0.2">
      <c r="A4949" s="793" t="s">
        <v>4513</v>
      </c>
      <c r="B4949" s="793" t="s">
        <v>10700</v>
      </c>
      <c r="C4949" s="793">
        <v>0</v>
      </c>
    </row>
    <row r="4950" spans="1:3" x14ac:dyDescent="0.2">
      <c r="A4950" s="793" t="s">
        <v>4513</v>
      </c>
      <c r="B4950" s="793" t="s">
        <v>10701</v>
      </c>
      <c r="C4950" s="793">
        <v>0</v>
      </c>
    </row>
    <row r="4951" spans="1:3" x14ac:dyDescent="0.2">
      <c r="A4951" s="793" t="s">
        <v>4513</v>
      </c>
      <c r="B4951" s="793" t="s">
        <v>10702</v>
      </c>
      <c r="C4951" s="793">
        <v>0</v>
      </c>
    </row>
    <row r="4952" spans="1:3" x14ac:dyDescent="0.2">
      <c r="A4952" s="793" t="s">
        <v>4513</v>
      </c>
      <c r="B4952" s="793" t="s">
        <v>10703</v>
      </c>
      <c r="C4952" s="793">
        <v>0</v>
      </c>
    </row>
    <row r="4953" spans="1:3" x14ac:dyDescent="0.2">
      <c r="A4953" s="793" t="s">
        <v>4513</v>
      </c>
      <c r="B4953" s="793" t="s">
        <v>10704</v>
      </c>
      <c r="C4953" s="793">
        <v>0</v>
      </c>
    </row>
    <row r="4954" spans="1:3" x14ac:dyDescent="0.2">
      <c r="A4954" s="793" t="s">
        <v>4513</v>
      </c>
      <c r="B4954" s="793" t="s">
        <v>10705</v>
      </c>
      <c r="C4954" s="793">
        <v>0</v>
      </c>
    </row>
    <row r="4955" spans="1:3" x14ac:dyDescent="0.2">
      <c r="A4955" s="793" t="s">
        <v>4513</v>
      </c>
      <c r="B4955" s="793" t="s">
        <v>10706</v>
      </c>
      <c r="C4955" s="793">
        <v>0</v>
      </c>
    </row>
    <row r="4956" spans="1:3" x14ac:dyDescent="0.2">
      <c r="A4956" s="793" t="s">
        <v>4513</v>
      </c>
      <c r="B4956" s="793" t="s">
        <v>10707</v>
      </c>
      <c r="C4956" s="793">
        <v>0</v>
      </c>
    </row>
    <row r="4957" spans="1:3" x14ac:dyDescent="0.2">
      <c r="A4957" s="793" t="s">
        <v>4513</v>
      </c>
      <c r="B4957" s="793" t="s">
        <v>10708</v>
      </c>
      <c r="C4957" s="793">
        <v>0</v>
      </c>
    </row>
    <row r="4958" spans="1:3" x14ac:dyDescent="0.2">
      <c r="A4958" s="793" t="s">
        <v>4513</v>
      </c>
      <c r="B4958" s="793" t="s">
        <v>10709</v>
      </c>
      <c r="C4958" s="793">
        <v>0</v>
      </c>
    </row>
    <row r="4959" spans="1:3" x14ac:dyDescent="0.2">
      <c r="A4959" s="793" t="s">
        <v>4513</v>
      </c>
      <c r="B4959" s="793" t="s">
        <v>10710</v>
      </c>
      <c r="C4959" s="793">
        <v>0</v>
      </c>
    </row>
    <row r="4960" spans="1:3" x14ac:dyDescent="0.2">
      <c r="A4960" s="793" t="s">
        <v>4513</v>
      </c>
      <c r="B4960" s="793" t="s">
        <v>10711</v>
      </c>
      <c r="C4960" s="793">
        <v>0</v>
      </c>
    </row>
    <row r="4961" spans="1:3" x14ac:dyDescent="0.2">
      <c r="A4961" s="793" t="s">
        <v>4513</v>
      </c>
      <c r="B4961" s="793" t="s">
        <v>10712</v>
      </c>
      <c r="C4961" s="793">
        <v>0</v>
      </c>
    </row>
    <row r="4962" spans="1:3" x14ac:dyDescent="0.2">
      <c r="A4962" s="793" t="s">
        <v>4513</v>
      </c>
      <c r="B4962" s="793" t="s">
        <v>10713</v>
      </c>
      <c r="C4962" s="793">
        <v>0</v>
      </c>
    </row>
    <row r="4963" spans="1:3" x14ac:dyDescent="0.2">
      <c r="A4963" s="793" t="s">
        <v>4513</v>
      </c>
      <c r="B4963" s="793" t="s">
        <v>10714</v>
      </c>
      <c r="C4963" s="793">
        <v>0</v>
      </c>
    </row>
    <row r="4964" spans="1:3" x14ac:dyDescent="0.2">
      <c r="A4964" s="793" t="s">
        <v>4513</v>
      </c>
      <c r="B4964" s="793" t="s">
        <v>10715</v>
      </c>
      <c r="C4964" s="793">
        <v>0</v>
      </c>
    </row>
    <row r="4965" spans="1:3" x14ac:dyDescent="0.2">
      <c r="A4965" s="793" t="s">
        <v>4513</v>
      </c>
      <c r="B4965" s="793" t="s">
        <v>10716</v>
      </c>
      <c r="C4965" s="793">
        <v>0</v>
      </c>
    </row>
    <row r="4966" spans="1:3" x14ac:dyDescent="0.2">
      <c r="A4966" s="793" t="s">
        <v>4513</v>
      </c>
      <c r="B4966" s="793" t="s">
        <v>10717</v>
      </c>
      <c r="C4966" s="793">
        <v>0</v>
      </c>
    </row>
    <row r="4967" spans="1:3" x14ac:dyDescent="0.2">
      <c r="A4967" s="793" t="s">
        <v>4513</v>
      </c>
      <c r="B4967" s="793" t="s">
        <v>10718</v>
      </c>
      <c r="C4967" s="793">
        <v>0</v>
      </c>
    </row>
    <row r="4968" spans="1:3" x14ac:dyDescent="0.2">
      <c r="A4968" s="793" t="s">
        <v>4513</v>
      </c>
      <c r="B4968" s="793" t="s">
        <v>10719</v>
      </c>
      <c r="C4968" s="793">
        <v>0</v>
      </c>
    </row>
    <row r="4969" spans="1:3" x14ac:dyDescent="0.2">
      <c r="A4969" s="793" t="s">
        <v>4513</v>
      </c>
      <c r="B4969" s="793" t="s">
        <v>10720</v>
      </c>
      <c r="C4969" s="793">
        <v>0</v>
      </c>
    </row>
    <row r="4970" spans="1:3" x14ac:dyDescent="0.2">
      <c r="A4970" s="793" t="s">
        <v>4513</v>
      </c>
      <c r="B4970" s="793" t="s">
        <v>10721</v>
      </c>
      <c r="C4970" s="793">
        <v>0</v>
      </c>
    </row>
    <row r="4971" spans="1:3" x14ac:dyDescent="0.2">
      <c r="A4971" s="793" t="s">
        <v>4513</v>
      </c>
      <c r="B4971" s="793" t="s">
        <v>10722</v>
      </c>
      <c r="C4971" s="793">
        <v>0</v>
      </c>
    </row>
    <row r="4972" spans="1:3" x14ac:dyDescent="0.2">
      <c r="A4972" s="793" t="s">
        <v>4513</v>
      </c>
      <c r="B4972" s="793" t="s">
        <v>10723</v>
      </c>
      <c r="C4972" s="793">
        <v>0</v>
      </c>
    </row>
    <row r="4973" spans="1:3" x14ac:dyDescent="0.2">
      <c r="A4973" s="793" t="s">
        <v>4513</v>
      </c>
      <c r="B4973" s="793" t="s">
        <v>10724</v>
      </c>
      <c r="C4973" s="793">
        <v>0</v>
      </c>
    </row>
    <row r="4974" spans="1:3" x14ac:dyDescent="0.2">
      <c r="A4974" s="793" t="s">
        <v>4513</v>
      </c>
      <c r="B4974" s="793" t="s">
        <v>10725</v>
      </c>
      <c r="C4974" s="793">
        <v>0</v>
      </c>
    </row>
    <row r="4975" spans="1:3" x14ac:dyDescent="0.2">
      <c r="A4975" s="793" t="s">
        <v>4513</v>
      </c>
      <c r="B4975" s="793" t="s">
        <v>10726</v>
      </c>
      <c r="C4975" s="793">
        <v>0</v>
      </c>
    </row>
    <row r="4976" spans="1:3" x14ac:dyDescent="0.2">
      <c r="A4976" s="793" t="s">
        <v>4513</v>
      </c>
      <c r="B4976" s="793" t="s">
        <v>10727</v>
      </c>
      <c r="C4976" s="793">
        <v>0</v>
      </c>
    </row>
    <row r="4977" spans="1:3" x14ac:dyDescent="0.2">
      <c r="A4977" s="793" t="s">
        <v>4513</v>
      </c>
      <c r="B4977" s="793" t="s">
        <v>10728</v>
      </c>
      <c r="C4977" s="793">
        <v>0</v>
      </c>
    </row>
    <row r="4978" spans="1:3" x14ac:dyDescent="0.2">
      <c r="A4978" s="793" t="s">
        <v>4513</v>
      </c>
      <c r="B4978" s="793" t="s">
        <v>10729</v>
      </c>
      <c r="C4978" s="793">
        <v>0</v>
      </c>
    </row>
    <row r="4979" spans="1:3" x14ac:dyDescent="0.2">
      <c r="A4979" s="793" t="s">
        <v>4513</v>
      </c>
      <c r="B4979" s="793" t="s">
        <v>10730</v>
      </c>
      <c r="C4979" s="793">
        <v>0</v>
      </c>
    </row>
    <row r="4980" spans="1:3" x14ac:dyDescent="0.2">
      <c r="A4980" s="793" t="s">
        <v>4513</v>
      </c>
      <c r="B4980" s="793" t="s">
        <v>10731</v>
      </c>
      <c r="C4980" s="793">
        <v>0</v>
      </c>
    </row>
    <row r="4981" spans="1:3" x14ac:dyDescent="0.2">
      <c r="A4981" s="793" t="s">
        <v>4513</v>
      </c>
      <c r="B4981" s="793" t="s">
        <v>10732</v>
      </c>
      <c r="C4981" s="793">
        <v>0</v>
      </c>
    </row>
    <row r="4982" spans="1:3" x14ac:dyDescent="0.2">
      <c r="A4982" s="793" t="s">
        <v>4513</v>
      </c>
      <c r="B4982" s="793" t="s">
        <v>10733</v>
      </c>
      <c r="C4982" s="793">
        <v>0</v>
      </c>
    </row>
    <row r="4983" spans="1:3" x14ac:dyDescent="0.2">
      <c r="A4983" s="793" t="s">
        <v>4513</v>
      </c>
      <c r="B4983" s="793" t="s">
        <v>10734</v>
      </c>
      <c r="C4983" s="793">
        <v>0</v>
      </c>
    </row>
    <row r="4984" spans="1:3" x14ac:dyDescent="0.2">
      <c r="A4984" s="793" t="s">
        <v>4513</v>
      </c>
      <c r="B4984" s="793" t="s">
        <v>10735</v>
      </c>
      <c r="C4984" s="793">
        <v>0</v>
      </c>
    </row>
    <row r="4985" spans="1:3" x14ac:dyDescent="0.2">
      <c r="A4985" s="793" t="s">
        <v>4513</v>
      </c>
      <c r="B4985" s="793" t="s">
        <v>10736</v>
      </c>
      <c r="C4985" s="793">
        <v>0</v>
      </c>
    </row>
    <row r="4986" spans="1:3" x14ac:dyDescent="0.2">
      <c r="A4986" s="793" t="s">
        <v>4513</v>
      </c>
      <c r="B4986" s="793" t="s">
        <v>10737</v>
      </c>
      <c r="C4986" s="793">
        <v>0</v>
      </c>
    </row>
    <row r="4987" spans="1:3" x14ac:dyDescent="0.2">
      <c r="A4987" s="793" t="s">
        <v>4513</v>
      </c>
      <c r="B4987" s="793" t="s">
        <v>10738</v>
      </c>
      <c r="C4987" s="793">
        <v>0</v>
      </c>
    </row>
    <row r="4988" spans="1:3" x14ac:dyDescent="0.2">
      <c r="A4988" s="793" t="s">
        <v>4513</v>
      </c>
      <c r="B4988" s="793" t="s">
        <v>10739</v>
      </c>
      <c r="C4988" s="793">
        <v>0</v>
      </c>
    </row>
    <row r="4989" spans="1:3" x14ac:dyDescent="0.2">
      <c r="A4989" s="793" t="s">
        <v>4513</v>
      </c>
      <c r="B4989" s="793" t="s">
        <v>10740</v>
      </c>
      <c r="C4989" s="793">
        <v>0</v>
      </c>
    </row>
    <row r="4990" spans="1:3" x14ac:dyDescent="0.2">
      <c r="A4990" s="793" t="s">
        <v>4513</v>
      </c>
      <c r="B4990" s="793" t="s">
        <v>10741</v>
      </c>
      <c r="C4990" s="793">
        <v>0</v>
      </c>
    </row>
    <row r="4991" spans="1:3" x14ac:dyDescent="0.2">
      <c r="A4991" s="793" t="s">
        <v>4513</v>
      </c>
      <c r="B4991" s="793" t="s">
        <v>10742</v>
      </c>
      <c r="C4991" s="793">
        <v>0</v>
      </c>
    </row>
    <row r="4992" spans="1:3" x14ac:dyDescent="0.2">
      <c r="A4992" s="793" t="s">
        <v>4513</v>
      </c>
      <c r="B4992" s="793" t="s">
        <v>10743</v>
      </c>
      <c r="C4992" s="793">
        <v>0</v>
      </c>
    </row>
    <row r="4993" spans="1:3" x14ac:dyDescent="0.2">
      <c r="A4993" s="793" t="s">
        <v>4513</v>
      </c>
      <c r="B4993" s="793" t="s">
        <v>10744</v>
      </c>
      <c r="C4993" s="793">
        <v>0</v>
      </c>
    </row>
    <row r="4994" spans="1:3" x14ac:dyDescent="0.2">
      <c r="A4994" s="793" t="s">
        <v>4587</v>
      </c>
      <c r="B4994" s="793" t="s">
        <v>6488</v>
      </c>
      <c r="C4994" s="793">
        <v>228.61</v>
      </c>
    </row>
    <row r="4995" spans="1:3" x14ac:dyDescent="0.2">
      <c r="A4995" s="793" t="s">
        <v>4587</v>
      </c>
      <c r="B4995" s="793" t="s">
        <v>6490</v>
      </c>
      <c r="C4995" s="793">
        <v>228.52000000000004</v>
      </c>
    </row>
    <row r="4996" spans="1:3" x14ac:dyDescent="0.2">
      <c r="A4996" s="793" t="s">
        <v>4587</v>
      </c>
      <c r="B4996" s="793" t="s">
        <v>6491</v>
      </c>
      <c r="C4996" s="793">
        <v>29.790000000000077</v>
      </c>
    </row>
    <row r="4997" spans="1:3" x14ac:dyDescent="0.2">
      <c r="A4997" s="793" t="s">
        <v>4587</v>
      </c>
      <c r="B4997" s="793" t="s">
        <v>6492</v>
      </c>
      <c r="C4997" s="793">
        <v>29.790000000000077</v>
      </c>
    </row>
    <row r="4998" spans="1:3" x14ac:dyDescent="0.2">
      <c r="A4998" s="793" t="s">
        <v>4587</v>
      </c>
      <c r="B4998" s="793" t="s">
        <v>6493</v>
      </c>
      <c r="C4998" s="793">
        <v>29.790000000000077</v>
      </c>
    </row>
    <row r="4999" spans="1:3" x14ac:dyDescent="0.2">
      <c r="A4999" s="793" t="s">
        <v>4587</v>
      </c>
      <c r="B4999" s="793" t="s">
        <v>6494</v>
      </c>
      <c r="C4999" s="793">
        <v>29.790000000000077</v>
      </c>
    </row>
    <row r="5000" spans="1:3" x14ac:dyDescent="0.2">
      <c r="A5000" s="793" t="s">
        <v>4587</v>
      </c>
      <c r="B5000" s="793" t="s">
        <v>6495</v>
      </c>
      <c r="C5000" s="793">
        <v>29.790000000000077</v>
      </c>
    </row>
    <row r="5001" spans="1:3" x14ac:dyDescent="0.2">
      <c r="A5001" s="793" t="s">
        <v>4587</v>
      </c>
      <c r="B5001" s="793" t="s">
        <v>6496</v>
      </c>
      <c r="C5001" s="793">
        <v>29.790000000000077</v>
      </c>
    </row>
    <row r="5002" spans="1:3" x14ac:dyDescent="0.2">
      <c r="A5002" s="793" t="s">
        <v>4587</v>
      </c>
      <c r="B5002" s="793" t="s">
        <v>6497</v>
      </c>
      <c r="C5002" s="793">
        <v>21.879999999999995</v>
      </c>
    </row>
    <row r="5003" spans="1:3" x14ac:dyDescent="0.2">
      <c r="A5003" s="793" t="s">
        <v>4587</v>
      </c>
      <c r="B5003" s="793" t="s">
        <v>6489</v>
      </c>
      <c r="C5003" s="793">
        <v>6.9900000000000091</v>
      </c>
    </row>
    <row r="5004" spans="1:3" x14ac:dyDescent="0.2">
      <c r="A5004" s="793" t="s">
        <v>4587</v>
      </c>
      <c r="B5004" s="793" t="s">
        <v>10745</v>
      </c>
      <c r="C5004" s="793">
        <v>0</v>
      </c>
    </row>
    <row r="5005" spans="1:3" x14ac:dyDescent="0.2">
      <c r="A5005" s="793" t="s">
        <v>4587</v>
      </c>
      <c r="B5005" s="793" t="s">
        <v>10746</v>
      </c>
      <c r="C5005" s="793">
        <v>0</v>
      </c>
    </row>
    <row r="5006" spans="1:3" x14ac:dyDescent="0.2">
      <c r="A5006" s="793" t="s">
        <v>4587</v>
      </c>
      <c r="B5006" s="793" t="s">
        <v>6498</v>
      </c>
      <c r="C5006" s="793">
        <v>228.61</v>
      </c>
    </row>
    <row r="5007" spans="1:3" x14ac:dyDescent="0.2">
      <c r="A5007" s="793" t="s">
        <v>4587</v>
      </c>
      <c r="B5007" s="793" t="s">
        <v>6500</v>
      </c>
      <c r="C5007" s="793">
        <v>228.52000000000004</v>
      </c>
    </row>
    <row r="5008" spans="1:3" x14ac:dyDescent="0.2">
      <c r="A5008" s="793" t="s">
        <v>4587</v>
      </c>
      <c r="B5008" s="793" t="s">
        <v>6501</v>
      </c>
      <c r="C5008" s="793">
        <v>29.790000000000077</v>
      </c>
    </row>
    <row r="5009" spans="1:3" x14ac:dyDescent="0.2">
      <c r="A5009" s="793" t="s">
        <v>4587</v>
      </c>
      <c r="B5009" s="793" t="s">
        <v>6502</v>
      </c>
      <c r="C5009" s="793">
        <v>29.790000000000077</v>
      </c>
    </row>
    <row r="5010" spans="1:3" x14ac:dyDescent="0.2">
      <c r="A5010" s="793" t="s">
        <v>4587</v>
      </c>
      <c r="B5010" s="793" t="s">
        <v>6503</v>
      </c>
      <c r="C5010" s="793">
        <v>29.790000000000077</v>
      </c>
    </row>
    <row r="5011" spans="1:3" x14ac:dyDescent="0.2">
      <c r="A5011" s="793" t="s">
        <v>4587</v>
      </c>
      <c r="B5011" s="793" t="s">
        <v>6504</v>
      </c>
      <c r="C5011" s="793">
        <v>29.790000000000077</v>
      </c>
    </row>
    <row r="5012" spans="1:3" x14ac:dyDescent="0.2">
      <c r="A5012" s="793" t="s">
        <v>4587</v>
      </c>
      <c r="B5012" s="793" t="s">
        <v>6505</v>
      </c>
      <c r="C5012" s="793">
        <v>29.790000000000077</v>
      </c>
    </row>
    <row r="5013" spans="1:3" x14ac:dyDescent="0.2">
      <c r="A5013" s="793" t="s">
        <v>4587</v>
      </c>
      <c r="B5013" s="793" t="s">
        <v>6506</v>
      </c>
      <c r="C5013" s="793">
        <v>29.790000000000077</v>
      </c>
    </row>
    <row r="5014" spans="1:3" x14ac:dyDescent="0.2">
      <c r="A5014" s="793" t="s">
        <v>4587</v>
      </c>
      <c r="B5014" s="793" t="s">
        <v>6507</v>
      </c>
      <c r="C5014" s="793">
        <v>21.879999999999995</v>
      </c>
    </row>
    <row r="5015" spans="1:3" x14ac:dyDescent="0.2">
      <c r="A5015" s="793" t="s">
        <v>4587</v>
      </c>
      <c r="B5015" s="793" t="s">
        <v>6499</v>
      </c>
      <c r="C5015" s="793">
        <v>6.9900000000000091</v>
      </c>
    </row>
    <row r="5016" spans="1:3" x14ac:dyDescent="0.2">
      <c r="A5016" s="793" t="s">
        <v>4587</v>
      </c>
      <c r="B5016" s="793" t="s">
        <v>10747</v>
      </c>
      <c r="C5016" s="793">
        <v>0</v>
      </c>
    </row>
    <row r="5017" spans="1:3" x14ac:dyDescent="0.2">
      <c r="A5017" s="793" t="s">
        <v>4587</v>
      </c>
      <c r="B5017" s="793" t="s">
        <v>10748</v>
      </c>
      <c r="C5017" s="793">
        <v>0</v>
      </c>
    </row>
    <row r="5018" spans="1:3" x14ac:dyDescent="0.2">
      <c r="A5018" s="793" t="s">
        <v>4587</v>
      </c>
      <c r="B5018" s="793" t="s">
        <v>6508</v>
      </c>
      <c r="C5018" s="793">
        <v>167.67000000000002</v>
      </c>
    </row>
    <row r="5019" spans="1:3" x14ac:dyDescent="0.2">
      <c r="A5019" s="793" t="s">
        <v>4587</v>
      </c>
      <c r="B5019" s="793" t="s">
        <v>6510</v>
      </c>
      <c r="C5019" s="793">
        <v>167.67000000000002</v>
      </c>
    </row>
    <row r="5020" spans="1:3" x14ac:dyDescent="0.2">
      <c r="A5020" s="793" t="s">
        <v>4587</v>
      </c>
      <c r="B5020" s="793" t="s">
        <v>6511</v>
      </c>
      <c r="C5020" s="793">
        <v>18.960000000000036</v>
      </c>
    </row>
    <row r="5021" spans="1:3" x14ac:dyDescent="0.2">
      <c r="A5021" s="793" t="s">
        <v>4587</v>
      </c>
      <c r="B5021" s="793" t="s">
        <v>6512</v>
      </c>
      <c r="C5021" s="793">
        <v>18.960000000000036</v>
      </c>
    </row>
    <row r="5022" spans="1:3" x14ac:dyDescent="0.2">
      <c r="A5022" s="793" t="s">
        <v>4587</v>
      </c>
      <c r="B5022" s="793" t="s">
        <v>6513</v>
      </c>
      <c r="C5022" s="793">
        <v>18.960000000000036</v>
      </c>
    </row>
    <row r="5023" spans="1:3" x14ac:dyDescent="0.2">
      <c r="A5023" s="793" t="s">
        <v>4587</v>
      </c>
      <c r="B5023" s="793" t="s">
        <v>6514</v>
      </c>
      <c r="C5023" s="793">
        <v>18.960000000000036</v>
      </c>
    </row>
    <row r="5024" spans="1:3" x14ac:dyDescent="0.2">
      <c r="A5024" s="793" t="s">
        <v>4587</v>
      </c>
      <c r="B5024" s="793" t="s">
        <v>6515</v>
      </c>
      <c r="C5024" s="793">
        <v>18.960000000000036</v>
      </c>
    </row>
    <row r="5025" spans="1:3" x14ac:dyDescent="0.2">
      <c r="A5025" s="793" t="s">
        <v>4587</v>
      </c>
      <c r="B5025" s="793" t="s">
        <v>6516</v>
      </c>
      <c r="C5025" s="793">
        <v>18.960000000000036</v>
      </c>
    </row>
    <row r="5026" spans="1:3" x14ac:dyDescent="0.2">
      <c r="A5026" s="793" t="s">
        <v>4587</v>
      </c>
      <c r="B5026" s="793" t="s">
        <v>6517</v>
      </c>
      <c r="C5026" s="793">
        <v>13.930000000000007</v>
      </c>
    </row>
    <row r="5027" spans="1:3" x14ac:dyDescent="0.2">
      <c r="A5027" s="793" t="s">
        <v>4587</v>
      </c>
      <c r="B5027" s="793" t="s">
        <v>6509</v>
      </c>
      <c r="C5027" s="793">
        <v>4.4500000000000455</v>
      </c>
    </row>
    <row r="5028" spans="1:3" x14ac:dyDescent="0.2">
      <c r="A5028" s="793" t="s">
        <v>4587</v>
      </c>
      <c r="B5028" s="793" t="s">
        <v>10749</v>
      </c>
      <c r="C5028" s="793">
        <v>0</v>
      </c>
    </row>
    <row r="5029" spans="1:3" x14ac:dyDescent="0.2">
      <c r="A5029" s="793" t="s">
        <v>4587</v>
      </c>
      <c r="B5029" s="793" t="s">
        <v>10750</v>
      </c>
      <c r="C5029" s="793">
        <v>0</v>
      </c>
    </row>
    <row r="5030" spans="1:3" x14ac:dyDescent="0.2">
      <c r="A5030" s="793" t="s">
        <v>4587</v>
      </c>
      <c r="B5030" s="793" t="s">
        <v>6518</v>
      </c>
      <c r="C5030" s="793">
        <v>143.78999999999996</v>
      </c>
    </row>
    <row r="5031" spans="1:3" x14ac:dyDescent="0.2">
      <c r="A5031" s="793" t="s">
        <v>4587</v>
      </c>
      <c r="B5031" s="793" t="s">
        <v>6520</v>
      </c>
      <c r="C5031" s="793">
        <v>143.78999999999996</v>
      </c>
    </row>
    <row r="5032" spans="1:3" x14ac:dyDescent="0.2">
      <c r="A5032" s="793" t="s">
        <v>4587</v>
      </c>
      <c r="B5032" s="793" t="s">
        <v>6521</v>
      </c>
      <c r="C5032" s="793">
        <v>18.949999999999989</v>
      </c>
    </row>
    <row r="5033" spans="1:3" x14ac:dyDescent="0.2">
      <c r="A5033" s="793" t="s">
        <v>4587</v>
      </c>
      <c r="B5033" s="793" t="s">
        <v>6522</v>
      </c>
      <c r="C5033" s="793">
        <v>18.949999999999989</v>
      </c>
    </row>
    <row r="5034" spans="1:3" x14ac:dyDescent="0.2">
      <c r="A5034" s="793" t="s">
        <v>4587</v>
      </c>
      <c r="B5034" s="793" t="s">
        <v>6523</v>
      </c>
      <c r="C5034" s="793">
        <v>18.949999999999989</v>
      </c>
    </row>
    <row r="5035" spans="1:3" x14ac:dyDescent="0.2">
      <c r="A5035" s="793" t="s">
        <v>4587</v>
      </c>
      <c r="B5035" s="793" t="s">
        <v>6524</v>
      </c>
      <c r="C5035" s="793">
        <v>18.949999999999989</v>
      </c>
    </row>
    <row r="5036" spans="1:3" x14ac:dyDescent="0.2">
      <c r="A5036" s="793" t="s">
        <v>4587</v>
      </c>
      <c r="B5036" s="793" t="s">
        <v>6525</v>
      </c>
      <c r="C5036" s="793">
        <v>18.949999999999989</v>
      </c>
    </row>
    <row r="5037" spans="1:3" x14ac:dyDescent="0.2">
      <c r="A5037" s="793" t="s">
        <v>4587</v>
      </c>
      <c r="B5037" s="793" t="s">
        <v>6526</v>
      </c>
      <c r="C5037" s="793">
        <v>18.949999999999989</v>
      </c>
    </row>
    <row r="5038" spans="1:3" x14ac:dyDescent="0.2">
      <c r="A5038" s="793" t="s">
        <v>4587</v>
      </c>
      <c r="B5038" s="793" t="s">
        <v>6527</v>
      </c>
      <c r="C5038" s="793">
        <v>13.919999999999959</v>
      </c>
    </row>
    <row r="5039" spans="1:3" x14ac:dyDescent="0.2">
      <c r="A5039" s="793" t="s">
        <v>4587</v>
      </c>
      <c r="B5039" s="793" t="s">
        <v>6519</v>
      </c>
      <c r="C5039" s="793">
        <v>4.4399999999999977</v>
      </c>
    </row>
    <row r="5040" spans="1:3" x14ac:dyDescent="0.2">
      <c r="A5040" s="793" t="s">
        <v>4587</v>
      </c>
      <c r="B5040" s="793" t="s">
        <v>10751</v>
      </c>
      <c r="C5040" s="793">
        <v>0</v>
      </c>
    </row>
    <row r="5041" spans="1:3" x14ac:dyDescent="0.2">
      <c r="A5041" s="793" t="s">
        <v>4587</v>
      </c>
      <c r="B5041" s="793" t="s">
        <v>10752</v>
      </c>
      <c r="C5041" s="793">
        <v>0</v>
      </c>
    </row>
    <row r="5042" spans="1:3" x14ac:dyDescent="0.2">
      <c r="A5042" s="793" t="s">
        <v>4587</v>
      </c>
      <c r="B5042" s="793" t="s">
        <v>6528</v>
      </c>
      <c r="C5042" s="793">
        <v>7036.1100000000006</v>
      </c>
    </row>
    <row r="5043" spans="1:3" x14ac:dyDescent="0.2">
      <c r="A5043" s="793" t="s">
        <v>4587</v>
      </c>
      <c r="B5043" s="793" t="s">
        <v>6531</v>
      </c>
      <c r="C5043" s="793">
        <v>7036.1100000000006</v>
      </c>
    </row>
    <row r="5044" spans="1:3" x14ac:dyDescent="0.2">
      <c r="A5044" s="793" t="s">
        <v>4587</v>
      </c>
      <c r="B5044" s="793" t="s">
        <v>6532</v>
      </c>
      <c r="C5044" s="793">
        <v>598.43999999999505</v>
      </c>
    </row>
    <row r="5045" spans="1:3" x14ac:dyDescent="0.2">
      <c r="A5045" s="793" t="s">
        <v>4587</v>
      </c>
      <c r="B5045" s="793" t="s">
        <v>6533</v>
      </c>
      <c r="C5045" s="793">
        <v>822.66999999999825</v>
      </c>
    </row>
    <row r="5046" spans="1:3" x14ac:dyDescent="0.2">
      <c r="A5046" s="793" t="s">
        <v>4587</v>
      </c>
      <c r="B5046" s="793" t="s">
        <v>6534</v>
      </c>
      <c r="C5046" s="793">
        <v>822.66999999999825</v>
      </c>
    </row>
    <row r="5047" spans="1:3" x14ac:dyDescent="0.2">
      <c r="A5047" s="793" t="s">
        <v>4587</v>
      </c>
      <c r="B5047" s="793" t="s">
        <v>6535</v>
      </c>
      <c r="C5047" s="793">
        <v>822.66999999999825</v>
      </c>
    </row>
    <row r="5048" spans="1:3" x14ac:dyDescent="0.2">
      <c r="A5048" s="793" t="s">
        <v>4587</v>
      </c>
      <c r="B5048" s="793" t="s">
        <v>6536</v>
      </c>
      <c r="C5048" s="793">
        <v>742.80999999999767</v>
      </c>
    </row>
    <row r="5049" spans="1:3" x14ac:dyDescent="0.2">
      <c r="A5049" s="793" t="s">
        <v>4587</v>
      </c>
      <c r="B5049" s="793" t="s">
        <v>6537</v>
      </c>
      <c r="C5049" s="793">
        <v>663.52999999999884</v>
      </c>
    </row>
    <row r="5050" spans="1:3" x14ac:dyDescent="0.2">
      <c r="A5050" s="793" t="s">
        <v>4587</v>
      </c>
      <c r="B5050" s="793" t="s">
        <v>6538</v>
      </c>
      <c r="C5050" s="793">
        <v>663.52999999999884</v>
      </c>
    </row>
    <row r="5051" spans="1:3" x14ac:dyDescent="0.2">
      <c r="A5051" s="793" t="s">
        <v>4587</v>
      </c>
      <c r="B5051" s="793" t="s">
        <v>6529</v>
      </c>
      <c r="C5051" s="793">
        <v>628.73999999999796</v>
      </c>
    </row>
    <row r="5052" spans="1:3" x14ac:dyDescent="0.2">
      <c r="A5052" s="793" t="s">
        <v>4587</v>
      </c>
      <c r="B5052" s="793" t="s">
        <v>6530</v>
      </c>
      <c r="C5052" s="793">
        <v>358.55999999999767</v>
      </c>
    </row>
    <row r="5053" spans="1:3" x14ac:dyDescent="0.2">
      <c r="A5053" s="793" t="s">
        <v>4587</v>
      </c>
      <c r="B5053" s="793" t="s">
        <v>10753</v>
      </c>
      <c r="C5053" s="793">
        <v>0</v>
      </c>
    </row>
    <row r="5054" spans="1:3" x14ac:dyDescent="0.2">
      <c r="A5054" s="793" t="s">
        <v>4587</v>
      </c>
      <c r="B5054" s="793" t="s">
        <v>10754</v>
      </c>
      <c r="C5054" s="793">
        <v>0</v>
      </c>
    </row>
    <row r="5055" spans="1:3" x14ac:dyDescent="0.2">
      <c r="A5055" s="793" t="s">
        <v>4587</v>
      </c>
      <c r="B5055" s="793" t="s">
        <v>10755</v>
      </c>
      <c r="C5055" s="793">
        <v>0</v>
      </c>
    </row>
    <row r="5056" spans="1:3" x14ac:dyDescent="0.2">
      <c r="A5056" s="793" t="s">
        <v>4587</v>
      </c>
      <c r="B5056" s="793" t="s">
        <v>10756</v>
      </c>
      <c r="C5056" s="793">
        <v>0</v>
      </c>
    </row>
    <row r="5057" spans="1:3" x14ac:dyDescent="0.2">
      <c r="A5057" s="793" t="s">
        <v>4587</v>
      </c>
      <c r="B5057" s="793" t="s">
        <v>10757</v>
      </c>
      <c r="C5057" s="793">
        <v>0</v>
      </c>
    </row>
    <row r="5058" spans="1:3" x14ac:dyDescent="0.2">
      <c r="A5058" s="793" t="s">
        <v>4587</v>
      </c>
      <c r="B5058" s="793" t="s">
        <v>10758</v>
      </c>
      <c r="C5058" s="793">
        <v>0</v>
      </c>
    </row>
    <row r="5059" spans="1:3" x14ac:dyDescent="0.2">
      <c r="A5059" s="793" t="s">
        <v>4587</v>
      </c>
      <c r="B5059" s="793" t="s">
        <v>10759</v>
      </c>
      <c r="C5059" s="793">
        <v>0</v>
      </c>
    </row>
    <row r="5060" spans="1:3" x14ac:dyDescent="0.2">
      <c r="A5060" s="793" t="s">
        <v>4587</v>
      </c>
      <c r="B5060" s="793" t="s">
        <v>10760</v>
      </c>
      <c r="C5060" s="793">
        <v>0</v>
      </c>
    </row>
    <row r="5061" spans="1:3" x14ac:dyDescent="0.2">
      <c r="A5061" s="793" t="s">
        <v>4587</v>
      </c>
      <c r="B5061" s="793" t="s">
        <v>10761</v>
      </c>
      <c r="C5061" s="793">
        <v>0</v>
      </c>
    </row>
    <row r="5062" spans="1:3" x14ac:dyDescent="0.2">
      <c r="A5062" s="793" t="s">
        <v>4587</v>
      </c>
      <c r="B5062" s="793" t="s">
        <v>10762</v>
      </c>
      <c r="C5062" s="793">
        <v>0</v>
      </c>
    </row>
    <row r="5063" spans="1:3" x14ac:dyDescent="0.2">
      <c r="A5063" s="793" t="s">
        <v>4587</v>
      </c>
      <c r="B5063" s="793" t="s">
        <v>10763</v>
      </c>
      <c r="C5063" s="793">
        <v>0</v>
      </c>
    </row>
    <row r="5064" spans="1:3" x14ac:dyDescent="0.2">
      <c r="A5064" s="793" t="s">
        <v>4587</v>
      </c>
      <c r="B5064" s="793" t="s">
        <v>10764</v>
      </c>
      <c r="C5064" s="793">
        <v>0</v>
      </c>
    </row>
    <row r="5065" spans="1:3" x14ac:dyDescent="0.2">
      <c r="A5065" s="793" t="s">
        <v>4587</v>
      </c>
      <c r="B5065" s="793" t="s">
        <v>10765</v>
      </c>
      <c r="C5065" s="793">
        <v>0</v>
      </c>
    </row>
    <row r="5066" spans="1:3" x14ac:dyDescent="0.2">
      <c r="A5066" s="793" t="s">
        <v>4587</v>
      </c>
      <c r="B5066" s="793" t="s">
        <v>10766</v>
      </c>
      <c r="C5066" s="793">
        <v>0</v>
      </c>
    </row>
    <row r="5067" spans="1:3" x14ac:dyDescent="0.2">
      <c r="A5067" s="793" t="s">
        <v>4587</v>
      </c>
      <c r="B5067" s="793" t="s">
        <v>10767</v>
      </c>
      <c r="C5067" s="793">
        <v>0</v>
      </c>
    </row>
    <row r="5068" spans="1:3" x14ac:dyDescent="0.2">
      <c r="A5068" s="793" t="s">
        <v>4587</v>
      </c>
      <c r="B5068" s="793" t="s">
        <v>10768</v>
      </c>
      <c r="C5068" s="793">
        <v>0</v>
      </c>
    </row>
    <row r="5069" spans="1:3" x14ac:dyDescent="0.2">
      <c r="A5069" s="793" t="s">
        <v>4587</v>
      </c>
      <c r="B5069" s="793" t="s">
        <v>10769</v>
      </c>
      <c r="C5069" s="793">
        <v>0</v>
      </c>
    </row>
    <row r="5070" spans="1:3" x14ac:dyDescent="0.2">
      <c r="A5070" s="793" t="s">
        <v>4587</v>
      </c>
      <c r="B5070" s="793" t="s">
        <v>10770</v>
      </c>
      <c r="C5070" s="793">
        <v>0</v>
      </c>
    </row>
    <row r="5071" spans="1:3" x14ac:dyDescent="0.2">
      <c r="A5071" s="793" t="s">
        <v>4587</v>
      </c>
      <c r="B5071" s="793" t="s">
        <v>10771</v>
      </c>
      <c r="C5071" s="793">
        <v>0</v>
      </c>
    </row>
    <row r="5072" spans="1:3" x14ac:dyDescent="0.2">
      <c r="A5072" s="793" t="s">
        <v>4587</v>
      </c>
      <c r="B5072" s="793" t="s">
        <v>10772</v>
      </c>
      <c r="C5072" s="793">
        <v>0</v>
      </c>
    </row>
    <row r="5073" spans="1:3" x14ac:dyDescent="0.2">
      <c r="A5073" s="793" t="s">
        <v>4587</v>
      </c>
      <c r="B5073" s="793" t="s">
        <v>10773</v>
      </c>
      <c r="C5073" s="793">
        <v>0</v>
      </c>
    </row>
    <row r="5074" spans="1:3" x14ac:dyDescent="0.2">
      <c r="A5074" s="793" t="s">
        <v>4587</v>
      </c>
      <c r="B5074" s="793" t="s">
        <v>10774</v>
      </c>
      <c r="C5074" s="793">
        <v>0</v>
      </c>
    </row>
    <row r="5075" spans="1:3" x14ac:dyDescent="0.2">
      <c r="A5075" s="793" t="s">
        <v>4587</v>
      </c>
      <c r="B5075" s="793" t="s">
        <v>10775</v>
      </c>
      <c r="C5075" s="793">
        <v>0</v>
      </c>
    </row>
    <row r="5076" spans="1:3" x14ac:dyDescent="0.2">
      <c r="A5076" s="793" t="s">
        <v>4587</v>
      </c>
      <c r="B5076" s="793" t="s">
        <v>10776</v>
      </c>
      <c r="C5076" s="793">
        <v>0</v>
      </c>
    </row>
    <row r="5077" spans="1:3" x14ac:dyDescent="0.2">
      <c r="A5077" s="793" t="s">
        <v>4587</v>
      </c>
      <c r="B5077" s="793" t="s">
        <v>10777</v>
      </c>
      <c r="C5077" s="793">
        <v>0</v>
      </c>
    </row>
    <row r="5078" spans="1:3" x14ac:dyDescent="0.2">
      <c r="A5078" s="793" t="s">
        <v>4587</v>
      </c>
      <c r="B5078" s="793" t="s">
        <v>10778</v>
      </c>
      <c r="C5078" s="793">
        <v>0</v>
      </c>
    </row>
    <row r="5079" spans="1:3" x14ac:dyDescent="0.2">
      <c r="A5079" s="793" t="s">
        <v>4587</v>
      </c>
      <c r="B5079" s="793" t="s">
        <v>10779</v>
      </c>
      <c r="C5079" s="793">
        <v>0</v>
      </c>
    </row>
    <row r="5080" spans="1:3" x14ac:dyDescent="0.2">
      <c r="A5080" s="793" t="s">
        <v>4587</v>
      </c>
      <c r="B5080" s="793" t="s">
        <v>10780</v>
      </c>
      <c r="C5080" s="793">
        <v>0</v>
      </c>
    </row>
    <row r="5081" spans="1:3" x14ac:dyDescent="0.2">
      <c r="A5081" s="793" t="s">
        <v>4587</v>
      </c>
      <c r="B5081" s="793" t="s">
        <v>10781</v>
      </c>
      <c r="C5081" s="793">
        <v>0</v>
      </c>
    </row>
    <row r="5082" spans="1:3" x14ac:dyDescent="0.2">
      <c r="A5082" s="793" t="s">
        <v>4587</v>
      </c>
      <c r="B5082" s="793" t="s">
        <v>10782</v>
      </c>
      <c r="C5082" s="793">
        <v>0</v>
      </c>
    </row>
    <row r="5083" spans="1:3" x14ac:dyDescent="0.2">
      <c r="A5083" s="793" t="s">
        <v>4587</v>
      </c>
      <c r="B5083" s="793" t="s">
        <v>10783</v>
      </c>
      <c r="C5083" s="793">
        <v>0</v>
      </c>
    </row>
    <row r="5084" spans="1:3" x14ac:dyDescent="0.2">
      <c r="A5084" s="793" t="s">
        <v>4587</v>
      </c>
      <c r="B5084" s="793" t="s">
        <v>10784</v>
      </c>
      <c r="C5084" s="793">
        <v>0</v>
      </c>
    </row>
    <row r="5085" spans="1:3" x14ac:dyDescent="0.2">
      <c r="A5085" s="793" t="s">
        <v>4587</v>
      </c>
      <c r="B5085" s="793" t="s">
        <v>10785</v>
      </c>
      <c r="C5085" s="793">
        <v>0</v>
      </c>
    </row>
    <row r="5086" spans="1:3" x14ac:dyDescent="0.2">
      <c r="A5086" s="793" t="s">
        <v>4587</v>
      </c>
      <c r="B5086" s="793" t="s">
        <v>10786</v>
      </c>
      <c r="C5086" s="793">
        <v>0</v>
      </c>
    </row>
    <row r="5087" spans="1:3" x14ac:dyDescent="0.2">
      <c r="A5087" s="793" t="s">
        <v>4587</v>
      </c>
      <c r="B5087" s="793" t="s">
        <v>10787</v>
      </c>
      <c r="C5087" s="793">
        <v>0</v>
      </c>
    </row>
    <row r="5088" spans="1:3" x14ac:dyDescent="0.2">
      <c r="A5088" s="793" t="s">
        <v>4587</v>
      </c>
      <c r="B5088" s="793" t="s">
        <v>10788</v>
      </c>
      <c r="C5088" s="793">
        <v>0</v>
      </c>
    </row>
    <row r="5089" spans="1:3" x14ac:dyDescent="0.2">
      <c r="A5089" s="793" t="s">
        <v>4587</v>
      </c>
      <c r="B5089" s="793" t="s">
        <v>10789</v>
      </c>
      <c r="C5089" s="793">
        <v>0</v>
      </c>
    </row>
    <row r="5090" spans="1:3" x14ac:dyDescent="0.2">
      <c r="A5090" s="793" t="s">
        <v>4604</v>
      </c>
      <c r="B5090" s="793" t="s">
        <v>6539</v>
      </c>
      <c r="C5090" s="793">
        <v>133.49</v>
      </c>
    </row>
    <row r="5091" spans="1:3" x14ac:dyDescent="0.2">
      <c r="A5091" s="793" t="s">
        <v>4604</v>
      </c>
      <c r="B5091" s="793" t="s">
        <v>6540</v>
      </c>
      <c r="C5091" s="793">
        <v>133.49</v>
      </c>
    </row>
    <row r="5092" spans="1:3" x14ac:dyDescent="0.2">
      <c r="A5092" s="793" t="s">
        <v>4604</v>
      </c>
      <c r="B5092" s="793" t="s">
        <v>6541</v>
      </c>
      <c r="C5092" s="793">
        <v>133.49</v>
      </c>
    </row>
    <row r="5093" spans="1:3" x14ac:dyDescent="0.2">
      <c r="A5093" s="793" t="s">
        <v>4604</v>
      </c>
      <c r="B5093" s="793" t="s">
        <v>6542</v>
      </c>
      <c r="C5093" s="793">
        <v>133.49</v>
      </c>
    </row>
    <row r="5094" spans="1:3" x14ac:dyDescent="0.2">
      <c r="A5094" s="793" t="s">
        <v>4604</v>
      </c>
      <c r="B5094" s="793" t="s">
        <v>6543</v>
      </c>
      <c r="C5094" s="793">
        <v>133.49</v>
      </c>
    </row>
    <row r="5095" spans="1:3" x14ac:dyDescent="0.2">
      <c r="A5095" s="793" t="s">
        <v>4604</v>
      </c>
      <c r="B5095" s="793" t="s">
        <v>6544</v>
      </c>
      <c r="C5095" s="793">
        <v>133.49</v>
      </c>
    </row>
    <row r="5096" spans="1:3" x14ac:dyDescent="0.2">
      <c r="A5096" s="793" t="s">
        <v>4604</v>
      </c>
      <c r="B5096" s="793" t="s">
        <v>6545</v>
      </c>
      <c r="C5096" s="793">
        <v>4546.62</v>
      </c>
    </row>
    <row r="5097" spans="1:3" x14ac:dyDescent="0.2">
      <c r="A5097" s="793" t="s">
        <v>4604</v>
      </c>
      <c r="B5097" s="793" t="s">
        <v>6546</v>
      </c>
      <c r="C5097" s="793">
        <v>-133.49</v>
      </c>
    </row>
    <row r="5098" spans="1:3" x14ac:dyDescent="0.2">
      <c r="A5098" s="793" t="s">
        <v>4604</v>
      </c>
      <c r="B5098" s="793" t="s">
        <v>10790</v>
      </c>
      <c r="C5098" s="793">
        <v>0</v>
      </c>
    </row>
    <row r="5099" spans="1:3" x14ac:dyDescent="0.2">
      <c r="A5099" s="793" t="s">
        <v>4604</v>
      </c>
      <c r="B5099" s="793" t="s">
        <v>10791</v>
      </c>
      <c r="C5099" s="793">
        <v>0</v>
      </c>
    </row>
    <row r="5100" spans="1:3" x14ac:dyDescent="0.2">
      <c r="A5100" s="793" t="s">
        <v>4604</v>
      </c>
      <c r="B5100" s="793" t="s">
        <v>10792</v>
      </c>
      <c r="C5100" s="793">
        <v>0</v>
      </c>
    </row>
    <row r="5101" spans="1:3" x14ac:dyDescent="0.2">
      <c r="A5101" s="793" t="s">
        <v>4604</v>
      </c>
      <c r="B5101" s="793" t="s">
        <v>10793</v>
      </c>
      <c r="C5101" s="793">
        <v>0</v>
      </c>
    </row>
    <row r="5102" spans="1:3" x14ac:dyDescent="0.2">
      <c r="A5102" s="793" t="s">
        <v>4604</v>
      </c>
      <c r="B5102" s="793" t="s">
        <v>10794</v>
      </c>
      <c r="C5102" s="793">
        <v>0</v>
      </c>
    </row>
    <row r="5103" spans="1:3" x14ac:dyDescent="0.2">
      <c r="A5103" s="793" t="s">
        <v>4604</v>
      </c>
      <c r="B5103" s="793" t="s">
        <v>10795</v>
      </c>
      <c r="C5103" s="793">
        <v>0</v>
      </c>
    </row>
    <row r="5104" spans="1:3" x14ac:dyDescent="0.2">
      <c r="A5104" s="793" t="s">
        <v>4604</v>
      </c>
      <c r="B5104" s="793" t="s">
        <v>10796</v>
      </c>
      <c r="C5104" s="793">
        <v>0</v>
      </c>
    </row>
    <row r="5105" spans="1:3" x14ac:dyDescent="0.2">
      <c r="A5105" s="793" t="s">
        <v>4604</v>
      </c>
      <c r="B5105" s="793" t="s">
        <v>10797</v>
      </c>
      <c r="C5105" s="793">
        <v>0</v>
      </c>
    </row>
    <row r="5106" spans="1:3" x14ac:dyDescent="0.2">
      <c r="A5106" s="793" t="s">
        <v>4604</v>
      </c>
      <c r="B5106" s="793" t="s">
        <v>10798</v>
      </c>
      <c r="C5106" s="793">
        <v>0</v>
      </c>
    </row>
    <row r="5107" spans="1:3" x14ac:dyDescent="0.2">
      <c r="A5107" s="793" t="s">
        <v>4604</v>
      </c>
      <c r="B5107" s="793" t="s">
        <v>10799</v>
      </c>
      <c r="C5107" s="793">
        <v>0</v>
      </c>
    </row>
    <row r="5108" spans="1:3" x14ac:dyDescent="0.2">
      <c r="A5108" s="793" t="s">
        <v>4604</v>
      </c>
      <c r="B5108" s="793" t="s">
        <v>10800</v>
      </c>
      <c r="C5108" s="793">
        <v>0</v>
      </c>
    </row>
    <row r="5109" spans="1:3" x14ac:dyDescent="0.2">
      <c r="A5109" s="793" t="s">
        <v>4604</v>
      </c>
      <c r="B5109" s="793" t="s">
        <v>10801</v>
      </c>
      <c r="C5109" s="793">
        <v>0</v>
      </c>
    </row>
    <row r="5110" spans="1:3" x14ac:dyDescent="0.2">
      <c r="A5110" s="793" t="s">
        <v>4604</v>
      </c>
      <c r="B5110" s="793" t="s">
        <v>10802</v>
      </c>
      <c r="C5110" s="793">
        <v>0</v>
      </c>
    </row>
    <row r="5111" spans="1:3" x14ac:dyDescent="0.2">
      <c r="A5111" s="793" t="s">
        <v>4604</v>
      </c>
      <c r="B5111" s="793" t="s">
        <v>10803</v>
      </c>
      <c r="C5111" s="793">
        <v>0</v>
      </c>
    </row>
    <row r="5112" spans="1:3" x14ac:dyDescent="0.2">
      <c r="A5112" s="793" t="s">
        <v>4604</v>
      </c>
      <c r="B5112" s="793" t="s">
        <v>10804</v>
      </c>
      <c r="C5112" s="793">
        <v>0</v>
      </c>
    </row>
    <row r="5113" spans="1:3" x14ac:dyDescent="0.2">
      <c r="A5113" s="793" t="s">
        <v>4604</v>
      </c>
      <c r="B5113" s="793" t="s">
        <v>10805</v>
      </c>
      <c r="C5113" s="793">
        <v>0</v>
      </c>
    </row>
    <row r="5114" spans="1:3" x14ac:dyDescent="0.2">
      <c r="A5114" s="793" t="s">
        <v>4610</v>
      </c>
      <c r="B5114" s="793" t="s">
        <v>10806</v>
      </c>
      <c r="C5114" s="793">
        <v>0</v>
      </c>
    </row>
    <row r="5115" spans="1:3" x14ac:dyDescent="0.2">
      <c r="A5115" s="793" t="s">
        <v>4610</v>
      </c>
      <c r="B5115" s="793" t="s">
        <v>10807</v>
      </c>
      <c r="C5115" s="793">
        <v>0</v>
      </c>
    </row>
    <row r="5116" spans="1:3" x14ac:dyDescent="0.2">
      <c r="A5116" s="793" t="s">
        <v>4610</v>
      </c>
      <c r="B5116" s="793" t="s">
        <v>10808</v>
      </c>
      <c r="C5116" s="793">
        <v>0</v>
      </c>
    </row>
    <row r="5117" spans="1:3" x14ac:dyDescent="0.2">
      <c r="A5117" s="793" t="s">
        <v>4610</v>
      </c>
      <c r="B5117" s="793" t="s">
        <v>10809</v>
      </c>
      <c r="C5117" s="793">
        <v>0</v>
      </c>
    </row>
    <row r="5118" spans="1:3" x14ac:dyDescent="0.2">
      <c r="A5118" s="793" t="s">
        <v>4610</v>
      </c>
      <c r="B5118" s="793" t="s">
        <v>10810</v>
      </c>
      <c r="C5118" s="793">
        <v>0</v>
      </c>
    </row>
    <row r="5119" spans="1:3" x14ac:dyDescent="0.2">
      <c r="A5119" s="793" t="s">
        <v>4610</v>
      </c>
      <c r="B5119" s="793" t="s">
        <v>10811</v>
      </c>
      <c r="C5119" s="793">
        <v>0</v>
      </c>
    </row>
    <row r="5120" spans="1:3" x14ac:dyDescent="0.2">
      <c r="A5120" s="793" t="s">
        <v>4610</v>
      </c>
      <c r="B5120" s="793" t="s">
        <v>10812</v>
      </c>
      <c r="C5120" s="793">
        <v>0</v>
      </c>
    </row>
    <row r="5121" spans="1:3" x14ac:dyDescent="0.2">
      <c r="A5121" s="793" t="s">
        <v>4610</v>
      </c>
      <c r="B5121" s="793" t="s">
        <v>10813</v>
      </c>
      <c r="C5121" s="793">
        <v>0</v>
      </c>
    </row>
    <row r="5122" spans="1:3" x14ac:dyDescent="0.2">
      <c r="A5122" s="793" t="s">
        <v>4610</v>
      </c>
      <c r="B5122" s="793" t="s">
        <v>10814</v>
      </c>
      <c r="C5122" s="793">
        <v>0</v>
      </c>
    </row>
    <row r="5123" spans="1:3" x14ac:dyDescent="0.2">
      <c r="A5123" s="793" t="s">
        <v>4610</v>
      </c>
      <c r="B5123" s="793" t="s">
        <v>10815</v>
      </c>
      <c r="C5123" s="793">
        <v>0</v>
      </c>
    </row>
    <row r="5124" spans="1:3" x14ac:dyDescent="0.2">
      <c r="A5124" s="793" t="s">
        <v>4610</v>
      </c>
      <c r="B5124" s="793" t="s">
        <v>10816</v>
      </c>
      <c r="C5124" s="793">
        <v>0</v>
      </c>
    </row>
    <row r="5125" spans="1:3" x14ac:dyDescent="0.2">
      <c r="A5125" s="793" t="s">
        <v>4610</v>
      </c>
      <c r="B5125" s="793" t="s">
        <v>10817</v>
      </c>
      <c r="C5125" s="793">
        <v>0</v>
      </c>
    </row>
    <row r="5126" spans="1:3" x14ac:dyDescent="0.2">
      <c r="A5126" s="793" t="s">
        <v>4610</v>
      </c>
      <c r="B5126" s="793" t="s">
        <v>10818</v>
      </c>
      <c r="C5126" s="793">
        <v>0</v>
      </c>
    </row>
    <row r="5127" spans="1:3" x14ac:dyDescent="0.2">
      <c r="A5127" s="793" t="s">
        <v>4610</v>
      </c>
      <c r="B5127" s="793" t="s">
        <v>10819</v>
      </c>
      <c r="C5127" s="793">
        <v>0</v>
      </c>
    </row>
    <row r="5128" spans="1:3" x14ac:dyDescent="0.2">
      <c r="A5128" s="793" t="s">
        <v>4610</v>
      </c>
      <c r="B5128" s="793" t="s">
        <v>10820</v>
      </c>
      <c r="C5128" s="793">
        <v>0</v>
      </c>
    </row>
    <row r="5129" spans="1:3" x14ac:dyDescent="0.2">
      <c r="A5129" s="793" t="s">
        <v>4610</v>
      </c>
      <c r="B5129" s="793" t="s">
        <v>10821</v>
      </c>
      <c r="C5129" s="793">
        <v>0</v>
      </c>
    </row>
    <row r="5130" spans="1:3" x14ac:dyDescent="0.2">
      <c r="A5130" s="793" t="s">
        <v>4610</v>
      </c>
      <c r="B5130" s="793" t="s">
        <v>10822</v>
      </c>
      <c r="C5130" s="793">
        <v>0</v>
      </c>
    </row>
    <row r="5131" spans="1:3" x14ac:dyDescent="0.2">
      <c r="A5131" s="793" t="s">
        <v>4610</v>
      </c>
      <c r="B5131" s="793" t="s">
        <v>10823</v>
      </c>
      <c r="C5131" s="793">
        <v>0</v>
      </c>
    </row>
    <row r="5132" spans="1:3" x14ac:dyDescent="0.2">
      <c r="A5132" s="793" t="s">
        <v>4610</v>
      </c>
      <c r="B5132" s="793" t="s">
        <v>10824</v>
      </c>
      <c r="C5132" s="793">
        <v>0</v>
      </c>
    </row>
    <row r="5133" spans="1:3" x14ac:dyDescent="0.2">
      <c r="A5133" s="793" t="s">
        <v>4610</v>
      </c>
      <c r="B5133" s="793" t="s">
        <v>10825</v>
      </c>
      <c r="C5133" s="793">
        <v>0</v>
      </c>
    </row>
    <row r="5134" spans="1:3" x14ac:dyDescent="0.2">
      <c r="A5134" s="793" t="s">
        <v>4610</v>
      </c>
      <c r="B5134" s="793" t="s">
        <v>10826</v>
      </c>
      <c r="C5134" s="793">
        <v>0</v>
      </c>
    </row>
    <row r="5135" spans="1:3" x14ac:dyDescent="0.2">
      <c r="A5135" s="793" t="s">
        <v>4610</v>
      </c>
      <c r="B5135" s="793" t="s">
        <v>10827</v>
      </c>
      <c r="C5135" s="793">
        <v>0</v>
      </c>
    </row>
    <row r="5136" spans="1:3" x14ac:dyDescent="0.2">
      <c r="A5136" s="793" t="s">
        <v>4610</v>
      </c>
      <c r="B5136" s="793" t="s">
        <v>10828</v>
      </c>
      <c r="C5136" s="793">
        <v>0</v>
      </c>
    </row>
    <row r="5137" spans="1:3" x14ac:dyDescent="0.2">
      <c r="A5137" s="793" t="s">
        <v>4610</v>
      </c>
      <c r="B5137" s="793" t="s">
        <v>10829</v>
      </c>
      <c r="C5137" s="793">
        <v>0</v>
      </c>
    </row>
    <row r="5138" spans="1:3" x14ac:dyDescent="0.2">
      <c r="A5138" s="793" t="s">
        <v>4610</v>
      </c>
      <c r="B5138" s="793" t="s">
        <v>6547</v>
      </c>
      <c r="C5138" s="793">
        <v>22.920000000000073</v>
      </c>
    </row>
    <row r="5139" spans="1:3" x14ac:dyDescent="0.2">
      <c r="A5139" s="793" t="s">
        <v>4610</v>
      </c>
      <c r="B5139" s="793" t="s">
        <v>6548</v>
      </c>
      <c r="C5139" s="793">
        <v>18.240000000000009</v>
      </c>
    </row>
    <row r="5140" spans="1:3" x14ac:dyDescent="0.2">
      <c r="A5140" s="793" t="s">
        <v>4610</v>
      </c>
      <c r="B5140" s="793" t="s">
        <v>6549</v>
      </c>
      <c r="C5140" s="793">
        <v>14.32000000000005</v>
      </c>
    </row>
    <row r="5141" spans="1:3" x14ac:dyDescent="0.2">
      <c r="A5141" s="793" t="s">
        <v>4610</v>
      </c>
      <c r="B5141" s="793" t="s">
        <v>6550</v>
      </c>
      <c r="C5141" s="793">
        <v>12.5</v>
      </c>
    </row>
    <row r="5142" spans="1:3" x14ac:dyDescent="0.2">
      <c r="A5142" s="793" t="s">
        <v>4610</v>
      </c>
      <c r="B5142" s="793" t="s">
        <v>6551</v>
      </c>
      <c r="C5142" s="793">
        <v>12.5</v>
      </c>
    </row>
    <row r="5143" spans="1:3" x14ac:dyDescent="0.2">
      <c r="A5143" s="793" t="s">
        <v>4610</v>
      </c>
      <c r="B5143" s="793" t="s">
        <v>6552</v>
      </c>
      <c r="C5143" s="793">
        <v>12.5</v>
      </c>
    </row>
    <row r="5144" spans="1:3" x14ac:dyDescent="0.2">
      <c r="A5144" s="793" t="s">
        <v>4610</v>
      </c>
      <c r="B5144" s="793" t="s">
        <v>6553</v>
      </c>
      <c r="C5144" s="793">
        <v>12.5</v>
      </c>
    </row>
    <row r="5145" spans="1:3" x14ac:dyDescent="0.2">
      <c r="A5145" s="793" t="s">
        <v>4610</v>
      </c>
      <c r="B5145" s="793" t="s">
        <v>6554</v>
      </c>
      <c r="C5145" s="793">
        <v>12.5</v>
      </c>
    </row>
    <row r="5146" spans="1:3" x14ac:dyDescent="0.2">
      <c r="A5146" s="793" t="s">
        <v>4610</v>
      </c>
      <c r="B5146" s="793" t="s">
        <v>6555</v>
      </c>
      <c r="C5146" s="793">
        <v>6.25</v>
      </c>
    </row>
    <row r="5147" spans="1:3" x14ac:dyDescent="0.2">
      <c r="A5147" s="793" t="s">
        <v>4610</v>
      </c>
      <c r="B5147" s="793" t="s">
        <v>10830</v>
      </c>
      <c r="C5147" s="793">
        <v>0</v>
      </c>
    </row>
    <row r="5148" spans="1:3" x14ac:dyDescent="0.2">
      <c r="A5148" s="793" t="s">
        <v>4610</v>
      </c>
      <c r="B5148" s="793" t="s">
        <v>10831</v>
      </c>
      <c r="C5148" s="793">
        <v>0</v>
      </c>
    </row>
    <row r="5149" spans="1:3" x14ac:dyDescent="0.2">
      <c r="A5149" s="793" t="s">
        <v>4610</v>
      </c>
      <c r="B5149" s="793" t="s">
        <v>10832</v>
      </c>
      <c r="C5149" s="793">
        <v>0</v>
      </c>
    </row>
    <row r="5150" spans="1:3" x14ac:dyDescent="0.2">
      <c r="A5150" s="793" t="s">
        <v>4610</v>
      </c>
      <c r="B5150" s="793" t="s">
        <v>6556</v>
      </c>
      <c r="C5150" s="793">
        <v>22.920000000000073</v>
      </c>
    </row>
    <row r="5151" spans="1:3" x14ac:dyDescent="0.2">
      <c r="A5151" s="793" t="s">
        <v>4610</v>
      </c>
      <c r="B5151" s="793" t="s">
        <v>6557</v>
      </c>
      <c r="C5151" s="793">
        <v>18.25</v>
      </c>
    </row>
    <row r="5152" spans="1:3" x14ac:dyDescent="0.2">
      <c r="A5152" s="793" t="s">
        <v>4610</v>
      </c>
      <c r="B5152" s="793" t="s">
        <v>6558</v>
      </c>
      <c r="C5152" s="793">
        <v>14.330000000000041</v>
      </c>
    </row>
    <row r="5153" spans="1:3" x14ac:dyDescent="0.2">
      <c r="A5153" s="793" t="s">
        <v>4610</v>
      </c>
      <c r="B5153" s="793" t="s">
        <v>6559</v>
      </c>
      <c r="C5153" s="793">
        <v>12.5</v>
      </c>
    </row>
    <row r="5154" spans="1:3" x14ac:dyDescent="0.2">
      <c r="A5154" s="793" t="s">
        <v>4610</v>
      </c>
      <c r="B5154" s="793" t="s">
        <v>6560</v>
      </c>
      <c r="C5154" s="793">
        <v>12.5</v>
      </c>
    </row>
    <row r="5155" spans="1:3" x14ac:dyDescent="0.2">
      <c r="A5155" s="793" t="s">
        <v>4610</v>
      </c>
      <c r="B5155" s="793" t="s">
        <v>6561</v>
      </c>
      <c r="C5155" s="793">
        <v>12.5</v>
      </c>
    </row>
    <row r="5156" spans="1:3" x14ac:dyDescent="0.2">
      <c r="A5156" s="793" t="s">
        <v>4610</v>
      </c>
      <c r="B5156" s="793" t="s">
        <v>6562</v>
      </c>
      <c r="C5156" s="793">
        <v>12.5</v>
      </c>
    </row>
    <row r="5157" spans="1:3" x14ac:dyDescent="0.2">
      <c r="A5157" s="793" t="s">
        <v>4610</v>
      </c>
      <c r="B5157" s="793" t="s">
        <v>6563</v>
      </c>
      <c r="C5157" s="793">
        <v>12.5</v>
      </c>
    </row>
    <row r="5158" spans="1:3" x14ac:dyDescent="0.2">
      <c r="A5158" s="793" t="s">
        <v>4610</v>
      </c>
      <c r="B5158" s="793" t="s">
        <v>6564</v>
      </c>
      <c r="C5158" s="793">
        <v>6.25</v>
      </c>
    </row>
    <row r="5159" spans="1:3" x14ac:dyDescent="0.2">
      <c r="A5159" s="793" t="s">
        <v>4610</v>
      </c>
      <c r="B5159" s="793" t="s">
        <v>10833</v>
      </c>
      <c r="C5159" s="793">
        <v>0</v>
      </c>
    </row>
    <row r="5160" spans="1:3" x14ac:dyDescent="0.2">
      <c r="A5160" s="793" t="s">
        <v>4610</v>
      </c>
      <c r="B5160" s="793" t="s">
        <v>10834</v>
      </c>
      <c r="C5160" s="793">
        <v>0</v>
      </c>
    </row>
    <row r="5161" spans="1:3" x14ac:dyDescent="0.2">
      <c r="A5161" s="793" t="s">
        <v>4610</v>
      </c>
      <c r="B5161" s="793" t="s">
        <v>10835</v>
      </c>
      <c r="C5161" s="793">
        <v>0</v>
      </c>
    </row>
    <row r="5162" spans="1:3" x14ac:dyDescent="0.2">
      <c r="A5162" s="793" t="s">
        <v>4610</v>
      </c>
      <c r="B5162" s="793" t="s">
        <v>6565</v>
      </c>
      <c r="C5162" s="793">
        <v>13.329999999999927</v>
      </c>
    </row>
    <row r="5163" spans="1:3" x14ac:dyDescent="0.2">
      <c r="A5163" s="793" t="s">
        <v>4610</v>
      </c>
      <c r="B5163" s="793" t="s">
        <v>6566</v>
      </c>
      <c r="C5163" s="793">
        <v>10.199999999999932</v>
      </c>
    </row>
    <row r="5164" spans="1:3" x14ac:dyDescent="0.2">
      <c r="A5164" s="793" t="s">
        <v>4610</v>
      </c>
      <c r="B5164" s="793" t="s">
        <v>6567</v>
      </c>
      <c r="C5164" s="793">
        <v>7.5099999999999909</v>
      </c>
    </row>
    <row r="5165" spans="1:3" x14ac:dyDescent="0.2">
      <c r="A5165" s="793" t="s">
        <v>4610</v>
      </c>
      <c r="B5165" s="793" t="s">
        <v>6568</v>
      </c>
      <c r="C5165" s="793">
        <v>6.25</v>
      </c>
    </row>
    <row r="5166" spans="1:3" x14ac:dyDescent="0.2">
      <c r="A5166" s="793" t="s">
        <v>4610</v>
      </c>
      <c r="B5166" s="793" t="s">
        <v>6569</v>
      </c>
      <c r="C5166" s="793">
        <v>6.25</v>
      </c>
    </row>
    <row r="5167" spans="1:3" x14ac:dyDescent="0.2">
      <c r="A5167" s="793" t="s">
        <v>4610</v>
      </c>
      <c r="B5167" s="793" t="s">
        <v>6570</v>
      </c>
      <c r="C5167" s="793">
        <v>6.25</v>
      </c>
    </row>
    <row r="5168" spans="1:3" x14ac:dyDescent="0.2">
      <c r="A5168" s="793" t="s">
        <v>4610</v>
      </c>
      <c r="B5168" s="793" t="s">
        <v>6571</v>
      </c>
      <c r="C5168" s="793">
        <v>6.25</v>
      </c>
    </row>
    <row r="5169" spans="1:3" x14ac:dyDescent="0.2">
      <c r="A5169" s="793" t="s">
        <v>4610</v>
      </c>
      <c r="B5169" s="793" t="s">
        <v>6572</v>
      </c>
      <c r="C5169" s="793">
        <v>3.7199999999999136</v>
      </c>
    </row>
    <row r="5170" spans="1:3" x14ac:dyDescent="0.2">
      <c r="A5170" s="793" t="s">
        <v>4610</v>
      </c>
      <c r="B5170" s="793" t="s">
        <v>6573</v>
      </c>
      <c r="C5170" s="793">
        <v>0.59999999999990905</v>
      </c>
    </row>
    <row r="5171" spans="1:3" x14ac:dyDescent="0.2">
      <c r="A5171" s="793" t="s">
        <v>4610</v>
      </c>
      <c r="B5171" s="793" t="s">
        <v>10836</v>
      </c>
      <c r="C5171" s="793">
        <v>0</v>
      </c>
    </row>
    <row r="5172" spans="1:3" x14ac:dyDescent="0.2">
      <c r="A5172" s="793" t="s">
        <v>4610</v>
      </c>
      <c r="B5172" s="793" t="s">
        <v>10837</v>
      </c>
      <c r="C5172" s="793">
        <v>0</v>
      </c>
    </row>
    <row r="5173" spans="1:3" x14ac:dyDescent="0.2">
      <c r="A5173" s="793" t="s">
        <v>4610</v>
      </c>
      <c r="B5173" s="793" t="s">
        <v>10838</v>
      </c>
      <c r="C5173" s="793">
        <v>0</v>
      </c>
    </row>
    <row r="5174" spans="1:3" x14ac:dyDescent="0.2">
      <c r="A5174" s="793" t="s">
        <v>4610</v>
      </c>
      <c r="B5174" s="793" t="s">
        <v>6574</v>
      </c>
      <c r="C5174" s="793">
        <v>13.329999999999927</v>
      </c>
    </row>
    <row r="5175" spans="1:3" x14ac:dyDescent="0.2">
      <c r="A5175" s="793" t="s">
        <v>4610</v>
      </c>
      <c r="B5175" s="793" t="s">
        <v>6575</v>
      </c>
      <c r="C5175" s="793">
        <v>10.199999999999932</v>
      </c>
    </row>
    <row r="5176" spans="1:3" x14ac:dyDescent="0.2">
      <c r="A5176" s="793" t="s">
        <v>4610</v>
      </c>
      <c r="B5176" s="793" t="s">
        <v>6576</v>
      </c>
      <c r="C5176" s="793">
        <v>7.5099999999999909</v>
      </c>
    </row>
    <row r="5177" spans="1:3" x14ac:dyDescent="0.2">
      <c r="A5177" s="793" t="s">
        <v>4610</v>
      </c>
      <c r="B5177" s="793" t="s">
        <v>6577</v>
      </c>
      <c r="C5177" s="793">
        <v>6.25</v>
      </c>
    </row>
    <row r="5178" spans="1:3" x14ac:dyDescent="0.2">
      <c r="A5178" s="793" t="s">
        <v>4610</v>
      </c>
      <c r="B5178" s="793" t="s">
        <v>6578</v>
      </c>
      <c r="C5178" s="793">
        <v>6.25</v>
      </c>
    </row>
    <row r="5179" spans="1:3" x14ac:dyDescent="0.2">
      <c r="A5179" s="793" t="s">
        <v>4610</v>
      </c>
      <c r="B5179" s="793" t="s">
        <v>6579</v>
      </c>
      <c r="C5179" s="793">
        <v>6.25</v>
      </c>
    </row>
    <row r="5180" spans="1:3" x14ac:dyDescent="0.2">
      <c r="A5180" s="793" t="s">
        <v>4610</v>
      </c>
      <c r="B5180" s="793" t="s">
        <v>6580</v>
      </c>
      <c r="C5180" s="793">
        <v>6.25</v>
      </c>
    </row>
    <row r="5181" spans="1:3" x14ac:dyDescent="0.2">
      <c r="A5181" s="793" t="s">
        <v>4610</v>
      </c>
      <c r="B5181" s="793" t="s">
        <v>6581</v>
      </c>
      <c r="C5181" s="793">
        <v>3.7199999999999136</v>
      </c>
    </row>
    <row r="5182" spans="1:3" x14ac:dyDescent="0.2">
      <c r="A5182" s="793" t="s">
        <v>4610</v>
      </c>
      <c r="B5182" s="793" t="s">
        <v>6582</v>
      </c>
      <c r="C5182" s="793">
        <v>0.59999999999990905</v>
      </c>
    </row>
    <row r="5183" spans="1:3" x14ac:dyDescent="0.2">
      <c r="A5183" s="793" t="s">
        <v>4610</v>
      </c>
      <c r="B5183" s="793" t="s">
        <v>10839</v>
      </c>
      <c r="C5183" s="793">
        <v>0</v>
      </c>
    </row>
    <row r="5184" spans="1:3" x14ac:dyDescent="0.2">
      <c r="A5184" s="793" t="s">
        <v>4610</v>
      </c>
      <c r="B5184" s="793" t="s">
        <v>10840</v>
      </c>
      <c r="C5184" s="793">
        <v>0</v>
      </c>
    </row>
    <row r="5185" spans="1:3" x14ac:dyDescent="0.2">
      <c r="A5185" s="793" t="s">
        <v>4610</v>
      </c>
      <c r="B5185" s="793" t="s">
        <v>10841</v>
      </c>
      <c r="C5185" s="793">
        <v>0</v>
      </c>
    </row>
    <row r="5186" spans="1:3" x14ac:dyDescent="0.2">
      <c r="A5186" s="793" t="s">
        <v>4610</v>
      </c>
      <c r="B5186" s="793" t="s">
        <v>10842</v>
      </c>
      <c r="C5186" s="793">
        <v>0</v>
      </c>
    </row>
    <row r="5187" spans="1:3" x14ac:dyDescent="0.2">
      <c r="A5187" s="793" t="s">
        <v>4610</v>
      </c>
      <c r="B5187" s="793" t="s">
        <v>10843</v>
      </c>
      <c r="C5187" s="793">
        <v>0</v>
      </c>
    </row>
    <row r="5188" spans="1:3" x14ac:dyDescent="0.2">
      <c r="A5188" s="793" t="s">
        <v>4610</v>
      </c>
      <c r="B5188" s="793" t="s">
        <v>10844</v>
      </c>
      <c r="C5188" s="793">
        <v>0</v>
      </c>
    </row>
    <row r="5189" spans="1:3" x14ac:dyDescent="0.2">
      <c r="A5189" s="793" t="s">
        <v>4610</v>
      </c>
      <c r="B5189" s="793" t="s">
        <v>10845</v>
      </c>
      <c r="C5189" s="793">
        <v>0</v>
      </c>
    </row>
    <row r="5190" spans="1:3" x14ac:dyDescent="0.2">
      <c r="A5190" s="793" t="s">
        <v>4610</v>
      </c>
      <c r="B5190" s="793" t="s">
        <v>10846</v>
      </c>
      <c r="C5190" s="793">
        <v>0</v>
      </c>
    </row>
    <row r="5191" spans="1:3" x14ac:dyDescent="0.2">
      <c r="A5191" s="793" t="s">
        <v>4610</v>
      </c>
      <c r="B5191" s="793" t="s">
        <v>10847</v>
      </c>
      <c r="C5191" s="793">
        <v>0</v>
      </c>
    </row>
    <row r="5192" spans="1:3" x14ac:dyDescent="0.2">
      <c r="A5192" s="793" t="s">
        <v>4610</v>
      </c>
      <c r="B5192" s="793" t="s">
        <v>10848</v>
      </c>
      <c r="C5192" s="793">
        <v>0</v>
      </c>
    </row>
    <row r="5193" spans="1:3" x14ac:dyDescent="0.2">
      <c r="A5193" s="793" t="s">
        <v>4610</v>
      </c>
      <c r="B5193" s="793" t="s">
        <v>10849</v>
      </c>
      <c r="C5193" s="793">
        <v>0</v>
      </c>
    </row>
    <row r="5194" spans="1:3" x14ac:dyDescent="0.2">
      <c r="A5194" s="793" t="s">
        <v>4610</v>
      </c>
      <c r="B5194" s="793" t="s">
        <v>10850</v>
      </c>
      <c r="C5194" s="793">
        <v>0</v>
      </c>
    </row>
    <row r="5195" spans="1:3" x14ac:dyDescent="0.2">
      <c r="A5195" s="793" t="s">
        <v>4610</v>
      </c>
      <c r="B5195" s="793" t="s">
        <v>10851</v>
      </c>
      <c r="C5195" s="793">
        <v>0</v>
      </c>
    </row>
    <row r="5196" spans="1:3" x14ac:dyDescent="0.2">
      <c r="A5196" s="793" t="s">
        <v>4610</v>
      </c>
      <c r="B5196" s="793" t="s">
        <v>10852</v>
      </c>
      <c r="C5196" s="793">
        <v>0</v>
      </c>
    </row>
    <row r="5197" spans="1:3" x14ac:dyDescent="0.2">
      <c r="A5197" s="793" t="s">
        <v>4610</v>
      </c>
      <c r="B5197" s="793" t="s">
        <v>10853</v>
      </c>
      <c r="C5197" s="793">
        <v>0</v>
      </c>
    </row>
    <row r="5198" spans="1:3" x14ac:dyDescent="0.2">
      <c r="A5198" s="793" t="s">
        <v>4610</v>
      </c>
      <c r="B5198" s="793" t="s">
        <v>6583</v>
      </c>
      <c r="C5198" s="793">
        <v>-28452.6</v>
      </c>
    </row>
    <row r="5199" spans="1:3" x14ac:dyDescent="0.2">
      <c r="A5199" s="793" t="s">
        <v>4610</v>
      </c>
      <c r="B5199" s="793" t="s">
        <v>6586</v>
      </c>
      <c r="C5199" s="793">
        <v>-28452.6</v>
      </c>
    </row>
    <row r="5200" spans="1:3" x14ac:dyDescent="0.2">
      <c r="A5200" s="793" t="s">
        <v>4610</v>
      </c>
      <c r="B5200" s="793" t="s">
        <v>6587</v>
      </c>
      <c r="C5200" s="793">
        <v>-28452.6</v>
      </c>
    </row>
    <row r="5201" spans="1:3" x14ac:dyDescent="0.2">
      <c r="A5201" s="793" t="s">
        <v>4610</v>
      </c>
      <c r="B5201" s="793" t="s">
        <v>6588</v>
      </c>
      <c r="C5201" s="793">
        <v>-28452.6</v>
      </c>
    </row>
    <row r="5202" spans="1:3" x14ac:dyDescent="0.2">
      <c r="A5202" s="793" t="s">
        <v>4610</v>
      </c>
      <c r="B5202" s="793" t="s">
        <v>6589</v>
      </c>
      <c r="C5202" s="793">
        <v>-28452.6</v>
      </c>
    </row>
    <row r="5203" spans="1:3" x14ac:dyDescent="0.2">
      <c r="A5203" s="793" t="s">
        <v>4610</v>
      </c>
      <c r="B5203" s="793" t="s">
        <v>6590</v>
      </c>
      <c r="C5203" s="793">
        <v>-28452.6</v>
      </c>
    </row>
    <row r="5204" spans="1:3" x14ac:dyDescent="0.2">
      <c r="A5204" s="793" t="s">
        <v>4610</v>
      </c>
      <c r="B5204" s="793" t="s">
        <v>6591</v>
      </c>
      <c r="C5204" s="793">
        <v>-28452.6</v>
      </c>
    </row>
    <row r="5205" spans="1:3" x14ac:dyDescent="0.2">
      <c r="A5205" s="793" t="s">
        <v>4610</v>
      </c>
      <c r="B5205" s="793" t="s">
        <v>6592</v>
      </c>
      <c r="C5205" s="793">
        <v>-28452.6</v>
      </c>
    </row>
    <row r="5206" spans="1:3" x14ac:dyDescent="0.2">
      <c r="A5206" s="793" t="s">
        <v>4610</v>
      </c>
      <c r="B5206" s="793" t="s">
        <v>6593</v>
      </c>
      <c r="C5206" s="793">
        <v>-37936.800000000003</v>
      </c>
    </row>
    <row r="5207" spans="1:3" x14ac:dyDescent="0.2">
      <c r="A5207" s="793" t="s">
        <v>4610</v>
      </c>
      <c r="B5207" s="793" t="s">
        <v>6584</v>
      </c>
      <c r="C5207" s="793">
        <v>-37936.800000000003</v>
      </c>
    </row>
    <row r="5208" spans="1:3" x14ac:dyDescent="0.2">
      <c r="A5208" s="793" t="s">
        <v>4610</v>
      </c>
      <c r="B5208" s="793" t="s">
        <v>6585</v>
      </c>
      <c r="C5208" s="793">
        <v>-37936.800000000003</v>
      </c>
    </row>
    <row r="5209" spans="1:3" x14ac:dyDescent="0.2">
      <c r="A5209" s="793" t="s">
        <v>4610</v>
      </c>
      <c r="B5209" s="793" t="s">
        <v>10854</v>
      </c>
      <c r="C5209" s="793">
        <v>0</v>
      </c>
    </row>
    <row r="5210" spans="1:3" x14ac:dyDescent="0.2">
      <c r="A5210" s="793" t="s">
        <v>4610</v>
      </c>
      <c r="B5210" s="793" t="s">
        <v>6594</v>
      </c>
      <c r="C5210" s="793">
        <v>16038.740000000005</v>
      </c>
    </row>
    <row r="5211" spans="1:3" x14ac:dyDescent="0.2">
      <c r="A5211" s="793" t="s">
        <v>4610</v>
      </c>
      <c r="B5211" s="793" t="s">
        <v>6597</v>
      </c>
      <c r="C5211" s="793">
        <v>16943.980000000003</v>
      </c>
    </row>
    <row r="5212" spans="1:3" x14ac:dyDescent="0.2">
      <c r="A5212" s="793" t="s">
        <v>4610</v>
      </c>
      <c r="B5212" s="793" t="s">
        <v>6598</v>
      </c>
      <c r="C5212" s="793">
        <v>16932.86</v>
      </c>
    </row>
    <row r="5213" spans="1:3" x14ac:dyDescent="0.2">
      <c r="A5213" s="793" t="s">
        <v>4610</v>
      </c>
      <c r="B5213" s="793" t="s">
        <v>6599</v>
      </c>
      <c r="C5213" s="793">
        <v>16921.690000000002</v>
      </c>
    </row>
    <row r="5214" spans="1:3" x14ac:dyDescent="0.2">
      <c r="A5214" s="793" t="s">
        <v>4610</v>
      </c>
      <c r="B5214" s="793" t="s">
        <v>6600</v>
      </c>
      <c r="C5214" s="793">
        <v>16921.690000000002</v>
      </c>
    </row>
    <row r="5215" spans="1:3" x14ac:dyDescent="0.2">
      <c r="A5215" s="793" t="s">
        <v>4610</v>
      </c>
      <c r="B5215" s="793" t="s">
        <v>6601</v>
      </c>
      <c r="C5215" s="793">
        <v>16921.690000000002</v>
      </c>
    </row>
    <row r="5216" spans="1:3" x14ac:dyDescent="0.2">
      <c r="A5216" s="793" t="s">
        <v>4610</v>
      </c>
      <c r="B5216" s="793" t="s">
        <v>6602</v>
      </c>
      <c r="C5216" s="793">
        <v>88093.41</v>
      </c>
    </row>
    <row r="5217" spans="1:3" x14ac:dyDescent="0.2">
      <c r="A5217" s="793" t="s">
        <v>4610</v>
      </c>
      <c r="B5217" s="793" t="s">
        <v>6603</v>
      </c>
      <c r="C5217" s="793">
        <v>-5226.1599999999962</v>
      </c>
    </row>
    <row r="5218" spans="1:3" x14ac:dyDescent="0.2">
      <c r="A5218" s="793" t="s">
        <v>4610</v>
      </c>
      <c r="B5218" s="793" t="s">
        <v>6604</v>
      </c>
      <c r="C5218" s="793">
        <v>4264.6900000000023</v>
      </c>
    </row>
    <row r="5219" spans="1:3" x14ac:dyDescent="0.2">
      <c r="A5219" s="793" t="s">
        <v>4610</v>
      </c>
      <c r="B5219" s="793" t="s">
        <v>6595</v>
      </c>
      <c r="C5219" s="793">
        <v>4271.3300000000017</v>
      </c>
    </row>
    <row r="5220" spans="1:3" x14ac:dyDescent="0.2">
      <c r="A5220" s="793" t="s">
        <v>4610</v>
      </c>
      <c r="B5220" s="793" t="s">
        <v>6596</v>
      </c>
      <c r="C5220" s="793">
        <v>4238.9300000000076</v>
      </c>
    </row>
    <row r="5221" spans="1:3" x14ac:dyDescent="0.2">
      <c r="A5221" s="793" t="s">
        <v>4610</v>
      </c>
      <c r="B5221" s="793" t="s">
        <v>10855</v>
      </c>
      <c r="C5221" s="793">
        <v>0</v>
      </c>
    </row>
    <row r="5222" spans="1:3" x14ac:dyDescent="0.2">
      <c r="A5222" s="793" t="s">
        <v>4610</v>
      </c>
      <c r="B5222" s="793" t="s">
        <v>10856</v>
      </c>
      <c r="C5222" s="793">
        <v>0</v>
      </c>
    </row>
    <row r="5223" spans="1:3" x14ac:dyDescent="0.2">
      <c r="A5223" s="793" t="s">
        <v>4610</v>
      </c>
      <c r="B5223" s="793" t="s">
        <v>10857</v>
      </c>
      <c r="C5223" s="793">
        <v>0</v>
      </c>
    </row>
    <row r="5224" spans="1:3" x14ac:dyDescent="0.2">
      <c r="A5224" s="793" t="s">
        <v>4610</v>
      </c>
      <c r="B5224" s="793" t="s">
        <v>10858</v>
      </c>
      <c r="C5224" s="793">
        <v>0</v>
      </c>
    </row>
    <row r="5225" spans="1:3" x14ac:dyDescent="0.2">
      <c r="A5225" s="793" t="s">
        <v>4610</v>
      </c>
      <c r="B5225" s="793" t="s">
        <v>10859</v>
      </c>
      <c r="C5225" s="793">
        <v>0</v>
      </c>
    </row>
    <row r="5226" spans="1:3" x14ac:dyDescent="0.2">
      <c r="A5226" s="793" t="s">
        <v>4610</v>
      </c>
      <c r="B5226" s="793" t="s">
        <v>10860</v>
      </c>
      <c r="C5226" s="793">
        <v>0</v>
      </c>
    </row>
    <row r="5227" spans="1:3" x14ac:dyDescent="0.2">
      <c r="A5227" s="793" t="s">
        <v>4610</v>
      </c>
      <c r="B5227" s="793" t="s">
        <v>10861</v>
      </c>
      <c r="C5227" s="793">
        <v>0</v>
      </c>
    </row>
    <row r="5228" spans="1:3" x14ac:dyDescent="0.2">
      <c r="A5228" s="793" t="s">
        <v>4610</v>
      </c>
      <c r="B5228" s="793" t="s">
        <v>10862</v>
      </c>
      <c r="C5228" s="793">
        <v>0</v>
      </c>
    </row>
    <row r="5229" spans="1:3" x14ac:dyDescent="0.2">
      <c r="A5229" s="793" t="s">
        <v>4610</v>
      </c>
      <c r="B5229" s="793" t="s">
        <v>10863</v>
      </c>
      <c r="C5229" s="793">
        <v>0</v>
      </c>
    </row>
    <row r="5230" spans="1:3" x14ac:dyDescent="0.2">
      <c r="A5230" s="793" t="s">
        <v>4610</v>
      </c>
      <c r="B5230" s="793" t="s">
        <v>10864</v>
      </c>
      <c r="C5230" s="793">
        <v>0</v>
      </c>
    </row>
    <row r="5231" spans="1:3" x14ac:dyDescent="0.2">
      <c r="A5231" s="793" t="s">
        <v>4610</v>
      </c>
      <c r="B5231" s="793" t="s">
        <v>10865</v>
      </c>
      <c r="C5231" s="793">
        <v>0</v>
      </c>
    </row>
    <row r="5232" spans="1:3" x14ac:dyDescent="0.2">
      <c r="A5232" s="793" t="s">
        <v>4610</v>
      </c>
      <c r="B5232" s="793" t="s">
        <v>10866</v>
      </c>
      <c r="C5232" s="793">
        <v>0</v>
      </c>
    </row>
    <row r="5233" spans="1:3" x14ac:dyDescent="0.2">
      <c r="A5233" s="793" t="s">
        <v>4610</v>
      </c>
      <c r="B5233" s="793" t="s">
        <v>10867</v>
      </c>
      <c r="C5233" s="793">
        <v>0</v>
      </c>
    </row>
    <row r="5234" spans="1:3" x14ac:dyDescent="0.2">
      <c r="A5234" s="793" t="s">
        <v>4633</v>
      </c>
      <c r="B5234" s="793" t="s">
        <v>6605</v>
      </c>
      <c r="C5234" s="793">
        <v>11487.48</v>
      </c>
    </row>
    <row r="5235" spans="1:3" x14ac:dyDescent="0.2">
      <c r="A5235" s="793" t="s">
        <v>4633</v>
      </c>
      <c r="B5235" s="793" t="s">
        <v>6606</v>
      </c>
      <c r="C5235" s="793">
        <v>11487.369999999999</v>
      </c>
    </row>
    <row r="5236" spans="1:3" x14ac:dyDescent="0.2">
      <c r="A5236" s="793" t="s">
        <v>4633</v>
      </c>
      <c r="B5236" s="793" t="s">
        <v>6607</v>
      </c>
      <c r="C5236" s="793">
        <v>11487.26</v>
      </c>
    </row>
    <row r="5237" spans="1:3" x14ac:dyDescent="0.2">
      <c r="A5237" s="793" t="s">
        <v>4633</v>
      </c>
      <c r="B5237" s="793" t="s">
        <v>6608</v>
      </c>
      <c r="C5237" s="793">
        <v>11487.26</v>
      </c>
    </row>
    <row r="5238" spans="1:3" x14ac:dyDescent="0.2">
      <c r="A5238" s="793" t="s">
        <v>4633</v>
      </c>
      <c r="B5238" s="793" t="s">
        <v>6609</v>
      </c>
      <c r="C5238" s="793">
        <v>11487.26</v>
      </c>
    </row>
    <row r="5239" spans="1:3" x14ac:dyDescent="0.2">
      <c r="A5239" s="793" t="s">
        <v>4633</v>
      </c>
      <c r="B5239" s="793" t="s">
        <v>6610</v>
      </c>
      <c r="C5239" s="793">
        <v>11487.26</v>
      </c>
    </row>
    <row r="5240" spans="1:3" x14ac:dyDescent="0.2">
      <c r="A5240" s="793" t="s">
        <v>4633</v>
      </c>
      <c r="B5240" s="793" t="s">
        <v>6611</v>
      </c>
      <c r="C5240" s="793">
        <v>361773.66</v>
      </c>
    </row>
    <row r="5241" spans="1:3" x14ac:dyDescent="0.2">
      <c r="A5241" s="793" t="s">
        <v>4633</v>
      </c>
      <c r="B5241" s="793" t="s">
        <v>6612</v>
      </c>
      <c r="C5241" s="793">
        <v>7404.5899999999965</v>
      </c>
    </row>
    <row r="5242" spans="1:3" x14ac:dyDescent="0.2">
      <c r="A5242" s="793" t="s">
        <v>4633</v>
      </c>
      <c r="B5242" s="793" t="s">
        <v>6613</v>
      </c>
      <c r="C5242" s="793">
        <v>-394.22999999999956</v>
      </c>
    </row>
    <row r="5243" spans="1:3" x14ac:dyDescent="0.2">
      <c r="A5243" s="793" t="s">
        <v>4633</v>
      </c>
      <c r="B5243" s="793" t="s">
        <v>10868</v>
      </c>
      <c r="C5243" s="793">
        <v>0</v>
      </c>
    </row>
    <row r="5244" spans="1:3" x14ac:dyDescent="0.2">
      <c r="A5244" s="793" t="s">
        <v>4633</v>
      </c>
      <c r="B5244" s="793" t="s">
        <v>10869</v>
      </c>
      <c r="C5244" s="793">
        <v>0</v>
      </c>
    </row>
    <row r="5245" spans="1:3" x14ac:dyDescent="0.2">
      <c r="A5245" s="793" t="s">
        <v>4633</v>
      </c>
      <c r="B5245" s="793" t="s">
        <v>10870</v>
      </c>
      <c r="C5245" s="793">
        <v>0</v>
      </c>
    </row>
    <row r="5246" spans="1:3" x14ac:dyDescent="0.2">
      <c r="A5246" s="793" t="s">
        <v>4633</v>
      </c>
      <c r="B5246" s="793" t="s">
        <v>10871</v>
      </c>
      <c r="C5246" s="793">
        <v>0</v>
      </c>
    </row>
    <row r="5247" spans="1:3" x14ac:dyDescent="0.2">
      <c r="A5247" s="793" t="s">
        <v>4633</v>
      </c>
      <c r="B5247" s="793" t="s">
        <v>10872</v>
      </c>
      <c r="C5247" s="793">
        <v>0</v>
      </c>
    </row>
    <row r="5248" spans="1:3" x14ac:dyDescent="0.2">
      <c r="A5248" s="793" t="s">
        <v>4633</v>
      </c>
      <c r="B5248" s="793" t="s">
        <v>10873</v>
      </c>
      <c r="C5248" s="793">
        <v>0</v>
      </c>
    </row>
    <row r="5249" spans="1:3" x14ac:dyDescent="0.2">
      <c r="A5249" s="793" t="s">
        <v>4633</v>
      </c>
      <c r="B5249" s="793" t="s">
        <v>10874</v>
      </c>
      <c r="C5249" s="793">
        <v>0</v>
      </c>
    </row>
    <row r="5250" spans="1:3" x14ac:dyDescent="0.2">
      <c r="A5250" s="793" t="s">
        <v>4633</v>
      </c>
      <c r="B5250" s="793" t="s">
        <v>10875</v>
      </c>
      <c r="C5250" s="793">
        <v>0</v>
      </c>
    </row>
    <row r="5251" spans="1:3" x14ac:dyDescent="0.2">
      <c r="A5251" s="793" t="s">
        <v>4633</v>
      </c>
      <c r="B5251" s="793" t="s">
        <v>10876</v>
      </c>
      <c r="C5251" s="793">
        <v>0</v>
      </c>
    </row>
    <row r="5252" spans="1:3" x14ac:dyDescent="0.2">
      <c r="A5252" s="793" t="s">
        <v>4633</v>
      </c>
      <c r="B5252" s="793" t="s">
        <v>10877</v>
      </c>
      <c r="C5252" s="793">
        <v>0</v>
      </c>
    </row>
    <row r="5253" spans="1:3" x14ac:dyDescent="0.2">
      <c r="A5253" s="793" t="s">
        <v>4633</v>
      </c>
      <c r="B5253" s="793" t="s">
        <v>10878</v>
      </c>
      <c r="C5253" s="793">
        <v>0</v>
      </c>
    </row>
    <row r="5254" spans="1:3" x14ac:dyDescent="0.2">
      <c r="A5254" s="793" t="s">
        <v>4633</v>
      </c>
      <c r="B5254" s="793" t="s">
        <v>10879</v>
      </c>
      <c r="C5254" s="793">
        <v>0</v>
      </c>
    </row>
    <row r="5255" spans="1:3" x14ac:dyDescent="0.2">
      <c r="A5255" s="793" t="s">
        <v>4633</v>
      </c>
      <c r="B5255" s="793" t="s">
        <v>10880</v>
      </c>
      <c r="C5255" s="793">
        <v>0</v>
      </c>
    </row>
    <row r="5256" spans="1:3" x14ac:dyDescent="0.2">
      <c r="A5256" s="793" t="s">
        <v>4633</v>
      </c>
      <c r="B5256" s="793" t="s">
        <v>10881</v>
      </c>
      <c r="C5256" s="793">
        <v>0</v>
      </c>
    </row>
    <row r="5257" spans="1:3" x14ac:dyDescent="0.2">
      <c r="A5257" s="793" t="s">
        <v>4633</v>
      </c>
      <c r="B5257" s="793" t="s">
        <v>10882</v>
      </c>
      <c r="C5257" s="793">
        <v>0</v>
      </c>
    </row>
    <row r="5258" spans="1:3" x14ac:dyDescent="0.2">
      <c r="A5258" s="793" t="s">
        <v>4639</v>
      </c>
      <c r="B5258" s="793" t="s">
        <v>6614</v>
      </c>
      <c r="C5258" s="793">
        <v>-177.36</v>
      </c>
    </row>
    <row r="5259" spans="1:3" x14ac:dyDescent="0.2">
      <c r="A5259" s="793" t="s">
        <v>4639</v>
      </c>
      <c r="B5259" s="793" t="s">
        <v>6617</v>
      </c>
      <c r="C5259" s="793">
        <v>-200.44000000000005</v>
      </c>
    </row>
    <row r="5260" spans="1:3" x14ac:dyDescent="0.2">
      <c r="A5260" s="793" t="s">
        <v>4639</v>
      </c>
      <c r="B5260" s="793" t="s">
        <v>6618</v>
      </c>
      <c r="C5260" s="793">
        <v>48.529999999999973</v>
      </c>
    </row>
    <row r="5261" spans="1:3" x14ac:dyDescent="0.2">
      <c r="A5261" s="793" t="s">
        <v>4639</v>
      </c>
      <c r="B5261" s="793" t="s">
        <v>6619</v>
      </c>
      <c r="C5261" s="793">
        <v>48.529999999999973</v>
      </c>
    </row>
    <row r="5262" spans="1:3" x14ac:dyDescent="0.2">
      <c r="A5262" s="793" t="s">
        <v>4639</v>
      </c>
      <c r="B5262" s="793" t="s">
        <v>6620</v>
      </c>
      <c r="C5262" s="793">
        <v>48.529999999999973</v>
      </c>
    </row>
    <row r="5263" spans="1:3" x14ac:dyDescent="0.2">
      <c r="A5263" s="793" t="s">
        <v>4639</v>
      </c>
      <c r="B5263" s="793" t="s">
        <v>6621</v>
      </c>
      <c r="C5263" s="793">
        <v>29.089999999999918</v>
      </c>
    </row>
    <row r="5264" spans="1:3" x14ac:dyDescent="0.2">
      <c r="A5264" s="793" t="s">
        <v>4639</v>
      </c>
      <c r="B5264" s="793" t="s">
        <v>6622</v>
      </c>
      <c r="C5264" s="793">
        <v>9.6599999999999682</v>
      </c>
    </row>
    <row r="5265" spans="1:3" x14ac:dyDescent="0.2">
      <c r="A5265" s="793" t="s">
        <v>4639</v>
      </c>
      <c r="B5265" s="793" t="s">
        <v>6623</v>
      </c>
      <c r="C5265" s="793">
        <v>9.6599999999999682</v>
      </c>
    </row>
    <row r="5266" spans="1:3" x14ac:dyDescent="0.2">
      <c r="A5266" s="793" t="s">
        <v>4639</v>
      </c>
      <c r="B5266" s="793" t="s">
        <v>6624</v>
      </c>
      <c r="C5266" s="793">
        <v>9.6599999999999682</v>
      </c>
    </row>
    <row r="5267" spans="1:3" x14ac:dyDescent="0.2">
      <c r="A5267" s="793" t="s">
        <v>4639</v>
      </c>
      <c r="B5267" s="793" t="s">
        <v>6615</v>
      </c>
      <c r="C5267" s="793">
        <v>9.6599999999999682</v>
      </c>
    </row>
    <row r="5268" spans="1:3" x14ac:dyDescent="0.2">
      <c r="A5268" s="793" t="s">
        <v>4639</v>
      </c>
      <c r="B5268" s="793" t="s">
        <v>6616</v>
      </c>
      <c r="C5268" s="793">
        <v>4.8299999999999272</v>
      </c>
    </row>
    <row r="5269" spans="1:3" x14ac:dyDescent="0.2">
      <c r="A5269" s="793" t="s">
        <v>4639</v>
      </c>
      <c r="B5269" s="793" t="s">
        <v>10883</v>
      </c>
      <c r="C5269" s="793">
        <v>0</v>
      </c>
    </row>
    <row r="5270" spans="1:3" x14ac:dyDescent="0.2">
      <c r="A5270" s="793" t="s">
        <v>4639</v>
      </c>
      <c r="B5270" s="793" t="s">
        <v>6625</v>
      </c>
      <c r="C5270" s="793">
        <v>-177.36</v>
      </c>
    </row>
    <row r="5271" spans="1:3" x14ac:dyDescent="0.2">
      <c r="A5271" s="793" t="s">
        <v>4639</v>
      </c>
      <c r="B5271" s="793" t="s">
        <v>6628</v>
      </c>
      <c r="C5271" s="793">
        <v>-200.44000000000005</v>
      </c>
    </row>
    <row r="5272" spans="1:3" x14ac:dyDescent="0.2">
      <c r="A5272" s="793" t="s">
        <v>4639</v>
      </c>
      <c r="B5272" s="793" t="s">
        <v>6629</v>
      </c>
      <c r="C5272" s="793">
        <v>48.529999999999973</v>
      </c>
    </row>
    <row r="5273" spans="1:3" x14ac:dyDescent="0.2">
      <c r="A5273" s="793" t="s">
        <v>4639</v>
      </c>
      <c r="B5273" s="793" t="s">
        <v>6630</v>
      </c>
      <c r="C5273" s="793">
        <v>48.529999999999973</v>
      </c>
    </row>
    <row r="5274" spans="1:3" x14ac:dyDescent="0.2">
      <c r="A5274" s="793" t="s">
        <v>4639</v>
      </c>
      <c r="B5274" s="793" t="s">
        <v>6631</v>
      </c>
      <c r="C5274" s="793">
        <v>48.529999999999973</v>
      </c>
    </row>
    <row r="5275" spans="1:3" x14ac:dyDescent="0.2">
      <c r="A5275" s="793" t="s">
        <v>4639</v>
      </c>
      <c r="B5275" s="793" t="s">
        <v>6632</v>
      </c>
      <c r="C5275" s="793">
        <v>29.099999999999909</v>
      </c>
    </row>
    <row r="5276" spans="1:3" x14ac:dyDescent="0.2">
      <c r="A5276" s="793" t="s">
        <v>4639</v>
      </c>
      <c r="B5276" s="793" t="s">
        <v>6633</v>
      </c>
      <c r="C5276" s="793">
        <v>9.6599999999999682</v>
      </c>
    </row>
    <row r="5277" spans="1:3" x14ac:dyDescent="0.2">
      <c r="A5277" s="793" t="s">
        <v>4639</v>
      </c>
      <c r="B5277" s="793" t="s">
        <v>6634</v>
      </c>
      <c r="C5277" s="793">
        <v>9.6599999999999682</v>
      </c>
    </row>
    <row r="5278" spans="1:3" x14ac:dyDescent="0.2">
      <c r="A5278" s="793" t="s">
        <v>4639</v>
      </c>
      <c r="B5278" s="793" t="s">
        <v>6635</v>
      </c>
      <c r="C5278" s="793">
        <v>9.6599999999999682</v>
      </c>
    </row>
    <row r="5279" spans="1:3" x14ac:dyDescent="0.2">
      <c r="A5279" s="793" t="s">
        <v>4639</v>
      </c>
      <c r="B5279" s="793" t="s">
        <v>6626</v>
      </c>
      <c r="C5279" s="793">
        <v>9.6599999999999682</v>
      </c>
    </row>
    <row r="5280" spans="1:3" x14ac:dyDescent="0.2">
      <c r="A5280" s="793" t="s">
        <v>4639</v>
      </c>
      <c r="B5280" s="793" t="s">
        <v>6627</v>
      </c>
      <c r="C5280" s="793">
        <v>4.8299999999999272</v>
      </c>
    </row>
    <row r="5281" spans="1:3" x14ac:dyDescent="0.2">
      <c r="A5281" s="793" t="s">
        <v>4639</v>
      </c>
      <c r="B5281" s="793" t="s">
        <v>10884</v>
      </c>
      <c r="C5281" s="793">
        <v>0</v>
      </c>
    </row>
    <row r="5282" spans="1:3" x14ac:dyDescent="0.2">
      <c r="A5282" s="793" t="s">
        <v>4639</v>
      </c>
      <c r="B5282" s="793" t="s">
        <v>6636</v>
      </c>
      <c r="C5282" s="793">
        <v>-139.76999999999998</v>
      </c>
    </row>
    <row r="5283" spans="1:3" x14ac:dyDescent="0.2">
      <c r="A5283" s="793" t="s">
        <v>4639</v>
      </c>
      <c r="B5283" s="793" t="s">
        <v>6639</v>
      </c>
      <c r="C5283" s="793">
        <v>-155.60000000000002</v>
      </c>
    </row>
    <row r="5284" spans="1:3" x14ac:dyDescent="0.2">
      <c r="A5284" s="793" t="s">
        <v>4639</v>
      </c>
      <c r="B5284" s="793" t="s">
        <v>6640</v>
      </c>
      <c r="C5284" s="793">
        <v>30.71999999999997</v>
      </c>
    </row>
    <row r="5285" spans="1:3" x14ac:dyDescent="0.2">
      <c r="A5285" s="793" t="s">
        <v>4639</v>
      </c>
      <c r="B5285" s="793" t="s">
        <v>6641</v>
      </c>
      <c r="C5285" s="793">
        <v>30.71999999999997</v>
      </c>
    </row>
    <row r="5286" spans="1:3" x14ac:dyDescent="0.2">
      <c r="A5286" s="793" t="s">
        <v>4639</v>
      </c>
      <c r="B5286" s="793" t="s">
        <v>6642</v>
      </c>
      <c r="C5286" s="793">
        <v>30.71999999999997</v>
      </c>
    </row>
    <row r="5287" spans="1:3" x14ac:dyDescent="0.2">
      <c r="A5287" s="793" t="s">
        <v>4639</v>
      </c>
      <c r="B5287" s="793" t="s">
        <v>6643</v>
      </c>
      <c r="C5287" s="793">
        <v>17.339999999999975</v>
      </c>
    </row>
    <row r="5288" spans="1:3" x14ac:dyDescent="0.2">
      <c r="A5288" s="793" t="s">
        <v>4639</v>
      </c>
      <c r="B5288" s="793" t="s">
        <v>6644</v>
      </c>
      <c r="C5288" s="793">
        <v>3.9699999999999704</v>
      </c>
    </row>
    <row r="5289" spans="1:3" x14ac:dyDescent="0.2">
      <c r="A5289" s="793" t="s">
        <v>4639</v>
      </c>
      <c r="B5289" s="793" t="s">
        <v>6645</v>
      </c>
      <c r="C5289" s="793">
        <v>3.9699999999999704</v>
      </c>
    </row>
    <row r="5290" spans="1:3" x14ac:dyDescent="0.2">
      <c r="A5290" s="793" t="s">
        <v>4639</v>
      </c>
      <c r="B5290" s="793" t="s">
        <v>6646</v>
      </c>
      <c r="C5290" s="793">
        <v>3.9699999999999704</v>
      </c>
    </row>
    <row r="5291" spans="1:3" x14ac:dyDescent="0.2">
      <c r="A5291" s="793" t="s">
        <v>4639</v>
      </c>
      <c r="B5291" s="793" t="s">
        <v>6637</v>
      </c>
      <c r="C5291" s="793">
        <v>3.9699999999999704</v>
      </c>
    </row>
    <row r="5292" spans="1:3" x14ac:dyDescent="0.2">
      <c r="A5292" s="793" t="s">
        <v>4639</v>
      </c>
      <c r="B5292" s="793" t="s">
        <v>6638</v>
      </c>
      <c r="C5292" s="793">
        <v>3.9699999999999704</v>
      </c>
    </row>
    <row r="5293" spans="1:3" x14ac:dyDescent="0.2">
      <c r="A5293" s="793" t="s">
        <v>4639</v>
      </c>
      <c r="B5293" s="793" t="s">
        <v>10885</v>
      </c>
      <c r="C5293" s="793">
        <v>0</v>
      </c>
    </row>
    <row r="5294" spans="1:3" x14ac:dyDescent="0.2">
      <c r="A5294" s="793" t="s">
        <v>4639</v>
      </c>
      <c r="B5294" s="793" t="s">
        <v>6647</v>
      </c>
      <c r="C5294" s="793">
        <v>-109.84000000000003</v>
      </c>
    </row>
    <row r="5295" spans="1:3" x14ac:dyDescent="0.2">
      <c r="A5295" s="793" t="s">
        <v>4639</v>
      </c>
      <c r="B5295" s="793" t="s">
        <v>6650</v>
      </c>
      <c r="C5295" s="793">
        <v>-125.66999999999996</v>
      </c>
    </row>
    <row r="5296" spans="1:3" x14ac:dyDescent="0.2">
      <c r="A5296" s="793" t="s">
        <v>4639</v>
      </c>
      <c r="B5296" s="793" t="s">
        <v>6651</v>
      </c>
      <c r="C5296" s="793">
        <v>30.71999999999997</v>
      </c>
    </row>
    <row r="5297" spans="1:3" x14ac:dyDescent="0.2">
      <c r="A5297" s="793" t="s">
        <v>4639</v>
      </c>
      <c r="B5297" s="793" t="s">
        <v>6652</v>
      </c>
      <c r="C5297" s="793">
        <v>30.71999999999997</v>
      </c>
    </row>
    <row r="5298" spans="1:3" x14ac:dyDescent="0.2">
      <c r="A5298" s="793" t="s">
        <v>4639</v>
      </c>
      <c r="B5298" s="793" t="s">
        <v>6653</v>
      </c>
      <c r="C5298" s="793">
        <v>30.71999999999997</v>
      </c>
    </row>
    <row r="5299" spans="1:3" x14ac:dyDescent="0.2">
      <c r="A5299" s="793" t="s">
        <v>4639</v>
      </c>
      <c r="B5299" s="793" t="s">
        <v>6654</v>
      </c>
      <c r="C5299" s="793">
        <v>17.349999999999966</v>
      </c>
    </row>
    <row r="5300" spans="1:3" x14ac:dyDescent="0.2">
      <c r="A5300" s="793" t="s">
        <v>4639</v>
      </c>
      <c r="B5300" s="793" t="s">
        <v>6655</v>
      </c>
      <c r="C5300" s="793">
        <v>3.9700000000000273</v>
      </c>
    </row>
    <row r="5301" spans="1:3" x14ac:dyDescent="0.2">
      <c r="A5301" s="793" t="s">
        <v>4639</v>
      </c>
      <c r="B5301" s="793" t="s">
        <v>6656</v>
      </c>
      <c r="C5301" s="793">
        <v>3.9700000000000273</v>
      </c>
    </row>
    <row r="5302" spans="1:3" x14ac:dyDescent="0.2">
      <c r="A5302" s="793" t="s">
        <v>4639</v>
      </c>
      <c r="B5302" s="793" t="s">
        <v>6657</v>
      </c>
      <c r="C5302" s="793">
        <v>3.9700000000000273</v>
      </c>
    </row>
    <row r="5303" spans="1:3" x14ac:dyDescent="0.2">
      <c r="A5303" s="793" t="s">
        <v>4639</v>
      </c>
      <c r="B5303" s="793" t="s">
        <v>6648</v>
      </c>
      <c r="C5303" s="793">
        <v>3.9700000000000273</v>
      </c>
    </row>
    <row r="5304" spans="1:3" x14ac:dyDescent="0.2">
      <c r="A5304" s="793" t="s">
        <v>4639</v>
      </c>
      <c r="B5304" s="793" t="s">
        <v>6649</v>
      </c>
      <c r="C5304" s="793">
        <v>3.9700000000000273</v>
      </c>
    </row>
    <row r="5305" spans="1:3" x14ac:dyDescent="0.2">
      <c r="A5305" s="793" t="s">
        <v>4639</v>
      </c>
      <c r="B5305" s="793" t="s">
        <v>10886</v>
      </c>
      <c r="C5305" s="793">
        <v>0</v>
      </c>
    </row>
    <row r="5306" spans="1:3" x14ac:dyDescent="0.2">
      <c r="A5306" s="793" t="s">
        <v>4639</v>
      </c>
      <c r="B5306" s="793" t="s">
        <v>6658</v>
      </c>
      <c r="C5306" s="793">
        <v>-10884.189999999999</v>
      </c>
    </row>
    <row r="5307" spans="1:3" x14ac:dyDescent="0.2">
      <c r="A5307" s="793" t="s">
        <v>4639</v>
      </c>
      <c r="B5307" s="793" t="s">
        <v>6661</v>
      </c>
      <c r="C5307" s="793">
        <v>-10884.189999999999</v>
      </c>
    </row>
    <row r="5308" spans="1:3" x14ac:dyDescent="0.2">
      <c r="A5308" s="793" t="s">
        <v>4639</v>
      </c>
      <c r="B5308" s="793" t="s">
        <v>6662</v>
      </c>
      <c r="C5308" s="793">
        <v>-2815.6500000000015</v>
      </c>
    </row>
    <row r="5309" spans="1:3" x14ac:dyDescent="0.2">
      <c r="A5309" s="793" t="s">
        <v>4639</v>
      </c>
      <c r="B5309" s="793" t="s">
        <v>6663</v>
      </c>
      <c r="C5309" s="793">
        <v>-3096.6800000000003</v>
      </c>
    </row>
    <row r="5310" spans="1:3" x14ac:dyDescent="0.2">
      <c r="A5310" s="793" t="s">
        <v>4639</v>
      </c>
      <c r="B5310" s="793" t="s">
        <v>6664</v>
      </c>
      <c r="C5310" s="793">
        <v>-3096.6800000000003</v>
      </c>
    </row>
    <row r="5311" spans="1:3" x14ac:dyDescent="0.2">
      <c r="A5311" s="793" t="s">
        <v>4639</v>
      </c>
      <c r="B5311" s="793" t="s">
        <v>6665</v>
      </c>
      <c r="C5311" s="793">
        <v>-3096.6800000000003</v>
      </c>
    </row>
    <row r="5312" spans="1:3" x14ac:dyDescent="0.2">
      <c r="A5312" s="793" t="s">
        <v>4639</v>
      </c>
      <c r="B5312" s="793" t="s">
        <v>6666</v>
      </c>
      <c r="C5312" s="793">
        <v>-3162.9199999999983</v>
      </c>
    </row>
    <row r="5313" spans="1:3" x14ac:dyDescent="0.2">
      <c r="A5313" s="793" t="s">
        <v>4639</v>
      </c>
      <c r="B5313" s="793" t="s">
        <v>6667</v>
      </c>
      <c r="C5313" s="793">
        <v>4047.2699999999986</v>
      </c>
    </row>
    <row r="5314" spans="1:3" x14ac:dyDescent="0.2">
      <c r="A5314" s="793" t="s">
        <v>4639</v>
      </c>
      <c r="B5314" s="793" t="s">
        <v>6668</v>
      </c>
      <c r="C5314" s="793">
        <v>409.05999999999767</v>
      </c>
    </row>
    <row r="5315" spans="1:3" x14ac:dyDescent="0.2">
      <c r="A5315" s="793" t="s">
        <v>4639</v>
      </c>
      <c r="B5315" s="793" t="s">
        <v>6659</v>
      </c>
      <c r="C5315" s="793">
        <v>452.66999999999825</v>
      </c>
    </row>
    <row r="5316" spans="1:3" x14ac:dyDescent="0.2">
      <c r="A5316" s="793" t="s">
        <v>4639</v>
      </c>
      <c r="B5316" s="793" t="s">
        <v>6660</v>
      </c>
      <c r="C5316" s="793">
        <v>299.59999999999854</v>
      </c>
    </row>
    <row r="5317" spans="1:3" x14ac:dyDescent="0.2">
      <c r="A5317" s="793" t="s">
        <v>4639</v>
      </c>
      <c r="B5317" s="793" t="s">
        <v>10887</v>
      </c>
      <c r="C5317" s="793">
        <v>0</v>
      </c>
    </row>
    <row r="5318" spans="1:3" x14ac:dyDescent="0.2">
      <c r="A5318" s="793" t="s">
        <v>4651</v>
      </c>
      <c r="B5318" s="793" t="s">
        <v>6669</v>
      </c>
      <c r="C5318" s="793">
        <v>38371.369999999937</v>
      </c>
    </row>
    <row r="5319" spans="1:3" x14ac:dyDescent="0.2">
      <c r="A5319" s="793" t="s">
        <v>4651</v>
      </c>
      <c r="B5319" s="793" t="s">
        <v>6672</v>
      </c>
      <c r="C5319" s="793">
        <v>36886.579999999958</v>
      </c>
    </row>
    <row r="5320" spans="1:3" x14ac:dyDescent="0.2">
      <c r="A5320" s="793" t="s">
        <v>4651</v>
      </c>
      <c r="B5320" s="793" t="s">
        <v>6673</v>
      </c>
      <c r="C5320" s="793">
        <v>35903.409999999974</v>
      </c>
    </row>
    <row r="5321" spans="1:3" x14ac:dyDescent="0.2">
      <c r="A5321" s="793" t="s">
        <v>4651</v>
      </c>
      <c r="B5321" s="793" t="s">
        <v>6674</v>
      </c>
      <c r="C5321" s="793">
        <v>35657.959999999963</v>
      </c>
    </row>
    <row r="5322" spans="1:3" x14ac:dyDescent="0.2">
      <c r="A5322" s="793" t="s">
        <v>4651</v>
      </c>
      <c r="B5322" s="793" t="s">
        <v>6675</v>
      </c>
      <c r="C5322" s="793">
        <v>35546.129999999946</v>
      </c>
    </row>
    <row r="5323" spans="1:3" x14ac:dyDescent="0.2">
      <c r="A5323" s="793" t="s">
        <v>4651</v>
      </c>
      <c r="B5323" s="793" t="s">
        <v>6676</v>
      </c>
      <c r="C5323" s="793">
        <v>35483.139999999956</v>
      </c>
    </row>
    <row r="5324" spans="1:3" x14ac:dyDescent="0.2">
      <c r="A5324" s="793" t="s">
        <v>4651</v>
      </c>
      <c r="B5324" s="793" t="s">
        <v>6677</v>
      </c>
      <c r="C5324" s="793">
        <v>475319.67999999993</v>
      </c>
    </row>
    <row r="5325" spans="1:3" x14ac:dyDescent="0.2">
      <c r="A5325" s="793" t="s">
        <v>4651</v>
      </c>
      <c r="B5325" s="793" t="s">
        <v>6678</v>
      </c>
      <c r="C5325" s="793">
        <v>11986.649999999965</v>
      </c>
    </row>
    <row r="5326" spans="1:3" x14ac:dyDescent="0.2">
      <c r="A5326" s="793" t="s">
        <v>4651</v>
      </c>
      <c r="B5326" s="793" t="s">
        <v>6679</v>
      </c>
      <c r="C5326" s="793">
        <v>2979.0100000000093</v>
      </c>
    </row>
    <row r="5327" spans="1:3" x14ac:dyDescent="0.2">
      <c r="A5327" s="793" t="s">
        <v>4651</v>
      </c>
      <c r="B5327" s="793" t="s">
        <v>6670</v>
      </c>
      <c r="C5327" s="793">
        <v>1744.1300000000047</v>
      </c>
    </row>
    <row r="5328" spans="1:3" x14ac:dyDescent="0.2">
      <c r="A5328" s="793" t="s">
        <v>4651</v>
      </c>
      <c r="B5328" s="793" t="s">
        <v>6671</v>
      </c>
      <c r="C5328" s="793">
        <v>650.71999999997206</v>
      </c>
    </row>
    <row r="5329" spans="1:3" x14ac:dyDescent="0.2">
      <c r="A5329" s="793" t="s">
        <v>4651</v>
      </c>
      <c r="B5329" s="793" t="s">
        <v>10888</v>
      </c>
      <c r="C5329" s="793">
        <v>0</v>
      </c>
    </row>
    <row r="5330" spans="1:3" x14ac:dyDescent="0.2">
      <c r="A5330" s="793" t="s">
        <v>4651</v>
      </c>
      <c r="B5330" s="793" t="s">
        <v>10889</v>
      </c>
      <c r="C5330" s="793">
        <v>0</v>
      </c>
    </row>
    <row r="5331" spans="1:3" x14ac:dyDescent="0.2">
      <c r="A5331" s="793" t="s">
        <v>4651</v>
      </c>
      <c r="B5331" s="793" t="s">
        <v>10890</v>
      </c>
      <c r="C5331" s="793">
        <v>0</v>
      </c>
    </row>
    <row r="5332" spans="1:3" x14ac:dyDescent="0.2">
      <c r="A5332" s="793" t="s">
        <v>4651</v>
      </c>
      <c r="B5332" s="793" t="s">
        <v>10891</v>
      </c>
      <c r="C5332" s="793">
        <v>0</v>
      </c>
    </row>
    <row r="5333" spans="1:3" x14ac:dyDescent="0.2">
      <c r="A5333" s="793" t="s">
        <v>4651</v>
      </c>
      <c r="B5333" s="793" t="s">
        <v>10892</v>
      </c>
      <c r="C5333" s="793">
        <v>0</v>
      </c>
    </row>
    <row r="5334" spans="1:3" x14ac:dyDescent="0.2">
      <c r="A5334" s="793" t="s">
        <v>4651</v>
      </c>
      <c r="B5334" s="793" t="s">
        <v>10893</v>
      </c>
      <c r="C5334" s="793">
        <v>0</v>
      </c>
    </row>
    <row r="5335" spans="1:3" x14ac:dyDescent="0.2">
      <c r="A5335" s="793" t="s">
        <v>4651</v>
      </c>
      <c r="B5335" s="793" t="s">
        <v>10894</v>
      </c>
      <c r="C5335" s="793">
        <v>0</v>
      </c>
    </row>
    <row r="5336" spans="1:3" x14ac:dyDescent="0.2">
      <c r="A5336" s="793" t="s">
        <v>4651</v>
      </c>
      <c r="B5336" s="793" t="s">
        <v>10895</v>
      </c>
      <c r="C5336" s="793">
        <v>0</v>
      </c>
    </row>
    <row r="5337" spans="1:3" x14ac:dyDescent="0.2">
      <c r="A5337" s="793" t="s">
        <v>4651</v>
      </c>
      <c r="B5337" s="793" t="s">
        <v>10896</v>
      </c>
      <c r="C5337" s="793">
        <v>0</v>
      </c>
    </row>
    <row r="5338" spans="1:3" x14ac:dyDescent="0.2">
      <c r="A5338" s="793" t="s">
        <v>4651</v>
      </c>
      <c r="B5338" s="793" t="s">
        <v>10897</v>
      </c>
      <c r="C5338" s="793">
        <v>0</v>
      </c>
    </row>
    <row r="5339" spans="1:3" x14ac:dyDescent="0.2">
      <c r="A5339" s="793" t="s">
        <v>4651</v>
      </c>
      <c r="B5339" s="793" t="s">
        <v>10898</v>
      </c>
      <c r="C5339" s="793">
        <v>0</v>
      </c>
    </row>
    <row r="5340" spans="1:3" x14ac:dyDescent="0.2">
      <c r="A5340" s="793" t="s">
        <v>4651</v>
      </c>
      <c r="B5340" s="793" t="s">
        <v>10899</v>
      </c>
      <c r="C5340" s="793">
        <v>0</v>
      </c>
    </row>
    <row r="5341" spans="1:3" x14ac:dyDescent="0.2">
      <c r="A5341" s="793" t="s">
        <v>4651</v>
      </c>
      <c r="B5341" s="793" t="s">
        <v>10900</v>
      </c>
      <c r="C5341" s="793">
        <v>0</v>
      </c>
    </row>
    <row r="5342" spans="1:3" x14ac:dyDescent="0.2">
      <c r="A5342" s="793" t="s">
        <v>4651</v>
      </c>
      <c r="B5342" s="793" t="s">
        <v>10901</v>
      </c>
      <c r="C5342" s="793">
        <v>0</v>
      </c>
    </row>
    <row r="5343" spans="1:3" x14ac:dyDescent="0.2">
      <c r="A5343" s="793" t="s">
        <v>4651</v>
      </c>
      <c r="B5343" s="793" t="s">
        <v>10902</v>
      </c>
      <c r="C5343" s="793">
        <v>0</v>
      </c>
    </row>
    <row r="5344" spans="1:3" x14ac:dyDescent="0.2">
      <c r="A5344" s="793" t="s">
        <v>4651</v>
      </c>
      <c r="B5344" s="793" t="s">
        <v>10903</v>
      </c>
      <c r="C5344" s="793">
        <v>0</v>
      </c>
    </row>
    <row r="5345" spans="1:3" x14ac:dyDescent="0.2">
      <c r="A5345" s="793" t="s">
        <v>4651</v>
      </c>
      <c r="B5345" s="793" t="s">
        <v>10904</v>
      </c>
      <c r="C5345" s="793">
        <v>0</v>
      </c>
    </row>
    <row r="5346" spans="1:3" x14ac:dyDescent="0.2">
      <c r="A5346" s="793" t="s">
        <v>4651</v>
      </c>
      <c r="B5346" s="793" t="s">
        <v>10905</v>
      </c>
      <c r="C5346" s="793">
        <v>0</v>
      </c>
    </row>
    <row r="5347" spans="1:3" x14ac:dyDescent="0.2">
      <c r="A5347" s="793" t="s">
        <v>4651</v>
      </c>
      <c r="B5347" s="793" t="s">
        <v>10906</v>
      </c>
      <c r="C5347" s="793">
        <v>0</v>
      </c>
    </row>
    <row r="5348" spans="1:3" x14ac:dyDescent="0.2">
      <c r="A5348" s="793" t="s">
        <v>4651</v>
      </c>
      <c r="B5348" s="793" t="s">
        <v>10907</v>
      </c>
      <c r="C5348" s="793">
        <v>0</v>
      </c>
    </row>
    <row r="5349" spans="1:3" x14ac:dyDescent="0.2">
      <c r="A5349" s="793" t="s">
        <v>4651</v>
      </c>
      <c r="B5349" s="793" t="s">
        <v>10908</v>
      </c>
      <c r="C5349" s="793">
        <v>0</v>
      </c>
    </row>
    <row r="5350" spans="1:3" x14ac:dyDescent="0.2">
      <c r="A5350" s="793" t="s">
        <v>4651</v>
      </c>
      <c r="B5350" s="793" t="s">
        <v>10909</v>
      </c>
      <c r="C5350" s="793">
        <v>0</v>
      </c>
    </row>
    <row r="5351" spans="1:3" x14ac:dyDescent="0.2">
      <c r="A5351" s="793" t="s">
        <v>4651</v>
      </c>
      <c r="B5351" s="793" t="s">
        <v>10910</v>
      </c>
      <c r="C5351" s="793">
        <v>0</v>
      </c>
    </row>
    <row r="5352" spans="1:3" x14ac:dyDescent="0.2">
      <c r="A5352" s="793" t="s">
        <v>4651</v>
      </c>
      <c r="B5352" s="793" t="s">
        <v>10911</v>
      </c>
      <c r="C5352" s="793">
        <v>0</v>
      </c>
    </row>
    <row r="5353" spans="1:3" x14ac:dyDescent="0.2">
      <c r="A5353" s="793" t="s">
        <v>4651</v>
      </c>
      <c r="B5353" s="793" t="s">
        <v>10912</v>
      </c>
      <c r="C5353" s="793">
        <v>0</v>
      </c>
    </row>
    <row r="5354" spans="1:3" x14ac:dyDescent="0.2">
      <c r="A5354" s="793" t="s">
        <v>4651</v>
      </c>
      <c r="B5354" s="793" t="s">
        <v>10913</v>
      </c>
      <c r="C5354" s="793">
        <v>0</v>
      </c>
    </row>
    <row r="5355" spans="1:3" x14ac:dyDescent="0.2">
      <c r="A5355" s="793" t="s">
        <v>4651</v>
      </c>
      <c r="B5355" s="793" t="s">
        <v>10914</v>
      </c>
      <c r="C5355" s="793">
        <v>0</v>
      </c>
    </row>
    <row r="5356" spans="1:3" x14ac:dyDescent="0.2">
      <c r="A5356" s="793" t="s">
        <v>4651</v>
      </c>
      <c r="B5356" s="793" t="s">
        <v>10915</v>
      </c>
      <c r="C5356" s="793">
        <v>0</v>
      </c>
    </row>
    <row r="5357" spans="1:3" x14ac:dyDescent="0.2">
      <c r="A5357" s="793" t="s">
        <v>4651</v>
      </c>
      <c r="B5357" s="793" t="s">
        <v>10916</v>
      </c>
      <c r="C5357" s="793">
        <v>0</v>
      </c>
    </row>
    <row r="5358" spans="1:3" x14ac:dyDescent="0.2">
      <c r="A5358" s="793" t="s">
        <v>4651</v>
      </c>
      <c r="B5358" s="793" t="s">
        <v>10917</v>
      </c>
      <c r="C5358" s="793">
        <v>0</v>
      </c>
    </row>
    <row r="5359" spans="1:3" x14ac:dyDescent="0.2">
      <c r="A5359" s="793" t="s">
        <v>4651</v>
      </c>
      <c r="B5359" s="793" t="s">
        <v>10918</v>
      </c>
      <c r="C5359" s="793">
        <v>0</v>
      </c>
    </row>
    <row r="5360" spans="1:3" x14ac:dyDescent="0.2">
      <c r="A5360" s="793" t="s">
        <v>4651</v>
      </c>
      <c r="B5360" s="793" t="s">
        <v>10919</v>
      </c>
      <c r="C5360" s="793">
        <v>0</v>
      </c>
    </row>
    <row r="5361" spans="1:3" x14ac:dyDescent="0.2">
      <c r="A5361" s="793" t="s">
        <v>4651</v>
      </c>
      <c r="B5361" s="793" t="s">
        <v>10920</v>
      </c>
      <c r="C5361" s="793">
        <v>0</v>
      </c>
    </row>
    <row r="5362" spans="1:3" x14ac:dyDescent="0.2">
      <c r="A5362" s="793" t="s">
        <v>4651</v>
      </c>
      <c r="B5362" s="793" t="s">
        <v>10921</v>
      </c>
      <c r="C5362" s="793">
        <v>0</v>
      </c>
    </row>
    <row r="5363" spans="1:3" x14ac:dyDescent="0.2">
      <c r="A5363" s="793" t="s">
        <v>4651</v>
      </c>
      <c r="B5363" s="793" t="s">
        <v>10922</v>
      </c>
      <c r="C5363" s="793">
        <v>0</v>
      </c>
    </row>
    <row r="5364" spans="1:3" x14ac:dyDescent="0.2">
      <c r="A5364" s="793" t="s">
        <v>4651</v>
      </c>
      <c r="B5364" s="793" t="s">
        <v>10923</v>
      </c>
      <c r="C5364" s="793">
        <v>0</v>
      </c>
    </row>
    <row r="5365" spans="1:3" x14ac:dyDescent="0.2">
      <c r="A5365" s="793" t="s">
        <v>4651</v>
      </c>
      <c r="B5365" s="793" t="s">
        <v>10924</v>
      </c>
      <c r="C5365" s="793">
        <v>0</v>
      </c>
    </row>
    <row r="5366" spans="1:3" x14ac:dyDescent="0.2">
      <c r="A5366" s="793" t="s">
        <v>4651</v>
      </c>
      <c r="B5366" s="793" t="s">
        <v>10925</v>
      </c>
      <c r="C5366" s="793">
        <v>0</v>
      </c>
    </row>
    <row r="5367" spans="1:3" x14ac:dyDescent="0.2">
      <c r="A5367" s="793" t="s">
        <v>4651</v>
      </c>
      <c r="B5367" s="793" t="s">
        <v>10926</v>
      </c>
      <c r="C5367" s="793">
        <v>0</v>
      </c>
    </row>
    <row r="5368" spans="1:3" x14ac:dyDescent="0.2">
      <c r="A5368" s="793" t="s">
        <v>4651</v>
      </c>
      <c r="B5368" s="793" t="s">
        <v>10927</v>
      </c>
      <c r="C5368" s="793">
        <v>0</v>
      </c>
    </row>
    <row r="5369" spans="1:3" x14ac:dyDescent="0.2">
      <c r="A5369" s="793" t="s">
        <v>4651</v>
      </c>
      <c r="B5369" s="793" t="s">
        <v>10928</v>
      </c>
      <c r="C5369" s="793">
        <v>0</v>
      </c>
    </row>
    <row r="5370" spans="1:3" x14ac:dyDescent="0.2">
      <c r="A5370" s="793" t="s">
        <v>4651</v>
      </c>
      <c r="B5370" s="793" t="s">
        <v>10929</v>
      </c>
      <c r="C5370" s="793">
        <v>0</v>
      </c>
    </row>
    <row r="5371" spans="1:3" x14ac:dyDescent="0.2">
      <c r="A5371" s="793" t="s">
        <v>4651</v>
      </c>
      <c r="B5371" s="793" t="s">
        <v>10930</v>
      </c>
      <c r="C5371" s="793">
        <v>0</v>
      </c>
    </row>
    <row r="5372" spans="1:3" x14ac:dyDescent="0.2">
      <c r="A5372" s="793" t="s">
        <v>4651</v>
      </c>
      <c r="B5372" s="793" t="s">
        <v>10931</v>
      </c>
      <c r="C5372" s="793">
        <v>0</v>
      </c>
    </row>
    <row r="5373" spans="1:3" x14ac:dyDescent="0.2">
      <c r="A5373" s="793" t="s">
        <v>4651</v>
      </c>
      <c r="B5373" s="793" t="s">
        <v>10932</v>
      </c>
      <c r="C5373" s="793">
        <v>0</v>
      </c>
    </row>
    <row r="5374" spans="1:3" x14ac:dyDescent="0.2">
      <c r="A5374" s="793" t="s">
        <v>4651</v>
      </c>
      <c r="B5374" s="793" t="s">
        <v>10933</v>
      </c>
      <c r="C5374" s="793">
        <v>0</v>
      </c>
    </row>
    <row r="5375" spans="1:3" x14ac:dyDescent="0.2">
      <c r="A5375" s="793" t="s">
        <v>4651</v>
      </c>
      <c r="B5375" s="793" t="s">
        <v>10934</v>
      </c>
      <c r="C5375" s="793">
        <v>0</v>
      </c>
    </row>
    <row r="5376" spans="1:3" x14ac:dyDescent="0.2">
      <c r="A5376" s="793" t="s">
        <v>4651</v>
      </c>
      <c r="B5376" s="793" t="s">
        <v>10935</v>
      </c>
      <c r="C5376" s="793">
        <v>0</v>
      </c>
    </row>
    <row r="5377" spans="1:3" x14ac:dyDescent="0.2">
      <c r="A5377" s="793" t="s">
        <v>4651</v>
      </c>
      <c r="B5377" s="793" t="s">
        <v>10936</v>
      </c>
      <c r="C5377" s="793">
        <v>0</v>
      </c>
    </row>
    <row r="5378" spans="1:3" x14ac:dyDescent="0.2">
      <c r="A5378" s="793" t="s">
        <v>4651</v>
      </c>
      <c r="B5378" s="793" t="s">
        <v>10937</v>
      </c>
      <c r="C5378" s="793">
        <v>0</v>
      </c>
    </row>
    <row r="5379" spans="1:3" x14ac:dyDescent="0.2">
      <c r="A5379" s="793" t="s">
        <v>4651</v>
      </c>
      <c r="B5379" s="793" t="s">
        <v>10938</v>
      </c>
      <c r="C5379" s="793">
        <v>0</v>
      </c>
    </row>
    <row r="5380" spans="1:3" x14ac:dyDescent="0.2">
      <c r="A5380" s="793" t="s">
        <v>4651</v>
      </c>
      <c r="B5380" s="793" t="s">
        <v>10939</v>
      </c>
      <c r="C5380" s="793">
        <v>0</v>
      </c>
    </row>
    <row r="5381" spans="1:3" x14ac:dyDescent="0.2">
      <c r="A5381" s="793" t="s">
        <v>4651</v>
      </c>
      <c r="B5381" s="793" t="s">
        <v>10940</v>
      </c>
      <c r="C5381" s="793">
        <v>0</v>
      </c>
    </row>
    <row r="5382" spans="1:3" x14ac:dyDescent="0.2">
      <c r="A5382" s="793" t="s">
        <v>4651</v>
      </c>
      <c r="B5382" s="793" t="s">
        <v>10941</v>
      </c>
      <c r="C5382" s="793">
        <v>0</v>
      </c>
    </row>
    <row r="5383" spans="1:3" x14ac:dyDescent="0.2">
      <c r="A5383" s="793" t="s">
        <v>4651</v>
      </c>
      <c r="B5383" s="793" t="s">
        <v>10942</v>
      </c>
      <c r="C5383" s="793">
        <v>0</v>
      </c>
    </row>
    <row r="5384" spans="1:3" x14ac:dyDescent="0.2">
      <c r="A5384" s="793" t="s">
        <v>4651</v>
      </c>
      <c r="B5384" s="793" t="s">
        <v>10943</v>
      </c>
      <c r="C5384" s="793">
        <v>0</v>
      </c>
    </row>
    <row r="5385" spans="1:3" x14ac:dyDescent="0.2">
      <c r="A5385" s="793" t="s">
        <v>4651</v>
      </c>
      <c r="B5385" s="793" t="s">
        <v>10944</v>
      </c>
      <c r="C5385" s="793">
        <v>0</v>
      </c>
    </row>
    <row r="5386" spans="1:3" x14ac:dyDescent="0.2">
      <c r="A5386" s="793" t="s">
        <v>4651</v>
      </c>
      <c r="B5386" s="793" t="s">
        <v>10945</v>
      </c>
      <c r="C5386" s="793">
        <v>0</v>
      </c>
    </row>
    <row r="5387" spans="1:3" x14ac:dyDescent="0.2">
      <c r="A5387" s="793" t="s">
        <v>4651</v>
      </c>
      <c r="B5387" s="793" t="s">
        <v>10946</v>
      </c>
      <c r="C5387" s="793">
        <v>0</v>
      </c>
    </row>
    <row r="5388" spans="1:3" x14ac:dyDescent="0.2">
      <c r="A5388" s="793" t="s">
        <v>4651</v>
      </c>
      <c r="B5388" s="793" t="s">
        <v>10947</v>
      </c>
      <c r="C5388" s="793">
        <v>0</v>
      </c>
    </row>
    <row r="5389" spans="1:3" x14ac:dyDescent="0.2">
      <c r="A5389" s="793" t="s">
        <v>4651</v>
      </c>
      <c r="B5389" s="793" t="s">
        <v>10948</v>
      </c>
      <c r="C5389" s="793">
        <v>0</v>
      </c>
    </row>
    <row r="5390" spans="1:3" x14ac:dyDescent="0.2">
      <c r="A5390" s="793" t="s">
        <v>4651</v>
      </c>
      <c r="B5390" s="793" t="s">
        <v>6680</v>
      </c>
      <c r="C5390" s="793">
        <v>2727.0500000000011</v>
      </c>
    </row>
    <row r="5391" spans="1:3" x14ac:dyDescent="0.2">
      <c r="A5391" s="793" t="s">
        <v>4651</v>
      </c>
      <c r="B5391" s="793" t="s">
        <v>6681</v>
      </c>
      <c r="C5391" s="793">
        <v>2727.0500000000011</v>
      </c>
    </row>
    <row r="5392" spans="1:3" x14ac:dyDescent="0.2">
      <c r="A5392" s="793" t="s">
        <v>4651</v>
      </c>
      <c r="B5392" s="793" t="s">
        <v>6682</v>
      </c>
      <c r="C5392" s="793">
        <v>2727.0500000000011</v>
      </c>
    </row>
    <row r="5393" spans="1:3" x14ac:dyDescent="0.2">
      <c r="A5393" s="793" t="s">
        <v>4651</v>
      </c>
      <c r="B5393" s="793" t="s">
        <v>6683</v>
      </c>
      <c r="C5393" s="793">
        <v>2727.0500000000011</v>
      </c>
    </row>
    <row r="5394" spans="1:3" x14ac:dyDescent="0.2">
      <c r="A5394" s="793" t="s">
        <v>4651</v>
      </c>
      <c r="B5394" s="793" t="s">
        <v>6684</v>
      </c>
      <c r="C5394" s="793">
        <v>2727.0500000000011</v>
      </c>
    </row>
    <row r="5395" spans="1:3" x14ac:dyDescent="0.2">
      <c r="A5395" s="793" t="s">
        <v>4651</v>
      </c>
      <c r="B5395" s="793" t="s">
        <v>6685</v>
      </c>
      <c r="C5395" s="793">
        <v>2727.0500000000011</v>
      </c>
    </row>
    <row r="5396" spans="1:3" x14ac:dyDescent="0.2">
      <c r="A5396" s="793" t="s">
        <v>4651</v>
      </c>
      <c r="B5396" s="793" t="s">
        <v>10949</v>
      </c>
      <c r="C5396" s="793">
        <v>0</v>
      </c>
    </row>
    <row r="5397" spans="1:3" x14ac:dyDescent="0.2">
      <c r="A5397" s="793" t="s">
        <v>4651</v>
      </c>
      <c r="B5397" s="793" t="s">
        <v>10950</v>
      </c>
      <c r="C5397" s="793">
        <v>0</v>
      </c>
    </row>
    <row r="5398" spans="1:3" x14ac:dyDescent="0.2">
      <c r="A5398" s="793" t="s">
        <v>4651</v>
      </c>
      <c r="B5398" s="793" t="s">
        <v>10951</v>
      </c>
      <c r="C5398" s="793">
        <v>0</v>
      </c>
    </row>
    <row r="5399" spans="1:3" x14ac:dyDescent="0.2">
      <c r="A5399" s="793" t="s">
        <v>4651</v>
      </c>
      <c r="B5399" s="793" t="s">
        <v>10952</v>
      </c>
      <c r="C5399" s="793">
        <v>0</v>
      </c>
    </row>
    <row r="5400" spans="1:3" x14ac:dyDescent="0.2">
      <c r="A5400" s="793" t="s">
        <v>4651</v>
      </c>
      <c r="B5400" s="793" t="s">
        <v>10953</v>
      </c>
      <c r="C5400" s="793">
        <v>0</v>
      </c>
    </row>
    <row r="5401" spans="1:3" x14ac:dyDescent="0.2">
      <c r="A5401" s="793" t="s">
        <v>4651</v>
      </c>
      <c r="B5401" s="793" t="s">
        <v>10954</v>
      </c>
      <c r="C5401" s="793">
        <v>0</v>
      </c>
    </row>
    <row r="5402" spans="1:3" x14ac:dyDescent="0.2">
      <c r="A5402" s="793" t="s">
        <v>4651</v>
      </c>
      <c r="B5402" s="793" t="s">
        <v>10955</v>
      </c>
      <c r="C5402" s="793">
        <v>0</v>
      </c>
    </row>
    <row r="5403" spans="1:3" x14ac:dyDescent="0.2">
      <c r="A5403" s="793" t="s">
        <v>4651</v>
      </c>
      <c r="B5403" s="793" t="s">
        <v>10956</v>
      </c>
      <c r="C5403" s="793">
        <v>0</v>
      </c>
    </row>
    <row r="5404" spans="1:3" x14ac:dyDescent="0.2">
      <c r="A5404" s="793" t="s">
        <v>4651</v>
      </c>
      <c r="B5404" s="793" t="s">
        <v>10957</v>
      </c>
      <c r="C5404" s="793">
        <v>0</v>
      </c>
    </row>
    <row r="5405" spans="1:3" x14ac:dyDescent="0.2">
      <c r="A5405" s="793" t="s">
        <v>4651</v>
      </c>
      <c r="B5405" s="793" t="s">
        <v>10958</v>
      </c>
      <c r="C5405" s="793">
        <v>0</v>
      </c>
    </row>
    <row r="5406" spans="1:3" x14ac:dyDescent="0.2">
      <c r="A5406" s="793" t="s">
        <v>4651</v>
      </c>
      <c r="B5406" s="793" t="s">
        <v>10959</v>
      </c>
      <c r="C5406" s="793">
        <v>0</v>
      </c>
    </row>
    <row r="5407" spans="1:3" x14ac:dyDescent="0.2">
      <c r="A5407" s="793" t="s">
        <v>4651</v>
      </c>
      <c r="B5407" s="793" t="s">
        <v>10960</v>
      </c>
      <c r="C5407" s="793">
        <v>0</v>
      </c>
    </row>
    <row r="5408" spans="1:3" x14ac:dyDescent="0.2">
      <c r="A5408" s="793" t="s">
        <v>4651</v>
      </c>
      <c r="B5408" s="793" t="s">
        <v>10961</v>
      </c>
      <c r="C5408" s="793">
        <v>0</v>
      </c>
    </row>
    <row r="5409" spans="1:3" x14ac:dyDescent="0.2">
      <c r="A5409" s="793" t="s">
        <v>4651</v>
      </c>
      <c r="B5409" s="793" t="s">
        <v>10962</v>
      </c>
      <c r="C5409" s="793">
        <v>0</v>
      </c>
    </row>
    <row r="5410" spans="1:3" x14ac:dyDescent="0.2">
      <c r="A5410" s="793" t="s">
        <v>4651</v>
      </c>
      <c r="B5410" s="793" t="s">
        <v>10963</v>
      </c>
      <c r="C5410" s="793">
        <v>0</v>
      </c>
    </row>
    <row r="5411" spans="1:3" x14ac:dyDescent="0.2">
      <c r="A5411" s="793" t="s">
        <v>4651</v>
      </c>
      <c r="B5411" s="793" t="s">
        <v>10964</v>
      </c>
      <c r="C5411" s="793">
        <v>0</v>
      </c>
    </row>
    <row r="5412" spans="1:3" x14ac:dyDescent="0.2">
      <c r="A5412" s="793" t="s">
        <v>4651</v>
      </c>
      <c r="B5412" s="793" t="s">
        <v>10965</v>
      </c>
      <c r="C5412" s="793">
        <v>0</v>
      </c>
    </row>
    <row r="5413" spans="1:3" x14ac:dyDescent="0.2">
      <c r="A5413" s="793" t="s">
        <v>4651</v>
      </c>
      <c r="B5413" s="793" t="s">
        <v>10966</v>
      </c>
      <c r="C5413" s="793">
        <v>0</v>
      </c>
    </row>
    <row r="5414" spans="1:3" x14ac:dyDescent="0.2">
      <c r="A5414" s="793" t="s">
        <v>4651</v>
      </c>
      <c r="B5414" s="793" t="s">
        <v>6686</v>
      </c>
      <c r="C5414" s="793">
        <v>319.12</v>
      </c>
    </row>
    <row r="5415" spans="1:3" x14ac:dyDescent="0.2">
      <c r="A5415" s="793" t="s">
        <v>4651</v>
      </c>
      <c r="B5415" s="793" t="s">
        <v>6687</v>
      </c>
      <c r="C5415" s="793">
        <v>319.12</v>
      </c>
    </row>
    <row r="5416" spans="1:3" x14ac:dyDescent="0.2">
      <c r="A5416" s="793" t="s">
        <v>4651</v>
      </c>
      <c r="B5416" s="793" t="s">
        <v>6688</v>
      </c>
      <c r="C5416" s="793">
        <v>319.12</v>
      </c>
    </row>
    <row r="5417" spans="1:3" x14ac:dyDescent="0.2">
      <c r="A5417" s="793" t="s">
        <v>4651</v>
      </c>
      <c r="B5417" s="793" t="s">
        <v>6689</v>
      </c>
      <c r="C5417" s="793">
        <v>319.12</v>
      </c>
    </row>
    <row r="5418" spans="1:3" x14ac:dyDescent="0.2">
      <c r="A5418" s="793" t="s">
        <v>4651</v>
      </c>
      <c r="B5418" s="793" t="s">
        <v>6690</v>
      </c>
      <c r="C5418" s="793">
        <v>319.12</v>
      </c>
    </row>
    <row r="5419" spans="1:3" x14ac:dyDescent="0.2">
      <c r="A5419" s="793" t="s">
        <v>4651</v>
      </c>
      <c r="B5419" s="793" t="s">
        <v>6691</v>
      </c>
      <c r="C5419" s="793">
        <v>319.12</v>
      </c>
    </row>
    <row r="5420" spans="1:3" x14ac:dyDescent="0.2">
      <c r="A5420" s="793" t="s">
        <v>4651</v>
      </c>
      <c r="B5420" s="793" t="s">
        <v>10967</v>
      </c>
      <c r="C5420" s="793">
        <v>0</v>
      </c>
    </row>
    <row r="5421" spans="1:3" x14ac:dyDescent="0.2">
      <c r="A5421" s="793" t="s">
        <v>4651</v>
      </c>
      <c r="B5421" s="793" t="s">
        <v>10968</v>
      </c>
      <c r="C5421" s="793">
        <v>0</v>
      </c>
    </row>
    <row r="5422" spans="1:3" x14ac:dyDescent="0.2">
      <c r="A5422" s="793" t="s">
        <v>4651</v>
      </c>
      <c r="B5422" s="793" t="s">
        <v>10969</v>
      </c>
      <c r="C5422" s="793">
        <v>0</v>
      </c>
    </row>
    <row r="5423" spans="1:3" x14ac:dyDescent="0.2">
      <c r="A5423" s="793" t="s">
        <v>4651</v>
      </c>
      <c r="B5423" s="793" t="s">
        <v>10970</v>
      </c>
      <c r="C5423" s="793">
        <v>0</v>
      </c>
    </row>
    <row r="5424" spans="1:3" x14ac:dyDescent="0.2">
      <c r="A5424" s="793" t="s">
        <v>4651</v>
      </c>
      <c r="B5424" s="793" t="s">
        <v>10971</v>
      </c>
      <c r="C5424" s="793">
        <v>0</v>
      </c>
    </row>
    <row r="5425" spans="1:3" x14ac:dyDescent="0.2">
      <c r="A5425" s="793" t="s">
        <v>4651</v>
      </c>
      <c r="B5425" s="793" t="s">
        <v>10972</v>
      </c>
      <c r="C5425" s="793">
        <v>0</v>
      </c>
    </row>
    <row r="5426" spans="1:3" x14ac:dyDescent="0.2">
      <c r="A5426" s="793" t="s">
        <v>4651</v>
      </c>
      <c r="B5426" s="793" t="s">
        <v>6692</v>
      </c>
      <c r="C5426" s="793">
        <v>1128.07</v>
      </c>
    </row>
    <row r="5427" spans="1:3" x14ac:dyDescent="0.2">
      <c r="A5427" s="793" t="s">
        <v>4651</v>
      </c>
      <c r="B5427" s="793" t="s">
        <v>6693</v>
      </c>
      <c r="C5427" s="793">
        <v>1128.07</v>
      </c>
    </row>
    <row r="5428" spans="1:3" x14ac:dyDescent="0.2">
      <c r="A5428" s="793" t="s">
        <v>4651</v>
      </c>
      <c r="B5428" s="793" t="s">
        <v>6694</v>
      </c>
      <c r="C5428" s="793">
        <v>1128.07</v>
      </c>
    </row>
    <row r="5429" spans="1:3" x14ac:dyDescent="0.2">
      <c r="A5429" s="793" t="s">
        <v>4651</v>
      </c>
      <c r="B5429" s="793" t="s">
        <v>6695</v>
      </c>
      <c r="C5429" s="793">
        <v>1128.07</v>
      </c>
    </row>
    <row r="5430" spans="1:3" x14ac:dyDescent="0.2">
      <c r="A5430" s="793" t="s">
        <v>4651</v>
      </c>
      <c r="B5430" s="793" t="s">
        <v>6696</v>
      </c>
      <c r="C5430" s="793">
        <v>1128.07</v>
      </c>
    </row>
    <row r="5431" spans="1:3" x14ac:dyDescent="0.2">
      <c r="A5431" s="793" t="s">
        <v>4651</v>
      </c>
      <c r="B5431" s="793" t="s">
        <v>6697</v>
      </c>
      <c r="C5431" s="793">
        <v>1128.07</v>
      </c>
    </row>
    <row r="5432" spans="1:3" x14ac:dyDescent="0.2">
      <c r="A5432" s="793" t="s">
        <v>4651</v>
      </c>
      <c r="B5432" s="793" t="s">
        <v>10973</v>
      </c>
      <c r="C5432" s="793">
        <v>0</v>
      </c>
    </row>
    <row r="5433" spans="1:3" x14ac:dyDescent="0.2">
      <c r="A5433" s="793" t="s">
        <v>4651</v>
      </c>
      <c r="B5433" s="793" t="s">
        <v>10974</v>
      </c>
      <c r="C5433" s="793">
        <v>0</v>
      </c>
    </row>
    <row r="5434" spans="1:3" x14ac:dyDescent="0.2">
      <c r="A5434" s="793" t="s">
        <v>4651</v>
      </c>
      <c r="B5434" s="793" t="s">
        <v>10975</v>
      </c>
      <c r="C5434" s="793">
        <v>0</v>
      </c>
    </row>
    <row r="5435" spans="1:3" x14ac:dyDescent="0.2">
      <c r="A5435" s="793" t="s">
        <v>4651</v>
      </c>
      <c r="B5435" s="793" t="s">
        <v>10976</v>
      </c>
      <c r="C5435" s="793">
        <v>0</v>
      </c>
    </row>
    <row r="5436" spans="1:3" x14ac:dyDescent="0.2">
      <c r="A5436" s="793" t="s">
        <v>4651</v>
      </c>
      <c r="B5436" s="793" t="s">
        <v>10977</v>
      </c>
      <c r="C5436" s="793">
        <v>0</v>
      </c>
    </row>
    <row r="5437" spans="1:3" x14ac:dyDescent="0.2">
      <c r="A5437" s="793" t="s">
        <v>4651</v>
      </c>
      <c r="B5437" s="793" t="s">
        <v>10978</v>
      </c>
      <c r="C5437" s="793">
        <v>0</v>
      </c>
    </row>
    <row r="5438" spans="1:3" x14ac:dyDescent="0.2">
      <c r="A5438" s="793" t="s">
        <v>4651</v>
      </c>
      <c r="B5438" s="793" t="s">
        <v>10979</v>
      </c>
      <c r="C5438" s="793">
        <v>0</v>
      </c>
    </row>
    <row r="5439" spans="1:3" x14ac:dyDescent="0.2">
      <c r="A5439" s="793" t="s">
        <v>4651</v>
      </c>
      <c r="B5439" s="793" t="s">
        <v>10980</v>
      </c>
      <c r="C5439" s="793">
        <v>0</v>
      </c>
    </row>
    <row r="5440" spans="1:3" x14ac:dyDescent="0.2">
      <c r="A5440" s="793" t="s">
        <v>4651</v>
      </c>
      <c r="B5440" s="793" t="s">
        <v>10981</v>
      </c>
      <c r="C5440" s="793">
        <v>0</v>
      </c>
    </row>
    <row r="5441" spans="1:3" x14ac:dyDescent="0.2">
      <c r="A5441" s="793" t="s">
        <v>4651</v>
      </c>
      <c r="B5441" s="793" t="s">
        <v>10982</v>
      </c>
      <c r="C5441" s="793">
        <v>0</v>
      </c>
    </row>
    <row r="5442" spans="1:3" x14ac:dyDescent="0.2">
      <c r="A5442" s="793" t="s">
        <v>4651</v>
      </c>
      <c r="B5442" s="793" t="s">
        <v>10983</v>
      </c>
      <c r="C5442" s="793">
        <v>0</v>
      </c>
    </row>
    <row r="5443" spans="1:3" x14ac:dyDescent="0.2">
      <c r="A5443" s="793" t="s">
        <v>4651</v>
      </c>
      <c r="B5443" s="793" t="s">
        <v>10984</v>
      </c>
      <c r="C5443" s="793">
        <v>0</v>
      </c>
    </row>
    <row r="5444" spans="1:3" x14ac:dyDescent="0.2">
      <c r="A5444" s="793" t="s">
        <v>4651</v>
      </c>
      <c r="B5444" s="793" t="s">
        <v>10985</v>
      </c>
      <c r="C5444" s="793">
        <v>0</v>
      </c>
    </row>
    <row r="5445" spans="1:3" x14ac:dyDescent="0.2">
      <c r="A5445" s="793" t="s">
        <v>4651</v>
      </c>
      <c r="B5445" s="793" t="s">
        <v>10986</v>
      </c>
      <c r="C5445" s="793">
        <v>0</v>
      </c>
    </row>
    <row r="5446" spans="1:3" x14ac:dyDescent="0.2">
      <c r="A5446" s="793" t="s">
        <v>4651</v>
      </c>
      <c r="B5446" s="793" t="s">
        <v>10987</v>
      </c>
      <c r="C5446" s="793">
        <v>0</v>
      </c>
    </row>
    <row r="5447" spans="1:3" x14ac:dyDescent="0.2">
      <c r="A5447" s="793" t="s">
        <v>4651</v>
      </c>
      <c r="B5447" s="793" t="s">
        <v>10988</v>
      </c>
      <c r="C5447" s="793">
        <v>0</v>
      </c>
    </row>
    <row r="5448" spans="1:3" x14ac:dyDescent="0.2">
      <c r="A5448" s="793" t="s">
        <v>4651</v>
      </c>
      <c r="B5448" s="793" t="s">
        <v>10989</v>
      </c>
      <c r="C5448" s="793">
        <v>0</v>
      </c>
    </row>
    <row r="5449" spans="1:3" x14ac:dyDescent="0.2">
      <c r="A5449" s="793" t="s">
        <v>4651</v>
      </c>
      <c r="B5449" s="793" t="s">
        <v>10990</v>
      </c>
      <c r="C5449" s="793">
        <v>0</v>
      </c>
    </row>
    <row r="5450" spans="1:3" x14ac:dyDescent="0.2">
      <c r="A5450" s="793" t="s">
        <v>4651</v>
      </c>
      <c r="B5450" s="793" t="s">
        <v>10991</v>
      </c>
      <c r="C5450" s="793">
        <v>0</v>
      </c>
    </row>
    <row r="5451" spans="1:3" x14ac:dyDescent="0.2">
      <c r="A5451" s="793" t="s">
        <v>4651</v>
      </c>
      <c r="B5451" s="793" t="s">
        <v>10992</v>
      </c>
      <c r="C5451" s="793">
        <v>0</v>
      </c>
    </row>
    <row r="5452" spans="1:3" x14ac:dyDescent="0.2">
      <c r="A5452" s="793" t="s">
        <v>4651</v>
      </c>
      <c r="B5452" s="793" t="s">
        <v>10993</v>
      </c>
      <c r="C5452" s="793">
        <v>0</v>
      </c>
    </row>
    <row r="5453" spans="1:3" x14ac:dyDescent="0.2">
      <c r="A5453" s="793" t="s">
        <v>4651</v>
      </c>
      <c r="B5453" s="793" t="s">
        <v>10994</v>
      </c>
      <c r="C5453" s="793">
        <v>0</v>
      </c>
    </row>
    <row r="5454" spans="1:3" x14ac:dyDescent="0.2">
      <c r="A5454" s="793" t="s">
        <v>4651</v>
      </c>
      <c r="B5454" s="793" t="s">
        <v>10995</v>
      </c>
      <c r="C5454" s="793">
        <v>0</v>
      </c>
    </row>
    <row r="5455" spans="1:3" x14ac:dyDescent="0.2">
      <c r="A5455" s="793" t="s">
        <v>4651</v>
      </c>
      <c r="B5455" s="793" t="s">
        <v>10996</v>
      </c>
      <c r="C5455" s="793">
        <v>0</v>
      </c>
    </row>
    <row r="5456" spans="1:3" x14ac:dyDescent="0.2">
      <c r="A5456" s="793" t="s">
        <v>4651</v>
      </c>
      <c r="B5456" s="793" t="s">
        <v>10997</v>
      </c>
      <c r="C5456" s="793">
        <v>0</v>
      </c>
    </row>
    <row r="5457" spans="1:3" x14ac:dyDescent="0.2">
      <c r="A5457" s="793" t="s">
        <v>4651</v>
      </c>
      <c r="B5457" s="793" t="s">
        <v>10998</v>
      </c>
      <c r="C5457" s="793">
        <v>0</v>
      </c>
    </row>
    <row r="5458" spans="1:3" x14ac:dyDescent="0.2">
      <c r="A5458" s="793" t="s">
        <v>4651</v>
      </c>
      <c r="B5458" s="793" t="s">
        <v>10999</v>
      </c>
      <c r="C5458" s="793">
        <v>0</v>
      </c>
    </row>
    <row r="5459" spans="1:3" x14ac:dyDescent="0.2">
      <c r="A5459" s="793" t="s">
        <v>4651</v>
      </c>
      <c r="B5459" s="793" t="s">
        <v>11000</v>
      </c>
      <c r="C5459" s="793">
        <v>0</v>
      </c>
    </row>
    <row r="5460" spans="1:3" x14ac:dyDescent="0.2">
      <c r="A5460" s="793" t="s">
        <v>4651</v>
      </c>
      <c r="B5460" s="793" t="s">
        <v>11001</v>
      </c>
      <c r="C5460" s="793">
        <v>0</v>
      </c>
    </row>
    <row r="5461" spans="1:3" x14ac:dyDescent="0.2">
      <c r="A5461" s="793" t="s">
        <v>4651</v>
      </c>
      <c r="B5461" s="793" t="s">
        <v>11002</v>
      </c>
      <c r="C5461" s="793">
        <v>0</v>
      </c>
    </row>
    <row r="5462" spans="1:3" x14ac:dyDescent="0.2">
      <c r="A5462" s="793" t="s">
        <v>4651</v>
      </c>
      <c r="B5462" s="793" t="s">
        <v>11003</v>
      </c>
      <c r="C5462" s="793">
        <v>0</v>
      </c>
    </row>
    <row r="5463" spans="1:3" x14ac:dyDescent="0.2">
      <c r="A5463" s="793" t="s">
        <v>4651</v>
      </c>
      <c r="B5463" s="793" t="s">
        <v>11004</v>
      </c>
      <c r="C5463" s="793">
        <v>0</v>
      </c>
    </row>
    <row r="5464" spans="1:3" x14ac:dyDescent="0.2">
      <c r="A5464" s="793" t="s">
        <v>4651</v>
      </c>
      <c r="B5464" s="793" t="s">
        <v>11005</v>
      </c>
      <c r="C5464" s="793">
        <v>0</v>
      </c>
    </row>
    <row r="5465" spans="1:3" x14ac:dyDescent="0.2">
      <c r="A5465" s="793" t="s">
        <v>4651</v>
      </c>
      <c r="B5465" s="793" t="s">
        <v>11006</v>
      </c>
      <c r="C5465" s="793">
        <v>0</v>
      </c>
    </row>
    <row r="5466" spans="1:3" x14ac:dyDescent="0.2">
      <c r="A5466" s="793" t="s">
        <v>4651</v>
      </c>
      <c r="B5466" s="793" t="s">
        <v>11007</v>
      </c>
      <c r="C5466" s="793">
        <v>0</v>
      </c>
    </row>
    <row r="5467" spans="1:3" x14ac:dyDescent="0.2">
      <c r="A5467" s="793" t="s">
        <v>4651</v>
      </c>
      <c r="B5467" s="793" t="s">
        <v>11008</v>
      </c>
      <c r="C5467" s="793">
        <v>0</v>
      </c>
    </row>
    <row r="5468" spans="1:3" x14ac:dyDescent="0.2">
      <c r="A5468" s="793" t="s">
        <v>4651</v>
      </c>
      <c r="B5468" s="793" t="s">
        <v>11009</v>
      </c>
      <c r="C5468" s="793">
        <v>0</v>
      </c>
    </row>
    <row r="5469" spans="1:3" x14ac:dyDescent="0.2">
      <c r="A5469" s="793" t="s">
        <v>4651</v>
      </c>
      <c r="B5469" s="793" t="s">
        <v>11010</v>
      </c>
      <c r="C5469" s="793">
        <v>0</v>
      </c>
    </row>
    <row r="5470" spans="1:3" x14ac:dyDescent="0.2">
      <c r="A5470" s="793" t="s">
        <v>4651</v>
      </c>
      <c r="B5470" s="793" t="s">
        <v>11011</v>
      </c>
      <c r="C5470" s="793">
        <v>0</v>
      </c>
    </row>
    <row r="5471" spans="1:3" x14ac:dyDescent="0.2">
      <c r="A5471" s="793" t="s">
        <v>4651</v>
      </c>
      <c r="B5471" s="793" t="s">
        <v>11012</v>
      </c>
      <c r="C5471" s="793">
        <v>0</v>
      </c>
    </row>
    <row r="5472" spans="1:3" x14ac:dyDescent="0.2">
      <c r="A5472" s="793" t="s">
        <v>4651</v>
      </c>
      <c r="B5472" s="793" t="s">
        <v>11013</v>
      </c>
      <c r="C5472" s="793">
        <v>0</v>
      </c>
    </row>
    <row r="5473" spans="1:3" x14ac:dyDescent="0.2">
      <c r="A5473" s="793" t="s">
        <v>4651</v>
      </c>
      <c r="B5473" s="793" t="s">
        <v>11014</v>
      </c>
      <c r="C5473" s="793">
        <v>0</v>
      </c>
    </row>
    <row r="5474" spans="1:3" x14ac:dyDescent="0.2">
      <c r="A5474" s="793" t="s">
        <v>4651</v>
      </c>
      <c r="B5474" s="793" t="s">
        <v>6698</v>
      </c>
      <c r="C5474" s="793">
        <v>51.370000000000005</v>
      </c>
    </row>
    <row r="5475" spans="1:3" x14ac:dyDescent="0.2">
      <c r="A5475" s="793" t="s">
        <v>4651</v>
      </c>
      <c r="B5475" s="793" t="s">
        <v>6699</v>
      </c>
      <c r="C5475" s="793">
        <v>51.370000000000005</v>
      </c>
    </row>
    <row r="5476" spans="1:3" x14ac:dyDescent="0.2">
      <c r="A5476" s="793" t="s">
        <v>4651</v>
      </c>
      <c r="B5476" s="793" t="s">
        <v>6700</v>
      </c>
      <c r="C5476" s="793">
        <v>51.370000000000005</v>
      </c>
    </row>
    <row r="5477" spans="1:3" x14ac:dyDescent="0.2">
      <c r="A5477" s="793" t="s">
        <v>4651</v>
      </c>
      <c r="B5477" s="793" t="s">
        <v>6701</v>
      </c>
      <c r="C5477" s="793">
        <v>51.370000000000005</v>
      </c>
    </row>
    <row r="5478" spans="1:3" x14ac:dyDescent="0.2">
      <c r="A5478" s="793" t="s">
        <v>4651</v>
      </c>
      <c r="B5478" s="793" t="s">
        <v>6702</v>
      </c>
      <c r="C5478" s="793">
        <v>51.370000000000005</v>
      </c>
    </row>
    <row r="5479" spans="1:3" x14ac:dyDescent="0.2">
      <c r="A5479" s="793" t="s">
        <v>4651</v>
      </c>
      <c r="B5479" s="793" t="s">
        <v>6703</v>
      </c>
      <c r="C5479" s="793">
        <v>51.370000000000005</v>
      </c>
    </row>
    <row r="5480" spans="1:3" x14ac:dyDescent="0.2">
      <c r="A5480" s="793" t="s">
        <v>4651</v>
      </c>
      <c r="B5480" s="793" t="s">
        <v>11015</v>
      </c>
      <c r="C5480" s="793">
        <v>0</v>
      </c>
    </row>
    <row r="5481" spans="1:3" x14ac:dyDescent="0.2">
      <c r="A5481" s="793" t="s">
        <v>4651</v>
      </c>
      <c r="B5481" s="793" t="s">
        <v>11016</v>
      </c>
      <c r="C5481" s="793">
        <v>0</v>
      </c>
    </row>
    <row r="5482" spans="1:3" x14ac:dyDescent="0.2">
      <c r="A5482" s="793" t="s">
        <v>4651</v>
      </c>
      <c r="B5482" s="793" t="s">
        <v>11017</v>
      </c>
      <c r="C5482" s="793">
        <v>0</v>
      </c>
    </row>
    <row r="5483" spans="1:3" x14ac:dyDescent="0.2">
      <c r="A5483" s="793" t="s">
        <v>4651</v>
      </c>
      <c r="B5483" s="793" t="s">
        <v>11018</v>
      </c>
      <c r="C5483" s="793">
        <v>0</v>
      </c>
    </row>
    <row r="5484" spans="1:3" x14ac:dyDescent="0.2">
      <c r="A5484" s="793" t="s">
        <v>4651</v>
      </c>
      <c r="B5484" s="793" t="s">
        <v>11019</v>
      </c>
      <c r="C5484" s="793">
        <v>0</v>
      </c>
    </row>
    <row r="5485" spans="1:3" x14ac:dyDescent="0.2">
      <c r="A5485" s="793" t="s">
        <v>4651</v>
      </c>
      <c r="B5485" s="793" t="s">
        <v>11020</v>
      </c>
      <c r="C5485" s="793">
        <v>0</v>
      </c>
    </row>
    <row r="5486" spans="1:3" x14ac:dyDescent="0.2">
      <c r="A5486" s="793" t="s">
        <v>4651</v>
      </c>
      <c r="B5486" s="793" t="s">
        <v>11021</v>
      </c>
      <c r="C5486" s="793">
        <v>0</v>
      </c>
    </row>
    <row r="5487" spans="1:3" x14ac:dyDescent="0.2">
      <c r="A5487" s="793" t="s">
        <v>4651</v>
      </c>
      <c r="B5487" s="793" t="s">
        <v>11022</v>
      </c>
      <c r="C5487" s="793">
        <v>0</v>
      </c>
    </row>
    <row r="5488" spans="1:3" x14ac:dyDescent="0.2">
      <c r="A5488" s="793" t="s">
        <v>4651</v>
      </c>
      <c r="B5488" s="793" t="s">
        <v>11023</v>
      </c>
      <c r="C5488" s="793">
        <v>0</v>
      </c>
    </row>
    <row r="5489" spans="1:3" x14ac:dyDescent="0.2">
      <c r="A5489" s="793" t="s">
        <v>4651</v>
      </c>
      <c r="B5489" s="793" t="s">
        <v>11024</v>
      </c>
      <c r="C5489" s="793">
        <v>0</v>
      </c>
    </row>
    <row r="5490" spans="1:3" x14ac:dyDescent="0.2">
      <c r="A5490" s="793" t="s">
        <v>4651</v>
      </c>
      <c r="B5490" s="793" t="s">
        <v>11025</v>
      </c>
      <c r="C5490" s="793">
        <v>0</v>
      </c>
    </row>
    <row r="5491" spans="1:3" x14ac:dyDescent="0.2">
      <c r="A5491" s="793" t="s">
        <v>4651</v>
      </c>
      <c r="B5491" s="793" t="s">
        <v>11026</v>
      </c>
      <c r="C5491" s="793">
        <v>0</v>
      </c>
    </row>
    <row r="5492" spans="1:3" x14ac:dyDescent="0.2">
      <c r="A5492" s="793" t="s">
        <v>4651</v>
      </c>
      <c r="B5492" s="793" t="s">
        <v>11027</v>
      </c>
      <c r="C5492" s="793">
        <v>0</v>
      </c>
    </row>
    <row r="5493" spans="1:3" x14ac:dyDescent="0.2">
      <c r="A5493" s="793" t="s">
        <v>4651</v>
      </c>
      <c r="B5493" s="793" t="s">
        <v>11028</v>
      </c>
      <c r="C5493" s="793">
        <v>0</v>
      </c>
    </row>
    <row r="5494" spans="1:3" x14ac:dyDescent="0.2">
      <c r="A5494" s="793" t="s">
        <v>4651</v>
      </c>
      <c r="B5494" s="793" t="s">
        <v>11029</v>
      </c>
      <c r="C5494" s="793">
        <v>0</v>
      </c>
    </row>
    <row r="5495" spans="1:3" x14ac:dyDescent="0.2">
      <c r="A5495" s="793" t="s">
        <v>4651</v>
      </c>
      <c r="B5495" s="793" t="s">
        <v>11030</v>
      </c>
      <c r="C5495" s="793">
        <v>0</v>
      </c>
    </row>
    <row r="5496" spans="1:3" x14ac:dyDescent="0.2">
      <c r="A5496" s="793" t="s">
        <v>4651</v>
      </c>
      <c r="B5496" s="793" t="s">
        <v>11031</v>
      </c>
      <c r="C5496" s="793">
        <v>0</v>
      </c>
    </row>
    <row r="5497" spans="1:3" x14ac:dyDescent="0.2">
      <c r="A5497" s="793" t="s">
        <v>4651</v>
      </c>
      <c r="B5497" s="793" t="s">
        <v>11032</v>
      </c>
      <c r="C5497" s="793">
        <v>0</v>
      </c>
    </row>
    <row r="5498" spans="1:3" x14ac:dyDescent="0.2">
      <c r="A5498" s="793" t="s">
        <v>4651</v>
      </c>
      <c r="B5498" s="793" t="s">
        <v>6704</v>
      </c>
      <c r="C5498" s="793">
        <v>11688.529999999999</v>
      </c>
    </row>
    <row r="5499" spans="1:3" x14ac:dyDescent="0.2">
      <c r="A5499" s="793" t="s">
        <v>4651</v>
      </c>
      <c r="B5499" s="793" t="s">
        <v>6705</v>
      </c>
      <c r="C5499" s="793">
        <v>11688.529999999999</v>
      </c>
    </row>
    <row r="5500" spans="1:3" x14ac:dyDescent="0.2">
      <c r="A5500" s="793" t="s">
        <v>4651</v>
      </c>
      <c r="B5500" s="793" t="s">
        <v>6706</v>
      </c>
      <c r="C5500" s="793">
        <v>11688.529999999999</v>
      </c>
    </row>
    <row r="5501" spans="1:3" x14ac:dyDescent="0.2">
      <c r="A5501" s="793" t="s">
        <v>4651</v>
      </c>
      <c r="B5501" s="793" t="s">
        <v>6707</v>
      </c>
      <c r="C5501" s="793">
        <v>11688.529999999999</v>
      </c>
    </row>
    <row r="5502" spans="1:3" x14ac:dyDescent="0.2">
      <c r="A5502" s="793" t="s">
        <v>4651</v>
      </c>
      <c r="B5502" s="793" t="s">
        <v>6708</v>
      </c>
      <c r="C5502" s="793">
        <v>11688.529999999999</v>
      </c>
    </row>
    <row r="5503" spans="1:3" x14ac:dyDescent="0.2">
      <c r="A5503" s="793" t="s">
        <v>4651</v>
      </c>
      <c r="B5503" s="793" t="s">
        <v>6709</v>
      </c>
      <c r="C5503" s="793">
        <v>11688.529999999999</v>
      </c>
    </row>
    <row r="5504" spans="1:3" x14ac:dyDescent="0.2">
      <c r="A5504" s="793" t="s">
        <v>4651</v>
      </c>
      <c r="B5504" s="793" t="s">
        <v>11033</v>
      </c>
      <c r="C5504" s="793">
        <v>0</v>
      </c>
    </row>
    <row r="5505" spans="1:3" x14ac:dyDescent="0.2">
      <c r="A5505" s="793" t="s">
        <v>4651</v>
      </c>
      <c r="B5505" s="793" t="s">
        <v>11034</v>
      </c>
      <c r="C5505" s="793">
        <v>0</v>
      </c>
    </row>
    <row r="5506" spans="1:3" x14ac:dyDescent="0.2">
      <c r="A5506" s="793" t="s">
        <v>4651</v>
      </c>
      <c r="B5506" s="793" t="s">
        <v>11035</v>
      </c>
      <c r="C5506" s="793">
        <v>0</v>
      </c>
    </row>
    <row r="5507" spans="1:3" x14ac:dyDescent="0.2">
      <c r="A5507" s="793" t="s">
        <v>4651</v>
      </c>
      <c r="B5507" s="793" t="s">
        <v>11036</v>
      </c>
      <c r="C5507" s="793">
        <v>0</v>
      </c>
    </row>
    <row r="5508" spans="1:3" x14ac:dyDescent="0.2">
      <c r="A5508" s="793" t="s">
        <v>4651</v>
      </c>
      <c r="B5508" s="793" t="s">
        <v>11037</v>
      </c>
      <c r="C5508" s="793">
        <v>0</v>
      </c>
    </row>
    <row r="5509" spans="1:3" x14ac:dyDescent="0.2">
      <c r="A5509" s="793" t="s">
        <v>4651</v>
      </c>
      <c r="B5509" s="793" t="s">
        <v>11038</v>
      </c>
      <c r="C5509" s="793">
        <v>0</v>
      </c>
    </row>
    <row r="5510" spans="1:3" x14ac:dyDescent="0.2">
      <c r="A5510" s="793" t="s">
        <v>4651</v>
      </c>
      <c r="B5510" s="793" t="s">
        <v>11039</v>
      </c>
      <c r="C5510" s="793">
        <v>0</v>
      </c>
    </row>
    <row r="5511" spans="1:3" x14ac:dyDescent="0.2">
      <c r="A5511" s="793" t="s">
        <v>4651</v>
      </c>
      <c r="B5511" s="793" t="s">
        <v>11040</v>
      </c>
      <c r="C5511" s="793">
        <v>0</v>
      </c>
    </row>
    <row r="5512" spans="1:3" x14ac:dyDescent="0.2">
      <c r="A5512" s="793" t="s">
        <v>4651</v>
      </c>
      <c r="B5512" s="793" t="s">
        <v>11041</v>
      </c>
      <c r="C5512" s="793">
        <v>0</v>
      </c>
    </row>
    <row r="5513" spans="1:3" x14ac:dyDescent="0.2">
      <c r="A5513" s="793" t="s">
        <v>4651</v>
      </c>
      <c r="B5513" s="793" t="s">
        <v>11042</v>
      </c>
      <c r="C5513" s="793">
        <v>0</v>
      </c>
    </row>
    <row r="5514" spans="1:3" x14ac:dyDescent="0.2">
      <c r="A5514" s="793" t="s">
        <v>4651</v>
      </c>
      <c r="B5514" s="793" t="s">
        <v>11043</v>
      </c>
      <c r="C5514" s="793">
        <v>0</v>
      </c>
    </row>
    <row r="5515" spans="1:3" x14ac:dyDescent="0.2">
      <c r="A5515" s="793" t="s">
        <v>4651</v>
      </c>
      <c r="B5515" s="793" t="s">
        <v>11044</v>
      </c>
      <c r="C5515" s="793">
        <v>0</v>
      </c>
    </row>
    <row r="5516" spans="1:3" x14ac:dyDescent="0.2">
      <c r="A5516" s="793" t="s">
        <v>4651</v>
      </c>
      <c r="B5516" s="793" t="s">
        <v>11045</v>
      </c>
      <c r="C5516" s="793">
        <v>0</v>
      </c>
    </row>
    <row r="5517" spans="1:3" x14ac:dyDescent="0.2">
      <c r="A5517" s="793" t="s">
        <v>4651</v>
      </c>
      <c r="B5517" s="793" t="s">
        <v>11046</v>
      </c>
      <c r="C5517" s="793">
        <v>0</v>
      </c>
    </row>
    <row r="5518" spans="1:3" x14ac:dyDescent="0.2">
      <c r="A5518" s="793" t="s">
        <v>4651</v>
      </c>
      <c r="B5518" s="793" t="s">
        <v>11047</v>
      </c>
      <c r="C5518" s="793">
        <v>0</v>
      </c>
    </row>
    <row r="5519" spans="1:3" x14ac:dyDescent="0.2">
      <c r="A5519" s="793" t="s">
        <v>4651</v>
      </c>
      <c r="B5519" s="793" t="s">
        <v>11048</v>
      </c>
      <c r="C5519" s="793">
        <v>0</v>
      </c>
    </row>
    <row r="5520" spans="1:3" x14ac:dyDescent="0.2">
      <c r="A5520" s="793" t="s">
        <v>4651</v>
      </c>
      <c r="B5520" s="793" t="s">
        <v>11049</v>
      </c>
      <c r="C5520" s="793">
        <v>0</v>
      </c>
    </row>
    <row r="5521" spans="1:3" x14ac:dyDescent="0.2">
      <c r="A5521" s="793" t="s">
        <v>4651</v>
      </c>
      <c r="B5521" s="793" t="s">
        <v>11050</v>
      </c>
      <c r="C5521" s="793">
        <v>0</v>
      </c>
    </row>
    <row r="5522" spans="1:3" x14ac:dyDescent="0.2">
      <c r="A5522" s="793" t="s">
        <v>4651</v>
      </c>
      <c r="B5522" s="793" t="s">
        <v>6710</v>
      </c>
      <c r="C5522" s="793">
        <v>298.81000000000006</v>
      </c>
    </row>
    <row r="5523" spans="1:3" x14ac:dyDescent="0.2">
      <c r="A5523" s="793" t="s">
        <v>4651</v>
      </c>
      <c r="B5523" s="793" t="s">
        <v>6711</v>
      </c>
      <c r="C5523" s="793">
        <v>298.81000000000006</v>
      </c>
    </row>
    <row r="5524" spans="1:3" x14ac:dyDescent="0.2">
      <c r="A5524" s="793" t="s">
        <v>4651</v>
      </c>
      <c r="B5524" s="793" t="s">
        <v>6712</v>
      </c>
      <c r="C5524" s="793">
        <v>298.81000000000006</v>
      </c>
    </row>
    <row r="5525" spans="1:3" x14ac:dyDescent="0.2">
      <c r="A5525" s="793" t="s">
        <v>4651</v>
      </c>
      <c r="B5525" s="793" t="s">
        <v>6713</v>
      </c>
      <c r="C5525" s="793">
        <v>298.81000000000006</v>
      </c>
    </row>
    <row r="5526" spans="1:3" x14ac:dyDescent="0.2">
      <c r="A5526" s="793" t="s">
        <v>4651</v>
      </c>
      <c r="B5526" s="793" t="s">
        <v>6714</v>
      </c>
      <c r="C5526" s="793">
        <v>298.81000000000006</v>
      </c>
    </row>
    <row r="5527" spans="1:3" x14ac:dyDescent="0.2">
      <c r="A5527" s="793" t="s">
        <v>4651</v>
      </c>
      <c r="B5527" s="793" t="s">
        <v>6715</v>
      </c>
      <c r="C5527" s="793">
        <v>298.81000000000006</v>
      </c>
    </row>
    <row r="5528" spans="1:3" x14ac:dyDescent="0.2">
      <c r="A5528" s="793" t="s">
        <v>4651</v>
      </c>
      <c r="B5528" s="793" t="s">
        <v>11051</v>
      </c>
      <c r="C5528" s="793">
        <v>0</v>
      </c>
    </row>
    <row r="5529" spans="1:3" x14ac:dyDescent="0.2">
      <c r="A5529" s="793" t="s">
        <v>4651</v>
      </c>
      <c r="B5529" s="793" t="s">
        <v>11052</v>
      </c>
      <c r="C5529" s="793">
        <v>0</v>
      </c>
    </row>
    <row r="5530" spans="1:3" x14ac:dyDescent="0.2">
      <c r="A5530" s="793" t="s">
        <v>4651</v>
      </c>
      <c r="B5530" s="793" t="s">
        <v>11053</v>
      </c>
      <c r="C5530" s="793">
        <v>0</v>
      </c>
    </row>
    <row r="5531" spans="1:3" x14ac:dyDescent="0.2">
      <c r="A5531" s="793" t="s">
        <v>4651</v>
      </c>
      <c r="B5531" s="793" t="s">
        <v>11054</v>
      </c>
      <c r="C5531" s="793">
        <v>0</v>
      </c>
    </row>
    <row r="5532" spans="1:3" x14ac:dyDescent="0.2">
      <c r="A5532" s="793" t="s">
        <v>4651</v>
      </c>
      <c r="B5532" s="793" t="s">
        <v>11055</v>
      </c>
      <c r="C5532" s="793">
        <v>0</v>
      </c>
    </row>
    <row r="5533" spans="1:3" x14ac:dyDescent="0.2">
      <c r="A5533" s="793" t="s">
        <v>4651</v>
      </c>
      <c r="B5533" s="793" t="s">
        <v>11056</v>
      </c>
      <c r="C5533" s="793">
        <v>0</v>
      </c>
    </row>
    <row r="5534" spans="1:3" x14ac:dyDescent="0.2">
      <c r="A5534" s="793" t="s">
        <v>4651</v>
      </c>
      <c r="B5534" s="793" t="s">
        <v>11057</v>
      </c>
      <c r="C5534" s="793">
        <v>0</v>
      </c>
    </row>
    <row r="5535" spans="1:3" x14ac:dyDescent="0.2">
      <c r="A5535" s="793" t="s">
        <v>4651</v>
      </c>
      <c r="B5535" s="793" t="s">
        <v>11058</v>
      </c>
      <c r="C5535" s="793">
        <v>0</v>
      </c>
    </row>
    <row r="5536" spans="1:3" x14ac:dyDescent="0.2">
      <c r="A5536" s="793" t="s">
        <v>4651</v>
      </c>
      <c r="B5536" s="793" t="s">
        <v>11059</v>
      </c>
      <c r="C5536" s="793">
        <v>0</v>
      </c>
    </row>
    <row r="5537" spans="1:3" x14ac:dyDescent="0.2">
      <c r="A5537" s="793" t="s">
        <v>4651</v>
      </c>
      <c r="B5537" s="793" t="s">
        <v>11060</v>
      </c>
      <c r="C5537" s="793">
        <v>0</v>
      </c>
    </row>
    <row r="5538" spans="1:3" x14ac:dyDescent="0.2">
      <c r="A5538" s="793" t="s">
        <v>4651</v>
      </c>
      <c r="B5538" s="793" t="s">
        <v>11061</v>
      </c>
      <c r="C5538" s="793">
        <v>0</v>
      </c>
    </row>
    <row r="5539" spans="1:3" x14ac:dyDescent="0.2">
      <c r="A5539" s="793" t="s">
        <v>4651</v>
      </c>
      <c r="B5539" s="793" t="s">
        <v>11062</v>
      </c>
      <c r="C5539" s="793">
        <v>0</v>
      </c>
    </row>
    <row r="5540" spans="1:3" x14ac:dyDescent="0.2">
      <c r="A5540" s="793" t="s">
        <v>4651</v>
      </c>
      <c r="B5540" s="793" t="s">
        <v>11063</v>
      </c>
      <c r="C5540" s="793">
        <v>0</v>
      </c>
    </row>
    <row r="5541" spans="1:3" x14ac:dyDescent="0.2">
      <c r="A5541" s="793" t="s">
        <v>4651</v>
      </c>
      <c r="B5541" s="793" t="s">
        <v>11064</v>
      </c>
      <c r="C5541" s="793">
        <v>0</v>
      </c>
    </row>
    <row r="5542" spans="1:3" x14ac:dyDescent="0.2">
      <c r="A5542" s="793" t="s">
        <v>4651</v>
      </c>
      <c r="B5542" s="793" t="s">
        <v>11065</v>
      </c>
      <c r="C5542" s="793">
        <v>0</v>
      </c>
    </row>
    <row r="5543" spans="1:3" x14ac:dyDescent="0.2">
      <c r="A5543" s="793" t="s">
        <v>4651</v>
      </c>
      <c r="B5543" s="793" t="s">
        <v>11066</v>
      </c>
      <c r="C5543" s="793">
        <v>0</v>
      </c>
    </row>
    <row r="5544" spans="1:3" x14ac:dyDescent="0.2">
      <c r="A5544" s="793" t="s">
        <v>4651</v>
      </c>
      <c r="B5544" s="793" t="s">
        <v>11067</v>
      </c>
      <c r="C5544" s="793">
        <v>0</v>
      </c>
    </row>
    <row r="5545" spans="1:3" x14ac:dyDescent="0.2">
      <c r="A5545" s="793" t="s">
        <v>4651</v>
      </c>
      <c r="B5545" s="793" t="s">
        <v>11068</v>
      </c>
      <c r="C5545" s="793">
        <v>0</v>
      </c>
    </row>
    <row r="5546" spans="1:3" x14ac:dyDescent="0.2">
      <c r="A5546" s="793" t="s">
        <v>4651</v>
      </c>
      <c r="B5546" s="793" t="s">
        <v>11069</v>
      </c>
      <c r="C5546" s="793">
        <v>0</v>
      </c>
    </row>
    <row r="5547" spans="1:3" x14ac:dyDescent="0.2">
      <c r="A5547" s="793" t="s">
        <v>4651</v>
      </c>
      <c r="B5547" s="793" t="s">
        <v>11070</v>
      </c>
      <c r="C5547" s="793">
        <v>0</v>
      </c>
    </row>
    <row r="5548" spans="1:3" x14ac:dyDescent="0.2">
      <c r="A5548" s="793" t="s">
        <v>4651</v>
      </c>
      <c r="B5548" s="793" t="s">
        <v>11071</v>
      </c>
      <c r="C5548" s="793">
        <v>0</v>
      </c>
    </row>
    <row r="5549" spans="1:3" x14ac:dyDescent="0.2">
      <c r="A5549" s="793" t="s">
        <v>4651</v>
      </c>
      <c r="B5549" s="793" t="s">
        <v>11072</v>
      </c>
      <c r="C5549" s="793">
        <v>0</v>
      </c>
    </row>
    <row r="5550" spans="1:3" x14ac:dyDescent="0.2">
      <c r="A5550" s="793" t="s">
        <v>4651</v>
      </c>
      <c r="B5550" s="793" t="s">
        <v>11073</v>
      </c>
      <c r="C5550" s="793">
        <v>0</v>
      </c>
    </row>
    <row r="5551" spans="1:3" x14ac:dyDescent="0.2">
      <c r="A5551" s="793" t="s">
        <v>4651</v>
      </c>
      <c r="B5551" s="793" t="s">
        <v>11074</v>
      </c>
      <c r="C5551" s="793">
        <v>0</v>
      </c>
    </row>
    <row r="5552" spans="1:3" x14ac:dyDescent="0.2">
      <c r="A5552" s="793" t="s">
        <v>4651</v>
      </c>
      <c r="B5552" s="793" t="s">
        <v>11075</v>
      </c>
      <c r="C5552" s="793">
        <v>0</v>
      </c>
    </row>
    <row r="5553" spans="1:3" x14ac:dyDescent="0.2">
      <c r="A5553" s="793" t="s">
        <v>4651</v>
      </c>
      <c r="B5553" s="793" t="s">
        <v>11076</v>
      </c>
      <c r="C5553" s="793">
        <v>0</v>
      </c>
    </row>
    <row r="5554" spans="1:3" x14ac:dyDescent="0.2">
      <c r="A5554" s="793" t="s">
        <v>4651</v>
      </c>
      <c r="B5554" s="793" t="s">
        <v>11077</v>
      </c>
      <c r="C5554" s="793">
        <v>0</v>
      </c>
    </row>
    <row r="5555" spans="1:3" x14ac:dyDescent="0.2">
      <c r="A5555" s="793" t="s">
        <v>4651</v>
      </c>
      <c r="B5555" s="793" t="s">
        <v>11078</v>
      </c>
      <c r="C5555" s="793">
        <v>0</v>
      </c>
    </row>
    <row r="5556" spans="1:3" x14ac:dyDescent="0.2">
      <c r="A5556" s="793" t="s">
        <v>4651</v>
      </c>
      <c r="B5556" s="793" t="s">
        <v>11079</v>
      </c>
      <c r="C5556" s="793">
        <v>0</v>
      </c>
    </row>
    <row r="5557" spans="1:3" x14ac:dyDescent="0.2">
      <c r="A5557" s="793" t="s">
        <v>4651</v>
      </c>
      <c r="B5557" s="793" t="s">
        <v>11080</v>
      </c>
      <c r="C5557" s="793">
        <v>0</v>
      </c>
    </row>
    <row r="5558" spans="1:3" x14ac:dyDescent="0.2">
      <c r="A5558" s="793" t="s">
        <v>4651</v>
      </c>
      <c r="B5558" s="793" t="s">
        <v>11081</v>
      </c>
      <c r="C5558" s="793">
        <v>0</v>
      </c>
    </row>
    <row r="5559" spans="1:3" x14ac:dyDescent="0.2">
      <c r="A5559" s="793" t="s">
        <v>4651</v>
      </c>
      <c r="B5559" s="793" t="s">
        <v>11082</v>
      </c>
      <c r="C5559" s="793">
        <v>0</v>
      </c>
    </row>
    <row r="5560" spans="1:3" x14ac:dyDescent="0.2">
      <c r="A5560" s="793" t="s">
        <v>4651</v>
      </c>
      <c r="B5560" s="793" t="s">
        <v>11083</v>
      </c>
      <c r="C5560" s="793">
        <v>0</v>
      </c>
    </row>
    <row r="5561" spans="1:3" x14ac:dyDescent="0.2">
      <c r="A5561" s="793" t="s">
        <v>4651</v>
      </c>
      <c r="B5561" s="793" t="s">
        <v>11084</v>
      </c>
      <c r="C5561" s="793">
        <v>0</v>
      </c>
    </row>
    <row r="5562" spans="1:3" x14ac:dyDescent="0.2">
      <c r="A5562" s="793" t="s">
        <v>4651</v>
      </c>
      <c r="B5562" s="793" t="s">
        <v>11085</v>
      </c>
      <c r="C5562" s="793">
        <v>0</v>
      </c>
    </row>
    <row r="5563" spans="1:3" x14ac:dyDescent="0.2">
      <c r="A5563" s="793" t="s">
        <v>4651</v>
      </c>
      <c r="B5563" s="793" t="s">
        <v>11086</v>
      </c>
      <c r="C5563" s="793">
        <v>0</v>
      </c>
    </row>
    <row r="5564" spans="1:3" x14ac:dyDescent="0.2">
      <c r="A5564" s="793" t="s">
        <v>4651</v>
      </c>
      <c r="B5564" s="793" t="s">
        <v>11087</v>
      </c>
      <c r="C5564" s="793">
        <v>0</v>
      </c>
    </row>
    <row r="5565" spans="1:3" x14ac:dyDescent="0.2">
      <c r="A5565" s="793" t="s">
        <v>4651</v>
      </c>
      <c r="B5565" s="793" t="s">
        <v>11088</v>
      </c>
      <c r="C5565" s="793">
        <v>0</v>
      </c>
    </row>
    <row r="5566" spans="1:3" x14ac:dyDescent="0.2">
      <c r="A5566" s="793" t="s">
        <v>4651</v>
      </c>
      <c r="B5566" s="793" t="s">
        <v>11089</v>
      </c>
      <c r="C5566" s="793">
        <v>0</v>
      </c>
    </row>
    <row r="5567" spans="1:3" x14ac:dyDescent="0.2">
      <c r="A5567" s="793" t="s">
        <v>4651</v>
      </c>
      <c r="B5567" s="793" t="s">
        <v>11090</v>
      </c>
      <c r="C5567" s="793">
        <v>0</v>
      </c>
    </row>
    <row r="5568" spans="1:3" x14ac:dyDescent="0.2">
      <c r="A5568" s="793" t="s">
        <v>4651</v>
      </c>
      <c r="B5568" s="793" t="s">
        <v>11091</v>
      </c>
      <c r="C5568" s="793">
        <v>0</v>
      </c>
    </row>
    <row r="5569" spans="1:3" x14ac:dyDescent="0.2">
      <c r="A5569" s="793" t="s">
        <v>4651</v>
      </c>
      <c r="B5569" s="793" t="s">
        <v>11092</v>
      </c>
      <c r="C5569" s="793">
        <v>0</v>
      </c>
    </row>
    <row r="5570" spans="1:3" x14ac:dyDescent="0.2">
      <c r="A5570" s="793" t="s">
        <v>4651</v>
      </c>
      <c r="B5570" s="793" t="s">
        <v>11093</v>
      </c>
      <c r="C5570" s="793">
        <v>0</v>
      </c>
    </row>
    <row r="5571" spans="1:3" x14ac:dyDescent="0.2">
      <c r="A5571" s="793" t="s">
        <v>4651</v>
      </c>
      <c r="B5571" s="793" t="s">
        <v>11094</v>
      </c>
      <c r="C5571" s="793">
        <v>0</v>
      </c>
    </row>
    <row r="5572" spans="1:3" x14ac:dyDescent="0.2">
      <c r="A5572" s="793" t="s">
        <v>4651</v>
      </c>
      <c r="B5572" s="793" t="s">
        <v>11095</v>
      </c>
      <c r="C5572" s="793">
        <v>0</v>
      </c>
    </row>
    <row r="5573" spans="1:3" x14ac:dyDescent="0.2">
      <c r="A5573" s="793" t="s">
        <v>4651</v>
      </c>
      <c r="B5573" s="793" t="s">
        <v>11096</v>
      </c>
      <c r="C5573" s="793">
        <v>0</v>
      </c>
    </row>
    <row r="5574" spans="1:3" x14ac:dyDescent="0.2">
      <c r="A5574" s="793" t="s">
        <v>4651</v>
      </c>
      <c r="B5574" s="793" t="s">
        <v>11097</v>
      </c>
      <c r="C5574" s="793">
        <v>0</v>
      </c>
    </row>
    <row r="5575" spans="1:3" x14ac:dyDescent="0.2">
      <c r="A5575" s="793" t="s">
        <v>4651</v>
      </c>
      <c r="B5575" s="793" t="s">
        <v>11098</v>
      </c>
      <c r="C5575" s="793">
        <v>0</v>
      </c>
    </row>
    <row r="5576" spans="1:3" x14ac:dyDescent="0.2">
      <c r="A5576" s="793" t="s">
        <v>4651</v>
      </c>
      <c r="B5576" s="793" t="s">
        <v>11099</v>
      </c>
      <c r="C5576" s="793">
        <v>0</v>
      </c>
    </row>
    <row r="5577" spans="1:3" x14ac:dyDescent="0.2">
      <c r="A5577" s="793" t="s">
        <v>4651</v>
      </c>
      <c r="B5577" s="793" t="s">
        <v>11100</v>
      </c>
      <c r="C5577" s="793">
        <v>0</v>
      </c>
    </row>
    <row r="5578" spans="1:3" x14ac:dyDescent="0.2">
      <c r="A5578" s="793" t="s">
        <v>4651</v>
      </c>
      <c r="B5578" s="793" t="s">
        <v>11101</v>
      </c>
      <c r="C5578" s="793">
        <v>0</v>
      </c>
    </row>
    <row r="5579" spans="1:3" x14ac:dyDescent="0.2">
      <c r="A5579" s="793" t="s">
        <v>4651</v>
      </c>
      <c r="B5579" s="793" t="s">
        <v>11102</v>
      </c>
      <c r="C5579" s="793">
        <v>0</v>
      </c>
    </row>
    <row r="5580" spans="1:3" x14ac:dyDescent="0.2">
      <c r="A5580" s="793" t="s">
        <v>4651</v>
      </c>
      <c r="B5580" s="793" t="s">
        <v>11103</v>
      </c>
      <c r="C5580" s="793">
        <v>0</v>
      </c>
    </row>
    <row r="5581" spans="1:3" x14ac:dyDescent="0.2">
      <c r="A5581" s="793" t="s">
        <v>4651</v>
      </c>
      <c r="B5581" s="793" t="s">
        <v>11104</v>
      </c>
      <c r="C5581" s="793">
        <v>0</v>
      </c>
    </row>
    <row r="5582" spans="1:3" x14ac:dyDescent="0.2">
      <c r="A5582" s="793" t="s">
        <v>4651</v>
      </c>
      <c r="B5582" s="793" t="s">
        <v>11105</v>
      </c>
      <c r="C5582" s="793">
        <v>0</v>
      </c>
    </row>
    <row r="5583" spans="1:3" x14ac:dyDescent="0.2">
      <c r="A5583" s="793" t="s">
        <v>4651</v>
      </c>
      <c r="B5583" s="793" t="s">
        <v>11106</v>
      </c>
      <c r="C5583" s="793">
        <v>0</v>
      </c>
    </row>
    <row r="5584" spans="1:3" x14ac:dyDescent="0.2">
      <c r="A5584" s="793" t="s">
        <v>4651</v>
      </c>
      <c r="B5584" s="793" t="s">
        <v>11107</v>
      </c>
      <c r="C5584" s="793">
        <v>0</v>
      </c>
    </row>
    <row r="5585" spans="1:3" x14ac:dyDescent="0.2">
      <c r="A5585" s="793" t="s">
        <v>4651</v>
      </c>
      <c r="B5585" s="793" t="s">
        <v>11108</v>
      </c>
      <c r="C5585" s="793">
        <v>0</v>
      </c>
    </row>
    <row r="5586" spans="1:3" x14ac:dyDescent="0.2">
      <c r="A5586" s="793" t="s">
        <v>4651</v>
      </c>
      <c r="B5586" s="793" t="s">
        <v>11109</v>
      </c>
      <c r="C5586" s="793">
        <v>0</v>
      </c>
    </row>
    <row r="5587" spans="1:3" x14ac:dyDescent="0.2">
      <c r="A5587" s="793" t="s">
        <v>4651</v>
      </c>
      <c r="B5587" s="793" t="s">
        <v>11110</v>
      </c>
      <c r="C5587" s="793">
        <v>0</v>
      </c>
    </row>
    <row r="5588" spans="1:3" x14ac:dyDescent="0.2">
      <c r="A5588" s="793" t="s">
        <v>4651</v>
      </c>
      <c r="B5588" s="793" t="s">
        <v>11111</v>
      </c>
      <c r="C5588" s="793">
        <v>0</v>
      </c>
    </row>
    <row r="5589" spans="1:3" x14ac:dyDescent="0.2">
      <c r="A5589" s="793" t="s">
        <v>4651</v>
      </c>
      <c r="B5589" s="793" t="s">
        <v>11112</v>
      </c>
      <c r="C5589" s="793">
        <v>0</v>
      </c>
    </row>
    <row r="5590" spans="1:3" x14ac:dyDescent="0.2">
      <c r="A5590" s="793" t="s">
        <v>4651</v>
      </c>
      <c r="B5590" s="793" t="s">
        <v>11113</v>
      </c>
      <c r="C5590" s="793">
        <v>0</v>
      </c>
    </row>
    <row r="5591" spans="1:3" x14ac:dyDescent="0.2">
      <c r="A5591" s="793" t="s">
        <v>4651</v>
      </c>
      <c r="B5591" s="793" t="s">
        <v>11114</v>
      </c>
      <c r="C5591" s="793">
        <v>0</v>
      </c>
    </row>
    <row r="5592" spans="1:3" x14ac:dyDescent="0.2">
      <c r="A5592" s="793" t="s">
        <v>4651</v>
      </c>
      <c r="B5592" s="793" t="s">
        <v>11115</v>
      </c>
      <c r="C5592" s="793">
        <v>0</v>
      </c>
    </row>
    <row r="5593" spans="1:3" x14ac:dyDescent="0.2">
      <c r="A5593" s="793" t="s">
        <v>4651</v>
      </c>
      <c r="B5593" s="793" t="s">
        <v>11116</v>
      </c>
      <c r="C5593" s="793">
        <v>0</v>
      </c>
    </row>
    <row r="5594" spans="1:3" x14ac:dyDescent="0.2">
      <c r="A5594" s="793" t="s">
        <v>4651</v>
      </c>
      <c r="B5594" s="793" t="s">
        <v>6716</v>
      </c>
      <c r="C5594" s="793">
        <v>1979.2400000000002</v>
      </c>
    </row>
    <row r="5595" spans="1:3" x14ac:dyDescent="0.2">
      <c r="A5595" s="793" t="s">
        <v>4651</v>
      </c>
      <c r="B5595" s="793" t="s">
        <v>6717</v>
      </c>
      <c r="C5595" s="793">
        <v>1979.2400000000002</v>
      </c>
    </row>
    <row r="5596" spans="1:3" x14ac:dyDescent="0.2">
      <c r="A5596" s="793" t="s">
        <v>4651</v>
      </c>
      <c r="B5596" s="793" t="s">
        <v>6718</v>
      </c>
      <c r="C5596" s="793">
        <v>1979.2400000000002</v>
      </c>
    </row>
    <row r="5597" spans="1:3" x14ac:dyDescent="0.2">
      <c r="A5597" s="793" t="s">
        <v>4651</v>
      </c>
      <c r="B5597" s="793" t="s">
        <v>6719</v>
      </c>
      <c r="C5597" s="793">
        <v>1979.2400000000002</v>
      </c>
    </row>
    <row r="5598" spans="1:3" x14ac:dyDescent="0.2">
      <c r="A5598" s="793" t="s">
        <v>4651</v>
      </c>
      <c r="B5598" s="793" t="s">
        <v>6720</v>
      </c>
      <c r="C5598" s="793">
        <v>1979.2400000000002</v>
      </c>
    </row>
    <row r="5599" spans="1:3" x14ac:dyDescent="0.2">
      <c r="A5599" s="793" t="s">
        <v>4651</v>
      </c>
      <c r="B5599" s="793" t="s">
        <v>6721</v>
      </c>
      <c r="C5599" s="793">
        <v>1979.2400000000002</v>
      </c>
    </row>
    <row r="5600" spans="1:3" x14ac:dyDescent="0.2">
      <c r="A5600" s="793" t="s">
        <v>4651</v>
      </c>
      <c r="B5600" s="793" t="s">
        <v>11117</v>
      </c>
      <c r="C5600" s="793">
        <v>0</v>
      </c>
    </row>
    <row r="5601" spans="1:3" x14ac:dyDescent="0.2">
      <c r="A5601" s="793" t="s">
        <v>4651</v>
      </c>
      <c r="B5601" s="793" t="s">
        <v>11118</v>
      </c>
      <c r="C5601" s="793">
        <v>0</v>
      </c>
    </row>
    <row r="5602" spans="1:3" x14ac:dyDescent="0.2">
      <c r="A5602" s="793" t="s">
        <v>4651</v>
      </c>
      <c r="B5602" s="793" t="s">
        <v>11119</v>
      </c>
      <c r="C5602" s="793">
        <v>0</v>
      </c>
    </row>
    <row r="5603" spans="1:3" x14ac:dyDescent="0.2">
      <c r="A5603" s="793" t="s">
        <v>4651</v>
      </c>
      <c r="B5603" s="793" t="s">
        <v>11120</v>
      </c>
      <c r="C5603" s="793">
        <v>0</v>
      </c>
    </row>
    <row r="5604" spans="1:3" x14ac:dyDescent="0.2">
      <c r="A5604" s="793" t="s">
        <v>4651</v>
      </c>
      <c r="B5604" s="793" t="s">
        <v>11121</v>
      </c>
      <c r="C5604" s="793">
        <v>0</v>
      </c>
    </row>
    <row r="5605" spans="1:3" x14ac:dyDescent="0.2">
      <c r="A5605" s="793" t="s">
        <v>4651</v>
      </c>
      <c r="B5605" s="793" t="s">
        <v>11122</v>
      </c>
      <c r="C5605" s="793">
        <v>0</v>
      </c>
    </row>
    <row r="5606" spans="1:3" x14ac:dyDescent="0.2">
      <c r="A5606" s="793" t="s">
        <v>4651</v>
      </c>
      <c r="B5606" s="793" t="s">
        <v>6722</v>
      </c>
      <c r="C5606" s="793">
        <v>10079.14</v>
      </c>
    </row>
    <row r="5607" spans="1:3" x14ac:dyDescent="0.2">
      <c r="A5607" s="793" t="s">
        <v>4651</v>
      </c>
      <c r="B5607" s="793" t="s">
        <v>6723</v>
      </c>
      <c r="C5607" s="793">
        <v>10079.14</v>
      </c>
    </row>
    <row r="5608" spans="1:3" x14ac:dyDescent="0.2">
      <c r="A5608" s="793" t="s">
        <v>4651</v>
      </c>
      <c r="B5608" s="793" t="s">
        <v>6724</v>
      </c>
      <c r="C5608" s="793">
        <v>10079.14</v>
      </c>
    </row>
    <row r="5609" spans="1:3" x14ac:dyDescent="0.2">
      <c r="A5609" s="793" t="s">
        <v>4651</v>
      </c>
      <c r="B5609" s="793" t="s">
        <v>6725</v>
      </c>
      <c r="C5609" s="793">
        <v>10079.14</v>
      </c>
    </row>
    <row r="5610" spans="1:3" x14ac:dyDescent="0.2">
      <c r="A5610" s="793" t="s">
        <v>4651</v>
      </c>
      <c r="B5610" s="793" t="s">
        <v>6726</v>
      </c>
      <c r="C5610" s="793">
        <v>10077.26</v>
      </c>
    </row>
    <row r="5611" spans="1:3" x14ac:dyDescent="0.2">
      <c r="A5611" s="793" t="s">
        <v>4651</v>
      </c>
      <c r="B5611" s="793" t="s">
        <v>6727</v>
      </c>
      <c r="C5611" s="793">
        <v>10075.380000000001</v>
      </c>
    </row>
    <row r="5612" spans="1:3" x14ac:dyDescent="0.2">
      <c r="A5612" s="793" t="s">
        <v>4651</v>
      </c>
      <c r="B5612" s="793" t="s">
        <v>11123</v>
      </c>
      <c r="C5612" s="793">
        <v>0</v>
      </c>
    </row>
    <row r="5613" spans="1:3" x14ac:dyDescent="0.2">
      <c r="A5613" s="793" t="s">
        <v>4651</v>
      </c>
      <c r="B5613" s="793" t="s">
        <v>11124</v>
      </c>
      <c r="C5613" s="793">
        <v>0</v>
      </c>
    </row>
    <row r="5614" spans="1:3" x14ac:dyDescent="0.2">
      <c r="A5614" s="793" t="s">
        <v>4651</v>
      </c>
      <c r="B5614" s="793" t="s">
        <v>11125</v>
      </c>
      <c r="C5614" s="793">
        <v>0</v>
      </c>
    </row>
    <row r="5615" spans="1:3" x14ac:dyDescent="0.2">
      <c r="A5615" s="793" t="s">
        <v>4651</v>
      </c>
      <c r="B5615" s="793" t="s">
        <v>11126</v>
      </c>
      <c r="C5615" s="793">
        <v>0</v>
      </c>
    </row>
    <row r="5616" spans="1:3" x14ac:dyDescent="0.2">
      <c r="A5616" s="793" t="s">
        <v>4651</v>
      </c>
      <c r="B5616" s="793" t="s">
        <v>11127</v>
      </c>
      <c r="C5616" s="793">
        <v>0</v>
      </c>
    </row>
    <row r="5617" spans="1:3" x14ac:dyDescent="0.2">
      <c r="A5617" s="793" t="s">
        <v>4651</v>
      </c>
      <c r="B5617" s="793" t="s">
        <v>11128</v>
      </c>
      <c r="C5617" s="793">
        <v>0</v>
      </c>
    </row>
    <row r="5618" spans="1:3" x14ac:dyDescent="0.2">
      <c r="A5618" s="793" t="s">
        <v>4651</v>
      </c>
      <c r="B5618" s="793" t="s">
        <v>11129</v>
      </c>
      <c r="C5618" s="793">
        <v>0</v>
      </c>
    </row>
    <row r="5619" spans="1:3" x14ac:dyDescent="0.2">
      <c r="A5619" s="793" t="s">
        <v>4651</v>
      </c>
      <c r="B5619" s="793" t="s">
        <v>11130</v>
      </c>
      <c r="C5619" s="793">
        <v>0</v>
      </c>
    </row>
    <row r="5620" spans="1:3" x14ac:dyDescent="0.2">
      <c r="A5620" s="793" t="s">
        <v>4651</v>
      </c>
      <c r="B5620" s="793" t="s">
        <v>11131</v>
      </c>
      <c r="C5620" s="793">
        <v>0</v>
      </c>
    </row>
    <row r="5621" spans="1:3" x14ac:dyDescent="0.2">
      <c r="A5621" s="793" t="s">
        <v>4651</v>
      </c>
      <c r="B5621" s="793" t="s">
        <v>11132</v>
      </c>
      <c r="C5621" s="793">
        <v>0</v>
      </c>
    </row>
    <row r="5622" spans="1:3" x14ac:dyDescent="0.2">
      <c r="A5622" s="793" t="s">
        <v>4651</v>
      </c>
      <c r="B5622" s="793" t="s">
        <v>11133</v>
      </c>
      <c r="C5622" s="793">
        <v>0</v>
      </c>
    </row>
    <row r="5623" spans="1:3" x14ac:dyDescent="0.2">
      <c r="A5623" s="793" t="s">
        <v>4651</v>
      </c>
      <c r="B5623" s="793" t="s">
        <v>11134</v>
      </c>
      <c r="C5623" s="793">
        <v>0</v>
      </c>
    </row>
    <row r="5624" spans="1:3" x14ac:dyDescent="0.2">
      <c r="A5624" s="793" t="s">
        <v>4651</v>
      </c>
      <c r="B5624" s="793" t="s">
        <v>11135</v>
      </c>
      <c r="C5624" s="793">
        <v>0</v>
      </c>
    </row>
    <row r="5625" spans="1:3" x14ac:dyDescent="0.2">
      <c r="A5625" s="793" t="s">
        <v>4651</v>
      </c>
      <c r="B5625" s="793" t="s">
        <v>11136</v>
      </c>
      <c r="C5625" s="793">
        <v>0</v>
      </c>
    </row>
    <row r="5626" spans="1:3" x14ac:dyDescent="0.2">
      <c r="A5626" s="793" t="s">
        <v>4651</v>
      </c>
      <c r="B5626" s="793" t="s">
        <v>11137</v>
      </c>
      <c r="C5626" s="793">
        <v>0</v>
      </c>
    </row>
    <row r="5627" spans="1:3" x14ac:dyDescent="0.2">
      <c r="A5627" s="793" t="s">
        <v>4651</v>
      </c>
      <c r="B5627" s="793" t="s">
        <v>11138</v>
      </c>
      <c r="C5627" s="793">
        <v>0</v>
      </c>
    </row>
    <row r="5628" spans="1:3" x14ac:dyDescent="0.2">
      <c r="A5628" s="793" t="s">
        <v>4651</v>
      </c>
      <c r="B5628" s="793" t="s">
        <v>11139</v>
      </c>
      <c r="C5628" s="793">
        <v>0</v>
      </c>
    </row>
    <row r="5629" spans="1:3" x14ac:dyDescent="0.2">
      <c r="A5629" s="793" t="s">
        <v>4651</v>
      </c>
      <c r="B5629" s="793" t="s">
        <v>11140</v>
      </c>
      <c r="C5629" s="793">
        <v>0</v>
      </c>
    </row>
    <row r="5630" spans="1:3" x14ac:dyDescent="0.2">
      <c r="A5630" s="793" t="s">
        <v>4719</v>
      </c>
      <c r="B5630" s="793" t="s">
        <v>6728</v>
      </c>
      <c r="C5630" s="793">
        <v>3.43</v>
      </c>
    </row>
    <row r="5631" spans="1:3" x14ac:dyDescent="0.2">
      <c r="A5631" s="793" t="s">
        <v>4719</v>
      </c>
      <c r="B5631" s="793" t="s">
        <v>6729</v>
      </c>
      <c r="C5631" s="793">
        <v>3.43</v>
      </c>
    </row>
    <row r="5632" spans="1:3" x14ac:dyDescent="0.2">
      <c r="A5632" s="793" t="s">
        <v>4719</v>
      </c>
      <c r="B5632" s="793" t="s">
        <v>6730</v>
      </c>
      <c r="C5632" s="793">
        <v>3.43</v>
      </c>
    </row>
    <row r="5633" spans="1:3" x14ac:dyDescent="0.2">
      <c r="A5633" s="793" t="s">
        <v>4719</v>
      </c>
      <c r="B5633" s="793" t="s">
        <v>6731</v>
      </c>
      <c r="C5633" s="793">
        <v>3.43</v>
      </c>
    </row>
    <row r="5634" spans="1:3" x14ac:dyDescent="0.2">
      <c r="A5634" s="793" t="s">
        <v>4719</v>
      </c>
      <c r="B5634" s="793" t="s">
        <v>6732</v>
      </c>
      <c r="C5634" s="793">
        <v>3.43</v>
      </c>
    </row>
    <row r="5635" spans="1:3" x14ac:dyDescent="0.2">
      <c r="A5635" s="793" t="s">
        <v>4719</v>
      </c>
      <c r="B5635" s="793" t="s">
        <v>6733</v>
      </c>
      <c r="C5635" s="793">
        <v>3.43</v>
      </c>
    </row>
    <row r="5636" spans="1:3" x14ac:dyDescent="0.2">
      <c r="A5636" s="793" t="s">
        <v>4719</v>
      </c>
      <c r="B5636" s="793" t="s">
        <v>11141</v>
      </c>
      <c r="C5636" s="793">
        <v>0</v>
      </c>
    </row>
    <row r="5637" spans="1:3" x14ac:dyDescent="0.2">
      <c r="A5637" s="793" t="s">
        <v>4719</v>
      </c>
      <c r="B5637" s="793" t="s">
        <v>11142</v>
      </c>
      <c r="C5637" s="793">
        <v>0</v>
      </c>
    </row>
    <row r="5638" spans="1:3" x14ac:dyDescent="0.2">
      <c r="A5638" s="793" t="s">
        <v>4719</v>
      </c>
      <c r="B5638" s="793" t="s">
        <v>11143</v>
      </c>
      <c r="C5638" s="793">
        <v>0</v>
      </c>
    </row>
    <row r="5639" spans="1:3" x14ac:dyDescent="0.2">
      <c r="A5639" s="793" t="s">
        <v>4719</v>
      </c>
      <c r="B5639" s="793" t="s">
        <v>11144</v>
      </c>
      <c r="C5639" s="793">
        <v>0</v>
      </c>
    </row>
    <row r="5640" spans="1:3" x14ac:dyDescent="0.2">
      <c r="A5640" s="793" t="s">
        <v>4719</v>
      </c>
      <c r="B5640" s="793" t="s">
        <v>11145</v>
      </c>
      <c r="C5640" s="793">
        <v>0</v>
      </c>
    </row>
    <row r="5641" spans="1:3" x14ac:dyDescent="0.2">
      <c r="A5641" s="793" t="s">
        <v>4719</v>
      </c>
      <c r="B5641" s="793" t="s">
        <v>11146</v>
      </c>
      <c r="C5641" s="793">
        <v>0</v>
      </c>
    </row>
    <row r="5642" spans="1:3" x14ac:dyDescent="0.2">
      <c r="A5642" s="793" t="s">
        <v>4719</v>
      </c>
      <c r="B5642" s="793" t="s">
        <v>11147</v>
      </c>
      <c r="C5642" s="793">
        <v>0</v>
      </c>
    </row>
    <row r="5643" spans="1:3" x14ac:dyDescent="0.2">
      <c r="A5643" s="793" t="s">
        <v>4719</v>
      </c>
      <c r="B5643" s="793" t="s">
        <v>11148</v>
      </c>
      <c r="C5643" s="793">
        <v>0</v>
      </c>
    </row>
    <row r="5644" spans="1:3" x14ac:dyDescent="0.2">
      <c r="A5644" s="793" t="s">
        <v>4719</v>
      </c>
      <c r="B5644" s="793" t="s">
        <v>11149</v>
      </c>
      <c r="C5644" s="793">
        <v>0</v>
      </c>
    </row>
    <row r="5645" spans="1:3" x14ac:dyDescent="0.2">
      <c r="A5645" s="793" t="s">
        <v>4719</v>
      </c>
      <c r="B5645" s="793" t="s">
        <v>11150</v>
      </c>
      <c r="C5645" s="793">
        <v>0</v>
      </c>
    </row>
    <row r="5646" spans="1:3" x14ac:dyDescent="0.2">
      <c r="A5646" s="793" t="s">
        <v>4719</v>
      </c>
      <c r="B5646" s="793" t="s">
        <v>11151</v>
      </c>
      <c r="C5646" s="793">
        <v>0</v>
      </c>
    </row>
    <row r="5647" spans="1:3" x14ac:dyDescent="0.2">
      <c r="A5647" s="793" t="s">
        <v>4719</v>
      </c>
      <c r="B5647" s="793" t="s">
        <v>11152</v>
      </c>
      <c r="C5647" s="793">
        <v>0</v>
      </c>
    </row>
    <row r="5648" spans="1:3" x14ac:dyDescent="0.2">
      <c r="A5648" s="793" t="s">
        <v>4719</v>
      </c>
      <c r="B5648" s="793" t="s">
        <v>11153</v>
      </c>
      <c r="C5648" s="793">
        <v>0</v>
      </c>
    </row>
    <row r="5649" spans="1:3" x14ac:dyDescent="0.2">
      <c r="A5649" s="793" t="s">
        <v>4719</v>
      </c>
      <c r="B5649" s="793" t="s">
        <v>11154</v>
      </c>
      <c r="C5649" s="793">
        <v>0</v>
      </c>
    </row>
    <row r="5650" spans="1:3" x14ac:dyDescent="0.2">
      <c r="A5650" s="793" t="s">
        <v>4719</v>
      </c>
      <c r="B5650" s="793" t="s">
        <v>11155</v>
      </c>
      <c r="C5650" s="793">
        <v>0</v>
      </c>
    </row>
    <row r="5651" spans="1:3" x14ac:dyDescent="0.2">
      <c r="A5651" s="793" t="s">
        <v>4719</v>
      </c>
      <c r="B5651" s="793" t="s">
        <v>11156</v>
      </c>
      <c r="C5651" s="793">
        <v>0</v>
      </c>
    </row>
    <row r="5652" spans="1:3" x14ac:dyDescent="0.2">
      <c r="A5652" s="793" t="s">
        <v>4719</v>
      </c>
      <c r="B5652" s="793" t="s">
        <v>11157</v>
      </c>
      <c r="C5652" s="793">
        <v>0</v>
      </c>
    </row>
    <row r="5653" spans="1:3" x14ac:dyDescent="0.2">
      <c r="A5653" s="793" t="s">
        <v>4719</v>
      </c>
      <c r="B5653" s="793" t="s">
        <v>11158</v>
      </c>
      <c r="C5653" s="793">
        <v>0</v>
      </c>
    </row>
    <row r="5654" spans="1:3" x14ac:dyDescent="0.2">
      <c r="A5654" s="793" t="s">
        <v>4719</v>
      </c>
      <c r="B5654" s="793" t="s">
        <v>6734</v>
      </c>
      <c r="C5654" s="793">
        <v>738.25</v>
      </c>
    </row>
    <row r="5655" spans="1:3" x14ac:dyDescent="0.2">
      <c r="A5655" s="793" t="s">
        <v>4719</v>
      </c>
      <c r="B5655" s="793" t="s">
        <v>6735</v>
      </c>
      <c r="C5655" s="793">
        <v>738.25</v>
      </c>
    </row>
    <row r="5656" spans="1:3" x14ac:dyDescent="0.2">
      <c r="A5656" s="793" t="s">
        <v>4719</v>
      </c>
      <c r="B5656" s="793" t="s">
        <v>6736</v>
      </c>
      <c r="C5656" s="793">
        <v>738.25</v>
      </c>
    </row>
    <row r="5657" spans="1:3" x14ac:dyDescent="0.2">
      <c r="A5657" s="793" t="s">
        <v>4719</v>
      </c>
      <c r="B5657" s="793" t="s">
        <v>6737</v>
      </c>
      <c r="C5657" s="793">
        <v>738.25</v>
      </c>
    </row>
    <row r="5658" spans="1:3" x14ac:dyDescent="0.2">
      <c r="A5658" s="793" t="s">
        <v>4719</v>
      </c>
      <c r="B5658" s="793" t="s">
        <v>6738</v>
      </c>
      <c r="C5658" s="793">
        <v>738.25</v>
      </c>
    </row>
    <row r="5659" spans="1:3" x14ac:dyDescent="0.2">
      <c r="A5659" s="793" t="s">
        <v>4719</v>
      </c>
      <c r="B5659" s="793" t="s">
        <v>6739</v>
      </c>
      <c r="C5659" s="793">
        <v>738.25</v>
      </c>
    </row>
    <row r="5660" spans="1:3" x14ac:dyDescent="0.2">
      <c r="A5660" s="793" t="s">
        <v>4719</v>
      </c>
      <c r="B5660" s="793" t="s">
        <v>6740</v>
      </c>
      <c r="C5660" s="793">
        <v>4929.3999999999996</v>
      </c>
    </row>
    <row r="5661" spans="1:3" x14ac:dyDescent="0.2">
      <c r="A5661" s="793" t="s">
        <v>4719</v>
      </c>
      <c r="B5661" s="793" t="s">
        <v>6741</v>
      </c>
      <c r="C5661" s="793">
        <v>-524.19000000000005</v>
      </c>
    </row>
    <row r="5662" spans="1:3" x14ac:dyDescent="0.2">
      <c r="A5662" s="793" t="s">
        <v>4719</v>
      </c>
      <c r="B5662" s="793" t="s">
        <v>11159</v>
      </c>
      <c r="C5662" s="793">
        <v>0</v>
      </c>
    </row>
    <row r="5663" spans="1:3" x14ac:dyDescent="0.2">
      <c r="A5663" s="793" t="s">
        <v>4719</v>
      </c>
      <c r="B5663" s="793" t="s">
        <v>11160</v>
      </c>
      <c r="C5663" s="793">
        <v>0</v>
      </c>
    </row>
    <row r="5664" spans="1:3" x14ac:dyDescent="0.2">
      <c r="A5664" s="793" t="s">
        <v>4719</v>
      </c>
      <c r="B5664" s="793" t="s">
        <v>11161</v>
      </c>
      <c r="C5664" s="793">
        <v>0</v>
      </c>
    </row>
    <row r="5665" spans="1:3" x14ac:dyDescent="0.2">
      <c r="A5665" s="793" t="s">
        <v>4719</v>
      </c>
      <c r="B5665" s="793" t="s">
        <v>11162</v>
      </c>
      <c r="C5665" s="793">
        <v>0</v>
      </c>
    </row>
    <row r="5666" spans="1:3" x14ac:dyDescent="0.2">
      <c r="A5666" s="793" t="s">
        <v>4719</v>
      </c>
      <c r="B5666" s="793" t="s">
        <v>11163</v>
      </c>
      <c r="C5666" s="793">
        <v>0</v>
      </c>
    </row>
    <row r="5667" spans="1:3" x14ac:dyDescent="0.2">
      <c r="A5667" s="793" t="s">
        <v>4719</v>
      </c>
      <c r="B5667" s="793" t="s">
        <v>11164</v>
      </c>
      <c r="C5667" s="793">
        <v>0</v>
      </c>
    </row>
    <row r="5668" spans="1:3" x14ac:dyDescent="0.2">
      <c r="A5668" s="793" t="s">
        <v>4719</v>
      </c>
      <c r="B5668" s="793" t="s">
        <v>11165</v>
      </c>
      <c r="C5668" s="793">
        <v>0</v>
      </c>
    </row>
    <row r="5669" spans="1:3" x14ac:dyDescent="0.2">
      <c r="A5669" s="793" t="s">
        <v>4719</v>
      </c>
      <c r="B5669" s="793" t="s">
        <v>11166</v>
      </c>
      <c r="C5669" s="793">
        <v>0</v>
      </c>
    </row>
    <row r="5670" spans="1:3" x14ac:dyDescent="0.2">
      <c r="A5670" s="793" t="s">
        <v>4719</v>
      </c>
      <c r="B5670" s="793" t="s">
        <v>11167</v>
      </c>
      <c r="C5670" s="793">
        <v>0</v>
      </c>
    </row>
    <row r="5671" spans="1:3" x14ac:dyDescent="0.2">
      <c r="A5671" s="793" t="s">
        <v>4719</v>
      </c>
      <c r="B5671" s="793" t="s">
        <v>11168</v>
      </c>
      <c r="C5671" s="793">
        <v>0</v>
      </c>
    </row>
    <row r="5672" spans="1:3" x14ac:dyDescent="0.2">
      <c r="A5672" s="793" t="s">
        <v>4719</v>
      </c>
      <c r="B5672" s="793" t="s">
        <v>11169</v>
      </c>
      <c r="C5672" s="793">
        <v>0</v>
      </c>
    </row>
    <row r="5673" spans="1:3" x14ac:dyDescent="0.2">
      <c r="A5673" s="793" t="s">
        <v>4719</v>
      </c>
      <c r="B5673" s="793" t="s">
        <v>11170</v>
      </c>
      <c r="C5673" s="793">
        <v>0</v>
      </c>
    </row>
    <row r="5674" spans="1:3" x14ac:dyDescent="0.2">
      <c r="A5674" s="793" t="s">
        <v>4719</v>
      </c>
      <c r="B5674" s="793" t="s">
        <v>11171</v>
      </c>
      <c r="C5674" s="793">
        <v>0</v>
      </c>
    </row>
    <row r="5675" spans="1:3" x14ac:dyDescent="0.2">
      <c r="A5675" s="793" t="s">
        <v>4719</v>
      </c>
      <c r="B5675" s="793" t="s">
        <v>11172</v>
      </c>
      <c r="C5675" s="793">
        <v>0</v>
      </c>
    </row>
    <row r="5676" spans="1:3" x14ac:dyDescent="0.2">
      <c r="A5676" s="793" t="s">
        <v>4719</v>
      </c>
      <c r="B5676" s="793" t="s">
        <v>11173</v>
      </c>
      <c r="C5676" s="793">
        <v>0</v>
      </c>
    </row>
    <row r="5677" spans="1:3" x14ac:dyDescent="0.2">
      <c r="A5677" s="793" t="s">
        <v>4719</v>
      </c>
      <c r="B5677" s="793" t="s">
        <v>11174</v>
      </c>
      <c r="C5677" s="793">
        <v>0</v>
      </c>
    </row>
    <row r="5678" spans="1:3" x14ac:dyDescent="0.2">
      <c r="A5678" s="793" t="s">
        <v>4719</v>
      </c>
      <c r="B5678" s="793" t="s">
        <v>11175</v>
      </c>
      <c r="C5678" s="793">
        <v>0</v>
      </c>
    </row>
    <row r="5679" spans="1:3" x14ac:dyDescent="0.2">
      <c r="A5679" s="793" t="s">
        <v>4719</v>
      </c>
      <c r="B5679" s="793" t="s">
        <v>11176</v>
      </c>
      <c r="C5679" s="793">
        <v>0</v>
      </c>
    </row>
    <row r="5680" spans="1:3" x14ac:dyDescent="0.2">
      <c r="A5680" s="793" t="s">
        <v>4719</v>
      </c>
      <c r="B5680" s="793" t="s">
        <v>11177</v>
      </c>
      <c r="C5680" s="793">
        <v>0</v>
      </c>
    </row>
    <row r="5681" spans="1:3" x14ac:dyDescent="0.2">
      <c r="A5681" s="793" t="s">
        <v>4719</v>
      </c>
      <c r="B5681" s="793" t="s">
        <v>11178</v>
      </c>
      <c r="C5681" s="793">
        <v>0</v>
      </c>
    </row>
    <row r="5682" spans="1:3" x14ac:dyDescent="0.2">
      <c r="A5682" s="793" t="s">
        <v>4719</v>
      </c>
      <c r="B5682" s="793" t="s">
        <v>11179</v>
      </c>
      <c r="C5682" s="793">
        <v>0</v>
      </c>
    </row>
    <row r="5683" spans="1:3" x14ac:dyDescent="0.2">
      <c r="A5683" s="793" t="s">
        <v>4719</v>
      </c>
      <c r="B5683" s="793" t="s">
        <v>11180</v>
      </c>
      <c r="C5683" s="793">
        <v>0</v>
      </c>
    </row>
    <row r="5684" spans="1:3" x14ac:dyDescent="0.2">
      <c r="A5684" s="793" t="s">
        <v>4719</v>
      </c>
      <c r="B5684" s="793" t="s">
        <v>11181</v>
      </c>
      <c r="C5684" s="793">
        <v>0</v>
      </c>
    </row>
    <row r="5685" spans="1:3" x14ac:dyDescent="0.2">
      <c r="A5685" s="793" t="s">
        <v>4719</v>
      </c>
      <c r="B5685" s="793" t="s">
        <v>11182</v>
      </c>
      <c r="C5685" s="793">
        <v>0</v>
      </c>
    </row>
    <row r="5686" spans="1:3" x14ac:dyDescent="0.2">
      <c r="A5686" s="793" t="s">
        <v>4719</v>
      </c>
      <c r="B5686" s="793" t="s">
        <v>11183</v>
      </c>
      <c r="C5686" s="793">
        <v>0</v>
      </c>
    </row>
    <row r="5687" spans="1:3" x14ac:dyDescent="0.2">
      <c r="A5687" s="793" t="s">
        <v>4719</v>
      </c>
      <c r="B5687" s="793" t="s">
        <v>11184</v>
      </c>
      <c r="C5687" s="793">
        <v>0</v>
      </c>
    </row>
    <row r="5688" spans="1:3" x14ac:dyDescent="0.2">
      <c r="A5688" s="793" t="s">
        <v>4719</v>
      </c>
      <c r="B5688" s="793" t="s">
        <v>11185</v>
      </c>
      <c r="C5688" s="793">
        <v>0</v>
      </c>
    </row>
    <row r="5689" spans="1:3" x14ac:dyDescent="0.2">
      <c r="A5689" s="793" t="s">
        <v>4719</v>
      </c>
      <c r="B5689" s="793" t="s">
        <v>11186</v>
      </c>
      <c r="C5689" s="793">
        <v>0</v>
      </c>
    </row>
    <row r="5690" spans="1:3" x14ac:dyDescent="0.2">
      <c r="A5690" s="793" t="s">
        <v>4719</v>
      </c>
      <c r="B5690" s="793" t="s">
        <v>6742</v>
      </c>
      <c r="C5690" s="793">
        <v>21.66</v>
      </c>
    </row>
    <row r="5691" spans="1:3" x14ac:dyDescent="0.2">
      <c r="A5691" s="793" t="s">
        <v>4719</v>
      </c>
      <c r="B5691" s="793" t="s">
        <v>6743</v>
      </c>
      <c r="C5691" s="793">
        <v>21.66</v>
      </c>
    </row>
    <row r="5692" spans="1:3" x14ac:dyDescent="0.2">
      <c r="A5692" s="793" t="s">
        <v>4719</v>
      </c>
      <c r="B5692" s="793" t="s">
        <v>6744</v>
      </c>
      <c r="C5692" s="793">
        <v>21.66</v>
      </c>
    </row>
    <row r="5693" spans="1:3" x14ac:dyDescent="0.2">
      <c r="A5693" s="793" t="s">
        <v>4719</v>
      </c>
      <c r="B5693" s="793" t="s">
        <v>6745</v>
      </c>
      <c r="C5693" s="793">
        <v>21.66</v>
      </c>
    </row>
    <row r="5694" spans="1:3" x14ac:dyDescent="0.2">
      <c r="A5694" s="793" t="s">
        <v>4719</v>
      </c>
      <c r="B5694" s="793" t="s">
        <v>6746</v>
      </c>
      <c r="C5694" s="793">
        <v>21.66</v>
      </c>
    </row>
    <row r="5695" spans="1:3" x14ac:dyDescent="0.2">
      <c r="A5695" s="793" t="s">
        <v>4719</v>
      </c>
      <c r="B5695" s="793" t="s">
        <v>6747</v>
      </c>
      <c r="C5695" s="793">
        <v>21.66</v>
      </c>
    </row>
    <row r="5696" spans="1:3" x14ac:dyDescent="0.2">
      <c r="A5696" s="793" t="s">
        <v>4719</v>
      </c>
      <c r="B5696" s="793" t="s">
        <v>11187</v>
      </c>
      <c r="C5696" s="793">
        <v>0</v>
      </c>
    </row>
    <row r="5697" spans="1:3" x14ac:dyDescent="0.2">
      <c r="A5697" s="793" t="s">
        <v>4719</v>
      </c>
      <c r="B5697" s="793" t="s">
        <v>11188</v>
      </c>
      <c r="C5697" s="793">
        <v>0</v>
      </c>
    </row>
    <row r="5698" spans="1:3" x14ac:dyDescent="0.2">
      <c r="A5698" s="793" t="s">
        <v>4719</v>
      </c>
      <c r="B5698" s="793" t="s">
        <v>11189</v>
      </c>
      <c r="C5698" s="793">
        <v>0</v>
      </c>
    </row>
    <row r="5699" spans="1:3" x14ac:dyDescent="0.2">
      <c r="A5699" s="793" t="s">
        <v>4719</v>
      </c>
      <c r="B5699" s="793" t="s">
        <v>11190</v>
      </c>
      <c r="C5699" s="793">
        <v>0</v>
      </c>
    </row>
    <row r="5700" spans="1:3" x14ac:dyDescent="0.2">
      <c r="A5700" s="793" t="s">
        <v>4719</v>
      </c>
      <c r="B5700" s="793" t="s">
        <v>11191</v>
      </c>
      <c r="C5700" s="793">
        <v>0</v>
      </c>
    </row>
    <row r="5701" spans="1:3" x14ac:dyDescent="0.2">
      <c r="A5701" s="793" t="s">
        <v>4719</v>
      </c>
      <c r="B5701" s="793" t="s">
        <v>11192</v>
      </c>
      <c r="C5701" s="793">
        <v>0</v>
      </c>
    </row>
    <row r="5703" spans="1:3" ht="13.5" thickBot="1" x14ac:dyDescent="0.25">
      <c r="C5703" s="796">
        <f>SUM(C2:C5701)</f>
        <v>5772043.1399999941</v>
      </c>
    </row>
    <row r="5704" spans="1:3" ht="13.5" thickTop="1" x14ac:dyDescent="0.2"/>
  </sheetData>
  <pageMargins left="0.7" right="0.7" top="0.75" bottom="0.75" header="0.3" footer="0.3"/>
  <pageSetup orientation="portrait" r:id="rId1"/>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2471"/>
  <sheetViews>
    <sheetView zoomScale="70" zoomScaleNormal="70" workbookViewId="0">
      <selection activeCell="R31" sqref="R31"/>
    </sheetView>
  </sheetViews>
  <sheetFormatPr defaultRowHeight="15" x14ac:dyDescent="0.25"/>
  <cols>
    <col min="3" max="4" width="8.85546875" style="80"/>
    <col min="5" max="5" width="11.7109375" style="80" bestFit="1" customWidth="1"/>
    <col min="6" max="6" width="12.5703125" bestFit="1" customWidth="1"/>
    <col min="7" max="7" width="14.7109375" bestFit="1" customWidth="1"/>
    <col min="8" max="8" width="13" style="133" bestFit="1" customWidth="1"/>
    <col min="9" max="9" width="14.7109375" style="133" customWidth="1"/>
    <col min="10" max="11" width="13.7109375" style="858" customWidth="1"/>
    <col min="12" max="12" width="12.5703125" style="80" bestFit="1" customWidth="1"/>
    <col min="13" max="13" width="31.7109375" bestFit="1" customWidth="1"/>
    <col min="14" max="14" width="17.7109375" bestFit="1" customWidth="1"/>
    <col min="15" max="15" width="12.5703125" bestFit="1" customWidth="1"/>
    <col min="16" max="16" width="14.7109375" bestFit="1" customWidth="1"/>
    <col min="18" max="18" width="13" style="80" bestFit="1" customWidth="1"/>
    <col min="19" max="20" width="8.85546875" style="80"/>
    <col min="21" max="21" width="12.42578125" bestFit="1" customWidth="1"/>
    <col min="22" max="22" width="22" bestFit="1" customWidth="1"/>
    <col min="23" max="23" width="19.140625" bestFit="1" customWidth="1"/>
    <col min="24" max="24" width="15.7109375" bestFit="1" customWidth="1"/>
    <col min="25" max="25" width="19.140625" customWidth="1"/>
    <col min="26" max="26" width="10.140625" bestFit="1" customWidth="1"/>
    <col min="30" max="30" width="15.28515625" customWidth="1"/>
    <col min="31" max="31" width="16" bestFit="1" customWidth="1"/>
    <col min="32" max="32" width="15.7109375" bestFit="1" customWidth="1"/>
    <col min="33" max="33" width="19.140625" bestFit="1" customWidth="1"/>
    <col min="35" max="35" width="11.28515625" bestFit="1" customWidth="1"/>
    <col min="37" max="37" width="16" bestFit="1" customWidth="1"/>
    <col min="38" max="38" width="15.7109375" bestFit="1" customWidth="1"/>
    <col min="39" max="39" width="19.140625" bestFit="1" customWidth="1"/>
    <col min="40" max="40" width="11.7109375" bestFit="1" customWidth="1"/>
    <col min="42" max="42" width="10.7109375" bestFit="1" customWidth="1"/>
  </cols>
  <sheetData>
    <row r="1" spans="3:35" x14ac:dyDescent="0.25">
      <c r="C1" s="80" t="s">
        <v>11419</v>
      </c>
      <c r="D1" s="80" t="s">
        <v>11420</v>
      </c>
      <c r="E1" s="80" t="s">
        <v>11421</v>
      </c>
      <c r="G1" s="1061">
        <v>0.66190000000000004</v>
      </c>
      <c r="H1" s="1047"/>
      <c r="I1" s="1047"/>
      <c r="J1" s="1123" t="s">
        <v>11419</v>
      </c>
      <c r="K1" s="1123" t="s">
        <v>11420</v>
      </c>
      <c r="L1" s="1123" t="s">
        <v>11422</v>
      </c>
      <c r="R1" s="80" t="s">
        <v>11419</v>
      </c>
      <c r="S1" s="80" t="s">
        <v>11420</v>
      </c>
      <c r="T1" s="80" t="s">
        <v>11461</v>
      </c>
    </row>
    <row r="2" spans="3:35" x14ac:dyDescent="0.25">
      <c r="C2" s="80" t="s">
        <v>3242</v>
      </c>
      <c r="D2" s="80" t="s">
        <v>5000</v>
      </c>
      <c r="E2" s="1120">
        <v>3411.05</v>
      </c>
      <c r="G2" s="1046"/>
      <c r="H2" s="1046"/>
      <c r="I2" s="1046"/>
      <c r="J2" s="80" t="s">
        <v>4735</v>
      </c>
      <c r="K2" s="80" t="s">
        <v>6748</v>
      </c>
      <c r="L2" s="1124">
        <v>-15.86</v>
      </c>
      <c r="R2" s="80" t="s">
        <v>4855</v>
      </c>
      <c r="S2" s="80" t="s">
        <v>11424</v>
      </c>
      <c r="T2" s="1125">
        <v>2105.7800000000002</v>
      </c>
    </row>
    <row r="3" spans="3:35" x14ac:dyDescent="0.25">
      <c r="C3" s="80" t="s">
        <v>3242</v>
      </c>
      <c r="D3" s="80" t="s">
        <v>5003</v>
      </c>
      <c r="E3" s="1120">
        <v>-27725.66</v>
      </c>
      <c r="J3" s="80" t="s">
        <v>4735</v>
      </c>
      <c r="K3" s="80" t="s">
        <v>6751</v>
      </c>
      <c r="L3" s="1124">
        <v>-15.96</v>
      </c>
      <c r="R3" s="80" t="s">
        <v>4855</v>
      </c>
      <c r="S3" s="80" t="s">
        <v>11425</v>
      </c>
      <c r="T3" s="1125">
        <v>2105.7800000000002</v>
      </c>
    </row>
    <row r="4" spans="3:35" x14ac:dyDescent="0.25">
      <c r="C4" s="80" t="s">
        <v>3242</v>
      </c>
      <c r="D4" s="80" t="s">
        <v>5004</v>
      </c>
      <c r="E4" s="1120">
        <v>3049.68</v>
      </c>
      <c r="J4" s="80" t="s">
        <v>4735</v>
      </c>
      <c r="K4" s="80" t="s">
        <v>6752</v>
      </c>
      <c r="L4" s="1124">
        <v>-16.05</v>
      </c>
      <c r="R4" s="80" t="s">
        <v>4855</v>
      </c>
      <c r="S4" s="80" t="s">
        <v>11426</v>
      </c>
      <c r="T4" s="1125">
        <v>2105.7800000000002</v>
      </c>
      <c r="U4" s="811" t="s">
        <v>3204</v>
      </c>
      <c r="V4" s="811" t="s">
        <v>11462</v>
      </c>
      <c r="W4" s="811" t="s">
        <v>3209</v>
      </c>
      <c r="Z4" s="80" t="s">
        <v>11251</v>
      </c>
      <c r="AA4" s="80"/>
      <c r="AB4" s="80"/>
      <c r="AC4" s="1128"/>
      <c r="AD4" s="1129"/>
      <c r="AE4" s="1130"/>
      <c r="AF4" s="1120">
        <v>2105.7800000000002</v>
      </c>
      <c r="AG4" s="80"/>
    </row>
    <row r="5" spans="3:35" x14ac:dyDescent="0.25">
      <c r="C5" s="80" t="s">
        <v>3242</v>
      </c>
      <c r="D5" s="80" t="s">
        <v>5005</v>
      </c>
      <c r="E5" s="1120">
        <v>3022.15</v>
      </c>
      <c r="F5" s="1049" t="s">
        <v>11513</v>
      </c>
      <c r="G5" s="1049" t="s">
        <v>1669</v>
      </c>
      <c r="H5" s="1049" t="s">
        <v>3190</v>
      </c>
      <c r="I5" s="1049" t="s">
        <v>3225</v>
      </c>
      <c r="J5" s="80" t="s">
        <v>4735</v>
      </c>
      <c r="K5" s="80" t="s">
        <v>6753</v>
      </c>
      <c r="L5" s="1124">
        <v>-16.059999999999999</v>
      </c>
      <c r="M5" s="811" t="s">
        <v>3204</v>
      </c>
      <c r="N5" s="811" t="s">
        <v>11423</v>
      </c>
      <c r="O5" s="811" t="s">
        <v>3209</v>
      </c>
      <c r="R5" s="80" t="s">
        <v>4855</v>
      </c>
      <c r="S5" s="80" t="s">
        <v>11427</v>
      </c>
      <c r="T5" s="1125">
        <v>2105.7800000000002</v>
      </c>
      <c r="U5" s="92" t="s">
        <v>4855</v>
      </c>
      <c r="V5" s="1048">
        <v>25269.359999999997</v>
      </c>
      <c r="W5" s="1048">
        <v>16725.789384</v>
      </c>
      <c r="Z5" s="80"/>
      <c r="AA5" s="80"/>
      <c r="AB5" s="80"/>
      <c r="AC5" s="80"/>
      <c r="AD5" s="80"/>
      <c r="AE5" s="80"/>
      <c r="AF5" s="1095">
        <f>AF4*G1</f>
        <v>1393.8157820000001</v>
      </c>
      <c r="AG5" s="80"/>
    </row>
    <row r="6" spans="3:35" x14ac:dyDescent="0.25">
      <c r="C6" s="80" t="s">
        <v>3242</v>
      </c>
      <c r="D6" s="80" t="s">
        <v>5006</v>
      </c>
      <c r="E6" s="1120">
        <v>2948.84</v>
      </c>
      <c r="F6" s="92" t="s">
        <v>3242</v>
      </c>
      <c r="G6" s="768">
        <v>-15306.919999999995</v>
      </c>
      <c r="H6" s="1048">
        <f>O6</f>
        <v>-143.56611000000004</v>
      </c>
      <c r="I6" s="1048">
        <f>G6+H6</f>
        <v>-15450.486109999994</v>
      </c>
      <c r="J6" s="80" t="s">
        <v>4735</v>
      </c>
      <c r="K6" s="80" t="s">
        <v>6754</v>
      </c>
      <c r="L6" s="1124">
        <v>-16.05</v>
      </c>
      <c r="M6" s="92" t="s">
        <v>4735</v>
      </c>
      <c r="N6">
        <v>-216.90000000000003</v>
      </c>
      <c r="O6">
        <v>-143.56611000000004</v>
      </c>
      <c r="R6" s="80" t="s">
        <v>4855</v>
      </c>
      <c r="S6" s="80" t="s">
        <v>11428</v>
      </c>
      <c r="T6" s="1125">
        <v>2105.7800000000002</v>
      </c>
      <c r="U6" s="811" t="s">
        <v>3191</v>
      </c>
      <c r="V6" s="1049">
        <v>25269.359999999997</v>
      </c>
      <c r="W6" s="1049">
        <f>SUM(W5)</f>
        <v>16725.789384</v>
      </c>
    </row>
    <row r="7" spans="3:35" x14ac:dyDescent="0.25">
      <c r="C7" s="80" t="s">
        <v>3242</v>
      </c>
      <c r="D7" s="80" t="s">
        <v>5007</v>
      </c>
      <c r="E7" s="1120">
        <v>1156.3399999999999</v>
      </c>
      <c r="F7" s="92" t="s">
        <v>3246</v>
      </c>
      <c r="G7" s="768">
        <v>11357.379999999997</v>
      </c>
      <c r="H7" s="1048">
        <f>O7</f>
        <v>15823988.355681</v>
      </c>
      <c r="I7" s="1048">
        <f t="shared" ref="I7:K70" si="0">G7+H7</f>
        <v>15835345.735681001</v>
      </c>
      <c r="J7" s="80" t="s">
        <v>4735</v>
      </c>
      <c r="K7" s="80" t="s">
        <v>6755</v>
      </c>
      <c r="L7" s="1124">
        <v>-16.059999999999999</v>
      </c>
      <c r="M7" s="92" t="s">
        <v>4737</v>
      </c>
      <c r="N7">
        <v>23906916.989999998</v>
      </c>
      <c r="O7" s="133">
        <v>15823988.355681</v>
      </c>
      <c r="R7" s="80" t="s">
        <v>4855</v>
      </c>
      <c r="S7" s="80" t="s">
        <v>11429</v>
      </c>
      <c r="T7" s="1125">
        <v>2105.7800000000002</v>
      </c>
    </row>
    <row r="8" spans="3:35" x14ac:dyDescent="0.25">
      <c r="C8" s="80" t="s">
        <v>3242</v>
      </c>
      <c r="D8" s="80" t="s">
        <v>5008</v>
      </c>
      <c r="E8" s="1120">
        <v>-387.88</v>
      </c>
      <c r="F8" s="92" t="s">
        <v>3263</v>
      </c>
      <c r="G8" s="768">
        <v>-7987.6399999999985</v>
      </c>
      <c r="H8" s="1048"/>
      <c r="I8" s="1048">
        <f t="shared" si="0"/>
        <v>-7987.6399999999985</v>
      </c>
      <c r="J8" s="80" t="s">
        <v>4735</v>
      </c>
      <c r="K8" s="80" t="s">
        <v>6756</v>
      </c>
      <c r="L8" s="1124">
        <v>-16.05</v>
      </c>
      <c r="M8" s="92" t="s">
        <v>4745</v>
      </c>
      <c r="N8">
        <v>114200.32000000001</v>
      </c>
      <c r="O8" s="133">
        <v>75589.191808000003</v>
      </c>
      <c r="R8" s="80" t="s">
        <v>4855</v>
      </c>
      <c r="S8" s="80" t="s">
        <v>11430</v>
      </c>
      <c r="T8" s="1125">
        <v>2105.7800000000002</v>
      </c>
    </row>
    <row r="9" spans="3:35" x14ac:dyDescent="0.25">
      <c r="C9" s="80" t="s">
        <v>3242</v>
      </c>
      <c r="D9" s="80" t="s">
        <v>5009</v>
      </c>
      <c r="E9" s="1120">
        <v>-195.89</v>
      </c>
      <c r="F9" s="92" t="s">
        <v>3295</v>
      </c>
      <c r="G9" s="768">
        <v>27599.100000000006</v>
      </c>
      <c r="H9" s="1048"/>
      <c r="I9" s="1048">
        <f t="shared" si="0"/>
        <v>27599.100000000006</v>
      </c>
      <c r="J9" s="80" t="s">
        <v>4735</v>
      </c>
      <c r="K9" s="80" t="s">
        <v>6757</v>
      </c>
      <c r="L9" s="1124">
        <v>-16.059999999999999</v>
      </c>
      <c r="M9" s="92" t="s">
        <v>4798</v>
      </c>
      <c r="N9">
        <v>3569177.2899999996</v>
      </c>
      <c r="O9" s="133">
        <v>2362438.4482509997</v>
      </c>
      <c r="R9" s="80" t="s">
        <v>4855</v>
      </c>
      <c r="S9" s="80" t="s">
        <v>11431</v>
      </c>
      <c r="T9" s="1125">
        <v>2105.7800000000002</v>
      </c>
    </row>
    <row r="10" spans="3:35" x14ac:dyDescent="0.25">
      <c r="C10" s="80" t="s">
        <v>3242</v>
      </c>
      <c r="D10" s="80" t="s">
        <v>5010</v>
      </c>
      <c r="E10" s="1120">
        <v>-226.97</v>
      </c>
      <c r="F10" s="92" t="s">
        <v>3327</v>
      </c>
      <c r="G10" s="768">
        <v>51124.04000000003</v>
      </c>
      <c r="H10" s="1048"/>
      <c r="I10" s="1048">
        <f t="shared" si="0"/>
        <v>51124.04000000003</v>
      </c>
      <c r="J10" s="80" t="s">
        <v>4735</v>
      </c>
      <c r="K10" s="80" t="s">
        <v>6758</v>
      </c>
      <c r="L10" s="1124">
        <v>-29.58</v>
      </c>
      <c r="M10" s="92" t="s">
        <v>4811</v>
      </c>
      <c r="N10">
        <v>1172.1699999999998</v>
      </c>
      <c r="O10" s="133">
        <v>775.8593229999999</v>
      </c>
      <c r="R10" s="80" t="s">
        <v>4855</v>
      </c>
      <c r="S10" s="80" t="s">
        <v>11432</v>
      </c>
      <c r="T10" s="1125">
        <v>2105.7800000000002</v>
      </c>
    </row>
    <row r="11" spans="3:35" x14ac:dyDescent="0.25">
      <c r="C11" s="80" t="s">
        <v>3242</v>
      </c>
      <c r="D11" s="80" t="s">
        <v>5001</v>
      </c>
      <c r="E11" s="1120">
        <v>-308.55</v>
      </c>
      <c r="F11" s="92" t="s">
        <v>3359</v>
      </c>
      <c r="G11" s="768">
        <v>1648.4799999999987</v>
      </c>
      <c r="H11" s="1048"/>
      <c r="I11" s="1048">
        <f t="shared" si="0"/>
        <v>1648.4799999999987</v>
      </c>
      <c r="J11" s="80" t="s">
        <v>4735</v>
      </c>
      <c r="K11" s="80" t="s">
        <v>6749</v>
      </c>
      <c r="L11" s="1124">
        <v>-29.59</v>
      </c>
      <c r="M11" s="92" t="s">
        <v>4820</v>
      </c>
      <c r="N11">
        <v>4264.62</v>
      </c>
      <c r="O11" s="133">
        <v>2822.7519780000002</v>
      </c>
      <c r="R11" s="80" t="s">
        <v>4855</v>
      </c>
      <c r="S11" s="80" t="s">
        <v>11433</v>
      </c>
      <c r="T11" s="1125">
        <v>2105.7800000000002</v>
      </c>
    </row>
    <row r="12" spans="3:35" x14ac:dyDescent="0.25">
      <c r="C12" s="80" t="s">
        <v>3242</v>
      </c>
      <c r="D12" s="80" t="s">
        <v>5002</v>
      </c>
      <c r="E12" s="1120">
        <v>-52.25</v>
      </c>
      <c r="F12" s="92" t="s">
        <v>3391</v>
      </c>
      <c r="G12" s="768">
        <v>-80.43999999999987</v>
      </c>
      <c r="H12" s="1048"/>
      <c r="I12" s="1048">
        <f t="shared" si="0"/>
        <v>-80.43999999999987</v>
      </c>
      <c r="J12" s="80" t="s">
        <v>4735</v>
      </c>
      <c r="K12" s="80" t="s">
        <v>6750</v>
      </c>
      <c r="L12" s="1124">
        <v>-29.58</v>
      </c>
      <c r="M12" s="92" t="s">
        <v>4825</v>
      </c>
      <c r="N12">
        <v>72216.849999999991</v>
      </c>
      <c r="O12" s="133">
        <v>47800.333014999997</v>
      </c>
      <c r="R12" s="80" t="s">
        <v>4855</v>
      </c>
      <c r="S12" s="80" t="s">
        <v>11434</v>
      </c>
      <c r="T12" s="1125">
        <v>2105.7800000000002</v>
      </c>
    </row>
    <row r="13" spans="3:35" x14ac:dyDescent="0.25">
      <c r="C13" s="80" t="s">
        <v>3242</v>
      </c>
      <c r="D13" s="80" t="s">
        <v>7222</v>
      </c>
      <c r="E13" s="1120">
        <v>0.01</v>
      </c>
      <c r="F13" s="92" t="s">
        <v>3439</v>
      </c>
      <c r="G13" s="768">
        <v>-17995.42000000002</v>
      </c>
      <c r="H13" s="1048"/>
      <c r="I13" s="1048">
        <f t="shared" si="0"/>
        <v>-17995.42000000002</v>
      </c>
      <c r="J13" s="80" t="s">
        <v>4737</v>
      </c>
      <c r="K13" s="80" t="s">
        <v>5011</v>
      </c>
      <c r="L13" s="1120">
        <v>2985021.24</v>
      </c>
      <c r="M13" s="92" t="s">
        <v>4834</v>
      </c>
      <c r="N13">
        <v>94989.930000000008</v>
      </c>
      <c r="O13" s="133">
        <v>62873.83466700001</v>
      </c>
      <c r="R13" s="80" t="s">
        <v>4855</v>
      </c>
      <c r="S13" s="80" t="s">
        <v>11435</v>
      </c>
      <c r="T13" s="1125">
        <v>2105.7800000000002</v>
      </c>
    </row>
    <row r="14" spans="3:35" x14ac:dyDescent="0.25">
      <c r="C14" s="80" t="s">
        <v>3242</v>
      </c>
      <c r="D14" s="80" t="s">
        <v>7223</v>
      </c>
      <c r="E14" s="1120">
        <v>0.17</v>
      </c>
      <c r="F14" s="92" t="s">
        <v>3469</v>
      </c>
      <c r="G14" s="768">
        <v>70860.92</v>
      </c>
      <c r="H14" s="1048"/>
      <c r="I14" s="1048">
        <f t="shared" si="0"/>
        <v>70860.92</v>
      </c>
      <c r="J14" s="80" t="s">
        <v>4737</v>
      </c>
      <c r="K14" s="80" t="s">
        <v>5014</v>
      </c>
      <c r="L14" s="1120">
        <v>3066390.47</v>
      </c>
      <c r="M14" s="92" t="s">
        <v>4838</v>
      </c>
      <c r="N14">
        <v>1637330.7200000002</v>
      </c>
      <c r="O14" s="133">
        <v>1083749.2035680001</v>
      </c>
      <c r="AG14" s="811" t="s">
        <v>11419</v>
      </c>
      <c r="AH14" s="811" t="s">
        <v>11420</v>
      </c>
      <c r="AI14" s="811" t="s">
        <v>11460</v>
      </c>
    </row>
    <row r="15" spans="3:35" x14ac:dyDescent="0.25">
      <c r="C15" s="80" t="s">
        <v>3242</v>
      </c>
      <c r="D15" s="80" t="s">
        <v>7224</v>
      </c>
      <c r="E15" s="1120">
        <v>0.23</v>
      </c>
      <c r="F15" s="92" t="s">
        <v>3497</v>
      </c>
      <c r="G15" s="768">
        <v>31847.410000000011</v>
      </c>
      <c r="H15" s="1048"/>
      <c r="I15" s="1048">
        <f t="shared" si="0"/>
        <v>31847.410000000011</v>
      </c>
      <c r="J15" s="80" t="s">
        <v>4737</v>
      </c>
      <c r="K15" s="80" t="s">
        <v>5015</v>
      </c>
      <c r="L15" s="1120">
        <v>3125981.93</v>
      </c>
      <c r="M15" s="92" t="s">
        <v>4849</v>
      </c>
      <c r="N15">
        <v>167791.68000000002</v>
      </c>
      <c r="O15" s="133">
        <v>111061.31299200002</v>
      </c>
      <c r="R15" s="80" t="s">
        <v>11419</v>
      </c>
      <c r="S15" s="80" t="s">
        <v>11420</v>
      </c>
      <c r="T15" s="80" t="s">
        <v>11460</v>
      </c>
      <c r="AA15" s="811" t="s">
        <v>11419</v>
      </c>
      <c r="AB15" s="811" t="s">
        <v>11420</v>
      </c>
      <c r="AC15" s="811" t="s">
        <v>11460</v>
      </c>
      <c r="AG15" s="80" t="s">
        <v>3424</v>
      </c>
      <c r="AH15" s="80" t="s">
        <v>11464</v>
      </c>
      <c r="AI15" s="1125">
        <v>417.79</v>
      </c>
    </row>
    <row r="16" spans="3:35" x14ac:dyDescent="0.25">
      <c r="C16" s="80" t="s">
        <v>3242</v>
      </c>
      <c r="D16" s="80" t="s">
        <v>7225</v>
      </c>
      <c r="E16" s="1120">
        <v>0.2</v>
      </c>
      <c r="F16" s="92" t="s">
        <v>3517</v>
      </c>
      <c r="G16" s="768">
        <v>9.0200000000000014</v>
      </c>
      <c r="H16" s="1048"/>
      <c r="I16" s="1048">
        <f t="shared" si="0"/>
        <v>9.0200000000000014</v>
      </c>
      <c r="J16" s="80" t="s">
        <v>4737</v>
      </c>
      <c r="K16" s="80" t="s">
        <v>5016</v>
      </c>
      <c r="L16" s="1120">
        <v>3100085.94</v>
      </c>
      <c r="M16" s="1049" t="s">
        <v>3191</v>
      </c>
      <c r="N16" s="1049">
        <f>SUM(N6:N15)</f>
        <v>29567843.670000002</v>
      </c>
      <c r="O16" s="138">
        <v>19570955.725172997</v>
      </c>
      <c r="R16" s="80" t="s">
        <v>3424</v>
      </c>
      <c r="S16" s="80" t="s">
        <v>11436</v>
      </c>
      <c r="T16" s="1120">
        <v>0.01</v>
      </c>
      <c r="U16" s="80"/>
      <c r="AA16" s="80" t="s">
        <v>3424</v>
      </c>
      <c r="AB16" s="80" t="s">
        <v>11464</v>
      </c>
      <c r="AC16" s="1120">
        <v>417.79</v>
      </c>
      <c r="AD16" s="80"/>
      <c r="AE16" s="80"/>
      <c r="AF16" s="80"/>
      <c r="AG16" s="80" t="s">
        <v>3424</v>
      </c>
      <c r="AH16" s="80" t="s">
        <v>11436</v>
      </c>
      <c r="AI16" s="1125">
        <v>417.79</v>
      </c>
    </row>
    <row r="17" spans="3:40" x14ac:dyDescent="0.25">
      <c r="C17" s="80" t="s">
        <v>3242</v>
      </c>
      <c r="D17" s="80" t="s">
        <v>7226</v>
      </c>
      <c r="E17" s="1120">
        <v>0.09</v>
      </c>
      <c r="F17" s="92" t="s">
        <v>3537</v>
      </c>
      <c r="G17" s="768">
        <v>5885.1900000000005</v>
      </c>
      <c r="H17" s="1048"/>
      <c r="I17" s="1048">
        <f t="shared" si="0"/>
        <v>5885.1900000000005</v>
      </c>
      <c r="J17" s="80" t="s">
        <v>4737</v>
      </c>
      <c r="K17" s="80" t="s">
        <v>5017</v>
      </c>
      <c r="L17" s="1120">
        <v>3068509.03</v>
      </c>
      <c r="P17" s="133"/>
      <c r="S17" s="80" t="s">
        <v>3424</v>
      </c>
      <c r="T17" s="80" t="s">
        <v>11437</v>
      </c>
      <c r="U17" s="1120">
        <v>0.01</v>
      </c>
      <c r="AA17" s="80" t="s">
        <v>3424</v>
      </c>
      <c r="AB17" s="80" t="s">
        <v>11436</v>
      </c>
      <c r="AC17" s="1120">
        <v>417.78</v>
      </c>
      <c r="AD17" s="80" t="s">
        <v>11476</v>
      </c>
      <c r="AE17" s="1095">
        <v>1393.8157820000001</v>
      </c>
      <c r="AF17" s="80"/>
      <c r="AG17" s="80" t="s">
        <v>3424</v>
      </c>
      <c r="AH17" s="80" t="s">
        <v>11465</v>
      </c>
      <c r="AI17" s="1125">
        <v>417.79</v>
      </c>
      <c r="AJ17" t="s">
        <v>4855</v>
      </c>
      <c r="AK17" s="1048">
        <v>16725.789384</v>
      </c>
      <c r="AM17" s="811" t="s">
        <v>11514</v>
      </c>
      <c r="AN17" s="811"/>
    </row>
    <row r="18" spans="3:40" x14ac:dyDescent="0.25">
      <c r="C18" s="80" t="s">
        <v>3242</v>
      </c>
      <c r="D18" s="80" t="s">
        <v>7227</v>
      </c>
      <c r="E18" s="1120">
        <v>0.21</v>
      </c>
      <c r="F18" s="92" t="s">
        <v>3581</v>
      </c>
      <c r="G18" s="768">
        <v>0.10999999999999999</v>
      </c>
      <c r="H18" s="1048"/>
      <c r="I18" s="1048">
        <f t="shared" si="0"/>
        <v>0.10999999999999999</v>
      </c>
      <c r="J18" s="80" t="s">
        <v>4737</v>
      </c>
      <c r="K18" s="80" t="s">
        <v>5018</v>
      </c>
      <c r="L18" s="1120">
        <v>2459526.86</v>
      </c>
      <c r="P18" s="133"/>
      <c r="S18" s="80" t="s">
        <v>3424</v>
      </c>
      <c r="T18" s="80" t="s">
        <v>11438</v>
      </c>
      <c r="U18" s="1120">
        <v>8124.43</v>
      </c>
      <c r="V18" s="811" t="s">
        <v>3204</v>
      </c>
      <c r="W18" s="811" t="s">
        <v>11463</v>
      </c>
      <c r="X18" s="133"/>
      <c r="AA18" s="80" t="s">
        <v>3424</v>
      </c>
      <c r="AB18" s="80" t="s">
        <v>11465</v>
      </c>
      <c r="AC18" s="1120">
        <v>417.79</v>
      </c>
      <c r="AD18" s="1104" t="s">
        <v>3204</v>
      </c>
      <c r="AE18" s="1104" t="s">
        <v>11463</v>
      </c>
      <c r="AF18" s="80"/>
      <c r="AG18" s="80" t="s">
        <v>3424</v>
      </c>
      <c r="AH18" s="80" t="s">
        <v>11466</v>
      </c>
      <c r="AI18" s="1125">
        <v>417.79</v>
      </c>
      <c r="AJ18" s="811" t="s">
        <v>3204</v>
      </c>
      <c r="AK18" s="811" t="s">
        <v>11463</v>
      </c>
      <c r="AM18" s="133" t="s">
        <v>4855</v>
      </c>
      <c r="AN18" s="1048">
        <v>15331.973602</v>
      </c>
    </row>
    <row r="19" spans="3:40" x14ac:dyDescent="0.25">
      <c r="C19" s="80" t="s">
        <v>3242</v>
      </c>
      <c r="D19" s="80" t="s">
        <v>7228</v>
      </c>
      <c r="E19" s="1120">
        <v>0.25</v>
      </c>
      <c r="F19" s="92" t="s">
        <v>3621</v>
      </c>
      <c r="G19" s="768">
        <v>42891.94</v>
      </c>
      <c r="H19" s="1048"/>
      <c r="I19" s="1048">
        <f t="shared" si="0"/>
        <v>42891.94</v>
      </c>
      <c r="J19" s="80" t="s">
        <v>4737</v>
      </c>
      <c r="K19" s="80" t="s">
        <v>5019</v>
      </c>
      <c r="L19" s="1120">
        <v>2074817.84</v>
      </c>
      <c r="P19" s="133"/>
      <c r="S19" s="80" t="s">
        <v>3424</v>
      </c>
      <c r="T19" s="80" t="s">
        <v>11439</v>
      </c>
      <c r="U19" s="1120">
        <v>8124.35</v>
      </c>
      <c r="V19" s="92" t="s">
        <v>3424</v>
      </c>
      <c r="W19" s="768">
        <v>89367.24</v>
      </c>
      <c r="AA19" s="80" t="s">
        <v>3424</v>
      </c>
      <c r="AB19" s="80" t="s">
        <v>11466</v>
      </c>
      <c r="AC19" s="1120">
        <v>417.79</v>
      </c>
      <c r="AD19" s="111" t="s">
        <v>3424</v>
      </c>
      <c r="AE19" s="1095">
        <v>3926457.72</v>
      </c>
      <c r="AF19" s="80"/>
      <c r="AG19" s="80" t="s">
        <v>3424</v>
      </c>
      <c r="AH19" s="80" t="s">
        <v>11467</v>
      </c>
      <c r="AI19" s="1125">
        <v>417.79</v>
      </c>
      <c r="AJ19" s="92" t="s">
        <v>3424</v>
      </c>
      <c r="AK19" s="81">
        <v>4015824.9600000009</v>
      </c>
      <c r="AM19" s="92" t="s">
        <v>3424</v>
      </c>
      <c r="AN19" s="1048">
        <v>89367.240000000689</v>
      </c>
    </row>
    <row r="20" spans="3:40" x14ac:dyDescent="0.25">
      <c r="C20" s="80" t="s">
        <v>3242</v>
      </c>
      <c r="D20" s="80" t="s">
        <v>7229</v>
      </c>
      <c r="E20" s="1120">
        <v>0.21</v>
      </c>
      <c r="F20" s="92" t="s">
        <v>3660</v>
      </c>
      <c r="G20" s="768">
        <v>1598.7399999999998</v>
      </c>
      <c r="H20" s="1048"/>
      <c r="I20" s="1048">
        <f t="shared" si="0"/>
        <v>1598.7399999999998</v>
      </c>
      <c r="J20" s="80" t="s">
        <v>4737</v>
      </c>
      <c r="K20" s="80" t="s">
        <v>5020</v>
      </c>
      <c r="L20" s="1120">
        <v>2000710.79</v>
      </c>
      <c r="P20" s="133"/>
      <c r="S20" s="80" t="s">
        <v>3424</v>
      </c>
      <c r="T20" s="80" t="s">
        <v>11440</v>
      </c>
      <c r="U20" s="1120">
        <v>8124.15</v>
      </c>
      <c r="V20" s="92" t="s">
        <v>3842</v>
      </c>
      <c r="W20" s="768">
        <v>-6368.4599999999991</v>
      </c>
      <c r="AA20" s="80" t="s">
        <v>3424</v>
      </c>
      <c r="AB20" s="80" t="s">
        <v>11467</v>
      </c>
      <c r="AC20" s="1120">
        <v>417.79</v>
      </c>
      <c r="AD20" s="111" t="s">
        <v>3842</v>
      </c>
      <c r="AE20" s="1095">
        <v>3225081.7800000003</v>
      </c>
      <c r="AF20" s="80"/>
      <c r="AG20" s="80" t="s">
        <v>3424</v>
      </c>
      <c r="AH20" s="80" t="s">
        <v>11468</v>
      </c>
      <c r="AI20" s="1125">
        <v>417.79</v>
      </c>
      <c r="AJ20" s="92" t="s">
        <v>3842</v>
      </c>
      <c r="AK20" s="81">
        <v>3218713.3199999989</v>
      </c>
      <c r="AM20" s="92" t="s">
        <v>3842</v>
      </c>
      <c r="AN20" s="1048">
        <v>-6368.4600000013597</v>
      </c>
    </row>
    <row r="21" spans="3:40" x14ac:dyDescent="0.25">
      <c r="C21" s="80" t="s">
        <v>3242</v>
      </c>
      <c r="D21" s="80" t="s">
        <v>7230</v>
      </c>
      <c r="E21" s="1120">
        <v>0.1</v>
      </c>
      <c r="F21" s="92" t="s">
        <v>3690</v>
      </c>
      <c r="G21" s="768">
        <v>73285.249999999927</v>
      </c>
      <c r="H21" s="1048"/>
      <c r="I21" s="1048">
        <f t="shared" si="0"/>
        <v>73285.249999999927</v>
      </c>
      <c r="J21" s="80" t="s">
        <v>4737</v>
      </c>
      <c r="K21" s="80" t="s">
        <v>5021</v>
      </c>
      <c r="L21" s="1120">
        <v>1419409.96</v>
      </c>
      <c r="P21" s="133"/>
      <c r="S21" s="80" t="s">
        <v>3424</v>
      </c>
      <c r="T21" s="80" t="s">
        <v>11441</v>
      </c>
      <c r="U21" s="1120">
        <v>8124.24</v>
      </c>
      <c r="V21" s="92" t="s">
        <v>4320</v>
      </c>
      <c r="W21" s="768">
        <v>5528.84</v>
      </c>
      <c r="AA21" s="80" t="s">
        <v>3424</v>
      </c>
      <c r="AB21" s="80" t="s">
        <v>11468</v>
      </c>
      <c r="AC21" s="1120">
        <v>417.79</v>
      </c>
      <c r="AD21" s="111" t="s">
        <v>4320</v>
      </c>
      <c r="AE21" s="1095">
        <v>83377.600000000006</v>
      </c>
      <c r="AF21" s="80"/>
      <c r="AG21" s="80" t="s">
        <v>3424</v>
      </c>
      <c r="AH21" s="80" t="s">
        <v>11469</v>
      </c>
      <c r="AI21" s="1125">
        <v>417.79</v>
      </c>
      <c r="AJ21" s="92" t="s">
        <v>4320</v>
      </c>
      <c r="AK21" s="81">
        <v>88906.439999999988</v>
      </c>
      <c r="AM21" s="92" t="s">
        <v>4320</v>
      </c>
      <c r="AN21" s="1048">
        <v>5528.839999999982</v>
      </c>
    </row>
    <row r="22" spans="3:40" x14ac:dyDescent="0.25">
      <c r="C22" s="80" t="s">
        <v>3242</v>
      </c>
      <c r="D22" s="80" t="s">
        <v>7231</v>
      </c>
      <c r="E22" s="1120">
        <v>0.24</v>
      </c>
      <c r="F22" s="92" t="s">
        <v>3738</v>
      </c>
      <c r="G22" s="768">
        <v>17001.039999999975</v>
      </c>
      <c r="H22" s="1048"/>
      <c r="I22" s="1048">
        <f t="shared" si="0"/>
        <v>17001.039999999975</v>
      </c>
      <c r="J22" s="80" t="s">
        <v>4737</v>
      </c>
      <c r="K22" s="80" t="s">
        <v>5012</v>
      </c>
      <c r="L22" s="1120">
        <v>679092.32</v>
      </c>
      <c r="P22" s="133"/>
      <c r="S22" s="80" t="s">
        <v>3424</v>
      </c>
      <c r="T22" s="80" t="s">
        <v>11442</v>
      </c>
      <c r="U22" s="1120">
        <v>8124.29</v>
      </c>
      <c r="V22" s="92" t="s">
        <v>4480</v>
      </c>
      <c r="W22" s="768">
        <v>-11970.150000000005</v>
      </c>
      <c r="AA22" s="80" t="s">
        <v>3424</v>
      </c>
      <c r="AB22" s="80" t="s">
        <v>11469</v>
      </c>
      <c r="AC22" s="1120">
        <v>417.79</v>
      </c>
      <c r="AD22" s="111" t="s">
        <v>4480</v>
      </c>
      <c r="AE22" s="1095">
        <v>64714.350000000006</v>
      </c>
      <c r="AF22" s="80"/>
      <c r="AG22" s="80" t="s">
        <v>3424</v>
      </c>
      <c r="AH22" s="80" t="s">
        <v>11470</v>
      </c>
      <c r="AI22" s="1125">
        <v>417.79</v>
      </c>
      <c r="AJ22" s="92" t="s">
        <v>4480</v>
      </c>
      <c r="AK22" s="81">
        <v>52744.19999999999</v>
      </c>
      <c r="AM22" s="92" t="s">
        <v>4480</v>
      </c>
      <c r="AN22" s="1048">
        <v>-11970.150000000016</v>
      </c>
    </row>
    <row r="23" spans="3:40" x14ac:dyDescent="0.25">
      <c r="C23" s="80" t="s">
        <v>3242</v>
      </c>
      <c r="D23" s="80" t="s">
        <v>4999</v>
      </c>
      <c r="E23" s="1120">
        <v>-0.01</v>
      </c>
      <c r="F23" s="92" t="s">
        <v>3779</v>
      </c>
      <c r="G23" s="768">
        <v>40482.289999999979</v>
      </c>
      <c r="H23" s="1048"/>
      <c r="I23" s="1048">
        <f t="shared" si="0"/>
        <v>40482.289999999979</v>
      </c>
      <c r="J23" s="80" t="s">
        <v>4737</v>
      </c>
      <c r="K23" s="80" t="s">
        <v>5013</v>
      </c>
      <c r="L23" s="1120">
        <v>-72629.39</v>
      </c>
      <c r="P23" s="133"/>
      <c r="S23" s="80" t="s">
        <v>3424</v>
      </c>
      <c r="T23" s="80" t="s">
        <v>11443</v>
      </c>
      <c r="U23" s="1120">
        <v>8124.38</v>
      </c>
      <c r="V23" s="1049" t="s">
        <v>3191</v>
      </c>
      <c r="W23" s="1049">
        <v>76557.469999999987</v>
      </c>
      <c r="AA23" s="80" t="s">
        <v>3424</v>
      </c>
      <c r="AB23" s="80" t="s">
        <v>11470</v>
      </c>
      <c r="AC23" s="1120">
        <v>417.79</v>
      </c>
      <c r="AD23" s="1126" t="s">
        <v>3191</v>
      </c>
      <c r="AE23" s="1126">
        <v>7299631.4499999993</v>
      </c>
      <c r="AF23" s="80"/>
      <c r="AG23" s="80" t="s">
        <v>3424</v>
      </c>
      <c r="AH23" s="80" t="s">
        <v>11437</v>
      </c>
      <c r="AI23" s="1125">
        <v>417.79</v>
      </c>
      <c r="AJ23" s="1049" t="s">
        <v>3191</v>
      </c>
      <c r="AK23" s="1049">
        <v>7376188.9199999999</v>
      </c>
      <c r="AM23" s="811"/>
      <c r="AN23" s="1049">
        <f>SUM(AN16:AN22)</f>
        <v>91889.443601999286</v>
      </c>
    </row>
    <row r="24" spans="3:40" x14ac:dyDescent="0.25">
      <c r="C24" s="80" t="s">
        <v>3242</v>
      </c>
      <c r="D24" s="80" t="s">
        <v>7233</v>
      </c>
      <c r="E24" s="1120">
        <v>0.04</v>
      </c>
      <c r="F24" s="92" t="s">
        <v>3844</v>
      </c>
      <c r="G24" s="768">
        <v>1337.36</v>
      </c>
      <c r="H24" s="1048"/>
      <c r="I24" s="1048">
        <f t="shared" si="0"/>
        <v>1337.36</v>
      </c>
      <c r="J24" s="80" t="s">
        <v>4745</v>
      </c>
      <c r="K24" s="80" t="s">
        <v>6950</v>
      </c>
      <c r="L24" s="1120">
        <v>0.04</v>
      </c>
      <c r="P24" s="133"/>
      <c r="S24" s="80" t="s">
        <v>3424</v>
      </c>
      <c r="T24" s="80" t="s">
        <v>11444</v>
      </c>
      <c r="U24" s="1120">
        <v>8124.29</v>
      </c>
      <c r="AA24" s="80" t="s">
        <v>3424</v>
      </c>
      <c r="AB24" s="80" t="s">
        <v>11437</v>
      </c>
      <c r="AC24" s="1120">
        <v>417.78</v>
      </c>
      <c r="AD24" s="80"/>
      <c r="AE24" s="80"/>
      <c r="AF24" s="80"/>
      <c r="AG24" s="80" t="s">
        <v>3424</v>
      </c>
      <c r="AH24" s="80" t="s">
        <v>11471</v>
      </c>
      <c r="AI24" s="1125">
        <v>417.79</v>
      </c>
    </row>
    <row r="25" spans="3:40" ht="15.75" thickBot="1" x14ac:dyDescent="0.3">
      <c r="C25" s="80" t="s">
        <v>3242</v>
      </c>
      <c r="D25" s="80" t="s">
        <v>7235</v>
      </c>
      <c r="E25" s="1120">
        <v>0.09</v>
      </c>
      <c r="F25" s="92" t="s">
        <v>3847</v>
      </c>
      <c r="G25" s="768">
        <v>1327.5900000000001</v>
      </c>
      <c r="H25" s="1048"/>
      <c r="I25" s="1048">
        <f t="shared" si="0"/>
        <v>1327.5900000000001</v>
      </c>
      <c r="J25" s="80" t="s">
        <v>4745</v>
      </c>
      <c r="K25" s="80" t="s">
        <v>6759</v>
      </c>
      <c r="L25" s="1120">
        <v>47.42</v>
      </c>
      <c r="P25" s="133"/>
      <c r="S25" s="80" t="s">
        <v>3424</v>
      </c>
      <c r="T25" s="80" t="s">
        <v>11445</v>
      </c>
      <c r="U25" s="1120">
        <v>8124.21</v>
      </c>
      <c r="AA25" s="80" t="s">
        <v>3424</v>
      </c>
      <c r="AB25" s="80" t="s">
        <v>11471</v>
      </c>
      <c r="AC25" s="1120">
        <v>417.79</v>
      </c>
      <c r="AD25" s="80"/>
      <c r="AE25" s="1127">
        <f>AE23+AE17</f>
        <v>7301025.2657819996</v>
      </c>
      <c r="AF25" s="80"/>
      <c r="AG25" s="80" t="s">
        <v>3424</v>
      </c>
      <c r="AH25" s="80" t="s">
        <v>11472</v>
      </c>
      <c r="AI25" s="1125">
        <v>417.79</v>
      </c>
      <c r="AK25" s="1062">
        <f>AK17+AK23</f>
        <v>7392914.7093839999</v>
      </c>
    </row>
    <row r="26" spans="3:40" ht="15.75" thickTop="1" x14ac:dyDescent="0.25">
      <c r="C26" s="80" t="s">
        <v>3242</v>
      </c>
      <c r="D26" s="80" t="s">
        <v>7236</v>
      </c>
      <c r="E26" s="1120">
        <v>0.09</v>
      </c>
      <c r="F26" s="92" t="s">
        <v>3882</v>
      </c>
      <c r="G26" s="768">
        <v>-442.97999999999985</v>
      </c>
      <c r="H26" s="1048"/>
      <c r="I26" s="1048">
        <f t="shared" si="0"/>
        <v>-442.97999999999985</v>
      </c>
      <c r="J26" s="80" t="s">
        <v>4745</v>
      </c>
      <c r="K26" s="80" t="s">
        <v>6762</v>
      </c>
      <c r="L26" s="1120">
        <v>35.97</v>
      </c>
      <c r="P26" s="133"/>
      <c r="S26" s="80" t="s">
        <v>3424</v>
      </c>
      <c r="T26" s="80" t="s">
        <v>11446</v>
      </c>
      <c r="U26" s="1120">
        <v>8124.35</v>
      </c>
      <c r="AA26" s="80" t="s">
        <v>3424</v>
      </c>
      <c r="AB26" s="80" t="s">
        <v>11472</v>
      </c>
      <c r="AC26" s="1120">
        <v>417.79</v>
      </c>
      <c r="AD26" s="80"/>
      <c r="AE26" s="80"/>
      <c r="AF26" s="80"/>
      <c r="AG26" s="80" t="s">
        <v>3424</v>
      </c>
      <c r="AH26" s="80" t="s">
        <v>11473</v>
      </c>
      <c r="AI26" s="1125">
        <v>417.79</v>
      </c>
    </row>
    <row r="27" spans="3:40" x14ac:dyDescent="0.25">
      <c r="C27" s="80" t="s">
        <v>3242</v>
      </c>
      <c r="D27" s="80" t="s">
        <v>7237</v>
      </c>
      <c r="E27" s="1120">
        <v>0.01</v>
      </c>
      <c r="F27" s="92" t="s">
        <v>3915</v>
      </c>
      <c r="G27" s="768">
        <v>262436.12</v>
      </c>
      <c r="H27" s="1048"/>
      <c r="I27" s="1048">
        <f t="shared" si="0"/>
        <v>262436.12</v>
      </c>
      <c r="J27" s="80" t="s">
        <v>4745</v>
      </c>
      <c r="K27" s="80" t="s">
        <v>6763</v>
      </c>
      <c r="L27" s="1120">
        <v>-20.260000000000002</v>
      </c>
      <c r="P27" s="133"/>
      <c r="S27" s="80" t="s">
        <v>3424</v>
      </c>
      <c r="T27" s="80" t="s">
        <v>11447</v>
      </c>
      <c r="U27" s="1120">
        <v>8124.26</v>
      </c>
      <c r="AA27" s="80" t="s">
        <v>3424</v>
      </c>
      <c r="AB27" s="80" t="s">
        <v>11473</v>
      </c>
      <c r="AC27" s="1120">
        <v>417.79</v>
      </c>
      <c r="AD27" s="80"/>
      <c r="AE27" s="80"/>
      <c r="AF27" s="80"/>
      <c r="AG27" s="80" t="s">
        <v>3424</v>
      </c>
      <c r="AH27" s="80" t="s">
        <v>11438</v>
      </c>
      <c r="AI27" s="1125">
        <v>334234.29000000015</v>
      </c>
    </row>
    <row r="28" spans="3:40" x14ac:dyDescent="0.25">
      <c r="C28" s="80" t="s">
        <v>3242</v>
      </c>
      <c r="D28" s="80" t="s">
        <v>7238</v>
      </c>
      <c r="E28" s="1120">
        <v>7.0000000000000007E-2</v>
      </c>
      <c r="F28" s="92" t="s">
        <v>4113</v>
      </c>
      <c r="G28" s="768">
        <v>-9.1499999999999986</v>
      </c>
      <c r="H28" s="1048"/>
      <c r="I28" s="1048">
        <f t="shared" si="0"/>
        <v>-9.1499999999999986</v>
      </c>
      <c r="J28" s="80" t="s">
        <v>4745</v>
      </c>
      <c r="K28" s="80" t="s">
        <v>6764</v>
      </c>
      <c r="L28" s="1120">
        <v>-18.86</v>
      </c>
      <c r="P28" s="133"/>
      <c r="S28" s="80" t="s">
        <v>3424</v>
      </c>
      <c r="T28" s="80" t="s">
        <v>11448</v>
      </c>
      <c r="U28" s="1120">
        <v>8124.27</v>
      </c>
      <c r="AA28" s="80" t="s">
        <v>3424</v>
      </c>
      <c r="AB28" s="80" t="s">
        <v>11438</v>
      </c>
      <c r="AC28" s="1120">
        <v>326109.86</v>
      </c>
      <c r="AD28" s="80"/>
      <c r="AE28" s="80"/>
      <c r="AF28" s="80"/>
      <c r="AG28" s="80" t="s">
        <v>3424</v>
      </c>
      <c r="AH28" s="80" t="s">
        <v>11439</v>
      </c>
      <c r="AI28" s="1125">
        <v>334234.29000000015</v>
      </c>
    </row>
    <row r="29" spans="3:40" x14ac:dyDescent="0.25">
      <c r="C29" s="80" t="s">
        <v>3242</v>
      </c>
      <c r="D29" s="80" t="s">
        <v>7239</v>
      </c>
      <c r="E29" s="1120">
        <v>0.09</v>
      </c>
      <c r="F29" s="92" t="s">
        <v>4144</v>
      </c>
      <c r="G29" s="768">
        <v>429898.08000000054</v>
      </c>
      <c r="H29" s="1048"/>
      <c r="I29" s="1048">
        <f t="shared" si="0"/>
        <v>429898.08000000054</v>
      </c>
      <c r="J29" s="80" t="s">
        <v>4745</v>
      </c>
      <c r="K29" s="80" t="s">
        <v>6765</v>
      </c>
      <c r="L29" s="1120">
        <v>-22.25</v>
      </c>
      <c r="P29" s="133"/>
      <c r="S29" s="80" t="s">
        <v>3842</v>
      </c>
      <c r="T29" s="80" t="s">
        <v>6025</v>
      </c>
      <c r="U29" s="1120">
        <v>-4240.4399999999996</v>
      </c>
      <c r="AA29" s="80" t="s">
        <v>3424</v>
      </c>
      <c r="AB29" s="80" t="s">
        <v>11439</v>
      </c>
      <c r="AC29" s="1120">
        <v>326109.94000000006</v>
      </c>
      <c r="AD29" s="80"/>
      <c r="AE29" s="80"/>
      <c r="AF29" s="80"/>
      <c r="AG29" s="80" t="s">
        <v>3424</v>
      </c>
      <c r="AH29" s="80" t="s">
        <v>11440</v>
      </c>
      <c r="AI29" s="1125">
        <v>334234.29000000015</v>
      </c>
    </row>
    <row r="30" spans="3:40" x14ac:dyDescent="0.25">
      <c r="C30" s="80" t="s">
        <v>3242</v>
      </c>
      <c r="D30" s="80" t="s">
        <v>7240</v>
      </c>
      <c r="E30" s="1120">
        <v>0.02</v>
      </c>
      <c r="F30" s="92" t="s">
        <v>4213</v>
      </c>
      <c r="G30" s="768">
        <v>13158.240000000007</v>
      </c>
      <c r="H30" s="1048"/>
      <c r="I30" s="1048">
        <f t="shared" si="0"/>
        <v>13158.240000000007</v>
      </c>
      <c r="J30" s="80" t="s">
        <v>4745</v>
      </c>
      <c r="K30" s="80" t="s">
        <v>6766</v>
      </c>
      <c r="L30" s="1120">
        <v>-24.72</v>
      </c>
      <c r="P30" s="133"/>
      <c r="S30" s="80" t="s">
        <v>3842</v>
      </c>
      <c r="T30" s="80" t="s">
        <v>6028</v>
      </c>
      <c r="U30" s="1120">
        <v>-2126.25</v>
      </c>
      <c r="AA30" s="80" t="s">
        <v>3424</v>
      </c>
      <c r="AB30" s="80" t="s">
        <v>11440</v>
      </c>
      <c r="AC30" s="1120">
        <v>326110.14</v>
      </c>
      <c r="AD30" s="80"/>
      <c r="AE30" s="80"/>
      <c r="AF30" s="80"/>
      <c r="AG30" s="80" t="s">
        <v>3424</v>
      </c>
      <c r="AH30" s="80" t="s">
        <v>11441</v>
      </c>
      <c r="AI30" s="1125">
        <v>334234.29000000015</v>
      </c>
    </row>
    <row r="31" spans="3:40" x14ac:dyDescent="0.25">
      <c r="C31" s="80" t="s">
        <v>3242</v>
      </c>
      <c r="D31" s="80" t="s">
        <v>7241</v>
      </c>
      <c r="E31" s="1120">
        <v>0.02</v>
      </c>
      <c r="F31" s="92" t="s">
        <v>4343</v>
      </c>
      <c r="G31" s="768">
        <v>-0.33999999999999997</v>
      </c>
      <c r="H31" s="1048"/>
      <c r="I31" s="1048">
        <f t="shared" si="0"/>
        <v>-0.33999999999999997</v>
      </c>
      <c r="J31" s="80" t="s">
        <v>4745</v>
      </c>
      <c r="K31" s="80" t="s">
        <v>6767</v>
      </c>
      <c r="L31" s="1120">
        <v>-24.84</v>
      </c>
      <c r="P31" s="133"/>
      <c r="S31" s="80" t="s">
        <v>3842</v>
      </c>
      <c r="T31" s="80" t="s">
        <v>6029</v>
      </c>
      <c r="U31" s="1120">
        <v>-0.19</v>
      </c>
      <c r="AA31" s="80" t="s">
        <v>3424</v>
      </c>
      <c r="AB31" s="80" t="s">
        <v>11441</v>
      </c>
      <c r="AC31" s="1120">
        <v>326110.05000000005</v>
      </c>
      <c r="AD31" s="80"/>
      <c r="AE31" s="80"/>
      <c r="AF31" s="80"/>
      <c r="AG31" s="80" t="s">
        <v>3424</v>
      </c>
      <c r="AH31" s="80" t="s">
        <v>11442</v>
      </c>
      <c r="AI31" s="1125">
        <v>334234.29000000015</v>
      </c>
    </row>
    <row r="32" spans="3:40" x14ac:dyDescent="0.25">
      <c r="C32" s="80" t="s">
        <v>3242</v>
      </c>
      <c r="D32" s="80" t="s">
        <v>7242</v>
      </c>
      <c r="E32" s="1120">
        <v>0.09</v>
      </c>
      <c r="F32" s="92" t="s">
        <v>4362</v>
      </c>
      <c r="G32" s="768">
        <v>308.31000000000006</v>
      </c>
      <c r="H32" s="1048"/>
      <c r="I32" s="1048">
        <f t="shared" si="0"/>
        <v>308.31000000000006</v>
      </c>
      <c r="J32" s="80" t="s">
        <v>4745</v>
      </c>
      <c r="K32" s="80" t="s">
        <v>6768</v>
      </c>
      <c r="L32" s="1120">
        <v>203.96</v>
      </c>
      <c r="P32" s="133"/>
      <c r="S32" s="80" t="s">
        <v>3842</v>
      </c>
      <c r="T32" s="80" t="s">
        <v>6030</v>
      </c>
      <c r="U32" s="1120">
        <v>-0.12</v>
      </c>
      <c r="AA32" s="80" t="s">
        <v>3424</v>
      </c>
      <c r="AB32" s="80" t="s">
        <v>11442</v>
      </c>
      <c r="AC32" s="1120">
        <v>326110.00000000012</v>
      </c>
      <c r="AD32" s="80"/>
      <c r="AE32" s="80"/>
      <c r="AF32" s="80"/>
      <c r="AG32" s="80" t="s">
        <v>3424</v>
      </c>
      <c r="AH32" s="80" t="s">
        <v>11443</v>
      </c>
      <c r="AI32" s="1125">
        <v>334234.29000000015</v>
      </c>
    </row>
    <row r="33" spans="3:35" x14ac:dyDescent="0.25">
      <c r="C33" s="80" t="s">
        <v>3246</v>
      </c>
      <c r="D33" s="80" t="s">
        <v>5011</v>
      </c>
      <c r="E33" s="1120">
        <v>-7065.74</v>
      </c>
      <c r="F33" s="92" t="s">
        <v>4376</v>
      </c>
      <c r="G33" s="768">
        <v>219981.4</v>
      </c>
      <c r="H33" s="1048"/>
      <c r="I33" s="1048">
        <f t="shared" si="0"/>
        <v>219981.4</v>
      </c>
      <c r="J33" s="80" t="s">
        <v>4745</v>
      </c>
      <c r="K33" s="80" t="s">
        <v>6769</v>
      </c>
      <c r="L33" s="1120">
        <v>209.43</v>
      </c>
      <c r="P33" s="133"/>
      <c r="S33" s="80" t="s">
        <v>3842</v>
      </c>
      <c r="T33" s="80" t="s">
        <v>6031</v>
      </c>
      <c r="U33" s="1120">
        <v>-0.31</v>
      </c>
      <c r="AA33" s="80" t="s">
        <v>3424</v>
      </c>
      <c r="AB33" s="80" t="s">
        <v>11443</v>
      </c>
      <c r="AC33" s="1120">
        <v>326109.90999999992</v>
      </c>
      <c r="AD33" s="80"/>
      <c r="AE33" s="80"/>
      <c r="AF33" s="80"/>
      <c r="AG33" s="80" t="s">
        <v>3424</v>
      </c>
      <c r="AH33" s="80" t="s">
        <v>11444</v>
      </c>
      <c r="AI33" s="1125">
        <v>334234.29000000015</v>
      </c>
    </row>
    <row r="34" spans="3:35" x14ac:dyDescent="0.25">
      <c r="C34" s="80" t="s">
        <v>3246</v>
      </c>
      <c r="D34" s="80" t="s">
        <v>5014</v>
      </c>
      <c r="E34" s="1120">
        <v>5183.8900000000003</v>
      </c>
      <c r="F34" s="92" t="s">
        <v>4405</v>
      </c>
      <c r="G34" s="768">
        <v>550.45000000000005</v>
      </c>
      <c r="H34" s="1048"/>
      <c r="I34" s="1048">
        <f t="shared" si="0"/>
        <v>550.45000000000005</v>
      </c>
      <c r="J34" s="80" t="s">
        <v>4745</v>
      </c>
      <c r="K34" s="80" t="s">
        <v>6760</v>
      </c>
      <c r="L34" s="1120">
        <v>0.59</v>
      </c>
      <c r="P34" s="133"/>
      <c r="S34" s="80" t="s">
        <v>3842</v>
      </c>
      <c r="T34" s="80" t="s">
        <v>6032</v>
      </c>
      <c r="U34" s="1120">
        <v>-0.18</v>
      </c>
      <c r="AA34" s="80" t="s">
        <v>3424</v>
      </c>
      <c r="AB34" s="80" t="s">
        <v>11444</v>
      </c>
      <c r="AC34" s="1120">
        <v>326110</v>
      </c>
      <c r="AD34" s="80"/>
      <c r="AE34" s="80"/>
      <c r="AF34" s="80"/>
      <c r="AG34" s="80" t="s">
        <v>3424</v>
      </c>
      <c r="AH34" s="80" t="s">
        <v>11445</v>
      </c>
      <c r="AI34" s="1125">
        <v>334234.29000000015</v>
      </c>
    </row>
    <row r="35" spans="3:35" x14ac:dyDescent="0.25">
      <c r="C35" s="80" t="s">
        <v>3246</v>
      </c>
      <c r="D35" s="80" t="s">
        <v>5015</v>
      </c>
      <c r="E35" s="1120">
        <v>-1600.96</v>
      </c>
      <c r="F35" s="92" t="s">
        <v>4408</v>
      </c>
      <c r="G35" s="768">
        <v>357158.05000000005</v>
      </c>
      <c r="H35" s="1048"/>
      <c r="I35" s="1048">
        <f t="shared" si="0"/>
        <v>357158.05000000005</v>
      </c>
      <c r="J35" s="80" t="s">
        <v>4745</v>
      </c>
      <c r="K35" s="80" t="s">
        <v>6761</v>
      </c>
      <c r="L35" s="1120">
        <v>7.55</v>
      </c>
      <c r="P35" s="133"/>
      <c r="S35" s="80" t="s">
        <v>3842</v>
      </c>
      <c r="T35" s="80" t="s">
        <v>6033</v>
      </c>
      <c r="U35" s="1120">
        <v>-0.11</v>
      </c>
      <c r="AA35" s="80" t="s">
        <v>3424</v>
      </c>
      <c r="AB35" s="80" t="s">
        <v>11445</v>
      </c>
      <c r="AC35" s="1120">
        <v>326110.07999999996</v>
      </c>
      <c r="AD35" s="80"/>
      <c r="AE35" s="80"/>
      <c r="AF35" s="80"/>
      <c r="AG35" s="80" t="s">
        <v>3424</v>
      </c>
      <c r="AH35" s="80" t="s">
        <v>11446</v>
      </c>
      <c r="AI35" s="1125">
        <v>334234.29000000015</v>
      </c>
    </row>
    <row r="36" spans="3:35" x14ac:dyDescent="0.25">
      <c r="C36" s="80" t="s">
        <v>3246</v>
      </c>
      <c r="D36" s="80" t="s">
        <v>5016</v>
      </c>
      <c r="E36" s="1120">
        <v>-1623.77</v>
      </c>
      <c r="F36" s="92" t="s">
        <v>4421</v>
      </c>
      <c r="G36" s="768">
        <v>460520.08999999997</v>
      </c>
      <c r="H36" s="1048"/>
      <c r="I36" s="1048">
        <f t="shared" si="0"/>
        <v>460520.08999999997</v>
      </c>
      <c r="J36" s="80" t="s">
        <v>4745</v>
      </c>
      <c r="K36" s="80" t="s">
        <v>6770</v>
      </c>
      <c r="L36" s="1120">
        <v>129.22</v>
      </c>
      <c r="P36" s="133"/>
      <c r="S36" s="80" t="s">
        <v>3842</v>
      </c>
      <c r="T36" s="80" t="s">
        <v>6034</v>
      </c>
      <c r="U36" s="1120">
        <v>-0.25</v>
      </c>
      <c r="AA36" s="80" t="s">
        <v>3424</v>
      </c>
      <c r="AB36" s="80" t="s">
        <v>11446</v>
      </c>
      <c r="AC36" s="1120">
        <v>326109.94000000006</v>
      </c>
      <c r="AD36" s="80"/>
      <c r="AE36" s="80"/>
      <c r="AF36" s="80"/>
      <c r="AG36" s="80" t="s">
        <v>3424</v>
      </c>
      <c r="AH36" s="80" t="s">
        <v>11447</v>
      </c>
      <c r="AI36" s="1125">
        <v>334234.29000000015</v>
      </c>
    </row>
    <row r="37" spans="3:35" x14ac:dyDescent="0.25">
      <c r="C37" s="80" t="s">
        <v>3246</v>
      </c>
      <c r="D37" s="80" t="s">
        <v>5017</v>
      </c>
      <c r="E37" s="1120">
        <v>-2911.37</v>
      </c>
      <c r="F37" s="92" t="s">
        <v>4435</v>
      </c>
      <c r="G37" s="768">
        <v>329275.53000000003</v>
      </c>
      <c r="H37" s="1048"/>
      <c r="I37" s="1048">
        <f t="shared" si="0"/>
        <v>329275.53000000003</v>
      </c>
      <c r="J37" s="80" t="s">
        <v>4745</v>
      </c>
      <c r="K37" s="80" t="s">
        <v>6771</v>
      </c>
      <c r="L37" s="1120">
        <v>248.44</v>
      </c>
      <c r="P37" s="133"/>
      <c r="S37" s="80" t="s">
        <v>3842</v>
      </c>
      <c r="T37" s="80" t="s">
        <v>6035</v>
      </c>
      <c r="U37" s="1120">
        <v>-0.2</v>
      </c>
      <c r="AA37" s="80" t="s">
        <v>3424</v>
      </c>
      <c r="AB37" s="80" t="s">
        <v>11447</v>
      </c>
      <c r="AC37" s="1120">
        <v>326110.03000000003</v>
      </c>
      <c r="AD37" s="80"/>
      <c r="AE37" s="80"/>
      <c r="AF37" s="80"/>
      <c r="AG37" s="80" t="s">
        <v>3424</v>
      </c>
      <c r="AH37" s="80" t="s">
        <v>11448</v>
      </c>
      <c r="AI37" s="1125">
        <v>334234.29000000015</v>
      </c>
    </row>
    <row r="38" spans="3:35" x14ac:dyDescent="0.25">
      <c r="C38" s="80" t="s">
        <v>3246</v>
      </c>
      <c r="D38" s="80" t="s">
        <v>5018</v>
      </c>
      <c r="E38" s="1120">
        <v>1898.86</v>
      </c>
      <c r="F38" s="92" t="s">
        <v>4448</v>
      </c>
      <c r="G38" s="768">
        <v>1285759.51</v>
      </c>
      <c r="H38" s="1048"/>
      <c r="I38" s="1048">
        <f t="shared" si="0"/>
        <v>1285759.51</v>
      </c>
      <c r="J38" s="80" t="s">
        <v>4745</v>
      </c>
      <c r="K38" s="80" t="s">
        <v>6772</v>
      </c>
      <c r="L38" s="1120">
        <v>246.4</v>
      </c>
      <c r="P38" s="133"/>
      <c r="S38" s="80" t="s">
        <v>3842</v>
      </c>
      <c r="T38" s="80" t="s">
        <v>6026</v>
      </c>
      <c r="U38" s="1120">
        <v>-7.0000000000000007E-2</v>
      </c>
      <c r="AA38" s="80" t="s">
        <v>3424</v>
      </c>
      <c r="AB38" s="80" t="s">
        <v>11448</v>
      </c>
      <c r="AC38" s="1120">
        <v>326110.02</v>
      </c>
      <c r="AD38" s="80"/>
      <c r="AE38" s="80"/>
      <c r="AF38" s="80"/>
      <c r="AG38" s="80" t="s">
        <v>3424</v>
      </c>
      <c r="AH38" s="80" t="s">
        <v>11474</v>
      </c>
      <c r="AI38" s="1125">
        <v>334234.29000000015</v>
      </c>
    </row>
    <row r="39" spans="3:35" x14ac:dyDescent="0.25">
      <c r="C39" s="80" t="s">
        <v>3246</v>
      </c>
      <c r="D39" s="80" t="s">
        <v>5019</v>
      </c>
      <c r="E39" s="1120">
        <v>7003.55</v>
      </c>
      <c r="F39" s="92" t="s">
        <v>4459</v>
      </c>
      <c r="G39" s="768">
        <v>294287.13</v>
      </c>
      <c r="H39" s="1048"/>
      <c r="I39" s="1048">
        <f t="shared" si="0"/>
        <v>294287.13</v>
      </c>
      <c r="J39" s="80" t="s">
        <v>4745</v>
      </c>
      <c r="K39" s="80" t="s">
        <v>6773</v>
      </c>
      <c r="L39" s="1120">
        <v>234.41</v>
      </c>
      <c r="P39" s="133"/>
      <c r="S39" s="80" t="s">
        <v>3842</v>
      </c>
      <c r="T39" s="80" t="s">
        <v>6027</v>
      </c>
      <c r="U39" s="1120">
        <v>-0.34</v>
      </c>
      <c r="AA39" s="80" t="s">
        <v>3424</v>
      </c>
      <c r="AB39" s="80" t="s">
        <v>11474</v>
      </c>
      <c r="AC39" s="1120">
        <v>334234.29000000015</v>
      </c>
      <c r="AD39" s="80"/>
      <c r="AE39" s="80"/>
      <c r="AF39" s="80"/>
      <c r="AG39" s="80" t="s">
        <v>3842</v>
      </c>
      <c r="AH39" s="80" t="s">
        <v>6025</v>
      </c>
      <c r="AI39" s="1125">
        <v>268226.11</v>
      </c>
    </row>
    <row r="40" spans="3:35" x14ac:dyDescent="0.25">
      <c r="C40" s="80" t="s">
        <v>3246</v>
      </c>
      <c r="D40" s="80" t="s">
        <v>5020</v>
      </c>
      <c r="E40" s="1120">
        <v>6038.37</v>
      </c>
      <c r="F40" s="92" t="s">
        <v>4462</v>
      </c>
      <c r="G40" s="768">
        <v>53842.049999999996</v>
      </c>
      <c r="H40" s="1048"/>
      <c r="I40" s="1048">
        <f t="shared" si="0"/>
        <v>53842.049999999996</v>
      </c>
      <c r="J40" s="80" t="s">
        <v>4745</v>
      </c>
      <c r="K40" s="80" t="s">
        <v>6774</v>
      </c>
      <c r="L40" s="1120">
        <v>112.21</v>
      </c>
      <c r="P40" s="133"/>
      <c r="S40" s="80" t="s">
        <v>4320</v>
      </c>
      <c r="T40" s="80" t="s">
        <v>11449</v>
      </c>
      <c r="U40" s="1120">
        <v>502.62</v>
      </c>
      <c r="AA40" s="80" t="s">
        <v>3842</v>
      </c>
      <c r="AB40" s="80" t="s">
        <v>6025</v>
      </c>
      <c r="AC40" s="1120">
        <v>272466.55</v>
      </c>
      <c r="AD40" s="80"/>
      <c r="AE40" s="80"/>
      <c r="AF40" s="80"/>
      <c r="AG40" s="80" t="s">
        <v>3842</v>
      </c>
      <c r="AH40" s="80" t="s">
        <v>6028</v>
      </c>
      <c r="AI40" s="1125">
        <v>268226.11</v>
      </c>
    </row>
    <row r="41" spans="3:35" x14ac:dyDescent="0.25">
      <c r="C41" s="80" t="s">
        <v>3246</v>
      </c>
      <c r="D41" s="80" t="s">
        <v>5021</v>
      </c>
      <c r="E41" s="1120">
        <v>11028.22</v>
      </c>
      <c r="F41" s="92" t="s">
        <v>4465</v>
      </c>
      <c r="G41" s="768">
        <v>537515.64</v>
      </c>
      <c r="H41" s="1048"/>
      <c r="I41" s="1048">
        <f t="shared" si="0"/>
        <v>537515.64</v>
      </c>
      <c r="J41" s="80" t="s">
        <v>4745</v>
      </c>
      <c r="K41" s="80" t="s">
        <v>6999</v>
      </c>
      <c r="L41" s="1120">
        <v>0.42</v>
      </c>
      <c r="P41" s="133"/>
      <c r="S41" s="80" t="s">
        <v>4320</v>
      </c>
      <c r="T41" s="80" t="s">
        <v>11450</v>
      </c>
      <c r="U41" s="1120">
        <v>502.61</v>
      </c>
      <c r="AA41" s="80" t="s">
        <v>3842</v>
      </c>
      <c r="AB41" s="80" t="s">
        <v>6028</v>
      </c>
      <c r="AC41" s="1120">
        <v>270352.36</v>
      </c>
      <c r="AD41" s="80"/>
      <c r="AE41" s="80"/>
      <c r="AF41" s="80"/>
      <c r="AG41" s="80" t="s">
        <v>3842</v>
      </c>
      <c r="AH41" s="80" t="s">
        <v>6029</v>
      </c>
      <c r="AI41" s="1125">
        <v>268226.11</v>
      </c>
    </row>
    <row r="42" spans="3:35" x14ac:dyDescent="0.25">
      <c r="C42" s="80" t="s">
        <v>3246</v>
      </c>
      <c r="D42" s="80" t="s">
        <v>5012</v>
      </c>
      <c r="E42" s="1120">
        <v>4038.44</v>
      </c>
      <c r="F42" s="92" t="s">
        <v>4477</v>
      </c>
      <c r="G42" s="768">
        <v>39076.340000000004</v>
      </c>
      <c r="H42" s="1048"/>
      <c r="I42" s="1048">
        <f t="shared" si="0"/>
        <v>39076.340000000004</v>
      </c>
      <c r="J42" s="80" t="s">
        <v>4745</v>
      </c>
      <c r="K42" s="80" t="s">
        <v>7000</v>
      </c>
      <c r="L42" s="1120">
        <v>0.42</v>
      </c>
      <c r="P42" s="133"/>
      <c r="S42" s="80" t="s">
        <v>4320</v>
      </c>
      <c r="T42" s="80" t="s">
        <v>11451</v>
      </c>
      <c r="U42" s="1120">
        <v>502.62</v>
      </c>
      <c r="AA42" s="80" t="s">
        <v>3842</v>
      </c>
      <c r="AB42" s="80" t="s">
        <v>6029</v>
      </c>
      <c r="AC42" s="1120">
        <v>268226.3</v>
      </c>
      <c r="AD42" s="80"/>
      <c r="AE42" s="80"/>
      <c r="AF42" s="80"/>
      <c r="AG42" s="80" t="s">
        <v>3842</v>
      </c>
      <c r="AH42" s="80" t="s">
        <v>6030</v>
      </c>
      <c r="AI42" s="1125">
        <v>268226.11</v>
      </c>
    </row>
    <row r="43" spans="3:35" x14ac:dyDescent="0.25">
      <c r="C43" s="80" t="s">
        <v>3246</v>
      </c>
      <c r="D43" s="80" t="s">
        <v>5013</v>
      </c>
      <c r="E43" s="1120">
        <v>-10632.06</v>
      </c>
      <c r="F43" s="92" t="s">
        <v>4485</v>
      </c>
      <c r="G43" s="768">
        <v>14475.739999999998</v>
      </c>
      <c r="H43" s="1048">
        <f>O8</f>
        <v>75589.191808000003</v>
      </c>
      <c r="I43" s="1048">
        <f t="shared" si="0"/>
        <v>90064.931807999994</v>
      </c>
      <c r="J43" s="80" t="s">
        <v>4745</v>
      </c>
      <c r="K43" s="80" t="s">
        <v>7001</v>
      </c>
      <c r="L43" s="1120">
        <v>0.21</v>
      </c>
      <c r="P43" s="133"/>
      <c r="S43" s="80" t="s">
        <v>4320</v>
      </c>
      <c r="T43" s="80" t="s">
        <v>11452</v>
      </c>
      <c r="U43" s="1120">
        <v>502.61</v>
      </c>
      <c r="AA43" s="80" t="s">
        <v>3842</v>
      </c>
      <c r="AB43" s="80" t="s">
        <v>6030</v>
      </c>
      <c r="AC43" s="1120">
        <v>268226.23</v>
      </c>
      <c r="AD43" s="80"/>
      <c r="AE43" s="80"/>
      <c r="AF43" s="80"/>
      <c r="AG43" s="80" t="s">
        <v>3842</v>
      </c>
      <c r="AH43" s="80" t="s">
        <v>6031</v>
      </c>
      <c r="AI43" s="1125">
        <v>268226.11</v>
      </c>
    </row>
    <row r="44" spans="3:35" x14ac:dyDescent="0.25">
      <c r="C44" s="80" t="s">
        <v>3246</v>
      </c>
      <c r="D44" s="80" t="s">
        <v>5023</v>
      </c>
      <c r="E44" s="1120">
        <v>-0.01</v>
      </c>
      <c r="F44" s="92" t="s">
        <v>4513</v>
      </c>
      <c r="G44" s="768">
        <v>-72489.700000000026</v>
      </c>
      <c r="H44" s="1048">
        <f>O9</f>
        <v>2362438.4482509997</v>
      </c>
      <c r="I44" s="1048">
        <f t="shared" si="0"/>
        <v>2289948.7482509995</v>
      </c>
      <c r="J44" s="80" t="s">
        <v>4745</v>
      </c>
      <c r="K44" s="80" t="s">
        <v>7002</v>
      </c>
      <c r="L44" s="1120">
        <v>-0.01</v>
      </c>
      <c r="P44" s="133"/>
      <c r="S44" s="80" t="s">
        <v>4320</v>
      </c>
      <c r="T44" s="80" t="s">
        <v>11453</v>
      </c>
      <c r="U44" s="1120">
        <v>502.62</v>
      </c>
      <c r="AA44" s="80" t="s">
        <v>3842</v>
      </c>
      <c r="AB44" s="80" t="s">
        <v>6031</v>
      </c>
      <c r="AC44" s="1120">
        <v>268226.42</v>
      </c>
      <c r="AD44" s="80"/>
      <c r="AE44" s="80"/>
      <c r="AF44" s="80"/>
      <c r="AG44" s="80" t="s">
        <v>3842</v>
      </c>
      <c r="AH44" s="80" t="s">
        <v>6032</v>
      </c>
      <c r="AI44" s="1125">
        <v>268226.11</v>
      </c>
    </row>
    <row r="45" spans="3:35" x14ac:dyDescent="0.25">
      <c r="C45" s="80" t="s">
        <v>3246</v>
      </c>
      <c r="D45" s="80" t="s">
        <v>5024</v>
      </c>
      <c r="E45" s="1120">
        <v>-0.01</v>
      </c>
      <c r="F45" s="92" t="s">
        <v>4587</v>
      </c>
      <c r="G45" s="768">
        <v>22412.439999999995</v>
      </c>
      <c r="H45" s="1048">
        <f>O10</f>
        <v>775.8593229999999</v>
      </c>
      <c r="I45" s="1048">
        <f t="shared" si="0"/>
        <v>23188.299322999996</v>
      </c>
      <c r="J45" s="80" t="s">
        <v>4745</v>
      </c>
      <c r="K45" s="80" t="s">
        <v>7003</v>
      </c>
      <c r="L45" s="1120">
        <v>-0.01</v>
      </c>
      <c r="P45" s="133"/>
      <c r="S45" s="80" t="s">
        <v>4320</v>
      </c>
      <c r="T45" s="80" t="s">
        <v>11454</v>
      </c>
      <c r="U45" s="1120">
        <v>502.64</v>
      </c>
      <c r="AA45" s="80" t="s">
        <v>3842</v>
      </c>
      <c r="AB45" s="80" t="s">
        <v>6032</v>
      </c>
      <c r="AC45" s="1120">
        <v>268226.28999999998</v>
      </c>
      <c r="AD45" s="80"/>
      <c r="AE45" s="80"/>
      <c r="AF45" s="80"/>
      <c r="AG45" s="80" t="s">
        <v>3842</v>
      </c>
      <c r="AH45" s="80" t="s">
        <v>6033</v>
      </c>
      <c r="AI45" s="1125">
        <v>268226.11</v>
      </c>
    </row>
    <row r="46" spans="3:35" x14ac:dyDescent="0.25">
      <c r="C46" s="80" t="s">
        <v>3246</v>
      </c>
      <c r="D46" s="80" t="s">
        <v>5025</v>
      </c>
      <c r="E46" s="1120">
        <v>-0.01</v>
      </c>
      <c r="F46" s="92" t="s">
        <v>4604</v>
      </c>
      <c r="G46" s="768">
        <v>3612.1900000000005</v>
      </c>
      <c r="H46" s="1048">
        <f>O11</f>
        <v>2822.7519780000002</v>
      </c>
      <c r="I46" s="1048">
        <f t="shared" si="0"/>
        <v>6434.9419780000007</v>
      </c>
      <c r="J46" s="80" t="s">
        <v>4745</v>
      </c>
      <c r="K46" s="80" t="s">
        <v>7004</v>
      </c>
      <c r="L46" s="1120">
        <v>-0.01</v>
      </c>
      <c r="P46" s="133"/>
      <c r="S46" s="80" t="s">
        <v>4320</v>
      </c>
      <c r="T46" s="80" t="s">
        <v>11455</v>
      </c>
      <c r="U46" s="1120">
        <v>502.61</v>
      </c>
      <c r="AA46" s="80" t="s">
        <v>3842</v>
      </c>
      <c r="AB46" s="80" t="s">
        <v>6033</v>
      </c>
      <c r="AC46" s="1120">
        <v>268226.21999999997</v>
      </c>
      <c r="AD46" s="80"/>
      <c r="AE46" s="80"/>
      <c r="AF46" s="80"/>
      <c r="AG46" s="80" t="s">
        <v>3842</v>
      </c>
      <c r="AH46" s="80" t="s">
        <v>6034</v>
      </c>
      <c r="AI46" s="1125">
        <v>268226.11</v>
      </c>
    </row>
    <row r="47" spans="3:35" x14ac:dyDescent="0.25">
      <c r="C47" s="80" t="s">
        <v>3246</v>
      </c>
      <c r="D47" s="80" t="s">
        <v>5026</v>
      </c>
      <c r="E47" s="1120">
        <v>-0.01</v>
      </c>
      <c r="F47" s="92" t="s">
        <v>4610</v>
      </c>
      <c r="G47" s="768">
        <v>82881.650000000009</v>
      </c>
      <c r="H47" s="1048">
        <f>O12</f>
        <v>47800.333014999997</v>
      </c>
      <c r="I47" s="1048">
        <f t="shared" si="0"/>
        <v>130681.98301500001</v>
      </c>
      <c r="J47" s="80" t="s">
        <v>4745</v>
      </c>
      <c r="K47" s="80" t="s">
        <v>7005</v>
      </c>
      <c r="L47" s="1120">
        <v>-0.01</v>
      </c>
      <c r="P47" s="133"/>
      <c r="S47" s="80" t="s">
        <v>4320</v>
      </c>
      <c r="T47" s="80" t="s">
        <v>11456</v>
      </c>
      <c r="U47" s="1120">
        <v>502.64</v>
      </c>
      <c r="AA47" s="80" t="s">
        <v>3842</v>
      </c>
      <c r="AB47" s="80" t="s">
        <v>6034</v>
      </c>
      <c r="AC47" s="1120">
        <v>268226.36</v>
      </c>
      <c r="AD47" s="80"/>
      <c r="AE47" s="80"/>
      <c r="AF47" s="80"/>
      <c r="AG47" s="80" t="s">
        <v>3842</v>
      </c>
      <c r="AH47" s="80" t="s">
        <v>6035</v>
      </c>
      <c r="AI47" s="1125">
        <v>268226.11</v>
      </c>
    </row>
    <row r="48" spans="3:35" ht="15.75" thickBot="1" x14ac:dyDescent="0.3">
      <c r="C48" s="80" t="s">
        <v>3246</v>
      </c>
      <c r="D48" s="80" t="s">
        <v>5022</v>
      </c>
      <c r="E48" s="1120">
        <v>-0.01</v>
      </c>
      <c r="F48" s="92" t="s">
        <v>4633</v>
      </c>
      <c r="G48" s="768">
        <v>536024.51000000013</v>
      </c>
      <c r="H48" s="1048"/>
      <c r="I48" s="1048">
        <f t="shared" si="0"/>
        <v>536024.51000000013</v>
      </c>
      <c r="J48" s="80" t="s">
        <v>4745</v>
      </c>
      <c r="K48" s="80" t="s">
        <v>6775</v>
      </c>
      <c r="L48" s="1120">
        <v>13975.41</v>
      </c>
      <c r="P48" s="133"/>
      <c r="S48" s="80" t="s">
        <v>4320</v>
      </c>
      <c r="T48" s="80" t="s">
        <v>11457</v>
      </c>
      <c r="U48" s="1120">
        <v>502.61</v>
      </c>
      <c r="AA48" s="80" t="s">
        <v>3842</v>
      </c>
      <c r="AB48" s="80" t="s">
        <v>6035</v>
      </c>
      <c r="AC48" s="1120">
        <v>268226.31</v>
      </c>
      <c r="AD48" s="80"/>
      <c r="AE48" s="80"/>
      <c r="AF48" s="80"/>
      <c r="AG48" s="80" t="s">
        <v>3842</v>
      </c>
      <c r="AH48" s="80" t="s">
        <v>6026</v>
      </c>
      <c r="AI48" s="1125">
        <v>268226.11</v>
      </c>
    </row>
    <row r="49" spans="3:37" x14ac:dyDescent="0.25">
      <c r="C49" s="80" t="s">
        <v>3263</v>
      </c>
      <c r="D49" s="80" t="s">
        <v>5027</v>
      </c>
      <c r="E49" s="1122">
        <v>211.44</v>
      </c>
      <c r="F49" s="92" t="s">
        <v>4639</v>
      </c>
      <c r="G49" s="768">
        <v>11238.670000000004</v>
      </c>
      <c r="H49" s="1048">
        <f>O13</f>
        <v>62873.83466700001</v>
      </c>
      <c r="I49" s="1048">
        <f t="shared" si="0"/>
        <v>74112.504667000016</v>
      </c>
      <c r="J49" s="80" t="s">
        <v>4745</v>
      </c>
      <c r="K49" s="80" t="s">
        <v>6778</v>
      </c>
      <c r="L49" s="1120">
        <v>13181.76</v>
      </c>
      <c r="P49" s="133"/>
      <c r="S49" s="80" t="s">
        <v>4320</v>
      </c>
      <c r="T49" s="80" t="s">
        <v>11458</v>
      </c>
      <c r="U49" s="1120">
        <v>502.64</v>
      </c>
      <c r="AA49" s="80" t="s">
        <v>3842</v>
      </c>
      <c r="AB49" s="80" t="s">
        <v>6026</v>
      </c>
      <c r="AC49" s="1120">
        <v>268226.18</v>
      </c>
      <c r="AD49" s="80"/>
      <c r="AE49" s="80"/>
      <c r="AF49" s="80"/>
      <c r="AG49" s="80" t="s">
        <v>3842</v>
      </c>
      <c r="AH49" s="80" t="s">
        <v>6027</v>
      </c>
      <c r="AI49" s="1125">
        <v>268226.11</v>
      </c>
    </row>
    <row r="50" spans="3:37" x14ac:dyDescent="0.25">
      <c r="C50" s="80" t="s">
        <v>3263</v>
      </c>
      <c r="D50" s="80" t="s">
        <v>5028</v>
      </c>
      <c r="E50" s="1121">
        <v>211.44</v>
      </c>
      <c r="F50" s="92" t="s">
        <v>4651</v>
      </c>
      <c r="G50" s="768">
        <v>976829.48000000056</v>
      </c>
      <c r="H50" s="1048">
        <f>O14</f>
        <v>1083749.2035680001</v>
      </c>
      <c r="I50" s="1048">
        <f t="shared" si="0"/>
        <v>2060578.6835680008</v>
      </c>
      <c r="J50" s="80" t="s">
        <v>4745</v>
      </c>
      <c r="K50" s="80" t="s">
        <v>6779</v>
      </c>
      <c r="L50" s="1120">
        <v>10674.3</v>
      </c>
      <c r="P50" s="133"/>
      <c r="S50" s="80" t="s">
        <v>4320</v>
      </c>
      <c r="T50" s="80" t="s">
        <v>11459</v>
      </c>
      <c r="U50" s="1120">
        <v>502.62</v>
      </c>
      <c r="AA50" s="80" t="s">
        <v>3842</v>
      </c>
      <c r="AB50" s="80" t="s">
        <v>6027</v>
      </c>
      <c r="AC50" s="1120">
        <v>268226.45</v>
      </c>
      <c r="AD50" s="80"/>
      <c r="AE50" s="80"/>
      <c r="AF50" s="80"/>
      <c r="AG50" s="80" t="s">
        <v>3842</v>
      </c>
      <c r="AH50" s="80" t="s">
        <v>11225</v>
      </c>
      <c r="AI50" s="1125">
        <v>268226.11</v>
      </c>
    </row>
    <row r="51" spans="3:37" x14ac:dyDescent="0.25">
      <c r="C51" s="80" t="s">
        <v>3263</v>
      </c>
      <c r="D51" s="80" t="s">
        <v>5029</v>
      </c>
      <c r="E51" s="1121">
        <v>211.44</v>
      </c>
      <c r="F51" s="92" t="s">
        <v>4719</v>
      </c>
      <c r="G51" s="768">
        <v>2694.9699999999989</v>
      </c>
      <c r="H51" s="1048">
        <f>O15</f>
        <v>111061.31299200002</v>
      </c>
      <c r="I51" s="1048">
        <f t="shared" si="0"/>
        <v>113756.28299200002</v>
      </c>
      <c r="J51" s="80" t="s">
        <v>4745</v>
      </c>
      <c r="K51" s="80" t="s">
        <v>6780</v>
      </c>
      <c r="L51" s="1120">
        <v>10489.54</v>
      </c>
      <c r="P51" s="133"/>
      <c r="S51" s="80" t="s">
        <v>4480</v>
      </c>
      <c r="T51" s="80" t="s">
        <v>6343</v>
      </c>
      <c r="U51" s="1120">
        <v>-1088.19</v>
      </c>
      <c r="AA51" s="80" t="s">
        <v>3842</v>
      </c>
      <c r="AB51" s="80" t="s">
        <v>11225</v>
      </c>
      <c r="AC51" s="1120">
        <v>268226.11</v>
      </c>
      <c r="AD51" s="80"/>
      <c r="AE51" s="80"/>
      <c r="AF51" s="80"/>
      <c r="AG51" s="80" t="s">
        <v>4320</v>
      </c>
      <c r="AH51" s="80" t="s">
        <v>11449</v>
      </c>
      <c r="AI51" s="1125">
        <v>7408.87</v>
      </c>
      <c r="AK51" s="80"/>
    </row>
    <row r="52" spans="3:37" x14ac:dyDescent="0.25">
      <c r="C52" s="80" t="s">
        <v>3263</v>
      </c>
      <c r="D52" s="80" t="s">
        <v>5030</v>
      </c>
      <c r="E52" s="1121">
        <v>211.44</v>
      </c>
      <c r="F52" s="1050"/>
      <c r="G52" s="1050">
        <f>SUM(G6:G51)</f>
        <v>6197879.8600000003</v>
      </c>
      <c r="H52" s="1050">
        <f>SUM(H6:H51)</f>
        <v>19570955.725172997</v>
      </c>
      <c r="I52" s="1050">
        <f>SUM(I6:I51)</f>
        <v>25768835.585172996</v>
      </c>
      <c r="J52" s="80" t="s">
        <v>4745</v>
      </c>
      <c r="K52" s="80" t="s">
        <v>6781</v>
      </c>
      <c r="L52" s="1120">
        <v>12784.22</v>
      </c>
      <c r="P52" s="133"/>
      <c r="S52" s="80" t="s">
        <v>4480</v>
      </c>
      <c r="T52" s="80" t="s">
        <v>6346</v>
      </c>
      <c r="U52" s="1120">
        <v>-1088.19</v>
      </c>
      <c r="W52" s="80"/>
      <c r="AA52" s="80" t="s">
        <v>4320</v>
      </c>
      <c r="AB52" s="80" t="s">
        <v>11449</v>
      </c>
      <c r="AC52" s="1120">
        <v>6906.25</v>
      </c>
      <c r="AD52" s="80"/>
      <c r="AE52" s="80"/>
      <c r="AF52" s="80"/>
      <c r="AG52" s="80" t="s">
        <v>4320</v>
      </c>
      <c r="AH52" s="80" t="s">
        <v>11450</v>
      </c>
      <c r="AI52" s="1125">
        <v>7408.87</v>
      </c>
      <c r="AK52" s="80"/>
    </row>
    <row r="53" spans="3:37" x14ac:dyDescent="0.25">
      <c r="C53" s="80" t="s">
        <v>3263</v>
      </c>
      <c r="D53" s="80" t="s">
        <v>5031</v>
      </c>
      <c r="E53" s="1121">
        <v>211.44</v>
      </c>
      <c r="K53" s="858">
        <f t="shared" si="0"/>
        <v>0</v>
      </c>
      <c r="L53" s="80" t="s">
        <v>4745</v>
      </c>
      <c r="M53" t="s">
        <v>6782</v>
      </c>
      <c r="N53" s="1045">
        <v>12802.47</v>
      </c>
      <c r="U53" s="80" t="s">
        <v>4480</v>
      </c>
      <c r="V53" t="s">
        <v>6347</v>
      </c>
      <c r="W53" s="1120">
        <v>-1088.19</v>
      </c>
      <c r="AA53" s="80"/>
      <c r="AB53" s="80"/>
      <c r="AC53" s="80" t="s">
        <v>4320</v>
      </c>
      <c r="AD53" s="80" t="s">
        <v>11450</v>
      </c>
      <c r="AE53" s="1120">
        <v>6906.26</v>
      </c>
      <c r="AF53" s="80"/>
      <c r="AG53" s="80"/>
      <c r="AH53" s="80"/>
      <c r="AI53" s="80" t="s">
        <v>4320</v>
      </c>
      <c r="AJ53" t="s">
        <v>11451</v>
      </c>
      <c r="AK53" s="1125">
        <v>7408.87</v>
      </c>
    </row>
    <row r="54" spans="3:37" x14ac:dyDescent="0.25">
      <c r="C54" s="80" t="s">
        <v>3263</v>
      </c>
      <c r="D54" s="80" t="s">
        <v>5032</v>
      </c>
      <c r="E54" s="1121">
        <v>211.44</v>
      </c>
      <c r="K54" s="858">
        <f t="shared" si="0"/>
        <v>0</v>
      </c>
      <c r="L54" s="80" t="s">
        <v>4745</v>
      </c>
      <c r="M54" t="s">
        <v>6783</v>
      </c>
      <c r="N54" s="1045">
        <v>12808.96</v>
      </c>
      <c r="U54" s="80" t="s">
        <v>4480</v>
      </c>
      <c r="V54" t="s">
        <v>6348</v>
      </c>
      <c r="W54" s="1120">
        <v>-1088.2</v>
      </c>
      <c r="AA54" s="80"/>
      <c r="AB54" s="80"/>
      <c r="AC54" s="80" t="s">
        <v>4320</v>
      </c>
      <c r="AD54" s="80" t="s">
        <v>11451</v>
      </c>
      <c r="AE54" s="1120">
        <v>6906.25</v>
      </c>
      <c r="AF54" s="80"/>
      <c r="AG54" s="80"/>
      <c r="AH54" s="80"/>
      <c r="AI54" s="80" t="s">
        <v>4320</v>
      </c>
      <c r="AJ54" t="s">
        <v>11452</v>
      </c>
      <c r="AK54" s="1125">
        <v>7408.87</v>
      </c>
    </row>
    <row r="55" spans="3:37" x14ac:dyDescent="0.25">
      <c r="C55" s="80" t="s">
        <v>3263</v>
      </c>
      <c r="D55" s="80" t="s">
        <v>5033</v>
      </c>
      <c r="E55" s="1121">
        <v>211.44</v>
      </c>
      <c r="K55" s="858">
        <f t="shared" si="0"/>
        <v>0</v>
      </c>
      <c r="L55" s="80" t="s">
        <v>4745</v>
      </c>
      <c r="M55" t="s">
        <v>6784</v>
      </c>
      <c r="N55" s="1045">
        <v>12714.14</v>
      </c>
      <c r="U55" s="80" t="s">
        <v>4480</v>
      </c>
      <c r="V55" t="s">
        <v>6349</v>
      </c>
      <c r="W55" s="1120">
        <v>-1088.19</v>
      </c>
      <c r="AA55" s="80"/>
      <c r="AB55" s="80"/>
      <c r="AC55" s="80" t="s">
        <v>4320</v>
      </c>
      <c r="AD55" s="80" t="s">
        <v>11452</v>
      </c>
      <c r="AE55" s="1120">
        <v>6906.26</v>
      </c>
      <c r="AF55" s="80"/>
      <c r="AG55" s="80"/>
      <c r="AH55" s="80"/>
      <c r="AI55" s="80" t="s">
        <v>4320</v>
      </c>
      <c r="AJ55" t="s">
        <v>11453</v>
      </c>
      <c r="AK55" s="1125">
        <v>7408.87</v>
      </c>
    </row>
    <row r="56" spans="3:37" x14ac:dyDescent="0.25">
      <c r="C56" s="80" t="s">
        <v>3263</v>
      </c>
      <c r="D56" s="80" t="s">
        <v>5034</v>
      </c>
      <c r="E56" s="1121">
        <v>211.44</v>
      </c>
      <c r="K56" s="858">
        <f t="shared" si="0"/>
        <v>0</v>
      </c>
      <c r="L56" s="80" t="s">
        <v>4745</v>
      </c>
      <c r="M56" t="s">
        <v>6785</v>
      </c>
      <c r="N56" s="1045">
        <v>7808.67</v>
      </c>
      <c r="U56" s="80" t="s">
        <v>4480</v>
      </c>
      <c r="V56" t="s">
        <v>6350</v>
      </c>
      <c r="W56" s="1120">
        <v>-1088.19</v>
      </c>
      <c r="AA56" s="80"/>
      <c r="AB56" s="80"/>
      <c r="AC56" s="80" t="s">
        <v>4320</v>
      </c>
      <c r="AD56" s="80" t="s">
        <v>11453</v>
      </c>
      <c r="AE56" s="1120">
        <v>6906.25</v>
      </c>
      <c r="AF56" s="80"/>
      <c r="AG56" s="80"/>
      <c r="AH56" s="80"/>
      <c r="AI56" s="80" t="s">
        <v>4320</v>
      </c>
      <c r="AJ56" t="s">
        <v>11454</v>
      </c>
      <c r="AK56" s="1125">
        <v>7408.87</v>
      </c>
    </row>
    <row r="57" spans="3:37" x14ac:dyDescent="0.25">
      <c r="C57" s="80" t="s">
        <v>3263</v>
      </c>
      <c r="D57" s="80" t="s">
        <v>5035</v>
      </c>
      <c r="E57" s="1121">
        <v>105.72</v>
      </c>
      <c r="K57" s="858">
        <f t="shared" si="0"/>
        <v>0</v>
      </c>
      <c r="L57" s="80" t="s">
        <v>4745</v>
      </c>
      <c r="M57" t="s">
        <v>6776</v>
      </c>
      <c r="N57" s="1045">
        <v>2896.07</v>
      </c>
      <c r="U57" s="80" t="s">
        <v>4480</v>
      </c>
      <c r="V57" t="s">
        <v>6351</v>
      </c>
      <c r="W57" s="1120">
        <v>-1088.19</v>
      </c>
      <c r="AA57" s="80"/>
      <c r="AB57" s="80"/>
      <c r="AC57" s="80" t="s">
        <v>4320</v>
      </c>
      <c r="AD57" s="80" t="s">
        <v>11454</v>
      </c>
      <c r="AE57" s="1120">
        <v>6906.23</v>
      </c>
      <c r="AF57" s="80"/>
      <c r="AG57" s="80"/>
      <c r="AH57" s="80"/>
      <c r="AI57" s="80" t="s">
        <v>4320</v>
      </c>
      <c r="AJ57" t="s">
        <v>11455</v>
      </c>
      <c r="AK57" s="1125">
        <v>7408.87</v>
      </c>
    </row>
    <row r="58" spans="3:37" x14ac:dyDescent="0.25">
      <c r="C58" s="80" t="s">
        <v>3263</v>
      </c>
      <c r="D58" s="80" t="s">
        <v>5036</v>
      </c>
      <c r="E58" s="1121">
        <v>300.06</v>
      </c>
      <c r="K58" s="858">
        <f t="shared" si="0"/>
        <v>0</v>
      </c>
      <c r="L58" s="80" t="s">
        <v>4745</v>
      </c>
      <c r="M58" t="s">
        <v>6777</v>
      </c>
      <c r="N58" s="1045">
        <v>2699.06</v>
      </c>
      <c r="U58" s="80" t="s">
        <v>4480</v>
      </c>
      <c r="V58" t="s">
        <v>6352</v>
      </c>
      <c r="W58" s="1120">
        <v>-1088.21</v>
      </c>
      <c r="AA58" s="80"/>
      <c r="AB58" s="80"/>
      <c r="AC58" s="80" t="s">
        <v>4320</v>
      </c>
      <c r="AD58" s="80" t="s">
        <v>11455</v>
      </c>
      <c r="AE58" s="1120">
        <v>6906.26</v>
      </c>
      <c r="AF58" s="80"/>
      <c r="AG58" s="80"/>
      <c r="AH58" s="80"/>
      <c r="AI58" s="80" t="s">
        <v>4320</v>
      </c>
      <c r="AJ58" t="s">
        <v>11456</v>
      </c>
      <c r="AK58" s="1125">
        <v>7408.87</v>
      </c>
    </row>
    <row r="59" spans="3:37" x14ac:dyDescent="0.25">
      <c r="C59" s="80" t="s">
        <v>3263</v>
      </c>
      <c r="D59" s="80" t="s">
        <v>5039</v>
      </c>
      <c r="E59" s="1121">
        <v>300.06</v>
      </c>
      <c r="K59" s="858">
        <f t="shared" si="0"/>
        <v>0</v>
      </c>
      <c r="L59" s="80" t="s">
        <v>4798</v>
      </c>
      <c r="M59" t="s">
        <v>6786</v>
      </c>
      <c r="N59" s="1045">
        <v>57088.639999999999</v>
      </c>
      <c r="U59" s="80" t="s">
        <v>4480</v>
      </c>
      <c r="V59" t="s">
        <v>6353</v>
      </c>
      <c r="W59" s="1120">
        <v>-1088.2</v>
      </c>
      <c r="AA59" s="80"/>
      <c r="AB59" s="80"/>
      <c r="AC59" s="80" t="s">
        <v>4320</v>
      </c>
      <c r="AD59" s="80" t="s">
        <v>11456</v>
      </c>
      <c r="AE59" s="1120">
        <v>6906.23</v>
      </c>
      <c r="AF59" s="80"/>
      <c r="AG59" s="80"/>
      <c r="AH59" s="80"/>
      <c r="AI59" s="80" t="s">
        <v>4320</v>
      </c>
      <c r="AJ59" t="s">
        <v>11457</v>
      </c>
      <c r="AK59" s="1125">
        <v>7408.87</v>
      </c>
    </row>
    <row r="60" spans="3:37" x14ac:dyDescent="0.25">
      <c r="C60" s="80" t="s">
        <v>3263</v>
      </c>
      <c r="D60" s="80" t="s">
        <v>5040</v>
      </c>
      <c r="E60" s="1121">
        <v>300.06</v>
      </c>
      <c r="K60" s="858">
        <f t="shared" si="0"/>
        <v>0</v>
      </c>
      <c r="L60" s="80" t="s">
        <v>4798</v>
      </c>
      <c r="M60" t="s">
        <v>6789</v>
      </c>
      <c r="N60" s="1045">
        <v>57100.22</v>
      </c>
      <c r="U60" s="80" t="s">
        <v>4480</v>
      </c>
      <c r="V60" t="s">
        <v>6344</v>
      </c>
      <c r="W60" s="1120">
        <v>-1088.2</v>
      </c>
      <c r="AA60" s="80"/>
      <c r="AB60" s="80"/>
      <c r="AC60" s="80" t="s">
        <v>4320</v>
      </c>
      <c r="AD60" s="80" t="s">
        <v>11457</v>
      </c>
      <c r="AE60" s="1120">
        <v>6906.26</v>
      </c>
      <c r="AF60" s="80"/>
      <c r="AG60" s="80"/>
      <c r="AH60" s="80"/>
      <c r="AI60" s="80" t="s">
        <v>4320</v>
      </c>
      <c r="AJ60" t="s">
        <v>11458</v>
      </c>
      <c r="AK60" s="1125">
        <v>7408.87</v>
      </c>
    </row>
    <row r="61" spans="3:37" x14ac:dyDescent="0.25">
      <c r="C61" s="80" t="s">
        <v>3263</v>
      </c>
      <c r="D61" s="80" t="s">
        <v>5041</v>
      </c>
      <c r="E61" s="1121">
        <v>300.06</v>
      </c>
      <c r="K61" s="858">
        <f t="shared" si="0"/>
        <v>0</v>
      </c>
      <c r="L61" s="80" t="s">
        <v>4798</v>
      </c>
      <c r="M61" t="s">
        <v>6790</v>
      </c>
      <c r="N61" s="1045">
        <v>57010.9</v>
      </c>
      <c r="U61" s="80" t="s">
        <v>4480</v>
      </c>
      <c r="V61" t="s">
        <v>6345</v>
      </c>
      <c r="W61" s="1120">
        <v>-1088.2</v>
      </c>
      <c r="AA61" s="80"/>
      <c r="AB61" s="80"/>
      <c r="AC61" s="80" t="s">
        <v>4320</v>
      </c>
      <c r="AD61" s="80" t="s">
        <v>11458</v>
      </c>
      <c r="AE61" s="1120">
        <v>6906.23</v>
      </c>
      <c r="AF61" s="80"/>
      <c r="AG61" s="80"/>
      <c r="AH61" s="80"/>
      <c r="AI61" s="80" t="s">
        <v>4320</v>
      </c>
      <c r="AJ61" t="s">
        <v>11459</v>
      </c>
      <c r="AK61" s="1125">
        <v>7408.87</v>
      </c>
    </row>
    <row r="62" spans="3:37" x14ac:dyDescent="0.25">
      <c r="C62" s="80" t="s">
        <v>3263</v>
      </c>
      <c r="D62" s="80" t="s">
        <v>5042</v>
      </c>
      <c r="E62" s="1121">
        <v>300.06</v>
      </c>
      <c r="K62" s="858">
        <f t="shared" si="0"/>
        <v>0</v>
      </c>
      <c r="L62" s="80" t="s">
        <v>4798</v>
      </c>
      <c r="M62" t="s">
        <v>6791</v>
      </c>
      <c r="N62" s="1045">
        <v>56908.9</v>
      </c>
      <c r="U62" s="80"/>
      <c r="W62" s="80"/>
      <c r="AA62" s="80"/>
      <c r="AB62" s="80"/>
      <c r="AC62" s="80" t="s">
        <v>4320</v>
      </c>
      <c r="AD62" s="80" t="s">
        <v>11459</v>
      </c>
      <c r="AE62" s="1120">
        <v>6906.25</v>
      </c>
      <c r="AF62" s="80"/>
      <c r="AG62" s="80"/>
      <c r="AH62" s="80"/>
      <c r="AI62" s="80" t="s">
        <v>4320</v>
      </c>
      <c r="AJ62" t="s">
        <v>11475</v>
      </c>
      <c r="AK62" s="1125">
        <v>7408.87</v>
      </c>
    </row>
    <row r="63" spans="3:37" x14ac:dyDescent="0.25">
      <c r="C63" s="80" t="s">
        <v>3263</v>
      </c>
      <c r="D63" s="80" t="s">
        <v>5043</v>
      </c>
      <c r="E63" s="1121">
        <v>300.06</v>
      </c>
      <c r="K63" s="858">
        <f t="shared" si="0"/>
        <v>0</v>
      </c>
      <c r="L63" s="80" t="s">
        <v>4798</v>
      </c>
      <c r="M63" t="s">
        <v>6792</v>
      </c>
      <c r="N63" s="1045">
        <v>56912.29</v>
      </c>
      <c r="U63" s="80"/>
      <c r="W63" s="80"/>
      <c r="AA63" s="80"/>
      <c r="AB63" s="80"/>
      <c r="AC63" s="80" t="s">
        <v>4320</v>
      </c>
      <c r="AD63" s="80" t="s">
        <v>11475</v>
      </c>
      <c r="AE63" s="1120">
        <v>7408.87</v>
      </c>
      <c r="AF63" s="80"/>
      <c r="AG63" s="80"/>
      <c r="AH63" s="80"/>
      <c r="AI63" s="80" t="s">
        <v>4480</v>
      </c>
      <c r="AJ63" t="s">
        <v>6343</v>
      </c>
      <c r="AK63" s="1125">
        <v>4395.3500000000004</v>
      </c>
    </row>
    <row r="64" spans="3:37" x14ac:dyDescent="0.25">
      <c r="C64" s="80" t="s">
        <v>3263</v>
      </c>
      <c r="D64" s="80" t="s">
        <v>5044</v>
      </c>
      <c r="E64" s="1121">
        <v>300.06</v>
      </c>
      <c r="K64" s="858">
        <f t="shared" si="0"/>
        <v>0</v>
      </c>
      <c r="L64" s="80" t="s">
        <v>4798</v>
      </c>
      <c r="M64" t="s">
        <v>6793</v>
      </c>
      <c r="N64" s="1045">
        <v>56915.68</v>
      </c>
      <c r="U64" s="80"/>
      <c r="W64" s="80"/>
      <c r="AA64" s="80"/>
      <c r="AB64" s="80"/>
      <c r="AC64" s="80" t="s">
        <v>4480</v>
      </c>
      <c r="AD64" s="80" t="s">
        <v>6343</v>
      </c>
      <c r="AE64" s="1120">
        <v>5483.54</v>
      </c>
      <c r="AF64" s="80"/>
      <c r="AG64" s="80"/>
      <c r="AH64" s="80"/>
      <c r="AI64" s="80" t="s">
        <v>4480</v>
      </c>
      <c r="AJ64" t="s">
        <v>6346</v>
      </c>
      <c r="AK64" s="1125">
        <v>4395.3500000000004</v>
      </c>
    </row>
    <row r="65" spans="3:37" x14ac:dyDescent="0.25">
      <c r="C65" s="80" t="s">
        <v>3263</v>
      </c>
      <c r="D65" s="80" t="s">
        <v>5045</v>
      </c>
      <c r="E65" s="1121">
        <v>300.06</v>
      </c>
      <c r="K65" s="858">
        <f t="shared" si="0"/>
        <v>0</v>
      </c>
      <c r="L65" s="80" t="s">
        <v>4798</v>
      </c>
      <c r="M65" t="s">
        <v>6794</v>
      </c>
      <c r="N65" s="1045">
        <v>294572.95</v>
      </c>
      <c r="U65" s="80"/>
      <c r="W65" s="80"/>
      <c r="AA65" s="80"/>
      <c r="AB65" s="80"/>
      <c r="AC65" s="80" t="s">
        <v>4480</v>
      </c>
      <c r="AD65" s="80" t="s">
        <v>6346</v>
      </c>
      <c r="AE65" s="1120">
        <v>5483.54</v>
      </c>
      <c r="AF65" s="80"/>
      <c r="AG65" s="80"/>
      <c r="AH65" s="80"/>
      <c r="AI65" s="80" t="s">
        <v>4480</v>
      </c>
      <c r="AJ65" t="s">
        <v>6347</v>
      </c>
      <c r="AK65" s="1125">
        <v>4395.3500000000004</v>
      </c>
    </row>
    <row r="66" spans="3:37" x14ac:dyDescent="0.25">
      <c r="C66" s="80" t="s">
        <v>3263</v>
      </c>
      <c r="D66" s="80" t="s">
        <v>5046</v>
      </c>
      <c r="E66" s="1121">
        <v>300.06</v>
      </c>
      <c r="K66" s="858">
        <f t="shared" si="0"/>
        <v>0</v>
      </c>
      <c r="L66" s="80" t="s">
        <v>4798</v>
      </c>
      <c r="M66" t="s">
        <v>6795</v>
      </c>
      <c r="N66" s="1045">
        <v>265963.71000000002</v>
      </c>
      <c r="U66" s="80"/>
      <c r="W66" s="80"/>
      <c r="AA66" s="80"/>
      <c r="AB66" s="80"/>
      <c r="AC66" s="80" t="s">
        <v>4480</v>
      </c>
      <c r="AD66" s="80" t="s">
        <v>6347</v>
      </c>
      <c r="AE66" s="1120">
        <v>5483.54</v>
      </c>
      <c r="AF66" s="80"/>
      <c r="AG66" s="80"/>
      <c r="AH66" s="80"/>
      <c r="AI66" s="80" t="s">
        <v>4480</v>
      </c>
      <c r="AJ66" t="s">
        <v>6348</v>
      </c>
      <c r="AK66" s="1125">
        <v>4395.3500000000004</v>
      </c>
    </row>
    <row r="67" spans="3:37" x14ac:dyDescent="0.25">
      <c r="C67" s="80" t="s">
        <v>3263</v>
      </c>
      <c r="D67" s="80" t="s">
        <v>5037</v>
      </c>
      <c r="E67" s="1121">
        <v>300.06</v>
      </c>
      <c r="K67" s="858">
        <f t="shared" si="0"/>
        <v>0</v>
      </c>
      <c r="L67" s="80" t="s">
        <v>4798</v>
      </c>
      <c r="M67" t="s">
        <v>6796</v>
      </c>
      <c r="N67" s="1045">
        <v>137508.14000000001</v>
      </c>
      <c r="U67" s="80"/>
      <c r="W67" s="80"/>
      <c r="AA67" s="80"/>
      <c r="AB67" s="80"/>
      <c r="AC67" s="80" t="s">
        <v>4480</v>
      </c>
      <c r="AD67" s="80" t="s">
        <v>6348</v>
      </c>
      <c r="AE67" s="1120">
        <v>5483.55</v>
      </c>
      <c r="AF67" s="80"/>
      <c r="AG67" s="80"/>
      <c r="AH67" s="80"/>
      <c r="AI67" s="80" t="s">
        <v>4480</v>
      </c>
      <c r="AJ67" t="s">
        <v>6349</v>
      </c>
      <c r="AK67" s="1125">
        <v>4395.3500000000004</v>
      </c>
    </row>
    <row r="68" spans="3:37" x14ac:dyDescent="0.25">
      <c r="C68" s="80" t="s">
        <v>3263</v>
      </c>
      <c r="D68" s="80" t="s">
        <v>5038</v>
      </c>
      <c r="E68" s="1121">
        <v>300.06</v>
      </c>
      <c r="K68" s="858">
        <f t="shared" si="0"/>
        <v>0</v>
      </c>
      <c r="L68" s="80" t="s">
        <v>4798</v>
      </c>
      <c r="M68" t="s">
        <v>6787</v>
      </c>
      <c r="N68" s="1045">
        <v>137508.14000000001</v>
      </c>
      <c r="U68" s="80"/>
      <c r="W68" s="80"/>
      <c r="AA68" s="80"/>
      <c r="AB68" s="80"/>
      <c r="AC68" s="80" t="s">
        <v>4480</v>
      </c>
      <c r="AD68" s="80" t="s">
        <v>6349</v>
      </c>
      <c r="AE68" s="1120">
        <v>5483.54</v>
      </c>
      <c r="AF68" s="80"/>
      <c r="AG68" s="80"/>
      <c r="AH68" s="80"/>
      <c r="AI68" s="80" t="s">
        <v>4480</v>
      </c>
      <c r="AJ68" t="s">
        <v>6350</v>
      </c>
      <c r="AK68" s="1125">
        <v>4395.3500000000004</v>
      </c>
    </row>
    <row r="69" spans="3:37" x14ac:dyDescent="0.25">
      <c r="C69" s="80" t="s">
        <v>3263</v>
      </c>
      <c r="D69" s="80" t="s">
        <v>7267</v>
      </c>
      <c r="E69" s="1121">
        <v>-0.01</v>
      </c>
      <c r="K69" s="858">
        <f t="shared" si="0"/>
        <v>0</v>
      </c>
      <c r="L69" s="80" t="s">
        <v>4798</v>
      </c>
      <c r="M69" t="s">
        <v>6788</v>
      </c>
      <c r="N69" s="1045">
        <v>137508.14000000001</v>
      </c>
      <c r="U69" s="80"/>
      <c r="W69" s="80"/>
      <c r="AA69" s="80"/>
      <c r="AB69" s="80"/>
      <c r="AC69" s="80" t="s">
        <v>4480</v>
      </c>
      <c r="AD69" s="80" t="s">
        <v>6350</v>
      </c>
      <c r="AE69" s="1120">
        <v>5483.54</v>
      </c>
      <c r="AF69" s="80"/>
      <c r="AG69" s="80"/>
      <c r="AH69" s="80"/>
      <c r="AI69" s="80" t="s">
        <v>4480</v>
      </c>
      <c r="AJ69" t="s">
        <v>6351</v>
      </c>
      <c r="AK69" s="1125">
        <v>4395.3500000000004</v>
      </c>
    </row>
    <row r="70" spans="3:37" x14ac:dyDescent="0.25">
      <c r="C70" s="80" t="s">
        <v>3263</v>
      </c>
      <c r="D70" s="80" t="s">
        <v>5047</v>
      </c>
      <c r="E70" s="1121">
        <v>-24.97</v>
      </c>
      <c r="K70" s="858">
        <f t="shared" si="0"/>
        <v>0</v>
      </c>
      <c r="L70" s="80" t="s">
        <v>4798</v>
      </c>
      <c r="M70" t="s">
        <v>7091</v>
      </c>
      <c r="N70" s="1045">
        <v>128455.57</v>
      </c>
      <c r="U70" s="80"/>
      <c r="AA70" s="80"/>
      <c r="AB70" s="80"/>
      <c r="AC70" s="80" t="s">
        <v>4480</v>
      </c>
      <c r="AD70" s="80" t="s">
        <v>6351</v>
      </c>
      <c r="AE70" s="1120">
        <v>5483.54</v>
      </c>
      <c r="AF70" s="80"/>
      <c r="AG70" s="80"/>
      <c r="AH70" s="80"/>
      <c r="AI70" s="80" t="s">
        <v>4480</v>
      </c>
      <c r="AJ70" t="s">
        <v>6352</v>
      </c>
      <c r="AK70" s="1125">
        <v>4395.3500000000004</v>
      </c>
    </row>
    <row r="71" spans="3:37" x14ac:dyDescent="0.25">
      <c r="C71" s="80" t="s">
        <v>3263</v>
      </c>
      <c r="D71" s="80" t="s">
        <v>5050</v>
      </c>
      <c r="E71" s="1121">
        <v>218.9</v>
      </c>
      <c r="K71" s="858">
        <f t="shared" ref="K71:K134" si="1">I71+J71</f>
        <v>0</v>
      </c>
      <c r="L71" s="80" t="s">
        <v>4798</v>
      </c>
      <c r="M71" t="s">
        <v>6797</v>
      </c>
      <c r="N71" s="1045">
        <v>191543.71</v>
      </c>
      <c r="U71" s="80"/>
      <c r="AA71" s="80"/>
      <c r="AB71" s="80"/>
      <c r="AC71" s="80" t="s">
        <v>4480</v>
      </c>
      <c r="AD71" s="80" t="s">
        <v>6352</v>
      </c>
      <c r="AE71" s="1120">
        <v>5483.56</v>
      </c>
      <c r="AF71" s="80"/>
      <c r="AG71" s="80"/>
      <c r="AH71" s="80"/>
      <c r="AI71" s="80" t="s">
        <v>4480</v>
      </c>
      <c r="AJ71" t="s">
        <v>6353</v>
      </c>
      <c r="AK71" s="1125">
        <v>4395.3500000000004</v>
      </c>
    </row>
    <row r="72" spans="3:37" x14ac:dyDescent="0.25">
      <c r="C72" s="80" t="s">
        <v>3263</v>
      </c>
      <c r="D72" s="80" t="s">
        <v>5051</v>
      </c>
      <c r="E72" s="1121">
        <v>218.88</v>
      </c>
      <c r="K72" s="858">
        <f t="shared" si="1"/>
        <v>0</v>
      </c>
      <c r="L72" s="80" t="s">
        <v>4798</v>
      </c>
      <c r="M72" t="s">
        <v>6800</v>
      </c>
      <c r="N72" s="1045">
        <v>160252.42000000001</v>
      </c>
      <c r="U72" s="80"/>
      <c r="AA72" s="80"/>
      <c r="AB72" s="80"/>
      <c r="AC72" s="80" t="s">
        <v>4480</v>
      </c>
      <c r="AD72" s="80" t="s">
        <v>6353</v>
      </c>
      <c r="AE72" s="1120">
        <v>5483.55</v>
      </c>
      <c r="AF72" s="80"/>
      <c r="AG72" s="80"/>
      <c r="AH72" s="80"/>
      <c r="AI72" s="80" t="s">
        <v>4480</v>
      </c>
      <c r="AJ72" t="s">
        <v>6344</v>
      </c>
      <c r="AK72" s="1125">
        <v>4395.3500000000004</v>
      </c>
    </row>
    <row r="73" spans="3:37" x14ac:dyDescent="0.25">
      <c r="C73" s="80" t="s">
        <v>3263</v>
      </c>
      <c r="D73" s="80" t="s">
        <v>5052</v>
      </c>
      <c r="E73" s="1121">
        <v>218.86</v>
      </c>
      <c r="K73" s="858">
        <f t="shared" si="1"/>
        <v>0</v>
      </c>
      <c r="L73" s="80" t="s">
        <v>4798</v>
      </c>
      <c r="M73" t="s">
        <v>6801</v>
      </c>
      <c r="N73" s="1045">
        <v>155810</v>
      </c>
      <c r="U73" s="80"/>
      <c r="AA73" s="80"/>
      <c r="AB73" s="80"/>
      <c r="AC73" s="80" t="s">
        <v>4480</v>
      </c>
      <c r="AD73" s="80" t="s">
        <v>6344</v>
      </c>
      <c r="AE73" s="1120">
        <v>5483.55</v>
      </c>
      <c r="AF73" s="80"/>
      <c r="AG73" s="80"/>
      <c r="AH73" s="80"/>
      <c r="AI73" s="80" t="s">
        <v>4480</v>
      </c>
      <c r="AJ73" t="s">
        <v>6345</v>
      </c>
      <c r="AK73" s="1125">
        <v>4395.3500000000004</v>
      </c>
    </row>
    <row r="74" spans="3:37" x14ac:dyDescent="0.25">
      <c r="C74" s="80" t="s">
        <v>3263</v>
      </c>
      <c r="D74" s="80" t="s">
        <v>5053</v>
      </c>
      <c r="E74" s="1121">
        <v>165.87</v>
      </c>
      <c r="K74" s="858">
        <f t="shared" si="1"/>
        <v>0</v>
      </c>
      <c r="L74" s="80" t="s">
        <v>4798</v>
      </c>
      <c r="M74" t="s">
        <v>6802</v>
      </c>
      <c r="N74" s="1045">
        <v>154338.59</v>
      </c>
      <c r="U74" s="80"/>
      <c r="AA74" s="80"/>
      <c r="AB74" s="80"/>
      <c r="AC74" s="80" t="s">
        <v>4480</v>
      </c>
      <c r="AD74" s="80" t="s">
        <v>6345</v>
      </c>
      <c r="AE74" s="1120">
        <v>5483.55</v>
      </c>
      <c r="AF74" s="80"/>
      <c r="AG74" s="80"/>
      <c r="AH74" s="80"/>
      <c r="AI74" s="80" t="s">
        <v>4480</v>
      </c>
      <c r="AJ74" t="s">
        <v>11239</v>
      </c>
      <c r="AK74" s="1125">
        <v>4395.3500000000004</v>
      </c>
    </row>
    <row r="75" spans="3:37" x14ac:dyDescent="0.25">
      <c r="C75" s="80" t="s">
        <v>3263</v>
      </c>
      <c r="D75" s="80" t="s">
        <v>5054</v>
      </c>
      <c r="E75" s="1121">
        <v>112.16</v>
      </c>
      <c r="K75" s="858">
        <f t="shared" si="1"/>
        <v>0</v>
      </c>
      <c r="L75" s="80" t="s">
        <v>4798</v>
      </c>
      <c r="M75" t="s">
        <v>6803</v>
      </c>
      <c r="N75" s="1045">
        <v>203653.96</v>
      </c>
      <c r="U75" s="80"/>
      <c r="AA75" s="80"/>
      <c r="AB75" s="80"/>
      <c r="AC75" s="80" t="s">
        <v>4480</v>
      </c>
      <c r="AD75" s="80" t="s">
        <v>11239</v>
      </c>
      <c r="AE75" s="1120">
        <v>4395.3500000000004</v>
      </c>
      <c r="AF75" s="80"/>
      <c r="AG75" s="80"/>
      <c r="AH75" s="80"/>
      <c r="AI75" s="80"/>
      <c r="AK75" s="80"/>
    </row>
    <row r="76" spans="3:37" x14ac:dyDescent="0.25">
      <c r="C76" s="80" t="s">
        <v>3263</v>
      </c>
      <c r="D76" s="80" t="s">
        <v>5055</v>
      </c>
      <c r="E76" s="1121">
        <v>96.83</v>
      </c>
      <c r="K76" s="858">
        <f t="shared" si="1"/>
        <v>0</v>
      </c>
      <c r="L76" s="80" t="s">
        <v>4798</v>
      </c>
      <c r="M76" t="s">
        <v>6804</v>
      </c>
      <c r="N76" s="1045">
        <v>248551.67</v>
      </c>
      <c r="U76" s="80"/>
      <c r="AA76" s="80"/>
      <c r="AB76" s="80"/>
      <c r="AC76" s="80"/>
      <c r="AD76" s="80"/>
      <c r="AE76" s="80"/>
      <c r="AF76" s="80"/>
      <c r="AG76" s="80"/>
      <c r="AH76" s="80"/>
      <c r="AI76" s="80"/>
      <c r="AK76" s="80"/>
    </row>
    <row r="77" spans="3:37" x14ac:dyDescent="0.25">
      <c r="C77" s="80" t="s">
        <v>3263</v>
      </c>
      <c r="D77" s="80" t="s">
        <v>5056</v>
      </c>
      <c r="E77" s="1121">
        <v>82.26</v>
      </c>
      <c r="K77" s="858">
        <f t="shared" si="1"/>
        <v>0</v>
      </c>
      <c r="L77" s="80" t="s">
        <v>4798</v>
      </c>
      <c r="M77" t="s">
        <v>6805</v>
      </c>
      <c r="N77" s="1045">
        <v>428346.88</v>
      </c>
      <c r="U77" s="80"/>
      <c r="AA77" s="80"/>
      <c r="AB77" s="80"/>
      <c r="AC77" s="80"/>
      <c r="AD77" s="80"/>
      <c r="AE77" s="80"/>
      <c r="AF77" s="80"/>
      <c r="AG77" s="80"/>
      <c r="AH77" s="80"/>
      <c r="AI77" s="80"/>
      <c r="AK77" s="80"/>
    </row>
    <row r="78" spans="3:37" x14ac:dyDescent="0.25">
      <c r="C78" s="80" t="s">
        <v>3263</v>
      </c>
      <c r="D78" s="80" t="s">
        <v>5057</v>
      </c>
      <c r="E78" s="1121">
        <v>70.28</v>
      </c>
      <c r="K78" s="858">
        <f t="shared" si="1"/>
        <v>0</v>
      </c>
      <c r="L78" s="80" t="s">
        <v>4798</v>
      </c>
      <c r="M78" t="s">
        <v>6806</v>
      </c>
      <c r="N78" s="1045">
        <v>202155.32</v>
      </c>
      <c r="U78" s="80"/>
      <c r="AA78" s="80"/>
      <c r="AB78" s="80"/>
      <c r="AC78" s="80"/>
      <c r="AD78" s="80"/>
      <c r="AE78" s="80"/>
      <c r="AF78" s="80"/>
      <c r="AG78" s="80"/>
      <c r="AH78" s="80"/>
      <c r="AI78" s="80"/>
      <c r="AK78" s="80"/>
    </row>
    <row r="79" spans="3:37" x14ac:dyDescent="0.25">
      <c r="C79" s="80" t="s">
        <v>3263</v>
      </c>
      <c r="D79" s="80" t="s">
        <v>5048</v>
      </c>
      <c r="E79" s="1121">
        <v>50.62</v>
      </c>
      <c r="K79" s="858">
        <f t="shared" si="1"/>
        <v>0</v>
      </c>
      <c r="L79" s="80" t="s">
        <v>4798</v>
      </c>
      <c r="M79" t="s">
        <v>6807</v>
      </c>
      <c r="N79" s="1045">
        <v>158042.96</v>
      </c>
      <c r="U79" s="80"/>
      <c r="AA79" s="80"/>
      <c r="AB79" s="80"/>
      <c r="AC79" s="80"/>
      <c r="AD79" s="80"/>
      <c r="AE79" s="80"/>
      <c r="AF79" s="80"/>
      <c r="AG79" s="80"/>
      <c r="AH79" s="80"/>
      <c r="AI79" s="80"/>
      <c r="AK79" s="80"/>
    </row>
    <row r="80" spans="3:37" x14ac:dyDescent="0.25">
      <c r="C80" s="80" t="s">
        <v>3263</v>
      </c>
      <c r="D80" s="80" t="s">
        <v>5049</v>
      </c>
      <c r="E80" s="1121">
        <v>11.36</v>
      </c>
      <c r="K80" s="858">
        <f t="shared" si="1"/>
        <v>0</v>
      </c>
      <c r="L80" s="80" t="s">
        <v>4798</v>
      </c>
      <c r="M80" t="s">
        <v>6798</v>
      </c>
      <c r="N80" s="1045">
        <v>119861.62</v>
      </c>
      <c r="U80" s="80"/>
      <c r="AA80" s="80"/>
      <c r="AB80" s="80"/>
      <c r="AC80" s="80"/>
      <c r="AD80" s="80"/>
      <c r="AE80" s="80"/>
      <c r="AF80" s="80"/>
      <c r="AG80" s="80"/>
      <c r="AH80" s="80"/>
      <c r="AI80" s="80"/>
      <c r="AK80" s="80"/>
    </row>
    <row r="81" spans="3:37" x14ac:dyDescent="0.25">
      <c r="C81" s="80" t="s">
        <v>3263</v>
      </c>
      <c r="D81" s="80" t="s">
        <v>5058</v>
      </c>
      <c r="E81" s="1121">
        <v>86.76</v>
      </c>
      <c r="K81" s="858">
        <f t="shared" si="1"/>
        <v>0</v>
      </c>
      <c r="L81" s="80" t="s">
        <v>4798</v>
      </c>
      <c r="M81" t="s">
        <v>6799</v>
      </c>
      <c r="N81" s="1045">
        <v>103166.88</v>
      </c>
      <c r="U81" s="80"/>
      <c r="AA81" s="80"/>
      <c r="AB81" s="80"/>
      <c r="AC81" s="80"/>
      <c r="AD81" s="80"/>
      <c r="AE81" s="80"/>
      <c r="AF81" s="80"/>
      <c r="AG81" s="80"/>
      <c r="AH81" s="80"/>
      <c r="AI81" s="80"/>
      <c r="AK81" s="80"/>
    </row>
    <row r="82" spans="3:37" x14ac:dyDescent="0.25">
      <c r="C82" s="80" t="s">
        <v>3263</v>
      </c>
      <c r="D82" s="80" t="s">
        <v>5061</v>
      </c>
      <c r="E82" s="1121">
        <v>334.21</v>
      </c>
      <c r="K82" s="858">
        <f t="shared" si="1"/>
        <v>0</v>
      </c>
      <c r="L82" s="80" t="s">
        <v>4811</v>
      </c>
      <c r="M82" t="s">
        <v>6808</v>
      </c>
      <c r="N82" s="1045">
        <v>-178.03</v>
      </c>
      <c r="U82" s="80"/>
      <c r="AA82" s="80"/>
      <c r="AB82" s="80"/>
      <c r="AC82" s="80"/>
      <c r="AD82" s="80"/>
      <c r="AE82" s="80"/>
      <c r="AF82" s="80"/>
      <c r="AG82" s="80"/>
      <c r="AH82" s="80"/>
      <c r="AI82" s="80"/>
      <c r="AK82" s="80"/>
    </row>
    <row r="83" spans="3:37" x14ac:dyDescent="0.25">
      <c r="C83" s="80" t="s">
        <v>3263</v>
      </c>
      <c r="D83" s="80" t="s">
        <v>5062</v>
      </c>
      <c r="E83" s="1121">
        <v>334.18</v>
      </c>
      <c r="K83" s="858">
        <f t="shared" si="1"/>
        <v>0</v>
      </c>
      <c r="L83" s="80" t="s">
        <v>4811</v>
      </c>
      <c r="M83" t="s">
        <v>6811</v>
      </c>
      <c r="N83" s="1045">
        <v>-174.84</v>
      </c>
      <c r="U83" s="80"/>
      <c r="AA83" s="80"/>
      <c r="AB83" s="80"/>
      <c r="AC83" s="80"/>
      <c r="AD83" s="80"/>
      <c r="AE83" s="80"/>
      <c r="AF83" s="80"/>
      <c r="AG83" s="80"/>
      <c r="AH83" s="80"/>
      <c r="AI83" s="80"/>
      <c r="AK83" s="80"/>
    </row>
    <row r="84" spans="3:37" x14ac:dyDescent="0.25">
      <c r="C84" s="80" t="s">
        <v>3263</v>
      </c>
      <c r="D84" s="80" t="s">
        <v>5063</v>
      </c>
      <c r="E84" s="1121">
        <v>334.14</v>
      </c>
      <c r="K84" s="858">
        <f t="shared" si="1"/>
        <v>0</v>
      </c>
      <c r="L84" s="80" t="s">
        <v>4811</v>
      </c>
      <c r="M84" t="s">
        <v>6812</v>
      </c>
      <c r="N84" s="1045">
        <v>179.66</v>
      </c>
      <c r="U84" s="80"/>
      <c r="AA84" s="80"/>
      <c r="AB84" s="80"/>
      <c r="AC84" s="80"/>
      <c r="AD84" s="80"/>
      <c r="AE84" s="80"/>
      <c r="AF84" s="80"/>
      <c r="AG84" s="80"/>
      <c r="AH84" s="80"/>
      <c r="AI84" s="80"/>
      <c r="AK84" s="80"/>
    </row>
    <row r="85" spans="3:37" x14ac:dyDescent="0.25">
      <c r="C85" s="80" t="s">
        <v>3263</v>
      </c>
      <c r="D85" s="80" t="s">
        <v>5064</v>
      </c>
      <c r="E85" s="1121">
        <v>253.25</v>
      </c>
      <c r="K85" s="858">
        <f t="shared" si="1"/>
        <v>0</v>
      </c>
      <c r="L85" s="80" t="s">
        <v>4811</v>
      </c>
      <c r="M85" t="s">
        <v>6813</v>
      </c>
      <c r="N85" s="1045">
        <v>179.66</v>
      </c>
      <c r="U85" s="80"/>
      <c r="AA85" s="80"/>
      <c r="AB85" s="80"/>
      <c r="AC85" s="80"/>
      <c r="AD85" s="80"/>
      <c r="AE85" s="80"/>
      <c r="AF85" s="80"/>
      <c r="AG85" s="80"/>
      <c r="AH85" s="80"/>
      <c r="AI85" s="80"/>
      <c r="AK85" s="80"/>
    </row>
    <row r="86" spans="3:37" x14ac:dyDescent="0.25">
      <c r="C86" s="80" t="s">
        <v>3263</v>
      </c>
      <c r="D86" s="80" t="s">
        <v>5065</v>
      </c>
      <c r="E86" s="1121">
        <v>171.24</v>
      </c>
      <c r="K86" s="858">
        <f t="shared" si="1"/>
        <v>0</v>
      </c>
      <c r="L86" s="80" t="s">
        <v>4811</v>
      </c>
      <c r="M86" t="s">
        <v>6814</v>
      </c>
      <c r="N86" s="1045">
        <v>179.66</v>
      </c>
      <c r="U86" s="80"/>
      <c r="AA86" s="80"/>
      <c r="AB86" s="80"/>
      <c r="AC86" s="80"/>
      <c r="AD86" s="80"/>
      <c r="AE86" s="80"/>
      <c r="AF86" s="80"/>
      <c r="AG86" s="80"/>
      <c r="AH86" s="80"/>
      <c r="AI86" s="80"/>
      <c r="AK86" s="80"/>
    </row>
    <row r="87" spans="3:37" x14ac:dyDescent="0.25">
      <c r="C87" s="80" t="s">
        <v>3263</v>
      </c>
      <c r="D87" s="80" t="s">
        <v>5066</v>
      </c>
      <c r="E87" s="1121">
        <v>147.83000000000001</v>
      </c>
      <c r="K87" s="858">
        <f t="shared" si="1"/>
        <v>0</v>
      </c>
      <c r="L87" s="80" t="s">
        <v>4811</v>
      </c>
      <c r="M87" t="s">
        <v>6815</v>
      </c>
      <c r="N87" s="1045">
        <v>179.66</v>
      </c>
      <c r="U87" s="80"/>
      <c r="AA87" s="80"/>
      <c r="AB87" s="80"/>
      <c r="AC87" s="80"/>
      <c r="AD87" s="80"/>
      <c r="AE87" s="80"/>
      <c r="AF87" s="80"/>
      <c r="AG87" s="80"/>
      <c r="AH87" s="80"/>
      <c r="AI87" s="80"/>
      <c r="AK87" s="80"/>
    </row>
    <row r="88" spans="3:37" x14ac:dyDescent="0.25">
      <c r="C88" s="80" t="s">
        <v>3263</v>
      </c>
      <c r="D88" s="80" t="s">
        <v>5067</v>
      </c>
      <c r="E88" s="1121">
        <v>125.59</v>
      </c>
      <c r="K88" s="858">
        <f t="shared" si="1"/>
        <v>0</v>
      </c>
      <c r="L88" s="80" t="s">
        <v>4811</v>
      </c>
      <c r="M88" t="s">
        <v>6816</v>
      </c>
      <c r="N88" s="1045">
        <v>177.59</v>
      </c>
      <c r="U88" s="80"/>
      <c r="AA88" s="80"/>
      <c r="AB88" s="80"/>
      <c r="AC88" s="80"/>
      <c r="AD88" s="80"/>
      <c r="AE88" s="80"/>
      <c r="AF88" s="80"/>
      <c r="AG88" s="80"/>
      <c r="AH88" s="80"/>
      <c r="AI88" s="80"/>
      <c r="AK88" s="80"/>
    </row>
    <row r="89" spans="3:37" x14ac:dyDescent="0.25">
      <c r="C89" s="80" t="s">
        <v>3263</v>
      </c>
      <c r="D89" s="80" t="s">
        <v>5068</v>
      </c>
      <c r="E89" s="1121">
        <v>107.31</v>
      </c>
      <c r="K89" s="858">
        <f t="shared" si="1"/>
        <v>0</v>
      </c>
      <c r="L89" s="80" t="s">
        <v>4811</v>
      </c>
      <c r="M89" t="s">
        <v>6817</v>
      </c>
      <c r="N89" s="1045">
        <v>179.66</v>
      </c>
      <c r="U89" s="80"/>
      <c r="AA89" s="80"/>
      <c r="AB89" s="80"/>
      <c r="AC89" s="80"/>
      <c r="AD89" s="80"/>
      <c r="AE89" s="80"/>
      <c r="AF89" s="80"/>
      <c r="AG89" s="80"/>
      <c r="AH89" s="80"/>
      <c r="AI89" s="80"/>
      <c r="AK89" s="80"/>
    </row>
    <row r="90" spans="3:37" x14ac:dyDescent="0.25">
      <c r="C90" s="80" t="s">
        <v>3263</v>
      </c>
      <c r="D90" s="80" t="s">
        <v>5059</v>
      </c>
      <c r="E90" s="1121">
        <v>77.290000000000006</v>
      </c>
      <c r="K90" s="858">
        <f t="shared" si="1"/>
        <v>0</v>
      </c>
      <c r="L90" s="80" t="s">
        <v>4811</v>
      </c>
      <c r="M90" t="s">
        <v>6818</v>
      </c>
      <c r="N90" s="1045">
        <v>179.66</v>
      </c>
      <c r="U90" s="80"/>
      <c r="AA90" s="80"/>
      <c r="AB90" s="80"/>
      <c r="AC90" s="80"/>
      <c r="AD90" s="80"/>
      <c r="AE90" s="80"/>
      <c r="AF90" s="80"/>
      <c r="AG90" s="80"/>
      <c r="AH90" s="80"/>
      <c r="AI90" s="80"/>
      <c r="AK90" s="80"/>
    </row>
    <row r="91" spans="3:37" x14ac:dyDescent="0.25">
      <c r="C91" s="80" t="s">
        <v>3263</v>
      </c>
      <c r="D91" s="80" t="s">
        <v>5060</v>
      </c>
      <c r="E91" s="1121">
        <v>17.34</v>
      </c>
      <c r="K91" s="858">
        <f t="shared" si="1"/>
        <v>0</v>
      </c>
      <c r="L91" s="80" t="s">
        <v>4811</v>
      </c>
      <c r="M91" t="s">
        <v>6809</v>
      </c>
      <c r="N91" s="1045">
        <v>179.66</v>
      </c>
      <c r="U91" s="80"/>
      <c r="AA91" s="80"/>
      <c r="AB91" s="80"/>
      <c r="AC91" s="80"/>
      <c r="AD91" s="80"/>
      <c r="AE91" s="80"/>
      <c r="AF91" s="80"/>
      <c r="AG91" s="80"/>
      <c r="AH91" s="80"/>
      <c r="AI91" s="80"/>
      <c r="AK91" s="80"/>
    </row>
    <row r="92" spans="3:37" x14ac:dyDescent="0.25">
      <c r="C92" s="80" t="s">
        <v>3263</v>
      </c>
      <c r="D92" s="80" t="s">
        <v>5069</v>
      </c>
      <c r="E92" s="1121">
        <v>2809.97</v>
      </c>
      <c r="K92" s="858">
        <f t="shared" si="1"/>
        <v>0</v>
      </c>
      <c r="L92" s="80" t="s">
        <v>4811</v>
      </c>
      <c r="M92" t="s">
        <v>6810</v>
      </c>
      <c r="N92" s="1045">
        <v>89.83</v>
      </c>
      <c r="U92" s="80"/>
      <c r="AA92" s="80"/>
      <c r="AB92" s="80"/>
      <c r="AC92" s="80"/>
      <c r="AD92" s="80"/>
      <c r="AE92" s="80"/>
      <c r="AF92" s="80"/>
      <c r="AG92" s="80"/>
      <c r="AH92" s="80"/>
      <c r="AI92" s="80"/>
      <c r="AK92" s="80"/>
    </row>
    <row r="93" spans="3:37" x14ac:dyDescent="0.25">
      <c r="C93" s="80" t="s">
        <v>3263</v>
      </c>
      <c r="D93" s="80" t="s">
        <v>5072</v>
      </c>
      <c r="E93" s="1121">
        <v>2824.85</v>
      </c>
      <c r="K93" s="858">
        <f t="shared" si="1"/>
        <v>0</v>
      </c>
      <c r="L93" s="80" t="s">
        <v>4820</v>
      </c>
      <c r="M93" t="s">
        <v>6819</v>
      </c>
      <c r="N93" s="1045">
        <v>162.09</v>
      </c>
      <c r="U93" s="80"/>
      <c r="AA93" s="80"/>
      <c r="AB93" s="80"/>
      <c r="AC93" s="80"/>
      <c r="AD93" s="80"/>
      <c r="AE93" s="80"/>
      <c r="AF93" s="80"/>
      <c r="AG93" s="80"/>
      <c r="AH93" s="80"/>
      <c r="AI93" s="80"/>
      <c r="AK93" s="80"/>
    </row>
    <row r="94" spans="3:37" x14ac:dyDescent="0.25">
      <c r="C94" s="80" t="s">
        <v>3263</v>
      </c>
      <c r="D94" s="80" t="s">
        <v>5073</v>
      </c>
      <c r="E94" s="1121">
        <v>2799.59</v>
      </c>
      <c r="K94" s="858">
        <f t="shared" si="1"/>
        <v>0</v>
      </c>
      <c r="L94" s="80" t="s">
        <v>4820</v>
      </c>
      <c r="M94" t="s">
        <v>6820</v>
      </c>
      <c r="N94" s="1045">
        <v>162.09</v>
      </c>
      <c r="U94" s="80"/>
      <c r="AA94" s="80"/>
      <c r="AB94" s="80"/>
      <c r="AC94" s="80"/>
      <c r="AD94" s="80"/>
      <c r="AE94" s="80"/>
      <c r="AF94" s="80"/>
      <c r="AG94" s="80"/>
      <c r="AH94" s="80"/>
      <c r="AI94" s="80"/>
      <c r="AK94" s="80"/>
    </row>
    <row r="95" spans="3:37" x14ac:dyDescent="0.25">
      <c r="C95" s="80" t="s">
        <v>3263</v>
      </c>
      <c r="D95" s="80" t="s">
        <v>5074</v>
      </c>
      <c r="E95" s="1121">
        <v>2776.33</v>
      </c>
      <c r="K95" s="858">
        <f t="shared" si="1"/>
        <v>0</v>
      </c>
      <c r="L95" s="80" t="s">
        <v>4820</v>
      </c>
      <c r="M95" t="s">
        <v>6821</v>
      </c>
      <c r="N95" s="1045">
        <v>162.09</v>
      </c>
      <c r="U95" s="80"/>
      <c r="AA95" s="80"/>
      <c r="AB95" s="80"/>
      <c r="AC95" s="80"/>
      <c r="AD95" s="80"/>
      <c r="AE95" s="80"/>
      <c r="AF95" s="80"/>
      <c r="AG95" s="80"/>
      <c r="AH95" s="80"/>
      <c r="AI95" s="80"/>
      <c r="AK95" s="80"/>
    </row>
    <row r="96" spans="3:37" x14ac:dyDescent="0.25">
      <c r="C96" s="80" t="s">
        <v>3263</v>
      </c>
      <c r="D96" s="80" t="s">
        <v>5086</v>
      </c>
      <c r="E96" s="1121">
        <v>2729.98</v>
      </c>
      <c r="K96" s="858">
        <f t="shared" si="1"/>
        <v>0</v>
      </c>
      <c r="L96" s="80" t="s">
        <v>4820</v>
      </c>
      <c r="M96" t="s">
        <v>6822</v>
      </c>
      <c r="N96" s="1045">
        <v>162.09</v>
      </c>
      <c r="U96" s="80"/>
      <c r="AA96" s="80"/>
      <c r="AB96" s="80"/>
      <c r="AC96" s="80"/>
      <c r="AD96" s="80"/>
      <c r="AE96" s="80"/>
      <c r="AF96" s="80"/>
      <c r="AG96" s="80"/>
      <c r="AH96" s="80"/>
      <c r="AI96" s="80"/>
      <c r="AK96" s="80"/>
    </row>
    <row r="97" spans="2:37" x14ac:dyDescent="0.25">
      <c r="C97" s="80" t="s">
        <v>3263</v>
      </c>
      <c r="D97" s="80" t="s">
        <v>5087</v>
      </c>
      <c r="E97" s="1121">
        <v>2694.18</v>
      </c>
      <c r="K97" s="858">
        <f t="shared" si="1"/>
        <v>0</v>
      </c>
      <c r="L97" s="80" t="s">
        <v>4820</v>
      </c>
      <c r="M97" t="s">
        <v>6823</v>
      </c>
      <c r="N97" s="1045">
        <v>162.09</v>
      </c>
      <c r="U97" s="80"/>
      <c r="AA97" s="80"/>
      <c r="AB97" s="80"/>
      <c r="AC97" s="80"/>
      <c r="AD97" s="80"/>
      <c r="AE97" s="80"/>
      <c r="AF97" s="80"/>
      <c r="AG97" s="80"/>
      <c r="AH97" s="80"/>
      <c r="AI97" s="80"/>
      <c r="AK97" s="80"/>
    </row>
    <row r="98" spans="2:37" x14ac:dyDescent="0.25">
      <c r="C98" s="80" t="s">
        <v>3263</v>
      </c>
      <c r="D98" s="80" t="s">
        <v>5088</v>
      </c>
      <c r="E98" s="1121">
        <v>-314.62</v>
      </c>
      <c r="K98" s="858">
        <f t="shared" si="1"/>
        <v>0</v>
      </c>
      <c r="L98" s="80" t="s">
        <v>4820</v>
      </c>
      <c r="M98" t="s">
        <v>6824</v>
      </c>
      <c r="N98" s="1045">
        <v>162.09</v>
      </c>
      <c r="U98" s="80"/>
      <c r="AA98" s="80"/>
      <c r="AB98" s="80"/>
      <c r="AC98" s="80"/>
      <c r="AD98" s="80"/>
      <c r="AE98" s="80"/>
      <c r="AF98" s="80"/>
      <c r="AG98" s="80"/>
      <c r="AH98" s="80"/>
      <c r="AI98" s="80"/>
      <c r="AK98" s="80"/>
    </row>
    <row r="99" spans="2:37" x14ac:dyDescent="0.25">
      <c r="C99" s="80" t="s">
        <v>3263</v>
      </c>
      <c r="D99" s="80" t="s">
        <v>5089</v>
      </c>
      <c r="E99" s="1121">
        <v>-318.12</v>
      </c>
      <c r="K99" s="858">
        <f t="shared" si="1"/>
        <v>0</v>
      </c>
      <c r="L99" s="80" t="s">
        <v>4820</v>
      </c>
      <c r="M99" t="s">
        <v>6825</v>
      </c>
      <c r="N99" s="1045">
        <v>1124.3399999999999</v>
      </c>
      <c r="U99" s="80"/>
      <c r="AA99" s="80"/>
      <c r="AB99" s="80"/>
      <c r="AC99" s="80"/>
      <c r="AD99" s="80"/>
      <c r="AE99" s="80"/>
      <c r="AF99" s="80"/>
      <c r="AG99" s="80"/>
      <c r="AH99" s="80"/>
      <c r="AI99" s="80"/>
      <c r="AK99" s="80"/>
    </row>
    <row r="100" spans="2:37" x14ac:dyDescent="0.25">
      <c r="C100" s="80" t="s">
        <v>3263</v>
      </c>
      <c r="D100" s="80" t="s">
        <v>5090</v>
      </c>
      <c r="E100" s="1121">
        <v>-329.73</v>
      </c>
      <c r="K100" s="858">
        <f t="shared" si="1"/>
        <v>0</v>
      </c>
      <c r="L100" s="80" t="s">
        <v>4820</v>
      </c>
      <c r="M100" t="s">
        <v>6826</v>
      </c>
      <c r="N100" s="1045">
        <v>722.58</v>
      </c>
      <c r="U100" s="80"/>
      <c r="AA100" s="80"/>
      <c r="AB100" s="80"/>
      <c r="AC100" s="80"/>
      <c r="AD100" s="80"/>
      <c r="AE100" s="80"/>
      <c r="AF100" s="80"/>
      <c r="AG100" s="80"/>
      <c r="AH100" s="80"/>
      <c r="AI100" s="80"/>
      <c r="AK100" s="80"/>
    </row>
    <row r="101" spans="2:37" x14ac:dyDescent="0.25">
      <c r="B101" s="80"/>
      <c r="C101" s="80" t="s">
        <v>3263</v>
      </c>
      <c r="D101" s="80" t="s">
        <v>5070</v>
      </c>
      <c r="E101" s="1121">
        <v>-359.1</v>
      </c>
      <c r="F101" s="80"/>
      <c r="K101" s="858">
        <f t="shared" si="1"/>
        <v>0</v>
      </c>
      <c r="L101" s="80" t="s">
        <v>4820</v>
      </c>
      <c r="M101" t="s">
        <v>7118</v>
      </c>
      <c r="N101" s="1045">
        <v>361.29</v>
      </c>
      <c r="U101" s="80"/>
      <c r="AA101" s="80"/>
      <c r="AB101" s="80"/>
      <c r="AC101" s="80"/>
      <c r="AD101" s="80"/>
      <c r="AE101" s="80"/>
      <c r="AF101" s="80"/>
      <c r="AG101" s="80"/>
      <c r="AH101" s="80"/>
      <c r="AI101" s="80"/>
      <c r="AK101" s="80"/>
    </row>
    <row r="102" spans="2:37" x14ac:dyDescent="0.25">
      <c r="B102" s="80"/>
      <c r="C102" s="80" t="s">
        <v>3263</v>
      </c>
      <c r="D102" s="80" t="s">
        <v>5071</v>
      </c>
      <c r="E102" s="1121">
        <v>-377.32</v>
      </c>
      <c r="F102" s="80"/>
      <c r="K102" s="858">
        <f t="shared" si="1"/>
        <v>0</v>
      </c>
      <c r="L102" s="80" t="s">
        <v>4820</v>
      </c>
      <c r="M102" t="s">
        <v>7119</v>
      </c>
      <c r="N102" s="1045">
        <v>361.29</v>
      </c>
      <c r="U102" s="80"/>
      <c r="AA102" s="80"/>
      <c r="AB102" s="80"/>
      <c r="AC102" s="80"/>
      <c r="AD102" s="80"/>
      <c r="AE102" s="80"/>
      <c r="AF102" s="80"/>
      <c r="AG102" s="80"/>
      <c r="AH102" s="80"/>
      <c r="AI102" s="80"/>
      <c r="AK102" s="80"/>
    </row>
    <row r="103" spans="2:37" x14ac:dyDescent="0.25">
      <c r="B103" s="80"/>
      <c r="C103" s="80" t="s">
        <v>3263</v>
      </c>
      <c r="D103" s="80" t="s">
        <v>5075</v>
      </c>
      <c r="E103" s="1121">
        <v>575.30999999999995</v>
      </c>
      <c r="F103" s="80"/>
      <c r="K103" s="858">
        <f t="shared" si="1"/>
        <v>0</v>
      </c>
      <c r="L103" s="80" t="s">
        <v>4820</v>
      </c>
      <c r="M103" t="s">
        <v>7120</v>
      </c>
      <c r="N103" s="1045">
        <v>361.29</v>
      </c>
      <c r="U103" s="80"/>
      <c r="AA103" s="80"/>
      <c r="AB103" s="80"/>
      <c r="AC103" s="80"/>
      <c r="AD103" s="80"/>
      <c r="AE103" s="80"/>
      <c r="AF103" s="80"/>
      <c r="AG103" s="80"/>
      <c r="AH103" s="80"/>
      <c r="AI103" s="80"/>
      <c r="AK103" s="80"/>
    </row>
    <row r="104" spans="2:37" x14ac:dyDescent="0.25">
      <c r="B104" s="80"/>
      <c r="C104" s="80" t="s">
        <v>3263</v>
      </c>
      <c r="D104" s="80" t="s">
        <v>5078</v>
      </c>
      <c r="E104" s="1121">
        <v>-1024.46</v>
      </c>
      <c r="F104" s="80"/>
      <c r="K104" s="858">
        <f t="shared" si="1"/>
        <v>0</v>
      </c>
      <c r="L104" s="80" t="s">
        <v>4820</v>
      </c>
      <c r="M104" t="s">
        <v>7121</v>
      </c>
      <c r="N104" s="1045">
        <v>361.29</v>
      </c>
      <c r="U104" s="80"/>
      <c r="AA104" s="80"/>
      <c r="AB104" s="80"/>
      <c r="AC104" s="80"/>
      <c r="AD104" s="80"/>
      <c r="AE104" s="80"/>
      <c r="AF104" s="80"/>
      <c r="AG104" s="80"/>
      <c r="AH104" s="80"/>
      <c r="AI104" s="80"/>
      <c r="AK104" s="80"/>
    </row>
    <row r="105" spans="2:37" x14ac:dyDescent="0.25">
      <c r="B105" s="80"/>
      <c r="C105" s="80" t="s">
        <v>3263</v>
      </c>
      <c r="D105" s="80" t="s">
        <v>5079</v>
      </c>
      <c r="E105" s="1121">
        <v>-724.31</v>
      </c>
      <c r="F105" s="80"/>
      <c r="K105" s="858">
        <f t="shared" si="1"/>
        <v>0</v>
      </c>
      <c r="L105" s="80" t="s">
        <v>4825</v>
      </c>
      <c r="M105" t="s">
        <v>6827</v>
      </c>
      <c r="N105" s="1045">
        <v>1566.07</v>
      </c>
      <c r="U105" s="80"/>
      <c r="AA105" s="80"/>
      <c r="AB105" s="80"/>
      <c r="AC105" s="80"/>
      <c r="AD105" s="80"/>
      <c r="AE105" s="80"/>
      <c r="AF105" s="80"/>
      <c r="AG105" s="80"/>
      <c r="AH105" s="80"/>
      <c r="AI105" s="80"/>
      <c r="AK105" s="80"/>
    </row>
    <row r="106" spans="2:37" x14ac:dyDescent="0.25">
      <c r="B106" s="80"/>
      <c r="C106" s="80" t="s">
        <v>3263</v>
      </c>
      <c r="D106" s="80" t="s">
        <v>5080</v>
      </c>
      <c r="E106" s="1121">
        <v>-3259.82</v>
      </c>
      <c r="F106" s="80"/>
      <c r="K106" s="858">
        <f t="shared" si="1"/>
        <v>0</v>
      </c>
      <c r="L106" s="80" t="s">
        <v>4825</v>
      </c>
      <c r="M106" t="s">
        <v>6828</v>
      </c>
      <c r="N106" s="1045">
        <v>1566.07</v>
      </c>
      <c r="U106" s="80"/>
      <c r="AA106" s="80"/>
      <c r="AB106" s="80"/>
      <c r="AC106" s="80"/>
      <c r="AD106" s="80"/>
      <c r="AE106" s="80"/>
      <c r="AF106" s="80"/>
      <c r="AG106" s="80"/>
      <c r="AH106" s="80"/>
      <c r="AI106" s="80"/>
      <c r="AK106" s="80"/>
    </row>
    <row r="107" spans="2:37" x14ac:dyDescent="0.25">
      <c r="B107" s="80"/>
      <c r="C107" s="80" t="s">
        <v>3263</v>
      </c>
      <c r="D107" s="80" t="s">
        <v>5081</v>
      </c>
      <c r="E107" s="1121">
        <v>-2965.88</v>
      </c>
      <c r="F107" s="80"/>
      <c r="K107" s="858">
        <f t="shared" si="1"/>
        <v>0</v>
      </c>
      <c r="L107" s="80" t="s">
        <v>4825</v>
      </c>
      <c r="M107" t="s">
        <v>6829</v>
      </c>
      <c r="N107" s="1045">
        <v>1566.07</v>
      </c>
      <c r="U107" s="80"/>
      <c r="AA107" s="80"/>
      <c r="AB107" s="80"/>
      <c r="AC107" s="80"/>
      <c r="AD107" s="80"/>
      <c r="AE107" s="80"/>
      <c r="AF107" s="80"/>
      <c r="AG107" s="80"/>
      <c r="AH107" s="80"/>
      <c r="AI107" s="80"/>
      <c r="AK107" s="80"/>
    </row>
    <row r="108" spans="2:37" x14ac:dyDescent="0.25">
      <c r="B108" s="80"/>
      <c r="C108" s="80" t="s">
        <v>3263</v>
      </c>
      <c r="D108" s="80" t="s">
        <v>5082</v>
      </c>
      <c r="E108" s="1121">
        <v>-2671.2</v>
      </c>
      <c r="F108" s="80"/>
      <c r="K108" s="858">
        <f t="shared" si="1"/>
        <v>0</v>
      </c>
      <c r="L108" s="80" t="s">
        <v>4825</v>
      </c>
      <c r="M108" t="s">
        <v>6830</v>
      </c>
      <c r="N108" s="1045">
        <v>1566.07</v>
      </c>
      <c r="U108" s="80"/>
      <c r="AA108" s="80"/>
      <c r="AB108" s="80"/>
      <c r="AC108" s="80"/>
      <c r="AD108" s="80"/>
      <c r="AE108" s="80"/>
      <c r="AF108" s="80"/>
      <c r="AK108" s="80"/>
    </row>
    <row r="109" spans="2:37" x14ac:dyDescent="0.25">
      <c r="B109" s="80"/>
      <c r="C109" s="80" t="s">
        <v>3263</v>
      </c>
      <c r="D109" s="80" t="s">
        <v>5083</v>
      </c>
      <c r="E109" s="1121">
        <v>-3384.45</v>
      </c>
      <c r="F109" s="80"/>
      <c r="K109" s="858">
        <f t="shared" si="1"/>
        <v>0</v>
      </c>
      <c r="L109" s="80" t="s">
        <v>4825</v>
      </c>
      <c r="M109" t="s">
        <v>6831</v>
      </c>
      <c r="N109" s="1045">
        <v>1566.07</v>
      </c>
      <c r="U109" s="80"/>
      <c r="AA109" s="80"/>
      <c r="AB109" s="80"/>
      <c r="AC109" s="80"/>
      <c r="AD109" s="80"/>
      <c r="AE109" s="80"/>
      <c r="AF109" s="80"/>
      <c r="AK109" s="80"/>
    </row>
    <row r="110" spans="2:37" x14ac:dyDescent="0.25">
      <c r="B110" s="80"/>
      <c r="C110" s="80" t="s">
        <v>3263</v>
      </c>
      <c r="D110" s="80" t="s">
        <v>5084</v>
      </c>
      <c r="E110" s="1121">
        <v>-3626.75</v>
      </c>
      <c r="F110" s="80"/>
      <c r="K110" s="858">
        <f t="shared" si="1"/>
        <v>0</v>
      </c>
      <c r="L110" s="80" t="s">
        <v>4825</v>
      </c>
      <c r="M110" t="s">
        <v>6832</v>
      </c>
      <c r="N110" s="1045">
        <v>1566.07</v>
      </c>
      <c r="U110" s="80"/>
      <c r="AA110" s="80"/>
      <c r="AB110" s="80"/>
      <c r="AC110" s="80"/>
      <c r="AD110" s="80"/>
      <c r="AE110" s="80"/>
      <c r="AF110" s="80"/>
      <c r="AK110" s="80"/>
    </row>
    <row r="111" spans="2:37" x14ac:dyDescent="0.25">
      <c r="B111" s="80"/>
      <c r="C111" s="80" t="s">
        <v>3263</v>
      </c>
      <c r="D111" s="80" t="s">
        <v>5085</v>
      </c>
      <c r="E111" s="1121">
        <v>-5154.88</v>
      </c>
      <c r="F111" s="80"/>
      <c r="K111" s="858">
        <f t="shared" si="1"/>
        <v>0</v>
      </c>
      <c r="L111" s="80" t="s">
        <v>4825</v>
      </c>
      <c r="M111" t="s">
        <v>6833</v>
      </c>
      <c r="N111" s="1045">
        <v>14987.05</v>
      </c>
      <c r="U111" s="80"/>
      <c r="AA111" s="80"/>
      <c r="AB111" s="80"/>
      <c r="AC111" s="80"/>
      <c r="AD111" s="80"/>
      <c r="AE111" s="80"/>
      <c r="AF111" s="80"/>
      <c r="AK111" s="80"/>
    </row>
    <row r="112" spans="2:37" x14ac:dyDescent="0.25">
      <c r="B112" s="80"/>
      <c r="C112" s="80" t="s">
        <v>3263</v>
      </c>
      <c r="D112" s="80" t="s">
        <v>5076</v>
      </c>
      <c r="E112" s="1121">
        <v>-6084.24</v>
      </c>
      <c r="F112" s="80"/>
      <c r="K112" s="858">
        <f t="shared" si="1"/>
        <v>0</v>
      </c>
      <c r="L112" s="80" t="s">
        <v>4825</v>
      </c>
      <c r="M112" t="s">
        <v>6834</v>
      </c>
      <c r="N112" s="1045">
        <v>15944.46</v>
      </c>
      <c r="U112" s="80"/>
      <c r="AA112" s="80"/>
      <c r="AB112" s="80"/>
      <c r="AC112" s="80"/>
      <c r="AD112" s="80"/>
      <c r="AE112" s="80"/>
      <c r="AF112" s="80"/>
      <c r="AK112" s="80"/>
    </row>
    <row r="113" spans="2:37" x14ac:dyDescent="0.25">
      <c r="B113" s="80"/>
      <c r="C113" s="80" t="s">
        <v>3263</v>
      </c>
      <c r="D113" s="80" t="s">
        <v>5077</v>
      </c>
      <c r="E113" s="1121">
        <v>-6610.8</v>
      </c>
      <c r="F113" s="80"/>
      <c r="K113" s="858">
        <f t="shared" si="1"/>
        <v>0</v>
      </c>
      <c r="L113" s="80" t="s">
        <v>4825</v>
      </c>
      <c r="M113" t="s">
        <v>7134</v>
      </c>
      <c r="N113" s="1045">
        <v>7972.23</v>
      </c>
      <c r="U113" s="80"/>
      <c r="AA113" s="80"/>
      <c r="AB113" s="80"/>
      <c r="AC113" s="80"/>
      <c r="AD113" s="80"/>
      <c r="AE113" s="80"/>
      <c r="AF113" s="80"/>
      <c r="AK113" s="80"/>
    </row>
    <row r="114" spans="2:37" x14ac:dyDescent="0.25">
      <c r="B114" s="80"/>
      <c r="C114" s="80" t="s">
        <v>3263</v>
      </c>
      <c r="D114" s="80" t="s">
        <v>5091</v>
      </c>
      <c r="E114" s="1121">
        <v>371.17</v>
      </c>
      <c r="F114" s="80"/>
      <c r="K114" s="858">
        <f t="shared" si="1"/>
        <v>0</v>
      </c>
      <c r="L114" s="80" t="s">
        <v>4825</v>
      </c>
      <c r="M114" t="s">
        <v>7135</v>
      </c>
      <c r="N114" s="1045">
        <v>7972.23</v>
      </c>
      <c r="U114" s="80"/>
      <c r="AA114" s="80"/>
      <c r="AB114" s="80"/>
      <c r="AC114" s="80"/>
      <c r="AD114" s="80"/>
      <c r="AE114" s="80"/>
      <c r="AF114" s="80"/>
      <c r="AK114" s="80"/>
    </row>
    <row r="115" spans="2:37" x14ac:dyDescent="0.25">
      <c r="B115" s="80"/>
      <c r="C115" s="80" t="s">
        <v>3263</v>
      </c>
      <c r="D115" s="80" t="s">
        <v>5094</v>
      </c>
      <c r="E115" s="1121">
        <v>510</v>
      </c>
      <c r="F115" s="80"/>
      <c r="K115" s="858">
        <f t="shared" si="1"/>
        <v>0</v>
      </c>
      <c r="L115" s="80" t="s">
        <v>4825</v>
      </c>
      <c r="M115" t="s">
        <v>7136</v>
      </c>
      <c r="N115" s="1045">
        <v>7972.23</v>
      </c>
      <c r="U115" s="80"/>
      <c r="AA115" s="80"/>
      <c r="AB115" s="80"/>
      <c r="AC115" s="80"/>
      <c r="AD115" s="80"/>
      <c r="AE115" s="80"/>
      <c r="AF115" s="80"/>
      <c r="AK115" s="80"/>
    </row>
    <row r="116" spans="2:37" x14ac:dyDescent="0.25">
      <c r="B116" s="80"/>
      <c r="C116" s="80" t="s">
        <v>3263</v>
      </c>
      <c r="D116" s="80" t="s">
        <v>5095</v>
      </c>
      <c r="E116" s="1121">
        <v>482.7</v>
      </c>
      <c r="F116" s="80"/>
      <c r="K116" s="858">
        <f t="shared" si="1"/>
        <v>0</v>
      </c>
      <c r="L116" s="80" t="s">
        <v>4825</v>
      </c>
      <c r="M116" t="s">
        <v>7137</v>
      </c>
      <c r="N116" s="1045">
        <v>7972.23</v>
      </c>
      <c r="U116" s="80"/>
      <c r="AA116" s="80"/>
      <c r="AB116" s="80"/>
      <c r="AC116" s="80"/>
      <c r="AD116" s="80"/>
      <c r="AE116" s="80"/>
      <c r="AF116" s="80"/>
      <c r="AK116" s="80"/>
    </row>
    <row r="117" spans="2:37" x14ac:dyDescent="0.25">
      <c r="B117" s="80"/>
      <c r="C117" s="80" t="s">
        <v>3263</v>
      </c>
      <c r="D117" s="80" t="s">
        <v>5096</v>
      </c>
      <c r="E117" s="1121">
        <v>457.08</v>
      </c>
      <c r="F117" s="80"/>
      <c r="K117" s="858">
        <f t="shared" si="1"/>
        <v>0</v>
      </c>
      <c r="L117" s="80" t="s">
        <v>4834</v>
      </c>
      <c r="M117" t="s">
        <v>6835</v>
      </c>
      <c r="N117" s="1045">
        <v>750.01</v>
      </c>
      <c r="U117" s="80"/>
      <c r="AA117" s="80"/>
      <c r="AB117" s="80"/>
      <c r="AC117" s="80"/>
      <c r="AD117" s="80"/>
      <c r="AE117" s="80"/>
      <c r="AF117" s="80"/>
      <c r="AK117" s="80"/>
    </row>
    <row r="118" spans="2:37" x14ac:dyDescent="0.25">
      <c r="B118" s="80"/>
      <c r="C118" s="80" t="s">
        <v>3263</v>
      </c>
      <c r="D118" s="80" t="s">
        <v>5097</v>
      </c>
      <c r="E118" s="1121">
        <v>346.27</v>
      </c>
      <c r="F118" s="80"/>
      <c r="K118" s="858">
        <f t="shared" si="1"/>
        <v>0</v>
      </c>
      <c r="L118" s="80" t="s">
        <v>4834</v>
      </c>
      <c r="M118" t="s">
        <v>6838</v>
      </c>
      <c r="N118" s="1045">
        <v>743.68</v>
      </c>
      <c r="U118" s="80"/>
      <c r="AA118" s="80"/>
      <c r="AB118" s="80"/>
      <c r="AC118" s="80"/>
      <c r="AD118" s="80"/>
      <c r="AE118" s="80"/>
      <c r="AF118" s="80"/>
      <c r="AK118" s="80"/>
    </row>
    <row r="119" spans="2:37" x14ac:dyDescent="0.25">
      <c r="C119" s="80" t="s">
        <v>3263</v>
      </c>
      <c r="D119" s="80" t="s">
        <v>5098</v>
      </c>
      <c r="E119" s="1121">
        <v>247.37</v>
      </c>
      <c r="K119" s="858">
        <f t="shared" si="1"/>
        <v>0</v>
      </c>
      <c r="L119" s="80" t="s">
        <v>4834</v>
      </c>
      <c r="M119" t="s">
        <v>6839</v>
      </c>
      <c r="N119" s="1045">
        <v>39.64</v>
      </c>
      <c r="U119" s="80"/>
      <c r="AA119" s="80"/>
      <c r="AB119" s="80"/>
      <c r="AC119" s="80"/>
      <c r="AD119" s="80"/>
      <c r="AE119" s="80"/>
      <c r="AF119" s="80"/>
      <c r="AK119" s="80"/>
    </row>
    <row r="120" spans="2:37" x14ac:dyDescent="0.25">
      <c r="C120" s="80" t="s">
        <v>3263</v>
      </c>
      <c r="D120" s="80" t="s">
        <v>5099</v>
      </c>
      <c r="E120" s="1121">
        <v>229.54</v>
      </c>
      <c r="K120" s="858">
        <f t="shared" si="1"/>
        <v>0</v>
      </c>
      <c r="L120" s="80" t="s">
        <v>4834</v>
      </c>
      <c r="M120" t="s">
        <v>6840</v>
      </c>
      <c r="N120" s="1045">
        <v>39.64</v>
      </c>
      <c r="U120" s="80"/>
      <c r="AA120" s="80"/>
      <c r="AB120" s="80"/>
      <c r="AC120" s="80"/>
      <c r="AD120" s="80"/>
      <c r="AE120" s="80"/>
      <c r="AF120" s="80"/>
      <c r="AK120" s="80"/>
    </row>
    <row r="121" spans="2:37" x14ac:dyDescent="0.25">
      <c r="C121" s="80" t="s">
        <v>3263</v>
      </c>
      <c r="D121" s="80" t="s">
        <v>5100</v>
      </c>
      <c r="E121" s="1121">
        <v>211.93</v>
      </c>
      <c r="K121" s="858">
        <f t="shared" si="1"/>
        <v>0</v>
      </c>
      <c r="L121" s="80" t="s">
        <v>4834</v>
      </c>
      <c r="M121" t="s">
        <v>6841</v>
      </c>
      <c r="N121" s="1045">
        <v>39.64</v>
      </c>
      <c r="U121" s="80"/>
      <c r="AA121" s="80"/>
      <c r="AB121" s="80"/>
      <c r="AC121" s="80"/>
      <c r="AD121" s="80"/>
      <c r="AE121" s="80"/>
      <c r="AF121" s="80"/>
      <c r="AK121" s="80"/>
    </row>
    <row r="122" spans="2:37" x14ac:dyDescent="0.25">
      <c r="C122" s="80" t="s">
        <v>3263</v>
      </c>
      <c r="D122" s="80" t="s">
        <v>5101</v>
      </c>
      <c r="E122" s="1121">
        <v>199.39</v>
      </c>
      <c r="K122" s="858">
        <f t="shared" si="1"/>
        <v>0</v>
      </c>
      <c r="L122" s="80" t="s">
        <v>4834</v>
      </c>
      <c r="M122" t="s">
        <v>6842</v>
      </c>
      <c r="N122" s="1045">
        <v>39.64</v>
      </c>
      <c r="U122" s="80"/>
      <c r="AA122" s="80"/>
      <c r="AB122" s="80"/>
      <c r="AC122" s="80"/>
      <c r="AD122" s="80"/>
      <c r="AE122" s="80"/>
      <c r="AF122" s="80"/>
      <c r="AK122" s="80"/>
    </row>
    <row r="123" spans="2:37" x14ac:dyDescent="0.25">
      <c r="C123" s="80" t="s">
        <v>3263</v>
      </c>
      <c r="D123" s="80" t="s">
        <v>5092</v>
      </c>
      <c r="E123" s="1121">
        <v>167.71</v>
      </c>
      <c r="K123" s="858">
        <f t="shared" si="1"/>
        <v>0</v>
      </c>
      <c r="L123" s="80" t="s">
        <v>4834</v>
      </c>
      <c r="M123" t="s">
        <v>6843</v>
      </c>
      <c r="N123" s="1045">
        <v>39.64</v>
      </c>
      <c r="U123" s="80"/>
      <c r="AA123" s="80"/>
      <c r="AB123" s="80"/>
      <c r="AC123" s="80"/>
      <c r="AD123" s="80"/>
      <c r="AE123" s="80"/>
      <c r="AF123" s="80"/>
      <c r="AK123" s="80"/>
    </row>
    <row r="124" spans="2:37" x14ac:dyDescent="0.25">
      <c r="C124" s="80" t="s">
        <v>3263</v>
      </c>
      <c r="D124" s="80" t="s">
        <v>5093</v>
      </c>
      <c r="E124" s="1121">
        <v>148.03</v>
      </c>
      <c r="K124" s="858">
        <f t="shared" si="1"/>
        <v>0</v>
      </c>
      <c r="L124" s="80" t="s">
        <v>4834</v>
      </c>
      <c r="M124" t="s">
        <v>6844</v>
      </c>
      <c r="N124" s="1045">
        <v>31092.74</v>
      </c>
      <c r="U124" s="80"/>
      <c r="AA124" s="80"/>
      <c r="AB124" s="80"/>
      <c r="AC124" s="80"/>
      <c r="AD124" s="80"/>
      <c r="AE124" s="80"/>
      <c r="AF124" s="80"/>
      <c r="AK124" s="80"/>
    </row>
    <row r="125" spans="2:37" x14ac:dyDescent="0.25">
      <c r="C125" s="80" t="s">
        <v>3263</v>
      </c>
      <c r="D125" s="80" t="s">
        <v>5102</v>
      </c>
      <c r="E125" s="1121">
        <v>127.41</v>
      </c>
      <c r="K125" s="858">
        <f t="shared" si="1"/>
        <v>0</v>
      </c>
      <c r="L125" s="80" t="s">
        <v>4834</v>
      </c>
      <c r="M125" t="s">
        <v>6845</v>
      </c>
      <c r="N125" s="1045">
        <v>15566.19</v>
      </c>
      <c r="U125" s="80"/>
      <c r="AA125" s="80"/>
      <c r="AB125" s="80"/>
      <c r="AC125" s="80"/>
      <c r="AD125" s="80"/>
      <c r="AE125" s="80"/>
      <c r="AF125" s="80"/>
      <c r="AK125" s="80"/>
    </row>
    <row r="126" spans="2:37" x14ac:dyDescent="0.25">
      <c r="C126" s="80" t="s">
        <v>3263</v>
      </c>
      <c r="D126" s="80" t="s">
        <v>5103</v>
      </c>
      <c r="E126" s="1121">
        <v>63.19</v>
      </c>
      <c r="K126" s="858">
        <f t="shared" si="1"/>
        <v>0</v>
      </c>
      <c r="L126" s="80" t="s">
        <v>4834</v>
      </c>
      <c r="M126" t="s">
        <v>6836</v>
      </c>
      <c r="N126" s="1045">
        <v>15566.19</v>
      </c>
      <c r="U126" s="80"/>
      <c r="AA126" s="80"/>
      <c r="AB126" s="80"/>
      <c r="AC126" s="80"/>
      <c r="AD126" s="80"/>
      <c r="AE126" s="80"/>
      <c r="AF126" s="80"/>
      <c r="AK126" s="80"/>
    </row>
    <row r="127" spans="2:37" x14ac:dyDescent="0.25">
      <c r="C127" s="80" t="s">
        <v>3263</v>
      </c>
      <c r="D127" s="80" t="s">
        <v>5104</v>
      </c>
      <c r="E127" s="1121">
        <v>49.13</v>
      </c>
      <c r="K127" s="858">
        <f t="shared" si="1"/>
        <v>0</v>
      </c>
      <c r="L127" s="80" t="s">
        <v>4834</v>
      </c>
      <c r="M127" t="s">
        <v>6837</v>
      </c>
      <c r="N127" s="1045">
        <v>15546.37</v>
      </c>
      <c r="U127" s="80"/>
      <c r="AA127" s="80"/>
      <c r="AB127" s="80"/>
      <c r="AC127" s="80"/>
      <c r="AD127" s="80"/>
      <c r="AE127" s="80"/>
      <c r="AF127" s="80"/>
      <c r="AK127" s="80"/>
    </row>
    <row r="128" spans="2:37" x14ac:dyDescent="0.25">
      <c r="C128" s="80" t="s">
        <v>3263</v>
      </c>
      <c r="D128" s="80" t="s">
        <v>5105</v>
      </c>
      <c r="E128" s="1121">
        <v>35.049999999999997</v>
      </c>
      <c r="K128" s="858">
        <f t="shared" si="1"/>
        <v>0</v>
      </c>
      <c r="L128" s="80" t="s">
        <v>4834</v>
      </c>
      <c r="M128" t="s">
        <v>7150</v>
      </c>
      <c r="N128" s="1045">
        <v>15526.55</v>
      </c>
      <c r="U128" s="80"/>
      <c r="AA128" s="80"/>
      <c r="AB128" s="80"/>
      <c r="AC128" s="80"/>
      <c r="AD128" s="80"/>
      <c r="AE128" s="80"/>
      <c r="AF128" s="80"/>
      <c r="AK128" s="80"/>
    </row>
    <row r="129" spans="3:37" x14ac:dyDescent="0.25">
      <c r="C129" s="80" t="s">
        <v>3263</v>
      </c>
      <c r="D129" s="80" t="s">
        <v>5106</v>
      </c>
      <c r="E129" s="1121">
        <v>35.049999999999997</v>
      </c>
      <c r="K129" s="858">
        <f t="shared" si="1"/>
        <v>0</v>
      </c>
      <c r="L129" s="80" t="s">
        <v>4838</v>
      </c>
      <c r="M129" t="s">
        <v>6846</v>
      </c>
      <c r="N129" s="1045">
        <v>43797.33</v>
      </c>
      <c r="U129" s="80"/>
      <c r="AA129" s="80"/>
      <c r="AB129" s="80"/>
      <c r="AC129" s="80"/>
      <c r="AD129" s="80"/>
      <c r="AE129" s="80"/>
      <c r="AF129" s="80"/>
      <c r="AK129" s="80"/>
    </row>
    <row r="130" spans="3:37" x14ac:dyDescent="0.25">
      <c r="C130" s="80" t="s">
        <v>3263</v>
      </c>
      <c r="D130" s="80" t="s">
        <v>5107</v>
      </c>
      <c r="E130" s="1121">
        <v>17.75</v>
      </c>
      <c r="K130" s="858">
        <f t="shared" si="1"/>
        <v>0</v>
      </c>
      <c r="L130" s="80" t="s">
        <v>4838</v>
      </c>
      <c r="M130" t="s">
        <v>6847</v>
      </c>
      <c r="N130" s="1045">
        <v>41519.71</v>
      </c>
      <c r="U130" s="80"/>
      <c r="AA130" s="80"/>
      <c r="AB130" s="80"/>
      <c r="AC130" s="80"/>
      <c r="AD130" s="80"/>
      <c r="AE130" s="80"/>
      <c r="AF130" s="80"/>
      <c r="AK130" s="80"/>
    </row>
    <row r="131" spans="3:37" x14ac:dyDescent="0.25">
      <c r="C131" s="80" t="s">
        <v>3263</v>
      </c>
      <c r="D131" s="80" t="s">
        <v>7321</v>
      </c>
      <c r="E131" s="1121">
        <v>0.44</v>
      </c>
      <c r="K131" s="858">
        <f t="shared" si="1"/>
        <v>0</v>
      </c>
      <c r="L131" s="80" t="s">
        <v>4838</v>
      </c>
      <c r="M131" t="s">
        <v>6848</v>
      </c>
      <c r="N131" s="1045">
        <v>39265.81</v>
      </c>
      <c r="U131" s="80"/>
      <c r="AA131" s="80"/>
      <c r="AB131" s="80"/>
      <c r="AC131" s="80"/>
      <c r="AD131" s="80"/>
      <c r="AE131" s="80"/>
      <c r="AF131" s="80"/>
      <c r="AK131" s="80"/>
    </row>
    <row r="132" spans="3:37" x14ac:dyDescent="0.25">
      <c r="C132" s="80" t="s">
        <v>3263</v>
      </c>
      <c r="D132" s="80" t="s">
        <v>7322</v>
      </c>
      <c r="E132" s="1121">
        <v>0.44</v>
      </c>
      <c r="K132" s="858">
        <f t="shared" si="1"/>
        <v>0</v>
      </c>
      <c r="L132" s="80" t="s">
        <v>4838</v>
      </c>
      <c r="M132" t="s">
        <v>6849</v>
      </c>
      <c r="N132" s="1045">
        <v>39289.54</v>
      </c>
      <c r="U132" s="80"/>
      <c r="AA132" s="80"/>
      <c r="AB132" s="80"/>
      <c r="AC132" s="80"/>
      <c r="AD132" s="80"/>
      <c r="AE132" s="80"/>
      <c r="AF132" s="80"/>
      <c r="AK132" s="80"/>
    </row>
    <row r="133" spans="3:37" x14ac:dyDescent="0.25">
      <c r="C133" s="80" t="s">
        <v>3263</v>
      </c>
      <c r="D133" s="80" t="s">
        <v>7323</v>
      </c>
      <c r="E133" s="1121">
        <v>0.22</v>
      </c>
      <c r="K133" s="858">
        <f t="shared" si="1"/>
        <v>0</v>
      </c>
      <c r="L133" s="80" t="s">
        <v>4838</v>
      </c>
      <c r="M133" t="s">
        <v>6850</v>
      </c>
      <c r="N133" s="1045">
        <v>39289.54</v>
      </c>
      <c r="U133" s="80"/>
      <c r="AA133" s="80"/>
      <c r="AB133" s="80"/>
      <c r="AC133" s="80"/>
      <c r="AD133" s="80"/>
      <c r="AE133" s="80"/>
      <c r="AF133" s="80"/>
      <c r="AK133" s="80"/>
    </row>
    <row r="134" spans="3:37" x14ac:dyDescent="0.25">
      <c r="C134" s="80" t="s">
        <v>3263</v>
      </c>
      <c r="D134" s="80" t="s">
        <v>7327</v>
      </c>
      <c r="E134" s="1121">
        <v>-0.01</v>
      </c>
      <c r="K134" s="858">
        <f t="shared" si="1"/>
        <v>0</v>
      </c>
      <c r="L134" s="80" t="s">
        <v>4838</v>
      </c>
      <c r="M134" t="s">
        <v>6851</v>
      </c>
      <c r="N134" s="1045">
        <v>39289.54</v>
      </c>
      <c r="U134" s="80"/>
      <c r="AA134" s="80"/>
      <c r="AB134" s="80"/>
      <c r="AC134" s="80"/>
      <c r="AD134" s="80"/>
      <c r="AE134" s="80"/>
      <c r="AF134" s="80"/>
      <c r="AK134" s="80"/>
    </row>
    <row r="135" spans="3:37" x14ac:dyDescent="0.25">
      <c r="C135" s="80" t="s">
        <v>3263</v>
      </c>
      <c r="D135" s="80" t="s">
        <v>7328</v>
      </c>
      <c r="E135" s="1121">
        <v>-0.01</v>
      </c>
      <c r="K135" s="858">
        <f t="shared" ref="K135:K198" si="2">I135+J135</f>
        <v>0</v>
      </c>
      <c r="L135" s="80" t="s">
        <v>4838</v>
      </c>
      <c r="M135" s="80" t="s">
        <v>6852</v>
      </c>
      <c r="N135" s="1120">
        <v>39289.54</v>
      </c>
      <c r="U135" s="80"/>
      <c r="AA135" s="80"/>
      <c r="AB135" s="80"/>
      <c r="AC135" s="80"/>
      <c r="AD135" s="80"/>
      <c r="AE135" s="80"/>
      <c r="AF135" s="80"/>
      <c r="AK135" s="80"/>
    </row>
    <row r="136" spans="3:37" x14ac:dyDescent="0.25">
      <c r="C136" s="80" t="s">
        <v>3263</v>
      </c>
      <c r="D136" s="80" t="s">
        <v>7329</v>
      </c>
      <c r="E136" s="1121">
        <v>-0.01</v>
      </c>
      <c r="K136" s="858">
        <f t="shared" si="2"/>
        <v>0</v>
      </c>
      <c r="L136" s="80" t="s">
        <v>4838</v>
      </c>
      <c r="M136" s="80" t="s">
        <v>6853</v>
      </c>
      <c r="N136" s="1120">
        <v>16772.86</v>
      </c>
      <c r="U136" s="80"/>
      <c r="AA136" s="80"/>
      <c r="AB136" s="80"/>
      <c r="AC136" s="80"/>
      <c r="AD136" s="80"/>
      <c r="AE136" s="80"/>
      <c r="AF136" s="80"/>
    </row>
    <row r="137" spans="3:37" x14ac:dyDescent="0.25">
      <c r="C137" s="80" t="s">
        <v>3263</v>
      </c>
      <c r="D137" s="80" t="s">
        <v>7330</v>
      </c>
      <c r="E137" s="1121">
        <v>-0.01</v>
      </c>
      <c r="K137" s="858">
        <f t="shared" si="2"/>
        <v>0</v>
      </c>
      <c r="L137" s="80" t="s">
        <v>4838</v>
      </c>
      <c r="M137" s="80" t="s">
        <v>6854</v>
      </c>
      <c r="N137" s="1120">
        <v>88629.39</v>
      </c>
      <c r="U137" s="80"/>
      <c r="AA137" s="80"/>
      <c r="AB137" s="80"/>
      <c r="AC137" s="80"/>
      <c r="AD137" s="80"/>
      <c r="AE137" s="80"/>
      <c r="AF137" s="80"/>
    </row>
    <row r="138" spans="3:37" x14ac:dyDescent="0.25">
      <c r="C138" s="80" t="s">
        <v>3263</v>
      </c>
      <c r="D138" s="80" t="s">
        <v>7331</v>
      </c>
      <c r="E138" s="1121">
        <v>-0.01</v>
      </c>
      <c r="K138" s="858">
        <f t="shared" si="2"/>
        <v>0</v>
      </c>
      <c r="L138" s="80" t="s">
        <v>4838</v>
      </c>
      <c r="M138" s="80" t="s">
        <v>6857</v>
      </c>
      <c r="N138" s="1120">
        <v>78303.600000000006</v>
      </c>
      <c r="U138" s="80"/>
      <c r="AA138" s="80"/>
      <c r="AB138" s="80"/>
      <c r="AC138" s="80"/>
      <c r="AD138" s="80"/>
      <c r="AE138" s="80"/>
      <c r="AF138" s="80"/>
    </row>
    <row r="139" spans="3:37" x14ac:dyDescent="0.25">
      <c r="C139" s="80" t="s">
        <v>3263</v>
      </c>
      <c r="D139" s="80" t="s">
        <v>7332</v>
      </c>
      <c r="E139" s="1121">
        <v>-0.01</v>
      </c>
      <c r="K139" s="858">
        <f t="shared" si="2"/>
        <v>0</v>
      </c>
      <c r="L139" s="80" t="s">
        <v>4838</v>
      </c>
      <c r="M139" s="80" t="s">
        <v>6858</v>
      </c>
      <c r="N139" s="1120">
        <v>67918.94</v>
      </c>
      <c r="U139" s="80"/>
      <c r="AA139" s="80"/>
      <c r="AB139" s="80"/>
      <c r="AC139" s="80"/>
      <c r="AD139" s="80"/>
      <c r="AE139" s="80"/>
      <c r="AF139" s="80"/>
    </row>
    <row r="140" spans="3:37" x14ac:dyDescent="0.25">
      <c r="C140" s="80" t="s">
        <v>3263</v>
      </c>
      <c r="D140" s="80" t="s">
        <v>7333</v>
      </c>
      <c r="E140" s="1121">
        <v>-0.01</v>
      </c>
      <c r="K140" s="858">
        <f t="shared" si="2"/>
        <v>0</v>
      </c>
      <c r="L140" s="80" t="s">
        <v>4838</v>
      </c>
      <c r="M140" s="80" t="s">
        <v>6859</v>
      </c>
      <c r="N140" s="1120">
        <v>66834.350000000006</v>
      </c>
      <c r="U140" s="80"/>
      <c r="AA140" s="80"/>
      <c r="AB140" s="80"/>
      <c r="AC140" s="80"/>
      <c r="AD140" s="80"/>
      <c r="AE140" s="80"/>
      <c r="AF140" s="80"/>
    </row>
    <row r="141" spans="3:37" x14ac:dyDescent="0.25">
      <c r="C141" s="80" t="s">
        <v>3263</v>
      </c>
      <c r="D141" s="80" t="s">
        <v>7334</v>
      </c>
      <c r="E141" s="1121">
        <v>-0.01</v>
      </c>
      <c r="K141" s="858">
        <f t="shared" si="2"/>
        <v>0</v>
      </c>
      <c r="L141" s="80" t="s">
        <v>4838</v>
      </c>
      <c r="M141" s="80" t="s">
        <v>6860</v>
      </c>
      <c r="N141" s="1120">
        <v>65559.210000000006</v>
      </c>
      <c r="U141" s="80"/>
      <c r="AA141" s="80"/>
      <c r="AB141" s="80"/>
      <c r="AC141" s="80"/>
      <c r="AD141" s="80"/>
      <c r="AE141" s="80"/>
      <c r="AF141" s="80"/>
    </row>
    <row r="142" spans="3:37" x14ac:dyDescent="0.25">
      <c r="C142" s="80" t="s">
        <v>3263</v>
      </c>
      <c r="D142" s="80" t="s">
        <v>7335</v>
      </c>
      <c r="E142" s="1121">
        <v>-0.01</v>
      </c>
      <c r="K142" s="858">
        <f t="shared" si="2"/>
        <v>0</v>
      </c>
      <c r="L142" s="80" t="s">
        <v>4838</v>
      </c>
      <c r="M142" s="80" t="s">
        <v>6861</v>
      </c>
      <c r="N142" s="1120">
        <v>65230.35</v>
      </c>
      <c r="U142" s="80"/>
      <c r="AA142" s="80"/>
      <c r="AB142" s="80"/>
      <c r="AC142" s="80"/>
      <c r="AD142" s="80"/>
      <c r="AE142" s="80"/>
      <c r="AF142" s="80"/>
    </row>
    <row r="143" spans="3:37" x14ac:dyDescent="0.25">
      <c r="C143" s="80" t="s">
        <v>3263</v>
      </c>
      <c r="D143" s="80" t="s">
        <v>7336</v>
      </c>
      <c r="E143" s="1121">
        <v>-0.01</v>
      </c>
      <c r="K143" s="858">
        <f t="shared" si="2"/>
        <v>0</v>
      </c>
      <c r="L143" s="80" t="s">
        <v>4838</v>
      </c>
      <c r="M143" s="80" t="s">
        <v>6862</v>
      </c>
      <c r="N143" s="1120">
        <v>944470.16</v>
      </c>
      <c r="U143" s="80"/>
      <c r="AA143" s="80"/>
      <c r="AB143" s="80"/>
      <c r="AC143" s="80"/>
      <c r="AD143" s="80"/>
      <c r="AE143" s="80"/>
      <c r="AF143" s="80"/>
    </row>
    <row r="144" spans="3:37" x14ac:dyDescent="0.25">
      <c r="C144" s="80" t="s">
        <v>3263</v>
      </c>
      <c r="D144" s="80" t="s">
        <v>7337</v>
      </c>
      <c r="E144" s="1121">
        <v>-0.01</v>
      </c>
      <c r="K144" s="858">
        <f t="shared" si="2"/>
        <v>0</v>
      </c>
      <c r="L144" s="80" t="s">
        <v>4838</v>
      </c>
      <c r="M144" s="80" t="s">
        <v>6863</v>
      </c>
      <c r="N144" s="1120">
        <v>-54676.160000000003</v>
      </c>
      <c r="U144" s="80"/>
      <c r="AA144" s="80"/>
      <c r="AB144" s="80"/>
      <c r="AC144" s="80"/>
      <c r="AD144" s="80"/>
      <c r="AE144" s="80"/>
      <c r="AF144" s="80"/>
    </row>
    <row r="145" spans="3:32" x14ac:dyDescent="0.25">
      <c r="C145" s="80" t="s">
        <v>3263</v>
      </c>
      <c r="D145" s="80" t="s">
        <v>7338</v>
      </c>
      <c r="E145" s="1121">
        <v>-0.01</v>
      </c>
      <c r="K145" s="858">
        <f t="shared" si="2"/>
        <v>0</v>
      </c>
      <c r="L145" s="80" t="s">
        <v>4838</v>
      </c>
      <c r="M145" s="80" t="s">
        <v>6864</v>
      </c>
      <c r="N145" s="1120">
        <v>5596.68</v>
      </c>
      <c r="U145" s="80"/>
      <c r="AA145" s="80"/>
      <c r="AB145" s="80"/>
      <c r="AC145" s="80"/>
      <c r="AD145" s="80"/>
      <c r="AE145" s="80"/>
      <c r="AF145" s="80"/>
    </row>
    <row r="146" spans="3:32" x14ac:dyDescent="0.25">
      <c r="C146" s="80" t="s">
        <v>3295</v>
      </c>
      <c r="D146" s="80" t="s">
        <v>5108</v>
      </c>
      <c r="E146" s="1120">
        <v>-1819.3</v>
      </c>
      <c r="K146" s="858">
        <f t="shared" si="2"/>
        <v>0</v>
      </c>
      <c r="L146" s="80" t="s">
        <v>4838</v>
      </c>
      <c r="M146" s="80" t="s">
        <v>6855</v>
      </c>
      <c r="N146" s="1120">
        <v>5503.58</v>
      </c>
      <c r="U146" s="80"/>
      <c r="AA146" s="80"/>
      <c r="AB146" s="80"/>
      <c r="AC146" s="80"/>
      <c r="AD146" s="80"/>
      <c r="AE146" s="80"/>
      <c r="AF146" s="80"/>
    </row>
    <row r="147" spans="3:32" x14ac:dyDescent="0.25">
      <c r="C147" s="80" t="s">
        <v>3295</v>
      </c>
      <c r="D147" s="80" t="s">
        <v>5111</v>
      </c>
      <c r="E147" s="1120">
        <v>189.72</v>
      </c>
      <c r="K147" s="858">
        <f t="shared" si="2"/>
        <v>0</v>
      </c>
      <c r="L147" s="80" t="s">
        <v>4838</v>
      </c>
      <c r="M147" s="80" t="s">
        <v>6856</v>
      </c>
      <c r="N147" s="1120">
        <v>5446.75</v>
      </c>
      <c r="U147" s="80"/>
      <c r="AA147" s="80"/>
      <c r="AB147" s="80"/>
      <c r="AC147" s="80"/>
      <c r="AD147" s="80"/>
      <c r="AE147" s="80"/>
      <c r="AF147" s="80"/>
    </row>
    <row r="148" spans="3:32" x14ac:dyDescent="0.25">
      <c r="C148" s="80" t="s">
        <v>3295</v>
      </c>
      <c r="D148" s="80" t="s">
        <v>5112</v>
      </c>
      <c r="E148" s="1120">
        <v>184.04</v>
      </c>
      <c r="K148" s="858">
        <f t="shared" si="2"/>
        <v>0</v>
      </c>
      <c r="L148" s="80" t="s">
        <v>4849</v>
      </c>
      <c r="M148" s="80" t="s">
        <v>6865</v>
      </c>
      <c r="N148" s="1120">
        <v>2365.83</v>
      </c>
      <c r="U148" s="80"/>
      <c r="AA148" s="80"/>
      <c r="AB148" s="80"/>
      <c r="AC148" s="80"/>
      <c r="AD148" s="80"/>
      <c r="AE148" s="80"/>
      <c r="AF148" s="80"/>
    </row>
    <row r="149" spans="3:32" x14ac:dyDescent="0.25">
      <c r="C149" s="80" t="s">
        <v>3295</v>
      </c>
      <c r="D149" s="80" t="s">
        <v>5113</v>
      </c>
      <c r="E149" s="1120">
        <v>174.84</v>
      </c>
      <c r="K149" s="858">
        <f t="shared" si="2"/>
        <v>0</v>
      </c>
      <c r="L149" s="80" t="s">
        <v>4849</v>
      </c>
      <c r="M149" s="80" t="s">
        <v>6866</v>
      </c>
      <c r="N149" s="1120">
        <v>2365.83</v>
      </c>
      <c r="U149" s="80"/>
      <c r="AA149" s="80"/>
      <c r="AB149" s="80"/>
      <c r="AC149" s="80"/>
      <c r="AD149" s="80"/>
      <c r="AE149" s="80"/>
      <c r="AF149" s="80"/>
    </row>
    <row r="150" spans="3:32" x14ac:dyDescent="0.25">
      <c r="C150" s="80" t="s">
        <v>3295</v>
      </c>
      <c r="D150" s="80" t="s">
        <v>5114</v>
      </c>
      <c r="E150" s="1120">
        <v>16.77</v>
      </c>
      <c r="K150" s="858">
        <f t="shared" si="2"/>
        <v>0</v>
      </c>
      <c r="L150" s="80" t="s">
        <v>4849</v>
      </c>
      <c r="M150" s="80" t="s">
        <v>6867</v>
      </c>
      <c r="N150" s="1120">
        <v>2365.83</v>
      </c>
      <c r="U150" s="80"/>
      <c r="AA150" s="80"/>
      <c r="AB150" s="80"/>
      <c r="AC150" s="80"/>
      <c r="AD150" s="80"/>
      <c r="AE150" s="80"/>
      <c r="AF150" s="80"/>
    </row>
    <row r="151" spans="3:32" x14ac:dyDescent="0.25">
      <c r="C151" s="80" t="s">
        <v>3295</v>
      </c>
      <c r="D151" s="80" t="s">
        <v>5115</v>
      </c>
      <c r="E151" s="1120">
        <v>-201.63</v>
      </c>
      <c r="K151" s="858">
        <f t="shared" si="2"/>
        <v>0</v>
      </c>
      <c r="L151" s="80" t="s">
        <v>4849</v>
      </c>
      <c r="M151" s="80" t="s">
        <v>6868</v>
      </c>
      <c r="N151" s="1120">
        <v>2365.83</v>
      </c>
      <c r="U151" s="80"/>
      <c r="AA151" s="80"/>
      <c r="AB151" s="80"/>
      <c r="AC151" s="80"/>
      <c r="AD151" s="80"/>
      <c r="AE151" s="80"/>
      <c r="AF151" s="80"/>
    </row>
    <row r="152" spans="3:32" x14ac:dyDescent="0.25">
      <c r="C152" s="80" t="s">
        <v>3295</v>
      </c>
      <c r="D152" s="80" t="s">
        <v>5116</v>
      </c>
      <c r="E152" s="1120">
        <v>-279.31</v>
      </c>
      <c r="K152" s="858">
        <f t="shared" si="2"/>
        <v>0</v>
      </c>
      <c r="L152" s="80" t="s">
        <v>4849</v>
      </c>
      <c r="M152" s="80" t="s">
        <v>6869</v>
      </c>
      <c r="N152" s="1120">
        <v>2365.83</v>
      </c>
      <c r="AA152" s="80"/>
      <c r="AB152" s="80"/>
      <c r="AC152" s="80"/>
      <c r="AD152" s="80"/>
      <c r="AE152" s="80"/>
      <c r="AF152" s="80"/>
    </row>
    <row r="153" spans="3:32" x14ac:dyDescent="0.25">
      <c r="C153" s="80" t="s">
        <v>3295</v>
      </c>
      <c r="D153" s="80" t="s">
        <v>5117</v>
      </c>
      <c r="E153" s="1120">
        <v>-293.14999999999998</v>
      </c>
      <c r="K153" s="858">
        <f t="shared" si="2"/>
        <v>0</v>
      </c>
      <c r="L153" s="80" t="s">
        <v>4849</v>
      </c>
      <c r="M153" s="80" t="s">
        <v>6870</v>
      </c>
      <c r="N153" s="1120">
        <v>2365.83</v>
      </c>
      <c r="AA153" s="80"/>
      <c r="AB153" s="80"/>
      <c r="AC153" s="80"/>
      <c r="AD153" s="80"/>
      <c r="AE153" s="80"/>
      <c r="AF153" s="80"/>
    </row>
    <row r="154" spans="3:32" x14ac:dyDescent="0.25">
      <c r="C154" s="80" t="s">
        <v>3295</v>
      </c>
      <c r="D154" s="80" t="s">
        <v>5118</v>
      </c>
      <c r="E154" s="1120">
        <v>-391.87</v>
      </c>
      <c r="K154" s="858">
        <f t="shared" si="2"/>
        <v>0</v>
      </c>
      <c r="L154" s="80" t="s">
        <v>4849</v>
      </c>
      <c r="M154" s="80" t="s">
        <v>6871</v>
      </c>
      <c r="N154" s="1120">
        <v>2208</v>
      </c>
      <c r="AA154" s="80"/>
      <c r="AB154" s="80"/>
      <c r="AC154" s="80"/>
      <c r="AD154" s="80"/>
      <c r="AE154" s="80"/>
      <c r="AF154" s="80"/>
    </row>
    <row r="155" spans="3:32" x14ac:dyDescent="0.25">
      <c r="C155" s="80" t="s">
        <v>3295</v>
      </c>
      <c r="D155" s="80" t="s">
        <v>5109</v>
      </c>
      <c r="E155" s="1120">
        <v>-544.66</v>
      </c>
      <c r="K155" s="858">
        <f t="shared" si="2"/>
        <v>0</v>
      </c>
      <c r="L155" s="80" t="s">
        <v>4849</v>
      </c>
      <c r="M155" s="80" t="s">
        <v>6872</v>
      </c>
      <c r="N155" s="1120">
        <v>50462.9</v>
      </c>
      <c r="AA155" s="80"/>
      <c r="AB155" s="80"/>
      <c r="AC155" s="80"/>
      <c r="AD155" s="80"/>
      <c r="AE155" s="80"/>
      <c r="AF155" s="80"/>
    </row>
    <row r="156" spans="3:32" x14ac:dyDescent="0.25">
      <c r="C156" s="80" t="s">
        <v>3295</v>
      </c>
      <c r="D156" s="80" t="s">
        <v>5110</v>
      </c>
      <c r="E156" s="1120">
        <v>-646.97</v>
      </c>
      <c r="K156" s="858">
        <f t="shared" si="2"/>
        <v>0</v>
      </c>
      <c r="L156" s="80" t="s">
        <v>4849</v>
      </c>
      <c r="M156" s="80" t="s">
        <v>7168</v>
      </c>
      <c r="N156" s="1120">
        <v>25231.45</v>
      </c>
      <c r="AA156" s="80"/>
      <c r="AB156" s="80"/>
      <c r="AC156" s="80"/>
      <c r="AD156" s="80"/>
      <c r="AE156" s="80"/>
      <c r="AF156" s="80"/>
    </row>
    <row r="157" spans="3:32" x14ac:dyDescent="0.25">
      <c r="C157" s="80" t="s">
        <v>3295</v>
      </c>
      <c r="D157" s="80" t="s">
        <v>5119</v>
      </c>
      <c r="E157" s="1120">
        <v>6160.02</v>
      </c>
      <c r="K157" s="858">
        <f t="shared" si="2"/>
        <v>0</v>
      </c>
      <c r="L157" s="80" t="s">
        <v>4849</v>
      </c>
      <c r="M157" s="80" t="s">
        <v>7169</v>
      </c>
      <c r="N157" s="1120">
        <v>25231.45</v>
      </c>
      <c r="AA157" s="80"/>
      <c r="AB157" s="80"/>
      <c r="AC157" s="80"/>
      <c r="AD157" s="80"/>
      <c r="AE157" s="80"/>
      <c r="AF157" s="80"/>
    </row>
    <row r="158" spans="3:32" x14ac:dyDescent="0.25">
      <c r="C158" s="80" t="s">
        <v>3295</v>
      </c>
      <c r="D158" s="80" t="s">
        <v>5122</v>
      </c>
      <c r="E158" s="1120">
        <v>7368.26</v>
      </c>
      <c r="K158" s="858">
        <f t="shared" si="2"/>
        <v>0</v>
      </c>
      <c r="L158" s="80" t="s">
        <v>4849</v>
      </c>
      <c r="M158" s="80" t="s">
        <v>7170</v>
      </c>
      <c r="N158" s="1120">
        <v>25231.45</v>
      </c>
      <c r="AA158" s="80"/>
      <c r="AB158" s="80"/>
      <c r="AC158" s="80"/>
      <c r="AD158" s="80"/>
      <c r="AE158" s="80"/>
      <c r="AF158" s="80"/>
    </row>
    <row r="159" spans="3:32" x14ac:dyDescent="0.25">
      <c r="C159" s="80" t="s">
        <v>3295</v>
      </c>
      <c r="D159" s="80" t="s">
        <v>5123</v>
      </c>
      <c r="E159" s="1120">
        <v>7106.57</v>
      </c>
      <c r="K159" s="858">
        <f t="shared" si="2"/>
        <v>0</v>
      </c>
      <c r="L159" s="80" t="s">
        <v>4849</v>
      </c>
      <c r="M159" s="80" t="s">
        <v>7171</v>
      </c>
      <c r="N159" s="1120">
        <v>25231.45</v>
      </c>
      <c r="AA159" s="80"/>
      <c r="AB159" s="80"/>
      <c r="AC159" s="80"/>
      <c r="AD159" s="80"/>
      <c r="AE159" s="80"/>
      <c r="AF159" s="80"/>
    </row>
    <row r="160" spans="3:32" x14ac:dyDescent="0.25">
      <c r="C160" s="80" t="s">
        <v>3295</v>
      </c>
      <c r="D160" s="80" t="s">
        <v>5124</v>
      </c>
      <c r="E160" s="1120">
        <v>6660.96</v>
      </c>
      <c r="K160" s="858">
        <f t="shared" si="2"/>
        <v>0</v>
      </c>
      <c r="M160" s="80"/>
      <c r="N160" s="80"/>
      <c r="AA160" s="80"/>
      <c r="AB160" s="80"/>
      <c r="AC160" s="80"/>
      <c r="AD160" s="80"/>
      <c r="AE160" s="80"/>
      <c r="AF160" s="80"/>
    </row>
    <row r="161" spans="3:32" x14ac:dyDescent="0.25">
      <c r="C161" s="80" t="s">
        <v>3295</v>
      </c>
      <c r="D161" s="80" t="s">
        <v>5125</v>
      </c>
      <c r="E161" s="1120">
        <v>5785.2</v>
      </c>
      <c r="K161" s="858">
        <f t="shared" si="2"/>
        <v>0</v>
      </c>
      <c r="M161" s="80"/>
      <c r="N161" s="80"/>
      <c r="AA161" s="80"/>
      <c r="AB161" s="80"/>
      <c r="AC161" s="80"/>
      <c r="AD161" s="80"/>
      <c r="AE161" s="80"/>
      <c r="AF161" s="80"/>
    </row>
    <row r="162" spans="3:32" x14ac:dyDescent="0.25">
      <c r="C162" s="80" t="s">
        <v>3295</v>
      </c>
      <c r="D162" s="80" t="s">
        <v>5126</v>
      </c>
      <c r="E162" s="1120">
        <v>2455.1</v>
      </c>
      <c r="K162" s="858">
        <f t="shared" si="2"/>
        <v>0</v>
      </c>
      <c r="M162" s="80"/>
      <c r="N162" s="80"/>
      <c r="AA162" s="80"/>
      <c r="AB162" s="80"/>
      <c r="AC162" s="80"/>
      <c r="AD162" s="80"/>
      <c r="AE162" s="80"/>
      <c r="AF162" s="80"/>
    </row>
    <row r="163" spans="3:32" x14ac:dyDescent="0.25">
      <c r="C163" s="80" t="s">
        <v>3295</v>
      </c>
      <c r="D163" s="80" t="s">
        <v>5127</v>
      </c>
      <c r="E163" s="1120">
        <v>-2272.13</v>
      </c>
      <c r="K163" s="858">
        <f t="shared" si="2"/>
        <v>0</v>
      </c>
      <c r="AA163" s="80"/>
      <c r="AB163" s="80"/>
      <c r="AC163" s="80"/>
      <c r="AD163" s="80"/>
      <c r="AE163" s="80"/>
      <c r="AF163" s="80"/>
    </row>
    <row r="164" spans="3:32" x14ac:dyDescent="0.25">
      <c r="C164" s="80" t="s">
        <v>3295</v>
      </c>
      <c r="D164" s="80" t="s">
        <v>5128</v>
      </c>
      <c r="E164" s="1120">
        <v>-4361.1099999999997</v>
      </c>
      <c r="K164" s="858">
        <f t="shared" si="2"/>
        <v>0</v>
      </c>
      <c r="AA164" s="80"/>
      <c r="AB164" s="80"/>
      <c r="AC164" s="80"/>
      <c r="AD164" s="80"/>
      <c r="AE164" s="80"/>
      <c r="AF164" s="80"/>
    </row>
    <row r="165" spans="3:32" x14ac:dyDescent="0.25">
      <c r="C165" s="80" t="s">
        <v>3295</v>
      </c>
      <c r="D165" s="80" t="s">
        <v>5129</v>
      </c>
      <c r="E165" s="1120">
        <v>-4393.37</v>
      </c>
      <c r="K165" s="858">
        <f t="shared" si="2"/>
        <v>0</v>
      </c>
      <c r="AA165" s="80"/>
      <c r="AB165" s="80"/>
      <c r="AC165" s="80"/>
      <c r="AD165" s="80"/>
      <c r="AE165" s="80"/>
      <c r="AF165" s="80"/>
    </row>
    <row r="166" spans="3:32" x14ac:dyDescent="0.25">
      <c r="C166" s="80" t="s">
        <v>3295</v>
      </c>
      <c r="D166" s="80" t="s">
        <v>5120</v>
      </c>
      <c r="E166" s="1120">
        <v>-4484.6899999999996</v>
      </c>
      <c r="K166" s="858">
        <f t="shared" si="2"/>
        <v>0</v>
      </c>
      <c r="AA166" s="80"/>
      <c r="AB166" s="80"/>
      <c r="AC166" s="80"/>
      <c r="AD166" s="80"/>
      <c r="AE166" s="80"/>
      <c r="AF166" s="80"/>
    </row>
    <row r="167" spans="3:32" x14ac:dyDescent="0.25">
      <c r="C167" s="80" t="s">
        <v>3295</v>
      </c>
      <c r="D167" s="80" t="s">
        <v>5121</v>
      </c>
      <c r="E167" s="1120">
        <v>-4595.95</v>
      </c>
      <c r="K167" s="858">
        <f t="shared" si="2"/>
        <v>0</v>
      </c>
      <c r="AA167" s="80"/>
      <c r="AB167" s="80"/>
      <c r="AC167" s="80"/>
      <c r="AD167" s="80"/>
      <c r="AE167" s="80"/>
      <c r="AF167" s="80"/>
    </row>
    <row r="168" spans="3:32" x14ac:dyDescent="0.25">
      <c r="C168" s="80" t="s">
        <v>3295</v>
      </c>
      <c r="D168" s="80" t="s">
        <v>5130</v>
      </c>
      <c r="E168" s="1120">
        <v>-1683.93</v>
      </c>
      <c r="K168" s="858">
        <f t="shared" si="2"/>
        <v>0</v>
      </c>
      <c r="AA168" s="80"/>
      <c r="AB168" s="80"/>
      <c r="AC168" s="80"/>
      <c r="AD168" s="80"/>
      <c r="AE168" s="80"/>
      <c r="AF168" s="80"/>
    </row>
    <row r="169" spans="3:32" x14ac:dyDescent="0.25">
      <c r="C169" s="80" t="s">
        <v>3295</v>
      </c>
      <c r="D169" s="80" t="s">
        <v>5133</v>
      </c>
      <c r="E169" s="1120">
        <v>1198.6400000000001</v>
      </c>
      <c r="K169" s="858">
        <f t="shared" si="2"/>
        <v>0</v>
      </c>
      <c r="AA169" s="80"/>
      <c r="AB169" s="80"/>
      <c r="AC169" s="80"/>
      <c r="AD169" s="80"/>
      <c r="AE169" s="80"/>
      <c r="AF169" s="80"/>
    </row>
    <row r="170" spans="3:32" x14ac:dyDescent="0.25">
      <c r="C170" s="80" t="s">
        <v>3295</v>
      </c>
      <c r="D170" s="80" t="s">
        <v>5134</v>
      </c>
      <c r="E170" s="1120">
        <v>1081.57</v>
      </c>
      <c r="K170" s="858">
        <f t="shared" si="2"/>
        <v>0</v>
      </c>
      <c r="AA170" s="80"/>
      <c r="AB170" s="80"/>
      <c r="AC170" s="80"/>
      <c r="AD170" s="80"/>
      <c r="AE170" s="80"/>
      <c r="AF170" s="80"/>
    </row>
    <row r="171" spans="3:32" x14ac:dyDescent="0.25">
      <c r="C171" s="80" t="s">
        <v>3295</v>
      </c>
      <c r="D171" s="80" t="s">
        <v>5135</v>
      </c>
      <c r="E171" s="1120">
        <v>958.65</v>
      </c>
      <c r="K171" s="858">
        <f t="shared" si="2"/>
        <v>0</v>
      </c>
      <c r="AA171" s="80"/>
      <c r="AB171" s="80"/>
      <c r="AC171" s="80"/>
      <c r="AD171" s="80"/>
      <c r="AE171" s="80"/>
      <c r="AF171" s="80"/>
    </row>
    <row r="172" spans="3:32" x14ac:dyDescent="0.25">
      <c r="C172" s="80" t="s">
        <v>3295</v>
      </c>
      <c r="D172" s="80" t="s">
        <v>5136</v>
      </c>
      <c r="E172" s="1120">
        <v>831.67</v>
      </c>
      <c r="K172" s="858">
        <f t="shared" si="2"/>
        <v>0</v>
      </c>
      <c r="AA172" s="80"/>
      <c r="AB172" s="80"/>
      <c r="AC172" s="80"/>
      <c r="AD172" s="80"/>
      <c r="AE172" s="80"/>
      <c r="AF172" s="80"/>
    </row>
    <row r="173" spans="3:32" x14ac:dyDescent="0.25">
      <c r="C173" s="80" t="s">
        <v>3295</v>
      </c>
      <c r="D173" s="80" t="s">
        <v>5137</v>
      </c>
      <c r="E173" s="1120">
        <v>710.14</v>
      </c>
      <c r="K173" s="858">
        <f t="shared" si="2"/>
        <v>0</v>
      </c>
      <c r="AA173" s="80"/>
      <c r="AB173" s="80"/>
      <c r="AC173" s="80"/>
      <c r="AD173" s="80"/>
      <c r="AE173" s="80"/>
      <c r="AF173" s="80"/>
    </row>
    <row r="174" spans="3:32" x14ac:dyDescent="0.25">
      <c r="C174" s="80" t="s">
        <v>3295</v>
      </c>
      <c r="D174" s="80" t="s">
        <v>5138</v>
      </c>
      <c r="E174" s="1120">
        <v>1878.74</v>
      </c>
      <c r="K174" s="858">
        <f t="shared" si="2"/>
        <v>0</v>
      </c>
      <c r="AA174" s="80"/>
      <c r="AB174" s="80"/>
      <c r="AC174" s="80"/>
      <c r="AD174" s="80"/>
      <c r="AE174" s="80"/>
      <c r="AF174" s="80"/>
    </row>
    <row r="175" spans="3:32" x14ac:dyDescent="0.25">
      <c r="C175" s="80" t="s">
        <v>3295</v>
      </c>
      <c r="D175" s="80" t="s">
        <v>5139</v>
      </c>
      <c r="E175" s="1120">
        <v>1166.21</v>
      </c>
      <c r="K175" s="858">
        <f t="shared" si="2"/>
        <v>0</v>
      </c>
      <c r="AA175" s="80"/>
      <c r="AB175" s="80"/>
      <c r="AC175" s="80"/>
      <c r="AD175" s="80"/>
      <c r="AE175" s="80"/>
      <c r="AF175" s="80"/>
    </row>
    <row r="176" spans="3:32" x14ac:dyDescent="0.25">
      <c r="C176" s="80" t="s">
        <v>3295</v>
      </c>
      <c r="D176" s="80" t="s">
        <v>5140</v>
      </c>
      <c r="E176" s="1120">
        <v>737.55</v>
      </c>
      <c r="K176" s="858">
        <f t="shared" si="2"/>
        <v>0</v>
      </c>
      <c r="AA176" s="80"/>
      <c r="AB176" s="80"/>
      <c r="AC176" s="80"/>
      <c r="AD176" s="80"/>
      <c r="AE176" s="80"/>
      <c r="AF176" s="80"/>
    </row>
    <row r="177" spans="3:32" x14ac:dyDescent="0.25">
      <c r="C177" s="80" t="s">
        <v>3295</v>
      </c>
      <c r="D177" s="80" t="s">
        <v>5131</v>
      </c>
      <c r="E177" s="1120">
        <v>170.31</v>
      </c>
      <c r="K177" s="858">
        <f t="shared" si="2"/>
        <v>0</v>
      </c>
      <c r="AA177" s="80"/>
      <c r="AB177" s="80"/>
      <c r="AC177" s="80"/>
      <c r="AD177" s="80"/>
      <c r="AE177" s="80"/>
      <c r="AF177" s="80"/>
    </row>
    <row r="178" spans="3:32" x14ac:dyDescent="0.25">
      <c r="C178" s="80" t="s">
        <v>3295</v>
      </c>
      <c r="D178" s="80" t="s">
        <v>5132</v>
      </c>
      <c r="E178" s="1120">
        <v>-123.19</v>
      </c>
      <c r="K178" s="858">
        <f t="shared" si="2"/>
        <v>0</v>
      </c>
      <c r="AA178" s="80"/>
      <c r="AB178" s="80"/>
      <c r="AC178" s="80"/>
      <c r="AD178" s="80"/>
      <c r="AE178" s="80"/>
      <c r="AF178" s="80"/>
    </row>
    <row r="179" spans="3:32" x14ac:dyDescent="0.25">
      <c r="C179" s="80" t="s">
        <v>3295</v>
      </c>
      <c r="D179" s="80" t="s">
        <v>7354</v>
      </c>
      <c r="E179" s="1120">
        <v>-0.01</v>
      </c>
      <c r="K179" s="858">
        <f t="shared" si="2"/>
        <v>0</v>
      </c>
      <c r="AA179" s="80"/>
      <c r="AB179" s="80"/>
      <c r="AC179" s="80"/>
      <c r="AD179" s="80"/>
      <c r="AE179" s="80"/>
      <c r="AF179" s="80"/>
    </row>
    <row r="180" spans="3:32" x14ac:dyDescent="0.25">
      <c r="C180" s="80" t="s">
        <v>3295</v>
      </c>
      <c r="D180" s="80" t="s">
        <v>7355</v>
      </c>
      <c r="E180" s="1120">
        <v>-0.01</v>
      </c>
      <c r="K180" s="858">
        <f t="shared" si="2"/>
        <v>0</v>
      </c>
      <c r="AA180" s="80"/>
      <c r="AB180" s="80"/>
      <c r="AC180" s="80"/>
      <c r="AD180" s="80"/>
      <c r="AE180" s="80"/>
      <c r="AF180" s="80"/>
    </row>
    <row r="181" spans="3:32" x14ac:dyDescent="0.25">
      <c r="C181" s="80" t="s">
        <v>3295</v>
      </c>
      <c r="D181" s="80" t="s">
        <v>7356</v>
      </c>
      <c r="E181" s="1120">
        <v>-0.01</v>
      </c>
      <c r="K181" s="858">
        <f t="shared" si="2"/>
        <v>0</v>
      </c>
      <c r="AA181" s="80"/>
      <c r="AB181" s="80"/>
      <c r="AC181" s="80"/>
      <c r="AD181" s="80"/>
      <c r="AE181" s="80"/>
      <c r="AF181" s="80"/>
    </row>
    <row r="182" spans="3:32" x14ac:dyDescent="0.25">
      <c r="C182" s="80" t="s">
        <v>3295</v>
      </c>
      <c r="D182" s="80" t="s">
        <v>7357</v>
      </c>
      <c r="E182" s="1120">
        <v>-0.01</v>
      </c>
      <c r="K182" s="858">
        <f t="shared" si="2"/>
        <v>0</v>
      </c>
      <c r="AA182" s="80"/>
      <c r="AB182" s="80"/>
      <c r="AC182" s="80"/>
      <c r="AD182" s="80"/>
      <c r="AE182" s="80"/>
      <c r="AF182" s="80"/>
    </row>
    <row r="183" spans="3:32" x14ac:dyDescent="0.25">
      <c r="C183" s="80" t="s">
        <v>3295</v>
      </c>
      <c r="D183" s="80" t="s">
        <v>7358</v>
      </c>
      <c r="E183" s="1120">
        <v>-0.01</v>
      </c>
      <c r="K183" s="858">
        <f t="shared" si="2"/>
        <v>0</v>
      </c>
      <c r="AA183" s="80"/>
      <c r="AB183" s="80"/>
      <c r="AC183" s="80"/>
      <c r="AD183" s="80"/>
      <c r="AE183" s="80"/>
      <c r="AF183" s="80"/>
    </row>
    <row r="184" spans="3:32" x14ac:dyDescent="0.25">
      <c r="C184" s="80" t="s">
        <v>3295</v>
      </c>
      <c r="D184" s="80" t="s">
        <v>7359</v>
      </c>
      <c r="E184" s="1120">
        <v>-0.01</v>
      </c>
      <c r="K184" s="858">
        <f t="shared" si="2"/>
        <v>0</v>
      </c>
      <c r="AA184" s="80"/>
      <c r="AB184" s="80"/>
      <c r="AC184" s="80"/>
      <c r="AD184" s="80"/>
      <c r="AE184" s="80"/>
      <c r="AF184" s="80"/>
    </row>
    <row r="185" spans="3:32" x14ac:dyDescent="0.25">
      <c r="C185" s="80" t="s">
        <v>3295</v>
      </c>
      <c r="D185" s="80" t="s">
        <v>7360</v>
      </c>
      <c r="E185" s="1120">
        <v>-0.01</v>
      </c>
      <c r="K185" s="858">
        <f t="shared" si="2"/>
        <v>0</v>
      </c>
      <c r="AA185" s="80"/>
      <c r="AB185" s="80"/>
      <c r="AC185" s="80"/>
      <c r="AD185" s="80"/>
      <c r="AE185" s="80"/>
      <c r="AF185" s="80"/>
    </row>
    <row r="186" spans="3:32" x14ac:dyDescent="0.25">
      <c r="C186" s="80" t="s">
        <v>3295</v>
      </c>
      <c r="D186" s="80" t="s">
        <v>7361</v>
      </c>
      <c r="E186" s="1120">
        <v>-0.01</v>
      </c>
      <c r="K186" s="858">
        <f t="shared" si="2"/>
        <v>0</v>
      </c>
      <c r="AA186" s="80"/>
      <c r="AB186" s="80"/>
      <c r="AC186" s="80"/>
      <c r="AD186" s="80"/>
      <c r="AE186" s="80"/>
      <c r="AF186" s="80"/>
    </row>
    <row r="187" spans="3:32" x14ac:dyDescent="0.25">
      <c r="C187" s="80" t="s">
        <v>3295</v>
      </c>
      <c r="D187" s="80" t="s">
        <v>7362</v>
      </c>
      <c r="E187" s="1120">
        <v>-0.01</v>
      </c>
      <c r="K187" s="858">
        <f t="shared" si="2"/>
        <v>0</v>
      </c>
      <c r="AA187" s="80"/>
      <c r="AB187" s="80"/>
      <c r="AC187" s="80"/>
      <c r="AD187" s="80"/>
      <c r="AE187" s="80"/>
      <c r="AF187" s="80"/>
    </row>
    <row r="188" spans="3:32" x14ac:dyDescent="0.25">
      <c r="C188" s="80" t="s">
        <v>3295</v>
      </c>
      <c r="D188" s="80" t="s">
        <v>7363</v>
      </c>
      <c r="E188" s="1120">
        <v>-0.01</v>
      </c>
      <c r="K188" s="858">
        <f t="shared" si="2"/>
        <v>0</v>
      </c>
      <c r="AA188" s="80"/>
      <c r="AB188" s="80"/>
      <c r="AC188" s="80"/>
      <c r="AD188" s="80"/>
      <c r="AE188" s="80"/>
      <c r="AF188" s="80"/>
    </row>
    <row r="189" spans="3:32" x14ac:dyDescent="0.25">
      <c r="C189" s="80" t="s">
        <v>3295</v>
      </c>
      <c r="D189" s="80" t="s">
        <v>7364</v>
      </c>
      <c r="E189" s="1120">
        <v>-0.01</v>
      </c>
      <c r="K189" s="858">
        <f t="shared" si="2"/>
        <v>0</v>
      </c>
      <c r="AA189" s="80"/>
      <c r="AB189" s="80"/>
      <c r="AC189" s="80"/>
      <c r="AD189" s="80"/>
      <c r="AE189" s="80"/>
      <c r="AF189" s="80"/>
    </row>
    <row r="190" spans="3:32" x14ac:dyDescent="0.25">
      <c r="C190" s="80" t="s">
        <v>3295</v>
      </c>
      <c r="D190" s="80" t="s">
        <v>7365</v>
      </c>
      <c r="E190" s="1120">
        <v>-0.01</v>
      </c>
      <c r="K190" s="858">
        <f t="shared" si="2"/>
        <v>0</v>
      </c>
      <c r="AA190" s="80"/>
      <c r="AB190" s="80"/>
      <c r="AC190" s="80"/>
      <c r="AD190" s="80"/>
      <c r="AE190" s="80"/>
      <c r="AF190" s="80"/>
    </row>
    <row r="191" spans="3:32" x14ac:dyDescent="0.25">
      <c r="C191" s="80" t="s">
        <v>3295</v>
      </c>
      <c r="D191" s="80" t="s">
        <v>5141</v>
      </c>
      <c r="E191" s="1120">
        <v>1411.11</v>
      </c>
      <c r="K191" s="858">
        <f t="shared" si="2"/>
        <v>0</v>
      </c>
      <c r="AA191" s="80"/>
      <c r="AB191" s="80"/>
      <c r="AC191" s="80"/>
      <c r="AD191" s="80"/>
      <c r="AE191" s="80"/>
      <c r="AF191" s="80"/>
    </row>
    <row r="192" spans="3:32" x14ac:dyDescent="0.25">
      <c r="C192" s="80" t="s">
        <v>3295</v>
      </c>
      <c r="D192" s="80" t="s">
        <v>5144</v>
      </c>
      <c r="E192" s="1120">
        <v>1112.82</v>
      </c>
      <c r="K192" s="858">
        <f t="shared" si="2"/>
        <v>0</v>
      </c>
      <c r="AA192" s="80"/>
      <c r="AB192" s="80"/>
      <c r="AC192" s="80"/>
      <c r="AD192" s="80"/>
      <c r="AE192" s="80"/>
      <c r="AF192" s="80"/>
    </row>
    <row r="193" spans="3:32" x14ac:dyDescent="0.25">
      <c r="C193" s="80" t="s">
        <v>3295</v>
      </c>
      <c r="D193" s="80" t="s">
        <v>5145</v>
      </c>
      <c r="E193" s="1120">
        <v>981.21</v>
      </c>
      <c r="K193" s="858">
        <f t="shared" si="2"/>
        <v>0</v>
      </c>
      <c r="AA193" s="80"/>
      <c r="AB193" s="80"/>
      <c r="AC193" s="80"/>
      <c r="AD193" s="80"/>
      <c r="AE193" s="80"/>
      <c r="AF193" s="80"/>
    </row>
    <row r="194" spans="3:32" x14ac:dyDescent="0.25">
      <c r="C194" s="80" t="s">
        <v>3295</v>
      </c>
      <c r="D194" s="80" t="s">
        <v>5146</v>
      </c>
      <c r="E194" s="1120">
        <v>828.37</v>
      </c>
      <c r="K194" s="858">
        <f t="shared" si="2"/>
        <v>0</v>
      </c>
      <c r="AA194" s="80"/>
      <c r="AB194" s="80"/>
      <c r="AC194" s="80"/>
      <c r="AD194" s="80"/>
      <c r="AE194" s="80"/>
      <c r="AF194" s="80"/>
    </row>
    <row r="195" spans="3:32" x14ac:dyDescent="0.25">
      <c r="C195" s="80" t="s">
        <v>3295</v>
      </c>
      <c r="D195" s="80" t="s">
        <v>5147</v>
      </c>
      <c r="E195" s="1120">
        <v>678.88</v>
      </c>
      <c r="K195" s="858">
        <f t="shared" si="2"/>
        <v>0</v>
      </c>
      <c r="AA195" s="80"/>
      <c r="AB195" s="80"/>
      <c r="AC195" s="80"/>
      <c r="AD195" s="80"/>
      <c r="AE195" s="80"/>
      <c r="AF195" s="80"/>
    </row>
    <row r="196" spans="3:32" x14ac:dyDescent="0.25">
      <c r="C196" s="80" t="s">
        <v>3295</v>
      </c>
      <c r="D196" s="80" t="s">
        <v>5148</v>
      </c>
      <c r="E196" s="1120">
        <v>533.98</v>
      </c>
      <c r="K196" s="858">
        <f t="shared" si="2"/>
        <v>0</v>
      </c>
      <c r="AA196" s="80"/>
      <c r="AB196" s="80"/>
      <c r="AC196" s="80"/>
      <c r="AD196" s="80"/>
      <c r="AE196" s="80"/>
      <c r="AF196" s="80"/>
    </row>
    <row r="197" spans="3:32" x14ac:dyDescent="0.25">
      <c r="C197" s="80" t="s">
        <v>3295</v>
      </c>
      <c r="D197" s="80" t="s">
        <v>5149</v>
      </c>
      <c r="E197" s="1120">
        <v>1896.27</v>
      </c>
      <c r="K197" s="858">
        <f t="shared" si="2"/>
        <v>0</v>
      </c>
      <c r="AA197" s="80"/>
      <c r="AB197" s="80"/>
      <c r="AC197" s="80"/>
      <c r="AD197" s="80"/>
      <c r="AE197" s="80"/>
      <c r="AF197" s="80"/>
    </row>
    <row r="198" spans="3:32" x14ac:dyDescent="0.25">
      <c r="C198" s="80" t="s">
        <v>3295</v>
      </c>
      <c r="D198" s="80" t="s">
        <v>5150</v>
      </c>
      <c r="E198" s="1120">
        <v>1160.3800000000001</v>
      </c>
      <c r="K198" s="858">
        <f t="shared" si="2"/>
        <v>0</v>
      </c>
      <c r="AA198" s="80"/>
      <c r="AB198" s="80"/>
      <c r="AC198" s="80"/>
      <c r="AD198" s="80"/>
      <c r="AE198" s="80"/>
      <c r="AF198" s="80"/>
    </row>
    <row r="199" spans="3:32" x14ac:dyDescent="0.25">
      <c r="C199" s="80" t="s">
        <v>3295</v>
      </c>
      <c r="D199" s="80" t="s">
        <v>5151</v>
      </c>
      <c r="E199" s="1120">
        <v>747.69</v>
      </c>
      <c r="K199" s="858">
        <f t="shared" ref="K199:K262" si="3">I199+J199</f>
        <v>0</v>
      </c>
      <c r="AA199" s="80"/>
      <c r="AB199" s="80"/>
      <c r="AC199" s="80"/>
      <c r="AD199" s="80"/>
      <c r="AE199" s="80"/>
      <c r="AF199" s="80"/>
    </row>
    <row r="200" spans="3:32" x14ac:dyDescent="0.25">
      <c r="C200" s="80" t="s">
        <v>3295</v>
      </c>
      <c r="D200" s="80" t="s">
        <v>5142</v>
      </c>
      <c r="E200" s="1120">
        <v>179.09</v>
      </c>
      <c r="K200" s="858">
        <f t="shared" si="3"/>
        <v>0</v>
      </c>
      <c r="AA200" s="80"/>
      <c r="AB200" s="80"/>
      <c r="AC200" s="80"/>
      <c r="AD200" s="80"/>
      <c r="AE200" s="80"/>
      <c r="AF200" s="80"/>
    </row>
    <row r="201" spans="3:32" x14ac:dyDescent="0.25">
      <c r="C201" s="80" t="s">
        <v>3295</v>
      </c>
      <c r="D201" s="80" t="s">
        <v>5143</v>
      </c>
      <c r="E201" s="1120">
        <v>-150.72</v>
      </c>
      <c r="K201" s="858">
        <f t="shared" si="3"/>
        <v>0</v>
      </c>
      <c r="AA201" s="80"/>
      <c r="AB201" s="80"/>
      <c r="AC201" s="80"/>
      <c r="AD201" s="80"/>
      <c r="AE201" s="80"/>
      <c r="AF201" s="80"/>
    </row>
    <row r="202" spans="3:32" x14ac:dyDescent="0.25">
      <c r="C202" s="80" t="s">
        <v>3295</v>
      </c>
      <c r="D202" s="80" t="s">
        <v>5152</v>
      </c>
      <c r="E202" s="1120">
        <v>-1239.1500000000001</v>
      </c>
      <c r="K202" s="858">
        <f t="shared" si="3"/>
        <v>0</v>
      </c>
      <c r="AA202" s="80"/>
      <c r="AB202" s="80"/>
      <c r="AC202" s="80"/>
      <c r="AD202" s="80"/>
      <c r="AE202" s="80"/>
      <c r="AF202" s="80"/>
    </row>
    <row r="203" spans="3:32" x14ac:dyDescent="0.25">
      <c r="C203" s="80" t="s">
        <v>3295</v>
      </c>
      <c r="D203" s="80" t="s">
        <v>5155</v>
      </c>
      <c r="E203" s="1120">
        <v>-1239.1500000000001</v>
      </c>
      <c r="K203" s="858">
        <f t="shared" si="3"/>
        <v>0</v>
      </c>
      <c r="AA203" s="80"/>
      <c r="AB203" s="80"/>
      <c r="AC203" s="80"/>
      <c r="AD203" s="80"/>
      <c r="AE203" s="80"/>
      <c r="AF203" s="80"/>
    </row>
    <row r="204" spans="3:32" x14ac:dyDescent="0.25">
      <c r="C204" s="80" t="s">
        <v>3295</v>
      </c>
      <c r="D204" s="80" t="s">
        <v>5156</v>
      </c>
      <c r="E204" s="1120">
        <v>-1239.1500000000001</v>
      </c>
      <c r="K204" s="858">
        <f t="shared" si="3"/>
        <v>0</v>
      </c>
      <c r="AA204" s="80"/>
      <c r="AB204" s="80"/>
      <c r="AC204" s="80"/>
      <c r="AD204" s="80"/>
      <c r="AE204" s="80"/>
      <c r="AF204" s="80"/>
    </row>
    <row r="205" spans="3:32" x14ac:dyDescent="0.25">
      <c r="C205" s="80" t="s">
        <v>3295</v>
      </c>
      <c r="D205" s="80" t="s">
        <v>5157</v>
      </c>
      <c r="E205" s="1120">
        <v>-1239.1500000000001</v>
      </c>
      <c r="K205" s="858">
        <f t="shared" si="3"/>
        <v>0</v>
      </c>
      <c r="AA205" s="80"/>
      <c r="AB205" s="80"/>
      <c r="AC205" s="80"/>
      <c r="AD205" s="80"/>
      <c r="AE205" s="80"/>
      <c r="AF205" s="80"/>
    </row>
    <row r="206" spans="3:32" x14ac:dyDescent="0.25">
      <c r="C206" s="80" t="s">
        <v>3295</v>
      </c>
      <c r="D206" s="80" t="s">
        <v>5158</v>
      </c>
      <c r="E206" s="1120">
        <v>-1239.1500000000001</v>
      </c>
      <c r="K206" s="858">
        <f t="shared" si="3"/>
        <v>0</v>
      </c>
      <c r="AA206" s="80"/>
      <c r="AB206" s="80"/>
      <c r="AC206" s="80"/>
      <c r="AD206" s="80"/>
      <c r="AE206" s="80"/>
      <c r="AF206" s="80"/>
    </row>
    <row r="207" spans="3:32" x14ac:dyDescent="0.25">
      <c r="C207" s="80" t="s">
        <v>3295</v>
      </c>
      <c r="D207" s="80" t="s">
        <v>5159</v>
      </c>
      <c r="E207" s="1120">
        <v>-1239.1500000000001</v>
      </c>
      <c r="K207" s="858">
        <f t="shared" si="3"/>
        <v>0</v>
      </c>
      <c r="AA207" s="80"/>
      <c r="AB207" s="80"/>
      <c r="AC207" s="80"/>
      <c r="AD207" s="80"/>
      <c r="AE207" s="80"/>
      <c r="AF207" s="80"/>
    </row>
    <row r="208" spans="3:32" x14ac:dyDescent="0.25">
      <c r="C208" s="80" t="s">
        <v>3295</v>
      </c>
      <c r="D208" s="80" t="s">
        <v>5160</v>
      </c>
      <c r="E208" s="1120">
        <v>-524.17999999999995</v>
      </c>
      <c r="K208" s="858">
        <f t="shared" si="3"/>
        <v>0</v>
      </c>
      <c r="AA208" s="80"/>
      <c r="AB208" s="80"/>
      <c r="AC208" s="80"/>
      <c r="AD208" s="80"/>
      <c r="AE208" s="80"/>
      <c r="AF208" s="80"/>
    </row>
    <row r="209" spans="3:32" x14ac:dyDescent="0.25">
      <c r="C209" s="80" t="s">
        <v>3295</v>
      </c>
      <c r="D209" s="80" t="s">
        <v>5161</v>
      </c>
      <c r="E209" s="1120">
        <v>190.78</v>
      </c>
      <c r="K209" s="858">
        <f t="shared" si="3"/>
        <v>0</v>
      </c>
      <c r="AA209" s="80"/>
      <c r="AB209" s="80"/>
      <c r="AC209" s="80"/>
      <c r="AD209" s="80"/>
      <c r="AE209" s="80"/>
      <c r="AF209" s="80"/>
    </row>
    <row r="210" spans="3:32" x14ac:dyDescent="0.25">
      <c r="C210" s="80" t="s">
        <v>3295</v>
      </c>
      <c r="D210" s="80" t="s">
        <v>5162</v>
      </c>
      <c r="E210" s="1120">
        <v>190.78</v>
      </c>
      <c r="K210" s="858">
        <f t="shared" si="3"/>
        <v>0</v>
      </c>
      <c r="AA210" s="80"/>
      <c r="AB210" s="80"/>
      <c r="AC210" s="80"/>
      <c r="AD210" s="80"/>
      <c r="AE210" s="80"/>
      <c r="AF210" s="80"/>
    </row>
    <row r="211" spans="3:32" x14ac:dyDescent="0.25">
      <c r="C211" s="80" t="s">
        <v>3295</v>
      </c>
      <c r="D211" s="80" t="s">
        <v>5153</v>
      </c>
      <c r="E211" s="1120">
        <v>190.78</v>
      </c>
      <c r="K211" s="858">
        <f t="shared" si="3"/>
        <v>0</v>
      </c>
      <c r="AA211" s="80"/>
      <c r="AB211" s="80"/>
      <c r="AC211" s="80"/>
      <c r="AD211" s="80"/>
      <c r="AE211" s="80"/>
      <c r="AF211" s="80"/>
    </row>
    <row r="212" spans="3:32" x14ac:dyDescent="0.25">
      <c r="C212" s="80" t="s">
        <v>3295</v>
      </c>
      <c r="D212" s="80" t="s">
        <v>5154</v>
      </c>
      <c r="E212" s="1120">
        <v>190.78</v>
      </c>
      <c r="K212" s="858">
        <f t="shared" si="3"/>
        <v>0</v>
      </c>
      <c r="AA212" s="80"/>
      <c r="AB212" s="80"/>
      <c r="AC212" s="80"/>
      <c r="AD212" s="80"/>
      <c r="AE212" s="80"/>
      <c r="AF212" s="80"/>
    </row>
    <row r="213" spans="3:32" x14ac:dyDescent="0.25">
      <c r="C213" s="80" t="s">
        <v>3295</v>
      </c>
      <c r="D213" s="80" t="s">
        <v>5163</v>
      </c>
      <c r="E213" s="1120">
        <v>-167.91</v>
      </c>
      <c r="K213" s="858">
        <f t="shared" si="3"/>
        <v>0</v>
      </c>
      <c r="AA213" s="80"/>
      <c r="AB213" s="80"/>
      <c r="AC213" s="80"/>
      <c r="AD213" s="80"/>
      <c r="AE213" s="80"/>
      <c r="AF213" s="80"/>
    </row>
    <row r="214" spans="3:32" x14ac:dyDescent="0.25">
      <c r="C214" s="80" t="s">
        <v>3295</v>
      </c>
      <c r="D214" s="80" t="s">
        <v>5166</v>
      </c>
      <c r="E214" s="1120">
        <v>-153.03</v>
      </c>
      <c r="K214" s="858">
        <f t="shared" si="3"/>
        <v>0</v>
      </c>
      <c r="AA214" s="80"/>
      <c r="AB214" s="80"/>
      <c r="AC214" s="80"/>
      <c r="AD214" s="80"/>
      <c r="AE214" s="80"/>
      <c r="AF214" s="80"/>
    </row>
    <row r="215" spans="3:32" x14ac:dyDescent="0.25">
      <c r="C215" s="80" t="s">
        <v>3295</v>
      </c>
      <c r="D215" s="80" t="s">
        <v>5167</v>
      </c>
      <c r="E215" s="1120">
        <v>-138.07</v>
      </c>
      <c r="K215" s="858">
        <f t="shared" si="3"/>
        <v>0</v>
      </c>
      <c r="AA215" s="80"/>
      <c r="AB215" s="80"/>
      <c r="AC215" s="80"/>
      <c r="AD215" s="80"/>
      <c r="AE215" s="80"/>
      <c r="AF215" s="80"/>
    </row>
    <row r="216" spans="3:32" x14ac:dyDescent="0.25">
      <c r="C216" s="80" t="s">
        <v>3295</v>
      </c>
      <c r="D216" s="80" t="s">
        <v>5168</v>
      </c>
      <c r="E216" s="1120">
        <v>-123.04</v>
      </c>
      <c r="K216" s="858">
        <f t="shared" si="3"/>
        <v>0</v>
      </c>
      <c r="AA216" s="80"/>
      <c r="AB216" s="80"/>
      <c r="AC216" s="80"/>
      <c r="AD216" s="80"/>
      <c r="AE216" s="80"/>
      <c r="AF216" s="80"/>
    </row>
    <row r="217" spans="3:32" x14ac:dyDescent="0.25">
      <c r="C217" s="80" t="s">
        <v>3295</v>
      </c>
      <c r="D217" s="80" t="s">
        <v>5169</v>
      </c>
      <c r="E217" s="1120">
        <v>-107.94</v>
      </c>
      <c r="K217" s="858">
        <f t="shared" si="3"/>
        <v>0</v>
      </c>
      <c r="AA217" s="80"/>
      <c r="AB217" s="80"/>
      <c r="AC217" s="80"/>
      <c r="AD217" s="80"/>
      <c r="AE217" s="80"/>
      <c r="AF217" s="80"/>
    </row>
    <row r="218" spans="3:32" x14ac:dyDescent="0.25">
      <c r="C218" s="80" t="s">
        <v>3295</v>
      </c>
      <c r="D218" s="80" t="s">
        <v>5170</v>
      </c>
      <c r="E218" s="1120">
        <v>-92.75</v>
      </c>
      <c r="K218" s="858">
        <f t="shared" si="3"/>
        <v>0</v>
      </c>
      <c r="AA218" s="80"/>
      <c r="AB218" s="80"/>
      <c r="AC218" s="80"/>
      <c r="AD218" s="80"/>
      <c r="AE218" s="80"/>
      <c r="AF218" s="80"/>
    </row>
    <row r="219" spans="3:32" x14ac:dyDescent="0.25">
      <c r="C219" s="80" t="s">
        <v>3295</v>
      </c>
      <c r="D219" s="80" t="s">
        <v>5171</v>
      </c>
      <c r="E219" s="1120">
        <v>-77.48</v>
      </c>
      <c r="K219" s="858">
        <f t="shared" si="3"/>
        <v>0</v>
      </c>
      <c r="AA219" s="80"/>
      <c r="AB219" s="80"/>
      <c r="AC219" s="80"/>
      <c r="AD219" s="80"/>
      <c r="AE219" s="80"/>
      <c r="AF219" s="80"/>
    </row>
    <row r="220" spans="3:32" x14ac:dyDescent="0.25">
      <c r="C220" s="80" t="s">
        <v>3295</v>
      </c>
      <c r="D220" s="80" t="s">
        <v>5172</v>
      </c>
      <c r="E220" s="1120">
        <v>-62.13</v>
      </c>
      <c r="K220" s="858">
        <f t="shared" si="3"/>
        <v>0</v>
      </c>
      <c r="AA220" s="80"/>
      <c r="AB220" s="80"/>
      <c r="AC220" s="80"/>
      <c r="AD220" s="80"/>
      <c r="AE220" s="80"/>
      <c r="AF220" s="80"/>
    </row>
    <row r="221" spans="3:32" x14ac:dyDescent="0.25">
      <c r="C221" s="80" t="s">
        <v>3295</v>
      </c>
      <c r="D221" s="80" t="s">
        <v>5173</v>
      </c>
      <c r="E221" s="1120">
        <v>-46.73</v>
      </c>
      <c r="K221" s="858">
        <f t="shared" si="3"/>
        <v>0</v>
      </c>
      <c r="AA221" s="80"/>
      <c r="AB221" s="80"/>
      <c r="AC221" s="80"/>
      <c r="AD221" s="80"/>
      <c r="AE221" s="80"/>
      <c r="AF221" s="80"/>
    </row>
    <row r="222" spans="3:32" x14ac:dyDescent="0.25">
      <c r="C222" s="80" t="s">
        <v>3295</v>
      </c>
      <c r="D222" s="80" t="s">
        <v>5164</v>
      </c>
      <c r="E222" s="1120">
        <v>-31.22</v>
      </c>
      <c r="K222" s="858">
        <f t="shared" si="3"/>
        <v>0</v>
      </c>
      <c r="AA222" s="80"/>
      <c r="AB222" s="80"/>
      <c r="AC222" s="80"/>
      <c r="AD222" s="80"/>
      <c r="AE222" s="80"/>
      <c r="AF222" s="80"/>
    </row>
    <row r="223" spans="3:32" x14ac:dyDescent="0.25">
      <c r="C223" s="80" t="s">
        <v>3295</v>
      </c>
      <c r="D223" s="80" t="s">
        <v>5165</v>
      </c>
      <c r="E223" s="1120">
        <v>-15.64</v>
      </c>
      <c r="K223" s="858">
        <f t="shared" si="3"/>
        <v>0</v>
      </c>
      <c r="AA223" s="80"/>
      <c r="AB223" s="80"/>
      <c r="AC223" s="80"/>
      <c r="AD223" s="80"/>
      <c r="AE223" s="80"/>
      <c r="AF223" s="80"/>
    </row>
    <row r="224" spans="3:32" x14ac:dyDescent="0.25">
      <c r="C224" s="80" t="s">
        <v>3295</v>
      </c>
      <c r="D224" s="80" t="s">
        <v>5182</v>
      </c>
      <c r="E224" s="1120">
        <v>373.71</v>
      </c>
      <c r="K224" s="858">
        <f t="shared" si="3"/>
        <v>0</v>
      </c>
      <c r="AA224" s="80"/>
      <c r="AB224" s="80"/>
      <c r="AC224" s="80"/>
      <c r="AD224" s="80"/>
      <c r="AE224" s="80"/>
      <c r="AF224" s="80"/>
    </row>
    <row r="225" spans="3:32" x14ac:dyDescent="0.25">
      <c r="C225" s="80" t="s">
        <v>3295</v>
      </c>
      <c r="D225" s="80" t="s">
        <v>5184</v>
      </c>
      <c r="E225" s="1120">
        <v>373.71</v>
      </c>
      <c r="K225" s="858">
        <f t="shared" si="3"/>
        <v>0</v>
      </c>
      <c r="AA225" s="80"/>
      <c r="AB225" s="80"/>
      <c r="AC225" s="80"/>
      <c r="AD225" s="80"/>
      <c r="AE225" s="80"/>
      <c r="AF225" s="80"/>
    </row>
    <row r="226" spans="3:32" x14ac:dyDescent="0.25">
      <c r="C226" s="80" t="s">
        <v>3295</v>
      </c>
      <c r="D226" s="80" t="s">
        <v>5185</v>
      </c>
      <c r="E226" s="1120">
        <v>373.71</v>
      </c>
      <c r="K226" s="858">
        <f t="shared" si="3"/>
        <v>0</v>
      </c>
      <c r="AA226" s="80"/>
      <c r="AB226" s="80"/>
      <c r="AC226" s="80"/>
      <c r="AD226" s="80"/>
      <c r="AE226" s="80"/>
      <c r="AF226" s="80"/>
    </row>
    <row r="227" spans="3:32" x14ac:dyDescent="0.25">
      <c r="C227" s="80" t="s">
        <v>3295</v>
      </c>
      <c r="D227" s="80" t="s">
        <v>5186</v>
      </c>
      <c r="E227" s="1120">
        <v>373.71</v>
      </c>
      <c r="K227" s="858">
        <f t="shared" si="3"/>
        <v>0</v>
      </c>
      <c r="AA227" s="80"/>
      <c r="AB227" s="80"/>
      <c r="AC227" s="80"/>
      <c r="AD227" s="80"/>
      <c r="AE227" s="80"/>
      <c r="AF227" s="80"/>
    </row>
    <row r="228" spans="3:32" x14ac:dyDescent="0.25">
      <c r="C228" s="80" t="s">
        <v>3295</v>
      </c>
      <c r="D228" s="80" t="s">
        <v>5187</v>
      </c>
      <c r="E228" s="1120">
        <v>373.71</v>
      </c>
      <c r="K228" s="858">
        <f t="shared" si="3"/>
        <v>0</v>
      </c>
      <c r="AA228" s="80"/>
      <c r="AB228" s="80"/>
      <c r="AC228" s="80"/>
      <c r="AD228" s="80"/>
      <c r="AE228" s="80"/>
      <c r="AF228" s="80"/>
    </row>
    <row r="229" spans="3:32" x14ac:dyDescent="0.25">
      <c r="C229" s="80" t="s">
        <v>3295</v>
      </c>
      <c r="D229" s="80" t="s">
        <v>5188</v>
      </c>
      <c r="E229" s="1120">
        <v>373.71</v>
      </c>
      <c r="K229" s="858">
        <f t="shared" si="3"/>
        <v>0</v>
      </c>
      <c r="AA229" s="80"/>
      <c r="AB229" s="80"/>
      <c r="AC229" s="80"/>
      <c r="AD229" s="80"/>
      <c r="AE229" s="80"/>
      <c r="AF229" s="80"/>
    </row>
    <row r="230" spans="3:32" x14ac:dyDescent="0.25">
      <c r="C230" s="80" t="s">
        <v>3295</v>
      </c>
      <c r="D230" s="80" t="s">
        <v>5189</v>
      </c>
      <c r="E230" s="1120">
        <v>373.71</v>
      </c>
      <c r="K230" s="858">
        <f t="shared" si="3"/>
        <v>0</v>
      </c>
      <c r="AA230" s="80"/>
      <c r="AB230" s="80"/>
      <c r="AC230" s="80"/>
      <c r="AD230" s="80"/>
      <c r="AE230" s="80"/>
      <c r="AF230" s="80"/>
    </row>
    <row r="231" spans="3:32" x14ac:dyDescent="0.25">
      <c r="C231" s="80" t="s">
        <v>3295</v>
      </c>
      <c r="D231" s="80" t="s">
        <v>5190</v>
      </c>
      <c r="E231" s="1120">
        <v>191.72</v>
      </c>
      <c r="K231" s="858">
        <f t="shared" si="3"/>
        <v>0</v>
      </c>
      <c r="AA231" s="80"/>
      <c r="AB231" s="80"/>
      <c r="AC231" s="80"/>
      <c r="AD231" s="80"/>
      <c r="AE231" s="80"/>
      <c r="AF231" s="80"/>
    </row>
    <row r="232" spans="3:32" x14ac:dyDescent="0.25">
      <c r="C232" s="80" t="s">
        <v>3295</v>
      </c>
      <c r="D232" s="80" t="s">
        <v>5191</v>
      </c>
      <c r="E232" s="1120">
        <v>9.15</v>
      </c>
      <c r="K232" s="858">
        <f t="shared" si="3"/>
        <v>0</v>
      </c>
      <c r="AA232" s="80"/>
      <c r="AB232" s="80"/>
      <c r="AC232" s="80"/>
      <c r="AD232" s="80"/>
      <c r="AE232" s="80"/>
      <c r="AF232" s="80"/>
    </row>
    <row r="233" spans="3:32" x14ac:dyDescent="0.25">
      <c r="C233" s="80" t="s">
        <v>3295</v>
      </c>
      <c r="D233" s="80" t="s">
        <v>5183</v>
      </c>
      <c r="E233" s="1120">
        <v>4.28</v>
      </c>
      <c r="K233" s="858">
        <f t="shared" si="3"/>
        <v>0</v>
      </c>
      <c r="AA233" s="80"/>
      <c r="AB233" s="80"/>
      <c r="AC233" s="80"/>
      <c r="AD233" s="80"/>
      <c r="AE233" s="80"/>
      <c r="AF233" s="80"/>
    </row>
    <row r="234" spans="3:32" x14ac:dyDescent="0.25">
      <c r="C234" s="80" t="s">
        <v>3295</v>
      </c>
      <c r="D234" s="80" t="s">
        <v>5174</v>
      </c>
      <c r="E234" s="1120">
        <v>-269.63</v>
      </c>
      <c r="K234" s="858">
        <f t="shared" si="3"/>
        <v>0</v>
      </c>
    </row>
    <row r="235" spans="3:32" x14ac:dyDescent="0.25">
      <c r="C235" s="80" t="s">
        <v>3295</v>
      </c>
      <c r="D235" s="80" t="s">
        <v>5175</v>
      </c>
      <c r="E235" s="1120">
        <v>-269.63</v>
      </c>
      <c r="K235" s="858">
        <f t="shared" si="3"/>
        <v>0</v>
      </c>
    </row>
    <row r="236" spans="3:32" x14ac:dyDescent="0.25">
      <c r="C236" s="80" t="s">
        <v>3295</v>
      </c>
      <c r="D236" s="80" t="s">
        <v>5176</v>
      </c>
      <c r="E236" s="1120">
        <v>-269.63</v>
      </c>
      <c r="K236" s="858">
        <f t="shared" si="3"/>
        <v>0</v>
      </c>
    </row>
    <row r="237" spans="3:32" x14ac:dyDescent="0.25">
      <c r="C237" s="80" t="s">
        <v>3295</v>
      </c>
      <c r="D237" s="80" t="s">
        <v>5177</v>
      </c>
      <c r="E237" s="1120">
        <v>-269.63</v>
      </c>
      <c r="K237" s="858">
        <f t="shared" si="3"/>
        <v>0</v>
      </c>
    </row>
    <row r="238" spans="3:32" x14ac:dyDescent="0.25">
      <c r="C238" s="80" t="s">
        <v>3295</v>
      </c>
      <c r="D238" s="80" t="s">
        <v>5178</v>
      </c>
      <c r="E238" s="1120">
        <v>-269.63</v>
      </c>
      <c r="K238" s="858">
        <f t="shared" si="3"/>
        <v>0</v>
      </c>
    </row>
    <row r="239" spans="3:32" x14ac:dyDescent="0.25">
      <c r="C239" s="80" t="s">
        <v>3295</v>
      </c>
      <c r="D239" s="80" t="s">
        <v>5179</v>
      </c>
      <c r="E239" s="1120">
        <v>-269.63</v>
      </c>
      <c r="K239" s="858">
        <f t="shared" si="3"/>
        <v>0</v>
      </c>
    </row>
    <row r="240" spans="3:32" x14ac:dyDescent="0.25">
      <c r="C240" s="80" t="s">
        <v>3295</v>
      </c>
      <c r="D240" s="80" t="s">
        <v>5180</v>
      </c>
      <c r="E240" s="1120">
        <v>-269.63</v>
      </c>
      <c r="K240" s="858">
        <f t="shared" si="3"/>
        <v>0</v>
      </c>
    </row>
    <row r="241" spans="3:11" x14ac:dyDescent="0.25">
      <c r="C241" s="80" t="s">
        <v>3295</v>
      </c>
      <c r="D241" s="80" t="s">
        <v>5181</v>
      </c>
      <c r="E241" s="1120">
        <v>-134.81</v>
      </c>
      <c r="K241" s="858">
        <f t="shared" si="3"/>
        <v>0</v>
      </c>
    </row>
    <row r="242" spans="3:11" x14ac:dyDescent="0.25">
      <c r="C242" s="80" t="s">
        <v>3295</v>
      </c>
      <c r="D242" s="80" t="s">
        <v>5192</v>
      </c>
      <c r="E242" s="1120">
        <v>627.25</v>
      </c>
      <c r="K242" s="858">
        <f t="shared" si="3"/>
        <v>0</v>
      </c>
    </row>
    <row r="243" spans="3:11" x14ac:dyDescent="0.25">
      <c r="C243" s="80" t="s">
        <v>3295</v>
      </c>
      <c r="D243" s="80" t="s">
        <v>5193</v>
      </c>
      <c r="E243" s="1120">
        <v>627.25</v>
      </c>
      <c r="K243" s="858">
        <f t="shared" si="3"/>
        <v>0</v>
      </c>
    </row>
    <row r="244" spans="3:11" x14ac:dyDescent="0.25">
      <c r="C244" s="80" t="s">
        <v>3295</v>
      </c>
      <c r="D244" s="80" t="s">
        <v>5194</v>
      </c>
      <c r="E244" s="1120">
        <v>627.25</v>
      </c>
      <c r="K244" s="858">
        <f t="shared" si="3"/>
        <v>0</v>
      </c>
    </row>
    <row r="245" spans="3:11" x14ac:dyDescent="0.25">
      <c r="C245" s="80" t="s">
        <v>3295</v>
      </c>
      <c r="D245" s="80" t="s">
        <v>5195</v>
      </c>
      <c r="E245" s="1120">
        <v>627.25</v>
      </c>
      <c r="K245" s="858">
        <f t="shared" si="3"/>
        <v>0</v>
      </c>
    </row>
    <row r="246" spans="3:11" x14ac:dyDescent="0.25">
      <c r="C246" s="80" t="s">
        <v>3295</v>
      </c>
      <c r="D246" s="80" t="s">
        <v>5196</v>
      </c>
      <c r="E246" s="1120">
        <v>299.05</v>
      </c>
      <c r="K246" s="858">
        <f t="shared" si="3"/>
        <v>0</v>
      </c>
    </row>
    <row r="247" spans="3:11" x14ac:dyDescent="0.25">
      <c r="C247" s="80" t="s">
        <v>3295</v>
      </c>
      <c r="D247" s="80" t="s">
        <v>5197</v>
      </c>
      <c r="E247" s="1120">
        <v>-14.35</v>
      </c>
      <c r="K247" s="858">
        <f t="shared" si="3"/>
        <v>0</v>
      </c>
    </row>
    <row r="248" spans="3:11" x14ac:dyDescent="0.25">
      <c r="C248" s="80" t="s">
        <v>3295</v>
      </c>
      <c r="D248" s="80" t="s">
        <v>7387</v>
      </c>
      <c r="E248" s="1120">
        <v>0.22</v>
      </c>
      <c r="K248" s="858">
        <f t="shared" si="3"/>
        <v>0</v>
      </c>
    </row>
    <row r="249" spans="3:11" x14ac:dyDescent="0.25">
      <c r="C249" s="80" t="s">
        <v>3295</v>
      </c>
      <c r="D249" s="80" t="s">
        <v>5198</v>
      </c>
      <c r="E249" s="1120">
        <v>432.33</v>
      </c>
      <c r="K249" s="858">
        <f t="shared" si="3"/>
        <v>0</v>
      </c>
    </row>
    <row r="250" spans="3:11" x14ac:dyDescent="0.25">
      <c r="C250" s="80" t="s">
        <v>3295</v>
      </c>
      <c r="D250" s="80" t="s">
        <v>5199</v>
      </c>
      <c r="E250" s="1120">
        <v>432.33</v>
      </c>
      <c r="K250" s="858">
        <f t="shared" si="3"/>
        <v>0</v>
      </c>
    </row>
    <row r="251" spans="3:11" x14ac:dyDescent="0.25">
      <c r="C251" s="80" t="s">
        <v>3295</v>
      </c>
      <c r="D251" s="80" t="s">
        <v>5200</v>
      </c>
      <c r="E251" s="1120">
        <v>334.17</v>
      </c>
      <c r="K251" s="858">
        <f t="shared" si="3"/>
        <v>0</v>
      </c>
    </row>
    <row r="252" spans="3:11" x14ac:dyDescent="0.25">
      <c r="C252" s="80" t="s">
        <v>3295</v>
      </c>
      <c r="D252" s="80" t="s">
        <v>5201</v>
      </c>
      <c r="E252" s="1120">
        <v>236</v>
      </c>
      <c r="K252" s="858">
        <f t="shared" si="3"/>
        <v>0</v>
      </c>
    </row>
    <row r="253" spans="3:11" x14ac:dyDescent="0.25">
      <c r="C253" s="80" t="s">
        <v>3295</v>
      </c>
      <c r="D253" s="80" t="s">
        <v>5202</v>
      </c>
      <c r="E253" s="1120">
        <v>236</v>
      </c>
      <c r="K253" s="858">
        <f t="shared" si="3"/>
        <v>0</v>
      </c>
    </row>
    <row r="254" spans="3:11" x14ac:dyDescent="0.25">
      <c r="C254" s="80" t="s">
        <v>3295</v>
      </c>
      <c r="D254" s="80" t="s">
        <v>5203</v>
      </c>
      <c r="E254" s="1120">
        <v>236</v>
      </c>
      <c r="K254" s="858">
        <f t="shared" si="3"/>
        <v>0</v>
      </c>
    </row>
    <row r="255" spans="3:11" x14ac:dyDescent="0.25">
      <c r="C255" s="80" t="s">
        <v>3295</v>
      </c>
      <c r="D255" s="80" t="s">
        <v>5204</v>
      </c>
      <c r="E255" s="1120">
        <v>236</v>
      </c>
      <c r="K255" s="858">
        <f t="shared" si="3"/>
        <v>0</v>
      </c>
    </row>
    <row r="256" spans="3:11" x14ac:dyDescent="0.25">
      <c r="C256" s="80" t="s">
        <v>3295</v>
      </c>
      <c r="D256" s="80" t="s">
        <v>5205</v>
      </c>
      <c r="E256" s="1120">
        <v>118</v>
      </c>
      <c r="K256" s="858">
        <f t="shared" si="3"/>
        <v>0</v>
      </c>
    </row>
    <row r="257" spans="3:11" x14ac:dyDescent="0.25">
      <c r="C257" s="80" t="s">
        <v>3295</v>
      </c>
      <c r="D257" s="80" t="s">
        <v>5206</v>
      </c>
      <c r="E257" s="1120">
        <v>166.79</v>
      </c>
      <c r="K257" s="858">
        <f t="shared" si="3"/>
        <v>0</v>
      </c>
    </row>
    <row r="258" spans="3:11" x14ac:dyDescent="0.25">
      <c r="C258" s="80" t="s">
        <v>3295</v>
      </c>
      <c r="D258" s="80" t="s">
        <v>5209</v>
      </c>
      <c r="E258" s="1120">
        <v>166.79</v>
      </c>
      <c r="K258" s="858">
        <f t="shared" si="3"/>
        <v>0</v>
      </c>
    </row>
    <row r="259" spans="3:11" x14ac:dyDescent="0.25">
      <c r="C259" s="80" t="s">
        <v>3295</v>
      </c>
      <c r="D259" s="80" t="s">
        <v>5210</v>
      </c>
      <c r="E259" s="1120">
        <v>166.79</v>
      </c>
      <c r="K259" s="858">
        <f t="shared" si="3"/>
        <v>0</v>
      </c>
    </row>
    <row r="260" spans="3:11" x14ac:dyDescent="0.25">
      <c r="C260" s="80" t="s">
        <v>3295</v>
      </c>
      <c r="D260" s="80" t="s">
        <v>5211</v>
      </c>
      <c r="E260" s="1120">
        <v>166.79</v>
      </c>
      <c r="K260" s="858">
        <f t="shared" si="3"/>
        <v>0</v>
      </c>
    </row>
    <row r="261" spans="3:11" x14ac:dyDescent="0.25">
      <c r="C261" s="80" t="s">
        <v>3295</v>
      </c>
      <c r="D261" s="80" t="s">
        <v>5212</v>
      </c>
      <c r="E261" s="1120">
        <v>166.79</v>
      </c>
      <c r="K261" s="858">
        <f t="shared" si="3"/>
        <v>0</v>
      </c>
    </row>
    <row r="262" spans="3:11" x14ac:dyDescent="0.25">
      <c r="C262" s="80" t="s">
        <v>3295</v>
      </c>
      <c r="D262" s="80" t="s">
        <v>5213</v>
      </c>
      <c r="E262" s="1120">
        <v>166.79</v>
      </c>
      <c r="K262" s="858">
        <f t="shared" si="3"/>
        <v>0</v>
      </c>
    </row>
    <row r="263" spans="3:11" x14ac:dyDescent="0.25">
      <c r="C263" s="80" t="s">
        <v>3295</v>
      </c>
      <c r="D263" s="80" t="s">
        <v>5214</v>
      </c>
      <c r="E263" s="1120">
        <v>166.79</v>
      </c>
      <c r="K263" s="858">
        <f t="shared" ref="K263:K326" si="4">I263+J263</f>
        <v>0</v>
      </c>
    </row>
    <row r="264" spans="3:11" x14ac:dyDescent="0.25">
      <c r="C264" s="80" t="s">
        <v>3295</v>
      </c>
      <c r="D264" s="80" t="s">
        <v>5215</v>
      </c>
      <c r="E264" s="1120">
        <v>166.79</v>
      </c>
      <c r="K264" s="858">
        <f t="shared" si="4"/>
        <v>0</v>
      </c>
    </row>
    <row r="265" spans="3:11" x14ac:dyDescent="0.25">
      <c r="C265" s="80" t="s">
        <v>3295</v>
      </c>
      <c r="D265" s="80" t="s">
        <v>5216</v>
      </c>
      <c r="E265" s="1120">
        <v>166.79</v>
      </c>
      <c r="K265" s="858">
        <f t="shared" si="4"/>
        <v>0</v>
      </c>
    </row>
    <row r="266" spans="3:11" x14ac:dyDescent="0.25">
      <c r="C266" s="80" t="s">
        <v>3295</v>
      </c>
      <c r="D266" s="80" t="s">
        <v>5207</v>
      </c>
      <c r="E266" s="1120">
        <v>166.79</v>
      </c>
      <c r="K266" s="858">
        <f t="shared" si="4"/>
        <v>0</v>
      </c>
    </row>
    <row r="267" spans="3:11" x14ac:dyDescent="0.25">
      <c r="C267" s="80" t="s">
        <v>3295</v>
      </c>
      <c r="D267" s="80" t="s">
        <v>5208</v>
      </c>
      <c r="E267" s="1120">
        <v>166.79</v>
      </c>
      <c r="K267" s="858">
        <f t="shared" si="4"/>
        <v>0</v>
      </c>
    </row>
    <row r="268" spans="3:11" x14ac:dyDescent="0.25">
      <c r="C268" s="80" t="s">
        <v>3327</v>
      </c>
      <c r="D268" s="80" t="s">
        <v>5217</v>
      </c>
      <c r="E268" s="1120">
        <v>-2309.1999999999998</v>
      </c>
      <c r="K268" s="858">
        <f t="shared" si="4"/>
        <v>0</v>
      </c>
    </row>
    <row r="269" spans="3:11" x14ac:dyDescent="0.25">
      <c r="C269" s="80" t="s">
        <v>3327</v>
      </c>
      <c r="D269" s="80" t="s">
        <v>5220</v>
      </c>
      <c r="E269" s="1120">
        <v>-328.75</v>
      </c>
      <c r="K269" s="858">
        <f t="shared" si="4"/>
        <v>0</v>
      </c>
    </row>
    <row r="270" spans="3:11" x14ac:dyDescent="0.25">
      <c r="C270" s="80" t="s">
        <v>3327</v>
      </c>
      <c r="D270" s="80" t="s">
        <v>5221</v>
      </c>
      <c r="E270" s="1120">
        <v>-328.75</v>
      </c>
      <c r="K270" s="858">
        <f t="shared" si="4"/>
        <v>0</v>
      </c>
    </row>
    <row r="271" spans="3:11" x14ac:dyDescent="0.25">
      <c r="C271" s="80" t="s">
        <v>3327</v>
      </c>
      <c r="D271" s="80" t="s">
        <v>5222</v>
      </c>
      <c r="E271" s="1120">
        <v>-328.75</v>
      </c>
      <c r="K271" s="858">
        <f t="shared" si="4"/>
        <v>0</v>
      </c>
    </row>
    <row r="272" spans="3:11" x14ac:dyDescent="0.25">
      <c r="C272" s="80" t="s">
        <v>3327</v>
      </c>
      <c r="D272" s="80" t="s">
        <v>5223</v>
      </c>
      <c r="E272" s="1120">
        <v>-328.75</v>
      </c>
      <c r="K272" s="858">
        <f t="shared" si="4"/>
        <v>0</v>
      </c>
    </row>
    <row r="273" spans="3:11" x14ac:dyDescent="0.25">
      <c r="C273" s="80" t="s">
        <v>3327</v>
      </c>
      <c r="D273" s="80" t="s">
        <v>5224</v>
      </c>
      <c r="E273" s="1120">
        <v>-328.75</v>
      </c>
      <c r="K273" s="858">
        <f t="shared" si="4"/>
        <v>0</v>
      </c>
    </row>
    <row r="274" spans="3:11" x14ac:dyDescent="0.25">
      <c r="C274" s="80" t="s">
        <v>3327</v>
      </c>
      <c r="D274" s="80" t="s">
        <v>5225</v>
      </c>
      <c r="E274" s="1120">
        <v>-328.75</v>
      </c>
      <c r="K274" s="858">
        <f t="shared" si="4"/>
        <v>0</v>
      </c>
    </row>
    <row r="275" spans="3:11" x14ac:dyDescent="0.25">
      <c r="C275" s="80" t="s">
        <v>3327</v>
      </c>
      <c r="D275" s="80" t="s">
        <v>5226</v>
      </c>
      <c r="E275" s="1120">
        <v>-328.75</v>
      </c>
      <c r="K275" s="858">
        <f t="shared" si="4"/>
        <v>0</v>
      </c>
    </row>
    <row r="276" spans="3:11" x14ac:dyDescent="0.25">
      <c r="C276" s="80" t="s">
        <v>3327</v>
      </c>
      <c r="D276" s="80" t="s">
        <v>5227</v>
      </c>
      <c r="E276" s="1120">
        <v>-328.75</v>
      </c>
      <c r="K276" s="858">
        <f t="shared" si="4"/>
        <v>0</v>
      </c>
    </row>
    <row r="277" spans="3:11" x14ac:dyDescent="0.25">
      <c r="C277" s="80" t="s">
        <v>3327</v>
      </c>
      <c r="D277" s="80" t="s">
        <v>5218</v>
      </c>
      <c r="E277" s="1120">
        <v>-328.75</v>
      </c>
      <c r="K277" s="858">
        <f t="shared" si="4"/>
        <v>0</v>
      </c>
    </row>
    <row r="278" spans="3:11" x14ac:dyDescent="0.25">
      <c r="C278" s="80" t="s">
        <v>3327</v>
      </c>
      <c r="D278" s="80" t="s">
        <v>5219</v>
      </c>
      <c r="E278" s="1120">
        <v>-328.75</v>
      </c>
      <c r="K278" s="858">
        <f t="shared" si="4"/>
        <v>0</v>
      </c>
    </row>
    <row r="279" spans="3:11" x14ac:dyDescent="0.25">
      <c r="C279" s="80" t="s">
        <v>3327</v>
      </c>
      <c r="D279" s="80" t="s">
        <v>5228</v>
      </c>
      <c r="E279" s="1120">
        <v>801.45</v>
      </c>
      <c r="K279" s="858">
        <f t="shared" si="4"/>
        <v>0</v>
      </c>
    </row>
    <row r="280" spans="3:11" x14ac:dyDescent="0.25">
      <c r="C280" s="80" t="s">
        <v>3327</v>
      </c>
      <c r="D280" s="80" t="s">
        <v>5231</v>
      </c>
      <c r="E280" s="1120">
        <v>1582.62</v>
      </c>
      <c r="K280" s="858">
        <f t="shared" si="4"/>
        <v>0</v>
      </c>
    </row>
    <row r="281" spans="3:11" x14ac:dyDescent="0.25">
      <c r="C281" s="80" t="s">
        <v>3327</v>
      </c>
      <c r="D281" s="80" t="s">
        <v>5232</v>
      </c>
      <c r="E281" s="1120">
        <v>1582.62</v>
      </c>
      <c r="K281" s="858">
        <f t="shared" si="4"/>
        <v>0</v>
      </c>
    </row>
    <row r="282" spans="3:11" x14ac:dyDescent="0.25">
      <c r="C282" s="80" t="s">
        <v>3327</v>
      </c>
      <c r="D282" s="80" t="s">
        <v>5233</v>
      </c>
      <c r="E282" s="1120">
        <v>1582.13</v>
      </c>
      <c r="K282" s="858">
        <f t="shared" si="4"/>
        <v>0</v>
      </c>
    </row>
    <row r="283" spans="3:11" x14ac:dyDescent="0.25">
      <c r="C283" s="80" t="s">
        <v>3327</v>
      </c>
      <c r="D283" s="80" t="s">
        <v>5234</v>
      </c>
      <c r="E283" s="1120">
        <v>1576.53</v>
      </c>
      <c r="K283" s="858">
        <f t="shared" si="4"/>
        <v>0</v>
      </c>
    </row>
    <row r="284" spans="3:11" x14ac:dyDescent="0.25">
      <c r="C284" s="80" t="s">
        <v>3327</v>
      </c>
      <c r="D284" s="80" t="s">
        <v>5235</v>
      </c>
      <c r="E284" s="1120">
        <v>594.84</v>
      </c>
      <c r="K284" s="858">
        <f t="shared" si="4"/>
        <v>0</v>
      </c>
    </row>
    <row r="285" spans="3:11" x14ac:dyDescent="0.25">
      <c r="C285" s="80" t="s">
        <v>3327</v>
      </c>
      <c r="D285" s="80" t="s">
        <v>5236</v>
      </c>
      <c r="E285" s="1120">
        <v>-876.97</v>
      </c>
      <c r="K285" s="858">
        <f t="shared" si="4"/>
        <v>0</v>
      </c>
    </row>
    <row r="286" spans="3:11" x14ac:dyDescent="0.25">
      <c r="C286" s="80" t="s">
        <v>3327</v>
      </c>
      <c r="D286" s="80" t="s">
        <v>5237</v>
      </c>
      <c r="E286" s="1120">
        <v>-1372.18</v>
      </c>
      <c r="K286" s="858">
        <f t="shared" si="4"/>
        <v>0</v>
      </c>
    </row>
    <row r="287" spans="3:11" x14ac:dyDescent="0.25">
      <c r="C287" s="80" t="s">
        <v>3327</v>
      </c>
      <c r="D287" s="80" t="s">
        <v>5238</v>
      </c>
      <c r="E287" s="1120">
        <v>-1363.14</v>
      </c>
      <c r="K287" s="858">
        <f t="shared" si="4"/>
        <v>0</v>
      </c>
    </row>
    <row r="288" spans="3:11" x14ac:dyDescent="0.25">
      <c r="C288" s="80" t="s">
        <v>3327</v>
      </c>
      <c r="D288" s="80" t="s">
        <v>5229</v>
      </c>
      <c r="E288" s="1120">
        <v>-1354.11</v>
      </c>
      <c r="K288" s="858">
        <f t="shared" si="4"/>
        <v>0</v>
      </c>
    </row>
    <row r="289" spans="3:11" x14ac:dyDescent="0.25">
      <c r="C289" s="80" t="s">
        <v>3327</v>
      </c>
      <c r="D289" s="80" t="s">
        <v>5230</v>
      </c>
      <c r="E289" s="1120">
        <v>-1354.11</v>
      </c>
      <c r="K289" s="858">
        <f t="shared" si="4"/>
        <v>0</v>
      </c>
    </row>
    <row r="290" spans="3:11" x14ac:dyDescent="0.25">
      <c r="C290" s="80" t="s">
        <v>3327</v>
      </c>
      <c r="D290" s="80" t="s">
        <v>5239</v>
      </c>
      <c r="E290" s="1120">
        <v>-7570.03</v>
      </c>
      <c r="K290" s="858">
        <f t="shared" si="4"/>
        <v>0</v>
      </c>
    </row>
    <row r="291" spans="3:11" x14ac:dyDescent="0.25">
      <c r="C291" s="80" t="s">
        <v>3327</v>
      </c>
      <c r="D291" s="80" t="s">
        <v>5242</v>
      </c>
      <c r="E291" s="1120">
        <v>-170.14</v>
      </c>
      <c r="K291" s="858">
        <f t="shared" si="4"/>
        <v>0</v>
      </c>
    </row>
    <row r="292" spans="3:11" x14ac:dyDescent="0.25">
      <c r="C292" s="80" t="s">
        <v>3327</v>
      </c>
      <c r="D292" s="80" t="s">
        <v>5243</v>
      </c>
      <c r="E292" s="1120">
        <v>-173.4</v>
      </c>
      <c r="K292" s="858">
        <f t="shared" si="4"/>
        <v>0</v>
      </c>
    </row>
    <row r="293" spans="3:11" x14ac:dyDescent="0.25">
      <c r="C293" s="80" t="s">
        <v>3327</v>
      </c>
      <c r="D293" s="80" t="s">
        <v>5244</v>
      </c>
      <c r="E293" s="1120">
        <v>-168.73</v>
      </c>
      <c r="K293" s="858">
        <f t="shared" si="4"/>
        <v>0</v>
      </c>
    </row>
    <row r="294" spans="3:11" x14ac:dyDescent="0.25">
      <c r="C294" s="80" t="s">
        <v>3327</v>
      </c>
      <c r="D294" s="80" t="s">
        <v>5245</v>
      </c>
      <c r="E294" s="1120">
        <v>-168.73</v>
      </c>
      <c r="K294" s="858">
        <f t="shared" si="4"/>
        <v>0</v>
      </c>
    </row>
    <row r="295" spans="3:11" x14ac:dyDescent="0.25">
      <c r="C295" s="80" t="s">
        <v>3327</v>
      </c>
      <c r="D295" s="80" t="s">
        <v>5246</v>
      </c>
      <c r="E295" s="1120">
        <v>-168.73</v>
      </c>
      <c r="K295" s="858">
        <f t="shared" si="4"/>
        <v>0</v>
      </c>
    </row>
    <row r="296" spans="3:11" x14ac:dyDescent="0.25">
      <c r="C296" s="80" t="s">
        <v>3327</v>
      </c>
      <c r="D296" s="80" t="s">
        <v>5247</v>
      </c>
      <c r="E296" s="1120">
        <v>-168.73</v>
      </c>
      <c r="K296" s="858">
        <f t="shared" si="4"/>
        <v>0</v>
      </c>
    </row>
    <row r="297" spans="3:11" x14ac:dyDescent="0.25">
      <c r="C297" s="80" t="s">
        <v>3327</v>
      </c>
      <c r="D297" s="80" t="s">
        <v>5248</v>
      </c>
      <c r="E297" s="1120">
        <v>-168.73</v>
      </c>
      <c r="K297" s="858">
        <f t="shared" si="4"/>
        <v>0</v>
      </c>
    </row>
    <row r="298" spans="3:11" x14ac:dyDescent="0.25">
      <c r="C298" s="80" t="s">
        <v>3327</v>
      </c>
      <c r="D298" s="80" t="s">
        <v>5249</v>
      </c>
      <c r="E298" s="1120">
        <v>-173.49</v>
      </c>
      <c r="K298" s="858">
        <f t="shared" si="4"/>
        <v>0</v>
      </c>
    </row>
    <row r="299" spans="3:11" x14ac:dyDescent="0.25">
      <c r="C299" s="80" t="s">
        <v>3327</v>
      </c>
      <c r="D299" s="80" t="s">
        <v>5240</v>
      </c>
      <c r="E299" s="1120">
        <v>-178.23</v>
      </c>
      <c r="K299" s="858">
        <f t="shared" si="4"/>
        <v>0</v>
      </c>
    </row>
    <row r="300" spans="3:11" x14ac:dyDescent="0.25">
      <c r="C300" s="80" t="s">
        <v>3327</v>
      </c>
      <c r="D300" s="80" t="s">
        <v>5241</v>
      </c>
      <c r="E300" s="1120">
        <v>-178.23</v>
      </c>
      <c r="K300" s="858">
        <f t="shared" si="4"/>
        <v>0</v>
      </c>
    </row>
    <row r="301" spans="3:11" x14ac:dyDescent="0.25">
      <c r="C301" s="80" t="s">
        <v>3327</v>
      </c>
      <c r="D301" s="80" t="s">
        <v>5250</v>
      </c>
      <c r="E301" s="1120">
        <v>4357.1000000000004</v>
      </c>
      <c r="K301" s="858">
        <f t="shared" si="4"/>
        <v>0</v>
      </c>
    </row>
    <row r="302" spans="3:11" x14ac:dyDescent="0.25">
      <c r="C302" s="80" t="s">
        <v>3327</v>
      </c>
      <c r="D302" s="80" t="s">
        <v>5253</v>
      </c>
      <c r="E302" s="1120">
        <v>4280.51</v>
      </c>
      <c r="K302" s="858">
        <f t="shared" si="4"/>
        <v>0</v>
      </c>
    </row>
    <row r="303" spans="3:11" x14ac:dyDescent="0.25">
      <c r="C303" s="80" t="s">
        <v>3327</v>
      </c>
      <c r="D303" s="80" t="s">
        <v>5254</v>
      </c>
      <c r="E303" s="1120">
        <v>2349.4899999999998</v>
      </c>
      <c r="K303" s="858">
        <f t="shared" si="4"/>
        <v>0</v>
      </c>
    </row>
    <row r="304" spans="3:11" x14ac:dyDescent="0.25">
      <c r="C304" s="80" t="s">
        <v>3327</v>
      </c>
      <c r="D304" s="80" t="s">
        <v>5255</v>
      </c>
      <c r="E304" s="1120">
        <v>441.52</v>
      </c>
      <c r="K304" s="858">
        <f t="shared" si="4"/>
        <v>0</v>
      </c>
    </row>
    <row r="305" spans="3:11" x14ac:dyDescent="0.25">
      <c r="C305" s="80" t="s">
        <v>3327</v>
      </c>
      <c r="D305" s="80" t="s">
        <v>5256</v>
      </c>
      <c r="E305" s="1120">
        <v>464.56</v>
      </c>
      <c r="K305" s="858">
        <f t="shared" si="4"/>
        <v>0</v>
      </c>
    </row>
    <row r="306" spans="3:11" x14ac:dyDescent="0.25">
      <c r="C306" s="80" t="s">
        <v>3327</v>
      </c>
      <c r="D306" s="80" t="s">
        <v>5257</v>
      </c>
      <c r="E306" s="1120">
        <v>464.56</v>
      </c>
      <c r="K306" s="858">
        <f t="shared" si="4"/>
        <v>0</v>
      </c>
    </row>
    <row r="307" spans="3:11" x14ac:dyDescent="0.25">
      <c r="C307" s="80" t="s">
        <v>3327</v>
      </c>
      <c r="D307" s="80" t="s">
        <v>5258</v>
      </c>
      <c r="E307" s="1120">
        <v>464.56</v>
      </c>
      <c r="K307" s="858">
        <f t="shared" si="4"/>
        <v>0</v>
      </c>
    </row>
    <row r="308" spans="3:11" x14ac:dyDescent="0.25">
      <c r="C308" s="80" t="s">
        <v>3327</v>
      </c>
      <c r="D308" s="80" t="s">
        <v>5259</v>
      </c>
      <c r="E308" s="1120">
        <v>464.56</v>
      </c>
      <c r="K308" s="858">
        <f t="shared" si="4"/>
        <v>0</v>
      </c>
    </row>
    <row r="309" spans="3:11" x14ac:dyDescent="0.25">
      <c r="C309" s="80" t="s">
        <v>3327</v>
      </c>
      <c r="D309" s="80" t="s">
        <v>5260</v>
      </c>
      <c r="E309" s="1120">
        <v>460.06</v>
      </c>
      <c r="K309" s="858">
        <f t="shared" si="4"/>
        <v>0</v>
      </c>
    </row>
    <row r="310" spans="3:11" x14ac:dyDescent="0.25">
      <c r="C310" s="80" t="s">
        <v>3327</v>
      </c>
      <c r="D310" s="80" t="s">
        <v>5251</v>
      </c>
      <c r="E310" s="1120">
        <v>458.48</v>
      </c>
      <c r="K310" s="858">
        <f t="shared" si="4"/>
        <v>0</v>
      </c>
    </row>
    <row r="311" spans="3:11" x14ac:dyDescent="0.25">
      <c r="C311" s="80" t="s">
        <v>3327</v>
      </c>
      <c r="D311" s="80" t="s">
        <v>5252</v>
      </c>
      <c r="E311" s="1120">
        <v>461.39</v>
      </c>
      <c r="K311" s="858">
        <f t="shared" si="4"/>
        <v>0</v>
      </c>
    </row>
    <row r="312" spans="3:11" x14ac:dyDescent="0.25">
      <c r="C312" s="80" t="s">
        <v>3327</v>
      </c>
      <c r="D312" s="80" t="s">
        <v>5261</v>
      </c>
      <c r="E312" s="1120">
        <v>1420.18</v>
      </c>
      <c r="K312" s="858">
        <f t="shared" si="4"/>
        <v>0</v>
      </c>
    </row>
    <row r="313" spans="3:11" x14ac:dyDescent="0.25">
      <c r="C313" s="80" t="s">
        <v>3327</v>
      </c>
      <c r="D313" s="80" t="s">
        <v>5264</v>
      </c>
      <c r="E313" s="1120">
        <v>1420.18</v>
      </c>
      <c r="K313" s="858">
        <f t="shared" si="4"/>
        <v>0</v>
      </c>
    </row>
    <row r="314" spans="3:11" x14ac:dyDescent="0.25">
      <c r="C314" s="80" t="s">
        <v>3327</v>
      </c>
      <c r="D314" s="80" t="s">
        <v>5265</v>
      </c>
      <c r="E314" s="1120">
        <v>1420.18</v>
      </c>
      <c r="K314" s="858">
        <f t="shared" si="4"/>
        <v>0</v>
      </c>
    </row>
    <row r="315" spans="3:11" x14ac:dyDescent="0.25">
      <c r="C315" s="80" t="s">
        <v>3327</v>
      </c>
      <c r="D315" s="80" t="s">
        <v>5266</v>
      </c>
      <c r="E315" s="1120">
        <v>1420.18</v>
      </c>
      <c r="K315" s="858">
        <f t="shared" si="4"/>
        <v>0</v>
      </c>
    </row>
    <row r="316" spans="3:11" x14ac:dyDescent="0.25">
      <c r="C316" s="80" t="s">
        <v>3327</v>
      </c>
      <c r="D316" s="80" t="s">
        <v>5267</v>
      </c>
      <c r="E316" s="1120">
        <v>1420.18</v>
      </c>
      <c r="K316" s="858">
        <f t="shared" si="4"/>
        <v>0</v>
      </c>
    </row>
    <row r="317" spans="3:11" x14ac:dyDescent="0.25">
      <c r="C317" s="80" t="s">
        <v>3327</v>
      </c>
      <c r="D317" s="80" t="s">
        <v>5268</v>
      </c>
      <c r="E317" s="1120">
        <v>1420.18</v>
      </c>
      <c r="K317" s="858">
        <f t="shared" si="4"/>
        <v>0</v>
      </c>
    </row>
    <row r="318" spans="3:11" x14ac:dyDescent="0.25">
      <c r="C318" s="80" t="s">
        <v>3327</v>
      </c>
      <c r="D318" s="80" t="s">
        <v>5269</v>
      </c>
      <c r="E318" s="1120">
        <v>1420.18</v>
      </c>
      <c r="K318" s="858">
        <f t="shared" si="4"/>
        <v>0</v>
      </c>
    </row>
    <row r="319" spans="3:11" x14ac:dyDescent="0.25">
      <c r="C319" s="80" t="s">
        <v>3327</v>
      </c>
      <c r="D319" s="80" t="s">
        <v>5270</v>
      </c>
      <c r="E319" s="1120">
        <v>1420.18</v>
      </c>
      <c r="K319" s="858">
        <f t="shared" si="4"/>
        <v>0</v>
      </c>
    </row>
    <row r="320" spans="3:11" x14ac:dyDescent="0.25">
      <c r="C320" s="80" t="s">
        <v>3327</v>
      </c>
      <c r="D320" s="80" t="s">
        <v>5271</v>
      </c>
      <c r="E320" s="1120">
        <v>1420.18</v>
      </c>
      <c r="K320" s="858">
        <f t="shared" si="4"/>
        <v>0</v>
      </c>
    </row>
    <row r="321" spans="3:11" x14ac:dyDescent="0.25">
      <c r="C321" s="80" t="s">
        <v>3327</v>
      </c>
      <c r="D321" s="80" t="s">
        <v>5262</v>
      </c>
      <c r="E321" s="1120">
        <v>1420.18</v>
      </c>
      <c r="K321" s="858">
        <f t="shared" si="4"/>
        <v>0</v>
      </c>
    </row>
    <row r="322" spans="3:11" x14ac:dyDescent="0.25">
      <c r="C322" s="80" t="s">
        <v>3327</v>
      </c>
      <c r="D322" s="80" t="s">
        <v>5263</v>
      </c>
      <c r="E322" s="1120">
        <v>1420.18</v>
      </c>
      <c r="K322" s="858">
        <f t="shared" si="4"/>
        <v>0</v>
      </c>
    </row>
    <row r="323" spans="3:11" x14ac:dyDescent="0.25">
      <c r="C323" s="80" t="s">
        <v>3327</v>
      </c>
      <c r="D323" s="80" t="s">
        <v>7427</v>
      </c>
      <c r="E323" s="1120">
        <v>0.01</v>
      </c>
      <c r="K323" s="858">
        <f t="shared" si="4"/>
        <v>0</v>
      </c>
    </row>
    <row r="324" spans="3:11" x14ac:dyDescent="0.25">
      <c r="C324" s="80" t="s">
        <v>3327</v>
      </c>
      <c r="D324" s="80" t="s">
        <v>7428</v>
      </c>
      <c r="E324" s="1120">
        <v>0.01</v>
      </c>
      <c r="K324" s="858">
        <f t="shared" si="4"/>
        <v>0</v>
      </c>
    </row>
    <row r="325" spans="3:11" x14ac:dyDescent="0.25">
      <c r="C325" s="80" t="s">
        <v>3327</v>
      </c>
      <c r="D325" s="80" t="s">
        <v>7429</v>
      </c>
      <c r="E325" s="1120">
        <v>0.01</v>
      </c>
      <c r="K325" s="858">
        <f t="shared" si="4"/>
        <v>0</v>
      </c>
    </row>
    <row r="326" spans="3:11" x14ac:dyDescent="0.25">
      <c r="C326" s="80" t="s">
        <v>3327</v>
      </c>
      <c r="D326" s="80" t="s">
        <v>7430</v>
      </c>
      <c r="E326" s="1120">
        <v>0.01</v>
      </c>
      <c r="K326" s="858">
        <f t="shared" si="4"/>
        <v>0</v>
      </c>
    </row>
    <row r="327" spans="3:11" x14ac:dyDescent="0.25">
      <c r="C327" s="80" t="s">
        <v>3327</v>
      </c>
      <c r="D327" s="80" t="s">
        <v>7431</v>
      </c>
      <c r="E327" s="1120">
        <v>0.01</v>
      </c>
      <c r="K327" s="858">
        <f t="shared" ref="K327:K390" si="5">I327+J327</f>
        <v>0</v>
      </c>
    </row>
    <row r="328" spans="3:11" x14ac:dyDescent="0.25">
      <c r="C328" s="80" t="s">
        <v>3327</v>
      </c>
      <c r="D328" s="80" t="s">
        <v>7432</v>
      </c>
      <c r="E328" s="1120">
        <v>0.01</v>
      </c>
      <c r="K328" s="858">
        <f t="shared" si="5"/>
        <v>0</v>
      </c>
    </row>
    <row r="329" spans="3:11" x14ac:dyDescent="0.25">
      <c r="C329" s="80" t="s">
        <v>3327</v>
      </c>
      <c r="D329" s="80" t="s">
        <v>7433</v>
      </c>
      <c r="E329" s="1120">
        <v>0.01</v>
      </c>
      <c r="K329" s="858">
        <f t="shared" si="5"/>
        <v>0</v>
      </c>
    </row>
    <row r="330" spans="3:11" x14ac:dyDescent="0.25">
      <c r="C330" s="80" t="s">
        <v>3327</v>
      </c>
      <c r="D330" s="80" t="s">
        <v>7434</v>
      </c>
      <c r="E330" s="1120">
        <v>0.01</v>
      </c>
      <c r="K330" s="858">
        <f t="shared" si="5"/>
        <v>0</v>
      </c>
    </row>
    <row r="331" spans="3:11" x14ac:dyDescent="0.25">
      <c r="C331" s="80" t="s">
        <v>3327</v>
      </c>
      <c r="D331" s="80" t="s">
        <v>7435</v>
      </c>
      <c r="E331" s="1120">
        <v>0.01</v>
      </c>
      <c r="K331" s="858">
        <f t="shared" si="5"/>
        <v>0</v>
      </c>
    </row>
    <row r="332" spans="3:11" x14ac:dyDescent="0.25">
      <c r="C332" s="80" t="s">
        <v>3327</v>
      </c>
      <c r="D332" s="80" t="s">
        <v>7436</v>
      </c>
      <c r="E332" s="1120">
        <v>0.01</v>
      </c>
      <c r="K332" s="858">
        <f t="shared" si="5"/>
        <v>0</v>
      </c>
    </row>
    <row r="333" spans="3:11" x14ac:dyDescent="0.25">
      <c r="C333" s="80" t="s">
        <v>3327</v>
      </c>
      <c r="D333" s="80" t="s">
        <v>7437</v>
      </c>
      <c r="E333" s="1120">
        <v>0.01</v>
      </c>
      <c r="K333" s="858">
        <f t="shared" si="5"/>
        <v>0</v>
      </c>
    </row>
    <row r="334" spans="3:11" x14ac:dyDescent="0.25">
      <c r="C334" s="80" t="s">
        <v>3327</v>
      </c>
      <c r="D334" s="80" t="s">
        <v>7438</v>
      </c>
      <c r="E334" s="1120">
        <v>0.01</v>
      </c>
      <c r="K334" s="858">
        <f t="shared" si="5"/>
        <v>0</v>
      </c>
    </row>
    <row r="335" spans="3:11" x14ac:dyDescent="0.25">
      <c r="C335" s="80" t="s">
        <v>3327</v>
      </c>
      <c r="D335" s="80" t="s">
        <v>5279</v>
      </c>
      <c r="E335" s="1120">
        <v>398.08</v>
      </c>
      <c r="K335" s="858">
        <f t="shared" si="5"/>
        <v>0</v>
      </c>
    </row>
    <row r="336" spans="3:11" x14ac:dyDescent="0.25">
      <c r="C336" s="80" t="s">
        <v>3327</v>
      </c>
      <c r="D336" s="80" t="s">
        <v>5282</v>
      </c>
      <c r="E336" s="1120">
        <v>398.08</v>
      </c>
      <c r="K336" s="858">
        <f t="shared" si="5"/>
        <v>0</v>
      </c>
    </row>
    <row r="337" spans="3:11" x14ac:dyDescent="0.25">
      <c r="C337" s="80" t="s">
        <v>3327</v>
      </c>
      <c r="D337" s="80" t="s">
        <v>5283</v>
      </c>
      <c r="E337" s="1120">
        <v>398.08</v>
      </c>
      <c r="K337" s="858">
        <f t="shared" si="5"/>
        <v>0</v>
      </c>
    </row>
    <row r="338" spans="3:11" x14ac:dyDescent="0.25">
      <c r="C338" s="80" t="s">
        <v>3327</v>
      </c>
      <c r="D338" s="80" t="s">
        <v>5284</v>
      </c>
      <c r="E338" s="1120">
        <v>398.08</v>
      </c>
      <c r="K338" s="858">
        <f t="shared" si="5"/>
        <v>0</v>
      </c>
    </row>
    <row r="339" spans="3:11" x14ac:dyDescent="0.25">
      <c r="C339" s="80" t="s">
        <v>3327</v>
      </c>
      <c r="D339" s="80" t="s">
        <v>5285</v>
      </c>
      <c r="E339" s="1120">
        <v>398.08</v>
      </c>
      <c r="K339" s="858">
        <f t="shared" si="5"/>
        <v>0</v>
      </c>
    </row>
    <row r="340" spans="3:11" x14ac:dyDescent="0.25">
      <c r="C340" s="80" t="s">
        <v>3327</v>
      </c>
      <c r="D340" s="80" t="s">
        <v>5286</v>
      </c>
      <c r="E340" s="1120">
        <v>398.08</v>
      </c>
      <c r="K340" s="858">
        <f t="shared" si="5"/>
        <v>0</v>
      </c>
    </row>
    <row r="341" spans="3:11" x14ac:dyDescent="0.25">
      <c r="C341" s="80" t="s">
        <v>3327</v>
      </c>
      <c r="D341" s="80" t="s">
        <v>5287</v>
      </c>
      <c r="E341" s="1120">
        <v>198.68</v>
      </c>
      <c r="K341" s="858">
        <f t="shared" si="5"/>
        <v>0</v>
      </c>
    </row>
    <row r="342" spans="3:11" x14ac:dyDescent="0.25">
      <c r="C342" s="80" t="s">
        <v>3327</v>
      </c>
      <c r="D342" s="80" t="s">
        <v>5288</v>
      </c>
      <c r="E342" s="1120">
        <v>0.68</v>
      </c>
      <c r="K342" s="858">
        <f t="shared" si="5"/>
        <v>0</v>
      </c>
    </row>
    <row r="343" spans="3:11" x14ac:dyDescent="0.25">
      <c r="C343" s="80" t="s">
        <v>3327</v>
      </c>
      <c r="D343" s="80" t="s">
        <v>5289</v>
      </c>
      <c r="E343" s="1120">
        <v>2.0499999999999998</v>
      </c>
      <c r="K343" s="858">
        <f t="shared" si="5"/>
        <v>0</v>
      </c>
    </row>
    <row r="344" spans="3:11" x14ac:dyDescent="0.25">
      <c r="C344" s="80" t="s">
        <v>3327</v>
      </c>
      <c r="D344" s="80" t="s">
        <v>5280</v>
      </c>
      <c r="E344" s="1120">
        <v>2.0499999999999998</v>
      </c>
      <c r="K344" s="858">
        <f t="shared" si="5"/>
        <v>0</v>
      </c>
    </row>
    <row r="345" spans="3:11" x14ac:dyDescent="0.25">
      <c r="C345" s="80" t="s">
        <v>3327</v>
      </c>
      <c r="D345" s="80" t="s">
        <v>5281</v>
      </c>
      <c r="E345" s="1120">
        <v>2.0499999999999998</v>
      </c>
      <c r="K345" s="858">
        <f t="shared" si="5"/>
        <v>0</v>
      </c>
    </row>
    <row r="346" spans="3:11" x14ac:dyDescent="0.25">
      <c r="C346" s="80" t="s">
        <v>3327</v>
      </c>
      <c r="D346" s="80" t="s">
        <v>5272</v>
      </c>
      <c r="E346" s="1120">
        <v>-150.55000000000001</v>
      </c>
      <c r="K346" s="858">
        <f t="shared" si="5"/>
        <v>0</v>
      </c>
    </row>
    <row r="347" spans="3:11" x14ac:dyDescent="0.25">
      <c r="C347" s="80" t="s">
        <v>3327</v>
      </c>
      <c r="D347" s="80" t="s">
        <v>5273</v>
      </c>
      <c r="E347" s="1120">
        <v>-150.55000000000001</v>
      </c>
      <c r="K347" s="858">
        <f t="shared" si="5"/>
        <v>0</v>
      </c>
    </row>
    <row r="348" spans="3:11" x14ac:dyDescent="0.25">
      <c r="C348" s="80" t="s">
        <v>3327</v>
      </c>
      <c r="D348" s="80" t="s">
        <v>5274</v>
      </c>
      <c r="E348" s="1120">
        <v>-150.55000000000001</v>
      </c>
      <c r="K348" s="858">
        <f t="shared" si="5"/>
        <v>0</v>
      </c>
    </row>
    <row r="349" spans="3:11" x14ac:dyDescent="0.25">
      <c r="C349" s="80" t="s">
        <v>3327</v>
      </c>
      <c r="D349" s="80" t="s">
        <v>5275</v>
      </c>
      <c r="E349" s="1120">
        <v>-150.55000000000001</v>
      </c>
      <c r="K349" s="858">
        <f t="shared" si="5"/>
        <v>0</v>
      </c>
    </row>
    <row r="350" spans="3:11" x14ac:dyDescent="0.25">
      <c r="C350" s="80" t="s">
        <v>3327</v>
      </c>
      <c r="D350" s="80" t="s">
        <v>5276</v>
      </c>
      <c r="E350" s="1120">
        <v>-150.55000000000001</v>
      </c>
      <c r="K350" s="858">
        <f t="shared" si="5"/>
        <v>0</v>
      </c>
    </row>
    <row r="351" spans="3:11" x14ac:dyDescent="0.25">
      <c r="C351" s="80" t="s">
        <v>3327</v>
      </c>
      <c r="D351" s="80" t="s">
        <v>5277</v>
      </c>
      <c r="E351" s="1120">
        <v>-150.55000000000001</v>
      </c>
      <c r="K351" s="858">
        <f t="shared" si="5"/>
        <v>0</v>
      </c>
    </row>
    <row r="352" spans="3:11" x14ac:dyDescent="0.25">
      <c r="C352" s="80" t="s">
        <v>3327</v>
      </c>
      <c r="D352" s="80" t="s">
        <v>5278</v>
      </c>
      <c r="E352" s="1120">
        <v>-75.27</v>
      </c>
      <c r="K352" s="858">
        <f t="shared" si="5"/>
        <v>0</v>
      </c>
    </row>
    <row r="353" spans="3:11" x14ac:dyDescent="0.25">
      <c r="C353" s="80" t="s">
        <v>3327</v>
      </c>
      <c r="D353" s="80" t="s">
        <v>5290</v>
      </c>
      <c r="E353" s="1120">
        <v>1099.83</v>
      </c>
      <c r="K353" s="858">
        <f t="shared" si="5"/>
        <v>0</v>
      </c>
    </row>
    <row r="354" spans="3:11" x14ac:dyDescent="0.25">
      <c r="C354" s="80" t="s">
        <v>3327</v>
      </c>
      <c r="D354" s="80" t="s">
        <v>5291</v>
      </c>
      <c r="E354" s="1120">
        <v>1099.83</v>
      </c>
      <c r="K354" s="858">
        <f t="shared" si="5"/>
        <v>0</v>
      </c>
    </row>
    <row r="355" spans="3:11" x14ac:dyDescent="0.25">
      <c r="C355" s="80" t="s">
        <v>3327</v>
      </c>
      <c r="D355" s="80" t="s">
        <v>5292</v>
      </c>
      <c r="E355" s="1120">
        <v>1099.83</v>
      </c>
      <c r="K355" s="858">
        <f t="shared" si="5"/>
        <v>0</v>
      </c>
    </row>
    <row r="356" spans="3:11" x14ac:dyDescent="0.25">
      <c r="C356" s="80" t="s">
        <v>3327</v>
      </c>
      <c r="D356" s="80" t="s">
        <v>5293</v>
      </c>
      <c r="E356" s="1120">
        <v>1099.83</v>
      </c>
      <c r="K356" s="858">
        <f t="shared" si="5"/>
        <v>0</v>
      </c>
    </row>
    <row r="357" spans="3:11" x14ac:dyDescent="0.25">
      <c r="C357" s="80" t="s">
        <v>3327</v>
      </c>
      <c r="D357" s="80" t="s">
        <v>5294</v>
      </c>
      <c r="E357" s="1120">
        <v>551.04</v>
      </c>
      <c r="K357" s="858">
        <f t="shared" si="5"/>
        <v>0</v>
      </c>
    </row>
    <row r="358" spans="3:11" x14ac:dyDescent="0.25">
      <c r="C358" s="80" t="s">
        <v>3327</v>
      </c>
      <c r="D358" s="80" t="s">
        <v>5295</v>
      </c>
      <c r="E358" s="1120">
        <v>2.1800000000000002</v>
      </c>
      <c r="K358" s="858">
        <f t="shared" si="5"/>
        <v>0</v>
      </c>
    </row>
    <row r="359" spans="3:11" x14ac:dyDescent="0.25">
      <c r="C359" s="80" t="s">
        <v>3327</v>
      </c>
      <c r="D359" s="80" t="s">
        <v>5296</v>
      </c>
      <c r="E359" s="1120">
        <v>1.06</v>
      </c>
      <c r="K359" s="858">
        <f t="shared" si="5"/>
        <v>0</v>
      </c>
    </row>
    <row r="360" spans="3:11" x14ac:dyDescent="0.25">
      <c r="C360" s="80" t="s">
        <v>3327</v>
      </c>
      <c r="D360" s="80" t="s">
        <v>7462</v>
      </c>
      <c r="E360" s="1120">
        <v>-0.01</v>
      </c>
      <c r="K360" s="858">
        <f t="shared" si="5"/>
        <v>0</v>
      </c>
    </row>
    <row r="361" spans="3:11" x14ac:dyDescent="0.25">
      <c r="C361" s="80" t="s">
        <v>3327</v>
      </c>
      <c r="D361" s="80" t="s">
        <v>7463</v>
      </c>
      <c r="E361" s="1120">
        <v>-0.01</v>
      </c>
      <c r="K361" s="858">
        <f t="shared" si="5"/>
        <v>0</v>
      </c>
    </row>
    <row r="362" spans="3:11" x14ac:dyDescent="0.25">
      <c r="C362" s="80" t="s">
        <v>3327</v>
      </c>
      <c r="D362" s="80" t="s">
        <v>7464</v>
      </c>
      <c r="E362" s="1120">
        <v>-0.01</v>
      </c>
      <c r="K362" s="858">
        <f t="shared" si="5"/>
        <v>0</v>
      </c>
    </row>
    <row r="363" spans="3:11" x14ac:dyDescent="0.25">
      <c r="C363" s="80" t="s">
        <v>3327</v>
      </c>
      <c r="D363" s="80" t="s">
        <v>7465</v>
      </c>
      <c r="E363" s="1120">
        <v>-0.01</v>
      </c>
      <c r="K363" s="858">
        <f t="shared" si="5"/>
        <v>0</v>
      </c>
    </row>
    <row r="364" spans="3:11" x14ac:dyDescent="0.25">
      <c r="C364" s="80" t="s">
        <v>3327</v>
      </c>
      <c r="D364" s="80" t="s">
        <v>7466</v>
      </c>
      <c r="E364" s="1120">
        <v>-0.01</v>
      </c>
      <c r="K364" s="858">
        <f t="shared" si="5"/>
        <v>0</v>
      </c>
    </row>
    <row r="365" spans="3:11" x14ac:dyDescent="0.25">
      <c r="C365" s="80" t="s">
        <v>3327</v>
      </c>
      <c r="D365" s="80" t="s">
        <v>7467</v>
      </c>
      <c r="E365" s="1120">
        <v>-0.01</v>
      </c>
      <c r="K365" s="858">
        <f t="shared" si="5"/>
        <v>0</v>
      </c>
    </row>
    <row r="366" spans="3:11" x14ac:dyDescent="0.25">
      <c r="C366" s="80" t="s">
        <v>3327</v>
      </c>
      <c r="D366" s="80" t="s">
        <v>7468</v>
      </c>
      <c r="E366" s="1120">
        <v>-0.01</v>
      </c>
      <c r="K366" s="858">
        <f t="shared" si="5"/>
        <v>0</v>
      </c>
    </row>
    <row r="367" spans="3:11" x14ac:dyDescent="0.25">
      <c r="C367" s="80" t="s">
        <v>3327</v>
      </c>
      <c r="D367" s="80" t="s">
        <v>7469</v>
      </c>
      <c r="E367" s="1120">
        <v>-0.01</v>
      </c>
      <c r="K367" s="858">
        <f t="shared" si="5"/>
        <v>0</v>
      </c>
    </row>
    <row r="368" spans="3:11" x14ac:dyDescent="0.25">
      <c r="C368" s="80" t="s">
        <v>3327</v>
      </c>
      <c r="D368" s="80" t="s">
        <v>7470</v>
      </c>
      <c r="E368" s="1120">
        <v>-0.01</v>
      </c>
      <c r="K368" s="858">
        <f t="shared" si="5"/>
        <v>0</v>
      </c>
    </row>
    <row r="369" spans="3:11" x14ac:dyDescent="0.25">
      <c r="C369" s="80" t="s">
        <v>3327</v>
      </c>
      <c r="D369" s="80" t="s">
        <v>7471</v>
      </c>
      <c r="E369" s="1120">
        <v>-0.01</v>
      </c>
      <c r="K369" s="858">
        <f t="shared" si="5"/>
        <v>0</v>
      </c>
    </row>
    <row r="370" spans="3:11" x14ac:dyDescent="0.25">
      <c r="C370" s="80" t="s">
        <v>3327</v>
      </c>
      <c r="D370" s="80" t="s">
        <v>7472</v>
      </c>
      <c r="E370" s="1120">
        <v>-0.01</v>
      </c>
      <c r="K370" s="858">
        <f t="shared" si="5"/>
        <v>0</v>
      </c>
    </row>
    <row r="371" spans="3:11" x14ac:dyDescent="0.25">
      <c r="C371" s="80" t="s">
        <v>3327</v>
      </c>
      <c r="D371" s="80" t="s">
        <v>7473</v>
      </c>
      <c r="E371" s="1120">
        <v>-0.01</v>
      </c>
      <c r="K371" s="858">
        <f t="shared" si="5"/>
        <v>0</v>
      </c>
    </row>
    <row r="372" spans="3:11" x14ac:dyDescent="0.25">
      <c r="C372" s="80" t="s">
        <v>3327</v>
      </c>
      <c r="D372" s="80" t="s">
        <v>5297</v>
      </c>
      <c r="E372" s="1120">
        <v>2652.69</v>
      </c>
      <c r="K372" s="858">
        <f t="shared" si="5"/>
        <v>0</v>
      </c>
    </row>
    <row r="373" spans="3:11" x14ac:dyDescent="0.25">
      <c r="C373" s="80" t="s">
        <v>3327</v>
      </c>
      <c r="D373" s="80" t="s">
        <v>5300</v>
      </c>
      <c r="E373" s="1120">
        <v>2652.69</v>
      </c>
      <c r="K373" s="858">
        <f t="shared" si="5"/>
        <v>0</v>
      </c>
    </row>
    <row r="374" spans="3:11" x14ac:dyDescent="0.25">
      <c r="C374" s="80" t="s">
        <v>3327</v>
      </c>
      <c r="D374" s="80" t="s">
        <v>5301</v>
      </c>
      <c r="E374" s="1120">
        <v>2652.69</v>
      </c>
      <c r="K374" s="858">
        <f t="shared" si="5"/>
        <v>0</v>
      </c>
    </row>
    <row r="375" spans="3:11" x14ac:dyDescent="0.25">
      <c r="C375" s="80" t="s">
        <v>3327</v>
      </c>
      <c r="D375" s="80" t="s">
        <v>5302</v>
      </c>
      <c r="E375" s="1120">
        <v>2652.69</v>
      </c>
      <c r="K375" s="858">
        <f t="shared" si="5"/>
        <v>0</v>
      </c>
    </row>
    <row r="376" spans="3:11" x14ac:dyDescent="0.25">
      <c r="C376" s="80" t="s">
        <v>3327</v>
      </c>
      <c r="D376" s="80" t="s">
        <v>5303</v>
      </c>
      <c r="E376" s="1120">
        <v>2652.69</v>
      </c>
      <c r="K376" s="858">
        <f t="shared" si="5"/>
        <v>0</v>
      </c>
    </row>
    <row r="377" spans="3:11" x14ac:dyDescent="0.25">
      <c r="C377" s="80" t="s">
        <v>3327</v>
      </c>
      <c r="D377" s="80" t="s">
        <v>5304</v>
      </c>
      <c r="E377" s="1120">
        <v>2652.69</v>
      </c>
      <c r="K377" s="858">
        <f t="shared" si="5"/>
        <v>0</v>
      </c>
    </row>
    <row r="378" spans="3:11" x14ac:dyDescent="0.25">
      <c r="C378" s="80" t="s">
        <v>3327</v>
      </c>
      <c r="D378" s="80" t="s">
        <v>5305</v>
      </c>
      <c r="E378" s="1120">
        <v>2652.69</v>
      </c>
      <c r="K378" s="858">
        <f t="shared" si="5"/>
        <v>0</v>
      </c>
    </row>
    <row r="379" spans="3:11" x14ac:dyDescent="0.25">
      <c r="C379" s="80" t="s">
        <v>3327</v>
      </c>
      <c r="D379" s="80" t="s">
        <v>5306</v>
      </c>
      <c r="E379" s="1120">
        <v>2652.69</v>
      </c>
      <c r="K379" s="858">
        <f t="shared" si="5"/>
        <v>0</v>
      </c>
    </row>
    <row r="380" spans="3:11" x14ac:dyDescent="0.25">
      <c r="C380" s="80" t="s">
        <v>3327</v>
      </c>
      <c r="D380" s="80" t="s">
        <v>5307</v>
      </c>
      <c r="E380" s="1120">
        <v>2652.69</v>
      </c>
      <c r="K380" s="858">
        <f t="shared" si="5"/>
        <v>0</v>
      </c>
    </row>
    <row r="381" spans="3:11" x14ac:dyDescent="0.25">
      <c r="C381" s="80" t="s">
        <v>3327</v>
      </c>
      <c r="D381" s="80" t="s">
        <v>5298</v>
      </c>
      <c r="E381" s="1120">
        <v>2652.69</v>
      </c>
      <c r="K381" s="858">
        <f t="shared" si="5"/>
        <v>0</v>
      </c>
    </row>
    <row r="382" spans="3:11" x14ac:dyDescent="0.25">
      <c r="C382" s="80" t="s">
        <v>3327</v>
      </c>
      <c r="D382" s="80" t="s">
        <v>5299</v>
      </c>
      <c r="E382" s="1120">
        <v>1363.83</v>
      </c>
      <c r="K382" s="858">
        <f t="shared" si="5"/>
        <v>0</v>
      </c>
    </row>
    <row r="383" spans="3:11" x14ac:dyDescent="0.25">
      <c r="C383" s="80" t="s">
        <v>3327</v>
      </c>
      <c r="D383" s="80" t="s">
        <v>5308</v>
      </c>
      <c r="E383" s="1120">
        <v>-13.36</v>
      </c>
      <c r="K383" s="858">
        <f t="shared" si="5"/>
        <v>0</v>
      </c>
    </row>
    <row r="384" spans="3:11" x14ac:dyDescent="0.25">
      <c r="C384" s="80" t="s">
        <v>3327</v>
      </c>
      <c r="D384" s="80" t="s">
        <v>5311</v>
      </c>
      <c r="E384" s="1120">
        <v>-13.36</v>
      </c>
      <c r="K384" s="858">
        <f t="shared" si="5"/>
        <v>0</v>
      </c>
    </row>
    <row r="385" spans="3:11" x14ac:dyDescent="0.25">
      <c r="C385" s="80" t="s">
        <v>3327</v>
      </c>
      <c r="D385" s="80" t="s">
        <v>5312</v>
      </c>
      <c r="E385" s="1120">
        <v>-13.36</v>
      </c>
      <c r="K385" s="858">
        <f t="shared" si="5"/>
        <v>0</v>
      </c>
    </row>
    <row r="386" spans="3:11" x14ac:dyDescent="0.25">
      <c r="C386" s="80" t="s">
        <v>3327</v>
      </c>
      <c r="D386" s="80" t="s">
        <v>5313</v>
      </c>
      <c r="E386" s="1120">
        <v>-13.36</v>
      </c>
      <c r="K386" s="858">
        <f t="shared" si="5"/>
        <v>0</v>
      </c>
    </row>
    <row r="387" spans="3:11" x14ac:dyDescent="0.25">
      <c r="C387" s="80" t="s">
        <v>3327</v>
      </c>
      <c r="D387" s="80" t="s">
        <v>5314</v>
      </c>
      <c r="E387" s="1120">
        <v>-13.36</v>
      </c>
      <c r="K387" s="858">
        <f t="shared" si="5"/>
        <v>0</v>
      </c>
    </row>
    <row r="388" spans="3:11" x14ac:dyDescent="0.25">
      <c r="C388" s="80" t="s">
        <v>3327</v>
      </c>
      <c r="D388" s="80" t="s">
        <v>5315</v>
      </c>
      <c r="E388" s="1120">
        <v>-13.36</v>
      </c>
      <c r="K388" s="858">
        <f t="shared" si="5"/>
        <v>0</v>
      </c>
    </row>
    <row r="389" spans="3:11" x14ac:dyDescent="0.25">
      <c r="C389" s="80" t="s">
        <v>3327</v>
      </c>
      <c r="D389" s="80" t="s">
        <v>5316</v>
      </c>
      <c r="E389" s="1120">
        <v>-13.36</v>
      </c>
      <c r="K389" s="858">
        <f t="shared" si="5"/>
        <v>0</v>
      </c>
    </row>
    <row r="390" spans="3:11" x14ac:dyDescent="0.25">
      <c r="C390" s="80" t="s">
        <v>3327</v>
      </c>
      <c r="D390" s="80" t="s">
        <v>5317</v>
      </c>
      <c r="E390" s="1120">
        <v>-13.36</v>
      </c>
      <c r="K390" s="858">
        <f t="shared" si="5"/>
        <v>0</v>
      </c>
    </row>
    <row r="391" spans="3:11" x14ac:dyDescent="0.25">
      <c r="C391" s="80" t="s">
        <v>3327</v>
      </c>
      <c r="D391" s="80" t="s">
        <v>5318</v>
      </c>
      <c r="E391" s="1120">
        <v>-13.36</v>
      </c>
      <c r="K391" s="858">
        <f t="shared" ref="K391:K454" si="6">I391+J391</f>
        <v>0</v>
      </c>
    </row>
    <row r="392" spans="3:11" x14ac:dyDescent="0.25">
      <c r="C392" s="80" t="s">
        <v>3327</v>
      </c>
      <c r="D392" s="80" t="s">
        <v>5309</v>
      </c>
      <c r="E392" s="1120">
        <v>-13.36</v>
      </c>
      <c r="K392" s="858">
        <f t="shared" si="6"/>
        <v>0</v>
      </c>
    </row>
    <row r="393" spans="3:11" x14ac:dyDescent="0.25">
      <c r="C393" s="80" t="s">
        <v>3327</v>
      </c>
      <c r="D393" s="80" t="s">
        <v>5310</v>
      </c>
      <c r="E393" s="1120">
        <v>-6.69</v>
      </c>
      <c r="K393" s="858">
        <f t="shared" si="6"/>
        <v>0</v>
      </c>
    </row>
    <row r="394" spans="3:11" x14ac:dyDescent="0.25">
      <c r="C394" s="80" t="s">
        <v>3359</v>
      </c>
      <c r="D394" s="80" t="s">
        <v>5319</v>
      </c>
      <c r="E394" s="1120">
        <v>-91.68</v>
      </c>
      <c r="K394" s="858">
        <f t="shared" si="6"/>
        <v>0</v>
      </c>
    </row>
    <row r="395" spans="3:11" x14ac:dyDescent="0.25">
      <c r="C395" s="80" t="s">
        <v>3359</v>
      </c>
      <c r="D395" s="80" t="s">
        <v>5322</v>
      </c>
      <c r="E395" s="1120">
        <v>-52.45</v>
      </c>
      <c r="K395" s="858">
        <f t="shared" si="6"/>
        <v>0</v>
      </c>
    </row>
    <row r="396" spans="3:11" x14ac:dyDescent="0.25">
      <c r="C396" s="80" t="s">
        <v>3359</v>
      </c>
      <c r="D396" s="80" t="s">
        <v>5323</v>
      </c>
      <c r="E396" s="1120">
        <v>-52.45</v>
      </c>
      <c r="K396" s="858">
        <f t="shared" si="6"/>
        <v>0</v>
      </c>
    </row>
    <row r="397" spans="3:11" x14ac:dyDescent="0.25">
      <c r="C397" s="80" t="s">
        <v>3359</v>
      </c>
      <c r="D397" s="80" t="s">
        <v>5324</v>
      </c>
      <c r="E397" s="1120">
        <v>-52.45</v>
      </c>
      <c r="K397" s="858">
        <f t="shared" si="6"/>
        <v>0</v>
      </c>
    </row>
    <row r="398" spans="3:11" x14ac:dyDescent="0.25">
      <c r="C398" s="80" t="s">
        <v>3359</v>
      </c>
      <c r="D398" s="80" t="s">
        <v>5325</v>
      </c>
      <c r="E398" s="1120">
        <v>-93.32</v>
      </c>
      <c r="K398" s="858">
        <f t="shared" si="6"/>
        <v>0</v>
      </c>
    </row>
    <row r="399" spans="3:11" x14ac:dyDescent="0.25">
      <c r="C399" s="80" t="s">
        <v>3359</v>
      </c>
      <c r="D399" s="80" t="s">
        <v>5326</v>
      </c>
      <c r="E399" s="1120">
        <v>-135.26</v>
      </c>
      <c r="K399" s="858">
        <f t="shared" si="6"/>
        <v>0</v>
      </c>
    </row>
    <row r="400" spans="3:11" x14ac:dyDescent="0.25">
      <c r="C400" s="80" t="s">
        <v>3359</v>
      </c>
      <c r="D400" s="80" t="s">
        <v>5327</v>
      </c>
      <c r="E400" s="1120">
        <v>-138.12</v>
      </c>
      <c r="K400" s="858">
        <f t="shared" si="6"/>
        <v>0</v>
      </c>
    </row>
    <row r="401" spans="3:11" x14ac:dyDescent="0.25">
      <c r="C401" s="80" t="s">
        <v>3359</v>
      </c>
      <c r="D401" s="80" t="s">
        <v>5328</v>
      </c>
      <c r="E401" s="1120">
        <v>-139.91999999999999</v>
      </c>
      <c r="K401" s="858">
        <f t="shared" si="6"/>
        <v>0</v>
      </c>
    </row>
    <row r="402" spans="3:11" x14ac:dyDescent="0.25">
      <c r="C402" s="80" t="s">
        <v>3359</v>
      </c>
      <c r="D402" s="80" t="s">
        <v>5329</v>
      </c>
      <c r="E402" s="1120">
        <v>-140.63</v>
      </c>
      <c r="K402" s="858">
        <f t="shared" si="6"/>
        <v>0</v>
      </c>
    </row>
    <row r="403" spans="3:11" x14ac:dyDescent="0.25">
      <c r="C403" s="80" t="s">
        <v>3359</v>
      </c>
      <c r="D403" s="80" t="s">
        <v>5320</v>
      </c>
      <c r="E403" s="1120">
        <v>-142.44</v>
      </c>
      <c r="K403" s="858">
        <f t="shared" si="6"/>
        <v>0</v>
      </c>
    </row>
    <row r="404" spans="3:11" x14ac:dyDescent="0.25">
      <c r="C404" s="80" t="s">
        <v>3359</v>
      </c>
      <c r="D404" s="80" t="s">
        <v>5321</v>
      </c>
      <c r="E404" s="1120">
        <v>-145.87</v>
      </c>
      <c r="K404" s="858">
        <f t="shared" si="6"/>
        <v>0</v>
      </c>
    </row>
    <row r="405" spans="3:11" x14ac:dyDescent="0.25">
      <c r="C405" s="80" t="s">
        <v>3359</v>
      </c>
      <c r="D405" s="80" t="s">
        <v>5330</v>
      </c>
      <c r="E405" s="1120">
        <v>-111.69</v>
      </c>
      <c r="K405" s="858">
        <f t="shared" si="6"/>
        <v>0</v>
      </c>
    </row>
    <row r="406" spans="3:11" x14ac:dyDescent="0.25">
      <c r="C406" s="80" t="s">
        <v>3359</v>
      </c>
      <c r="D406" s="80" t="s">
        <v>5333</v>
      </c>
      <c r="E406" s="1120">
        <v>-63.9</v>
      </c>
      <c r="K406" s="858">
        <f t="shared" si="6"/>
        <v>0</v>
      </c>
    </row>
    <row r="407" spans="3:11" x14ac:dyDescent="0.25">
      <c r="C407" s="80" t="s">
        <v>3359</v>
      </c>
      <c r="D407" s="80" t="s">
        <v>5334</v>
      </c>
      <c r="E407" s="1120">
        <v>-63.9</v>
      </c>
      <c r="K407" s="858">
        <f t="shared" si="6"/>
        <v>0</v>
      </c>
    </row>
    <row r="408" spans="3:11" x14ac:dyDescent="0.25">
      <c r="C408" s="80" t="s">
        <v>3359</v>
      </c>
      <c r="D408" s="80" t="s">
        <v>5335</v>
      </c>
      <c r="E408" s="1120">
        <v>-63.9</v>
      </c>
      <c r="K408" s="858">
        <f t="shared" si="6"/>
        <v>0</v>
      </c>
    </row>
    <row r="409" spans="3:11" x14ac:dyDescent="0.25">
      <c r="C409" s="80" t="s">
        <v>3359</v>
      </c>
      <c r="D409" s="80" t="s">
        <v>5336</v>
      </c>
      <c r="E409" s="1120">
        <v>-113.68</v>
      </c>
      <c r="K409" s="858">
        <f t="shared" si="6"/>
        <v>0</v>
      </c>
    </row>
    <row r="410" spans="3:11" x14ac:dyDescent="0.25">
      <c r="C410" s="80" t="s">
        <v>3359</v>
      </c>
      <c r="D410" s="80" t="s">
        <v>5337</v>
      </c>
      <c r="E410" s="1120">
        <v>-164.78</v>
      </c>
      <c r="K410" s="858">
        <f t="shared" si="6"/>
        <v>0</v>
      </c>
    </row>
    <row r="411" spans="3:11" x14ac:dyDescent="0.25">
      <c r="C411" s="80" t="s">
        <v>3359</v>
      </c>
      <c r="D411" s="80" t="s">
        <v>5338</v>
      </c>
      <c r="E411" s="1120">
        <v>-168.27</v>
      </c>
      <c r="K411" s="858">
        <f t="shared" si="6"/>
        <v>0</v>
      </c>
    </row>
    <row r="412" spans="3:11" x14ac:dyDescent="0.25">
      <c r="C412" s="80" t="s">
        <v>3359</v>
      </c>
      <c r="D412" s="80" t="s">
        <v>5339</v>
      </c>
      <c r="E412" s="1120">
        <v>-170.45</v>
      </c>
      <c r="K412" s="858">
        <f t="shared" si="6"/>
        <v>0</v>
      </c>
    </row>
    <row r="413" spans="3:11" x14ac:dyDescent="0.25">
      <c r="C413" s="80" t="s">
        <v>3359</v>
      </c>
      <c r="D413" s="80" t="s">
        <v>5340</v>
      </c>
      <c r="E413" s="1120">
        <v>-171.33</v>
      </c>
      <c r="K413" s="858">
        <f t="shared" si="6"/>
        <v>0</v>
      </c>
    </row>
    <row r="414" spans="3:11" x14ac:dyDescent="0.25">
      <c r="C414" s="80" t="s">
        <v>3359</v>
      </c>
      <c r="D414" s="80" t="s">
        <v>5331</v>
      </c>
      <c r="E414" s="1120">
        <v>-173.52</v>
      </c>
      <c r="K414" s="858">
        <f t="shared" si="6"/>
        <v>0</v>
      </c>
    </row>
    <row r="415" spans="3:11" x14ac:dyDescent="0.25">
      <c r="C415" s="80" t="s">
        <v>3359</v>
      </c>
      <c r="D415" s="80" t="s">
        <v>5332</v>
      </c>
      <c r="E415" s="1120">
        <v>-177.71</v>
      </c>
      <c r="K415" s="858">
        <f t="shared" si="6"/>
        <v>0</v>
      </c>
    </row>
    <row r="416" spans="3:11" x14ac:dyDescent="0.25">
      <c r="C416" s="80" t="s">
        <v>3359</v>
      </c>
      <c r="D416" s="80" t="s">
        <v>5341</v>
      </c>
      <c r="E416" s="1120">
        <v>-467.9</v>
      </c>
      <c r="K416" s="858">
        <f t="shared" si="6"/>
        <v>0</v>
      </c>
    </row>
    <row r="417" spans="3:11" x14ac:dyDescent="0.25">
      <c r="C417" s="80" t="s">
        <v>3359</v>
      </c>
      <c r="D417" s="80" t="s">
        <v>5344</v>
      </c>
      <c r="E417" s="1120">
        <v>341.22</v>
      </c>
      <c r="K417" s="858">
        <f t="shared" si="6"/>
        <v>0</v>
      </c>
    </row>
    <row r="418" spans="3:11" x14ac:dyDescent="0.25">
      <c r="C418" s="80" t="s">
        <v>3359</v>
      </c>
      <c r="D418" s="80" t="s">
        <v>5345</v>
      </c>
      <c r="E418" s="1120">
        <v>338.01</v>
      </c>
      <c r="K418" s="858">
        <f t="shared" si="6"/>
        <v>0</v>
      </c>
    </row>
    <row r="419" spans="3:11" x14ac:dyDescent="0.25">
      <c r="C419" s="80" t="s">
        <v>3359</v>
      </c>
      <c r="D419" s="80" t="s">
        <v>5346</v>
      </c>
      <c r="E419" s="1120">
        <v>331.57</v>
      </c>
      <c r="K419" s="858">
        <f t="shared" si="6"/>
        <v>0</v>
      </c>
    </row>
    <row r="420" spans="3:11" x14ac:dyDescent="0.25">
      <c r="C420" s="80" t="s">
        <v>3359</v>
      </c>
      <c r="D420" s="80" t="s">
        <v>5347</v>
      </c>
      <c r="E420" s="1120">
        <v>324.51</v>
      </c>
      <c r="K420" s="858">
        <f t="shared" si="6"/>
        <v>0</v>
      </c>
    </row>
    <row r="421" spans="3:11" x14ac:dyDescent="0.25">
      <c r="C421" s="80" t="s">
        <v>3359</v>
      </c>
      <c r="D421" s="80" t="s">
        <v>5348</v>
      </c>
      <c r="E421" s="1120">
        <v>302.63</v>
      </c>
      <c r="K421" s="858">
        <f t="shared" si="6"/>
        <v>0</v>
      </c>
    </row>
    <row r="422" spans="3:11" x14ac:dyDescent="0.25">
      <c r="C422" s="80" t="s">
        <v>3359</v>
      </c>
      <c r="D422" s="80" t="s">
        <v>5349</v>
      </c>
      <c r="E422" s="1120">
        <v>346.75</v>
      </c>
      <c r="K422" s="858">
        <f t="shared" si="6"/>
        <v>0</v>
      </c>
    </row>
    <row r="423" spans="3:11" x14ac:dyDescent="0.25">
      <c r="C423" s="80" t="s">
        <v>3359</v>
      </c>
      <c r="D423" s="80" t="s">
        <v>5350</v>
      </c>
      <c r="E423" s="1120">
        <v>197.66</v>
      </c>
      <c r="K423" s="858">
        <f t="shared" si="6"/>
        <v>0</v>
      </c>
    </row>
    <row r="424" spans="3:11" x14ac:dyDescent="0.25">
      <c r="C424" s="80" t="s">
        <v>3359</v>
      </c>
      <c r="D424" s="80" t="s">
        <v>5351</v>
      </c>
      <c r="E424" s="1120">
        <v>45.11</v>
      </c>
      <c r="K424" s="858">
        <f t="shared" si="6"/>
        <v>0</v>
      </c>
    </row>
    <row r="425" spans="3:11" x14ac:dyDescent="0.25">
      <c r="C425" s="80" t="s">
        <v>3359</v>
      </c>
      <c r="D425" s="80" t="s">
        <v>5342</v>
      </c>
      <c r="E425" s="1120">
        <v>36.97</v>
      </c>
      <c r="K425" s="858">
        <f t="shared" si="6"/>
        <v>0</v>
      </c>
    </row>
    <row r="426" spans="3:11" x14ac:dyDescent="0.25">
      <c r="C426" s="80" t="s">
        <v>3359</v>
      </c>
      <c r="D426" s="80" t="s">
        <v>5343</v>
      </c>
      <c r="E426" s="1120">
        <v>36.229999999999997</v>
      </c>
      <c r="K426" s="858">
        <f t="shared" si="6"/>
        <v>0</v>
      </c>
    </row>
    <row r="427" spans="3:11" x14ac:dyDescent="0.25">
      <c r="C427" s="80" t="s">
        <v>3359</v>
      </c>
      <c r="D427" s="80" t="s">
        <v>7491</v>
      </c>
      <c r="E427" s="1120">
        <v>0.01</v>
      </c>
      <c r="K427" s="858">
        <f t="shared" si="6"/>
        <v>0</v>
      </c>
    </row>
    <row r="428" spans="3:11" x14ac:dyDescent="0.25">
      <c r="C428" s="80" t="s">
        <v>3359</v>
      </c>
      <c r="D428" s="80" t="s">
        <v>7492</v>
      </c>
      <c r="E428" s="1120">
        <v>0.01</v>
      </c>
      <c r="K428" s="858">
        <f t="shared" si="6"/>
        <v>0</v>
      </c>
    </row>
    <row r="429" spans="3:11" x14ac:dyDescent="0.25">
      <c r="C429" s="80" t="s">
        <v>3359</v>
      </c>
      <c r="D429" s="80" t="s">
        <v>7493</v>
      </c>
      <c r="E429" s="1120">
        <v>0.01</v>
      </c>
      <c r="K429" s="858">
        <f t="shared" si="6"/>
        <v>0</v>
      </c>
    </row>
    <row r="430" spans="3:11" x14ac:dyDescent="0.25">
      <c r="C430" s="80" t="s">
        <v>3359</v>
      </c>
      <c r="D430" s="80" t="s">
        <v>7494</v>
      </c>
      <c r="E430" s="1120">
        <v>0.01</v>
      </c>
      <c r="K430" s="858">
        <f t="shared" si="6"/>
        <v>0</v>
      </c>
    </row>
    <row r="431" spans="3:11" x14ac:dyDescent="0.25">
      <c r="C431" s="80" t="s">
        <v>3359</v>
      </c>
      <c r="D431" s="80" t="s">
        <v>7495</v>
      </c>
      <c r="E431" s="1120">
        <v>0.01</v>
      </c>
      <c r="K431" s="858">
        <f t="shared" si="6"/>
        <v>0</v>
      </c>
    </row>
    <row r="432" spans="3:11" x14ac:dyDescent="0.25">
      <c r="C432" s="80" t="s">
        <v>3359</v>
      </c>
      <c r="D432" s="80" t="s">
        <v>7496</v>
      </c>
      <c r="E432" s="1120">
        <v>0.01</v>
      </c>
      <c r="K432" s="858">
        <f t="shared" si="6"/>
        <v>0</v>
      </c>
    </row>
    <row r="433" spans="3:11" x14ac:dyDescent="0.25">
      <c r="C433" s="80" t="s">
        <v>3359</v>
      </c>
      <c r="D433" s="80" t="s">
        <v>7497</v>
      </c>
      <c r="E433" s="1120">
        <v>0.01</v>
      </c>
      <c r="K433" s="858">
        <f t="shared" si="6"/>
        <v>0</v>
      </c>
    </row>
    <row r="434" spans="3:11" x14ac:dyDescent="0.25">
      <c r="C434" s="80" t="s">
        <v>3359</v>
      </c>
      <c r="D434" s="80" t="s">
        <v>7498</v>
      </c>
      <c r="E434" s="1120">
        <v>0.01</v>
      </c>
      <c r="K434" s="858">
        <f t="shared" si="6"/>
        <v>0</v>
      </c>
    </row>
    <row r="435" spans="3:11" x14ac:dyDescent="0.25">
      <c r="C435" s="80" t="s">
        <v>3359</v>
      </c>
      <c r="D435" s="80" t="s">
        <v>7499</v>
      </c>
      <c r="E435" s="1120">
        <v>0.01</v>
      </c>
      <c r="K435" s="858">
        <f t="shared" si="6"/>
        <v>0</v>
      </c>
    </row>
    <row r="436" spans="3:11" x14ac:dyDescent="0.25">
      <c r="C436" s="80" t="s">
        <v>3359</v>
      </c>
      <c r="D436" s="80" t="s">
        <v>7500</v>
      </c>
      <c r="E436" s="1120">
        <v>0.01</v>
      </c>
      <c r="K436" s="858">
        <f t="shared" si="6"/>
        <v>0</v>
      </c>
    </row>
    <row r="437" spans="3:11" x14ac:dyDescent="0.25">
      <c r="C437" s="80" t="s">
        <v>3359</v>
      </c>
      <c r="D437" s="80" t="s">
        <v>7501</v>
      </c>
      <c r="E437" s="1120">
        <v>0.01</v>
      </c>
      <c r="K437" s="858">
        <f t="shared" si="6"/>
        <v>0</v>
      </c>
    </row>
    <row r="438" spans="3:11" x14ac:dyDescent="0.25">
      <c r="C438" s="80" t="s">
        <v>3359</v>
      </c>
      <c r="D438" s="80" t="s">
        <v>7502</v>
      </c>
      <c r="E438" s="1120">
        <v>0.01</v>
      </c>
      <c r="K438" s="858">
        <f t="shared" si="6"/>
        <v>0</v>
      </c>
    </row>
    <row r="439" spans="3:11" x14ac:dyDescent="0.25">
      <c r="C439" s="80" t="s">
        <v>3359</v>
      </c>
      <c r="D439" s="80" t="s">
        <v>5352</v>
      </c>
      <c r="E439" s="1120">
        <v>-494.2</v>
      </c>
      <c r="K439" s="858">
        <f t="shared" si="6"/>
        <v>0</v>
      </c>
    </row>
    <row r="440" spans="3:11" x14ac:dyDescent="0.25">
      <c r="C440" s="80" t="s">
        <v>3359</v>
      </c>
      <c r="D440" s="80" t="s">
        <v>5355</v>
      </c>
      <c r="E440" s="1120">
        <v>379.79</v>
      </c>
      <c r="K440" s="858">
        <f t="shared" si="6"/>
        <v>0</v>
      </c>
    </row>
    <row r="441" spans="3:11" x14ac:dyDescent="0.25">
      <c r="C441" s="80" t="s">
        <v>3359</v>
      </c>
      <c r="D441" s="80" t="s">
        <v>5356</v>
      </c>
      <c r="E441" s="1120">
        <v>376.01</v>
      </c>
      <c r="K441" s="858">
        <f t="shared" si="6"/>
        <v>0</v>
      </c>
    </row>
    <row r="442" spans="3:11" x14ac:dyDescent="0.25">
      <c r="C442" s="80" t="s">
        <v>3359</v>
      </c>
      <c r="D442" s="80" t="s">
        <v>5357</v>
      </c>
      <c r="E442" s="1120">
        <v>368.46</v>
      </c>
      <c r="K442" s="858">
        <f t="shared" si="6"/>
        <v>0</v>
      </c>
    </row>
    <row r="443" spans="3:11" x14ac:dyDescent="0.25">
      <c r="C443" s="80" t="s">
        <v>3359</v>
      </c>
      <c r="D443" s="80" t="s">
        <v>5358</v>
      </c>
      <c r="E443" s="1120">
        <v>360.16</v>
      </c>
      <c r="K443" s="858">
        <f t="shared" si="6"/>
        <v>0</v>
      </c>
    </row>
    <row r="444" spans="3:11" x14ac:dyDescent="0.25">
      <c r="C444" s="80" t="s">
        <v>3359</v>
      </c>
      <c r="D444" s="80" t="s">
        <v>5359</v>
      </c>
      <c r="E444" s="1120">
        <v>334.46</v>
      </c>
      <c r="K444" s="858">
        <f t="shared" si="6"/>
        <v>0</v>
      </c>
    </row>
    <row r="445" spans="3:11" x14ac:dyDescent="0.25">
      <c r="C445" s="80" t="s">
        <v>3359</v>
      </c>
      <c r="D445" s="80" t="s">
        <v>5360</v>
      </c>
      <c r="E445" s="1120">
        <v>386.28</v>
      </c>
      <c r="K445" s="858">
        <f t="shared" si="6"/>
        <v>0</v>
      </c>
    </row>
    <row r="446" spans="3:11" x14ac:dyDescent="0.25">
      <c r="C446" s="80" t="s">
        <v>3359</v>
      </c>
      <c r="D446" s="80" t="s">
        <v>5361</v>
      </c>
      <c r="E446" s="1120">
        <v>211.17</v>
      </c>
      <c r="K446" s="858">
        <f t="shared" si="6"/>
        <v>0</v>
      </c>
    </row>
    <row r="447" spans="3:11" x14ac:dyDescent="0.25">
      <c r="C447" s="80" t="s">
        <v>3359</v>
      </c>
      <c r="D447" s="80" t="s">
        <v>5362</v>
      </c>
      <c r="E447" s="1120">
        <v>32.51</v>
      </c>
      <c r="K447" s="858">
        <f t="shared" si="6"/>
        <v>0</v>
      </c>
    </row>
    <row r="448" spans="3:11" x14ac:dyDescent="0.25">
      <c r="C448" s="80" t="s">
        <v>3359</v>
      </c>
      <c r="D448" s="80" t="s">
        <v>5353</v>
      </c>
      <c r="E448" s="1120">
        <v>23.47</v>
      </c>
      <c r="K448" s="858">
        <f t="shared" si="6"/>
        <v>0</v>
      </c>
    </row>
    <row r="449" spans="3:11" x14ac:dyDescent="0.25">
      <c r="C449" s="80" t="s">
        <v>3359</v>
      </c>
      <c r="D449" s="80" t="s">
        <v>5354</v>
      </c>
      <c r="E449" s="1120">
        <v>22.61</v>
      </c>
      <c r="K449" s="858">
        <f t="shared" si="6"/>
        <v>0</v>
      </c>
    </row>
    <row r="450" spans="3:11" x14ac:dyDescent="0.25">
      <c r="C450" s="80" t="s">
        <v>3359</v>
      </c>
      <c r="D450" s="80" t="s">
        <v>5363</v>
      </c>
      <c r="E450" s="1120">
        <v>46.59</v>
      </c>
      <c r="K450" s="858">
        <f t="shared" si="6"/>
        <v>0</v>
      </c>
    </row>
    <row r="451" spans="3:11" x14ac:dyDescent="0.25">
      <c r="C451" s="80" t="s">
        <v>3359</v>
      </c>
      <c r="D451" s="80" t="s">
        <v>5365</v>
      </c>
      <c r="E451" s="1120">
        <v>46.59</v>
      </c>
      <c r="K451" s="858">
        <f t="shared" si="6"/>
        <v>0</v>
      </c>
    </row>
    <row r="452" spans="3:11" x14ac:dyDescent="0.25">
      <c r="C452" s="80" t="s">
        <v>3359</v>
      </c>
      <c r="D452" s="80" t="s">
        <v>5366</v>
      </c>
      <c r="E452" s="1120">
        <v>46.59</v>
      </c>
      <c r="K452" s="858">
        <f t="shared" si="6"/>
        <v>0</v>
      </c>
    </row>
    <row r="453" spans="3:11" x14ac:dyDescent="0.25">
      <c r="C453" s="80" t="s">
        <v>3359</v>
      </c>
      <c r="D453" s="80" t="s">
        <v>5367</v>
      </c>
      <c r="E453" s="1120">
        <v>46.59</v>
      </c>
      <c r="K453" s="858">
        <f t="shared" si="6"/>
        <v>0</v>
      </c>
    </row>
    <row r="454" spans="3:11" x14ac:dyDescent="0.25">
      <c r="C454" s="80" t="s">
        <v>3359</v>
      </c>
      <c r="D454" s="80" t="s">
        <v>5368</v>
      </c>
      <c r="E454" s="1120">
        <v>46.59</v>
      </c>
      <c r="K454" s="858">
        <f t="shared" si="6"/>
        <v>0</v>
      </c>
    </row>
    <row r="455" spans="3:11" x14ac:dyDescent="0.25">
      <c r="C455" s="80" t="s">
        <v>3359</v>
      </c>
      <c r="D455" s="80" t="s">
        <v>5369</v>
      </c>
      <c r="E455" s="1120">
        <v>46.59</v>
      </c>
      <c r="K455" s="858">
        <f t="shared" ref="K455:K518" si="7">I455+J455</f>
        <v>0</v>
      </c>
    </row>
    <row r="456" spans="3:11" x14ac:dyDescent="0.25">
      <c r="C456" s="80" t="s">
        <v>3359</v>
      </c>
      <c r="D456" s="80" t="s">
        <v>5370</v>
      </c>
      <c r="E456" s="1120">
        <v>46.59</v>
      </c>
      <c r="K456" s="858">
        <f t="shared" si="7"/>
        <v>0</v>
      </c>
    </row>
    <row r="457" spans="3:11" x14ac:dyDescent="0.25">
      <c r="C457" s="80" t="s">
        <v>3359</v>
      </c>
      <c r="D457" s="80" t="s">
        <v>5371</v>
      </c>
      <c r="E457" s="1120">
        <v>46.59</v>
      </c>
      <c r="K457" s="858">
        <f t="shared" si="7"/>
        <v>0</v>
      </c>
    </row>
    <row r="458" spans="3:11" x14ac:dyDescent="0.25">
      <c r="C458" s="80" t="s">
        <v>3359</v>
      </c>
      <c r="D458" s="80" t="s">
        <v>5372</v>
      </c>
      <c r="E458" s="1120">
        <v>46.59</v>
      </c>
      <c r="K458" s="858">
        <f t="shared" si="7"/>
        <v>0</v>
      </c>
    </row>
    <row r="459" spans="3:11" x14ac:dyDescent="0.25">
      <c r="C459" s="80" t="s">
        <v>3359</v>
      </c>
      <c r="D459" s="80" t="s">
        <v>5364</v>
      </c>
      <c r="E459" s="1120">
        <v>23.29</v>
      </c>
      <c r="K459" s="858">
        <f t="shared" si="7"/>
        <v>0</v>
      </c>
    </row>
    <row r="460" spans="3:11" x14ac:dyDescent="0.25">
      <c r="C460" s="80" t="s">
        <v>3391</v>
      </c>
      <c r="D460" s="80" t="s">
        <v>5373</v>
      </c>
      <c r="E460" s="1120">
        <v>-6.67</v>
      </c>
      <c r="K460" s="858">
        <f t="shared" si="7"/>
        <v>0</v>
      </c>
    </row>
    <row r="461" spans="3:11" x14ac:dyDescent="0.25">
      <c r="C461" s="80" t="s">
        <v>3391</v>
      </c>
      <c r="D461" s="80" t="s">
        <v>5376</v>
      </c>
      <c r="E461" s="1120">
        <v>-7.53</v>
      </c>
      <c r="K461" s="858">
        <f t="shared" si="7"/>
        <v>0</v>
      </c>
    </row>
    <row r="462" spans="3:11" x14ac:dyDescent="0.25">
      <c r="C462" s="80" t="s">
        <v>3391</v>
      </c>
      <c r="D462" s="80" t="s">
        <v>5377</v>
      </c>
      <c r="E462" s="1120">
        <v>-7.53</v>
      </c>
      <c r="K462" s="858">
        <f t="shared" si="7"/>
        <v>0</v>
      </c>
    </row>
    <row r="463" spans="3:11" x14ac:dyDescent="0.25">
      <c r="C463" s="80" t="s">
        <v>3391</v>
      </c>
      <c r="D463" s="80" t="s">
        <v>5378</v>
      </c>
      <c r="E463" s="1120">
        <v>-7.53</v>
      </c>
      <c r="K463" s="858">
        <f t="shared" si="7"/>
        <v>0</v>
      </c>
    </row>
    <row r="464" spans="3:11" x14ac:dyDescent="0.25">
      <c r="C464" s="80" t="s">
        <v>3391</v>
      </c>
      <c r="D464" s="80" t="s">
        <v>5379</v>
      </c>
      <c r="E464" s="1120">
        <v>-7.53</v>
      </c>
      <c r="K464" s="858">
        <f t="shared" si="7"/>
        <v>0</v>
      </c>
    </row>
    <row r="465" spans="3:11" x14ac:dyDescent="0.25">
      <c r="C465" s="80" t="s">
        <v>3391</v>
      </c>
      <c r="D465" s="80" t="s">
        <v>5380</v>
      </c>
      <c r="E465" s="1120">
        <v>-7.53</v>
      </c>
      <c r="K465" s="858">
        <f t="shared" si="7"/>
        <v>0</v>
      </c>
    </row>
    <row r="466" spans="3:11" x14ac:dyDescent="0.25">
      <c r="C466" s="80" t="s">
        <v>3391</v>
      </c>
      <c r="D466" s="80" t="s">
        <v>5381</v>
      </c>
      <c r="E466" s="1120">
        <v>-7.53</v>
      </c>
      <c r="K466" s="858">
        <f t="shared" si="7"/>
        <v>0</v>
      </c>
    </row>
    <row r="467" spans="3:11" x14ac:dyDescent="0.25">
      <c r="C467" s="80" t="s">
        <v>3391</v>
      </c>
      <c r="D467" s="80" t="s">
        <v>5382</v>
      </c>
      <c r="E467" s="1120">
        <v>-7.53</v>
      </c>
      <c r="K467" s="858">
        <f t="shared" si="7"/>
        <v>0</v>
      </c>
    </row>
    <row r="468" spans="3:11" x14ac:dyDescent="0.25">
      <c r="C468" s="80" t="s">
        <v>3391</v>
      </c>
      <c r="D468" s="80" t="s">
        <v>5383</v>
      </c>
      <c r="E468" s="1120">
        <v>-7.53</v>
      </c>
      <c r="K468" s="858">
        <f t="shared" si="7"/>
        <v>0</v>
      </c>
    </row>
    <row r="469" spans="3:11" x14ac:dyDescent="0.25">
      <c r="C469" s="80" t="s">
        <v>3391</v>
      </c>
      <c r="D469" s="80" t="s">
        <v>5374</v>
      </c>
      <c r="E469" s="1120">
        <v>-7.53</v>
      </c>
      <c r="K469" s="858">
        <f t="shared" si="7"/>
        <v>0</v>
      </c>
    </row>
    <row r="470" spans="3:11" x14ac:dyDescent="0.25">
      <c r="C470" s="80" t="s">
        <v>3391</v>
      </c>
      <c r="D470" s="80" t="s">
        <v>5375</v>
      </c>
      <c r="E470" s="1120">
        <v>-7.53</v>
      </c>
      <c r="K470" s="858">
        <f t="shared" si="7"/>
        <v>0</v>
      </c>
    </row>
    <row r="471" spans="3:11" x14ac:dyDescent="0.25">
      <c r="C471" s="80" t="s">
        <v>3391</v>
      </c>
      <c r="D471" s="80" t="s">
        <v>5384</v>
      </c>
      <c r="E471" s="1120">
        <v>-6.25</v>
      </c>
      <c r="K471" s="858">
        <f t="shared" si="7"/>
        <v>0</v>
      </c>
    </row>
    <row r="472" spans="3:11" x14ac:dyDescent="0.25">
      <c r="C472" s="80" t="s">
        <v>3391</v>
      </c>
      <c r="D472" s="80" t="s">
        <v>5387</v>
      </c>
      <c r="E472" s="1120">
        <v>-7.05</v>
      </c>
      <c r="K472" s="858">
        <f t="shared" si="7"/>
        <v>0</v>
      </c>
    </row>
    <row r="473" spans="3:11" x14ac:dyDescent="0.25">
      <c r="C473" s="80" t="s">
        <v>3391</v>
      </c>
      <c r="D473" s="80" t="s">
        <v>5388</v>
      </c>
      <c r="E473" s="1120">
        <v>-7.05</v>
      </c>
      <c r="K473" s="858">
        <f t="shared" si="7"/>
        <v>0</v>
      </c>
    </row>
    <row r="474" spans="3:11" x14ac:dyDescent="0.25">
      <c r="C474" s="80" t="s">
        <v>3391</v>
      </c>
      <c r="D474" s="80" t="s">
        <v>5389</v>
      </c>
      <c r="E474" s="1120">
        <v>-7.05</v>
      </c>
      <c r="K474" s="858">
        <f t="shared" si="7"/>
        <v>0</v>
      </c>
    </row>
    <row r="475" spans="3:11" x14ac:dyDescent="0.25">
      <c r="C475" s="80" t="s">
        <v>3391</v>
      </c>
      <c r="D475" s="80" t="s">
        <v>5390</v>
      </c>
      <c r="E475" s="1120">
        <v>-7.05</v>
      </c>
      <c r="K475" s="858">
        <f t="shared" si="7"/>
        <v>0</v>
      </c>
    </row>
    <row r="476" spans="3:11" x14ac:dyDescent="0.25">
      <c r="C476" s="80" t="s">
        <v>3391</v>
      </c>
      <c r="D476" s="80" t="s">
        <v>5391</v>
      </c>
      <c r="E476" s="1120">
        <v>-7.05</v>
      </c>
      <c r="K476" s="858">
        <f t="shared" si="7"/>
        <v>0</v>
      </c>
    </row>
    <row r="477" spans="3:11" x14ac:dyDescent="0.25">
      <c r="C477" s="80" t="s">
        <v>3391</v>
      </c>
      <c r="D477" s="80" t="s">
        <v>5392</v>
      </c>
      <c r="E477" s="1120">
        <v>-7.05</v>
      </c>
      <c r="K477" s="858">
        <f t="shared" si="7"/>
        <v>0</v>
      </c>
    </row>
    <row r="478" spans="3:11" x14ac:dyDescent="0.25">
      <c r="C478" s="80" t="s">
        <v>3391</v>
      </c>
      <c r="D478" s="80" t="s">
        <v>5393</v>
      </c>
      <c r="E478" s="1120">
        <v>-7.05</v>
      </c>
      <c r="K478" s="858">
        <f t="shared" si="7"/>
        <v>0</v>
      </c>
    </row>
    <row r="479" spans="3:11" x14ac:dyDescent="0.25">
      <c r="C479" s="80" t="s">
        <v>3391</v>
      </c>
      <c r="D479" s="80" t="s">
        <v>5394</v>
      </c>
      <c r="E479" s="1120">
        <v>-7.05</v>
      </c>
      <c r="K479" s="858">
        <f t="shared" si="7"/>
        <v>0</v>
      </c>
    </row>
    <row r="480" spans="3:11" x14ac:dyDescent="0.25">
      <c r="C480" s="80" t="s">
        <v>3391</v>
      </c>
      <c r="D480" s="80" t="s">
        <v>5385</v>
      </c>
      <c r="E480" s="1120">
        <v>-7.05</v>
      </c>
      <c r="K480" s="858">
        <f t="shared" si="7"/>
        <v>0</v>
      </c>
    </row>
    <row r="481" spans="3:11" x14ac:dyDescent="0.25">
      <c r="C481" s="80" t="s">
        <v>3391</v>
      </c>
      <c r="D481" s="80" t="s">
        <v>5386</v>
      </c>
      <c r="E481" s="1120">
        <v>-7.05</v>
      </c>
      <c r="K481" s="858">
        <f t="shared" si="7"/>
        <v>0</v>
      </c>
    </row>
    <row r="482" spans="3:11" x14ac:dyDescent="0.25">
      <c r="C482" s="80" t="s">
        <v>3391</v>
      </c>
      <c r="D482" s="80" t="s">
        <v>5395</v>
      </c>
      <c r="E482" s="1120">
        <v>-16.059999999999999</v>
      </c>
      <c r="K482" s="858">
        <f t="shared" si="7"/>
        <v>0</v>
      </c>
    </row>
    <row r="483" spans="3:11" x14ac:dyDescent="0.25">
      <c r="C483" s="80" t="s">
        <v>3391</v>
      </c>
      <c r="D483" s="80" t="s">
        <v>5398</v>
      </c>
      <c r="E483" s="1120">
        <v>-3.78</v>
      </c>
      <c r="K483" s="858">
        <f t="shared" si="7"/>
        <v>0</v>
      </c>
    </row>
    <row r="484" spans="3:11" x14ac:dyDescent="0.25">
      <c r="C484" s="80" t="s">
        <v>3391</v>
      </c>
      <c r="D484" s="80" t="s">
        <v>5399</v>
      </c>
      <c r="E484" s="1120">
        <v>-3.78</v>
      </c>
      <c r="K484" s="858">
        <f t="shared" si="7"/>
        <v>0</v>
      </c>
    </row>
    <row r="485" spans="3:11" x14ac:dyDescent="0.25">
      <c r="C485" s="80" t="s">
        <v>3391</v>
      </c>
      <c r="D485" s="80" t="s">
        <v>5400</v>
      </c>
      <c r="E485" s="1120">
        <v>-3.78</v>
      </c>
      <c r="K485" s="858">
        <f t="shared" si="7"/>
        <v>0</v>
      </c>
    </row>
    <row r="486" spans="3:11" x14ac:dyDescent="0.25">
      <c r="C486" s="80" t="s">
        <v>3391</v>
      </c>
      <c r="D486" s="80" t="s">
        <v>5401</v>
      </c>
      <c r="E486" s="1120">
        <v>-3.78</v>
      </c>
      <c r="K486" s="858">
        <f t="shared" si="7"/>
        <v>0</v>
      </c>
    </row>
    <row r="487" spans="3:11" x14ac:dyDescent="0.25">
      <c r="C487" s="80" t="s">
        <v>3391</v>
      </c>
      <c r="D487" s="80" t="s">
        <v>5402</v>
      </c>
      <c r="E487" s="1120">
        <v>-3.78</v>
      </c>
      <c r="K487" s="858">
        <f t="shared" si="7"/>
        <v>0</v>
      </c>
    </row>
    <row r="488" spans="3:11" x14ac:dyDescent="0.25">
      <c r="C488" s="80" t="s">
        <v>3391</v>
      </c>
      <c r="D488" s="80" t="s">
        <v>5403</v>
      </c>
      <c r="E488" s="1120">
        <v>-3.78</v>
      </c>
      <c r="K488" s="858">
        <f t="shared" si="7"/>
        <v>0</v>
      </c>
    </row>
    <row r="489" spans="3:11" x14ac:dyDescent="0.25">
      <c r="C489" s="80" t="s">
        <v>3391</v>
      </c>
      <c r="D489" s="80" t="s">
        <v>5404</v>
      </c>
      <c r="E489" s="1120">
        <v>-3.78</v>
      </c>
      <c r="K489" s="858">
        <f t="shared" si="7"/>
        <v>0</v>
      </c>
    </row>
    <row r="490" spans="3:11" x14ac:dyDescent="0.25">
      <c r="C490" s="80" t="s">
        <v>3391</v>
      </c>
      <c r="D490" s="80" t="s">
        <v>5405</v>
      </c>
      <c r="E490" s="1120">
        <v>-3.78</v>
      </c>
      <c r="K490" s="858">
        <f t="shared" si="7"/>
        <v>0</v>
      </c>
    </row>
    <row r="491" spans="3:11" x14ac:dyDescent="0.25">
      <c r="C491" s="80" t="s">
        <v>3391</v>
      </c>
      <c r="D491" s="80" t="s">
        <v>5396</v>
      </c>
      <c r="E491" s="1120">
        <v>-3.78</v>
      </c>
      <c r="K491" s="858">
        <f t="shared" si="7"/>
        <v>0</v>
      </c>
    </row>
    <row r="492" spans="3:11" x14ac:dyDescent="0.25">
      <c r="C492" s="80" t="s">
        <v>3391</v>
      </c>
      <c r="D492" s="80" t="s">
        <v>5397</v>
      </c>
      <c r="E492" s="1120">
        <v>-3.78</v>
      </c>
      <c r="K492" s="858">
        <f t="shared" si="7"/>
        <v>0</v>
      </c>
    </row>
    <row r="493" spans="3:11" x14ac:dyDescent="0.25">
      <c r="C493" s="80" t="s">
        <v>3391</v>
      </c>
      <c r="D493" s="80" t="s">
        <v>7605</v>
      </c>
      <c r="E493" s="1120">
        <v>-0.01</v>
      </c>
      <c r="K493" s="858">
        <f t="shared" si="7"/>
        <v>0</v>
      </c>
    </row>
    <row r="494" spans="3:11" x14ac:dyDescent="0.25">
      <c r="C494" s="80" t="s">
        <v>3391</v>
      </c>
      <c r="D494" s="80" t="s">
        <v>7606</v>
      </c>
      <c r="E494" s="1120">
        <v>-0.01</v>
      </c>
      <c r="K494" s="858">
        <f t="shared" si="7"/>
        <v>0</v>
      </c>
    </row>
    <row r="495" spans="3:11" x14ac:dyDescent="0.25">
      <c r="C495" s="80" t="s">
        <v>3391</v>
      </c>
      <c r="D495" s="80" t="s">
        <v>7607</v>
      </c>
      <c r="E495" s="1120">
        <v>-0.01</v>
      </c>
      <c r="K495" s="858">
        <f t="shared" si="7"/>
        <v>0</v>
      </c>
    </row>
    <row r="496" spans="3:11" x14ac:dyDescent="0.25">
      <c r="C496" s="80" t="s">
        <v>3391</v>
      </c>
      <c r="D496" s="80" t="s">
        <v>7608</v>
      </c>
      <c r="E496" s="1120">
        <v>-0.01</v>
      </c>
      <c r="K496" s="858">
        <f t="shared" si="7"/>
        <v>0</v>
      </c>
    </row>
    <row r="497" spans="3:11" x14ac:dyDescent="0.25">
      <c r="C497" s="80" t="s">
        <v>3391</v>
      </c>
      <c r="D497" s="80" t="s">
        <v>7609</v>
      </c>
      <c r="E497" s="1120">
        <v>-0.01</v>
      </c>
      <c r="K497" s="858">
        <f t="shared" si="7"/>
        <v>0</v>
      </c>
    </row>
    <row r="498" spans="3:11" x14ac:dyDescent="0.25">
      <c r="C498" s="80" t="s">
        <v>3391</v>
      </c>
      <c r="D498" s="80" t="s">
        <v>7610</v>
      </c>
      <c r="E498" s="1120">
        <v>-0.01</v>
      </c>
      <c r="K498" s="858">
        <f t="shared" si="7"/>
        <v>0</v>
      </c>
    </row>
    <row r="499" spans="3:11" x14ac:dyDescent="0.25">
      <c r="C499" s="80" t="s">
        <v>3391</v>
      </c>
      <c r="D499" s="80" t="s">
        <v>7611</v>
      </c>
      <c r="E499" s="1120">
        <v>-0.01</v>
      </c>
      <c r="K499" s="858">
        <f t="shared" si="7"/>
        <v>0</v>
      </c>
    </row>
    <row r="500" spans="3:11" x14ac:dyDescent="0.25">
      <c r="C500" s="80" t="s">
        <v>3391</v>
      </c>
      <c r="D500" s="80" t="s">
        <v>7612</v>
      </c>
      <c r="E500" s="1120">
        <v>-0.01</v>
      </c>
      <c r="K500" s="858">
        <f t="shared" si="7"/>
        <v>0</v>
      </c>
    </row>
    <row r="501" spans="3:11" x14ac:dyDescent="0.25">
      <c r="C501" s="80" t="s">
        <v>3391</v>
      </c>
      <c r="D501" s="80" t="s">
        <v>7613</v>
      </c>
      <c r="E501" s="1120">
        <v>-0.01</v>
      </c>
      <c r="K501" s="858">
        <f t="shared" si="7"/>
        <v>0</v>
      </c>
    </row>
    <row r="502" spans="3:11" x14ac:dyDescent="0.25">
      <c r="C502" s="80" t="s">
        <v>3391</v>
      </c>
      <c r="D502" s="80" t="s">
        <v>7614</v>
      </c>
      <c r="E502" s="1120">
        <v>-0.01</v>
      </c>
      <c r="K502" s="858">
        <f t="shared" si="7"/>
        <v>0</v>
      </c>
    </row>
    <row r="503" spans="3:11" x14ac:dyDescent="0.25">
      <c r="C503" s="80" t="s">
        <v>3391</v>
      </c>
      <c r="D503" s="80" t="s">
        <v>7615</v>
      </c>
      <c r="E503" s="1120">
        <v>-0.01</v>
      </c>
      <c r="K503" s="858">
        <f t="shared" si="7"/>
        <v>0</v>
      </c>
    </row>
    <row r="504" spans="3:11" x14ac:dyDescent="0.25">
      <c r="C504" s="80" t="s">
        <v>3391</v>
      </c>
      <c r="D504" s="80" t="s">
        <v>7616</v>
      </c>
      <c r="E504" s="1120">
        <v>-0.01</v>
      </c>
      <c r="K504" s="858">
        <f t="shared" si="7"/>
        <v>0</v>
      </c>
    </row>
    <row r="505" spans="3:11" x14ac:dyDescent="0.25">
      <c r="C505" s="80" t="s">
        <v>3391</v>
      </c>
      <c r="D505" s="80" t="s">
        <v>5406</v>
      </c>
      <c r="E505" s="1120">
        <v>-16.14</v>
      </c>
      <c r="K505" s="858">
        <f t="shared" si="7"/>
        <v>0</v>
      </c>
    </row>
    <row r="506" spans="3:11" x14ac:dyDescent="0.25">
      <c r="C506" s="80" t="s">
        <v>3391</v>
      </c>
      <c r="D506" s="80" t="s">
        <v>5409</v>
      </c>
      <c r="E506" s="1120">
        <v>-3.79</v>
      </c>
      <c r="K506" s="858">
        <f t="shared" si="7"/>
        <v>0</v>
      </c>
    </row>
    <row r="507" spans="3:11" x14ac:dyDescent="0.25">
      <c r="C507" s="80" t="s">
        <v>3391</v>
      </c>
      <c r="D507" s="80" t="s">
        <v>5410</v>
      </c>
      <c r="E507" s="1120">
        <v>-3.79</v>
      </c>
      <c r="K507" s="858">
        <f t="shared" si="7"/>
        <v>0</v>
      </c>
    </row>
    <row r="508" spans="3:11" x14ac:dyDescent="0.25">
      <c r="C508" s="80" t="s">
        <v>3391</v>
      </c>
      <c r="D508" s="80" t="s">
        <v>5411</v>
      </c>
      <c r="E508" s="1120">
        <v>-3.79</v>
      </c>
      <c r="K508" s="858">
        <f t="shared" si="7"/>
        <v>0</v>
      </c>
    </row>
    <row r="509" spans="3:11" x14ac:dyDescent="0.25">
      <c r="C509" s="80" t="s">
        <v>3391</v>
      </c>
      <c r="D509" s="80" t="s">
        <v>5412</v>
      </c>
      <c r="E509" s="1120">
        <v>-3.79</v>
      </c>
      <c r="K509" s="858">
        <f t="shared" si="7"/>
        <v>0</v>
      </c>
    </row>
    <row r="510" spans="3:11" x14ac:dyDescent="0.25">
      <c r="C510" s="80" t="s">
        <v>3391</v>
      </c>
      <c r="D510" s="80" t="s">
        <v>5413</v>
      </c>
      <c r="E510" s="1120">
        <v>-3.79</v>
      </c>
      <c r="K510" s="858">
        <f t="shared" si="7"/>
        <v>0</v>
      </c>
    </row>
    <row r="511" spans="3:11" x14ac:dyDescent="0.25">
      <c r="C511" s="80" t="s">
        <v>3391</v>
      </c>
      <c r="D511" s="80" t="s">
        <v>5414</v>
      </c>
      <c r="E511" s="1120">
        <v>-3.79</v>
      </c>
      <c r="K511" s="858">
        <f t="shared" si="7"/>
        <v>0</v>
      </c>
    </row>
    <row r="512" spans="3:11" x14ac:dyDescent="0.25">
      <c r="C512" s="80" t="s">
        <v>3391</v>
      </c>
      <c r="D512" s="80" t="s">
        <v>5415</v>
      </c>
      <c r="E512" s="1120">
        <v>-3.79</v>
      </c>
      <c r="K512" s="858">
        <f t="shared" si="7"/>
        <v>0</v>
      </c>
    </row>
    <row r="513" spans="3:11" x14ac:dyDescent="0.25">
      <c r="C513" s="80" t="s">
        <v>3391</v>
      </c>
      <c r="D513" s="80" t="s">
        <v>5416</v>
      </c>
      <c r="E513" s="1120">
        <v>-3.79</v>
      </c>
      <c r="K513" s="858">
        <f t="shared" si="7"/>
        <v>0</v>
      </c>
    </row>
    <row r="514" spans="3:11" x14ac:dyDescent="0.25">
      <c r="C514" s="80" t="s">
        <v>3391</v>
      </c>
      <c r="D514" s="80" t="s">
        <v>5407</v>
      </c>
      <c r="E514" s="1120">
        <v>-3.79</v>
      </c>
      <c r="K514" s="858">
        <f t="shared" si="7"/>
        <v>0</v>
      </c>
    </row>
    <row r="515" spans="3:11" x14ac:dyDescent="0.25">
      <c r="C515" s="80" t="s">
        <v>3391</v>
      </c>
      <c r="D515" s="80" t="s">
        <v>5408</v>
      </c>
      <c r="E515" s="1120">
        <v>-3.79</v>
      </c>
      <c r="K515" s="858">
        <f t="shared" si="7"/>
        <v>0</v>
      </c>
    </row>
    <row r="516" spans="3:11" x14ac:dyDescent="0.25">
      <c r="C516" s="80" t="s">
        <v>3391</v>
      </c>
      <c r="D516" s="80" t="s">
        <v>5417</v>
      </c>
      <c r="E516" s="1120">
        <v>24.84</v>
      </c>
      <c r="K516" s="858">
        <f t="shared" si="7"/>
        <v>0</v>
      </c>
    </row>
    <row r="517" spans="3:11" x14ac:dyDescent="0.25">
      <c r="C517" s="80" t="s">
        <v>3391</v>
      </c>
      <c r="D517" s="80" t="s">
        <v>5418</v>
      </c>
      <c r="E517" s="1120">
        <v>24.84</v>
      </c>
      <c r="K517" s="858">
        <f t="shared" si="7"/>
        <v>0</v>
      </c>
    </row>
    <row r="518" spans="3:11" x14ac:dyDescent="0.25">
      <c r="C518" s="80" t="s">
        <v>3391</v>
      </c>
      <c r="D518" s="80" t="s">
        <v>5419</v>
      </c>
      <c r="E518" s="1120">
        <v>24.84</v>
      </c>
      <c r="K518" s="858">
        <f t="shared" si="7"/>
        <v>0</v>
      </c>
    </row>
    <row r="519" spans="3:11" x14ac:dyDescent="0.25">
      <c r="C519" s="80" t="s">
        <v>3391</v>
      </c>
      <c r="D519" s="80" t="s">
        <v>5420</v>
      </c>
      <c r="E519" s="1120">
        <v>24.84</v>
      </c>
      <c r="K519" s="858">
        <f t="shared" ref="K519:K582" si="8">I519+J519</f>
        <v>0</v>
      </c>
    </row>
    <row r="520" spans="3:11" x14ac:dyDescent="0.25">
      <c r="C520" s="80" t="s">
        <v>3391</v>
      </c>
      <c r="D520" s="80" t="s">
        <v>5421</v>
      </c>
      <c r="E520" s="1120">
        <v>24.84</v>
      </c>
      <c r="K520" s="858">
        <f t="shared" si="8"/>
        <v>0</v>
      </c>
    </row>
    <row r="521" spans="3:11" x14ac:dyDescent="0.25">
      <c r="C521" s="80" t="s">
        <v>3391</v>
      </c>
      <c r="D521" s="80" t="s">
        <v>5422</v>
      </c>
      <c r="E521" s="1120">
        <v>24.84</v>
      </c>
      <c r="K521" s="858">
        <f t="shared" si="8"/>
        <v>0</v>
      </c>
    </row>
    <row r="522" spans="3:11" x14ac:dyDescent="0.25">
      <c r="C522" s="80" t="s">
        <v>3391</v>
      </c>
      <c r="D522" s="80" t="s">
        <v>5423</v>
      </c>
      <c r="E522" s="1120">
        <v>24.84</v>
      </c>
      <c r="K522" s="858">
        <f t="shared" si="8"/>
        <v>0</v>
      </c>
    </row>
    <row r="523" spans="3:11" x14ac:dyDescent="0.25">
      <c r="C523" s="80" t="s">
        <v>3391</v>
      </c>
      <c r="D523" s="80" t="s">
        <v>5424</v>
      </c>
      <c r="E523" s="1120">
        <v>12.42</v>
      </c>
      <c r="K523" s="858">
        <f t="shared" si="8"/>
        <v>0</v>
      </c>
    </row>
    <row r="524" spans="3:11" x14ac:dyDescent="0.25">
      <c r="C524" s="80" t="s">
        <v>3439</v>
      </c>
      <c r="D524" s="80" t="s">
        <v>7730</v>
      </c>
      <c r="E524" s="1120">
        <v>0.01</v>
      </c>
      <c r="K524" s="858">
        <f t="shared" si="8"/>
        <v>0</v>
      </c>
    </row>
    <row r="525" spans="3:11" x14ac:dyDescent="0.25">
      <c r="C525" s="80" t="s">
        <v>3439</v>
      </c>
      <c r="D525" s="80" t="s">
        <v>7731</v>
      </c>
      <c r="E525" s="1120">
        <v>0.01</v>
      </c>
      <c r="K525" s="858">
        <f t="shared" si="8"/>
        <v>0</v>
      </c>
    </row>
    <row r="526" spans="3:11" x14ac:dyDescent="0.25">
      <c r="C526" s="80" t="s">
        <v>3439</v>
      </c>
      <c r="D526" s="80" t="s">
        <v>7732</v>
      </c>
      <c r="E526" s="1120">
        <v>0.01</v>
      </c>
      <c r="K526" s="858">
        <f t="shared" si="8"/>
        <v>0</v>
      </c>
    </row>
    <row r="527" spans="3:11" x14ac:dyDescent="0.25">
      <c r="C527" s="80" t="s">
        <v>3439</v>
      </c>
      <c r="D527" s="80" t="s">
        <v>7733</v>
      </c>
      <c r="E527" s="1120">
        <v>0.01</v>
      </c>
      <c r="K527" s="858">
        <f t="shared" si="8"/>
        <v>0</v>
      </c>
    </row>
    <row r="528" spans="3:11" x14ac:dyDescent="0.25">
      <c r="C528" s="80" t="s">
        <v>3439</v>
      </c>
      <c r="D528" s="80" t="s">
        <v>7734</v>
      </c>
      <c r="E528" s="1120">
        <v>0.01</v>
      </c>
      <c r="K528" s="858">
        <f t="shared" si="8"/>
        <v>0</v>
      </c>
    </row>
    <row r="529" spans="3:11" x14ac:dyDescent="0.25">
      <c r="C529" s="80" t="s">
        <v>3439</v>
      </c>
      <c r="D529" s="80" t="s">
        <v>7735</v>
      </c>
      <c r="E529" s="1120">
        <v>0.01</v>
      </c>
      <c r="K529" s="858">
        <f t="shared" si="8"/>
        <v>0</v>
      </c>
    </row>
    <row r="530" spans="3:11" x14ac:dyDescent="0.25">
      <c r="C530" s="80" t="s">
        <v>3439</v>
      </c>
      <c r="D530" s="80" t="s">
        <v>7736</v>
      </c>
      <c r="E530" s="1120">
        <v>0.01</v>
      </c>
      <c r="K530" s="858">
        <f t="shared" si="8"/>
        <v>0</v>
      </c>
    </row>
    <row r="531" spans="3:11" x14ac:dyDescent="0.25">
      <c r="C531" s="80" t="s">
        <v>3439</v>
      </c>
      <c r="D531" s="80" t="s">
        <v>7737</v>
      </c>
      <c r="E531" s="1120">
        <v>0.01</v>
      </c>
      <c r="K531" s="858">
        <f t="shared" si="8"/>
        <v>0</v>
      </c>
    </row>
    <row r="532" spans="3:11" x14ac:dyDescent="0.25">
      <c r="C532" s="80" t="s">
        <v>3439</v>
      </c>
      <c r="D532" s="80" t="s">
        <v>7738</v>
      </c>
      <c r="E532" s="1120">
        <v>0.01</v>
      </c>
      <c r="K532" s="858">
        <f t="shared" si="8"/>
        <v>0</v>
      </c>
    </row>
    <row r="533" spans="3:11" x14ac:dyDescent="0.25">
      <c r="C533" s="80" t="s">
        <v>3439</v>
      </c>
      <c r="D533" s="80" t="s">
        <v>7739</v>
      </c>
      <c r="E533" s="1120">
        <v>0.01</v>
      </c>
      <c r="K533" s="858">
        <f t="shared" si="8"/>
        <v>0</v>
      </c>
    </row>
    <row r="534" spans="3:11" x14ac:dyDescent="0.25">
      <c r="C534" s="80" t="s">
        <v>3439</v>
      </c>
      <c r="D534" s="80" t="s">
        <v>7740</v>
      </c>
      <c r="E534" s="1120">
        <v>0.01</v>
      </c>
      <c r="K534" s="858">
        <f t="shared" si="8"/>
        <v>0</v>
      </c>
    </row>
    <row r="535" spans="3:11" x14ac:dyDescent="0.25">
      <c r="C535" s="80" t="s">
        <v>3439</v>
      </c>
      <c r="D535" s="80" t="s">
        <v>7741</v>
      </c>
      <c r="E535" s="1120">
        <v>0.01</v>
      </c>
      <c r="K535" s="858">
        <f t="shared" si="8"/>
        <v>0</v>
      </c>
    </row>
    <row r="536" spans="3:11" x14ac:dyDescent="0.25">
      <c r="C536" s="80" t="s">
        <v>3439</v>
      </c>
      <c r="D536" s="80" t="s">
        <v>5425</v>
      </c>
      <c r="E536" s="1120">
        <v>-2199.04</v>
      </c>
      <c r="K536" s="858">
        <f t="shared" si="8"/>
        <v>0</v>
      </c>
    </row>
    <row r="537" spans="3:11" x14ac:dyDescent="0.25">
      <c r="C537" s="80" t="s">
        <v>3439</v>
      </c>
      <c r="D537" s="80" t="s">
        <v>5426</v>
      </c>
      <c r="E537" s="1120">
        <v>-2199.04</v>
      </c>
      <c r="K537" s="858">
        <f t="shared" si="8"/>
        <v>0</v>
      </c>
    </row>
    <row r="538" spans="3:11" x14ac:dyDescent="0.25">
      <c r="C538" s="80" t="s">
        <v>3439</v>
      </c>
      <c r="D538" s="80" t="s">
        <v>5427</v>
      </c>
      <c r="E538" s="1120">
        <v>-2199.04</v>
      </c>
      <c r="K538" s="858">
        <f t="shared" si="8"/>
        <v>0</v>
      </c>
    </row>
    <row r="539" spans="3:11" x14ac:dyDescent="0.25">
      <c r="C539" s="80" t="s">
        <v>3439</v>
      </c>
      <c r="D539" s="80" t="s">
        <v>5428</v>
      </c>
      <c r="E539" s="1120">
        <v>-2199.04</v>
      </c>
      <c r="K539" s="858">
        <f t="shared" si="8"/>
        <v>0</v>
      </c>
    </row>
    <row r="540" spans="3:11" x14ac:dyDescent="0.25">
      <c r="C540" s="80" t="s">
        <v>3439</v>
      </c>
      <c r="D540" s="80" t="s">
        <v>5429</v>
      </c>
      <c r="E540" s="1120">
        <v>-2199.04</v>
      </c>
      <c r="K540" s="858">
        <f t="shared" si="8"/>
        <v>0</v>
      </c>
    </row>
    <row r="541" spans="3:11" x14ac:dyDescent="0.25">
      <c r="C541" s="80" t="s">
        <v>3439</v>
      </c>
      <c r="D541" s="80" t="s">
        <v>5430</v>
      </c>
      <c r="E541" s="1120">
        <v>-2199.04</v>
      </c>
      <c r="K541" s="858">
        <f t="shared" si="8"/>
        <v>0</v>
      </c>
    </row>
    <row r="542" spans="3:11" x14ac:dyDescent="0.25">
      <c r="C542" s="80" t="s">
        <v>3439</v>
      </c>
      <c r="D542" s="80" t="s">
        <v>5431</v>
      </c>
      <c r="E542" s="1120">
        <v>-2199.04</v>
      </c>
      <c r="K542" s="858">
        <f t="shared" si="8"/>
        <v>0</v>
      </c>
    </row>
    <row r="543" spans="3:11" x14ac:dyDescent="0.25">
      <c r="C543" s="80" t="s">
        <v>3439</v>
      </c>
      <c r="D543" s="80" t="s">
        <v>5432</v>
      </c>
      <c r="E543" s="1120">
        <v>-2199.04</v>
      </c>
      <c r="K543" s="858">
        <f t="shared" si="8"/>
        <v>0</v>
      </c>
    </row>
    <row r="544" spans="3:11" x14ac:dyDescent="0.25">
      <c r="C544" s="80" t="s">
        <v>3439</v>
      </c>
      <c r="D544" s="80" t="s">
        <v>5433</v>
      </c>
      <c r="E544" s="1120">
        <v>-1099.52</v>
      </c>
      <c r="K544" s="858">
        <f t="shared" si="8"/>
        <v>0</v>
      </c>
    </row>
    <row r="545" spans="3:11" x14ac:dyDescent="0.25">
      <c r="C545" s="80" t="s">
        <v>3439</v>
      </c>
      <c r="D545" s="80" t="s">
        <v>5434</v>
      </c>
      <c r="E545" s="1120">
        <v>3.68</v>
      </c>
      <c r="K545" s="858">
        <f t="shared" si="8"/>
        <v>0</v>
      </c>
    </row>
    <row r="546" spans="3:11" x14ac:dyDescent="0.25">
      <c r="C546" s="80" t="s">
        <v>3439</v>
      </c>
      <c r="D546" s="80" t="s">
        <v>5437</v>
      </c>
      <c r="E546" s="1120">
        <v>3.68</v>
      </c>
      <c r="K546" s="858">
        <f t="shared" si="8"/>
        <v>0</v>
      </c>
    </row>
    <row r="547" spans="3:11" x14ac:dyDescent="0.25">
      <c r="C547" s="80" t="s">
        <v>3439</v>
      </c>
      <c r="D547" s="80" t="s">
        <v>5438</v>
      </c>
      <c r="E547" s="1120">
        <v>3.68</v>
      </c>
      <c r="K547" s="858">
        <f t="shared" si="8"/>
        <v>0</v>
      </c>
    </row>
    <row r="548" spans="3:11" x14ac:dyDescent="0.25">
      <c r="C548" s="80" t="s">
        <v>3439</v>
      </c>
      <c r="D548" s="80" t="s">
        <v>5439</v>
      </c>
      <c r="E548" s="1120">
        <v>3.68</v>
      </c>
      <c r="K548" s="858">
        <f t="shared" si="8"/>
        <v>0</v>
      </c>
    </row>
    <row r="549" spans="3:11" x14ac:dyDescent="0.25">
      <c r="C549" s="80" t="s">
        <v>3439</v>
      </c>
      <c r="D549" s="80" t="s">
        <v>5440</v>
      </c>
      <c r="E549" s="1120">
        <v>3.68</v>
      </c>
      <c r="K549" s="858">
        <f t="shared" si="8"/>
        <v>0</v>
      </c>
    </row>
    <row r="550" spans="3:11" x14ac:dyDescent="0.25">
      <c r="C550" s="80" t="s">
        <v>3439</v>
      </c>
      <c r="D550" s="80" t="s">
        <v>5441</v>
      </c>
      <c r="E550" s="1120">
        <v>3.68</v>
      </c>
      <c r="K550" s="858">
        <f t="shared" si="8"/>
        <v>0</v>
      </c>
    </row>
    <row r="551" spans="3:11" x14ac:dyDescent="0.25">
      <c r="C551" s="80" t="s">
        <v>3439</v>
      </c>
      <c r="D551" s="80" t="s">
        <v>5442</v>
      </c>
      <c r="E551" s="1120">
        <v>3.68</v>
      </c>
      <c r="K551" s="858">
        <f t="shared" si="8"/>
        <v>0</v>
      </c>
    </row>
    <row r="552" spans="3:11" x14ac:dyDescent="0.25">
      <c r="C552" s="80" t="s">
        <v>3439</v>
      </c>
      <c r="D552" s="80" t="s">
        <v>5443</v>
      </c>
      <c r="E552" s="1120">
        <v>3.68</v>
      </c>
      <c r="K552" s="858">
        <f t="shared" si="8"/>
        <v>0</v>
      </c>
    </row>
    <row r="553" spans="3:11" x14ac:dyDescent="0.25">
      <c r="C553" s="80" t="s">
        <v>3439</v>
      </c>
      <c r="D553" s="80" t="s">
        <v>5444</v>
      </c>
      <c r="E553" s="1120">
        <v>3.68</v>
      </c>
      <c r="K553" s="858">
        <f t="shared" si="8"/>
        <v>0</v>
      </c>
    </row>
    <row r="554" spans="3:11" x14ac:dyDescent="0.25">
      <c r="C554" s="80" t="s">
        <v>3439</v>
      </c>
      <c r="D554" s="80" t="s">
        <v>5435</v>
      </c>
      <c r="E554" s="1120">
        <v>3.68</v>
      </c>
      <c r="K554" s="858">
        <f t="shared" si="8"/>
        <v>0</v>
      </c>
    </row>
    <row r="555" spans="3:11" x14ac:dyDescent="0.25">
      <c r="C555" s="80" t="s">
        <v>3439</v>
      </c>
      <c r="D555" s="80" t="s">
        <v>5436</v>
      </c>
      <c r="E555" s="1120">
        <v>1.84</v>
      </c>
      <c r="K555" s="858">
        <f t="shared" si="8"/>
        <v>0</v>
      </c>
    </row>
    <row r="556" spans="3:11" x14ac:dyDescent="0.25">
      <c r="C556" s="80" t="s">
        <v>3439</v>
      </c>
      <c r="D556" s="80" t="s">
        <v>7782</v>
      </c>
      <c r="E556" s="1120">
        <v>0.01</v>
      </c>
      <c r="K556" s="858">
        <f t="shared" si="8"/>
        <v>0</v>
      </c>
    </row>
    <row r="557" spans="3:11" x14ac:dyDescent="0.25">
      <c r="C557" s="80" t="s">
        <v>3439</v>
      </c>
      <c r="D557" s="80" t="s">
        <v>7783</v>
      </c>
      <c r="E557" s="1120">
        <v>0.01</v>
      </c>
      <c r="K557" s="858">
        <f t="shared" si="8"/>
        <v>0</v>
      </c>
    </row>
    <row r="558" spans="3:11" x14ac:dyDescent="0.25">
      <c r="C558" s="80" t="s">
        <v>3439</v>
      </c>
      <c r="D558" s="80" t="s">
        <v>7784</v>
      </c>
      <c r="E558" s="1120">
        <v>0.01</v>
      </c>
      <c r="K558" s="858">
        <f t="shared" si="8"/>
        <v>0</v>
      </c>
    </row>
    <row r="559" spans="3:11" x14ac:dyDescent="0.25">
      <c r="C559" s="80" t="s">
        <v>3439</v>
      </c>
      <c r="D559" s="80" t="s">
        <v>7785</v>
      </c>
      <c r="E559" s="1120">
        <v>0.01</v>
      </c>
      <c r="K559" s="858">
        <f t="shared" si="8"/>
        <v>0</v>
      </c>
    </row>
    <row r="560" spans="3:11" x14ac:dyDescent="0.25">
      <c r="C560" s="80" t="s">
        <v>3439</v>
      </c>
      <c r="D560" s="80" t="s">
        <v>7786</v>
      </c>
      <c r="E560" s="1120">
        <v>0.01</v>
      </c>
      <c r="K560" s="858">
        <f t="shared" si="8"/>
        <v>0</v>
      </c>
    </row>
    <row r="561" spans="3:11" x14ac:dyDescent="0.25">
      <c r="C561" s="80" t="s">
        <v>3439</v>
      </c>
      <c r="D561" s="80" t="s">
        <v>7787</v>
      </c>
      <c r="E561" s="1120">
        <v>0.01</v>
      </c>
      <c r="K561" s="858">
        <f t="shared" si="8"/>
        <v>0</v>
      </c>
    </row>
    <row r="562" spans="3:11" x14ac:dyDescent="0.25">
      <c r="C562" s="80" t="s">
        <v>3439</v>
      </c>
      <c r="D562" s="80" t="s">
        <v>7788</v>
      </c>
      <c r="E562" s="1120">
        <v>0.01</v>
      </c>
      <c r="K562" s="858">
        <f t="shared" si="8"/>
        <v>0</v>
      </c>
    </row>
    <row r="563" spans="3:11" x14ac:dyDescent="0.25">
      <c r="C563" s="80" t="s">
        <v>3439</v>
      </c>
      <c r="D563" s="80" t="s">
        <v>7789</v>
      </c>
      <c r="E563" s="1120">
        <v>0.01</v>
      </c>
      <c r="K563" s="858">
        <f t="shared" si="8"/>
        <v>0</v>
      </c>
    </row>
    <row r="564" spans="3:11" x14ac:dyDescent="0.25">
      <c r="C564" s="80" t="s">
        <v>3439</v>
      </c>
      <c r="D564" s="80" t="s">
        <v>7790</v>
      </c>
      <c r="E564" s="1120">
        <v>0.01</v>
      </c>
      <c r="K564" s="858">
        <f t="shared" si="8"/>
        <v>0</v>
      </c>
    </row>
    <row r="565" spans="3:11" x14ac:dyDescent="0.25">
      <c r="C565" s="80" t="s">
        <v>3439</v>
      </c>
      <c r="D565" s="80" t="s">
        <v>7791</v>
      </c>
      <c r="E565" s="1120">
        <v>0.01</v>
      </c>
      <c r="K565" s="858">
        <f t="shared" si="8"/>
        <v>0</v>
      </c>
    </row>
    <row r="566" spans="3:11" x14ac:dyDescent="0.25">
      <c r="C566" s="80" t="s">
        <v>3439</v>
      </c>
      <c r="D566" s="80" t="s">
        <v>7792</v>
      </c>
      <c r="E566" s="1120">
        <v>0.01</v>
      </c>
      <c r="K566" s="858">
        <f t="shared" si="8"/>
        <v>0</v>
      </c>
    </row>
    <row r="567" spans="3:11" x14ac:dyDescent="0.25">
      <c r="C567" s="80" t="s">
        <v>3439</v>
      </c>
      <c r="D567" s="80" t="s">
        <v>7793</v>
      </c>
      <c r="E567" s="1120">
        <v>0.01</v>
      </c>
      <c r="K567" s="858">
        <f t="shared" si="8"/>
        <v>0</v>
      </c>
    </row>
    <row r="568" spans="3:11" x14ac:dyDescent="0.25">
      <c r="C568" s="80" t="s">
        <v>3439</v>
      </c>
      <c r="D568" s="80" t="s">
        <v>5445</v>
      </c>
      <c r="E568" s="1120">
        <v>101.16</v>
      </c>
      <c r="K568" s="858">
        <f t="shared" si="8"/>
        <v>0</v>
      </c>
    </row>
    <row r="569" spans="3:11" x14ac:dyDescent="0.25">
      <c r="C569" s="80" t="s">
        <v>3439</v>
      </c>
      <c r="D569" s="80" t="s">
        <v>5446</v>
      </c>
      <c r="E569" s="1120">
        <v>101.16</v>
      </c>
      <c r="K569" s="858">
        <f t="shared" si="8"/>
        <v>0</v>
      </c>
    </row>
    <row r="570" spans="3:11" x14ac:dyDescent="0.25">
      <c r="C570" s="80" t="s">
        <v>3439</v>
      </c>
      <c r="D570" s="80" t="s">
        <v>5447</v>
      </c>
      <c r="E570" s="1120">
        <v>101.16</v>
      </c>
      <c r="K570" s="858">
        <f t="shared" si="8"/>
        <v>0</v>
      </c>
    </row>
    <row r="571" spans="3:11" x14ac:dyDescent="0.25">
      <c r="C571" s="80" t="s">
        <v>3439</v>
      </c>
      <c r="D571" s="80" t="s">
        <v>5448</v>
      </c>
      <c r="E571" s="1120">
        <v>101.16</v>
      </c>
      <c r="K571" s="858">
        <f t="shared" si="8"/>
        <v>0</v>
      </c>
    </row>
    <row r="572" spans="3:11" x14ac:dyDescent="0.25">
      <c r="C572" s="80" t="s">
        <v>3439</v>
      </c>
      <c r="D572" s="80" t="s">
        <v>5449</v>
      </c>
      <c r="E572" s="1120">
        <v>101.16</v>
      </c>
      <c r="K572" s="858">
        <f t="shared" si="8"/>
        <v>0</v>
      </c>
    </row>
    <row r="573" spans="3:11" x14ac:dyDescent="0.25">
      <c r="C573" s="80" t="s">
        <v>3439</v>
      </c>
      <c r="D573" s="80" t="s">
        <v>5450</v>
      </c>
      <c r="E573" s="1120">
        <v>101.16</v>
      </c>
      <c r="K573" s="858">
        <f t="shared" si="8"/>
        <v>0</v>
      </c>
    </row>
    <row r="574" spans="3:11" x14ac:dyDescent="0.25">
      <c r="C574" s="80" t="s">
        <v>3439</v>
      </c>
      <c r="D574" s="80" t="s">
        <v>5451</v>
      </c>
      <c r="E574" s="1120">
        <v>50.58</v>
      </c>
      <c r="K574" s="858">
        <f t="shared" si="8"/>
        <v>0</v>
      </c>
    </row>
    <row r="575" spans="3:11" x14ac:dyDescent="0.25">
      <c r="C575" s="80" t="s">
        <v>3469</v>
      </c>
      <c r="D575" s="80" t="s">
        <v>5452</v>
      </c>
      <c r="E575" s="1120">
        <v>4.88</v>
      </c>
      <c r="K575" s="858">
        <f t="shared" si="8"/>
        <v>0</v>
      </c>
    </row>
    <row r="576" spans="3:11" x14ac:dyDescent="0.25">
      <c r="C576" s="80" t="s">
        <v>3469</v>
      </c>
      <c r="D576" s="80" t="s">
        <v>5455</v>
      </c>
      <c r="E576" s="1120">
        <v>4.88</v>
      </c>
      <c r="K576" s="858">
        <f t="shared" si="8"/>
        <v>0</v>
      </c>
    </row>
    <row r="577" spans="3:11" x14ac:dyDescent="0.25">
      <c r="C577" s="80" t="s">
        <v>3469</v>
      </c>
      <c r="D577" s="80" t="s">
        <v>5456</v>
      </c>
      <c r="E577" s="1120">
        <v>4.88</v>
      </c>
      <c r="K577" s="858">
        <f t="shared" si="8"/>
        <v>0</v>
      </c>
    </row>
    <row r="578" spans="3:11" x14ac:dyDescent="0.25">
      <c r="C578" s="80" t="s">
        <v>3469</v>
      </c>
      <c r="D578" s="80" t="s">
        <v>5457</v>
      </c>
      <c r="E578" s="1120">
        <v>4.88</v>
      </c>
      <c r="K578" s="858">
        <f t="shared" si="8"/>
        <v>0</v>
      </c>
    </row>
    <row r="579" spans="3:11" x14ac:dyDescent="0.25">
      <c r="C579" s="80" t="s">
        <v>3469</v>
      </c>
      <c r="D579" s="80" t="s">
        <v>5458</v>
      </c>
      <c r="E579" s="1120">
        <v>4.88</v>
      </c>
      <c r="K579" s="858">
        <f t="shared" si="8"/>
        <v>0</v>
      </c>
    </row>
    <row r="580" spans="3:11" x14ac:dyDescent="0.25">
      <c r="C580" s="80" t="s">
        <v>3469</v>
      </c>
      <c r="D580" s="80" t="s">
        <v>5459</v>
      </c>
      <c r="E580" s="1120">
        <v>4.88</v>
      </c>
      <c r="K580" s="858">
        <f t="shared" si="8"/>
        <v>0</v>
      </c>
    </row>
    <row r="581" spans="3:11" x14ac:dyDescent="0.25">
      <c r="C581" s="80" t="s">
        <v>3469</v>
      </c>
      <c r="D581" s="80" t="s">
        <v>5460</v>
      </c>
      <c r="E581" s="1120">
        <v>4.88</v>
      </c>
      <c r="K581" s="858">
        <f t="shared" si="8"/>
        <v>0</v>
      </c>
    </row>
    <row r="582" spans="3:11" x14ac:dyDescent="0.25">
      <c r="C582" s="80" t="s">
        <v>3469</v>
      </c>
      <c r="D582" s="80" t="s">
        <v>5461</v>
      </c>
      <c r="E582" s="1120">
        <v>4.88</v>
      </c>
      <c r="K582" s="858">
        <f t="shared" si="8"/>
        <v>0</v>
      </c>
    </row>
    <row r="583" spans="3:11" x14ac:dyDescent="0.25">
      <c r="C583" s="80" t="s">
        <v>3469</v>
      </c>
      <c r="D583" s="80" t="s">
        <v>5462</v>
      </c>
      <c r="E583" s="1120">
        <v>4.88</v>
      </c>
      <c r="K583" s="858">
        <f t="shared" ref="K583:K646" si="9">I583+J583</f>
        <v>0</v>
      </c>
    </row>
    <row r="584" spans="3:11" x14ac:dyDescent="0.25">
      <c r="C584" s="80" t="s">
        <v>3469</v>
      </c>
      <c r="D584" s="80" t="s">
        <v>5453</v>
      </c>
      <c r="E584" s="1120">
        <v>4.88</v>
      </c>
      <c r="K584" s="858">
        <f t="shared" si="9"/>
        <v>0</v>
      </c>
    </row>
    <row r="585" spans="3:11" x14ac:dyDescent="0.25">
      <c r="C585" s="80" t="s">
        <v>3469</v>
      </c>
      <c r="D585" s="80" t="s">
        <v>5454</v>
      </c>
      <c r="E585" s="1120">
        <v>2.4500000000000002</v>
      </c>
      <c r="K585" s="858">
        <f t="shared" si="9"/>
        <v>0</v>
      </c>
    </row>
    <row r="586" spans="3:11" x14ac:dyDescent="0.25">
      <c r="C586" s="80" t="s">
        <v>3469</v>
      </c>
      <c r="D586" s="80" t="s">
        <v>5463</v>
      </c>
      <c r="E586" s="1120">
        <v>4804.97</v>
      </c>
      <c r="K586" s="858">
        <f t="shared" si="9"/>
        <v>0</v>
      </c>
    </row>
    <row r="587" spans="3:11" x14ac:dyDescent="0.25">
      <c r="C587" s="80" t="s">
        <v>3469</v>
      </c>
      <c r="D587" s="80" t="s">
        <v>5466</v>
      </c>
      <c r="E587" s="1120">
        <v>4804.97</v>
      </c>
      <c r="K587" s="858">
        <f t="shared" si="9"/>
        <v>0</v>
      </c>
    </row>
    <row r="588" spans="3:11" x14ac:dyDescent="0.25">
      <c r="C588" s="80" t="s">
        <v>3469</v>
      </c>
      <c r="D588" s="80" t="s">
        <v>5467</v>
      </c>
      <c r="E588" s="1120">
        <v>4804.97</v>
      </c>
      <c r="K588" s="858">
        <f t="shared" si="9"/>
        <v>0</v>
      </c>
    </row>
    <row r="589" spans="3:11" x14ac:dyDescent="0.25">
      <c r="C589" s="80" t="s">
        <v>3469</v>
      </c>
      <c r="D589" s="80" t="s">
        <v>5468</v>
      </c>
      <c r="E589" s="1120">
        <v>4804.97</v>
      </c>
      <c r="K589" s="858">
        <f t="shared" si="9"/>
        <v>0</v>
      </c>
    </row>
    <row r="590" spans="3:11" x14ac:dyDescent="0.25">
      <c r="C590" s="80" t="s">
        <v>3469</v>
      </c>
      <c r="D590" s="80" t="s">
        <v>5469</v>
      </c>
      <c r="E590" s="1120">
        <v>4804.97</v>
      </c>
      <c r="K590" s="858">
        <f t="shared" si="9"/>
        <v>0</v>
      </c>
    </row>
    <row r="591" spans="3:11" x14ac:dyDescent="0.25">
      <c r="C591" s="80" t="s">
        <v>3469</v>
      </c>
      <c r="D591" s="80" t="s">
        <v>5470</v>
      </c>
      <c r="E591" s="1120">
        <v>4804.97</v>
      </c>
      <c r="K591" s="858">
        <f t="shared" si="9"/>
        <v>0</v>
      </c>
    </row>
    <row r="592" spans="3:11" x14ac:dyDescent="0.25">
      <c r="C592" s="80" t="s">
        <v>3469</v>
      </c>
      <c r="D592" s="80" t="s">
        <v>5471</v>
      </c>
      <c r="E592" s="1120">
        <v>4804.97</v>
      </c>
      <c r="K592" s="858">
        <f t="shared" si="9"/>
        <v>0</v>
      </c>
    </row>
    <row r="593" spans="3:11" x14ac:dyDescent="0.25">
      <c r="C593" s="80" t="s">
        <v>3469</v>
      </c>
      <c r="D593" s="80" t="s">
        <v>5472</v>
      </c>
      <c r="E593" s="1120">
        <v>4804.97</v>
      </c>
      <c r="K593" s="858">
        <f t="shared" si="9"/>
        <v>0</v>
      </c>
    </row>
    <row r="594" spans="3:11" x14ac:dyDescent="0.25">
      <c r="C594" s="80" t="s">
        <v>3469</v>
      </c>
      <c r="D594" s="80" t="s">
        <v>5473</v>
      </c>
      <c r="E594" s="1120">
        <v>4804.97</v>
      </c>
      <c r="K594" s="858">
        <f t="shared" si="9"/>
        <v>0</v>
      </c>
    </row>
    <row r="595" spans="3:11" x14ac:dyDescent="0.25">
      <c r="C595" s="80" t="s">
        <v>3469</v>
      </c>
      <c r="D595" s="80" t="s">
        <v>5464</v>
      </c>
      <c r="E595" s="1120">
        <v>4804.97</v>
      </c>
      <c r="K595" s="858">
        <f t="shared" si="9"/>
        <v>0</v>
      </c>
    </row>
    <row r="596" spans="3:11" x14ac:dyDescent="0.25">
      <c r="C596" s="80" t="s">
        <v>3469</v>
      </c>
      <c r="D596" s="80" t="s">
        <v>5465</v>
      </c>
      <c r="E596" s="1120">
        <v>4804.97</v>
      </c>
      <c r="K596" s="858">
        <f t="shared" si="9"/>
        <v>0</v>
      </c>
    </row>
    <row r="597" spans="3:11" x14ac:dyDescent="0.25">
      <c r="C597" s="80" t="s">
        <v>3469</v>
      </c>
      <c r="D597" s="80" t="s">
        <v>5474</v>
      </c>
      <c r="E597" s="1120">
        <v>-6.47</v>
      </c>
      <c r="K597" s="858">
        <f t="shared" si="9"/>
        <v>0</v>
      </c>
    </row>
    <row r="598" spans="3:11" x14ac:dyDescent="0.25">
      <c r="C598" s="80" t="s">
        <v>3469</v>
      </c>
      <c r="D598" s="80" t="s">
        <v>5477</v>
      </c>
      <c r="E598" s="1120">
        <v>-6.47</v>
      </c>
      <c r="K598" s="858">
        <f t="shared" si="9"/>
        <v>0</v>
      </c>
    </row>
    <row r="599" spans="3:11" x14ac:dyDescent="0.25">
      <c r="C599" s="80" t="s">
        <v>3469</v>
      </c>
      <c r="D599" s="80" t="s">
        <v>5478</v>
      </c>
      <c r="E599" s="1120">
        <v>-6.47</v>
      </c>
      <c r="K599" s="858">
        <f t="shared" si="9"/>
        <v>0</v>
      </c>
    </row>
    <row r="600" spans="3:11" x14ac:dyDescent="0.25">
      <c r="C600" s="80" t="s">
        <v>3469</v>
      </c>
      <c r="D600" s="80" t="s">
        <v>5479</v>
      </c>
      <c r="E600" s="1120">
        <v>-6.47</v>
      </c>
      <c r="K600" s="858">
        <f t="shared" si="9"/>
        <v>0</v>
      </c>
    </row>
    <row r="601" spans="3:11" x14ac:dyDescent="0.25">
      <c r="C601" s="80" t="s">
        <v>3469</v>
      </c>
      <c r="D601" s="80" t="s">
        <v>5480</v>
      </c>
      <c r="E601" s="1120">
        <v>-6.47</v>
      </c>
      <c r="K601" s="858">
        <f t="shared" si="9"/>
        <v>0</v>
      </c>
    </row>
    <row r="602" spans="3:11" x14ac:dyDescent="0.25">
      <c r="C602" s="80" t="s">
        <v>3469</v>
      </c>
      <c r="D602" s="80" t="s">
        <v>5481</v>
      </c>
      <c r="E602" s="1120">
        <v>-6.47</v>
      </c>
      <c r="K602" s="858">
        <f t="shared" si="9"/>
        <v>0</v>
      </c>
    </row>
    <row r="603" spans="3:11" x14ac:dyDescent="0.25">
      <c r="C603" s="80" t="s">
        <v>3469</v>
      </c>
      <c r="D603" s="80" t="s">
        <v>5482</v>
      </c>
      <c r="E603" s="1120">
        <v>-6.47</v>
      </c>
      <c r="K603" s="858">
        <f t="shared" si="9"/>
        <v>0</v>
      </c>
    </row>
    <row r="604" spans="3:11" x14ac:dyDescent="0.25">
      <c r="C604" s="80" t="s">
        <v>3469</v>
      </c>
      <c r="D604" s="80" t="s">
        <v>5483</v>
      </c>
      <c r="E604" s="1120">
        <v>-6.47</v>
      </c>
      <c r="K604" s="858">
        <f t="shared" si="9"/>
        <v>0</v>
      </c>
    </row>
    <row r="605" spans="3:11" x14ac:dyDescent="0.25">
      <c r="C605" s="80" t="s">
        <v>3469</v>
      </c>
      <c r="D605" s="80" t="s">
        <v>5484</v>
      </c>
      <c r="E605" s="1120">
        <v>-6.47</v>
      </c>
      <c r="K605" s="858">
        <f t="shared" si="9"/>
        <v>0</v>
      </c>
    </row>
    <row r="606" spans="3:11" x14ac:dyDescent="0.25">
      <c r="C606" s="80" t="s">
        <v>3469</v>
      </c>
      <c r="D606" s="80" t="s">
        <v>5475</v>
      </c>
      <c r="E606" s="1120">
        <v>-6.47</v>
      </c>
      <c r="K606" s="858">
        <f t="shared" si="9"/>
        <v>0</v>
      </c>
    </row>
    <row r="607" spans="3:11" x14ac:dyDescent="0.25">
      <c r="C607" s="80" t="s">
        <v>3469</v>
      </c>
      <c r="D607" s="80" t="s">
        <v>5476</v>
      </c>
      <c r="E607" s="1120">
        <v>-6.47</v>
      </c>
      <c r="K607" s="858">
        <f t="shared" si="9"/>
        <v>0</v>
      </c>
    </row>
    <row r="608" spans="3:11" x14ac:dyDescent="0.25">
      <c r="C608" s="80" t="s">
        <v>3469</v>
      </c>
      <c r="D608" s="80" t="s">
        <v>5485</v>
      </c>
      <c r="E608" s="1120">
        <v>1666.21</v>
      </c>
      <c r="K608" s="858">
        <f t="shared" si="9"/>
        <v>0</v>
      </c>
    </row>
    <row r="609" spans="3:11" x14ac:dyDescent="0.25">
      <c r="C609" s="80" t="s">
        <v>3469</v>
      </c>
      <c r="D609" s="80" t="s">
        <v>5488</v>
      </c>
      <c r="E609" s="1120">
        <v>1666.21</v>
      </c>
      <c r="K609" s="858">
        <f t="shared" si="9"/>
        <v>0</v>
      </c>
    </row>
    <row r="610" spans="3:11" x14ac:dyDescent="0.25">
      <c r="C610" s="80" t="s">
        <v>3469</v>
      </c>
      <c r="D610" s="80" t="s">
        <v>5489</v>
      </c>
      <c r="E610" s="1120">
        <v>1666.21</v>
      </c>
      <c r="K610" s="858">
        <f t="shared" si="9"/>
        <v>0</v>
      </c>
    </row>
    <row r="611" spans="3:11" x14ac:dyDescent="0.25">
      <c r="C611" s="80" t="s">
        <v>3469</v>
      </c>
      <c r="D611" s="80" t="s">
        <v>5490</v>
      </c>
      <c r="E611" s="1120">
        <v>1666.21</v>
      </c>
      <c r="K611" s="858">
        <f t="shared" si="9"/>
        <v>0</v>
      </c>
    </row>
    <row r="612" spans="3:11" x14ac:dyDescent="0.25">
      <c r="C612" s="80" t="s">
        <v>3469</v>
      </c>
      <c r="D612" s="80" t="s">
        <v>5491</v>
      </c>
      <c r="E612" s="1120">
        <v>1666.21</v>
      </c>
      <c r="K612" s="858">
        <f t="shared" si="9"/>
        <v>0</v>
      </c>
    </row>
    <row r="613" spans="3:11" x14ac:dyDescent="0.25">
      <c r="C613" s="80" t="s">
        <v>3469</v>
      </c>
      <c r="D613" s="80" t="s">
        <v>5492</v>
      </c>
      <c r="E613" s="1120">
        <v>1666.21</v>
      </c>
      <c r="K613" s="858">
        <f t="shared" si="9"/>
        <v>0</v>
      </c>
    </row>
    <row r="614" spans="3:11" x14ac:dyDescent="0.25">
      <c r="C614" s="80" t="s">
        <v>3469</v>
      </c>
      <c r="D614" s="80" t="s">
        <v>5493</v>
      </c>
      <c r="E614" s="1120">
        <v>1666.21</v>
      </c>
      <c r="K614" s="858">
        <f t="shared" si="9"/>
        <v>0</v>
      </c>
    </row>
    <row r="615" spans="3:11" x14ac:dyDescent="0.25">
      <c r="C615" s="80" t="s">
        <v>3469</v>
      </c>
      <c r="D615" s="80" t="s">
        <v>5494</v>
      </c>
      <c r="E615" s="1120">
        <v>1666.21</v>
      </c>
      <c r="K615" s="858">
        <f t="shared" si="9"/>
        <v>0</v>
      </c>
    </row>
    <row r="616" spans="3:11" x14ac:dyDescent="0.25">
      <c r="C616" s="80" t="s">
        <v>3469</v>
      </c>
      <c r="D616" s="80" t="s">
        <v>5495</v>
      </c>
      <c r="E616" s="1120">
        <v>1606.57</v>
      </c>
      <c r="K616" s="858">
        <f t="shared" si="9"/>
        <v>0</v>
      </c>
    </row>
    <row r="617" spans="3:11" x14ac:dyDescent="0.25">
      <c r="C617" s="80" t="s">
        <v>3469</v>
      </c>
      <c r="D617" s="80" t="s">
        <v>5486</v>
      </c>
      <c r="E617" s="1120">
        <v>1546.92</v>
      </c>
      <c r="K617" s="858">
        <f t="shared" si="9"/>
        <v>0</v>
      </c>
    </row>
    <row r="618" spans="3:11" x14ac:dyDescent="0.25">
      <c r="C618" s="80" t="s">
        <v>3469</v>
      </c>
      <c r="D618" s="80" t="s">
        <v>5487</v>
      </c>
      <c r="E618" s="1120">
        <v>1543</v>
      </c>
      <c r="K618" s="858">
        <f t="shared" si="9"/>
        <v>0</v>
      </c>
    </row>
    <row r="619" spans="3:11" x14ac:dyDescent="0.25">
      <c r="C619" s="80" t="s">
        <v>3497</v>
      </c>
      <c r="D619" s="80" t="s">
        <v>5496</v>
      </c>
      <c r="E619" s="1120">
        <v>1.25</v>
      </c>
      <c r="K619" s="858">
        <f t="shared" si="9"/>
        <v>0</v>
      </c>
    </row>
    <row r="620" spans="3:11" x14ac:dyDescent="0.25">
      <c r="C620" s="80" t="s">
        <v>3497</v>
      </c>
      <c r="D620" s="80" t="s">
        <v>5497</v>
      </c>
      <c r="E620" s="1120">
        <v>1176.21</v>
      </c>
      <c r="K620" s="858">
        <f t="shared" si="9"/>
        <v>0</v>
      </c>
    </row>
    <row r="621" spans="3:11" x14ac:dyDescent="0.25">
      <c r="C621" s="80" t="s">
        <v>3497</v>
      </c>
      <c r="D621" s="80" t="s">
        <v>5500</v>
      </c>
      <c r="E621" s="1120">
        <v>1176.21</v>
      </c>
      <c r="K621" s="858">
        <f t="shared" si="9"/>
        <v>0</v>
      </c>
    </row>
    <row r="622" spans="3:11" x14ac:dyDescent="0.25">
      <c r="C622" s="80" t="s">
        <v>3497</v>
      </c>
      <c r="D622" s="80" t="s">
        <v>5501</v>
      </c>
      <c r="E622" s="1120">
        <v>1176.21</v>
      </c>
      <c r="K622" s="858">
        <f t="shared" si="9"/>
        <v>0</v>
      </c>
    </row>
    <row r="623" spans="3:11" x14ac:dyDescent="0.25">
      <c r="C623" s="80" t="s">
        <v>3497</v>
      </c>
      <c r="D623" s="80" t="s">
        <v>5502</v>
      </c>
      <c r="E623" s="1120">
        <v>1176.21</v>
      </c>
      <c r="K623" s="858">
        <f t="shared" si="9"/>
        <v>0</v>
      </c>
    </row>
    <row r="624" spans="3:11" x14ac:dyDescent="0.25">
      <c r="C624" s="80" t="s">
        <v>3497</v>
      </c>
      <c r="D624" s="80" t="s">
        <v>5503</v>
      </c>
      <c r="E624" s="1120">
        <v>1176.21</v>
      </c>
      <c r="K624" s="858">
        <f t="shared" si="9"/>
        <v>0</v>
      </c>
    </row>
    <row r="625" spans="3:11" x14ac:dyDescent="0.25">
      <c r="C625" s="80" t="s">
        <v>3497</v>
      </c>
      <c r="D625" s="80" t="s">
        <v>5504</v>
      </c>
      <c r="E625" s="1120">
        <v>1176.21</v>
      </c>
      <c r="K625" s="858">
        <f t="shared" si="9"/>
        <v>0</v>
      </c>
    </row>
    <row r="626" spans="3:11" x14ac:dyDescent="0.25">
      <c r="C626" s="80" t="s">
        <v>3497</v>
      </c>
      <c r="D626" s="80" t="s">
        <v>5505</v>
      </c>
      <c r="E626" s="1120">
        <v>1176.21</v>
      </c>
      <c r="K626" s="858">
        <f t="shared" si="9"/>
        <v>0</v>
      </c>
    </row>
    <row r="627" spans="3:11" x14ac:dyDescent="0.25">
      <c r="C627" s="80" t="s">
        <v>3497</v>
      </c>
      <c r="D627" s="80" t="s">
        <v>5506</v>
      </c>
      <c r="E627" s="1120">
        <v>1176.21</v>
      </c>
      <c r="K627" s="858">
        <f t="shared" si="9"/>
        <v>0</v>
      </c>
    </row>
    <row r="628" spans="3:11" x14ac:dyDescent="0.25">
      <c r="C628" s="80" t="s">
        <v>3497</v>
      </c>
      <c r="D628" s="80" t="s">
        <v>5507</v>
      </c>
      <c r="E628" s="1120">
        <v>1176.21</v>
      </c>
      <c r="K628" s="858">
        <f t="shared" si="9"/>
        <v>0</v>
      </c>
    </row>
    <row r="629" spans="3:11" x14ac:dyDescent="0.25">
      <c r="C629" s="80" t="s">
        <v>3497</v>
      </c>
      <c r="D629" s="80" t="s">
        <v>5498</v>
      </c>
      <c r="E629" s="1120">
        <v>1176.21</v>
      </c>
      <c r="K629" s="858">
        <f t="shared" si="9"/>
        <v>0</v>
      </c>
    </row>
    <row r="630" spans="3:11" x14ac:dyDescent="0.25">
      <c r="C630" s="80" t="s">
        <v>3497</v>
      </c>
      <c r="D630" s="80" t="s">
        <v>5499</v>
      </c>
      <c r="E630" s="1120">
        <v>1176.21</v>
      </c>
      <c r="K630" s="858">
        <f t="shared" si="9"/>
        <v>0</v>
      </c>
    </row>
    <row r="631" spans="3:11" x14ac:dyDescent="0.25">
      <c r="C631" s="80" t="s">
        <v>3497</v>
      </c>
      <c r="D631" s="80" t="s">
        <v>7910</v>
      </c>
      <c r="E631" s="1120">
        <v>0.01</v>
      </c>
      <c r="K631" s="858">
        <f t="shared" si="9"/>
        <v>0</v>
      </c>
    </row>
    <row r="632" spans="3:11" x14ac:dyDescent="0.25">
      <c r="C632" s="80" t="s">
        <v>3497</v>
      </c>
      <c r="D632" s="80" t="s">
        <v>5508</v>
      </c>
      <c r="E632" s="1120">
        <v>2.2200000000000002</v>
      </c>
      <c r="K632" s="858">
        <f t="shared" si="9"/>
        <v>0</v>
      </c>
    </row>
    <row r="633" spans="3:11" x14ac:dyDescent="0.25">
      <c r="C633" s="80" t="s">
        <v>3497</v>
      </c>
      <c r="D633" s="80" t="s">
        <v>5511</v>
      </c>
      <c r="E633" s="1120">
        <v>2.2200000000000002</v>
      </c>
      <c r="K633" s="858">
        <f t="shared" si="9"/>
        <v>0</v>
      </c>
    </row>
    <row r="634" spans="3:11" x14ac:dyDescent="0.25">
      <c r="C634" s="80" t="s">
        <v>3497</v>
      </c>
      <c r="D634" s="80" t="s">
        <v>5512</v>
      </c>
      <c r="E634" s="1120">
        <v>2.2200000000000002</v>
      </c>
      <c r="K634" s="858">
        <f t="shared" si="9"/>
        <v>0</v>
      </c>
    </row>
    <row r="635" spans="3:11" x14ac:dyDescent="0.25">
      <c r="C635" s="80" t="s">
        <v>3497</v>
      </c>
      <c r="D635" s="80" t="s">
        <v>5513</v>
      </c>
      <c r="E635" s="1120">
        <v>2.2200000000000002</v>
      </c>
      <c r="K635" s="858">
        <f t="shared" si="9"/>
        <v>0</v>
      </c>
    </row>
    <row r="636" spans="3:11" x14ac:dyDescent="0.25">
      <c r="C636" s="80" t="s">
        <v>3497</v>
      </c>
      <c r="D636" s="80" t="s">
        <v>5514</v>
      </c>
      <c r="E636" s="1120">
        <v>2.2200000000000002</v>
      </c>
      <c r="K636" s="858">
        <f t="shared" si="9"/>
        <v>0</v>
      </c>
    </row>
    <row r="637" spans="3:11" x14ac:dyDescent="0.25">
      <c r="C637" s="80" t="s">
        <v>3497</v>
      </c>
      <c r="D637" s="80" t="s">
        <v>5515</v>
      </c>
      <c r="E637" s="1120">
        <v>2.2200000000000002</v>
      </c>
      <c r="K637" s="858">
        <f t="shared" si="9"/>
        <v>0</v>
      </c>
    </row>
    <row r="638" spans="3:11" x14ac:dyDescent="0.25">
      <c r="C638" s="80" t="s">
        <v>3497</v>
      </c>
      <c r="D638" s="80" t="s">
        <v>5516</v>
      </c>
      <c r="E638" s="1120">
        <v>2.2200000000000002</v>
      </c>
      <c r="K638" s="858">
        <f t="shared" si="9"/>
        <v>0</v>
      </c>
    </row>
    <row r="639" spans="3:11" x14ac:dyDescent="0.25">
      <c r="C639" s="80" t="s">
        <v>3497</v>
      </c>
      <c r="D639" s="80" t="s">
        <v>5517</v>
      </c>
      <c r="E639" s="1120">
        <v>2.2200000000000002</v>
      </c>
      <c r="K639" s="858">
        <f t="shared" si="9"/>
        <v>0</v>
      </c>
    </row>
    <row r="640" spans="3:11" x14ac:dyDescent="0.25">
      <c r="C640" s="80" t="s">
        <v>3497</v>
      </c>
      <c r="D640" s="80" t="s">
        <v>5518</v>
      </c>
      <c r="E640" s="1120">
        <v>2.2200000000000002</v>
      </c>
      <c r="K640" s="858">
        <f t="shared" si="9"/>
        <v>0</v>
      </c>
    </row>
    <row r="641" spans="3:11" x14ac:dyDescent="0.25">
      <c r="C641" s="80" t="s">
        <v>3497</v>
      </c>
      <c r="D641" s="80" t="s">
        <v>5509</v>
      </c>
      <c r="E641" s="1120">
        <v>2.2200000000000002</v>
      </c>
      <c r="K641" s="858">
        <f t="shared" si="9"/>
        <v>0</v>
      </c>
    </row>
    <row r="642" spans="3:11" x14ac:dyDescent="0.25">
      <c r="C642" s="80" t="s">
        <v>3497</v>
      </c>
      <c r="D642" s="80" t="s">
        <v>5510</v>
      </c>
      <c r="E642" s="1120">
        <v>1.1200000000000001</v>
      </c>
      <c r="K642" s="858">
        <f t="shared" si="9"/>
        <v>0</v>
      </c>
    </row>
    <row r="643" spans="3:11" x14ac:dyDescent="0.25">
      <c r="C643" s="80" t="s">
        <v>3497</v>
      </c>
      <c r="D643" s="80" t="s">
        <v>7911</v>
      </c>
      <c r="E643" s="1120">
        <v>0.01</v>
      </c>
      <c r="K643" s="858">
        <f t="shared" si="9"/>
        <v>0</v>
      </c>
    </row>
    <row r="644" spans="3:11" x14ac:dyDescent="0.25">
      <c r="C644" s="80" t="s">
        <v>3497</v>
      </c>
      <c r="D644" s="80" t="s">
        <v>5519</v>
      </c>
      <c r="E644" s="1120">
        <v>-3.97</v>
      </c>
      <c r="K644" s="858">
        <f t="shared" si="9"/>
        <v>0</v>
      </c>
    </row>
    <row r="645" spans="3:11" x14ac:dyDescent="0.25">
      <c r="C645" s="80" t="s">
        <v>3497</v>
      </c>
      <c r="D645" s="80" t="s">
        <v>5522</v>
      </c>
      <c r="E645" s="1120">
        <v>-3.97</v>
      </c>
      <c r="K645" s="858">
        <f t="shared" si="9"/>
        <v>0</v>
      </c>
    </row>
    <row r="646" spans="3:11" x14ac:dyDescent="0.25">
      <c r="C646" s="80" t="s">
        <v>3497</v>
      </c>
      <c r="D646" s="80" t="s">
        <v>5523</v>
      </c>
      <c r="E646" s="1120">
        <v>-3.97</v>
      </c>
      <c r="K646" s="858">
        <f t="shared" si="9"/>
        <v>0</v>
      </c>
    </row>
    <row r="647" spans="3:11" x14ac:dyDescent="0.25">
      <c r="C647" s="80" t="s">
        <v>3497</v>
      </c>
      <c r="D647" s="80" t="s">
        <v>5524</v>
      </c>
      <c r="E647" s="1120">
        <v>-3.97</v>
      </c>
      <c r="K647" s="858">
        <f t="shared" ref="K647:K710" si="10">I647+J647</f>
        <v>0</v>
      </c>
    </row>
    <row r="648" spans="3:11" x14ac:dyDescent="0.25">
      <c r="C648" s="80" t="s">
        <v>3497</v>
      </c>
      <c r="D648" s="80" t="s">
        <v>5525</v>
      </c>
      <c r="E648" s="1120">
        <v>-3.97</v>
      </c>
      <c r="K648" s="858">
        <f t="shared" si="10"/>
        <v>0</v>
      </c>
    </row>
    <row r="649" spans="3:11" x14ac:dyDescent="0.25">
      <c r="C649" s="80" t="s">
        <v>3497</v>
      </c>
      <c r="D649" s="80" t="s">
        <v>5526</v>
      </c>
      <c r="E649" s="1120">
        <v>-3.97</v>
      </c>
      <c r="K649" s="858">
        <f t="shared" si="10"/>
        <v>0</v>
      </c>
    </row>
    <row r="650" spans="3:11" x14ac:dyDescent="0.25">
      <c r="C650" s="80" t="s">
        <v>3497</v>
      </c>
      <c r="D650" s="80" t="s">
        <v>5527</v>
      </c>
      <c r="E650" s="1120">
        <v>-3.97</v>
      </c>
      <c r="K650" s="858">
        <f t="shared" si="10"/>
        <v>0</v>
      </c>
    </row>
    <row r="651" spans="3:11" x14ac:dyDescent="0.25">
      <c r="C651" s="80" t="s">
        <v>3497</v>
      </c>
      <c r="D651" s="80" t="s">
        <v>5528</v>
      </c>
      <c r="E651" s="1120">
        <v>-3.97</v>
      </c>
      <c r="K651" s="858">
        <f t="shared" si="10"/>
        <v>0</v>
      </c>
    </row>
    <row r="652" spans="3:11" x14ac:dyDescent="0.25">
      <c r="C652" s="80" t="s">
        <v>3497</v>
      </c>
      <c r="D652" s="80" t="s">
        <v>5529</v>
      </c>
      <c r="E652" s="1120">
        <v>-3.97</v>
      </c>
      <c r="K652" s="858">
        <f t="shared" si="10"/>
        <v>0</v>
      </c>
    </row>
    <row r="653" spans="3:11" x14ac:dyDescent="0.25">
      <c r="C653" s="80" t="s">
        <v>3497</v>
      </c>
      <c r="D653" s="80" t="s">
        <v>5520</v>
      </c>
      <c r="E653" s="1120">
        <v>-3.97</v>
      </c>
      <c r="K653" s="858">
        <f t="shared" si="10"/>
        <v>0</v>
      </c>
    </row>
    <row r="654" spans="3:11" x14ac:dyDescent="0.25">
      <c r="C654" s="80" t="s">
        <v>3497</v>
      </c>
      <c r="D654" s="80" t="s">
        <v>5521</v>
      </c>
      <c r="E654" s="1120">
        <v>-3.97</v>
      </c>
      <c r="K654" s="858">
        <f t="shared" si="10"/>
        <v>0</v>
      </c>
    </row>
    <row r="655" spans="3:11" x14ac:dyDescent="0.25">
      <c r="C655" s="80" t="s">
        <v>3497</v>
      </c>
      <c r="D655" s="80" t="s">
        <v>5530</v>
      </c>
      <c r="E655" s="1120">
        <v>1727.4</v>
      </c>
      <c r="K655" s="858">
        <f t="shared" si="10"/>
        <v>0</v>
      </c>
    </row>
    <row r="656" spans="3:11" x14ac:dyDescent="0.25">
      <c r="C656" s="80" t="s">
        <v>3497</v>
      </c>
      <c r="D656" s="80" t="s">
        <v>5533</v>
      </c>
      <c r="E656" s="1120">
        <v>1727.4</v>
      </c>
      <c r="K656" s="858">
        <f t="shared" si="10"/>
        <v>0</v>
      </c>
    </row>
    <row r="657" spans="3:11" x14ac:dyDescent="0.25">
      <c r="C657" s="80" t="s">
        <v>3497</v>
      </c>
      <c r="D657" s="80" t="s">
        <v>5534</v>
      </c>
      <c r="E657" s="1120">
        <v>1727.4</v>
      </c>
      <c r="K657" s="858">
        <f t="shared" si="10"/>
        <v>0</v>
      </c>
    </row>
    <row r="658" spans="3:11" x14ac:dyDescent="0.25">
      <c r="C658" s="80" t="s">
        <v>3497</v>
      </c>
      <c r="D658" s="80" t="s">
        <v>5535</v>
      </c>
      <c r="E658" s="1120">
        <v>1727.4</v>
      </c>
      <c r="K658" s="858">
        <f t="shared" si="10"/>
        <v>0</v>
      </c>
    </row>
    <row r="659" spans="3:11" x14ac:dyDescent="0.25">
      <c r="C659" s="80" t="s">
        <v>3497</v>
      </c>
      <c r="D659" s="80" t="s">
        <v>5536</v>
      </c>
      <c r="E659" s="1120">
        <v>1727.4</v>
      </c>
      <c r="K659" s="858">
        <f t="shared" si="10"/>
        <v>0</v>
      </c>
    </row>
    <row r="660" spans="3:11" x14ac:dyDescent="0.25">
      <c r="C660" s="80" t="s">
        <v>3497</v>
      </c>
      <c r="D660" s="80" t="s">
        <v>5537</v>
      </c>
      <c r="E660" s="1120">
        <v>1727.4</v>
      </c>
      <c r="K660" s="858">
        <f t="shared" si="10"/>
        <v>0</v>
      </c>
    </row>
    <row r="661" spans="3:11" x14ac:dyDescent="0.25">
      <c r="C661" s="80" t="s">
        <v>3497</v>
      </c>
      <c r="D661" s="80" t="s">
        <v>5538</v>
      </c>
      <c r="E661" s="1120">
        <v>1727.4</v>
      </c>
      <c r="K661" s="858">
        <f t="shared" si="10"/>
        <v>0</v>
      </c>
    </row>
    <row r="662" spans="3:11" x14ac:dyDescent="0.25">
      <c r="C662" s="80" t="s">
        <v>3497</v>
      </c>
      <c r="D662" s="80" t="s">
        <v>5539</v>
      </c>
      <c r="E662" s="1120">
        <v>1727.4</v>
      </c>
      <c r="K662" s="858">
        <f t="shared" si="10"/>
        <v>0</v>
      </c>
    </row>
    <row r="663" spans="3:11" x14ac:dyDescent="0.25">
      <c r="C663" s="80" t="s">
        <v>3497</v>
      </c>
      <c r="D663" s="80" t="s">
        <v>5540</v>
      </c>
      <c r="E663" s="1120">
        <v>1727.4</v>
      </c>
      <c r="K663" s="858">
        <f t="shared" si="10"/>
        <v>0</v>
      </c>
    </row>
    <row r="664" spans="3:11" x14ac:dyDescent="0.25">
      <c r="C664" s="80" t="s">
        <v>3497</v>
      </c>
      <c r="D664" s="80" t="s">
        <v>5531</v>
      </c>
      <c r="E664" s="1120">
        <v>1702.99</v>
      </c>
      <c r="K664" s="858">
        <f t="shared" si="10"/>
        <v>0</v>
      </c>
    </row>
    <row r="665" spans="3:11" x14ac:dyDescent="0.25">
      <c r="C665" s="80" t="s">
        <v>3497</v>
      </c>
      <c r="D665" s="80" t="s">
        <v>5532</v>
      </c>
      <c r="E665" s="1120">
        <v>1678.59</v>
      </c>
      <c r="K665" s="858">
        <f t="shared" si="10"/>
        <v>0</v>
      </c>
    </row>
    <row r="666" spans="3:11" x14ac:dyDescent="0.25">
      <c r="C666" s="80" t="s">
        <v>3517</v>
      </c>
      <c r="D666" s="80" t="s">
        <v>5541</v>
      </c>
      <c r="E666" s="1120">
        <v>0.87</v>
      </c>
      <c r="K666" s="858">
        <f t="shared" si="10"/>
        <v>0</v>
      </c>
    </row>
    <row r="667" spans="3:11" x14ac:dyDescent="0.25">
      <c r="C667" s="80" t="s">
        <v>3517</v>
      </c>
      <c r="D667" s="80" t="s">
        <v>5543</v>
      </c>
      <c r="E667" s="1120">
        <v>0.87</v>
      </c>
      <c r="K667" s="858">
        <f t="shared" si="10"/>
        <v>0</v>
      </c>
    </row>
    <row r="668" spans="3:11" x14ac:dyDescent="0.25">
      <c r="C668" s="80" t="s">
        <v>3517</v>
      </c>
      <c r="D668" s="80" t="s">
        <v>5544</v>
      </c>
      <c r="E668" s="1120">
        <v>0.87</v>
      </c>
      <c r="K668" s="858">
        <f t="shared" si="10"/>
        <v>0</v>
      </c>
    </row>
    <row r="669" spans="3:11" x14ac:dyDescent="0.25">
      <c r="C669" s="80" t="s">
        <v>3517</v>
      </c>
      <c r="D669" s="80" t="s">
        <v>5545</v>
      </c>
      <c r="E669" s="1120">
        <v>0.87</v>
      </c>
      <c r="K669" s="858">
        <f t="shared" si="10"/>
        <v>0</v>
      </c>
    </row>
    <row r="670" spans="3:11" x14ac:dyDescent="0.25">
      <c r="C670" s="80" t="s">
        <v>3517</v>
      </c>
      <c r="D670" s="80" t="s">
        <v>5546</v>
      </c>
      <c r="E670" s="1120">
        <v>0.87</v>
      </c>
      <c r="K670" s="858">
        <f t="shared" si="10"/>
        <v>0</v>
      </c>
    </row>
    <row r="671" spans="3:11" x14ac:dyDescent="0.25">
      <c r="C671" s="80" t="s">
        <v>3517</v>
      </c>
      <c r="D671" s="80" t="s">
        <v>5547</v>
      </c>
      <c r="E671" s="1120">
        <v>0.87</v>
      </c>
      <c r="K671" s="858">
        <f t="shared" si="10"/>
        <v>0</v>
      </c>
    </row>
    <row r="672" spans="3:11" x14ac:dyDescent="0.25">
      <c r="C672" s="80" t="s">
        <v>3517</v>
      </c>
      <c r="D672" s="80" t="s">
        <v>5548</v>
      </c>
      <c r="E672" s="1120">
        <v>0.87</v>
      </c>
      <c r="K672" s="858">
        <f t="shared" si="10"/>
        <v>0</v>
      </c>
    </row>
    <row r="673" spans="3:11" x14ac:dyDescent="0.25">
      <c r="C673" s="80" t="s">
        <v>3517</v>
      </c>
      <c r="D673" s="80" t="s">
        <v>5549</v>
      </c>
      <c r="E673" s="1120">
        <v>0.87</v>
      </c>
      <c r="K673" s="858">
        <f t="shared" si="10"/>
        <v>0</v>
      </c>
    </row>
    <row r="674" spans="3:11" x14ac:dyDescent="0.25">
      <c r="C674" s="80" t="s">
        <v>3517</v>
      </c>
      <c r="D674" s="80" t="s">
        <v>5550</v>
      </c>
      <c r="E674" s="1120">
        <v>0.87</v>
      </c>
      <c r="K674" s="858">
        <f t="shared" si="10"/>
        <v>0</v>
      </c>
    </row>
    <row r="675" spans="3:11" x14ac:dyDescent="0.25">
      <c r="C675" s="80" t="s">
        <v>3517</v>
      </c>
      <c r="D675" s="80" t="s">
        <v>5542</v>
      </c>
      <c r="E675" s="1120">
        <v>0.87</v>
      </c>
      <c r="K675" s="858">
        <f t="shared" si="10"/>
        <v>0</v>
      </c>
    </row>
    <row r="676" spans="3:11" x14ac:dyDescent="0.25">
      <c r="C676" s="80" t="s">
        <v>3517</v>
      </c>
      <c r="D676" s="80" t="s">
        <v>7962</v>
      </c>
      <c r="E676" s="1120">
        <v>0.44</v>
      </c>
      <c r="K676" s="858">
        <f t="shared" si="10"/>
        <v>0</v>
      </c>
    </row>
    <row r="677" spans="3:11" x14ac:dyDescent="0.25">
      <c r="C677" s="80" t="s">
        <v>3517</v>
      </c>
      <c r="D677" s="80" t="s">
        <v>7964</v>
      </c>
      <c r="E677" s="1120">
        <v>-0.01</v>
      </c>
      <c r="K677" s="858">
        <f t="shared" si="10"/>
        <v>0</v>
      </c>
    </row>
    <row r="678" spans="3:11" x14ac:dyDescent="0.25">
      <c r="C678" s="80" t="s">
        <v>3517</v>
      </c>
      <c r="D678" s="80" t="s">
        <v>7965</v>
      </c>
      <c r="E678" s="1120">
        <v>-0.01</v>
      </c>
      <c r="K678" s="858">
        <f t="shared" si="10"/>
        <v>0</v>
      </c>
    </row>
    <row r="679" spans="3:11" x14ac:dyDescent="0.25">
      <c r="C679" s="80" t="s">
        <v>3517</v>
      </c>
      <c r="D679" s="80" t="s">
        <v>7966</v>
      </c>
      <c r="E679" s="1120">
        <v>-0.01</v>
      </c>
      <c r="K679" s="858">
        <f t="shared" si="10"/>
        <v>0</v>
      </c>
    </row>
    <row r="680" spans="3:11" x14ac:dyDescent="0.25">
      <c r="C680" s="80" t="s">
        <v>3517</v>
      </c>
      <c r="D680" s="80" t="s">
        <v>7967</v>
      </c>
      <c r="E680" s="1120">
        <v>-0.01</v>
      </c>
      <c r="K680" s="858">
        <f t="shared" si="10"/>
        <v>0</v>
      </c>
    </row>
    <row r="681" spans="3:11" x14ac:dyDescent="0.25">
      <c r="C681" s="80" t="s">
        <v>3517</v>
      </c>
      <c r="D681" s="80" t="s">
        <v>7968</v>
      </c>
      <c r="E681" s="1120">
        <v>-0.01</v>
      </c>
      <c r="K681" s="858">
        <f t="shared" si="10"/>
        <v>0</v>
      </c>
    </row>
    <row r="682" spans="3:11" x14ac:dyDescent="0.25">
      <c r="C682" s="80" t="s">
        <v>3517</v>
      </c>
      <c r="D682" s="80" t="s">
        <v>7969</v>
      </c>
      <c r="E682" s="1120">
        <v>-0.01</v>
      </c>
      <c r="K682" s="858">
        <f t="shared" si="10"/>
        <v>0</v>
      </c>
    </row>
    <row r="683" spans="3:11" x14ac:dyDescent="0.25">
      <c r="C683" s="80" t="s">
        <v>3517</v>
      </c>
      <c r="D683" s="80" t="s">
        <v>7970</v>
      </c>
      <c r="E683" s="1120">
        <v>-0.01</v>
      </c>
      <c r="K683" s="858">
        <f t="shared" si="10"/>
        <v>0</v>
      </c>
    </row>
    <row r="684" spans="3:11" x14ac:dyDescent="0.25">
      <c r="C684" s="80" t="s">
        <v>3517</v>
      </c>
      <c r="D684" s="80" t="s">
        <v>7971</v>
      </c>
      <c r="E684" s="1120">
        <v>-0.01</v>
      </c>
      <c r="K684" s="858">
        <f t="shared" si="10"/>
        <v>0</v>
      </c>
    </row>
    <row r="685" spans="3:11" x14ac:dyDescent="0.25">
      <c r="C685" s="80" t="s">
        <v>3517</v>
      </c>
      <c r="D685" s="80" t="s">
        <v>7972</v>
      </c>
      <c r="E685" s="1120">
        <v>-0.01</v>
      </c>
      <c r="K685" s="858">
        <f t="shared" si="10"/>
        <v>0</v>
      </c>
    </row>
    <row r="686" spans="3:11" x14ac:dyDescent="0.25">
      <c r="C686" s="80" t="s">
        <v>3517</v>
      </c>
      <c r="D686" s="80" t="s">
        <v>7973</v>
      </c>
      <c r="E686" s="1120">
        <v>-0.01</v>
      </c>
      <c r="K686" s="858">
        <f t="shared" si="10"/>
        <v>0</v>
      </c>
    </row>
    <row r="687" spans="3:11" x14ac:dyDescent="0.25">
      <c r="C687" s="80" t="s">
        <v>3517</v>
      </c>
      <c r="D687" s="80" t="s">
        <v>7974</v>
      </c>
      <c r="E687" s="1120">
        <v>-0.01</v>
      </c>
      <c r="K687" s="858">
        <f t="shared" si="10"/>
        <v>0</v>
      </c>
    </row>
    <row r="688" spans="3:11" x14ac:dyDescent="0.25">
      <c r="C688" s="80" t="s">
        <v>3517</v>
      </c>
      <c r="D688" s="80" t="s">
        <v>7975</v>
      </c>
      <c r="E688" s="1120">
        <v>-0.01</v>
      </c>
      <c r="K688" s="858">
        <f t="shared" si="10"/>
        <v>0</v>
      </c>
    </row>
    <row r="689" spans="3:11" x14ac:dyDescent="0.25">
      <c r="C689" s="80" t="s">
        <v>3537</v>
      </c>
      <c r="D689" s="80" t="s">
        <v>8000</v>
      </c>
      <c r="E689" s="1120">
        <v>0.01</v>
      </c>
      <c r="K689" s="858">
        <f t="shared" si="10"/>
        <v>0</v>
      </c>
    </row>
    <row r="690" spans="3:11" x14ac:dyDescent="0.25">
      <c r="C690" s="80" t="s">
        <v>3537</v>
      </c>
      <c r="D690" s="80" t="s">
        <v>8001</v>
      </c>
      <c r="E690" s="1120">
        <v>0.01</v>
      </c>
      <c r="K690" s="858">
        <f t="shared" si="10"/>
        <v>0</v>
      </c>
    </row>
    <row r="691" spans="3:11" x14ac:dyDescent="0.25">
      <c r="C691" s="80" t="s">
        <v>3537</v>
      </c>
      <c r="D691" s="80" t="s">
        <v>8002</v>
      </c>
      <c r="E691" s="1120">
        <v>0.01</v>
      </c>
      <c r="K691" s="858">
        <f t="shared" si="10"/>
        <v>0</v>
      </c>
    </row>
    <row r="692" spans="3:11" x14ac:dyDescent="0.25">
      <c r="C692" s="80" t="s">
        <v>3537</v>
      </c>
      <c r="D692" s="80" t="s">
        <v>8003</v>
      </c>
      <c r="E692" s="1120">
        <v>0.01</v>
      </c>
      <c r="K692" s="858">
        <f t="shared" si="10"/>
        <v>0</v>
      </c>
    </row>
    <row r="693" spans="3:11" x14ac:dyDescent="0.25">
      <c r="C693" s="80" t="s">
        <v>3537</v>
      </c>
      <c r="D693" s="80" t="s">
        <v>8004</v>
      </c>
      <c r="E693" s="1120">
        <v>0.01</v>
      </c>
      <c r="K693" s="858">
        <f t="shared" si="10"/>
        <v>0</v>
      </c>
    </row>
    <row r="694" spans="3:11" x14ac:dyDescent="0.25">
      <c r="C694" s="80" t="s">
        <v>3537</v>
      </c>
      <c r="D694" s="80" t="s">
        <v>8005</v>
      </c>
      <c r="E694" s="1120">
        <v>0.01</v>
      </c>
      <c r="K694" s="858">
        <f t="shared" si="10"/>
        <v>0</v>
      </c>
    </row>
    <row r="695" spans="3:11" x14ac:dyDescent="0.25">
      <c r="C695" s="80" t="s">
        <v>3537</v>
      </c>
      <c r="D695" s="80" t="s">
        <v>8006</v>
      </c>
      <c r="E695" s="1120">
        <v>0.01</v>
      </c>
      <c r="K695" s="858">
        <f t="shared" si="10"/>
        <v>0</v>
      </c>
    </row>
    <row r="696" spans="3:11" x14ac:dyDescent="0.25">
      <c r="C696" s="80" t="s">
        <v>3537</v>
      </c>
      <c r="D696" s="80" t="s">
        <v>8007</v>
      </c>
      <c r="E696" s="1120">
        <v>0.01</v>
      </c>
      <c r="K696" s="858">
        <f t="shared" si="10"/>
        <v>0</v>
      </c>
    </row>
    <row r="697" spans="3:11" x14ac:dyDescent="0.25">
      <c r="C697" s="80" t="s">
        <v>3537</v>
      </c>
      <c r="D697" s="80" t="s">
        <v>8008</v>
      </c>
      <c r="E697" s="1120">
        <v>0.01</v>
      </c>
      <c r="K697" s="858">
        <f t="shared" si="10"/>
        <v>0</v>
      </c>
    </row>
    <row r="698" spans="3:11" x14ac:dyDescent="0.25">
      <c r="C698" s="80" t="s">
        <v>3537</v>
      </c>
      <c r="D698" s="80" t="s">
        <v>8009</v>
      </c>
      <c r="E698" s="1120">
        <v>0.01</v>
      </c>
      <c r="K698" s="858">
        <f t="shared" si="10"/>
        <v>0</v>
      </c>
    </row>
    <row r="699" spans="3:11" x14ac:dyDescent="0.25">
      <c r="C699" s="80" t="s">
        <v>3537</v>
      </c>
      <c r="D699" s="80" t="s">
        <v>8010</v>
      </c>
      <c r="E699" s="1120">
        <v>0.01</v>
      </c>
      <c r="K699" s="858">
        <f t="shared" si="10"/>
        <v>0</v>
      </c>
    </row>
    <row r="700" spans="3:11" x14ac:dyDescent="0.25">
      <c r="C700" s="80" t="s">
        <v>3537</v>
      </c>
      <c r="D700" s="80" t="s">
        <v>8011</v>
      </c>
      <c r="E700" s="1120">
        <v>0.01</v>
      </c>
      <c r="K700" s="858">
        <f t="shared" si="10"/>
        <v>0</v>
      </c>
    </row>
    <row r="701" spans="3:11" x14ac:dyDescent="0.25">
      <c r="C701" s="80" t="s">
        <v>3537</v>
      </c>
      <c r="D701" s="80" t="s">
        <v>8024</v>
      </c>
      <c r="E701" s="1120">
        <v>0.13</v>
      </c>
      <c r="K701" s="858">
        <f t="shared" si="10"/>
        <v>0</v>
      </c>
    </row>
    <row r="702" spans="3:11" x14ac:dyDescent="0.25">
      <c r="C702" s="80" t="s">
        <v>3537</v>
      </c>
      <c r="D702" s="80" t="s">
        <v>8025</v>
      </c>
      <c r="E702" s="1120">
        <v>0.13</v>
      </c>
      <c r="K702" s="858">
        <f t="shared" si="10"/>
        <v>0</v>
      </c>
    </row>
    <row r="703" spans="3:11" x14ac:dyDescent="0.25">
      <c r="C703" s="80" t="s">
        <v>3537</v>
      </c>
      <c r="D703" s="80" t="s">
        <v>8026</v>
      </c>
      <c r="E703" s="1120">
        <v>0.13</v>
      </c>
      <c r="K703" s="858">
        <f t="shared" si="10"/>
        <v>0</v>
      </c>
    </row>
    <row r="704" spans="3:11" x14ac:dyDescent="0.25">
      <c r="C704" s="80" t="s">
        <v>3537</v>
      </c>
      <c r="D704" s="80" t="s">
        <v>8027</v>
      </c>
      <c r="E704" s="1120">
        <v>0.13</v>
      </c>
      <c r="K704" s="858">
        <f t="shared" si="10"/>
        <v>0</v>
      </c>
    </row>
    <row r="705" spans="3:11" x14ac:dyDescent="0.25">
      <c r="C705" s="80" t="s">
        <v>3537</v>
      </c>
      <c r="D705" s="80" t="s">
        <v>8028</v>
      </c>
      <c r="E705" s="1120">
        <v>0.13</v>
      </c>
      <c r="K705" s="858">
        <f t="shared" si="10"/>
        <v>0</v>
      </c>
    </row>
    <row r="706" spans="3:11" x14ac:dyDescent="0.25">
      <c r="C706" s="80" t="s">
        <v>3537</v>
      </c>
      <c r="D706" s="80" t="s">
        <v>8029</v>
      </c>
      <c r="E706" s="1120">
        <v>0.13</v>
      </c>
      <c r="K706" s="858">
        <f t="shared" si="10"/>
        <v>0</v>
      </c>
    </row>
    <row r="707" spans="3:11" x14ac:dyDescent="0.25">
      <c r="C707" s="80" t="s">
        <v>3537</v>
      </c>
      <c r="D707" s="80" t="s">
        <v>8030</v>
      </c>
      <c r="E707" s="1120">
        <v>0.13</v>
      </c>
      <c r="K707" s="858">
        <f t="shared" si="10"/>
        <v>0</v>
      </c>
    </row>
    <row r="708" spans="3:11" x14ac:dyDescent="0.25">
      <c r="C708" s="80" t="s">
        <v>3537</v>
      </c>
      <c r="D708" s="80" t="s">
        <v>8031</v>
      </c>
      <c r="E708" s="1120">
        <v>0.13</v>
      </c>
      <c r="K708" s="858">
        <f t="shared" si="10"/>
        <v>0</v>
      </c>
    </row>
    <row r="709" spans="3:11" x14ac:dyDescent="0.25">
      <c r="C709" s="80" t="s">
        <v>3537</v>
      </c>
      <c r="D709" s="80" t="s">
        <v>8032</v>
      </c>
      <c r="E709" s="1120">
        <v>0.13</v>
      </c>
      <c r="K709" s="858">
        <f t="shared" si="10"/>
        <v>0</v>
      </c>
    </row>
    <row r="710" spans="3:11" x14ac:dyDescent="0.25">
      <c r="C710" s="80" t="s">
        <v>3537</v>
      </c>
      <c r="D710" s="80" t="s">
        <v>8033</v>
      </c>
      <c r="E710" s="1120">
        <v>0.13</v>
      </c>
      <c r="K710" s="858">
        <f t="shared" si="10"/>
        <v>0</v>
      </c>
    </row>
    <row r="711" spans="3:11" x14ac:dyDescent="0.25">
      <c r="C711" s="80" t="s">
        <v>3537</v>
      </c>
      <c r="D711" s="80" t="s">
        <v>8034</v>
      </c>
      <c r="E711" s="1120">
        <v>7.0000000000000007E-2</v>
      </c>
      <c r="K711" s="858">
        <f t="shared" ref="K711:K774" si="11">I711+J711</f>
        <v>0</v>
      </c>
    </row>
    <row r="712" spans="3:11" x14ac:dyDescent="0.25">
      <c r="C712" s="80" t="s">
        <v>3537</v>
      </c>
      <c r="D712" s="80" t="s">
        <v>5551</v>
      </c>
      <c r="E712" s="1120">
        <v>0.01</v>
      </c>
      <c r="K712" s="858">
        <f t="shared" si="11"/>
        <v>0</v>
      </c>
    </row>
    <row r="713" spans="3:11" x14ac:dyDescent="0.25">
      <c r="C713" s="80" t="s">
        <v>3537</v>
      </c>
      <c r="D713" s="80" t="s">
        <v>5552</v>
      </c>
      <c r="E713" s="1120">
        <v>0.01</v>
      </c>
      <c r="K713" s="858">
        <f t="shared" si="11"/>
        <v>0</v>
      </c>
    </row>
    <row r="714" spans="3:11" x14ac:dyDescent="0.25">
      <c r="C714" s="80" t="s">
        <v>3537</v>
      </c>
      <c r="D714" s="80" t="s">
        <v>5553</v>
      </c>
      <c r="E714" s="1120">
        <v>0.01</v>
      </c>
      <c r="K714" s="858">
        <f t="shared" si="11"/>
        <v>0</v>
      </c>
    </row>
    <row r="715" spans="3:11" x14ac:dyDescent="0.25">
      <c r="C715" s="80" t="s">
        <v>3537</v>
      </c>
      <c r="D715" s="80" t="s">
        <v>5554</v>
      </c>
      <c r="E715" s="1120">
        <v>0.01</v>
      </c>
      <c r="K715" s="858">
        <f t="shared" si="11"/>
        <v>0</v>
      </c>
    </row>
    <row r="716" spans="3:11" x14ac:dyDescent="0.25">
      <c r="C716" s="80" t="s">
        <v>3537</v>
      </c>
      <c r="D716" s="80" t="s">
        <v>5555</v>
      </c>
      <c r="E716" s="1120">
        <v>0.01</v>
      </c>
      <c r="K716" s="858">
        <f t="shared" si="11"/>
        <v>0</v>
      </c>
    </row>
    <row r="717" spans="3:11" x14ac:dyDescent="0.25">
      <c r="C717" s="80" t="s">
        <v>3537</v>
      </c>
      <c r="D717" s="80" t="s">
        <v>5556</v>
      </c>
      <c r="E717" s="1120">
        <v>0.01</v>
      </c>
      <c r="K717" s="858">
        <f t="shared" si="11"/>
        <v>0</v>
      </c>
    </row>
    <row r="718" spans="3:11" x14ac:dyDescent="0.25">
      <c r="C718" s="80" t="s">
        <v>3537</v>
      </c>
      <c r="D718" s="80" t="s">
        <v>5557</v>
      </c>
      <c r="E718" s="1120">
        <v>0.01</v>
      </c>
      <c r="K718" s="858">
        <f t="shared" si="11"/>
        <v>0</v>
      </c>
    </row>
    <row r="719" spans="3:11" x14ac:dyDescent="0.25">
      <c r="C719" s="80" t="s">
        <v>3537</v>
      </c>
      <c r="D719" s="80" t="s">
        <v>5558</v>
      </c>
      <c r="E719" s="1120">
        <v>0.01</v>
      </c>
      <c r="K719" s="858">
        <f t="shared" si="11"/>
        <v>0</v>
      </c>
    </row>
    <row r="720" spans="3:11" x14ac:dyDescent="0.25">
      <c r="C720" s="80" t="s">
        <v>3537</v>
      </c>
      <c r="D720" s="80" t="s">
        <v>8076</v>
      </c>
      <c r="E720" s="1120">
        <v>-0.01</v>
      </c>
      <c r="K720" s="858">
        <f t="shared" si="11"/>
        <v>0</v>
      </c>
    </row>
    <row r="721" spans="3:11" x14ac:dyDescent="0.25">
      <c r="C721" s="80" t="s">
        <v>3537</v>
      </c>
      <c r="D721" s="80" t="s">
        <v>8077</v>
      </c>
      <c r="E721" s="1120">
        <v>-0.01</v>
      </c>
      <c r="K721" s="858">
        <f t="shared" si="11"/>
        <v>0</v>
      </c>
    </row>
    <row r="722" spans="3:11" x14ac:dyDescent="0.25">
      <c r="C722" s="80" t="s">
        <v>3537</v>
      </c>
      <c r="D722" s="80" t="s">
        <v>8078</v>
      </c>
      <c r="E722" s="1120">
        <v>-0.01</v>
      </c>
      <c r="K722" s="858">
        <f t="shared" si="11"/>
        <v>0</v>
      </c>
    </row>
    <row r="723" spans="3:11" x14ac:dyDescent="0.25">
      <c r="C723" s="80" t="s">
        <v>3537</v>
      </c>
      <c r="D723" s="80" t="s">
        <v>8079</v>
      </c>
      <c r="E723" s="1120">
        <v>-0.01</v>
      </c>
      <c r="K723" s="858">
        <f t="shared" si="11"/>
        <v>0</v>
      </c>
    </row>
    <row r="724" spans="3:11" x14ac:dyDescent="0.25">
      <c r="C724" s="80" t="s">
        <v>3537</v>
      </c>
      <c r="D724" s="80" t="s">
        <v>8080</v>
      </c>
      <c r="E724" s="1120">
        <v>-0.01</v>
      </c>
      <c r="K724" s="858">
        <f t="shared" si="11"/>
        <v>0</v>
      </c>
    </row>
    <row r="725" spans="3:11" x14ac:dyDescent="0.25">
      <c r="C725" s="80" t="s">
        <v>3537</v>
      </c>
      <c r="D725" s="80" t="s">
        <v>8081</v>
      </c>
      <c r="E725" s="1120">
        <v>-0.01</v>
      </c>
      <c r="K725" s="858">
        <f t="shared" si="11"/>
        <v>0</v>
      </c>
    </row>
    <row r="726" spans="3:11" x14ac:dyDescent="0.25">
      <c r="C726" s="80" t="s">
        <v>3537</v>
      </c>
      <c r="D726" s="80" t="s">
        <v>8082</v>
      </c>
      <c r="E726" s="1120">
        <v>-0.01</v>
      </c>
      <c r="K726" s="858">
        <f t="shared" si="11"/>
        <v>0</v>
      </c>
    </row>
    <row r="727" spans="3:11" x14ac:dyDescent="0.25">
      <c r="C727" s="80" t="s">
        <v>3537</v>
      </c>
      <c r="D727" s="80" t="s">
        <v>8083</v>
      </c>
      <c r="E727" s="1120">
        <v>-0.01</v>
      </c>
      <c r="K727" s="858">
        <f t="shared" si="11"/>
        <v>0</v>
      </c>
    </row>
    <row r="728" spans="3:11" x14ac:dyDescent="0.25">
      <c r="C728" s="80" t="s">
        <v>3537</v>
      </c>
      <c r="D728" s="80" t="s">
        <v>8084</v>
      </c>
      <c r="E728" s="1120">
        <v>-0.01</v>
      </c>
      <c r="K728" s="858">
        <f t="shared" si="11"/>
        <v>0</v>
      </c>
    </row>
    <row r="729" spans="3:11" x14ac:dyDescent="0.25">
      <c r="C729" s="80" t="s">
        <v>3537</v>
      </c>
      <c r="D729" s="80" t="s">
        <v>8085</v>
      </c>
      <c r="E729" s="1120">
        <v>-0.01</v>
      </c>
      <c r="K729" s="858">
        <f t="shared" si="11"/>
        <v>0</v>
      </c>
    </row>
    <row r="730" spans="3:11" x14ac:dyDescent="0.25">
      <c r="C730" s="80" t="s">
        <v>3537</v>
      </c>
      <c r="D730" s="80" t="s">
        <v>8086</v>
      </c>
      <c r="E730" s="1120">
        <v>-0.01</v>
      </c>
      <c r="K730" s="858">
        <f t="shared" si="11"/>
        <v>0</v>
      </c>
    </row>
    <row r="731" spans="3:11" x14ac:dyDescent="0.25">
      <c r="C731" s="80" t="s">
        <v>3537</v>
      </c>
      <c r="D731" s="80" t="s">
        <v>8087</v>
      </c>
      <c r="E731" s="1120">
        <v>-0.01</v>
      </c>
      <c r="K731" s="858">
        <f t="shared" si="11"/>
        <v>0</v>
      </c>
    </row>
    <row r="732" spans="3:11" x14ac:dyDescent="0.25">
      <c r="C732" s="80" t="s">
        <v>3537</v>
      </c>
      <c r="D732" s="80" t="s">
        <v>5559</v>
      </c>
      <c r="E732" s="1120">
        <v>481.59</v>
      </c>
      <c r="K732" s="858">
        <f t="shared" si="11"/>
        <v>0</v>
      </c>
    </row>
    <row r="733" spans="3:11" x14ac:dyDescent="0.25">
      <c r="C733" s="80" t="s">
        <v>3537</v>
      </c>
      <c r="D733" s="80" t="s">
        <v>5562</v>
      </c>
      <c r="E733" s="1120">
        <v>481.59</v>
      </c>
      <c r="K733" s="858">
        <f t="shared" si="11"/>
        <v>0</v>
      </c>
    </row>
    <row r="734" spans="3:11" x14ac:dyDescent="0.25">
      <c r="C734" s="80" t="s">
        <v>3537</v>
      </c>
      <c r="D734" s="80" t="s">
        <v>5563</v>
      </c>
      <c r="E734" s="1120">
        <v>442.8</v>
      </c>
      <c r="K734" s="858">
        <f t="shared" si="11"/>
        <v>0</v>
      </c>
    </row>
    <row r="735" spans="3:11" x14ac:dyDescent="0.25">
      <c r="C735" s="80" t="s">
        <v>3537</v>
      </c>
      <c r="D735" s="80" t="s">
        <v>5564</v>
      </c>
      <c r="E735" s="1120">
        <v>387.85</v>
      </c>
      <c r="K735" s="858">
        <f t="shared" si="11"/>
        <v>0</v>
      </c>
    </row>
    <row r="736" spans="3:11" x14ac:dyDescent="0.25">
      <c r="C736" s="80" t="s">
        <v>3537</v>
      </c>
      <c r="D736" s="80" t="s">
        <v>5565</v>
      </c>
      <c r="E736" s="1120">
        <v>371.67</v>
      </c>
      <c r="K736" s="858">
        <f t="shared" si="11"/>
        <v>0</v>
      </c>
    </row>
    <row r="737" spans="3:11" x14ac:dyDescent="0.25">
      <c r="C737" s="80" t="s">
        <v>3537</v>
      </c>
      <c r="D737" s="80" t="s">
        <v>5566</v>
      </c>
      <c r="E737" s="1120">
        <v>300.39</v>
      </c>
      <c r="K737" s="858">
        <f t="shared" si="11"/>
        <v>0</v>
      </c>
    </row>
    <row r="738" spans="3:11" x14ac:dyDescent="0.25">
      <c r="C738" s="80" t="s">
        <v>3537</v>
      </c>
      <c r="D738" s="80" t="s">
        <v>5567</v>
      </c>
      <c r="E738" s="1120">
        <v>214.21</v>
      </c>
      <c r="K738" s="858">
        <f t="shared" si="11"/>
        <v>0</v>
      </c>
    </row>
    <row r="739" spans="3:11" x14ac:dyDescent="0.25">
      <c r="C739" s="80" t="s">
        <v>3537</v>
      </c>
      <c r="D739" s="80" t="s">
        <v>5568</v>
      </c>
      <c r="E739" s="1120">
        <v>199.32</v>
      </c>
      <c r="K739" s="858">
        <f t="shared" si="11"/>
        <v>0</v>
      </c>
    </row>
    <row r="740" spans="3:11" x14ac:dyDescent="0.25">
      <c r="C740" s="80" t="s">
        <v>3537</v>
      </c>
      <c r="D740" s="80" t="s">
        <v>5569</v>
      </c>
      <c r="E740" s="1120">
        <v>199.32</v>
      </c>
      <c r="K740" s="858">
        <f t="shared" si="11"/>
        <v>0</v>
      </c>
    </row>
    <row r="741" spans="3:11" x14ac:dyDescent="0.25">
      <c r="C741" s="80" t="s">
        <v>3537</v>
      </c>
      <c r="D741" s="80" t="s">
        <v>5560</v>
      </c>
      <c r="E741" s="1120">
        <v>199.32</v>
      </c>
      <c r="K741" s="858">
        <f t="shared" si="11"/>
        <v>0</v>
      </c>
    </row>
    <row r="742" spans="3:11" x14ac:dyDescent="0.25">
      <c r="C742" s="80" t="s">
        <v>3537</v>
      </c>
      <c r="D742" s="80" t="s">
        <v>5561</v>
      </c>
      <c r="E742" s="1120">
        <v>143.43</v>
      </c>
      <c r="K742" s="858">
        <f t="shared" si="11"/>
        <v>0</v>
      </c>
    </row>
    <row r="743" spans="3:11" x14ac:dyDescent="0.25">
      <c r="C743" s="80" t="s">
        <v>3537</v>
      </c>
      <c r="D743" s="80" t="s">
        <v>5570</v>
      </c>
      <c r="E743" s="1120">
        <v>291.52999999999997</v>
      </c>
      <c r="K743" s="858">
        <f t="shared" si="11"/>
        <v>0</v>
      </c>
    </row>
    <row r="744" spans="3:11" x14ac:dyDescent="0.25">
      <c r="C744" s="80" t="s">
        <v>3537</v>
      </c>
      <c r="D744" s="80" t="s">
        <v>5573</v>
      </c>
      <c r="E744" s="1120">
        <v>291.52999999999997</v>
      </c>
      <c r="K744" s="858">
        <f t="shared" si="11"/>
        <v>0</v>
      </c>
    </row>
    <row r="745" spans="3:11" x14ac:dyDescent="0.25">
      <c r="C745" s="80" t="s">
        <v>3537</v>
      </c>
      <c r="D745" s="80" t="s">
        <v>5574</v>
      </c>
      <c r="E745" s="1120">
        <v>279.89</v>
      </c>
      <c r="K745" s="858">
        <f t="shared" si="11"/>
        <v>0</v>
      </c>
    </row>
    <row r="746" spans="3:11" x14ac:dyDescent="0.25">
      <c r="C746" s="80" t="s">
        <v>3537</v>
      </c>
      <c r="D746" s="80" t="s">
        <v>5575</v>
      </c>
      <c r="E746" s="1120">
        <v>269.14999999999998</v>
      </c>
      <c r="K746" s="858">
        <f t="shared" si="11"/>
        <v>0</v>
      </c>
    </row>
    <row r="747" spans="3:11" x14ac:dyDescent="0.25">
      <c r="C747" s="80" t="s">
        <v>3537</v>
      </c>
      <c r="D747" s="80" t="s">
        <v>5576</v>
      </c>
      <c r="E747" s="1120">
        <v>238.37</v>
      </c>
      <c r="K747" s="858">
        <f t="shared" si="11"/>
        <v>0</v>
      </c>
    </row>
    <row r="748" spans="3:11" x14ac:dyDescent="0.25">
      <c r="C748" s="80" t="s">
        <v>3537</v>
      </c>
      <c r="D748" s="80" t="s">
        <v>5577</v>
      </c>
      <c r="E748" s="1120">
        <v>199.85</v>
      </c>
      <c r="K748" s="858">
        <f t="shared" si="11"/>
        <v>0</v>
      </c>
    </row>
    <row r="749" spans="3:11" x14ac:dyDescent="0.25">
      <c r="C749" s="80" t="s">
        <v>3537</v>
      </c>
      <c r="D749" s="80" t="s">
        <v>5578</v>
      </c>
      <c r="E749" s="1120">
        <v>192.36</v>
      </c>
      <c r="K749" s="858">
        <f t="shared" si="11"/>
        <v>0</v>
      </c>
    </row>
    <row r="750" spans="3:11" x14ac:dyDescent="0.25">
      <c r="C750" s="80" t="s">
        <v>3537</v>
      </c>
      <c r="D750" s="80" t="s">
        <v>5579</v>
      </c>
      <c r="E750" s="1120">
        <v>191.68</v>
      </c>
      <c r="K750" s="858">
        <f t="shared" si="11"/>
        <v>0</v>
      </c>
    </row>
    <row r="751" spans="3:11" x14ac:dyDescent="0.25">
      <c r="C751" s="80" t="s">
        <v>3537</v>
      </c>
      <c r="D751" s="80" t="s">
        <v>5580</v>
      </c>
      <c r="E751" s="1120">
        <v>191.68</v>
      </c>
      <c r="K751" s="858">
        <f t="shared" si="11"/>
        <v>0</v>
      </c>
    </row>
    <row r="752" spans="3:11" x14ac:dyDescent="0.25">
      <c r="C752" s="80" t="s">
        <v>3537</v>
      </c>
      <c r="D752" s="80" t="s">
        <v>5571</v>
      </c>
      <c r="E752" s="1120">
        <v>191.68</v>
      </c>
      <c r="K752" s="858">
        <f t="shared" si="11"/>
        <v>0</v>
      </c>
    </row>
    <row r="753" spans="3:11" x14ac:dyDescent="0.25">
      <c r="C753" s="80" t="s">
        <v>3537</v>
      </c>
      <c r="D753" s="80" t="s">
        <v>5572</v>
      </c>
      <c r="E753" s="1120">
        <v>124.53</v>
      </c>
      <c r="K753" s="858">
        <f t="shared" si="11"/>
        <v>0</v>
      </c>
    </row>
    <row r="754" spans="3:11" x14ac:dyDescent="0.25">
      <c r="C754" s="80" t="s">
        <v>3581</v>
      </c>
      <c r="D754" s="80" t="s">
        <v>8174</v>
      </c>
      <c r="E754" s="1120">
        <v>0.01</v>
      </c>
      <c r="K754" s="858">
        <f t="shared" si="11"/>
        <v>0</v>
      </c>
    </row>
    <row r="755" spans="3:11" x14ac:dyDescent="0.25">
      <c r="C755" s="80" t="s">
        <v>3581</v>
      </c>
      <c r="D755" s="80" t="s">
        <v>8175</v>
      </c>
      <c r="E755" s="1120">
        <v>0.01</v>
      </c>
      <c r="K755" s="858">
        <f t="shared" si="11"/>
        <v>0</v>
      </c>
    </row>
    <row r="756" spans="3:11" x14ac:dyDescent="0.25">
      <c r="C756" s="80" t="s">
        <v>3581</v>
      </c>
      <c r="D756" s="80" t="s">
        <v>8176</v>
      </c>
      <c r="E756" s="1120">
        <v>0.01</v>
      </c>
      <c r="K756" s="858">
        <f t="shared" si="11"/>
        <v>0</v>
      </c>
    </row>
    <row r="757" spans="3:11" x14ac:dyDescent="0.25">
      <c r="C757" s="80" t="s">
        <v>3581</v>
      </c>
      <c r="D757" s="80" t="s">
        <v>8177</v>
      </c>
      <c r="E757" s="1120">
        <v>0.01</v>
      </c>
      <c r="K757" s="858">
        <f t="shared" si="11"/>
        <v>0</v>
      </c>
    </row>
    <row r="758" spans="3:11" x14ac:dyDescent="0.25">
      <c r="C758" s="80" t="s">
        <v>3581</v>
      </c>
      <c r="D758" s="80" t="s">
        <v>8178</v>
      </c>
      <c r="E758" s="1120">
        <v>0.01</v>
      </c>
      <c r="K758" s="858">
        <f t="shared" si="11"/>
        <v>0</v>
      </c>
    </row>
    <row r="759" spans="3:11" x14ac:dyDescent="0.25">
      <c r="C759" s="80" t="s">
        <v>3581</v>
      </c>
      <c r="D759" s="80" t="s">
        <v>8179</v>
      </c>
      <c r="E759" s="1120">
        <v>0.01</v>
      </c>
      <c r="K759" s="858">
        <f t="shared" si="11"/>
        <v>0</v>
      </c>
    </row>
    <row r="760" spans="3:11" x14ac:dyDescent="0.25">
      <c r="C760" s="80" t="s">
        <v>3581</v>
      </c>
      <c r="D760" s="80" t="s">
        <v>8180</v>
      </c>
      <c r="E760" s="1120">
        <v>0.01</v>
      </c>
      <c r="K760" s="858">
        <f t="shared" si="11"/>
        <v>0</v>
      </c>
    </row>
    <row r="761" spans="3:11" x14ac:dyDescent="0.25">
      <c r="C761" s="80" t="s">
        <v>3581</v>
      </c>
      <c r="D761" s="80" t="s">
        <v>8181</v>
      </c>
      <c r="E761" s="1120">
        <v>0.01</v>
      </c>
      <c r="K761" s="858">
        <f t="shared" si="11"/>
        <v>0</v>
      </c>
    </row>
    <row r="762" spans="3:11" x14ac:dyDescent="0.25">
      <c r="C762" s="80" t="s">
        <v>3581</v>
      </c>
      <c r="D762" s="80" t="s">
        <v>8182</v>
      </c>
      <c r="E762" s="1120">
        <v>0.01</v>
      </c>
      <c r="K762" s="858">
        <f t="shared" si="11"/>
        <v>0</v>
      </c>
    </row>
    <row r="763" spans="3:11" x14ac:dyDescent="0.25">
      <c r="C763" s="80" t="s">
        <v>3581</v>
      </c>
      <c r="D763" s="80" t="s">
        <v>8183</v>
      </c>
      <c r="E763" s="1120">
        <v>0.01</v>
      </c>
      <c r="K763" s="858">
        <f t="shared" si="11"/>
        <v>0</v>
      </c>
    </row>
    <row r="764" spans="3:11" x14ac:dyDescent="0.25">
      <c r="C764" s="80" t="s">
        <v>3581</v>
      </c>
      <c r="D764" s="80" t="s">
        <v>8184</v>
      </c>
      <c r="E764" s="1120">
        <v>0.01</v>
      </c>
      <c r="K764" s="858">
        <f t="shared" si="11"/>
        <v>0</v>
      </c>
    </row>
    <row r="765" spans="3:11" x14ac:dyDescent="0.25">
      <c r="C765" s="80" t="s">
        <v>3621</v>
      </c>
      <c r="D765" s="80" t="s">
        <v>5581</v>
      </c>
      <c r="E765" s="1120">
        <v>-17.23</v>
      </c>
      <c r="K765" s="858">
        <f t="shared" si="11"/>
        <v>0</v>
      </c>
    </row>
    <row r="766" spans="3:11" x14ac:dyDescent="0.25">
      <c r="C766" s="80" t="s">
        <v>3621</v>
      </c>
      <c r="D766" s="80" t="s">
        <v>5584</v>
      </c>
      <c r="E766" s="1120">
        <v>-15.68</v>
      </c>
      <c r="K766" s="858">
        <f t="shared" si="11"/>
        <v>0</v>
      </c>
    </row>
    <row r="767" spans="3:11" x14ac:dyDescent="0.25">
      <c r="C767" s="80" t="s">
        <v>3621</v>
      </c>
      <c r="D767" s="80" t="s">
        <v>5585</v>
      </c>
      <c r="E767" s="1120">
        <v>-14.12</v>
      </c>
      <c r="K767" s="858">
        <f t="shared" si="11"/>
        <v>0</v>
      </c>
    </row>
    <row r="768" spans="3:11" x14ac:dyDescent="0.25">
      <c r="C768" s="80" t="s">
        <v>3621</v>
      </c>
      <c r="D768" s="80" t="s">
        <v>5586</v>
      </c>
      <c r="E768" s="1120">
        <v>-12.56</v>
      </c>
      <c r="K768" s="858">
        <f t="shared" si="11"/>
        <v>0</v>
      </c>
    </row>
    <row r="769" spans="3:11" x14ac:dyDescent="0.25">
      <c r="C769" s="80" t="s">
        <v>3621</v>
      </c>
      <c r="D769" s="80" t="s">
        <v>5587</v>
      </c>
      <c r="E769" s="1120">
        <v>-11.01</v>
      </c>
      <c r="K769" s="858">
        <f t="shared" si="11"/>
        <v>0</v>
      </c>
    </row>
    <row r="770" spans="3:11" x14ac:dyDescent="0.25">
      <c r="C770" s="80" t="s">
        <v>3621</v>
      </c>
      <c r="D770" s="80" t="s">
        <v>5588</v>
      </c>
      <c r="E770" s="1120">
        <v>-9.43</v>
      </c>
      <c r="K770" s="858">
        <f t="shared" si="11"/>
        <v>0</v>
      </c>
    </row>
    <row r="771" spans="3:11" x14ac:dyDescent="0.25">
      <c r="C771" s="80" t="s">
        <v>3621</v>
      </c>
      <c r="D771" s="80" t="s">
        <v>5589</v>
      </c>
      <c r="E771" s="1120">
        <v>-7.86</v>
      </c>
      <c r="K771" s="858">
        <f t="shared" si="11"/>
        <v>0</v>
      </c>
    </row>
    <row r="772" spans="3:11" x14ac:dyDescent="0.25">
      <c r="C772" s="80" t="s">
        <v>3621</v>
      </c>
      <c r="D772" s="80" t="s">
        <v>5590</v>
      </c>
      <c r="E772" s="1120">
        <v>-6.3</v>
      </c>
      <c r="K772" s="858">
        <f t="shared" si="11"/>
        <v>0</v>
      </c>
    </row>
    <row r="773" spans="3:11" x14ac:dyDescent="0.25">
      <c r="C773" s="80" t="s">
        <v>3621</v>
      </c>
      <c r="D773" s="80" t="s">
        <v>5591</v>
      </c>
      <c r="E773" s="1120">
        <v>-4.72</v>
      </c>
      <c r="K773" s="858">
        <f t="shared" si="11"/>
        <v>0</v>
      </c>
    </row>
    <row r="774" spans="3:11" x14ac:dyDescent="0.25">
      <c r="C774" s="80" t="s">
        <v>3621</v>
      </c>
      <c r="D774" s="80" t="s">
        <v>5582</v>
      </c>
      <c r="E774" s="1120">
        <v>-3.16</v>
      </c>
      <c r="K774" s="858">
        <f t="shared" si="11"/>
        <v>0</v>
      </c>
    </row>
    <row r="775" spans="3:11" x14ac:dyDescent="0.25">
      <c r="C775" s="80" t="s">
        <v>3621</v>
      </c>
      <c r="D775" s="80" t="s">
        <v>5583</v>
      </c>
      <c r="E775" s="1120">
        <v>-1.58</v>
      </c>
      <c r="K775" s="858">
        <f t="shared" ref="K775:K838" si="12">I775+J775</f>
        <v>0</v>
      </c>
    </row>
    <row r="776" spans="3:11" x14ac:dyDescent="0.25">
      <c r="C776" s="80" t="s">
        <v>3621</v>
      </c>
      <c r="D776" s="80" t="s">
        <v>5592</v>
      </c>
      <c r="E776" s="1120">
        <v>200.71</v>
      </c>
      <c r="K776" s="858">
        <f t="shared" si="12"/>
        <v>0</v>
      </c>
    </row>
    <row r="777" spans="3:11" x14ac:dyDescent="0.25">
      <c r="C777" s="80" t="s">
        <v>3621</v>
      </c>
      <c r="D777" s="80" t="s">
        <v>5593</v>
      </c>
      <c r="E777" s="1120">
        <v>-61.55</v>
      </c>
      <c r="K777" s="858">
        <f t="shared" si="12"/>
        <v>0</v>
      </c>
    </row>
    <row r="778" spans="3:11" x14ac:dyDescent="0.25">
      <c r="C778" s="80" t="s">
        <v>3621</v>
      </c>
      <c r="D778" s="80" t="s">
        <v>5594</v>
      </c>
      <c r="E778" s="1120">
        <v>-92.27</v>
      </c>
      <c r="K778" s="858">
        <f t="shared" si="12"/>
        <v>0</v>
      </c>
    </row>
    <row r="779" spans="3:11" x14ac:dyDescent="0.25">
      <c r="C779" s="80" t="s">
        <v>3621</v>
      </c>
      <c r="D779" s="80" t="s">
        <v>5595</v>
      </c>
      <c r="E779" s="1120">
        <v>-73.7</v>
      </c>
      <c r="K779" s="858">
        <f t="shared" si="12"/>
        <v>0</v>
      </c>
    </row>
    <row r="780" spans="3:11" x14ac:dyDescent="0.25">
      <c r="C780" s="80" t="s">
        <v>3621</v>
      </c>
      <c r="D780" s="80" t="s">
        <v>5596</v>
      </c>
      <c r="E780" s="1120">
        <v>-41.57</v>
      </c>
      <c r="K780" s="858">
        <f t="shared" si="12"/>
        <v>0</v>
      </c>
    </row>
    <row r="781" spans="3:11" x14ac:dyDescent="0.25">
      <c r="C781" s="80" t="s">
        <v>3621</v>
      </c>
      <c r="D781" s="80" t="s">
        <v>5597</v>
      </c>
      <c r="E781" s="1120">
        <v>-56.54</v>
      </c>
      <c r="K781" s="858">
        <f t="shared" si="12"/>
        <v>0</v>
      </c>
    </row>
    <row r="782" spans="3:11" x14ac:dyDescent="0.25">
      <c r="C782" s="80" t="s">
        <v>3621</v>
      </c>
      <c r="D782" s="80" t="s">
        <v>5598</v>
      </c>
      <c r="E782" s="1120">
        <v>-28.3</v>
      </c>
      <c r="K782" s="858">
        <f t="shared" si="12"/>
        <v>0</v>
      </c>
    </row>
    <row r="783" spans="3:11" x14ac:dyDescent="0.25">
      <c r="C783" s="80" t="s">
        <v>3621</v>
      </c>
      <c r="D783" s="80" t="s">
        <v>5599</v>
      </c>
      <c r="E783" s="1120">
        <v>-87.12</v>
      </c>
      <c r="K783" s="858">
        <f t="shared" si="12"/>
        <v>0</v>
      </c>
    </row>
    <row r="784" spans="3:11" x14ac:dyDescent="0.25">
      <c r="C784" s="80" t="s">
        <v>3621</v>
      </c>
      <c r="D784" s="80" t="s">
        <v>5602</v>
      </c>
      <c r="E784" s="1120">
        <v>-74.34</v>
      </c>
      <c r="K784" s="858">
        <f t="shared" si="12"/>
        <v>0</v>
      </c>
    </row>
    <row r="785" spans="3:11" x14ac:dyDescent="0.25">
      <c r="C785" s="80" t="s">
        <v>3621</v>
      </c>
      <c r="D785" s="80" t="s">
        <v>5603</v>
      </c>
      <c r="E785" s="1120">
        <v>-61.52</v>
      </c>
      <c r="K785" s="858">
        <f t="shared" si="12"/>
        <v>0</v>
      </c>
    </row>
    <row r="786" spans="3:11" x14ac:dyDescent="0.25">
      <c r="C786" s="80" t="s">
        <v>3621</v>
      </c>
      <c r="D786" s="80" t="s">
        <v>5604</v>
      </c>
      <c r="E786" s="1120">
        <v>-48.67</v>
      </c>
      <c r="K786" s="858">
        <f t="shared" si="12"/>
        <v>0</v>
      </c>
    </row>
    <row r="787" spans="3:11" x14ac:dyDescent="0.25">
      <c r="C787" s="80" t="s">
        <v>3621</v>
      </c>
      <c r="D787" s="80" t="s">
        <v>5605</v>
      </c>
      <c r="E787" s="1120">
        <v>-35.770000000000003</v>
      </c>
      <c r="K787" s="858">
        <f t="shared" si="12"/>
        <v>0</v>
      </c>
    </row>
    <row r="788" spans="3:11" x14ac:dyDescent="0.25">
      <c r="C788" s="80" t="s">
        <v>3621</v>
      </c>
      <c r="D788" s="80" t="s">
        <v>5606</v>
      </c>
      <c r="E788" s="1120">
        <v>-22.83</v>
      </c>
      <c r="K788" s="858">
        <f t="shared" si="12"/>
        <v>0</v>
      </c>
    </row>
    <row r="789" spans="3:11" x14ac:dyDescent="0.25">
      <c r="C789" s="80" t="s">
        <v>3621</v>
      </c>
      <c r="D789" s="80" t="s">
        <v>5607</v>
      </c>
      <c r="E789" s="1120">
        <v>-9.85</v>
      </c>
      <c r="K789" s="858">
        <f t="shared" si="12"/>
        <v>0</v>
      </c>
    </row>
    <row r="790" spans="3:11" x14ac:dyDescent="0.25">
      <c r="C790" s="80" t="s">
        <v>3621</v>
      </c>
      <c r="D790" s="80" t="s">
        <v>5608</v>
      </c>
      <c r="E790" s="1120">
        <v>3.18</v>
      </c>
      <c r="K790" s="858">
        <f t="shared" si="12"/>
        <v>0</v>
      </c>
    </row>
    <row r="791" spans="3:11" x14ac:dyDescent="0.25">
      <c r="C791" s="80" t="s">
        <v>3621</v>
      </c>
      <c r="D791" s="80" t="s">
        <v>5609</v>
      </c>
      <c r="E791" s="1120">
        <v>16.239999999999998</v>
      </c>
      <c r="K791" s="858">
        <f t="shared" si="12"/>
        <v>0</v>
      </c>
    </row>
    <row r="792" spans="3:11" x14ac:dyDescent="0.25">
      <c r="C792" s="80" t="s">
        <v>3621</v>
      </c>
      <c r="D792" s="80" t="s">
        <v>5600</v>
      </c>
      <c r="E792" s="1120">
        <v>29.35</v>
      </c>
      <c r="K792" s="858">
        <f t="shared" si="12"/>
        <v>0</v>
      </c>
    </row>
    <row r="793" spans="3:11" x14ac:dyDescent="0.25">
      <c r="C793" s="80" t="s">
        <v>3621</v>
      </c>
      <c r="D793" s="80" t="s">
        <v>5601</v>
      </c>
      <c r="E793" s="1120">
        <v>42.5</v>
      </c>
      <c r="K793" s="858">
        <f t="shared" si="12"/>
        <v>0</v>
      </c>
    </row>
    <row r="794" spans="3:11" x14ac:dyDescent="0.25">
      <c r="C794" s="80" t="s">
        <v>3621</v>
      </c>
      <c r="D794" s="80" t="s">
        <v>5610</v>
      </c>
      <c r="E794" s="1120">
        <v>2524.61</v>
      </c>
      <c r="K794" s="858">
        <f t="shared" si="12"/>
        <v>0</v>
      </c>
    </row>
    <row r="795" spans="3:11" x14ac:dyDescent="0.25">
      <c r="C795" s="80" t="s">
        <v>3621</v>
      </c>
      <c r="D795" s="80" t="s">
        <v>5613</v>
      </c>
      <c r="E795" s="1120">
        <v>2535.84</v>
      </c>
      <c r="K795" s="858">
        <f t="shared" si="12"/>
        <v>0</v>
      </c>
    </row>
    <row r="796" spans="3:11" x14ac:dyDescent="0.25">
      <c r="C796" s="80" t="s">
        <v>3621</v>
      </c>
      <c r="D796" s="80" t="s">
        <v>5614</v>
      </c>
      <c r="E796" s="1120">
        <v>2547.12</v>
      </c>
      <c r="K796" s="858">
        <f t="shared" si="12"/>
        <v>0</v>
      </c>
    </row>
    <row r="797" spans="3:11" x14ac:dyDescent="0.25">
      <c r="C797" s="80" t="s">
        <v>3621</v>
      </c>
      <c r="D797" s="80" t="s">
        <v>5615</v>
      </c>
      <c r="E797" s="1120">
        <v>2558.46</v>
      </c>
      <c r="K797" s="858">
        <f t="shared" si="12"/>
        <v>0</v>
      </c>
    </row>
    <row r="798" spans="3:11" x14ac:dyDescent="0.25">
      <c r="C798" s="80" t="s">
        <v>3621</v>
      </c>
      <c r="D798" s="80" t="s">
        <v>5616</v>
      </c>
      <c r="E798" s="1120">
        <v>2569.87</v>
      </c>
      <c r="K798" s="858">
        <f t="shared" si="12"/>
        <v>0</v>
      </c>
    </row>
    <row r="799" spans="3:11" x14ac:dyDescent="0.25">
      <c r="C799" s="80" t="s">
        <v>3621</v>
      </c>
      <c r="D799" s="80" t="s">
        <v>5617</v>
      </c>
      <c r="E799" s="1120">
        <v>2581.3200000000002</v>
      </c>
      <c r="K799" s="858">
        <f t="shared" si="12"/>
        <v>0</v>
      </c>
    </row>
    <row r="800" spans="3:11" x14ac:dyDescent="0.25">
      <c r="C800" s="80" t="s">
        <v>3621</v>
      </c>
      <c r="D800" s="80" t="s">
        <v>5618</v>
      </c>
      <c r="E800" s="1120">
        <v>2592.84</v>
      </c>
      <c r="K800" s="858">
        <f t="shared" si="12"/>
        <v>0</v>
      </c>
    </row>
    <row r="801" spans="3:11" x14ac:dyDescent="0.25">
      <c r="C801" s="80" t="s">
        <v>3621</v>
      </c>
      <c r="D801" s="80" t="s">
        <v>5619</v>
      </c>
      <c r="E801" s="1120">
        <v>2604.42</v>
      </c>
      <c r="K801" s="858">
        <f t="shared" si="12"/>
        <v>0</v>
      </c>
    </row>
    <row r="802" spans="3:11" x14ac:dyDescent="0.25">
      <c r="C802" s="80" t="s">
        <v>3621</v>
      </c>
      <c r="D802" s="80" t="s">
        <v>5620</v>
      </c>
      <c r="E802" s="1120">
        <v>2616.0300000000002</v>
      </c>
      <c r="K802" s="858">
        <f t="shared" si="12"/>
        <v>0</v>
      </c>
    </row>
    <row r="803" spans="3:11" x14ac:dyDescent="0.25">
      <c r="C803" s="80" t="s">
        <v>3621</v>
      </c>
      <c r="D803" s="80" t="s">
        <v>5611</v>
      </c>
      <c r="E803" s="1120">
        <v>2627.72</v>
      </c>
      <c r="K803" s="858">
        <f t="shared" si="12"/>
        <v>0</v>
      </c>
    </row>
    <row r="804" spans="3:11" x14ac:dyDescent="0.25">
      <c r="C804" s="80" t="s">
        <v>3621</v>
      </c>
      <c r="D804" s="80" t="s">
        <v>5612</v>
      </c>
      <c r="E804" s="1120">
        <v>2639.47</v>
      </c>
      <c r="K804" s="858">
        <f t="shared" si="12"/>
        <v>0</v>
      </c>
    </row>
    <row r="805" spans="3:11" x14ac:dyDescent="0.25">
      <c r="C805" s="80" t="s">
        <v>3621</v>
      </c>
      <c r="D805" s="80" t="s">
        <v>8217</v>
      </c>
      <c r="E805" s="1120">
        <v>2651.29</v>
      </c>
      <c r="K805" s="858">
        <f t="shared" si="12"/>
        <v>0</v>
      </c>
    </row>
    <row r="806" spans="3:11" x14ac:dyDescent="0.25">
      <c r="C806" s="80" t="s">
        <v>3621</v>
      </c>
      <c r="D806" s="80" t="s">
        <v>5621</v>
      </c>
      <c r="E806" s="1120">
        <v>81.31</v>
      </c>
      <c r="K806" s="858">
        <f t="shared" si="12"/>
        <v>0</v>
      </c>
    </row>
    <row r="807" spans="3:11" x14ac:dyDescent="0.25">
      <c r="C807" s="80" t="s">
        <v>3621</v>
      </c>
      <c r="D807" s="80" t="s">
        <v>5624</v>
      </c>
      <c r="E807" s="1120">
        <v>81.31</v>
      </c>
      <c r="K807" s="858">
        <f t="shared" si="12"/>
        <v>0</v>
      </c>
    </row>
    <row r="808" spans="3:11" x14ac:dyDescent="0.25">
      <c r="C808" s="80" t="s">
        <v>3621</v>
      </c>
      <c r="D808" s="80" t="s">
        <v>5625</v>
      </c>
      <c r="E808" s="1120">
        <v>81.31</v>
      </c>
      <c r="K808" s="858">
        <f t="shared" si="12"/>
        <v>0</v>
      </c>
    </row>
    <row r="809" spans="3:11" x14ac:dyDescent="0.25">
      <c r="C809" s="80" t="s">
        <v>3621</v>
      </c>
      <c r="D809" s="80" t="s">
        <v>5626</v>
      </c>
      <c r="E809" s="1120">
        <v>81.31</v>
      </c>
      <c r="K809" s="858">
        <f t="shared" si="12"/>
        <v>0</v>
      </c>
    </row>
    <row r="810" spans="3:11" x14ac:dyDescent="0.25">
      <c r="C810" s="80" t="s">
        <v>3621</v>
      </c>
      <c r="D810" s="80" t="s">
        <v>5627</v>
      </c>
      <c r="E810" s="1120">
        <v>81.31</v>
      </c>
      <c r="K810" s="858">
        <f t="shared" si="12"/>
        <v>0</v>
      </c>
    </row>
    <row r="811" spans="3:11" x14ac:dyDescent="0.25">
      <c r="C811" s="80" t="s">
        <v>3621</v>
      </c>
      <c r="D811" s="80" t="s">
        <v>5628</v>
      </c>
      <c r="E811" s="1120">
        <v>81.31</v>
      </c>
      <c r="K811" s="858">
        <f t="shared" si="12"/>
        <v>0</v>
      </c>
    </row>
    <row r="812" spans="3:11" x14ac:dyDescent="0.25">
      <c r="C812" s="80" t="s">
        <v>3621</v>
      </c>
      <c r="D812" s="80" t="s">
        <v>5629</v>
      </c>
      <c r="E812" s="1120">
        <v>81.31</v>
      </c>
      <c r="K812" s="858">
        <f t="shared" si="12"/>
        <v>0</v>
      </c>
    </row>
    <row r="813" spans="3:11" x14ac:dyDescent="0.25">
      <c r="C813" s="80" t="s">
        <v>3621</v>
      </c>
      <c r="D813" s="80" t="s">
        <v>5630</v>
      </c>
      <c r="E813" s="1120">
        <v>81.31</v>
      </c>
      <c r="K813" s="858">
        <f t="shared" si="12"/>
        <v>0</v>
      </c>
    </row>
    <row r="814" spans="3:11" x14ac:dyDescent="0.25">
      <c r="C814" s="80" t="s">
        <v>3621</v>
      </c>
      <c r="D814" s="80" t="s">
        <v>5631</v>
      </c>
      <c r="E814" s="1120">
        <v>81.31</v>
      </c>
      <c r="K814" s="858">
        <f t="shared" si="12"/>
        <v>0</v>
      </c>
    </row>
    <row r="815" spans="3:11" x14ac:dyDescent="0.25">
      <c r="C815" s="80" t="s">
        <v>3621</v>
      </c>
      <c r="D815" s="80" t="s">
        <v>5622</v>
      </c>
      <c r="E815" s="1120">
        <v>81.31</v>
      </c>
      <c r="K815" s="858">
        <f t="shared" si="12"/>
        <v>0</v>
      </c>
    </row>
    <row r="816" spans="3:11" x14ac:dyDescent="0.25">
      <c r="C816" s="80" t="s">
        <v>3621</v>
      </c>
      <c r="D816" s="80" t="s">
        <v>5623</v>
      </c>
      <c r="E816" s="1120">
        <v>81.31</v>
      </c>
      <c r="K816" s="858">
        <f t="shared" si="12"/>
        <v>0</v>
      </c>
    </row>
    <row r="817" spans="3:11" x14ac:dyDescent="0.25">
      <c r="C817" s="80" t="s">
        <v>3621</v>
      </c>
      <c r="D817" s="80" t="s">
        <v>8219</v>
      </c>
      <c r="E817" s="1120">
        <v>0.01</v>
      </c>
      <c r="K817" s="858">
        <f t="shared" si="12"/>
        <v>0</v>
      </c>
    </row>
    <row r="818" spans="3:11" x14ac:dyDescent="0.25">
      <c r="C818" s="80" t="s">
        <v>3621</v>
      </c>
      <c r="D818" s="80" t="s">
        <v>8220</v>
      </c>
      <c r="E818" s="1120">
        <v>0.01</v>
      </c>
      <c r="K818" s="858">
        <f t="shared" si="12"/>
        <v>0</v>
      </c>
    </row>
    <row r="819" spans="3:11" x14ac:dyDescent="0.25">
      <c r="C819" s="80" t="s">
        <v>3621</v>
      </c>
      <c r="D819" s="80" t="s">
        <v>8221</v>
      </c>
      <c r="E819" s="1120">
        <v>0.01</v>
      </c>
      <c r="K819" s="858">
        <f t="shared" si="12"/>
        <v>0</v>
      </c>
    </row>
    <row r="820" spans="3:11" x14ac:dyDescent="0.25">
      <c r="C820" s="80" t="s">
        <v>3621</v>
      </c>
      <c r="D820" s="80" t="s">
        <v>8222</v>
      </c>
      <c r="E820" s="1120">
        <v>0.01</v>
      </c>
      <c r="K820" s="858">
        <f t="shared" si="12"/>
        <v>0</v>
      </c>
    </row>
    <row r="821" spans="3:11" x14ac:dyDescent="0.25">
      <c r="C821" s="80" t="s">
        <v>3621</v>
      </c>
      <c r="D821" s="80" t="s">
        <v>8223</v>
      </c>
      <c r="E821" s="1120">
        <v>0.01</v>
      </c>
      <c r="K821" s="858">
        <f t="shared" si="12"/>
        <v>0</v>
      </c>
    </row>
    <row r="822" spans="3:11" x14ac:dyDescent="0.25">
      <c r="C822" s="80" t="s">
        <v>3621</v>
      </c>
      <c r="D822" s="80" t="s">
        <v>8224</v>
      </c>
      <c r="E822" s="1120">
        <v>0.01</v>
      </c>
      <c r="K822" s="858">
        <f t="shared" si="12"/>
        <v>0</v>
      </c>
    </row>
    <row r="823" spans="3:11" x14ac:dyDescent="0.25">
      <c r="C823" s="80" t="s">
        <v>3621</v>
      </c>
      <c r="D823" s="80" t="s">
        <v>8225</v>
      </c>
      <c r="E823" s="1120">
        <v>0.01</v>
      </c>
      <c r="K823" s="858">
        <f t="shared" si="12"/>
        <v>0</v>
      </c>
    </row>
    <row r="824" spans="3:11" x14ac:dyDescent="0.25">
      <c r="C824" s="80" t="s">
        <v>3621</v>
      </c>
      <c r="D824" s="80" t="s">
        <v>8226</v>
      </c>
      <c r="E824" s="1120">
        <v>0.01</v>
      </c>
      <c r="K824" s="858">
        <f t="shared" si="12"/>
        <v>0</v>
      </c>
    </row>
    <row r="825" spans="3:11" x14ac:dyDescent="0.25">
      <c r="C825" s="80" t="s">
        <v>3621</v>
      </c>
      <c r="D825" s="80" t="s">
        <v>8227</v>
      </c>
      <c r="E825" s="1120">
        <v>0.01</v>
      </c>
      <c r="K825" s="858">
        <f t="shared" si="12"/>
        <v>0</v>
      </c>
    </row>
    <row r="826" spans="3:11" x14ac:dyDescent="0.25">
      <c r="C826" s="80" t="s">
        <v>3621</v>
      </c>
      <c r="D826" s="80" t="s">
        <v>8228</v>
      </c>
      <c r="E826" s="1120">
        <v>0.01</v>
      </c>
      <c r="K826" s="858">
        <f t="shared" si="12"/>
        <v>0</v>
      </c>
    </row>
    <row r="827" spans="3:11" x14ac:dyDescent="0.25">
      <c r="C827" s="80" t="s">
        <v>3621</v>
      </c>
      <c r="D827" s="80" t="s">
        <v>8229</v>
      </c>
      <c r="E827" s="1120">
        <v>0.01</v>
      </c>
      <c r="K827" s="858">
        <f t="shared" si="12"/>
        <v>0</v>
      </c>
    </row>
    <row r="828" spans="3:11" x14ac:dyDescent="0.25">
      <c r="C828" s="80" t="s">
        <v>3621</v>
      </c>
      <c r="D828" s="80" t="s">
        <v>8230</v>
      </c>
      <c r="E828" s="1120">
        <v>0.01</v>
      </c>
      <c r="K828" s="858">
        <f t="shared" si="12"/>
        <v>0</v>
      </c>
    </row>
    <row r="829" spans="3:11" x14ac:dyDescent="0.25">
      <c r="C829" s="80" t="s">
        <v>3621</v>
      </c>
      <c r="D829" s="80" t="s">
        <v>5632</v>
      </c>
      <c r="E829" s="1120">
        <v>557.20000000000005</v>
      </c>
      <c r="K829" s="858">
        <f t="shared" si="12"/>
        <v>0</v>
      </c>
    </row>
    <row r="830" spans="3:11" x14ac:dyDescent="0.25">
      <c r="C830" s="80" t="s">
        <v>3621</v>
      </c>
      <c r="D830" s="80" t="s">
        <v>5635</v>
      </c>
      <c r="E830" s="1120">
        <v>557.20000000000005</v>
      </c>
      <c r="K830" s="858">
        <f t="shared" si="12"/>
        <v>0</v>
      </c>
    </row>
    <row r="831" spans="3:11" x14ac:dyDescent="0.25">
      <c r="C831" s="80" t="s">
        <v>3621</v>
      </c>
      <c r="D831" s="80" t="s">
        <v>5636</v>
      </c>
      <c r="E831" s="1120">
        <v>557.20000000000005</v>
      </c>
      <c r="K831" s="858">
        <f t="shared" si="12"/>
        <v>0</v>
      </c>
    </row>
    <row r="832" spans="3:11" x14ac:dyDescent="0.25">
      <c r="C832" s="80" t="s">
        <v>3621</v>
      </c>
      <c r="D832" s="80" t="s">
        <v>5637</v>
      </c>
      <c r="E832" s="1120">
        <v>557.20000000000005</v>
      </c>
      <c r="K832" s="858">
        <f t="shared" si="12"/>
        <v>0</v>
      </c>
    </row>
    <row r="833" spans="3:11" x14ac:dyDescent="0.25">
      <c r="C833" s="80" t="s">
        <v>3621</v>
      </c>
      <c r="D833" s="80" t="s">
        <v>5638</v>
      </c>
      <c r="E833" s="1120">
        <v>557.20000000000005</v>
      </c>
      <c r="K833" s="858">
        <f t="shared" si="12"/>
        <v>0</v>
      </c>
    </row>
    <row r="834" spans="3:11" x14ac:dyDescent="0.25">
      <c r="C834" s="80" t="s">
        <v>3621</v>
      </c>
      <c r="D834" s="80" t="s">
        <v>5639</v>
      </c>
      <c r="E834" s="1120">
        <v>557.20000000000005</v>
      </c>
      <c r="K834" s="858">
        <f t="shared" si="12"/>
        <v>0</v>
      </c>
    </row>
    <row r="835" spans="3:11" x14ac:dyDescent="0.25">
      <c r="C835" s="80" t="s">
        <v>3621</v>
      </c>
      <c r="D835" s="80" t="s">
        <v>5640</v>
      </c>
      <c r="E835" s="1120">
        <v>557.20000000000005</v>
      </c>
      <c r="K835" s="858">
        <f t="shared" si="12"/>
        <v>0</v>
      </c>
    </row>
    <row r="836" spans="3:11" x14ac:dyDescent="0.25">
      <c r="C836" s="80" t="s">
        <v>3621</v>
      </c>
      <c r="D836" s="80" t="s">
        <v>5641</v>
      </c>
      <c r="E836" s="1120">
        <v>557.20000000000005</v>
      </c>
      <c r="K836" s="858">
        <f t="shared" si="12"/>
        <v>0</v>
      </c>
    </row>
    <row r="837" spans="3:11" x14ac:dyDescent="0.25">
      <c r="C837" s="80" t="s">
        <v>3621</v>
      </c>
      <c r="D837" s="80" t="s">
        <v>5642</v>
      </c>
      <c r="E837" s="1120">
        <v>557.20000000000005</v>
      </c>
      <c r="K837" s="858">
        <f t="shared" si="12"/>
        <v>0</v>
      </c>
    </row>
    <row r="838" spans="3:11" x14ac:dyDescent="0.25">
      <c r="C838" s="80" t="s">
        <v>3621</v>
      </c>
      <c r="D838" s="80" t="s">
        <v>5633</v>
      </c>
      <c r="E838" s="1120">
        <v>287.04000000000002</v>
      </c>
      <c r="K838" s="858">
        <f t="shared" si="12"/>
        <v>0</v>
      </c>
    </row>
    <row r="839" spans="3:11" x14ac:dyDescent="0.25">
      <c r="C839" s="80" t="s">
        <v>3621</v>
      </c>
      <c r="D839" s="80" t="s">
        <v>5634</v>
      </c>
      <c r="E839" s="1120">
        <v>16.64</v>
      </c>
      <c r="K839" s="858">
        <f t="shared" ref="K839:K902" si="13">I839+J839</f>
        <v>0</v>
      </c>
    </row>
    <row r="840" spans="3:11" x14ac:dyDescent="0.25">
      <c r="C840" s="80" t="s">
        <v>3621</v>
      </c>
      <c r="D840" s="80" t="s">
        <v>8231</v>
      </c>
      <c r="E840" s="1120">
        <v>0.01</v>
      </c>
      <c r="K840" s="858">
        <f t="shared" si="13"/>
        <v>0</v>
      </c>
    </row>
    <row r="841" spans="3:11" x14ac:dyDescent="0.25">
      <c r="C841" s="80" t="s">
        <v>3621</v>
      </c>
      <c r="D841" s="80" t="s">
        <v>5643</v>
      </c>
      <c r="E841" s="1120">
        <v>276.83999999999997</v>
      </c>
      <c r="K841" s="858">
        <f t="shared" si="13"/>
        <v>0</v>
      </c>
    </row>
    <row r="842" spans="3:11" x14ac:dyDescent="0.25">
      <c r="C842" s="80" t="s">
        <v>3621</v>
      </c>
      <c r="D842" s="80" t="s">
        <v>5644</v>
      </c>
      <c r="E842" s="1120">
        <v>48.95</v>
      </c>
      <c r="K842" s="858">
        <f t="shared" si="13"/>
        <v>0</v>
      </c>
    </row>
    <row r="843" spans="3:11" x14ac:dyDescent="0.25">
      <c r="C843" s="80" t="s">
        <v>3621</v>
      </c>
      <c r="D843" s="80" t="s">
        <v>5645</v>
      </c>
      <c r="E843" s="1120">
        <v>48.34</v>
      </c>
      <c r="K843" s="858">
        <f t="shared" si="13"/>
        <v>0</v>
      </c>
    </row>
    <row r="844" spans="3:11" x14ac:dyDescent="0.25">
      <c r="C844" s="80" t="s">
        <v>3621</v>
      </c>
      <c r="D844" s="80" t="s">
        <v>5646</v>
      </c>
      <c r="E844" s="1120">
        <v>24.18</v>
      </c>
      <c r="K844" s="858">
        <f t="shared" si="13"/>
        <v>0</v>
      </c>
    </row>
    <row r="845" spans="3:11" x14ac:dyDescent="0.25">
      <c r="C845" s="80" t="s">
        <v>3621</v>
      </c>
      <c r="D845" s="80" t="s">
        <v>8256</v>
      </c>
      <c r="E845" s="1120">
        <v>0.01</v>
      </c>
      <c r="K845" s="858">
        <f t="shared" si="13"/>
        <v>0</v>
      </c>
    </row>
    <row r="846" spans="3:11" x14ac:dyDescent="0.25">
      <c r="C846" s="80" t="s">
        <v>3621</v>
      </c>
      <c r="D846" s="80" t="s">
        <v>8276</v>
      </c>
      <c r="E846" s="1120">
        <v>0.01</v>
      </c>
      <c r="K846" s="858">
        <f t="shared" si="13"/>
        <v>0</v>
      </c>
    </row>
    <row r="847" spans="3:11" x14ac:dyDescent="0.25">
      <c r="C847" s="80" t="s">
        <v>3621</v>
      </c>
      <c r="D847" s="80" t="s">
        <v>8277</v>
      </c>
      <c r="E847" s="1120">
        <v>0.01</v>
      </c>
      <c r="K847" s="858">
        <f t="shared" si="13"/>
        <v>0</v>
      </c>
    </row>
    <row r="848" spans="3:11" x14ac:dyDescent="0.25">
      <c r="C848" s="80" t="s">
        <v>3621</v>
      </c>
      <c r="D848" s="80" t="s">
        <v>8278</v>
      </c>
      <c r="E848" s="1120">
        <v>0.01</v>
      </c>
      <c r="K848" s="858">
        <f t="shared" si="13"/>
        <v>0</v>
      </c>
    </row>
    <row r="849" spans="3:11" x14ac:dyDescent="0.25">
      <c r="C849" s="80" t="s">
        <v>3621</v>
      </c>
      <c r="D849" s="80" t="s">
        <v>8279</v>
      </c>
      <c r="E849" s="1120">
        <v>0.01</v>
      </c>
      <c r="K849" s="858">
        <f t="shared" si="13"/>
        <v>0</v>
      </c>
    </row>
    <row r="850" spans="3:11" x14ac:dyDescent="0.25">
      <c r="C850" s="80" t="s">
        <v>3621</v>
      </c>
      <c r="D850" s="80" t="s">
        <v>8280</v>
      </c>
      <c r="E850" s="1120">
        <v>0.01</v>
      </c>
      <c r="K850" s="858">
        <f t="shared" si="13"/>
        <v>0</v>
      </c>
    </row>
    <row r="851" spans="3:11" x14ac:dyDescent="0.25">
      <c r="C851" s="80" t="s">
        <v>3621</v>
      </c>
      <c r="D851" s="80" t="s">
        <v>8281</v>
      </c>
      <c r="E851" s="1120">
        <v>0.01</v>
      </c>
      <c r="K851" s="858">
        <f t="shared" si="13"/>
        <v>0</v>
      </c>
    </row>
    <row r="852" spans="3:11" x14ac:dyDescent="0.25">
      <c r="C852" s="80" t="s">
        <v>3621</v>
      </c>
      <c r="D852" s="80" t="s">
        <v>8282</v>
      </c>
      <c r="E852" s="1120">
        <v>0.01</v>
      </c>
      <c r="K852" s="858">
        <f t="shared" si="13"/>
        <v>0</v>
      </c>
    </row>
    <row r="853" spans="3:11" x14ac:dyDescent="0.25">
      <c r="C853" s="80" t="s">
        <v>3621</v>
      </c>
      <c r="D853" s="80" t="s">
        <v>8283</v>
      </c>
      <c r="E853" s="1120">
        <v>0.01</v>
      </c>
      <c r="K853" s="858">
        <f t="shared" si="13"/>
        <v>0</v>
      </c>
    </row>
    <row r="854" spans="3:11" x14ac:dyDescent="0.25">
      <c r="C854" s="80" t="s">
        <v>3621</v>
      </c>
      <c r="D854" s="80" t="s">
        <v>8284</v>
      </c>
      <c r="E854" s="1120">
        <v>0.01</v>
      </c>
      <c r="K854" s="858">
        <f t="shared" si="13"/>
        <v>0</v>
      </c>
    </row>
    <row r="855" spans="3:11" x14ac:dyDescent="0.25">
      <c r="C855" s="80" t="s">
        <v>3621</v>
      </c>
      <c r="D855" s="80" t="s">
        <v>8285</v>
      </c>
      <c r="E855" s="1120">
        <v>0.01</v>
      </c>
      <c r="K855" s="858">
        <f t="shared" si="13"/>
        <v>0</v>
      </c>
    </row>
    <row r="856" spans="3:11" x14ac:dyDescent="0.25">
      <c r="C856" s="80" t="s">
        <v>3621</v>
      </c>
      <c r="D856" s="80" t="s">
        <v>8286</v>
      </c>
      <c r="E856" s="1120">
        <v>0.01</v>
      </c>
      <c r="K856" s="858">
        <f t="shared" si="13"/>
        <v>0</v>
      </c>
    </row>
    <row r="857" spans="3:11" x14ac:dyDescent="0.25">
      <c r="C857" s="80" t="s">
        <v>3621</v>
      </c>
      <c r="D857" s="80" t="s">
        <v>8287</v>
      </c>
      <c r="E857" s="1120">
        <v>0.01</v>
      </c>
      <c r="K857" s="858">
        <f t="shared" si="13"/>
        <v>0</v>
      </c>
    </row>
    <row r="858" spans="3:11" x14ac:dyDescent="0.25">
      <c r="C858" s="80" t="s">
        <v>3621</v>
      </c>
      <c r="D858" s="80" t="s">
        <v>8288</v>
      </c>
      <c r="E858" s="1120">
        <v>-0.01</v>
      </c>
      <c r="K858" s="858">
        <f t="shared" si="13"/>
        <v>0</v>
      </c>
    </row>
    <row r="859" spans="3:11" x14ac:dyDescent="0.25">
      <c r="C859" s="80" t="s">
        <v>3621</v>
      </c>
      <c r="D859" s="80" t="s">
        <v>8289</v>
      </c>
      <c r="E859" s="1120">
        <v>-0.01</v>
      </c>
      <c r="K859" s="858">
        <f t="shared" si="13"/>
        <v>0</v>
      </c>
    </row>
    <row r="860" spans="3:11" x14ac:dyDescent="0.25">
      <c r="C860" s="80" t="s">
        <v>3621</v>
      </c>
      <c r="D860" s="80" t="s">
        <v>8290</v>
      </c>
      <c r="E860" s="1120">
        <v>-0.01</v>
      </c>
      <c r="K860" s="858">
        <f t="shared" si="13"/>
        <v>0</v>
      </c>
    </row>
    <row r="861" spans="3:11" x14ac:dyDescent="0.25">
      <c r="C861" s="80" t="s">
        <v>3621</v>
      </c>
      <c r="D861" s="80" t="s">
        <v>8291</v>
      </c>
      <c r="E861" s="1120">
        <v>-0.01</v>
      </c>
      <c r="K861" s="858">
        <f t="shared" si="13"/>
        <v>0</v>
      </c>
    </row>
    <row r="862" spans="3:11" x14ac:dyDescent="0.25">
      <c r="C862" s="80" t="s">
        <v>3621</v>
      </c>
      <c r="D862" s="80" t="s">
        <v>8292</v>
      </c>
      <c r="E862" s="1120">
        <v>-0.01</v>
      </c>
      <c r="K862" s="858">
        <f t="shared" si="13"/>
        <v>0</v>
      </c>
    </row>
    <row r="863" spans="3:11" x14ac:dyDescent="0.25">
      <c r="C863" s="80" t="s">
        <v>3621</v>
      </c>
      <c r="D863" s="80" t="s">
        <v>8293</v>
      </c>
      <c r="E863" s="1120">
        <v>-0.01</v>
      </c>
      <c r="K863" s="858">
        <f t="shared" si="13"/>
        <v>0</v>
      </c>
    </row>
    <row r="864" spans="3:11" x14ac:dyDescent="0.25">
      <c r="C864" s="80" t="s">
        <v>3621</v>
      </c>
      <c r="D864" s="80" t="s">
        <v>8294</v>
      </c>
      <c r="E864" s="1120">
        <v>-0.01</v>
      </c>
      <c r="K864" s="858">
        <f t="shared" si="13"/>
        <v>0</v>
      </c>
    </row>
    <row r="865" spans="3:11" x14ac:dyDescent="0.25">
      <c r="C865" s="80" t="s">
        <v>3621</v>
      </c>
      <c r="D865" s="80" t="s">
        <v>8295</v>
      </c>
      <c r="E865" s="1120">
        <v>-0.01</v>
      </c>
      <c r="K865" s="858">
        <f t="shared" si="13"/>
        <v>0</v>
      </c>
    </row>
    <row r="866" spans="3:11" x14ac:dyDescent="0.25">
      <c r="C866" s="80" t="s">
        <v>3621</v>
      </c>
      <c r="D866" s="80" t="s">
        <v>8296</v>
      </c>
      <c r="E866" s="1120">
        <v>-0.01</v>
      </c>
      <c r="K866" s="858">
        <f t="shared" si="13"/>
        <v>0</v>
      </c>
    </row>
    <row r="867" spans="3:11" x14ac:dyDescent="0.25">
      <c r="C867" s="80" t="s">
        <v>3621</v>
      </c>
      <c r="D867" s="80" t="s">
        <v>8297</v>
      </c>
      <c r="E867" s="1120">
        <v>-0.01</v>
      </c>
      <c r="K867" s="858">
        <f t="shared" si="13"/>
        <v>0</v>
      </c>
    </row>
    <row r="868" spans="3:11" x14ac:dyDescent="0.25">
      <c r="C868" s="80" t="s">
        <v>3621</v>
      </c>
      <c r="D868" s="80" t="s">
        <v>8298</v>
      </c>
      <c r="E868" s="1120">
        <v>-0.01</v>
      </c>
      <c r="K868" s="858">
        <f t="shared" si="13"/>
        <v>0</v>
      </c>
    </row>
    <row r="869" spans="3:11" x14ac:dyDescent="0.25">
      <c r="C869" s="80" t="s">
        <v>3621</v>
      </c>
      <c r="D869" s="80" t="s">
        <v>8299</v>
      </c>
      <c r="E869" s="1120">
        <v>-0.01</v>
      </c>
      <c r="K869" s="858">
        <f t="shared" si="13"/>
        <v>0</v>
      </c>
    </row>
    <row r="870" spans="3:11" x14ac:dyDescent="0.25">
      <c r="C870" s="80" t="s">
        <v>3621</v>
      </c>
      <c r="D870" s="80" t="s">
        <v>5647</v>
      </c>
      <c r="E870" s="1120">
        <v>767.57</v>
      </c>
      <c r="K870" s="858">
        <f t="shared" si="13"/>
        <v>0</v>
      </c>
    </row>
    <row r="871" spans="3:11" x14ac:dyDescent="0.25">
      <c r="C871" s="80" t="s">
        <v>3621</v>
      </c>
      <c r="D871" s="80" t="s">
        <v>5648</v>
      </c>
      <c r="E871" s="1120">
        <v>767.57</v>
      </c>
      <c r="K871" s="858">
        <f t="shared" si="13"/>
        <v>0</v>
      </c>
    </row>
    <row r="872" spans="3:11" x14ac:dyDescent="0.25">
      <c r="C872" s="80" t="s">
        <v>3621</v>
      </c>
      <c r="D872" s="80" t="s">
        <v>5649</v>
      </c>
      <c r="E872" s="1120">
        <v>767.57</v>
      </c>
      <c r="K872" s="858">
        <f t="shared" si="13"/>
        <v>0</v>
      </c>
    </row>
    <row r="873" spans="3:11" x14ac:dyDescent="0.25">
      <c r="C873" s="80" t="s">
        <v>3621</v>
      </c>
      <c r="D873" s="80" t="s">
        <v>5650</v>
      </c>
      <c r="E873" s="1120">
        <v>767.57</v>
      </c>
      <c r="K873" s="858">
        <f t="shared" si="13"/>
        <v>0</v>
      </c>
    </row>
    <row r="874" spans="3:11" x14ac:dyDescent="0.25">
      <c r="C874" s="80" t="s">
        <v>3621</v>
      </c>
      <c r="D874" s="80" t="s">
        <v>5651</v>
      </c>
      <c r="E874" s="1120">
        <v>767.57</v>
      </c>
      <c r="K874" s="858">
        <f t="shared" si="13"/>
        <v>0</v>
      </c>
    </row>
    <row r="875" spans="3:11" x14ac:dyDescent="0.25">
      <c r="C875" s="80" t="s">
        <v>3621</v>
      </c>
      <c r="D875" s="80" t="s">
        <v>5652</v>
      </c>
      <c r="E875" s="1120">
        <v>767.57</v>
      </c>
      <c r="K875" s="858">
        <f t="shared" si="13"/>
        <v>0</v>
      </c>
    </row>
    <row r="876" spans="3:11" x14ac:dyDescent="0.25">
      <c r="C876" s="80" t="s">
        <v>3621</v>
      </c>
      <c r="D876" s="80" t="s">
        <v>5653</v>
      </c>
      <c r="E876" s="1120">
        <v>767.57</v>
      </c>
      <c r="K876" s="858">
        <f t="shared" si="13"/>
        <v>0</v>
      </c>
    </row>
    <row r="877" spans="3:11" x14ac:dyDescent="0.25">
      <c r="C877" s="80" t="s">
        <v>3621</v>
      </c>
      <c r="D877" s="80" t="s">
        <v>5654</v>
      </c>
      <c r="E877" s="1120">
        <v>384.35</v>
      </c>
      <c r="K877" s="858">
        <f t="shared" si="13"/>
        <v>0</v>
      </c>
    </row>
    <row r="878" spans="3:11" x14ac:dyDescent="0.25">
      <c r="C878" s="80" t="s">
        <v>3621</v>
      </c>
      <c r="D878" s="80" t="s">
        <v>5655</v>
      </c>
      <c r="E878" s="1120">
        <v>0.56999999999999995</v>
      </c>
      <c r="K878" s="858">
        <f t="shared" si="13"/>
        <v>0</v>
      </c>
    </row>
    <row r="879" spans="3:11" x14ac:dyDescent="0.25">
      <c r="C879" s="80" t="s">
        <v>3621</v>
      </c>
      <c r="D879" s="80" t="s">
        <v>5656</v>
      </c>
      <c r="E879" s="1120">
        <v>-3.44</v>
      </c>
      <c r="K879" s="858">
        <f t="shared" si="13"/>
        <v>0</v>
      </c>
    </row>
    <row r="880" spans="3:11" x14ac:dyDescent="0.25">
      <c r="C880" s="80" t="s">
        <v>3621</v>
      </c>
      <c r="D880" s="80" t="s">
        <v>5659</v>
      </c>
      <c r="E880" s="1120">
        <v>-3.14</v>
      </c>
      <c r="K880" s="858">
        <f t="shared" si="13"/>
        <v>0</v>
      </c>
    </row>
    <row r="881" spans="3:11" x14ac:dyDescent="0.25">
      <c r="C881" s="80" t="s">
        <v>3621</v>
      </c>
      <c r="D881" s="80" t="s">
        <v>5660</v>
      </c>
      <c r="E881" s="1120">
        <v>-2.82</v>
      </c>
      <c r="K881" s="858">
        <f t="shared" si="13"/>
        <v>0</v>
      </c>
    </row>
    <row r="882" spans="3:11" x14ac:dyDescent="0.25">
      <c r="C882" s="80" t="s">
        <v>3621</v>
      </c>
      <c r="D882" s="80" t="s">
        <v>5661</v>
      </c>
      <c r="E882" s="1120">
        <v>-2.52</v>
      </c>
      <c r="K882" s="858">
        <f t="shared" si="13"/>
        <v>0</v>
      </c>
    </row>
    <row r="883" spans="3:11" x14ac:dyDescent="0.25">
      <c r="C883" s="80" t="s">
        <v>3621</v>
      </c>
      <c r="D883" s="80" t="s">
        <v>5662</v>
      </c>
      <c r="E883" s="1120">
        <v>-2.2000000000000002</v>
      </c>
      <c r="K883" s="858">
        <f t="shared" si="13"/>
        <v>0</v>
      </c>
    </row>
    <row r="884" spans="3:11" x14ac:dyDescent="0.25">
      <c r="C884" s="80" t="s">
        <v>3621</v>
      </c>
      <c r="D884" s="80" t="s">
        <v>5663</v>
      </c>
      <c r="E884" s="1120">
        <v>-1.88</v>
      </c>
      <c r="K884" s="858">
        <f t="shared" si="13"/>
        <v>0</v>
      </c>
    </row>
    <row r="885" spans="3:11" x14ac:dyDescent="0.25">
      <c r="C885" s="80" t="s">
        <v>3621</v>
      </c>
      <c r="D885" s="80" t="s">
        <v>5664</v>
      </c>
      <c r="E885" s="1120">
        <v>-1.57</v>
      </c>
      <c r="K885" s="858">
        <f t="shared" si="13"/>
        <v>0</v>
      </c>
    </row>
    <row r="886" spans="3:11" x14ac:dyDescent="0.25">
      <c r="C886" s="80" t="s">
        <v>3621</v>
      </c>
      <c r="D886" s="80" t="s">
        <v>5665</v>
      </c>
      <c r="E886" s="1120">
        <v>-1.26</v>
      </c>
      <c r="K886" s="858">
        <f t="shared" si="13"/>
        <v>0</v>
      </c>
    </row>
    <row r="887" spans="3:11" x14ac:dyDescent="0.25">
      <c r="C887" s="80" t="s">
        <v>3621</v>
      </c>
      <c r="D887" s="80" t="s">
        <v>5666</v>
      </c>
      <c r="E887" s="1120">
        <v>-0.94</v>
      </c>
      <c r="K887" s="858">
        <f t="shared" si="13"/>
        <v>0</v>
      </c>
    </row>
    <row r="888" spans="3:11" x14ac:dyDescent="0.25">
      <c r="C888" s="80" t="s">
        <v>3621</v>
      </c>
      <c r="D888" s="80" t="s">
        <v>5657</v>
      </c>
      <c r="E888" s="1120">
        <v>-0.64</v>
      </c>
      <c r="K888" s="858">
        <f t="shared" si="13"/>
        <v>0</v>
      </c>
    </row>
    <row r="889" spans="3:11" x14ac:dyDescent="0.25">
      <c r="C889" s="80" t="s">
        <v>3621</v>
      </c>
      <c r="D889" s="80" t="s">
        <v>5658</v>
      </c>
      <c r="E889" s="1120">
        <v>-0.31</v>
      </c>
      <c r="K889" s="858">
        <f t="shared" si="13"/>
        <v>0</v>
      </c>
    </row>
    <row r="890" spans="3:11" x14ac:dyDescent="0.25">
      <c r="C890" s="80" t="s">
        <v>3621</v>
      </c>
      <c r="D890" s="80" t="s">
        <v>8316</v>
      </c>
      <c r="E890" s="1120">
        <v>0.01</v>
      </c>
      <c r="K890" s="858">
        <f t="shared" si="13"/>
        <v>0</v>
      </c>
    </row>
    <row r="891" spans="3:11" x14ac:dyDescent="0.25">
      <c r="C891" s="80" t="s">
        <v>3621</v>
      </c>
      <c r="D891" s="80" t="s">
        <v>8317</v>
      </c>
      <c r="E891" s="1120">
        <v>0.01</v>
      </c>
      <c r="K891" s="858">
        <f t="shared" si="13"/>
        <v>0</v>
      </c>
    </row>
    <row r="892" spans="3:11" x14ac:dyDescent="0.25">
      <c r="C892" s="80" t="s">
        <v>3621</v>
      </c>
      <c r="D892" s="80" t="s">
        <v>8318</v>
      </c>
      <c r="E892" s="1120">
        <v>0.01</v>
      </c>
      <c r="K892" s="858">
        <f t="shared" si="13"/>
        <v>0</v>
      </c>
    </row>
    <row r="893" spans="3:11" x14ac:dyDescent="0.25">
      <c r="C893" s="80" t="s">
        <v>3621</v>
      </c>
      <c r="D893" s="80" t="s">
        <v>8319</v>
      </c>
      <c r="E893" s="1120">
        <v>0.01</v>
      </c>
      <c r="K893" s="858">
        <f t="shared" si="13"/>
        <v>0</v>
      </c>
    </row>
    <row r="894" spans="3:11" x14ac:dyDescent="0.25">
      <c r="C894" s="80" t="s">
        <v>3621</v>
      </c>
      <c r="D894" s="80" t="s">
        <v>8320</v>
      </c>
      <c r="E894" s="1120">
        <v>0.01</v>
      </c>
      <c r="K894" s="858">
        <f t="shared" si="13"/>
        <v>0</v>
      </c>
    </row>
    <row r="895" spans="3:11" x14ac:dyDescent="0.25">
      <c r="C895" s="80" t="s">
        <v>3621</v>
      </c>
      <c r="D895" s="80" t="s">
        <v>8321</v>
      </c>
      <c r="E895" s="1120">
        <v>0.01</v>
      </c>
      <c r="K895" s="858">
        <f t="shared" si="13"/>
        <v>0</v>
      </c>
    </row>
    <row r="896" spans="3:11" x14ac:dyDescent="0.25">
      <c r="C896" s="80" t="s">
        <v>3621</v>
      </c>
      <c r="D896" s="80" t="s">
        <v>8322</v>
      </c>
      <c r="E896" s="1120">
        <v>0.01</v>
      </c>
      <c r="K896" s="858">
        <f t="shared" si="13"/>
        <v>0</v>
      </c>
    </row>
    <row r="897" spans="3:11" x14ac:dyDescent="0.25">
      <c r="C897" s="80" t="s">
        <v>3621</v>
      </c>
      <c r="D897" s="80" t="s">
        <v>8323</v>
      </c>
      <c r="E897" s="1120">
        <v>0.01</v>
      </c>
      <c r="K897" s="858">
        <f t="shared" si="13"/>
        <v>0</v>
      </c>
    </row>
    <row r="898" spans="3:11" x14ac:dyDescent="0.25">
      <c r="C898" s="80" t="s">
        <v>3621</v>
      </c>
      <c r="D898" s="80" t="s">
        <v>8324</v>
      </c>
      <c r="E898" s="1120">
        <v>0.01</v>
      </c>
      <c r="K898" s="858">
        <f t="shared" si="13"/>
        <v>0</v>
      </c>
    </row>
    <row r="899" spans="3:11" x14ac:dyDescent="0.25">
      <c r="C899" s="80" t="s">
        <v>3621</v>
      </c>
      <c r="D899" s="80" t="s">
        <v>8325</v>
      </c>
      <c r="E899" s="1120">
        <v>0.01</v>
      </c>
      <c r="K899" s="858">
        <f t="shared" si="13"/>
        <v>0</v>
      </c>
    </row>
    <row r="900" spans="3:11" x14ac:dyDescent="0.25">
      <c r="C900" s="80" t="s">
        <v>3621</v>
      </c>
      <c r="D900" s="80" t="s">
        <v>8326</v>
      </c>
      <c r="E900" s="1120">
        <v>0.01</v>
      </c>
      <c r="K900" s="858">
        <f t="shared" si="13"/>
        <v>0</v>
      </c>
    </row>
    <row r="901" spans="3:11" x14ac:dyDescent="0.25">
      <c r="C901" s="80" t="s">
        <v>3621</v>
      </c>
      <c r="D901" s="80" t="s">
        <v>8327</v>
      </c>
      <c r="E901" s="1120">
        <v>0.01</v>
      </c>
      <c r="K901" s="858">
        <f t="shared" si="13"/>
        <v>0</v>
      </c>
    </row>
    <row r="902" spans="3:11" x14ac:dyDescent="0.25">
      <c r="C902" s="80" t="s">
        <v>3660</v>
      </c>
      <c r="D902" s="80" t="s">
        <v>5667</v>
      </c>
      <c r="E902" s="1120">
        <v>145.34</v>
      </c>
      <c r="K902" s="858">
        <f t="shared" si="13"/>
        <v>0</v>
      </c>
    </row>
    <row r="903" spans="3:11" x14ac:dyDescent="0.25">
      <c r="C903" s="80" t="s">
        <v>3660</v>
      </c>
      <c r="D903" s="80" t="s">
        <v>5670</v>
      </c>
      <c r="E903" s="1120">
        <v>145.34</v>
      </c>
      <c r="K903" s="858">
        <f t="shared" ref="K903:K966" si="14">I903+J903</f>
        <v>0</v>
      </c>
    </row>
    <row r="904" spans="3:11" x14ac:dyDescent="0.25">
      <c r="C904" s="80" t="s">
        <v>3660</v>
      </c>
      <c r="D904" s="80" t="s">
        <v>5671</v>
      </c>
      <c r="E904" s="1120">
        <v>145.34</v>
      </c>
      <c r="K904" s="858">
        <f t="shared" si="14"/>
        <v>0</v>
      </c>
    </row>
    <row r="905" spans="3:11" x14ac:dyDescent="0.25">
      <c r="C905" s="80" t="s">
        <v>3660</v>
      </c>
      <c r="D905" s="80" t="s">
        <v>5672</v>
      </c>
      <c r="E905" s="1120">
        <v>145.34</v>
      </c>
      <c r="K905" s="858">
        <f t="shared" si="14"/>
        <v>0</v>
      </c>
    </row>
    <row r="906" spans="3:11" x14ac:dyDescent="0.25">
      <c r="C906" s="80" t="s">
        <v>3660</v>
      </c>
      <c r="D906" s="80" t="s">
        <v>5673</v>
      </c>
      <c r="E906" s="1120">
        <v>145.34</v>
      </c>
      <c r="K906" s="858">
        <f t="shared" si="14"/>
        <v>0</v>
      </c>
    </row>
    <row r="907" spans="3:11" x14ac:dyDescent="0.25">
      <c r="C907" s="80" t="s">
        <v>3660</v>
      </c>
      <c r="D907" s="80" t="s">
        <v>5674</v>
      </c>
      <c r="E907" s="1120">
        <v>145.34</v>
      </c>
      <c r="K907" s="858">
        <f t="shared" si="14"/>
        <v>0</v>
      </c>
    </row>
    <row r="908" spans="3:11" x14ac:dyDescent="0.25">
      <c r="C908" s="80" t="s">
        <v>3660</v>
      </c>
      <c r="D908" s="80" t="s">
        <v>5675</v>
      </c>
      <c r="E908" s="1120">
        <v>145.34</v>
      </c>
      <c r="K908" s="858">
        <f t="shared" si="14"/>
        <v>0</v>
      </c>
    </row>
    <row r="909" spans="3:11" x14ac:dyDescent="0.25">
      <c r="C909" s="80" t="s">
        <v>3660</v>
      </c>
      <c r="D909" s="80" t="s">
        <v>5676</v>
      </c>
      <c r="E909" s="1120">
        <v>145.34</v>
      </c>
      <c r="K909" s="858">
        <f t="shared" si="14"/>
        <v>0</v>
      </c>
    </row>
    <row r="910" spans="3:11" x14ac:dyDescent="0.25">
      <c r="C910" s="80" t="s">
        <v>3660</v>
      </c>
      <c r="D910" s="80" t="s">
        <v>5677</v>
      </c>
      <c r="E910" s="1120">
        <v>145.34</v>
      </c>
      <c r="K910" s="858">
        <f t="shared" si="14"/>
        <v>0</v>
      </c>
    </row>
    <row r="911" spans="3:11" x14ac:dyDescent="0.25">
      <c r="C911" s="80" t="s">
        <v>3660</v>
      </c>
      <c r="D911" s="80" t="s">
        <v>5668</v>
      </c>
      <c r="E911" s="1120">
        <v>145.34</v>
      </c>
      <c r="K911" s="858">
        <f t="shared" si="14"/>
        <v>0</v>
      </c>
    </row>
    <row r="912" spans="3:11" x14ac:dyDescent="0.25">
      <c r="C912" s="80" t="s">
        <v>3660</v>
      </c>
      <c r="D912" s="80" t="s">
        <v>5669</v>
      </c>
      <c r="E912" s="1120">
        <v>145.34</v>
      </c>
      <c r="K912" s="858">
        <f t="shared" si="14"/>
        <v>0</v>
      </c>
    </row>
    <row r="913" spans="3:11" x14ac:dyDescent="0.25">
      <c r="C913" s="80" t="s">
        <v>3690</v>
      </c>
      <c r="D913" s="80" t="s">
        <v>5678</v>
      </c>
      <c r="E913" s="1120">
        <v>738.65</v>
      </c>
      <c r="K913" s="858">
        <f t="shared" si="14"/>
        <v>0</v>
      </c>
    </row>
    <row r="914" spans="3:11" x14ac:dyDescent="0.25">
      <c r="C914" s="80" t="s">
        <v>3690</v>
      </c>
      <c r="D914" s="80" t="s">
        <v>5679</v>
      </c>
      <c r="E914" s="1120">
        <v>738.65</v>
      </c>
      <c r="K914" s="858">
        <f t="shared" si="14"/>
        <v>0</v>
      </c>
    </row>
    <row r="915" spans="3:11" x14ac:dyDescent="0.25">
      <c r="C915" s="80" t="s">
        <v>3690</v>
      </c>
      <c r="D915" s="80" t="s">
        <v>5680</v>
      </c>
      <c r="E915" s="1120">
        <v>738.65</v>
      </c>
      <c r="K915" s="858">
        <f t="shared" si="14"/>
        <v>0</v>
      </c>
    </row>
    <row r="916" spans="3:11" x14ac:dyDescent="0.25">
      <c r="C916" s="80" t="s">
        <v>3690</v>
      </c>
      <c r="D916" s="80" t="s">
        <v>5681</v>
      </c>
      <c r="E916" s="1120">
        <v>738.65</v>
      </c>
      <c r="K916" s="858">
        <f t="shared" si="14"/>
        <v>0</v>
      </c>
    </row>
    <row r="917" spans="3:11" x14ac:dyDescent="0.25">
      <c r="C917" s="80" t="s">
        <v>3690</v>
      </c>
      <c r="D917" s="80" t="s">
        <v>5682</v>
      </c>
      <c r="E917" s="1120">
        <v>370.23</v>
      </c>
      <c r="K917" s="858">
        <f t="shared" si="14"/>
        <v>0</v>
      </c>
    </row>
    <row r="918" spans="3:11" x14ac:dyDescent="0.25">
      <c r="C918" s="80" t="s">
        <v>3690</v>
      </c>
      <c r="D918" s="80" t="s">
        <v>5683</v>
      </c>
      <c r="E918" s="1120">
        <v>0.91</v>
      </c>
      <c r="K918" s="858">
        <f t="shared" si="14"/>
        <v>0</v>
      </c>
    </row>
    <row r="919" spans="3:11" x14ac:dyDescent="0.25">
      <c r="C919" s="80" t="s">
        <v>3690</v>
      </c>
      <c r="D919" s="80" t="s">
        <v>5695</v>
      </c>
      <c r="E919" s="1120">
        <v>639.35</v>
      </c>
      <c r="K919" s="858">
        <f t="shared" si="14"/>
        <v>0</v>
      </c>
    </row>
    <row r="920" spans="3:11" x14ac:dyDescent="0.25">
      <c r="C920" s="80" t="s">
        <v>3690</v>
      </c>
      <c r="D920" s="80" t="s">
        <v>5698</v>
      </c>
      <c r="E920" s="1120">
        <v>639.35</v>
      </c>
      <c r="K920" s="858">
        <f t="shared" si="14"/>
        <v>0</v>
      </c>
    </row>
    <row r="921" spans="3:11" x14ac:dyDescent="0.25">
      <c r="C921" s="80" t="s">
        <v>3690</v>
      </c>
      <c r="D921" s="80" t="s">
        <v>5699</v>
      </c>
      <c r="E921" s="1120">
        <v>639.35</v>
      </c>
      <c r="K921" s="858">
        <f t="shared" si="14"/>
        <v>0</v>
      </c>
    </row>
    <row r="922" spans="3:11" x14ac:dyDescent="0.25">
      <c r="C922" s="80" t="s">
        <v>3690</v>
      </c>
      <c r="D922" s="80" t="s">
        <v>5700</v>
      </c>
      <c r="E922" s="1120">
        <v>639.35</v>
      </c>
      <c r="K922" s="858">
        <f t="shared" si="14"/>
        <v>0</v>
      </c>
    </row>
    <row r="923" spans="3:11" x14ac:dyDescent="0.25">
      <c r="C923" s="80" t="s">
        <v>3690</v>
      </c>
      <c r="D923" s="80" t="s">
        <v>5701</v>
      </c>
      <c r="E923" s="1120">
        <v>441.12</v>
      </c>
      <c r="K923" s="858">
        <f t="shared" si="14"/>
        <v>0</v>
      </c>
    </row>
    <row r="924" spans="3:11" x14ac:dyDescent="0.25">
      <c r="C924" s="80" t="s">
        <v>3690</v>
      </c>
      <c r="D924" s="80" t="s">
        <v>5702</v>
      </c>
      <c r="E924" s="1120">
        <v>239.95</v>
      </c>
      <c r="K924" s="858">
        <f t="shared" si="14"/>
        <v>0</v>
      </c>
    </row>
    <row r="925" spans="3:11" x14ac:dyDescent="0.25">
      <c r="C925" s="80" t="s">
        <v>3690</v>
      </c>
      <c r="D925" s="80" t="s">
        <v>5703</v>
      </c>
      <c r="E925" s="1120">
        <v>237.01</v>
      </c>
      <c r="K925" s="858">
        <f t="shared" si="14"/>
        <v>0</v>
      </c>
    </row>
    <row r="926" spans="3:11" x14ac:dyDescent="0.25">
      <c r="C926" s="80" t="s">
        <v>3690</v>
      </c>
      <c r="D926" s="80" t="s">
        <v>5704</v>
      </c>
      <c r="E926" s="1120">
        <v>237.01</v>
      </c>
      <c r="K926" s="858">
        <f t="shared" si="14"/>
        <v>0</v>
      </c>
    </row>
    <row r="927" spans="3:11" x14ac:dyDescent="0.25">
      <c r="C927" s="80" t="s">
        <v>3690</v>
      </c>
      <c r="D927" s="80" t="s">
        <v>5705</v>
      </c>
      <c r="E927" s="1120">
        <v>237.01</v>
      </c>
      <c r="K927" s="858">
        <f t="shared" si="14"/>
        <v>0</v>
      </c>
    </row>
    <row r="928" spans="3:11" x14ac:dyDescent="0.25">
      <c r="C928" s="80" t="s">
        <v>3690</v>
      </c>
      <c r="D928" s="80" t="s">
        <v>5696</v>
      </c>
      <c r="E928" s="1120">
        <v>164.84</v>
      </c>
      <c r="K928" s="858">
        <f t="shared" si="14"/>
        <v>0</v>
      </c>
    </row>
    <row r="929" spans="3:11" x14ac:dyDescent="0.25">
      <c r="C929" s="80" t="s">
        <v>3690</v>
      </c>
      <c r="D929" s="80" t="s">
        <v>5697</v>
      </c>
      <c r="E929" s="1120">
        <v>92.66</v>
      </c>
      <c r="K929" s="858">
        <f t="shared" si="14"/>
        <v>0</v>
      </c>
    </row>
    <row r="930" spans="3:11" x14ac:dyDescent="0.25">
      <c r="C930" s="80" t="s">
        <v>3690</v>
      </c>
      <c r="D930" s="80" t="s">
        <v>5684</v>
      </c>
      <c r="E930" s="1120">
        <v>5222.51</v>
      </c>
      <c r="K930" s="858">
        <f t="shared" si="14"/>
        <v>0</v>
      </c>
    </row>
    <row r="931" spans="3:11" x14ac:dyDescent="0.25">
      <c r="C931" s="80" t="s">
        <v>3690</v>
      </c>
      <c r="D931" s="80" t="s">
        <v>5687</v>
      </c>
      <c r="E931" s="1120">
        <v>5052.1400000000003</v>
      </c>
      <c r="K931" s="858">
        <f t="shared" si="14"/>
        <v>0</v>
      </c>
    </row>
    <row r="932" spans="3:11" x14ac:dyDescent="0.25">
      <c r="C932" s="80" t="s">
        <v>3690</v>
      </c>
      <c r="D932" s="80" t="s">
        <v>5688</v>
      </c>
      <c r="E932" s="1120">
        <v>5034.32</v>
      </c>
      <c r="K932" s="858">
        <f t="shared" si="14"/>
        <v>0</v>
      </c>
    </row>
    <row r="933" spans="3:11" x14ac:dyDescent="0.25">
      <c r="C933" s="80" t="s">
        <v>3690</v>
      </c>
      <c r="D933" s="80" t="s">
        <v>5689</v>
      </c>
      <c r="E933" s="1120">
        <v>5034.32</v>
      </c>
      <c r="K933" s="858">
        <f t="shared" si="14"/>
        <v>0</v>
      </c>
    </row>
    <row r="934" spans="3:11" x14ac:dyDescent="0.25">
      <c r="C934" s="80" t="s">
        <v>3690</v>
      </c>
      <c r="D934" s="80" t="s">
        <v>5690</v>
      </c>
      <c r="E934" s="1120">
        <v>5034.32</v>
      </c>
      <c r="K934" s="858">
        <f t="shared" si="14"/>
        <v>0</v>
      </c>
    </row>
    <row r="935" spans="3:11" x14ac:dyDescent="0.25">
      <c r="C935" s="80" t="s">
        <v>3690</v>
      </c>
      <c r="D935" s="80" t="s">
        <v>5691</v>
      </c>
      <c r="E935" s="1120">
        <v>5034.32</v>
      </c>
      <c r="K935" s="858">
        <f t="shared" si="14"/>
        <v>0</v>
      </c>
    </row>
    <row r="936" spans="3:11" x14ac:dyDescent="0.25">
      <c r="C936" s="80" t="s">
        <v>3690</v>
      </c>
      <c r="D936" s="80" t="s">
        <v>5692</v>
      </c>
      <c r="E936" s="1120">
        <v>5034.32</v>
      </c>
      <c r="K936" s="858">
        <f t="shared" si="14"/>
        <v>0</v>
      </c>
    </row>
    <row r="937" spans="3:11" x14ac:dyDescent="0.25">
      <c r="C937" s="80" t="s">
        <v>3690</v>
      </c>
      <c r="D937" s="80" t="s">
        <v>5693</v>
      </c>
      <c r="E937" s="1120">
        <v>5034.32</v>
      </c>
      <c r="K937" s="858">
        <f t="shared" si="14"/>
        <v>0</v>
      </c>
    </row>
    <row r="938" spans="3:11" x14ac:dyDescent="0.25">
      <c r="C938" s="80" t="s">
        <v>3690</v>
      </c>
      <c r="D938" s="80" t="s">
        <v>5694</v>
      </c>
      <c r="E938" s="1120">
        <v>5034.32</v>
      </c>
      <c r="K938" s="858">
        <f t="shared" si="14"/>
        <v>0</v>
      </c>
    </row>
    <row r="939" spans="3:11" x14ac:dyDescent="0.25">
      <c r="C939" s="80" t="s">
        <v>3690</v>
      </c>
      <c r="D939" s="80" t="s">
        <v>5685</v>
      </c>
      <c r="E939" s="1120">
        <v>2594.17</v>
      </c>
      <c r="K939" s="858">
        <f t="shared" si="14"/>
        <v>0</v>
      </c>
    </row>
    <row r="940" spans="3:11" x14ac:dyDescent="0.25">
      <c r="C940" s="80" t="s">
        <v>3690</v>
      </c>
      <c r="D940" s="80" t="s">
        <v>5686</v>
      </c>
      <c r="E940" s="1120">
        <v>151.77000000000001</v>
      </c>
      <c r="K940" s="858">
        <f t="shared" si="14"/>
        <v>0</v>
      </c>
    </row>
    <row r="941" spans="3:11" x14ac:dyDescent="0.25">
      <c r="C941" s="80" t="s">
        <v>3690</v>
      </c>
      <c r="D941" s="80" t="s">
        <v>5706</v>
      </c>
      <c r="E941" s="1120">
        <v>798.4</v>
      </c>
      <c r="K941" s="858">
        <f t="shared" si="14"/>
        <v>0</v>
      </c>
    </row>
    <row r="942" spans="3:11" x14ac:dyDescent="0.25">
      <c r="C942" s="80" t="s">
        <v>3690</v>
      </c>
      <c r="D942" s="80" t="s">
        <v>5709</v>
      </c>
      <c r="E942" s="1120">
        <v>798.4</v>
      </c>
      <c r="K942" s="858">
        <f t="shared" si="14"/>
        <v>0</v>
      </c>
    </row>
    <row r="943" spans="3:11" x14ac:dyDescent="0.25">
      <c r="C943" s="80" t="s">
        <v>3690</v>
      </c>
      <c r="D943" s="80" t="s">
        <v>5710</v>
      </c>
      <c r="E943" s="1120">
        <v>798.4</v>
      </c>
      <c r="K943" s="858">
        <f t="shared" si="14"/>
        <v>0</v>
      </c>
    </row>
    <row r="944" spans="3:11" x14ac:dyDescent="0.25">
      <c r="C944" s="80" t="s">
        <v>3690</v>
      </c>
      <c r="D944" s="80" t="s">
        <v>5711</v>
      </c>
      <c r="E944" s="1120">
        <v>798.4</v>
      </c>
      <c r="K944" s="858">
        <f t="shared" si="14"/>
        <v>0</v>
      </c>
    </row>
    <row r="945" spans="3:11" x14ac:dyDescent="0.25">
      <c r="C945" s="80" t="s">
        <v>3690</v>
      </c>
      <c r="D945" s="80" t="s">
        <v>5712</v>
      </c>
      <c r="E945" s="1120">
        <v>781.35</v>
      </c>
      <c r="K945" s="858">
        <f t="shared" si="14"/>
        <v>0</v>
      </c>
    </row>
    <row r="946" spans="3:11" x14ac:dyDescent="0.25">
      <c r="C946" s="80" t="s">
        <v>3690</v>
      </c>
      <c r="D946" s="80" t="s">
        <v>5713</v>
      </c>
      <c r="E946" s="1120">
        <v>764.29</v>
      </c>
      <c r="K946" s="858">
        <f t="shared" si="14"/>
        <v>0</v>
      </c>
    </row>
    <row r="947" spans="3:11" x14ac:dyDescent="0.25">
      <c r="C947" s="80" t="s">
        <v>3690</v>
      </c>
      <c r="D947" s="80" t="s">
        <v>5714</v>
      </c>
      <c r="E947" s="1120">
        <v>764.29</v>
      </c>
      <c r="K947" s="858">
        <f t="shared" si="14"/>
        <v>0</v>
      </c>
    </row>
    <row r="948" spans="3:11" x14ac:dyDescent="0.25">
      <c r="C948" s="80" t="s">
        <v>3690</v>
      </c>
      <c r="D948" s="80" t="s">
        <v>5715</v>
      </c>
      <c r="E948" s="1120">
        <v>764.29</v>
      </c>
      <c r="K948" s="858">
        <f t="shared" si="14"/>
        <v>0</v>
      </c>
    </row>
    <row r="949" spans="3:11" x14ac:dyDescent="0.25">
      <c r="C949" s="80" t="s">
        <v>3690</v>
      </c>
      <c r="D949" s="80" t="s">
        <v>5716</v>
      </c>
      <c r="E949" s="1120">
        <v>760.5</v>
      </c>
      <c r="K949" s="858">
        <f t="shared" si="14"/>
        <v>0</v>
      </c>
    </row>
    <row r="950" spans="3:11" x14ac:dyDescent="0.25">
      <c r="C950" s="80" t="s">
        <v>3690</v>
      </c>
      <c r="D950" s="80" t="s">
        <v>5707</v>
      </c>
      <c r="E950" s="1120">
        <v>748.75</v>
      </c>
      <c r="K950" s="858">
        <f t="shared" si="14"/>
        <v>0</v>
      </c>
    </row>
    <row r="951" spans="3:11" x14ac:dyDescent="0.25">
      <c r="C951" s="80" t="s">
        <v>3690</v>
      </c>
      <c r="D951" s="80" t="s">
        <v>5708</v>
      </c>
      <c r="E951" s="1120">
        <v>740.8</v>
      </c>
      <c r="K951" s="858">
        <f t="shared" si="14"/>
        <v>0</v>
      </c>
    </row>
    <row r="952" spans="3:11" x14ac:dyDescent="0.25">
      <c r="C952" s="80" t="s">
        <v>3690</v>
      </c>
      <c r="D952" s="80" t="s">
        <v>8493</v>
      </c>
      <c r="E952" s="1120">
        <v>0.01</v>
      </c>
      <c r="K952" s="858">
        <f t="shared" si="14"/>
        <v>0</v>
      </c>
    </row>
    <row r="953" spans="3:11" x14ac:dyDescent="0.25">
      <c r="C953" s="80" t="s">
        <v>3690</v>
      </c>
      <c r="D953" s="80" t="s">
        <v>5717</v>
      </c>
      <c r="E953" s="1120">
        <v>941.93</v>
      </c>
      <c r="K953" s="858">
        <f t="shared" si="14"/>
        <v>0</v>
      </c>
    </row>
    <row r="954" spans="3:11" x14ac:dyDescent="0.25">
      <c r="C954" s="80" t="s">
        <v>3690</v>
      </c>
      <c r="D954" s="80" t="s">
        <v>5718</v>
      </c>
      <c r="E954" s="1120">
        <v>941.93</v>
      </c>
      <c r="K954" s="858">
        <f t="shared" si="14"/>
        <v>0</v>
      </c>
    </row>
    <row r="955" spans="3:11" x14ac:dyDescent="0.25">
      <c r="C955" s="80" t="s">
        <v>3690</v>
      </c>
      <c r="D955" s="80" t="s">
        <v>5719</v>
      </c>
      <c r="E955" s="1120">
        <v>941.93</v>
      </c>
      <c r="K955" s="858">
        <f t="shared" si="14"/>
        <v>0</v>
      </c>
    </row>
    <row r="956" spans="3:11" x14ac:dyDescent="0.25">
      <c r="C956" s="80" t="s">
        <v>3690</v>
      </c>
      <c r="D956" s="80" t="s">
        <v>5720</v>
      </c>
      <c r="E956" s="1120">
        <v>941.93</v>
      </c>
      <c r="K956" s="858">
        <f t="shared" si="14"/>
        <v>0</v>
      </c>
    </row>
    <row r="957" spans="3:11" x14ac:dyDescent="0.25">
      <c r="C957" s="80" t="s">
        <v>3690</v>
      </c>
      <c r="D957" s="80" t="s">
        <v>5721</v>
      </c>
      <c r="E957" s="1120">
        <v>961.63</v>
      </c>
      <c r="K957" s="858">
        <f t="shared" si="14"/>
        <v>0</v>
      </c>
    </row>
    <row r="958" spans="3:11" x14ac:dyDescent="0.25">
      <c r="C958" s="80" t="s">
        <v>3690</v>
      </c>
      <c r="D958" s="80" t="s">
        <v>5722</v>
      </c>
      <c r="E958" s="1120">
        <v>981.33</v>
      </c>
      <c r="K958" s="858">
        <f t="shared" si="14"/>
        <v>0</v>
      </c>
    </row>
    <row r="959" spans="3:11" x14ac:dyDescent="0.25">
      <c r="C959" s="80" t="s">
        <v>3690</v>
      </c>
      <c r="D959" s="80" t="s">
        <v>5723</v>
      </c>
      <c r="E959" s="1120">
        <v>981.33</v>
      </c>
      <c r="K959" s="858">
        <f t="shared" si="14"/>
        <v>0</v>
      </c>
    </row>
    <row r="960" spans="3:11" x14ac:dyDescent="0.25">
      <c r="C960" s="80" t="s">
        <v>3690</v>
      </c>
      <c r="D960" s="80" t="s">
        <v>5724</v>
      </c>
      <c r="E960" s="1120">
        <v>490.67</v>
      </c>
      <c r="K960" s="858">
        <f t="shared" si="14"/>
        <v>0</v>
      </c>
    </row>
    <row r="961" spans="3:11" x14ac:dyDescent="0.25">
      <c r="C961" s="80" t="s">
        <v>3690</v>
      </c>
      <c r="D961" s="80" t="s">
        <v>5725</v>
      </c>
      <c r="E961" s="1120">
        <v>-2066.0500000000002</v>
      </c>
      <c r="K961" s="858">
        <f t="shared" si="14"/>
        <v>0</v>
      </c>
    </row>
    <row r="962" spans="3:11" x14ac:dyDescent="0.25">
      <c r="C962" s="80" t="s">
        <v>3690</v>
      </c>
      <c r="D962" s="80" t="s">
        <v>5728</v>
      </c>
      <c r="E962" s="1120">
        <v>-2498.5300000000002</v>
      </c>
      <c r="K962" s="858">
        <f t="shared" si="14"/>
        <v>0</v>
      </c>
    </row>
    <row r="963" spans="3:11" x14ac:dyDescent="0.25">
      <c r="C963" s="80" t="s">
        <v>3690</v>
      </c>
      <c r="D963" s="80" t="s">
        <v>5729</v>
      </c>
      <c r="E963" s="1120">
        <v>-2353</v>
      </c>
      <c r="K963" s="858">
        <f t="shared" si="14"/>
        <v>0</v>
      </c>
    </row>
    <row r="964" spans="3:11" x14ac:dyDescent="0.25">
      <c r="C964" s="80" t="s">
        <v>3690</v>
      </c>
      <c r="D964" s="80" t="s">
        <v>5730</v>
      </c>
      <c r="E964" s="1120">
        <v>-2249.63</v>
      </c>
      <c r="K964" s="858">
        <f t="shared" si="14"/>
        <v>0</v>
      </c>
    </row>
    <row r="965" spans="3:11" x14ac:dyDescent="0.25">
      <c r="C965" s="80" t="s">
        <v>3690</v>
      </c>
      <c r="D965" s="80" t="s">
        <v>5731</v>
      </c>
      <c r="E965" s="1120">
        <v>-2365.96</v>
      </c>
      <c r="K965" s="858">
        <f t="shared" si="14"/>
        <v>0</v>
      </c>
    </row>
    <row r="966" spans="3:11" x14ac:dyDescent="0.25">
      <c r="C966" s="80" t="s">
        <v>3690</v>
      </c>
      <c r="D966" s="80" t="s">
        <v>5732</v>
      </c>
      <c r="E966" s="1120">
        <v>-1851.54</v>
      </c>
      <c r="K966" s="858">
        <f t="shared" si="14"/>
        <v>0</v>
      </c>
    </row>
    <row r="967" spans="3:11" x14ac:dyDescent="0.25">
      <c r="C967" s="80" t="s">
        <v>3690</v>
      </c>
      <c r="D967" s="80" t="s">
        <v>5733</v>
      </c>
      <c r="E967" s="1120">
        <v>-1583.91</v>
      </c>
      <c r="K967" s="858">
        <f t="shared" ref="K967:K1030" si="15">I967+J967</f>
        <v>0</v>
      </c>
    </row>
    <row r="968" spans="3:11" x14ac:dyDescent="0.25">
      <c r="C968" s="80" t="s">
        <v>3690</v>
      </c>
      <c r="D968" s="80" t="s">
        <v>5734</v>
      </c>
      <c r="E968" s="1120">
        <v>-1125.32</v>
      </c>
      <c r="K968" s="858">
        <f t="shared" si="15"/>
        <v>0</v>
      </c>
    </row>
    <row r="969" spans="3:11" x14ac:dyDescent="0.25">
      <c r="C969" s="80" t="s">
        <v>3690</v>
      </c>
      <c r="D969" s="80" t="s">
        <v>5735</v>
      </c>
      <c r="E969" s="1120">
        <v>-690.08</v>
      </c>
      <c r="K969" s="858">
        <f t="shared" si="15"/>
        <v>0</v>
      </c>
    </row>
    <row r="970" spans="3:11" x14ac:dyDescent="0.25">
      <c r="C970" s="80" t="s">
        <v>3690</v>
      </c>
      <c r="D970" s="80" t="s">
        <v>5726</v>
      </c>
      <c r="E970" s="1120">
        <v>-588.5</v>
      </c>
      <c r="K970" s="858">
        <f t="shared" si="15"/>
        <v>0</v>
      </c>
    </row>
    <row r="971" spans="3:11" x14ac:dyDescent="0.25">
      <c r="C971" s="80" t="s">
        <v>3690</v>
      </c>
      <c r="D971" s="80" t="s">
        <v>5727</v>
      </c>
      <c r="E971" s="1120">
        <v>-287.41000000000003</v>
      </c>
      <c r="K971" s="858">
        <f t="shared" si="15"/>
        <v>0</v>
      </c>
    </row>
    <row r="972" spans="3:11" x14ac:dyDescent="0.25">
      <c r="C972" s="80" t="s">
        <v>3690</v>
      </c>
      <c r="D972" s="80" t="s">
        <v>5736</v>
      </c>
      <c r="E972" s="1120">
        <v>-561.96</v>
      </c>
      <c r="K972" s="858">
        <f t="shared" si="15"/>
        <v>0</v>
      </c>
    </row>
    <row r="973" spans="3:11" x14ac:dyDescent="0.25">
      <c r="C973" s="80" t="s">
        <v>3690</v>
      </c>
      <c r="D973" s="80" t="s">
        <v>5739</v>
      </c>
      <c r="E973" s="1120">
        <v>-2597.9699999999998</v>
      </c>
      <c r="K973" s="858">
        <f t="shared" si="15"/>
        <v>0</v>
      </c>
    </row>
    <row r="974" spans="3:11" x14ac:dyDescent="0.25">
      <c r="C974" s="80" t="s">
        <v>3690</v>
      </c>
      <c r="D974" s="80" t="s">
        <v>5740</v>
      </c>
      <c r="E974" s="1120">
        <v>-3239.01</v>
      </c>
      <c r="K974" s="858">
        <f t="shared" si="15"/>
        <v>0</v>
      </c>
    </row>
    <row r="975" spans="3:11" x14ac:dyDescent="0.25">
      <c r="C975" s="80" t="s">
        <v>3690</v>
      </c>
      <c r="D975" s="80" t="s">
        <v>5741</v>
      </c>
      <c r="E975" s="1120">
        <v>-3048.88</v>
      </c>
      <c r="K975" s="858">
        <f t="shared" si="15"/>
        <v>0</v>
      </c>
    </row>
    <row r="976" spans="3:11" x14ac:dyDescent="0.25">
      <c r="C976" s="80" t="s">
        <v>3690</v>
      </c>
      <c r="D976" s="80" t="s">
        <v>5742</v>
      </c>
      <c r="E976" s="1120">
        <v>-2800.36</v>
      </c>
      <c r="K976" s="858">
        <f t="shared" si="15"/>
        <v>0</v>
      </c>
    </row>
    <row r="977" spans="3:11" x14ac:dyDescent="0.25">
      <c r="C977" s="80" t="s">
        <v>3690</v>
      </c>
      <c r="D977" s="80" t="s">
        <v>5743</v>
      </c>
      <c r="E977" s="1120">
        <v>-2082.09</v>
      </c>
      <c r="K977" s="858">
        <f t="shared" si="15"/>
        <v>0</v>
      </c>
    </row>
    <row r="978" spans="3:11" x14ac:dyDescent="0.25">
      <c r="C978" s="80" t="s">
        <v>3690</v>
      </c>
      <c r="D978" s="80" t="s">
        <v>5744</v>
      </c>
      <c r="E978" s="1120">
        <v>-1470.4</v>
      </c>
      <c r="K978" s="858">
        <f t="shared" si="15"/>
        <v>0</v>
      </c>
    </row>
    <row r="979" spans="3:11" x14ac:dyDescent="0.25">
      <c r="C979" s="80" t="s">
        <v>3690</v>
      </c>
      <c r="D979" s="80" t="s">
        <v>5745</v>
      </c>
      <c r="E979" s="1120">
        <v>-1231.28</v>
      </c>
      <c r="K979" s="858">
        <f t="shared" si="15"/>
        <v>0</v>
      </c>
    </row>
    <row r="980" spans="3:11" x14ac:dyDescent="0.25">
      <c r="C980" s="80" t="s">
        <v>3690</v>
      </c>
      <c r="D980" s="80" t="s">
        <v>5746</v>
      </c>
      <c r="E980" s="1120">
        <v>-1007.02</v>
      </c>
      <c r="K980" s="858">
        <f t="shared" si="15"/>
        <v>0</v>
      </c>
    </row>
    <row r="981" spans="3:11" x14ac:dyDescent="0.25">
      <c r="C981" s="80" t="s">
        <v>3690</v>
      </c>
      <c r="D981" s="80" t="s">
        <v>5737</v>
      </c>
      <c r="E981" s="1120">
        <v>-1208.3</v>
      </c>
      <c r="K981" s="858">
        <f t="shared" si="15"/>
        <v>0</v>
      </c>
    </row>
    <row r="982" spans="3:11" x14ac:dyDescent="0.25">
      <c r="C982" s="80" t="s">
        <v>3690</v>
      </c>
      <c r="D982" s="80" t="s">
        <v>5738</v>
      </c>
      <c r="E982" s="1120">
        <v>-791.15</v>
      </c>
      <c r="K982" s="858">
        <f t="shared" si="15"/>
        <v>0</v>
      </c>
    </row>
    <row r="983" spans="3:11" x14ac:dyDescent="0.25">
      <c r="C983" s="80" t="s">
        <v>3690</v>
      </c>
      <c r="D983" s="80" t="s">
        <v>8500</v>
      </c>
      <c r="E983" s="1120">
        <v>0.01</v>
      </c>
      <c r="K983" s="858">
        <f t="shared" si="15"/>
        <v>0</v>
      </c>
    </row>
    <row r="984" spans="3:11" x14ac:dyDescent="0.25">
      <c r="C984" s="80" t="s">
        <v>3690</v>
      </c>
      <c r="D984" s="80" t="s">
        <v>8501</v>
      </c>
      <c r="E984" s="1120">
        <v>0.01</v>
      </c>
      <c r="K984" s="858">
        <f t="shared" si="15"/>
        <v>0</v>
      </c>
    </row>
    <row r="985" spans="3:11" x14ac:dyDescent="0.25">
      <c r="C985" s="80" t="s">
        <v>3690</v>
      </c>
      <c r="D985" s="80" t="s">
        <v>8502</v>
      </c>
      <c r="E985" s="1120">
        <v>0.01</v>
      </c>
      <c r="K985" s="858">
        <f t="shared" si="15"/>
        <v>0</v>
      </c>
    </row>
    <row r="986" spans="3:11" x14ac:dyDescent="0.25">
      <c r="C986" s="80" t="s">
        <v>3690</v>
      </c>
      <c r="D986" s="80" t="s">
        <v>8503</v>
      </c>
      <c r="E986" s="1120">
        <v>0.01</v>
      </c>
      <c r="K986" s="858">
        <f t="shared" si="15"/>
        <v>0</v>
      </c>
    </row>
    <row r="987" spans="3:11" x14ac:dyDescent="0.25">
      <c r="C987" s="80" t="s">
        <v>3690</v>
      </c>
      <c r="D987" s="80" t="s">
        <v>8504</v>
      </c>
      <c r="E987" s="1120">
        <v>0.01</v>
      </c>
      <c r="K987" s="858">
        <f t="shared" si="15"/>
        <v>0</v>
      </c>
    </row>
    <row r="988" spans="3:11" x14ac:dyDescent="0.25">
      <c r="C988" s="80" t="s">
        <v>3690</v>
      </c>
      <c r="D988" s="80" t="s">
        <v>8505</v>
      </c>
      <c r="E988" s="1120">
        <v>0.01</v>
      </c>
      <c r="K988" s="858">
        <f t="shared" si="15"/>
        <v>0</v>
      </c>
    </row>
    <row r="989" spans="3:11" x14ac:dyDescent="0.25">
      <c r="C989" s="80" t="s">
        <v>3690</v>
      </c>
      <c r="D989" s="80" t="s">
        <v>8506</v>
      </c>
      <c r="E989" s="1120">
        <v>0.01</v>
      </c>
      <c r="K989" s="858">
        <f t="shared" si="15"/>
        <v>0</v>
      </c>
    </row>
    <row r="990" spans="3:11" x14ac:dyDescent="0.25">
      <c r="C990" s="80" t="s">
        <v>3690</v>
      </c>
      <c r="D990" s="80" t="s">
        <v>8507</v>
      </c>
      <c r="E990" s="1120">
        <v>0.01</v>
      </c>
      <c r="K990" s="858">
        <f t="shared" si="15"/>
        <v>0</v>
      </c>
    </row>
    <row r="991" spans="3:11" x14ac:dyDescent="0.25">
      <c r="C991" s="80" t="s">
        <v>3690</v>
      </c>
      <c r="D991" s="80" t="s">
        <v>8508</v>
      </c>
      <c r="E991" s="1120">
        <v>0.01</v>
      </c>
      <c r="K991" s="858">
        <f t="shared" si="15"/>
        <v>0</v>
      </c>
    </row>
    <row r="992" spans="3:11" x14ac:dyDescent="0.25">
      <c r="C992" s="80" t="s">
        <v>3690</v>
      </c>
      <c r="D992" s="80" t="s">
        <v>8509</v>
      </c>
      <c r="E992" s="1120">
        <v>0.01</v>
      </c>
      <c r="K992" s="858">
        <f t="shared" si="15"/>
        <v>0</v>
      </c>
    </row>
    <row r="993" spans="3:11" x14ac:dyDescent="0.25">
      <c r="C993" s="80" t="s">
        <v>3690</v>
      </c>
      <c r="D993" s="80" t="s">
        <v>8510</v>
      </c>
      <c r="E993" s="1120">
        <v>0.01</v>
      </c>
      <c r="K993" s="858">
        <f t="shared" si="15"/>
        <v>0</v>
      </c>
    </row>
    <row r="994" spans="3:11" x14ac:dyDescent="0.25">
      <c r="C994" s="80" t="s">
        <v>3690</v>
      </c>
      <c r="D994" s="80" t="s">
        <v>8511</v>
      </c>
      <c r="E994" s="1120">
        <v>0.01</v>
      </c>
      <c r="K994" s="858">
        <f t="shared" si="15"/>
        <v>0</v>
      </c>
    </row>
    <row r="995" spans="3:11" x14ac:dyDescent="0.25">
      <c r="C995" s="80" t="s">
        <v>3690</v>
      </c>
      <c r="D995" s="80" t="s">
        <v>5747</v>
      </c>
      <c r="E995" s="1120">
        <v>627.09</v>
      </c>
      <c r="K995" s="858">
        <f t="shared" si="15"/>
        <v>0</v>
      </c>
    </row>
    <row r="996" spans="3:11" x14ac:dyDescent="0.25">
      <c r="C996" s="80" t="s">
        <v>3690</v>
      </c>
      <c r="D996" s="80" t="s">
        <v>5750</v>
      </c>
      <c r="E996" s="1120">
        <v>-657.09</v>
      </c>
      <c r="K996" s="858">
        <f t="shared" si="15"/>
        <v>0</v>
      </c>
    </row>
    <row r="997" spans="3:11" x14ac:dyDescent="0.25">
      <c r="C997" s="80" t="s">
        <v>3690</v>
      </c>
      <c r="D997" s="80" t="s">
        <v>5751</v>
      </c>
      <c r="E997" s="1120">
        <v>-1357.79</v>
      </c>
      <c r="K997" s="858">
        <f t="shared" si="15"/>
        <v>0</v>
      </c>
    </row>
    <row r="998" spans="3:11" x14ac:dyDescent="0.25">
      <c r="C998" s="80" t="s">
        <v>3690</v>
      </c>
      <c r="D998" s="80" t="s">
        <v>5752</v>
      </c>
      <c r="E998" s="1120">
        <v>-2504.2399999999998</v>
      </c>
      <c r="K998" s="858">
        <f t="shared" si="15"/>
        <v>0</v>
      </c>
    </row>
    <row r="999" spans="3:11" x14ac:dyDescent="0.25">
      <c r="C999" s="80" t="s">
        <v>3690</v>
      </c>
      <c r="D999" s="80" t="s">
        <v>5753</v>
      </c>
      <c r="E999" s="1120">
        <v>-2266.87</v>
      </c>
      <c r="K999" s="858">
        <f t="shared" si="15"/>
        <v>0</v>
      </c>
    </row>
    <row r="1000" spans="3:11" x14ac:dyDescent="0.25">
      <c r="C1000" s="80" t="s">
        <v>3690</v>
      </c>
      <c r="D1000" s="80" t="s">
        <v>5754</v>
      </c>
      <c r="E1000" s="1120">
        <v>-827.79</v>
      </c>
      <c r="K1000" s="858">
        <f t="shared" si="15"/>
        <v>0</v>
      </c>
    </row>
    <row r="1001" spans="3:11" x14ac:dyDescent="0.25">
      <c r="C1001" s="80" t="s">
        <v>3690</v>
      </c>
      <c r="D1001" s="80" t="s">
        <v>5755</v>
      </c>
      <c r="E1001" s="1120">
        <v>-702</v>
      </c>
      <c r="K1001" s="858">
        <f t="shared" si="15"/>
        <v>0</v>
      </c>
    </row>
    <row r="1002" spans="3:11" x14ac:dyDescent="0.25">
      <c r="C1002" s="80" t="s">
        <v>3690</v>
      </c>
      <c r="D1002" s="80" t="s">
        <v>5756</v>
      </c>
      <c r="E1002" s="1120">
        <v>-635.6</v>
      </c>
      <c r="K1002" s="858">
        <f t="shared" si="15"/>
        <v>0</v>
      </c>
    </row>
    <row r="1003" spans="3:11" x14ac:dyDescent="0.25">
      <c r="C1003" s="80" t="s">
        <v>3690</v>
      </c>
      <c r="D1003" s="80" t="s">
        <v>5757</v>
      </c>
      <c r="E1003" s="1120">
        <v>-689.33</v>
      </c>
      <c r="K1003" s="858">
        <f t="shared" si="15"/>
        <v>0</v>
      </c>
    </row>
    <row r="1004" spans="3:11" x14ac:dyDescent="0.25">
      <c r="C1004" s="80" t="s">
        <v>3690</v>
      </c>
      <c r="D1004" s="80" t="s">
        <v>5748</v>
      </c>
      <c r="E1004" s="1120">
        <v>-693.35</v>
      </c>
      <c r="K1004" s="858">
        <f t="shared" si="15"/>
        <v>0</v>
      </c>
    </row>
    <row r="1005" spans="3:11" x14ac:dyDescent="0.25">
      <c r="C1005" s="80" t="s">
        <v>3690</v>
      </c>
      <c r="D1005" s="80" t="s">
        <v>5749</v>
      </c>
      <c r="E1005" s="1120">
        <v>-353.94</v>
      </c>
      <c r="K1005" s="858">
        <f t="shared" si="15"/>
        <v>0</v>
      </c>
    </row>
    <row r="1006" spans="3:11" x14ac:dyDescent="0.25">
      <c r="C1006" s="80" t="s">
        <v>3690</v>
      </c>
      <c r="D1006" s="80" t="s">
        <v>5758</v>
      </c>
      <c r="E1006" s="1120">
        <v>-297.91000000000003</v>
      </c>
      <c r="K1006" s="858">
        <f t="shared" si="15"/>
        <v>0</v>
      </c>
    </row>
    <row r="1007" spans="3:11" x14ac:dyDescent="0.25">
      <c r="C1007" s="80" t="s">
        <v>3690</v>
      </c>
      <c r="D1007" s="80" t="s">
        <v>5761</v>
      </c>
      <c r="E1007" s="1120">
        <v>-297.91000000000003</v>
      </c>
      <c r="K1007" s="858">
        <f t="shared" si="15"/>
        <v>0</v>
      </c>
    </row>
    <row r="1008" spans="3:11" x14ac:dyDescent="0.25">
      <c r="C1008" s="80" t="s">
        <v>3690</v>
      </c>
      <c r="D1008" s="80" t="s">
        <v>5762</v>
      </c>
      <c r="E1008" s="1120">
        <v>-295.43</v>
      </c>
      <c r="K1008" s="858">
        <f t="shared" si="15"/>
        <v>0</v>
      </c>
    </row>
    <row r="1009" spans="3:11" x14ac:dyDescent="0.25">
      <c r="C1009" s="80" t="s">
        <v>3690</v>
      </c>
      <c r="D1009" s="80" t="s">
        <v>5763</v>
      </c>
      <c r="E1009" s="1120">
        <v>-292.95</v>
      </c>
      <c r="K1009" s="858">
        <f t="shared" si="15"/>
        <v>0</v>
      </c>
    </row>
    <row r="1010" spans="3:11" x14ac:dyDescent="0.25">
      <c r="C1010" s="80" t="s">
        <v>3690</v>
      </c>
      <c r="D1010" s="80" t="s">
        <v>5764</v>
      </c>
      <c r="E1010" s="1120">
        <v>-148.5</v>
      </c>
      <c r="K1010" s="858">
        <f t="shared" si="15"/>
        <v>0</v>
      </c>
    </row>
    <row r="1011" spans="3:11" x14ac:dyDescent="0.25">
      <c r="C1011" s="80" t="s">
        <v>3690</v>
      </c>
      <c r="D1011" s="80" t="s">
        <v>5765</v>
      </c>
      <c r="E1011" s="1120">
        <v>-4.04</v>
      </c>
      <c r="K1011" s="858">
        <f t="shared" si="15"/>
        <v>0</v>
      </c>
    </row>
    <row r="1012" spans="3:11" x14ac:dyDescent="0.25">
      <c r="C1012" s="80" t="s">
        <v>3690</v>
      </c>
      <c r="D1012" s="80" t="s">
        <v>5766</v>
      </c>
      <c r="E1012" s="1120">
        <v>-4.04</v>
      </c>
      <c r="K1012" s="858">
        <f t="shared" si="15"/>
        <v>0</v>
      </c>
    </row>
    <row r="1013" spans="3:11" x14ac:dyDescent="0.25">
      <c r="C1013" s="80" t="s">
        <v>3690</v>
      </c>
      <c r="D1013" s="80" t="s">
        <v>5767</v>
      </c>
      <c r="E1013" s="1120">
        <v>-4.04</v>
      </c>
      <c r="K1013" s="858">
        <f t="shared" si="15"/>
        <v>0</v>
      </c>
    </row>
    <row r="1014" spans="3:11" x14ac:dyDescent="0.25">
      <c r="C1014" s="80" t="s">
        <v>3690</v>
      </c>
      <c r="D1014" s="80" t="s">
        <v>5768</v>
      </c>
      <c r="E1014" s="1120">
        <v>-4.08</v>
      </c>
      <c r="K1014" s="858">
        <f t="shared" si="15"/>
        <v>0</v>
      </c>
    </row>
    <row r="1015" spans="3:11" x14ac:dyDescent="0.25">
      <c r="C1015" s="80" t="s">
        <v>3690</v>
      </c>
      <c r="D1015" s="80" t="s">
        <v>5759</v>
      </c>
      <c r="E1015" s="1120">
        <v>-4.12</v>
      </c>
      <c r="K1015" s="858">
        <f t="shared" si="15"/>
        <v>0</v>
      </c>
    </row>
    <row r="1016" spans="3:11" x14ac:dyDescent="0.25">
      <c r="C1016" s="80" t="s">
        <v>3690</v>
      </c>
      <c r="D1016" s="80" t="s">
        <v>5760</v>
      </c>
      <c r="E1016" s="1120">
        <v>-4.12</v>
      </c>
      <c r="K1016" s="858">
        <f t="shared" si="15"/>
        <v>0</v>
      </c>
    </row>
    <row r="1017" spans="3:11" x14ac:dyDescent="0.25">
      <c r="C1017" s="80" t="s">
        <v>3690</v>
      </c>
      <c r="D1017" s="80" t="s">
        <v>5769</v>
      </c>
      <c r="E1017" s="1120">
        <v>205.43</v>
      </c>
      <c r="K1017" s="858">
        <f t="shared" si="15"/>
        <v>0</v>
      </c>
    </row>
    <row r="1018" spans="3:11" x14ac:dyDescent="0.25">
      <c r="C1018" s="80" t="s">
        <v>3690</v>
      </c>
      <c r="D1018" s="80" t="s">
        <v>5772</v>
      </c>
      <c r="E1018" s="1120">
        <v>205.43</v>
      </c>
      <c r="K1018" s="858">
        <f t="shared" si="15"/>
        <v>0</v>
      </c>
    </row>
    <row r="1019" spans="3:11" x14ac:dyDescent="0.25">
      <c r="C1019" s="80" t="s">
        <v>3690</v>
      </c>
      <c r="D1019" s="80" t="s">
        <v>5773</v>
      </c>
      <c r="E1019" s="1120">
        <v>205.43</v>
      </c>
      <c r="K1019" s="858">
        <f t="shared" si="15"/>
        <v>0</v>
      </c>
    </row>
    <row r="1020" spans="3:11" x14ac:dyDescent="0.25">
      <c r="C1020" s="80" t="s">
        <v>3690</v>
      </c>
      <c r="D1020" s="80" t="s">
        <v>5774</v>
      </c>
      <c r="E1020" s="1120">
        <v>205.43</v>
      </c>
      <c r="K1020" s="858">
        <f t="shared" si="15"/>
        <v>0</v>
      </c>
    </row>
    <row r="1021" spans="3:11" x14ac:dyDescent="0.25">
      <c r="C1021" s="80" t="s">
        <v>3690</v>
      </c>
      <c r="D1021" s="80" t="s">
        <v>5775</v>
      </c>
      <c r="E1021" s="1120">
        <v>205.43</v>
      </c>
      <c r="K1021" s="858">
        <f t="shared" si="15"/>
        <v>0</v>
      </c>
    </row>
    <row r="1022" spans="3:11" x14ac:dyDescent="0.25">
      <c r="C1022" s="80" t="s">
        <v>3690</v>
      </c>
      <c r="D1022" s="80" t="s">
        <v>5776</v>
      </c>
      <c r="E1022" s="1120">
        <v>205.43</v>
      </c>
      <c r="K1022" s="858">
        <f t="shared" si="15"/>
        <v>0</v>
      </c>
    </row>
    <row r="1023" spans="3:11" x14ac:dyDescent="0.25">
      <c r="C1023" s="80" t="s">
        <v>3690</v>
      </c>
      <c r="D1023" s="80" t="s">
        <v>5777</v>
      </c>
      <c r="E1023" s="1120">
        <v>205.43</v>
      </c>
      <c r="K1023" s="858">
        <f t="shared" si="15"/>
        <v>0</v>
      </c>
    </row>
    <row r="1024" spans="3:11" x14ac:dyDescent="0.25">
      <c r="C1024" s="80" t="s">
        <v>3690</v>
      </c>
      <c r="D1024" s="80" t="s">
        <v>5778</v>
      </c>
      <c r="E1024" s="1120">
        <v>205.43</v>
      </c>
      <c r="K1024" s="858">
        <f t="shared" si="15"/>
        <v>0</v>
      </c>
    </row>
    <row r="1025" spans="3:11" x14ac:dyDescent="0.25">
      <c r="C1025" s="80" t="s">
        <v>3690</v>
      </c>
      <c r="D1025" s="80" t="s">
        <v>5779</v>
      </c>
      <c r="E1025" s="1120">
        <v>217.76</v>
      </c>
      <c r="K1025" s="858">
        <f t="shared" si="15"/>
        <v>0</v>
      </c>
    </row>
    <row r="1026" spans="3:11" x14ac:dyDescent="0.25">
      <c r="C1026" s="80" t="s">
        <v>3690</v>
      </c>
      <c r="D1026" s="80" t="s">
        <v>5770</v>
      </c>
      <c r="E1026" s="1120">
        <v>227.82</v>
      </c>
      <c r="K1026" s="858">
        <f t="shared" si="15"/>
        <v>0</v>
      </c>
    </row>
    <row r="1027" spans="3:11" x14ac:dyDescent="0.25">
      <c r="C1027" s="80" t="s">
        <v>3690</v>
      </c>
      <c r="D1027" s="80" t="s">
        <v>5771</v>
      </c>
      <c r="E1027" s="1120">
        <v>221.13</v>
      </c>
      <c r="K1027" s="858">
        <f t="shared" si="15"/>
        <v>0</v>
      </c>
    </row>
    <row r="1028" spans="3:11" x14ac:dyDescent="0.25">
      <c r="C1028" s="80" t="s">
        <v>3690</v>
      </c>
      <c r="D1028" s="80" t="s">
        <v>5780</v>
      </c>
      <c r="E1028" s="1120">
        <v>1281.46</v>
      </c>
      <c r="K1028" s="858">
        <f t="shared" si="15"/>
        <v>0</v>
      </c>
    </row>
    <row r="1029" spans="3:11" x14ac:dyDescent="0.25">
      <c r="C1029" s="80" t="s">
        <v>3690</v>
      </c>
      <c r="D1029" s="80" t="s">
        <v>5783</v>
      </c>
      <c r="E1029" s="1120">
        <v>1294.1400000000001</v>
      </c>
      <c r="K1029" s="858">
        <f t="shared" si="15"/>
        <v>0</v>
      </c>
    </row>
    <row r="1030" spans="3:11" x14ac:dyDescent="0.25">
      <c r="C1030" s="80" t="s">
        <v>3690</v>
      </c>
      <c r="D1030" s="80" t="s">
        <v>5784</v>
      </c>
      <c r="E1030" s="1120">
        <v>1294.1400000000001</v>
      </c>
      <c r="K1030" s="858">
        <f t="shared" si="15"/>
        <v>0</v>
      </c>
    </row>
    <row r="1031" spans="3:11" x14ac:dyDescent="0.25">
      <c r="C1031" s="80" t="s">
        <v>3690</v>
      </c>
      <c r="D1031" s="80" t="s">
        <v>5785</v>
      </c>
      <c r="E1031" s="1120">
        <v>1294.1400000000001</v>
      </c>
      <c r="K1031" s="858">
        <f t="shared" ref="K1031:K1094" si="16">I1031+J1031</f>
        <v>0</v>
      </c>
    </row>
    <row r="1032" spans="3:11" x14ac:dyDescent="0.25">
      <c r="C1032" s="80" t="s">
        <v>3690</v>
      </c>
      <c r="D1032" s="80" t="s">
        <v>5786</v>
      </c>
      <c r="E1032" s="1120">
        <v>1294.1400000000001</v>
      </c>
      <c r="K1032" s="858">
        <f t="shared" si="16"/>
        <v>0</v>
      </c>
    </row>
    <row r="1033" spans="3:11" x14ac:dyDescent="0.25">
      <c r="C1033" s="80" t="s">
        <v>3690</v>
      </c>
      <c r="D1033" s="80" t="s">
        <v>5787</v>
      </c>
      <c r="E1033" s="1120">
        <v>1294.1400000000001</v>
      </c>
      <c r="K1033" s="858">
        <f t="shared" si="16"/>
        <v>0</v>
      </c>
    </row>
    <row r="1034" spans="3:11" x14ac:dyDescent="0.25">
      <c r="C1034" s="80" t="s">
        <v>3690</v>
      </c>
      <c r="D1034" s="80" t="s">
        <v>5788</v>
      </c>
      <c r="E1034" s="1120">
        <v>1294.1400000000001</v>
      </c>
      <c r="K1034" s="858">
        <f t="shared" si="16"/>
        <v>0</v>
      </c>
    </row>
    <row r="1035" spans="3:11" x14ac:dyDescent="0.25">
      <c r="C1035" s="80" t="s">
        <v>3690</v>
      </c>
      <c r="D1035" s="80" t="s">
        <v>5789</v>
      </c>
      <c r="E1035" s="1120">
        <v>1294.1400000000001</v>
      </c>
      <c r="K1035" s="858">
        <f t="shared" si="16"/>
        <v>0</v>
      </c>
    </row>
    <row r="1036" spans="3:11" x14ac:dyDescent="0.25">
      <c r="C1036" s="80" t="s">
        <v>3690</v>
      </c>
      <c r="D1036" s="80" t="s">
        <v>5790</v>
      </c>
      <c r="E1036" s="1120">
        <v>1294.1400000000001</v>
      </c>
      <c r="K1036" s="858">
        <f t="shared" si="16"/>
        <v>0</v>
      </c>
    </row>
    <row r="1037" spans="3:11" x14ac:dyDescent="0.25">
      <c r="C1037" s="80" t="s">
        <v>3690</v>
      </c>
      <c r="D1037" s="80" t="s">
        <v>5781</v>
      </c>
      <c r="E1037" s="1120">
        <v>1294.1400000000001</v>
      </c>
      <c r="K1037" s="858">
        <f t="shared" si="16"/>
        <v>0</v>
      </c>
    </row>
    <row r="1038" spans="3:11" x14ac:dyDescent="0.25">
      <c r="C1038" s="80" t="s">
        <v>3690</v>
      </c>
      <c r="D1038" s="80" t="s">
        <v>5782</v>
      </c>
      <c r="E1038" s="1120">
        <v>1294.1400000000001</v>
      </c>
      <c r="K1038" s="858">
        <f t="shared" si="16"/>
        <v>0</v>
      </c>
    </row>
    <row r="1039" spans="3:11" x14ac:dyDescent="0.25">
      <c r="C1039" s="80" t="s">
        <v>3690</v>
      </c>
      <c r="D1039" s="80" t="s">
        <v>5791</v>
      </c>
      <c r="E1039" s="1120">
        <v>70.84</v>
      </c>
      <c r="K1039" s="858">
        <f t="shared" si="16"/>
        <v>0</v>
      </c>
    </row>
    <row r="1040" spans="3:11" x14ac:dyDescent="0.25">
      <c r="C1040" s="80" t="s">
        <v>3690</v>
      </c>
      <c r="D1040" s="80" t="s">
        <v>5792</v>
      </c>
      <c r="E1040" s="1120">
        <v>35.43</v>
      </c>
      <c r="K1040" s="858">
        <f t="shared" si="16"/>
        <v>0</v>
      </c>
    </row>
    <row r="1041" spans="3:11" x14ac:dyDescent="0.25">
      <c r="C1041" s="80" t="s">
        <v>3690</v>
      </c>
      <c r="D1041" s="80" t="s">
        <v>5800</v>
      </c>
      <c r="E1041" s="1120">
        <v>6285.81</v>
      </c>
      <c r="K1041" s="858">
        <f t="shared" si="16"/>
        <v>0</v>
      </c>
    </row>
    <row r="1042" spans="3:11" x14ac:dyDescent="0.25">
      <c r="C1042" s="80" t="s">
        <v>3690</v>
      </c>
      <c r="D1042" s="80" t="s">
        <v>5802</v>
      </c>
      <c r="E1042" s="1120">
        <v>6285.81</v>
      </c>
      <c r="K1042" s="858">
        <f t="shared" si="16"/>
        <v>0</v>
      </c>
    </row>
    <row r="1043" spans="3:11" x14ac:dyDescent="0.25">
      <c r="C1043" s="80" t="s">
        <v>3690</v>
      </c>
      <c r="D1043" s="80" t="s">
        <v>5803</v>
      </c>
      <c r="E1043" s="1120">
        <v>6285.81</v>
      </c>
      <c r="K1043" s="858">
        <f t="shared" si="16"/>
        <v>0</v>
      </c>
    </row>
    <row r="1044" spans="3:11" x14ac:dyDescent="0.25">
      <c r="C1044" s="80" t="s">
        <v>3690</v>
      </c>
      <c r="D1044" s="80" t="s">
        <v>5804</v>
      </c>
      <c r="E1044" s="1120">
        <v>6285.81</v>
      </c>
      <c r="K1044" s="858">
        <f t="shared" si="16"/>
        <v>0</v>
      </c>
    </row>
    <row r="1045" spans="3:11" x14ac:dyDescent="0.25">
      <c r="C1045" s="80" t="s">
        <v>3690</v>
      </c>
      <c r="D1045" s="80" t="s">
        <v>5805</v>
      </c>
      <c r="E1045" s="1120">
        <v>6285.81</v>
      </c>
      <c r="K1045" s="858">
        <f t="shared" si="16"/>
        <v>0</v>
      </c>
    </row>
    <row r="1046" spans="3:11" x14ac:dyDescent="0.25">
      <c r="C1046" s="80" t="s">
        <v>3690</v>
      </c>
      <c r="D1046" s="80" t="s">
        <v>5806</v>
      </c>
      <c r="E1046" s="1120">
        <v>5466.02</v>
      </c>
      <c r="K1046" s="858">
        <f t="shared" si="16"/>
        <v>0</v>
      </c>
    </row>
    <row r="1047" spans="3:11" x14ac:dyDescent="0.25">
      <c r="C1047" s="80" t="s">
        <v>3690</v>
      </c>
      <c r="D1047" s="80" t="s">
        <v>5807</v>
      </c>
      <c r="E1047" s="1120">
        <v>2304.73</v>
      </c>
      <c r="K1047" s="858">
        <f t="shared" si="16"/>
        <v>0</v>
      </c>
    </row>
    <row r="1048" spans="3:11" x14ac:dyDescent="0.25">
      <c r="C1048" s="80" t="s">
        <v>3690</v>
      </c>
      <c r="D1048" s="80" t="s">
        <v>5808</v>
      </c>
      <c r="E1048" s="1120">
        <v>-39.33</v>
      </c>
      <c r="K1048" s="858">
        <f t="shared" si="16"/>
        <v>0</v>
      </c>
    </row>
    <row r="1049" spans="3:11" x14ac:dyDescent="0.25">
      <c r="C1049" s="80" t="s">
        <v>3690</v>
      </c>
      <c r="D1049" s="80" t="s">
        <v>5809</v>
      </c>
      <c r="E1049" s="1120">
        <v>-41.89</v>
      </c>
      <c r="K1049" s="858">
        <f t="shared" si="16"/>
        <v>0</v>
      </c>
    </row>
    <row r="1050" spans="3:11" x14ac:dyDescent="0.25">
      <c r="C1050" s="80" t="s">
        <v>3690</v>
      </c>
      <c r="D1050" s="80" t="s">
        <v>5801</v>
      </c>
      <c r="E1050" s="1120">
        <v>-20.94</v>
      </c>
      <c r="K1050" s="858">
        <f t="shared" si="16"/>
        <v>0</v>
      </c>
    </row>
    <row r="1051" spans="3:11" x14ac:dyDescent="0.25">
      <c r="C1051" s="80" t="s">
        <v>3690</v>
      </c>
      <c r="D1051" s="80" t="s">
        <v>5793</v>
      </c>
      <c r="E1051" s="1120">
        <v>-4396.1400000000003</v>
      </c>
      <c r="K1051" s="858">
        <f t="shared" si="16"/>
        <v>0</v>
      </c>
    </row>
    <row r="1052" spans="3:11" x14ac:dyDescent="0.25">
      <c r="C1052" s="80" t="s">
        <v>3690</v>
      </c>
      <c r="D1052" s="80" t="s">
        <v>5794</v>
      </c>
      <c r="E1052" s="1120">
        <v>-4396.1400000000003</v>
      </c>
      <c r="K1052" s="858">
        <f t="shared" si="16"/>
        <v>0</v>
      </c>
    </row>
    <row r="1053" spans="3:11" x14ac:dyDescent="0.25">
      <c r="C1053" s="80" t="s">
        <v>3690</v>
      </c>
      <c r="D1053" s="80" t="s">
        <v>5795</v>
      </c>
      <c r="E1053" s="1120">
        <v>-4396.1400000000003</v>
      </c>
      <c r="K1053" s="858">
        <f t="shared" si="16"/>
        <v>0</v>
      </c>
    </row>
    <row r="1054" spans="3:11" x14ac:dyDescent="0.25">
      <c r="C1054" s="80" t="s">
        <v>3690</v>
      </c>
      <c r="D1054" s="80" t="s">
        <v>5796</v>
      </c>
      <c r="E1054" s="1120">
        <v>-4396.1400000000003</v>
      </c>
      <c r="K1054" s="858">
        <f t="shared" si="16"/>
        <v>0</v>
      </c>
    </row>
    <row r="1055" spans="3:11" x14ac:dyDescent="0.25">
      <c r="C1055" s="80" t="s">
        <v>3690</v>
      </c>
      <c r="D1055" s="80" t="s">
        <v>5797</v>
      </c>
      <c r="E1055" s="1120">
        <v>-4396.1400000000003</v>
      </c>
      <c r="K1055" s="858">
        <f t="shared" si="16"/>
        <v>0</v>
      </c>
    </row>
    <row r="1056" spans="3:11" x14ac:dyDescent="0.25">
      <c r="C1056" s="80" t="s">
        <v>3690</v>
      </c>
      <c r="D1056" s="80" t="s">
        <v>5798</v>
      </c>
      <c r="E1056" s="1120">
        <v>-2564.41</v>
      </c>
      <c r="K1056" s="858">
        <f t="shared" si="16"/>
        <v>0</v>
      </c>
    </row>
    <row r="1057" spans="3:11" x14ac:dyDescent="0.25">
      <c r="C1057" s="80" t="s">
        <v>3690</v>
      </c>
      <c r="D1057" s="80" t="s">
        <v>5799</v>
      </c>
      <c r="E1057" s="1120">
        <v>-366.34</v>
      </c>
      <c r="K1057" s="858">
        <f t="shared" si="16"/>
        <v>0</v>
      </c>
    </row>
    <row r="1058" spans="3:11" x14ac:dyDescent="0.25">
      <c r="C1058" s="80" t="s">
        <v>3690</v>
      </c>
      <c r="D1058" s="80" t="s">
        <v>5812</v>
      </c>
      <c r="E1058" s="1120">
        <v>1831.89</v>
      </c>
      <c r="K1058" s="858">
        <f t="shared" si="16"/>
        <v>0</v>
      </c>
    </row>
    <row r="1059" spans="3:11" x14ac:dyDescent="0.25">
      <c r="C1059" s="80" t="s">
        <v>3690</v>
      </c>
      <c r="D1059" s="80" t="s">
        <v>5815</v>
      </c>
      <c r="E1059" s="1120">
        <v>1714.18</v>
      </c>
      <c r="K1059" s="858">
        <f t="shared" si="16"/>
        <v>0</v>
      </c>
    </row>
    <row r="1060" spans="3:11" x14ac:dyDescent="0.25">
      <c r="C1060" s="80" t="s">
        <v>3690</v>
      </c>
      <c r="D1060" s="80" t="s">
        <v>5816</v>
      </c>
      <c r="E1060" s="1120">
        <v>1642.65</v>
      </c>
      <c r="K1060" s="858">
        <f t="shared" si="16"/>
        <v>0</v>
      </c>
    </row>
    <row r="1061" spans="3:11" x14ac:dyDescent="0.25">
      <c r="C1061" s="80" t="s">
        <v>3690</v>
      </c>
      <c r="D1061" s="80" t="s">
        <v>5817</v>
      </c>
      <c r="E1061" s="1120">
        <v>1568.4</v>
      </c>
      <c r="K1061" s="858">
        <f t="shared" si="16"/>
        <v>0</v>
      </c>
    </row>
    <row r="1062" spans="3:11" x14ac:dyDescent="0.25">
      <c r="C1062" s="80" t="s">
        <v>3690</v>
      </c>
      <c r="D1062" s="80" t="s">
        <v>5818</v>
      </c>
      <c r="E1062" s="1120">
        <v>1565.18</v>
      </c>
      <c r="K1062" s="858">
        <f t="shared" si="16"/>
        <v>0</v>
      </c>
    </row>
    <row r="1063" spans="3:11" x14ac:dyDescent="0.25">
      <c r="C1063" s="80" t="s">
        <v>3690</v>
      </c>
      <c r="D1063" s="80" t="s">
        <v>5819</v>
      </c>
      <c r="E1063" s="1120">
        <v>1555.73</v>
      </c>
      <c r="K1063" s="858">
        <f t="shared" si="16"/>
        <v>0</v>
      </c>
    </row>
    <row r="1064" spans="3:11" x14ac:dyDescent="0.25">
      <c r="C1064" s="80" t="s">
        <v>3690</v>
      </c>
      <c r="D1064" s="80" t="s">
        <v>5820</v>
      </c>
      <c r="E1064" s="1120">
        <v>1469.97</v>
      </c>
      <c r="K1064" s="858">
        <f t="shared" si="16"/>
        <v>0</v>
      </c>
    </row>
    <row r="1065" spans="3:11" x14ac:dyDescent="0.25">
      <c r="C1065" s="80" t="s">
        <v>3690</v>
      </c>
      <c r="D1065" s="80" t="s">
        <v>5821</v>
      </c>
      <c r="E1065" s="1120">
        <v>1390.74</v>
      </c>
      <c r="K1065" s="858">
        <f t="shared" si="16"/>
        <v>0</v>
      </c>
    </row>
    <row r="1066" spans="3:11" x14ac:dyDescent="0.25">
      <c r="C1066" s="80" t="s">
        <v>3690</v>
      </c>
      <c r="D1066" s="80" t="s">
        <v>5822</v>
      </c>
      <c r="E1066" s="1120">
        <v>1397.27</v>
      </c>
      <c r="K1066" s="858">
        <f t="shared" si="16"/>
        <v>0</v>
      </c>
    </row>
    <row r="1067" spans="3:11" x14ac:dyDescent="0.25">
      <c r="C1067" s="80" t="s">
        <v>3690</v>
      </c>
      <c r="D1067" s="80" t="s">
        <v>5813</v>
      </c>
      <c r="E1067" s="1120">
        <v>1316.69</v>
      </c>
      <c r="K1067" s="858">
        <f t="shared" si="16"/>
        <v>0</v>
      </c>
    </row>
    <row r="1068" spans="3:11" x14ac:dyDescent="0.25">
      <c r="C1068" s="80" t="s">
        <v>3690</v>
      </c>
      <c r="D1068" s="80" t="s">
        <v>5814</v>
      </c>
      <c r="E1068" s="1120">
        <v>618.05999999999995</v>
      </c>
      <c r="K1068" s="858">
        <f t="shared" si="16"/>
        <v>0</v>
      </c>
    </row>
    <row r="1069" spans="3:11" x14ac:dyDescent="0.25">
      <c r="C1069" s="80" t="s">
        <v>3690</v>
      </c>
      <c r="D1069" s="80" t="s">
        <v>5810</v>
      </c>
      <c r="E1069" s="1120">
        <v>-299.22000000000003</v>
      </c>
      <c r="K1069" s="858">
        <f t="shared" si="16"/>
        <v>0</v>
      </c>
    </row>
    <row r="1070" spans="3:11" x14ac:dyDescent="0.25">
      <c r="C1070" s="80" t="s">
        <v>3690</v>
      </c>
      <c r="D1070" s="80" t="s">
        <v>5811</v>
      </c>
      <c r="E1070" s="1120">
        <v>-299.22000000000003</v>
      </c>
      <c r="K1070" s="858">
        <f t="shared" si="16"/>
        <v>0</v>
      </c>
    </row>
    <row r="1071" spans="3:11" x14ac:dyDescent="0.25">
      <c r="C1071" s="80" t="s">
        <v>3690</v>
      </c>
      <c r="D1071" s="80" t="s">
        <v>5823</v>
      </c>
      <c r="E1071" s="1120">
        <v>1113.24</v>
      </c>
      <c r="K1071" s="858">
        <f t="shared" si="16"/>
        <v>0</v>
      </c>
    </row>
    <row r="1072" spans="3:11" x14ac:dyDescent="0.25">
      <c r="C1072" s="80" t="s">
        <v>3690</v>
      </c>
      <c r="D1072" s="80" t="s">
        <v>5826</v>
      </c>
      <c r="E1072" s="1120">
        <v>1113.06</v>
      </c>
      <c r="K1072" s="858">
        <f t="shared" si="16"/>
        <v>0</v>
      </c>
    </row>
    <row r="1073" spans="3:11" x14ac:dyDescent="0.25">
      <c r="C1073" s="80" t="s">
        <v>3690</v>
      </c>
      <c r="D1073" s="80" t="s">
        <v>5827</v>
      </c>
      <c r="E1073" s="1120">
        <v>1112.79</v>
      </c>
      <c r="K1073" s="858">
        <f t="shared" si="16"/>
        <v>0</v>
      </c>
    </row>
    <row r="1074" spans="3:11" x14ac:dyDescent="0.25">
      <c r="C1074" s="80" t="s">
        <v>3690</v>
      </c>
      <c r="D1074" s="80" t="s">
        <v>5828</v>
      </c>
      <c r="E1074" s="1120">
        <v>1112.3699999999999</v>
      </c>
      <c r="K1074" s="858">
        <f t="shared" si="16"/>
        <v>0</v>
      </c>
    </row>
    <row r="1075" spans="3:11" x14ac:dyDescent="0.25">
      <c r="C1075" s="80" t="s">
        <v>3690</v>
      </c>
      <c r="D1075" s="80" t="s">
        <v>5829</v>
      </c>
      <c r="E1075" s="1120">
        <v>896.49</v>
      </c>
      <c r="K1075" s="858">
        <f t="shared" si="16"/>
        <v>0</v>
      </c>
    </row>
    <row r="1076" spans="3:11" x14ac:dyDescent="0.25">
      <c r="C1076" s="80" t="s">
        <v>3690</v>
      </c>
      <c r="D1076" s="80" t="s">
        <v>5830</v>
      </c>
      <c r="E1076" s="1120">
        <v>678.12</v>
      </c>
      <c r="K1076" s="858">
        <f t="shared" si="16"/>
        <v>0</v>
      </c>
    </row>
    <row r="1077" spans="3:11" x14ac:dyDescent="0.25">
      <c r="C1077" s="80" t="s">
        <v>3690</v>
      </c>
      <c r="D1077" s="80" t="s">
        <v>5831</v>
      </c>
      <c r="E1077" s="1120">
        <v>677.75</v>
      </c>
      <c r="K1077" s="858">
        <f t="shared" si="16"/>
        <v>0</v>
      </c>
    </row>
    <row r="1078" spans="3:11" x14ac:dyDescent="0.25">
      <c r="C1078" s="80" t="s">
        <v>3690</v>
      </c>
      <c r="D1078" s="80" t="s">
        <v>5832</v>
      </c>
      <c r="E1078" s="1120">
        <v>680.08</v>
      </c>
      <c r="K1078" s="858">
        <f t="shared" si="16"/>
        <v>0</v>
      </c>
    </row>
    <row r="1079" spans="3:11" x14ac:dyDescent="0.25">
      <c r="C1079" s="80" t="s">
        <v>3690</v>
      </c>
      <c r="D1079" s="80" t="s">
        <v>5833</v>
      </c>
      <c r="E1079" s="1120">
        <v>680.08</v>
      </c>
      <c r="K1079" s="858">
        <f t="shared" si="16"/>
        <v>0</v>
      </c>
    </row>
    <row r="1080" spans="3:11" x14ac:dyDescent="0.25">
      <c r="C1080" s="80" t="s">
        <v>3690</v>
      </c>
      <c r="D1080" s="80" t="s">
        <v>5824</v>
      </c>
      <c r="E1080" s="1120">
        <v>680.08</v>
      </c>
      <c r="K1080" s="858">
        <f t="shared" si="16"/>
        <v>0</v>
      </c>
    </row>
    <row r="1081" spans="3:11" x14ac:dyDescent="0.25">
      <c r="C1081" s="80" t="s">
        <v>3690</v>
      </c>
      <c r="D1081" s="80" t="s">
        <v>5825</v>
      </c>
      <c r="E1081" s="1120">
        <v>357.66</v>
      </c>
      <c r="K1081" s="858">
        <f t="shared" si="16"/>
        <v>0</v>
      </c>
    </row>
    <row r="1082" spans="3:11" x14ac:dyDescent="0.25">
      <c r="C1082" s="80" t="s">
        <v>3690</v>
      </c>
      <c r="D1082" s="80" t="s">
        <v>5834</v>
      </c>
      <c r="E1082" s="1120">
        <v>-427.82</v>
      </c>
      <c r="K1082" s="858">
        <f t="shared" si="16"/>
        <v>0</v>
      </c>
    </row>
    <row r="1083" spans="3:11" x14ac:dyDescent="0.25">
      <c r="C1083" s="80" t="s">
        <v>3690</v>
      </c>
      <c r="D1083" s="80" t="s">
        <v>5837</v>
      </c>
      <c r="E1083" s="1120">
        <v>-427.82</v>
      </c>
      <c r="K1083" s="858">
        <f t="shared" si="16"/>
        <v>0</v>
      </c>
    </row>
    <row r="1084" spans="3:11" x14ac:dyDescent="0.25">
      <c r="C1084" s="80" t="s">
        <v>3690</v>
      </c>
      <c r="D1084" s="80" t="s">
        <v>5838</v>
      </c>
      <c r="E1084" s="1120">
        <v>-427.82</v>
      </c>
      <c r="K1084" s="858">
        <f t="shared" si="16"/>
        <v>0</v>
      </c>
    </row>
    <row r="1085" spans="3:11" x14ac:dyDescent="0.25">
      <c r="C1085" s="80" t="s">
        <v>3690</v>
      </c>
      <c r="D1085" s="80" t="s">
        <v>5839</v>
      </c>
      <c r="E1085" s="1120">
        <v>-427.82</v>
      </c>
      <c r="K1085" s="858">
        <f t="shared" si="16"/>
        <v>0</v>
      </c>
    </row>
    <row r="1086" spans="3:11" x14ac:dyDescent="0.25">
      <c r="C1086" s="80" t="s">
        <v>3690</v>
      </c>
      <c r="D1086" s="80" t="s">
        <v>5840</v>
      </c>
      <c r="E1086" s="1120">
        <v>-427.82</v>
      </c>
      <c r="K1086" s="858">
        <f t="shared" si="16"/>
        <v>0</v>
      </c>
    </row>
    <row r="1087" spans="3:11" x14ac:dyDescent="0.25">
      <c r="C1087" s="80" t="s">
        <v>3690</v>
      </c>
      <c r="D1087" s="80" t="s">
        <v>5841</v>
      </c>
      <c r="E1087" s="1120">
        <v>-427.82</v>
      </c>
      <c r="K1087" s="858">
        <f t="shared" si="16"/>
        <v>0</v>
      </c>
    </row>
    <row r="1088" spans="3:11" x14ac:dyDescent="0.25">
      <c r="C1088" s="80" t="s">
        <v>3690</v>
      </c>
      <c r="D1088" s="80" t="s">
        <v>5842</v>
      </c>
      <c r="E1088" s="1120">
        <v>-427.82</v>
      </c>
      <c r="K1088" s="858">
        <f t="shared" si="16"/>
        <v>0</v>
      </c>
    </row>
    <row r="1089" spans="3:11" x14ac:dyDescent="0.25">
      <c r="C1089" s="80" t="s">
        <v>3690</v>
      </c>
      <c r="D1089" s="80" t="s">
        <v>5843</v>
      </c>
      <c r="E1089" s="1120">
        <v>-427.82</v>
      </c>
      <c r="K1089" s="858">
        <f t="shared" si="16"/>
        <v>0</v>
      </c>
    </row>
    <row r="1090" spans="3:11" x14ac:dyDescent="0.25">
      <c r="C1090" s="80" t="s">
        <v>3690</v>
      </c>
      <c r="D1090" s="80" t="s">
        <v>5844</v>
      </c>
      <c r="E1090" s="1120">
        <v>-427.82</v>
      </c>
      <c r="K1090" s="858">
        <f t="shared" si="16"/>
        <v>0</v>
      </c>
    </row>
    <row r="1091" spans="3:11" x14ac:dyDescent="0.25">
      <c r="C1091" s="80" t="s">
        <v>3690</v>
      </c>
      <c r="D1091" s="80" t="s">
        <v>5835</v>
      </c>
      <c r="E1091" s="1120">
        <v>-427.82</v>
      </c>
      <c r="K1091" s="858">
        <f t="shared" si="16"/>
        <v>0</v>
      </c>
    </row>
    <row r="1092" spans="3:11" x14ac:dyDescent="0.25">
      <c r="C1092" s="80" t="s">
        <v>3690</v>
      </c>
      <c r="D1092" s="80" t="s">
        <v>5836</v>
      </c>
      <c r="E1092" s="1120">
        <v>-213.91</v>
      </c>
      <c r="K1092" s="858">
        <f t="shared" si="16"/>
        <v>0</v>
      </c>
    </row>
    <row r="1093" spans="3:11" x14ac:dyDescent="0.25">
      <c r="C1093" s="80" t="s">
        <v>3738</v>
      </c>
      <c r="D1093" s="80" t="s">
        <v>5845</v>
      </c>
      <c r="E1093" s="1120">
        <v>88.44</v>
      </c>
      <c r="K1093" s="858">
        <f t="shared" si="16"/>
        <v>0</v>
      </c>
    </row>
    <row r="1094" spans="3:11" x14ac:dyDescent="0.25">
      <c r="C1094" s="80" t="s">
        <v>3738</v>
      </c>
      <c r="D1094" s="80" t="s">
        <v>5846</v>
      </c>
      <c r="E1094" s="1120">
        <v>88.44</v>
      </c>
      <c r="K1094" s="858">
        <f t="shared" si="16"/>
        <v>0</v>
      </c>
    </row>
    <row r="1095" spans="3:11" x14ac:dyDescent="0.25">
      <c r="C1095" s="80" t="s">
        <v>3738</v>
      </c>
      <c r="D1095" s="80" t="s">
        <v>5847</v>
      </c>
      <c r="E1095" s="1120">
        <v>44.22</v>
      </c>
      <c r="K1095" s="858">
        <f t="shared" ref="K1095:K1158" si="17">I1095+J1095</f>
        <v>0</v>
      </c>
    </row>
    <row r="1096" spans="3:11" x14ac:dyDescent="0.25">
      <c r="C1096" s="80" t="s">
        <v>3738</v>
      </c>
      <c r="D1096" s="80" t="s">
        <v>5848</v>
      </c>
      <c r="E1096" s="1120">
        <v>314.7</v>
      </c>
      <c r="K1096" s="858">
        <f t="shared" si="17"/>
        <v>0</v>
      </c>
    </row>
    <row r="1097" spans="3:11" x14ac:dyDescent="0.25">
      <c r="C1097" s="80" t="s">
        <v>3738</v>
      </c>
      <c r="D1097" s="80" t="s">
        <v>5851</v>
      </c>
      <c r="E1097" s="1120">
        <v>314.7</v>
      </c>
      <c r="K1097" s="858">
        <f t="shared" si="17"/>
        <v>0</v>
      </c>
    </row>
    <row r="1098" spans="3:11" x14ac:dyDescent="0.25">
      <c r="C1098" s="80" t="s">
        <v>3738</v>
      </c>
      <c r="D1098" s="80" t="s">
        <v>5852</v>
      </c>
      <c r="E1098" s="1120">
        <v>314.7</v>
      </c>
      <c r="K1098" s="858">
        <f t="shared" si="17"/>
        <v>0</v>
      </c>
    </row>
    <row r="1099" spans="3:11" x14ac:dyDescent="0.25">
      <c r="C1099" s="80" t="s">
        <v>3738</v>
      </c>
      <c r="D1099" s="80" t="s">
        <v>5853</v>
      </c>
      <c r="E1099" s="1120">
        <v>314.7</v>
      </c>
      <c r="K1099" s="858">
        <f t="shared" si="17"/>
        <v>0</v>
      </c>
    </row>
    <row r="1100" spans="3:11" x14ac:dyDescent="0.25">
      <c r="C1100" s="80" t="s">
        <v>3738</v>
      </c>
      <c r="D1100" s="80" t="s">
        <v>5854</v>
      </c>
      <c r="E1100" s="1120">
        <v>314.7</v>
      </c>
      <c r="K1100" s="858">
        <f t="shared" si="17"/>
        <v>0</v>
      </c>
    </row>
    <row r="1101" spans="3:11" x14ac:dyDescent="0.25">
      <c r="C1101" s="80" t="s">
        <v>3738</v>
      </c>
      <c r="D1101" s="80" t="s">
        <v>5855</v>
      </c>
      <c r="E1101" s="1120">
        <v>314.7</v>
      </c>
      <c r="K1101" s="858">
        <f t="shared" si="17"/>
        <v>0</v>
      </c>
    </row>
    <row r="1102" spans="3:11" x14ac:dyDescent="0.25">
      <c r="C1102" s="80" t="s">
        <v>3738</v>
      </c>
      <c r="D1102" s="80" t="s">
        <v>5856</v>
      </c>
      <c r="E1102" s="1120">
        <v>314.7</v>
      </c>
      <c r="K1102" s="858">
        <f t="shared" si="17"/>
        <v>0</v>
      </c>
    </row>
    <row r="1103" spans="3:11" x14ac:dyDescent="0.25">
      <c r="C1103" s="80" t="s">
        <v>3738</v>
      </c>
      <c r="D1103" s="80" t="s">
        <v>5857</v>
      </c>
      <c r="E1103" s="1120">
        <v>314.7</v>
      </c>
      <c r="K1103" s="858">
        <f t="shared" si="17"/>
        <v>0</v>
      </c>
    </row>
    <row r="1104" spans="3:11" x14ac:dyDescent="0.25">
      <c r="C1104" s="80" t="s">
        <v>3738</v>
      </c>
      <c r="D1104" s="80" t="s">
        <v>5858</v>
      </c>
      <c r="E1104" s="1120">
        <v>314.7</v>
      </c>
      <c r="K1104" s="858">
        <f t="shared" si="17"/>
        <v>0</v>
      </c>
    </row>
    <row r="1105" spans="3:11" x14ac:dyDescent="0.25">
      <c r="C1105" s="80" t="s">
        <v>3738</v>
      </c>
      <c r="D1105" s="80" t="s">
        <v>5849</v>
      </c>
      <c r="E1105" s="1120">
        <v>314.7</v>
      </c>
      <c r="K1105" s="858">
        <f t="shared" si="17"/>
        <v>0</v>
      </c>
    </row>
    <row r="1106" spans="3:11" x14ac:dyDescent="0.25">
      <c r="C1106" s="80" t="s">
        <v>3738</v>
      </c>
      <c r="D1106" s="80" t="s">
        <v>5850</v>
      </c>
      <c r="E1106" s="1120">
        <v>314.7</v>
      </c>
      <c r="K1106" s="858">
        <f t="shared" si="17"/>
        <v>0</v>
      </c>
    </row>
    <row r="1107" spans="3:11" x14ac:dyDescent="0.25">
      <c r="C1107" s="80" t="s">
        <v>3738</v>
      </c>
      <c r="D1107" s="80" t="s">
        <v>8616</v>
      </c>
      <c r="E1107" s="1120">
        <v>-0.01</v>
      </c>
      <c r="K1107" s="858">
        <f t="shared" si="17"/>
        <v>0</v>
      </c>
    </row>
    <row r="1108" spans="3:11" x14ac:dyDescent="0.25">
      <c r="C1108" s="80" t="s">
        <v>3738</v>
      </c>
      <c r="D1108" s="80" t="s">
        <v>8617</v>
      </c>
      <c r="E1108" s="1120">
        <v>-0.01</v>
      </c>
      <c r="K1108" s="858">
        <f t="shared" si="17"/>
        <v>0</v>
      </c>
    </row>
    <row r="1109" spans="3:11" x14ac:dyDescent="0.25">
      <c r="C1109" s="80" t="s">
        <v>3738</v>
      </c>
      <c r="D1109" s="80" t="s">
        <v>8618</v>
      </c>
      <c r="E1109" s="1120">
        <v>-0.01</v>
      </c>
      <c r="K1109" s="858">
        <f t="shared" si="17"/>
        <v>0</v>
      </c>
    </row>
    <row r="1110" spans="3:11" x14ac:dyDescent="0.25">
      <c r="C1110" s="80" t="s">
        <v>3738</v>
      </c>
      <c r="D1110" s="80" t="s">
        <v>8619</v>
      </c>
      <c r="E1110" s="1120">
        <v>-0.01</v>
      </c>
      <c r="K1110" s="858">
        <f t="shared" si="17"/>
        <v>0</v>
      </c>
    </row>
    <row r="1111" spans="3:11" x14ac:dyDescent="0.25">
      <c r="C1111" s="80" t="s">
        <v>3738</v>
      </c>
      <c r="D1111" s="80" t="s">
        <v>8620</v>
      </c>
      <c r="E1111" s="1120">
        <v>-0.01</v>
      </c>
      <c r="K1111" s="858">
        <f t="shared" si="17"/>
        <v>0</v>
      </c>
    </row>
    <row r="1112" spans="3:11" x14ac:dyDescent="0.25">
      <c r="C1112" s="80" t="s">
        <v>3738</v>
      </c>
      <c r="D1112" s="80" t="s">
        <v>8621</v>
      </c>
      <c r="E1112" s="1120">
        <v>-0.01</v>
      </c>
      <c r="K1112" s="858">
        <f t="shared" si="17"/>
        <v>0</v>
      </c>
    </row>
    <row r="1113" spans="3:11" x14ac:dyDescent="0.25">
      <c r="C1113" s="80" t="s">
        <v>3738</v>
      </c>
      <c r="D1113" s="80" t="s">
        <v>8622</v>
      </c>
      <c r="E1113" s="1120">
        <v>-0.01</v>
      </c>
      <c r="K1113" s="858">
        <f t="shared" si="17"/>
        <v>0</v>
      </c>
    </row>
    <row r="1114" spans="3:11" x14ac:dyDescent="0.25">
      <c r="C1114" s="80" t="s">
        <v>3738</v>
      </c>
      <c r="D1114" s="80" t="s">
        <v>8623</v>
      </c>
      <c r="E1114" s="1120">
        <v>-0.01</v>
      </c>
      <c r="K1114" s="858">
        <f t="shared" si="17"/>
        <v>0</v>
      </c>
    </row>
    <row r="1115" spans="3:11" x14ac:dyDescent="0.25">
      <c r="C1115" s="80" t="s">
        <v>3738</v>
      </c>
      <c r="D1115" s="80" t="s">
        <v>8624</v>
      </c>
      <c r="E1115" s="1120">
        <v>-0.01</v>
      </c>
      <c r="K1115" s="858">
        <f t="shared" si="17"/>
        <v>0</v>
      </c>
    </row>
    <row r="1116" spans="3:11" x14ac:dyDescent="0.25">
      <c r="C1116" s="80" t="s">
        <v>3738</v>
      </c>
      <c r="D1116" s="80" t="s">
        <v>8625</v>
      </c>
      <c r="E1116" s="1120">
        <v>-0.01</v>
      </c>
      <c r="K1116" s="858">
        <f t="shared" si="17"/>
        <v>0</v>
      </c>
    </row>
    <row r="1117" spans="3:11" x14ac:dyDescent="0.25">
      <c r="C1117" s="80" t="s">
        <v>3738</v>
      </c>
      <c r="D1117" s="80" t="s">
        <v>8626</v>
      </c>
      <c r="E1117" s="1120">
        <v>-0.01</v>
      </c>
      <c r="K1117" s="858">
        <f t="shared" si="17"/>
        <v>0</v>
      </c>
    </row>
    <row r="1118" spans="3:11" x14ac:dyDescent="0.25">
      <c r="C1118" s="80" t="s">
        <v>3738</v>
      </c>
      <c r="D1118" s="80" t="s">
        <v>8627</v>
      </c>
      <c r="E1118" s="1120">
        <v>-0.01</v>
      </c>
      <c r="K1118" s="858">
        <f t="shared" si="17"/>
        <v>0</v>
      </c>
    </row>
    <row r="1119" spans="3:11" x14ac:dyDescent="0.25">
      <c r="C1119" s="80" t="s">
        <v>3738</v>
      </c>
      <c r="D1119" s="80" t="s">
        <v>5859</v>
      </c>
      <c r="E1119" s="1120">
        <v>690.64</v>
      </c>
      <c r="K1119" s="858">
        <f t="shared" si="17"/>
        <v>0</v>
      </c>
    </row>
    <row r="1120" spans="3:11" x14ac:dyDescent="0.25">
      <c r="C1120" s="80" t="s">
        <v>3738</v>
      </c>
      <c r="D1120" s="80" t="s">
        <v>5861</v>
      </c>
      <c r="E1120" s="1120">
        <v>690.64</v>
      </c>
      <c r="K1120" s="858">
        <f t="shared" si="17"/>
        <v>0</v>
      </c>
    </row>
    <row r="1121" spans="3:11" x14ac:dyDescent="0.25">
      <c r="C1121" s="80" t="s">
        <v>3738</v>
      </c>
      <c r="D1121" s="80" t="s">
        <v>5862</v>
      </c>
      <c r="E1121" s="1120">
        <v>690.64</v>
      </c>
      <c r="K1121" s="858">
        <f t="shared" si="17"/>
        <v>0</v>
      </c>
    </row>
    <row r="1122" spans="3:11" x14ac:dyDescent="0.25">
      <c r="C1122" s="80" t="s">
        <v>3738</v>
      </c>
      <c r="D1122" s="80" t="s">
        <v>5863</v>
      </c>
      <c r="E1122" s="1120">
        <v>690.64</v>
      </c>
      <c r="K1122" s="858">
        <f t="shared" si="17"/>
        <v>0</v>
      </c>
    </row>
    <row r="1123" spans="3:11" x14ac:dyDescent="0.25">
      <c r="C1123" s="80" t="s">
        <v>3738</v>
      </c>
      <c r="D1123" s="80" t="s">
        <v>5864</v>
      </c>
      <c r="E1123" s="1120">
        <v>457.05</v>
      </c>
      <c r="K1123" s="858">
        <f t="shared" si="17"/>
        <v>0</v>
      </c>
    </row>
    <row r="1124" spans="3:11" x14ac:dyDescent="0.25">
      <c r="C1124" s="80" t="s">
        <v>3738</v>
      </c>
      <c r="D1124" s="80" t="s">
        <v>5865</v>
      </c>
      <c r="E1124" s="1120">
        <v>223.43</v>
      </c>
      <c r="K1124" s="858">
        <f t="shared" si="17"/>
        <v>0</v>
      </c>
    </row>
    <row r="1125" spans="3:11" x14ac:dyDescent="0.25">
      <c r="C1125" s="80" t="s">
        <v>3738</v>
      </c>
      <c r="D1125" s="80" t="s">
        <v>5866</v>
      </c>
      <c r="E1125" s="1120">
        <v>111.27</v>
      </c>
      <c r="K1125" s="858">
        <f t="shared" si="17"/>
        <v>0</v>
      </c>
    </row>
    <row r="1126" spans="3:11" x14ac:dyDescent="0.25">
      <c r="C1126" s="80" t="s">
        <v>3738</v>
      </c>
      <c r="D1126" s="80" t="s">
        <v>5867</v>
      </c>
      <c r="E1126" s="1120">
        <v>-0.88</v>
      </c>
      <c r="K1126" s="858">
        <f t="shared" si="17"/>
        <v>0</v>
      </c>
    </row>
    <row r="1127" spans="3:11" x14ac:dyDescent="0.25">
      <c r="C1127" s="80" t="s">
        <v>3738</v>
      </c>
      <c r="D1127" s="80" t="s">
        <v>5868</v>
      </c>
      <c r="E1127" s="1120">
        <v>-0.6</v>
      </c>
      <c r="K1127" s="858">
        <f t="shared" si="17"/>
        <v>0</v>
      </c>
    </row>
    <row r="1128" spans="3:11" x14ac:dyDescent="0.25">
      <c r="C1128" s="80" t="s">
        <v>3738</v>
      </c>
      <c r="D1128" s="80" t="s">
        <v>5860</v>
      </c>
      <c r="E1128" s="1120">
        <v>-0.17</v>
      </c>
      <c r="K1128" s="858">
        <f t="shared" si="17"/>
        <v>0</v>
      </c>
    </row>
    <row r="1129" spans="3:11" x14ac:dyDescent="0.25">
      <c r="C1129" s="80" t="s">
        <v>3738</v>
      </c>
      <c r="D1129" s="80" t="s">
        <v>5869</v>
      </c>
      <c r="E1129" s="1120">
        <v>72.17</v>
      </c>
      <c r="K1129" s="858">
        <f t="shared" si="17"/>
        <v>0</v>
      </c>
    </row>
    <row r="1130" spans="3:11" x14ac:dyDescent="0.25">
      <c r="C1130" s="80" t="s">
        <v>3738</v>
      </c>
      <c r="D1130" s="80" t="s">
        <v>5871</v>
      </c>
      <c r="E1130" s="1120">
        <v>72.17</v>
      </c>
      <c r="K1130" s="858">
        <f t="shared" si="17"/>
        <v>0</v>
      </c>
    </row>
    <row r="1131" spans="3:11" x14ac:dyDescent="0.25">
      <c r="C1131" s="80" t="s">
        <v>3738</v>
      </c>
      <c r="D1131" s="80" t="s">
        <v>5872</v>
      </c>
      <c r="E1131" s="1120">
        <v>72.17</v>
      </c>
      <c r="K1131" s="858">
        <f t="shared" si="17"/>
        <v>0</v>
      </c>
    </row>
    <row r="1132" spans="3:11" x14ac:dyDescent="0.25">
      <c r="C1132" s="80" t="s">
        <v>3738</v>
      </c>
      <c r="D1132" s="80" t="s">
        <v>5873</v>
      </c>
      <c r="E1132" s="1120">
        <v>72.17</v>
      </c>
      <c r="K1132" s="858">
        <f t="shared" si="17"/>
        <v>0</v>
      </c>
    </row>
    <row r="1133" spans="3:11" x14ac:dyDescent="0.25">
      <c r="C1133" s="80" t="s">
        <v>3738</v>
      </c>
      <c r="D1133" s="80" t="s">
        <v>5874</v>
      </c>
      <c r="E1133" s="1120">
        <v>72.17</v>
      </c>
      <c r="K1133" s="858">
        <f t="shared" si="17"/>
        <v>0</v>
      </c>
    </row>
    <row r="1134" spans="3:11" x14ac:dyDescent="0.25">
      <c r="C1134" s="80" t="s">
        <v>3738</v>
      </c>
      <c r="D1134" s="80" t="s">
        <v>5875</v>
      </c>
      <c r="E1134" s="1120">
        <v>72.17</v>
      </c>
      <c r="K1134" s="858">
        <f t="shared" si="17"/>
        <v>0</v>
      </c>
    </row>
    <row r="1135" spans="3:11" x14ac:dyDescent="0.25">
      <c r="C1135" s="80" t="s">
        <v>3738</v>
      </c>
      <c r="D1135" s="80" t="s">
        <v>5876</v>
      </c>
      <c r="E1135" s="1120">
        <v>72.17</v>
      </c>
      <c r="K1135" s="858">
        <f t="shared" si="17"/>
        <v>0</v>
      </c>
    </row>
    <row r="1136" spans="3:11" x14ac:dyDescent="0.25">
      <c r="C1136" s="80" t="s">
        <v>3738</v>
      </c>
      <c r="D1136" s="80" t="s">
        <v>5877</v>
      </c>
      <c r="E1136" s="1120">
        <v>72.17</v>
      </c>
      <c r="K1136" s="858">
        <f t="shared" si="17"/>
        <v>0</v>
      </c>
    </row>
    <row r="1137" spans="3:11" x14ac:dyDescent="0.25">
      <c r="C1137" s="80" t="s">
        <v>3738</v>
      </c>
      <c r="D1137" s="80" t="s">
        <v>5878</v>
      </c>
      <c r="E1137" s="1120">
        <v>72.17</v>
      </c>
      <c r="K1137" s="858">
        <f t="shared" si="17"/>
        <v>0</v>
      </c>
    </row>
    <row r="1138" spans="3:11" x14ac:dyDescent="0.25">
      <c r="C1138" s="80" t="s">
        <v>3738</v>
      </c>
      <c r="D1138" s="80" t="s">
        <v>5870</v>
      </c>
      <c r="E1138" s="1120">
        <v>36.08</v>
      </c>
      <c r="K1138" s="858">
        <f t="shared" si="17"/>
        <v>0</v>
      </c>
    </row>
    <row r="1139" spans="3:11" x14ac:dyDescent="0.25">
      <c r="C1139" s="80" t="s">
        <v>3738</v>
      </c>
      <c r="D1139" s="80" t="s">
        <v>8644</v>
      </c>
      <c r="E1139" s="1120">
        <v>0.01</v>
      </c>
      <c r="K1139" s="858">
        <f t="shared" si="17"/>
        <v>0</v>
      </c>
    </row>
    <row r="1140" spans="3:11" x14ac:dyDescent="0.25">
      <c r="C1140" s="80" t="s">
        <v>3738</v>
      </c>
      <c r="D1140" s="80" t="s">
        <v>8645</v>
      </c>
      <c r="E1140" s="1120">
        <v>0.01</v>
      </c>
      <c r="K1140" s="858">
        <f t="shared" si="17"/>
        <v>0</v>
      </c>
    </row>
    <row r="1141" spans="3:11" x14ac:dyDescent="0.25">
      <c r="C1141" s="80" t="s">
        <v>3738</v>
      </c>
      <c r="D1141" s="80" t="s">
        <v>8646</v>
      </c>
      <c r="E1141" s="1120">
        <v>0.01</v>
      </c>
      <c r="K1141" s="858">
        <f t="shared" si="17"/>
        <v>0</v>
      </c>
    </row>
    <row r="1142" spans="3:11" x14ac:dyDescent="0.25">
      <c r="C1142" s="80" t="s">
        <v>3738</v>
      </c>
      <c r="D1142" s="80" t="s">
        <v>8647</v>
      </c>
      <c r="E1142" s="1120">
        <v>0.01</v>
      </c>
      <c r="K1142" s="858">
        <f t="shared" si="17"/>
        <v>0</v>
      </c>
    </row>
    <row r="1143" spans="3:11" x14ac:dyDescent="0.25">
      <c r="C1143" s="80" t="s">
        <v>3738</v>
      </c>
      <c r="D1143" s="80" t="s">
        <v>8648</v>
      </c>
      <c r="E1143" s="1120">
        <v>0.01</v>
      </c>
      <c r="K1143" s="858">
        <f t="shared" si="17"/>
        <v>0</v>
      </c>
    </row>
    <row r="1144" spans="3:11" x14ac:dyDescent="0.25">
      <c r="C1144" s="80" t="s">
        <v>3738</v>
      </c>
      <c r="D1144" s="80" t="s">
        <v>8649</v>
      </c>
      <c r="E1144" s="1120">
        <v>0.01</v>
      </c>
      <c r="K1144" s="858">
        <f t="shared" si="17"/>
        <v>0</v>
      </c>
    </row>
    <row r="1145" spans="3:11" x14ac:dyDescent="0.25">
      <c r="C1145" s="80" t="s">
        <v>3738</v>
      </c>
      <c r="D1145" s="80" t="s">
        <v>8650</v>
      </c>
      <c r="E1145" s="1120">
        <v>0.01</v>
      </c>
      <c r="K1145" s="858">
        <f t="shared" si="17"/>
        <v>0</v>
      </c>
    </row>
    <row r="1146" spans="3:11" x14ac:dyDescent="0.25">
      <c r="C1146" s="80" t="s">
        <v>3738</v>
      </c>
      <c r="D1146" s="80" t="s">
        <v>8651</v>
      </c>
      <c r="E1146" s="1120">
        <v>0.01</v>
      </c>
      <c r="K1146" s="858">
        <f t="shared" si="17"/>
        <v>0</v>
      </c>
    </row>
    <row r="1147" spans="3:11" x14ac:dyDescent="0.25">
      <c r="C1147" s="80" t="s">
        <v>3738</v>
      </c>
      <c r="D1147" s="80" t="s">
        <v>8652</v>
      </c>
      <c r="E1147" s="1120">
        <v>0.01</v>
      </c>
      <c r="K1147" s="858">
        <f t="shared" si="17"/>
        <v>0</v>
      </c>
    </row>
    <row r="1148" spans="3:11" x14ac:dyDescent="0.25">
      <c r="C1148" s="80" t="s">
        <v>3738</v>
      </c>
      <c r="D1148" s="80" t="s">
        <v>8653</v>
      </c>
      <c r="E1148" s="1120">
        <v>0.01</v>
      </c>
      <c r="K1148" s="858">
        <f t="shared" si="17"/>
        <v>0</v>
      </c>
    </row>
    <row r="1149" spans="3:11" x14ac:dyDescent="0.25">
      <c r="C1149" s="80" t="s">
        <v>3738</v>
      </c>
      <c r="D1149" s="80" t="s">
        <v>8654</v>
      </c>
      <c r="E1149" s="1120">
        <v>0.01</v>
      </c>
      <c r="K1149" s="858">
        <f t="shared" si="17"/>
        <v>0</v>
      </c>
    </row>
    <row r="1150" spans="3:11" x14ac:dyDescent="0.25">
      <c r="C1150" s="80" t="s">
        <v>3738</v>
      </c>
      <c r="D1150" s="80" t="s">
        <v>8655</v>
      </c>
      <c r="E1150" s="1120">
        <v>0.01</v>
      </c>
      <c r="K1150" s="858">
        <f t="shared" si="17"/>
        <v>0</v>
      </c>
    </row>
    <row r="1151" spans="3:11" x14ac:dyDescent="0.25">
      <c r="C1151" s="80" t="s">
        <v>3738</v>
      </c>
      <c r="D1151" s="80" t="s">
        <v>5879</v>
      </c>
      <c r="E1151" s="1120">
        <v>-36.1</v>
      </c>
      <c r="K1151" s="858">
        <f t="shared" si="17"/>
        <v>0</v>
      </c>
    </row>
    <row r="1152" spans="3:11" x14ac:dyDescent="0.25">
      <c r="C1152" s="80" t="s">
        <v>3738</v>
      </c>
      <c r="D1152" s="80" t="s">
        <v>5882</v>
      </c>
      <c r="E1152" s="1120">
        <v>-526.29</v>
      </c>
      <c r="K1152" s="858">
        <f t="shared" si="17"/>
        <v>0</v>
      </c>
    </row>
    <row r="1153" spans="3:11" x14ac:dyDescent="0.25">
      <c r="C1153" s="80" t="s">
        <v>3738</v>
      </c>
      <c r="D1153" s="80" t="s">
        <v>5883</v>
      </c>
      <c r="E1153" s="1120">
        <v>-401.54</v>
      </c>
      <c r="K1153" s="858">
        <f t="shared" si="17"/>
        <v>0</v>
      </c>
    </row>
    <row r="1154" spans="3:11" x14ac:dyDescent="0.25">
      <c r="C1154" s="80" t="s">
        <v>3738</v>
      </c>
      <c r="D1154" s="80" t="s">
        <v>5884</v>
      </c>
      <c r="E1154" s="1120">
        <v>-289.10000000000002</v>
      </c>
      <c r="K1154" s="858">
        <f t="shared" si="17"/>
        <v>0</v>
      </c>
    </row>
    <row r="1155" spans="3:11" x14ac:dyDescent="0.25">
      <c r="C1155" s="80" t="s">
        <v>3738</v>
      </c>
      <c r="D1155" s="80" t="s">
        <v>5885</v>
      </c>
      <c r="E1155" s="1120">
        <v>-160.61000000000001</v>
      </c>
      <c r="K1155" s="858">
        <f t="shared" si="17"/>
        <v>0</v>
      </c>
    </row>
    <row r="1156" spans="3:11" x14ac:dyDescent="0.25">
      <c r="C1156" s="80" t="s">
        <v>3738</v>
      </c>
      <c r="D1156" s="80" t="s">
        <v>5886</v>
      </c>
      <c r="E1156" s="1120">
        <v>-16.84</v>
      </c>
      <c r="K1156" s="858">
        <f t="shared" si="17"/>
        <v>0</v>
      </c>
    </row>
    <row r="1157" spans="3:11" x14ac:dyDescent="0.25">
      <c r="C1157" s="80" t="s">
        <v>3738</v>
      </c>
      <c r="D1157" s="80" t="s">
        <v>5887</v>
      </c>
      <c r="E1157" s="1120">
        <v>-16.63</v>
      </c>
      <c r="K1157" s="858">
        <f t="shared" si="17"/>
        <v>0</v>
      </c>
    </row>
    <row r="1158" spans="3:11" x14ac:dyDescent="0.25">
      <c r="C1158" s="80" t="s">
        <v>3738</v>
      </c>
      <c r="D1158" s="80" t="s">
        <v>5888</v>
      </c>
      <c r="E1158" s="1120">
        <v>-12.43</v>
      </c>
      <c r="K1158" s="858">
        <f t="shared" si="17"/>
        <v>0</v>
      </c>
    </row>
    <row r="1159" spans="3:11" x14ac:dyDescent="0.25">
      <c r="C1159" s="80" t="s">
        <v>3738</v>
      </c>
      <c r="D1159" s="80" t="s">
        <v>5889</v>
      </c>
      <c r="E1159" s="1120">
        <v>-10.18</v>
      </c>
      <c r="K1159" s="858">
        <f t="shared" ref="K1159:K1222" si="18">I1159+J1159</f>
        <v>0</v>
      </c>
    </row>
    <row r="1160" spans="3:11" x14ac:dyDescent="0.25">
      <c r="C1160" s="80" t="s">
        <v>3738</v>
      </c>
      <c r="D1160" s="80" t="s">
        <v>5880</v>
      </c>
      <c r="E1160" s="1120">
        <v>-15.74</v>
      </c>
      <c r="K1160" s="858">
        <f t="shared" si="18"/>
        <v>0</v>
      </c>
    </row>
    <row r="1161" spans="3:11" x14ac:dyDescent="0.25">
      <c r="C1161" s="80" t="s">
        <v>3738</v>
      </c>
      <c r="D1161" s="80" t="s">
        <v>5881</v>
      </c>
      <c r="E1161" s="1120">
        <v>-13.12</v>
      </c>
      <c r="K1161" s="858">
        <f t="shared" si="18"/>
        <v>0</v>
      </c>
    </row>
    <row r="1162" spans="3:11" x14ac:dyDescent="0.25">
      <c r="C1162" s="80" t="s">
        <v>3738</v>
      </c>
      <c r="D1162" s="80" t="s">
        <v>5890</v>
      </c>
      <c r="E1162" s="1120">
        <v>1058.68</v>
      </c>
      <c r="K1162" s="858">
        <f t="shared" si="18"/>
        <v>0</v>
      </c>
    </row>
    <row r="1163" spans="3:11" x14ac:dyDescent="0.25">
      <c r="C1163" s="80" t="s">
        <v>3738</v>
      </c>
      <c r="D1163" s="80" t="s">
        <v>5893</v>
      </c>
      <c r="E1163" s="1120">
        <v>1058.68</v>
      </c>
      <c r="K1163" s="858">
        <f t="shared" si="18"/>
        <v>0</v>
      </c>
    </row>
    <row r="1164" spans="3:11" x14ac:dyDescent="0.25">
      <c r="C1164" s="80" t="s">
        <v>3738</v>
      </c>
      <c r="D1164" s="80" t="s">
        <v>5894</v>
      </c>
      <c r="E1164" s="1120">
        <v>1058.68</v>
      </c>
      <c r="K1164" s="858">
        <f t="shared" si="18"/>
        <v>0</v>
      </c>
    </row>
    <row r="1165" spans="3:11" x14ac:dyDescent="0.25">
      <c r="C1165" s="80" t="s">
        <v>3738</v>
      </c>
      <c r="D1165" s="80" t="s">
        <v>5895</v>
      </c>
      <c r="E1165" s="1120">
        <v>1058.68</v>
      </c>
      <c r="K1165" s="858">
        <f t="shared" si="18"/>
        <v>0</v>
      </c>
    </row>
    <row r="1166" spans="3:11" x14ac:dyDescent="0.25">
      <c r="C1166" s="80" t="s">
        <v>3738</v>
      </c>
      <c r="D1166" s="80" t="s">
        <v>5896</v>
      </c>
      <c r="E1166" s="1120">
        <v>1063.17</v>
      </c>
      <c r="K1166" s="858">
        <f t="shared" si="18"/>
        <v>0</v>
      </c>
    </row>
    <row r="1167" spans="3:11" x14ac:dyDescent="0.25">
      <c r="C1167" s="80" t="s">
        <v>3738</v>
      </c>
      <c r="D1167" s="80" t="s">
        <v>5897</v>
      </c>
      <c r="E1167" s="1120">
        <v>1068.6300000000001</v>
      </c>
      <c r="K1167" s="858">
        <f t="shared" si="18"/>
        <v>0</v>
      </c>
    </row>
    <row r="1168" spans="3:11" x14ac:dyDescent="0.25">
      <c r="C1168" s="80" t="s">
        <v>3738</v>
      </c>
      <c r="D1168" s="80" t="s">
        <v>5898</v>
      </c>
      <c r="E1168" s="1120">
        <v>1069.5899999999999</v>
      </c>
      <c r="K1168" s="858">
        <f t="shared" si="18"/>
        <v>0</v>
      </c>
    </row>
    <row r="1169" spans="3:11" x14ac:dyDescent="0.25">
      <c r="C1169" s="80" t="s">
        <v>3738</v>
      </c>
      <c r="D1169" s="80" t="s">
        <v>5899</v>
      </c>
      <c r="E1169" s="1120">
        <v>1047.48</v>
      </c>
      <c r="K1169" s="858">
        <f t="shared" si="18"/>
        <v>0</v>
      </c>
    </row>
    <row r="1170" spans="3:11" x14ac:dyDescent="0.25">
      <c r="C1170" s="80" t="s">
        <v>3738</v>
      </c>
      <c r="D1170" s="80" t="s">
        <v>5900</v>
      </c>
      <c r="E1170" s="1120">
        <v>1052.79</v>
      </c>
      <c r="K1170" s="858">
        <f t="shared" si="18"/>
        <v>0</v>
      </c>
    </row>
    <row r="1171" spans="3:11" x14ac:dyDescent="0.25">
      <c r="C1171" s="80" t="s">
        <v>3738</v>
      </c>
      <c r="D1171" s="80" t="s">
        <v>5891</v>
      </c>
      <c r="E1171" s="1120">
        <v>1080.23</v>
      </c>
      <c r="K1171" s="858">
        <f t="shared" si="18"/>
        <v>0</v>
      </c>
    </row>
    <row r="1172" spans="3:11" x14ac:dyDescent="0.25">
      <c r="C1172" s="80" t="s">
        <v>3738</v>
      </c>
      <c r="D1172" s="80" t="s">
        <v>5892</v>
      </c>
      <c r="E1172" s="1120">
        <v>541.79999999999995</v>
      </c>
      <c r="K1172" s="858">
        <f t="shared" si="18"/>
        <v>0</v>
      </c>
    </row>
    <row r="1173" spans="3:11" x14ac:dyDescent="0.25">
      <c r="C1173" s="80" t="s">
        <v>3738</v>
      </c>
      <c r="D1173" s="80" t="s">
        <v>8669</v>
      </c>
      <c r="E1173" s="1120">
        <v>-0.01</v>
      </c>
      <c r="K1173" s="858">
        <f t="shared" si="18"/>
        <v>0</v>
      </c>
    </row>
    <row r="1174" spans="3:11" x14ac:dyDescent="0.25">
      <c r="C1174" s="80" t="s">
        <v>3738</v>
      </c>
      <c r="D1174" s="80" t="s">
        <v>8670</v>
      </c>
      <c r="E1174" s="1120">
        <v>0.05</v>
      </c>
      <c r="K1174" s="858">
        <f t="shared" si="18"/>
        <v>0</v>
      </c>
    </row>
    <row r="1175" spans="3:11" x14ac:dyDescent="0.25">
      <c r="C1175" s="80" t="s">
        <v>3738</v>
      </c>
      <c r="D1175" s="80" t="s">
        <v>8671</v>
      </c>
      <c r="E1175" s="1120">
        <v>0.05</v>
      </c>
      <c r="K1175" s="858">
        <f t="shared" si="18"/>
        <v>0</v>
      </c>
    </row>
    <row r="1176" spans="3:11" x14ac:dyDescent="0.25">
      <c r="C1176" s="80" t="s">
        <v>3738</v>
      </c>
      <c r="D1176" s="80" t="s">
        <v>8672</v>
      </c>
      <c r="E1176" s="1120">
        <v>0.05</v>
      </c>
      <c r="K1176" s="858">
        <f t="shared" si="18"/>
        <v>0</v>
      </c>
    </row>
    <row r="1177" spans="3:11" x14ac:dyDescent="0.25">
      <c r="C1177" s="80" t="s">
        <v>3738</v>
      </c>
      <c r="D1177" s="80" t="s">
        <v>8673</v>
      </c>
      <c r="E1177" s="1120">
        <v>0.05</v>
      </c>
      <c r="K1177" s="858">
        <f t="shared" si="18"/>
        <v>0</v>
      </c>
    </row>
    <row r="1178" spans="3:11" x14ac:dyDescent="0.25">
      <c r="C1178" s="80" t="s">
        <v>3738</v>
      </c>
      <c r="D1178" s="80" t="s">
        <v>8674</v>
      </c>
      <c r="E1178" s="1120">
        <v>0.05</v>
      </c>
      <c r="K1178" s="858">
        <f t="shared" si="18"/>
        <v>0</v>
      </c>
    </row>
    <row r="1179" spans="3:11" x14ac:dyDescent="0.25">
      <c r="C1179" s="80" t="s">
        <v>3738</v>
      </c>
      <c r="D1179" s="80" t="s">
        <v>8675</v>
      </c>
      <c r="E1179" s="1120">
        <v>0.05</v>
      </c>
      <c r="K1179" s="858">
        <f t="shared" si="18"/>
        <v>0</v>
      </c>
    </row>
    <row r="1180" spans="3:11" x14ac:dyDescent="0.25">
      <c r="C1180" s="80" t="s">
        <v>3738</v>
      </c>
      <c r="D1180" s="80" t="s">
        <v>8676</v>
      </c>
      <c r="E1180" s="1120">
        <v>0.05</v>
      </c>
      <c r="K1180" s="858">
        <f t="shared" si="18"/>
        <v>0</v>
      </c>
    </row>
    <row r="1181" spans="3:11" x14ac:dyDescent="0.25">
      <c r="C1181" s="80" t="s">
        <v>3738</v>
      </c>
      <c r="D1181" s="80" t="s">
        <v>8677</v>
      </c>
      <c r="E1181" s="1120">
        <v>0.05</v>
      </c>
      <c r="K1181" s="858">
        <f t="shared" si="18"/>
        <v>0</v>
      </c>
    </row>
    <row r="1182" spans="3:11" x14ac:dyDescent="0.25">
      <c r="C1182" s="80" t="s">
        <v>3738</v>
      </c>
      <c r="D1182" s="80" t="s">
        <v>8678</v>
      </c>
      <c r="E1182" s="1120">
        <v>0.03</v>
      </c>
      <c r="K1182" s="858">
        <f t="shared" si="18"/>
        <v>0</v>
      </c>
    </row>
    <row r="1183" spans="3:11" x14ac:dyDescent="0.25">
      <c r="C1183" s="80" t="s">
        <v>3738</v>
      </c>
      <c r="D1183" s="80" t="s">
        <v>5901</v>
      </c>
      <c r="E1183" s="1120">
        <v>-99.55</v>
      </c>
      <c r="K1183" s="858">
        <f t="shared" si="18"/>
        <v>0</v>
      </c>
    </row>
    <row r="1184" spans="3:11" x14ac:dyDescent="0.25">
      <c r="C1184" s="80" t="s">
        <v>3738</v>
      </c>
      <c r="D1184" s="80" t="s">
        <v>5904</v>
      </c>
      <c r="E1184" s="1120">
        <v>-104.12</v>
      </c>
      <c r="K1184" s="858">
        <f t="shared" si="18"/>
        <v>0</v>
      </c>
    </row>
    <row r="1185" spans="3:11" x14ac:dyDescent="0.25">
      <c r="C1185" s="80" t="s">
        <v>3738</v>
      </c>
      <c r="D1185" s="80" t="s">
        <v>5905</v>
      </c>
      <c r="E1185" s="1120">
        <v>-62.45</v>
      </c>
      <c r="K1185" s="858">
        <f t="shared" si="18"/>
        <v>0</v>
      </c>
    </row>
    <row r="1186" spans="3:11" x14ac:dyDescent="0.25">
      <c r="C1186" s="80" t="s">
        <v>3738</v>
      </c>
      <c r="D1186" s="80" t="s">
        <v>5906</v>
      </c>
      <c r="E1186" s="1120">
        <v>-71.56</v>
      </c>
      <c r="K1186" s="858">
        <f t="shared" si="18"/>
        <v>0</v>
      </c>
    </row>
    <row r="1187" spans="3:11" x14ac:dyDescent="0.25">
      <c r="C1187" s="80" t="s">
        <v>3738</v>
      </c>
      <c r="D1187" s="80" t="s">
        <v>5907</v>
      </c>
      <c r="E1187" s="1120">
        <v>-62.98</v>
      </c>
      <c r="K1187" s="858">
        <f t="shared" si="18"/>
        <v>0</v>
      </c>
    </row>
    <row r="1188" spans="3:11" x14ac:dyDescent="0.25">
      <c r="C1188" s="80" t="s">
        <v>3738</v>
      </c>
      <c r="D1188" s="80" t="s">
        <v>5908</v>
      </c>
      <c r="E1188" s="1120">
        <v>-19.010000000000002</v>
      </c>
      <c r="K1188" s="858">
        <f t="shared" si="18"/>
        <v>0</v>
      </c>
    </row>
    <row r="1189" spans="3:11" x14ac:dyDescent="0.25">
      <c r="C1189" s="80" t="s">
        <v>3738</v>
      </c>
      <c r="D1189" s="80" t="s">
        <v>5909</v>
      </c>
      <c r="E1189" s="1120">
        <v>-62.02</v>
      </c>
      <c r="K1189" s="858">
        <f t="shared" si="18"/>
        <v>0</v>
      </c>
    </row>
    <row r="1190" spans="3:11" x14ac:dyDescent="0.25">
      <c r="C1190" s="80" t="s">
        <v>3738</v>
      </c>
      <c r="D1190" s="80" t="s">
        <v>5910</v>
      </c>
      <c r="E1190" s="1120">
        <v>-62.02</v>
      </c>
      <c r="K1190" s="858">
        <f t="shared" si="18"/>
        <v>0</v>
      </c>
    </row>
    <row r="1191" spans="3:11" x14ac:dyDescent="0.25">
      <c r="C1191" s="80" t="s">
        <v>3738</v>
      </c>
      <c r="D1191" s="80" t="s">
        <v>5911</v>
      </c>
      <c r="E1191" s="1120">
        <v>-14.56</v>
      </c>
      <c r="K1191" s="858">
        <f t="shared" si="18"/>
        <v>0</v>
      </c>
    </row>
    <row r="1192" spans="3:11" x14ac:dyDescent="0.25">
      <c r="C1192" s="80" t="s">
        <v>3738</v>
      </c>
      <c r="D1192" s="80" t="s">
        <v>5902</v>
      </c>
      <c r="E1192" s="1120">
        <v>-14.82</v>
      </c>
      <c r="K1192" s="858">
        <f t="shared" si="18"/>
        <v>0</v>
      </c>
    </row>
    <row r="1193" spans="3:11" x14ac:dyDescent="0.25">
      <c r="C1193" s="80" t="s">
        <v>3738</v>
      </c>
      <c r="D1193" s="80" t="s">
        <v>5903</v>
      </c>
      <c r="E1193" s="1120">
        <v>-7.31</v>
      </c>
      <c r="K1193" s="858">
        <f t="shared" si="18"/>
        <v>0</v>
      </c>
    </row>
    <row r="1194" spans="3:11" x14ac:dyDescent="0.25">
      <c r="C1194" s="80" t="s">
        <v>3738</v>
      </c>
      <c r="D1194" s="80" t="s">
        <v>8683</v>
      </c>
      <c r="E1194" s="1120">
        <v>0.01</v>
      </c>
      <c r="K1194" s="858">
        <f t="shared" si="18"/>
        <v>0</v>
      </c>
    </row>
    <row r="1195" spans="3:11" x14ac:dyDescent="0.25">
      <c r="C1195" s="80" t="s">
        <v>3738</v>
      </c>
      <c r="D1195" s="80" t="s">
        <v>8684</v>
      </c>
      <c r="E1195" s="1120">
        <v>0.01</v>
      </c>
      <c r="K1195" s="858">
        <f t="shared" si="18"/>
        <v>0</v>
      </c>
    </row>
    <row r="1196" spans="3:11" x14ac:dyDescent="0.25">
      <c r="C1196" s="80" t="s">
        <v>3738</v>
      </c>
      <c r="D1196" s="80" t="s">
        <v>8685</v>
      </c>
      <c r="E1196" s="1120">
        <v>0.01</v>
      </c>
      <c r="K1196" s="858">
        <f t="shared" si="18"/>
        <v>0</v>
      </c>
    </row>
    <row r="1197" spans="3:11" x14ac:dyDescent="0.25">
      <c r="C1197" s="80" t="s">
        <v>3738</v>
      </c>
      <c r="D1197" s="80" t="s">
        <v>8686</v>
      </c>
      <c r="E1197" s="1120">
        <v>0.01</v>
      </c>
      <c r="K1197" s="858">
        <f t="shared" si="18"/>
        <v>0</v>
      </c>
    </row>
    <row r="1198" spans="3:11" x14ac:dyDescent="0.25">
      <c r="C1198" s="80" t="s">
        <v>3738</v>
      </c>
      <c r="D1198" s="80" t="s">
        <v>8687</v>
      </c>
      <c r="E1198" s="1120">
        <v>0.01</v>
      </c>
      <c r="K1198" s="858">
        <f t="shared" si="18"/>
        <v>0</v>
      </c>
    </row>
    <row r="1199" spans="3:11" x14ac:dyDescent="0.25">
      <c r="C1199" s="80" t="s">
        <v>3738</v>
      </c>
      <c r="D1199" s="80" t="s">
        <v>8688</v>
      </c>
      <c r="E1199" s="1120">
        <v>0.01</v>
      </c>
      <c r="K1199" s="858">
        <f t="shared" si="18"/>
        <v>0</v>
      </c>
    </row>
    <row r="1200" spans="3:11" x14ac:dyDescent="0.25">
      <c r="C1200" s="80" t="s">
        <v>3738</v>
      </c>
      <c r="D1200" s="80" t="s">
        <v>8689</v>
      </c>
      <c r="E1200" s="1120">
        <v>0.01</v>
      </c>
      <c r="K1200" s="858">
        <f t="shared" si="18"/>
        <v>0</v>
      </c>
    </row>
    <row r="1201" spans="3:11" x14ac:dyDescent="0.25">
      <c r="C1201" s="80" t="s">
        <v>3738</v>
      </c>
      <c r="D1201" s="80" t="s">
        <v>8690</v>
      </c>
      <c r="E1201" s="1120">
        <v>0.01</v>
      </c>
      <c r="K1201" s="858">
        <f t="shared" si="18"/>
        <v>0</v>
      </c>
    </row>
    <row r="1202" spans="3:11" x14ac:dyDescent="0.25">
      <c r="C1202" s="80" t="s">
        <v>3738</v>
      </c>
      <c r="D1202" s="80" t="s">
        <v>8691</v>
      </c>
      <c r="E1202" s="1120">
        <v>0.01</v>
      </c>
      <c r="K1202" s="858">
        <f t="shared" si="18"/>
        <v>0</v>
      </c>
    </row>
    <row r="1203" spans="3:11" x14ac:dyDescent="0.25">
      <c r="C1203" s="80" t="s">
        <v>3738</v>
      </c>
      <c r="D1203" s="80" t="s">
        <v>8692</v>
      </c>
      <c r="E1203" s="1120">
        <v>0.01</v>
      </c>
      <c r="K1203" s="858">
        <f t="shared" si="18"/>
        <v>0</v>
      </c>
    </row>
    <row r="1204" spans="3:11" x14ac:dyDescent="0.25">
      <c r="C1204" s="80" t="s">
        <v>3738</v>
      </c>
      <c r="D1204" s="80" t="s">
        <v>8693</v>
      </c>
      <c r="E1204" s="1120">
        <v>0.01</v>
      </c>
      <c r="K1204" s="858">
        <f t="shared" si="18"/>
        <v>0</v>
      </c>
    </row>
    <row r="1205" spans="3:11" x14ac:dyDescent="0.25">
      <c r="C1205" s="80" t="s">
        <v>3738</v>
      </c>
      <c r="D1205" s="80" t="s">
        <v>8694</v>
      </c>
      <c r="E1205" s="1120">
        <v>0.01</v>
      </c>
      <c r="K1205" s="858">
        <f t="shared" si="18"/>
        <v>0</v>
      </c>
    </row>
    <row r="1206" spans="3:11" x14ac:dyDescent="0.25">
      <c r="C1206" s="80" t="s">
        <v>3779</v>
      </c>
      <c r="D1206" s="80" t="s">
        <v>5912</v>
      </c>
      <c r="E1206" s="1120">
        <v>6527.67</v>
      </c>
      <c r="K1206" s="858">
        <f t="shared" si="18"/>
        <v>0</v>
      </c>
    </row>
    <row r="1207" spans="3:11" x14ac:dyDescent="0.25">
      <c r="C1207" s="80" t="s">
        <v>3779</v>
      </c>
      <c r="D1207" s="80" t="s">
        <v>5913</v>
      </c>
      <c r="E1207" s="1120">
        <v>496.21</v>
      </c>
      <c r="K1207" s="858">
        <f t="shared" si="18"/>
        <v>0</v>
      </c>
    </row>
    <row r="1208" spans="3:11" x14ac:dyDescent="0.25">
      <c r="C1208" s="80" t="s">
        <v>3779</v>
      </c>
      <c r="D1208" s="80" t="s">
        <v>5916</v>
      </c>
      <c r="E1208" s="1120">
        <v>496.21</v>
      </c>
      <c r="K1208" s="858">
        <f t="shared" si="18"/>
        <v>0</v>
      </c>
    </row>
    <row r="1209" spans="3:11" x14ac:dyDescent="0.25">
      <c r="C1209" s="80" t="s">
        <v>3779</v>
      </c>
      <c r="D1209" s="80" t="s">
        <v>5917</v>
      </c>
      <c r="E1209" s="1120">
        <v>496.21</v>
      </c>
      <c r="K1209" s="858">
        <f t="shared" si="18"/>
        <v>0</v>
      </c>
    </row>
    <row r="1210" spans="3:11" x14ac:dyDescent="0.25">
      <c r="C1210" s="80" t="s">
        <v>3779</v>
      </c>
      <c r="D1210" s="80" t="s">
        <v>5918</v>
      </c>
      <c r="E1210" s="1120">
        <v>496.21</v>
      </c>
      <c r="K1210" s="858">
        <f t="shared" si="18"/>
        <v>0</v>
      </c>
    </row>
    <row r="1211" spans="3:11" x14ac:dyDescent="0.25">
      <c r="C1211" s="80" t="s">
        <v>3779</v>
      </c>
      <c r="D1211" s="80" t="s">
        <v>5919</v>
      </c>
      <c r="E1211" s="1120">
        <v>496.21</v>
      </c>
      <c r="K1211" s="858">
        <f t="shared" si="18"/>
        <v>0</v>
      </c>
    </row>
    <row r="1212" spans="3:11" x14ac:dyDescent="0.25">
      <c r="C1212" s="80" t="s">
        <v>3779</v>
      </c>
      <c r="D1212" s="80" t="s">
        <v>5920</v>
      </c>
      <c r="E1212" s="1120">
        <v>496.21</v>
      </c>
      <c r="K1212" s="858">
        <f t="shared" si="18"/>
        <v>0</v>
      </c>
    </row>
    <row r="1213" spans="3:11" x14ac:dyDescent="0.25">
      <c r="C1213" s="80" t="s">
        <v>3779</v>
      </c>
      <c r="D1213" s="80" t="s">
        <v>5921</v>
      </c>
      <c r="E1213" s="1120">
        <v>403.81</v>
      </c>
      <c r="K1213" s="858">
        <f t="shared" si="18"/>
        <v>0</v>
      </c>
    </row>
    <row r="1214" spans="3:11" x14ac:dyDescent="0.25">
      <c r="C1214" s="80" t="s">
        <v>3779</v>
      </c>
      <c r="D1214" s="80" t="s">
        <v>5922</v>
      </c>
      <c r="E1214" s="1120">
        <v>311.41000000000003</v>
      </c>
      <c r="K1214" s="858">
        <f t="shared" si="18"/>
        <v>0</v>
      </c>
    </row>
    <row r="1215" spans="3:11" x14ac:dyDescent="0.25">
      <c r="C1215" s="80" t="s">
        <v>3779</v>
      </c>
      <c r="D1215" s="80" t="s">
        <v>5923</v>
      </c>
      <c r="E1215" s="1120">
        <v>205.9</v>
      </c>
      <c r="K1215" s="858">
        <f t="shared" si="18"/>
        <v>0</v>
      </c>
    </row>
    <row r="1216" spans="3:11" x14ac:dyDescent="0.25">
      <c r="C1216" s="80" t="s">
        <v>3779</v>
      </c>
      <c r="D1216" s="80" t="s">
        <v>5914</v>
      </c>
      <c r="E1216" s="1120">
        <v>100.38</v>
      </c>
      <c r="K1216" s="858">
        <f t="shared" si="18"/>
        <v>0</v>
      </c>
    </row>
    <row r="1217" spans="3:11" x14ac:dyDescent="0.25">
      <c r="C1217" s="80" t="s">
        <v>3779</v>
      </c>
      <c r="D1217" s="80" t="s">
        <v>5915</v>
      </c>
      <c r="E1217" s="1120">
        <v>100.38</v>
      </c>
      <c r="K1217" s="858">
        <f t="shared" si="18"/>
        <v>0</v>
      </c>
    </row>
    <row r="1218" spans="3:11" x14ac:dyDescent="0.25">
      <c r="C1218" s="80" t="s">
        <v>3779</v>
      </c>
      <c r="D1218" s="80" t="s">
        <v>5924</v>
      </c>
      <c r="E1218" s="1120">
        <v>33.54</v>
      </c>
      <c r="K1218" s="858">
        <f t="shared" si="18"/>
        <v>0</v>
      </c>
    </row>
    <row r="1219" spans="3:11" x14ac:dyDescent="0.25">
      <c r="C1219" s="80" t="s">
        <v>3779</v>
      </c>
      <c r="D1219" s="80" t="s">
        <v>5927</v>
      </c>
      <c r="E1219" s="1120">
        <v>33.54</v>
      </c>
      <c r="K1219" s="858">
        <f t="shared" si="18"/>
        <v>0</v>
      </c>
    </row>
    <row r="1220" spans="3:11" x14ac:dyDescent="0.25">
      <c r="C1220" s="80" t="s">
        <v>3779</v>
      </c>
      <c r="D1220" s="80" t="s">
        <v>5928</v>
      </c>
      <c r="E1220" s="1120">
        <v>33.54</v>
      </c>
      <c r="K1220" s="858">
        <f t="shared" si="18"/>
        <v>0</v>
      </c>
    </row>
    <row r="1221" spans="3:11" x14ac:dyDescent="0.25">
      <c r="C1221" s="80" t="s">
        <v>3779</v>
      </c>
      <c r="D1221" s="80" t="s">
        <v>5929</v>
      </c>
      <c r="E1221" s="1120">
        <v>33.54</v>
      </c>
      <c r="K1221" s="858">
        <f t="shared" si="18"/>
        <v>0</v>
      </c>
    </row>
    <row r="1222" spans="3:11" x14ac:dyDescent="0.25">
      <c r="C1222" s="80" t="s">
        <v>3779</v>
      </c>
      <c r="D1222" s="80" t="s">
        <v>5930</v>
      </c>
      <c r="E1222" s="1120">
        <v>33.54</v>
      </c>
      <c r="K1222" s="858">
        <f t="shared" si="18"/>
        <v>0</v>
      </c>
    </row>
    <row r="1223" spans="3:11" x14ac:dyDescent="0.25">
      <c r="C1223" s="80" t="s">
        <v>3779</v>
      </c>
      <c r="D1223" s="80" t="s">
        <v>5931</v>
      </c>
      <c r="E1223" s="1120">
        <v>33.54</v>
      </c>
      <c r="K1223" s="858">
        <f t="shared" ref="K1223:K1286" si="19">I1223+J1223</f>
        <v>0</v>
      </c>
    </row>
    <row r="1224" spans="3:11" x14ac:dyDescent="0.25">
      <c r="C1224" s="80" t="s">
        <v>3779</v>
      </c>
      <c r="D1224" s="80" t="s">
        <v>5932</v>
      </c>
      <c r="E1224" s="1120">
        <v>33.54</v>
      </c>
      <c r="K1224" s="858">
        <f t="shared" si="19"/>
        <v>0</v>
      </c>
    </row>
    <row r="1225" spans="3:11" x14ac:dyDescent="0.25">
      <c r="C1225" s="80" t="s">
        <v>3779</v>
      </c>
      <c r="D1225" s="80" t="s">
        <v>5933</v>
      </c>
      <c r="E1225" s="1120">
        <v>33.54</v>
      </c>
      <c r="K1225" s="858">
        <f t="shared" si="19"/>
        <v>0</v>
      </c>
    </row>
    <row r="1226" spans="3:11" x14ac:dyDescent="0.25">
      <c r="C1226" s="80" t="s">
        <v>3779</v>
      </c>
      <c r="D1226" s="80" t="s">
        <v>5934</v>
      </c>
      <c r="E1226" s="1120">
        <v>33.54</v>
      </c>
      <c r="K1226" s="858">
        <f t="shared" si="19"/>
        <v>0</v>
      </c>
    </row>
    <row r="1227" spans="3:11" x14ac:dyDescent="0.25">
      <c r="C1227" s="80" t="s">
        <v>3779</v>
      </c>
      <c r="D1227" s="80" t="s">
        <v>5925</v>
      </c>
      <c r="E1227" s="1120">
        <v>33.54</v>
      </c>
      <c r="K1227" s="858">
        <f t="shared" si="19"/>
        <v>0</v>
      </c>
    </row>
    <row r="1228" spans="3:11" x14ac:dyDescent="0.25">
      <c r="C1228" s="80" t="s">
        <v>3779</v>
      </c>
      <c r="D1228" s="80" t="s">
        <v>5926</v>
      </c>
      <c r="E1228" s="1120">
        <v>16.760000000000002</v>
      </c>
      <c r="K1228" s="858">
        <f t="shared" si="19"/>
        <v>0</v>
      </c>
    </row>
    <row r="1229" spans="3:11" x14ac:dyDescent="0.25">
      <c r="C1229" s="80" t="s">
        <v>3779</v>
      </c>
      <c r="D1229" s="80" t="s">
        <v>8804</v>
      </c>
      <c r="E1229" s="1120">
        <v>-0.01</v>
      </c>
      <c r="K1229" s="858">
        <f t="shared" si="19"/>
        <v>0</v>
      </c>
    </row>
    <row r="1230" spans="3:11" x14ac:dyDescent="0.25">
      <c r="C1230" s="80" t="s">
        <v>3779</v>
      </c>
      <c r="D1230" s="80" t="s">
        <v>8805</v>
      </c>
      <c r="E1230" s="1120">
        <v>-0.01</v>
      </c>
      <c r="K1230" s="858">
        <f t="shared" si="19"/>
        <v>0</v>
      </c>
    </row>
    <row r="1231" spans="3:11" x14ac:dyDescent="0.25">
      <c r="C1231" s="80" t="s">
        <v>3779</v>
      </c>
      <c r="D1231" s="80" t="s">
        <v>8806</v>
      </c>
      <c r="E1231" s="1120">
        <v>-0.01</v>
      </c>
      <c r="K1231" s="858">
        <f t="shared" si="19"/>
        <v>0</v>
      </c>
    </row>
    <row r="1232" spans="3:11" x14ac:dyDescent="0.25">
      <c r="C1232" s="80" t="s">
        <v>3779</v>
      </c>
      <c r="D1232" s="80" t="s">
        <v>8807</v>
      </c>
      <c r="E1232" s="1120">
        <v>-0.01</v>
      </c>
      <c r="K1232" s="858">
        <f t="shared" si="19"/>
        <v>0</v>
      </c>
    </row>
    <row r="1233" spans="3:11" x14ac:dyDescent="0.25">
      <c r="C1233" s="80" t="s">
        <v>3779</v>
      </c>
      <c r="D1233" s="80" t="s">
        <v>8808</v>
      </c>
      <c r="E1233" s="1120">
        <v>-0.01</v>
      </c>
      <c r="K1233" s="858">
        <f t="shared" si="19"/>
        <v>0</v>
      </c>
    </row>
    <row r="1234" spans="3:11" x14ac:dyDescent="0.25">
      <c r="C1234" s="80" t="s">
        <v>3779</v>
      </c>
      <c r="D1234" s="80" t="s">
        <v>8809</v>
      </c>
      <c r="E1234" s="1120">
        <v>-0.01</v>
      </c>
      <c r="K1234" s="858">
        <f t="shared" si="19"/>
        <v>0</v>
      </c>
    </row>
    <row r="1235" spans="3:11" x14ac:dyDescent="0.25">
      <c r="C1235" s="80" t="s">
        <v>3779</v>
      </c>
      <c r="D1235" s="80" t="s">
        <v>8810</v>
      </c>
      <c r="E1235" s="1120">
        <v>-0.01</v>
      </c>
      <c r="K1235" s="858">
        <f t="shared" si="19"/>
        <v>0</v>
      </c>
    </row>
    <row r="1236" spans="3:11" x14ac:dyDescent="0.25">
      <c r="C1236" s="80" t="s">
        <v>3779</v>
      </c>
      <c r="D1236" s="80" t="s">
        <v>8811</v>
      </c>
      <c r="E1236" s="1120">
        <v>-0.01</v>
      </c>
      <c r="K1236" s="858">
        <f t="shared" si="19"/>
        <v>0</v>
      </c>
    </row>
    <row r="1237" spans="3:11" x14ac:dyDescent="0.25">
      <c r="C1237" s="80" t="s">
        <v>3779</v>
      </c>
      <c r="D1237" s="80" t="s">
        <v>8812</v>
      </c>
      <c r="E1237" s="1120">
        <v>-0.01</v>
      </c>
      <c r="K1237" s="858">
        <f t="shared" si="19"/>
        <v>0</v>
      </c>
    </row>
    <row r="1238" spans="3:11" x14ac:dyDescent="0.25">
      <c r="C1238" s="80" t="s">
        <v>3779</v>
      </c>
      <c r="D1238" s="80" t="s">
        <v>8813</v>
      </c>
      <c r="E1238" s="1120">
        <v>-0.01</v>
      </c>
      <c r="K1238" s="858">
        <f t="shared" si="19"/>
        <v>0</v>
      </c>
    </row>
    <row r="1239" spans="3:11" x14ac:dyDescent="0.25">
      <c r="C1239" s="80" t="s">
        <v>3779</v>
      </c>
      <c r="D1239" s="80" t="s">
        <v>8814</v>
      </c>
      <c r="E1239" s="1120">
        <v>-0.01</v>
      </c>
      <c r="K1239" s="858">
        <f t="shared" si="19"/>
        <v>0</v>
      </c>
    </row>
    <row r="1240" spans="3:11" x14ac:dyDescent="0.25">
      <c r="C1240" s="80" t="s">
        <v>3779</v>
      </c>
      <c r="D1240" s="80" t="s">
        <v>8815</v>
      </c>
      <c r="E1240" s="1120">
        <v>-0.01</v>
      </c>
      <c r="K1240" s="858">
        <f t="shared" si="19"/>
        <v>0</v>
      </c>
    </row>
    <row r="1241" spans="3:11" x14ac:dyDescent="0.25">
      <c r="C1241" s="80" t="s">
        <v>3779</v>
      </c>
      <c r="D1241" s="80" t="s">
        <v>8828</v>
      </c>
      <c r="E1241" s="1120">
        <v>-0.01</v>
      </c>
      <c r="K1241" s="858">
        <f t="shared" si="19"/>
        <v>0</v>
      </c>
    </row>
    <row r="1242" spans="3:11" x14ac:dyDescent="0.25">
      <c r="C1242" s="80" t="s">
        <v>3779</v>
      </c>
      <c r="D1242" s="80" t="s">
        <v>8829</v>
      </c>
      <c r="E1242" s="1120">
        <v>-0.01</v>
      </c>
      <c r="K1242" s="858">
        <f t="shared" si="19"/>
        <v>0</v>
      </c>
    </row>
    <row r="1243" spans="3:11" x14ac:dyDescent="0.25">
      <c r="C1243" s="80" t="s">
        <v>3779</v>
      </c>
      <c r="D1243" s="80" t="s">
        <v>8830</v>
      </c>
      <c r="E1243" s="1120">
        <v>-0.01</v>
      </c>
      <c r="K1243" s="858">
        <f t="shared" si="19"/>
        <v>0</v>
      </c>
    </row>
    <row r="1244" spans="3:11" x14ac:dyDescent="0.25">
      <c r="C1244" s="80" t="s">
        <v>3779</v>
      </c>
      <c r="D1244" s="80" t="s">
        <v>8831</v>
      </c>
      <c r="E1244" s="1120">
        <v>-0.01</v>
      </c>
      <c r="K1244" s="858">
        <f t="shared" si="19"/>
        <v>0</v>
      </c>
    </row>
    <row r="1245" spans="3:11" x14ac:dyDescent="0.25">
      <c r="C1245" s="80" t="s">
        <v>3779</v>
      </c>
      <c r="D1245" s="80" t="s">
        <v>8832</v>
      </c>
      <c r="E1245" s="1120">
        <v>-0.01</v>
      </c>
      <c r="K1245" s="858">
        <f t="shared" si="19"/>
        <v>0</v>
      </c>
    </row>
    <row r="1246" spans="3:11" x14ac:dyDescent="0.25">
      <c r="C1246" s="80" t="s">
        <v>3779</v>
      </c>
      <c r="D1246" s="80" t="s">
        <v>8833</v>
      </c>
      <c r="E1246" s="1120">
        <v>-0.01</v>
      </c>
      <c r="K1246" s="858">
        <f t="shared" si="19"/>
        <v>0</v>
      </c>
    </row>
    <row r="1247" spans="3:11" x14ac:dyDescent="0.25">
      <c r="C1247" s="80" t="s">
        <v>3779</v>
      </c>
      <c r="D1247" s="80" t="s">
        <v>8834</v>
      </c>
      <c r="E1247" s="1120">
        <v>-0.01</v>
      </c>
      <c r="K1247" s="858">
        <f t="shared" si="19"/>
        <v>0</v>
      </c>
    </row>
    <row r="1248" spans="3:11" x14ac:dyDescent="0.25">
      <c r="C1248" s="80" t="s">
        <v>3779</v>
      </c>
      <c r="D1248" s="80" t="s">
        <v>8835</v>
      </c>
      <c r="E1248" s="1120">
        <v>-0.01</v>
      </c>
      <c r="K1248" s="858">
        <f t="shared" si="19"/>
        <v>0</v>
      </c>
    </row>
    <row r="1249" spans="3:11" x14ac:dyDescent="0.25">
      <c r="C1249" s="80" t="s">
        <v>3779</v>
      </c>
      <c r="D1249" s="80" t="s">
        <v>8836</v>
      </c>
      <c r="E1249" s="1120">
        <v>-0.01</v>
      </c>
      <c r="K1249" s="858">
        <f t="shared" si="19"/>
        <v>0</v>
      </c>
    </row>
    <row r="1250" spans="3:11" x14ac:dyDescent="0.25">
      <c r="C1250" s="80" t="s">
        <v>3779</v>
      </c>
      <c r="D1250" s="80" t="s">
        <v>8837</v>
      </c>
      <c r="E1250" s="1120">
        <v>-0.01</v>
      </c>
      <c r="K1250" s="858">
        <f t="shared" si="19"/>
        <v>0</v>
      </c>
    </row>
    <row r="1251" spans="3:11" x14ac:dyDescent="0.25">
      <c r="C1251" s="80" t="s">
        <v>3779</v>
      </c>
      <c r="D1251" s="80" t="s">
        <v>8838</v>
      </c>
      <c r="E1251" s="1120">
        <v>-0.01</v>
      </c>
      <c r="K1251" s="858">
        <f t="shared" si="19"/>
        <v>0</v>
      </c>
    </row>
    <row r="1252" spans="3:11" x14ac:dyDescent="0.25">
      <c r="C1252" s="80" t="s">
        <v>3779</v>
      </c>
      <c r="D1252" s="80" t="s">
        <v>8839</v>
      </c>
      <c r="E1252" s="1120">
        <v>-0.01</v>
      </c>
      <c r="K1252" s="858">
        <f t="shared" si="19"/>
        <v>0</v>
      </c>
    </row>
    <row r="1253" spans="3:11" x14ac:dyDescent="0.25">
      <c r="C1253" s="80" t="s">
        <v>3779</v>
      </c>
      <c r="D1253" s="80" t="s">
        <v>5935</v>
      </c>
      <c r="E1253" s="1120">
        <v>671.22</v>
      </c>
      <c r="K1253" s="858">
        <f t="shared" si="19"/>
        <v>0</v>
      </c>
    </row>
    <row r="1254" spans="3:11" x14ac:dyDescent="0.25">
      <c r="C1254" s="80" t="s">
        <v>3779</v>
      </c>
      <c r="D1254" s="80" t="s">
        <v>5938</v>
      </c>
      <c r="E1254" s="1120">
        <v>488.98</v>
      </c>
      <c r="K1254" s="858">
        <f t="shared" si="19"/>
        <v>0</v>
      </c>
    </row>
    <row r="1255" spans="3:11" x14ac:dyDescent="0.25">
      <c r="C1255" s="80" t="s">
        <v>3779</v>
      </c>
      <c r="D1255" s="80" t="s">
        <v>5939</v>
      </c>
      <c r="E1255" s="1120">
        <v>306.74</v>
      </c>
      <c r="K1255" s="858">
        <f t="shared" si="19"/>
        <v>0</v>
      </c>
    </row>
    <row r="1256" spans="3:11" x14ac:dyDescent="0.25">
      <c r="C1256" s="80" t="s">
        <v>3779</v>
      </c>
      <c r="D1256" s="80" t="s">
        <v>5940</v>
      </c>
      <c r="E1256" s="1120">
        <v>306.74</v>
      </c>
      <c r="K1256" s="858">
        <f t="shared" si="19"/>
        <v>0</v>
      </c>
    </row>
    <row r="1257" spans="3:11" x14ac:dyDescent="0.25">
      <c r="C1257" s="80" t="s">
        <v>3779</v>
      </c>
      <c r="D1257" s="80" t="s">
        <v>5941</v>
      </c>
      <c r="E1257" s="1120">
        <v>306.74</v>
      </c>
      <c r="K1257" s="858">
        <f t="shared" si="19"/>
        <v>0</v>
      </c>
    </row>
    <row r="1258" spans="3:11" x14ac:dyDescent="0.25">
      <c r="C1258" s="80" t="s">
        <v>3779</v>
      </c>
      <c r="D1258" s="80" t="s">
        <v>5942</v>
      </c>
      <c r="E1258" s="1120">
        <v>306.74</v>
      </c>
      <c r="K1258" s="858">
        <f t="shared" si="19"/>
        <v>0</v>
      </c>
    </row>
    <row r="1259" spans="3:11" x14ac:dyDescent="0.25">
      <c r="C1259" s="80" t="s">
        <v>3779</v>
      </c>
      <c r="D1259" s="80" t="s">
        <v>5943</v>
      </c>
      <c r="E1259" s="1120">
        <v>306.74</v>
      </c>
      <c r="K1259" s="858">
        <f t="shared" si="19"/>
        <v>0</v>
      </c>
    </row>
    <row r="1260" spans="3:11" x14ac:dyDescent="0.25">
      <c r="C1260" s="80" t="s">
        <v>3779</v>
      </c>
      <c r="D1260" s="80" t="s">
        <v>5944</v>
      </c>
      <c r="E1260" s="1120">
        <v>306.74</v>
      </c>
      <c r="K1260" s="858">
        <f t="shared" si="19"/>
        <v>0</v>
      </c>
    </row>
    <row r="1261" spans="3:11" x14ac:dyDescent="0.25">
      <c r="C1261" s="80" t="s">
        <v>3779</v>
      </c>
      <c r="D1261" s="80" t="s">
        <v>5945</v>
      </c>
      <c r="E1261" s="1120">
        <v>306.74</v>
      </c>
      <c r="K1261" s="858">
        <f t="shared" si="19"/>
        <v>0</v>
      </c>
    </row>
    <row r="1262" spans="3:11" x14ac:dyDescent="0.25">
      <c r="C1262" s="80" t="s">
        <v>3779</v>
      </c>
      <c r="D1262" s="80" t="s">
        <v>5936</v>
      </c>
      <c r="E1262" s="1120">
        <v>306.74</v>
      </c>
      <c r="K1262" s="858">
        <f t="shared" si="19"/>
        <v>0</v>
      </c>
    </row>
    <row r="1263" spans="3:11" x14ac:dyDescent="0.25">
      <c r="C1263" s="80" t="s">
        <v>3779</v>
      </c>
      <c r="D1263" s="80" t="s">
        <v>5937</v>
      </c>
      <c r="E1263" s="1120">
        <v>153.52000000000001</v>
      </c>
      <c r="K1263" s="858">
        <f t="shared" si="19"/>
        <v>0</v>
      </c>
    </row>
    <row r="1264" spans="3:11" x14ac:dyDescent="0.25">
      <c r="C1264" s="80" t="s">
        <v>3779</v>
      </c>
      <c r="D1264" s="80" t="s">
        <v>5950</v>
      </c>
      <c r="E1264" s="1120">
        <v>663.81</v>
      </c>
      <c r="K1264" s="858">
        <f t="shared" si="19"/>
        <v>0</v>
      </c>
    </row>
    <row r="1265" spans="3:11" x14ac:dyDescent="0.25">
      <c r="C1265" s="80" t="s">
        <v>3779</v>
      </c>
      <c r="D1265" s="80" t="s">
        <v>5951</v>
      </c>
      <c r="E1265" s="1120">
        <v>603.58000000000004</v>
      </c>
      <c r="K1265" s="858">
        <f t="shared" si="19"/>
        <v>0</v>
      </c>
    </row>
    <row r="1266" spans="3:11" x14ac:dyDescent="0.25">
      <c r="C1266" s="80" t="s">
        <v>3779</v>
      </c>
      <c r="D1266" s="80" t="s">
        <v>5952</v>
      </c>
      <c r="E1266" s="1120">
        <v>603.58000000000004</v>
      </c>
      <c r="K1266" s="858">
        <f t="shared" si="19"/>
        <v>0</v>
      </c>
    </row>
    <row r="1267" spans="3:11" x14ac:dyDescent="0.25">
      <c r="C1267" s="80" t="s">
        <v>3779</v>
      </c>
      <c r="D1267" s="80" t="s">
        <v>5953</v>
      </c>
      <c r="E1267" s="1120">
        <v>603.58000000000004</v>
      </c>
      <c r="K1267" s="858">
        <f t="shared" si="19"/>
        <v>0</v>
      </c>
    </row>
    <row r="1268" spans="3:11" x14ac:dyDescent="0.25">
      <c r="C1268" s="80" t="s">
        <v>3779</v>
      </c>
      <c r="D1268" s="80" t="s">
        <v>5954</v>
      </c>
      <c r="E1268" s="1120">
        <v>603.58000000000004</v>
      </c>
      <c r="K1268" s="858">
        <f t="shared" si="19"/>
        <v>0</v>
      </c>
    </row>
    <row r="1269" spans="3:11" x14ac:dyDescent="0.25">
      <c r="C1269" s="80" t="s">
        <v>3779</v>
      </c>
      <c r="D1269" s="80" t="s">
        <v>5955</v>
      </c>
      <c r="E1269" s="1120">
        <v>603.58000000000004</v>
      </c>
      <c r="K1269" s="858">
        <f t="shared" si="19"/>
        <v>0</v>
      </c>
    </row>
    <row r="1270" spans="3:11" x14ac:dyDescent="0.25">
      <c r="C1270" s="80" t="s">
        <v>3779</v>
      </c>
      <c r="D1270" s="80" t="s">
        <v>5956</v>
      </c>
      <c r="E1270" s="1120">
        <v>603.58000000000004</v>
      </c>
      <c r="K1270" s="858">
        <f t="shared" si="19"/>
        <v>0</v>
      </c>
    </row>
    <row r="1271" spans="3:11" x14ac:dyDescent="0.25">
      <c r="C1271" s="80" t="s">
        <v>3779</v>
      </c>
      <c r="D1271" s="80" t="s">
        <v>5947</v>
      </c>
      <c r="E1271" s="1120">
        <v>603.58000000000004</v>
      </c>
      <c r="K1271" s="858">
        <f t="shared" si="19"/>
        <v>0</v>
      </c>
    </row>
    <row r="1272" spans="3:11" x14ac:dyDescent="0.25">
      <c r="C1272" s="80" t="s">
        <v>3779</v>
      </c>
      <c r="D1272" s="80" t="s">
        <v>5948</v>
      </c>
      <c r="E1272" s="1120">
        <v>76.88</v>
      </c>
      <c r="K1272" s="858">
        <f t="shared" si="19"/>
        <v>0</v>
      </c>
    </row>
    <row r="1273" spans="3:11" x14ac:dyDescent="0.25">
      <c r="C1273" s="80" t="s">
        <v>3779</v>
      </c>
      <c r="D1273" s="80" t="s">
        <v>5957</v>
      </c>
      <c r="E1273" s="1120">
        <v>517.49</v>
      </c>
      <c r="K1273" s="858">
        <f t="shared" si="19"/>
        <v>0</v>
      </c>
    </row>
    <row r="1274" spans="3:11" x14ac:dyDescent="0.25">
      <c r="C1274" s="80" t="s">
        <v>3779</v>
      </c>
      <c r="D1274" s="80" t="s">
        <v>5960</v>
      </c>
      <c r="E1274" s="1120">
        <v>507.87</v>
      </c>
      <c r="K1274" s="858">
        <f t="shared" si="19"/>
        <v>0</v>
      </c>
    </row>
    <row r="1275" spans="3:11" x14ac:dyDescent="0.25">
      <c r="C1275" s="80" t="s">
        <v>3779</v>
      </c>
      <c r="D1275" s="80" t="s">
        <v>5961</v>
      </c>
      <c r="E1275" s="1120">
        <v>498.26</v>
      </c>
      <c r="K1275" s="858">
        <f t="shared" si="19"/>
        <v>0</v>
      </c>
    </row>
    <row r="1276" spans="3:11" x14ac:dyDescent="0.25">
      <c r="C1276" s="80" t="s">
        <v>3779</v>
      </c>
      <c r="D1276" s="80" t="s">
        <v>5962</v>
      </c>
      <c r="E1276" s="1120">
        <v>498.26</v>
      </c>
      <c r="K1276" s="858">
        <f t="shared" si="19"/>
        <v>0</v>
      </c>
    </row>
    <row r="1277" spans="3:11" x14ac:dyDescent="0.25">
      <c r="C1277" s="80" t="s">
        <v>3779</v>
      </c>
      <c r="D1277" s="80" t="s">
        <v>5963</v>
      </c>
      <c r="E1277" s="1120">
        <v>498.26</v>
      </c>
      <c r="K1277" s="858">
        <f t="shared" si="19"/>
        <v>0</v>
      </c>
    </row>
    <row r="1278" spans="3:11" x14ac:dyDescent="0.25">
      <c r="C1278" s="80" t="s">
        <v>3779</v>
      </c>
      <c r="D1278" s="80" t="s">
        <v>5964</v>
      </c>
      <c r="E1278" s="1120">
        <v>498.26</v>
      </c>
      <c r="K1278" s="858">
        <f t="shared" si="19"/>
        <v>0</v>
      </c>
    </row>
    <row r="1279" spans="3:11" x14ac:dyDescent="0.25">
      <c r="C1279" s="80" t="s">
        <v>3779</v>
      </c>
      <c r="D1279" s="80" t="s">
        <v>5965</v>
      </c>
      <c r="E1279" s="1120">
        <v>498.26</v>
      </c>
      <c r="K1279" s="858">
        <f t="shared" si="19"/>
        <v>0</v>
      </c>
    </row>
    <row r="1280" spans="3:11" x14ac:dyDescent="0.25">
      <c r="C1280" s="80" t="s">
        <v>3779</v>
      </c>
      <c r="D1280" s="80" t="s">
        <v>5966</v>
      </c>
      <c r="E1280" s="1120">
        <v>498.26</v>
      </c>
      <c r="K1280" s="858">
        <f t="shared" si="19"/>
        <v>0</v>
      </c>
    </row>
    <row r="1281" spans="3:11" x14ac:dyDescent="0.25">
      <c r="C1281" s="80" t="s">
        <v>3779</v>
      </c>
      <c r="D1281" s="80" t="s">
        <v>5967</v>
      </c>
      <c r="E1281" s="1120">
        <v>393.9</v>
      </c>
      <c r="K1281" s="858">
        <f t="shared" si="19"/>
        <v>0</v>
      </c>
    </row>
    <row r="1282" spans="3:11" x14ac:dyDescent="0.25">
      <c r="C1282" s="80" t="s">
        <v>3779</v>
      </c>
      <c r="D1282" s="80" t="s">
        <v>5958</v>
      </c>
      <c r="E1282" s="1120">
        <v>289.55</v>
      </c>
      <c r="K1282" s="858">
        <f t="shared" si="19"/>
        <v>0</v>
      </c>
    </row>
    <row r="1283" spans="3:11" x14ac:dyDescent="0.25">
      <c r="C1283" s="80" t="s">
        <v>3779</v>
      </c>
      <c r="D1283" s="80" t="s">
        <v>5959</v>
      </c>
      <c r="E1283" s="1120">
        <v>168.4</v>
      </c>
      <c r="K1283" s="858">
        <f t="shared" si="19"/>
        <v>0</v>
      </c>
    </row>
    <row r="1284" spans="3:11" x14ac:dyDescent="0.25">
      <c r="C1284" s="80" t="s">
        <v>3779</v>
      </c>
      <c r="D1284" s="80" t="s">
        <v>5968</v>
      </c>
      <c r="E1284" s="1120">
        <v>1553.6</v>
      </c>
      <c r="K1284" s="858">
        <f t="shared" si="19"/>
        <v>0</v>
      </c>
    </row>
    <row r="1285" spans="3:11" x14ac:dyDescent="0.25">
      <c r="C1285" s="80" t="s">
        <v>3779</v>
      </c>
      <c r="D1285" s="80" t="s">
        <v>5971</v>
      </c>
      <c r="E1285" s="1120">
        <v>907.75</v>
      </c>
      <c r="K1285" s="858">
        <f t="shared" si="19"/>
        <v>0</v>
      </c>
    </row>
    <row r="1286" spans="3:11" x14ac:dyDescent="0.25">
      <c r="C1286" s="80" t="s">
        <v>3779</v>
      </c>
      <c r="D1286" s="80" t="s">
        <v>5972</v>
      </c>
      <c r="E1286" s="1120">
        <v>261.91000000000003</v>
      </c>
      <c r="K1286" s="858">
        <f t="shared" si="19"/>
        <v>0</v>
      </c>
    </row>
    <row r="1287" spans="3:11" x14ac:dyDescent="0.25">
      <c r="C1287" s="80" t="s">
        <v>3779</v>
      </c>
      <c r="D1287" s="80" t="s">
        <v>5973</v>
      </c>
      <c r="E1287" s="1120">
        <v>261.91000000000003</v>
      </c>
      <c r="K1287" s="858">
        <f t="shared" ref="K1287:K1350" si="20">I1287+J1287</f>
        <v>0</v>
      </c>
    </row>
    <row r="1288" spans="3:11" x14ac:dyDescent="0.25">
      <c r="C1288" s="80" t="s">
        <v>3779</v>
      </c>
      <c r="D1288" s="80" t="s">
        <v>5974</v>
      </c>
      <c r="E1288" s="1120">
        <v>261.91000000000003</v>
      </c>
      <c r="K1288" s="858">
        <f t="shared" si="20"/>
        <v>0</v>
      </c>
    </row>
    <row r="1289" spans="3:11" x14ac:dyDescent="0.25">
      <c r="C1289" s="80" t="s">
        <v>3779</v>
      </c>
      <c r="D1289" s="80" t="s">
        <v>5975</v>
      </c>
      <c r="E1289" s="1120">
        <v>261.91000000000003</v>
      </c>
      <c r="K1289" s="858">
        <f t="shared" si="20"/>
        <v>0</v>
      </c>
    </row>
    <row r="1290" spans="3:11" x14ac:dyDescent="0.25">
      <c r="C1290" s="80" t="s">
        <v>3779</v>
      </c>
      <c r="D1290" s="80" t="s">
        <v>5976</v>
      </c>
      <c r="E1290" s="1120">
        <v>261.91000000000003</v>
      </c>
      <c r="K1290" s="858">
        <f t="shared" si="20"/>
        <v>0</v>
      </c>
    </row>
    <row r="1291" spans="3:11" x14ac:dyDescent="0.25">
      <c r="C1291" s="80" t="s">
        <v>3779</v>
      </c>
      <c r="D1291" s="80" t="s">
        <v>5977</v>
      </c>
      <c r="E1291" s="1120">
        <v>261.91000000000003</v>
      </c>
      <c r="K1291" s="858">
        <f t="shared" si="20"/>
        <v>0</v>
      </c>
    </row>
    <row r="1292" spans="3:11" x14ac:dyDescent="0.25">
      <c r="C1292" s="80" t="s">
        <v>3779</v>
      </c>
      <c r="D1292" s="80" t="s">
        <v>5978</v>
      </c>
      <c r="E1292" s="1120">
        <v>261.91000000000003</v>
      </c>
      <c r="K1292" s="858">
        <f t="shared" si="20"/>
        <v>0</v>
      </c>
    </row>
    <row r="1293" spans="3:11" x14ac:dyDescent="0.25">
      <c r="C1293" s="80" t="s">
        <v>3779</v>
      </c>
      <c r="D1293" s="80" t="s">
        <v>5969</v>
      </c>
      <c r="E1293" s="1120">
        <v>261.91000000000003</v>
      </c>
      <c r="K1293" s="858">
        <f t="shared" si="20"/>
        <v>0</v>
      </c>
    </row>
    <row r="1294" spans="3:11" x14ac:dyDescent="0.25">
      <c r="C1294" s="80" t="s">
        <v>3779</v>
      </c>
      <c r="D1294" s="80" t="s">
        <v>5970</v>
      </c>
      <c r="E1294" s="1120">
        <v>133.82</v>
      </c>
      <c r="K1294" s="858">
        <f t="shared" si="20"/>
        <v>0</v>
      </c>
    </row>
    <row r="1295" spans="3:11" x14ac:dyDescent="0.25">
      <c r="C1295" s="80" t="s">
        <v>3779</v>
      </c>
      <c r="D1295" s="80" t="s">
        <v>5979</v>
      </c>
      <c r="E1295" s="1120">
        <v>386.7</v>
      </c>
      <c r="K1295" s="858">
        <f t="shared" si="20"/>
        <v>0</v>
      </c>
    </row>
    <row r="1296" spans="3:11" x14ac:dyDescent="0.25">
      <c r="C1296" s="80" t="s">
        <v>3779</v>
      </c>
      <c r="D1296" s="80" t="s">
        <v>5982</v>
      </c>
      <c r="E1296" s="1120">
        <v>307.69</v>
      </c>
      <c r="K1296" s="858">
        <f t="shared" si="20"/>
        <v>0</v>
      </c>
    </row>
    <row r="1297" spans="3:11" x14ac:dyDescent="0.25">
      <c r="C1297" s="80" t="s">
        <v>3779</v>
      </c>
      <c r="D1297" s="80" t="s">
        <v>5983</v>
      </c>
      <c r="E1297" s="1120">
        <v>228.69</v>
      </c>
      <c r="K1297" s="858">
        <f t="shared" si="20"/>
        <v>0</v>
      </c>
    </row>
    <row r="1298" spans="3:11" x14ac:dyDescent="0.25">
      <c r="C1298" s="80" t="s">
        <v>3779</v>
      </c>
      <c r="D1298" s="80" t="s">
        <v>5984</v>
      </c>
      <c r="E1298" s="1120">
        <v>228.69</v>
      </c>
      <c r="K1298" s="858">
        <f t="shared" si="20"/>
        <v>0</v>
      </c>
    </row>
    <row r="1299" spans="3:11" x14ac:dyDescent="0.25">
      <c r="C1299" s="80" t="s">
        <v>3779</v>
      </c>
      <c r="D1299" s="80" t="s">
        <v>5985</v>
      </c>
      <c r="E1299" s="1120">
        <v>228.69</v>
      </c>
      <c r="K1299" s="858">
        <f t="shared" si="20"/>
        <v>0</v>
      </c>
    </row>
    <row r="1300" spans="3:11" x14ac:dyDescent="0.25">
      <c r="C1300" s="80" t="s">
        <v>3779</v>
      </c>
      <c r="D1300" s="80" t="s">
        <v>5986</v>
      </c>
      <c r="E1300" s="1120">
        <v>228.69</v>
      </c>
      <c r="K1300" s="858">
        <f t="shared" si="20"/>
        <v>0</v>
      </c>
    </row>
    <row r="1301" spans="3:11" x14ac:dyDescent="0.25">
      <c r="C1301" s="80" t="s">
        <v>3779</v>
      </c>
      <c r="D1301" s="80" t="s">
        <v>5987</v>
      </c>
      <c r="E1301" s="1120">
        <v>228.69</v>
      </c>
      <c r="K1301" s="858">
        <f t="shared" si="20"/>
        <v>0</v>
      </c>
    </row>
    <row r="1302" spans="3:11" x14ac:dyDescent="0.25">
      <c r="C1302" s="80" t="s">
        <v>3779</v>
      </c>
      <c r="D1302" s="80" t="s">
        <v>5988</v>
      </c>
      <c r="E1302" s="1120">
        <v>228.69</v>
      </c>
      <c r="K1302" s="858">
        <f t="shared" si="20"/>
        <v>0</v>
      </c>
    </row>
    <row r="1303" spans="3:11" x14ac:dyDescent="0.25">
      <c r="C1303" s="80" t="s">
        <v>3779</v>
      </c>
      <c r="D1303" s="80" t="s">
        <v>5989</v>
      </c>
      <c r="E1303" s="1120">
        <v>228.69</v>
      </c>
      <c r="K1303" s="858">
        <f t="shared" si="20"/>
        <v>0</v>
      </c>
    </row>
    <row r="1304" spans="3:11" x14ac:dyDescent="0.25">
      <c r="C1304" s="80" t="s">
        <v>3779</v>
      </c>
      <c r="D1304" s="80" t="s">
        <v>5980</v>
      </c>
      <c r="E1304" s="1120">
        <v>228.69</v>
      </c>
      <c r="K1304" s="858">
        <f t="shared" si="20"/>
        <v>0</v>
      </c>
    </row>
    <row r="1305" spans="3:11" x14ac:dyDescent="0.25">
      <c r="C1305" s="80" t="s">
        <v>3779</v>
      </c>
      <c r="D1305" s="80" t="s">
        <v>5981</v>
      </c>
      <c r="E1305" s="1120">
        <v>125.35</v>
      </c>
      <c r="K1305" s="858">
        <f t="shared" si="20"/>
        <v>0</v>
      </c>
    </row>
    <row r="1306" spans="3:11" x14ac:dyDescent="0.25">
      <c r="C1306" s="80" t="s">
        <v>3779</v>
      </c>
      <c r="D1306" s="80" t="s">
        <v>5990</v>
      </c>
      <c r="E1306" s="1120">
        <v>500.82</v>
      </c>
      <c r="K1306" s="858">
        <f t="shared" si="20"/>
        <v>0</v>
      </c>
    </row>
    <row r="1307" spans="3:11" x14ac:dyDescent="0.25">
      <c r="C1307" s="80" t="s">
        <v>3779</v>
      </c>
      <c r="D1307" s="80" t="s">
        <v>5993</v>
      </c>
      <c r="E1307" s="1120">
        <v>364.47</v>
      </c>
      <c r="K1307" s="858">
        <f t="shared" si="20"/>
        <v>0</v>
      </c>
    </row>
    <row r="1308" spans="3:11" x14ac:dyDescent="0.25">
      <c r="C1308" s="80" t="s">
        <v>3779</v>
      </c>
      <c r="D1308" s="80" t="s">
        <v>5994</v>
      </c>
      <c r="E1308" s="1120">
        <v>228.12</v>
      </c>
      <c r="K1308" s="858">
        <f t="shared" si="20"/>
        <v>0</v>
      </c>
    </row>
    <row r="1309" spans="3:11" x14ac:dyDescent="0.25">
      <c r="C1309" s="80" t="s">
        <v>3779</v>
      </c>
      <c r="D1309" s="80" t="s">
        <v>5995</v>
      </c>
      <c r="E1309" s="1120">
        <v>228.12</v>
      </c>
      <c r="K1309" s="858">
        <f t="shared" si="20"/>
        <v>0</v>
      </c>
    </row>
    <row r="1310" spans="3:11" x14ac:dyDescent="0.25">
      <c r="C1310" s="80" t="s">
        <v>3779</v>
      </c>
      <c r="D1310" s="80" t="s">
        <v>5996</v>
      </c>
      <c r="E1310" s="1120">
        <v>228.12</v>
      </c>
      <c r="K1310" s="858">
        <f t="shared" si="20"/>
        <v>0</v>
      </c>
    </row>
    <row r="1311" spans="3:11" x14ac:dyDescent="0.25">
      <c r="C1311" s="80" t="s">
        <v>3779</v>
      </c>
      <c r="D1311" s="80" t="s">
        <v>5997</v>
      </c>
      <c r="E1311" s="1120">
        <v>228.12</v>
      </c>
      <c r="K1311" s="858">
        <f t="shared" si="20"/>
        <v>0</v>
      </c>
    </row>
    <row r="1312" spans="3:11" x14ac:dyDescent="0.25">
      <c r="C1312" s="80" t="s">
        <v>3779</v>
      </c>
      <c r="D1312" s="80" t="s">
        <v>5998</v>
      </c>
      <c r="E1312" s="1120">
        <v>228.12</v>
      </c>
      <c r="K1312" s="858">
        <f t="shared" si="20"/>
        <v>0</v>
      </c>
    </row>
    <row r="1313" spans="3:11" x14ac:dyDescent="0.25">
      <c r="C1313" s="80" t="s">
        <v>3779</v>
      </c>
      <c r="D1313" s="80" t="s">
        <v>5999</v>
      </c>
      <c r="E1313" s="1120">
        <v>228.12</v>
      </c>
      <c r="K1313" s="858">
        <f t="shared" si="20"/>
        <v>0</v>
      </c>
    </row>
    <row r="1314" spans="3:11" x14ac:dyDescent="0.25">
      <c r="C1314" s="80" t="s">
        <v>3779</v>
      </c>
      <c r="D1314" s="80" t="s">
        <v>6000</v>
      </c>
      <c r="E1314" s="1120">
        <v>228.12</v>
      </c>
      <c r="K1314" s="858">
        <f t="shared" si="20"/>
        <v>0</v>
      </c>
    </row>
    <row r="1315" spans="3:11" x14ac:dyDescent="0.25">
      <c r="C1315" s="80" t="s">
        <v>3779</v>
      </c>
      <c r="D1315" s="80" t="s">
        <v>5991</v>
      </c>
      <c r="E1315" s="1120">
        <v>228.12</v>
      </c>
      <c r="K1315" s="858">
        <f t="shared" si="20"/>
        <v>0</v>
      </c>
    </row>
    <row r="1316" spans="3:11" x14ac:dyDescent="0.25">
      <c r="C1316" s="80" t="s">
        <v>3779</v>
      </c>
      <c r="D1316" s="80" t="s">
        <v>5992</v>
      </c>
      <c r="E1316" s="1120">
        <v>171.13</v>
      </c>
      <c r="K1316" s="858">
        <f t="shared" si="20"/>
        <v>0</v>
      </c>
    </row>
    <row r="1317" spans="3:11" x14ac:dyDescent="0.25">
      <c r="C1317" s="80" t="s">
        <v>3779</v>
      </c>
      <c r="D1317" s="80" t="s">
        <v>6001</v>
      </c>
      <c r="E1317" s="1120">
        <v>440.56</v>
      </c>
      <c r="K1317" s="858">
        <f t="shared" si="20"/>
        <v>0</v>
      </c>
    </row>
    <row r="1318" spans="3:11" x14ac:dyDescent="0.25">
      <c r="C1318" s="80" t="s">
        <v>3779</v>
      </c>
      <c r="D1318" s="80" t="s">
        <v>6004</v>
      </c>
      <c r="E1318" s="1120">
        <v>440.46</v>
      </c>
      <c r="K1318" s="858">
        <f t="shared" si="20"/>
        <v>0</v>
      </c>
    </row>
    <row r="1319" spans="3:11" x14ac:dyDescent="0.25">
      <c r="C1319" s="80" t="s">
        <v>3779</v>
      </c>
      <c r="D1319" s="80" t="s">
        <v>6005</v>
      </c>
      <c r="E1319" s="1120">
        <v>440.35</v>
      </c>
      <c r="K1319" s="858">
        <f t="shared" si="20"/>
        <v>0</v>
      </c>
    </row>
    <row r="1320" spans="3:11" x14ac:dyDescent="0.25">
      <c r="C1320" s="80" t="s">
        <v>3779</v>
      </c>
      <c r="D1320" s="80" t="s">
        <v>6006</v>
      </c>
      <c r="E1320" s="1120">
        <v>440.35</v>
      </c>
      <c r="K1320" s="858">
        <f t="shared" si="20"/>
        <v>0</v>
      </c>
    </row>
    <row r="1321" spans="3:11" x14ac:dyDescent="0.25">
      <c r="C1321" s="80" t="s">
        <v>3779</v>
      </c>
      <c r="D1321" s="80" t="s">
        <v>6007</v>
      </c>
      <c r="E1321" s="1120">
        <v>440.35</v>
      </c>
      <c r="K1321" s="858">
        <f t="shared" si="20"/>
        <v>0</v>
      </c>
    </row>
    <row r="1322" spans="3:11" x14ac:dyDescent="0.25">
      <c r="C1322" s="80" t="s">
        <v>3779</v>
      </c>
      <c r="D1322" s="80" t="s">
        <v>6008</v>
      </c>
      <c r="E1322" s="1120">
        <v>440.35</v>
      </c>
      <c r="K1322" s="858">
        <f t="shared" si="20"/>
        <v>0</v>
      </c>
    </row>
    <row r="1323" spans="3:11" x14ac:dyDescent="0.25">
      <c r="C1323" s="80" t="s">
        <v>3779</v>
      </c>
      <c r="D1323" s="80" t="s">
        <v>6009</v>
      </c>
      <c r="E1323" s="1120">
        <v>440.35</v>
      </c>
      <c r="K1323" s="858">
        <f t="shared" si="20"/>
        <v>0</v>
      </c>
    </row>
    <row r="1324" spans="3:11" x14ac:dyDescent="0.25">
      <c r="C1324" s="80" t="s">
        <v>3779</v>
      </c>
      <c r="D1324" s="80" t="s">
        <v>6010</v>
      </c>
      <c r="E1324" s="1120">
        <v>440.35</v>
      </c>
      <c r="K1324" s="858">
        <f t="shared" si="20"/>
        <v>0</v>
      </c>
    </row>
    <row r="1325" spans="3:11" x14ac:dyDescent="0.25">
      <c r="C1325" s="80" t="s">
        <v>3779</v>
      </c>
      <c r="D1325" s="80" t="s">
        <v>6011</v>
      </c>
      <c r="E1325" s="1120">
        <v>344.8</v>
      </c>
      <c r="K1325" s="858">
        <f t="shared" si="20"/>
        <v>0</v>
      </c>
    </row>
    <row r="1326" spans="3:11" x14ac:dyDescent="0.25">
      <c r="C1326" s="80" t="s">
        <v>3779</v>
      </c>
      <c r="D1326" s="80" t="s">
        <v>6002</v>
      </c>
      <c r="E1326" s="1120">
        <v>249.25</v>
      </c>
      <c r="K1326" s="858">
        <f t="shared" si="20"/>
        <v>0</v>
      </c>
    </row>
    <row r="1327" spans="3:11" x14ac:dyDescent="0.25">
      <c r="C1327" s="80" t="s">
        <v>3779</v>
      </c>
      <c r="D1327" s="80" t="s">
        <v>6003</v>
      </c>
      <c r="E1327" s="1120">
        <v>148.18</v>
      </c>
      <c r="K1327" s="858">
        <f t="shared" si="20"/>
        <v>0</v>
      </c>
    </row>
    <row r="1328" spans="3:11" x14ac:dyDescent="0.25">
      <c r="C1328" s="80" t="s">
        <v>3779</v>
      </c>
      <c r="D1328" s="80" t="s">
        <v>6012</v>
      </c>
      <c r="E1328" s="1120">
        <v>422.45</v>
      </c>
      <c r="K1328" s="858">
        <f t="shared" si="20"/>
        <v>0</v>
      </c>
    </row>
    <row r="1329" spans="3:11" x14ac:dyDescent="0.25">
      <c r="C1329" s="80" t="s">
        <v>3779</v>
      </c>
      <c r="D1329" s="80" t="s">
        <v>6015</v>
      </c>
      <c r="E1329" s="1120">
        <v>249.95</v>
      </c>
      <c r="K1329" s="858">
        <f t="shared" si="20"/>
        <v>0</v>
      </c>
    </row>
    <row r="1330" spans="3:11" x14ac:dyDescent="0.25">
      <c r="C1330" s="80" t="s">
        <v>3779</v>
      </c>
      <c r="D1330" s="80" t="s">
        <v>6016</v>
      </c>
      <c r="E1330" s="1120">
        <v>77.459999999999994</v>
      </c>
      <c r="K1330" s="858">
        <f t="shared" si="20"/>
        <v>0</v>
      </c>
    </row>
    <row r="1331" spans="3:11" x14ac:dyDescent="0.25">
      <c r="C1331" s="80" t="s">
        <v>3779</v>
      </c>
      <c r="D1331" s="80" t="s">
        <v>6017</v>
      </c>
      <c r="E1331" s="1120">
        <v>77.459999999999994</v>
      </c>
      <c r="K1331" s="858">
        <f t="shared" si="20"/>
        <v>0</v>
      </c>
    </row>
    <row r="1332" spans="3:11" x14ac:dyDescent="0.25">
      <c r="C1332" s="80" t="s">
        <v>3779</v>
      </c>
      <c r="D1332" s="80" t="s">
        <v>6018</v>
      </c>
      <c r="E1332" s="1120">
        <v>77.459999999999994</v>
      </c>
      <c r="K1332" s="858">
        <f t="shared" si="20"/>
        <v>0</v>
      </c>
    </row>
    <row r="1333" spans="3:11" x14ac:dyDescent="0.25">
      <c r="C1333" s="80" t="s">
        <v>3779</v>
      </c>
      <c r="D1333" s="80" t="s">
        <v>6019</v>
      </c>
      <c r="E1333" s="1120">
        <v>77.459999999999994</v>
      </c>
      <c r="K1333" s="858">
        <f t="shared" si="20"/>
        <v>0</v>
      </c>
    </row>
    <row r="1334" spans="3:11" x14ac:dyDescent="0.25">
      <c r="C1334" s="80" t="s">
        <v>3779</v>
      </c>
      <c r="D1334" s="80" t="s">
        <v>6020</v>
      </c>
      <c r="E1334" s="1120">
        <v>77.459999999999994</v>
      </c>
      <c r="K1334" s="858">
        <f t="shared" si="20"/>
        <v>0</v>
      </c>
    </row>
    <row r="1335" spans="3:11" x14ac:dyDescent="0.25">
      <c r="C1335" s="80" t="s">
        <v>3779</v>
      </c>
      <c r="D1335" s="80" t="s">
        <v>6021</v>
      </c>
      <c r="E1335" s="1120">
        <v>77.459999999999994</v>
      </c>
      <c r="K1335" s="858">
        <f t="shared" si="20"/>
        <v>0</v>
      </c>
    </row>
    <row r="1336" spans="3:11" x14ac:dyDescent="0.25">
      <c r="C1336" s="80" t="s">
        <v>3779</v>
      </c>
      <c r="D1336" s="80" t="s">
        <v>6022</v>
      </c>
      <c r="E1336" s="1120">
        <v>77.459999999999994</v>
      </c>
      <c r="K1336" s="858">
        <f t="shared" si="20"/>
        <v>0</v>
      </c>
    </row>
    <row r="1337" spans="3:11" x14ac:dyDescent="0.25">
      <c r="C1337" s="80" t="s">
        <v>3779</v>
      </c>
      <c r="D1337" s="80" t="s">
        <v>6013</v>
      </c>
      <c r="E1337" s="1120">
        <v>77.459999999999994</v>
      </c>
      <c r="K1337" s="858">
        <f t="shared" si="20"/>
        <v>0</v>
      </c>
    </row>
    <row r="1338" spans="3:11" x14ac:dyDescent="0.25">
      <c r="C1338" s="80" t="s">
        <v>3779</v>
      </c>
      <c r="D1338" s="80" t="s">
        <v>6014</v>
      </c>
      <c r="E1338" s="1120">
        <v>50.56</v>
      </c>
      <c r="K1338" s="858">
        <f t="shared" si="20"/>
        <v>0</v>
      </c>
    </row>
    <row r="1339" spans="3:11" x14ac:dyDescent="0.25">
      <c r="C1339" s="80" t="s">
        <v>3779</v>
      </c>
      <c r="D1339" s="80" t="s">
        <v>6023</v>
      </c>
      <c r="E1339" s="1120">
        <v>62.88</v>
      </c>
      <c r="K1339" s="858">
        <f t="shared" si="20"/>
        <v>0</v>
      </c>
    </row>
    <row r="1340" spans="3:11" x14ac:dyDescent="0.25">
      <c r="C1340" s="80" t="s">
        <v>3779</v>
      </c>
      <c r="D1340" s="80" t="s">
        <v>6024</v>
      </c>
      <c r="E1340" s="1120">
        <v>31.44</v>
      </c>
      <c r="K1340" s="858">
        <f t="shared" si="20"/>
        <v>0</v>
      </c>
    </row>
    <row r="1341" spans="3:11" x14ac:dyDescent="0.25">
      <c r="C1341" s="80" t="s">
        <v>3844</v>
      </c>
      <c r="D1341" s="80" t="s">
        <v>6036</v>
      </c>
      <c r="E1341" s="1120">
        <v>1156.0899999999999</v>
      </c>
      <c r="K1341" s="858">
        <f t="shared" si="20"/>
        <v>0</v>
      </c>
    </row>
    <row r="1342" spans="3:11" x14ac:dyDescent="0.25">
      <c r="C1342" s="80" t="s">
        <v>3844</v>
      </c>
      <c r="D1342" s="80" t="s">
        <v>6037</v>
      </c>
      <c r="E1342" s="1120">
        <v>120.85</v>
      </c>
      <c r="K1342" s="858">
        <f t="shared" si="20"/>
        <v>0</v>
      </c>
    </row>
    <row r="1343" spans="3:11" x14ac:dyDescent="0.25">
      <c r="C1343" s="80" t="s">
        <v>3844</v>
      </c>
      <c r="D1343" s="80" t="s">
        <v>6038</v>
      </c>
      <c r="E1343" s="1120">
        <v>60.42</v>
      </c>
      <c r="K1343" s="858">
        <f t="shared" si="20"/>
        <v>0</v>
      </c>
    </row>
    <row r="1344" spans="3:11" x14ac:dyDescent="0.25">
      <c r="C1344" s="80" t="s">
        <v>3847</v>
      </c>
      <c r="D1344" s="80" t="s">
        <v>6039</v>
      </c>
      <c r="E1344" s="1120">
        <v>71.86</v>
      </c>
      <c r="K1344" s="858">
        <f t="shared" si="20"/>
        <v>0</v>
      </c>
    </row>
    <row r="1345" spans="3:11" x14ac:dyDescent="0.25">
      <c r="C1345" s="80" t="s">
        <v>3847</v>
      </c>
      <c r="D1345" s="80" t="s">
        <v>6042</v>
      </c>
      <c r="E1345" s="1120">
        <v>70.430000000000007</v>
      </c>
      <c r="K1345" s="858">
        <f t="shared" si="20"/>
        <v>0</v>
      </c>
    </row>
    <row r="1346" spans="3:11" x14ac:dyDescent="0.25">
      <c r="C1346" s="80" t="s">
        <v>3847</v>
      </c>
      <c r="D1346" s="80" t="s">
        <v>6043</v>
      </c>
      <c r="E1346" s="1120">
        <v>69.55</v>
      </c>
      <c r="K1346" s="858">
        <f t="shared" si="20"/>
        <v>0</v>
      </c>
    </row>
    <row r="1347" spans="3:11" x14ac:dyDescent="0.25">
      <c r="C1347" s="80" t="s">
        <v>3847</v>
      </c>
      <c r="D1347" s="80" t="s">
        <v>6044</v>
      </c>
      <c r="E1347" s="1120">
        <v>69.349999999999994</v>
      </c>
      <c r="K1347" s="858">
        <f t="shared" si="20"/>
        <v>0</v>
      </c>
    </row>
    <row r="1348" spans="3:11" x14ac:dyDescent="0.25">
      <c r="C1348" s="80" t="s">
        <v>3847</v>
      </c>
      <c r="D1348" s="80" t="s">
        <v>6045</v>
      </c>
      <c r="E1348" s="1120">
        <v>69.319999999999993</v>
      </c>
      <c r="K1348" s="858">
        <f t="shared" si="20"/>
        <v>0</v>
      </c>
    </row>
    <row r="1349" spans="3:11" x14ac:dyDescent="0.25">
      <c r="C1349" s="80" t="s">
        <v>3847</v>
      </c>
      <c r="D1349" s="80" t="s">
        <v>6046</v>
      </c>
      <c r="E1349" s="1120">
        <v>69.3</v>
      </c>
      <c r="K1349" s="858">
        <f t="shared" si="20"/>
        <v>0</v>
      </c>
    </row>
    <row r="1350" spans="3:11" x14ac:dyDescent="0.25">
      <c r="C1350" s="80" t="s">
        <v>3847</v>
      </c>
      <c r="D1350" s="80" t="s">
        <v>6047</v>
      </c>
      <c r="E1350" s="1120">
        <v>69.28</v>
      </c>
      <c r="K1350" s="858">
        <f t="shared" si="20"/>
        <v>0</v>
      </c>
    </row>
    <row r="1351" spans="3:11" x14ac:dyDescent="0.25">
      <c r="C1351" s="80" t="s">
        <v>3847</v>
      </c>
      <c r="D1351" s="80" t="s">
        <v>6048</v>
      </c>
      <c r="E1351" s="1120">
        <v>69.02</v>
      </c>
      <c r="K1351" s="858">
        <f t="shared" ref="K1351:K1414" si="21">I1351+J1351</f>
        <v>0</v>
      </c>
    </row>
    <row r="1352" spans="3:11" x14ac:dyDescent="0.25">
      <c r="C1352" s="80" t="s">
        <v>3847</v>
      </c>
      <c r="D1352" s="80" t="s">
        <v>6049</v>
      </c>
      <c r="E1352" s="1120">
        <v>68.72</v>
      </c>
      <c r="K1352" s="858">
        <f t="shared" si="21"/>
        <v>0</v>
      </c>
    </row>
    <row r="1353" spans="3:11" x14ac:dyDescent="0.25">
      <c r="C1353" s="80" t="s">
        <v>3847</v>
      </c>
      <c r="D1353" s="80" t="s">
        <v>6040</v>
      </c>
      <c r="E1353" s="1120">
        <v>68.680000000000007</v>
      </c>
      <c r="K1353" s="858">
        <f t="shared" si="21"/>
        <v>0</v>
      </c>
    </row>
    <row r="1354" spans="3:11" x14ac:dyDescent="0.25">
      <c r="C1354" s="80" t="s">
        <v>3847</v>
      </c>
      <c r="D1354" s="80" t="s">
        <v>6041</v>
      </c>
      <c r="E1354" s="1120">
        <v>34.340000000000003</v>
      </c>
      <c r="K1354" s="858">
        <f t="shared" si="21"/>
        <v>0</v>
      </c>
    </row>
    <row r="1355" spans="3:11" x14ac:dyDescent="0.25">
      <c r="C1355" s="80" t="s">
        <v>3847</v>
      </c>
      <c r="D1355" s="80" t="s">
        <v>6050</v>
      </c>
      <c r="E1355" s="1120">
        <v>62.92</v>
      </c>
      <c r="K1355" s="858">
        <f t="shared" si="21"/>
        <v>0</v>
      </c>
    </row>
    <row r="1356" spans="3:11" x14ac:dyDescent="0.25">
      <c r="C1356" s="80" t="s">
        <v>3847</v>
      </c>
      <c r="D1356" s="80" t="s">
        <v>6052</v>
      </c>
      <c r="E1356" s="1120">
        <v>62.92</v>
      </c>
      <c r="K1356" s="858">
        <f t="shared" si="21"/>
        <v>0</v>
      </c>
    </row>
    <row r="1357" spans="3:11" x14ac:dyDescent="0.25">
      <c r="C1357" s="80" t="s">
        <v>3847</v>
      </c>
      <c r="D1357" s="80" t="s">
        <v>6053</v>
      </c>
      <c r="E1357" s="1120">
        <v>62.92</v>
      </c>
      <c r="K1357" s="858">
        <f t="shared" si="21"/>
        <v>0</v>
      </c>
    </row>
    <row r="1358" spans="3:11" x14ac:dyDescent="0.25">
      <c r="C1358" s="80" t="s">
        <v>3847</v>
      </c>
      <c r="D1358" s="80" t="s">
        <v>6054</v>
      </c>
      <c r="E1358" s="1120">
        <v>62.92</v>
      </c>
      <c r="K1358" s="858">
        <f t="shared" si="21"/>
        <v>0</v>
      </c>
    </row>
    <row r="1359" spans="3:11" x14ac:dyDescent="0.25">
      <c r="C1359" s="80" t="s">
        <v>3847</v>
      </c>
      <c r="D1359" s="80" t="s">
        <v>6055</v>
      </c>
      <c r="E1359" s="1120">
        <v>62.92</v>
      </c>
      <c r="K1359" s="858">
        <f t="shared" si="21"/>
        <v>0</v>
      </c>
    </row>
    <row r="1360" spans="3:11" x14ac:dyDescent="0.25">
      <c r="C1360" s="80" t="s">
        <v>3847</v>
      </c>
      <c r="D1360" s="80" t="s">
        <v>6056</v>
      </c>
      <c r="E1360" s="1120">
        <v>62.92</v>
      </c>
      <c r="K1360" s="858">
        <f t="shared" si="21"/>
        <v>0</v>
      </c>
    </row>
    <row r="1361" spans="3:11" x14ac:dyDescent="0.25">
      <c r="C1361" s="80" t="s">
        <v>3847</v>
      </c>
      <c r="D1361" s="80" t="s">
        <v>6057</v>
      </c>
      <c r="E1361" s="1120">
        <v>62.92</v>
      </c>
      <c r="K1361" s="858">
        <f t="shared" si="21"/>
        <v>0</v>
      </c>
    </row>
    <row r="1362" spans="3:11" x14ac:dyDescent="0.25">
      <c r="C1362" s="80" t="s">
        <v>3847</v>
      </c>
      <c r="D1362" s="80" t="s">
        <v>6058</v>
      </c>
      <c r="E1362" s="1120">
        <v>62.92</v>
      </c>
      <c r="K1362" s="858">
        <f t="shared" si="21"/>
        <v>0</v>
      </c>
    </row>
    <row r="1363" spans="3:11" x14ac:dyDescent="0.25">
      <c r="C1363" s="80" t="s">
        <v>3847</v>
      </c>
      <c r="D1363" s="80" t="s">
        <v>6059</v>
      </c>
      <c r="E1363" s="1120">
        <v>62.92</v>
      </c>
      <c r="K1363" s="858">
        <f t="shared" si="21"/>
        <v>0</v>
      </c>
    </row>
    <row r="1364" spans="3:11" x14ac:dyDescent="0.25">
      <c r="C1364" s="80" t="s">
        <v>3847</v>
      </c>
      <c r="D1364" s="80" t="s">
        <v>6051</v>
      </c>
      <c r="E1364" s="1120">
        <v>31.46</v>
      </c>
      <c r="K1364" s="858">
        <f t="shared" si="21"/>
        <v>0</v>
      </c>
    </row>
    <row r="1365" spans="3:11" x14ac:dyDescent="0.25">
      <c r="C1365" s="80" t="s">
        <v>3882</v>
      </c>
      <c r="D1365" s="80" t="s">
        <v>6060</v>
      </c>
      <c r="E1365" s="1120">
        <v>-40.65</v>
      </c>
      <c r="K1365" s="858">
        <f t="shared" si="21"/>
        <v>0</v>
      </c>
    </row>
    <row r="1366" spans="3:11" x14ac:dyDescent="0.25">
      <c r="C1366" s="80" t="s">
        <v>3882</v>
      </c>
      <c r="D1366" s="80" t="s">
        <v>6063</v>
      </c>
      <c r="E1366" s="1120">
        <v>-40.65</v>
      </c>
      <c r="K1366" s="858">
        <f t="shared" si="21"/>
        <v>0</v>
      </c>
    </row>
    <row r="1367" spans="3:11" x14ac:dyDescent="0.25">
      <c r="C1367" s="80" t="s">
        <v>3882</v>
      </c>
      <c r="D1367" s="80" t="s">
        <v>6064</v>
      </c>
      <c r="E1367" s="1120">
        <v>-40.65</v>
      </c>
      <c r="K1367" s="858">
        <f t="shared" si="21"/>
        <v>0</v>
      </c>
    </row>
    <row r="1368" spans="3:11" x14ac:dyDescent="0.25">
      <c r="C1368" s="80" t="s">
        <v>3882</v>
      </c>
      <c r="D1368" s="80" t="s">
        <v>6065</v>
      </c>
      <c r="E1368" s="1120">
        <v>-40.65</v>
      </c>
      <c r="K1368" s="858">
        <f t="shared" si="21"/>
        <v>0</v>
      </c>
    </row>
    <row r="1369" spans="3:11" x14ac:dyDescent="0.25">
      <c r="C1369" s="80" t="s">
        <v>3882</v>
      </c>
      <c r="D1369" s="80" t="s">
        <v>6066</v>
      </c>
      <c r="E1369" s="1120">
        <v>-40.65</v>
      </c>
      <c r="K1369" s="858">
        <f t="shared" si="21"/>
        <v>0</v>
      </c>
    </row>
    <row r="1370" spans="3:11" x14ac:dyDescent="0.25">
      <c r="C1370" s="80" t="s">
        <v>3882</v>
      </c>
      <c r="D1370" s="80" t="s">
        <v>6067</v>
      </c>
      <c r="E1370" s="1120">
        <v>-40.65</v>
      </c>
      <c r="K1370" s="858">
        <f t="shared" si="21"/>
        <v>0</v>
      </c>
    </row>
    <row r="1371" spans="3:11" x14ac:dyDescent="0.25">
      <c r="C1371" s="80" t="s">
        <v>3882</v>
      </c>
      <c r="D1371" s="80" t="s">
        <v>6068</v>
      </c>
      <c r="E1371" s="1120">
        <v>-40.65</v>
      </c>
      <c r="K1371" s="858">
        <f t="shared" si="21"/>
        <v>0</v>
      </c>
    </row>
    <row r="1372" spans="3:11" x14ac:dyDescent="0.25">
      <c r="C1372" s="80" t="s">
        <v>3882</v>
      </c>
      <c r="D1372" s="80" t="s">
        <v>6069</v>
      </c>
      <c r="E1372" s="1120">
        <v>-40.65</v>
      </c>
      <c r="K1372" s="858">
        <f t="shared" si="21"/>
        <v>0</v>
      </c>
    </row>
    <row r="1373" spans="3:11" x14ac:dyDescent="0.25">
      <c r="C1373" s="80" t="s">
        <v>3882</v>
      </c>
      <c r="D1373" s="80" t="s">
        <v>6070</v>
      </c>
      <c r="E1373" s="1120">
        <v>-40.65</v>
      </c>
      <c r="K1373" s="858">
        <f t="shared" si="21"/>
        <v>0</v>
      </c>
    </row>
    <row r="1374" spans="3:11" x14ac:dyDescent="0.25">
      <c r="C1374" s="80" t="s">
        <v>3882</v>
      </c>
      <c r="D1374" s="80" t="s">
        <v>6061</v>
      </c>
      <c r="E1374" s="1120">
        <v>-40.65</v>
      </c>
      <c r="K1374" s="858">
        <f t="shared" si="21"/>
        <v>0</v>
      </c>
    </row>
    <row r="1375" spans="3:11" x14ac:dyDescent="0.25">
      <c r="C1375" s="80" t="s">
        <v>3882</v>
      </c>
      <c r="D1375" s="80" t="s">
        <v>6062</v>
      </c>
      <c r="E1375" s="1120">
        <v>-40.65</v>
      </c>
      <c r="K1375" s="858">
        <f t="shared" si="21"/>
        <v>0</v>
      </c>
    </row>
    <row r="1376" spans="3:11" x14ac:dyDescent="0.25">
      <c r="C1376" s="80" t="s">
        <v>3882</v>
      </c>
      <c r="D1376" s="80" t="s">
        <v>6071</v>
      </c>
      <c r="E1376" s="1120">
        <v>1.0900000000000001</v>
      </c>
      <c r="K1376" s="858">
        <f t="shared" si="21"/>
        <v>0</v>
      </c>
    </row>
    <row r="1377" spans="3:11" x14ac:dyDescent="0.25">
      <c r="C1377" s="80" t="s">
        <v>3882</v>
      </c>
      <c r="D1377" s="80" t="s">
        <v>6072</v>
      </c>
      <c r="E1377" s="1120">
        <v>0.91</v>
      </c>
      <c r="K1377" s="858">
        <f t="shared" si="21"/>
        <v>0</v>
      </c>
    </row>
    <row r="1378" spans="3:11" x14ac:dyDescent="0.25">
      <c r="C1378" s="80" t="s">
        <v>3882</v>
      </c>
      <c r="D1378" s="80" t="s">
        <v>6073</v>
      </c>
      <c r="E1378" s="1120">
        <v>0.78</v>
      </c>
      <c r="K1378" s="858">
        <f t="shared" si="21"/>
        <v>0</v>
      </c>
    </row>
    <row r="1379" spans="3:11" x14ac:dyDescent="0.25">
      <c r="C1379" s="80" t="s">
        <v>3882</v>
      </c>
      <c r="D1379" s="80" t="s">
        <v>6074</v>
      </c>
      <c r="E1379" s="1120">
        <v>0.78</v>
      </c>
      <c r="K1379" s="858">
        <f t="shared" si="21"/>
        <v>0</v>
      </c>
    </row>
    <row r="1380" spans="3:11" x14ac:dyDescent="0.25">
      <c r="C1380" s="80" t="s">
        <v>3882</v>
      </c>
      <c r="D1380" s="80" t="s">
        <v>9051</v>
      </c>
      <c r="E1380" s="1120">
        <v>0.45</v>
      </c>
      <c r="K1380" s="858">
        <f t="shared" si="21"/>
        <v>0</v>
      </c>
    </row>
    <row r="1381" spans="3:11" x14ac:dyDescent="0.25">
      <c r="C1381" s="80" t="s">
        <v>3882</v>
      </c>
      <c r="D1381" s="80" t="s">
        <v>9052</v>
      </c>
      <c r="E1381" s="1120">
        <v>0.11</v>
      </c>
      <c r="K1381" s="858">
        <f t="shared" si="21"/>
        <v>0</v>
      </c>
    </row>
    <row r="1382" spans="3:11" x14ac:dyDescent="0.25">
      <c r="C1382" s="80" t="s">
        <v>3882</v>
      </c>
      <c r="D1382" s="80" t="s">
        <v>9053</v>
      </c>
      <c r="E1382" s="1120">
        <v>0.11</v>
      </c>
      <c r="K1382" s="858">
        <f t="shared" si="21"/>
        <v>0</v>
      </c>
    </row>
    <row r="1383" spans="3:11" x14ac:dyDescent="0.25">
      <c r="C1383" s="80" t="s">
        <v>3882</v>
      </c>
      <c r="D1383" s="80" t="s">
        <v>9054</v>
      </c>
      <c r="E1383" s="1120">
        <v>0.06</v>
      </c>
      <c r="K1383" s="858">
        <f t="shared" si="21"/>
        <v>0</v>
      </c>
    </row>
    <row r="1384" spans="3:11" x14ac:dyDescent="0.25">
      <c r="C1384" s="80" t="s">
        <v>3882</v>
      </c>
      <c r="D1384" s="80" t="s">
        <v>9071</v>
      </c>
      <c r="E1384" s="1120">
        <v>-0.01</v>
      </c>
      <c r="K1384" s="858">
        <f t="shared" si="21"/>
        <v>0</v>
      </c>
    </row>
    <row r="1385" spans="3:11" x14ac:dyDescent="0.25">
      <c r="C1385" s="80" t="s">
        <v>3882</v>
      </c>
      <c r="D1385" s="80" t="s">
        <v>9072</v>
      </c>
      <c r="E1385" s="1120">
        <v>-0.01</v>
      </c>
      <c r="K1385" s="858">
        <f t="shared" si="21"/>
        <v>0</v>
      </c>
    </row>
    <row r="1386" spans="3:11" x14ac:dyDescent="0.25">
      <c r="C1386" s="80" t="s">
        <v>3882</v>
      </c>
      <c r="D1386" s="80" t="s">
        <v>9073</v>
      </c>
      <c r="E1386" s="1120">
        <v>-0.01</v>
      </c>
      <c r="K1386" s="858">
        <f t="shared" si="21"/>
        <v>0</v>
      </c>
    </row>
    <row r="1387" spans="3:11" x14ac:dyDescent="0.25">
      <c r="C1387" s="80" t="s">
        <v>3882</v>
      </c>
      <c r="D1387" s="80" t="s">
        <v>9074</v>
      </c>
      <c r="E1387" s="1120">
        <v>-0.01</v>
      </c>
      <c r="K1387" s="858">
        <f t="shared" si="21"/>
        <v>0</v>
      </c>
    </row>
    <row r="1388" spans="3:11" x14ac:dyDescent="0.25">
      <c r="C1388" s="80" t="s">
        <v>3882</v>
      </c>
      <c r="D1388" s="80" t="s">
        <v>9075</v>
      </c>
      <c r="E1388" s="1120">
        <v>-0.01</v>
      </c>
      <c r="K1388" s="858">
        <f t="shared" si="21"/>
        <v>0</v>
      </c>
    </row>
    <row r="1389" spans="3:11" x14ac:dyDescent="0.25">
      <c r="C1389" s="80" t="s">
        <v>3882</v>
      </c>
      <c r="D1389" s="80" t="s">
        <v>9076</v>
      </c>
      <c r="E1389" s="1120">
        <v>-0.01</v>
      </c>
      <c r="K1389" s="858">
        <f t="shared" si="21"/>
        <v>0</v>
      </c>
    </row>
    <row r="1390" spans="3:11" x14ac:dyDescent="0.25">
      <c r="C1390" s="80" t="s">
        <v>3882</v>
      </c>
      <c r="D1390" s="80" t="s">
        <v>9077</v>
      </c>
      <c r="E1390" s="1120">
        <v>-0.01</v>
      </c>
      <c r="K1390" s="858">
        <f t="shared" si="21"/>
        <v>0</v>
      </c>
    </row>
    <row r="1391" spans="3:11" x14ac:dyDescent="0.25">
      <c r="C1391" s="80" t="s">
        <v>3882</v>
      </c>
      <c r="D1391" s="80" t="s">
        <v>9078</v>
      </c>
      <c r="E1391" s="1120">
        <v>-0.01</v>
      </c>
      <c r="K1391" s="858">
        <f t="shared" si="21"/>
        <v>0</v>
      </c>
    </row>
    <row r="1392" spans="3:11" x14ac:dyDescent="0.25">
      <c r="C1392" s="80" t="s">
        <v>3882</v>
      </c>
      <c r="D1392" s="80" t="s">
        <v>9079</v>
      </c>
      <c r="E1392" s="1120">
        <v>-0.01</v>
      </c>
      <c r="K1392" s="858">
        <f t="shared" si="21"/>
        <v>0</v>
      </c>
    </row>
    <row r="1393" spans="3:11" x14ac:dyDescent="0.25">
      <c r="C1393" s="80" t="s">
        <v>3882</v>
      </c>
      <c r="D1393" s="80" t="s">
        <v>9080</v>
      </c>
      <c r="E1393" s="1120">
        <v>-0.01</v>
      </c>
      <c r="K1393" s="858">
        <f t="shared" si="21"/>
        <v>0</v>
      </c>
    </row>
    <row r="1394" spans="3:11" x14ac:dyDescent="0.25">
      <c r="C1394" s="80" t="s">
        <v>3882</v>
      </c>
      <c r="D1394" s="80" t="s">
        <v>9081</v>
      </c>
      <c r="E1394" s="1120">
        <v>-0.01</v>
      </c>
      <c r="K1394" s="858">
        <f t="shared" si="21"/>
        <v>0</v>
      </c>
    </row>
    <row r="1395" spans="3:11" x14ac:dyDescent="0.25">
      <c r="C1395" s="80" t="s">
        <v>3882</v>
      </c>
      <c r="D1395" s="80" t="s">
        <v>9082</v>
      </c>
      <c r="E1395" s="1120">
        <v>-0.01</v>
      </c>
      <c r="K1395" s="858">
        <f t="shared" si="21"/>
        <v>0</v>
      </c>
    </row>
    <row r="1396" spans="3:11" x14ac:dyDescent="0.25">
      <c r="C1396" s="80" t="s">
        <v>3915</v>
      </c>
      <c r="D1396" s="80" t="s">
        <v>6075</v>
      </c>
      <c r="E1396" s="1120">
        <v>552.89</v>
      </c>
      <c r="K1396" s="858">
        <f t="shared" si="21"/>
        <v>0</v>
      </c>
    </row>
    <row r="1397" spans="3:11" x14ac:dyDescent="0.25">
      <c r="C1397" s="80" t="s">
        <v>3915</v>
      </c>
      <c r="D1397" s="80" t="s">
        <v>6078</v>
      </c>
      <c r="E1397" s="1120">
        <v>426.14</v>
      </c>
      <c r="K1397" s="858">
        <f t="shared" si="21"/>
        <v>0</v>
      </c>
    </row>
    <row r="1398" spans="3:11" x14ac:dyDescent="0.25">
      <c r="C1398" s="80" t="s">
        <v>3915</v>
      </c>
      <c r="D1398" s="80" t="s">
        <v>6079</v>
      </c>
      <c r="E1398" s="1120">
        <v>415.74</v>
      </c>
      <c r="K1398" s="858">
        <f t="shared" si="21"/>
        <v>0</v>
      </c>
    </row>
    <row r="1399" spans="3:11" x14ac:dyDescent="0.25">
      <c r="C1399" s="80" t="s">
        <v>3915</v>
      </c>
      <c r="D1399" s="80" t="s">
        <v>6080</v>
      </c>
      <c r="E1399" s="1120">
        <v>402.59</v>
      </c>
      <c r="K1399" s="858">
        <f t="shared" si="21"/>
        <v>0</v>
      </c>
    </row>
    <row r="1400" spans="3:11" x14ac:dyDescent="0.25">
      <c r="C1400" s="80" t="s">
        <v>3915</v>
      </c>
      <c r="D1400" s="80" t="s">
        <v>6081</v>
      </c>
      <c r="E1400" s="1120">
        <v>380</v>
      </c>
      <c r="K1400" s="858">
        <f t="shared" si="21"/>
        <v>0</v>
      </c>
    </row>
    <row r="1401" spans="3:11" x14ac:dyDescent="0.25">
      <c r="C1401" s="80" t="s">
        <v>3915</v>
      </c>
      <c r="D1401" s="80" t="s">
        <v>6082</v>
      </c>
      <c r="E1401" s="1120">
        <v>359.93</v>
      </c>
      <c r="K1401" s="858">
        <f t="shared" si="21"/>
        <v>0</v>
      </c>
    </row>
    <row r="1402" spans="3:11" x14ac:dyDescent="0.25">
      <c r="C1402" s="80" t="s">
        <v>3915</v>
      </c>
      <c r="D1402" s="80" t="s">
        <v>6083</v>
      </c>
      <c r="E1402" s="1120">
        <v>342.04</v>
      </c>
      <c r="K1402" s="858">
        <f t="shared" si="21"/>
        <v>0</v>
      </c>
    </row>
    <row r="1403" spans="3:11" x14ac:dyDescent="0.25">
      <c r="C1403" s="80" t="s">
        <v>3915</v>
      </c>
      <c r="D1403" s="80" t="s">
        <v>6084</v>
      </c>
      <c r="E1403" s="1120">
        <v>318.14999999999998</v>
      </c>
      <c r="K1403" s="858">
        <f t="shared" si="21"/>
        <v>0</v>
      </c>
    </row>
    <row r="1404" spans="3:11" x14ac:dyDescent="0.25">
      <c r="C1404" s="80" t="s">
        <v>3915</v>
      </c>
      <c r="D1404" s="80" t="s">
        <v>6085</v>
      </c>
      <c r="E1404" s="1120">
        <v>211.31</v>
      </c>
      <c r="K1404" s="858">
        <f t="shared" si="21"/>
        <v>0</v>
      </c>
    </row>
    <row r="1405" spans="3:11" x14ac:dyDescent="0.25">
      <c r="C1405" s="80" t="s">
        <v>3915</v>
      </c>
      <c r="D1405" s="80" t="s">
        <v>6076</v>
      </c>
      <c r="E1405" s="1120">
        <v>85.79</v>
      </c>
      <c r="K1405" s="858">
        <f t="shared" si="21"/>
        <v>0</v>
      </c>
    </row>
    <row r="1406" spans="3:11" x14ac:dyDescent="0.25">
      <c r="C1406" s="80" t="s">
        <v>3915</v>
      </c>
      <c r="D1406" s="80" t="s">
        <v>6077</v>
      </c>
      <c r="E1406" s="1120">
        <v>36.08</v>
      </c>
      <c r="K1406" s="858">
        <f t="shared" si="21"/>
        <v>0</v>
      </c>
    </row>
    <row r="1407" spans="3:11" x14ac:dyDescent="0.25">
      <c r="C1407" s="80" t="s">
        <v>3915</v>
      </c>
      <c r="D1407" s="80" t="s">
        <v>9156</v>
      </c>
      <c r="E1407" s="1120">
        <v>-0.01</v>
      </c>
      <c r="K1407" s="858">
        <f t="shared" si="21"/>
        <v>0</v>
      </c>
    </row>
    <row r="1408" spans="3:11" x14ac:dyDescent="0.25">
      <c r="C1408" s="80" t="s">
        <v>3915</v>
      </c>
      <c r="D1408" s="80" t="s">
        <v>9157</v>
      </c>
      <c r="E1408" s="1120">
        <v>-0.01</v>
      </c>
      <c r="K1408" s="858">
        <f t="shared" si="21"/>
        <v>0</v>
      </c>
    </row>
    <row r="1409" spans="3:11" x14ac:dyDescent="0.25">
      <c r="C1409" s="80" t="s">
        <v>3915</v>
      </c>
      <c r="D1409" s="80" t="s">
        <v>9158</v>
      </c>
      <c r="E1409" s="1120">
        <v>-0.01</v>
      </c>
      <c r="K1409" s="858">
        <f t="shared" si="21"/>
        <v>0</v>
      </c>
    </row>
    <row r="1410" spans="3:11" x14ac:dyDescent="0.25">
      <c r="C1410" s="80" t="s">
        <v>3915</v>
      </c>
      <c r="D1410" s="80" t="s">
        <v>9159</v>
      </c>
      <c r="E1410" s="1120">
        <v>-0.01</v>
      </c>
      <c r="K1410" s="858">
        <f t="shared" si="21"/>
        <v>0</v>
      </c>
    </row>
    <row r="1411" spans="3:11" x14ac:dyDescent="0.25">
      <c r="C1411" s="80" t="s">
        <v>3915</v>
      </c>
      <c r="D1411" s="80" t="s">
        <v>9160</v>
      </c>
      <c r="E1411" s="1120">
        <v>-0.01</v>
      </c>
      <c r="K1411" s="858">
        <f t="shared" si="21"/>
        <v>0</v>
      </c>
    </row>
    <row r="1412" spans="3:11" x14ac:dyDescent="0.25">
      <c r="C1412" s="80" t="s">
        <v>3915</v>
      </c>
      <c r="D1412" s="80" t="s">
        <v>9161</v>
      </c>
      <c r="E1412" s="1120">
        <v>-0.01</v>
      </c>
      <c r="K1412" s="858">
        <f t="shared" si="21"/>
        <v>0</v>
      </c>
    </row>
    <row r="1413" spans="3:11" x14ac:dyDescent="0.25">
      <c r="C1413" s="80" t="s">
        <v>3915</v>
      </c>
      <c r="D1413" s="80" t="s">
        <v>9162</v>
      </c>
      <c r="E1413" s="1120">
        <v>-0.01</v>
      </c>
      <c r="K1413" s="858">
        <f t="shared" si="21"/>
        <v>0</v>
      </c>
    </row>
    <row r="1414" spans="3:11" x14ac:dyDescent="0.25">
      <c r="C1414" s="80" t="s">
        <v>3915</v>
      </c>
      <c r="D1414" s="80" t="s">
        <v>9163</v>
      </c>
      <c r="E1414" s="1120">
        <v>-0.01</v>
      </c>
      <c r="K1414" s="858">
        <f t="shared" si="21"/>
        <v>0</v>
      </c>
    </row>
    <row r="1415" spans="3:11" x14ac:dyDescent="0.25">
      <c r="C1415" s="80" t="s">
        <v>3915</v>
      </c>
      <c r="D1415" s="80" t="s">
        <v>9164</v>
      </c>
      <c r="E1415" s="1120">
        <v>-0.01</v>
      </c>
      <c r="K1415" s="858">
        <f t="shared" ref="K1415:K1478" si="22">I1415+J1415</f>
        <v>0</v>
      </c>
    </row>
    <row r="1416" spans="3:11" x14ac:dyDescent="0.25">
      <c r="C1416" s="80" t="s">
        <v>3915</v>
      </c>
      <c r="D1416" s="80" t="s">
        <v>9165</v>
      </c>
      <c r="E1416" s="1120">
        <v>-0.01</v>
      </c>
      <c r="K1416" s="858">
        <f t="shared" si="22"/>
        <v>0</v>
      </c>
    </row>
    <row r="1417" spans="3:11" x14ac:dyDescent="0.25">
      <c r="C1417" s="80" t="s">
        <v>3915</v>
      </c>
      <c r="D1417" s="80" t="s">
        <v>9166</v>
      </c>
      <c r="E1417" s="1120">
        <v>-0.01</v>
      </c>
      <c r="K1417" s="858">
        <f t="shared" si="22"/>
        <v>0</v>
      </c>
    </row>
    <row r="1418" spans="3:11" x14ac:dyDescent="0.25">
      <c r="C1418" s="80" t="s">
        <v>3915</v>
      </c>
      <c r="D1418" s="80" t="s">
        <v>9167</v>
      </c>
      <c r="E1418" s="1120">
        <v>-0.01</v>
      </c>
      <c r="K1418" s="858">
        <f t="shared" si="22"/>
        <v>0</v>
      </c>
    </row>
    <row r="1419" spans="3:11" x14ac:dyDescent="0.25">
      <c r="C1419" s="80" t="s">
        <v>3915</v>
      </c>
      <c r="D1419" s="80" t="s">
        <v>6086</v>
      </c>
      <c r="E1419" s="1120">
        <v>-288658.57</v>
      </c>
      <c r="K1419" s="858">
        <f t="shared" si="22"/>
        <v>0</v>
      </c>
    </row>
    <row r="1420" spans="3:11" x14ac:dyDescent="0.25">
      <c r="C1420" s="80" t="s">
        <v>3915</v>
      </c>
      <c r="D1420" s="80" t="s">
        <v>6089</v>
      </c>
      <c r="E1420" s="1120">
        <v>-287787.61</v>
      </c>
      <c r="K1420" s="858">
        <f t="shared" si="22"/>
        <v>0</v>
      </c>
    </row>
    <row r="1421" spans="3:11" x14ac:dyDescent="0.25">
      <c r="C1421" s="80" t="s">
        <v>3915</v>
      </c>
      <c r="D1421" s="80" t="s">
        <v>6090</v>
      </c>
      <c r="E1421" s="1120">
        <v>-287960.45</v>
      </c>
      <c r="K1421" s="858">
        <f t="shared" si="22"/>
        <v>0</v>
      </c>
    </row>
    <row r="1422" spans="3:11" x14ac:dyDescent="0.25">
      <c r="C1422" s="80" t="s">
        <v>3915</v>
      </c>
      <c r="D1422" s="80" t="s">
        <v>6091</v>
      </c>
      <c r="E1422" s="1120">
        <v>24509.82</v>
      </c>
      <c r="K1422" s="858">
        <f t="shared" si="22"/>
        <v>0</v>
      </c>
    </row>
    <row r="1423" spans="3:11" x14ac:dyDescent="0.25">
      <c r="C1423" s="80" t="s">
        <v>3915</v>
      </c>
      <c r="D1423" s="80" t="s">
        <v>6092</v>
      </c>
      <c r="E1423" s="1120">
        <v>13805.03</v>
      </c>
      <c r="K1423" s="858">
        <f t="shared" si="22"/>
        <v>0</v>
      </c>
    </row>
    <row r="1424" spans="3:11" x14ac:dyDescent="0.25">
      <c r="C1424" s="80" t="s">
        <v>3915</v>
      </c>
      <c r="D1424" s="80" t="s">
        <v>6093</v>
      </c>
      <c r="E1424" s="1120">
        <v>3094.89</v>
      </c>
      <c r="K1424" s="858">
        <f t="shared" si="22"/>
        <v>0</v>
      </c>
    </row>
    <row r="1425" spans="3:11" x14ac:dyDescent="0.25">
      <c r="C1425" s="80" t="s">
        <v>3915</v>
      </c>
      <c r="D1425" s="80" t="s">
        <v>6094</v>
      </c>
      <c r="E1425" s="1120">
        <v>1726.55</v>
      </c>
      <c r="K1425" s="858">
        <f t="shared" si="22"/>
        <v>0</v>
      </c>
    </row>
    <row r="1426" spans="3:11" x14ac:dyDescent="0.25">
      <c r="C1426" s="80" t="s">
        <v>3915</v>
      </c>
      <c r="D1426" s="80" t="s">
        <v>6095</v>
      </c>
      <c r="E1426" s="1120">
        <v>256.93</v>
      </c>
      <c r="K1426" s="858">
        <f t="shared" si="22"/>
        <v>0</v>
      </c>
    </row>
    <row r="1427" spans="3:11" x14ac:dyDescent="0.25">
      <c r="C1427" s="80" t="s">
        <v>3915</v>
      </c>
      <c r="D1427" s="80" t="s">
        <v>6096</v>
      </c>
      <c r="E1427" s="1120">
        <v>71.709999999999994</v>
      </c>
      <c r="K1427" s="858">
        <f t="shared" si="22"/>
        <v>0</v>
      </c>
    </row>
    <row r="1428" spans="3:11" x14ac:dyDescent="0.25">
      <c r="C1428" s="80" t="s">
        <v>3915</v>
      </c>
      <c r="D1428" s="80" t="s">
        <v>6087</v>
      </c>
      <c r="E1428" s="1120">
        <v>-3.09</v>
      </c>
      <c r="K1428" s="858">
        <f t="shared" si="22"/>
        <v>0</v>
      </c>
    </row>
    <row r="1429" spans="3:11" x14ac:dyDescent="0.25">
      <c r="C1429" s="80" t="s">
        <v>3915</v>
      </c>
      <c r="D1429" s="80" t="s">
        <v>6088</v>
      </c>
      <c r="E1429" s="1120">
        <v>0.6</v>
      </c>
      <c r="K1429" s="858">
        <f t="shared" si="22"/>
        <v>0</v>
      </c>
    </row>
    <row r="1430" spans="3:11" x14ac:dyDescent="0.25">
      <c r="C1430" s="80" t="s">
        <v>3915</v>
      </c>
      <c r="D1430" s="80" t="s">
        <v>6097</v>
      </c>
      <c r="E1430" s="1120">
        <v>330964.13</v>
      </c>
      <c r="K1430" s="858">
        <f t="shared" si="22"/>
        <v>0</v>
      </c>
    </row>
    <row r="1431" spans="3:11" x14ac:dyDescent="0.25">
      <c r="C1431" s="80" t="s">
        <v>3915</v>
      </c>
      <c r="D1431" s="80" t="s">
        <v>6100</v>
      </c>
      <c r="E1431" s="1120">
        <v>330964.13</v>
      </c>
      <c r="K1431" s="858">
        <f t="shared" si="22"/>
        <v>0</v>
      </c>
    </row>
    <row r="1432" spans="3:11" x14ac:dyDescent="0.25">
      <c r="C1432" s="80" t="s">
        <v>3915</v>
      </c>
      <c r="D1432" s="80" t="s">
        <v>6101</v>
      </c>
      <c r="E1432" s="1120">
        <v>330964.13</v>
      </c>
      <c r="K1432" s="858">
        <f t="shared" si="22"/>
        <v>0</v>
      </c>
    </row>
    <row r="1433" spans="3:11" x14ac:dyDescent="0.25">
      <c r="C1433" s="80" t="s">
        <v>3915</v>
      </c>
      <c r="D1433" s="80" t="s">
        <v>6102</v>
      </c>
      <c r="E1433" s="1120">
        <v>-4174.32</v>
      </c>
      <c r="K1433" s="858">
        <f t="shared" si="22"/>
        <v>0</v>
      </c>
    </row>
    <row r="1434" spans="3:11" x14ac:dyDescent="0.25">
      <c r="C1434" s="80" t="s">
        <v>3915</v>
      </c>
      <c r="D1434" s="80" t="s">
        <v>6103</v>
      </c>
      <c r="E1434" s="1120">
        <v>7495.52</v>
      </c>
      <c r="K1434" s="858">
        <f t="shared" si="22"/>
        <v>0</v>
      </c>
    </row>
    <row r="1435" spans="3:11" x14ac:dyDescent="0.25">
      <c r="C1435" s="80" t="s">
        <v>3915</v>
      </c>
      <c r="D1435" s="80" t="s">
        <v>6104</v>
      </c>
      <c r="E1435" s="1120">
        <v>22363.13</v>
      </c>
      <c r="K1435" s="858">
        <f t="shared" si="22"/>
        <v>0</v>
      </c>
    </row>
    <row r="1436" spans="3:11" x14ac:dyDescent="0.25">
      <c r="C1436" s="80" t="s">
        <v>3915</v>
      </c>
      <c r="D1436" s="80" t="s">
        <v>6105</v>
      </c>
      <c r="E1436" s="1120">
        <v>23090.05</v>
      </c>
      <c r="K1436" s="858">
        <f t="shared" si="22"/>
        <v>0</v>
      </c>
    </row>
    <row r="1437" spans="3:11" x14ac:dyDescent="0.25">
      <c r="C1437" s="80" t="s">
        <v>3915</v>
      </c>
      <c r="D1437" s="80" t="s">
        <v>6106</v>
      </c>
      <c r="E1437" s="1120">
        <v>23873.35</v>
      </c>
      <c r="K1437" s="858">
        <f t="shared" si="22"/>
        <v>0</v>
      </c>
    </row>
    <row r="1438" spans="3:11" x14ac:dyDescent="0.25">
      <c r="C1438" s="80" t="s">
        <v>3915</v>
      </c>
      <c r="D1438" s="80" t="s">
        <v>6107</v>
      </c>
      <c r="E1438" s="1120">
        <v>23406.12</v>
      </c>
      <c r="K1438" s="858">
        <f t="shared" si="22"/>
        <v>0</v>
      </c>
    </row>
    <row r="1439" spans="3:11" x14ac:dyDescent="0.25">
      <c r="C1439" s="80" t="s">
        <v>3915</v>
      </c>
      <c r="D1439" s="80" t="s">
        <v>6098</v>
      </c>
      <c r="E1439" s="1120">
        <v>13692.24</v>
      </c>
      <c r="K1439" s="858">
        <f t="shared" si="22"/>
        <v>0</v>
      </c>
    </row>
    <row r="1440" spans="3:11" x14ac:dyDescent="0.25">
      <c r="C1440" s="80" t="s">
        <v>3915</v>
      </c>
      <c r="D1440" s="80" t="s">
        <v>6099</v>
      </c>
      <c r="E1440" s="1120">
        <v>3189.28</v>
      </c>
      <c r="K1440" s="858">
        <f t="shared" si="22"/>
        <v>0</v>
      </c>
    </row>
    <row r="1441" spans="3:11" x14ac:dyDescent="0.25">
      <c r="C1441" s="80" t="s">
        <v>3915</v>
      </c>
      <c r="D1441" s="80" t="s">
        <v>9181</v>
      </c>
      <c r="E1441" s="1120">
        <v>-0.01</v>
      </c>
      <c r="K1441" s="858">
        <f t="shared" si="22"/>
        <v>0</v>
      </c>
    </row>
    <row r="1442" spans="3:11" x14ac:dyDescent="0.25">
      <c r="C1442" s="80" t="s">
        <v>3915</v>
      </c>
      <c r="D1442" s="80" t="s">
        <v>9182</v>
      </c>
      <c r="E1442" s="1120">
        <v>-0.01</v>
      </c>
      <c r="K1442" s="858">
        <f t="shared" si="22"/>
        <v>0</v>
      </c>
    </row>
    <row r="1443" spans="3:11" x14ac:dyDescent="0.25">
      <c r="C1443" s="80" t="s">
        <v>3915</v>
      </c>
      <c r="D1443" s="80" t="s">
        <v>9183</v>
      </c>
      <c r="E1443" s="1120">
        <v>-0.01</v>
      </c>
      <c r="K1443" s="858">
        <f t="shared" si="22"/>
        <v>0</v>
      </c>
    </row>
    <row r="1444" spans="3:11" x14ac:dyDescent="0.25">
      <c r="C1444" s="80" t="s">
        <v>3915</v>
      </c>
      <c r="D1444" s="80" t="s">
        <v>9184</v>
      </c>
      <c r="E1444" s="1120">
        <v>-0.01</v>
      </c>
      <c r="K1444" s="858">
        <f t="shared" si="22"/>
        <v>0</v>
      </c>
    </row>
    <row r="1445" spans="3:11" x14ac:dyDescent="0.25">
      <c r="C1445" s="80" t="s">
        <v>3915</v>
      </c>
      <c r="D1445" s="80" t="s">
        <v>9185</v>
      </c>
      <c r="E1445" s="1120">
        <v>-0.01</v>
      </c>
      <c r="K1445" s="858">
        <f t="shared" si="22"/>
        <v>0</v>
      </c>
    </row>
    <row r="1446" spans="3:11" x14ac:dyDescent="0.25">
      <c r="C1446" s="80" t="s">
        <v>3915</v>
      </c>
      <c r="D1446" s="80" t="s">
        <v>9186</v>
      </c>
      <c r="E1446" s="1120">
        <v>-0.01</v>
      </c>
      <c r="K1446" s="858">
        <f t="shared" si="22"/>
        <v>0</v>
      </c>
    </row>
    <row r="1447" spans="3:11" x14ac:dyDescent="0.25">
      <c r="C1447" s="80" t="s">
        <v>3915</v>
      </c>
      <c r="D1447" s="80" t="s">
        <v>9187</v>
      </c>
      <c r="E1447" s="1120">
        <v>-0.01</v>
      </c>
      <c r="K1447" s="858">
        <f t="shared" si="22"/>
        <v>0</v>
      </c>
    </row>
    <row r="1448" spans="3:11" x14ac:dyDescent="0.25">
      <c r="C1448" s="80" t="s">
        <v>3915</v>
      </c>
      <c r="D1448" s="80" t="s">
        <v>9188</v>
      </c>
      <c r="E1448" s="1120">
        <v>-0.01</v>
      </c>
      <c r="K1448" s="858">
        <f t="shared" si="22"/>
        <v>0</v>
      </c>
    </row>
    <row r="1449" spans="3:11" x14ac:dyDescent="0.25">
      <c r="C1449" s="80" t="s">
        <v>3915</v>
      </c>
      <c r="D1449" s="80" t="s">
        <v>9189</v>
      </c>
      <c r="E1449" s="1120">
        <v>-0.01</v>
      </c>
      <c r="K1449" s="858">
        <f t="shared" si="22"/>
        <v>0</v>
      </c>
    </row>
    <row r="1450" spans="3:11" x14ac:dyDescent="0.25">
      <c r="C1450" s="80" t="s">
        <v>3915</v>
      </c>
      <c r="D1450" s="80" t="s">
        <v>9190</v>
      </c>
      <c r="E1450" s="1120">
        <v>-0.01</v>
      </c>
      <c r="K1450" s="858">
        <f t="shared" si="22"/>
        <v>0</v>
      </c>
    </row>
    <row r="1451" spans="3:11" x14ac:dyDescent="0.25">
      <c r="C1451" s="80" t="s">
        <v>3915</v>
      </c>
      <c r="D1451" s="80" t="s">
        <v>9191</v>
      </c>
      <c r="E1451" s="1120">
        <v>-0.01</v>
      </c>
      <c r="K1451" s="858">
        <f t="shared" si="22"/>
        <v>0</v>
      </c>
    </row>
    <row r="1452" spans="3:11" x14ac:dyDescent="0.25">
      <c r="C1452" s="80" t="s">
        <v>3915</v>
      </c>
      <c r="D1452" s="80" t="s">
        <v>9192</v>
      </c>
      <c r="E1452" s="1120">
        <v>-0.01</v>
      </c>
      <c r="K1452" s="858">
        <f t="shared" si="22"/>
        <v>0</v>
      </c>
    </row>
    <row r="1453" spans="3:11" x14ac:dyDescent="0.25">
      <c r="C1453" s="80" t="s">
        <v>3915</v>
      </c>
      <c r="D1453" s="80" t="s">
        <v>9193</v>
      </c>
      <c r="E1453" s="1120">
        <v>-0.01</v>
      </c>
      <c r="K1453" s="858">
        <f t="shared" si="22"/>
        <v>0</v>
      </c>
    </row>
    <row r="1454" spans="3:11" x14ac:dyDescent="0.25">
      <c r="C1454" s="80" t="s">
        <v>3915</v>
      </c>
      <c r="D1454" s="80" t="s">
        <v>6108</v>
      </c>
      <c r="E1454" s="1120">
        <v>-6435.06</v>
      </c>
      <c r="K1454" s="858">
        <f t="shared" si="22"/>
        <v>0</v>
      </c>
    </row>
    <row r="1455" spans="3:11" x14ac:dyDescent="0.25">
      <c r="C1455" s="80" t="s">
        <v>3915</v>
      </c>
      <c r="D1455" s="80" t="s">
        <v>6110</v>
      </c>
      <c r="E1455" s="1120">
        <v>-6427.59</v>
      </c>
      <c r="K1455" s="858">
        <f t="shared" si="22"/>
        <v>0</v>
      </c>
    </row>
    <row r="1456" spans="3:11" x14ac:dyDescent="0.25">
      <c r="C1456" s="80" t="s">
        <v>3915</v>
      </c>
      <c r="D1456" s="80" t="s">
        <v>6111</v>
      </c>
      <c r="E1456" s="1120">
        <v>-6352.65</v>
      </c>
      <c r="K1456" s="858">
        <f t="shared" si="22"/>
        <v>0</v>
      </c>
    </row>
    <row r="1457" spans="3:11" x14ac:dyDescent="0.25">
      <c r="C1457" s="80" t="s">
        <v>3915</v>
      </c>
      <c r="D1457" s="80" t="s">
        <v>6112</v>
      </c>
      <c r="E1457" s="1120">
        <v>-4121.3900000000003</v>
      </c>
      <c r="K1457" s="858">
        <f t="shared" si="22"/>
        <v>0</v>
      </c>
    </row>
    <row r="1458" spans="3:11" x14ac:dyDescent="0.25">
      <c r="C1458" s="80" t="s">
        <v>3915</v>
      </c>
      <c r="D1458" s="80" t="s">
        <v>6113</v>
      </c>
      <c r="E1458" s="1120">
        <v>-1950.75</v>
      </c>
      <c r="K1458" s="858">
        <f t="shared" si="22"/>
        <v>0</v>
      </c>
    </row>
    <row r="1459" spans="3:11" x14ac:dyDescent="0.25">
      <c r="C1459" s="80" t="s">
        <v>3915</v>
      </c>
      <c r="D1459" s="80" t="s">
        <v>6114</v>
      </c>
      <c r="E1459" s="1120">
        <v>-1900.51</v>
      </c>
      <c r="K1459" s="858">
        <f t="shared" si="22"/>
        <v>0</v>
      </c>
    </row>
    <row r="1460" spans="3:11" x14ac:dyDescent="0.25">
      <c r="C1460" s="80" t="s">
        <v>3915</v>
      </c>
      <c r="D1460" s="80" t="s">
        <v>6115</v>
      </c>
      <c r="E1460" s="1120">
        <v>-1247.5899999999999</v>
      </c>
      <c r="K1460" s="858">
        <f t="shared" si="22"/>
        <v>0</v>
      </c>
    </row>
    <row r="1461" spans="3:11" x14ac:dyDescent="0.25">
      <c r="C1461" s="80" t="s">
        <v>3915</v>
      </c>
      <c r="D1461" s="80" t="s">
        <v>6116</v>
      </c>
      <c r="E1461" s="1120">
        <v>-547.38</v>
      </c>
      <c r="K1461" s="858">
        <f t="shared" si="22"/>
        <v>0</v>
      </c>
    </row>
    <row r="1462" spans="3:11" x14ac:dyDescent="0.25">
      <c r="C1462" s="80" t="s">
        <v>3915</v>
      </c>
      <c r="D1462" s="80" t="s">
        <v>6117</v>
      </c>
      <c r="E1462" s="1120">
        <v>-241.15</v>
      </c>
      <c r="K1462" s="858">
        <f t="shared" si="22"/>
        <v>0</v>
      </c>
    </row>
    <row r="1463" spans="3:11" x14ac:dyDescent="0.25">
      <c r="C1463" s="80" t="s">
        <v>3915</v>
      </c>
      <c r="D1463" s="80" t="s">
        <v>6109</v>
      </c>
      <c r="E1463" s="1120">
        <v>-12.81</v>
      </c>
      <c r="K1463" s="858">
        <f t="shared" si="22"/>
        <v>0</v>
      </c>
    </row>
    <row r="1464" spans="3:11" x14ac:dyDescent="0.25">
      <c r="C1464" s="80" t="s">
        <v>3915</v>
      </c>
      <c r="D1464" s="80" t="s">
        <v>9220</v>
      </c>
      <c r="E1464" s="1120">
        <v>0.01</v>
      </c>
      <c r="K1464" s="858">
        <f t="shared" si="22"/>
        <v>0</v>
      </c>
    </row>
    <row r="1465" spans="3:11" x14ac:dyDescent="0.25">
      <c r="C1465" s="80" t="s">
        <v>3915</v>
      </c>
      <c r="D1465" s="80" t="s">
        <v>9221</v>
      </c>
      <c r="E1465" s="1120">
        <v>0.01</v>
      </c>
      <c r="K1465" s="858">
        <f t="shared" si="22"/>
        <v>0</v>
      </c>
    </row>
    <row r="1466" spans="3:11" x14ac:dyDescent="0.25">
      <c r="C1466" s="80" t="s">
        <v>3915</v>
      </c>
      <c r="D1466" s="80" t="s">
        <v>9222</v>
      </c>
      <c r="E1466" s="1120">
        <v>0.01</v>
      </c>
      <c r="K1466" s="858">
        <f t="shared" si="22"/>
        <v>0</v>
      </c>
    </row>
    <row r="1467" spans="3:11" x14ac:dyDescent="0.25">
      <c r="C1467" s="80" t="s">
        <v>3915</v>
      </c>
      <c r="D1467" s="80" t="s">
        <v>9223</v>
      </c>
      <c r="E1467" s="1120">
        <v>0.01</v>
      </c>
      <c r="K1467" s="858">
        <f t="shared" si="22"/>
        <v>0</v>
      </c>
    </row>
    <row r="1468" spans="3:11" x14ac:dyDescent="0.25">
      <c r="C1468" s="80" t="s">
        <v>3915</v>
      </c>
      <c r="D1468" s="80" t="s">
        <v>9224</v>
      </c>
      <c r="E1468" s="1120">
        <v>0.01</v>
      </c>
      <c r="K1468" s="858">
        <f t="shared" si="22"/>
        <v>0</v>
      </c>
    </row>
    <row r="1469" spans="3:11" x14ac:dyDescent="0.25">
      <c r="C1469" s="80" t="s">
        <v>3915</v>
      </c>
      <c r="D1469" s="80" t="s">
        <v>9225</v>
      </c>
      <c r="E1469" s="1120">
        <v>0.01</v>
      </c>
      <c r="K1469" s="858">
        <f t="shared" si="22"/>
        <v>0</v>
      </c>
    </row>
    <row r="1470" spans="3:11" x14ac:dyDescent="0.25">
      <c r="C1470" s="80" t="s">
        <v>3915</v>
      </c>
      <c r="D1470" s="80" t="s">
        <v>9226</v>
      </c>
      <c r="E1470" s="1120">
        <v>0.01</v>
      </c>
      <c r="K1470" s="858">
        <f t="shared" si="22"/>
        <v>0</v>
      </c>
    </row>
    <row r="1471" spans="3:11" x14ac:dyDescent="0.25">
      <c r="C1471" s="80" t="s">
        <v>3915</v>
      </c>
      <c r="D1471" s="80" t="s">
        <v>9227</v>
      </c>
      <c r="E1471" s="1120">
        <v>0.01</v>
      </c>
      <c r="K1471" s="858">
        <f t="shared" si="22"/>
        <v>0</v>
      </c>
    </row>
    <row r="1472" spans="3:11" x14ac:dyDescent="0.25">
      <c r="C1472" s="80" t="s">
        <v>3915</v>
      </c>
      <c r="D1472" s="80" t="s">
        <v>9228</v>
      </c>
      <c r="E1472" s="1120">
        <v>0.01</v>
      </c>
      <c r="K1472" s="858">
        <f t="shared" si="22"/>
        <v>0</v>
      </c>
    </row>
    <row r="1473" spans="3:11" x14ac:dyDescent="0.25">
      <c r="C1473" s="80" t="s">
        <v>3915</v>
      </c>
      <c r="D1473" s="80" t="s">
        <v>9229</v>
      </c>
      <c r="E1473" s="1120">
        <v>0.01</v>
      </c>
      <c r="K1473" s="858">
        <f t="shared" si="22"/>
        <v>0</v>
      </c>
    </row>
    <row r="1474" spans="3:11" x14ac:dyDescent="0.25">
      <c r="C1474" s="80" t="s">
        <v>3915</v>
      </c>
      <c r="D1474" s="80" t="s">
        <v>9230</v>
      </c>
      <c r="E1474" s="1120">
        <v>0.01</v>
      </c>
      <c r="K1474" s="858">
        <f t="shared" si="22"/>
        <v>0</v>
      </c>
    </row>
    <row r="1475" spans="3:11" x14ac:dyDescent="0.25">
      <c r="C1475" s="80" t="s">
        <v>3915</v>
      </c>
      <c r="D1475" s="80" t="s">
        <v>9231</v>
      </c>
      <c r="E1475" s="1120">
        <v>0.01</v>
      </c>
      <c r="K1475" s="858">
        <f t="shared" si="22"/>
        <v>0</v>
      </c>
    </row>
    <row r="1476" spans="3:11" x14ac:dyDescent="0.25">
      <c r="C1476" s="80" t="s">
        <v>3915</v>
      </c>
      <c r="D1476" s="80" t="s">
        <v>9244</v>
      </c>
      <c r="E1476" s="1120">
        <v>-0.01</v>
      </c>
      <c r="K1476" s="858">
        <f t="shared" si="22"/>
        <v>0</v>
      </c>
    </row>
    <row r="1477" spans="3:11" x14ac:dyDescent="0.25">
      <c r="C1477" s="80" t="s">
        <v>3915</v>
      </c>
      <c r="D1477" s="80" t="s">
        <v>9245</v>
      </c>
      <c r="E1477" s="1120">
        <v>-0.01</v>
      </c>
      <c r="K1477" s="858">
        <f t="shared" si="22"/>
        <v>0</v>
      </c>
    </row>
    <row r="1478" spans="3:11" x14ac:dyDescent="0.25">
      <c r="C1478" s="80" t="s">
        <v>3915</v>
      </c>
      <c r="D1478" s="80" t="s">
        <v>9246</v>
      </c>
      <c r="E1478" s="1120">
        <v>-0.01</v>
      </c>
      <c r="K1478" s="858">
        <f t="shared" si="22"/>
        <v>0</v>
      </c>
    </row>
    <row r="1479" spans="3:11" x14ac:dyDescent="0.25">
      <c r="C1479" s="80" t="s">
        <v>3915</v>
      </c>
      <c r="D1479" s="80" t="s">
        <v>9247</v>
      </c>
      <c r="E1479" s="1120">
        <v>-0.01</v>
      </c>
      <c r="K1479" s="858">
        <f t="shared" ref="K1479:K1542" si="23">I1479+J1479</f>
        <v>0</v>
      </c>
    </row>
    <row r="1480" spans="3:11" x14ac:dyDescent="0.25">
      <c r="C1480" s="80" t="s">
        <v>3915</v>
      </c>
      <c r="D1480" s="80" t="s">
        <v>9248</v>
      </c>
      <c r="E1480" s="1120">
        <v>-0.01</v>
      </c>
      <c r="K1480" s="858">
        <f t="shared" si="23"/>
        <v>0</v>
      </c>
    </row>
    <row r="1481" spans="3:11" x14ac:dyDescent="0.25">
      <c r="C1481" s="80" t="s">
        <v>3915</v>
      </c>
      <c r="D1481" s="80" t="s">
        <v>9249</v>
      </c>
      <c r="E1481" s="1120">
        <v>-0.01</v>
      </c>
      <c r="K1481" s="858">
        <f t="shared" si="23"/>
        <v>0</v>
      </c>
    </row>
    <row r="1482" spans="3:11" x14ac:dyDescent="0.25">
      <c r="C1482" s="80" t="s">
        <v>3915</v>
      </c>
      <c r="D1482" s="80" t="s">
        <v>9250</v>
      </c>
      <c r="E1482" s="1120">
        <v>-0.01</v>
      </c>
      <c r="K1482" s="858">
        <f t="shared" si="23"/>
        <v>0</v>
      </c>
    </row>
    <row r="1483" spans="3:11" x14ac:dyDescent="0.25">
      <c r="C1483" s="80" t="s">
        <v>3915</v>
      </c>
      <c r="D1483" s="80" t="s">
        <v>9251</v>
      </c>
      <c r="E1483" s="1120">
        <v>-0.01</v>
      </c>
      <c r="K1483" s="858">
        <f t="shared" si="23"/>
        <v>0</v>
      </c>
    </row>
    <row r="1484" spans="3:11" x14ac:dyDescent="0.25">
      <c r="C1484" s="80" t="s">
        <v>3915</v>
      </c>
      <c r="D1484" s="80" t="s">
        <v>9252</v>
      </c>
      <c r="E1484" s="1120">
        <v>-0.01</v>
      </c>
      <c r="K1484" s="858">
        <f t="shared" si="23"/>
        <v>0</v>
      </c>
    </row>
    <row r="1485" spans="3:11" x14ac:dyDescent="0.25">
      <c r="C1485" s="80" t="s">
        <v>3915</v>
      </c>
      <c r="D1485" s="80" t="s">
        <v>9253</v>
      </c>
      <c r="E1485" s="1120">
        <v>-0.01</v>
      </c>
      <c r="K1485" s="858">
        <f t="shared" si="23"/>
        <v>0</v>
      </c>
    </row>
    <row r="1486" spans="3:11" x14ac:dyDescent="0.25">
      <c r="C1486" s="80" t="s">
        <v>3915</v>
      </c>
      <c r="D1486" s="80" t="s">
        <v>9254</v>
      </c>
      <c r="E1486" s="1120">
        <v>-0.01</v>
      </c>
      <c r="K1486" s="858">
        <f t="shared" si="23"/>
        <v>0</v>
      </c>
    </row>
    <row r="1487" spans="3:11" x14ac:dyDescent="0.25">
      <c r="C1487" s="80" t="s">
        <v>3915</v>
      </c>
      <c r="D1487" s="80" t="s">
        <v>9255</v>
      </c>
      <c r="E1487" s="1120">
        <v>-0.01</v>
      </c>
      <c r="K1487" s="858">
        <f t="shared" si="23"/>
        <v>0</v>
      </c>
    </row>
    <row r="1488" spans="3:11" x14ac:dyDescent="0.25">
      <c r="C1488" s="80" t="s">
        <v>3915</v>
      </c>
      <c r="D1488" s="80" t="s">
        <v>9268</v>
      </c>
      <c r="E1488" s="1120">
        <v>0.01</v>
      </c>
      <c r="K1488" s="858">
        <f t="shared" si="23"/>
        <v>0</v>
      </c>
    </row>
    <row r="1489" spans="3:11" x14ac:dyDescent="0.25">
      <c r="C1489" s="80" t="s">
        <v>3915</v>
      </c>
      <c r="D1489" s="80" t="s">
        <v>9269</v>
      </c>
      <c r="E1489" s="1120">
        <v>0.01</v>
      </c>
      <c r="K1489" s="858">
        <f t="shared" si="23"/>
        <v>0</v>
      </c>
    </row>
    <row r="1490" spans="3:11" x14ac:dyDescent="0.25">
      <c r="C1490" s="80" t="s">
        <v>3915</v>
      </c>
      <c r="D1490" s="80" t="s">
        <v>9270</v>
      </c>
      <c r="E1490" s="1120">
        <v>0.01</v>
      </c>
      <c r="K1490" s="858">
        <f t="shared" si="23"/>
        <v>0</v>
      </c>
    </row>
    <row r="1491" spans="3:11" x14ac:dyDescent="0.25">
      <c r="C1491" s="80" t="s">
        <v>3915</v>
      </c>
      <c r="D1491" s="80" t="s">
        <v>9271</v>
      </c>
      <c r="E1491" s="1120">
        <v>0.01</v>
      </c>
      <c r="K1491" s="858">
        <f t="shared" si="23"/>
        <v>0</v>
      </c>
    </row>
    <row r="1492" spans="3:11" x14ac:dyDescent="0.25">
      <c r="C1492" s="80" t="s">
        <v>3915</v>
      </c>
      <c r="D1492" s="80" t="s">
        <v>9272</v>
      </c>
      <c r="E1492" s="1120">
        <v>0.01</v>
      </c>
      <c r="K1492" s="858">
        <f t="shared" si="23"/>
        <v>0</v>
      </c>
    </row>
    <row r="1493" spans="3:11" x14ac:dyDescent="0.25">
      <c r="C1493" s="80" t="s">
        <v>3915</v>
      </c>
      <c r="D1493" s="80" t="s">
        <v>9273</v>
      </c>
      <c r="E1493" s="1120">
        <v>0.01</v>
      </c>
      <c r="K1493" s="858">
        <f t="shared" si="23"/>
        <v>0</v>
      </c>
    </row>
    <row r="1494" spans="3:11" x14ac:dyDescent="0.25">
      <c r="C1494" s="80" t="s">
        <v>3915</v>
      </c>
      <c r="D1494" s="80" t="s">
        <v>9274</v>
      </c>
      <c r="E1494" s="1120">
        <v>0.01</v>
      </c>
      <c r="K1494" s="858">
        <f t="shared" si="23"/>
        <v>0</v>
      </c>
    </row>
    <row r="1495" spans="3:11" x14ac:dyDescent="0.25">
      <c r="C1495" s="80" t="s">
        <v>3915</v>
      </c>
      <c r="D1495" s="80" t="s">
        <v>9275</v>
      </c>
      <c r="E1495" s="1120">
        <v>0.01</v>
      </c>
      <c r="K1495" s="858">
        <f t="shared" si="23"/>
        <v>0</v>
      </c>
    </row>
    <row r="1496" spans="3:11" x14ac:dyDescent="0.25">
      <c r="C1496" s="80" t="s">
        <v>3915</v>
      </c>
      <c r="D1496" s="80" t="s">
        <v>9276</v>
      </c>
      <c r="E1496" s="1120">
        <v>0.01</v>
      </c>
      <c r="K1496" s="858">
        <f t="shared" si="23"/>
        <v>0</v>
      </c>
    </row>
    <row r="1497" spans="3:11" x14ac:dyDescent="0.25">
      <c r="C1497" s="80" t="s">
        <v>3915</v>
      </c>
      <c r="D1497" s="80" t="s">
        <v>9277</v>
      </c>
      <c r="E1497" s="1120">
        <v>0.01</v>
      </c>
      <c r="K1497" s="858">
        <f t="shared" si="23"/>
        <v>0</v>
      </c>
    </row>
    <row r="1498" spans="3:11" x14ac:dyDescent="0.25">
      <c r="C1498" s="80" t="s">
        <v>3915</v>
      </c>
      <c r="D1498" s="80" t="s">
        <v>9278</v>
      </c>
      <c r="E1498" s="1120">
        <v>0.01</v>
      </c>
      <c r="K1498" s="858">
        <f t="shared" si="23"/>
        <v>0</v>
      </c>
    </row>
    <row r="1499" spans="3:11" x14ac:dyDescent="0.25">
      <c r="C1499" s="80" t="s">
        <v>3915</v>
      </c>
      <c r="D1499" s="80" t="s">
        <v>9279</v>
      </c>
      <c r="E1499" s="1120">
        <v>0.01</v>
      </c>
      <c r="K1499" s="858">
        <f t="shared" si="23"/>
        <v>0</v>
      </c>
    </row>
    <row r="1500" spans="3:11" x14ac:dyDescent="0.25">
      <c r="C1500" s="80" t="s">
        <v>3915</v>
      </c>
      <c r="D1500" s="80" t="s">
        <v>6118</v>
      </c>
      <c r="E1500" s="1120">
        <v>96.2</v>
      </c>
      <c r="K1500" s="858">
        <f t="shared" si="23"/>
        <v>0</v>
      </c>
    </row>
    <row r="1501" spans="3:11" x14ac:dyDescent="0.25">
      <c r="C1501" s="80" t="s">
        <v>3915</v>
      </c>
      <c r="D1501" s="80" t="s">
        <v>6119</v>
      </c>
      <c r="E1501" s="1120">
        <v>96.2</v>
      </c>
      <c r="K1501" s="858">
        <f t="shared" si="23"/>
        <v>0</v>
      </c>
    </row>
    <row r="1502" spans="3:11" x14ac:dyDescent="0.25">
      <c r="C1502" s="80" t="s">
        <v>3915</v>
      </c>
      <c r="D1502" s="80" t="s">
        <v>6120</v>
      </c>
      <c r="E1502" s="1120">
        <v>96.2</v>
      </c>
      <c r="K1502" s="858">
        <f t="shared" si="23"/>
        <v>0</v>
      </c>
    </row>
    <row r="1503" spans="3:11" x14ac:dyDescent="0.25">
      <c r="C1503" s="80" t="s">
        <v>3915</v>
      </c>
      <c r="D1503" s="80" t="s">
        <v>6121</v>
      </c>
      <c r="E1503" s="1120">
        <v>96.2</v>
      </c>
      <c r="K1503" s="858">
        <f t="shared" si="23"/>
        <v>0</v>
      </c>
    </row>
    <row r="1504" spans="3:11" x14ac:dyDescent="0.25">
      <c r="C1504" s="80" t="s">
        <v>3915</v>
      </c>
      <c r="D1504" s="80" t="s">
        <v>6122</v>
      </c>
      <c r="E1504" s="1120">
        <v>96.2</v>
      </c>
      <c r="K1504" s="858">
        <f t="shared" si="23"/>
        <v>0</v>
      </c>
    </row>
    <row r="1505" spans="3:11" x14ac:dyDescent="0.25">
      <c r="C1505" s="80" t="s">
        <v>3915</v>
      </c>
      <c r="D1505" s="80" t="s">
        <v>6123</v>
      </c>
      <c r="E1505" s="1120">
        <v>48.11</v>
      </c>
      <c r="K1505" s="858">
        <f t="shared" si="23"/>
        <v>0</v>
      </c>
    </row>
    <row r="1506" spans="3:11" x14ac:dyDescent="0.25">
      <c r="C1506" s="80" t="s">
        <v>3915</v>
      </c>
      <c r="D1506" s="80" t="s">
        <v>9340</v>
      </c>
      <c r="E1506" s="1120">
        <v>0.01</v>
      </c>
      <c r="K1506" s="858">
        <f t="shared" si="23"/>
        <v>0</v>
      </c>
    </row>
    <row r="1507" spans="3:11" x14ac:dyDescent="0.25">
      <c r="C1507" s="80" t="s">
        <v>3915</v>
      </c>
      <c r="D1507" s="80" t="s">
        <v>9341</v>
      </c>
      <c r="E1507" s="1120">
        <v>0.01</v>
      </c>
      <c r="K1507" s="858">
        <f t="shared" si="23"/>
        <v>0</v>
      </c>
    </row>
    <row r="1508" spans="3:11" x14ac:dyDescent="0.25">
      <c r="C1508" s="80" t="s">
        <v>3915</v>
      </c>
      <c r="D1508" s="80" t="s">
        <v>9342</v>
      </c>
      <c r="E1508" s="1120">
        <v>0.01</v>
      </c>
      <c r="K1508" s="858">
        <f t="shared" si="23"/>
        <v>0</v>
      </c>
    </row>
    <row r="1509" spans="3:11" x14ac:dyDescent="0.25">
      <c r="C1509" s="80" t="s">
        <v>3915</v>
      </c>
      <c r="D1509" s="80" t="s">
        <v>9343</v>
      </c>
      <c r="E1509" s="1120">
        <v>0.01</v>
      </c>
      <c r="K1509" s="858">
        <f t="shared" si="23"/>
        <v>0</v>
      </c>
    </row>
    <row r="1510" spans="3:11" x14ac:dyDescent="0.25">
      <c r="C1510" s="80" t="s">
        <v>3915</v>
      </c>
      <c r="D1510" s="80" t="s">
        <v>9344</v>
      </c>
      <c r="E1510" s="1120">
        <v>0.01</v>
      </c>
      <c r="K1510" s="858">
        <f t="shared" si="23"/>
        <v>0</v>
      </c>
    </row>
    <row r="1511" spans="3:11" x14ac:dyDescent="0.25">
      <c r="C1511" s="80" t="s">
        <v>3915</v>
      </c>
      <c r="D1511" s="80" t="s">
        <v>9345</v>
      </c>
      <c r="E1511" s="1120">
        <v>0.01</v>
      </c>
      <c r="K1511" s="858">
        <f t="shared" si="23"/>
        <v>0</v>
      </c>
    </row>
    <row r="1512" spans="3:11" x14ac:dyDescent="0.25">
      <c r="C1512" s="80" t="s">
        <v>3915</v>
      </c>
      <c r="D1512" s="80" t="s">
        <v>9358</v>
      </c>
      <c r="E1512" s="1120">
        <v>-0.01</v>
      </c>
      <c r="K1512" s="858">
        <f t="shared" si="23"/>
        <v>0</v>
      </c>
    </row>
    <row r="1513" spans="3:11" x14ac:dyDescent="0.25">
      <c r="C1513" s="80" t="s">
        <v>3915</v>
      </c>
      <c r="D1513" s="80" t="s">
        <v>9359</v>
      </c>
      <c r="E1513" s="1120">
        <v>-0.01</v>
      </c>
      <c r="K1513" s="858">
        <f t="shared" si="23"/>
        <v>0</v>
      </c>
    </row>
    <row r="1514" spans="3:11" x14ac:dyDescent="0.25">
      <c r="C1514" s="80" t="s">
        <v>3915</v>
      </c>
      <c r="D1514" s="80" t="s">
        <v>9360</v>
      </c>
      <c r="E1514" s="1120">
        <v>-0.01</v>
      </c>
      <c r="K1514" s="858">
        <f t="shared" si="23"/>
        <v>0</v>
      </c>
    </row>
    <row r="1515" spans="3:11" x14ac:dyDescent="0.25">
      <c r="C1515" s="80" t="s">
        <v>3915</v>
      </c>
      <c r="D1515" s="80" t="s">
        <v>9361</v>
      </c>
      <c r="E1515" s="1120">
        <v>-0.01</v>
      </c>
      <c r="K1515" s="858">
        <f t="shared" si="23"/>
        <v>0</v>
      </c>
    </row>
    <row r="1516" spans="3:11" x14ac:dyDescent="0.25">
      <c r="C1516" s="80" t="s">
        <v>3915</v>
      </c>
      <c r="D1516" s="80" t="s">
        <v>9362</v>
      </c>
      <c r="E1516" s="1120">
        <v>-0.01</v>
      </c>
      <c r="K1516" s="858">
        <f t="shared" si="23"/>
        <v>0</v>
      </c>
    </row>
    <row r="1517" spans="3:11" x14ac:dyDescent="0.25">
      <c r="C1517" s="80" t="s">
        <v>3915</v>
      </c>
      <c r="D1517" s="80" t="s">
        <v>9363</v>
      </c>
      <c r="E1517" s="1120">
        <v>-0.01</v>
      </c>
      <c r="K1517" s="858">
        <f t="shared" si="23"/>
        <v>0</v>
      </c>
    </row>
    <row r="1518" spans="3:11" x14ac:dyDescent="0.25">
      <c r="C1518" s="80" t="s">
        <v>3915</v>
      </c>
      <c r="D1518" s="80" t="s">
        <v>9364</v>
      </c>
      <c r="E1518" s="1120">
        <v>-0.01</v>
      </c>
      <c r="K1518" s="858">
        <f t="shared" si="23"/>
        <v>0</v>
      </c>
    </row>
    <row r="1519" spans="3:11" x14ac:dyDescent="0.25">
      <c r="C1519" s="80" t="s">
        <v>3915</v>
      </c>
      <c r="D1519" s="80" t="s">
        <v>9365</v>
      </c>
      <c r="E1519" s="1120">
        <v>-0.01</v>
      </c>
      <c r="K1519" s="858">
        <f t="shared" si="23"/>
        <v>0</v>
      </c>
    </row>
    <row r="1520" spans="3:11" x14ac:dyDescent="0.25">
      <c r="C1520" s="80" t="s">
        <v>3915</v>
      </c>
      <c r="D1520" s="80" t="s">
        <v>9366</v>
      </c>
      <c r="E1520" s="1120">
        <v>-0.01</v>
      </c>
      <c r="K1520" s="858">
        <f t="shared" si="23"/>
        <v>0</v>
      </c>
    </row>
    <row r="1521" spans="3:11" x14ac:dyDescent="0.25">
      <c r="C1521" s="80" t="s">
        <v>3915</v>
      </c>
      <c r="D1521" s="80" t="s">
        <v>9367</v>
      </c>
      <c r="E1521" s="1120">
        <v>-0.01</v>
      </c>
      <c r="K1521" s="858">
        <f t="shared" si="23"/>
        <v>0</v>
      </c>
    </row>
    <row r="1522" spans="3:11" x14ac:dyDescent="0.25">
      <c r="C1522" s="80" t="s">
        <v>3915</v>
      </c>
      <c r="D1522" s="80" t="s">
        <v>9368</v>
      </c>
      <c r="E1522" s="1120">
        <v>-0.01</v>
      </c>
      <c r="K1522" s="858">
        <f t="shared" si="23"/>
        <v>0</v>
      </c>
    </row>
    <row r="1523" spans="3:11" x14ac:dyDescent="0.25">
      <c r="C1523" s="80" t="s">
        <v>3915</v>
      </c>
      <c r="D1523" s="80" t="s">
        <v>9369</v>
      </c>
      <c r="E1523" s="1120">
        <v>-0.01</v>
      </c>
      <c r="K1523" s="858">
        <f t="shared" si="23"/>
        <v>0</v>
      </c>
    </row>
    <row r="1524" spans="3:11" x14ac:dyDescent="0.25">
      <c r="C1524" s="80" t="s">
        <v>3915</v>
      </c>
      <c r="D1524" s="80" t="s">
        <v>6124</v>
      </c>
      <c r="E1524" s="1120">
        <v>358.92</v>
      </c>
      <c r="K1524" s="858">
        <f t="shared" si="23"/>
        <v>0</v>
      </c>
    </row>
    <row r="1525" spans="3:11" x14ac:dyDescent="0.25">
      <c r="C1525" s="80" t="s">
        <v>3915</v>
      </c>
      <c r="D1525" s="80" t="s">
        <v>6125</v>
      </c>
      <c r="E1525" s="1120">
        <v>358.92</v>
      </c>
      <c r="K1525" s="858">
        <f t="shared" si="23"/>
        <v>0</v>
      </c>
    </row>
    <row r="1526" spans="3:11" x14ac:dyDescent="0.25">
      <c r="C1526" s="80" t="s">
        <v>3915</v>
      </c>
      <c r="D1526" s="80" t="s">
        <v>6126</v>
      </c>
      <c r="E1526" s="1120">
        <v>358.92</v>
      </c>
      <c r="K1526" s="858">
        <f t="shared" si="23"/>
        <v>0</v>
      </c>
    </row>
    <row r="1527" spans="3:11" x14ac:dyDescent="0.25">
      <c r="C1527" s="80" t="s">
        <v>3915</v>
      </c>
      <c r="D1527" s="80" t="s">
        <v>6127</v>
      </c>
      <c r="E1527" s="1120">
        <v>358.92</v>
      </c>
      <c r="K1527" s="858">
        <f t="shared" si="23"/>
        <v>0</v>
      </c>
    </row>
    <row r="1528" spans="3:11" x14ac:dyDescent="0.25">
      <c r="C1528" s="80" t="s">
        <v>3915</v>
      </c>
      <c r="D1528" s="80" t="s">
        <v>6128</v>
      </c>
      <c r="E1528" s="1120">
        <v>358.92</v>
      </c>
      <c r="K1528" s="858">
        <f t="shared" si="23"/>
        <v>0</v>
      </c>
    </row>
    <row r="1529" spans="3:11" x14ac:dyDescent="0.25">
      <c r="C1529" s="80" t="s">
        <v>3915</v>
      </c>
      <c r="D1529" s="80" t="s">
        <v>6129</v>
      </c>
      <c r="E1529" s="1120">
        <v>179.63</v>
      </c>
      <c r="K1529" s="858">
        <f t="shared" si="23"/>
        <v>0</v>
      </c>
    </row>
    <row r="1530" spans="3:11" x14ac:dyDescent="0.25">
      <c r="C1530" s="80" t="s">
        <v>3915</v>
      </c>
      <c r="D1530" s="80" t="s">
        <v>9382</v>
      </c>
      <c r="E1530" s="1120">
        <v>0.34</v>
      </c>
      <c r="K1530" s="858">
        <f t="shared" si="23"/>
        <v>0</v>
      </c>
    </row>
    <row r="1531" spans="3:11" x14ac:dyDescent="0.25">
      <c r="C1531" s="80" t="s">
        <v>3915</v>
      </c>
      <c r="D1531" s="80" t="s">
        <v>9383</v>
      </c>
      <c r="E1531" s="1120">
        <v>0.17</v>
      </c>
      <c r="K1531" s="858">
        <f t="shared" si="23"/>
        <v>0</v>
      </c>
    </row>
    <row r="1532" spans="3:11" x14ac:dyDescent="0.25">
      <c r="C1532" s="80" t="s">
        <v>3915</v>
      </c>
      <c r="D1532" s="80" t="s">
        <v>9388</v>
      </c>
      <c r="E1532" s="1120">
        <v>-0.01</v>
      </c>
      <c r="K1532" s="858">
        <f t="shared" si="23"/>
        <v>0</v>
      </c>
    </row>
    <row r="1533" spans="3:11" x14ac:dyDescent="0.25">
      <c r="C1533" s="80" t="s">
        <v>3915</v>
      </c>
      <c r="D1533" s="80" t="s">
        <v>9389</v>
      </c>
      <c r="E1533" s="1120">
        <v>-0.01</v>
      </c>
      <c r="K1533" s="858">
        <f t="shared" si="23"/>
        <v>0</v>
      </c>
    </row>
    <row r="1534" spans="3:11" x14ac:dyDescent="0.25">
      <c r="C1534" s="80" t="s">
        <v>3915</v>
      </c>
      <c r="D1534" s="80" t="s">
        <v>9390</v>
      </c>
      <c r="E1534" s="1120">
        <v>-0.01</v>
      </c>
      <c r="K1534" s="858">
        <f t="shared" si="23"/>
        <v>0</v>
      </c>
    </row>
    <row r="1535" spans="3:11" x14ac:dyDescent="0.25">
      <c r="C1535" s="80" t="s">
        <v>3915</v>
      </c>
      <c r="D1535" s="80" t="s">
        <v>9391</v>
      </c>
      <c r="E1535" s="1120">
        <v>-0.01</v>
      </c>
      <c r="K1535" s="858">
        <f t="shared" si="23"/>
        <v>0</v>
      </c>
    </row>
    <row r="1536" spans="3:11" x14ac:dyDescent="0.25">
      <c r="C1536" s="80" t="s">
        <v>3915</v>
      </c>
      <c r="D1536" s="80" t="s">
        <v>9392</v>
      </c>
      <c r="E1536" s="1120">
        <v>-0.01</v>
      </c>
      <c r="K1536" s="858">
        <f t="shared" si="23"/>
        <v>0</v>
      </c>
    </row>
    <row r="1537" spans="3:11" x14ac:dyDescent="0.25">
      <c r="C1537" s="80" t="s">
        <v>3915</v>
      </c>
      <c r="D1537" s="80" t="s">
        <v>9393</v>
      </c>
      <c r="E1537" s="1120">
        <v>-0.01</v>
      </c>
      <c r="K1537" s="858">
        <f t="shared" si="23"/>
        <v>0</v>
      </c>
    </row>
    <row r="1538" spans="3:11" x14ac:dyDescent="0.25">
      <c r="C1538" s="80" t="s">
        <v>3915</v>
      </c>
      <c r="D1538" s="80" t="s">
        <v>9394</v>
      </c>
      <c r="E1538" s="1120">
        <v>-0.01</v>
      </c>
      <c r="K1538" s="858">
        <f t="shared" si="23"/>
        <v>0</v>
      </c>
    </row>
    <row r="1539" spans="3:11" x14ac:dyDescent="0.25">
      <c r="C1539" s="80" t="s">
        <v>3915</v>
      </c>
      <c r="D1539" s="80" t="s">
        <v>9395</v>
      </c>
      <c r="E1539" s="1120">
        <v>-0.01</v>
      </c>
      <c r="K1539" s="858">
        <f t="shared" si="23"/>
        <v>0</v>
      </c>
    </row>
    <row r="1540" spans="3:11" x14ac:dyDescent="0.25">
      <c r="C1540" s="80" t="s">
        <v>3915</v>
      </c>
      <c r="D1540" s="80" t="s">
        <v>9396</v>
      </c>
      <c r="E1540" s="1120">
        <v>-0.01</v>
      </c>
      <c r="K1540" s="858">
        <f t="shared" si="23"/>
        <v>0</v>
      </c>
    </row>
    <row r="1541" spans="3:11" x14ac:dyDescent="0.25">
      <c r="C1541" s="80" t="s">
        <v>3915</v>
      </c>
      <c r="D1541" s="80" t="s">
        <v>9397</v>
      </c>
      <c r="E1541" s="1120">
        <v>-0.01</v>
      </c>
      <c r="K1541" s="858">
        <f t="shared" si="23"/>
        <v>0</v>
      </c>
    </row>
    <row r="1542" spans="3:11" x14ac:dyDescent="0.25">
      <c r="C1542" s="80" t="s">
        <v>3915</v>
      </c>
      <c r="D1542" s="80" t="s">
        <v>9398</v>
      </c>
      <c r="E1542" s="1120">
        <v>-0.01</v>
      </c>
      <c r="K1542" s="858">
        <f t="shared" si="23"/>
        <v>0</v>
      </c>
    </row>
    <row r="1543" spans="3:11" x14ac:dyDescent="0.25">
      <c r="C1543" s="80" t="s">
        <v>3915</v>
      </c>
      <c r="D1543" s="80" t="s">
        <v>9399</v>
      </c>
      <c r="E1543" s="1120">
        <v>-0.01</v>
      </c>
      <c r="K1543" s="858">
        <f t="shared" ref="K1543:K1606" si="24">I1543+J1543</f>
        <v>0</v>
      </c>
    </row>
    <row r="1544" spans="3:11" x14ac:dyDescent="0.25">
      <c r="C1544" s="80" t="s">
        <v>3915</v>
      </c>
      <c r="D1544" s="80" t="s">
        <v>9400</v>
      </c>
      <c r="E1544" s="1120">
        <v>0.01</v>
      </c>
      <c r="K1544" s="858">
        <f t="shared" si="24"/>
        <v>0</v>
      </c>
    </row>
    <row r="1545" spans="3:11" x14ac:dyDescent="0.25">
      <c r="C1545" s="80" t="s">
        <v>3915</v>
      </c>
      <c r="D1545" s="80" t="s">
        <v>9401</v>
      </c>
      <c r="E1545" s="1120">
        <v>0.01</v>
      </c>
      <c r="K1545" s="858">
        <f t="shared" si="24"/>
        <v>0</v>
      </c>
    </row>
    <row r="1546" spans="3:11" x14ac:dyDescent="0.25">
      <c r="C1546" s="80" t="s">
        <v>3915</v>
      </c>
      <c r="D1546" s="80" t="s">
        <v>9402</v>
      </c>
      <c r="E1546" s="1120">
        <v>0.01</v>
      </c>
      <c r="K1546" s="858">
        <f t="shared" si="24"/>
        <v>0</v>
      </c>
    </row>
    <row r="1547" spans="3:11" x14ac:dyDescent="0.25">
      <c r="C1547" s="80" t="s">
        <v>3915</v>
      </c>
      <c r="D1547" s="80" t="s">
        <v>9403</v>
      </c>
      <c r="E1547" s="1120">
        <v>0.01</v>
      </c>
      <c r="K1547" s="858">
        <f t="shared" si="24"/>
        <v>0</v>
      </c>
    </row>
    <row r="1548" spans="3:11" x14ac:dyDescent="0.25">
      <c r="C1548" s="80" t="s">
        <v>3915</v>
      </c>
      <c r="D1548" s="80" t="s">
        <v>9404</v>
      </c>
      <c r="E1548" s="1120">
        <v>0.01</v>
      </c>
      <c r="K1548" s="858">
        <f t="shared" si="24"/>
        <v>0</v>
      </c>
    </row>
    <row r="1549" spans="3:11" x14ac:dyDescent="0.25">
      <c r="C1549" s="80" t="s">
        <v>3915</v>
      </c>
      <c r="D1549" s="80" t="s">
        <v>9405</v>
      </c>
      <c r="E1549" s="1120">
        <v>0.01</v>
      </c>
      <c r="K1549" s="858">
        <f t="shared" si="24"/>
        <v>0</v>
      </c>
    </row>
    <row r="1550" spans="3:11" x14ac:dyDescent="0.25">
      <c r="C1550" s="80" t="s">
        <v>3915</v>
      </c>
      <c r="D1550" s="80" t="s">
        <v>9406</v>
      </c>
      <c r="E1550" s="1120">
        <v>0.01</v>
      </c>
      <c r="K1550" s="858">
        <f t="shared" si="24"/>
        <v>0</v>
      </c>
    </row>
    <row r="1551" spans="3:11" x14ac:dyDescent="0.25">
      <c r="C1551" s="80" t="s">
        <v>3915</v>
      </c>
      <c r="D1551" s="80" t="s">
        <v>9407</v>
      </c>
      <c r="E1551" s="1120">
        <v>0.01</v>
      </c>
      <c r="K1551" s="858">
        <f t="shared" si="24"/>
        <v>0</v>
      </c>
    </row>
    <row r="1552" spans="3:11" x14ac:dyDescent="0.25">
      <c r="C1552" s="80" t="s">
        <v>3915</v>
      </c>
      <c r="D1552" s="80" t="s">
        <v>9408</v>
      </c>
      <c r="E1552" s="1120">
        <v>0.01</v>
      </c>
      <c r="K1552" s="858">
        <f t="shared" si="24"/>
        <v>0</v>
      </c>
    </row>
    <row r="1553" spans="3:11" x14ac:dyDescent="0.25">
      <c r="C1553" s="80" t="s">
        <v>3915</v>
      </c>
      <c r="D1553" s="80" t="s">
        <v>9409</v>
      </c>
      <c r="E1553" s="1120">
        <v>0.01</v>
      </c>
      <c r="K1553" s="858">
        <f t="shared" si="24"/>
        <v>0</v>
      </c>
    </row>
    <row r="1554" spans="3:11" x14ac:dyDescent="0.25">
      <c r="C1554" s="80" t="s">
        <v>3915</v>
      </c>
      <c r="D1554" s="80" t="s">
        <v>9410</v>
      </c>
      <c r="E1554" s="1120">
        <v>0.01</v>
      </c>
      <c r="K1554" s="858">
        <f t="shared" si="24"/>
        <v>0</v>
      </c>
    </row>
    <row r="1555" spans="3:11" x14ac:dyDescent="0.25">
      <c r="C1555" s="80" t="s">
        <v>3915</v>
      </c>
      <c r="D1555" s="80" t="s">
        <v>9411</v>
      </c>
      <c r="E1555" s="1120">
        <v>0.01</v>
      </c>
      <c r="K1555" s="858">
        <f t="shared" si="24"/>
        <v>0</v>
      </c>
    </row>
    <row r="1556" spans="3:11" x14ac:dyDescent="0.25">
      <c r="C1556" s="80" t="s">
        <v>3915</v>
      </c>
      <c r="D1556" s="80" t="s">
        <v>6130</v>
      </c>
      <c r="E1556" s="1120">
        <v>355.93</v>
      </c>
      <c r="K1556" s="858">
        <f t="shared" si="24"/>
        <v>0</v>
      </c>
    </row>
    <row r="1557" spans="3:11" x14ac:dyDescent="0.25">
      <c r="C1557" s="80" t="s">
        <v>3915</v>
      </c>
      <c r="D1557" s="80" t="s">
        <v>6131</v>
      </c>
      <c r="E1557" s="1120">
        <v>355.93</v>
      </c>
      <c r="K1557" s="858">
        <f t="shared" si="24"/>
        <v>0</v>
      </c>
    </row>
    <row r="1558" spans="3:11" x14ac:dyDescent="0.25">
      <c r="C1558" s="80" t="s">
        <v>3915</v>
      </c>
      <c r="D1558" s="80" t="s">
        <v>6132</v>
      </c>
      <c r="E1558" s="1120">
        <v>355.93</v>
      </c>
      <c r="K1558" s="858">
        <f t="shared" si="24"/>
        <v>0</v>
      </c>
    </row>
    <row r="1559" spans="3:11" x14ac:dyDescent="0.25">
      <c r="C1559" s="80" t="s">
        <v>3915</v>
      </c>
      <c r="D1559" s="80" t="s">
        <v>6133</v>
      </c>
      <c r="E1559" s="1120">
        <v>355.93</v>
      </c>
      <c r="K1559" s="858">
        <f t="shared" si="24"/>
        <v>0</v>
      </c>
    </row>
    <row r="1560" spans="3:11" x14ac:dyDescent="0.25">
      <c r="C1560" s="80" t="s">
        <v>3915</v>
      </c>
      <c r="D1560" s="80" t="s">
        <v>6134</v>
      </c>
      <c r="E1560" s="1120">
        <v>355.93</v>
      </c>
      <c r="K1560" s="858">
        <f t="shared" si="24"/>
        <v>0</v>
      </c>
    </row>
    <row r="1561" spans="3:11" x14ac:dyDescent="0.25">
      <c r="C1561" s="80" t="s">
        <v>3915</v>
      </c>
      <c r="D1561" s="80" t="s">
        <v>6135</v>
      </c>
      <c r="E1561" s="1120">
        <v>178.39</v>
      </c>
      <c r="K1561" s="858">
        <f t="shared" si="24"/>
        <v>0</v>
      </c>
    </row>
    <row r="1562" spans="3:11" x14ac:dyDescent="0.25">
      <c r="C1562" s="80" t="s">
        <v>3915</v>
      </c>
      <c r="D1562" s="80" t="s">
        <v>6136</v>
      </c>
      <c r="E1562" s="1120">
        <v>0.85</v>
      </c>
      <c r="K1562" s="858">
        <f t="shared" si="24"/>
        <v>0</v>
      </c>
    </row>
    <row r="1563" spans="3:11" x14ac:dyDescent="0.25">
      <c r="C1563" s="80" t="s">
        <v>3915</v>
      </c>
      <c r="D1563" s="80" t="s">
        <v>9412</v>
      </c>
      <c r="E1563" s="1120">
        <v>0.42</v>
      </c>
      <c r="K1563" s="858">
        <f t="shared" si="24"/>
        <v>0</v>
      </c>
    </row>
    <row r="1564" spans="3:11" x14ac:dyDescent="0.25">
      <c r="C1564" s="80" t="s">
        <v>3915</v>
      </c>
      <c r="D1564" s="80" t="s">
        <v>6137</v>
      </c>
      <c r="E1564" s="1120">
        <v>45.32</v>
      </c>
      <c r="K1564" s="858">
        <f t="shared" si="24"/>
        <v>0</v>
      </c>
    </row>
    <row r="1565" spans="3:11" x14ac:dyDescent="0.25">
      <c r="C1565" s="80" t="s">
        <v>3915</v>
      </c>
      <c r="D1565" s="80" t="s">
        <v>6138</v>
      </c>
      <c r="E1565" s="1120">
        <v>45.32</v>
      </c>
      <c r="K1565" s="858">
        <f t="shared" si="24"/>
        <v>0</v>
      </c>
    </row>
    <row r="1566" spans="3:11" x14ac:dyDescent="0.25">
      <c r="C1566" s="80" t="s">
        <v>3915</v>
      </c>
      <c r="D1566" s="80" t="s">
        <v>6139</v>
      </c>
      <c r="E1566" s="1120">
        <v>22.66</v>
      </c>
      <c r="K1566" s="858">
        <f t="shared" si="24"/>
        <v>0</v>
      </c>
    </row>
    <row r="1567" spans="3:11" x14ac:dyDescent="0.25">
      <c r="C1567" s="80" t="s">
        <v>3915</v>
      </c>
      <c r="D1567" s="80" t="s">
        <v>9462</v>
      </c>
      <c r="E1567" s="1120">
        <v>0.01</v>
      </c>
      <c r="K1567" s="858">
        <f t="shared" si="24"/>
        <v>0</v>
      </c>
    </row>
    <row r="1568" spans="3:11" x14ac:dyDescent="0.25">
      <c r="C1568" s="80" t="s">
        <v>3915</v>
      </c>
      <c r="D1568" s="80" t="s">
        <v>9463</v>
      </c>
      <c r="E1568" s="1120">
        <v>0.01</v>
      </c>
      <c r="K1568" s="858">
        <f t="shared" si="24"/>
        <v>0</v>
      </c>
    </row>
    <row r="1569" spans="3:11" x14ac:dyDescent="0.25">
      <c r="C1569" s="80" t="s">
        <v>3915</v>
      </c>
      <c r="D1569" s="80" t="s">
        <v>9464</v>
      </c>
      <c r="E1569" s="1120">
        <v>0.01</v>
      </c>
      <c r="K1569" s="858">
        <f t="shared" si="24"/>
        <v>0</v>
      </c>
    </row>
    <row r="1570" spans="3:11" x14ac:dyDescent="0.25">
      <c r="C1570" s="80" t="s">
        <v>3915</v>
      </c>
      <c r="D1570" s="80" t="s">
        <v>9465</v>
      </c>
      <c r="E1570" s="1120">
        <v>0.01</v>
      </c>
      <c r="K1570" s="858">
        <f t="shared" si="24"/>
        <v>0</v>
      </c>
    </row>
    <row r="1571" spans="3:11" x14ac:dyDescent="0.25">
      <c r="C1571" s="80" t="s">
        <v>3915</v>
      </c>
      <c r="D1571" s="80" t="s">
        <v>9466</v>
      </c>
      <c r="E1571" s="1120">
        <v>0.01</v>
      </c>
      <c r="K1571" s="858">
        <f t="shared" si="24"/>
        <v>0</v>
      </c>
    </row>
    <row r="1572" spans="3:11" x14ac:dyDescent="0.25">
      <c r="C1572" s="80" t="s">
        <v>3915</v>
      </c>
      <c r="D1572" s="80" t="s">
        <v>9467</v>
      </c>
      <c r="E1572" s="1120">
        <v>0.01</v>
      </c>
      <c r="K1572" s="858">
        <f t="shared" si="24"/>
        <v>0</v>
      </c>
    </row>
    <row r="1573" spans="3:11" x14ac:dyDescent="0.25">
      <c r="C1573" s="80" t="s">
        <v>3915</v>
      </c>
      <c r="D1573" s="80" t="s">
        <v>9468</v>
      </c>
      <c r="E1573" s="1120">
        <v>0.01</v>
      </c>
      <c r="K1573" s="858">
        <f t="shared" si="24"/>
        <v>0</v>
      </c>
    </row>
    <row r="1574" spans="3:11" x14ac:dyDescent="0.25">
      <c r="C1574" s="80" t="s">
        <v>3915</v>
      </c>
      <c r="D1574" s="80" t="s">
        <v>9469</v>
      </c>
      <c r="E1574" s="1120">
        <v>0.01</v>
      </c>
      <c r="K1574" s="858">
        <f t="shared" si="24"/>
        <v>0</v>
      </c>
    </row>
    <row r="1575" spans="3:11" x14ac:dyDescent="0.25">
      <c r="C1575" s="80" t="s">
        <v>3915</v>
      </c>
      <c r="D1575" s="80" t="s">
        <v>9470</v>
      </c>
      <c r="E1575" s="1120">
        <v>0.01</v>
      </c>
      <c r="K1575" s="858">
        <f t="shared" si="24"/>
        <v>0</v>
      </c>
    </row>
    <row r="1576" spans="3:11" x14ac:dyDescent="0.25">
      <c r="C1576" s="80" t="s">
        <v>3915</v>
      </c>
      <c r="D1576" s="80" t="s">
        <v>9471</v>
      </c>
      <c r="E1576" s="1120">
        <v>0.01</v>
      </c>
      <c r="K1576" s="858">
        <f t="shared" si="24"/>
        <v>0</v>
      </c>
    </row>
    <row r="1577" spans="3:11" x14ac:dyDescent="0.25">
      <c r="C1577" s="80" t="s">
        <v>3915</v>
      </c>
      <c r="D1577" s="80" t="s">
        <v>9472</v>
      </c>
      <c r="E1577" s="1120">
        <v>0.01</v>
      </c>
      <c r="K1577" s="858">
        <f t="shared" si="24"/>
        <v>0</v>
      </c>
    </row>
    <row r="1578" spans="3:11" x14ac:dyDescent="0.25">
      <c r="C1578" s="80" t="s">
        <v>3915</v>
      </c>
      <c r="D1578" s="80" t="s">
        <v>9473</v>
      </c>
      <c r="E1578" s="1120">
        <v>0.01</v>
      </c>
      <c r="K1578" s="858">
        <f t="shared" si="24"/>
        <v>0</v>
      </c>
    </row>
    <row r="1579" spans="3:11" x14ac:dyDescent="0.25">
      <c r="C1579" s="80" t="s">
        <v>3915</v>
      </c>
      <c r="D1579" s="80" t="s">
        <v>9474</v>
      </c>
      <c r="E1579" s="1120">
        <v>-0.01</v>
      </c>
      <c r="K1579" s="858">
        <f t="shared" si="24"/>
        <v>0</v>
      </c>
    </row>
    <row r="1580" spans="3:11" x14ac:dyDescent="0.25">
      <c r="C1580" s="80" t="s">
        <v>3915</v>
      </c>
      <c r="D1580" s="80" t="s">
        <v>9475</v>
      </c>
      <c r="E1580" s="1120">
        <v>-0.01</v>
      </c>
      <c r="K1580" s="858">
        <f t="shared" si="24"/>
        <v>0</v>
      </c>
    </row>
    <row r="1581" spans="3:11" x14ac:dyDescent="0.25">
      <c r="C1581" s="80" t="s">
        <v>3915</v>
      </c>
      <c r="D1581" s="80" t="s">
        <v>9476</v>
      </c>
      <c r="E1581" s="1120">
        <v>-0.01</v>
      </c>
      <c r="K1581" s="858">
        <f t="shared" si="24"/>
        <v>0</v>
      </c>
    </row>
    <row r="1582" spans="3:11" x14ac:dyDescent="0.25">
      <c r="C1582" s="80" t="s">
        <v>3915</v>
      </c>
      <c r="D1582" s="80" t="s">
        <v>9477</v>
      </c>
      <c r="E1582" s="1120">
        <v>-0.01</v>
      </c>
      <c r="K1582" s="858">
        <f t="shared" si="24"/>
        <v>0</v>
      </c>
    </row>
    <row r="1583" spans="3:11" x14ac:dyDescent="0.25">
      <c r="C1583" s="80" t="s">
        <v>3915</v>
      </c>
      <c r="D1583" s="80" t="s">
        <v>9478</v>
      </c>
      <c r="E1583" s="1120">
        <v>-0.01</v>
      </c>
      <c r="K1583" s="858">
        <f t="shared" si="24"/>
        <v>0</v>
      </c>
    </row>
    <row r="1584" spans="3:11" x14ac:dyDescent="0.25">
      <c r="C1584" s="80" t="s">
        <v>3915</v>
      </c>
      <c r="D1584" s="80" t="s">
        <v>9479</v>
      </c>
      <c r="E1584" s="1120">
        <v>-0.01</v>
      </c>
      <c r="K1584" s="858">
        <f t="shared" si="24"/>
        <v>0</v>
      </c>
    </row>
    <row r="1585" spans="3:11" x14ac:dyDescent="0.25">
      <c r="C1585" s="80" t="s">
        <v>3915</v>
      </c>
      <c r="D1585" s="80" t="s">
        <v>9480</v>
      </c>
      <c r="E1585" s="1120">
        <v>-0.01</v>
      </c>
      <c r="K1585" s="858">
        <f t="shared" si="24"/>
        <v>0</v>
      </c>
    </row>
    <row r="1586" spans="3:11" x14ac:dyDescent="0.25">
      <c r="C1586" s="80" t="s">
        <v>3915</v>
      </c>
      <c r="D1586" s="80" t="s">
        <v>9481</v>
      </c>
      <c r="E1586" s="1120">
        <v>-0.01</v>
      </c>
      <c r="K1586" s="858">
        <f t="shared" si="24"/>
        <v>0</v>
      </c>
    </row>
    <row r="1587" spans="3:11" x14ac:dyDescent="0.25">
      <c r="C1587" s="80" t="s">
        <v>3915</v>
      </c>
      <c r="D1587" s="80" t="s">
        <v>9482</v>
      </c>
      <c r="E1587" s="1120">
        <v>-0.01</v>
      </c>
      <c r="K1587" s="858">
        <f t="shared" si="24"/>
        <v>0</v>
      </c>
    </row>
    <row r="1588" spans="3:11" x14ac:dyDescent="0.25">
      <c r="C1588" s="80" t="s">
        <v>3915</v>
      </c>
      <c r="D1588" s="80" t="s">
        <v>9483</v>
      </c>
      <c r="E1588" s="1120">
        <v>-0.01</v>
      </c>
      <c r="K1588" s="858">
        <f t="shared" si="24"/>
        <v>0</v>
      </c>
    </row>
    <row r="1589" spans="3:11" x14ac:dyDescent="0.25">
      <c r="C1589" s="80" t="s">
        <v>3915</v>
      </c>
      <c r="D1589" s="80" t="s">
        <v>9484</v>
      </c>
      <c r="E1589" s="1120">
        <v>-0.01</v>
      </c>
      <c r="K1589" s="858">
        <f t="shared" si="24"/>
        <v>0</v>
      </c>
    </row>
    <row r="1590" spans="3:11" x14ac:dyDescent="0.25">
      <c r="C1590" s="80" t="s">
        <v>3915</v>
      </c>
      <c r="D1590" s="80" t="s">
        <v>9485</v>
      </c>
      <c r="E1590" s="1120">
        <v>-0.01</v>
      </c>
      <c r="K1590" s="858">
        <f t="shared" si="24"/>
        <v>0</v>
      </c>
    </row>
    <row r="1591" spans="3:11" x14ac:dyDescent="0.25">
      <c r="C1591" s="80" t="s">
        <v>3915</v>
      </c>
      <c r="D1591" s="80" t="s">
        <v>6140</v>
      </c>
      <c r="E1591" s="1120">
        <v>-138.71</v>
      </c>
      <c r="K1591" s="858">
        <f t="shared" si="24"/>
        <v>0</v>
      </c>
    </row>
    <row r="1592" spans="3:11" x14ac:dyDescent="0.25">
      <c r="C1592" s="80" t="s">
        <v>3915</v>
      </c>
      <c r="D1592" s="80" t="s">
        <v>6142</v>
      </c>
      <c r="E1592" s="1120">
        <v>-138.71</v>
      </c>
      <c r="K1592" s="858">
        <f t="shared" si="24"/>
        <v>0</v>
      </c>
    </row>
    <row r="1593" spans="3:11" x14ac:dyDescent="0.25">
      <c r="C1593" s="80" t="s">
        <v>3915</v>
      </c>
      <c r="D1593" s="80" t="s">
        <v>6143</v>
      </c>
      <c r="E1593" s="1120">
        <v>-138.71</v>
      </c>
      <c r="K1593" s="858">
        <f t="shared" si="24"/>
        <v>0</v>
      </c>
    </row>
    <row r="1594" spans="3:11" x14ac:dyDescent="0.25">
      <c r="C1594" s="80" t="s">
        <v>3915</v>
      </c>
      <c r="D1594" s="80" t="s">
        <v>6144</v>
      </c>
      <c r="E1594" s="1120">
        <v>-138.71</v>
      </c>
      <c r="K1594" s="858">
        <f t="shared" si="24"/>
        <v>0</v>
      </c>
    </row>
    <row r="1595" spans="3:11" x14ac:dyDescent="0.25">
      <c r="C1595" s="80" t="s">
        <v>3915</v>
      </c>
      <c r="D1595" s="80" t="s">
        <v>6145</v>
      </c>
      <c r="E1595" s="1120">
        <v>-138.71</v>
      </c>
      <c r="K1595" s="858">
        <f t="shared" si="24"/>
        <v>0</v>
      </c>
    </row>
    <row r="1596" spans="3:11" x14ac:dyDescent="0.25">
      <c r="C1596" s="80" t="s">
        <v>3915</v>
      </c>
      <c r="D1596" s="80" t="s">
        <v>6146</v>
      </c>
      <c r="E1596" s="1120">
        <v>-138.71</v>
      </c>
      <c r="K1596" s="858">
        <f t="shared" si="24"/>
        <v>0</v>
      </c>
    </row>
    <row r="1597" spans="3:11" x14ac:dyDescent="0.25">
      <c r="C1597" s="80" t="s">
        <v>3915</v>
      </c>
      <c r="D1597" s="80" t="s">
        <v>6147</v>
      </c>
      <c r="E1597" s="1120">
        <v>-138.71</v>
      </c>
      <c r="K1597" s="858">
        <f t="shared" si="24"/>
        <v>0</v>
      </c>
    </row>
    <row r="1598" spans="3:11" x14ac:dyDescent="0.25">
      <c r="C1598" s="80" t="s">
        <v>3915</v>
      </c>
      <c r="D1598" s="80" t="s">
        <v>6148</v>
      </c>
      <c r="E1598" s="1120">
        <v>-138.71</v>
      </c>
      <c r="K1598" s="858">
        <f t="shared" si="24"/>
        <v>0</v>
      </c>
    </row>
    <row r="1599" spans="3:11" x14ac:dyDescent="0.25">
      <c r="C1599" s="80" t="s">
        <v>3915</v>
      </c>
      <c r="D1599" s="80" t="s">
        <v>6149</v>
      </c>
      <c r="E1599" s="1120">
        <v>-138.71</v>
      </c>
      <c r="K1599" s="858">
        <f t="shared" si="24"/>
        <v>0</v>
      </c>
    </row>
    <row r="1600" spans="3:11" x14ac:dyDescent="0.25">
      <c r="C1600" s="80" t="s">
        <v>3915</v>
      </c>
      <c r="D1600" s="80" t="s">
        <v>6141</v>
      </c>
      <c r="E1600" s="1120">
        <v>-69.349999999999994</v>
      </c>
      <c r="K1600" s="858">
        <f t="shared" si="24"/>
        <v>0</v>
      </c>
    </row>
    <row r="1601" spans="3:11" x14ac:dyDescent="0.25">
      <c r="C1601" s="80" t="s">
        <v>3915</v>
      </c>
      <c r="D1601" s="80" t="s">
        <v>9500</v>
      </c>
      <c r="E1601" s="1120">
        <v>0.01</v>
      </c>
      <c r="K1601" s="858">
        <f t="shared" si="24"/>
        <v>0</v>
      </c>
    </row>
    <row r="1602" spans="3:11" x14ac:dyDescent="0.25">
      <c r="C1602" s="80" t="s">
        <v>3915</v>
      </c>
      <c r="D1602" s="80" t="s">
        <v>9501</v>
      </c>
      <c r="E1602" s="1120">
        <v>0.01</v>
      </c>
      <c r="K1602" s="858">
        <f t="shared" si="24"/>
        <v>0</v>
      </c>
    </row>
    <row r="1603" spans="3:11" x14ac:dyDescent="0.25">
      <c r="C1603" s="80" t="s">
        <v>3915</v>
      </c>
      <c r="D1603" s="80" t="s">
        <v>9502</v>
      </c>
      <c r="E1603" s="1120">
        <v>0.01</v>
      </c>
      <c r="K1603" s="858">
        <f t="shared" si="24"/>
        <v>0</v>
      </c>
    </row>
    <row r="1604" spans="3:11" x14ac:dyDescent="0.25">
      <c r="C1604" s="80" t="s">
        <v>3915</v>
      </c>
      <c r="D1604" s="80" t="s">
        <v>9503</v>
      </c>
      <c r="E1604" s="1120">
        <v>0.01</v>
      </c>
      <c r="K1604" s="858">
        <f t="shared" si="24"/>
        <v>0</v>
      </c>
    </row>
    <row r="1605" spans="3:11" x14ac:dyDescent="0.25">
      <c r="C1605" s="80" t="s">
        <v>3915</v>
      </c>
      <c r="D1605" s="80" t="s">
        <v>9504</v>
      </c>
      <c r="E1605" s="1120">
        <v>0.01</v>
      </c>
      <c r="K1605" s="858">
        <f t="shared" si="24"/>
        <v>0</v>
      </c>
    </row>
    <row r="1606" spans="3:11" x14ac:dyDescent="0.25">
      <c r="C1606" s="80" t="s">
        <v>3915</v>
      </c>
      <c r="D1606" s="80" t="s">
        <v>9505</v>
      </c>
      <c r="E1606" s="1120">
        <v>0.01</v>
      </c>
      <c r="K1606" s="858">
        <f t="shared" si="24"/>
        <v>0</v>
      </c>
    </row>
    <row r="1607" spans="3:11" x14ac:dyDescent="0.25">
      <c r="C1607" s="80" t="s">
        <v>3915</v>
      </c>
      <c r="D1607" s="80" t="s">
        <v>9506</v>
      </c>
      <c r="E1607" s="1120">
        <v>0.01</v>
      </c>
      <c r="K1607" s="858">
        <f t="shared" ref="K1607:K1670" si="25">I1607+J1607</f>
        <v>0</v>
      </c>
    </row>
    <row r="1608" spans="3:11" x14ac:dyDescent="0.25">
      <c r="C1608" s="80" t="s">
        <v>3915</v>
      </c>
      <c r="D1608" s="80" t="s">
        <v>9507</v>
      </c>
      <c r="E1608" s="1120">
        <v>0.01</v>
      </c>
      <c r="K1608" s="858">
        <f t="shared" si="25"/>
        <v>0</v>
      </c>
    </row>
    <row r="1609" spans="3:11" x14ac:dyDescent="0.25">
      <c r="C1609" s="80" t="s">
        <v>3915</v>
      </c>
      <c r="D1609" s="80" t="s">
        <v>9508</v>
      </c>
      <c r="E1609" s="1120">
        <v>0.01</v>
      </c>
      <c r="K1609" s="858">
        <f t="shared" si="25"/>
        <v>0</v>
      </c>
    </row>
    <row r="1610" spans="3:11" x14ac:dyDescent="0.25">
      <c r="C1610" s="80" t="s">
        <v>3915</v>
      </c>
      <c r="D1610" s="80" t="s">
        <v>9509</v>
      </c>
      <c r="E1610" s="1120">
        <v>0.01</v>
      </c>
      <c r="K1610" s="858">
        <f t="shared" si="25"/>
        <v>0</v>
      </c>
    </row>
    <row r="1611" spans="3:11" x14ac:dyDescent="0.25">
      <c r="C1611" s="80" t="s">
        <v>3915</v>
      </c>
      <c r="D1611" s="80" t="s">
        <v>9510</v>
      </c>
      <c r="E1611" s="1120">
        <v>0.01</v>
      </c>
      <c r="K1611" s="858">
        <f t="shared" si="25"/>
        <v>0</v>
      </c>
    </row>
    <row r="1612" spans="3:11" x14ac:dyDescent="0.25">
      <c r="C1612" s="80" t="s">
        <v>3915</v>
      </c>
      <c r="D1612" s="80" t="s">
        <v>9511</v>
      </c>
      <c r="E1612" s="1120">
        <v>0.01</v>
      </c>
      <c r="K1612" s="858">
        <f t="shared" si="25"/>
        <v>0</v>
      </c>
    </row>
    <row r="1613" spans="3:11" x14ac:dyDescent="0.25">
      <c r="C1613" s="80" t="s">
        <v>3915</v>
      </c>
      <c r="D1613" s="80" t="s">
        <v>9524</v>
      </c>
      <c r="E1613" s="1120">
        <v>-0.01</v>
      </c>
      <c r="K1613" s="858">
        <f t="shared" si="25"/>
        <v>0</v>
      </c>
    </row>
    <row r="1614" spans="3:11" x14ac:dyDescent="0.25">
      <c r="C1614" s="80" t="s">
        <v>3915</v>
      </c>
      <c r="D1614" s="80" t="s">
        <v>9525</v>
      </c>
      <c r="E1614" s="1120">
        <v>-0.01</v>
      </c>
      <c r="K1614" s="858">
        <f t="shared" si="25"/>
        <v>0</v>
      </c>
    </row>
    <row r="1615" spans="3:11" x14ac:dyDescent="0.25">
      <c r="C1615" s="80" t="s">
        <v>3915</v>
      </c>
      <c r="D1615" s="80" t="s">
        <v>9526</v>
      </c>
      <c r="E1615" s="1120">
        <v>-0.01</v>
      </c>
      <c r="K1615" s="858">
        <f t="shared" si="25"/>
        <v>0</v>
      </c>
    </row>
    <row r="1616" spans="3:11" x14ac:dyDescent="0.25">
      <c r="C1616" s="80" t="s">
        <v>3915</v>
      </c>
      <c r="D1616" s="80" t="s">
        <v>9527</v>
      </c>
      <c r="E1616" s="1120">
        <v>-0.01</v>
      </c>
      <c r="K1616" s="858">
        <f t="shared" si="25"/>
        <v>0</v>
      </c>
    </row>
    <row r="1617" spans="3:11" x14ac:dyDescent="0.25">
      <c r="C1617" s="80" t="s">
        <v>3915</v>
      </c>
      <c r="D1617" s="80" t="s">
        <v>9528</v>
      </c>
      <c r="E1617" s="1120">
        <v>-0.01</v>
      </c>
      <c r="K1617" s="858">
        <f t="shared" si="25"/>
        <v>0</v>
      </c>
    </row>
    <row r="1618" spans="3:11" x14ac:dyDescent="0.25">
      <c r="C1618" s="80" t="s">
        <v>3915</v>
      </c>
      <c r="D1618" s="80" t="s">
        <v>9529</v>
      </c>
      <c r="E1618" s="1120">
        <v>-0.01</v>
      </c>
      <c r="K1618" s="858">
        <f t="shared" si="25"/>
        <v>0</v>
      </c>
    </row>
    <row r="1619" spans="3:11" x14ac:dyDescent="0.25">
      <c r="C1619" s="80" t="s">
        <v>3915</v>
      </c>
      <c r="D1619" s="80" t="s">
        <v>9530</v>
      </c>
      <c r="E1619" s="1120">
        <v>-0.01</v>
      </c>
      <c r="K1619" s="858">
        <f t="shared" si="25"/>
        <v>0</v>
      </c>
    </row>
    <row r="1620" spans="3:11" x14ac:dyDescent="0.25">
      <c r="C1620" s="80" t="s">
        <v>3915</v>
      </c>
      <c r="D1620" s="80" t="s">
        <v>9531</v>
      </c>
      <c r="E1620" s="1120">
        <v>-0.01</v>
      </c>
      <c r="K1620" s="858">
        <f t="shared" si="25"/>
        <v>0</v>
      </c>
    </row>
    <row r="1621" spans="3:11" x14ac:dyDescent="0.25">
      <c r="C1621" s="80" t="s">
        <v>3915</v>
      </c>
      <c r="D1621" s="80" t="s">
        <v>9532</v>
      </c>
      <c r="E1621" s="1120">
        <v>-0.01</v>
      </c>
      <c r="K1621" s="858">
        <f t="shared" si="25"/>
        <v>0</v>
      </c>
    </row>
    <row r="1622" spans="3:11" x14ac:dyDescent="0.25">
      <c r="C1622" s="80" t="s">
        <v>3915</v>
      </c>
      <c r="D1622" s="80" t="s">
        <v>9533</v>
      </c>
      <c r="E1622" s="1120">
        <v>-0.01</v>
      </c>
      <c r="K1622" s="858">
        <f t="shared" si="25"/>
        <v>0</v>
      </c>
    </row>
    <row r="1623" spans="3:11" x14ac:dyDescent="0.25">
      <c r="C1623" s="80" t="s">
        <v>3915</v>
      </c>
      <c r="D1623" s="80" t="s">
        <v>9534</v>
      </c>
      <c r="E1623" s="1120">
        <v>-0.01</v>
      </c>
      <c r="K1623" s="858">
        <f t="shared" si="25"/>
        <v>0</v>
      </c>
    </row>
    <row r="1624" spans="3:11" x14ac:dyDescent="0.25">
      <c r="C1624" s="80" t="s">
        <v>3915</v>
      </c>
      <c r="D1624" s="80" t="s">
        <v>9535</v>
      </c>
      <c r="E1624" s="1120">
        <v>-0.01</v>
      </c>
      <c r="K1624" s="858">
        <f t="shared" si="25"/>
        <v>0</v>
      </c>
    </row>
    <row r="1625" spans="3:11" x14ac:dyDescent="0.25">
      <c r="C1625" s="80" t="s">
        <v>3915</v>
      </c>
      <c r="D1625" s="80" t="s">
        <v>9536</v>
      </c>
      <c r="E1625" s="1120">
        <v>-0.01</v>
      </c>
      <c r="K1625" s="858">
        <f t="shared" si="25"/>
        <v>0</v>
      </c>
    </row>
    <row r="1626" spans="3:11" x14ac:dyDescent="0.25">
      <c r="C1626" s="80" t="s">
        <v>3915</v>
      </c>
      <c r="D1626" s="80" t="s">
        <v>9537</v>
      </c>
      <c r="E1626" s="1120">
        <v>-0.01</v>
      </c>
      <c r="K1626" s="858">
        <f t="shared" si="25"/>
        <v>0</v>
      </c>
    </row>
    <row r="1627" spans="3:11" x14ac:dyDescent="0.25">
      <c r="C1627" s="80" t="s">
        <v>3915</v>
      </c>
      <c r="D1627" s="80" t="s">
        <v>9538</v>
      </c>
      <c r="E1627" s="1120">
        <v>-0.01</v>
      </c>
      <c r="K1627" s="858">
        <f t="shared" si="25"/>
        <v>0</v>
      </c>
    </row>
    <row r="1628" spans="3:11" x14ac:dyDescent="0.25">
      <c r="C1628" s="80" t="s">
        <v>3915</v>
      </c>
      <c r="D1628" s="80" t="s">
        <v>9539</v>
      </c>
      <c r="E1628" s="1120">
        <v>-0.01</v>
      </c>
      <c r="K1628" s="858">
        <f t="shared" si="25"/>
        <v>0</v>
      </c>
    </row>
    <row r="1629" spans="3:11" x14ac:dyDescent="0.25">
      <c r="C1629" s="80" t="s">
        <v>3915</v>
      </c>
      <c r="D1629" s="80" t="s">
        <v>9540</v>
      </c>
      <c r="E1629" s="1120">
        <v>-0.01</v>
      </c>
      <c r="K1629" s="858">
        <f t="shared" si="25"/>
        <v>0</v>
      </c>
    </row>
    <row r="1630" spans="3:11" x14ac:dyDescent="0.25">
      <c r="C1630" s="80" t="s">
        <v>3915</v>
      </c>
      <c r="D1630" s="80" t="s">
        <v>9541</v>
      </c>
      <c r="E1630" s="1120">
        <v>-0.01</v>
      </c>
      <c r="K1630" s="858">
        <f t="shared" si="25"/>
        <v>0</v>
      </c>
    </row>
    <row r="1631" spans="3:11" x14ac:dyDescent="0.25">
      <c r="C1631" s="80" t="s">
        <v>3915</v>
      </c>
      <c r="D1631" s="80" t="s">
        <v>9542</v>
      </c>
      <c r="E1631" s="1120">
        <v>-0.01</v>
      </c>
      <c r="K1631" s="858">
        <f t="shared" si="25"/>
        <v>0</v>
      </c>
    </row>
    <row r="1632" spans="3:11" x14ac:dyDescent="0.25">
      <c r="C1632" s="80" t="s">
        <v>3915</v>
      </c>
      <c r="D1632" s="80" t="s">
        <v>9543</v>
      </c>
      <c r="E1632" s="1120">
        <v>-0.01</v>
      </c>
      <c r="K1632" s="858">
        <f t="shared" si="25"/>
        <v>0</v>
      </c>
    </row>
    <row r="1633" spans="3:11" x14ac:dyDescent="0.25">
      <c r="C1633" s="80" t="s">
        <v>3915</v>
      </c>
      <c r="D1633" s="80" t="s">
        <v>9544</v>
      </c>
      <c r="E1633" s="1120">
        <v>-0.01</v>
      </c>
      <c r="K1633" s="858">
        <f t="shared" si="25"/>
        <v>0</v>
      </c>
    </row>
    <row r="1634" spans="3:11" x14ac:dyDescent="0.25">
      <c r="C1634" s="80" t="s">
        <v>3915</v>
      </c>
      <c r="D1634" s="80" t="s">
        <v>9545</v>
      </c>
      <c r="E1634" s="1120">
        <v>-0.01</v>
      </c>
      <c r="K1634" s="858">
        <f t="shared" si="25"/>
        <v>0</v>
      </c>
    </row>
    <row r="1635" spans="3:11" x14ac:dyDescent="0.25">
      <c r="C1635" s="80" t="s">
        <v>3915</v>
      </c>
      <c r="D1635" s="80" t="s">
        <v>9546</v>
      </c>
      <c r="E1635" s="1120">
        <v>-0.01</v>
      </c>
      <c r="K1635" s="858">
        <f t="shared" si="25"/>
        <v>0</v>
      </c>
    </row>
    <row r="1636" spans="3:11" x14ac:dyDescent="0.25">
      <c r="C1636" s="80" t="s">
        <v>3915</v>
      </c>
      <c r="D1636" s="80" t="s">
        <v>9547</v>
      </c>
      <c r="E1636" s="1120">
        <v>-0.01</v>
      </c>
      <c r="K1636" s="858">
        <f t="shared" si="25"/>
        <v>0</v>
      </c>
    </row>
    <row r="1637" spans="3:11" x14ac:dyDescent="0.25">
      <c r="C1637" s="80" t="s">
        <v>3915</v>
      </c>
      <c r="D1637" s="80" t="s">
        <v>9584</v>
      </c>
      <c r="E1637" s="1120">
        <v>0.01</v>
      </c>
      <c r="K1637" s="858">
        <f t="shared" si="25"/>
        <v>0</v>
      </c>
    </row>
    <row r="1638" spans="3:11" x14ac:dyDescent="0.25">
      <c r="C1638" s="80" t="s">
        <v>3915</v>
      </c>
      <c r="D1638" s="80" t="s">
        <v>9585</v>
      </c>
      <c r="E1638" s="1120">
        <v>0.01</v>
      </c>
      <c r="K1638" s="858">
        <f t="shared" si="25"/>
        <v>0</v>
      </c>
    </row>
    <row r="1639" spans="3:11" x14ac:dyDescent="0.25">
      <c r="C1639" s="80" t="s">
        <v>3915</v>
      </c>
      <c r="D1639" s="80" t="s">
        <v>9586</v>
      </c>
      <c r="E1639" s="1120">
        <v>0.01</v>
      </c>
      <c r="K1639" s="858">
        <f t="shared" si="25"/>
        <v>0</v>
      </c>
    </row>
    <row r="1640" spans="3:11" x14ac:dyDescent="0.25">
      <c r="C1640" s="80" t="s">
        <v>3915</v>
      </c>
      <c r="D1640" s="80" t="s">
        <v>9587</v>
      </c>
      <c r="E1640" s="1120">
        <v>0.01</v>
      </c>
      <c r="K1640" s="858">
        <f t="shared" si="25"/>
        <v>0</v>
      </c>
    </row>
    <row r="1641" spans="3:11" x14ac:dyDescent="0.25">
      <c r="C1641" s="80" t="s">
        <v>3915</v>
      </c>
      <c r="D1641" s="80" t="s">
        <v>9588</v>
      </c>
      <c r="E1641" s="1120">
        <v>0.01</v>
      </c>
      <c r="K1641" s="858">
        <f t="shared" si="25"/>
        <v>0</v>
      </c>
    </row>
    <row r="1642" spans="3:11" x14ac:dyDescent="0.25">
      <c r="C1642" s="80" t="s">
        <v>3915</v>
      </c>
      <c r="D1642" s="80" t="s">
        <v>9589</v>
      </c>
      <c r="E1642" s="1120">
        <v>0.01</v>
      </c>
      <c r="K1642" s="858">
        <f t="shared" si="25"/>
        <v>0</v>
      </c>
    </row>
    <row r="1643" spans="3:11" x14ac:dyDescent="0.25">
      <c r="C1643" s="80" t="s">
        <v>3915</v>
      </c>
      <c r="D1643" s="80" t="s">
        <v>9590</v>
      </c>
      <c r="E1643" s="1120">
        <v>0.01</v>
      </c>
      <c r="K1643" s="858">
        <f t="shared" si="25"/>
        <v>0</v>
      </c>
    </row>
    <row r="1644" spans="3:11" x14ac:dyDescent="0.25">
      <c r="C1644" s="80" t="s">
        <v>3915</v>
      </c>
      <c r="D1644" s="80" t="s">
        <v>9591</v>
      </c>
      <c r="E1644" s="1120">
        <v>0.01</v>
      </c>
      <c r="K1644" s="858">
        <f t="shared" si="25"/>
        <v>0</v>
      </c>
    </row>
    <row r="1645" spans="3:11" x14ac:dyDescent="0.25">
      <c r="C1645" s="80" t="s">
        <v>3915</v>
      </c>
      <c r="D1645" s="80" t="s">
        <v>9592</v>
      </c>
      <c r="E1645" s="1120">
        <v>0.01</v>
      </c>
      <c r="K1645" s="858">
        <f t="shared" si="25"/>
        <v>0</v>
      </c>
    </row>
    <row r="1646" spans="3:11" x14ac:dyDescent="0.25">
      <c r="C1646" s="80" t="s">
        <v>3915</v>
      </c>
      <c r="D1646" s="80" t="s">
        <v>9593</v>
      </c>
      <c r="E1646" s="1120">
        <v>0.01</v>
      </c>
      <c r="K1646" s="858">
        <f t="shared" si="25"/>
        <v>0</v>
      </c>
    </row>
    <row r="1647" spans="3:11" x14ac:dyDescent="0.25">
      <c r="C1647" s="80" t="s">
        <v>3915</v>
      </c>
      <c r="D1647" s="80" t="s">
        <v>9594</v>
      </c>
      <c r="E1647" s="1120">
        <v>0.01</v>
      </c>
      <c r="K1647" s="858">
        <f t="shared" si="25"/>
        <v>0</v>
      </c>
    </row>
    <row r="1648" spans="3:11" x14ac:dyDescent="0.25">
      <c r="C1648" s="80" t="s">
        <v>3915</v>
      </c>
      <c r="D1648" s="80" t="s">
        <v>9595</v>
      </c>
      <c r="E1648" s="1120">
        <v>0.01</v>
      </c>
      <c r="K1648" s="858">
        <f t="shared" si="25"/>
        <v>0</v>
      </c>
    </row>
    <row r="1649" spans="3:11" x14ac:dyDescent="0.25">
      <c r="C1649" s="80" t="s">
        <v>3915</v>
      </c>
      <c r="D1649" s="80" t="s">
        <v>9596</v>
      </c>
      <c r="E1649" s="1120">
        <v>0.01</v>
      </c>
      <c r="K1649" s="858">
        <f t="shared" si="25"/>
        <v>0</v>
      </c>
    </row>
    <row r="1650" spans="3:11" x14ac:dyDescent="0.25">
      <c r="C1650" s="80" t="s">
        <v>3915</v>
      </c>
      <c r="D1650" s="80" t="s">
        <v>9597</v>
      </c>
      <c r="E1650" s="1120">
        <v>0.01</v>
      </c>
      <c r="K1650" s="858">
        <f t="shared" si="25"/>
        <v>0</v>
      </c>
    </row>
    <row r="1651" spans="3:11" x14ac:dyDescent="0.25">
      <c r="C1651" s="80" t="s">
        <v>3915</v>
      </c>
      <c r="D1651" s="80" t="s">
        <v>9598</v>
      </c>
      <c r="E1651" s="1120">
        <v>0.01</v>
      </c>
      <c r="K1651" s="858">
        <f t="shared" si="25"/>
        <v>0</v>
      </c>
    </row>
    <row r="1652" spans="3:11" x14ac:dyDescent="0.25">
      <c r="C1652" s="80" t="s">
        <v>3915</v>
      </c>
      <c r="D1652" s="80" t="s">
        <v>9599</v>
      </c>
      <c r="E1652" s="1120">
        <v>0.01</v>
      </c>
      <c r="K1652" s="858">
        <f t="shared" si="25"/>
        <v>0</v>
      </c>
    </row>
    <row r="1653" spans="3:11" x14ac:dyDescent="0.25">
      <c r="C1653" s="80" t="s">
        <v>3915</v>
      </c>
      <c r="D1653" s="80" t="s">
        <v>9600</v>
      </c>
      <c r="E1653" s="1120">
        <v>0.01</v>
      </c>
      <c r="K1653" s="858">
        <f t="shared" si="25"/>
        <v>0</v>
      </c>
    </row>
    <row r="1654" spans="3:11" x14ac:dyDescent="0.25">
      <c r="C1654" s="80" t="s">
        <v>3915</v>
      </c>
      <c r="D1654" s="80" t="s">
        <v>9601</v>
      </c>
      <c r="E1654" s="1120">
        <v>0.01</v>
      </c>
      <c r="K1654" s="858">
        <f t="shared" si="25"/>
        <v>0</v>
      </c>
    </row>
    <row r="1655" spans="3:11" x14ac:dyDescent="0.25">
      <c r="C1655" s="80" t="s">
        <v>3915</v>
      </c>
      <c r="D1655" s="80" t="s">
        <v>9602</v>
      </c>
      <c r="E1655" s="1120">
        <v>0.01</v>
      </c>
      <c r="K1655" s="858">
        <f t="shared" si="25"/>
        <v>0</v>
      </c>
    </row>
    <row r="1656" spans="3:11" x14ac:dyDescent="0.25">
      <c r="C1656" s="80" t="s">
        <v>3915</v>
      </c>
      <c r="D1656" s="80" t="s">
        <v>9603</v>
      </c>
      <c r="E1656" s="1120">
        <v>0.01</v>
      </c>
      <c r="K1656" s="858">
        <f t="shared" si="25"/>
        <v>0</v>
      </c>
    </row>
    <row r="1657" spans="3:11" x14ac:dyDescent="0.25">
      <c r="C1657" s="80" t="s">
        <v>3915</v>
      </c>
      <c r="D1657" s="80" t="s">
        <v>9604</v>
      </c>
      <c r="E1657" s="1120">
        <v>0.01</v>
      </c>
      <c r="K1657" s="858">
        <f t="shared" si="25"/>
        <v>0</v>
      </c>
    </row>
    <row r="1658" spans="3:11" x14ac:dyDescent="0.25">
      <c r="C1658" s="80" t="s">
        <v>3915</v>
      </c>
      <c r="D1658" s="80" t="s">
        <v>9605</v>
      </c>
      <c r="E1658" s="1120">
        <v>0.01</v>
      </c>
      <c r="K1658" s="858">
        <f t="shared" si="25"/>
        <v>0</v>
      </c>
    </row>
    <row r="1659" spans="3:11" x14ac:dyDescent="0.25">
      <c r="C1659" s="80" t="s">
        <v>3915</v>
      </c>
      <c r="D1659" s="80" t="s">
        <v>9606</v>
      </c>
      <c r="E1659" s="1120">
        <v>0.01</v>
      </c>
      <c r="K1659" s="858">
        <f t="shared" si="25"/>
        <v>0</v>
      </c>
    </row>
    <row r="1660" spans="3:11" x14ac:dyDescent="0.25">
      <c r="C1660" s="80" t="s">
        <v>3915</v>
      </c>
      <c r="D1660" s="80" t="s">
        <v>9607</v>
      </c>
      <c r="E1660" s="1120">
        <v>0.01</v>
      </c>
      <c r="K1660" s="858">
        <f t="shared" si="25"/>
        <v>0</v>
      </c>
    </row>
    <row r="1661" spans="3:11" x14ac:dyDescent="0.25">
      <c r="C1661" s="80" t="s">
        <v>3915</v>
      </c>
      <c r="D1661" s="80" t="s">
        <v>9644</v>
      </c>
      <c r="E1661" s="1120">
        <v>0.01</v>
      </c>
      <c r="K1661" s="858">
        <f t="shared" si="25"/>
        <v>0</v>
      </c>
    </row>
    <row r="1662" spans="3:11" x14ac:dyDescent="0.25">
      <c r="C1662" s="80" t="s">
        <v>3915</v>
      </c>
      <c r="D1662" s="80" t="s">
        <v>9645</v>
      </c>
      <c r="E1662" s="1120">
        <v>0.01</v>
      </c>
      <c r="K1662" s="858">
        <f t="shared" si="25"/>
        <v>0</v>
      </c>
    </row>
    <row r="1663" spans="3:11" x14ac:dyDescent="0.25">
      <c r="C1663" s="80" t="s">
        <v>3915</v>
      </c>
      <c r="D1663" s="80" t="s">
        <v>9646</v>
      </c>
      <c r="E1663" s="1120">
        <v>0.01</v>
      </c>
      <c r="K1663" s="858">
        <f t="shared" si="25"/>
        <v>0</v>
      </c>
    </row>
    <row r="1664" spans="3:11" x14ac:dyDescent="0.25">
      <c r="C1664" s="80" t="s">
        <v>3915</v>
      </c>
      <c r="D1664" s="80" t="s">
        <v>9647</v>
      </c>
      <c r="E1664" s="1120">
        <v>0.01</v>
      </c>
      <c r="K1664" s="858">
        <f t="shared" si="25"/>
        <v>0</v>
      </c>
    </row>
    <row r="1665" spans="3:11" x14ac:dyDescent="0.25">
      <c r="C1665" s="80" t="s">
        <v>3915</v>
      </c>
      <c r="D1665" s="80" t="s">
        <v>9648</v>
      </c>
      <c r="E1665" s="1120">
        <v>0.01</v>
      </c>
      <c r="K1665" s="858">
        <f t="shared" si="25"/>
        <v>0</v>
      </c>
    </row>
    <row r="1666" spans="3:11" x14ac:dyDescent="0.25">
      <c r="C1666" s="80" t="s">
        <v>3915</v>
      </c>
      <c r="D1666" s="80" t="s">
        <v>9649</v>
      </c>
      <c r="E1666" s="1120">
        <v>0.01</v>
      </c>
      <c r="K1666" s="858">
        <f t="shared" si="25"/>
        <v>0</v>
      </c>
    </row>
    <row r="1667" spans="3:11" x14ac:dyDescent="0.25">
      <c r="C1667" s="80" t="s">
        <v>3915</v>
      </c>
      <c r="D1667" s="80" t="s">
        <v>9650</v>
      </c>
      <c r="E1667" s="1120">
        <v>0.01</v>
      </c>
      <c r="K1667" s="858">
        <f t="shared" si="25"/>
        <v>0</v>
      </c>
    </row>
    <row r="1668" spans="3:11" x14ac:dyDescent="0.25">
      <c r="C1668" s="80" t="s">
        <v>3915</v>
      </c>
      <c r="D1668" s="80" t="s">
        <v>9651</v>
      </c>
      <c r="E1668" s="1120">
        <v>0.01</v>
      </c>
      <c r="K1668" s="858">
        <f t="shared" si="25"/>
        <v>0</v>
      </c>
    </row>
    <row r="1669" spans="3:11" x14ac:dyDescent="0.25">
      <c r="C1669" s="80" t="s">
        <v>3915</v>
      </c>
      <c r="D1669" s="80" t="s">
        <v>9652</v>
      </c>
      <c r="E1669" s="1120">
        <v>0.01</v>
      </c>
      <c r="K1669" s="858">
        <f t="shared" si="25"/>
        <v>0</v>
      </c>
    </row>
    <row r="1670" spans="3:11" x14ac:dyDescent="0.25">
      <c r="C1670" s="80" t="s">
        <v>3915</v>
      </c>
      <c r="D1670" s="80" t="s">
        <v>9653</v>
      </c>
      <c r="E1670" s="1120">
        <v>0.01</v>
      </c>
      <c r="K1670" s="858">
        <f t="shared" si="25"/>
        <v>0</v>
      </c>
    </row>
    <row r="1671" spans="3:11" x14ac:dyDescent="0.25">
      <c r="C1671" s="80" t="s">
        <v>3915</v>
      </c>
      <c r="D1671" s="80" t="s">
        <v>9654</v>
      </c>
      <c r="E1671" s="1120">
        <v>0.01</v>
      </c>
      <c r="K1671" s="858">
        <f t="shared" ref="K1671:K1734" si="26">I1671+J1671</f>
        <v>0</v>
      </c>
    </row>
    <row r="1672" spans="3:11" x14ac:dyDescent="0.25">
      <c r="C1672" s="80" t="s">
        <v>3915</v>
      </c>
      <c r="D1672" s="80" t="s">
        <v>9655</v>
      </c>
      <c r="E1672" s="1120">
        <v>0.01</v>
      </c>
      <c r="K1672" s="858">
        <f t="shared" si="26"/>
        <v>0</v>
      </c>
    </row>
    <row r="1673" spans="3:11" x14ac:dyDescent="0.25">
      <c r="C1673" s="80" t="s">
        <v>4113</v>
      </c>
      <c r="D1673" s="80" t="s">
        <v>9656</v>
      </c>
      <c r="E1673" s="1120">
        <v>0.01</v>
      </c>
      <c r="K1673" s="858">
        <f t="shared" si="26"/>
        <v>0</v>
      </c>
    </row>
    <row r="1674" spans="3:11" x14ac:dyDescent="0.25">
      <c r="C1674" s="80" t="s">
        <v>4113</v>
      </c>
      <c r="D1674" s="80" t="s">
        <v>9657</v>
      </c>
      <c r="E1674" s="1120">
        <v>0.01</v>
      </c>
      <c r="K1674" s="858">
        <f t="shared" si="26"/>
        <v>0</v>
      </c>
    </row>
    <row r="1675" spans="3:11" x14ac:dyDescent="0.25">
      <c r="C1675" s="80" t="s">
        <v>4113</v>
      </c>
      <c r="D1675" s="80" t="s">
        <v>9658</v>
      </c>
      <c r="E1675" s="1120">
        <v>0.01</v>
      </c>
      <c r="K1675" s="858">
        <f t="shared" si="26"/>
        <v>0</v>
      </c>
    </row>
    <row r="1676" spans="3:11" x14ac:dyDescent="0.25">
      <c r="C1676" s="80" t="s">
        <v>4113</v>
      </c>
      <c r="D1676" s="80" t="s">
        <v>9659</v>
      </c>
      <c r="E1676" s="1120">
        <v>0.01</v>
      </c>
      <c r="K1676" s="858">
        <f t="shared" si="26"/>
        <v>0</v>
      </c>
    </row>
    <row r="1677" spans="3:11" x14ac:dyDescent="0.25">
      <c r="C1677" s="80" t="s">
        <v>4113</v>
      </c>
      <c r="D1677" s="80" t="s">
        <v>9660</v>
      </c>
      <c r="E1677" s="1120">
        <v>0.01</v>
      </c>
      <c r="K1677" s="858">
        <f t="shared" si="26"/>
        <v>0</v>
      </c>
    </row>
    <row r="1678" spans="3:11" x14ac:dyDescent="0.25">
      <c r="C1678" s="80" t="s">
        <v>4113</v>
      </c>
      <c r="D1678" s="80" t="s">
        <v>9661</v>
      </c>
      <c r="E1678" s="1120">
        <v>0.01</v>
      </c>
      <c r="K1678" s="858">
        <f t="shared" si="26"/>
        <v>0</v>
      </c>
    </row>
    <row r="1679" spans="3:11" x14ac:dyDescent="0.25">
      <c r="C1679" s="80" t="s">
        <v>4113</v>
      </c>
      <c r="D1679" s="80" t="s">
        <v>9662</v>
      </c>
      <c r="E1679" s="1120">
        <v>0.01</v>
      </c>
      <c r="K1679" s="858">
        <f t="shared" si="26"/>
        <v>0</v>
      </c>
    </row>
    <row r="1680" spans="3:11" x14ac:dyDescent="0.25">
      <c r="C1680" s="80" t="s">
        <v>4113</v>
      </c>
      <c r="D1680" s="80" t="s">
        <v>9663</v>
      </c>
      <c r="E1680" s="1120">
        <v>0.01</v>
      </c>
      <c r="K1680" s="858">
        <f t="shared" si="26"/>
        <v>0</v>
      </c>
    </row>
    <row r="1681" spans="3:11" x14ac:dyDescent="0.25">
      <c r="C1681" s="80" t="s">
        <v>4113</v>
      </c>
      <c r="D1681" s="80" t="s">
        <v>9664</v>
      </c>
      <c r="E1681" s="1120">
        <v>0.01</v>
      </c>
      <c r="K1681" s="858">
        <f t="shared" si="26"/>
        <v>0</v>
      </c>
    </row>
    <row r="1682" spans="3:11" x14ac:dyDescent="0.25">
      <c r="C1682" s="80" t="s">
        <v>4113</v>
      </c>
      <c r="D1682" s="80" t="s">
        <v>9665</v>
      </c>
      <c r="E1682" s="1120">
        <v>0.01</v>
      </c>
      <c r="K1682" s="858">
        <f t="shared" si="26"/>
        <v>0</v>
      </c>
    </row>
    <row r="1683" spans="3:11" x14ac:dyDescent="0.25">
      <c r="C1683" s="80" t="s">
        <v>4113</v>
      </c>
      <c r="D1683" s="80" t="s">
        <v>9666</v>
      </c>
      <c r="E1683" s="1120">
        <v>0.01</v>
      </c>
      <c r="K1683" s="858">
        <f t="shared" si="26"/>
        <v>0</v>
      </c>
    </row>
    <row r="1684" spans="3:11" x14ac:dyDescent="0.25">
      <c r="C1684" s="80" t="s">
        <v>4113</v>
      </c>
      <c r="D1684" s="80" t="s">
        <v>9667</v>
      </c>
      <c r="E1684" s="1120">
        <v>0.01</v>
      </c>
      <c r="K1684" s="858">
        <f t="shared" si="26"/>
        <v>0</v>
      </c>
    </row>
    <row r="1685" spans="3:11" x14ac:dyDescent="0.25">
      <c r="C1685" s="80" t="s">
        <v>4113</v>
      </c>
      <c r="D1685" s="80" t="s">
        <v>9692</v>
      </c>
      <c r="E1685" s="1120">
        <v>0.01</v>
      </c>
      <c r="K1685" s="858">
        <f t="shared" si="26"/>
        <v>0</v>
      </c>
    </row>
    <row r="1686" spans="3:11" x14ac:dyDescent="0.25">
      <c r="C1686" s="80" t="s">
        <v>4113</v>
      </c>
      <c r="D1686" s="80" t="s">
        <v>9693</v>
      </c>
      <c r="E1686" s="1120">
        <v>0.01</v>
      </c>
      <c r="K1686" s="858">
        <f t="shared" si="26"/>
        <v>0</v>
      </c>
    </row>
    <row r="1687" spans="3:11" x14ac:dyDescent="0.25">
      <c r="C1687" s="80" t="s">
        <v>4113</v>
      </c>
      <c r="D1687" s="80" t="s">
        <v>9694</v>
      </c>
      <c r="E1687" s="1120">
        <v>0.01</v>
      </c>
      <c r="K1687" s="858">
        <f t="shared" si="26"/>
        <v>0</v>
      </c>
    </row>
    <row r="1688" spans="3:11" x14ac:dyDescent="0.25">
      <c r="C1688" s="80" t="s">
        <v>4113</v>
      </c>
      <c r="D1688" s="80" t="s">
        <v>9695</v>
      </c>
      <c r="E1688" s="1120">
        <v>0.01</v>
      </c>
      <c r="K1688" s="858">
        <f t="shared" si="26"/>
        <v>0</v>
      </c>
    </row>
    <row r="1689" spans="3:11" x14ac:dyDescent="0.25">
      <c r="C1689" s="80" t="s">
        <v>4113</v>
      </c>
      <c r="D1689" s="80" t="s">
        <v>9696</v>
      </c>
      <c r="E1689" s="1120">
        <v>0.01</v>
      </c>
      <c r="K1689" s="858">
        <f t="shared" si="26"/>
        <v>0</v>
      </c>
    </row>
    <row r="1690" spans="3:11" x14ac:dyDescent="0.25">
      <c r="C1690" s="80" t="s">
        <v>4113</v>
      </c>
      <c r="D1690" s="80" t="s">
        <v>9697</v>
      </c>
      <c r="E1690" s="1120">
        <v>0.01</v>
      </c>
      <c r="K1690" s="858">
        <f t="shared" si="26"/>
        <v>0</v>
      </c>
    </row>
    <row r="1691" spans="3:11" x14ac:dyDescent="0.25">
      <c r="C1691" s="80" t="s">
        <v>4113</v>
      </c>
      <c r="D1691" s="80" t="s">
        <v>9698</v>
      </c>
      <c r="E1691" s="1120">
        <v>0.01</v>
      </c>
      <c r="K1691" s="858">
        <f t="shared" si="26"/>
        <v>0</v>
      </c>
    </row>
    <row r="1692" spans="3:11" x14ac:dyDescent="0.25">
      <c r="C1692" s="80" t="s">
        <v>4113</v>
      </c>
      <c r="D1692" s="80" t="s">
        <v>9699</v>
      </c>
      <c r="E1692" s="1120">
        <v>0.01</v>
      </c>
      <c r="K1692" s="858">
        <f t="shared" si="26"/>
        <v>0</v>
      </c>
    </row>
    <row r="1693" spans="3:11" x14ac:dyDescent="0.25">
      <c r="C1693" s="80" t="s">
        <v>4113</v>
      </c>
      <c r="D1693" s="80" t="s">
        <v>9700</v>
      </c>
      <c r="E1693" s="1120">
        <v>0.01</v>
      </c>
      <c r="K1693" s="858">
        <f t="shared" si="26"/>
        <v>0</v>
      </c>
    </row>
    <row r="1694" spans="3:11" x14ac:dyDescent="0.25">
      <c r="C1694" s="80" t="s">
        <v>4113</v>
      </c>
      <c r="D1694" s="80" t="s">
        <v>9701</v>
      </c>
      <c r="E1694" s="1120">
        <v>0.01</v>
      </c>
      <c r="K1694" s="858">
        <f t="shared" si="26"/>
        <v>0</v>
      </c>
    </row>
    <row r="1695" spans="3:11" x14ac:dyDescent="0.25">
      <c r="C1695" s="80" t="s">
        <v>4113</v>
      </c>
      <c r="D1695" s="80" t="s">
        <v>9702</v>
      </c>
      <c r="E1695" s="1120">
        <v>0.01</v>
      </c>
      <c r="K1695" s="858">
        <f t="shared" si="26"/>
        <v>0</v>
      </c>
    </row>
    <row r="1696" spans="3:11" x14ac:dyDescent="0.25">
      <c r="C1696" s="80" t="s">
        <v>4113</v>
      </c>
      <c r="D1696" s="80" t="s">
        <v>9703</v>
      </c>
      <c r="E1696" s="1120">
        <v>0.01</v>
      </c>
      <c r="K1696" s="858">
        <f t="shared" si="26"/>
        <v>0</v>
      </c>
    </row>
    <row r="1697" spans="3:11" x14ac:dyDescent="0.25">
      <c r="C1697" s="80" t="s">
        <v>4113</v>
      </c>
      <c r="D1697" s="80" t="s">
        <v>9704</v>
      </c>
      <c r="E1697" s="1120">
        <v>-0.01</v>
      </c>
      <c r="K1697" s="858">
        <f t="shared" si="26"/>
        <v>0</v>
      </c>
    </row>
    <row r="1698" spans="3:11" x14ac:dyDescent="0.25">
      <c r="C1698" s="80" t="s">
        <v>4113</v>
      </c>
      <c r="D1698" s="80" t="s">
        <v>9705</v>
      </c>
      <c r="E1698" s="1120">
        <v>-0.01</v>
      </c>
      <c r="K1698" s="858">
        <f t="shared" si="26"/>
        <v>0</v>
      </c>
    </row>
    <row r="1699" spans="3:11" x14ac:dyDescent="0.25">
      <c r="C1699" s="80" t="s">
        <v>4113</v>
      </c>
      <c r="D1699" s="80" t="s">
        <v>9706</v>
      </c>
      <c r="E1699" s="1120">
        <v>-0.01</v>
      </c>
      <c r="K1699" s="858">
        <f t="shared" si="26"/>
        <v>0</v>
      </c>
    </row>
    <row r="1700" spans="3:11" x14ac:dyDescent="0.25">
      <c r="C1700" s="80" t="s">
        <v>4113</v>
      </c>
      <c r="D1700" s="80" t="s">
        <v>9707</v>
      </c>
      <c r="E1700" s="1120">
        <v>-0.01</v>
      </c>
      <c r="K1700" s="858">
        <f t="shared" si="26"/>
        <v>0</v>
      </c>
    </row>
    <row r="1701" spans="3:11" x14ac:dyDescent="0.25">
      <c r="C1701" s="80" t="s">
        <v>4113</v>
      </c>
      <c r="D1701" s="80" t="s">
        <v>9708</v>
      </c>
      <c r="E1701" s="1120">
        <v>-0.01</v>
      </c>
      <c r="K1701" s="858">
        <f t="shared" si="26"/>
        <v>0</v>
      </c>
    </row>
    <row r="1702" spans="3:11" x14ac:dyDescent="0.25">
      <c r="C1702" s="80" t="s">
        <v>4113</v>
      </c>
      <c r="D1702" s="80" t="s">
        <v>9709</v>
      </c>
      <c r="E1702" s="1120">
        <v>-0.01</v>
      </c>
      <c r="K1702" s="858">
        <f t="shared" si="26"/>
        <v>0</v>
      </c>
    </row>
    <row r="1703" spans="3:11" x14ac:dyDescent="0.25">
      <c r="C1703" s="80" t="s">
        <v>4113</v>
      </c>
      <c r="D1703" s="80" t="s">
        <v>9710</v>
      </c>
      <c r="E1703" s="1120">
        <v>-0.01</v>
      </c>
      <c r="K1703" s="858">
        <f t="shared" si="26"/>
        <v>0</v>
      </c>
    </row>
    <row r="1704" spans="3:11" x14ac:dyDescent="0.25">
      <c r="C1704" s="80" t="s">
        <v>4113</v>
      </c>
      <c r="D1704" s="80" t="s">
        <v>9711</v>
      </c>
      <c r="E1704" s="1120">
        <v>-0.01</v>
      </c>
      <c r="K1704" s="858">
        <f t="shared" si="26"/>
        <v>0</v>
      </c>
    </row>
    <row r="1705" spans="3:11" x14ac:dyDescent="0.25">
      <c r="C1705" s="80" t="s">
        <v>4113</v>
      </c>
      <c r="D1705" s="80" t="s">
        <v>9712</v>
      </c>
      <c r="E1705" s="1120">
        <v>-0.01</v>
      </c>
      <c r="K1705" s="858">
        <f t="shared" si="26"/>
        <v>0</v>
      </c>
    </row>
    <row r="1706" spans="3:11" x14ac:dyDescent="0.25">
      <c r="C1706" s="80" t="s">
        <v>4113</v>
      </c>
      <c r="D1706" s="80" t="s">
        <v>9713</v>
      </c>
      <c r="E1706" s="1120">
        <v>-0.01</v>
      </c>
      <c r="K1706" s="858">
        <f t="shared" si="26"/>
        <v>0</v>
      </c>
    </row>
    <row r="1707" spans="3:11" x14ac:dyDescent="0.25">
      <c r="C1707" s="80" t="s">
        <v>4113</v>
      </c>
      <c r="D1707" s="80" t="s">
        <v>9714</v>
      </c>
      <c r="E1707" s="1120">
        <v>-0.01</v>
      </c>
      <c r="K1707" s="858">
        <f t="shared" si="26"/>
        <v>0</v>
      </c>
    </row>
    <row r="1708" spans="3:11" x14ac:dyDescent="0.25">
      <c r="C1708" s="80" t="s">
        <v>4113</v>
      </c>
      <c r="D1708" s="80" t="s">
        <v>9715</v>
      </c>
      <c r="E1708" s="1120">
        <v>-0.01</v>
      </c>
      <c r="K1708" s="858">
        <f t="shared" si="26"/>
        <v>0</v>
      </c>
    </row>
    <row r="1709" spans="3:11" x14ac:dyDescent="0.25">
      <c r="C1709" s="80" t="s">
        <v>4113</v>
      </c>
      <c r="D1709" s="80" t="s">
        <v>6150</v>
      </c>
      <c r="E1709" s="1120">
        <v>-3.66</v>
      </c>
      <c r="K1709" s="858">
        <f t="shared" si="26"/>
        <v>0</v>
      </c>
    </row>
    <row r="1710" spans="3:11" x14ac:dyDescent="0.25">
      <c r="C1710" s="80" t="s">
        <v>4113</v>
      </c>
      <c r="D1710" s="80" t="s">
        <v>6151</v>
      </c>
      <c r="E1710" s="1120">
        <v>-3.66</v>
      </c>
      <c r="K1710" s="858">
        <f t="shared" si="26"/>
        <v>0</v>
      </c>
    </row>
    <row r="1711" spans="3:11" x14ac:dyDescent="0.25">
      <c r="C1711" s="80" t="s">
        <v>4113</v>
      </c>
      <c r="D1711" s="80" t="s">
        <v>6152</v>
      </c>
      <c r="E1711" s="1120">
        <v>-1.83</v>
      </c>
      <c r="K1711" s="858">
        <f t="shared" si="26"/>
        <v>0</v>
      </c>
    </row>
    <row r="1712" spans="3:11" x14ac:dyDescent="0.25">
      <c r="C1712" s="80" t="s">
        <v>4113</v>
      </c>
      <c r="D1712" s="80" t="s">
        <v>9725</v>
      </c>
      <c r="E1712" s="1120">
        <v>-0.01</v>
      </c>
      <c r="K1712" s="858">
        <f t="shared" si="26"/>
        <v>0</v>
      </c>
    </row>
    <row r="1713" spans="3:11" x14ac:dyDescent="0.25">
      <c r="C1713" s="80" t="s">
        <v>4113</v>
      </c>
      <c r="D1713" s="80" t="s">
        <v>9726</v>
      </c>
      <c r="E1713" s="1120">
        <v>-0.01</v>
      </c>
      <c r="K1713" s="858">
        <f t="shared" si="26"/>
        <v>0</v>
      </c>
    </row>
    <row r="1714" spans="3:11" x14ac:dyDescent="0.25">
      <c r="C1714" s="80" t="s">
        <v>4113</v>
      </c>
      <c r="D1714" s="80" t="s">
        <v>9727</v>
      </c>
      <c r="E1714" s="1120">
        <v>-0.01</v>
      </c>
      <c r="K1714" s="858">
        <f t="shared" si="26"/>
        <v>0</v>
      </c>
    </row>
    <row r="1715" spans="3:11" x14ac:dyDescent="0.25">
      <c r="C1715" s="80" t="s">
        <v>4113</v>
      </c>
      <c r="D1715" s="80" t="s">
        <v>9728</v>
      </c>
      <c r="E1715" s="1120">
        <v>-0.01</v>
      </c>
      <c r="K1715" s="858">
        <f t="shared" si="26"/>
        <v>0</v>
      </c>
    </row>
    <row r="1716" spans="3:11" x14ac:dyDescent="0.25">
      <c r="C1716" s="80" t="s">
        <v>4113</v>
      </c>
      <c r="D1716" s="80" t="s">
        <v>9729</v>
      </c>
      <c r="E1716" s="1120">
        <v>-0.01</v>
      </c>
      <c r="K1716" s="858">
        <f t="shared" si="26"/>
        <v>0</v>
      </c>
    </row>
    <row r="1717" spans="3:11" x14ac:dyDescent="0.25">
      <c r="C1717" s="80" t="s">
        <v>4113</v>
      </c>
      <c r="D1717" s="80" t="s">
        <v>9730</v>
      </c>
      <c r="E1717" s="1120">
        <v>-0.01</v>
      </c>
      <c r="K1717" s="858">
        <f t="shared" si="26"/>
        <v>0</v>
      </c>
    </row>
    <row r="1718" spans="3:11" x14ac:dyDescent="0.25">
      <c r="C1718" s="80" t="s">
        <v>4113</v>
      </c>
      <c r="D1718" s="80" t="s">
        <v>9731</v>
      </c>
      <c r="E1718" s="1120">
        <v>-0.01</v>
      </c>
      <c r="K1718" s="858">
        <f t="shared" si="26"/>
        <v>0</v>
      </c>
    </row>
    <row r="1719" spans="3:11" x14ac:dyDescent="0.25">
      <c r="C1719" s="80" t="s">
        <v>4113</v>
      </c>
      <c r="D1719" s="80" t="s">
        <v>9732</v>
      </c>
      <c r="E1719" s="1120">
        <v>-0.01</v>
      </c>
      <c r="K1719" s="858">
        <f t="shared" si="26"/>
        <v>0</v>
      </c>
    </row>
    <row r="1720" spans="3:11" x14ac:dyDescent="0.25">
      <c r="C1720" s="80" t="s">
        <v>4113</v>
      </c>
      <c r="D1720" s="80" t="s">
        <v>9733</v>
      </c>
      <c r="E1720" s="1120">
        <v>-0.01</v>
      </c>
      <c r="K1720" s="858">
        <f t="shared" si="26"/>
        <v>0</v>
      </c>
    </row>
    <row r="1721" spans="3:11" x14ac:dyDescent="0.25">
      <c r="C1721" s="80" t="s">
        <v>4113</v>
      </c>
      <c r="D1721" s="80" t="s">
        <v>9734</v>
      </c>
      <c r="E1721" s="1120">
        <v>-0.01</v>
      </c>
      <c r="K1721" s="858">
        <f t="shared" si="26"/>
        <v>0</v>
      </c>
    </row>
    <row r="1722" spans="3:11" x14ac:dyDescent="0.25">
      <c r="C1722" s="80" t="s">
        <v>4113</v>
      </c>
      <c r="D1722" s="80" t="s">
        <v>9735</v>
      </c>
      <c r="E1722" s="1120">
        <v>-0.01</v>
      </c>
      <c r="K1722" s="858">
        <f t="shared" si="26"/>
        <v>0</v>
      </c>
    </row>
    <row r="1723" spans="3:11" x14ac:dyDescent="0.25">
      <c r="C1723" s="80" t="s">
        <v>4113</v>
      </c>
      <c r="D1723" s="80" t="s">
        <v>9736</v>
      </c>
      <c r="E1723" s="1120">
        <v>-0.01</v>
      </c>
      <c r="K1723" s="858">
        <f t="shared" si="26"/>
        <v>0</v>
      </c>
    </row>
    <row r="1724" spans="3:11" x14ac:dyDescent="0.25">
      <c r="C1724" s="80" t="s">
        <v>4144</v>
      </c>
      <c r="D1724" s="80" t="s">
        <v>6153</v>
      </c>
      <c r="E1724" s="1120">
        <v>23060.12</v>
      </c>
      <c r="K1724" s="858">
        <f t="shared" si="26"/>
        <v>0</v>
      </c>
    </row>
    <row r="1725" spans="3:11" x14ac:dyDescent="0.25">
      <c r="C1725" s="80" t="s">
        <v>4144</v>
      </c>
      <c r="D1725" s="80" t="s">
        <v>6156</v>
      </c>
      <c r="E1725" s="1120">
        <v>40508.620000000003</v>
      </c>
      <c r="K1725" s="858">
        <f t="shared" si="26"/>
        <v>0</v>
      </c>
    </row>
    <row r="1726" spans="3:11" x14ac:dyDescent="0.25">
      <c r="C1726" s="80" t="s">
        <v>4144</v>
      </c>
      <c r="D1726" s="80" t="s">
        <v>6157</v>
      </c>
      <c r="E1726" s="1120">
        <v>-720.39</v>
      </c>
      <c r="K1726" s="858">
        <f t="shared" si="26"/>
        <v>0</v>
      </c>
    </row>
    <row r="1727" spans="3:11" x14ac:dyDescent="0.25">
      <c r="C1727" s="80" t="s">
        <v>4144</v>
      </c>
      <c r="D1727" s="80" t="s">
        <v>6158</v>
      </c>
      <c r="E1727" s="1120">
        <v>-780.71</v>
      </c>
      <c r="K1727" s="858">
        <f t="shared" si="26"/>
        <v>0</v>
      </c>
    </row>
    <row r="1728" spans="3:11" x14ac:dyDescent="0.25">
      <c r="C1728" s="80" t="s">
        <v>4144</v>
      </c>
      <c r="D1728" s="80" t="s">
        <v>6159</v>
      </c>
      <c r="E1728" s="1120">
        <v>-750.44</v>
      </c>
      <c r="K1728" s="858">
        <f t="shared" si="26"/>
        <v>0</v>
      </c>
    </row>
    <row r="1729" spans="3:11" x14ac:dyDescent="0.25">
      <c r="C1729" s="80" t="s">
        <v>4144</v>
      </c>
      <c r="D1729" s="80" t="s">
        <v>6160</v>
      </c>
      <c r="E1729" s="1120">
        <v>-563.4</v>
      </c>
      <c r="K1729" s="858">
        <f t="shared" si="26"/>
        <v>0</v>
      </c>
    </row>
    <row r="1730" spans="3:11" x14ac:dyDescent="0.25">
      <c r="C1730" s="80" t="s">
        <v>4144</v>
      </c>
      <c r="D1730" s="80" t="s">
        <v>6161</v>
      </c>
      <c r="E1730" s="1120">
        <v>-429.59</v>
      </c>
      <c r="K1730" s="858">
        <f t="shared" si="26"/>
        <v>0</v>
      </c>
    </row>
    <row r="1731" spans="3:11" x14ac:dyDescent="0.25">
      <c r="C1731" s="80" t="s">
        <v>4144</v>
      </c>
      <c r="D1731" s="80" t="s">
        <v>6162</v>
      </c>
      <c r="E1731" s="1120">
        <v>-429.52</v>
      </c>
      <c r="K1731" s="858">
        <f t="shared" si="26"/>
        <v>0</v>
      </c>
    </row>
    <row r="1732" spans="3:11" x14ac:dyDescent="0.25">
      <c r="C1732" s="80" t="s">
        <v>4144</v>
      </c>
      <c r="D1732" s="80" t="s">
        <v>6163</v>
      </c>
      <c r="E1732" s="1120">
        <v>-432.57</v>
      </c>
      <c r="K1732" s="858">
        <f t="shared" si="26"/>
        <v>0</v>
      </c>
    </row>
    <row r="1733" spans="3:11" x14ac:dyDescent="0.25">
      <c r="C1733" s="80" t="s">
        <v>4144</v>
      </c>
      <c r="D1733" s="80" t="s">
        <v>6154</v>
      </c>
      <c r="E1733" s="1120">
        <v>-505.97</v>
      </c>
      <c r="K1733" s="858">
        <f t="shared" si="26"/>
        <v>0</v>
      </c>
    </row>
    <row r="1734" spans="3:11" x14ac:dyDescent="0.25">
      <c r="C1734" s="80" t="s">
        <v>4144</v>
      </c>
      <c r="D1734" s="80" t="s">
        <v>6155</v>
      </c>
      <c r="E1734" s="1120">
        <v>-576.24</v>
      </c>
      <c r="K1734" s="858">
        <f t="shared" si="26"/>
        <v>0</v>
      </c>
    </row>
    <row r="1735" spans="3:11" x14ac:dyDescent="0.25">
      <c r="C1735" s="80" t="s">
        <v>4144</v>
      </c>
      <c r="D1735" s="80" t="s">
        <v>6164</v>
      </c>
      <c r="E1735" s="1120">
        <v>-45.94</v>
      </c>
      <c r="K1735" s="858">
        <f t="shared" ref="K1735:K1798" si="27">I1735+J1735</f>
        <v>0</v>
      </c>
    </row>
    <row r="1736" spans="3:11" x14ac:dyDescent="0.25">
      <c r="C1736" s="80" t="s">
        <v>4144</v>
      </c>
      <c r="D1736" s="80" t="s">
        <v>6167</v>
      </c>
      <c r="E1736" s="1120">
        <v>47.34</v>
      </c>
      <c r="K1736" s="858">
        <f t="shared" si="27"/>
        <v>0</v>
      </c>
    </row>
    <row r="1737" spans="3:11" x14ac:dyDescent="0.25">
      <c r="C1737" s="80" t="s">
        <v>4144</v>
      </c>
      <c r="D1737" s="80" t="s">
        <v>6168</v>
      </c>
      <c r="E1737" s="1120">
        <v>47.34</v>
      </c>
      <c r="K1737" s="858">
        <f t="shared" si="27"/>
        <v>0</v>
      </c>
    </row>
    <row r="1738" spans="3:11" x14ac:dyDescent="0.25">
      <c r="C1738" s="80" t="s">
        <v>4144</v>
      </c>
      <c r="D1738" s="80" t="s">
        <v>6169</v>
      </c>
      <c r="E1738" s="1120">
        <v>47.34</v>
      </c>
      <c r="K1738" s="858">
        <f t="shared" si="27"/>
        <v>0</v>
      </c>
    </row>
    <row r="1739" spans="3:11" x14ac:dyDescent="0.25">
      <c r="C1739" s="80" t="s">
        <v>4144</v>
      </c>
      <c r="D1739" s="80" t="s">
        <v>6170</v>
      </c>
      <c r="E1739" s="1120">
        <v>47.34</v>
      </c>
      <c r="K1739" s="858">
        <f t="shared" si="27"/>
        <v>0</v>
      </c>
    </row>
    <row r="1740" spans="3:11" x14ac:dyDescent="0.25">
      <c r="C1740" s="80" t="s">
        <v>4144</v>
      </c>
      <c r="D1740" s="80" t="s">
        <v>6171</v>
      </c>
      <c r="E1740" s="1120">
        <v>47.34</v>
      </c>
      <c r="K1740" s="858">
        <f t="shared" si="27"/>
        <v>0</v>
      </c>
    </row>
    <row r="1741" spans="3:11" x14ac:dyDescent="0.25">
      <c r="C1741" s="80" t="s">
        <v>4144</v>
      </c>
      <c r="D1741" s="80" t="s">
        <v>6172</v>
      </c>
      <c r="E1741" s="1120">
        <v>47.34</v>
      </c>
      <c r="K1741" s="858">
        <f t="shared" si="27"/>
        <v>0</v>
      </c>
    </row>
    <row r="1742" spans="3:11" x14ac:dyDescent="0.25">
      <c r="C1742" s="80" t="s">
        <v>4144</v>
      </c>
      <c r="D1742" s="80" t="s">
        <v>6173</v>
      </c>
      <c r="E1742" s="1120">
        <v>47.34</v>
      </c>
      <c r="K1742" s="858">
        <f t="shared" si="27"/>
        <v>0</v>
      </c>
    </row>
    <row r="1743" spans="3:11" x14ac:dyDescent="0.25">
      <c r="C1743" s="80" t="s">
        <v>4144</v>
      </c>
      <c r="D1743" s="80" t="s">
        <v>6174</v>
      </c>
      <c r="E1743" s="1120">
        <v>47.34</v>
      </c>
      <c r="K1743" s="858">
        <f t="shared" si="27"/>
        <v>0</v>
      </c>
    </row>
    <row r="1744" spans="3:11" x14ac:dyDescent="0.25">
      <c r="C1744" s="80" t="s">
        <v>4144</v>
      </c>
      <c r="D1744" s="80" t="s">
        <v>6165</v>
      </c>
      <c r="E1744" s="1120">
        <v>47.34</v>
      </c>
      <c r="K1744" s="858">
        <f t="shared" si="27"/>
        <v>0</v>
      </c>
    </row>
    <row r="1745" spans="3:11" x14ac:dyDescent="0.25">
      <c r="C1745" s="80" t="s">
        <v>4144</v>
      </c>
      <c r="D1745" s="80" t="s">
        <v>6166</v>
      </c>
      <c r="E1745" s="1120">
        <v>47.34</v>
      </c>
      <c r="K1745" s="858">
        <f t="shared" si="27"/>
        <v>0</v>
      </c>
    </row>
    <row r="1746" spans="3:11" x14ac:dyDescent="0.25">
      <c r="C1746" s="80" t="s">
        <v>4144</v>
      </c>
      <c r="D1746" s="80" t="s">
        <v>6175</v>
      </c>
      <c r="E1746" s="1120">
        <v>48637.61</v>
      </c>
      <c r="K1746" s="858">
        <f t="shared" si="27"/>
        <v>0</v>
      </c>
    </row>
    <row r="1747" spans="3:11" x14ac:dyDescent="0.25">
      <c r="C1747" s="80" t="s">
        <v>4144</v>
      </c>
      <c r="D1747" s="80" t="s">
        <v>6178</v>
      </c>
      <c r="E1747" s="1120">
        <v>39891.870000000003</v>
      </c>
      <c r="K1747" s="858">
        <f t="shared" si="27"/>
        <v>0</v>
      </c>
    </row>
    <row r="1748" spans="3:11" x14ac:dyDescent="0.25">
      <c r="C1748" s="80" t="s">
        <v>4144</v>
      </c>
      <c r="D1748" s="80" t="s">
        <v>6179</v>
      </c>
      <c r="E1748" s="1120">
        <v>36924.879999999997</v>
      </c>
      <c r="K1748" s="858">
        <f t="shared" si="27"/>
        <v>0</v>
      </c>
    </row>
    <row r="1749" spans="3:11" x14ac:dyDescent="0.25">
      <c r="C1749" s="80" t="s">
        <v>4144</v>
      </c>
      <c r="D1749" s="80" t="s">
        <v>6180</v>
      </c>
      <c r="E1749" s="1120">
        <v>36196.15</v>
      </c>
      <c r="K1749" s="858">
        <f t="shared" si="27"/>
        <v>0</v>
      </c>
    </row>
    <row r="1750" spans="3:11" x14ac:dyDescent="0.25">
      <c r="C1750" s="80" t="s">
        <v>4144</v>
      </c>
      <c r="D1750" s="80" t="s">
        <v>6181</v>
      </c>
      <c r="E1750" s="1120">
        <v>36938.06</v>
      </c>
      <c r="K1750" s="858">
        <f t="shared" si="27"/>
        <v>0</v>
      </c>
    </row>
    <row r="1751" spans="3:11" x14ac:dyDescent="0.25">
      <c r="C1751" s="80" t="s">
        <v>4144</v>
      </c>
      <c r="D1751" s="80" t="s">
        <v>6182</v>
      </c>
      <c r="E1751" s="1120">
        <v>37321.96</v>
      </c>
      <c r="K1751" s="858">
        <f t="shared" si="27"/>
        <v>0</v>
      </c>
    </row>
    <row r="1752" spans="3:11" x14ac:dyDescent="0.25">
      <c r="C1752" s="80" t="s">
        <v>4144</v>
      </c>
      <c r="D1752" s="80" t="s">
        <v>6183</v>
      </c>
      <c r="E1752" s="1120">
        <v>36369.42</v>
      </c>
      <c r="K1752" s="858">
        <f t="shared" si="27"/>
        <v>0</v>
      </c>
    </row>
    <row r="1753" spans="3:11" x14ac:dyDescent="0.25">
      <c r="C1753" s="80" t="s">
        <v>4144</v>
      </c>
      <c r="D1753" s="80" t="s">
        <v>6184</v>
      </c>
      <c r="E1753" s="1120">
        <v>36378.660000000003</v>
      </c>
      <c r="K1753" s="858">
        <f t="shared" si="27"/>
        <v>0</v>
      </c>
    </row>
    <row r="1754" spans="3:11" x14ac:dyDescent="0.25">
      <c r="C1754" s="80" t="s">
        <v>4144</v>
      </c>
      <c r="D1754" s="80" t="s">
        <v>6185</v>
      </c>
      <c r="E1754" s="1120">
        <v>36238.160000000003</v>
      </c>
      <c r="K1754" s="858">
        <f t="shared" si="27"/>
        <v>0</v>
      </c>
    </row>
    <row r="1755" spans="3:11" x14ac:dyDescent="0.25">
      <c r="C1755" s="80" t="s">
        <v>4144</v>
      </c>
      <c r="D1755" s="80" t="s">
        <v>6176</v>
      </c>
      <c r="E1755" s="1120">
        <v>21452.69</v>
      </c>
      <c r="K1755" s="858">
        <f t="shared" si="27"/>
        <v>0</v>
      </c>
    </row>
    <row r="1756" spans="3:11" x14ac:dyDescent="0.25">
      <c r="C1756" s="80" t="s">
        <v>4144</v>
      </c>
      <c r="D1756" s="80" t="s">
        <v>6177</v>
      </c>
      <c r="E1756" s="1120">
        <v>4308.47</v>
      </c>
      <c r="K1756" s="858">
        <f t="shared" si="27"/>
        <v>0</v>
      </c>
    </row>
    <row r="1757" spans="3:11" x14ac:dyDescent="0.25">
      <c r="C1757" s="80" t="s">
        <v>4144</v>
      </c>
      <c r="D1757" s="80" t="s">
        <v>6186</v>
      </c>
      <c r="E1757" s="1120">
        <v>10.19</v>
      </c>
      <c r="K1757" s="858">
        <f t="shared" si="27"/>
        <v>0</v>
      </c>
    </row>
    <row r="1758" spans="3:11" x14ac:dyDescent="0.25">
      <c r="C1758" s="80" t="s">
        <v>4144</v>
      </c>
      <c r="D1758" s="80" t="s">
        <v>6189</v>
      </c>
      <c r="E1758" s="1120">
        <v>11</v>
      </c>
      <c r="K1758" s="858">
        <f t="shared" si="27"/>
        <v>0</v>
      </c>
    </row>
    <row r="1759" spans="3:11" x14ac:dyDescent="0.25">
      <c r="C1759" s="80" t="s">
        <v>4144</v>
      </c>
      <c r="D1759" s="80" t="s">
        <v>6190</v>
      </c>
      <c r="E1759" s="1120">
        <v>11.81</v>
      </c>
      <c r="K1759" s="858">
        <f t="shared" si="27"/>
        <v>0</v>
      </c>
    </row>
    <row r="1760" spans="3:11" x14ac:dyDescent="0.25">
      <c r="C1760" s="80" t="s">
        <v>4144</v>
      </c>
      <c r="D1760" s="80" t="s">
        <v>6191</v>
      </c>
      <c r="E1760" s="1120">
        <v>11.81</v>
      </c>
      <c r="K1760" s="858">
        <f t="shared" si="27"/>
        <v>0</v>
      </c>
    </row>
    <row r="1761" spans="3:11" x14ac:dyDescent="0.25">
      <c r="C1761" s="80" t="s">
        <v>4144</v>
      </c>
      <c r="D1761" s="80" t="s">
        <v>6192</v>
      </c>
      <c r="E1761" s="1120">
        <v>11.81</v>
      </c>
      <c r="K1761" s="858">
        <f t="shared" si="27"/>
        <v>0</v>
      </c>
    </row>
    <row r="1762" spans="3:11" x14ac:dyDescent="0.25">
      <c r="C1762" s="80" t="s">
        <v>4144</v>
      </c>
      <c r="D1762" s="80" t="s">
        <v>6193</v>
      </c>
      <c r="E1762" s="1120">
        <v>39.56</v>
      </c>
      <c r="K1762" s="858">
        <f t="shared" si="27"/>
        <v>0</v>
      </c>
    </row>
    <row r="1763" spans="3:11" x14ac:dyDescent="0.25">
      <c r="C1763" s="80" t="s">
        <v>4144</v>
      </c>
      <c r="D1763" s="80" t="s">
        <v>6194</v>
      </c>
      <c r="E1763" s="1120">
        <v>67.239999999999995</v>
      </c>
      <c r="K1763" s="858">
        <f t="shared" si="27"/>
        <v>0</v>
      </c>
    </row>
    <row r="1764" spans="3:11" x14ac:dyDescent="0.25">
      <c r="C1764" s="80" t="s">
        <v>4144</v>
      </c>
      <c r="D1764" s="80" t="s">
        <v>6195</v>
      </c>
      <c r="E1764" s="1120">
        <v>67.19</v>
      </c>
      <c r="K1764" s="858">
        <f t="shared" si="27"/>
        <v>0</v>
      </c>
    </row>
    <row r="1765" spans="3:11" x14ac:dyDescent="0.25">
      <c r="C1765" s="80" t="s">
        <v>4144</v>
      </c>
      <c r="D1765" s="80" t="s">
        <v>6196</v>
      </c>
      <c r="E1765" s="1120">
        <v>67.19</v>
      </c>
      <c r="K1765" s="858">
        <f t="shared" si="27"/>
        <v>0</v>
      </c>
    </row>
    <row r="1766" spans="3:11" x14ac:dyDescent="0.25">
      <c r="C1766" s="80" t="s">
        <v>4144</v>
      </c>
      <c r="D1766" s="80" t="s">
        <v>6187</v>
      </c>
      <c r="E1766" s="1120">
        <v>67.19</v>
      </c>
      <c r="K1766" s="858">
        <f t="shared" si="27"/>
        <v>0</v>
      </c>
    </row>
    <row r="1767" spans="3:11" x14ac:dyDescent="0.25">
      <c r="C1767" s="80" t="s">
        <v>4144</v>
      </c>
      <c r="D1767" s="80" t="s">
        <v>6188</v>
      </c>
      <c r="E1767" s="1120">
        <v>67.19</v>
      </c>
      <c r="K1767" s="858">
        <f t="shared" si="27"/>
        <v>0</v>
      </c>
    </row>
    <row r="1768" spans="3:11" x14ac:dyDescent="0.25">
      <c r="C1768" s="80" t="s">
        <v>4144</v>
      </c>
      <c r="D1768" s="80" t="s">
        <v>9801</v>
      </c>
      <c r="E1768" s="1120">
        <v>0.01</v>
      </c>
      <c r="K1768" s="858">
        <f t="shared" si="27"/>
        <v>0</v>
      </c>
    </row>
    <row r="1769" spans="3:11" x14ac:dyDescent="0.25">
      <c r="C1769" s="80" t="s">
        <v>4144</v>
      </c>
      <c r="D1769" s="80" t="s">
        <v>9802</v>
      </c>
      <c r="E1769" s="1120">
        <v>0.01</v>
      </c>
      <c r="K1769" s="858">
        <f t="shared" si="27"/>
        <v>0</v>
      </c>
    </row>
    <row r="1770" spans="3:11" x14ac:dyDescent="0.25">
      <c r="C1770" s="80" t="s">
        <v>4144</v>
      </c>
      <c r="D1770" s="80" t="s">
        <v>9803</v>
      </c>
      <c r="E1770" s="1120">
        <v>0.01</v>
      </c>
      <c r="K1770" s="858">
        <f t="shared" si="27"/>
        <v>0</v>
      </c>
    </row>
    <row r="1771" spans="3:11" x14ac:dyDescent="0.25">
      <c r="C1771" s="80" t="s">
        <v>4144</v>
      </c>
      <c r="D1771" s="80" t="s">
        <v>9804</v>
      </c>
      <c r="E1771" s="1120">
        <v>0.01</v>
      </c>
      <c r="K1771" s="858">
        <f t="shared" si="27"/>
        <v>0</v>
      </c>
    </row>
    <row r="1772" spans="3:11" x14ac:dyDescent="0.25">
      <c r="C1772" s="80" t="s">
        <v>4144</v>
      </c>
      <c r="D1772" s="80" t="s">
        <v>9805</v>
      </c>
      <c r="E1772" s="1120">
        <v>0.01</v>
      </c>
      <c r="K1772" s="858">
        <f t="shared" si="27"/>
        <v>0</v>
      </c>
    </row>
    <row r="1773" spans="3:11" x14ac:dyDescent="0.25">
      <c r="C1773" s="80" t="s">
        <v>4144</v>
      </c>
      <c r="D1773" s="80" t="s">
        <v>9806</v>
      </c>
      <c r="E1773" s="1120">
        <v>0.01</v>
      </c>
      <c r="K1773" s="858">
        <f t="shared" si="27"/>
        <v>0</v>
      </c>
    </row>
    <row r="1774" spans="3:11" x14ac:dyDescent="0.25">
      <c r="C1774" s="80" t="s">
        <v>4144</v>
      </c>
      <c r="D1774" s="80" t="s">
        <v>9807</v>
      </c>
      <c r="E1774" s="1120">
        <v>0.01</v>
      </c>
      <c r="K1774" s="858">
        <f t="shared" si="27"/>
        <v>0</v>
      </c>
    </row>
    <row r="1775" spans="3:11" x14ac:dyDescent="0.25">
      <c r="C1775" s="80" t="s">
        <v>4144</v>
      </c>
      <c r="D1775" s="80" t="s">
        <v>9808</v>
      </c>
      <c r="E1775" s="1120">
        <v>0.01</v>
      </c>
      <c r="K1775" s="858">
        <f t="shared" si="27"/>
        <v>0</v>
      </c>
    </row>
    <row r="1776" spans="3:11" x14ac:dyDescent="0.25">
      <c r="C1776" s="80" t="s">
        <v>4144</v>
      </c>
      <c r="D1776" s="80" t="s">
        <v>9809</v>
      </c>
      <c r="E1776" s="1120">
        <v>0.01</v>
      </c>
      <c r="K1776" s="858">
        <f t="shared" si="27"/>
        <v>0</v>
      </c>
    </row>
    <row r="1777" spans="3:11" x14ac:dyDescent="0.25">
      <c r="C1777" s="80" t="s">
        <v>4144</v>
      </c>
      <c r="D1777" s="80" t="s">
        <v>9810</v>
      </c>
      <c r="E1777" s="1120">
        <v>0.01</v>
      </c>
      <c r="K1777" s="858">
        <f t="shared" si="27"/>
        <v>0</v>
      </c>
    </row>
    <row r="1778" spans="3:11" x14ac:dyDescent="0.25">
      <c r="C1778" s="80" t="s">
        <v>4144</v>
      </c>
      <c r="D1778" s="80" t="s">
        <v>9811</v>
      </c>
      <c r="E1778" s="1120">
        <v>0.01</v>
      </c>
      <c r="K1778" s="858">
        <f t="shared" si="27"/>
        <v>0</v>
      </c>
    </row>
    <row r="1779" spans="3:11" x14ac:dyDescent="0.25">
      <c r="C1779" s="80" t="s">
        <v>4144</v>
      </c>
      <c r="D1779" s="80" t="s">
        <v>9812</v>
      </c>
      <c r="E1779" s="1120">
        <v>0.01</v>
      </c>
      <c r="K1779" s="858">
        <f t="shared" si="27"/>
        <v>0</v>
      </c>
    </row>
    <row r="1780" spans="3:11" x14ac:dyDescent="0.25">
      <c r="C1780" s="80" t="s">
        <v>4144</v>
      </c>
      <c r="D1780" s="80" t="s">
        <v>9897</v>
      </c>
      <c r="E1780" s="1120">
        <v>0.01</v>
      </c>
      <c r="K1780" s="858">
        <f t="shared" si="27"/>
        <v>0</v>
      </c>
    </row>
    <row r="1781" spans="3:11" x14ac:dyDescent="0.25">
      <c r="C1781" s="80" t="s">
        <v>4144</v>
      </c>
      <c r="D1781" s="80" t="s">
        <v>9898</v>
      </c>
      <c r="E1781" s="1120">
        <v>0.01</v>
      </c>
      <c r="K1781" s="858">
        <f t="shared" si="27"/>
        <v>0</v>
      </c>
    </row>
    <row r="1782" spans="3:11" x14ac:dyDescent="0.25">
      <c r="C1782" s="80" t="s">
        <v>4144</v>
      </c>
      <c r="D1782" s="80" t="s">
        <v>9899</v>
      </c>
      <c r="E1782" s="1120">
        <v>0.01</v>
      </c>
      <c r="K1782" s="858">
        <f t="shared" si="27"/>
        <v>0</v>
      </c>
    </row>
    <row r="1783" spans="3:11" x14ac:dyDescent="0.25">
      <c r="C1783" s="80" t="s">
        <v>4144</v>
      </c>
      <c r="D1783" s="80" t="s">
        <v>9900</v>
      </c>
      <c r="E1783" s="1120">
        <v>0.01</v>
      </c>
      <c r="K1783" s="858">
        <f t="shared" si="27"/>
        <v>0</v>
      </c>
    </row>
    <row r="1784" spans="3:11" x14ac:dyDescent="0.25">
      <c r="C1784" s="80" t="s">
        <v>4144</v>
      </c>
      <c r="D1784" s="80" t="s">
        <v>9901</v>
      </c>
      <c r="E1784" s="1120">
        <v>0.01</v>
      </c>
      <c r="K1784" s="858">
        <f t="shared" si="27"/>
        <v>0</v>
      </c>
    </row>
    <row r="1785" spans="3:11" x14ac:dyDescent="0.25">
      <c r="C1785" s="80" t="s">
        <v>4144</v>
      </c>
      <c r="D1785" s="80" t="s">
        <v>9902</v>
      </c>
      <c r="E1785" s="1120">
        <v>0.01</v>
      </c>
      <c r="K1785" s="858">
        <f t="shared" si="27"/>
        <v>0</v>
      </c>
    </row>
    <row r="1786" spans="3:11" x14ac:dyDescent="0.25">
      <c r="C1786" s="80" t="s">
        <v>4144</v>
      </c>
      <c r="D1786" s="80" t="s">
        <v>9903</v>
      </c>
      <c r="E1786" s="1120">
        <v>0.01</v>
      </c>
      <c r="K1786" s="858">
        <f t="shared" si="27"/>
        <v>0</v>
      </c>
    </row>
    <row r="1787" spans="3:11" x14ac:dyDescent="0.25">
      <c r="C1787" s="80" t="s">
        <v>4144</v>
      </c>
      <c r="D1787" s="80" t="s">
        <v>9904</v>
      </c>
      <c r="E1787" s="1120">
        <v>0.01</v>
      </c>
      <c r="K1787" s="858">
        <f t="shared" si="27"/>
        <v>0</v>
      </c>
    </row>
    <row r="1788" spans="3:11" x14ac:dyDescent="0.25">
      <c r="C1788" s="80" t="s">
        <v>4144</v>
      </c>
      <c r="D1788" s="80" t="s">
        <v>9905</v>
      </c>
      <c r="E1788" s="1120">
        <v>0.01</v>
      </c>
      <c r="K1788" s="858">
        <f t="shared" si="27"/>
        <v>0</v>
      </c>
    </row>
    <row r="1789" spans="3:11" x14ac:dyDescent="0.25">
      <c r="C1789" s="80" t="s">
        <v>4144</v>
      </c>
      <c r="D1789" s="80" t="s">
        <v>9906</v>
      </c>
      <c r="E1789" s="1120">
        <v>0.01</v>
      </c>
      <c r="K1789" s="858">
        <f t="shared" si="27"/>
        <v>0</v>
      </c>
    </row>
    <row r="1790" spans="3:11" x14ac:dyDescent="0.25">
      <c r="C1790" s="80" t="s">
        <v>4144</v>
      </c>
      <c r="D1790" s="80" t="s">
        <v>9907</v>
      </c>
      <c r="E1790" s="1120">
        <v>0.01</v>
      </c>
      <c r="K1790" s="858">
        <f t="shared" si="27"/>
        <v>0</v>
      </c>
    </row>
    <row r="1791" spans="3:11" x14ac:dyDescent="0.25">
      <c r="C1791" s="80" t="s">
        <v>4144</v>
      </c>
      <c r="D1791" s="80" t="s">
        <v>9908</v>
      </c>
      <c r="E1791" s="1120">
        <v>0.01</v>
      </c>
      <c r="K1791" s="858">
        <f t="shared" si="27"/>
        <v>0</v>
      </c>
    </row>
    <row r="1792" spans="3:11" x14ac:dyDescent="0.25">
      <c r="C1792" s="80" t="s">
        <v>4144</v>
      </c>
      <c r="D1792" s="80" t="s">
        <v>9909</v>
      </c>
      <c r="E1792" s="1120">
        <v>0.01</v>
      </c>
      <c r="K1792" s="858">
        <f t="shared" si="27"/>
        <v>0</v>
      </c>
    </row>
    <row r="1793" spans="3:11" x14ac:dyDescent="0.25">
      <c r="C1793" s="80" t="s">
        <v>4144</v>
      </c>
      <c r="D1793" s="80" t="s">
        <v>9910</v>
      </c>
      <c r="E1793" s="1120">
        <v>0.01</v>
      </c>
      <c r="K1793" s="858">
        <f t="shared" si="27"/>
        <v>0</v>
      </c>
    </row>
    <row r="1794" spans="3:11" x14ac:dyDescent="0.25">
      <c r="C1794" s="80" t="s">
        <v>4144</v>
      </c>
      <c r="D1794" s="80" t="s">
        <v>9911</v>
      </c>
      <c r="E1794" s="1120">
        <v>0.01</v>
      </c>
      <c r="K1794" s="858">
        <f t="shared" si="27"/>
        <v>0</v>
      </c>
    </row>
    <row r="1795" spans="3:11" x14ac:dyDescent="0.25">
      <c r="C1795" s="80" t="s">
        <v>4144</v>
      </c>
      <c r="D1795" s="80" t="s">
        <v>9912</v>
      </c>
      <c r="E1795" s="1120">
        <v>0.01</v>
      </c>
      <c r="K1795" s="858">
        <f t="shared" si="27"/>
        <v>0</v>
      </c>
    </row>
    <row r="1796" spans="3:11" x14ac:dyDescent="0.25">
      <c r="C1796" s="80" t="s">
        <v>4144</v>
      </c>
      <c r="D1796" s="80" t="s">
        <v>9913</v>
      </c>
      <c r="E1796" s="1120">
        <v>0.01</v>
      </c>
      <c r="K1796" s="858">
        <f t="shared" si="27"/>
        <v>0</v>
      </c>
    </row>
    <row r="1797" spans="3:11" x14ac:dyDescent="0.25">
      <c r="C1797" s="80" t="s">
        <v>4144</v>
      </c>
      <c r="D1797" s="80" t="s">
        <v>9914</v>
      </c>
      <c r="E1797" s="1120">
        <v>0.01</v>
      </c>
      <c r="K1797" s="858">
        <f t="shared" si="27"/>
        <v>0</v>
      </c>
    </row>
    <row r="1798" spans="3:11" x14ac:dyDescent="0.25">
      <c r="C1798" s="80" t="s">
        <v>4144</v>
      </c>
      <c r="D1798" s="80" t="s">
        <v>9915</v>
      </c>
      <c r="E1798" s="1120">
        <v>0.01</v>
      </c>
      <c r="K1798" s="858">
        <f t="shared" si="27"/>
        <v>0</v>
      </c>
    </row>
    <row r="1799" spans="3:11" x14ac:dyDescent="0.25">
      <c r="C1799" s="80" t="s">
        <v>4144</v>
      </c>
      <c r="D1799" s="80" t="s">
        <v>9916</v>
      </c>
      <c r="E1799" s="1120">
        <v>0.01</v>
      </c>
      <c r="K1799" s="858">
        <f t="shared" ref="K1799:K1862" si="28">I1799+J1799</f>
        <v>0</v>
      </c>
    </row>
    <row r="1800" spans="3:11" x14ac:dyDescent="0.25">
      <c r="C1800" s="80" t="s">
        <v>4144</v>
      </c>
      <c r="D1800" s="80" t="s">
        <v>9917</v>
      </c>
      <c r="E1800" s="1120">
        <v>0.01</v>
      </c>
      <c r="K1800" s="858">
        <f t="shared" si="28"/>
        <v>0</v>
      </c>
    </row>
    <row r="1801" spans="3:11" x14ac:dyDescent="0.25">
      <c r="C1801" s="80" t="s">
        <v>4144</v>
      </c>
      <c r="D1801" s="80" t="s">
        <v>9918</v>
      </c>
      <c r="E1801" s="1120">
        <v>0.01</v>
      </c>
      <c r="K1801" s="858">
        <f t="shared" si="28"/>
        <v>0</v>
      </c>
    </row>
    <row r="1802" spans="3:11" x14ac:dyDescent="0.25">
      <c r="C1802" s="80" t="s">
        <v>4144</v>
      </c>
      <c r="D1802" s="80" t="s">
        <v>9919</v>
      </c>
      <c r="E1802" s="1120">
        <v>0.01</v>
      </c>
      <c r="K1802" s="858">
        <f t="shared" si="28"/>
        <v>0</v>
      </c>
    </row>
    <row r="1803" spans="3:11" x14ac:dyDescent="0.25">
      <c r="C1803" s="80" t="s">
        <v>4144</v>
      </c>
      <c r="D1803" s="80" t="s">
        <v>9920</v>
      </c>
      <c r="E1803" s="1120">
        <v>0.01</v>
      </c>
      <c r="K1803" s="858">
        <f t="shared" si="28"/>
        <v>0</v>
      </c>
    </row>
    <row r="1804" spans="3:11" x14ac:dyDescent="0.25">
      <c r="C1804" s="80" t="s">
        <v>4144</v>
      </c>
      <c r="D1804" s="80" t="s">
        <v>9921</v>
      </c>
      <c r="E1804" s="1120">
        <v>0.01</v>
      </c>
      <c r="K1804" s="858">
        <f t="shared" si="28"/>
        <v>0</v>
      </c>
    </row>
    <row r="1805" spans="3:11" x14ac:dyDescent="0.25">
      <c r="C1805" s="80" t="s">
        <v>4144</v>
      </c>
      <c r="D1805" s="80" t="s">
        <v>9922</v>
      </c>
      <c r="E1805" s="1120">
        <v>0.01</v>
      </c>
      <c r="K1805" s="858">
        <f t="shared" si="28"/>
        <v>0</v>
      </c>
    </row>
    <row r="1806" spans="3:11" x14ac:dyDescent="0.25">
      <c r="C1806" s="80" t="s">
        <v>4144</v>
      </c>
      <c r="D1806" s="80" t="s">
        <v>9923</v>
      </c>
      <c r="E1806" s="1120">
        <v>0.01</v>
      </c>
      <c r="K1806" s="858">
        <f t="shared" si="28"/>
        <v>0</v>
      </c>
    </row>
    <row r="1807" spans="3:11" x14ac:dyDescent="0.25">
      <c r="C1807" s="80" t="s">
        <v>4144</v>
      </c>
      <c r="D1807" s="80" t="s">
        <v>9924</v>
      </c>
      <c r="E1807" s="1120">
        <v>0.01</v>
      </c>
      <c r="K1807" s="858">
        <f t="shared" si="28"/>
        <v>0</v>
      </c>
    </row>
    <row r="1808" spans="3:11" x14ac:dyDescent="0.25">
      <c r="C1808" s="80" t="s">
        <v>4144</v>
      </c>
      <c r="D1808" s="80" t="s">
        <v>9925</v>
      </c>
      <c r="E1808" s="1120">
        <v>0.01</v>
      </c>
      <c r="K1808" s="858">
        <f t="shared" si="28"/>
        <v>0</v>
      </c>
    </row>
    <row r="1809" spans="3:11" x14ac:dyDescent="0.25">
      <c r="C1809" s="80" t="s">
        <v>4144</v>
      </c>
      <c r="D1809" s="80" t="s">
        <v>9926</v>
      </c>
      <c r="E1809" s="1120">
        <v>0.01</v>
      </c>
      <c r="K1809" s="858">
        <f t="shared" si="28"/>
        <v>0</v>
      </c>
    </row>
    <row r="1810" spans="3:11" x14ac:dyDescent="0.25">
      <c r="C1810" s="80" t="s">
        <v>4144</v>
      </c>
      <c r="D1810" s="80" t="s">
        <v>9927</v>
      </c>
      <c r="E1810" s="1120">
        <v>0.01</v>
      </c>
      <c r="K1810" s="858">
        <f t="shared" si="28"/>
        <v>0</v>
      </c>
    </row>
    <row r="1811" spans="3:11" x14ac:dyDescent="0.25">
      <c r="C1811" s="80" t="s">
        <v>4144</v>
      </c>
      <c r="D1811" s="80" t="s">
        <v>9928</v>
      </c>
      <c r="E1811" s="1120">
        <v>0.01</v>
      </c>
      <c r="K1811" s="858">
        <f t="shared" si="28"/>
        <v>0</v>
      </c>
    </row>
    <row r="1812" spans="3:11" x14ac:dyDescent="0.25">
      <c r="C1812" s="80" t="s">
        <v>4144</v>
      </c>
      <c r="D1812" s="80" t="s">
        <v>9929</v>
      </c>
      <c r="E1812" s="1120">
        <v>0.01</v>
      </c>
      <c r="K1812" s="858">
        <f t="shared" si="28"/>
        <v>0</v>
      </c>
    </row>
    <row r="1813" spans="3:11" x14ac:dyDescent="0.25">
      <c r="C1813" s="80" t="s">
        <v>4144</v>
      </c>
      <c r="D1813" s="80" t="s">
        <v>9930</v>
      </c>
      <c r="E1813" s="1120">
        <v>0.01</v>
      </c>
      <c r="K1813" s="858">
        <f t="shared" si="28"/>
        <v>0</v>
      </c>
    </row>
    <row r="1814" spans="3:11" x14ac:dyDescent="0.25">
      <c r="C1814" s="80" t="s">
        <v>4144</v>
      </c>
      <c r="D1814" s="80" t="s">
        <v>9931</v>
      </c>
      <c r="E1814" s="1120">
        <v>0.01</v>
      </c>
      <c r="K1814" s="858">
        <f t="shared" si="28"/>
        <v>0</v>
      </c>
    </row>
    <row r="1815" spans="3:11" x14ac:dyDescent="0.25">
      <c r="C1815" s="80" t="s">
        <v>4144</v>
      </c>
      <c r="D1815" s="80" t="s">
        <v>9932</v>
      </c>
      <c r="E1815" s="1120">
        <v>0.01</v>
      </c>
      <c r="K1815" s="858">
        <f t="shared" si="28"/>
        <v>0</v>
      </c>
    </row>
    <row r="1816" spans="3:11" x14ac:dyDescent="0.25">
      <c r="C1816" s="80" t="s">
        <v>4144</v>
      </c>
      <c r="D1816" s="80" t="s">
        <v>9969</v>
      </c>
      <c r="E1816" s="1120">
        <v>0.01</v>
      </c>
      <c r="K1816" s="858">
        <f t="shared" si="28"/>
        <v>0</v>
      </c>
    </row>
    <row r="1817" spans="3:11" x14ac:dyDescent="0.25">
      <c r="C1817" s="80" t="s">
        <v>4144</v>
      </c>
      <c r="D1817" s="80" t="s">
        <v>9970</v>
      </c>
      <c r="E1817" s="1120">
        <v>0.01</v>
      </c>
      <c r="K1817" s="858">
        <f t="shared" si="28"/>
        <v>0</v>
      </c>
    </row>
    <row r="1818" spans="3:11" x14ac:dyDescent="0.25">
      <c r="C1818" s="80" t="s">
        <v>4144</v>
      </c>
      <c r="D1818" s="80" t="s">
        <v>9971</v>
      </c>
      <c r="E1818" s="1120">
        <v>0.01</v>
      </c>
      <c r="K1818" s="858">
        <f t="shared" si="28"/>
        <v>0</v>
      </c>
    </row>
    <row r="1819" spans="3:11" x14ac:dyDescent="0.25">
      <c r="C1819" s="80" t="s">
        <v>4144</v>
      </c>
      <c r="D1819" s="80" t="s">
        <v>9972</v>
      </c>
      <c r="E1819" s="1120">
        <v>0.01</v>
      </c>
      <c r="K1819" s="858">
        <f t="shared" si="28"/>
        <v>0</v>
      </c>
    </row>
    <row r="1820" spans="3:11" x14ac:dyDescent="0.25">
      <c r="C1820" s="80" t="s">
        <v>4144</v>
      </c>
      <c r="D1820" s="80" t="s">
        <v>9973</v>
      </c>
      <c r="E1820" s="1120">
        <v>0.01</v>
      </c>
      <c r="K1820" s="858">
        <f t="shared" si="28"/>
        <v>0</v>
      </c>
    </row>
    <row r="1821" spans="3:11" x14ac:dyDescent="0.25">
      <c r="C1821" s="80" t="s">
        <v>4144</v>
      </c>
      <c r="D1821" s="80" t="s">
        <v>9974</v>
      </c>
      <c r="E1821" s="1120">
        <v>0.01</v>
      </c>
      <c r="K1821" s="858">
        <f t="shared" si="28"/>
        <v>0</v>
      </c>
    </row>
    <row r="1822" spans="3:11" x14ac:dyDescent="0.25">
      <c r="C1822" s="80" t="s">
        <v>4144</v>
      </c>
      <c r="D1822" s="80" t="s">
        <v>9975</v>
      </c>
      <c r="E1822" s="1120">
        <v>0.01</v>
      </c>
      <c r="K1822" s="858">
        <f t="shared" si="28"/>
        <v>0</v>
      </c>
    </row>
    <row r="1823" spans="3:11" x14ac:dyDescent="0.25">
      <c r="C1823" s="80" t="s">
        <v>4144</v>
      </c>
      <c r="D1823" s="80" t="s">
        <v>9976</v>
      </c>
      <c r="E1823" s="1120">
        <v>0.01</v>
      </c>
      <c r="K1823" s="858">
        <f t="shared" si="28"/>
        <v>0</v>
      </c>
    </row>
    <row r="1824" spans="3:11" x14ac:dyDescent="0.25">
      <c r="C1824" s="80" t="s">
        <v>4144</v>
      </c>
      <c r="D1824" s="80" t="s">
        <v>9977</v>
      </c>
      <c r="E1824" s="1120">
        <v>0.01</v>
      </c>
      <c r="K1824" s="858">
        <f t="shared" si="28"/>
        <v>0</v>
      </c>
    </row>
    <row r="1825" spans="3:11" x14ac:dyDescent="0.25">
      <c r="C1825" s="80" t="s">
        <v>4144</v>
      </c>
      <c r="D1825" s="80" t="s">
        <v>9978</v>
      </c>
      <c r="E1825" s="1120">
        <v>0.01</v>
      </c>
      <c r="K1825" s="858">
        <f t="shared" si="28"/>
        <v>0</v>
      </c>
    </row>
    <row r="1826" spans="3:11" x14ac:dyDescent="0.25">
      <c r="C1826" s="80" t="s">
        <v>4144</v>
      </c>
      <c r="D1826" s="80" t="s">
        <v>9979</v>
      </c>
      <c r="E1826" s="1120">
        <v>0.01</v>
      </c>
      <c r="K1826" s="858">
        <f t="shared" si="28"/>
        <v>0</v>
      </c>
    </row>
    <row r="1827" spans="3:11" x14ac:dyDescent="0.25">
      <c r="C1827" s="80" t="s">
        <v>4144</v>
      </c>
      <c r="D1827" s="80" t="s">
        <v>9980</v>
      </c>
      <c r="E1827" s="1120">
        <v>0.01</v>
      </c>
      <c r="K1827" s="858">
        <f t="shared" si="28"/>
        <v>0</v>
      </c>
    </row>
    <row r="1828" spans="3:11" x14ac:dyDescent="0.25">
      <c r="C1828" s="80" t="s">
        <v>4213</v>
      </c>
      <c r="D1828" s="80" t="s">
        <v>9981</v>
      </c>
      <c r="E1828" s="1120">
        <v>0.01</v>
      </c>
      <c r="K1828" s="858">
        <f t="shared" si="28"/>
        <v>0</v>
      </c>
    </row>
    <row r="1829" spans="3:11" x14ac:dyDescent="0.25">
      <c r="C1829" s="80" t="s">
        <v>4213</v>
      </c>
      <c r="D1829" s="80" t="s">
        <v>9982</v>
      </c>
      <c r="E1829" s="1120">
        <v>0.01</v>
      </c>
      <c r="K1829" s="858">
        <f t="shared" si="28"/>
        <v>0</v>
      </c>
    </row>
    <row r="1830" spans="3:11" x14ac:dyDescent="0.25">
      <c r="C1830" s="80" t="s">
        <v>4213</v>
      </c>
      <c r="D1830" s="80" t="s">
        <v>9983</v>
      </c>
      <c r="E1830" s="1120">
        <v>0.01</v>
      </c>
      <c r="K1830" s="858">
        <f t="shared" si="28"/>
        <v>0</v>
      </c>
    </row>
    <row r="1831" spans="3:11" x14ac:dyDescent="0.25">
      <c r="C1831" s="80" t="s">
        <v>4213</v>
      </c>
      <c r="D1831" s="80" t="s">
        <v>9984</v>
      </c>
      <c r="E1831" s="1120">
        <v>0.01</v>
      </c>
      <c r="K1831" s="858">
        <f t="shared" si="28"/>
        <v>0</v>
      </c>
    </row>
    <row r="1832" spans="3:11" x14ac:dyDescent="0.25">
      <c r="C1832" s="80" t="s">
        <v>4213</v>
      </c>
      <c r="D1832" s="80" t="s">
        <v>9985</v>
      </c>
      <c r="E1832" s="1120">
        <v>0.01</v>
      </c>
      <c r="K1832" s="858">
        <f t="shared" si="28"/>
        <v>0</v>
      </c>
    </row>
    <row r="1833" spans="3:11" x14ac:dyDescent="0.25">
      <c r="C1833" s="80" t="s">
        <v>4213</v>
      </c>
      <c r="D1833" s="80" t="s">
        <v>9986</v>
      </c>
      <c r="E1833" s="1120">
        <v>0.01</v>
      </c>
      <c r="K1833" s="858">
        <f t="shared" si="28"/>
        <v>0</v>
      </c>
    </row>
    <row r="1834" spans="3:11" x14ac:dyDescent="0.25">
      <c r="C1834" s="80" t="s">
        <v>4213</v>
      </c>
      <c r="D1834" s="80" t="s">
        <v>9987</v>
      </c>
      <c r="E1834" s="1120">
        <v>0.01</v>
      </c>
      <c r="K1834" s="858">
        <f t="shared" si="28"/>
        <v>0</v>
      </c>
    </row>
    <row r="1835" spans="3:11" x14ac:dyDescent="0.25">
      <c r="C1835" s="80" t="s">
        <v>4213</v>
      </c>
      <c r="D1835" s="80" t="s">
        <v>9988</v>
      </c>
      <c r="E1835" s="1120">
        <v>0.01</v>
      </c>
      <c r="K1835" s="858">
        <f t="shared" si="28"/>
        <v>0</v>
      </c>
    </row>
    <row r="1836" spans="3:11" x14ac:dyDescent="0.25">
      <c r="C1836" s="80" t="s">
        <v>4213</v>
      </c>
      <c r="D1836" s="80" t="s">
        <v>9989</v>
      </c>
      <c r="E1836" s="1120">
        <v>0.01</v>
      </c>
      <c r="K1836" s="858">
        <f t="shared" si="28"/>
        <v>0</v>
      </c>
    </row>
    <row r="1837" spans="3:11" x14ac:dyDescent="0.25">
      <c r="C1837" s="80" t="s">
        <v>4213</v>
      </c>
      <c r="D1837" s="80" t="s">
        <v>9990</v>
      </c>
      <c r="E1837" s="1120">
        <v>0.01</v>
      </c>
      <c r="K1837" s="858">
        <f t="shared" si="28"/>
        <v>0</v>
      </c>
    </row>
    <row r="1838" spans="3:11" x14ac:dyDescent="0.25">
      <c r="C1838" s="80" t="s">
        <v>4213</v>
      </c>
      <c r="D1838" s="80" t="s">
        <v>9991</v>
      </c>
      <c r="E1838" s="1120">
        <v>0.01</v>
      </c>
      <c r="K1838" s="858">
        <f t="shared" si="28"/>
        <v>0</v>
      </c>
    </row>
    <row r="1839" spans="3:11" x14ac:dyDescent="0.25">
      <c r="C1839" s="80" t="s">
        <v>4213</v>
      </c>
      <c r="D1839" s="80" t="s">
        <v>9992</v>
      </c>
      <c r="E1839" s="1120">
        <v>0.01</v>
      </c>
      <c r="K1839" s="858">
        <f t="shared" si="28"/>
        <v>0</v>
      </c>
    </row>
    <row r="1840" spans="3:11" x14ac:dyDescent="0.25">
      <c r="C1840" s="80" t="s">
        <v>4213</v>
      </c>
      <c r="D1840" s="80" t="s">
        <v>10017</v>
      </c>
      <c r="E1840" s="1120">
        <v>-0.01</v>
      </c>
      <c r="K1840" s="858">
        <f t="shared" si="28"/>
        <v>0</v>
      </c>
    </row>
    <row r="1841" spans="3:11" x14ac:dyDescent="0.25">
      <c r="C1841" s="80" t="s">
        <v>4213</v>
      </c>
      <c r="D1841" s="80" t="s">
        <v>10018</v>
      </c>
      <c r="E1841" s="1120">
        <v>-0.01</v>
      </c>
      <c r="K1841" s="858">
        <f t="shared" si="28"/>
        <v>0</v>
      </c>
    </row>
    <row r="1842" spans="3:11" x14ac:dyDescent="0.25">
      <c r="C1842" s="80" t="s">
        <v>4213</v>
      </c>
      <c r="D1842" s="80" t="s">
        <v>10019</v>
      </c>
      <c r="E1842" s="1120">
        <v>-0.01</v>
      </c>
      <c r="K1842" s="858">
        <f t="shared" si="28"/>
        <v>0</v>
      </c>
    </row>
    <row r="1843" spans="3:11" x14ac:dyDescent="0.25">
      <c r="C1843" s="80" t="s">
        <v>4213</v>
      </c>
      <c r="D1843" s="80" t="s">
        <v>10020</v>
      </c>
      <c r="E1843" s="1120">
        <v>-0.01</v>
      </c>
      <c r="K1843" s="858">
        <f t="shared" si="28"/>
        <v>0</v>
      </c>
    </row>
    <row r="1844" spans="3:11" x14ac:dyDescent="0.25">
      <c r="C1844" s="80" t="s">
        <v>4213</v>
      </c>
      <c r="D1844" s="80" t="s">
        <v>10021</v>
      </c>
      <c r="E1844" s="1120">
        <v>-0.01</v>
      </c>
      <c r="K1844" s="858">
        <f t="shared" si="28"/>
        <v>0</v>
      </c>
    </row>
    <row r="1845" spans="3:11" x14ac:dyDescent="0.25">
      <c r="C1845" s="80" t="s">
        <v>4213</v>
      </c>
      <c r="D1845" s="80" t="s">
        <v>10022</v>
      </c>
      <c r="E1845" s="1120">
        <v>-0.01</v>
      </c>
      <c r="K1845" s="858">
        <f t="shared" si="28"/>
        <v>0</v>
      </c>
    </row>
    <row r="1846" spans="3:11" x14ac:dyDescent="0.25">
      <c r="C1846" s="80" t="s">
        <v>4213</v>
      </c>
      <c r="D1846" s="80" t="s">
        <v>10023</v>
      </c>
      <c r="E1846" s="1120">
        <v>-0.01</v>
      </c>
      <c r="K1846" s="858">
        <f t="shared" si="28"/>
        <v>0</v>
      </c>
    </row>
    <row r="1847" spans="3:11" x14ac:dyDescent="0.25">
      <c r="C1847" s="80" t="s">
        <v>4213</v>
      </c>
      <c r="D1847" s="80" t="s">
        <v>10024</v>
      </c>
      <c r="E1847" s="1120">
        <v>-0.01</v>
      </c>
      <c r="K1847" s="858">
        <f t="shared" si="28"/>
        <v>0</v>
      </c>
    </row>
    <row r="1848" spans="3:11" x14ac:dyDescent="0.25">
      <c r="C1848" s="80" t="s">
        <v>4213</v>
      </c>
      <c r="D1848" s="80" t="s">
        <v>10025</v>
      </c>
      <c r="E1848" s="1120">
        <v>-0.01</v>
      </c>
      <c r="K1848" s="858">
        <f t="shared" si="28"/>
        <v>0</v>
      </c>
    </row>
    <row r="1849" spans="3:11" x14ac:dyDescent="0.25">
      <c r="C1849" s="80" t="s">
        <v>4213</v>
      </c>
      <c r="D1849" s="80" t="s">
        <v>10026</v>
      </c>
      <c r="E1849" s="1120">
        <v>-0.01</v>
      </c>
      <c r="K1849" s="858">
        <f t="shared" si="28"/>
        <v>0</v>
      </c>
    </row>
    <row r="1850" spans="3:11" x14ac:dyDescent="0.25">
      <c r="C1850" s="80" t="s">
        <v>4213</v>
      </c>
      <c r="D1850" s="80" t="s">
        <v>10027</v>
      </c>
      <c r="E1850" s="1120">
        <v>-0.01</v>
      </c>
      <c r="K1850" s="858">
        <f t="shared" si="28"/>
        <v>0</v>
      </c>
    </row>
    <row r="1851" spans="3:11" x14ac:dyDescent="0.25">
      <c r="C1851" s="80" t="s">
        <v>4213</v>
      </c>
      <c r="D1851" s="80" t="s">
        <v>10028</v>
      </c>
      <c r="E1851" s="1120">
        <v>-0.01</v>
      </c>
      <c r="K1851" s="858">
        <f t="shared" si="28"/>
        <v>0</v>
      </c>
    </row>
    <row r="1852" spans="3:11" x14ac:dyDescent="0.25">
      <c r="C1852" s="80" t="s">
        <v>4213</v>
      </c>
      <c r="D1852" s="80" t="s">
        <v>6197</v>
      </c>
      <c r="E1852" s="1120">
        <v>-6502.55</v>
      </c>
      <c r="K1852" s="858">
        <f t="shared" si="28"/>
        <v>0</v>
      </c>
    </row>
    <row r="1853" spans="3:11" x14ac:dyDescent="0.25">
      <c r="C1853" s="80" t="s">
        <v>4213</v>
      </c>
      <c r="D1853" s="80" t="s">
        <v>6200</v>
      </c>
      <c r="E1853" s="1120">
        <v>-13817.35</v>
      </c>
      <c r="K1853" s="858">
        <f t="shared" si="28"/>
        <v>0</v>
      </c>
    </row>
    <row r="1854" spans="3:11" x14ac:dyDescent="0.25">
      <c r="C1854" s="80" t="s">
        <v>4213</v>
      </c>
      <c r="D1854" s="80" t="s">
        <v>6201</v>
      </c>
      <c r="E1854" s="1120">
        <v>3561.93</v>
      </c>
      <c r="K1854" s="858">
        <f t="shared" si="28"/>
        <v>0</v>
      </c>
    </row>
    <row r="1855" spans="3:11" x14ac:dyDescent="0.25">
      <c r="C1855" s="80" t="s">
        <v>4213</v>
      </c>
      <c r="D1855" s="80" t="s">
        <v>6202</v>
      </c>
      <c r="E1855" s="1120">
        <v>3454.71</v>
      </c>
      <c r="K1855" s="858">
        <f t="shared" si="28"/>
        <v>0</v>
      </c>
    </row>
    <row r="1856" spans="3:11" x14ac:dyDescent="0.25">
      <c r="C1856" s="80" t="s">
        <v>4213</v>
      </c>
      <c r="D1856" s="80" t="s">
        <v>6203</v>
      </c>
      <c r="E1856" s="1120">
        <v>3432.29</v>
      </c>
      <c r="K1856" s="858">
        <f t="shared" si="28"/>
        <v>0</v>
      </c>
    </row>
    <row r="1857" spans="3:11" x14ac:dyDescent="0.25">
      <c r="C1857" s="80" t="s">
        <v>4213</v>
      </c>
      <c r="D1857" s="80" t="s">
        <v>6204</v>
      </c>
      <c r="E1857" s="1120">
        <v>2924.88</v>
      </c>
      <c r="K1857" s="858">
        <f t="shared" si="28"/>
        <v>0</v>
      </c>
    </row>
    <row r="1858" spans="3:11" x14ac:dyDescent="0.25">
      <c r="C1858" s="80" t="s">
        <v>4213</v>
      </c>
      <c r="D1858" s="80" t="s">
        <v>6205</v>
      </c>
      <c r="E1858" s="1120">
        <v>2416.66</v>
      </c>
      <c r="K1858" s="858">
        <f t="shared" si="28"/>
        <v>0</v>
      </c>
    </row>
    <row r="1859" spans="3:11" x14ac:dyDescent="0.25">
      <c r="C1859" s="80" t="s">
        <v>4213</v>
      </c>
      <c r="D1859" s="80" t="s">
        <v>6206</v>
      </c>
      <c r="E1859" s="1120">
        <v>2412.38</v>
      </c>
      <c r="K1859" s="858">
        <f t="shared" si="28"/>
        <v>0</v>
      </c>
    </row>
    <row r="1860" spans="3:11" x14ac:dyDescent="0.25">
      <c r="C1860" s="80" t="s">
        <v>4213</v>
      </c>
      <c r="D1860" s="80" t="s">
        <v>6207</v>
      </c>
      <c r="E1860" s="1120">
        <v>2410.15</v>
      </c>
      <c r="K1860" s="858">
        <f t="shared" si="28"/>
        <v>0</v>
      </c>
    </row>
    <row r="1861" spans="3:11" x14ac:dyDescent="0.25">
      <c r="C1861" s="80" t="s">
        <v>4213</v>
      </c>
      <c r="D1861" s="80" t="s">
        <v>6198</v>
      </c>
      <c r="E1861" s="1120">
        <v>2409.64</v>
      </c>
      <c r="K1861" s="858">
        <f t="shared" si="28"/>
        <v>0</v>
      </c>
    </row>
    <row r="1862" spans="3:11" x14ac:dyDescent="0.25">
      <c r="C1862" s="80" t="s">
        <v>4213</v>
      </c>
      <c r="D1862" s="80" t="s">
        <v>6199</v>
      </c>
      <c r="E1862" s="1120">
        <v>2409.16</v>
      </c>
      <c r="K1862" s="858">
        <f t="shared" si="28"/>
        <v>0</v>
      </c>
    </row>
    <row r="1863" spans="3:11" x14ac:dyDescent="0.25">
      <c r="C1863" s="80" t="s">
        <v>4213</v>
      </c>
      <c r="D1863" s="80" t="s">
        <v>6208</v>
      </c>
      <c r="E1863" s="1120">
        <v>783.93</v>
      </c>
      <c r="K1863" s="858">
        <f t="shared" ref="K1863:K1926" si="29">I1863+J1863</f>
        <v>0</v>
      </c>
    </row>
    <row r="1864" spans="3:11" x14ac:dyDescent="0.25">
      <c r="C1864" s="80" t="s">
        <v>4213</v>
      </c>
      <c r="D1864" s="80" t="s">
        <v>6211</v>
      </c>
      <c r="E1864" s="1120">
        <v>1593.68</v>
      </c>
      <c r="K1864" s="858">
        <f t="shared" si="29"/>
        <v>0</v>
      </c>
    </row>
    <row r="1865" spans="3:11" x14ac:dyDescent="0.25">
      <c r="C1865" s="80" t="s">
        <v>4213</v>
      </c>
      <c r="D1865" s="80" t="s">
        <v>6212</v>
      </c>
      <c r="E1865" s="1120">
        <v>1253.2</v>
      </c>
      <c r="K1865" s="858">
        <f t="shared" si="29"/>
        <v>0</v>
      </c>
    </row>
    <row r="1866" spans="3:11" x14ac:dyDescent="0.25">
      <c r="C1866" s="80" t="s">
        <v>4213</v>
      </c>
      <c r="D1866" s="80" t="s">
        <v>6213</v>
      </c>
      <c r="E1866" s="1120">
        <v>1249.25</v>
      </c>
      <c r="K1866" s="858">
        <f t="shared" si="29"/>
        <v>0</v>
      </c>
    </row>
    <row r="1867" spans="3:11" x14ac:dyDescent="0.25">
      <c r="C1867" s="80" t="s">
        <v>4213</v>
      </c>
      <c r="D1867" s="80" t="s">
        <v>6214</v>
      </c>
      <c r="E1867" s="1120">
        <v>1187.1099999999999</v>
      </c>
      <c r="K1867" s="858">
        <f t="shared" si="29"/>
        <v>0</v>
      </c>
    </row>
    <row r="1868" spans="3:11" x14ac:dyDescent="0.25">
      <c r="C1868" s="80" t="s">
        <v>4213</v>
      </c>
      <c r="D1868" s="80" t="s">
        <v>6215</v>
      </c>
      <c r="E1868" s="1120">
        <v>905.28</v>
      </c>
      <c r="K1868" s="858">
        <f t="shared" si="29"/>
        <v>0</v>
      </c>
    </row>
    <row r="1869" spans="3:11" x14ac:dyDescent="0.25">
      <c r="C1869" s="80" t="s">
        <v>4213</v>
      </c>
      <c r="D1869" s="80" t="s">
        <v>6216</v>
      </c>
      <c r="E1869" s="1120">
        <v>418.21</v>
      </c>
      <c r="K1869" s="858">
        <f t="shared" si="29"/>
        <v>0</v>
      </c>
    </row>
    <row r="1870" spans="3:11" x14ac:dyDescent="0.25">
      <c r="C1870" s="80" t="s">
        <v>4213</v>
      </c>
      <c r="D1870" s="80" t="s">
        <v>6217</v>
      </c>
      <c r="E1870" s="1120">
        <v>161.46</v>
      </c>
      <c r="K1870" s="858">
        <f t="shared" si="29"/>
        <v>0</v>
      </c>
    </row>
    <row r="1871" spans="3:11" x14ac:dyDescent="0.25">
      <c r="C1871" s="80" t="s">
        <v>4213</v>
      </c>
      <c r="D1871" s="80" t="s">
        <v>6218</v>
      </c>
      <c r="E1871" s="1120">
        <v>152.79</v>
      </c>
      <c r="K1871" s="858">
        <f t="shared" si="29"/>
        <v>0</v>
      </c>
    </row>
    <row r="1872" spans="3:11" x14ac:dyDescent="0.25">
      <c r="C1872" s="80" t="s">
        <v>4213</v>
      </c>
      <c r="D1872" s="80" t="s">
        <v>6209</v>
      </c>
      <c r="E1872" s="1120">
        <v>87.69</v>
      </c>
      <c r="K1872" s="858">
        <f t="shared" si="29"/>
        <v>0</v>
      </c>
    </row>
    <row r="1873" spans="3:11" x14ac:dyDescent="0.25">
      <c r="C1873" s="80" t="s">
        <v>4213</v>
      </c>
      <c r="D1873" s="80" t="s">
        <v>6210</v>
      </c>
      <c r="E1873" s="1120">
        <v>1.61</v>
      </c>
      <c r="K1873" s="858">
        <f t="shared" si="29"/>
        <v>0</v>
      </c>
    </row>
    <row r="1874" spans="3:11" x14ac:dyDescent="0.25">
      <c r="C1874" s="80" t="s">
        <v>4213</v>
      </c>
      <c r="D1874" s="80" t="s">
        <v>6219</v>
      </c>
      <c r="E1874" s="1120">
        <v>172.01</v>
      </c>
      <c r="K1874" s="858">
        <f t="shared" si="29"/>
        <v>0</v>
      </c>
    </row>
    <row r="1875" spans="3:11" x14ac:dyDescent="0.25">
      <c r="C1875" s="80" t="s">
        <v>4213</v>
      </c>
      <c r="D1875" s="80" t="s">
        <v>6220</v>
      </c>
      <c r="E1875" s="1120">
        <v>28.09</v>
      </c>
      <c r="K1875" s="858">
        <f t="shared" si="29"/>
        <v>0</v>
      </c>
    </row>
    <row r="1876" spans="3:11" x14ac:dyDescent="0.25">
      <c r="C1876" s="80" t="s">
        <v>4213</v>
      </c>
      <c r="D1876" s="80" t="s">
        <v>6221</v>
      </c>
      <c r="E1876" s="1120">
        <v>17.7</v>
      </c>
      <c r="K1876" s="858">
        <f t="shared" si="29"/>
        <v>0</v>
      </c>
    </row>
    <row r="1877" spans="3:11" x14ac:dyDescent="0.25">
      <c r="C1877" s="80" t="s">
        <v>4213</v>
      </c>
      <c r="D1877" s="80" t="s">
        <v>6222</v>
      </c>
      <c r="E1877" s="1120">
        <v>6.01</v>
      </c>
      <c r="K1877" s="858">
        <f t="shared" si="29"/>
        <v>0</v>
      </c>
    </row>
    <row r="1878" spans="3:11" x14ac:dyDescent="0.25">
      <c r="C1878" s="80" t="s">
        <v>4213</v>
      </c>
      <c r="D1878" s="80" t="s">
        <v>6223</v>
      </c>
      <c r="E1878" s="1120">
        <v>0.96</v>
      </c>
      <c r="K1878" s="858">
        <f t="shared" si="29"/>
        <v>0</v>
      </c>
    </row>
    <row r="1879" spans="3:11" x14ac:dyDescent="0.25">
      <c r="C1879" s="80" t="s">
        <v>4213</v>
      </c>
      <c r="D1879" s="80" t="s">
        <v>10079</v>
      </c>
      <c r="E1879" s="1120">
        <v>0.28999999999999998</v>
      </c>
      <c r="K1879" s="858">
        <f t="shared" si="29"/>
        <v>0</v>
      </c>
    </row>
    <row r="1880" spans="3:11" x14ac:dyDescent="0.25">
      <c r="C1880" s="80" t="s">
        <v>4213</v>
      </c>
      <c r="D1880" s="80" t="s">
        <v>10080</v>
      </c>
      <c r="E1880" s="1120">
        <v>0.03</v>
      </c>
      <c r="K1880" s="858">
        <f t="shared" si="29"/>
        <v>0</v>
      </c>
    </row>
    <row r="1881" spans="3:11" x14ac:dyDescent="0.25">
      <c r="C1881" s="80" t="s">
        <v>4213</v>
      </c>
      <c r="D1881" s="80" t="s">
        <v>10122</v>
      </c>
      <c r="E1881" s="1120">
        <v>0.01</v>
      </c>
      <c r="K1881" s="858">
        <f t="shared" si="29"/>
        <v>0</v>
      </c>
    </row>
    <row r="1882" spans="3:11" x14ac:dyDescent="0.25">
      <c r="C1882" s="80" t="s">
        <v>4213</v>
      </c>
      <c r="D1882" s="80" t="s">
        <v>10123</v>
      </c>
      <c r="E1882" s="1120">
        <v>0.01</v>
      </c>
      <c r="K1882" s="858">
        <f t="shared" si="29"/>
        <v>0</v>
      </c>
    </row>
    <row r="1883" spans="3:11" x14ac:dyDescent="0.25">
      <c r="C1883" s="80" t="s">
        <v>4213</v>
      </c>
      <c r="D1883" s="80" t="s">
        <v>10124</v>
      </c>
      <c r="E1883" s="1120">
        <v>0.01</v>
      </c>
      <c r="K1883" s="858">
        <f t="shared" si="29"/>
        <v>0</v>
      </c>
    </row>
    <row r="1884" spans="3:11" x14ac:dyDescent="0.25">
      <c r="C1884" s="80" t="s">
        <v>4213</v>
      </c>
      <c r="D1884" s="80" t="s">
        <v>10125</v>
      </c>
      <c r="E1884" s="1120">
        <v>0.01</v>
      </c>
      <c r="K1884" s="858">
        <f t="shared" si="29"/>
        <v>0</v>
      </c>
    </row>
    <row r="1885" spans="3:11" x14ac:dyDescent="0.25">
      <c r="C1885" s="80" t="s">
        <v>4213</v>
      </c>
      <c r="D1885" s="80" t="s">
        <v>10126</v>
      </c>
      <c r="E1885" s="1120">
        <v>0.01</v>
      </c>
      <c r="K1885" s="858">
        <f t="shared" si="29"/>
        <v>0</v>
      </c>
    </row>
    <row r="1886" spans="3:11" x14ac:dyDescent="0.25">
      <c r="C1886" s="80" t="s">
        <v>4213</v>
      </c>
      <c r="D1886" s="80" t="s">
        <v>10127</v>
      </c>
      <c r="E1886" s="1120">
        <v>0.01</v>
      </c>
      <c r="K1886" s="858">
        <f t="shared" si="29"/>
        <v>0</v>
      </c>
    </row>
    <row r="1887" spans="3:11" x14ac:dyDescent="0.25">
      <c r="C1887" s="80" t="s">
        <v>4213</v>
      </c>
      <c r="D1887" s="80" t="s">
        <v>10128</v>
      </c>
      <c r="E1887" s="1120">
        <v>0.01</v>
      </c>
      <c r="K1887" s="858">
        <f t="shared" si="29"/>
        <v>0</v>
      </c>
    </row>
    <row r="1888" spans="3:11" x14ac:dyDescent="0.25">
      <c r="C1888" s="80" t="s">
        <v>4213</v>
      </c>
      <c r="D1888" s="80" t="s">
        <v>10129</v>
      </c>
      <c r="E1888" s="1120">
        <v>0.01</v>
      </c>
      <c r="K1888" s="858">
        <f t="shared" si="29"/>
        <v>0</v>
      </c>
    </row>
    <row r="1889" spans="3:11" x14ac:dyDescent="0.25">
      <c r="C1889" s="80" t="s">
        <v>4213</v>
      </c>
      <c r="D1889" s="80" t="s">
        <v>10130</v>
      </c>
      <c r="E1889" s="1120">
        <v>0.01</v>
      </c>
      <c r="K1889" s="858">
        <f t="shared" si="29"/>
        <v>0</v>
      </c>
    </row>
    <row r="1890" spans="3:11" x14ac:dyDescent="0.25">
      <c r="C1890" s="80" t="s">
        <v>4213</v>
      </c>
      <c r="D1890" s="80" t="s">
        <v>10131</v>
      </c>
      <c r="E1890" s="1120">
        <v>0.01</v>
      </c>
      <c r="K1890" s="858">
        <f t="shared" si="29"/>
        <v>0</v>
      </c>
    </row>
    <row r="1891" spans="3:11" x14ac:dyDescent="0.25">
      <c r="C1891" s="80" t="s">
        <v>4213</v>
      </c>
      <c r="D1891" s="80" t="s">
        <v>10132</v>
      </c>
      <c r="E1891" s="1120">
        <v>0.01</v>
      </c>
      <c r="K1891" s="858">
        <f t="shared" si="29"/>
        <v>0</v>
      </c>
    </row>
    <row r="1892" spans="3:11" x14ac:dyDescent="0.25">
      <c r="C1892" s="80" t="s">
        <v>4213</v>
      </c>
      <c r="D1892" s="80" t="s">
        <v>10133</v>
      </c>
      <c r="E1892" s="1120">
        <v>0.01</v>
      </c>
      <c r="K1892" s="858">
        <f t="shared" si="29"/>
        <v>0</v>
      </c>
    </row>
    <row r="1893" spans="3:11" x14ac:dyDescent="0.25">
      <c r="C1893" s="80" t="s">
        <v>4213</v>
      </c>
      <c r="D1893" s="80" t="s">
        <v>10146</v>
      </c>
      <c r="E1893" s="1120">
        <v>0.01</v>
      </c>
      <c r="K1893" s="858">
        <f t="shared" si="29"/>
        <v>0</v>
      </c>
    </row>
    <row r="1894" spans="3:11" x14ac:dyDescent="0.25">
      <c r="C1894" s="80" t="s">
        <v>4213</v>
      </c>
      <c r="D1894" s="80" t="s">
        <v>10147</v>
      </c>
      <c r="E1894" s="1120">
        <v>0.01</v>
      </c>
      <c r="K1894" s="858">
        <f t="shared" si="29"/>
        <v>0</v>
      </c>
    </row>
    <row r="1895" spans="3:11" x14ac:dyDescent="0.25">
      <c r="C1895" s="80" t="s">
        <v>4213</v>
      </c>
      <c r="D1895" s="80" t="s">
        <v>10148</v>
      </c>
      <c r="E1895" s="1120">
        <v>0.01</v>
      </c>
      <c r="K1895" s="858">
        <f t="shared" si="29"/>
        <v>0</v>
      </c>
    </row>
    <row r="1896" spans="3:11" x14ac:dyDescent="0.25">
      <c r="C1896" s="80" t="s">
        <v>4213</v>
      </c>
      <c r="D1896" s="80" t="s">
        <v>10149</v>
      </c>
      <c r="E1896" s="1120">
        <v>0.01</v>
      </c>
      <c r="K1896" s="858">
        <f t="shared" si="29"/>
        <v>0</v>
      </c>
    </row>
    <row r="1897" spans="3:11" x14ac:dyDescent="0.25">
      <c r="C1897" s="80" t="s">
        <v>4213</v>
      </c>
      <c r="D1897" s="80" t="s">
        <v>10150</v>
      </c>
      <c r="E1897" s="1120">
        <v>0.01</v>
      </c>
      <c r="K1897" s="858">
        <f t="shared" si="29"/>
        <v>0</v>
      </c>
    </row>
    <row r="1898" spans="3:11" x14ac:dyDescent="0.25">
      <c r="C1898" s="80" t="s">
        <v>4213</v>
      </c>
      <c r="D1898" s="80" t="s">
        <v>10151</v>
      </c>
      <c r="E1898" s="1120">
        <v>0.01</v>
      </c>
      <c r="K1898" s="858">
        <f t="shared" si="29"/>
        <v>0</v>
      </c>
    </row>
    <row r="1899" spans="3:11" x14ac:dyDescent="0.25">
      <c r="C1899" s="80" t="s">
        <v>4213</v>
      </c>
      <c r="D1899" s="80" t="s">
        <v>10152</v>
      </c>
      <c r="E1899" s="1120">
        <v>0.01</v>
      </c>
      <c r="K1899" s="858">
        <f t="shared" si="29"/>
        <v>0</v>
      </c>
    </row>
    <row r="1900" spans="3:11" x14ac:dyDescent="0.25">
      <c r="C1900" s="80" t="s">
        <v>4213</v>
      </c>
      <c r="D1900" s="80" t="s">
        <v>10153</v>
      </c>
      <c r="E1900" s="1120">
        <v>0.01</v>
      </c>
      <c r="K1900" s="858">
        <f t="shared" si="29"/>
        <v>0</v>
      </c>
    </row>
    <row r="1901" spans="3:11" x14ac:dyDescent="0.25">
      <c r="C1901" s="80" t="s">
        <v>4213</v>
      </c>
      <c r="D1901" s="80" t="s">
        <v>10154</v>
      </c>
      <c r="E1901" s="1120">
        <v>0.01</v>
      </c>
      <c r="K1901" s="858">
        <f t="shared" si="29"/>
        <v>0</v>
      </c>
    </row>
    <row r="1902" spans="3:11" x14ac:dyDescent="0.25">
      <c r="C1902" s="80" t="s">
        <v>4213</v>
      </c>
      <c r="D1902" s="80" t="s">
        <v>10155</v>
      </c>
      <c r="E1902" s="1120">
        <v>0.01</v>
      </c>
      <c r="K1902" s="858">
        <f t="shared" si="29"/>
        <v>0</v>
      </c>
    </row>
    <row r="1903" spans="3:11" x14ac:dyDescent="0.25">
      <c r="C1903" s="80" t="s">
        <v>4213</v>
      </c>
      <c r="D1903" s="80" t="s">
        <v>10156</v>
      </c>
      <c r="E1903" s="1120">
        <v>0.01</v>
      </c>
      <c r="K1903" s="858">
        <f t="shared" si="29"/>
        <v>0</v>
      </c>
    </row>
    <row r="1904" spans="3:11" x14ac:dyDescent="0.25">
      <c r="C1904" s="80" t="s">
        <v>4213</v>
      </c>
      <c r="D1904" s="80" t="s">
        <v>10157</v>
      </c>
      <c r="E1904" s="1120">
        <v>0.01</v>
      </c>
      <c r="K1904" s="858">
        <f t="shared" si="29"/>
        <v>0</v>
      </c>
    </row>
    <row r="1905" spans="3:11" x14ac:dyDescent="0.25">
      <c r="C1905" s="80" t="s">
        <v>4213</v>
      </c>
      <c r="D1905" s="80" t="s">
        <v>10158</v>
      </c>
      <c r="E1905" s="1120">
        <v>-0.01</v>
      </c>
      <c r="K1905" s="858">
        <f t="shared" si="29"/>
        <v>0</v>
      </c>
    </row>
    <row r="1906" spans="3:11" x14ac:dyDescent="0.25">
      <c r="C1906" s="80" t="s">
        <v>4213</v>
      </c>
      <c r="D1906" s="80" t="s">
        <v>10159</v>
      </c>
      <c r="E1906" s="1120">
        <v>-0.01</v>
      </c>
      <c r="K1906" s="858">
        <f t="shared" si="29"/>
        <v>0</v>
      </c>
    </row>
    <row r="1907" spans="3:11" x14ac:dyDescent="0.25">
      <c r="C1907" s="80" t="s">
        <v>4213</v>
      </c>
      <c r="D1907" s="80" t="s">
        <v>10160</v>
      </c>
      <c r="E1907" s="1120">
        <v>-0.01</v>
      </c>
      <c r="K1907" s="858">
        <f t="shared" si="29"/>
        <v>0</v>
      </c>
    </row>
    <row r="1908" spans="3:11" x14ac:dyDescent="0.25">
      <c r="C1908" s="80" t="s">
        <v>4213</v>
      </c>
      <c r="D1908" s="80" t="s">
        <v>10161</v>
      </c>
      <c r="E1908" s="1120">
        <v>-0.01</v>
      </c>
      <c r="K1908" s="858">
        <f t="shared" si="29"/>
        <v>0</v>
      </c>
    </row>
    <row r="1909" spans="3:11" x14ac:dyDescent="0.25">
      <c r="C1909" s="80" t="s">
        <v>4213</v>
      </c>
      <c r="D1909" s="80" t="s">
        <v>10162</v>
      </c>
      <c r="E1909" s="1120">
        <v>-0.01</v>
      </c>
      <c r="K1909" s="858">
        <f t="shared" si="29"/>
        <v>0</v>
      </c>
    </row>
    <row r="1910" spans="3:11" x14ac:dyDescent="0.25">
      <c r="C1910" s="80" t="s">
        <v>4213</v>
      </c>
      <c r="D1910" s="80" t="s">
        <v>10163</v>
      </c>
      <c r="E1910" s="1120">
        <v>-0.01</v>
      </c>
      <c r="K1910" s="858">
        <f t="shared" si="29"/>
        <v>0</v>
      </c>
    </row>
    <row r="1911" spans="3:11" x14ac:dyDescent="0.25">
      <c r="C1911" s="80" t="s">
        <v>4213</v>
      </c>
      <c r="D1911" s="80" t="s">
        <v>10164</v>
      </c>
      <c r="E1911" s="1120">
        <v>-0.01</v>
      </c>
      <c r="K1911" s="858">
        <f t="shared" si="29"/>
        <v>0</v>
      </c>
    </row>
    <row r="1912" spans="3:11" x14ac:dyDescent="0.25">
      <c r="C1912" s="80" t="s">
        <v>4213</v>
      </c>
      <c r="D1912" s="80" t="s">
        <v>10165</v>
      </c>
      <c r="E1912" s="1120">
        <v>-0.01</v>
      </c>
      <c r="K1912" s="858">
        <f t="shared" si="29"/>
        <v>0</v>
      </c>
    </row>
    <row r="1913" spans="3:11" x14ac:dyDescent="0.25">
      <c r="C1913" s="80" t="s">
        <v>4213</v>
      </c>
      <c r="D1913" s="80" t="s">
        <v>10166</v>
      </c>
      <c r="E1913" s="1120">
        <v>-0.01</v>
      </c>
      <c r="K1913" s="858">
        <f t="shared" si="29"/>
        <v>0</v>
      </c>
    </row>
    <row r="1914" spans="3:11" x14ac:dyDescent="0.25">
      <c r="C1914" s="80" t="s">
        <v>4213</v>
      </c>
      <c r="D1914" s="80" t="s">
        <v>10167</v>
      </c>
      <c r="E1914" s="1120">
        <v>-0.01</v>
      </c>
      <c r="K1914" s="858">
        <f t="shared" si="29"/>
        <v>0</v>
      </c>
    </row>
    <row r="1915" spans="3:11" x14ac:dyDescent="0.25">
      <c r="C1915" s="80" t="s">
        <v>4213</v>
      </c>
      <c r="D1915" s="80" t="s">
        <v>10168</v>
      </c>
      <c r="E1915" s="1120">
        <v>-0.01</v>
      </c>
      <c r="K1915" s="858">
        <f t="shared" si="29"/>
        <v>0</v>
      </c>
    </row>
    <row r="1916" spans="3:11" x14ac:dyDescent="0.25">
      <c r="C1916" s="80" t="s">
        <v>4213</v>
      </c>
      <c r="D1916" s="80" t="s">
        <v>10169</v>
      </c>
      <c r="E1916" s="1120">
        <v>-0.01</v>
      </c>
      <c r="K1916" s="858">
        <f t="shared" si="29"/>
        <v>0</v>
      </c>
    </row>
    <row r="1917" spans="3:11" x14ac:dyDescent="0.25">
      <c r="C1917" s="80" t="s">
        <v>4213</v>
      </c>
      <c r="D1917" s="80" t="s">
        <v>6224</v>
      </c>
      <c r="E1917" s="1120">
        <v>26.8</v>
      </c>
      <c r="K1917" s="858">
        <f t="shared" si="29"/>
        <v>0</v>
      </c>
    </row>
    <row r="1918" spans="3:11" x14ac:dyDescent="0.25">
      <c r="C1918" s="80" t="s">
        <v>4213</v>
      </c>
      <c r="D1918" s="80" t="s">
        <v>10217</v>
      </c>
      <c r="E1918" s="1120">
        <v>0.01</v>
      </c>
      <c r="K1918" s="858">
        <f t="shared" si="29"/>
        <v>0</v>
      </c>
    </row>
    <row r="1919" spans="3:11" x14ac:dyDescent="0.25">
      <c r="C1919" s="80" t="s">
        <v>4213</v>
      </c>
      <c r="D1919" s="80" t="s">
        <v>10218</v>
      </c>
      <c r="E1919" s="1120">
        <v>0.01</v>
      </c>
      <c r="K1919" s="858">
        <f t="shared" si="29"/>
        <v>0</v>
      </c>
    </row>
    <row r="1920" spans="3:11" x14ac:dyDescent="0.25">
      <c r="C1920" s="80" t="s">
        <v>4213</v>
      </c>
      <c r="D1920" s="80" t="s">
        <v>10219</v>
      </c>
      <c r="E1920" s="1120">
        <v>0.01</v>
      </c>
      <c r="K1920" s="858">
        <f t="shared" si="29"/>
        <v>0</v>
      </c>
    </row>
    <row r="1921" spans="3:11" x14ac:dyDescent="0.25">
      <c r="C1921" s="80" t="s">
        <v>4213</v>
      </c>
      <c r="D1921" s="80" t="s">
        <v>10220</v>
      </c>
      <c r="E1921" s="1120">
        <v>0.01</v>
      </c>
      <c r="K1921" s="858">
        <f t="shared" si="29"/>
        <v>0</v>
      </c>
    </row>
    <row r="1922" spans="3:11" x14ac:dyDescent="0.25">
      <c r="C1922" s="80" t="s">
        <v>4213</v>
      </c>
      <c r="D1922" s="80" t="s">
        <v>10221</v>
      </c>
      <c r="E1922" s="1120">
        <v>0.01</v>
      </c>
      <c r="K1922" s="858">
        <f t="shared" si="29"/>
        <v>0</v>
      </c>
    </row>
    <row r="1923" spans="3:11" x14ac:dyDescent="0.25">
      <c r="C1923" s="80" t="s">
        <v>4213</v>
      </c>
      <c r="D1923" s="80" t="s">
        <v>10222</v>
      </c>
      <c r="E1923" s="1120">
        <v>0.01</v>
      </c>
      <c r="K1923" s="858">
        <f t="shared" si="29"/>
        <v>0</v>
      </c>
    </row>
    <row r="1924" spans="3:11" x14ac:dyDescent="0.25">
      <c r="C1924" s="80" t="s">
        <v>4213</v>
      </c>
      <c r="D1924" s="80" t="s">
        <v>10223</v>
      </c>
      <c r="E1924" s="1120">
        <v>0.01</v>
      </c>
      <c r="K1924" s="858">
        <f t="shared" si="29"/>
        <v>0</v>
      </c>
    </row>
    <row r="1925" spans="3:11" x14ac:dyDescent="0.25">
      <c r="C1925" s="80" t="s">
        <v>4213</v>
      </c>
      <c r="D1925" s="80" t="s">
        <v>10224</v>
      </c>
      <c r="E1925" s="1120">
        <v>0.01</v>
      </c>
      <c r="K1925" s="858">
        <f t="shared" si="29"/>
        <v>0</v>
      </c>
    </row>
    <row r="1926" spans="3:11" x14ac:dyDescent="0.25">
      <c r="C1926" s="80" t="s">
        <v>4213</v>
      </c>
      <c r="D1926" s="80" t="s">
        <v>10225</v>
      </c>
      <c r="E1926" s="1120">
        <v>0.01</v>
      </c>
      <c r="K1926" s="858">
        <f t="shared" si="29"/>
        <v>0</v>
      </c>
    </row>
    <row r="1927" spans="3:11" x14ac:dyDescent="0.25">
      <c r="C1927" s="80" t="s">
        <v>4213</v>
      </c>
      <c r="D1927" s="80" t="s">
        <v>10226</v>
      </c>
      <c r="E1927" s="1120">
        <v>0.01</v>
      </c>
      <c r="K1927" s="858">
        <f t="shared" ref="K1927:K1990" si="30">I1927+J1927</f>
        <v>0</v>
      </c>
    </row>
    <row r="1928" spans="3:11" x14ac:dyDescent="0.25">
      <c r="C1928" s="80" t="s">
        <v>4213</v>
      </c>
      <c r="D1928" s="80" t="s">
        <v>10227</v>
      </c>
      <c r="E1928" s="1120">
        <v>0.01</v>
      </c>
      <c r="K1928" s="858">
        <f t="shared" si="30"/>
        <v>0</v>
      </c>
    </row>
    <row r="1929" spans="3:11" x14ac:dyDescent="0.25">
      <c r="C1929" s="80" t="s">
        <v>4213</v>
      </c>
      <c r="D1929" s="80" t="s">
        <v>10228</v>
      </c>
      <c r="E1929" s="1120">
        <v>0.01</v>
      </c>
      <c r="K1929" s="858">
        <f t="shared" si="30"/>
        <v>0</v>
      </c>
    </row>
    <row r="1930" spans="3:11" x14ac:dyDescent="0.25">
      <c r="C1930" s="80" t="s">
        <v>4343</v>
      </c>
      <c r="D1930" s="80" t="s">
        <v>10409</v>
      </c>
      <c r="E1930" s="1120">
        <v>0.26</v>
      </c>
      <c r="K1930" s="858">
        <f t="shared" si="30"/>
        <v>0</v>
      </c>
    </row>
    <row r="1931" spans="3:11" x14ac:dyDescent="0.25">
      <c r="C1931" s="80" t="s">
        <v>4343</v>
      </c>
      <c r="D1931" s="80" t="s">
        <v>6225</v>
      </c>
      <c r="E1931" s="1120">
        <v>-0.3</v>
      </c>
      <c r="K1931" s="858">
        <f t="shared" si="30"/>
        <v>0</v>
      </c>
    </row>
    <row r="1932" spans="3:11" x14ac:dyDescent="0.25">
      <c r="C1932" s="80" t="s">
        <v>4343</v>
      </c>
      <c r="D1932" s="80" t="s">
        <v>6226</v>
      </c>
      <c r="E1932" s="1120">
        <v>-0.3</v>
      </c>
      <c r="K1932" s="858">
        <f t="shared" si="30"/>
        <v>0</v>
      </c>
    </row>
    <row r="1933" spans="3:11" x14ac:dyDescent="0.25">
      <c r="C1933" s="80" t="s">
        <v>4362</v>
      </c>
      <c r="D1933" s="80" t="s">
        <v>6227</v>
      </c>
      <c r="E1933" s="1120">
        <v>123.36</v>
      </c>
      <c r="K1933" s="858">
        <f t="shared" si="30"/>
        <v>0</v>
      </c>
    </row>
    <row r="1934" spans="3:11" x14ac:dyDescent="0.25">
      <c r="C1934" s="80" t="s">
        <v>4362</v>
      </c>
      <c r="D1934" s="80" t="s">
        <v>6228</v>
      </c>
      <c r="E1934" s="1120">
        <v>123.36</v>
      </c>
      <c r="K1934" s="858">
        <f t="shared" si="30"/>
        <v>0</v>
      </c>
    </row>
    <row r="1935" spans="3:11" x14ac:dyDescent="0.25">
      <c r="C1935" s="80" t="s">
        <v>4362</v>
      </c>
      <c r="D1935" s="80" t="s">
        <v>6229</v>
      </c>
      <c r="E1935" s="1120">
        <v>61.68</v>
      </c>
      <c r="K1935" s="858">
        <f t="shared" si="30"/>
        <v>0</v>
      </c>
    </row>
    <row r="1936" spans="3:11" x14ac:dyDescent="0.25">
      <c r="C1936" s="80" t="s">
        <v>4362</v>
      </c>
      <c r="D1936" s="80" t="s">
        <v>10419</v>
      </c>
      <c r="E1936" s="1120">
        <v>-0.01</v>
      </c>
      <c r="K1936" s="858">
        <f t="shared" si="30"/>
        <v>0</v>
      </c>
    </row>
    <row r="1937" spans="3:11" x14ac:dyDescent="0.25">
      <c r="C1937" s="80" t="s">
        <v>4362</v>
      </c>
      <c r="D1937" s="80" t="s">
        <v>10420</v>
      </c>
      <c r="E1937" s="1120">
        <v>-0.01</v>
      </c>
      <c r="K1937" s="858">
        <f t="shared" si="30"/>
        <v>0</v>
      </c>
    </row>
    <row r="1938" spans="3:11" x14ac:dyDescent="0.25">
      <c r="C1938" s="80" t="s">
        <v>4362</v>
      </c>
      <c r="D1938" s="80" t="s">
        <v>10421</v>
      </c>
      <c r="E1938" s="1120">
        <v>-0.01</v>
      </c>
      <c r="K1938" s="858">
        <f t="shared" si="30"/>
        <v>0</v>
      </c>
    </row>
    <row r="1939" spans="3:11" x14ac:dyDescent="0.25">
      <c r="C1939" s="80" t="s">
        <v>4362</v>
      </c>
      <c r="D1939" s="80" t="s">
        <v>10422</v>
      </c>
      <c r="E1939" s="1120">
        <v>-0.01</v>
      </c>
      <c r="K1939" s="858">
        <f t="shared" si="30"/>
        <v>0</v>
      </c>
    </row>
    <row r="1940" spans="3:11" x14ac:dyDescent="0.25">
      <c r="C1940" s="80" t="s">
        <v>4362</v>
      </c>
      <c r="D1940" s="80" t="s">
        <v>10423</v>
      </c>
      <c r="E1940" s="1120">
        <v>-0.01</v>
      </c>
      <c r="K1940" s="858">
        <f t="shared" si="30"/>
        <v>0</v>
      </c>
    </row>
    <row r="1941" spans="3:11" x14ac:dyDescent="0.25">
      <c r="C1941" s="80" t="s">
        <v>4362</v>
      </c>
      <c r="D1941" s="80" t="s">
        <v>10424</v>
      </c>
      <c r="E1941" s="1120">
        <v>-0.01</v>
      </c>
      <c r="K1941" s="858">
        <f t="shared" si="30"/>
        <v>0</v>
      </c>
    </row>
    <row r="1942" spans="3:11" x14ac:dyDescent="0.25">
      <c r="C1942" s="80" t="s">
        <v>4362</v>
      </c>
      <c r="D1942" s="80" t="s">
        <v>10425</v>
      </c>
      <c r="E1942" s="1120">
        <v>-0.01</v>
      </c>
      <c r="K1942" s="858">
        <f t="shared" si="30"/>
        <v>0</v>
      </c>
    </row>
    <row r="1943" spans="3:11" x14ac:dyDescent="0.25">
      <c r="C1943" s="80" t="s">
        <v>4362</v>
      </c>
      <c r="D1943" s="80" t="s">
        <v>10426</v>
      </c>
      <c r="E1943" s="1120">
        <v>-0.01</v>
      </c>
      <c r="K1943" s="858">
        <f t="shared" si="30"/>
        <v>0</v>
      </c>
    </row>
    <row r="1944" spans="3:11" x14ac:dyDescent="0.25">
      <c r="C1944" s="80" t="s">
        <v>4362</v>
      </c>
      <c r="D1944" s="80" t="s">
        <v>10427</v>
      </c>
      <c r="E1944" s="1120">
        <v>-0.01</v>
      </c>
      <c r="K1944" s="858">
        <f t="shared" si="30"/>
        <v>0</v>
      </c>
    </row>
    <row r="1945" spans="3:11" x14ac:dyDescent="0.25">
      <c r="C1945" s="80" t="s">
        <v>4376</v>
      </c>
      <c r="D1945" s="80" t="s">
        <v>10428</v>
      </c>
      <c r="E1945" s="1120">
        <v>-0.01</v>
      </c>
      <c r="K1945" s="858">
        <f t="shared" si="30"/>
        <v>0</v>
      </c>
    </row>
    <row r="1946" spans="3:11" x14ac:dyDescent="0.25">
      <c r="C1946" s="80" t="s">
        <v>4376</v>
      </c>
      <c r="D1946" s="80" t="s">
        <v>10429</v>
      </c>
      <c r="E1946" s="1120">
        <v>-0.01</v>
      </c>
      <c r="K1946" s="858">
        <f t="shared" si="30"/>
        <v>0</v>
      </c>
    </row>
    <row r="1947" spans="3:11" x14ac:dyDescent="0.25">
      <c r="C1947" s="80" t="s">
        <v>4376</v>
      </c>
      <c r="D1947" s="80" t="s">
        <v>10430</v>
      </c>
      <c r="E1947" s="1120">
        <v>-0.01</v>
      </c>
      <c r="K1947" s="858">
        <f t="shared" si="30"/>
        <v>0</v>
      </c>
    </row>
    <row r="1948" spans="3:11" x14ac:dyDescent="0.25">
      <c r="C1948" s="80" t="s">
        <v>4376</v>
      </c>
      <c r="D1948" s="80" t="s">
        <v>10431</v>
      </c>
      <c r="E1948" s="1120">
        <v>-0.01</v>
      </c>
      <c r="K1948" s="858">
        <f t="shared" si="30"/>
        <v>0</v>
      </c>
    </row>
    <row r="1949" spans="3:11" x14ac:dyDescent="0.25">
      <c r="C1949" s="80" t="s">
        <v>4376</v>
      </c>
      <c r="D1949" s="80" t="s">
        <v>10432</v>
      </c>
      <c r="E1949" s="1120">
        <v>-0.01</v>
      </c>
      <c r="K1949" s="858">
        <f t="shared" si="30"/>
        <v>0</v>
      </c>
    </row>
    <row r="1950" spans="3:11" x14ac:dyDescent="0.25">
      <c r="C1950" s="80" t="s">
        <v>4376</v>
      </c>
      <c r="D1950" s="80" t="s">
        <v>10433</v>
      </c>
      <c r="E1950" s="1120">
        <v>-0.01</v>
      </c>
      <c r="K1950" s="858">
        <f t="shared" si="30"/>
        <v>0</v>
      </c>
    </row>
    <row r="1951" spans="3:11" x14ac:dyDescent="0.25">
      <c r="C1951" s="80" t="s">
        <v>4376</v>
      </c>
      <c r="D1951" s="80" t="s">
        <v>10434</v>
      </c>
      <c r="E1951" s="1120">
        <v>-0.01</v>
      </c>
      <c r="K1951" s="858">
        <f t="shared" si="30"/>
        <v>0</v>
      </c>
    </row>
    <row r="1952" spans="3:11" x14ac:dyDescent="0.25">
      <c r="C1952" s="80" t="s">
        <v>4376</v>
      </c>
      <c r="D1952" s="80" t="s">
        <v>10435</v>
      </c>
      <c r="E1952" s="1120">
        <v>-0.01</v>
      </c>
      <c r="K1952" s="858">
        <f t="shared" si="30"/>
        <v>0</v>
      </c>
    </row>
    <row r="1953" spans="3:11" x14ac:dyDescent="0.25">
      <c r="C1953" s="80" t="s">
        <v>4376</v>
      </c>
      <c r="D1953" s="80" t="s">
        <v>10436</v>
      </c>
      <c r="E1953" s="1120">
        <v>-0.01</v>
      </c>
      <c r="K1953" s="858">
        <f t="shared" si="30"/>
        <v>0</v>
      </c>
    </row>
    <row r="1954" spans="3:11" x14ac:dyDescent="0.25">
      <c r="C1954" s="80" t="s">
        <v>4376</v>
      </c>
      <c r="D1954" s="80" t="s">
        <v>10437</v>
      </c>
      <c r="E1954" s="1120">
        <v>-0.01</v>
      </c>
      <c r="K1954" s="858">
        <f t="shared" si="30"/>
        <v>0</v>
      </c>
    </row>
    <row r="1955" spans="3:11" x14ac:dyDescent="0.25">
      <c r="C1955" s="80" t="s">
        <v>4376</v>
      </c>
      <c r="D1955" s="80" t="s">
        <v>10438</v>
      </c>
      <c r="E1955" s="1120">
        <v>-0.01</v>
      </c>
      <c r="K1955" s="858">
        <f t="shared" si="30"/>
        <v>0</v>
      </c>
    </row>
    <row r="1956" spans="3:11" x14ac:dyDescent="0.25">
      <c r="C1956" s="80" t="s">
        <v>4376</v>
      </c>
      <c r="D1956" s="80" t="s">
        <v>10439</v>
      </c>
      <c r="E1956" s="1120">
        <v>-0.01</v>
      </c>
      <c r="K1956" s="858">
        <f t="shared" si="30"/>
        <v>0</v>
      </c>
    </row>
    <row r="1957" spans="3:11" x14ac:dyDescent="0.25">
      <c r="C1957" s="80" t="s">
        <v>4376</v>
      </c>
      <c r="D1957" s="80" t="s">
        <v>6230</v>
      </c>
      <c r="E1957" s="1120">
        <v>29176.02</v>
      </c>
      <c r="K1957" s="858">
        <f t="shared" si="30"/>
        <v>0</v>
      </c>
    </row>
    <row r="1958" spans="3:11" x14ac:dyDescent="0.25">
      <c r="C1958" s="80" t="s">
        <v>4376</v>
      </c>
      <c r="D1958" s="80" t="s">
        <v>6233</v>
      </c>
      <c r="E1958" s="1120">
        <v>26349.1</v>
      </c>
      <c r="K1958" s="858">
        <f t="shared" si="30"/>
        <v>0</v>
      </c>
    </row>
    <row r="1959" spans="3:11" x14ac:dyDescent="0.25">
      <c r="C1959" s="80" t="s">
        <v>4376</v>
      </c>
      <c r="D1959" s="80" t="s">
        <v>6234</v>
      </c>
      <c r="E1959" s="1120">
        <v>23985.22</v>
      </c>
      <c r="K1959" s="858">
        <f t="shared" si="30"/>
        <v>0</v>
      </c>
    </row>
    <row r="1960" spans="3:11" x14ac:dyDescent="0.25">
      <c r="C1960" s="80" t="s">
        <v>4376</v>
      </c>
      <c r="D1960" s="80" t="s">
        <v>6235</v>
      </c>
      <c r="E1960" s="1120">
        <v>24314.35</v>
      </c>
      <c r="K1960" s="858">
        <f t="shared" si="30"/>
        <v>0</v>
      </c>
    </row>
    <row r="1961" spans="3:11" x14ac:dyDescent="0.25">
      <c r="C1961" s="80" t="s">
        <v>4376</v>
      </c>
      <c r="D1961" s="80" t="s">
        <v>6236</v>
      </c>
      <c r="E1961" s="1120">
        <v>20660.18</v>
      </c>
      <c r="K1961" s="858">
        <f t="shared" si="30"/>
        <v>0</v>
      </c>
    </row>
    <row r="1962" spans="3:11" x14ac:dyDescent="0.25">
      <c r="C1962" s="80" t="s">
        <v>4376</v>
      </c>
      <c r="D1962" s="80" t="s">
        <v>6237</v>
      </c>
      <c r="E1962" s="1120">
        <v>18838.21</v>
      </c>
      <c r="K1962" s="858">
        <f t="shared" si="30"/>
        <v>0</v>
      </c>
    </row>
    <row r="1963" spans="3:11" x14ac:dyDescent="0.25">
      <c r="C1963" s="80" t="s">
        <v>4376</v>
      </c>
      <c r="D1963" s="80" t="s">
        <v>6238</v>
      </c>
      <c r="E1963" s="1120">
        <v>20516.759999999998</v>
      </c>
      <c r="K1963" s="858">
        <f t="shared" si="30"/>
        <v>0</v>
      </c>
    </row>
    <row r="1964" spans="3:11" x14ac:dyDescent="0.25">
      <c r="C1964" s="80" t="s">
        <v>4376</v>
      </c>
      <c r="D1964" s="80" t="s">
        <v>6239</v>
      </c>
      <c r="E1964" s="1120">
        <v>20122.740000000002</v>
      </c>
      <c r="K1964" s="858">
        <f t="shared" si="30"/>
        <v>0</v>
      </c>
    </row>
    <row r="1965" spans="3:11" x14ac:dyDescent="0.25">
      <c r="C1965" s="80" t="s">
        <v>4376</v>
      </c>
      <c r="D1965" s="80" t="s">
        <v>6240</v>
      </c>
      <c r="E1965" s="1120">
        <v>17830.02</v>
      </c>
      <c r="K1965" s="858">
        <f t="shared" si="30"/>
        <v>0</v>
      </c>
    </row>
    <row r="1966" spans="3:11" x14ac:dyDescent="0.25">
      <c r="C1966" s="80" t="s">
        <v>4376</v>
      </c>
      <c r="D1966" s="80" t="s">
        <v>6231</v>
      </c>
      <c r="E1966" s="1120">
        <v>11742.28</v>
      </c>
      <c r="K1966" s="858">
        <f t="shared" si="30"/>
        <v>0</v>
      </c>
    </row>
    <row r="1967" spans="3:11" x14ac:dyDescent="0.25">
      <c r="C1967" s="80" t="s">
        <v>4376</v>
      </c>
      <c r="D1967" s="80" t="s">
        <v>6232</v>
      </c>
      <c r="E1967" s="1120">
        <v>6446.64</v>
      </c>
      <c r="K1967" s="858">
        <f t="shared" si="30"/>
        <v>0</v>
      </c>
    </row>
    <row r="1968" spans="3:11" x14ac:dyDescent="0.25">
      <c r="C1968" s="80" t="s">
        <v>4405</v>
      </c>
      <c r="D1968" s="80" t="s">
        <v>6241</v>
      </c>
      <c r="E1968" s="1120">
        <v>220.18</v>
      </c>
      <c r="K1968" s="858">
        <f t="shared" si="30"/>
        <v>0</v>
      </c>
    </row>
    <row r="1969" spans="3:11" x14ac:dyDescent="0.25">
      <c r="C1969" s="80" t="s">
        <v>4405</v>
      </c>
      <c r="D1969" s="80" t="s">
        <v>6242</v>
      </c>
      <c r="E1969" s="1120">
        <v>220.18</v>
      </c>
      <c r="K1969" s="858">
        <f t="shared" si="30"/>
        <v>0</v>
      </c>
    </row>
    <row r="1970" spans="3:11" x14ac:dyDescent="0.25">
      <c r="C1970" s="80" t="s">
        <v>4405</v>
      </c>
      <c r="D1970" s="80" t="s">
        <v>6243</v>
      </c>
      <c r="E1970" s="1120">
        <v>110.09</v>
      </c>
      <c r="K1970" s="858">
        <f t="shared" si="30"/>
        <v>0</v>
      </c>
    </row>
    <row r="1971" spans="3:11" x14ac:dyDescent="0.25">
      <c r="C1971" s="80" t="s">
        <v>4408</v>
      </c>
      <c r="D1971" s="80" t="s">
        <v>6244</v>
      </c>
      <c r="E1971" s="1120">
        <v>41997.23</v>
      </c>
      <c r="K1971" s="858">
        <f t="shared" si="30"/>
        <v>0</v>
      </c>
    </row>
    <row r="1972" spans="3:11" x14ac:dyDescent="0.25">
      <c r="C1972" s="80" t="s">
        <v>4408</v>
      </c>
      <c r="D1972" s="80" t="s">
        <v>6247</v>
      </c>
      <c r="E1972" s="1120">
        <v>37045.99</v>
      </c>
      <c r="K1972" s="858">
        <f t="shared" si="30"/>
        <v>0</v>
      </c>
    </row>
    <row r="1973" spans="3:11" x14ac:dyDescent="0.25">
      <c r="C1973" s="80" t="s">
        <v>4408</v>
      </c>
      <c r="D1973" s="80" t="s">
        <v>6248</v>
      </c>
      <c r="E1973" s="1120">
        <v>37585.440000000002</v>
      </c>
      <c r="K1973" s="858">
        <f t="shared" si="30"/>
        <v>0</v>
      </c>
    </row>
    <row r="1974" spans="3:11" x14ac:dyDescent="0.25">
      <c r="C1974" s="80" t="s">
        <v>4408</v>
      </c>
      <c r="D1974" s="80" t="s">
        <v>6249</v>
      </c>
      <c r="E1974" s="1120">
        <v>39662.410000000003</v>
      </c>
      <c r="K1974" s="858">
        <f t="shared" si="30"/>
        <v>0</v>
      </c>
    </row>
    <row r="1975" spans="3:11" x14ac:dyDescent="0.25">
      <c r="C1975" s="80" t="s">
        <v>4408</v>
      </c>
      <c r="D1975" s="80" t="s">
        <v>6250</v>
      </c>
      <c r="E1975" s="1120">
        <v>38281.230000000003</v>
      </c>
      <c r="K1975" s="858">
        <f t="shared" si="30"/>
        <v>0</v>
      </c>
    </row>
    <row r="1976" spans="3:11" x14ac:dyDescent="0.25">
      <c r="C1976" s="80" t="s">
        <v>4408</v>
      </c>
      <c r="D1976" s="80" t="s">
        <v>6251</v>
      </c>
      <c r="E1976" s="1120">
        <v>35339.32</v>
      </c>
      <c r="K1976" s="858">
        <f t="shared" si="30"/>
        <v>0</v>
      </c>
    </row>
    <row r="1977" spans="3:11" x14ac:dyDescent="0.25">
      <c r="C1977" s="80" t="s">
        <v>4408</v>
      </c>
      <c r="D1977" s="80" t="s">
        <v>6252</v>
      </c>
      <c r="E1977" s="1120">
        <v>33175.67</v>
      </c>
      <c r="K1977" s="858">
        <f t="shared" si="30"/>
        <v>0</v>
      </c>
    </row>
    <row r="1978" spans="3:11" x14ac:dyDescent="0.25">
      <c r="C1978" s="80" t="s">
        <v>4408</v>
      </c>
      <c r="D1978" s="80" t="s">
        <v>6253</v>
      </c>
      <c r="E1978" s="1120">
        <v>30278.9</v>
      </c>
      <c r="K1978" s="858">
        <f t="shared" si="30"/>
        <v>0</v>
      </c>
    </row>
    <row r="1979" spans="3:11" x14ac:dyDescent="0.25">
      <c r="C1979" s="80" t="s">
        <v>4408</v>
      </c>
      <c r="D1979" s="80" t="s">
        <v>6254</v>
      </c>
      <c r="E1979" s="1120">
        <v>26714.27</v>
      </c>
      <c r="K1979" s="858">
        <f t="shared" si="30"/>
        <v>0</v>
      </c>
    </row>
    <row r="1980" spans="3:11" x14ac:dyDescent="0.25">
      <c r="C1980" s="80" t="s">
        <v>4408</v>
      </c>
      <c r="D1980" s="80" t="s">
        <v>6245</v>
      </c>
      <c r="E1980" s="1120">
        <v>22216.3</v>
      </c>
      <c r="K1980" s="858">
        <f t="shared" si="30"/>
        <v>0</v>
      </c>
    </row>
    <row r="1981" spans="3:11" x14ac:dyDescent="0.25">
      <c r="C1981" s="80" t="s">
        <v>4408</v>
      </c>
      <c r="D1981" s="80" t="s">
        <v>6246</v>
      </c>
      <c r="E1981" s="1120">
        <v>14861.29</v>
      </c>
      <c r="K1981" s="858">
        <f t="shared" si="30"/>
        <v>0</v>
      </c>
    </row>
    <row r="1982" spans="3:11" x14ac:dyDescent="0.25">
      <c r="C1982" s="80" t="s">
        <v>4421</v>
      </c>
      <c r="D1982" s="80" t="s">
        <v>6255</v>
      </c>
      <c r="E1982" s="1120">
        <v>59873.120000000003</v>
      </c>
      <c r="K1982" s="858">
        <f t="shared" si="30"/>
        <v>0</v>
      </c>
    </row>
    <row r="1983" spans="3:11" x14ac:dyDescent="0.25">
      <c r="C1983" s="80" t="s">
        <v>4421</v>
      </c>
      <c r="D1983" s="80" t="s">
        <v>6258</v>
      </c>
      <c r="E1983" s="1120">
        <v>56497.279999999999</v>
      </c>
      <c r="K1983" s="858">
        <f t="shared" si="30"/>
        <v>0</v>
      </c>
    </row>
    <row r="1984" spans="3:11" x14ac:dyDescent="0.25">
      <c r="C1984" s="80" t="s">
        <v>4421</v>
      </c>
      <c r="D1984" s="80" t="s">
        <v>6259</v>
      </c>
      <c r="E1984" s="1120">
        <v>54422.6</v>
      </c>
      <c r="K1984" s="858">
        <f t="shared" si="30"/>
        <v>0</v>
      </c>
    </row>
    <row r="1985" spans="3:11" x14ac:dyDescent="0.25">
      <c r="C1985" s="80" t="s">
        <v>4421</v>
      </c>
      <c r="D1985" s="80" t="s">
        <v>6260</v>
      </c>
      <c r="E1985" s="1120">
        <v>49288.95</v>
      </c>
      <c r="K1985" s="858">
        <f t="shared" si="30"/>
        <v>0</v>
      </c>
    </row>
    <row r="1986" spans="3:11" x14ac:dyDescent="0.25">
      <c r="C1986" s="80" t="s">
        <v>4421</v>
      </c>
      <c r="D1986" s="80" t="s">
        <v>6261</v>
      </c>
      <c r="E1986" s="1120">
        <v>44744.59</v>
      </c>
      <c r="K1986" s="858">
        <f t="shared" si="30"/>
        <v>0</v>
      </c>
    </row>
    <row r="1987" spans="3:11" x14ac:dyDescent="0.25">
      <c r="C1987" s="80" t="s">
        <v>4421</v>
      </c>
      <c r="D1987" s="80" t="s">
        <v>6262</v>
      </c>
      <c r="E1987" s="1120">
        <v>42133.86</v>
      </c>
      <c r="K1987" s="858">
        <f t="shared" si="30"/>
        <v>0</v>
      </c>
    </row>
    <row r="1988" spans="3:11" x14ac:dyDescent="0.25">
      <c r="C1988" s="80" t="s">
        <v>4421</v>
      </c>
      <c r="D1988" s="80" t="s">
        <v>6263</v>
      </c>
      <c r="E1988" s="1120">
        <v>38985.69</v>
      </c>
      <c r="K1988" s="858">
        <f t="shared" si="30"/>
        <v>0</v>
      </c>
    </row>
    <row r="1989" spans="3:11" x14ac:dyDescent="0.25">
      <c r="C1989" s="80" t="s">
        <v>4421</v>
      </c>
      <c r="D1989" s="80" t="s">
        <v>6264</v>
      </c>
      <c r="E1989" s="1120">
        <v>35306.29</v>
      </c>
      <c r="K1989" s="858">
        <f t="shared" si="30"/>
        <v>0</v>
      </c>
    </row>
    <row r="1990" spans="3:11" x14ac:dyDescent="0.25">
      <c r="C1990" s="80" t="s">
        <v>4421</v>
      </c>
      <c r="D1990" s="80" t="s">
        <v>6265</v>
      </c>
      <c r="E1990" s="1120">
        <v>32663.77</v>
      </c>
      <c r="K1990" s="858">
        <f t="shared" si="30"/>
        <v>0</v>
      </c>
    </row>
    <row r="1991" spans="3:11" x14ac:dyDescent="0.25">
      <c r="C1991" s="80" t="s">
        <v>4421</v>
      </c>
      <c r="D1991" s="80" t="s">
        <v>6256</v>
      </c>
      <c r="E1991" s="1120">
        <v>28060.720000000001</v>
      </c>
      <c r="K1991" s="858">
        <f t="shared" ref="K1991:K2054" si="31">I1991+J1991</f>
        <v>0</v>
      </c>
    </row>
    <row r="1992" spans="3:11" x14ac:dyDescent="0.25">
      <c r="C1992" s="80" t="s">
        <v>4421</v>
      </c>
      <c r="D1992" s="80" t="s">
        <v>6257</v>
      </c>
      <c r="E1992" s="1120">
        <v>18543.22</v>
      </c>
      <c r="K1992" s="858">
        <f t="shared" si="31"/>
        <v>0</v>
      </c>
    </row>
    <row r="1993" spans="3:11" x14ac:dyDescent="0.25">
      <c r="C1993" s="80" t="s">
        <v>4435</v>
      </c>
      <c r="D1993" s="80" t="s">
        <v>6266</v>
      </c>
      <c r="E1993" s="1120">
        <v>44352.160000000003</v>
      </c>
      <c r="K1993" s="858">
        <f t="shared" si="31"/>
        <v>0</v>
      </c>
    </row>
    <row r="1994" spans="3:11" x14ac:dyDescent="0.25">
      <c r="C1994" s="80" t="s">
        <v>4435</v>
      </c>
      <c r="D1994" s="80" t="s">
        <v>6269</v>
      </c>
      <c r="E1994" s="1120">
        <v>42423.6</v>
      </c>
      <c r="K1994" s="858">
        <f t="shared" si="31"/>
        <v>0</v>
      </c>
    </row>
    <row r="1995" spans="3:11" x14ac:dyDescent="0.25">
      <c r="C1995" s="80" t="s">
        <v>4435</v>
      </c>
      <c r="D1995" s="80" t="s">
        <v>6270</v>
      </c>
      <c r="E1995" s="1120">
        <v>41353.660000000003</v>
      </c>
      <c r="K1995" s="858">
        <f t="shared" si="31"/>
        <v>0</v>
      </c>
    </row>
    <row r="1996" spans="3:11" x14ac:dyDescent="0.25">
      <c r="C1996" s="80" t="s">
        <v>4435</v>
      </c>
      <c r="D1996" s="80" t="s">
        <v>6271</v>
      </c>
      <c r="E1996" s="1120">
        <v>39689.81</v>
      </c>
      <c r="K1996" s="858">
        <f t="shared" si="31"/>
        <v>0</v>
      </c>
    </row>
    <row r="1997" spans="3:11" x14ac:dyDescent="0.25">
      <c r="C1997" s="80" t="s">
        <v>4435</v>
      </c>
      <c r="D1997" s="80" t="s">
        <v>6272</v>
      </c>
      <c r="E1997" s="1120">
        <v>35159.18</v>
      </c>
      <c r="K1997" s="858">
        <f t="shared" si="31"/>
        <v>0</v>
      </c>
    </row>
    <row r="1998" spans="3:11" x14ac:dyDescent="0.25">
      <c r="C1998" s="80" t="s">
        <v>4435</v>
      </c>
      <c r="D1998" s="80" t="s">
        <v>6273</v>
      </c>
      <c r="E1998" s="1120">
        <v>31420.81</v>
      </c>
      <c r="K1998" s="858">
        <f t="shared" si="31"/>
        <v>0</v>
      </c>
    </row>
    <row r="1999" spans="3:11" x14ac:dyDescent="0.25">
      <c r="C1999" s="80" t="s">
        <v>4435</v>
      </c>
      <c r="D1999" s="80" t="s">
        <v>6274</v>
      </c>
      <c r="E1999" s="1120">
        <v>27560.07</v>
      </c>
      <c r="K1999" s="858">
        <f t="shared" si="31"/>
        <v>0</v>
      </c>
    </row>
    <row r="2000" spans="3:11" x14ac:dyDescent="0.25">
      <c r="C2000" s="80" t="s">
        <v>4435</v>
      </c>
      <c r="D2000" s="80" t="s">
        <v>6275</v>
      </c>
      <c r="E2000" s="1120">
        <v>23874.5</v>
      </c>
      <c r="K2000" s="858">
        <f t="shared" si="31"/>
        <v>0</v>
      </c>
    </row>
    <row r="2001" spans="3:11" x14ac:dyDescent="0.25">
      <c r="C2001" s="80" t="s">
        <v>4435</v>
      </c>
      <c r="D2001" s="80" t="s">
        <v>6276</v>
      </c>
      <c r="E2001" s="1120">
        <v>20457.349999999999</v>
      </c>
      <c r="K2001" s="858">
        <f t="shared" si="31"/>
        <v>0</v>
      </c>
    </row>
    <row r="2002" spans="3:11" x14ac:dyDescent="0.25">
      <c r="C2002" s="80" t="s">
        <v>4435</v>
      </c>
      <c r="D2002" s="80" t="s">
        <v>6267</v>
      </c>
      <c r="E2002" s="1120">
        <v>14745.85</v>
      </c>
      <c r="K2002" s="858">
        <f t="shared" si="31"/>
        <v>0</v>
      </c>
    </row>
    <row r="2003" spans="3:11" x14ac:dyDescent="0.25">
      <c r="C2003" s="80" t="s">
        <v>4435</v>
      </c>
      <c r="D2003" s="80" t="s">
        <v>6268</v>
      </c>
      <c r="E2003" s="1120">
        <v>8238.5300000000007</v>
      </c>
      <c r="K2003" s="858">
        <f t="shared" si="31"/>
        <v>0</v>
      </c>
    </row>
    <row r="2004" spans="3:11" x14ac:dyDescent="0.25">
      <c r="C2004" s="80" t="s">
        <v>4435</v>
      </c>
      <c r="D2004" s="80" t="s">
        <v>10476</v>
      </c>
      <c r="E2004" s="1120">
        <v>0.01</v>
      </c>
      <c r="K2004" s="858">
        <f t="shared" si="31"/>
        <v>0</v>
      </c>
    </row>
    <row r="2005" spans="3:11" x14ac:dyDescent="0.25">
      <c r="C2005" s="80" t="s">
        <v>4448</v>
      </c>
      <c r="D2005" s="80" t="s">
        <v>6277</v>
      </c>
      <c r="E2005" s="1120">
        <v>190563.73</v>
      </c>
      <c r="K2005" s="858">
        <f t="shared" si="31"/>
        <v>0</v>
      </c>
    </row>
    <row r="2006" spans="3:11" x14ac:dyDescent="0.25">
      <c r="C2006" s="80" t="s">
        <v>4448</v>
      </c>
      <c r="D2006" s="80" t="s">
        <v>6280</v>
      </c>
      <c r="E2006" s="1120">
        <v>177565.21</v>
      </c>
      <c r="K2006" s="858">
        <f t="shared" si="31"/>
        <v>0</v>
      </c>
    </row>
    <row r="2007" spans="3:11" x14ac:dyDescent="0.25">
      <c r="C2007" s="80" t="s">
        <v>4448</v>
      </c>
      <c r="D2007" s="80" t="s">
        <v>6281</v>
      </c>
      <c r="E2007" s="1120">
        <v>163660.96</v>
      </c>
      <c r="K2007" s="858">
        <f t="shared" si="31"/>
        <v>0</v>
      </c>
    </row>
    <row r="2008" spans="3:11" x14ac:dyDescent="0.25">
      <c r="C2008" s="80" t="s">
        <v>4448</v>
      </c>
      <c r="D2008" s="80" t="s">
        <v>6282</v>
      </c>
      <c r="E2008" s="1120">
        <v>152934.26999999999</v>
      </c>
      <c r="K2008" s="858">
        <f t="shared" si="31"/>
        <v>0</v>
      </c>
    </row>
    <row r="2009" spans="3:11" x14ac:dyDescent="0.25">
      <c r="C2009" s="80" t="s">
        <v>4448</v>
      </c>
      <c r="D2009" s="80" t="s">
        <v>6283</v>
      </c>
      <c r="E2009" s="1120">
        <v>139650.73000000001</v>
      </c>
      <c r="K2009" s="858">
        <f t="shared" si="31"/>
        <v>0</v>
      </c>
    </row>
    <row r="2010" spans="3:11" x14ac:dyDescent="0.25">
      <c r="C2010" s="80" t="s">
        <v>4448</v>
      </c>
      <c r="D2010" s="80" t="s">
        <v>6284</v>
      </c>
      <c r="E2010" s="1120">
        <v>125035.17</v>
      </c>
      <c r="K2010" s="858">
        <f t="shared" si="31"/>
        <v>0</v>
      </c>
    </row>
    <row r="2011" spans="3:11" x14ac:dyDescent="0.25">
      <c r="C2011" s="80" t="s">
        <v>4448</v>
      </c>
      <c r="D2011" s="80" t="s">
        <v>6285</v>
      </c>
      <c r="E2011" s="1120">
        <v>108257.58</v>
      </c>
      <c r="K2011" s="858">
        <f t="shared" si="31"/>
        <v>0</v>
      </c>
    </row>
    <row r="2012" spans="3:11" x14ac:dyDescent="0.25">
      <c r="C2012" s="80" t="s">
        <v>4448</v>
      </c>
      <c r="D2012" s="80" t="s">
        <v>6286</v>
      </c>
      <c r="E2012" s="1120">
        <v>86580.67</v>
      </c>
      <c r="K2012" s="858">
        <f t="shared" si="31"/>
        <v>0</v>
      </c>
    </row>
    <row r="2013" spans="3:11" x14ac:dyDescent="0.25">
      <c r="C2013" s="80" t="s">
        <v>4448</v>
      </c>
      <c r="D2013" s="80" t="s">
        <v>6287</v>
      </c>
      <c r="E2013" s="1120">
        <v>68311.710000000006</v>
      </c>
      <c r="K2013" s="858">
        <f t="shared" si="31"/>
        <v>0</v>
      </c>
    </row>
    <row r="2014" spans="3:11" x14ac:dyDescent="0.25">
      <c r="C2014" s="80" t="s">
        <v>4448</v>
      </c>
      <c r="D2014" s="80" t="s">
        <v>6278</v>
      </c>
      <c r="E2014" s="1120">
        <v>48270.76</v>
      </c>
      <c r="K2014" s="858">
        <f t="shared" si="31"/>
        <v>0</v>
      </c>
    </row>
    <row r="2015" spans="3:11" x14ac:dyDescent="0.25">
      <c r="C2015" s="80" t="s">
        <v>4448</v>
      </c>
      <c r="D2015" s="80" t="s">
        <v>6279</v>
      </c>
      <c r="E2015" s="1120">
        <v>24928.71</v>
      </c>
      <c r="K2015" s="858">
        <f t="shared" si="31"/>
        <v>0</v>
      </c>
    </row>
    <row r="2016" spans="3:11" x14ac:dyDescent="0.25">
      <c r="C2016" s="80" t="s">
        <v>4448</v>
      </c>
      <c r="D2016" s="80" t="s">
        <v>10477</v>
      </c>
      <c r="E2016" s="1120">
        <v>0.01</v>
      </c>
      <c r="K2016" s="858">
        <f t="shared" si="31"/>
        <v>0</v>
      </c>
    </row>
    <row r="2017" spans="3:11" x14ac:dyDescent="0.25">
      <c r="C2017" s="80" t="s">
        <v>4459</v>
      </c>
      <c r="D2017" s="80" t="s">
        <v>6288</v>
      </c>
      <c r="E2017" s="1120">
        <v>54036.53</v>
      </c>
      <c r="K2017" s="858">
        <f t="shared" si="31"/>
        <v>0</v>
      </c>
    </row>
    <row r="2018" spans="3:11" x14ac:dyDescent="0.25">
      <c r="C2018" s="80" t="s">
        <v>4459</v>
      </c>
      <c r="D2018" s="80" t="s">
        <v>6291</v>
      </c>
      <c r="E2018" s="1120">
        <v>47888.89</v>
      </c>
      <c r="K2018" s="858">
        <f t="shared" si="31"/>
        <v>0</v>
      </c>
    </row>
    <row r="2019" spans="3:11" x14ac:dyDescent="0.25">
      <c r="C2019" s="80" t="s">
        <v>4459</v>
      </c>
      <c r="D2019" s="80" t="s">
        <v>6292</v>
      </c>
      <c r="E2019" s="1120">
        <v>38306.42</v>
      </c>
      <c r="K2019" s="858">
        <f t="shared" si="31"/>
        <v>0</v>
      </c>
    </row>
    <row r="2020" spans="3:11" x14ac:dyDescent="0.25">
      <c r="C2020" s="80" t="s">
        <v>4459</v>
      </c>
      <c r="D2020" s="80" t="s">
        <v>6293</v>
      </c>
      <c r="E2020" s="1120">
        <v>31363.21</v>
      </c>
      <c r="K2020" s="858">
        <f t="shared" si="31"/>
        <v>0</v>
      </c>
    </row>
    <row r="2021" spans="3:11" x14ac:dyDescent="0.25">
      <c r="C2021" s="80" t="s">
        <v>4459</v>
      </c>
      <c r="D2021" s="80" t="s">
        <v>6294</v>
      </c>
      <c r="E2021" s="1120">
        <v>30376.9</v>
      </c>
      <c r="K2021" s="858">
        <f t="shared" si="31"/>
        <v>0</v>
      </c>
    </row>
    <row r="2022" spans="3:11" x14ac:dyDescent="0.25">
      <c r="C2022" s="80" t="s">
        <v>4459</v>
      </c>
      <c r="D2022" s="80" t="s">
        <v>6295</v>
      </c>
      <c r="E2022" s="1120">
        <v>27315.56</v>
      </c>
      <c r="K2022" s="858">
        <f t="shared" si="31"/>
        <v>0</v>
      </c>
    </row>
    <row r="2023" spans="3:11" x14ac:dyDescent="0.25">
      <c r="C2023" s="80" t="s">
        <v>4459</v>
      </c>
      <c r="D2023" s="80" t="s">
        <v>6296</v>
      </c>
      <c r="E2023" s="1120">
        <v>22203.7</v>
      </c>
      <c r="K2023" s="858">
        <f t="shared" si="31"/>
        <v>0</v>
      </c>
    </row>
    <row r="2024" spans="3:11" x14ac:dyDescent="0.25">
      <c r="C2024" s="80" t="s">
        <v>4459</v>
      </c>
      <c r="D2024" s="80" t="s">
        <v>6297</v>
      </c>
      <c r="E2024" s="1120">
        <v>17709.89</v>
      </c>
      <c r="K2024" s="858">
        <f t="shared" si="31"/>
        <v>0</v>
      </c>
    </row>
    <row r="2025" spans="3:11" x14ac:dyDescent="0.25">
      <c r="C2025" s="80" t="s">
        <v>4459</v>
      </c>
      <c r="D2025" s="80" t="s">
        <v>6298</v>
      </c>
      <c r="E2025" s="1120">
        <v>11638.51</v>
      </c>
      <c r="K2025" s="858">
        <f t="shared" si="31"/>
        <v>0</v>
      </c>
    </row>
    <row r="2026" spans="3:11" x14ac:dyDescent="0.25">
      <c r="C2026" s="80" t="s">
        <v>4459</v>
      </c>
      <c r="D2026" s="80" t="s">
        <v>6289</v>
      </c>
      <c r="E2026" s="1120">
        <v>7840.43</v>
      </c>
      <c r="K2026" s="858">
        <f t="shared" si="31"/>
        <v>0</v>
      </c>
    </row>
    <row r="2027" spans="3:11" x14ac:dyDescent="0.25">
      <c r="C2027" s="80" t="s">
        <v>4459</v>
      </c>
      <c r="D2027" s="80" t="s">
        <v>6290</v>
      </c>
      <c r="E2027" s="1120">
        <v>5607.09</v>
      </c>
      <c r="K2027" s="858">
        <f t="shared" si="31"/>
        <v>0</v>
      </c>
    </row>
    <row r="2028" spans="3:11" x14ac:dyDescent="0.25">
      <c r="C2028" s="80" t="s">
        <v>4462</v>
      </c>
      <c r="D2028" s="80" t="s">
        <v>6299</v>
      </c>
      <c r="E2028" s="1120">
        <v>8036.68</v>
      </c>
      <c r="K2028" s="858">
        <f t="shared" si="31"/>
        <v>0</v>
      </c>
    </row>
    <row r="2029" spans="3:11" x14ac:dyDescent="0.25">
      <c r="C2029" s="80" t="s">
        <v>4462</v>
      </c>
      <c r="D2029" s="80" t="s">
        <v>6302</v>
      </c>
      <c r="E2029" s="1120">
        <v>7241.3</v>
      </c>
      <c r="K2029" s="858">
        <f t="shared" si="31"/>
        <v>0</v>
      </c>
    </row>
    <row r="2030" spans="3:11" x14ac:dyDescent="0.25">
      <c r="C2030" s="80" t="s">
        <v>4462</v>
      </c>
      <c r="D2030" s="80" t="s">
        <v>6303</v>
      </c>
      <c r="E2030" s="1120">
        <v>6585.14</v>
      </c>
      <c r="K2030" s="858">
        <f t="shared" si="31"/>
        <v>0</v>
      </c>
    </row>
    <row r="2031" spans="3:11" x14ac:dyDescent="0.25">
      <c r="C2031" s="80" t="s">
        <v>4462</v>
      </c>
      <c r="D2031" s="80" t="s">
        <v>6304</v>
      </c>
      <c r="E2031" s="1120">
        <v>5915.59</v>
      </c>
      <c r="K2031" s="858">
        <f t="shared" si="31"/>
        <v>0</v>
      </c>
    </row>
    <row r="2032" spans="3:11" x14ac:dyDescent="0.25">
      <c r="C2032" s="80" t="s">
        <v>4462</v>
      </c>
      <c r="D2032" s="80" t="s">
        <v>6305</v>
      </c>
      <c r="E2032" s="1120">
        <v>5399.43</v>
      </c>
      <c r="K2032" s="858">
        <f t="shared" si="31"/>
        <v>0</v>
      </c>
    </row>
    <row r="2033" spans="3:11" x14ac:dyDescent="0.25">
      <c r="C2033" s="80" t="s">
        <v>4462</v>
      </c>
      <c r="D2033" s="80" t="s">
        <v>6306</v>
      </c>
      <c r="E2033" s="1120">
        <v>5004.37</v>
      </c>
      <c r="K2033" s="858">
        <f t="shared" si="31"/>
        <v>0</v>
      </c>
    </row>
    <row r="2034" spans="3:11" x14ac:dyDescent="0.25">
      <c r="C2034" s="80" t="s">
        <v>4462</v>
      </c>
      <c r="D2034" s="80" t="s">
        <v>6307</v>
      </c>
      <c r="E2034" s="1120">
        <v>4728.57</v>
      </c>
      <c r="K2034" s="858">
        <f t="shared" si="31"/>
        <v>0</v>
      </c>
    </row>
    <row r="2035" spans="3:11" x14ac:dyDescent="0.25">
      <c r="C2035" s="80" t="s">
        <v>4462</v>
      </c>
      <c r="D2035" s="80" t="s">
        <v>6308</v>
      </c>
      <c r="E2035" s="1120">
        <v>4281.24</v>
      </c>
      <c r="K2035" s="858">
        <f t="shared" si="31"/>
        <v>0</v>
      </c>
    </row>
    <row r="2036" spans="3:11" x14ac:dyDescent="0.25">
      <c r="C2036" s="80" t="s">
        <v>4462</v>
      </c>
      <c r="D2036" s="80" t="s">
        <v>6309</v>
      </c>
      <c r="E2036" s="1120">
        <v>3414.99</v>
      </c>
      <c r="K2036" s="858">
        <f t="shared" si="31"/>
        <v>0</v>
      </c>
    </row>
    <row r="2037" spans="3:11" x14ac:dyDescent="0.25">
      <c r="C2037" s="80" t="s">
        <v>4462</v>
      </c>
      <c r="D2037" s="80" t="s">
        <v>6300</v>
      </c>
      <c r="E2037" s="1120">
        <v>2176.31</v>
      </c>
      <c r="K2037" s="858">
        <f t="shared" si="31"/>
        <v>0</v>
      </c>
    </row>
    <row r="2038" spans="3:11" x14ac:dyDescent="0.25">
      <c r="C2038" s="80" t="s">
        <v>4462</v>
      </c>
      <c r="D2038" s="80" t="s">
        <v>6301</v>
      </c>
      <c r="E2038" s="1120">
        <v>1058.43</v>
      </c>
      <c r="K2038" s="858">
        <f t="shared" si="31"/>
        <v>0</v>
      </c>
    </row>
    <row r="2039" spans="3:11" x14ac:dyDescent="0.25">
      <c r="C2039" s="80" t="s">
        <v>4465</v>
      </c>
      <c r="D2039" s="80" t="s">
        <v>6310</v>
      </c>
      <c r="E2039" s="1120">
        <v>-26784.17</v>
      </c>
      <c r="K2039" s="858">
        <f t="shared" si="31"/>
        <v>0</v>
      </c>
    </row>
    <row r="2040" spans="3:11" x14ac:dyDescent="0.25">
      <c r="C2040" s="80" t="s">
        <v>4465</v>
      </c>
      <c r="D2040" s="80" t="s">
        <v>6313</v>
      </c>
      <c r="E2040" s="1120">
        <v>-28753.02</v>
      </c>
      <c r="K2040" s="858">
        <f t="shared" si="31"/>
        <v>0</v>
      </c>
    </row>
    <row r="2041" spans="3:11" x14ac:dyDescent="0.25">
      <c r="C2041" s="80" t="s">
        <v>4465</v>
      </c>
      <c r="D2041" s="80" t="s">
        <v>6314</v>
      </c>
      <c r="E2041" s="1120">
        <v>-30135.72</v>
      </c>
      <c r="K2041" s="858">
        <f t="shared" si="31"/>
        <v>0</v>
      </c>
    </row>
    <row r="2042" spans="3:11" x14ac:dyDescent="0.25">
      <c r="C2042" s="80" t="s">
        <v>4465</v>
      </c>
      <c r="D2042" s="80" t="s">
        <v>6315</v>
      </c>
      <c r="E2042" s="1120">
        <v>-33149.53</v>
      </c>
      <c r="K2042" s="858">
        <f t="shared" si="31"/>
        <v>0</v>
      </c>
    </row>
    <row r="2043" spans="3:11" x14ac:dyDescent="0.25">
      <c r="C2043" s="80" t="s">
        <v>4465</v>
      </c>
      <c r="D2043" s="80" t="s">
        <v>6316</v>
      </c>
      <c r="E2043" s="1120">
        <v>-33661.480000000003</v>
      </c>
      <c r="K2043" s="858">
        <f t="shared" si="31"/>
        <v>0</v>
      </c>
    </row>
    <row r="2044" spans="3:11" x14ac:dyDescent="0.25">
      <c r="C2044" s="80" t="s">
        <v>4465</v>
      </c>
      <c r="D2044" s="80" t="s">
        <v>6317</v>
      </c>
      <c r="E2044" s="1120">
        <v>-30392.36</v>
      </c>
      <c r="K2044" s="858">
        <f t="shared" si="31"/>
        <v>0</v>
      </c>
    </row>
    <row r="2045" spans="3:11" x14ac:dyDescent="0.25">
      <c r="C2045" s="80" t="s">
        <v>4465</v>
      </c>
      <c r="D2045" s="80" t="s">
        <v>6318</v>
      </c>
      <c r="E2045" s="1120">
        <v>-28677.58</v>
      </c>
      <c r="K2045" s="858">
        <f t="shared" si="31"/>
        <v>0</v>
      </c>
    </row>
    <row r="2046" spans="3:11" x14ac:dyDescent="0.25">
      <c r="C2046" s="80" t="s">
        <v>4465</v>
      </c>
      <c r="D2046" s="80" t="s">
        <v>6319</v>
      </c>
      <c r="E2046" s="1120">
        <v>-25772.95</v>
      </c>
      <c r="K2046" s="858">
        <f t="shared" si="31"/>
        <v>0</v>
      </c>
    </row>
    <row r="2047" spans="3:11" x14ac:dyDescent="0.25">
      <c r="C2047" s="80" t="s">
        <v>4465</v>
      </c>
      <c r="D2047" s="80" t="s">
        <v>6320</v>
      </c>
      <c r="E2047" s="1120">
        <v>-20453.46</v>
      </c>
      <c r="K2047" s="858">
        <f t="shared" si="31"/>
        <v>0</v>
      </c>
    </row>
    <row r="2048" spans="3:11" x14ac:dyDescent="0.25">
      <c r="C2048" s="80" t="s">
        <v>4465</v>
      </c>
      <c r="D2048" s="80" t="s">
        <v>6311</v>
      </c>
      <c r="E2048" s="1120">
        <v>-13858.83</v>
      </c>
      <c r="K2048" s="858">
        <f t="shared" si="31"/>
        <v>0</v>
      </c>
    </row>
    <row r="2049" spans="3:11" x14ac:dyDescent="0.25">
      <c r="C2049" s="80" t="s">
        <v>4465</v>
      </c>
      <c r="D2049" s="80" t="s">
        <v>6312</v>
      </c>
      <c r="E2049" s="1120">
        <v>-6173.88</v>
      </c>
      <c r="K2049" s="858">
        <f t="shared" si="31"/>
        <v>0</v>
      </c>
    </row>
    <row r="2050" spans="3:11" x14ac:dyDescent="0.25">
      <c r="C2050" s="80" t="s">
        <v>4465</v>
      </c>
      <c r="D2050" s="80" t="s">
        <v>10480</v>
      </c>
      <c r="E2050" s="1120">
        <v>0.01</v>
      </c>
      <c r="K2050" s="858">
        <f t="shared" si="31"/>
        <v>0</v>
      </c>
    </row>
    <row r="2051" spans="3:11" x14ac:dyDescent="0.25">
      <c r="C2051" s="80" t="s">
        <v>4465</v>
      </c>
      <c r="D2051" s="80" t="s">
        <v>6321</v>
      </c>
      <c r="E2051" s="1120">
        <v>145804.07</v>
      </c>
      <c r="K2051" s="858">
        <f t="shared" si="31"/>
        <v>0</v>
      </c>
    </row>
    <row r="2052" spans="3:11" x14ac:dyDescent="0.25">
      <c r="C2052" s="80" t="s">
        <v>4465</v>
      </c>
      <c r="D2052" s="80" t="s">
        <v>6324</v>
      </c>
      <c r="E2052" s="1120">
        <v>145804.07</v>
      </c>
      <c r="K2052" s="858">
        <f t="shared" si="31"/>
        <v>0</v>
      </c>
    </row>
    <row r="2053" spans="3:11" x14ac:dyDescent="0.25">
      <c r="C2053" s="80" t="s">
        <v>4465</v>
      </c>
      <c r="D2053" s="80" t="s">
        <v>6325</v>
      </c>
      <c r="E2053" s="1120">
        <v>110017.84</v>
      </c>
      <c r="K2053" s="858">
        <f t="shared" si="31"/>
        <v>0</v>
      </c>
    </row>
    <row r="2054" spans="3:11" x14ac:dyDescent="0.25">
      <c r="C2054" s="80" t="s">
        <v>4465</v>
      </c>
      <c r="D2054" s="80" t="s">
        <v>6326</v>
      </c>
      <c r="E2054" s="1120">
        <v>74231.600000000006</v>
      </c>
      <c r="K2054" s="858">
        <f t="shared" si="31"/>
        <v>0</v>
      </c>
    </row>
    <row r="2055" spans="3:11" x14ac:dyDescent="0.25">
      <c r="C2055" s="80" t="s">
        <v>4465</v>
      </c>
      <c r="D2055" s="80" t="s">
        <v>6327</v>
      </c>
      <c r="E2055" s="1120">
        <v>74231.600000000006</v>
      </c>
      <c r="K2055" s="858">
        <f t="shared" ref="K2055:K2118" si="32">I2055+J2055</f>
        <v>0</v>
      </c>
    </row>
    <row r="2056" spans="3:11" x14ac:dyDescent="0.25">
      <c r="C2056" s="80" t="s">
        <v>4465</v>
      </c>
      <c r="D2056" s="80" t="s">
        <v>6328</v>
      </c>
      <c r="E2056" s="1120">
        <v>74237.440000000002</v>
      </c>
      <c r="K2056" s="858">
        <f t="shared" si="32"/>
        <v>0</v>
      </c>
    </row>
    <row r="2057" spans="3:11" x14ac:dyDescent="0.25">
      <c r="C2057" s="80" t="s">
        <v>4465</v>
      </c>
      <c r="D2057" s="80" t="s">
        <v>6329</v>
      </c>
      <c r="E2057" s="1120">
        <v>65326.36</v>
      </c>
      <c r="K2057" s="858">
        <f t="shared" si="32"/>
        <v>0</v>
      </c>
    </row>
    <row r="2058" spans="3:11" x14ac:dyDescent="0.25">
      <c r="C2058" s="80" t="s">
        <v>4465</v>
      </c>
      <c r="D2058" s="80" t="s">
        <v>6330</v>
      </c>
      <c r="E2058" s="1120">
        <v>55044.09</v>
      </c>
      <c r="K2058" s="858">
        <f t="shared" si="32"/>
        <v>0</v>
      </c>
    </row>
    <row r="2059" spans="3:11" x14ac:dyDescent="0.25">
      <c r="C2059" s="80" t="s">
        <v>4465</v>
      </c>
      <c r="D2059" s="80" t="s">
        <v>6331</v>
      </c>
      <c r="E2059" s="1120">
        <v>46206.32</v>
      </c>
      <c r="K2059" s="858">
        <f t="shared" si="32"/>
        <v>0</v>
      </c>
    </row>
    <row r="2060" spans="3:11" x14ac:dyDescent="0.25">
      <c r="C2060" s="80" t="s">
        <v>4465</v>
      </c>
      <c r="D2060" s="80" t="s">
        <v>6322</v>
      </c>
      <c r="E2060" s="1120">
        <v>21150.78</v>
      </c>
      <c r="K2060" s="858">
        <f t="shared" si="32"/>
        <v>0</v>
      </c>
    </row>
    <row r="2061" spans="3:11" x14ac:dyDescent="0.25">
      <c r="C2061" s="80" t="s">
        <v>4465</v>
      </c>
      <c r="D2061" s="80" t="s">
        <v>6323</v>
      </c>
      <c r="E2061" s="1120">
        <v>3274.43</v>
      </c>
      <c r="K2061" s="858">
        <f t="shared" si="32"/>
        <v>0</v>
      </c>
    </row>
    <row r="2062" spans="3:11" x14ac:dyDescent="0.25">
      <c r="C2062" s="80" t="s">
        <v>4465</v>
      </c>
      <c r="D2062" s="80" t="s">
        <v>10481</v>
      </c>
      <c r="E2062" s="1120">
        <v>0.01</v>
      </c>
      <c r="K2062" s="858">
        <f t="shared" si="32"/>
        <v>0</v>
      </c>
    </row>
    <row r="2063" spans="3:11" x14ac:dyDescent="0.25">
      <c r="C2063" s="80" t="s">
        <v>4477</v>
      </c>
      <c r="D2063" s="80" t="s">
        <v>6332</v>
      </c>
      <c r="E2063" s="1120">
        <v>3259.47</v>
      </c>
      <c r="K2063" s="858">
        <f t="shared" si="32"/>
        <v>0</v>
      </c>
    </row>
    <row r="2064" spans="3:11" x14ac:dyDescent="0.25">
      <c r="C2064" s="80" t="s">
        <v>4477</v>
      </c>
      <c r="D2064" s="80" t="s">
        <v>6335</v>
      </c>
      <c r="E2064" s="1120">
        <v>2574.59</v>
      </c>
      <c r="K2064" s="858">
        <f t="shared" si="32"/>
        <v>0</v>
      </c>
    </row>
    <row r="2065" spans="3:11" x14ac:dyDescent="0.25">
      <c r="C2065" s="80" t="s">
        <v>4477</v>
      </c>
      <c r="D2065" s="80" t="s">
        <v>6336</v>
      </c>
      <c r="E2065" s="1120">
        <v>2822.52</v>
      </c>
      <c r="K2065" s="858">
        <f t="shared" si="32"/>
        <v>0</v>
      </c>
    </row>
    <row r="2066" spans="3:11" x14ac:dyDescent="0.25">
      <c r="C2066" s="80" t="s">
        <v>4477</v>
      </c>
      <c r="D2066" s="80" t="s">
        <v>6337</v>
      </c>
      <c r="E2066" s="1120">
        <v>3201.81</v>
      </c>
      <c r="K2066" s="858">
        <f t="shared" si="32"/>
        <v>0</v>
      </c>
    </row>
    <row r="2067" spans="3:11" x14ac:dyDescent="0.25">
      <c r="C2067" s="80" t="s">
        <v>4477</v>
      </c>
      <c r="D2067" s="80" t="s">
        <v>6338</v>
      </c>
      <c r="E2067" s="1120">
        <v>3598.18</v>
      </c>
      <c r="K2067" s="858">
        <f t="shared" si="32"/>
        <v>0</v>
      </c>
    </row>
    <row r="2068" spans="3:11" x14ac:dyDescent="0.25">
      <c r="C2068" s="80" t="s">
        <v>4477</v>
      </c>
      <c r="D2068" s="80" t="s">
        <v>6339</v>
      </c>
      <c r="E2068" s="1120">
        <v>3794.04</v>
      </c>
      <c r="K2068" s="858">
        <f t="shared" si="32"/>
        <v>0</v>
      </c>
    </row>
    <row r="2069" spans="3:11" x14ac:dyDescent="0.25">
      <c r="C2069" s="80" t="s">
        <v>4477</v>
      </c>
      <c r="D2069" s="80" t="s">
        <v>6340</v>
      </c>
      <c r="E2069" s="1120">
        <v>3696.54</v>
      </c>
      <c r="K2069" s="858">
        <f t="shared" si="32"/>
        <v>0</v>
      </c>
    </row>
    <row r="2070" spans="3:11" x14ac:dyDescent="0.25">
      <c r="C2070" s="80" t="s">
        <v>4477</v>
      </c>
      <c r="D2070" s="80" t="s">
        <v>6341</v>
      </c>
      <c r="E2070" s="1120">
        <v>3829.11</v>
      </c>
      <c r="K2070" s="858">
        <f t="shared" si="32"/>
        <v>0</v>
      </c>
    </row>
    <row r="2071" spans="3:11" x14ac:dyDescent="0.25">
      <c r="C2071" s="80" t="s">
        <v>4477</v>
      </c>
      <c r="D2071" s="80" t="s">
        <v>6342</v>
      </c>
      <c r="E2071" s="1120">
        <v>4014.79</v>
      </c>
      <c r="K2071" s="858">
        <f t="shared" si="32"/>
        <v>0</v>
      </c>
    </row>
    <row r="2072" spans="3:11" x14ac:dyDescent="0.25">
      <c r="C2072" s="80" t="s">
        <v>4477</v>
      </c>
      <c r="D2072" s="80" t="s">
        <v>6333</v>
      </c>
      <c r="E2072" s="1120">
        <v>4147.5</v>
      </c>
      <c r="K2072" s="858">
        <f t="shared" si="32"/>
        <v>0</v>
      </c>
    </row>
    <row r="2073" spans="3:11" x14ac:dyDescent="0.25">
      <c r="C2073" s="80" t="s">
        <v>4477</v>
      </c>
      <c r="D2073" s="80" t="s">
        <v>6334</v>
      </c>
      <c r="E2073" s="1120">
        <v>4137.79</v>
      </c>
      <c r="K2073" s="858">
        <f t="shared" si="32"/>
        <v>0</v>
      </c>
    </row>
    <row r="2074" spans="3:11" x14ac:dyDescent="0.25">
      <c r="C2074" s="80" t="s">
        <v>4485</v>
      </c>
      <c r="D2074" s="80" t="s">
        <v>6354</v>
      </c>
      <c r="E2074" s="1120">
        <v>2709.37</v>
      </c>
      <c r="K2074" s="858">
        <f t="shared" si="32"/>
        <v>0</v>
      </c>
    </row>
    <row r="2075" spans="3:11" x14ac:dyDescent="0.25">
      <c r="C2075" s="80" t="s">
        <v>4485</v>
      </c>
      <c r="D2075" s="80" t="s">
        <v>6357</v>
      </c>
      <c r="E2075" s="1120">
        <v>2733.93</v>
      </c>
      <c r="K2075" s="858">
        <f t="shared" si="32"/>
        <v>0</v>
      </c>
    </row>
    <row r="2076" spans="3:11" x14ac:dyDescent="0.25">
      <c r="C2076" s="80" t="s">
        <v>4485</v>
      </c>
      <c r="D2076" s="80" t="s">
        <v>6358</v>
      </c>
      <c r="E2076" s="1120">
        <v>2531.17</v>
      </c>
      <c r="K2076" s="858">
        <f t="shared" si="32"/>
        <v>0</v>
      </c>
    </row>
    <row r="2077" spans="3:11" x14ac:dyDescent="0.25">
      <c r="C2077" s="80" t="s">
        <v>4485</v>
      </c>
      <c r="D2077" s="80" t="s">
        <v>6359</v>
      </c>
      <c r="E2077" s="1120">
        <v>2466.63</v>
      </c>
      <c r="K2077" s="858">
        <f t="shared" si="32"/>
        <v>0</v>
      </c>
    </row>
    <row r="2078" spans="3:11" x14ac:dyDescent="0.25">
      <c r="C2078" s="80" t="s">
        <v>4485</v>
      </c>
      <c r="D2078" s="80" t="s">
        <v>6360</v>
      </c>
      <c r="E2078" s="1120">
        <v>1772.22</v>
      </c>
      <c r="K2078" s="858">
        <f t="shared" si="32"/>
        <v>0</v>
      </c>
    </row>
    <row r="2079" spans="3:11" x14ac:dyDescent="0.25">
      <c r="C2079" s="80" t="s">
        <v>4485</v>
      </c>
      <c r="D2079" s="80" t="s">
        <v>6361</v>
      </c>
      <c r="E2079" s="1120">
        <v>784.91</v>
      </c>
      <c r="K2079" s="858">
        <f t="shared" si="32"/>
        <v>0</v>
      </c>
    </row>
    <row r="2080" spans="3:11" x14ac:dyDescent="0.25">
      <c r="C2080" s="80" t="s">
        <v>4485</v>
      </c>
      <c r="D2080" s="80" t="s">
        <v>6362</v>
      </c>
      <c r="E2080" s="1120">
        <v>381.59</v>
      </c>
      <c r="K2080" s="858">
        <f t="shared" si="32"/>
        <v>0</v>
      </c>
    </row>
    <row r="2081" spans="3:11" x14ac:dyDescent="0.25">
      <c r="C2081" s="80" t="s">
        <v>4485</v>
      </c>
      <c r="D2081" s="80" t="s">
        <v>6363</v>
      </c>
      <c r="E2081" s="1120">
        <v>272.20999999999998</v>
      </c>
      <c r="K2081" s="858">
        <f t="shared" si="32"/>
        <v>0</v>
      </c>
    </row>
    <row r="2082" spans="3:11" x14ac:dyDescent="0.25">
      <c r="C2082" s="80" t="s">
        <v>4485</v>
      </c>
      <c r="D2082" s="80" t="s">
        <v>6364</v>
      </c>
      <c r="E2082" s="1120">
        <v>269.45</v>
      </c>
      <c r="K2082" s="858">
        <f t="shared" si="32"/>
        <v>0</v>
      </c>
    </row>
    <row r="2083" spans="3:11" x14ac:dyDescent="0.25">
      <c r="C2083" s="80" t="s">
        <v>4485</v>
      </c>
      <c r="D2083" s="80" t="s">
        <v>6355</v>
      </c>
      <c r="E2083" s="1120">
        <v>274.5</v>
      </c>
      <c r="K2083" s="858">
        <f t="shared" si="32"/>
        <v>0</v>
      </c>
    </row>
    <row r="2084" spans="3:11" x14ac:dyDescent="0.25">
      <c r="C2084" s="80" t="s">
        <v>4485</v>
      </c>
      <c r="D2084" s="80" t="s">
        <v>6356</v>
      </c>
      <c r="E2084" s="1120">
        <v>279.76</v>
      </c>
      <c r="K2084" s="858">
        <f t="shared" si="32"/>
        <v>0</v>
      </c>
    </row>
    <row r="2085" spans="3:11" x14ac:dyDescent="0.25">
      <c r="C2085" s="80" t="s">
        <v>4513</v>
      </c>
      <c r="D2085" s="80" t="s">
        <v>6365</v>
      </c>
      <c r="E2085" s="1120">
        <v>437.5</v>
      </c>
      <c r="K2085" s="858">
        <f t="shared" si="32"/>
        <v>0</v>
      </c>
    </row>
    <row r="2086" spans="3:11" x14ac:dyDescent="0.25">
      <c r="C2086" s="80" t="s">
        <v>4513</v>
      </c>
      <c r="D2086" s="80" t="s">
        <v>6366</v>
      </c>
      <c r="E2086" s="1120">
        <v>437.5</v>
      </c>
      <c r="K2086" s="858">
        <f t="shared" si="32"/>
        <v>0</v>
      </c>
    </row>
    <row r="2087" spans="3:11" x14ac:dyDescent="0.25">
      <c r="C2087" s="80" t="s">
        <v>4513</v>
      </c>
      <c r="D2087" s="80" t="s">
        <v>6367</v>
      </c>
      <c r="E2087" s="1120">
        <v>437.5</v>
      </c>
      <c r="K2087" s="858">
        <f t="shared" si="32"/>
        <v>0</v>
      </c>
    </row>
    <row r="2088" spans="3:11" x14ac:dyDescent="0.25">
      <c r="C2088" s="80" t="s">
        <v>4513</v>
      </c>
      <c r="D2088" s="80" t="s">
        <v>6368</v>
      </c>
      <c r="E2088" s="1120">
        <v>437.5</v>
      </c>
      <c r="K2088" s="858">
        <f t="shared" si="32"/>
        <v>0</v>
      </c>
    </row>
    <row r="2089" spans="3:11" x14ac:dyDescent="0.25">
      <c r="C2089" s="80" t="s">
        <v>4513</v>
      </c>
      <c r="D2089" s="80" t="s">
        <v>6369</v>
      </c>
      <c r="E2089" s="1120">
        <v>437.5</v>
      </c>
      <c r="K2089" s="858">
        <f t="shared" si="32"/>
        <v>0</v>
      </c>
    </row>
    <row r="2090" spans="3:11" x14ac:dyDescent="0.25">
      <c r="C2090" s="80" t="s">
        <v>4513</v>
      </c>
      <c r="D2090" s="80" t="s">
        <v>6370</v>
      </c>
      <c r="E2090" s="1120">
        <v>437.5</v>
      </c>
      <c r="K2090" s="858">
        <f t="shared" si="32"/>
        <v>0</v>
      </c>
    </row>
    <row r="2091" spans="3:11" x14ac:dyDescent="0.25">
      <c r="C2091" s="80" t="s">
        <v>4513</v>
      </c>
      <c r="D2091" s="80" t="s">
        <v>6371</v>
      </c>
      <c r="E2091" s="1120">
        <v>791.47</v>
      </c>
      <c r="K2091" s="858">
        <f t="shared" si="32"/>
        <v>0</v>
      </c>
    </row>
    <row r="2092" spans="3:11" x14ac:dyDescent="0.25">
      <c r="C2092" s="80" t="s">
        <v>4513</v>
      </c>
      <c r="D2092" s="80" t="s">
        <v>6372</v>
      </c>
      <c r="E2092" s="1120">
        <v>791.47</v>
      </c>
      <c r="K2092" s="858">
        <f t="shared" si="32"/>
        <v>0</v>
      </c>
    </row>
    <row r="2093" spans="3:11" x14ac:dyDescent="0.25">
      <c r="C2093" s="80" t="s">
        <v>4513</v>
      </c>
      <c r="D2093" s="80" t="s">
        <v>6373</v>
      </c>
      <c r="E2093" s="1120">
        <v>791.47</v>
      </c>
      <c r="K2093" s="858">
        <f t="shared" si="32"/>
        <v>0</v>
      </c>
    </row>
    <row r="2094" spans="3:11" x14ac:dyDescent="0.25">
      <c r="C2094" s="80" t="s">
        <v>4513</v>
      </c>
      <c r="D2094" s="80" t="s">
        <v>6374</v>
      </c>
      <c r="E2094" s="1120">
        <v>791.47</v>
      </c>
      <c r="K2094" s="858">
        <f t="shared" si="32"/>
        <v>0</v>
      </c>
    </row>
    <row r="2095" spans="3:11" x14ac:dyDescent="0.25">
      <c r="C2095" s="80" t="s">
        <v>4513</v>
      </c>
      <c r="D2095" s="80" t="s">
        <v>6375</v>
      </c>
      <c r="E2095" s="1120">
        <v>791.47</v>
      </c>
      <c r="K2095" s="858">
        <f t="shared" si="32"/>
        <v>0</v>
      </c>
    </row>
    <row r="2096" spans="3:11" x14ac:dyDescent="0.25">
      <c r="C2096" s="80" t="s">
        <v>4513</v>
      </c>
      <c r="D2096" s="80" t="s">
        <v>6376</v>
      </c>
      <c r="E2096" s="1120">
        <v>791.47</v>
      </c>
      <c r="K2096" s="858">
        <f t="shared" si="32"/>
        <v>0</v>
      </c>
    </row>
    <row r="2097" spans="3:11" x14ac:dyDescent="0.25">
      <c r="C2097" s="80" t="s">
        <v>4513</v>
      </c>
      <c r="D2097" s="80" t="s">
        <v>6377</v>
      </c>
      <c r="E2097" s="1120">
        <v>104.85</v>
      </c>
      <c r="K2097" s="858">
        <f t="shared" si="32"/>
        <v>0</v>
      </c>
    </row>
    <row r="2098" spans="3:11" x14ac:dyDescent="0.25">
      <c r="C2098" s="80" t="s">
        <v>4513</v>
      </c>
      <c r="D2098" s="80" t="s">
        <v>6378</v>
      </c>
      <c r="E2098" s="1120">
        <v>104.85</v>
      </c>
      <c r="K2098" s="858">
        <f t="shared" si="32"/>
        <v>0</v>
      </c>
    </row>
    <row r="2099" spans="3:11" x14ac:dyDescent="0.25">
      <c r="C2099" s="80" t="s">
        <v>4513</v>
      </c>
      <c r="D2099" s="80" t="s">
        <v>6379</v>
      </c>
      <c r="E2099" s="1120">
        <v>104.85</v>
      </c>
      <c r="K2099" s="858">
        <f t="shared" si="32"/>
        <v>0</v>
      </c>
    </row>
    <row r="2100" spans="3:11" x14ac:dyDescent="0.25">
      <c r="C2100" s="80" t="s">
        <v>4513</v>
      </c>
      <c r="D2100" s="80" t="s">
        <v>6380</v>
      </c>
      <c r="E2100" s="1120">
        <v>104.85</v>
      </c>
      <c r="K2100" s="858">
        <f t="shared" si="32"/>
        <v>0</v>
      </c>
    </row>
    <row r="2101" spans="3:11" x14ac:dyDescent="0.25">
      <c r="C2101" s="80" t="s">
        <v>4513</v>
      </c>
      <c r="D2101" s="80" t="s">
        <v>6381</v>
      </c>
      <c r="E2101" s="1120">
        <v>104.85</v>
      </c>
      <c r="K2101" s="858">
        <f t="shared" si="32"/>
        <v>0</v>
      </c>
    </row>
    <row r="2102" spans="3:11" x14ac:dyDescent="0.25">
      <c r="C2102" s="80" t="s">
        <v>4513</v>
      </c>
      <c r="D2102" s="80" t="s">
        <v>6382</v>
      </c>
      <c r="E2102" s="1120">
        <v>104.85</v>
      </c>
      <c r="K2102" s="858">
        <f t="shared" si="32"/>
        <v>0</v>
      </c>
    </row>
    <row r="2103" spans="3:11" x14ac:dyDescent="0.25">
      <c r="C2103" s="80" t="s">
        <v>4513</v>
      </c>
      <c r="D2103" s="80" t="s">
        <v>6383</v>
      </c>
      <c r="E2103" s="1120">
        <v>8610.07</v>
      </c>
      <c r="K2103" s="858">
        <f t="shared" si="32"/>
        <v>0</v>
      </c>
    </row>
    <row r="2104" spans="3:11" x14ac:dyDescent="0.25">
      <c r="C2104" s="80" t="s">
        <v>4513</v>
      </c>
      <c r="D2104" s="80" t="s">
        <v>6384</v>
      </c>
      <c r="E2104" s="1120">
        <v>8610.07</v>
      </c>
      <c r="K2104" s="858">
        <f t="shared" si="32"/>
        <v>0</v>
      </c>
    </row>
    <row r="2105" spans="3:11" x14ac:dyDescent="0.25">
      <c r="C2105" s="80" t="s">
        <v>4513</v>
      </c>
      <c r="D2105" s="80" t="s">
        <v>6385</v>
      </c>
      <c r="E2105" s="1120">
        <v>8610.07</v>
      </c>
      <c r="K2105" s="858">
        <f t="shared" si="32"/>
        <v>0</v>
      </c>
    </row>
    <row r="2106" spans="3:11" x14ac:dyDescent="0.25">
      <c r="C2106" s="80" t="s">
        <v>4513</v>
      </c>
      <c r="D2106" s="80" t="s">
        <v>6386</v>
      </c>
      <c r="E2106" s="1120">
        <v>8610.07</v>
      </c>
      <c r="K2106" s="858">
        <f t="shared" si="32"/>
        <v>0</v>
      </c>
    </row>
    <row r="2107" spans="3:11" x14ac:dyDescent="0.25">
      <c r="C2107" s="80" t="s">
        <v>4513</v>
      </c>
      <c r="D2107" s="80" t="s">
        <v>6387</v>
      </c>
      <c r="E2107" s="1120">
        <v>8610.07</v>
      </c>
      <c r="K2107" s="858">
        <f t="shared" si="32"/>
        <v>0</v>
      </c>
    </row>
    <row r="2108" spans="3:11" x14ac:dyDescent="0.25">
      <c r="C2108" s="80" t="s">
        <v>4513</v>
      </c>
      <c r="D2108" s="80" t="s">
        <v>6388</v>
      </c>
      <c r="E2108" s="1120">
        <v>8610.07</v>
      </c>
      <c r="K2108" s="858">
        <f t="shared" si="32"/>
        <v>0</v>
      </c>
    </row>
    <row r="2109" spans="3:11" x14ac:dyDescent="0.25">
      <c r="C2109" s="80" t="s">
        <v>4513</v>
      </c>
      <c r="D2109" s="80" t="s">
        <v>6389</v>
      </c>
      <c r="E2109" s="1120">
        <v>241955.4</v>
      </c>
      <c r="K2109" s="858">
        <f t="shared" si="32"/>
        <v>0</v>
      </c>
    </row>
    <row r="2110" spans="3:11" x14ac:dyDescent="0.25">
      <c r="C2110" s="80" t="s">
        <v>4513</v>
      </c>
      <c r="D2110" s="80" t="s">
        <v>6390</v>
      </c>
      <c r="E2110" s="1120">
        <v>-11524.39</v>
      </c>
      <c r="K2110" s="858">
        <f t="shared" si="32"/>
        <v>0</v>
      </c>
    </row>
    <row r="2111" spans="3:11" x14ac:dyDescent="0.25">
      <c r="C2111" s="80" t="s">
        <v>4513</v>
      </c>
      <c r="D2111" s="80" t="s">
        <v>6391</v>
      </c>
      <c r="E2111" s="1120">
        <v>-5762.19</v>
      </c>
      <c r="K2111" s="858">
        <f t="shared" si="32"/>
        <v>0</v>
      </c>
    </row>
    <row r="2112" spans="3:11" x14ac:dyDescent="0.25">
      <c r="C2112" s="80" t="s">
        <v>4513</v>
      </c>
      <c r="D2112" s="80" t="s">
        <v>10634</v>
      </c>
      <c r="E2112" s="1120">
        <v>-5130.51</v>
      </c>
      <c r="K2112" s="858">
        <f t="shared" si="32"/>
        <v>0</v>
      </c>
    </row>
    <row r="2113" spans="3:11" x14ac:dyDescent="0.25">
      <c r="C2113" s="80" t="s">
        <v>4513</v>
      </c>
      <c r="D2113" s="80" t="s">
        <v>10635</v>
      </c>
      <c r="E2113" s="1120">
        <v>-5130.51</v>
      </c>
      <c r="K2113" s="858">
        <f t="shared" si="32"/>
        <v>0</v>
      </c>
    </row>
    <row r="2114" spans="3:11" x14ac:dyDescent="0.25">
      <c r="C2114" s="80" t="s">
        <v>4513</v>
      </c>
      <c r="D2114" s="80" t="s">
        <v>10636</v>
      </c>
      <c r="E2114" s="1120">
        <v>-5130.51</v>
      </c>
      <c r="K2114" s="858">
        <f t="shared" si="32"/>
        <v>0</v>
      </c>
    </row>
    <row r="2115" spans="3:11" x14ac:dyDescent="0.25">
      <c r="C2115" s="80" t="s">
        <v>4513</v>
      </c>
      <c r="D2115" s="80" t="s">
        <v>6392</v>
      </c>
      <c r="E2115" s="1120">
        <v>12.59</v>
      </c>
      <c r="K2115" s="858">
        <f t="shared" si="32"/>
        <v>0</v>
      </c>
    </row>
    <row r="2116" spans="3:11" x14ac:dyDescent="0.25">
      <c r="C2116" s="80" t="s">
        <v>4513</v>
      </c>
      <c r="D2116" s="80" t="s">
        <v>6393</v>
      </c>
      <c r="E2116" s="1120">
        <v>12.59</v>
      </c>
      <c r="K2116" s="858">
        <f t="shared" si="32"/>
        <v>0</v>
      </c>
    </row>
    <row r="2117" spans="3:11" x14ac:dyDescent="0.25">
      <c r="C2117" s="80" t="s">
        <v>4513</v>
      </c>
      <c r="D2117" s="80" t="s">
        <v>6394</v>
      </c>
      <c r="E2117" s="1120">
        <v>12.59</v>
      </c>
      <c r="K2117" s="858">
        <f t="shared" si="32"/>
        <v>0</v>
      </c>
    </row>
    <row r="2118" spans="3:11" x14ac:dyDescent="0.25">
      <c r="C2118" s="80" t="s">
        <v>4513</v>
      </c>
      <c r="D2118" s="80" t="s">
        <v>6395</v>
      </c>
      <c r="E2118" s="1120">
        <v>12.59</v>
      </c>
      <c r="K2118" s="858">
        <f t="shared" si="32"/>
        <v>0</v>
      </c>
    </row>
    <row r="2119" spans="3:11" x14ac:dyDescent="0.25">
      <c r="C2119" s="80" t="s">
        <v>4513</v>
      </c>
      <c r="D2119" s="80" t="s">
        <v>6396</v>
      </c>
      <c r="E2119" s="1120">
        <v>12.59</v>
      </c>
      <c r="K2119" s="858">
        <f t="shared" ref="K2119:K2182" si="33">I2119+J2119</f>
        <v>0</v>
      </c>
    </row>
    <row r="2120" spans="3:11" x14ac:dyDescent="0.25">
      <c r="C2120" s="80" t="s">
        <v>4513</v>
      </c>
      <c r="D2120" s="80" t="s">
        <v>6397</v>
      </c>
      <c r="E2120" s="1120">
        <v>12.59</v>
      </c>
      <c r="K2120" s="858">
        <f t="shared" si="33"/>
        <v>0</v>
      </c>
    </row>
    <row r="2121" spans="3:11" x14ac:dyDescent="0.25">
      <c r="C2121" s="80" t="s">
        <v>4513</v>
      </c>
      <c r="D2121" s="80" t="s">
        <v>6398</v>
      </c>
      <c r="E2121" s="1120">
        <v>-15459.39</v>
      </c>
      <c r="K2121" s="858">
        <f t="shared" si="33"/>
        <v>0</v>
      </c>
    </row>
    <row r="2122" spans="3:11" x14ac:dyDescent="0.25">
      <c r="C2122" s="80" t="s">
        <v>4513</v>
      </c>
      <c r="D2122" s="80" t="s">
        <v>6401</v>
      </c>
      <c r="E2122" s="1120">
        <v>-15459.39</v>
      </c>
      <c r="K2122" s="858">
        <f t="shared" si="33"/>
        <v>0</v>
      </c>
    </row>
    <row r="2123" spans="3:11" x14ac:dyDescent="0.25">
      <c r="C2123" s="80" t="s">
        <v>4513</v>
      </c>
      <c r="D2123" s="80" t="s">
        <v>6402</v>
      </c>
      <c r="E2123" s="1120">
        <v>-15459.39</v>
      </c>
      <c r="K2123" s="858">
        <f t="shared" si="33"/>
        <v>0</v>
      </c>
    </row>
    <row r="2124" spans="3:11" x14ac:dyDescent="0.25">
      <c r="C2124" s="80" t="s">
        <v>4513</v>
      </c>
      <c r="D2124" s="80" t="s">
        <v>6403</v>
      </c>
      <c r="E2124" s="1120">
        <v>-15459.39</v>
      </c>
      <c r="K2124" s="858">
        <f t="shared" si="33"/>
        <v>0</v>
      </c>
    </row>
    <row r="2125" spans="3:11" x14ac:dyDescent="0.25">
      <c r="C2125" s="80" t="s">
        <v>4513</v>
      </c>
      <c r="D2125" s="80" t="s">
        <v>6404</v>
      </c>
      <c r="E2125" s="1120">
        <v>-15459.39</v>
      </c>
      <c r="K2125" s="858">
        <f t="shared" si="33"/>
        <v>0</v>
      </c>
    </row>
    <row r="2126" spans="3:11" x14ac:dyDescent="0.25">
      <c r="C2126" s="80" t="s">
        <v>4513</v>
      </c>
      <c r="D2126" s="80" t="s">
        <v>6405</v>
      </c>
      <c r="E2126" s="1120">
        <v>-15459.39</v>
      </c>
      <c r="K2126" s="858">
        <f t="shared" si="33"/>
        <v>0</v>
      </c>
    </row>
    <row r="2127" spans="3:11" x14ac:dyDescent="0.25">
      <c r="C2127" s="80" t="s">
        <v>4513</v>
      </c>
      <c r="D2127" s="80" t="s">
        <v>6406</v>
      </c>
      <c r="E2127" s="1120">
        <v>-15459.39</v>
      </c>
      <c r="K2127" s="858">
        <f t="shared" si="33"/>
        <v>0</v>
      </c>
    </row>
    <row r="2128" spans="3:11" x14ac:dyDescent="0.25">
      <c r="C2128" s="80" t="s">
        <v>4513</v>
      </c>
      <c r="D2128" s="80" t="s">
        <v>6407</v>
      </c>
      <c r="E2128" s="1120">
        <v>-15459.39</v>
      </c>
      <c r="K2128" s="858">
        <f t="shared" si="33"/>
        <v>0</v>
      </c>
    </row>
    <row r="2129" spans="3:11" x14ac:dyDescent="0.25">
      <c r="C2129" s="80" t="s">
        <v>4513</v>
      </c>
      <c r="D2129" s="80" t="s">
        <v>6408</v>
      </c>
      <c r="E2129" s="1120">
        <v>-15459.39</v>
      </c>
      <c r="K2129" s="858">
        <f t="shared" si="33"/>
        <v>0</v>
      </c>
    </row>
    <row r="2130" spans="3:11" x14ac:dyDescent="0.25">
      <c r="C2130" s="80" t="s">
        <v>4513</v>
      </c>
      <c r="D2130" s="80" t="s">
        <v>6399</v>
      </c>
      <c r="E2130" s="1120">
        <v>-15459.39</v>
      </c>
      <c r="K2130" s="858">
        <f t="shared" si="33"/>
        <v>0</v>
      </c>
    </row>
    <row r="2131" spans="3:11" x14ac:dyDescent="0.25">
      <c r="C2131" s="80" t="s">
        <v>4513</v>
      </c>
      <c r="D2131" s="80" t="s">
        <v>6400</v>
      </c>
      <c r="E2131" s="1120">
        <v>-15459.39</v>
      </c>
      <c r="K2131" s="858">
        <f t="shared" si="33"/>
        <v>0</v>
      </c>
    </row>
    <row r="2132" spans="3:11" x14ac:dyDescent="0.25">
      <c r="C2132" s="80" t="s">
        <v>4513</v>
      </c>
      <c r="D2132" s="80" t="s">
        <v>6409</v>
      </c>
      <c r="E2132" s="1120">
        <v>-27542.41</v>
      </c>
      <c r="K2132" s="858">
        <f t="shared" si="33"/>
        <v>0</v>
      </c>
    </row>
    <row r="2133" spans="3:11" x14ac:dyDescent="0.25">
      <c r="C2133" s="80" t="s">
        <v>4513</v>
      </c>
      <c r="D2133" s="80" t="s">
        <v>6410</v>
      </c>
      <c r="E2133" s="1120">
        <v>-27542.41</v>
      </c>
      <c r="K2133" s="858">
        <f t="shared" si="33"/>
        <v>0</v>
      </c>
    </row>
    <row r="2134" spans="3:11" x14ac:dyDescent="0.25">
      <c r="C2134" s="80" t="s">
        <v>4513</v>
      </c>
      <c r="D2134" s="80" t="s">
        <v>6411</v>
      </c>
      <c r="E2134" s="1120">
        <v>-27542.41</v>
      </c>
      <c r="K2134" s="858">
        <f t="shared" si="33"/>
        <v>0</v>
      </c>
    </row>
    <row r="2135" spans="3:11" x14ac:dyDescent="0.25">
      <c r="C2135" s="80" t="s">
        <v>4513</v>
      </c>
      <c r="D2135" s="80" t="s">
        <v>6412</v>
      </c>
      <c r="E2135" s="1120">
        <v>-27542.41</v>
      </c>
      <c r="K2135" s="858">
        <f t="shared" si="33"/>
        <v>0</v>
      </c>
    </row>
    <row r="2136" spans="3:11" x14ac:dyDescent="0.25">
      <c r="C2136" s="80" t="s">
        <v>4513</v>
      </c>
      <c r="D2136" s="80" t="s">
        <v>6413</v>
      </c>
      <c r="E2136" s="1120">
        <v>-27542.41</v>
      </c>
      <c r="K2136" s="858">
        <f t="shared" si="33"/>
        <v>0</v>
      </c>
    </row>
    <row r="2137" spans="3:11" x14ac:dyDescent="0.25">
      <c r="C2137" s="80" t="s">
        <v>4513</v>
      </c>
      <c r="D2137" s="80" t="s">
        <v>6414</v>
      </c>
      <c r="E2137" s="1120">
        <v>-27542.41</v>
      </c>
      <c r="K2137" s="858">
        <f t="shared" si="33"/>
        <v>0</v>
      </c>
    </row>
    <row r="2138" spans="3:11" x14ac:dyDescent="0.25">
      <c r="C2138" s="80" t="s">
        <v>4513</v>
      </c>
      <c r="D2138" s="80" t="s">
        <v>6415</v>
      </c>
      <c r="E2138" s="1120">
        <v>-13771.21</v>
      </c>
      <c r="K2138" s="858">
        <f t="shared" si="33"/>
        <v>0</v>
      </c>
    </row>
    <row r="2139" spans="3:11" x14ac:dyDescent="0.25">
      <c r="C2139" s="80" t="s">
        <v>4513</v>
      </c>
      <c r="D2139" s="80" t="s">
        <v>6416</v>
      </c>
      <c r="E2139" s="1120">
        <v>-8443.59</v>
      </c>
      <c r="K2139" s="858">
        <f t="shared" si="33"/>
        <v>0</v>
      </c>
    </row>
    <row r="2140" spans="3:11" x14ac:dyDescent="0.25">
      <c r="C2140" s="80" t="s">
        <v>4513</v>
      </c>
      <c r="D2140" s="80" t="s">
        <v>6419</v>
      </c>
      <c r="E2140" s="1120">
        <v>-8443.59</v>
      </c>
      <c r="K2140" s="858">
        <f t="shared" si="33"/>
        <v>0</v>
      </c>
    </row>
    <row r="2141" spans="3:11" x14ac:dyDescent="0.25">
      <c r="C2141" s="80" t="s">
        <v>4513</v>
      </c>
      <c r="D2141" s="80" t="s">
        <v>6420</v>
      </c>
      <c r="E2141" s="1120">
        <v>-8443.59</v>
      </c>
      <c r="K2141" s="858">
        <f t="shared" si="33"/>
        <v>0</v>
      </c>
    </row>
    <row r="2142" spans="3:11" x14ac:dyDescent="0.25">
      <c r="C2142" s="80" t="s">
        <v>4513</v>
      </c>
      <c r="D2142" s="80" t="s">
        <v>6421</v>
      </c>
      <c r="E2142" s="1120">
        <v>-8443.59</v>
      </c>
      <c r="K2142" s="858">
        <f t="shared" si="33"/>
        <v>0</v>
      </c>
    </row>
    <row r="2143" spans="3:11" x14ac:dyDescent="0.25">
      <c r="C2143" s="80" t="s">
        <v>4513</v>
      </c>
      <c r="D2143" s="80" t="s">
        <v>6422</v>
      </c>
      <c r="E2143" s="1120">
        <v>-8443.59</v>
      </c>
      <c r="K2143" s="858">
        <f t="shared" si="33"/>
        <v>0</v>
      </c>
    </row>
    <row r="2144" spans="3:11" x14ac:dyDescent="0.25">
      <c r="C2144" s="80" t="s">
        <v>4513</v>
      </c>
      <c r="D2144" s="80" t="s">
        <v>6423</v>
      </c>
      <c r="E2144" s="1120">
        <v>-4406.3900000000003</v>
      </c>
      <c r="K2144" s="858">
        <f t="shared" si="33"/>
        <v>0</v>
      </c>
    </row>
    <row r="2145" spans="3:11" x14ac:dyDescent="0.25">
      <c r="C2145" s="80" t="s">
        <v>4513</v>
      </c>
      <c r="D2145" s="80" t="s">
        <v>6424</v>
      </c>
      <c r="E2145" s="1120">
        <v>-369.19</v>
      </c>
      <c r="K2145" s="858">
        <f t="shared" si="33"/>
        <v>0</v>
      </c>
    </row>
    <row r="2146" spans="3:11" x14ac:dyDescent="0.25">
      <c r="C2146" s="80" t="s">
        <v>4513</v>
      </c>
      <c r="D2146" s="80" t="s">
        <v>6425</v>
      </c>
      <c r="E2146" s="1120">
        <v>-369.19</v>
      </c>
      <c r="K2146" s="858">
        <f t="shared" si="33"/>
        <v>0</v>
      </c>
    </row>
    <row r="2147" spans="3:11" x14ac:dyDescent="0.25">
      <c r="C2147" s="80" t="s">
        <v>4513</v>
      </c>
      <c r="D2147" s="80" t="s">
        <v>6426</v>
      </c>
      <c r="E2147" s="1120">
        <v>-369.19</v>
      </c>
      <c r="K2147" s="858">
        <f t="shared" si="33"/>
        <v>0</v>
      </c>
    </row>
    <row r="2148" spans="3:11" x14ac:dyDescent="0.25">
      <c r="C2148" s="80" t="s">
        <v>4513</v>
      </c>
      <c r="D2148" s="80" t="s">
        <v>6417</v>
      </c>
      <c r="E2148" s="1120">
        <v>-369.19</v>
      </c>
      <c r="K2148" s="858">
        <f t="shared" si="33"/>
        <v>0</v>
      </c>
    </row>
    <row r="2149" spans="3:11" x14ac:dyDescent="0.25">
      <c r="C2149" s="80" t="s">
        <v>4513</v>
      </c>
      <c r="D2149" s="80" t="s">
        <v>6418</v>
      </c>
      <c r="E2149" s="1120">
        <v>-369.19</v>
      </c>
      <c r="K2149" s="858">
        <f t="shared" si="33"/>
        <v>0</v>
      </c>
    </row>
    <row r="2150" spans="3:11" x14ac:dyDescent="0.25">
      <c r="C2150" s="80" t="s">
        <v>4513</v>
      </c>
      <c r="D2150" s="80" t="s">
        <v>6427</v>
      </c>
      <c r="E2150" s="1120">
        <v>862.02</v>
      </c>
      <c r="K2150" s="858">
        <f t="shared" si="33"/>
        <v>0</v>
      </c>
    </row>
    <row r="2151" spans="3:11" x14ac:dyDescent="0.25">
      <c r="C2151" s="80" t="s">
        <v>4513</v>
      </c>
      <c r="D2151" s="80" t="s">
        <v>6428</v>
      </c>
      <c r="E2151" s="1120">
        <v>862.02</v>
      </c>
      <c r="K2151" s="858">
        <f t="shared" si="33"/>
        <v>0</v>
      </c>
    </row>
    <row r="2152" spans="3:11" x14ac:dyDescent="0.25">
      <c r="C2152" s="80" t="s">
        <v>4513</v>
      </c>
      <c r="D2152" s="80" t="s">
        <v>6429</v>
      </c>
      <c r="E2152" s="1120">
        <v>215.51</v>
      </c>
      <c r="K2152" s="858">
        <f t="shared" si="33"/>
        <v>0</v>
      </c>
    </row>
    <row r="2153" spans="3:11" x14ac:dyDescent="0.25">
      <c r="C2153" s="80" t="s">
        <v>4513</v>
      </c>
      <c r="D2153" s="80" t="s">
        <v>6430</v>
      </c>
      <c r="E2153" s="1120">
        <v>-457.45</v>
      </c>
      <c r="K2153" s="858">
        <f t="shared" si="33"/>
        <v>0</v>
      </c>
    </row>
    <row r="2154" spans="3:11" x14ac:dyDescent="0.25">
      <c r="C2154" s="80" t="s">
        <v>4513</v>
      </c>
      <c r="D2154" s="80" t="s">
        <v>6431</v>
      </c>
      <c r="E2154" s="1120">
        <v>-457.45</v>
      </c>
      <c r="K2154" s="858">
        <f t="shared" si="33"/>
        <v>0</v>
      </c>
    </row>
    <row r="2155" spans="3:11" x14ac:dyDescent="0.25">
      <c r="C2155" s="80" t="s">
        <v>4513</v>
      </c>
      <c r="D2155" s="80" t="s">
        <v>6432</v>
      </c>
      <c r="E2155" s="1120">
        <v>-457.45</v>
      </c>
      <c r="K2155" s="858">
        <f t="shared" si="33"/>
        <v>0</v>
      </c>
    </row>
    <row r="2156" spans="3:11" x14ac:dyDescent="0.25">
      <c r="C2156" s="80" t="s">
        <v>4513</v>
      </c>
      <c r="D2156" s="80" t="s">
        <v>6433</v>
      </c>
      <c r="E2156" s="1120">
        <v>-457.45</v>
      </c>
      <c r="K2156" s="858">
        <f t="shared" si="33"/>
        <v>0</v>
      </c>
    </row>
    <row r="2157" spans="3:11" x14ac:dyDescent="0.25">
      <c r="C2157" s="80" t="s">
        <v>4513</v>
      </c>
      <c r="D2157" s="80" t="s">
        <v>6434</v>
      </c>
      <c r="E2157" s="1120">
        <v>-457.45</v>
      </c>
      <c r="K2157" s="858">
        <f t="shared" si="33"/>
        <v>0</v>
      </c>
    </row>
    <row r="2158" spans="3:11" x14ac:dyDescent="0.25">
      <c r="C2158" s="80" t="s">
        <v>4513</v>
      </c>
      <c r="D2158" s="80" t="s">
        <v>6435</v>
      </c>
      <c r="E2158" s="1120">
        <v>-457.45</v>
      </c>
      <c r="K2158" s="858">
        <f t="shared" si="33"/>
        <v>0</v>
      </c>
    </row>
    <row r="2159" spans="3:11" x14ac:dyDescent="0.25">
      <c r="C2159" s="80" t="s">
        <v>4513</v>
      </c>
      <c r="D2159" s="80" t="s">
        <v>6436</v>
      </c>
      <c r="E2159" s="1120">
        <v>-228.72</v>
      </c>
      <c r="K2159" s="858">
        <f t="shared" si="33"/>
        <v>0</v>
      </c>
    </row>
    <row r="2160" spans="3:11" x14ac:dyDescent="0.25">
      <c r="C2160" s="80" t="s">
        <v>4513</v>
      </c>
      <c r="D2160" s="80" t="s">
        <v>6437</v>
      </c>
      <c r="E2160" s="1120">
        <v>-1067.8</v>
      </c>
      <c r="K2160" s="858">
        <f t="shared" si="33"/>
        <v>0</v>
      </c>
    </row>
    <row r="2161" spans="3:11" x14ac:dyDescent="0.25">
      <c r="C2161" s="80" t="s">
        <v>4513</v>
      </c>
      <c r="D2161" s="80" t="s">
        <v>6439</v>
      </c>
      <c r="E2161" s="1120">
        <v>-1067.8</v>
      </c>
      <c r="K2161" s="858">
        <f t="shared" si="33"/>
        <v>0</v>
      </c>
    </row>
    <row r="2162" spans="3:11" x14ac:dyDescent="0.25">
      <c r="C2162" s="80" t="s">
        <v>4513</v>
      </c>
      <c r="D2162" s="80" t="s">
        <v>6440</v>
      </c>
      <c r="E2162" s="1120">
        <v>-1067.8</v>
      </c>
      <c r="K2162" s="858">
        <f t="shared" si="33"/>
        <v>0</v>
      </c>
    </row>
    <row r="2163" spans="3:11" x14ac:dyDescent="0.25">
      <c r="C2163" s="80" t="s">
        <v>4513</v>
      </c>
      <c r="D2163" s="80" t="s">
        <v>6441</v>
      </c>
      <c r="E2163" s="1120">
        <v>-1067.8</v>
      </c>
      <c r="K2163" s="858">
        <f t="shared" si="33"/>
        <v>0</v>
      </c>
    </row>
    <row r="2164" spans="3:11" x14ac:dyDescent="0.25">
      <c r="C2164" s="80" t="s">
        <v>4513</v>
      </c>
      <c r="D2164" s="80" t="s">
        <v>6442</v>
      </c>
      <c r="E2164" s="1120">
        <v>-1067.8</v>
      </c>
      <c r="K2164" s="858">
        <f t="shared" si="33"/>
        <v>0</v>
      </c>
    </row>
    <row r="2165" spans="3:11" x14ac:dyDescent="0.25">
      <c r="C2165" s="80" t="s">
        <v>4513</v>
      </c>
      <c r="D2165" s="80" t="s">
        <v>6443</v>
      </c>
      <c r="E2165" s="1120">
        <v>-533.92999999999995</v>
      </c>
      <c r="K2165" s="858">
        <f t="shared" si="33"/>
        <v>0</v>
      </c>
    </row>
    <row r="2166" spans="3:11" x14ac:dyDescent="0.25">
      <c r="C2166" s="80" t="s">
        <v>4513</v>
      </c>
      <c r="D2166" s="80" t="s">
        <v>6444</v>
      </c>
      <c r="E2166" s="1120">
        <v>-0.06</v>
      </c>
      <c r="K2166" s="858">
        <f t="shared" si="33"/>
        <v>0</v>
      </c>
    </row>
    <row r="2167" spans="3:11" x14ac:dyDescent="0.25">
      <c r="C2167" s="80" t="s">
        <v>4513</v>
      </c>
      <c r="D2167" s="80" t="s">
        <v>6445</v>
      </c>
      <c r="E2167" s="1120">
        <v>-0.06</v>
      </c>
      <c r="K2167" s="858">
        <f t="shared" si="33"/>
        <v>0</v>
      </c>
    </row>
    <row r="2168" spans="3:11" x14ac:dyDescent="0.25">
      <c r="C2168" s="80" t="s">
        <v>4513</v>
      </c>
      <c r="D2168" s="80" t="s">
        <v>6446</v>
      </c>
      <c r="E2168" s="1120">
        <v>-0.06</v>
      </c>
      <c r="K2168" s="858">
        <f t="shared" si="33"/>
        <v>0</v>
      </c>
    </row>
    <row r="2169" spans="3:11" x14ac:dyDescent="0.25">
      <c r="C2169" s="80" t="s">
        <v>4513</v>
      </c>
      <c r="D2169" s="80" t="s">
        <v>6438</v>
      </c>
      <c r="E2169" s="1120">
        <v>-0.03</v>
      </c>
      <c r="K2169" s="858">
        <f t="shared" si="33"/>
        <v>0</v>
      </c>
    </row>
    <row r="2170" spans="3:11" x14ac:dyDescent="0.25">
      <c r="C2170" s="80" t="s">
        <v>4513</v>
      </c>
      <c r="D2170" s="80" t="s">
        <v>6447</v>
      </c>
      <c r="E2170" s="1120">
        <v>-9521.7800000000007</v>
      </c>
      <c r="K2170" s="858">
        <f t="shared" si="33"/>
        <v>0</v>
      </c>
    </row>
    <row r="2171" spans="3:11" x14ac:dyDescent="0.25">
      <c r="C2171" s="80" t="s">
        <v>4513</v>
      </c>
      <c r="D2171" s="80" t="s">
        <v>6448</v>
      </c>
      <c r="E2171" s="1120">
        <v>-9521.7800000000007</v>
      </c>
      <c r="K2171" s="858">
        <f t="shared" si="33"/>
        <v>0</v>
      </c>
    </row>
    <row r="2172" spans="3:11" x14ac:dyDescent="0.25">
      <c r="C2172" s="80" t="s">
        <v>4513</v>
      </c>
      <c r="D2172" s="80" t="s">
        <v>6449</v>
      </c>
      <c r="E2172" s="1120">
        <v>-9521.7800000000007</v>
      </c>
      <c r="K2172" s="858">
        <f t="shared" si="33"/>
        <v>0</v>
      </c>
    </row>
    <row r="2173" spans="3:11" x14ac:dyDescent="0.25">
      <c r="C2173" s="80" t="s">
        <v>4513</v>
      </c>
      <c r="D2173" s="80" t="s">
        <v>6450</v>
      </c>
      <c r="E2173" s="1120">
        <v>-9521.7800000000007</v>
      </c>
      <c r="K2173" s="858">
        <f t="shared" si="33"/>
        <v>0</v>
      </c>
    </row>
    <row r="2174" spans="3:11" x14ac:dyDescent="0.25">
      <c r="C2174" s="80" t="s">
        <v>4513</v>
      </c>
      <c r="D2174" s="80" t="s">
        <v>6451</v>
      </c>
      <c r="E2174" s="1120">
        <v>-9521.7800000000007</v>
      </c>
      <c r="K2174" s="858">
        <f t="shared" si="33"/>
        <v>0</v>
      </c>
    </row>
    <row r="2175" spans="3:11" x14ac:dyDescent="0.25">
      <c r="C2175" s="80" t="s">
        <v>4513</v>
      </c>
      <c r="D2175" s="80" t="s">
        <v>6452</v>
      </c>
      <c r="E2175" s="1120">
        <v>-4796.8900000000003</v>
      </c>
      <c r="K2175" s="858">
        <f t="shared" si="33"/>
        <v>0</v>
      </c>
    </row>
    <row r="2176" spans="3:11" x14ac:dyDescent="0.25">
      <c r="C2176" s="80" t="s">
        <v>4513</v>
      </c>
      <c r="D2176" s="80" t="s">
        <v>6453</v>
      </c>
      <c r="E2176" s="1120">
        <v>-72</v>
      </c>
      <c r="K2176" s="858">
        <f t="shared" si="33"/>
        <v>0</v>
      </c>
    </row>
    <row r="2177" spans="3:11" x14ac:dyDescent="0.25">
      <c r="C2177" s="80" t="s">
        <v>4513</v>
      </c>
      <c r="D2177" s="80" t="s">
        <v>6454</v>
      </c>
      <c r="E2177" s="1120">
        <v>-36</v>
      </c>
      <c r="K2177" s="858">
        <f t="shared" si="33"/>
        <v>0</v>
      </c>
    </row>
    <row r="2178" spans="3:11" x14ac:dyDescent="0.25">
      <c r="C2178" s="80" t="s">
        <v>4513</v>
      </c>
      <c r="D2178" s="80" t="s">
        <v>6455</v>
      </c>
      <c r="E2178" s="1120">
        <v>-10565.03</v>
      </c>
      <c r="K2178" s="858">
        <f t="shared" si="33"/>
        <v>0</v>
      </c>
    </row>
    <row r="2179" spans="3:11" x14ac:dyDescent="0.25">
      <c r="C2179" s="80" t="s">
        <v>4513</v>
      </c>
      <c r="D2179" s="80" t="s">
        <v>6458</v>
      </c>
      <c r="E2179" s="1120">
        <v>-12556.22</v>
      </c>
      <c r="K2179" s="858">
        <f t="shared" si="33"/>
        <v>0</v>
      </c>
    </row>
    <row r="2180" spans="3:11" x14ac:dyDescent="0.25">
      <c r="C2180" s="80" t="s">
        <v>4513</v>
      </c>
      <c r="D2180" s="80" t="s">
        <v>6459</v>
      </c>
      <c r="E2180" s="1120">
        <v>-16321.11</v>
      </c>
      <c r="K2180" s="858">
        <f t="shared" si="33"/>
        <v>0</v>
      </c>
    </row>
    <row r="2181" spans="3:11" x14ac:dyDescent="0.25">
      <c r="C2181" s="80" t="s">
        <v>4513</v>
      </c>
      <c r="D2181" s="80" t="s">
        <v>6460</v>
      </c>
      <c r="E2181" s="1120">
        <v>-17238.98</v>
      </c>
      <c r="K2181" s="858">
        <f t="shared" si="33"/>
        <v>0</v>
      </c>
    </row>
    <row r="2182" spans="3:11" x14ac:dyDescent="0.25">
      <c r="C2182" s="80" t="s">
        <v>4513</v>
      </c>
      <c r="D2182" s="80" t="s">
        <v>6461</v>
      </c>
      <c r="E2182" s="1120">
        <v>17283.78</v>
      </c>
      <c r="K2182" s="858">
        <f t="shared" si="33"/>
        <v>0</v>
      </c>
    </row>
    <row r="2183" spans="3:11" x14ac:dyDescent="0.25">
      <c r="C2183" s="80" t="s">
        <v>4513</v>
      </c>
      <c r="D2183" s="80" t="s">
        <v>6462</v>
      </c>
      <c r="E2183" s="1120">
        <v>50383.42</v>
      </c>
      <c r="K2183" s="858">
        <f t="shared" ref="K2183:K2246" si="34">I2183+J2183</f>
        <v>0</v>
      </c>
    </row>
    <row r="2184" spans="3:11" x14ac:dyDescent="0.25">
      <c r="C2184" s="80" t="s">
        <v>4513</v>
      </c>
      <c r="D2184" s="80" t="s">
        <v>6463</v>
      </c>
      <c r="E2184" s="1120">
        <v>45611.25</v>
      </c>
      <c r="K2184" s="858">
        <f t="shared" si="34"/>
        <v>0</v>
      </c>
    </row>
    <row r="2185" spans="3:11" x14ac:dyDescent="0.25">
      <c r="C2185" s="80" t="s">
        <v>4513</v>
      </c>
      <c r="D2185" s="80" t="s">
        <v>6464</v>
      </c>
      <c r="E2185" s="1120">
        <v>37819.4</v>
      </c>
      <c r="K2185" s="858">
        <f t="shared" si="34"/>
        <v>0</v>
      </c>
    </row>
    <row r="2186" spans="3:11" x14ac:dyDescent="0.25">
      <c r="C2186" s="80" t="s">
        <v>4513</v>
      </c>
      <c r="D2186" s="80" t="s">
        <v>6465</v>
      </c>
      <c r="E2186" s="1120">
        <v>25620.29</v>
      </c>
      <c r="K2186" s="858">
        <f t="shared" si="34"/>
        <v>0</v>
      </c>
    </row>
    <row r="2187" spans="3:11" x14ac:dyDescent="0.25">
      <c r="C2187" s="80" t="s">
        <v>4513</v>
      </c>
      <c r="D2187" s="80" t="s">
        <v>6456</v>
      </c>
      <c r="E2187" s="1120">
        <v>9742.89</v>
      </c>
      <c r="K2187" s="858">
        <f t="shared" si="34"/>
        <v>0</v>
      </c>
    </row>
    <row r="2188" spans="3:11" x14ac:dyDescent="0.25">
      <c r="C2188" s="80" t="s">
        <v>4513</v>
      </c>
      <c r="D2188" s="80" t="s">
        <v>6457</v>
      </c>
      <c r="E2188" s="1120">
        <v>-4345.4399999999996</v>
      </c>
      <c r="K2188" s="858">
        <f t="shared" si="34"/>
        <v>0</v>
      </c>
    </row>
    <row r="2189" spans="3:11" x14ac:dyDescent="0.25">
      <c r="C2189" s="80" t="s">
        <v>4513</v>
      </c>
      <c r="D2189" s="80" t="s">
        <v>6466</v>
      </c>
      <c r="E2189" s="1120">
        <v>-516.63</v>
      </c>
      <c r="K2189" s="858">
        <f t="shared" si="34"/>
        <v>0</v>
      </c>
    </row>
    <row r="2190" spans="3:11" x14ac:dyDescent="0.25">
      <c r="C2190" s="80" t="s">
        <v>4513</v>
      </c>
      <c r="D2190" s="80" t="s">
        <v>6469</v>
      </c>
      <c r="E2190" s="1120">
        <v>-516.63</v>
      </c>
      <c r="K2190" s="858">
        <f t="shared" si="34"/>
        <v>0</v>
      </c>
    </row>
    <row r="2191" spans="3:11" x14ac:dyDescent="0.25">
      <c r="C2191" s="80" t="s">
        <v>4513</v>
      </c>
      <c r="D2191" s="80" t="s">
        <v>6470</v>
      </c>
      <c r="E2191" s="1120">
        <v>-516.63</v>
      </c>
      <c r="K2191" s="858">
        <f t="shared" si="34"/>
        <v>0</v>
      </c>
    </row>
    <row r="2192" spans="3:11" x14ac:dyDescent="0.25">
      <c r="C2192" s="80" t="s">
        <v>4513</v>
      </c>
      <c r="D2192" s="80" t="s">
        <v>6471</v>
      </c>
      <c r="E2192" s="1120">
        <v>-516.63</v>
      </c>
      <c r="K2192" s="858">
        <f t="shared" si="34"/>
        <v>0</v>
      </c>
    </row>
    <row r="2193" spans="3:11" x14ac:dyDescent="0.25">
      <c r="C2193" s="80" t="s">
        <v>4513</v>
      </c>
      <c r="D2193" s="80" t="s">
        <v>6472</v>
      </c>
      <c r="E2193" s="1120">
        <v>-516.63</v>
      </c>
      <c r="K2193" s="858">
        <f t="shared" si="34"/>
        <v>0</v>
      </c>
    </row>
    <row r="2194" spans="3:11" x14ac:dyDescent="0.25">
      <c r="C2194" s="80" t="s">
        <v>4513</v>
      </c>
      <c r="D2194" s="80" t="s">
        <v>6473</v>
      </c>
      <c r="E2194" s="1120">
        <v>-516.63</v>
      </c>
      <c r="K2194" s="858">
        <f t="shared" si="34"/>
        <v>0</v>
      </c>
    </row>
    <row r="2195" spans="3:11" x14ac:dyDescent="0.25">
      <c r="C2195" s="80" t="s">
        <v>4513</v>
      </c>
      <c r="D2195" s="80" t="s">
        <v>6474</v>
      </c>
      <c r="E2195" s="1120">
        <v>-516.63</v>
      </c>
      <c r="K2195" s="858">
        <f t="shared" si="34"/>
        <v>0</v>
      </c>
    </row>
    <row r="2196" spans="3:11" x14ac:dyDescent="0.25">
      <c r="C2196" s="80" t="s">
        <v>4513</v>
      </c>
      <c r="D2196" s="80" t="s">
        <v>6475</v>
      </c>
      <c r="E2196" s="1120">
        <v>-516.63</v>
      </c>
      <c r="K2196" s="858">
        <f t="shared" si="34"/>
        <v>0</v>
      </c>
    </row>
    <row r="2197" spans="3:11" x14ac:dyDescent="0.25">
      <c r="C2197" s="80" t="s">
        <v>4513</v>
      </c>
      <c r="D2197" s="80" t="s">
        <v>6476</v>
      </c>
      <c r="E2197" s="1120">
        <v>-516.63</v>
      </c>
      <c r="K2197" s="858">
        <f t="shared" si="34"/>
        <v>0</v>
      </c>
    </row>
    <row r="2198" spans="3:11" x14ac:dyDescent="0.25">
      <c r="C2198" s="80" t="s">
        <v>4513</v>
      </c>
      <c r="D2198" s="80" t="s">
        <v>6467</v>
      </c>
      <c r="E2198" s="1120">
        <v>-516.63</v>
      </c>
      <c r="K2198" s="858">
        <f t="shared" si="34"/>
        <v>0</v>
      </c>
    </row>
    <row r="2199" spans="3:11" x14ac:dyDescent="0.25">
      <c r="C2199" s="80" t="s">
        <v>4513</v>
      </c>
      <c r="D2199" s="80" t="s">
        <v>6468</v>
      </c>
      <c r="E2199" s="1120">
        <v>-516.63</v>
      </c>
      <c r="K2199" s="858">
        <f t="shared" si="34"/>
        <v>0</v>
      </c>
    </row>
    <row r="2200" spans="3:11" x14ac:dyDescent="0.25">
      <c r="C2200" s="80" t="s">
        <v>4513</v>
      </c>
      <c r="D2200" s="80" t="s">
        <v>6477</v>
      </c>
      <c r="E2200" s="1120">
        <v>-389.74</v>
      </c>
      <c r="K2200" s="858">
        <f t="shared" si="34"/>
        <v>0</v>
      </c>
    </row>
    <row r="2201" spans="3:11" x14ac:dyDescent="0.25">
      <c r="C2201" s="80" t="s">
        <v>4513</v>
      </c>
      <c r="D2201" s="80" t="s">
        <v>6480</v>
      </c>
      <c r="E2201" s="1120">
        <v>-389.74</v>
      </c>
      <c r="K2201" s="858">
        <f t="shared" si="34"/>
        <v>0</v>
      </c>
    </row>
    <row r="2202" spans="3:11" x14ac:dyDescent="0.25">
      <c r="C2202" s="80" t="s">
        <v>4513</v>
      </c>
      <c r="D2202" s="80" t="s">
        <v>6481</v>
      </c>
      <c r="E2202" s="1120">
        <v>-389.74</v>
      </c>
      <c r="K2202" s="858">
        <f t="shared" si="34"/>
        <v>0</v>
      </c>
    </row>
    <row r="2203" spans="3:11" x14ac:dyDescent="0.25">
      <c r="C2203" s="80" t="s">
        <v>4513</v>
      </c>
      <c r="D2203" s="80" t="s">
        <v>6482</v>
      </c>
      <c r="E2203" s="1120">
        <v>-389.74</v>
      </c>
      <c r="K2203" s="858">
        <f t="shared" si="34"/>
        <v>0</v>
      </c>
    </row>
    <row r="2204" spans="3:11" x14ac:dyDescent="0.25">
      <c r="C2204" s="80" t="s">
        <v>4513</v>
      </c>
      <c r="D2204" s="80" t="s">
        <v>6483</v>
      </c>
      <c r="E2204" s="1120">
        <v>-389.74</v>
      </c>
      <c r="K2204" s="858">
        <f t="shared" si="34"/>
        <v>0</v>
      </c>
    </row>
    <row r="2205" spans="3:11" x14ac:dyDescent="0.25">
      <c r="C2205" s="80" t="s">
        <v>4513</v>
      </c>
      <c r="D2205" s="80" t="s">
        <v>6484</v>
      </c>
      <c r="E2205" s="1120">
        <v>-389.74</v>
      </c>
      <c r="K2205" s="858">
        <f t="shared" si="34"/>
        <v>0</v>
      </c>
    </row>
    <row r="2206" spans="3:11" x14ac:dyDescent="0.25">
      <c r="C2206" s="80" t="s">
        <v>4513</v>
      </c>
      <c r="D2206" s="80" t="s">
        <v>6485</v>
      </c>
      <c r="E2206" s="1120">
        <v>-389.74</v>
      </c>
      <c r="K2206" s="858">
        <f t="shared" si="34"/>
        <v>0</v>
      </c>
    </row>
    <row r="2207" spans="3:11" x14ac:dyDescent="0.25">
      <c r="C2207" s="80" t="s">
        <v>4513</v>
      </c>
      <c r="D2207" s="80" t="s">
        <v>6486</v>
      </c>
      <c r="E2207" s="1120">
        <v>-389.74</v>
      </c>
      <c r="K2207" s="858">
        <f t="shared" si="34"/>
        <v>0</v>
      </c>
    </row>
    <row r="2208" spans="3:11" x14ac:dyDescent="0.25">
      <c r="C2208" s="80" t="s">
        <v>4513</v>
      </c>
      <c r="D2208" s="80" t="s">
        <v>6487</v>
      </c>
      <c r="E2208" s="1120">
        <v>-389.74</v>
      </c>
      <c r="K2208" s="858">
        <f t="shared" si="34"/>
        <v>0</v>
      </c>
    </row>
    <row r="2209" spans="3:11" x14ac:dyDescent="0.25">
      <c r="C2209" s="80" t="s">
        <v>4513</v>
      </c>
      <c r="D2209" s="80" t="s">
        <v>6478</v>
      </c>
      <c r="E2209" s="1120">
        <v>-389.74</v>
      </c>
      <c r="K2209" s="858">
        <f t="shared" si="34"/>
        <v>0</v>
      </c>
    </row>
    <row r="2210" spans="3:11" x14ac:dyDescent="0.25">
      <c r="C2210" s="80" t="s">
        <v>4513</v>
      </c>
      <c r="D2210" s="80" t="s">
        <v>6479</v>
      </c>
      <c r="E2210" s="1120">
        <v>-389.74</v>
      </c>
      <c r="K2210" s="858">
        <f t="shared" si="34"/>
        <v>0</v>
      </c>
    </row>
    <row r="2211" spans="3:11" x14ac:dyDescent="0.25">
      <c r="C2211" s="80" t="s">
        <v>4587</v>
      </c>
      <c r="D2211" s="80" t="s">
        <v>6488</v>
      </c>
      <c r="E2211" s="1120">
        <v>228.61</v>
      </c>
      <c r="K2211" s="858">
        <f t="shared" si="34"/>
        <v>0</v>
      </c>
    </row>
    <row r="2212" spans="3:11" x14ac:dyDescent="0.25">
      <c r="C2212" s="80" t="s">
        <v>4587</v>
      </c>
      <c r="D2212" s="80" t="s">
        <v>6490</v>
      </c>
      <c r="E2212" s="1120">
        <v>228.52</v>
      </c>
      <c r="K2212" s="858">
        <f t="shared" si="34"/>
        <v>0</v>
      </c>
    </row>
    <row r="2213" spans="3:11" x14ac:dyDescent="0.25">
      <c r="C2213" s="80" t="s">
        <v>4587</v>
      </c>
      <c r="D2213" s="80" t="s">
        <v>6491</v>
      </c>
      <c r="E2213" s="1120">
        <v>29.79</v>
      </c>
      <c r="K2213" s="858">
        <f t="shared" si="34"/>
        <v>0</v>
      </c>
    </row>
    <row r="2214" spans="3:11" x14ac:dyDescent="0.25">
      <c r="C2214" s="80" t="s">
        <v>4587</v>
      </c>
      <c r="D2214" s="80" t="s">
        <v>6492</v>
      </c>
      <c r="E2214" s="1120">
        <v>29.79</v>
      </c>
      <c r="K2214" s="858">
        <f t="shared" si="34"/>
        <v>0</v>
      </c>
    </row>
    <row r="2215" spans="3:11" x14ac:dyDescent="0.25">
      <c r="C2215" s="80" t="s">
        <v>4587</v>
      </c>
      <c r="D2215" s="80" t="s">
        <v>6493</v>
      </c>
      <c r="E2215" s="1120">
        <v>29.79</v>
      </c>
      <c r="K2215" s="858">
        <f t="shared" si="34"/>
        <v>0</v>
      </c>
    </row>
    <row r="2216" spans="3:11" x14ac:dyDescent="0.25">
      <c r="C2216" s="80" t="s">
        <v>4587</v>
      </c>
      <c r="D2216" s="80" t="s">
        <v>6494</v>
      </c>
      <c r="E2216" s="1120">
        <v>29.79</v>
      </c>
      <c r="K2216" s="858">
        <f t="shared" si="34"/>
        <v>0</v>
      </c>
    </row>
    <row r="2217" spans="3:11" x14ac:dyDescent="0.25">
      <c r="C2217" s="80" t="s">
        <v>4587</v>
      </c>
      <c r="D2217" s="80" t="s">
        <v>6495</v>
      </c>
      <c r="E2217" s="1120">
        <v>29.79</v>
      </c>
      <c r="K2217" s="858">
        <f t="shared" si="34"/>
        <v>0</v>
      </c>
    </row>
    <row r="2218" spans="3:11" x14ac:dyDescent="0.25">
      <c r="C2218" s="80" t="s">
        <v>4587</v>
      </c>
      <c r="D2218" s="80" t="s">
        <v>6496</v>
      </c>
      <c r="E2218" s="1120">
        <v>29.79</v>
      </c>
      <c r="K2218" s="858">
        <f t="shared" si="34"/>
        <v>0</v>
      </c>
    </row>
    <row r="2219" spans="3:11" x14ac:dyDescent="0.25">
      <c r="C2219" s="80" t="s">
        <v>4587</v>
      </c>
      <c r="D2219" s="80" t="s">
        <v>6497</v>
      </c>
      <c r="E2219" s="1120">
        <v>21.88</v>
      </c>
      <c r="K2219" s="858">
        <f t="shared" si="34"/>
        <v>0</v>
      </c>
    </row>
    <row r="2220" spans="3:11" x14ac:dyDescent="0.25">
      <c r="C2220" s="80" t="s">
        <v>4587</v>
      </c>
      <c r="D2220" s="80" t="s">
        <v>6489</v>
      </c>
      <c r="E2220" s="1120">
        <v>6.99</v>
      </c>
      <c r="K2220" s="858">
        <f t="shared" si="34"/>
        <v>0</v>
      </c>
    </row>
    <row r="2221" spans="3:11" x14ac:dyDescent="0.25">
      <c r="C2221" s="80" t="s">
        <v>4587</v>
      </c>
      <c r="D2221" s="80" t="s">
        <v>6498</v>
      </c>
      <c r="E2221" s="1120">
        <v>228.61</v>
      </c>
      <c r="K2221" s="858">
        <f t="shared" si="34"/>
        <v>0</v>
      </c>
    </row>
    <row r="2222" spans="3:11" x14ac:dyDescent="0.25">
      <c r="C2222" s="80" t="s">
        <v>4587</v>
      </c>
      <c r="D2222" s="80" t="s">
        <v>6500</v>
      </c>
      <c r="E2222" s="1120">
        <v>228.52</v>
      </c>
      <c r="K2222" s="858">
        <f t="shared" si="34"/>
        <v>0</v>
      </c>
    </row>
    <row r="2223" spans="3:11" x14ac:dyDescent="0.25">
      <c r="C2223" s="80" t="s">
        <v>4587</v>
      </c>
      <c r="D2223" s="80" t="s">
        <v>6501</v>
      </c>
      <c r="E2223" s="1120">
        <v>29.79</v>
      </c>
      <c r="K2223" s="858">
        <f t="shared" si="34"/>
        <v>0</v>
      </c>
    </row>
    <row r="2224" spans="3:11" x14ac:dyDescent="0.25">
      <c r="C2224" s="80" t="s">
        <v>4587</v>
      </c>
      <c r="D2224" s="80" t="s">
        <v>6502</v>
      </c>
      <c r="E2224" s="1120">
        <v>29.79</v>
      </c>
      <c r="K2224" s="858">
        <f t="shared" si="34"/>
        <v>0</v>
      </c>
    </row>
    <row r="2225" spans="3:11" x14ac:dyDescent="0.25">
      <c r="C2225" s="80" t="s">
        <v>4587</v>
      </c>
      <c r="D2225" s="80" t="s">
        <v>6503</v>
      </c>
      <c r="E2225" s="1120">
        <v>29.79</v>
      </c>
      <c r="K2225" s="858">
        <f t="shared" si="34"/>
        <v>0</v>
      </c>
    </row>
    <row r="2226" spans="3:11" x14ac:dyDescent="0.25">
      <c r="C2226" s="80" t="s">
        <v>4587</v>
      </c>
      <c r="D2226" s="80" t="s">
        <v>6504</v>
      </c>
      <c r="E2226" s="1120">
        <v>29.79</v>
      </c>
      <c r="K2226" s="858">
        <f t="shared" si="34"/>
        <v>0</v>
      </c>
    </row>
    <row r="2227" spans="3:11" x14ac:dyDescent="0.25">
      <c r="C2227" s="80" t="s">
        <v>4587</v>
      </c>
      <c r="D2227" s="80" t="s">
        <v>6505</v>
      </c>
      <c r="E2227" s="1120">
        <v>29.79</v>
      </c>
      <c r="K2227" s="858">
        <f t="shared" si="34"/>
        <v>0</v>
      </c>
    </row>
    <row r="2228" spans="3:11" x14ac:dyDescent="0.25">
      <c r="C2228" s="80" t="s">
        <v>4587</v>
      </c>
      <c r="D2228" s="80" t="s">
        <v>6506</v>
      </c>
      <c r="E2228" s="1120">
        <v>29.79</v>
      </c>
      <c r="K2228" s="858">
        <f t="shared" si="34"/>
        <v>0</v>
      </c>
    </row>
    <row r="2229" spans="3:11" x14ac:dyDescent="0.25">
      <c r="C2229" s="80" t="s">
        <v>4587</v>
      </c>
      <c r="D2229" s="80" t="s">
        <v>6507</v>
      </c>
      <c r="E2229" s="1120">
        <v>21.88</v>
      </c>
      <c r="K2229" s="858">
        <f t="shared" si="34"/>
        <v>0</v>
      </c>
    </row>
    <row r="2230" spans="3:11" x14ac:dyDescent="0.25">
      <c r="C2230" s="80" t="s">
        <v>4587</v>
      </c>
      <c r="D2230" s="80" t="s">
        <v>6499</v>
      </c>
      <c r="E2230" s="1120">
        <v>6.99</v>
      </c>
      <c r="K2230" s="858">
        <f t="shared" si="34"/>
        <v>0</v>
      </c>
    </row>
    <row r="2231" spans="3:11" x14ac:dyDescent="0.25">
      <c r="C2231" s="80" t="s">
        <v>4587</v>
      </c>
      <c r="D2231" s="80" t="s">
        <v>6508</v>
      </c>
      <c r="E2231" s="1120">
        <v>167.67</v>
      </c>
      <c r="K2231" s="858">
        <f t="shared" si="34"/>
        <v>0</v>
      </c>
    </row>
    <row r="2232" spans="3:11" x14ac:dyDescent="0.25">
      <c r="C2232" s="80" t="s">
        <v>4587</v>
      </c>
      <c r="D2232" s="80" t="s">
        <v>6510</v>
      </c>
      <c r="E2232" s="1120">
        <v>167.67</v>
      </c>
      <c r="K2232" s="858">
        <f t="shared" si="34"/>
        <v>0</v>
      </c>
    </row>
    <row r="2233" spans="3:11" x14ac:dyDescent="0.25">
      <c r="C2233" s="80" t="s">
        <v>4587</v>
      </c>
      <c r="D2233" s="80" t="s">
        <v>6511</v>
      </c>
      <c r="E2233" s="1120">
        <v>18.96</v>
      </c>
      <c r="K2233" s="858">
        <f t="shared" si="34"/>
        <v>0</v>
      </c>
    </row>
    <row r="2234" spans="3:11" x14ac:dyDescent="0.25">
      <c r="C2234" s="80" t="s">
        <v>4587</v>
      </c>
      <c r="D2234" s="80" t="s">
        <v>6512</v>
      </c>
      <c r="E2234" s="1120">
        <v>18.96</v>
      </c>
      <c r="K2234" s="858">
        <f t="shared" si="34"/>
        <v>0</v>
      </c>
    </row>
    <row r="2235" spans="3:11" x14ac:dyDescent="0.25">
      <c r="C2235" s="80" t="s">
        <v>4587</v>
      </c>
      <c r="D2235" s="80" t="s">
        <v>6513</v>
      </c>
      <c r="E2235" s="1120">
        <v>18.96</v>
      </c>
      <c r="K2235" s="858">
        <f t="shared" si="34"/>
        <v>0</v>
      </c>
    </row>
    <row r="2236" spans="3:11" x14ac:dyDescent="0.25">
      <c r="C2236" s="80" t="s">
        <v>4587</v>
      </c>
      <c r="D2236" s="80" t="s">
        <v>6514</v>
      </c>
      <c r="E2236" s="1120">
        <v>18.96</v>
      </c>
      <c r="K2236" s="858">
        <f t="shared" si="34"/>
        <v>0</v>
      </c>
    </row>
    <row r="2237" spans="3:11" x14ac:dyDescent="0.25">
      <c r="C2237" s="80" t="s">
        <v>4587</v>
      </c>
      <c r="D2237" s="80" t="s">
        <v>6515</v>
      </c>
      <c r="E2237" s="1120">
        <v>18.96</v>
      </c>
      <c r="K2237" s="858">
        <f t="shared" si="34"/>
        <v>0</v>
      </c>
    </row>
    <row r="2238" spans="3:11" x14ac:dyDescent="0.25">
      <c r="C2238" s="80" t="s">
        <v>4587</v>
      </c>
      <c r="D2238" s="80" t="s">
        <v>6516</v>
      </c>
      <c r="E2238" s="1120">
        <v>18.96</v>
      </c>
      <c r="K2238" s="858">
        <f t="shared" si="34"/>
        <v>0</v>
      </c>
    </row>
    <row r="2239" spans="3:11" x14ac:dyDescent="0.25">
      <c r="C2239" s="80" t="s">
        <v>4587</v>
      </c>
      <c r="D2239" s="80" t="s">
        <v>6517</v>
      </c>
      <c r="E2239" s="1120">
        <v>13.93</v>
      </c>
      <c r="K2239" s="858">
        <f t="shared" si="34"/>
        <v>0</v>
      </c>
    </row>
    <row r="2240" spans="3:11" x14ac:dyDescent="0.25">
      <c r="C2240" s="80" t="s">
        <v>4587</v>
      </c>
      <c r="D2240" s="80" t="s">
        <v>6509</v>
      </c>
      <c r="E2240" s="1120">
        <v>4.45</v>
      </c>
      <c r="K2240" s="858">
        <f t="shared" si="34"/>
        <v>0</v>
      </c>
    </row>
    <row r="2241" spans="3:11" x14ac:dyDescent="0.25">
      <c r="C2241" s="80" t="s">
        <v>4587</v>
      </c>
      <c r="D2241" s="80" t="s">
        <v>6518</v>
      </c>
      <c r="E2241" s="1120">
        <v>143.79</v>
      </c>
      <c r="K2241" s="858">
        <f t="shared" si="34"/>
        <v>0</v>
      </c>
    </row>
    <row r="2242" spans="3:11" x14ac:dyDescent="0.25">
      <c r="C2242" s="80" t="s">
        <v>4587</v>
      </c>
      <c r="D2242" s="80" t="s">
        <v>6520</v>
      </c>
      <c r="E2242" s="1120">
        <v>143.79</v>
      </c>
      <c r="K2242" s="858">
        <f t="shared" si="34"/>
        <v>0</v>
      </c>
    </row>
    <row r="2243" spans="3:11" x14ac:dyDescent="0.25">
      <c r="C2243" s="80" t="s">
        <v>4587</v>
      </c>
      <c r="D2243" s="80" t="s">
        <v>6521</v>
      </c>
      <c r="E2243" s="1120">
        <v>18.95</v>
      </c>
      <c r="K2243" s="858">
        <f t="shared" si="34"/>
        <v>0</v>
      </c>
    </row>
    <row r="2244" spans="3:11" x14ac:dyDescent="0.25">
      <c r="C2244" s="80" t="s">
        <v>4587</v>
      </c>
      <c r="D2244" s="80" t="s">
        <v>6522</v>
      </c>
      <c r="E2244" s="1120">
        <v>18.95</v>
      </c>
      <c r="K2244" s="858">
        <f t="shared" si="34"/>
        <v>0</v>
      </c>
    </row>
    <row r="2245" spans="3:11" x14ac:dyDescent="0.25">
      <c r="C2245" s="80" t="s">
        <v>4587</v>
      </c>
      <c r="D2245" s="80" t="s">
        <v>6523</v>
      </c>
      <c r="E2245" s="1120">
        <v>18.95</v>
      </c>
      <c r="K2245" s="858">
        <f t="shared" si="34"/>
        <v>0</v>
      </c>
    </row>
    <row r="2246" spans="3:11" x14ac:dyDescent="0.25">
      <c r="C2246" s="80" t="s">
        <v>4587</v>
      </c>
      <c r="D2246" s="80" t="s">
        <v>6524</v>
      </c>
      <c r="E2246" s="1120">
        <v>18.95</v>
      </c>
      <c r="K2246" s="858">
        <f t="shared" si="34"/>
        <v>0</v>
      </c>
    </row>
    <row r="2247" spans="3:11" x14ac:dyDescent="0.25">
      <c r="C2247" s="80" t="s">
        <v>4587</v>
      </c>
      <c r="D2247" s="80" t="s">
        <v>6525</v>
      </c>
      <c r="E2247" s="1120">
        <v>18.95</v>
      </c>
      <c r="K2247" s="858">
        <f t="shared" ref="K2247:K2310" si="35">I2247+J2247</f>
        <v>0</v>
      </c>
    </row>
    <row r="2248" spans="3:11" x14ac:dyDescent="0.25">
      <c r="C2248" s="80" t="s">
        <v>4587</v>
      </c>
      <c r="D2248" s="80" t="s">
        <v>6526</v>
      </c>
      <c r="E2248" s="1120">
        <v>18.95</v>
      </c>
      <c r="K2248" s="858">
        <f t="shared" si="35"/>
        <v>0</v>
      </c>
    </row>
    <row r="2249" spans="3:11" x14ac:dyDescent="0.25">
      <c r="C2249" s="80" t="s">
        <v>4587</v>
      </c>
      <c r="D2249" s="80" t="s">
        <v>6527</v>
      </c>
      <c r="E2249" s="1120">
        <v>13.92</v>
      </c>
      <c r="K2249" s="858">
        <f t="shared" si="35"/>
        <v>0</v>
      </c>
    </row>
    <row r="2250" spans="3:11" x14ac:dyDescent="0.25">
      <c r="C2250" s="80" t="s">
        <v>4587</v>
      </c>
      <c r="D2250" s="80" t="s">
        <v>6519</v>
      </c>
      <c r="E2250" s="1120">
        <v>4.4400000000000004</v>
      </c>
      <c r="K2250" s="858">
        <f t="shared" si="35"/>
        <v>0</v>
      </c>
    </row>
    <row r="2251" spans="3:11" x14ac:dyDescent="0.25">
      <c r="C2251" s="80" t="s">
        <v>4587</v>
      </c>
      <c r="D2251" s="80" t="s">
        <v>6528</v>
      </c>
      <c r="E2251" s="1120">
        <v>7036.11</v>
      </c>
      <c r="K2251" s="858">
        <f t="shared" si="35"/>
        <v>0</v>
      </c>
    </row>
    <row r="2252" spans="3:11" x14ac:dyDescent="0.25">
      <c r="C2252" s="80" t="s">
        <v>4587</v>
      </c>
      <c r="D2252" s="80" t="s">
        <v>6531</v>
      </c>
      <c r="E2252" s="1120">
        <v>7036.11</v>
      </c>
      <c r="K2252" s="858">
        <f t="shared" si="35"/>
        <v>0</v>
      </c>
    </row>
    <row r="2253" spans="3:11" x14ac:dyDescent="0.25">
      <c r="C2253" s="80" t="s">
        <v>4587</v>
      </c>
      <c r="D2253" s="80" t="s">
        <v>6532</v>
      </c>
      <c r="E2253" s="1120">
        <v>598.44000000000005</v>
      </c>
      <c r="K2253" s="858">
        <f t="shared" si="35"/>
        <v>0</v>
      </c>
    </row>
    <row r="2254" spans="3:11" x14ac:dyDescent="0.25">
      <c r="C2254" s="80" t="s">
        <v>4587</v>
      </c>
      <c r="D2254" s="80" t="s">
        <v>6533</v>
      </c>
      <c r="E2254" s="1120">
        <v>822.67</v>
      </c>
      <c r="K2254" s="858">
        <f t="shared" si="35"/>
        <v>0</v>
      </c>
    </row>
    <row r="2255" spans="3:11" x14ac:dyDescent="0.25">
      <c r="C2255" s="80" t="s">
        <v>4587</v>
      </c>
      <c r="D2255" s="80" t="s">
        <v>6534</v>
      </c>
      <c r="E2255" s="1120">
        <v>822.67</v>
      </c>
      <c r="K2255" s="858">
        <f t="shared" si="35"/>
        <v>0</v>
      </c>
    </row>
    <row r="2256" spans="3:11" x14ac:dyDescent="0.25">
      <c r="C2256" s="80" t="s">
        <v>4587</v>
      </c>
      <c r="D2256" s="80" t="s">
        <v>6535</v>
      </c>
      <c r="E2256" s="1120">
        <v>822.67</v>
      </c>
      <c r="K2256" s="858">
        <f t="shared" si="35"/>
        <v>0</v>
      </c>
    </row>
    <row r="2257" spans="3:11" x14ac:dyDescent="0.25">
      <c r="C2257" s="80" t="s">
        <v>4587</v>
      </c>
      <c r="D2257" s="80" t="s">
        <v>6536</v>
      </c>
      <c r="E2257" s="1120">
        <v>742.81</v>
      </c>
      <c r="K2257" s="858">
        <f t="shared" si="35"/>
        <v>0</v>
      </c>
    </row>
    <row r="2258" spans="3:11" x14ac:dyDescent="0.25">
      <c r="C2258" s="80" t="s">
        <v>4587</v>
      </c>
      <c r="D2258" s="80" t="s">
        <v>6537</v>
      </c>
      <c r="E2258" s="1120">
        <v>663.53</v>
      </c>
      <c r="K2258" s="858">
        <f t="shared" si="35"/>
        <v>0</v>
      </c>
    </row>
    <row r="2259" spans="3:11" x14ac:dyDescent="0.25">
      <c r="C2259" s="80" t="s">
        <v>4587</v>
      </c>
      <c r="D2259" s="80" t="s">
        <v>6538</v>
      </c>
      <c r="E2259" s="1120">
        <v>663.53</v>
      </c>
      <c r="K2259" s="858">
        <f t="shared" si="35"/>
        <v>0</v>
      </c>
    </row>
    <row r="2260" spans="3:11" x14ac:dyDescent="0.25">
      <c r="C2260" s="80" t="s">
        <v>4587</v>
      </c>
      <c r="D2260" s="80" t="s">
        <v>6529</v>
      </c>
      <c r="E2260" s="1120">
        <v>628.74</v>
      </c>
      <c r="K2260" s="858">
        <f t="shared" si="35"/>
        <v>0</v>
      </c>
    </row>
    <row r="2261" spans="3:11" x14ac:dyDescent="0.25">
      <c r="C2261" s="80" t="s">
        <v>4587</v>
      </c>
      <c r="D2261" s="80" t="s">
        <v>6530</v>
      </c>
      <c r="E2261" s="1120">
        <v>358.56</v>
      </c>
      <c r="K2261" s="858">
        <f t="shared" si="35"/>
        <v>0</v>
      </c>
    </row>
    <row r="2262" spans="3:11" x14ac:dyDescent="0.25">
      <c r="C2262" s="80" t="s">
        <v>4604</v>
      </c>
      <c r="D2262" s="80" t="s">
        <v>6545</v>
      </c>
      <c r="E2262" s="1120">
        <v>4413.13</v>
      </c>
      <c r="K2262" s="858">
        <f t="shared" si="35"/>
        <v>0</v>
      </c>
    </row>
    <row r="2263" spans="3:11" x14ac:dyDescent="0.25">
      <c r="C2263" s="80" t="s">
        <v>4604</v>
      </c>
      <c r="D2263" s="80" t="s">
        <v>6546</v>
      </c>
      <c r="E2263" s="1120">
        <v>-266.98</v>
      </c>
      <c r="K2263" s="858">
        <f t="shared" si="35"/>
        <v>0</v>
      </c>
    </row>
    <row r="2264" spans="3:11" x14ac:dyDescent="0.25">
      <c r="C2264" s="80" t="s">
        <v>4604</v>
      </c>
      <c r="D2264" s="80" t="s">
        <v>10790</v>
      </c>
      <c r="E2264" s="1120">
        <v>-133.49</v>
      </c>
      <c r="K2264" s="858">
        <f t="shared" si="35"/>
        <v>0</v>
      </c>
    </row>
    <row r="2265" spans="3:11" x14ac:dyDescent="0.25">
      <c r="C2265" s="80" t="s">
        <v>4604</v>
      </c>
      <c r="D2265" s="80" t="s">
        <v>10791</v>
      </c>
      <c r="E2265" s="1120">
        <v>-133.49</v>
      </c>
      <c r="K2265" s="858">
        <f t="shared" si="35"/>
        <v>0</v>
      </c>
    </row>
    <row r="2266" spans="3:11" x14ac:dyDescent="0.25">
      <c r="C2266" s="80" t="s">
        <v>4604</v>
      </c>
      <c r="D2266" s="80" t="s">
        <v>10792</v>
      </c>
      <c r="E2266" s="1120">
        <v>-133.49</v>
      </c>
      <c r="K2266" s="858">
        <f t="shared" si="35"/>
        <v>0</v>
      </c>
    </row>
    <row r="2267" spans="3:11" x14ac:dyDescent="0.25">
      <c r="C2267" s="80" t="s">
        <v>4604</v>
      </c>
      <c r="D2267" s="80" t="s">
        <v>10793</v>
      </c>
      <c r="E2267" s="1120">
        <v>-133.49</v>
      </c>
      <c r="K2267" s="858">
        <f t="shared" si="35"/>
        <v>0</v>
      </c>
    </row>
    <row r="2268" spans="3:11" x14ac:dyDescent="0.25">
      <c r="C2268" s="80" t="s">
        <v>4610</v>
      </c>
      <c r="D2268" s="80" t="s">
        <v>6547</v>
      </c>
      <c r="E2268" s="1120">
        <v>22.92</v>
      </c>
      <c r="K2268" s="858">
        <f t="shared" si="35"/>
        <v>0</v>
      </c>
    </row>
    <row r="2269" spans="3:11" x14ac:dyDescent="0.25">
      <c r="C2269" s="80" t="s">
        <v>4610</v>
      </c>
      <c r="D2269" s="80" t="s">
        <v>6548</v>
      </c>
      <c r="E2269" s="1120">
        <v>18.239999999999998</v>
      </c>
      <c r="K2269" s="858">
        <f t="shared" si="35"/>
        <v>0</v>
      </c>
    </row>
    <row r="2270" spans="3:11" x14ac:dyDescent="0.25">
      <c r="C2270" s="80" t="s">
        <v>4610</v>
      </c>
      <c r="D2270" s="80" t="s">
        <v>6549</v>
      </c>
      <c r="E2270" s="1120">
        <v>14.32</v>
      </c>
      <c r="K2270" s="858">
        <f t="shared" si="35"/>
        <v>0</v>
      </c>
    </row>
    <row r="2271" spans="3:11" x14ac:dyDescent="0.25">
      <c r="C2271" s="80" t="s">
        <v>4610</v>
      </c>
      <c r="D2271" s="80" t="s">
        <v>6550</v>
      </c>
      <c r="E2271" s="1120">
        <v>12.5</v>
      </c>
      <c r="K2271" s="858">
        <f t="shared" si="35"/>
        <v>0</v>
      </c>
    </row>
    <row r="2272" spans="3:11" x14ac:dyDescent="0.25">
      <c r="C2272" s="80" t="s">
        <v>4610</v>
      </c>
      <c r="D2272" s="80" t="s">
        <v>6551</v>
      </c>
      <c r="E2272" s="1120">
        <v>12.5</v>
      </c>
      <c r="K2272" s="858">
        <f t="shared" si="35"/>
        <v>0</v>
      </c>
    </row>
    <row r="2273" spans="3:11" x14ac:dyDescent="0.25">
      <c r="C2273" s="80" t="s">
        <v>4610</v>
      </c>
      <c r="D2273" s="80" t="s">
        <v>6552</v>
      </c>
      <c r="E2273" s="1120">
        <v>12.5</v>
      </c>
      <c r="K2273" s="858">
        <f t="shared" si="35"/>
        <v>0</v>
      </c>
    </row>
    <row r="2274" spans="3:11" x14ac:dyDescent="0.25">
      <c r="C2274" s="80" t="s">
        <v>4610</v>
      </c>
      <c r="D2274" s="80" t="s">
        <v>6553</v>
      </c>
      <c r="E2274" s="1120">
        <v>12.5</v>
      </c>
      <c r="K2274" s="858">
        <f t="shared" si="35"/>
        <v>0</v>
      </c>
    </row>
    <row r="2275" spans="3:11" x14ac:dyDescent="0.25">
      <c r="C2275" s="80" t="s">
        <v>4610</v>
      </c>
      <c r="D2275" s="80" t="s">
        <v>6554</v>
      </c>
      <c r="E2275" s="1120">
        <v>12.5</v>
      </c>
      <c r="K2275" s="858">
        <f t="shared" si="35"/>
        <v>0</v>
      </c>
    </row>
    <row r="2276" spans="3:11" x14ac:dyDescent="0.25">
      <c r="C2276" s="80" t="s">
        <v>4610</v>
      </c>
      <c r="D2276" s="80" t="s">
        <v>6555</v>
      </c>
      <c r="E2276" s="1120">
        <v>6.25</v>
      </c>
      <c r="K2276" s="858">
        <f t="shared" si="35"/>
        <v>0</v>
      </c>
    </row>
    <row r="2277" spans="3:11" x14ac:dyDescent="0.25">
      <c r="C2277" s="80" t="s">
        <v>4610</v>
      </c>
      <c r="D2277" s="80" t="s">
        <v>6556</v>
      </c>
      <c r="E2277" s="1120">
        <v>22.92</v>
      </c>
      <c r="K2277" s="858">
        <f t="shared" si="35"/>
        <v>0</v>
      </c>
    </row>
    <row r="2278" spans="3:11" x14ac:dyDescent="0.25">
      <c r="C2278" s="80" t="s">
        <v>4610</v>
      </c>
      <c r="D2278" s="80" t="s">
        <v>6557</v>
      </c>
      <c r="E2278" s="1120">
        <v>18.25</v>
      </c>
      <c r="K2278" s="858">
        <f t="shared" si="35"/>
        <v>0</v>
      </c>
    </row>
    <row r="2279" spans="3:11" x14ac:dyDescent="0.25">
      <c r="C2279" s="80" t="s">
        <v>4610</v>
      </c>
      <c r="D2279" s="80" t="s">
        <v>6558</v>
      </c>
      <c r="E2279" s="1120">
        <v>14.33</v>
      </c>
      <c r="K2279" s="858">
        <f t="shared" si="35"/>
        <v>0</v>
      </c>
    </row>
    <row r="2280" spans="3:11" x14ac:dyDescent="0.25">
      <c r="C2280" s="80" t="s">
        <v>4610</v>
      </c>
      <c r="D2280" s="80" t="s">
        <v>6559</v>
      </c>
      <c r="E2280" s="1120">
        <v>12.5</v>
      </c>
      <c r="K2280" s="858">
        <f t="shared" si="35"/>
        <v>0</v>
      </c>
    </row>
    <row r="2281" spans="3:11" x14ac:dyDescent="0.25">
      <c r="C2281" s="80" t="s">
        <v>4610</v>
      </c>
      <c r="D2281" s="80" t="s">
        <v>6560</v>
      </c>
      <c r="E2281" s="1120">
        <v>12.5</v>
      </c>
      <c r="K2281" s="858">
        <f t="shared" si="35"/>
        <v>0</v>
      </c>
    </row>
    <row r="2282" spans="3:11" x14ac:dyDescent="0.25">
      <c r="C2282" s="80" t="s">
        <v>4610</v>
      </c>
      <c r="D2282" s="80" t="s">
        <v>6561</v>
      </c>
      <c r="E2282" s="1120">
        <v>12.5</v>
      </c>
      <c r="K2282" s="858">
        <f t="shared" si="35"/>
        <v>0</v>
      </c>
    </row>
    <row r="2283" spans="3:11" x14ac:dyDescent="0.25">
      <c r="C2283" s="80" t="s">
        <v>4610</v>
      </c>
      <c r="D2283" s="80" t="s">
        <v>6562</v>
      </c>
      <c r="E2283" s="1120">
        <v>12.5</v>
      </c>
      <c r="K2283" s="858">
        <f t="shared" si="35"/>
        <v>0</v>
      </c>
    </row>
    <row r="2284" spans="3:11" x14ac:dyDescent="0.25">
      <c r="C2284" s="80" t="s">
        <v>4610</v>
      </c>
      <c r="D2284" s="80" t="s">
        <v>6563</v>
      </c>
      <c r="E2284" s="1120">
        <v>12.5</v>
      </c>
      <c r="K2284" s="858">
        <f t="shared" si="35"/>
        <v>0</v>
      </c>
    </row>
    <row r="2285" spans="3:11" x14ac:dyDescent="0.25">
      <c r="C2285" s="80" t="s">
        <v>4610</v>
      </c>
      <c r="D2285" s="80" t="s">
        <v>6564</v>
      </c>
      <c r="E2285" s="1120">
        <v>6.25</v>
      </c>
      <c r="K2285" s="858">
        <f t="shared" si="35"/>
        <v>0</v>
      </c>
    </row>
    <row r="2286" spans="3:11" x14ac:dyDescent="0.25">
      <c r="C2286" s="80" t="s">
        <v>4610</v>
      </c>
      <c r="D2286" s="80" t="s">
        <v>6565</v>
      </c>
      <c r="E2286" s="1120">
        <v>13.33</v>
      </c>
      <c r="K2286" s="858">
        <f t="shared" si="35"/>
        <v>0</v>
      </c>
    </row>
    <row r="2287" spans="3:11" x14ac:dyDescent="0.25">
      <c r="C2287" s="80" t="s">
        <v>4610</v>
      </c>
      <c r="D2287" s="80" t="s">
        <v>6566</v>
      </c>
      <c r="E2287" s="1120">
        <v>10.199999999999999</v>
      </c>
      <c r="K2287" s="858">
        <f t="shared" si="35"/>
        <v>0</v>
      </c>
    </row>
    <row r="2288" spans="3:11" x14ac:dyDescent="0.25">
      <c r="C2288" s="80" t="s">
        <v>4610</v>
      </c>
      <c r="D2288" s="80" t="s">
        <v>6567</v>
      </c>
      <c r="E2288" s="1120">
        <v>7.51</v>
      </c>
      <c r="K2288" s="858">
        <f t="shared" si="35"/>
        <v>0</v>
      </c>
    </row>
    <row r="2289" spans="3:11" x14ac:dyDescent="0.25">
      <c r="C2289" s="80" t="s">
        <v>4610</v>
      </c>
      <c r="D2289" s="80" t="s">
        <v>6568</v>
      </c>
      <c r="E2289" s="1120">
        <v>6.25</v>
      </c>
      <c r="K2289" s="858">
        <f t="shared" si="35"/>
        <v>0</v>
      </c>
    </row>
    <row r="2290" spans="3:11" x14ac:dyDescent="0.25">
      <c r="C2290" s="80" t="s">
        <v>4610</v>
      </c>
      <c r="D2290" s="80" t="s">
        <v>6569</v>
      </c>
      <c r="E2290" s="1120">
        <v>6.25</v>
      </c>
      <c r="K2290" s="858">
        <f t="shared" si="35"/>
        <v>0</v>
      </c>
    </row>
    <row r="2291" spans="3:11" x14ac:dyDescent="0.25">
      <c r="C2291" s="80" t="s">
        <v>4610</v>
      </c>
      <c r="D2291" s="80" t="s">
        <v>6570</v>
      </c>
      <c r="E2291" s="1120">
        <v>6.25</v>
      </c>
      <c r="K2291" s="858">
        <f t="shared" si="35"/>
        <v>0</v>
      </c>
    </row>
    <row r="2292" spans="3:11" x14ac:dyDescent="0.25">
      <c r="C2292" s="80" t="s">
        <v>4610</v>
      </c>
      <c r="D2292" s="80" t="s">
        <v>6571</v>
      </c>
      <c r="E2292" s="1120">
        <v>6.25</v>
      </c>
      <c r="K2292" s="858">
        <f t="shared" si="35"/>
        <v>0</v>
      </c>
    </row>
    <row r="2293" spans="3:11" x14ac:dyDescent="0.25">
      <c r="C2293" s="80" t="s">
        <v>4610</v>
      </c>
      <c r="D2293" s="80" t="s">
        <v>6572</v>
      </c>
      <c r="E2293" s="1120">
        <v>3.72</v>
      </c>
      <c r="K2293" s="858">
        <f t="shared" si="35"/>
        <v>0</v>
      </c>
    </row>
    <row r="2294" spans="3:11" x14ac:dyDescent="0.25">
      <c r="C2294" s="80" t="s">
        <v>4610</v>
      </c>
      <c r="D2294" s="80" t="s">
        <v>6573</v>
      </c>
      <c r="E2294" s="1120">
        <v>0.6</v>
      </c>
      <c r="K2294" s="858">
        <f t="shared" si="35"/>
        <v>0</v>
      </c>
    </row>
    <row r="2295" spans="3:11" x14ac:dyDescent="0.25">
      <c r="C2295" s="80" t="s">
        <v>4610</v>
      </c>
      <c r="D2295" s="80" t="s">
        <v>6574</v>
      </c>
      <c r="E2295" s="1120">
        <v>13.33</v>
      </c>
      <c r="K2295" s="858">
        <f t="shared" si="35"/>
        <v>0</v>
      </c>
    </row>
    <row r="2296" spans="3:11" x14ac:dyDescent="0.25">
      <c r="C2296" s="80" t="s">
        <v>4610</v>
      </c>
      <c r="D2296" s="80" t="s">
        <v>6575</v>
      </c>
      <c r="E2296" s="1120">
        <v>10.199999999999999</v>
      </c>
      <c r="K2296" s="858">
        <f t="shared" si="35"/>
        <v>0</v>
      </c>
    </row>
    <row r="2297" spans="3:11" x14ac:dyDescent="0.25">
      <c r="C2297" s="80" t="s">
        <v>4610</v>
      </c>
      <c r="D2297" s="80" t="s">
        <v>6576</v>
      </c>
      <c r="E2297" s="1120">
        <v>7.51</v>
      </c>
      <c r="K2297" s="858">
        <f t="shared" si="35"/>
        <v>0</v>
      </c>
    </row>
    <row r="2298" spans="3:11" x14ac:dyDescent="0.25">
      <c r="C2298" s="80" t="s">
        <v>4610</v>
      </c>
      <c r="D2298" s="80" t="s">
        <v>6577</v>
      </c>
      <c r="E2298" s="1120">
        <v>6.25</v>
      </c>
      <c r="K2298" s="858">
        <f t="shared" si="35"/>
        <v>0</v>
      </c>
    </row>
    <row r="2299" spans="3:11" x14ac:dyDescent="0.25">
      <c r="C2299" s="80" t="s">
        <v>4610</v>
      </c>
      <c r="D2299" s="80" t="s">
        <v>6578</v>
      </c>
      <c r="E2299" s="1120">
        <v>6.25</v>
      </c>
      <c r="K2299" s="858">
        <f t="shared" si="35"/>
        <v>0</v>
      </c>
    </row>
    <row r="2300" spans="3:11" x14ac:dyDescent="0.25">
      <c r="C2300" s="80" t="s">
        <v>4610</v>
      </c>
      <c r="D2300" s="80" t="s">
        <v>6579</v>
      </c>
      <c r="E2300" s="1120">
        <v>6.25</v>
      </c>
      <c r="K2300" s="858">
        <f t="shared" si="35"/>
        <v>0</v>
      </c>
    </row>
    <row r="2301" spans="3:11" x14ac:dyDescent="0.25">
      <c r="C2301" s="80" t="s">
        <v>4610</v>
      </c>
      <c r="D2301" s="80" t="s">
        <v>6580</v>
      </c>
      <c r="E2301" s="1120">
        <v>6.25</v>
      </c>
      <c r="K2301" s="858">
        <f t="shared" si="35"/>
        <v>0</v>
      </c>
    </row>
    <row r="2302" spans="3:11" x14ac:dyDescent="0.25">
      <c r="C2302" s="80" t="s">
        <v>4610</v>
      </c>
      <c r="D2302" s="80" t="s">
        <v>6581</v>
      </c>
      <c r="E2302" s="1120">
        <v>3.72</v>
      </c>
      <c r="K2302" s="858">
        <f t="shared" si="35"/>
        <v>0</v>
      </c>
    </row>
    <row r="2303" spans="3:11" x14ac:dyDescent="0.25">
      <c r="C2303" s="80" t="s">
        <v>4610</v>
      </c>
      <c r="D2303" s="80" t="s">
        <v>6582</v>
      </c>
      <c r="E2303" s="1120">
        <v>0.6</v>
      </c>
      <c r="K2303" s="858">
        <f t="shared" si="35"/>
        <v>0</v>
      </c>
    </row>
    <row r="2304" spans="3:11" x14ac:dyDescent="0.25">
      <c r="C2304" s="80" t="s">
        <v>4610</v>
      </c>
      <c r="D2304" s="80" t="s">
        <v>6593</v>
      </c>
      <c r="E2304" s="1120">
        <v>-9484.2000000000007</v>
      </c>
      <c r="K2304" s="858">
        <f t="shared" si="35"/>
        <v>0</v>
      </c>
    </row>
    <row r="2305" spans="3:11" x14ac:dyDescent="0.25">
      <c r="C2305" s="80" t="s">
        <v>4610</v>
      </c>
      <c r="D2305" s="80" t="s">
        <v>6584</v>
      </c>
      <c r="E2305" s="1120">
        <v>-9484.2000000000007</v>
      </c>
      <c r="K2305" s="858">
        <f t="shared" si="35"/>
        <v>0</v>
      </c>
    </row>
    <row r="2306" spans="3:11" x14ac:dyDescent="0.25">
      <c r="C2306" s="80" t="s">
        <v>4610</v>
      </c>
      <c r="D2306" s="80" t="s">
        <v>6585</v>
      </c>
      <c r="E2306" s="1120">
        <v>-9484.2000000000007</v>
      </c>
      <c r="K2306" s="858">
        <f t="shared" si="35"/>
        <v>0</v>
      </c>
    </row>
    <row r="2307" spans="3:11" x14ac:dyDescent="0.25">
      <c r="C2307" s="80" t="s">
        <v>4610</v>
      </c>
      <c r="D2307" s="80" t="s">
        <v>10854</v>
      </c>
      <c r="E2307" s="1120">
        <v>28452.6</v>
      </c>
      <c r="K2307" s="858">
        <f t="shared" si="35"/>
        <v>0</v>
      </c>
    </row>
    <row r="2308" spans="3:11" x14ac:dyDescent="0.25">
      <c r="C2308" s="80" t="s">
        <v>4610</v>
      </c>
      <c r="D2308" s="80" t="s">
        <v>6594</v>
      </c>
      <c r="E2308" s="1120">
        <v>6554.54</v>
      </c>
      <c r="K2308" s="858">
        <f t="shared" si="35"/>
        <v>0</v>
      </c>
    </row>
    <row r="2309" spans="3:11" x14ac:dyDescent="0.25">
      <c r="C2309" s="80" t="s">
        <v>4610</v>
      </c>
      <c r="D2309" s="80" t="s">
        <v>6597</v>
      </c>
      <c r="E2309" s="1120">
        <v>7459.78</v>
      </c>
      <c r="K2309" s="858">
        <f t="shared" si="35"/>
        <v>0</v>
      </c>
    </row>
    <row r="2310" spans="3:11" x14ac:dyDescent="0.25">
      <c r="C2310" s="80" t="s">
        <v>4610</v>
      </c>
      <c r="D2310" s="80" t="s">
        <v>6598</v>
      </c>
      <c r="E2310" s="1120">
        <v>7448.66</v>
      </c>
      <c r="K2310" s="858">
        <f t="shared" si="35"/>
        <v>0</v>
      </c>
    </row>
    <row r="2311" spans="3:11" x14ac:dyDescent="0.25">
      <c r="C2311" s="80" t="s">
        <v>4610</v>
      </c>
      <c r="D2311" s="80" t="s">
        <v>6599</v>
      </c>
      <c r="E2311" s="1120">
        <v>7437.49</v>
      </c>
      <c r="K2311" s="858">
        <f t="shared" ref="K2311:K2374" si="36">I2311+J2311</f>
        <v>0</v>
      </c>
    </row>
    <row r="2312" spans="3:11" x14ac:dyDescent="0.25">
      <c r="C2312" s="80" t="s">
        <v>4610</v>
      </c>
      <c r="D2312" s="80" t="s">
        <v>6600</v>
      </c>
      <c r="E2312" s="1120">
        <v>7437.49</v>
      </c>
      <c r="K2312" s="858">
        <f t="shared" si="36"/>
        <v>0</v>
      </c>
    </row>
    <row r="2313" spans="3:11" x14ac:dyDescent="0.25">
      <c r="C2313" s="80" t="s">
        <v>4610</v>
      </c>
      <c r="D2313" s="80" t="s">
        <v>6601</v>
      </c>
      <c r="E2313" s="1120">
        <v>7437.49</v>
      </c>
      <c r="K2313" s="858">
        <f t="shared" si="36"/>
        <v>0</v>
      </c>
    </row>
    <row r="2314" spans="3:11" x14ac:dyDescent="0.25">
      <c r="C2314" s="80" t="s">
        <v>4610</v>
      </c>
      <c r="D2314" s="80" t="s">
        <v>6602</v>
      </c>
      <c r="E2314" s="1120">
        <v>78609.210000000006</v>
      </c>
      <c r="K2314" s="858">
        <f t="shared" si="36"/>
        <v>0</v>
      </c>
    </row>
    <row r="2315" spans="3:11" x14ac:dyDescent="0.25">
      <c r="C2315" s="80" t="s">
        <v>4610</v>
      </c>
      <c r="D2315" s="80" t="s">
        <v>6603</v>
      </c>
      <c r="E2315" s="1120">
        <v>-14710.36</v>
      </c>
      <c r="K2315" s="858">
        <f t="shared" si="36"/>
        <v>0</v>
      </c>
    </row>
    <row r="2316" spans="3:11" x14ac:dyDescent="0.25">
      <c r="C2316" s="80" t="s">
        <v>4610</v>
      </c>
      <c r="D2316" s="80" t="s">
        <v>6604</v>
      </c>
      <c r="E2316" s="1120">
        <v>-5219.51</v>
      </c>
      <c r="K2316" s="858">
        <f t="shared" si="36"/>
        <v>0</v>
      </c>
    </row>
    <row r="2317" spans="3:11" x14ac:dyDescent="0.25">
      <c r="C2317" s="80" t="s">
        <v>4610</v>
      </c>
      <c r="D2317" s="80" t="s">
        <v>6595</v>
      </c>
      <c r="E2317" s="1120">
        <v>-5212.87</v>
      </c>
      <c r="K2317" s="858">
        <f t="shared" si="36"/>
        <v>0</v>
      </c>
    </row>
    <row r="2318" spans="3:11" x14ac:dyDescent="0.25">
      <c r="C2318" s="80" t="s">
        <v>4610</v>
      </c>
      <c r="D2318" s="80" t="s">
        <v>6596</v>
      </c>
      <c r="E2318" s="1120">
        <v>-5245.27</v>
      </c>
      <c r="K2318" s="858">
        <f t="shared" si="36"/>
        <v>0</v>
      </c>
    </row>
    <row r="2319" spans="3:11" x14ac:dyDescent="0.25">
      <c r="C2319" s="80" t="s">
        <v>4610</v>
      </c>
      <c r="D2319" s="80" t="s">
        <v>10855</v>
      </c>
      <c r="E2319" s="1120">
        <v>-9484.2000000000007</v>
      </c>
      <c r="K2319" s="858">
        <f t="shared" si="36"/>
        <v>0</v>
      </c>
    </row>
    <row r="2320" spans="3:11" x14ac:dyDescent="0.25">
      <c r="C2320" s="80" t="s">
        <v>4633</v>
      </c>
      <c r="D2320" s="80" t="s">
        <v>6605</v>
      </c>
      <c r="E2320" s="1120">
        <v>19680.53</v>
      </c>
      <c r="K2320" s="858">
        <f t="shared" si="36"/>
        <v>0</v>
      </c>
    </row>
    <row r="2321" spans="3:11" x14ac:dyDescent="0.25">
      <c r="C2321" s="80" t="s">
        <v>4633</v>
      </c>
      <c r="D2321" s="80" t="s">
        <v>6606</v>
      </c>
      <c r="E2321" s="1120">
        <v>19680.419999999998</v>
      </c>
      <c r="K2321" s="858">
        <f t="shared" si="36"/>
        <v>0</v>
      </c>
    </row>
    <row r="2322" spans="3:11" x14ac:dyDescent="0.25">
      <c r="C2322" s="80" t="s">
        <v>4633</v>
      </c>
      <c r="D2322" s="80" t="s">
        <v>6607</v>
      </c>
      <c r="E2322" s="1120">
        <v>19680.310000000001</v>
      </c>
      <c r="K2322" s="858">
        <f t="shared" si="36"/>
        <v>0</v>
      </c>
    </row>
    <row r="2323" spans="3:11" x14ac:dyDescent="0.25">
      <c r="C2323" s="80" t="s">
        <v>4633</v>
      </c>
      <c r="D2323" s="80" t="s">
        <v>6608</v>
      </c>
      <c r="E2323" s="1120">
        <v>19680.310000000001</v>
      </c>
      <c r="K2323" s="858">
        <f t="shared" si="36"/>
        <v>0</v>
      </c>
    </row>
    <row r="2324" spans="3:11" x14ac:dyDescent="0.25">
      <c r="C2324" s="80" t="s">
        <v>4633</v>
      </c>
      <c r="D2324" s="80" t="s">
        <v>6609</v>
      </c>
      <c r="E2324" s="1120">
        <v>19680.310000000001</v>
      </c>
      <c r="K2324" s="858">
        <f t="shared" si="36"/>
        <v>0</v>
      </c>
    </row>
    <row r="2325" spans="3:11" x14ac:dyDescent="0.25">
      <c r="C2325" s="80" t="s">
        <v>4633</v>
      </c>
      <c r="D2325" s="80" t="s">
        <v>6610</v>
      </c>
      <c r="E2325" s="1120">
        <v>19680.310000000001</v>
      </c>
      <c r="K2325" s="858">
        <f t="shared" si="36"/>
        <v>0</v>
      </c>
    </row>
    <row r="2326" spans="3:11" x14ac:dyDescent="0.25">
      <c r="C2326" s="80" t="s">
        <v>4633</v>
      </c>
      <c r="D2326" s="80" t="s">
        <v>6611</v>
      </c>
      <c r="E2326" s="1120">
        <v>369966.71</v>
      </c>
      <c r="K2326" s="858">
        <f t="shared" si="36"/>
        <v>0</v>
      </c>
    </row>
    <row r="2327" spans="3:11" x14ac:dyDescent="0.25">
      <c r="C2327" s="80" t="s">
        <v>4633</v>
      </c>
      <c r="D2327" s="80" t="s">
        <v>6612</v>
      </c>
      <c r="E2327" s="1120">
        <v>15597.64</v>
      </c>
      <c r="K2327" s="858">
        <f t="shared" si="36"/>
        <v>0</v>
      </c>
    </row>
    <row r="2328" spans="3:11" x14ac:dyDescent="0.25">
      <c r="C2328" s="80" t="s">
        <v>4633</v>
      </c>
      <c r="D2328" s="80" t="s">
        <v>6613</v>
      </c>
      <c r="E2328" s="1120">
        <v>7798.82</v>
      </c>
      <c r="K2328" s="858">
        <f t="shared" si="36"/>
        <v>0</v>
      </c>
    </row>
    <row r="2329" spans="3:11" x14ac:dyDescent="0.25">
      <c r="C2329" s="80" t="s">
        <v>4633</v>
      </c>
      <c r="D2329" s="80" t="s">
        <v>10868</v>
      </c>
      <c r="E2329" s="1120">
        <v>8193.0499999999993</v>
      </c>
      <c r="K2329" s="858">
        <f t="shared" si="36"/>
        <v>0</v>
      </c>
    </row>
    <row r="2330" spans="3:11" x14ac:dyDescent="0.25">
      <c r="C2330" s="80" t="s">
        <v>4633</v>
      </c>
      <c r="D2330" s="80" t="s">
        <v>10869</v>
      </c>
      <c r="E2330" s="1120">
        <v>8193.0499999999993</v>
      </c>
      <c r="K2330" s="858">
        <f t="shared" si="36"/>
        <v>0</v>
      </c>
    </row>
    <row r="2331" spans="3:11" x14ac:dyDescent="0.25">
      <c r="C2331" s="80" t="s">
        <v>4633</v>
      </c>
      <c r="D2331" s="80" t="s">
        <v>10870</v>
      </c>
      <c r="E2331" s="1120">
        <v>8193.0499999999993</v>
      </c>
      <c r="K2331" s="858">
        <f t="shared" si="36"/>
        <v>0</v>
      </c>
    </row>
    <row r="2332" spans="3:11" x14ac:dyDescent="0.25">
      <c r="C2332" s="80" t="s">
        <v>4639</v>
      </c>
      <c r="D2332" s="80" t="s">
        <v>6614</v>
      </c>
      <c r="E2332" s="1120">
        <v>-177.36</v>
      </c>
      <c r="K2332" s="858">
        <f t="shared" si="36"/>
        <v>0</v>
      </c>
    </row>
    <row r="2333" spans="3:11" x14ac:dyDescent="0.25">
      <c r="C2333" s="80" t="s">
        <v>4639</v>
      </c>
      <c r="D2333" s="80" t="s">
        <v>6617</v>
      </c>
      <c r="E2333" s="1120">
        <v>-200.44</v>
      </c>
      <c r="K2333" s="858">
        <f t="shared" si="36"/>
        <v>0</v>
      </c>
    </row>
    <row r="2334" spans="3:11" x14ac:dyDescent="0.25">
      <c r="C2334" s="80" t="s">
        <v>4639</v>
      </c>
      <c r="D2334" s="80" t="s">
        <v>6618</v>
      </c>
      <c r="E2334" s="1120">
        <v>48.53</v>
      </c>
      <c r="K2334" s="858">
        <f t="shared" si="36"/>
        <v>0</v>
      </c>
    </row>
    <row r="2335" spans="3:11" x14ac:dyDescent="0.25">
      <c r="C2335" s="80" t="s">
        <v>4639</v>
      </c>
      <c r="D2335" s="80" t="s">
        <v>6619</v>
      </c>
      <c r="E2335" s="1120">
        <v>48.53</v>
      </c>
      <c r="K2335" s="858">
        <f t="shared" si="36"/>
        <v>0</v>
      </c>
    </row>
    <row r="2336" spans="3:11" x14ac:dyDescent="0.25">
      <c r="C2336" s="80" t="s">
        <v>4639</v>
      </c>
      <c r="D2336" s="80" t="s">
        <v>6620</v>
      </c>
      <c r="E2336" s="1120">
        <v>48.53</v>
      </c>
      <c r="K2336" s="858">
        <f t="shared" si="36"/>
        <v>0</v>
      </c>
    </row>
    <row r="2337" spans="3:11" x14ac:dyDescent="0.25">
      <c r="C2337" s="80" t="s">
        <v>4639</v>
      </c>
      <c r="D2337" s="80" t="s">
        <v>6621</v>
      </c>
      <c r="E2337" s="1120">
        <v>29.09</v>
      </c>
      <c r="K2337" s="858">
        <f t="shared" si="36"/>
        <v>0</v>
      </c>
    </row>
    <row r="2338" spans="3:11" x14ac:dyDescent="0.25">
      <c r="C2338" s="80" t="s">
        <v>4639</v>
      </c>
      <c r="D2338" s="80" t="s">
        <v>6622</v>
      </c>
      <c r="E2338" s="1120">
        <v>9.66</v>
      </c>
      <c r="K2338" s="858">
        <f t="shared" si="36"/>
        <v>0</v>
      </c>
    </row>
    <row r="2339" spans="3:11" x14ac:dyDescent="0.25">
      <c r="C2339" s="80" t="s">
        <v>4639</v>
      </c>
      <c r="D2339" s="80" t="s">
        <v>6623</v>
      </c>
      <c r="E2339" s="1120">
        <v>9.66</v>
      </c>
      <c r="K2339" s="858">
        <f t="shared" si="36"/>
        <v>0</v>
      </c>
    </row>
    <row r="2340" spans="3:11" x14ac:dyDescent="0.25">
      <c r="C2340" s="80" t="s">
        <v>4639</v>
      </c>
      <c r="D2340" s="80" t="s">
        <v>6624</v>
      </c>
      <c r="E2340" s="1120">
        <v>9.66</v>
      </c>
      <c r="K2340" s="858">
        <f t="shared" si="36"/>
        <v>0</v>
      </c>
    </row>
    <row r="2341" spans="3:11" x14ac:dyDescent="0.25">
      <c r="C2341" s="80" t="s">
        <v>4639</v>
      </c>
      <c r="D2341" s="80" t="s">
        <v>6615</v>
      </c>
      <c r="E2341" s="1120">
        <v>9.66</v>
      </c>
      <c r="K2341" s="858">
        <f t="shared" si="36"/>
        <v>0</v>
      </c>
    </row>
    <row r="2342" spans="3:11" x14ac:dyDescent="0.25">
      <c r="C2342" s="80" t="s">
        <v>4639</v>
      </c>
      <c r="D2342" s="80" t="s">
        <v>6616</v>
      </c>
      <c r="E2342" s="1120">
        <v>4.83</v>
      </c>
      <c r="K2342" s="858">
        <f t="shared" si="36"/>
        <v>0</v>
      </c>
    </row>
    <row r="2343" spans="3:11" x14ac:dyDescent="0.25">
      <c r="C2343" s="80" t="s">
        <v>4639</v>
      </c>
      <c r="D2343" s="80" t="s">
        <v>6625</v>
      </c>
      <c r="E2343" s="1120">
        <v>-177.36</v>
      </c>
      <c r="K2343" s="858">
        <f t="shared" si="36"/>
        <v>0</v>
      </c>
    </row>
    <row r="2344" spans="3:11" x14ac:dyDescent="0.25">
      <c r="C2344" s="80" t="s">
        <v>4639</v>
      </c>
      <c r="D2344" s="80" t="s">
        <v>6628</v>
      </c>
      <c r="E2344" s="1120">
        <v>-200.44</v>
      </c>
      <c r="K2344" s="858">
        <f t="shared" si="36"/>
        <v>0</v>
      </c>
    </row>
    <row r="2345" spans="3:11" x14ac:dyDescent="0.25">
      <c r="C2345" s="80" t="s">
        <v>4639</v>
      </c>
      <c r="D2345" s="80" t="s">
        <v>6629</v>
      </c>
      <c r="E2345" s="1120">
        <v>48.53</v>
      </c>
      <c r="K2345" s="858">
        <f t="shared" si="36"/>
        <v>0</v>
      </c>
    </row>
    <row r="2346" spans="3:11" x14ac:dyDescent="0.25">
      <c r="C2346" s="80" t="s">
        <v>4639</v>
      </c>
      <c r="D2346" s="80" t="s">
        <v>6630</v>
      </c>
      <c r="E2346" s="1120">
        <v>48.53</v>
      </c>
      <c r="K2346" s="858">
        <f t="shared" si="36"/>
        <v>0</v>
      </c>
    </row>
    <row r="2347" spans="3:11" x14ac:dyDescent="0.25">
      <c r="C2347" s="80" t="s">
        <v>4639</v>
      </c>
      <c r="D2347" s="80" t="s">
        <v>6631</v>
      </c>
      <c r="E2347" s="1120">
        <v>48.53</v>
      </c>
      <c r="K2347" s="858">
        <f t="shared" si="36"/>
        <v>0</v>
      </c>
    </row>
    <row r="2348" spans="3:11" x14ac:dyDescent="0.25">
      <c r="C2348" s="80" t="s">
        <v>4639</v>
      </c>
      <c r="D2348" s="80" t="s">
        <v>6632</v>
      </c>
      <c r="E2348" s="1120">
        <v>29.1</v>
      </c>
      <c r="K2348" s="858">
        <f t="shared" si="36"/>
        <v>0</v>
      </c>
    </row>
    <row r="2349" spans="3:11" x14ac:dyDescent="0.25">
      <c r="C2349" s="80" t="s">
        <v>4639</v>
      </c>
      <c r="D2349" s="80" t="s">
        <v>6633</v>
      </c>
      <c r="E2349" s="1120">
        <v>9.66</v>
      </c>
      <c r="K2349" s="858">
        <f t="shared" si="36"/>
        <v>0</v>
      </c>
    </row>
    <row r="2350" spans="3:11" x14ac:dyDescent="0.25">
      <c r="C2350" s="80" t="s">
        <v>4639</v>
      </c>
      <c r="D2350" s="80" t="s">
        <v>6634</v>
      </c>
      <c r="E2350" s="1120">
        <v>9.66</v>
      </c>
      <c r="K2350" s="858">
        <f t="shared" si="36"/>
        <v>0</v>
      </c>
    </row>
    <row r="2351" spans="3:11" x14ac:dyDescent="0.25">
      <c r="C2351" s="80" t="s">
        <v>4639</v>
      </c>
      <c r="D2351" s="80" t="s">
        <v>6635</v>
      </c>
      <c r="E2351" s="1120">
        <v>9.66</v>
      </c>
      <c r="K2351" s="858">
        <f t="shared" si="36"/>
        <v>0</v>
      </c>
    </row>
    <row r="2352" spans="3:11" x14ac:dyDescent="0.25">
      <c r="C2352" s="80" t="s">
        <v>4639</v>
      </c>
      <c r="D2352" s="80" t="s">
        <v>6626</v>
      </c>
      <c r="E2352" s="1120">
        <v>9.66</v>
      </c>
      <c r="K2352" s="858">
        <f t="shared" si="36"/>
        <v>0</v>
      </c>
    </row>
    <row r="2353" spans="3:11" x14ac:dyDescent="0.25">
      <c r="C2353" s="80" t="s">
        <v>4639</v>
      </c>
      <c r="D2353" s="80" t="s">
        <v>6627</v>
      </c>
      <c r="E2353" s="1120">
        <v>4.83</v>
      </c>
      <c r="K2353" s="858">
        <f t="shared" si="36"/>
        <v>0</v>
      </c>
    </row>
    <row r="2354" spans="3:11" x14ac:dyDescent="0.25">
      <c r="C2354" s="80" t="s">
        <v>4639</v>
      </c>
      <c r="D2354" s="80" t="s">
        <v>6636</v>
      </c>
      <c r="E2354" s="1120">
        <v>-139.77000000000001</v>
      </c>
      <c r="K2354" s="858">
        <f t="shared" si="36"/>
        <v>0</v>
      </c>
    </row>
    <row r="2355" spans="3:11" x14ac:dyDescent="0.25">
      <c r="C2355" s="80" t="s">
        <v>4639</v>
      </c>
      <c r="D2355" s="80" t="s">
        <v>6639</v>
      </c>
      <c r="E2355" s="1120">
        <v>-155.6</v>
      </c>
      <c r="K2355" s="858">
        <f t="shared" si="36"/>
        <v>0</v>
      </c>
    </row>
    <row r="2356" spans="3:11" x14ac:dyDescent="0.25">
      <c r="C2356" s="80" t="s">
        <v>4639</v>
      </c>
      <c r="D2356" s="80" t="s">
        <v>6640</v>
      </c>
      <c r="E2356" s="1120">
        <v>30.72</v>
      </c>
      <c r="K2356" s="858">
        <f t="shared" si="36"/>
        <v>0</v>
      </c>
    </row>
    <row r="2357" spans="3:11" x14ac:dyDescent="0.25">
      <c r="C2357" s="80" t="s">
        <v>4639</v>
      </c>
      <c r="D2357" s="80" t="s">
        <v>6641</v>
      </c>
      <c r="E2357" s="1120">
        <v>30.72</v>
      </c>
      <c r="K2357" s="858">
        <f t="shared" si="36"/>
        <v>0</v>
      </c>
    </row>
    <row r="2358" spans="3:11" x14ac:dyDescent="0.25">
      <c r="C2358" s="80" t="s">
        <v>4639</v>
      </c>
      <c r="D2358" s="80" t="s">
        <v>6642</v>
      </c>
      <c r="E2358" s="1120">
        <v>30.72</v>
      </c>
      <c r="K2358" s="858">
        <f t="shared" si="36"/>
        <v>0</v>
      </c>
    </row>
    <row r="2359" spans="3:11" x14ac:dyDescent="0.25">
      <c r="C2359" s="80" t="s">
        <v>4639</v>
      </c>
      <c r="D2359" s="80" t="s">
        <v>6643</v>
      </c>
      <c r="E2359" s="1120">
        <v>17.34</v>
      </c>
      <c r="K2359" s="858">
        <f t="shared" si="36"/>
        <v>0</v>
      </c>
    </row>
    <row r="2360" spans="3:11" x14ac:dyDescent="0.25">
      <c r="C2360" s="80" t="s">
        <v>4639</v>
      </c>
      <c r="D2360" s="80" t="s">
        <v>6644</v>
      </c>
      <c r="E2360" s="1120">
        <v>3.97</v>
      </c>
      <c r="K2360" s="858">
        <f t="shared" si="36"/>
        <v>0</v>
      </c>
    </row>
    <row r="2361" spans="3:11" x14ac:dyDescent="0.25">
      <c r="C2361" s="80" t="s">
        <v>4639</v>
      </c>
      <c r="D2361" s="80" t="s">
        <v>6645</v>
      </c>
      <c r="E2361" s="1120">
        <v>3.97</v>
      </c>
      <c r="K2361" s="858">
        <f t="shared" si="36"/>
        <v>0</v>
      </c>
    </row>
    <row r="2362" spans="3:11" x14ac:dyDescent="0.25">
      <c r="C2362" s="80" t="s">
        <v>4639</v>
      </c>
      <c r="D2362" s="80" t="s">
        <v>6646</v>
      </c>
      <c r="E2362" s="1120">
        <v>3.97</v>
      </c>
      <c r="K2362" s="858">
        <f t="shared" si="36"/>
        <v>0</v>
      </c>
    </row>
    <row r="2363" spans="3:11" x14ac:dyDescent="0.25">
      <c r="C2363" s="80" t="s">
        <v>4639</v>
      </c>
      <c r="D2363" s="80" t="s">
        <v>6637</v>
      </c>
      <c r="E2363" s="1120">
        <v>3.97</v>
      </c>
      <c r="K2363" s="858">
        <f t="shared" si="36"/>
        <v>0</v>
      </c>
    </row>
    <row r="2364" spans="3:11" x14ac:dyDescent="0.25">
      <c r="C2364" s="80" t="s">
        <v>4639</v>
      </c>
      <c r="D2364" s="80" t="s">
        <v>6638</v>
      </c>
      <c r="E2364" s="1120">
        <v>3.97</v>
      </c>
      <c r="K2364" s="858">
        <f t="shared" si="36"/>
        <v>0</v>
      </c>
    </row>
    <row r="2365" spans="3:11" x14ac:dyDescent="0.25">
      <c r="C2365" s="80" t="s">
        <v>4639</v>
      </c>
      <c r="D2365" s="80" t="s">
        <v>6647</v>
      </c>
      <c r="E2365" s="1120">
        <v>-109.84</v>
      </c>
      <c r="K2365" s="858">
        <f t="shared" si="36"/>
        <v>0</v>
      </c>
    </row>
    <row r="2366" spans="3:11" x14ac:dyDescent="0.25">
      <c r="C2366" s="80" t="s">
        <v>4639</v>
      </c>
      <c r="D2366" s="80" t="s">
        <v>6650</v>
      </c>
      <c r="E2366" s="1120">
        <v>-125.67</v>
      </c>
      <c r="K2366" s="858">
        <f t="shared" si="36"/>
        <v>0</v>
      </c>
    </row>
    <row r="2367" spans="3:11" x14ac:dyDescent="0.25">
      <c r="C2367" s="80" t="s">
        <v>4639</v>
      </c>
      <c r="D2367" s="80" t="s">
        <v>6651</v>
      </c>
      <c r="E2367" s="1120">
        <v>30.72</v>
      </c>
      <c r="K2367" s="858">
        <f t="shared" si="36"/>
        <v>0</v>
      </c>
    </row>
    <row r="2368" spans="3:11" x14ac:dyDescent="0.25">
      <c r="C2368" s="80" t="s">
        <v>4639</v>
      </c>
      <c r="D2368" s="80" t="s">
        <v>6652</v>
      </c>
      <c r="E2368" s="1120">
        <v>30.72</v>
      </c>
      <c r="K2368" s="858">
        <f t="shared" si="36"/>
        <v>0</v>
      </c>
    </row>
    <row r="2369" spans="3:11" x14ac:dyDescent="0.25">
      <c r="C2369" s="80" t="s">
        <v>4639</v>
      </c>
      <c r="D2369" s="80" t="s">
        <v>6653</v>
      </c>
      <c r="E2369" s="1120">
        <v>30.72</v>
      </c>
      <c r="K2369" s="858">
        <f t="shared" si="36"/>
        <v>0</v>
      </c>
    </row>
    <row r="2370" spans="3:11" x14ac:dyDescent="0.25">
      <c r="C2370" s="80" t="s">
        <v>4639</v>
      </c>
      <c r="D2370" s="80" t="s">
        <v>6654</v>
      </c>
      <c r="E2370" s="1120">
        <v>17.350000000000001</v>
      </c>
      <c r="K2370" s="858">
        <f t="shared" si="36"/>
        <v>0</v>
      </c>
    </row>
    <row r="2371" spans="3:11" x14ac:dyDescent="0.25">
      <c r="C2371" s="80" t="s">
        <v>4639</v>
      </c>
      <c r="D2371" s="80" t="s">
        <v>6655</v>
      </c>
      <c r="E2371" s="1120">
        <v>3.97</v>
      </c>
      <c r="K2371" s="858">
        <f t="shared" si="36"/>
        <v>0</v>
      </c>
    </row>
    <row r="2372" spans="3:11" x14ac:dyDescent="0.25">
      <c r="C2372" s="80" t="s">
        <v>4639</v>
      </c>
      <c r="D2372" s="80" t="s">
        <v>6656</v>
      </c>
      <c r="E2372" s="1120">
        <v>3.97</v>
      </c>
      <c r="K2372" s="858">
        <f t="shared" si="36"/>
        <v>0</v>
      </c>
    </row>
    <row r="2373" spans="3:11" x14ac:dyDescent="0.25">
      <c r="C2373" s="80" t="s">
        <v>4639</v>
      </c>
      <c r="D2373" s="80" t="s">
        <v>6657</v>
      </c>
      <c r="E2373" s="1120">
        <v>3.97</v>
      </c>
      <c r="K2373" s="858">
        <f t="shared" si="36"/>
        <v>0</v>
      </c>
    </row>
    <row r="2374" spans="3:11" x14ac:dyDescent="0.25">
      <c r="C2374" s="80" t="s">
        <v>4639</v>
      </c>
      <c r="D2374" s="80" t="s">
        <v>6648</v>
      </c>
      <c r="E2374" s="1120">
        <v>3.97</v>
      </c>
      <c r="K2374" s="858">
        <f t="shared" si="36"/>
        <v>0</v>
      </c>
    </row>
    <row r="2375" spans="3:11" x14ac:dyDescent="0.25">
      <c r="C2375" s="80" t="s">
        <v>4639</v>
      </c>
      <c r="D2375" s="80" t="s">
        <v>6649</v>
      </c>
      <c r="E2375" s="1120">
        <v>3.97</v>
      </c>
      <c r="K2375" s="858">
        <f t="shared" ref="K2375:K2438" si="37">I2375+J2375</f>
        <v>0</v>
      </c>
    </row>
    <row r="2376" spans="3:11" x14ac:dyDescent="0.25">
      <c r="C2376" s="80" t="s">
        <v>4639</v>
      </c>
      <c r="D2376" s="80" t="s">
        <v>6658</v>
      </c>
      <c r="E2376" s="1120">
        <v>-7245.98</v>
      </c>
      <c r="K2376" s="858">
        <f t="shared" si="37"/>
        <v>0</v>
      </c>
    </row>
    <row r="2377" spans="3:11" x14ac:dyDescent="0.25">
      <c r="C2377" s="80" t="s">
        <v>4639</v>
      </c>
      <c r="D2377" s="80" t="s">
        <v>6661</v>
      </c>
      <c r="E2377" s="1120">
        <v>-7245.98</v>
      </c>
      <c r="K2377" s="858">
        <f t="shared" si="37"/>
        <v>0</v>
      </c>
    </row>
    <row r="2378" spans="3:11" x14ac:dyDescent="0.25">
      <c r="C2378" s="80" t="s">
        <v>4639</v>
      </c>
      <c r="D2378" s="80" t="s">
        <v>6662</v>
      </c>
      <c r="E2378" s="1120">
        <v>822.56</v>
      </c>
      <c r="K2378" s="858">
        <f t="shared" si="37"/>
        <v>0</v>
      </c>
    </row>
    <row r="2379" spans="3:11" x14ac:dyDescent="0.25">
      <c r="C2379" s="80" t="s">
        <v>4639</v>
      </c>
      <c r="D2379" s="80" t="s">
        <v>6663</v>
      </c>
      <c r="E2379" s="1120">
        <v>541.53</v>
      </c>
      <c r="K2379" s="858">
        <f t="shared" si="37"/>
        <v>0</v>
      </c>
    </row>
    <row r="2380" spans="3:11" x14ac:dyDescent="0.25">
      <c r="C2380" s="80" t="s">
        <v>4639</v>
      </c>
      <c r="D2380" s="80" t="s">
        <v>6664</v>
      </c>
      <c r="E2380" s="1120">
        <v>541.53</v>
      </c>
      <c r="K2380" s="858">
        <f t="shared" si="37"/>
        <v>0</v>
      </c>
    </row>
    <row r="2381" spans="3:11" x14ac:dyDescent="0.25">
      <c r="C2381" s="80" t="s">
        <v>4639</v>
      </c>
      <c r="D2381" s="80" t="s">
        <v>6665</v>
      </c>
      <c r="E2381" s="1120">
        <v>541.53</v>
      </c>
      <c r="K2381" s="858">
        <f t="shared" si="37"/>
        <v>0</v>
      </c>
    </row>
    <row r="2382" spans="3:11" x14ac:dyDescent="0.25">
      <c r="C2382" s="80" t="s">
        <v>4639</v>
      </c>
      <c r="D2382" s="80" t="s">
        <v>6666</v>
      </c>
      <c r="E2382" s="1120">
        <v>475.29</v>
      </c>
      <c r="K2382" s="858">
        <f t="shared" si="37"/>
        <v>0</v>
      </c>
    </row>
    <row r="2383" spans="3:11" x14ac:dyDescent="0.25">
      <c r="C2383" s="80" t="s">
        <v>4639</v>
      </c>
      <c r="D2383" s="80" t="s">
        <v>6667</v>
      </c>
      <c r="E2383" s="1120">
        <v>7685.48</v>
      </c>
      <c r="K2383" s="858">
        <f t="shared" si="37"/>
        <v>0</v>
      </c>
    </row>
    <row r="2384" spans="3:11" x14ac:dyDescent="0.25">
      <c r="C2384" s="80" t="s">
        <v>4639</v>
      </c>
      <c r="D2384" s="80" t="s">
        <v>6668</v>
      </c>
      <c r="E2384" s="1120">
        <v>4047.27</v>
      </c>
      <c r="K2384" s="858">
        <f t="shared" si="37"/>
        <v>0</v>
      </c>
    </row>
    <row r="2385" spans="3:11" x14ac:dyDescent="0.25">
      <c r="C2385" s="80" t="s">
        <v>4639</v>
      </c>
      <c r="D2385" s="80" t="s">
        <v>6659</v>
      </c>
      <c r="E2385" s="1120">
        <v>4090.88</v>
      </c>
      <c r="K2385" s="858">
        <f t="shared" si="37"/>
        <v>0</v>
      </c>
    </row>
    <row r="2386" spans="3:11" x14ac:dyDescent="0.25">
      <c r="C2386" s="80" t="s">
        <v>4639</v>
      </c>
      <c r="D2386" s="80" t="s">
        <v>6660</v>
      </c>
      <c r="E2386" s="1120">
        <v>3937.81</v>
      </c>
      <c r="K2386" s="858">
        <f t="shared" si="37"/>
        <v>0</v>
      </c>
    </row>
    <row r="2387" spans="3:11" x14ac:dyDescent="0.25">
      <c r="C2387" s="80" t="s">
        <v>4639</v>
      </c>
      <c r="D2387" s="80" t="s">
        <v>10887</v>
      </c>
      <c r="E2387" s="1120">
        <v>3638.21</v>
      </c>
      <c r="K2387" s="858">
        <f t="shared" si="37"/>
        <v>0</v>
      </c>
    </row>
    <row r="2388" spans="3:11" x14ac:dyDescent="0.25">
      <c r="C2388" s="80" t="s">
        <v>4651</v>
      </c>
      <c r="D2388" s="80" t="s">
        <v>6669</v>
      </c>
      <c r="E2388" s="1120">
        <v>46427.9</v>
      </c>
      <c r="K2388" s="858">
        <f t="shared" si="37"/>
        <v>0</v>
      </c>
    </row>
    <row r="2389" spans="3:11" x14ac:dyDescent="0.25">
      <c r="C2389" s="80" t="s">
        <v>4651</v>
      </c>
      <c r="D2389" s="80" t="s">
        <v>6672</v>
      </c>
      <c r="E2389" s="1120">
        <v>44943.11</v>
      </c>
      <c r="K2389" s="858">
        <f t="shared" si="37"/>
        <v>0</v>
      </c>
    </row>
    <row r="2390" spans="3:11" x14ac:dyDescent="0.25">
      <c r="C2390" s="80" t="s">
        <v>4651</v>
      </c>
      <c r="D2390" s="80" t="s">
        <v>6673</v>
      </c>
      <c r="E2390" s="1120">
        <v>43959.94</v>
      </c>
      <c r="K2390" s="858">
        <f t="shared" si="37"/>
        <v>0</v>
      </c>
    </row>
    <row r="2391" spans="3:11" x14ac:dyDescent="0.25">
      <c r="C2391" s="80" t="s">
        <v>4651</v>
      </c>
      <c r="D2391" s="80" t="s">
        <v>6674</v>
      </c>
      <c r="E2391" s="1120">
        <v>43714.49</v>
      </c>
      <c r="K2391" s="858">
        <f t="shared" si="37"/>
        <v>0</v>
      </c>
    </row>
    <row r="2392" spans="3:11" x14ac:dyDescent="0.25">
      <c r="C2392" s="80" t="s">
        <v>4651</v>
      </c>
      <c r="D2392" s="80" t="s">
        <v>6675</v>
      </c>
      <c r="E2392" s="1120">
        <v>43602.66</v>
      </c>
      <c r="K2392" s="858">
        <f t="shared" si="37"/>
        <v>0</v>
      </c>
    </row>
    <row r="2393" spans="3:11" x14ac:dyDescent="0.25">
      <c r="C2393" s="80" t="s">
        <v>4651</v>
      </c>
      <c r="D2393" s="80" t="s">
        <v>6676</v>
      </c>
      <c r="E2393" s="1120">
        <v>43539.67</v>
      </c>
      <c r="K2393" s="858">
        <f t="shared" si="37"/>
        <v>0</v>
      </c>
    </row>
    <row r="2394" spans="3:11" x14ac:dyDescent="0.25">
      <c r="C2394" s="80" t="s">
        <v>4651</v>
      </c>
      <c r="D2394" s="80" t="s">
        <v>6677</v>
      </c>
      <c r="E2394" s="1120">
        <v>483376.21</v>
      </c>
      <c r="K2394" s="858">
        <f t="shared" si="37"/>
        <v>0</v>
      </c>
    </row>
    <row r="2395" spans="3:11" x14ac:dyDescent="0.25">
      <c r="C2395" s="80" t="s">
        <v>4651</v>
      </c>
      <c r="D2395" s="80" t="s">
        <v>6678</v>
      </c>
      <c r="E2395" s="1120">
        <v>20043.18</v>
      </c>
      <c r="K2395" s="858">
        <f t="shared" si="37"/>
        <v>0</v>
      </c>
    </row>
    <row r="2396" spans="3:11" x14ac:dyDescent="0.25">
      <c r="C2396" s="80" t="s">
        <v>4651</v>
      </c>
      <c r="D2396" s="80" t="s">
        <v>6679</v>
      </c>
      <c r="E2396" s="1120">
        <v>11035.54</v>
      </c>
      <c r="K2396" s="858">
        <f t="shared" si="37"/>
        <v>0</v>
      </c>
    </row>
    <row r="2397" spans="3:11" x14ac:dyDescent="0.25">
      <c r="C2397" s="80" t="s">
        <v>4651</v>
      </c>
      <c r="D2397" s="80" t="s">
        <v>6670</v>
      </c>
      <c r="E2397" s="1120">
        <v>9800.66</v>
      </c>
      <c r="K2397" s="858">
        <f t="shared" si="37"/>
        <v>0</v>
      </c>
    </row>
    <row r="2398" spans="3:11" x14ac:dyDescent="0.25">
      <c r="C2398" s="80" t="s">
        <v>4651</v>
      </c>
      <c r="D2398" s="80" t="s">
        <v>6671</v>
      </c>
      <c r="E2398" s="1120">
        <v>8707.25</v>
      </c>
      <c r="K2398" s="858">
        <f t="shared" si="37"/>
        <v>0</v>
      </c>
    </row>
    <row r="2399" spans="3:11" x14ac:dyDescent="0.25">
      <c r="C2399" s="80" t="s">
        <v>4651</v>
      </c>
      <c r="D2399" s="80" t="s">
        <v>10888</v>
      </c>
      <c r="E2399" s="1120">
        <v>8056.53</v>
      </c>
      <c r="K2399" s="858">
        <f t="shared" si="37"/>
        <v>0</v>
      </c>
    </row>
    <row r="2400" spans="3:11" x14ac:dyDescent="0.25">
      <c r="C2400" s="80" t="s">
        <v>4651</v>
      </c>
      <c r="D2400" s="80" t="s">
        <v>6680</v>
      </c>
      <c r="E2400" s="1120">
        <v>2727.05</v>
      </c>
      <c r="K2400" s="858">
        <f t="shared" si="37"/>
        <v>0</v>
      </c>
    </row>
    <row r="2401" spans="3:11" x14ac:dyDescent="0.25">
      <c r="C2401" s="80" t="s">
        <v>4651</v>
      </c>
      <c r="D2401" s="80" t="s">
        <v>6681</v>
      </c>
      <c r="E2401" s="1120">
        <v>2727.05</v>
      </c>
      <c r="K2401" s="858">
        <f t="shared" si="37"/>
        <v>0</v>
      </c>
    </row>
    <row r="2402" spans="3:11" x14ac:dyDescent="0.25">
      <c r="C2402" s="80" t="s">
        <v>4651</v>
      </c>
      <c r="D2402" s="80" t="s">
        <v>6682</v>
      </c>
      <c r="E2402" s="1120">
        <v>2727.05</v>
      </c>
      <c r="K2402" s="858">
        <f t="shared" si="37"/>
        <v>0</v>
      </c>
    </row>
    <row r="2403" spans="3:11" x14ac:dyDescent="0.25">
      <c r="C2403" s="80" t="s">
        <v>4651</v>
      </c>
      <c r="D2403" s="80" t="s">
        <v>6683</v>
      </c>
      <c r="E2403" s="1120">
        <v>2727.05</v>
      </c>
      <c r="K2403" s="858">
        <f t="shared" si="37"/>
        <v>0</v>
      </c>
    </row>
    <row r="2404" spans="3:11" x14ac:dyDescent="0.25">
      <c r="C2404" s="80" t="s">
        <v>4651</v>
      </c>
      <c r="D2404" s="80" t="s">
        <v>6684</v>
      </c>
      <c r="E2404" s="1120">
        <v>2727.05</v>
      </c>
      <c r="K2404" s="858">
        <f t="shared" si="37"/>
        <v>0</v>
      </c>
    </row>
    <row r="2405" spans="3:11" x14ac:dyDescent="0.25">
      <c r="C2405" s="80" t="s">
        <v>4651</v>
      </c>
      <c r="D2405" s="80" t="s">
        <v>6685</v>
      </c>
      <c r="E2405" s="1120">
        <v>2727.05</v>
      </c>
      <c r="K2405" s="858">
        <f t="shared" si="37"/>
        <v>0</v>
      </c>
    </row>
    <row r="2406" spans="3:11" x14ac:dyDescent="0.25">
      <c r="C2406" s="80" t="s">
        <v>4651</v>
      </c>
      <c r="D2406" s="80" t="s">
        <v>6686</v>
      </c>
      <c r="E2406" s="1120">
        <v>319.12</v>
      </c>
      <c r="K2406" s="858">
        <f t="shared" si="37"/>
        <v>0</v>
      </c>
    </row>
    <row r="2407" spans="3:11" x14ac:dyDescent="0.25">
      <c r="C2407" s="80" t="s">
        <v>4651</v>
      </c>
      <c r="D2407" s="80" t="s">
        <v>6687</v>
      </c>
      <c r="E2407" s="1120">
        <v>319.12</v>
      </c>
      <c r="K2407" s="858">
        <f t="shared" si="37"/>
        <v>0</v>
      </c>
    </row>
    <row r="2408" spans="3:11" x14ac:dyDescent="0.25">
      <c r="C2408" s="80" t="s">
        <v>4651</v>
      </c>
      <c r="D2408" s="80" t="s">
        <v>6688</v>
      </c>
      <c r="E2408" s="1120">
        <v>319.12</v>
      </c>
      <c r="K2408" s="858">
        <f t="shared" si="37"/>
        <v>0</v>
      </c>
    </row>
    <row r="2409" spans="3:11" x14ac:dyDescent="0.25">
      <c r="C2409" s="80" t="s">
        <v>4651</v>
      </c>
      <c r="D2409" s="80" t="s">
        <v>6689</v>
      </c>
      <c r="E2409" s="1120">
        <v>319.12</v>
      </c>
      <c r="K2409" s="858">
        <f t="shared" si="37"/>
        <v>0</v>
      </c>
    </row>
    <row r="2410" spans="3:11" x14ac:dyDescent="0.25">
      <c r="C2410" s="80" t="s">
        <v>4651</v>
      </c>
      <c r="D2410" s="80" t="s">
        <v>6690</v>
      </c>
      <c r="E2410" s="1120">
        <v>319.12</v>
      </c>
      <c r="K2410" s="858">
        <f t="shared" si="37"/>
        <v>0</v>
      </c>
    </row>
    <row r="2411" spans="3:11" x14ac:dyDescent="0.25">
      <c r="C2411" s="80" t="s">
        <v>4651</v>
      </c>
      <c r="D2411" s="80" t="s">
        <v>6691</v>
      </c>
      <c r="E2411" s="1120">
        <v>319.12</v>
      </c>
      <c r="K2411" s="858">
        <f t="shared" si="37"/>
        <v>0</v>
      </c>
    </row>
    <row r="2412" spans="3:11" x14ac:dyDescent="0.25">
      <c r="C2412" s="80" t="s">
        <v>4651</v>
      </c>
      <c r="D2412" s="80" t="s">
        <v>6692</v>
      </c>
      <c r="E2412" s="1120">
        <v>1128.07</v>
      </c>
      <c r="K2412" s="858">
        <f t="shared" si="37"/>
        <v>0</v>
      </c>
    </row>
    <row r="2413" spans="3:11" x14ac:dyDescent="0.25">
      <c r="C2413" s="80" t="s">
        <v>4651</v>
      </c>
      <c r="D2413" s="80" t="s">
        <v>6693</v>
      </c>
      <c r="E2413" s="1120">
        <v>1128.07</v>
      </c>
      <c r="K2413" s="858">
        <f t="shared" si="37"/>
        <v>0</v>
      </c>
    </row>
    <row r="2414" spans="3:11" x14ac:dyDescent="0.25">
      <c r="C2414" s="80" t="s">
        <v>4651</v>
      </c>
      <c r="D2414" s="80" t="s">
        <v>6694</v>
      </c>
      <c r="E2414" s="1120">
        <v>1128.07</v>
      </c>
      <c r="K2414" s="858">
        <f t="shared" si="37"/>
        <v>0</v>
      </c>
    </row>
    <row r="2415" spans="3:11" x14ac:dyDescent="0.25">
      <c r="C2415" s="80" t="s">
        <v>4651</v>
      </c>
      <c r="D2415" s="80" t="s">
        <v>6695</v>
      </c>
      <c r="E2415" s="1120">
        <v>1128.07</v>
      </c>
      <c r="K2415" s="858">
        <f t="shared" si="37"/>
        <v>0</v>
      </c>
    </row>
    <row r="2416" spans="3:11" x14ac:dyDescent="0.25">
      <c r="C2416" s="80" t="s">
        <v>4651</v>
      </c>
      <c r="D2416" s="80" t="s">
        <v>6696</v>
      </c>
      <c r="E2416" s="1120">
        <v>1128.07</v>
      </c>
      <c r="K2416" s="858">
        <f t="shared" si="37"/>
        <v>0</v>
      </c>
    </row>
    <row r="2417" spans="3:11" x14ac:dyDescent="0.25">
      <c r="C2417" s="80" t="s">
        <v>4651</v>
      </c>
      <c r="D2417" s="80" t="s">
        <v>6697</v>
      </c>
      <c r="E2417" s="1120">
        <v>1128.07</v>
      </c>
      <c r="K2417" s="858">
        <f t="shared" si="37"/>
        <v>0</v>
      </c>
    </row>
    <row r="2418" spans="3:11" x14ac:dyDescent="0.25">
      <c r="C2418" s="80" t="s">
        <v>4651</v>
      </c>
      <c r="D2418" s="80" t="s">
        <v>6698</v>
      </c>
      <c r="E2418" s="1120">
        <v>51.37</v>
      </c>
      <c r="K2418" s="858">
        <f t="shared" si="37"/>
        <v>0</v>
      </c>
    </row>
    <row r="2419" spans="3:11" x14ac:dyDescent="0.25">
      <c r="C2419" s="80" t="s">
        <v>4651</v>
      </c>
      <c r="D2419" s="80" t="s">
        <v>6699</v>
      </c>
      <c r="E2419" s="1120">
        <v>51.37</v>
      </c>
      <c r="K2419" s="858">
        <f t="shared" si="37"/>
        <v>0</v>
      </c>
    </row>
    <row r="2420" spans="3:11" x14ac:dyDescent="0.25">
      <c r="C2420" s="80" t="s">
        <v>4651</v>
      </c>
      <c r="D2420" s="80" t="s">
        <v>6700</v>
      </c>
      <c r="E2420" s="1120">
        <v>51.37</v>
      </c>
      <c r="K2420" s="858">
        <f t="shared" si="37"/>
        <v>0</v>
      </c>
    </row>
    <row r="2421" spans="3:11" x14ac:dyDescent="0.25">
      <c r="C2421" s="80" t="s">
        <v>4651</v>
      </c>
      <c r="D2421" s="80" t="s">
        <v>6701</v>
      </c>
      <c r="E2421" s="1120">
        <v>51.37</v>
      </c>
      <c r="K2421" s="858">
        <f t="shared" si="37"/>
        <v>0</v>
      </c>
    </row>
    <row r="2422" spans="3:11" x14ac:dyDescent="0.25">
      <c r="C2422" s="80" t="s">
        <v>4651</v>
      </c>
      <c r="D2422" s="80" t="s">
        <v>6702</v>
      </c>
      <c r="E2422" s="1120">
        <v>51.37</v>
      </c>
      <c r="K2422" s="858">
        <f t="shared" si="37"/>
        <v>0</v>
      </c>
    </row>
    <row r="2423" spans="3:11" x14ac:dyDescent="0.25">
      <c r="C2423" s="80" t="s">
        <v>4651</v>
      </c>
      <c r="D2423" s="80" t="s">
        <v>6703</v>
      </c>
      <c r="E2423" s="1120">
        <v>51.37</v>
      </c>
      <c r="K2423" s="858">
        <f t="shared" si="37"/>
        <v>0</v>
      </c>
    </row>
    <row r="2424" spans="3:11" x14ac:dyDescent="0.25">
      <c r="C2424" s="80" t="s">
        <v>4651</v>
      </c>
      <c r="D2424" s="80" t="s">
        <v>6704</v>
      </c>
      <c r="E2424" s="1120">
        <v>11688.53</v>
      </c>
      <c r="K2424" s="858">
        <f t="shared" si="37"/>
        <v>0</v>
      </c>
    </row>
    <row r="2425" spans="3:11" x14ac:dyDescent="0.25">
      <c r="C2425" s="80" t="s">
        <v>4651</v>
      </c>
      <c r="D2425" s="80" t="s">
        <v>6705</v>
      </c>
      <c r="E2425" s="1120">
        <v>11688.53</v>
      </c>
      <c r="K2425" s="858">
        <f t="shared" si="37"/>
        <v>0</v>
      </c>
    </row>
    <row r="2426" spans="3:11" x14ac:dyDescent="0.25">
      <c r="C2426" s="80" t="s">
        <v>4651</v>
      </c>
      <c r="D2426" s="80" t="s">
        <v>6706</v>
      </c>
      <c r="E2426" s="1120">
        <v>11688.53</v>
      </c>
      <c r="K2426" s="858">
        <f t="shared" si="37"/>
        <v>0</v>
      </c>
    </row>
    <row r="2427" spans="3:11" x14ac:dyDescent="0.25">
      <c r="C2427" s="80" t="s">
        <v>4651</v>
      </c>
      <c r="D2427" s="80" t="s">
        <v>6707</v>
      </c>
      <c r="E2427" s="1120">
        <v>11688.53</v>
      </c>
      <c r="K2427" s="858">
        <f t="shared" si="37"/>
        <v>0</v>
      </c>
    </row>
    <row r="2428" spans="3:11" x14ac:dyDescent="0.25">
      <c r="C2428" s="80" t="s">
        <v>4651</v>
      </c>
      <c r="D2428" s="80" t="s">
        <v>6708</v>
      </c>
      <c r="E2428" s="1120">
        <v>11688.53</v>
      </c>
      <c r="K2428" s="858">
        <f t="shared" si="37"/>
        <v>0</v>
      </c>
    </row>
    <row r="2429" spans="3:11" x14ac:dyDescent="0.25">
      <c r="C2429" s="80" t="s">
        <v>4651</v>
      </c>
      <c r="D2429" s="80" t="s">
        <v>6709</v>
      </c>
      <c r="E2429" s="1120">
        <v>11688.53</v>
      </c>
      <c r="K2429" s="858">
        <f t="shared" si="37"/>
        <v>0</v>
      </c>
    </row>
    <row r="2430" spans="3:11" x14ac:dyDescent="0.25">
      <c r="C2430" s="80" t="s">
        <v>4651</v>
      </c>
      <c r="D2430" s="80" t="s">
        <v>6710</v>
      </c>
      <c r="E2430" s="1120">
        <v>298.81</v>
      </c>
      <c r="K2430" s="858">
        <f t="shared" si="37"/>
        <v>0</v>
      </c>
    </row>
    <row r="2431" spans="3:11" x14ac:dyDescent="0.25">
      <c r="C2431" s="80" t="s">
        <v>4651</v>
      </c>
      <c r="D2431" s="80" t="s">
        <v>6711</v>
      </c>
      <c r="E2431" s="1120">
        <v>298.81</v>
      </c>
      <c r="K2431" s="858">
        <f t="shared" si="37"/>
        <v>0</v>
      </c>
    </row>
    <row r="2432" spans="3:11" x14ac:dyDescent="0.25">
      <c r="C2432" s="80" t="s">
        <v>4651</v>
      </c>
      <c r="D2432" s="80" t="s">
        <v>6712</v>
      </c>
      <c r="E2432" s="1120">
        <v>298.81</v>
      </c>
      <c r="K2432" s="858">
        <f t="shared" si="37"/>
        <v>0</v>
      </c>
    </row>
    <row r="2433" spans="3:11" x14ac:dyDescent="0.25">
      <c r="C2433" s="80" t="s">
        <v>4651</v>
      </c>
      <c r="D2433" s="80" t="s">
        <v>6713</v>
      </c>
      <c r="E2433" s="1120">
        <v>298.81</v>
      </c>
      <c r="K2433" s="858">
        <f t="shared" si="37"/>
        <v>0</v>
      </c>
    </row>
    <row r="2434" spans="3:11" x14ac:dyDescent="0.25">
      <c r="C2434" s="80" t="s">
        <v>4651</v>
      </c>
      <c r="D2434" s="80" t="s">
        <v>6714</v>
      </c>
      <c r="E2434" s="1120">
        <v>298.81</v>
      </c>
      <c r="K2434" s="858">
        <f t="shared" si="37"/>
        <v>0</v>
      </c>
    </row>
    <row r="2435" spans="3:11" x14ac:dyDescent="0.25">
      <c r="C2435" s="80" t="s">
        <v>4651</v>
      </c>
      <c r="D2435" s="80" t="s">
        <v>6715</v>
      </c>
      <c r="E2435" s="1120">
        <v>298.81</v>
      </c>
      <c r="K2435" s="858">
        <f t="shared" si="37"/>
        <v>0</v>
      </c>
    </row>
    <row r="2436" spans="3:11" x14ac:dyDescent="0.25">
      <c r="C2436" s="80" t="s">
        <v>4651</v>
      </c>
      <c r="D2436" s="80" t="s">
        <v>6716</v>
      </c>
      <c r="E2436" s="1120">
        <v>1979.24</v>
      </c>
      <c r="K2436" s="858">
        <f t="shared" si="37"/>
        <v>0</v>
      </c>
    </row>
    <row r="2437" spans="3:11" x14ac:dyDescent="0.25">
      <c r="C2437" s="80" t="s">
        <v>4651</v>
      </c>
      <c r="D2437" s="80" t="s">
        <v>6717</v>
      </c>
      <c r="E2437" s="1120">
        <v>1979.24</v>
      </c>
      <c r="K2437" s="858">
        <f t="shared" si="37"/>
        <v>0</v>
      </c>
    </row>
    <row r="2438" spans="3:11" x14ac:dyDescent="0.25">
      <c r="C2438" s="80" t="s">
        <v>4651</v>
      </c>
      <c r="D2438" s="80" t="s">
        <v>6718</v>
      </c>
      <c r="E2438" s="1120">
        <v>1979.24</v>
      </c>
      <c r="K2438" s="858">
        <f t="shared" si="37"/>
        <v>0</v>
      </c>
    </row>
    <row r="2439" spans="3:11" x14ac:dyDescent="0.25">
      <c r="C2439" s="80" t="s">
        <v>4651</v>
      </c>
      <c r="D2439" s="80" t="s">
        <v>6719</v>
      </c>
      <c r="E2439" s="1120">
        <v>1979.24</v>
      </c>
      <c r="K2439" s="858">
        <f t="shared" ref="K2439:K2471" si="38">I2439+J2439</f>
        <v>0</v>
      </c>
    </row>
    <row r="2440" spans="3:11" x14ac:dyDescent="0.25">
      <c r="C2440" s="80" t="s">
        <v>4651</v>
      </c>
      <c r="D2440" s="80" t="s">
        <v>6720</v>
      </c>
      <c r="E2440" s="1120">
        <v>1979.24</v>
      </c>
      <c r="K2440" s="858">
        <f t="shared" si="38"/>
        <v>0</v>
      </c>
    </row>
    <row r="2441" spans="3:11" x14ac:dyDescent="0.25">
      <c r="C2441" s="80" t="s">
        <v>4651</v>
      </c>
      <c r="D2441" s="80" t="s">
        <v>6721</v>
      </c>
      <c r="E2441" s="1120">
        <v>1979.24</v>
      </c>
      <c r="K2441" s="858">
        <f t="shared" si="38"/>
        <v>0</v>
      </c>
    </row>
    <row r="2442" spans="3:11" x14ac:dyDescent="0.25">
      <c r="C2442" s="80" t="s">
        <v>4651</v>
      </c>
      <c r="D2442" s="80" t="s">
        <v>6722</v>
      </c>
      <c r="E2442" s="1120">
        <v>10079.14</v>
      </c>
      <c r="K2442" s="858">
        <f t="shared" si="38"/>
        <v>0</v>
      </c>
    </row>
    <row r="2443" spans="3:11" x14ac:dyDescent="0.25">
      <c r="C2443" s="80" t="s">
        <v>4651</v>
      </c>
      <c r="D2443" s="80" t="s">
        <v>6723</v>
      </c>
      <c r="E2443" s="1120">
        <v>10079.14</v>
      </c>
      <c r="K2443" s="858">
        <f t="shared" si="38"/>
        <v>0</v>
      </c>
    </row>
    <row r="2444" spans="3:11" x14ac:dyDescent="0.25">
      <c r="C2444" s="80" t="s">
        <v>4651</v>
      </c>
      <c r="D2444" s="80" t="s">
        <v>6724</v>
      </c>
      <c r="E2444" s="1120">
        <v>10079.14</v>
      </c>
      <c r="K2444" s="858">
        <f t="shared" si="38"/>
        <v>0</v>
      </c>
    </row>
    <row r="2445" spans="3:11" x14ac:dyDescent="0.25">
      <c r="C2445" s="80" t="s">
        <v>4651</v>
      </c>
      <c r="D2445" s="80" t="s">
        <v>6725</v>
      </c>
      <c r="E2445" s="1120">
        <v>10079.14</v>
      </c>
      <c r="K2445" s="858">
        <f t="shared" si="38"/>
        <v>0</v>
      </c>
    </row>
    <row r="2446" spans="3:11" x14ac:dyDescent="0.25">
      <c r="C2446" s="80" t="s">
        <v>4651</v>
      </c>
      <c r="D2446" s="80" t="s">
        <v>6726</v>
      </c>
      <c r="E2446" s="1120">
        <v>10077.26</v>
      </c>
      <c r="K2446" s="858">
        <f t="shared" si="38"/>
        <v>0</v>
      </c>
    </row>
    <row r="2447" spans="3:11" x14ac:dyDescent="0.25">
      <c r="C2447" s="80" t="s">
        <v>4651</v>
      </c>
      <c r="D2447" s="80" t="s">
        <v>6727</v>
      </c>
      <c r="E2447" s="1120">
        <v>10075.379999999999</v>
      </c>
      <c r="K2447" s="858">
        <f t="shared" si="38"/>
        <v>0</v>
      </c>
    </row>
    <row r="2448" spans="3:11" x14ac:dyDescent="0.25">
      <c r="C2448" s="80" t="s">
        <v>4719</v>
      </c>
      <c r="D2448" s="80" t="s">
        <v>6728</v>
      </c>
      <c r="E2448" s="1120">
        <v>3.43</v>
      </c>
      <c r="K2448" s="858">
        <f t="shared" si="38"/>
        <v>0</v>
      </c>
    </row>
    <row r="2449" spans="3:11" x14ac:dyDescent="0.25">
      <c r="C2449" s="80" t="s">
        <v>4719</v>
      </c>
      <c r="D2449" s="80" t="s">
        <v>6729</v>
      </c>
      <c r="E2449" s="1120">
        <v>3.43</v>
      </c>
      <c r="K2449" s="858">
        <f t="shared" si="38"/>
        <v>0</v>
      </c>
    </row>
    <row r="2450" spans="3:11" x14ac:dyDescent="0.25">
      <c r="C2450" s="80" t="s">
        <v>4719</v>
      </c>
      <c r="D2450" s="80" t="s">
        <v>6730</v>
      </c>
      <c r="E2450" s="1120">
        <v>3.43</v>
      </c>
      <c r="K2450" s="858">
        <f t="shared" si="38"/>
        <v>0</v>
      </c>
    </row>
    <row r="2451" spans="3:11" x14ac:dyDescent="0.25">
      <c r="C2451" s="80" t="s">
        <v>4719</v>
      </c>
      <c r="D2451" s="80" t="s">
        <v>6731</v>
      </c>
      <c r="E2451" s="1120">
        <v>3.43</v>
      </c>
      <c r="K2451" s="858">
        <f t="shared" si="38"/>
        <v>0</v>
      </c>
    </row>
    <row r="2452" spans="3:11" x14ac:dyDescent="0.25">
      <c r="C2452" s="80" t="s">
        <v>4719</v>
      </c>
      <c r="D2452" s="80" t="s">
        <v>6732</v>
      </c>
      <c r="E2452" s="1120">
        <v>3.43</v>
      </c>
      <c r="K2452" s="858">
        <f t="shared" si="38"/>
        <v>0</v>
      </c>
    </row>
    <row r="2453" spans="3:11" x14ac:dyDescent="0.25">
      <c r="C2453" s="80" t="s">
        <v>4719</v>
      </c>
      <c r="D2453" s="80" t="s">
        <v>6733</v>
      </c>
      <c r="E2453" s="1120">
        <v>3.43</v>
      </c>
      <c r="K2453" s="858">
        <f t="shared" si="38"/>
        <v>0</v>
      </c>
    </row>
    <row r="2454" spans="3:11" x14ac:dyDescent="0.25">
      <c r="C2454" s="80" t="s">
        <v>4719</v>
      </c>
      <c r="D2454" s="80" t="s">
        <v>6734</v>
      </c>
      <c r="E2454" s="1120">
        <v>214.06</v>
      </c>
      <c r="K2454" s="858">
        <f t="shared" si="38"/>
        <v>0</v>
      </c>
    </row>
    <row r="2455" spans="3:11" x14ac:dyDescent="0.25">
      <c r="C2455" s="80" t="s">
        <v>4719</v>
      </c>
      <c r="D2455" s="80" t="s">
        <v>6735</v>
      </c>
      <c r="E2455" s="1120">
        <v>214.06</v>
      </c>
      <c r="K2455" s="858">
        <f t="shared" si="38"/>
        <v>0</v>
      </c>
    </row>
    <row r="2456" spans="3:11" x14ac:dyDescent="0.25">
      <c r="C2456" s="80" t="s">
        <v>4719</v>
      </c>
      <c r="D2456" s="80" t="s">
        <v>6736</v>
      </c>
      <c r="E2456" s="1120">
        <v>214.06</v>
      </c>
      <c r="K2456" s="858">
        <f t="shared" si="38"/>
        <v>0</v>
      </c>
    </row>
    <row r="2457" spans="3:11" x14ac:dyDescent="0.25">
      <c r="C2457" s="80" t="s">
        <v>4719</v>
      </c>
      <c r="D2457" s="80" t="s">
        <v>6737</v>
      </c>
      <c r="E2457" s="1120">
        <v>214.06</v>
      </c>
      <c r="K2457" s="858">
        <f t="shared" si="38"/>
        <v>0</v>
      </c>
    </row>
    <row r="2458" spans="3:11" x14ac:dyDescent="0.25">
      <c r="C2458" s="80" t="s">
        <v>4719</v>
      </c>
      <c r="D2458" s="80" t="s">
        <v>6738</v>
      </c>
      <c r="E2458" s="1120">
        <v>214.06</v>
      </c>
      <c r="K2458" s="858">
        <f t="shared" si="38"/>
        <v>0</v>
      </c>
    </row>
    <row r="2459" spans="3:11" x14ac:dyDescent="0.25">
      <c r="C2459" s="80" t="s">
        <v>4719</v>
      </c>
      <c r="D2459" s="80" t="s">
        <v>6739</v>
      </c>
      <c r="E2459" s="1120">
        <v>214.06</v>
      </c>
      <c r="K2459" s="858">
        <f t="shared" si="38"/>
        <v>0</v>
      </c>
    </row>
    <row r="2460" spans="3:11" x14ac:dyDescent="0.25">
      <c r="C2460" s="80" t="s">
        <v>4719</v>
      </c>
      <c r="D2460" s="80" t="s">
        <v>6740</v>
      </c>
      <c r="E2460" s="1120">
        <v>4405.21</v>
      </c>
      <c r="K2460" s="858">
        <f t="shared" si="38"/>
        <v>0</v>
      </c>
    </row>
    <row r="2461" spans="3:11" x14ac:dyDescent="0.25">
      <c r="C2461" s="80" t="s">
        <v>4719</v>
      </c>
      <c r="D2461" s="80" t="s">
        <v>6741</v>
      </c>
      <c r="E2461" s="1120">
        <v>-1048.3800000000001</v>
      </c>
      <c r="K2461" s="858">
        <f t="shared" si="38"/>
        <v>0</v>
      </c>
    </row>
    <row r="2462" spans="3:11" x14ac:dyDescent="0.25">
      <c r="C2462" s="80" t="s">
        <v>4719</v>
      </c>
      <c r="D2462" s="80" t="s">
        <v>11159</v>
      </c>
      <c r="E2462" s="1120">
        <v>-524.19000000000005</v>
      </c>
      <c r="K2462" s="858">
        <f t="shared" si="38"/>
        <v>0</v>
      </c>
    </row>
    <row r="2463" spans="3:11" x14ac:dyDescent="0.25">
      <c r="C2463" s="80" t="s">
        <v>4719</v>
      </c>
      <c r="D2463" s="80" t="s">
        <v>11160</v>
      </c>
      <c r="E2463" s="1120">
        <v>-524.19000000000005</v>
      </c>
      <c r="K2463" s="858">
        <f t="shared" si="38"/>
        <v>0</v>
      </c>
    </row>
    <row r="2464" spans="3:11" x14ac:dyDescent="0.25">
      <c r="C2464" s="80" t="s">
        <v>4719</v>
      </c>
      <c r="D2464" s="80" t="s">
        <v>11161</v>
      </c>
      <c r="E2464" s="1120">
        <v>-524.19000000000005</v>
      </c>
      <c r="K2464" s="858">
        <f t="shared" si="38"/>
        <v>0</v>
      </c>
    </row>
    <row r="2465" spans="3:11" x14ac:dyDescent="0.25">
      <c r="C2465" s="80" t="s">
        <v>4719</v>
      </c>
      <c r="D2465" s="80" t="s">
        <v>11162</v>
      </c>
      <c r="E2465" s="1120">
        <v>-524.19000000000005</v>
      </c>
      <c r="K2465" s="858">
        <f t="shared" si="38"/>
        <v>0</v>
      </c>
    </row>
    <row r="2466" spans="3:11" x14ac:dyDescent="0.25">
      <c r="C2466" s="80" t="s">
        <v>4719</v>
      </c>
      <c r="D2466" s="80" t="s">
        <v>6742</v>
      </c>
      <c r="E2466" s="1120">
        <v>21.66</v>
      </c>
      <c r="K2466" s="858">
        <f t="shared" si="38"/>
        <v>0</v>
      </c>
    </row>
    <row r="2467" spans="3:11" x14ac:dyDescent="0.25">
      <c r="C2467" s="80" t="s">
        <v>4719</v>
      </c>
      <c r="D2467" s="80" t="s">
        <v>6743</v>
      </c>
      <c r="E2467" s="1120">
        <v>21.66</v>
      </c>
      <c r="K2467" s="858">
        <f t="shared" si="38"/>
        <v>0</v>
      </c>
    </row>
    <row r="2468" spans="3:11" x14ac:dyDescent="0.25">
      <c r="C2468" s="80" t="s">
        <v>4719</v>
      </c>
      <c r="D2468" s="80" t="s">
        <v>6744</v>
      </c>
      <c r="E2468" s="1120">
        <v>21.66</v>
      </c>
      <c r="K2468" s="858">
        <f t="shared" si="38"/>
        <v>0</v>
      </c>
    </row>
    <row r="2469" spans="3:11" x14ac:dyDescent="0.25">
      <c r="C2469" s="80" t="s">
        <v>4719</v>
      </c>
      <c r="D2469" s="80" t="s">
        <v>6745</v>
      </c>
      <c r="E2469" s="1120">
        <v>21.66</v>
      </c>
      <c r="K2469" s="858">
        <f t="shared" si="38"/>
        <v>0</v>
      </c>
    </row>
    <row r="2470" spans="3:11" x14ac:dyDescent="0.25">
      <c r="C2470" s="80" t="s">
        <v>4719</v>
      </c>
      <c r="D2470" s="80" t="s">
        <v>6746</v>
      </c>
      <c r="E2470" s="1120">
        <v>21.66</v>
      </c>
      <c r="K2470" s="858">
        <f t="shared" si="38"/>
        <v>0</v>
      </c>
    </row>
    <row r="2471" spans="3:11" x14ac:dyDescent="0.25">
      <c r="C2471" s="80" t="s">
        <v>4719</v>
      </c>
      <c r="D2471" s="80" t="s">
        <v>6747</v>
      </c>
      <c r="E2471" s="1120">
        <v>21.66</v>
      </c>
      <c r="K2471" s="858">
        <f t="shared" si="38"/>
        <v>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
  <sheetViews>
    <sheetView workbookViewId="0">
      <pane xSplit="1" ySplit="13" topLeftCell="B65" activePane="bottomRight" state="frozen"/>
      <selection activeCell="P253" sqref="P253"/>
      <selection pane="topRight" activeCell="P253" sqref="P253"/>
      <selection pane="bottomLeft" activeCell="P253" sqref="P253"/>
      <selection pane="bottomRight" activeCell="H28" sqref="H28"/>
    </sheetView>
  </sheetViews>
  <sheetFormatPr defaultColWidth="8.85546875" defaultRowHeight="12.75" outlineLevelRow="1" x14ac:dyDescent="0.2"/>
  <cols>
    <col min="1" max="1" width="24.42578125" style="909" customWidth="1"/>
    <col min="2" max="2" width="11.42578125" style="909" bestFit="1" customWidth="1"/>
    <col min="3" max="3" width="15.140625" style="909" bestFit="1" customWidth="1"/>
    <col min="4" max="4" width="11.7109375" style="909" bestFit="1" customWidth="1"/>
    <col min="5" max="5" width="13.28515625" style="909" bestFit="1" customWidth="1"/>
    <col min="6" max="6" width="12.140625" style="909" bestFit="1" customWidth="1"/>
    <col min="7" max="7" width="14.5703125" style="909" bestFit="1" customWidth="1"/>
    <col min="8" max="8" width="12.5703125" style="909" bestFit="1" customWidth="1"/>
    <col min="9" max="9" width="12.28515625" style="909" bestFit="1" customWidth="1"/>
    <col min="10" max="10" width="11.7109375" style="909" bestFit="1" customWidth="1"/>
    <col min="11" max="11" width="11.140625" style="909" bestFit="1" customWidth="1"/>
    <col min="12" max="12" width="13.140625" style="909" bestFit="1" customWidth="1"/>
    <col min="13" max="13" width="7.28515625" style="909" bestFit="1" customWidth="1"/>
    <col min="14" max="14" width="12.85546875" style="909" bestFit="1" customWidth="1"/>
    <col min="15" max="15" width="8.85546875" style="909"/>
    <col min="16" max="16" width="9.28515625" style="909" bestFit="1" customWidth="1"/>
    <col min="17" max="16384" width="8.85546875" style="909"/>
  </cols>
  <sheetData>
    <row r="1" spans="1:16" s="885" customFormat="1" x14ac:dyDescent="0.2">
      <c r="A1" s="879" t="s">
        <v>11515</v>
      </c>
      <c r="B1" s="880"/>
      <c r="C1" s="880"/>
      <c r="D1" s="880"/>
      <c r="E1" s="880"/>
      <c r="F1" s="881"/>
      <c r="G1" s="881"/>
      <c r="H1" s="881"/>
      <c r="I1" s="881"/>
      <c r="J1" s="880"/>
      <c r="K1" s="880"/>
      <c r="L1" s="882"/>
      <c r="M1" s="883"/>
      <c r="N1" s="882"/>
      <c r="O1" s="884"/>
      <c r="P1" s="884"/>
    </row>
    <row r="2" spans="1:16" s="885" customFormat="1" ht="9" customHeight="1" x14ac:dyDescent="0.2">
      <c r="A2" s="879"/>
      <c r="B2" s="884"/>
      <c r="C2" s="886"/>
      <c r="D2" s="887"/>
      <c r="E2" s="884"/>
      <c r="F2" s="880"/>
      <c r="G2" s="888"/>
      <c r="H2" s="889"/>
      <c r="I2" s="880"/>
      <c r="J2" s="880"/>
      <c r="K2" s="880"/>
      <c r="L2" s="890"/>
      <c r="M2" s="883"/>
      <c r="N2" s="882"/>
      <c r="O2" s="884"/>
      <c r="P2" s="884"/>
    </row>
    <row r="3" spans="1:16" s="885" customFormat="1" x14ac:dyDescent="0.2">
      <c r="A3" s="891" t="s">
        <v>11272</v>
      </c>
      <c r="B3" s="884"/>
      <c r="C3" s="892"/>
      <c r="D3" s="893"/>
      <c r="E3" s="893"/>
      <c r="F3" s="880"/>
      <c r="G3" s="894"/>
      <c r="H3" s="884"/>
      <c r="I3" s="884"/>
      <c r="J3" s="895"/>
      <c r="K3" s="895"/>
      <c r="L3" s="890"/>
      <c r="M3" s="883"/>
      <c r="N3" s="888"/>
      <c r="O3" s="884"/>
      <c r="P3" s="884"/>
    </row>
    <row r="4" spans="1:16" s="885" customFormat="1" ht="6.6" customHeight="1" x14ac:dyDescent="0.2">
      <c r="A4" s="896"/>
      <c r="B4" s="897"/>
      <c r="C4" s="897"/>
      <c r="D4" s="897"/>
      <c r="E4" s="897"/>
      <c r="F4" s="897"/>
      <c r="G4" s="897"/>
      <c r="H4" s="897"/>
      <c r="I4" s="897"/>
      <c r="J4" s="897"/>
      <c r="K4" s="897"/>
      <c r="L4" s="897"/>
      <c r="M4" s="897"/>
      <c r="N4" s="897"/>
    </row>
    <row r="5" spans="1:16" s="885" customFormat="1" x14ac:dyDescent="0.2">
      <c r="A5" s="898" t="s">
        <v>11273</v>
      </c>
      <c r="B5" s="899">
        <v>2019</v>
      </c>
      <c r="C5" s="899">
        <v>2020</v>
      </c>
      <c r="D5" s="899">
        <v>2021</v>
      </c>
      <c r="E5" s="899">
        <v>2022</v>
      </c>
      <c r="F5" s="899">
        <v>2023</v>
      </c>
      <c r="G5" s="899">
        <v>2024</v>
      </c>
      <c r="H5" s="899" t="s">
        <v>376</v>
      </c>
      <c r="I5" s="899"/>
      <c r="J5" s="899"/>
      <c r="K5" s="899"/>
      <c r="L5" s="899"/>
    </row>
    <row r="6" spans="1:16" s="885" customFormat="1" x14ac:dyDescent="0.2">
      <c r="A6" s="900" t="s">
        <v>11274</v>
      </c>
      <c r="B6" s="901">
        <v>0.2</v>
      </c>
      <c r="C6" s="901">
        <v>0.32</v>
      </c>
      <c r="D6" s="901">
        <v>0.192</v>
      </c>
      <c r="E6" s="901">
        <v>0.1152</v>
      </c>
      <c r="F6" s="901">
        <v>0.1152</v>
      </c>
      <c r="G6" s="901">
        <v>5.7599999999999998E-2</v>
      </c>
      <c r="H6" s="901">
        <v>0.99999999999999989</v>
      </c>
      <c r="I6" s="901"/>
      <c r="J6" s="901"/>
      <c r="K6" s="901"/>
      <c r="L6" s="901"/>
    </row>
    <row r="7" spans="1:16" s="885" customFormat="1" ht="7.15" customHeight="1" thickBot="1" x14ac:dyDescent="0.25">
      <c r="A7" s="902"/>
      <c r="B7" s="897"/>
      <c r="C7" s="897"/>
      <c r="D7" s="897"/>
      <c r="E7" s="897"/>
      <c r="F7" s="897"/>
      <c r="G7" s="897"/>
      <c r="H7" s="903"/>
      <c r="I7" s="903"/>
      <c r="J7" s="903"/>
      <c r="K7" s="881"/>
      <c r="L7" s="881"/>
      <c r="M7" s="881"/>
      <c r="N7" s="881"/>
    </row>
    <row r="8" spans="1:16" ht="13.5" thickBot="1" x14ac:dyDescent="0.25">
      <c r="A8" s="904" t="s">
        <v>11275</v>
      </c>
      <c r="B8" s="905" t="s">
        <v>11276</v>
      </c>
      <c r="C8" s="906"/>
      <c r="D8" s="905" t="s">
        <v>11277</v>
      </c>
      <c r="E8" s="907"/>
      <c r="F8" s="905" t="s">
        <v>11278</v>
      </c>
      <c r="G8" s="906"/>
      <c r="H8" s="905" t="s">
        <v>11279</v>
      </c>
      <c r="I8" s="906"/>
      <c r="J8" s="908" t="s">
        <v>11280</v>
      </c>
      <c r="K8" s="908" t="s">
        <v>11281</v>
      </c>
      <c r="L8" s="908" t="s">
        <v>343</v>
      </c>
    </row>
    <row r="9" spans="1:16" ht="14.25" thickTop="1" thickBot="1" x14ac:dyDescent="0.25">
      <c r="A9" s="910"/>
      <c r="B9" s="911"/>
      <c r="C9" s="912"/>
      <c r="D9" s="911" t="s">
        <v>11282</v>
      </c>
      <c r="E9" s="913">
        <v>5.5E-2</v>
      </c>
      <c r="F9" s="914"/>
      <c r="G9" s="912"/>
      <c r="H9" s="915"/>
      <c r="I9" s="916"/>
      <c r="J9" s="917"/>
      <c r="K9" s="917"/>
      <c r="L9" s="917" t="s">
        <v>11283</v>
      </c>
    </row>
    <row r="10" spans="1:16" ht="13.5" thickBot="1" x14ac:dyDescent="0.25">
      <c r="A10" s="910"/>
      <c r="B10" s="911"/>
      <c r="C10" s="912"/>
      <c r="D10" s="911" t="s">
        <v>11284</v>
      </c>
      <c r="E10" s="918"/>
      <c r="F10" s="914"/>
      <c r="G10" s="912"/>
      <c r="H10" s="915"/>
      <c r="I10" s="916"/>
      <c r="J10" s="917"/>
      <c r="K10" s="919" t="s">
        <v>0</v>
      </c>
      <c r="L10" s="917"/>
    </row>
    <row r="11" spans="1:16" x14ac:dyDescent="0.2">
      <c r="A11" s="920"/>
      <c r="B11" s="921" t="s">
        <v>11285</v>
      </c>
      <c r="C11" s="922" t="s">
        <v>11286</v>
      </c>
      <c r="D11" s="921" t="s">
        <v>11287</v>
      </c>
      <c r="E11" s="922" t="s">
        <v>11288</v>
      </c>
      <c r="F11" s="915" t="s">
        <v>11285</v>
      </c>
      <c r="G11" s="916" t="s">
        <v>11286</v>
      </c>
      <c r="H11" s="915" t="s">
        <v>11285</v>
      </c>
      <c r="I11" s="916" t="s">
        <v>11289</v>
      </c>
      <c r="J11" s="923" t="s">
        <v>11290</v>
      </c>
      <c r="K11" s="924">
        <v>0.21</v>
      </c>
      <c r="L11" s="917" t="s">
        <v>11291</v>
      </c>
    </row>
    <row r="12" spans="1:16" x14ac:dyDescent="0.2">
      <c r="A12" s="920"/>
      <c r="B12" s="921"/>
      <c r="C12" s="922"/>
      <c r="D12" s="921" t="s">
        <v>11292</v>
      </c>
      <c r="E12" s="916" t="s">
        <v>11293</v>
      </c>
      <c r="F12" s="915" t="s">
        <v>11294</v>
      </c>
      <c r="G12" s="916" t="s">
        <v>11295</v>
      </c>
      <c r="H12" s="915"/>
      <c r="I12" s="916"/>
      <c r="J12" s="923"/>
      <c r="K12" s="924" t="s">
        <v>11296</v>
      </c>
      <c r="L12" s="917" t="s">
        <v>11297</v>
      </c>
    </row>
    <row r="13" spans="1:16" x14ac:dyDescent="0.2">
      <c r="A13" s="925"/>
      <c r="B13" s="926" t="s">
        <v>457</v>
      </c>
      <c r="C13" s="927" t="s">
        <v>458</v>
      </c>
      <c r="D13" s="926"/>
      <c r="E13" s="927" t="s">
        <v>11298</v>
      </c>
      <c r="F13" s="928" t="s">
        <v>11299</v>
      </c>
      <c r="G13" s="929" t="s">
        <v>11300</v>
      </c>
      <c r="H13" s="928" t="s">
        <v>11301</v>
      </c>
      <c r="I13" s="929" t="s">
        <v>11302</v>
      </c>
      <c r="J13" s="930" t="s">
        <v>11303</v>
      </c>
      <c r="K13" s="931">
        <v>0.21</v>
      </c>
      <c r="L13" s="932" t="s">
        <v>11304</v>
      </c>
    </row>
    <row r="14" spans="1:16" outlineLevel="1" x14ac:dyDescent="0.2">
      <c r="A14" s="933">
        <v>43465</v>
      </c>
      <c r="B14" s="934">
        <v>0</v>
      </c>
      <c r="C14" s="934">
        <v>0</v>
      </c>
      <c r="D14" s="934">
        <v>0</v>
      </c>
      <c r="E14" s="934">
        <v>0</v>
      </c>
      <c r="F14" s="934">
        <v>0</v>
      </c>
      <c r="G14" s="934">
        <v>0</v>
      </c>
      <c r="H14" s="934">
        <v>0</v>
      </c>
      <c r="I14" s="934">
        <v>0</v>
      </c>
      <c r="J14" s="934">
        <v>0</v>
      </c>
      <c r="K14" s="934">
        <v>0</v>
      </c>
      <c r="L14" s="934">
        <v>0</v>
      </c>
    </row>
    <row r="15" spans="1:16" ht="15" x14ac:dyDescent="0.25">
      <c r="A15" s="933">
        <v>43496</v>
      </c>
      <c r="B15" s="934">
        <v>3209844.1099999994</v>
      </c>
      <c r="C15" s="934">
        <v>3209844.1099999994</v>
      </c>
      <c r="D15" s="935">
        <v>410649.74549999996</v>
      </c>
      <c r="E15" s="936">
        <v>14711.785504166664</v>
      </c>
      <c r="F15" s="935">
        <v>-410649.74549999996</v>
      </c>
      <c r="G15" s="936">
        <v>-14711.785504166664</v>
      </c>
      <c r="H15" s="935">
        <v>2799194.3644999992</v>
      </c>
      <c r="I15" s="935">
        <v>3195132.3244958329</v>
      </c>
      <c r="J15" s="935">
        <v>395937.95999583369</v>
      </c>
      <c r="K15" s="935">
        <v>-83146.97159912507</v>
      </c>
      <c r="L15" s="937">
        <v>83146.97159912507</v>
      </c>
      <c r="N15" s="938"/>
      <c r="O15" s="133"/>
    </row>
    <row r="16" spans="1:16" x14ac:dyDescent="0.2">
      <c r="A16" s="933">
        <v>43524</v>
      </c>
      <c r="B16" s="934">
        <v>7277203.8399999961</v>
      </c>
      <c r="C16" s="942">
        <v>7277203.8399999961</v>
      </c>
      <c r="D16" s="935">
        <v>410649.74549999996</v>
      </c>
      <c r="E16" s="936">
        <v>33353.850933333313</v>
      </c>
      <c r="F16" s="935">
        <v>-821299.49099999992</v>
      </c>
      <c r="G16" s="936">
        <v>-48065.636437499976</v>
      </c>
      <c r="H16" s="935">
        <v>6455904.3489999957</v>
      </c>
      <c r="I16" s="935">
        <v>7229138.2035624962</v>
      </c>
      <c r="J16" s="935">
        <v>773233.85456250049</v>
      </c>
      <c r="K16" s="935">
        <v>-162379.10945812511</v>
      </c>
      <c r="L16" s="937">
        <v>79232.137859000039</v>
      </c>
    </row>
    <row r="17" spans="1:15" x14ac:dyDescent="0.2">
      <c r="A17" s="933">
        <v>43555</v>
      </c>
      <c r="B17" s="934">
        <v>12335589.689999998</v>
      </c>
      <c r="C17" s="939">
        <v>12335589.689999998</v>
      </c>
      <c r="D17" s="935">
        <v>410649.74549999996</v>
      </c>
      <c r="E17" s="936">
        <v>56538.119412499997</v>
      </c>
      <c r="F17" s="935">
        <v>-1231949.2364999999</v>
      </c>
      <c r="G17" s="936">
        <v>-104603.75584999997</v>
      </c>
      <c r="H17" s="935">
        <v>11103640.453499997</v>
      </c>
      <c r="I17" s="935">
        <v>12230985.934149997</v>
      </c>
      <c r="J17" s="935">
        <v>1127345.4806500003</v>
      </c>
      <c r="K17" s="935">
        <v>-236742.55093650005</v>
      </c>
      <c r="L17" s="937">
        <v>74363.441478374938</v>
      </c>
    </row>
    <row r="18" spans="1:15" s="896" customFormat="1" x14ac:dyDescent="0.2">
      <c r="A18" s="933">
        <v>43585</v>
      </c>
      <c r="B18" s="934">
        <v>12559960.889999997</v>
      </c>
      <c r="C18" s="939">
        <v>12559960.889999997</v>
      </c>
      <c r="D18" s="935">
        <v>410649.74549999996</v>
      </c>
      <c r="E18" s="936">
        <v>57566.487412499984</v>
      </c>
      <c r="F18" s="935">
        <v>-1642598.9819999998</v>
      </c>
      <c r="G18" s="936">
        <v>-162170.24326249995</v>
      </c>
      <c r="H18" s="935">
        <v>10917361.907999996</v>
      </c>
      <c r="I18" s="935">
        <v>12397790.646737497</v>
      </c>
      <c r="J18" s="935">
        <v>1480428.7387375012</v>
      </c>
      <c r="K18" s="935">
        <v>-310890.03513487522</v>
      </c>
      <c r="L18" s="937">
        <v>74147.484198375168</v>
      </c>
      <c r="N18" s="909"/>
      <c r="O18" s="909"/>
    </row>
    <row r="19" spans="1:15" s="896" customFormat="1" x14ac:dyDescent="0.2">
      <c r="A19" s="933">
        <v>43616</v>
      </c>
      <c r="B19" s="935">
        <v>12559960.889999997</v>
      </c>
      <c r="C19" s="939">
        <v>12559960.889999997</v>
      </c>
      <c r="D19" s="935">
        <v>410649.74549999996</v>
      </c>
      <c r="E19" s="936">
        <v>57566.487412499984</v>
      </c>
      <c r="F19" s="935">
        <v>-2053248.7274999998</v>
      </c>
      <c r="G19" s="936">
        <v>-219736.73067499994</v>
      </c>
      <c r="H19" s="935">
        <v>10506712.162499998</v>
      </c>
      <c r="I19" s="935">
        <v>12340224.159324996</v>
      </c>
      <c r="J19" s="935">
        <v>1833511.9968249984</v>
      </c>
      <c r="K19" s="935">
        <v>-385037.51933324966</v>
      </c>
      <c r="L19" s="937">
        <v>74147.484198374441</v>
      </c>
      <c r="M19" s="939"/>
      <c r="N19" s="909"/>
      <c r="O19" s="909"/>
    </row>
    <row r="20" spans="1:15" s="896" customFormat="1" x14ac:dyDescent="0.2">
      <c r="A20" s="933">
        <v>43646</v>
      </c>
      <c r="B20" s="935">
        <v>24638984.729999997</v>
      </c>
      <c r="C20" s="939">
        <v>24638984.729999997</v>
      </c>
      <c r="D20" s="935">
        <v>410649.74549999996</v>
      </c>
      <c r="E20" s="936">
        <v>112928.68001249999</v>
      </c>
      <c r="F20" s="935">
        <v>-2463898.4729999998</v>
      </c>
      <c r="G20" s="936">
        <v>-332665.41068749991</v>
      </c>
      <c r="H20" s="935">
        <v>22175086.256999996</v>
      </c>
      <c r="I20" s="935">
        <v>24306319.319312498</v>
      </c>
      <c r="J20" s="935">
        <v>2131233.0623125024</v>
      </c>
      <c r="K20" s="935">
        <v>-447558.94308562548</v>
      </c>
      <c r="L20" s="937">
        <v>62521.42375237582</v>
      </c>
      <c r="M20" s="940"/>
      <c r="N20" s="909"/>
      <c r="O20" s="909"/>
    </row>
    <row r="21" spans="1:15" s="896" customFormat="1" x14ac:dyDescent="0.2">
      <c r="A21" s="933">
        <v>43677</v>
      </c>
      <c r="B21" s="940">
        <v>24638984.729999997</v>
      </c>
      <c r="C21" s="934">
        <v>24638984.729999997</v>
      </c>
      <c r="D21" s="935">
        <v>410649.74549999996</v>
      </c>
      <c r="E21" s="936">
        <v>112928.68001249999</v>
      </c>
      <c r="F21" s="935">
        <v>-2874548.2184999995</v>
      </c>
      <c r="G21" s="936">
        <v>-445594.09069999988</v>
      </c>
      <c r="H21" s="935">
        <v>21764436.511499997</v>
      </c>
      <c r="I21" s="935">
        <v>24193390.639299996</v>
      </c>
      <c r="J21" s="935">
        <v>2428954.127799999</v>
      </c>
      <c r="K21" s="935">
        <v>-510080.36683799978</v>
      </c>
      <c r="L21" s="937">
        <v>62521.423752374307</v>
      </c>
      <c r="M21" s="940"/>
      <c r="N21" s="909"/>
      <c r="O21" s="909"/>
    </row>
    <row r="22" spans="1:15" s="896" customFormat="1" x14ac:dyDescent="0.2">
      <c r="A22" s="933">
        <v>43708</v>
      </c>
      <c r="B22" s="940">
        <v>24638984.729999997</v>
      </c>
      <c r="C22" s="934">
        <v>24638984.729999997</v>
      </c>
      <c r="D22" s="935">
        <v>410649.74549999996</v>
      </c>
      <c r="E22" s="936">
        <v>112928.68001249999</v>
      </c>
      <c r="F22" s="935">
        <v>-3285197.9639999997</v>
      </c>
      <c r="G22" s="936">
        <v>-558522.77071249986</v>
      </c>
      <c r="H22" s="940">
        <v>21353786.765999995</v>
      </c>
      <c r="I22" s="935">
        <v>24080461.959287498</v>
      </c>
      <c r="J22" s="940">
        <v>2726675.193287503</v>
      </c>
      <c r="K22" s="935">
        <v>-572601.79059037555</v>
      </c>
      <c r="L22" s="937">
        <v>62521.423752375762</v>
      </c>
      <c r="M22" s="940"/>
      <c r="N22" s="941"/>
      <c r="O22" s="909"/>
    </row>
    <row r="23" spans="1:15" s="896" customFormat="1" x14ac:dyDescent="0.2">
      <c r="A23" s="933">
        <v>43738</v>
      </c>
      <c r="B23" s="935">
        <v>24638984.729999997</v>
      </c>
      <c r="C23" s="934">
        <v>24638984.729999997</v>
      </c>
      <c r="D23" s="935">
        <v>410649.74549999996</v>
      </c>
      <c r="E23" s="936">
        <v>112928.68001249999</v>
      </c>
      <c r="F23" s="935">
        <v>-3695847.7094999999</v>
      </c>
      <c r="G23" s="936">
        <v>-671451.45072499989</v>
      </c>
      <c r="H23" s="935">
        <v>20943137.020499997</v>
      </c>
      <c r="I23" s="935">
        <v>23967533.279274996</v>
      </c>
      <c r="J23" s="935">
        <v>3024396.2587749995</v>
      </c>
      <c r="K23" s="935">
        <v>-635123.21434274991</v>
      </c>
      <c r="L23" s="937">
        <v>62521.423752374365</v>
      </c>
      <c r="M23" s="940"/>
      <c r="N23" s="909"/>
      <c r="O23" s="909"/>
    </row>
    <row r="24" spans="1:15" s="896" customFormat="1" x14ac:dyDescent="0.2">
      <c r="A24" s="933">
        <v>43769</v>
      </c>
      <c r="B24" s="935">
        <v>24638984.729999997</v>
      </c>
      <c r="C24" s="934">
        <v>24638984.729999997</v>
      </c>
      <c r="D24" s="935">
        <v>410649.74549999996</v>
      </c>
      <c r="E24" s="936">
        <v>112928.68001249999</v>
      </c>
      <c r="F24" s="935">
        <v>-4106497.4550000001</v>
      </c>
      <c r="G24" s="936">
        <v>-784380.13073749992</v>
      </c>
      <c r="H24" s="935">
        <v>20532487.274999999</v>
      </c>
      <c r="I24" s="935">
        <v>23854604.599262498</v>
      </c>
      <c r="J24" s="935">
        <v>3322117.3242624998</v>
      </c>
      <c r="K24" s="935">
        <v>-697644.63809512497</v>
      </c>
      <c r="L24" s="937">
        <v>62521.423752375063</v>
      </c>
      <c r="M24" s="940"/>
      <c r="N24" s="909"/>
      <c r="O24" s="909"/>
    </row>
    <row r="25" spans="1:15" s="896" customFormat="1" x14ac:dyDescent="0.2">
      <c r="A25" s="933">
        <v>43799</v>
      </c>
      <c r="B25" s="935">
        <v>24638984.729999997</v>
      </c>
      <c r="C25" s="934">
        <v>24638984.729999997</v>
      </c>
      <c r="D25" s="935">
        <v>410649.74549999996</v>
      </c>
      <c r="E25" s="936">
        <v>112928.68001249999</v>
      </c>
      <c r="F25" s="935">
        <v>-4517147.2005000003</v>
      </c>
      <c r="G25" s="936">
        <v>-897308.81074999995</v>
      </c>
      <c r="H25" s="935">
        <v>20121837.529499996</v>
      </c>
      <c r="I25" s="935">
        <v>23741675.919249997</v>
      </c>
      <c r="J25" s="935">
        <v>3619838.3897500001</v>
      </c>
      <c r="K25" s="935">
        <v>-760166.06184750004</v>
      </c>
      <c r="L25" s="937">
        <v>62521.423752375063</v>
      </c>
      <c r="M25" s="940"/>
      <c r="N25" s="909"/>
      <c r="O25" s="909"/>
    </row>
    <row r="26" spans="1:15" s="896" customFormat="1" x14ac:dyDescent="0.2">
      <c r="A26" s="933">
        <v>43830</v>
      </c>
      <c r="B26" s="935">
        <v>24638984.729999997</v>
      </c>
      <c r="C26" s="934">
        <v>24638984.729999997</v>
      </c>
      <c r="D26" s="935">
        <v>410649.74549999996</v>
      </c>
      <c r="E26" s="936">
        <v>112928.68001249999</v>
      </c>
      <c r="F26" s="935">
        <v>-4927796.9460000005</v>
      </c>
      <c r="G26" s="936">
        <v>-1010237.4907625</v>
      </c>
      <c r="H26" s="935">
        <v>19711187.783999994</v>
      </c>
      <c r="I26" s="935">
        <v>23628747.239237498</v>
      </c>
      <c r="J26" s="935">
        <v>3917559.4552375041</v>
      </c>
      <c r="K26" s="935">
        <v>-822687.4855998758</v>
      </c>
      <c r="L26" s="937">
        <v>62521.423752375762</v>
      </c>
      <c r="M26" s="940"/>
      <c r="N26" s="909"/>
      <c r="O26" s="909"/>
    </row>
    <row r="27" spans="1:15" s="896" customFormat="1" x14ac:dyDescent="0.2">
      <c r="A27" s="933">
        <v>43861</v>
      </c>
      <c r="B27" s="935">
        <v>24638984.729999997</v>
      </c>
      <c r="C27" s="934">
        <v>24638984.729999997</v>
      </c>
      <c r="D27" s="935">
        <v>657039.59279999987</v>
      </c>
      <c r="E27" s="936">
        <v>112928.68001249999</v>
      </c>
      <c r="F27" s="935">
        <v>-5584836.5388000002</v>
      </c>
      <c r="G27" s="936">
        <v>-1123166.170775</v>
      </c>
      <c r="H27" s="935">
        <v>19054148.191199996</v>
      </c>
      <c r="I27" s="935">
        <v>23515818.559224997</v>
      </c>
      <c r="J27" s="935">
        <v>4461670.3680250011</v>
      </c>
      <c r="K27" s="935">
        <v>-936950.77728525025</v>
      </c>
      <c r="L27" s="937">
        <v>114263.29168537445</v>
      </c>
      <c r="M27" s="940"/>
    </row>
    <row r="28" spans="1:15" s="896" customFormat="1" x14ac:dyDescent="0.2">
      <c r="A28" s="933">
        <v>43890</v>
      </c>
      <c r="B28" s="935">
        <v>24638984.729999997</v>
      </c>
      <c r="C28" s="934">
        <v>24638984.729999997</v>
      </c>
      <c r="D28" s="935">
        <v>657039.59279999987</v>
      </c>
      <c r="E28" s="936">
        <v>112928.68001249999</v>
      </c>
      <c r="F28" s="935">
        <v>-6241876.1316</v>
      </c>
      <c r="G28" s="936">
        <v>-1236094.8507874999</v>
      </c>
      <c r="H28" s="935">
        <v>18397108.598399997</v>
      </c>
      <c r="I28" s="935">
        <v>23402889.879212499</v>
      </c>
      <c r="J28" s="935">
        <v>5005781.2808125019</v>
      </c>
      <c r="K28" s="935">
        <v>-1051214.0689706253</v>
      </c>
      <c r="L28" s="937">
        <v>114263.29168537504</v>
      </c>
      <c r="M28" s="940"/>
      <c r="N28" s="909"/>
      <c r="O28" s="939"/>
    </row>
    <row r="29" spans="1:15" s="896" customFormat="1" x14ac:dyDescent="0.2">
      <c r="A29" s="933">
        <v>43921</v>
      </c>
      <c r="B29" s="935">
        <v>24638984.729999997</v>
      </c>
      <c r="C29" s="934">
        <v>24638984.729999997</v>
      </c>
      <c r="D29" s="935">
        <v>657039.59279999987</v>
      </c>
      <c r="E29" s="936">
        <v>112928.68001249999</v>
      </c>
      <c r="F29" s="935">
        <v>-6898915.7243999997</v>
      </c>
      <c r="G29" s="936">
        <v>-1349023.5307999998</v>
      </c>
      <c r="H29" s="935">
        <v>17740069.005599998</v>
      </c>
      <c r="I29" s="935">
        <v>23289961.199199997</v>
      </c>
      <c r="J29" s="935">
        <v>5549892.193599999</v>
      </c>
      <c r="K29" s="935">
        <v>-1165477.3606559997</v>
      </c>
      <c r="L29" s="937">
        <v>114263.29168537445</v>
      </c>
      <c r="M29" s="940"/>
      <c r="N29" s="939"/>
      <c r="O29" s="939"/>
    </row>
    <row r="30" spans="1:15" s="896" customFormat="1" x14ac:dyDescent="0.2">
      <c r="A30" s="933">
        <v>43951</v>
      </c>
      <c r="B30" s="935">
        <v>24638984.729999997</v>
      </c>
      <c r="C30" s="934">
        <v>24638984.729999997</v>
      </c>
      <c r="D30" s="935">
        <v>657039.59279999987</v>
      </c>
      <c r="E30" s="936">
        <v>112928.68001249999</v>
      </c>
      <c r="F30" s="935">
        <v>-7555955.3171999995</v>
      </c>
      <c r="G30" s="936">
        <v>-1461952.2108124997</v>
      </c>
      <c r="H30" s="935">
        <v>17083029.412799999</v>
      </c>
      <c r="I30" s="935">
        <v>23177032.519187495</v>
      </c>
      <c r="J30" s="935">
        <v>6094003.106387496</v>
      </c>
      <c r="K30" s="935">
        <v>-1279740.6523413742</v>
      </c>
      <c r="L30" s="937">
        <v>114263.29168537445</v>
      </c>
      <c r="M30" s="940"/>
      <c r="N30" s="942"/>
      <c r="O30" s="939"/>
    </row>
    <row r="31" spans="1:15" s="896" customFormat="1" x14ac:dyDescent="0.2">
      <c r="A31" s="1131">
        <v>43982</v>
      </c>
      <c r="B31" s="1132">
        <v>24638984.729999997</v>
      </c>
      <c r="C31" s="1133">
        <v>24638984.729999997</v>
      </c>
      <c r="D31" s="1132">
        <v>657039.59279999987</v>
      </c>
      <c r="E31" s="1134">
        <v>112928.68001249999</v>
      </c>
      <c r="F31" s="1132">
        <v>-8212994.9099999992</v>
      </c>
      <c r="G31" s="1134">
        <v>-1574880.8908249997</v>
      </c>
      <c r="H31" s="1132">
        <v>16425989.819999997</v>
      </c>
      <c r="I31" s="1132">
        <v>23064103.839174997</v>
      </c>
      <c r="J31" s="1132">
        <v>6638114.0191750005</v>
      </c>
      <c r="K31" s="1132">
        <v>-1394003.94402675</v>
      </c>
      <c r="L31" s="1135">
        <v>114263.29168537585</v>
      </c>
      <c r="M31" s="940"/>
      <c r="N31" s="909"/>
      <c r="O31" s="939"/>
    </row>
    <row r="32" spans="1:15" s="896" customFormat="1" x14ac:dyDescent="0.2">
      <c r="A32" s="1131">
        <v>44012</v>
      </c>
      <c r="B32" s="1132">
        <v>24638984.729999997</v>
      </c>
      <c r="C32" s="1133">
        <v>24638984.729999997</v>
      </c>
      <c r="D32" s="1132">
        <v>657039.59279999987</v>
      </c>
      <c r="E32" s="1134">
        <v>112928.68001249999</v>
      </c>
      <c r="F32" s="1132">
        <v>-8870034.502799999</v>
      </c>
      <c r="G32" s="1134">
        <v>-1687809.5708374996</v>
      </c>
      <c r="H32" s="1132">
        <v>15768950.227199998</v>
      </c>
      <c r="I32" s="1132">
        <v>22951175.159162499</v>
      </c>
      <c r="J32" s="1132">
        <v>7182224.9319625013</v>
      </c>
      <c r="K32" s="1132">
        <v>-1508267.2357121252</v>
      </c>
      <c r="L32" s="1135">
        <v>114263.29168537515</v>
      </c>
      <c r="M32" s="939"/>
      <c r="O32" s="939"/>
    </row>
    <row r="33" spans="1:15" s="896" customFormat="1" x14ac:dyDescent="0.2">
      <c r="A33" s="1131">
        <v>44043</v>
      </c>
      <c r="B33" s="1132">
        <v>24638984.729999997</v>
      </c>
      <c r="C33" s="1133">
        <v>24638984.729999997</v>
      </c>
      <c r="D33" s="1132">
        <v>657039.59279999987</v>
      </c>
      <c r="E33" s="1134">
        <v>112928.68001249999</v>
      </c>
      <c r="F33" s="1132">
        <v>-9527074.0955999997</v>
      </c>
      <c r="G33" s="1134">
        <v>-1800738.2508499995</v>
      </c>
      <c r="H33" s="1132">
        <v>15111910.634399997</v>
      </c>
      <c r="I33" s="1132">
        <v>22838246.479149997</v>
      </c>
      <c r="J33" s="1132">
        <v>7726335.8447500002</v>
      </c>
      <c r="K33" s="1132">
        <v>-1622530.5273974999</v>
      </c>
      <c r="L33" s="1135">
        <v>114263.29168537469</v>
      </c>
      <c r="M33" s="939"/>
      <c r="N33" s="939"/>
      <c r="O33" s="939"/>
    </row>
    <row r="34" spans="1:15" s="896" customFormat="1" x14ac:dyDescent="0.2">
      <c r="A34" s="1131">
        <v>44074</v>
      </c>
      <c r="B34" s="1136">
        <v>24638984.729999997</v>
      </c>
      <c r="C34" s="1133">
        <v>24638984.729999997</v>
      </c>
      <c r="D34" s="1132">
        <v>657039.59279999987</v>
      </c>
      <c r="E34" s="1134">
        <v>112928.68001249999</v>
      </c>
      <c r="F34" s="1132">
        <v>-10184113.6884</v>
      </c>
      <c r="G34" s="1134">
        <v>-1913666.9308624994</v>
      </c>
      <c r="H34" s="1136">
        <v>14454871.041599996</v>
      </c>
      <c r="I34" s="1132">
        <v>22725317.799137495</v>
      </c>
      <c r="J34" s="1136">
        <v>8270446.7575374991</v>
      </c>
      <c r="K34" s="1132">
        <v>-1736793.8190828748</v>
      </c>
      <c r="L34" s="1135">
        <v>114263.29168537492</v>
      </c>
      <c r="M34" s="939"/>
      <c r="N34" s="939"/>
      <c r="O34" s="939"/>
    </row>
    <row r="35" spans="1:15" s="896" customFormat="1" x14ac:dyDescent="0.2">
      <c r="A35" s="1131">
        <v>44104</v>
      </c>
      <c r="B35" s="1132">
        <v>24638984.729999997</v>
      </c>
      <c r="C35" s="1133">
        <v>24638984.729999997</v>
      </c>
      <c r="D35" s="1132">
        <v>657039.59279999987</v>
      </c>
      <c r="E35" s="1134">
        <v>112928.68001249999</v>
      </c>
      <c r="F35" s="1132">
        <v>-10841153.281200001</v>
      </c>
      <c r="G35" s="1134">
        <v>-2026595.6108749993</v>
      </c>
      <c r="H35" s="1132">
        <v>13797831.448799996</v>
      </c>
      <c r="I35" s="1132">
        <v>22612389.119124997</v>
      </c>
      <c r="J35" s="1132">
        <v>8814557.6703250017</v>
      </c>
      <c r="K35" s="1132">
        <v>-1851057.1107682502</v>
      </c>
      <c r="L35" s="1135">
        <v>114263.29168537538</v>
      </c>
      <c r="M35" s="939"/>
      <c r="N35" s="939"/>
      <c r="O35" s="939"/>
    </row>
    <row r="36" spans="1:15" s="896" customFormat="1" x14ac:dyDescent="0.2">
      <c r="A36" s="1131">
        <v>44135</v>
      </c>
      <c r="B36" s="1132">
        <v>24638984.729999997</v>
      </c>
      <c r="C36" s="1133">
        <v>24638984.729999997</v>
      </c>
      <c r="D36" s="1132">
        <v>657039.59279999987</v>
      </c>
      <c r="E36" s="1134">
        <v>112928.68001249999</v>
      </c>
      <c r="F36" s="1132">
        <v>-11498192.874000002</v>
      </c>
      <c r="G36" s="1134">
        <v>-2139524.2908874992</v>
      </c>
      <c r="H36" s="1132">
        <v>13140791.855999995</v>
      </c>
      <c r="I36" s="1132">
        <v>22499460.439112499</v>
      </c>
      <c r="J36" s="1132">
        <v>9358668.5831125043</v>
      </c>
      <c r="K36" s="1132">
        <v>-1965320.4024536258</v>
      </c>
      <c r="L36" s="1135">
        <v>114263.29168537562</v>
      </c>
      <c r="M36" s="939"/>
      <c r="N36" s="939"/>
      <c r="O36" s="939"/>
    </row>
    <row r="37" spans="1:15" s="896" customFormat="1" x14ac:dyDescent="0.2">
      <c r="A37" s="1131">
        <v>44165</v>
      </c>
      <c r="B37" s="1132">
        <v>24638984.729999997</v>
      </c>
      <c r="C37" s="1133">
        <v>24638984.729999997</v>
      </c>
      <c r="D37" s="1132">
        <v>657039.59279999987</v>
      </c>
      <c r="E37" s="1134">
        <v>112928.68001249999</v>
      </c>
      <c r="F37" s="1132">
        <v>-12155232.466800002</v>
      </c>
      <c r="G37" s="1134">
        <v>-2252452.9708999991</v>
      </c>
      <c r="H37" s="1132">
        <v>12483752.263199994</v>
      </c>
      <c r="I37" s="1132">
        <v>22386531.759099998</v>
      </c>
      <c r="J37" s="1132">
        <v>9902779.4959000032</v>
      </c>
      <c r="K37" s="1132">
        <v>-2079583.6941390005</v>
      </c>
      <c r="L37" s="1135">
        <v>114263.29168537469</v>
      </c>
      <c r="M37" s="939"/>
      <c r="N37" s="939"/>
      <c r="O37" s="939"/>
    </row>
    <row r="38" spans="1:15" s="896" customFormat="1" x14ac:dyDescent="0.2">
      <c r="A38" s="1131">
        <v>44196</v>
      </c>
      <c r="B38" s="1132">
        <v>24638984.729999997</v>
      </c>
      <c r="C38" s="1133">
        <v>24638984.729999997</v>
      </c>
      <c r="D38" s="1132">
        <v>657039.59279999987</v>
      </c>
      <c r="E38" s="1134">
        <v>112928.68001249999</v>
      </c>
      <c r="F38" s="1132">
        <v>-12812272.059600003</v>
      </c>
      <c r="G38" s="1134">
        <v>-2365381.6509124991</v>
      </c>
      <c r="H38" s="1132">
        <v>11826712.670399994</v>
      </c>
      <c r="I38" s="1132">
        <v>22273603.079087496</v>
      </c>
      <c r="J38" s="1132">
        <v>10446890.408687502</v>
      </c>
      <c r="K38" s="1132">
        <v>-2193846.9858243754</v>
      </c>
      <c r="L38" s="1135">
        <v>114263.29168537492</v>
      </c>
      <c r="M38" s="939"/>
      <c r="N38" s="939"/>
      <c r="O38" s="939"/>
    </row>
    <row r="39" spans="1:15" s="896" customFormat="1" x14ac:dyDescent="0.2">
      <c r="A39" s="1131">
        <v>44227</v>
      </c>
      <c r="B39" s="1132">
        <v>24638984.729999997</v>
      </c>
      <c r="C39" s="1133">
        <v>24638984.729999997</v>
      </c>
      <c r="D39" s="1132">
        <v>394223.75567999994</v>
      </c>
      <c r="E39" s="1134">
        <v>112928.68001249999</v>
      </c>
      <c r="F39" s="1132">
        <v>-13206495.815280003</v>
      </c>
      <c r="G39" s="1134">
        <v>-2478310.330924999</v>
      </c>
      <c r="H39" s="1132">
        <v>11432488.914719993</v>
      </c>
      <c r="I39" s="1132">
        <v>22160674.399074998</v>
      </c>
      <c r="J39" s="1132">
        <v>10728185.484355005</v>
      </c>
      <c r="K39" s="1132">
        <v>-2252918.9517145511</v>
      </c>
      <c r="L39" s="1135">
        <v>59071.965890175663</v>
      </c>
      <c r="M39" s="939"/>
      <c r="N39" s="939"/>
      <c r="O39" s="939"/>
    </row>
    <row r="40" spans="1:15" s="896" customFormat="1" x14ac:dyDescent="0.2">
      <c r="A40" s="1131">
        <v>44255</v>
      </c>
      <c r="B40" s="1132">
        <v>24638984.729999997</v>
      </c>
      <c r="C40" s="1133">
        <v>24638984.729999997</v>
      </c>
      <c r="D40" s="1132">
        <v>394223.75567999994</v>
      </c>
      <c r="E40" s="1134">
        <v>112928.68001249999</v>
      </c>
      <c r="F40" s="1132">
        <v>-13600719.570960004</v>
      </c>
      <c r="G40" s="1134">
        <v>-2591239.0109374989</v>
      </c>
      <c r="H40" s="1132">
        <v>11038265.159039993</v>
      </c>
      <c r="I40" s="1132">
        <v>22047745.7190625</v>
      </c>
      <c r="J40" s="1132">
        <v>11009480.560022507</v>
      </c>
      <c r="K40" s="1132">
        <v>-2311990.9176047263</v>
      </c>
      <c r="L40" s="1135">
        <v>59071.965890175197</v>
      </c>
      <c r="M40" s="939"/>
      <c r="N40" s="939"/>
      <c r="O40" s="939"/>
    </row>
    <row r="41" spans="1:15" s="896" customFormat="1" x14ac:dyDescent="0.2">
      <c r="A41" s="1131">
        <v>44286</v>
      </c>
      <c r="B41" s="1132">
        <v>24638984.729999997</v>
      </c>
      <c r="C41" s="1133">
        <v>24638984.729999997</v>
      </c>
      <c r="D41" s="1132">
        <v>394223.75567999994</v>
      </c>
      <c r="E41" s="1134">
        <v>112928.68001249999</v>
      </c>
      <c r="F41" s="1132">
        <v>-13994943.326640004</v>
      </c>
      <c r="G41" s="1134">
        <v>-2704167.6909499988</v>
      </c>
      <c r="H41" s="1132">
        <v>10644041.403359992</v>
      </c>
      <c r="I41" s="1132">
        <v>21934817.039049998</v>
      </c>
      <c r="J41" s="1132">
        <v>11290775.635690005</v>
      </c>
      <c r="K41" s="1132">
        <v>-2371062.883494901</v>
      </c>
      <c r="L41" s="1135">
        <v>59071.965890174732</v>
      </c>
      <c r="M41" s="939"/>
      <c r="N41" s="939"/>
      <c r="O41" s="939"/>
    </row>
    <row r="42" spans="1:15" s="896" customFormat="1" x14ac:dyDescent="0.2">
      <c r="A42" s="1131">
        <v>44316</v>
      </c>
      <c r="B42" s="1132">
        <v>24638984.729999997</v>
      </c>
      <c r="C42" s="1133">
        <v>24638984.729999997</v>
      </c>
      <c r="D42" s="1132">
        <v>394223.75567999994</v>
      </c>
      <c r="E42" s="1134">
        <v>112928.68001249999</v>
      </c>
      <c r="F42" s="1132">
        <v>-14389167.082320005</v>
      </c>
      <c r="G42" s="1134">
        <v>-2817096.3709624987</v>
      </c>
      <c r="H42" s="1132">
        <v>10249817.647679992</v>
      </c>
      <c r="I42" s="1132">
        <v>21821888.359037496</v>
      </c>
      <c r="J42" s="1132">
        <v>11572070.711357504</v>
      </c>
      <c r="K42" s="1132">
        <v>-2430134.8493850757</v>
      </c>
      <c r="L42" s="1135">
        <v>59071.965890174732</v>
      </c>
      <c r="M42" s="939"/>
      <c r="N42" s="939"/>
      <c r="O42" s="939"/>
    </row>
    <row r="43" spans="1:15" s="896" customFormat="1" x14ac:dyDescent="0.2">
      <c r="A43" s="933">
        <v>44347</v>
      </c>
      <c r="B43" s="935">
        <v>24638984.729999997</v>
      </c>
      <c r="C43" s="934">
        <v>24638984.729999997</v>
      </c>
      <c r="D43" s="935">
        <v>394223.75567999994</v>
      </c>
      <c r="E43" s="936">
        <v>112928.68001249999</v>
      </c>
      <c r="F43" s="935">
        <v>-14783390.838000005</v>
      </c>
      <c r="G43" s="936">
        <v>-2930025.0509749986</v>
      </c>
      <c r="H43" s="935">
        <v>9855593.8919999916</v>
      </c>
      <c r="I43" s="935">
        <v>21708959.679024998</v>
      </c>
      <c r="J43" s="935">
        <v>11853365.787025006</v>
      </c>
      <c r="K43" s="935">
        <v>-2489206.8152752514</v>
      </c>
      <c r="L43" s="937">
        <v>59071.965890175663</v>
      </c>
      <c r="M43" s="939"/>
      <c r="N43" s="939"/>
      <c r="O43" s="939"/>
    </row>
    <row r="44" spans="1:15" s="896" customFormat="1" x14ac:dyDescent="0.2">
      <c r="A44" s="933">
        <v>44377</v>
      </c>
      <c r="B44" s="935">
        <v>24638984.729999997</v>
      </c>
      <c r="C44" s="934">
        <v>24638984.729999997</v>
      </c>
      <c r="D44" s="935">
        <v>394223.75567999994</v>
      </c>
      <c r="E44" s="936">
        <v>112928.68001249999</v>
      </c>
      <c r="F44" s="935">
        <v>-15177614.593680006</v>
      </c>
      <c r="G44" s="936">
        <v>-3042953.7309874985</v>
      </c>
      <c r="H44" s="935">
        <v>9461370.1363199912</v>
      </c>
      <c r="I44" s="935">
        <v>21596030.9990125</v>
      </c>
      <c r="J44" s="935">
        <v>12134660.862692509</v>
      </c>
      <c r="K44" s="935">
        <v>-2548278.7811654266</v>
      </c>
      <c r="L44" s="937">
        <v>59071.965890175197</v>
      </c>
      <c r="M44" s="939"/>
      <c r="N44" s="939"/>
      <c r="O44" s="939"/>
    </row>
    <row r="45" spans="1:15" s="896" customFormat="1" x14ac:dyDescent="0.2">
      <c r="A45" s="933">
        <v>44408</v>
      </c>
      <c r="B45" s="935">
        <v>24638984.729999997</v>
      </c>
      <c r="C45" s="934">
        <v>24638984.729999997</v>
      </c>
      <c r="D45" s="935">
        <v>394223.75567999994</v>
      </c>
      <c r="E45" s="936">
        <v>112928.68001249999</v>
      </c>
      <c r="F45" s="935">
        <v>-15571838.349360006</v>
      </c>
      <c r="G45" s="936">
        <v>-3155882.4109999985</v>
      </c>
      <c r="H45" s="935">
        <v>9067146.3806399908</v>
      </c>
      <c r="I45" s="935">
        <v>21483102.318999998</v>
      </c>
      <c r="J45" s="935">
        <v>12415955.938360007</v>
      </c>
      <c r="K45" s="935">
        <v>-2607350.7470556013</v>
      </c>
      <c r="L45" s="937">
        <v>59071.965890174732</v>
      </c>
      <c r="M45" s="939"/>
      <c r="N45" s="939"/>
      <c r="O45" s="939"/>
    </row>
    <row r="46" spans="1:15" s="896" customFormat="1" x14ac:dyDescent="0.2">
      <c r="A46" s="933">
        <v>44439</v>
      </c>
      <c r="B46" s="935">
        <v>24638984.729999997</v>
      </c>
      <c r="C46" s="934">
        <v>24638984.729999997</v>
      </c>
      <c r="D46" s="935">
        <v>394223.75567999994</v>
      </c>
      <c r="E46" s="936">
        <v>112928.68001249999</v>
      </c>
      <c r="F46" s="935">
        <v>-15966062.105040006</v>
      </c>
      <c r="G46" s="936">
        <v>-3268811.0910124984</v>
      </c>
      <c r="H46" s="935">
        <v>8672922.6249599904</v>
      </c>
      <c r="I46" s="935">
        <v>21370173.638987496</v>
      </c>
      <c r="J46" s="935">
        <v>12697251.014027506</v>
      </c>
      <c r="K46" s="935">
        <v>-2666422.7129457761</v>
      </c>
      <c r="L46" s="937">
        <v>59071.965890174732</v>
      </c>
      <c r="M46" s="939"/>
      <c r="N46" s="939"/>
      <c r="O46" s="939"/>
    </row>
    <row r="47" spans="1:15" s="896" customFormat="1" x14ac:dyDescent="0.2">
      <c r="A47" s="933">
        <v>44469</v>
      </c>
      <c r="B47" s="935">
        <v>24638984.729999997</v>
      </c>
      <c r="C47" s="934">
        <v>24638984.729999997</v>
      </c>
      <c r="D47" s="935">
        <v>394223.75567999994</v>
      </c>
      <c r="E47" s="936">
        <v>112928.68001249999</v>
      </c>
      <c r="F47" s="935">
        <v>-16360285.860720007</v>
      </c>
      <c r="G47" s="936">
        <v>-3381739.7710249983</v>
      </c>
      <c r="H47" s="935">
        <v>8278698.86927999</v>
      </c>
      <c r="I47" s="935">
        <v>21257244.958974998</v>
      </c>
      <c r="J47" s="935">
        <v>12978546.089695008</v>
      </c>
      <c r="K47" s="935">
        <v>-2725494.6788359517</v>
      </c>
      <c r="L47" s="937">
        <v>59071.965890175663</v>
      </c>
      <c r="M47" s="939"/>
      <c r="N47" s="939"/>
      <c r="O47" s="939"/>
    </row>
    <row r="48" spans="1:15" s="896" customFormat="1" x14ac:dyDescent="0.2">
      <c r="A48" s="933">
        <v>44500</v>
      </c>
      <c r="B48" s="935">
        <v>24638984.729999997</v>
      </c>
      <c r="C48" s="934">
        <v>24638984.729999997</v>
      </c>
      <c r="D48" s="935">
        <v>394223.75567999994</v>
      </c>
      <c r="E48" s="936">
        <v>112928.68001249999</v>
      </c>
      <c r="F48" s="935">
        <v>-16754509.616400007</v>
      </c>
      <c r="G48" s="936">
        <v>-3494668.4510374982</v>
      </c>
      <c r="H48" s="935">
        <v>7884475.1135999896</v>
      </c>
      <c r="I48" s="935">
        <v>21144316.2789625</v>
      </c>
      <c r="J48" s="935">
        <v>13259841.165362511</v>
      </c>
      <c r="K48" s="935">
        <v>-2784566.6447261274</v>
      </c>
      <c r="L48" s="937">
        <v>59071.965890175663</v>
      </c>
      <c r="M48" s="939"/>
      <c r="N48" s="939"/>
      <c r="O48" s="939"/>
    </row>
    <row r="49" spans="1:15" s="896" customFormat="1" x14ac:dyDescent="0.2">
      <c r="A49" s="933">
        <v>44530</v>
      </c>
      <c r="B49" s="935">
        <v>24638984.729999997</v>
      </c>
      <c r="C49" s="934">
        <v>24638984.729999997</v>
      </c>
      <c r="D49" s="935">
        <v>394223.75567999994</v>
      </c>
      <c r="E49" s="936">
        <v>112928.68001249999</v>
      </c>
      <c r="F49" s="935">
        <v>-17148733.372080006</v>
      </c>
      <c r="G49" s="936">
        <v>-3607597.1310499981</v>
      </c>
      <c r="H49" s="935">
        <v>7490251.357919991</v>
      </c>
      <c r="I49" s="935">
        <v>21031387.598949999</v>
      </c>
      <c r="J49" s="935">
        <v>13541136.241030008</v>
      </c>
      <c r="K49" s="935">
        <v>-2843638.6106163017</v>
      </c>
      <c r="L49" s="937">
        <v>59071.965890174266</v>
      </c>
      <c r="M49" s="939"/>
      <c r="N49" s="939"/>
      <c r="O49" s="939"/>
    </row>
    <row r="50" spans="1:15" s="896" customFormat="1" x14ac:dyDescent="0.2">
      <c r="A50" s="933">
        <v>44561</v>
      </c>
      <c r="B50" s="935">
        <v>24638984.729999997</v>
      </c>
      <c r="C50" s="934">
        <v>24638984.729999997</v>
      </c>
      <c r="D50" s="935">
        <v>394223.75567999994</v>
      </c>
      <c r="E50" s="936">
        <v>112928.68001249999</v>
      </c>
      <c r="F50" s="935">
        <v>-17542957.127760004</v>
      </c>
      <c r="G50" s="936">
        <v>-3720525.811062498</v>
      </c>
      <c r="H50" s="935">
        <v>7096027.6022399925</v>
      </c>
      <c r="I50" s="935">
        <v>20918458.918937497</v>
      </c>
      <c r="J50" s="935">
        <v>13822431.316697504</v>
      </c>
      <c r="K50" s="935">
        <v>-2902710.5765064759</v>
      </c>
      <c r="L50" s="937">
        <v>59071.965890174266</v>
      </c>
      <c r="M50" s="939"/>
      <c r="N50" s="939"/>
      <c r="O50" s="939"/>
    </row>
    <row r="51" spans="1:15" s="896" customFormat="1" x14ac:dyDescent="0.2">
      <c r="A51" s="933">
        <v>44926</v>
      </c>
      <c r="B51" s="935">
        <v>24638984.729999997</v>
      </c>
      <c r="C51" s="934">
        <v>24638984.729999997</v>
      </c>
      <c r="D51" s="935">
        <v>2838411.0408959994</v>
      </c>
      <c r="E51" s="936">
        <v>1355144.1601499999</v>
      </c>
      <c r="F51" s="935">
        <v>-20381368.168656003</v>
      </c>
      <c r="G51" s="936">
        <v>-5075669.9712124979</v>
      </c>
      <c r="H51" s="935">
        <v>4257616.561343994</v>
      </c>
      <c r="I51" s="935">
        <v>19563314.758787498</v>
      </c>
      <c r="J51" s="935">
        <v>15305698.197443504</v>
      </c>
      <c r="K51" s="935">
        <v>-3214196.6214631358</v>
      </c>
      <c r="L51" s="937">
        <v>311486.0449566599</v>
      </c>
      <c r="M51" s="939"/>
      <c r="N51" s="939"/>
      <c r="O51" s="939"/>
    </row>
    <row r="52" spans="1:15" s="896" customFormat="1" x14ac:dyDescent="0.2">
      <c r="A52" s="933">
        <v>45291</v>
      </c>
      <c r="B52" s="935">
        <v>24638984.729999997</v>
      </c>
      <c r="C52" s="934">
        <v>24638984.729999997</v>
      </c>
      <c r="D52" s="935">
        <v>2838411.0408959994</v>
      </c>
      <c r="E52" s="936">
        <v>1355144.1601499999</v>
      </c>
      <c r="F52" s="935">
        <v>-23219779.209552001</v>
      </c>
      <c r="G52" s="936">
        <v>-6430814.1313624978</v>
      </c>
      <c r="H52" s="935">
        <v>1419205.5204479955</v>
      </c>
      <c r="I52" s="935">
        <v>18208170.598637499</v>
      </c>
      <c r="J52" s="935">
        <v>16788965.078189503</v>
      </c>
      <c r="K52" s="935">
        <v>-3525682.6664197957</v>
      </c>
      <c r="L52" s="937">
        <v>311486.0449566599</v>
      </c>
      <c r="M52" s="939"/>
      <c r="N52" s="939"/>
      <c r="O52" s="939"/>
    </row>
    <row r="53" spans="1:15" s="896" customFormat="1" x14ac:dyDescent="0.2">
      <c r="A53" s="933">
        <v>45657</v>
      </c>
      <c r="B53" s="935">
        <v>24638984.729999997</v>
      </c>
      <c r="C53" s="934">
        <v>24638984.729999997</v>
      </c>
      <c r="D53" s="935">
        <v>1419205.5204479997</v>
      </c>
      <c r="E53" s="936">
        <v>1355144.1601499999</v>
      </c>
      <c r="F53" s="935">
        <v>-24638984.73</v>
      </c>
      <c r="G53" s="936">
        <v>-7785958.2915124977</v>
      </c>
      <c r="H53" s="935">
        <v>0</v>
      </c>
      <c r="I53" s="935">
        <v>16853026.4384875</v>
      </c>
      <c r="J53" s="935">
        <v>16853026.4384875</v>
      </c>
      <c r="K53" s="935">
        <v>-3539135.5520823747</v>
      </c>
      <c r="L53" s="937">
        <v>13452.885662578978</v>
      </c>
      <c r="M53" s="939"/>
      <c r="N53" s="939"/>
      <c r="O53" s="939"/>
    </row>
    <row r="54" spans="1:15" s="896" customFormat="1" x14ac:dyDescent="0.2">
      <c r="A54" s="933">
        <v>46022</v>
      </c>
      <c r="B54" s="935">
        <v>24638984.729999997</v>
      </c>
      <c r="C54" s="934">
        <v>24638984.729999997</v>
      </c>
      <c r="D54" s="935"/>
      <c r="E54" s="936">
        <v>1355144.1601499999</v>
      </c>
      <c r="F54" s="935">
        <v>-24638984.73</v>
      </c>
      <c r="G54" s="936">
        <v>-9141102.4516624976</v>
      </c>
      <c r="H54" s="935">
        <v>0</v>
      </c>
      <c r="I54" s="935">
        <v>15497882.278337499</v>
      </c>
      <c r="J54" s="935">
        <v>15497882.278337499</v>
      </c>
      <c r="K54" s="935">
        <v>-3254555.2784508746</v>
      </c>
      <c r="L54" s="937">
        <v>-284580.27363150008</v>
      </c>
      <c r="M54" s="939"/>
      <c r="N54" s="939"/>
      <c r="O54" s="939"/>
    </row>
    <row r="55" spans="1:15" s="896" customFormat="1" x14ac:dyDescent="0.2">
      <c r="A55" s="933">
        <v>46387</v>
      </c>
      <c r="B55" s="935">
        <v>24638984.729999997</v>
      </c>
      <c r="C55" s="934">
        <v>24638984.729999997</v>
      </c>
      <c r="D55" s="935"/>
      <c r="E55" s="936">
        <v>1355144.1601499999</v>
      </c>
      <c r="F55" s="935">
        <v>-24638984.73</v>
      </c>
      <c r="G55" s="936">
        <v>-10496246.611812498</v>
      </c>
      <c r="H55" s="935">
        <v>0</v>
      </c>
      <c r="I55" s="935">
        <v>14142738.118187498</v>
      </c>
      <c r="J55" s="935">
        <v>14142738.118187498</v>
      </c>
      <c r="K55" s="935">
        <v>-2969975.0048193745</v>
      </c>
      <c r="L55" s="937">
        <v>-284580.27363150008</v>
      </c>
      <c r="M55" s="939"/>
      <c r="N55" s="939"/>
      <c r="O55" s="939"/>
    </row>
    <row r="56" spans="1:15" s="896" customFormat="1" x14ac:dyDescent="0.2">
      <c r="A56" s="933">
        <v>46752</v>
      </c>
      <c r="B56" s="935">
        <v>24638984.729999997</v>
      </c>
      <c r="C56" s="934">
        <v>24638984.729999997</v>
      </c>
      <c r="D56" s="935"/>
      <c r="E56" s="936">
        <v>1355144.1601499999</v>
      </c>
      <c r="F56" s="935">
        <v>-24638984.73</v>
      </c>
      <c r="G56" s="936">
        <v>-11851390.771962497</v>
      </c>
      <c r="H56" s="935">
        <v>0</v>
      </c>
      <c r="I56" s="935">
        <v>12787593.958037499</v>
      </c>
      <c r="J56" s="935">
        <v>12787593.958037499</v>
      </c>
      <c r="K56" s="935">
        <v>-2685394.7311878749</v>
      </c>
      <c r="L56" s="937">
        <v>-284580.27363149961</v>
      </c>
      <c r="M56" s="939"/>
      <c r="N56" s="939"/>
      <c r="O56" s="939"/>
    </row>
    <row r="57" spans="1:15" s="896" customFormat="1" x14ac:dyDescent="0.2">
      <c r="A57" s="933">
        <v>47118</v>
      </c>
      <c r="B57" s="935">
        <v>24638984.729999997</v>
      </c>
      <c r="C57" s="934">
        <v>24638984.729999997</v>
      </c>
      <c r="D57" s="935"/>
      <c r="E57" s="936">
        <v>1355144.1601499999</v>
      </c>
      <c r="F57" s="935">
        <v>-24638984.73</v>
      </c>
      <c r="G57" s="936">
        <v>-13206534.932112496</v>
      </c>
      <c r="H57" s="935">
        <v>0</v>
      </c>
      <c r="I57" s="935">
        <v>11432449.7978875</v>
      </c>
      <c r="J57" s="935">
        <v>11432449.7978875</v>
      </c>
      <c r="K57" s="935">
        <v>-2400814.4575563748</v>
      </c>
      <c r="L57" s="937">
        <v>-284580.27363150008</v>
      </c>
      <c r="M57" s="881"/>
      <c r="N57" s="939"/>
      <c r="O57" s="939"/>
    </row>
    <row r="58" spans="1:15" s="896" customFormat="1" ht="15" customHeight="1" x14ac:dyDescent="0.2">
      <c r="A58" s="933">
        <v>47483</v>
      </c>
      <c r="B58" s="935">
        <v>24638984.729999997</v>
      </c>
      <c r="C58" s="934">
        <v>24638984.729999997</v>
      </c>
      <c r="D58" s="935"/>
      <c r="E58" s="936">
        <v>1355144.1601499999</v>
      </c>
      <c r="F58" s="935">
        <v>-24638984.73</v>
      </c>
      <c r="G58" s="936">
        <v>-14561679.092262495</v>
      </c>
      <c r="H58" s="935">
        <v>0</v>
      </c>
      <c r="I58" s="935">
        <v>10077305.637737501</v>
      </c>
      <c r="J58" s="935">
        <v>10077305.637737501</v>
      </c>
      <c r="K58" s="935">
        <v>-2116234.1839248752</v>
      </c>
      <c r="L58" s="937">
        <v>-284580.27363149961</v>
      </c>
      <c r="M58" s="881"/>
      <c r="N58" s="939"/>
      <c r="O58" s="939"/>
    </row>
    <row r="59" spans="1:15" s="896" customFormat="1" ht="15" customHeight="1" x14ac:dyDescent="0.2">
      <c r="A59" s="933">
        <v>47848</v>
      </c>
      <c r="B59" s="935">
        <v>24638984.729999997</v>
      </c>
      <c r="C59" s="934">
        <v>24638984.729999997</v>
      </c>
      <c r="D59" s="935"/>
      <c r="E59" s="936">
        <v>1355144.1601499999</v>
      </c>
      <c r="F59" s="935">
        <v>-24638984.73</v>
      </c>
      <c r="G59" s="936">
        <v>-15916823.252412494</v>
      </c>
      <c r="H59" s="935">
        <v>0</v>
      </c>
      <c r="I59" s="935">
        <v>8722161.4775875024</v>
      </c>
      <c r="J59" s="935">
        <v>8722161.4775875024</v>
      </c>
      <c r="K59" s="935">
        <v>-1831653.9102933754</v>
      </c>
      <c r="L59" s="937">
        <v>-284580.27363149985</v>
      </c>
      <c r="M59" s="881"/>
      <c r="N59" s="939"/>
      <c r="O59" s="939"/>
    </row>
    <row r="60" spans="1:15" s="896" customFormat="1" ht="15" customHeight="1" x14ac:dyDescent="0.2">
      <c r="A60" s="933">
        <v>48213</v>
      </c>
      <c r="B60" s="935">
        <v>24638984.729999997</v>
      </c>
      <c r="C60" s="934">
        <v>24638984.729999997</v>
      </c>
      <c r="D60" s="935"/>
      <c r="E60" s="936">
        <v>1355144.1601499999</v>
      </c>
      <c r="F60" s="935">
        <v>-24638984.73</v>
      </c>
      <c r="G60" s="936">
        <v>-17271967.412562493</v>
      </c>
      <c r="H60" s="935">
        <v>0</v>
      </c>
      <c r="I60" s="935">
        <v>7367017.3174375035</v>
      </c>
      <c r="J60" s="935">
        <v>7367017.3174375035</v>
      </c>
      <c r="K60" s="935">
        <v>-1547073.6366618758</v>
      </c>
      <c r="L60" s="937">
        <v>-284580.27363149961</v>
      </c>
      <c r="M60" s="881"/>
      <c r="N60" s="939"/>
      <c r="O60" s="939"/>
    </row>
    <row r="61" spans="1:15" s="896" customFormat="1" outlineLevel="1" x14ac:dyDescent="0.2">
      <c r="A61" s="933">
        <v>48579</v>
      </c>
      <c r="B61" s="935">
        <v>24638984.729999997</v>
      </c>
      <c r="C61" s="934">
        <v>24638984.729999997</v>
      </c>
      <c r="D61" s="935"/>
      <c r="E61" s="936">
        <v>1355144.1601499999</v>
      </c>
      <c r="F61" s="935">
        <v>-24638984.73</v>
      </c>
      <c r="G61" s="936">
        <v>-18627111.572712492</v>
      </c>
      <c r="H61" s="935">
        <v>0</v>
      </c>
      <c r="I61" s="935">
        <v>6011873.1572875045</v>
      </c>
      <c r="J61" s="935">
        <v>6011873.1572875045</v>
      </c>
      <c r="K61" s="935">
        <v>-1262493.3630303759</v>
      </c>
      <c r="L61" s="937">
        <v>-284580.27363149985</v>
      </c>
      <c r="M61" s="881"/>
      <c r="N61" s="939"/>
      <c r="O61" s="939"/>
    </row>
    <row r="62" spans="1:15" s="896" customFormat="1" outlineLevel="1" x14ac:dyDescent="0.2">
      <c r="A62" s="933">
        <v>48944</v>
      </c>
      <c r="B62" s="935">
        <v>24638984.729999997</v>
      </c>
      <c r="C62" s="934">
        <v>24638984.729999997</v>
      </c>
      <c r="D62" s="935"/>
      <c r="E62" s="936">
        <v>1355144.1601499999</v>
      </c>
      <c r="F62" s="935">
        <v>-24638984.73</v>
      </c>
      <c r="G62" s="936">
        <v>-19982255.732862491</v>
      </c>
      <c r="H62" s="935">
        <v>0</v>
      </c>
      <c r="I62" s="935">
        <v>4656728.9971375056</v>
      </c>
      <c r="J62" s="935">
        <v>4656728.9971375056</v>
      </c>
      <c r="K62" s="935">
        <v>-977913.08939887618</v>
      </c>
      <c r="L62" s="937">
        <v>-284580.27363149973</v>
      </c>
      <c r="M62" s="881"/>
      <c r="N62" s="939"/>
      <c r="O62" s="939"/>
    </row>
    <row r="63" spans="1:15" s="896" customFormat="1" outlineLevel="1" x14ac:dyDescent="0.2">
      <c r="A63" s="933">
        <v>49309</v>
      </c>
      <c r="B63" s="935">
        <v>24638984.729999997</v>
      </c>
      <c r="C63" s="934">
        <v>24638984.729999997</v>
      </c>
      <c r="D63" s="935"/>
      <c r="E63" s="936">
        <v>1355144.1601499999</v>
      </c>
      <c r="F63" s="935">
        <v>-24638984.73</v>
      </c>
      <c r="G63" s="936">
        <v>-21337399.89301249</v>
      </c>
      <c r="H63" s="935">
        <v>0</v>
      </c>
      <c r="I63" s="935">
        <v>3301584.8369875066</v>
      </c>
      <c r="J63" s="935">
        <v>3301584.8369875066</v>
      </c>
      <c r="K63" s="935">
        <v>-693332.81576737633</v>
      </c>
      <c r="L63" s="937">
        <v>-284580.27363149985</v>
      </c>
      <c r="M63" s="881"/>
      <c r="N63" s="939"/>
      <c r="O63" s="939"/>
    </row>
    <row r="64" spans="1:15" s="896" customFormat="1" outlineLevel="1" x14ac:dyDescent="0.2">
      <c r="A64" s="933">
        <v>49674</v>
      </c>
      <c r="B64" s="935">
        <v>24638984.729999997</v>
      </c>
      <c r="C64" s="934">
        <v>24638984.729999997</v>
      </c>
      <c r="D64" s="935"/>
      <c r="E64" s="936">
        <v>1355144.1601499999</v>
      </c>
      <c r="F64" s="935">
        <v>-24638984.73</v>
      </c>
      <c r="G64" s="936">
        <v>-22692544.053162489</v>
      </c>
      <c r="H64" s="935">
        <v>0</v>
      </c>
      <c r="I64" s="935">
        <v>1946440.6768375076</v>
      </c>
      <c r="J64" s="935">
        <v>1946440.6768375076</v>
      </c>
      <c r="K64" s="935">
        <v>-408752.5421358766</v>
      </c>
      <c r="L64" s="937">
        <v>-284580.27363149973</v>
      </c>
      <c r="M64" s="881"/>
      <c r="N64" s="939"/>
      <c r="O64" s="939"/>
    </row>
    <row r="65" spans="1:15" s="896" customFormat="1" outlineLevel="1" x14ac:dyDescent="0.2">
      <c r="A65" s="933">
        <v>50040</v>
      </c>
      <c r="B65" s="935">
        <v>24638984.729999997</v>
      </c>
      <c r="C65" s="934">
        <v>24638984.729999997</v>
      </c>
      <c r="D65" s="935"/>
      <c r="E65" s="936">
        <v>1355144.1601499999</v>
      </c>
      <c r="F65" s="935">
        <v>-24638984.73</v>
      </c>
      <c r="G65" s="936">
        <v>-24047688.213312488</v>
      </c>
      <c r="H65" s="935">
        <v>0</v>
      </c>
      <c r="I65" s="935">
        <v>591296.51668750867</v>
      </c>
      <c r="J65" s="935">
        <v>591296.51668750867</v>
      </c>
      <c r="K65" s="935">
        <v>-124172.26850437681</v>
      </c>
      <c r="L65" s="937">
        <v>-284580.27363149979</v>
      </c>
      <c r="M65" s="881"/>
      <c r="N65" s="939"/>
      <c r="O65" s="939"/>
    </row>
    <row r="66" spans="1:15" s="896" customFormat="1" outlineLevel="1" x14ac:dyDescent="0.2">
      <c r="A66" s="933">
        <v>50405</v>
      </c>
      <c r="B66" s="935">
        <v>24638984.729999997</v>
      </c>
      <c r="C66" s="934">
        <v>24638984.729999997</v>
      </c>
      <c r="D66" s="935"/>
      <c r="E66" s="936">
        <v>591296.16014999989</v>
      </c>
      <c r="F66" s="935">
        <v>-24638984.73</v>
      </c>
      <c r="G66" s="936">
        <v>-24638984.373462487</v>
      </c>
      <c r="H66" s="935">
        <v>0</v>
      </c>
      <c r="I66" s="935">
        <v>0.35653750970959663</v>
      </c>
      <c r="J66" s="935">
        <v>0.35653750970959663</v>
      </c>
      <c r="K66" s="935">
        <v>-7.4872877039015295E-2</v>
      </c>
      <c r="L66" s="937">
        <v>-124172.19363149977</v>
      </c>
      <c r="M66" s="881"/>
      <c r="N66" s="939"/>
      <c r="O66" s="939"/>
    </row>
    <row r="67" spans="1:15" x14ac:dyDescent="0.2">
      <c r="A67" s="943" t="s">
        <v>11305</v>
      </c>
      <c r="B67" s="944"/>
      <c r="C67" s="944"/>
      <c r="D67" s="944"/>
      <c r="E67" s="944"/>
      <c r="F67" s="944"/>
      <c r="G67" s="945"/>
      <c r="H67" s="944"/>
      <c r="I67" s="944"/>
      <c r="J67" s="944"/>
      <c r="K67" s="944"/>
      <c r="L67" s="946"/>
      <c r="M67" s="881"/>
      <c r="N67" s="934"/>
      <c r="O67" s="934"/>
    </row>
    <row r="68" spans="1:15" x14ac:dyDescent="0.2">
      <c r="A68" s="947" t="s">
        <v>11306</v>
      </c>
      <c r="B68" s="948"/>
      <c r="C68" s="948"/>
      <c r="D68" s="949">
        <v>6833211.7651199996</v>
      </c>
      <c r="E68" s="949">
        <v>1355144.1601499999</v>
      </c>
      <c r="F68" s="948"/>
      <c r="G68" s="950"/>
      <c r="H68" s="948"/>
      <c r="I68" s="948"/>
      <c r="J68" s="948"/>
      <c r="K68" s="948"/>
      <c r="L68" s="949">
        <v>1150394.1970437015</v>
      </c>
      <c r="M68" s="881"/>
      <c r="N68" s="934"/>
      <c r="O68" s="934"/>
    </row>
    <row r="69" spans="1:15" x14ac:dyDescent="0.2">
      <c r="A69" s="951" t="s">
        <v>11307</v>
      </c>
      <c r="B69" s="952">
        <v>24638984.729999993</v>
      </c>
      <c r="C69" s="952">
        <v>24638984.729999993</v>
      </c>
      <c r="D69" s="953"/>
      <c r="E69" s="954"/>
      <c r="F69" s="952">
        <v>-11322982.315920001</v>
      </c>
      <c r="G69" s="952">
        <v>-2139524.2908874992</v>
      </c>
      <c r="H69" s="952">
        <v>13316002.414079994</v>
      </c>
      <c r="I69" s="952">
        <v>22499460.439112496</v>
      </c>
      <c r="J69" s="954"/>
      <c r="K69" s="952">
        <v>-1928526.1852568258</v>
      </c>
      <c r="L69" s="955"/>
      <c r="M69" s="881"/>
      <c r="N69" s="934"/>
    </row>
    <row r="70" spans="1:15" x14ac:dyDescent="0.2">
      <c r="A70" s="881"/>
      <c r="B70" s="881"/>
      <c r="C70" s="881"/>
      <c r="D70" s="956"/>
      <c r="E70" s="881"/>
      <c r="F70" s="881"/>
      <c r="G70" s="881"/>
      <c r="H70" s="881"/>
      <c r="I70" s="881"/>
      <c r="J70" s="881"/>
      <c r="K70" s="881"/>
      <c r="L70" s="881"/>
      <c r="M70" s="881"/>
    </row>
    <row r="71" spans="1:15" x14ac:dyDescent="0.2">
      <c r="A71" s="881"/>
      <c r="B71" s="881"/>
      <c r="C71" s="881"/>
      <c r="D71" s="881"/>
      <c r="E71" s="881"/>
      <c r="F71" s="881"/>
      <c r="G71" s="881"/>
      <c r="H71" s="881"/>
      <c r="I71" s="881"/>
      <c r="J71" s="881"/>
      <c r="K71" s="881"/>
      <c r="L71" s="881"/>
      <c r="M71" s="881"/>
    </row>
    <row r="72" spans="1:15" x14ac:dyDescent="0.2">
      <c r="A72" s="881"/>
      <c r="B72" s="881"/>
      <c r="C72" s="881"/>
      <c r="D72" s="881"/>
      <c r="E72" s="881"/>
      <c r="F72" s="881"/>
      <c r="G72" s="881"/>
      <c r="H72" s="881"/>
      <c r="I72" s="881"/>
      <c r="J72" s="881"/>
      <c r="K72" s="881"/>
      <c r="L72" s="881"/>
      <c r="M72" s="881"/>
    </row>
    <row r="73" spans="1:15" x14ac:dyDescent="0.2">
      <c r="A73" s="881"/>
      <c r="B73" s="881"/>
      <c r="C73" s="881"/>
      <c r="D73" s="881"/>
      <c r="E73" s="881"/>
      <c r="F73" s="881"/>
      <c r="G73" s="881"/>
      <c r="H73" s="881"/>
      <c r="I73" s="881"/>
      <c r="J73" s="881"/>
      <c r="K73" s="881"/>
      <c r="L73" s="881"/>
      <c r="M73" s="881"/>
      <c r="N73" s="881"/>
    </row>
  </sheetData>
  <pageMargins left="0.25" right="0.25" top="0.25" bottom="0.25" header="0.3" footer="0.3"/>
  <pageSetup scale="65" orientation="landscape" r:id="rId1"/>
  <colBreaks count="1" manualBreakCount="1">
    <brk id="12"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zoomScaleNormal="100" workbookViewId="0">
      <selection activeCell="Q17" sqref="Q17"/>
    </sheetView>
  </sheetViews>
  <sheetFormatPr defaultColWidth="8.85546875" defaultRowHeight="15" x14ac:dyDescent="0.25"/>
  <cols>
    <col min="1" max="1" width="33.7109375" style="133" customWidth="1"/>
    <col min="2" max="2" width="15.5703125" style="133" hidden="1" customWidth="1"/>
    <col min="3" max="12" width="5" style="133" hidden="1" customWidth="1"/>
    <col min="13" max="13" width="12.7109375" style="133" bestFit="1" customWidth="1"/>
    <col min="14" max="14" width="13.28515625" style="133" bestFit="1" customWidth="1"/>
    <col min="15" max="15" width="12.85546875" style="133" bestFit="1" customWidth="1"/>
    <col min="16" max="16" width="15" style="133" bestFit="1" customWidth="1"/>
    <col min="17" max="16384" width="8.85546875" style="133"/>
  </cols>
  <sheetData>
    <row r="1" spans="1:19" x14ac:dyDescent="0.25">
      <c r="A1" s="1137" t="s">
        <v>11308</v>
      </c>
      <c r="B1" s="1137" t="s">
        <v>11309</v>
      </c>
      <c r="C1" s="1137"/>
      <c r="D1" s="1137"/>
      <c r="E1" s="1137"/>
      <c r="F1" s="80"/>
      <c r="G1" s="80"/>
      <c r="H1" s="80"/>
      <c r="I1" s="80"/>
      <c r="J1" s="80"/>
      <c r="K1" s="80"/>
      <c r="L1" s="80"/>
      <c r="M1" s="1137"/>
      <c r="N1" s="1137"/>
      <c r="O1" s="1137"/>
      <c r="P1" s="1137"/>
      <c r="Q1" s="1137" t="s">
        <v>11310</v>
      </c>
      <c r="R1" s="109"/>
      <c r="S1" s="109"/>
    </row>
    <row r="2" spans="1:19" x14ac:dyDescent="0.25">
      <c r="A2" s="1137"/>
      <c r="B2" s="1137" t="s">
        <v>11311</v>
      </c>
      <c r="C2" s="1137" t="s">
        <v>11311</v>
      </c>
      <c r="D2" s="1137" t="s">
        <v>11311</v>
      </c>
      <c r="E2" s="1137" t="s">
        <v>11311</v>
      </c>
      <c r="F2" s="80" t="s">
        <v>11311</v>
      </c>
      <c r="G2" s="80" t="s">
        <v>11311</v>
      </c>
      <c r="H2" s="80" t="s">
        <v>11311</v>
      </c>
      <c r="I2" s="80" t="s">
        <v>11311</v>
      </c>
      <c r="J2" s="80" t="s">
        <v>11311</v>
      </c>
      <c r="K2" s="80" t="s">
        <v>11311</v>
      </c>
      <c r="L2" s="80" t="s">
        <v>11311</v>
      </c>
      <c r="M2" s="1137" t="s">
        <v>11311</v>
      </c>
      <c r="N2" s="1137" t="s">
        <v>11312</v>
      </c>
      <c r="O2" s="1137" t="s">
        <v>11312</v>
      </c>
      <c r="P2" s="1137" t="s">
        <v>11312</v>
      </c>
      <c r="Q2" s="1137"/>
      <c r="R2" s="109"/>
      <c r="S2" s="109"/>
    </row>
    <row r="3" spans="1:19" x14ac:dyDescent="0.25">
      <c r="A3" s="1104" t="s">
        <v>3204</v>
      </c>
      <c r="B3" s="1104" t="s">
        <v>11313</v>
      </c>
      <c r="C3" s="1104" t="s">
        <v>11314</v>
      </c>
      <c r="D3" s="1104" t="s">
        <v>11315</v>
      </c>
      <c r="E3" s="1104" t="s">
        <v>11316</v>
      </c>
      <c r="F3" s="80" t="s">
        <v>11317</v>
      </c>
      <c r="G3" s="80" t="s">
        <v>11318</v>
      </c>
      <c r="H3" s="80" t="s">
        <v>11319</v>
      </c>
      <c r="I3" s="80" t="s">
        <v>11320</v>
      </c>
      <c r="J3" s="80" t="s">
        <v>11321</v>
      </c>
      <c r="K3" s="80" t="s">
        <v>11322</v>
      </c>
      <c r="L3" s="80" t="s">
        <v>11323</v>
      </c>
      <c r="M3" s="1104" t="s">
        <v>11324</v>
      </c>
      <c r="N3" s="1104" t="s">
        <v>11313</v>
      </c>
      <c r="O3" s="1104" t="s">
        <v>11314</v>
      </c>
      <c r="P3" s="1104" t="s">
        <v>11315</v>
      </c>
      <c r="Q3" s="1138">
        <v>43556</v>
      </c>
      <c r="R3" s="957">
        <v>43586</v>
      </c>
      <c r="S3" s="957">
        <v>43617</v>
      </c>
    </row>
    <row r="4" spans="1:19" x14ac:dyDescent="0.25">
      <c r="A4" s="111" t="s">
        <v>1671</v>
      </c>
      <c r="B4" s="959">
        <v>3992945.72</v>
      </c>
      <c r="C4" s="959">
        <v>4812479.6900000004</v>
      </c>
      <c r="D4" s="959">
        <v>4803941.09</v>
      </c>
      <c r="E4" s="959">
        <v>4803941.09</v>
      </c>
      <c r="F4" s="959">
        <v>4803941.09</v>
      </c>
      <c r="G4" s="959">
        <v>4803941.09</v>
      </c>
      <c r="H4" s="959">
        <v>4803941.09</v>
      </c>
      <c r="I4" s="959">
        <v>11872524.41</v>
      </c>
      <c r="J4" s="959">
        <v>11872524.41</v>
      </c>
      <c r="K4" s="959">
        <v>11872524.41</v>
      </c>
      <c r="L4" s="959">
        <v>11872524.41</v>
      </c>
      <c r="M4" s="959">
        <v>11872524.41</v>
      </c>
      <c r="N4" s="959">
        <v>11872524.41</v>
      </c>
      <c r="O4" s="959">
        <v>11872524.41</v>
      </c>
      <c r="P4" s="959"/>
      <c r="Q4" s="80"/>
    </row>
    <row r="5" spans="1:19" x14ac:dyDescent="0.25">
      <c r="A5" s="111" t="s">
        <v>1667</v>
      </c>
      <c r="B5" s="959">
        <v>37510</v>
      </c>
      <c r="C5" s="959">
        <v>37510</v>
      </c>
      <c r="D5" s="959">
        <v>15653321.199999999</v>
      </c>
      <c r="E5" s="959">
        <v>15653321.199999999</v>
      </c>
      <c r="F5" s="959">
        <v>15653321.199999999</v>
      </c>
      <c r="G5" s="959">
        <v>15650769.859999999</v>
      </c>
      <c r="H5" s="959">
        <v>19541797.66</v>
      </c>
      <c r="I5" s="959">
        <v>20137575.960000001</v>
      </c>
      <c r="J5" s="959">
        <v>23398277.969999999</v>
      </c>
      <c r="K5" s="959">
        <v>31070902.289999999</v>
      </c>
      <c r="L5" s="959">
        <v>31198867.539999999</v>
      </c>
      <c r="M5" s="959">
        <v>32499745.170000002</v>
      </c>
      <c r="N5" s="959">
        <v>35709589.280000001</v>
      </c>
      <c r="O5" s="959">
        <v>39776949.009999998</v>
      </c>
      <c r="P5" s="959">
        <v>44835334.859999999</v>
      </c>
      <c r="Q5" s="80"/>
    </row>
    <row r="6" spans="1:19" x14ac:dyDescent="0.25">
      <c r="A6" s="111" t="s">
        <v>11254</v>
      </c>
      <c r="B6" s="959">
        <v>0</v>
      </c>
      <c r="C6" s="959">
        <v>0</v>
      </c>
      <c r="D6" s="959">
        <v>0</v>
      </c>
      <c r="E6" s="959">
        <v>0</v>
      </c>
      <c r="F6" s="959">
        <v>0</v>
      </c>
      <c r="G6" s="959">
        <v>0</v>
      </c>
      <c r="H6" s="959">
        <v>4295953.8600000003</v>
      </c>
      <c r="I6" s="959">
        <v>4625543.1100000003</v>
      </c>
      <c r="J6" s="959">
        <v>4969233.07</v>
      </c>
      <c r="K6" s="959">
        <v>5563651.21</v>
      </c>
      <c r="L6" s="959">
        <v>5610621.21</v>
      </c>
      <c r="M6" s="959">
        <v>5610621.21</v>
      </c>
      <c r="N6" s="959">
        <v>7446460.8700000001</v>
      </c>
      <c r="O6" s="959">
        <v>7930466.8600000003</v>
      </c>
      <c r="P6" s="959">
        <v>11740576.52</v>
      </c>
      <c r="Q6" s="80"/>
    </row>
    <row r="7" spans="1:19" x14ac:dyDescent="0.25">
      <c r="A7" s="111" t="s">
        <v>11255</v>
      </c>
      <c r="B7" s="959">
        <v>0</v>
      </c>
      <c r="C7" s="959">
        <v>0</v>
      </c>
      <c r="D7" s="959">
        <v>0</v>
      </c>
      <c r="E7" s="959">
        <v>0</v>
      </c>
      <c r="F7" s="959">
        <v>0</v>
      </c>
      <c r="G7" s="959">
        <v>0</v>
      </c>
      <c r="H7" s="959">
        <v>0</v>
      </c>
      <c r="I7" s="959">
        <v>0</v>
      </c>
      <c r="J7" s="959">
        <v>0</v>
      </c>
      <c r="K7" s="959">
        <v>0</v>
      </c>
      <c r="L7" s="959">
        <v>0</v>
      </c>
      <c r="M7" s="959">
        <v>1785237.96</v>
      </c>
      <c r="N7" s="959">
        <v>1478319.72</v>
      </c>
      <c r="O7" s="959">
        <v>1496803.07</v>
      </c>
      <c r="P7" s="959">
        <v>1490193.86</v>
      </c>
      <c r="Q7" s="80"/>
    </row>
    <row r="8" spans="1:19" x14ac:dyDescent="0.25">
      <c r="A8" s="111" t="s">
        <v>11325</v>
      </c>
      <c r="B8" s="959"/>
      <c r="C8" s="959"/>
      <c r="D8" s="959"/>
      <c r="E8" s="959"/>
      <c r="F8" s="959"/>
      <c r="G8" s="959"/>
      <c r="H8" s="959"/>
      <c r="I8" s="959"/>
      <c r="J8" s="959"/>
      <c r="K8" s="959"/>
      <c r="L8" s="959"/>
      <c r="M8" s="959"/>
      <c r="N8" s="959"/>
      <c r="O8" s="959"/>
      <c r="P8" s="959">
        <v>11872524.41</v>
      </c>
      <c r="Q8" s="80"/>
    </row>
    <row r="9" spans="1:19" x14ac:dyDescent="0.25">
      <c r="A9" s="92" t="s">
        <v>3191</v>
      </c>
      <c r="B9" s="958">
        <v>4030455.72</v>
      </c>
      <c r="C9" s="958">
        <v>4849989.6900000004</v>
      </c>
      <c r="D9" s="958">
        <v>20457262.289999999</v>
      </c>
      <c r="E9" s="958">
        <v>20457262.289999999</v>
      </c>
      <c r="F9" s="958">
        <v>20457262.289999999</v>
      </c>
      <c r="G9" s="958">
        <v>20454710.949999999</v>
      </c>
      <c r="H9" s="958">
        <v>28641692.609999999</v>
      </c>
      <c r="I9" s="958">
        <v>36635643.480000004</v>
      </c>
      <c r="J9" s="958">
        <v>40240035.449999996</v>
      </c>
      <c r="K9" s="958">
        <v>48507077.910000004</v>
      </c>
      <c r="L9" s="958">
        <v>48682013.160000004</v>
      </c>
      <c r="M9" s="958">
        <v>51768128.75</v>
      </c>
      <c r="N9" s="958">
        <v>56506894.279999994</v>
      </c>
      <c r="O9" s="958">
        <v>61076743.350000001</v>
      </c>
      <c r="P9" s="958">
        <v>69938629.649999991</v>
      </c>
    </row>
    <row r="10" spans="1:19" x14ac:dyDescent="0.25">
      <c r="A10" s="111"/>
      <c r="B10" s="959"/>
      <c r="C10" s="959"/>
      <c r="D10" s="959"/>
      <c r="E10" s="959"/>
      <c r="F10" s="959"/>
      <c r="G10" s="959"/>
      <c r="H10" s="959"/>
      <c r="I10" s="959"/>
      <c r="J10" s="959"/>
      <c r="K10" s="959"/>
      <c r="L10" s="959"/>
      <c r="M10" s="959"/>
      <c r="N10" s="959"/>
      <c r="O10" s="959"/>
      <c r="P10" s="959"/>
      <c r="Q10" s="80"/>
      <c r="R10" s="80"/>
    </row>
    <row r="11" spans="1:19" x14ac:dyDescent="0.25">
      <c r="A11" s="1104" t="s">
        <v>11326</v>
      </c>
      <c r="B11" s="80"/>
      <c r="C11" s="80"/>
      <c r="D11" s="80"/>
      <c r="E11" s="80"/>
      <c r="F11" s="80"/>
      <c r="G11" s="80"/>
      <c r="H11" s="80"/>
      <c r="I11" s="80"/>
      <c r="J11" s="80"/>
      <c r="K11" s="80"/>
      <c r="L11" s="80"/>
      <c r="M11" s="959"/>
      <c r="N11" s="1105"/>
      <c r="O11" s="80"/>
      <c r="P11" s="80"/>
      <c r="Q11" s="80"/>
      <c r="R11" s="80"/>
    </row>
    <row r="12" spans="1:19" x14ac:dyDescent="0.25">
      <c r="A12" s="111" t="s">
        <v>1671</v>
      </c>
      <c r="B12" s="80"/>
      <c r="C12" s="80"/>
      <c r="D12" s="80"/>
      <c r="E12" s="80"/>
      <c r="F12" s="80"/>
      <c r="G12" s="80"/>
      <c r="H12" s="80"/>
      <c r="I12" s="80"/>
      <c r="J12" s="80"/>
      <c r="K12" s="80"/>
      <c r="L12" s="80"/>
      <c r="M12" s="959"/>
      <c r="N12" s="960">
        <v>0</v>
      </c>
      <c r="O12" s="960">
        <v>0</v>
      </c>
      <c r="P12" s="960">
        <v>-11872524.41</v>
      </c>
      <c r="Q12" s="80"/>
      <c r="R12" s="80"/>
    </row>
    <row r="13" spans="1:19" x14ac:dyDescent="0.25">
      <c r="A13" s="111" t="s">
        <v>1667</v>
      </c>
      <c r="B13" s="80"/>
      <c r="C13" s="80"/>
      <c r="D13" s="80"/>
      <c r="E13" s="80"/>
      <c r="F13" s="80"/>
      <c r="G13" s="80"/>
      <c r="H13" s="80"/>
      <c r="I13" s="80"/>
      <c r="J13" s="80"/>
      <c r="K13" s="80"/>
      <c r="L13" s="80"/>
      <c r="M13" s="959"/>
      <c r="N13" s="960">
        <v>3209844.1099999994</v>
      </c>
      <c r="O13" s="960">
        <v>4067359.7299999967</v>
      </c>
      <c r="P13" s="960">
        <v>5058385.8500000015</v>
      </c>
      <c r="Q13" s="80">
        <v>224371.20000000001</v>
      </c>
      <c r="R13" s="80">
        <v>0</v>
      </c>
      <c r="S13" s="133">
        <v>12079023.84</v>
      </c>
    </row>
    <row r="14" spans="1:19" x14ac:dyDescent="0.25">
      <c r="A14" s="111" t="s">
        <v>11254</v>
      </c>
      <c r="B14" s="80"/>
      <c r="C14" s="80"/>
      <c r="D14" s="80"/>
      <c r="E14" s="80"/>
      <c r="F14" s="80"/>
      <c r="G14" s="80"/>
      <c r="H14" s="80"/>
      <c r="I14" s="80"/>
      <c r="J14" s="80"/>
      <c r="K14" s="80"/>
      <c r="L14" s="80"/>
      <c r="M14" s="959"/>
      <c r="N14" s="960">
        <v>1835839.6600000001</v>
      </c>
      <c r="O14" s="960">
        <v>484005.99000000022</v>
      </c>
      <c r="P14" s="960">
        <v>3810109.6599999992</v>
      </c>
      <c r="Q14" s="80"/>
      <c r="R14" s="80"/>
    </row>
    <row r="15" spans="1:19" x14ac:dyDescent="0.25">
      <c r="A15" s="111" t="s">
        <v>11255</v>
      </c>
      <c r="B15" s="80"/>
      <c r="C15" s="80"/>
      <c r="D15" s="80"/>
      <c r="E15" s="80"/>
      <c r="F15" s="80"/>
      <c r="G15" s="80"/>
      <c r="H15" s="80"/>
      <c r="I15" s="80"/>
      <c r="J15" s="80"/>
      <c r="K15" s="80"/>
      <c r="L15" s="80"/>
      <c r="M15" s="959"/>
      <c r="N15" s="960">
        <v>-306918.24</v>
      </c>
      <c r="O15" s="960">
        <v>18483.350000000093</v>
      </c>
      <c r="P15" s="960">
        <v>-6609.2099999999627</v>
      </c>
    </row>
    <row r="16" spans="1:19" x14ac:dyDescent="0.25">
      <c r="A16" s="111" t="s">
        <v>11325</v>
      </c>
      <c r="B16" s="80"/>
      <c r="C16" s="80"/>
      <c r="D16" s="80"/>
      <c r="E16" s="80"/>
      <c r="F16" s="80"/>
      <c r="G16" s="80"/>
      <c r="H16" s="80"/>
      <c r="I16" s="80"/>
      <c r="J16" s="80"/>
      <c r="K16" s="80"/>
      <c r="L16" s="80"/>
      <c r="M16" s="80"/>
      <c r="N16" s="960">
        <v>0</v>
      </c>
      <c r="O16" s="960">
        <v>0</v>
      </c>
      <c r="P16" s="960">
        <v>11872524.41</v>
      </c>
    </row>
    <row r="17" spans="1:16" ht="15.75" thickBot="1" x14ac:dyDescent="0.3">
      <c r="A17" s="961" t="s">
        <v>3191</v>
      </c>
      <c r="B17" s="80"/>
      <c r="C17" s="80"/>
      <c r="D17" s="80"/>
      <c r="E17" s="80"/>
      <c r="F17" s="80"/>
      <c r="G17" s="80"/>
      <c r="H17" s="80"/>
      <c r="I17" s="80"/>
      <c r="J17" s="80"/>
      <c r="K17" s="80"/>
      <c r="L17" s="80"/>
      <c r="M17" s="80"/>
      <c r="N17" s="962">
        <v>4738765.5299999937</v>
      </c>
      <c r="O17" s="962">
        <v>4569849.0700000077</v>
      </c>
      <c r="P17" s="962">
        <v>8861886.2999999896</v>
      </c>
    </row>
    <row r="18" spans="1:16" ht="15.75" thickTop="1" x14ac:dyDescent="0.25"/>
  </sheetData>
  <pageMargins left="0.7" right="0.7" top="0.75" bottom="0.75" header="0.3" footer="0.3"/>
  <pageSetup orientation="landscape" r:id="rId1"/>
  <headerFooter>
    <oddHeader>&amp;CAMI Work Orders- Ending Balance, Total Reserve, and Depreciation Expense</oddHeader>
    <oddFooter>&amp;LPrepared By: Colleen Oliver
Date: 04/12/19&amp;R&amp;Z&amp;F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6"/>
  <sheetViews>
    <sheetView zoomScale="85" zoomScaleNormal="85" workbookViewId="0">
      <pane xSplit="2" ySplit="9" topLeftCell="F10" activePane="bottomRight" state="frozen"/>
      <selection activeCell="P253" sqref="P253"/>
      <selection pane="topRight" activeCell="P253" sqref="P253"/>
      <selection pane="bottomLeft" activeCell="P253" sqref="P253"/>
      <selection pane="bottomRight" activeCell="G15" sqref="G15"/>
    </sheetView>
  </sheetViews>
  <sheetFormatPr defaultColWidth="9.140625" defaultRowHeight="10.5" outlineLevelRow="1" outlineLevelCol="1" x14ac:dyDescent="0.15"/>
  <cols>
    <col min="1" max="1" width="11.85546875" style="967" bestFit="1" customWidth="1"/>
    <col min="2" max="2" width="6.42578125" style="967" bestFit="1" customWidth="1"/>
    <col min="3" max="3" width="14.7109375" style="967" bestFit="1" customWidth="1"/>
    <col min="4" max="5" width="16.140625" style="967" bestFit="1" customWidth="1"/>
    <col min="6" max="6" width="22.28515625" style="967" bestFit="1" customWidth="1"/>
    <col min="7" max="8" width="18.28515625" style="967" bestFit="1" customWidth="1"/>
    <col min="9" max="9" width="17.7109375" style="967" bestFit="1" customWidth="1"/>
    <col min="10" max="10" width="22.7109375" style="967" bestFit="1" customWidth="1"/>
    <col min="11" max="11" width="19.42578125" style="967" bestFit="1" customWidth="1"/>
    <col min="12" max="13" width="17.5703125" style="967" bestFit="1" customWidth="1"/>
    <col min="14" max="14" width="17" style="967" bestFit="1" customWidth="1"/>
    <col min="15" max="15" width="10" style="967" customWidth="1" outlineLevel="1"/>
    <col min="16" max="16384" width="9.140625" style="967"/>
  </cols>
  <sheetData>
    <row r="1" spans="1:14" ht="12.75" x14ac:dyDescent="0.2">
      <c r="A1" s="963" t="s">
        <v>106</v>
      </c>
      <c r="B1" s="964"/>
      <c r="C1" s="964"/>
      <c r="D1" s="964"/>
      <c r="E1" s="964"/>
      <c r="F1" s="964"/>
      <c r="G1" s="965"/>
      <c r="H1" s="965"/>
      <c r="I1" s="965"/>
      <c r="J1" s="966"/>
      <c r="K1" s="966"/>
      <c r="L1" s="966"/>
      <c r="M1" s="966"/>
    </row>
    <row r="2" spans="1:14" ht="12.75" x14ac:dyDescent="0.2">
      <c r="A2" s="968" t="s">
        <v>11327</v>
      </c>
      <c r="B2" s="964"/>
      <c r="C2" s="964"/>
      <c r="D2" s="964"/>
      <c r="E2" s="964"/>
      <c r="F2" s="964"/>
      <c r="G2" s="965"/>
      <c r="H2" s="965"/>
      <c r="I2" s="965"/>
      <c r="J2" s="966"/>
      <c r="K2" s="966"/>
      <c r="L2" s="966"/>
      <c r="M2" s="966"/>
    </row>
    <row r="3" spans="1:14" ht="12.75" x14ac:dyDescent="0.2">
      <c r="A3" s="963" t="s">
        <v>11328</v>
      </c>
      <c r="B3" s="964"/>
      <c r="C3" s="964"/>
      <c r="D3" s="964"/>
      <c r="E3" s="964"/>
      <c r="F3" s="964"/>
      <c r="G3" s="965"/>
      <c r="H3" s="965"/>
      <c r="I3" s="965"/>
      <c r="J3" s="966"/>
      <c r="K3" s="966"/>
      <c r="L3" s="966"/>
      <c r="M3" s="966"/>
    </row>
    <row r="4" spans="1:14" ht="12.75" x14ac:dyDescent="0.2">
      <c r="A4" s="964"/>
      <c r="B4" s="964"/>
      <c r="C4" s="969"/>
      <c r="D4" s="970"/>
      <c r="E4" s="971"/>
      <c r="F4" s="972" t="s">
        <v>11329</v>
      </c>
      <c r="G4" s="973"/>
      <c r="H4" s="973"/>
      <c r="I4" s="973"/>
      <c r="J4" s="974"/>
      <c r="K4" s="975"/>
      <c r="L4" s="974"/>
      <c r="M4" s="974"/>
    </row>
    <row r="5" spans="1:14" ht="12.75" x14ac:dyDescent="0.2">
      <c r="A5" s="966"/>
      <c r="B5" s="966"/>
      <c r="C5" s="976" t="s">
        <v>11330</v>
      </c>
      <c r="D5" s="977"/>
      <c r="E5" s="978"/>
      <c r="F5" s="979" t="s">
        <v>11331</v>
      </c>
      <c r="G5" s="980"/>
      <c r="H5" s="980"/>
      <c r="I5" s="980"/>
      <c r="J5" s="981" t="s">
        <v>11332</v>
      </c>
      <c r="K5" s="980"/>
      <c r="L5" s="980"/>
      <c r="M5" s="980"/>
    </row>
    <row r="6" spans="1:14" ht="15" x14ac:dyDescent="0.25">
      <c r="A6" s="982"/>
      <c r="B6" s="982"/>
      <c r="C6" s="983" t="s">
        <v>11333</v>
      </c>
      <c r="D6" s="983" t="s">
        <v>11334</v>
      </c>
      <c r="E6" s="984" t="s">
        <v>11335</v>
      </c>
      <c r="F6" s="983" t="s">
        <v>11336</v>
      </c>
      <c r="G6" s="983" t="s">
        <v>11337</v>
      </c>
      <c r="H6" s="983" t="s">
        <v>11338</v>
      </c>
      <c r="I6" s="983" t="s">
        <v>398</v>
      </c>
      <c r="J6" s="983" t="s">
        <v>11336</v>
      </c>
      <c r="K6" s="983" t="s">
        <v>11337</v>
      </c>
      <c r="L6" s="984" t="s">
        <v>11339</v>
      </c>
      <c r="M6" s="985" t="s">
        <v>11340</v>
      </c>
      <c r="N6" s="986" t="s">
        <v>11334</v>
      </c>
    </row>
    <row r="7" spans="1:14" ht="15" x14ac:dyDescent="0.25">
      <c r="A7" s="987" t="s">
        <v>11341</v>
      </c>
      <c r="B7" s="988"/>
      <c r="C7" s="987" t="s">
        <v>11342</v>
      </c>
      <c r="D7" s="987"/>
      <c r="E7" s="989" t="s">
        <v>11334</v>
      </c>
      <c r="F7" s="987" t="s">
        <v>11343</v>
      </c>
      <c r="G7" s="987" t="s">
        <v>11343</v>
      </c>
      <c r="H7" s="987" t="s">
        <v>11343</v>
      </c>
      <c r="I7" s="987" t="s">
        <v>11344</v>
      </c>
      <c r="J7" s="987" t="s">
        <v>343</v>
      </c>
      <c r="K7" s="989" t="s">
        <v>343</v>
      </c>
      <c r="L7" s="987" t="s">
        <v>398</v>
      </c>
      <c r="M7" s="990" t="s">
        <v>11339</v>
      </c>
      <c r="N7" s="991" t="s">
        <v>11345</v>
      </c>
    </row>
    <row r="8" spans="1:14" ht="15" x14ac:dyDescent="0.25">
      <c r="A8" s="987" t="s">
        <v>11346</v>
      </c>
      <c r="B8" s="988"/>
      <c r="C8" s="987" t="s">
        <v>11347</v>
      </c>
      <c r="D8" s="987" t="s">
        <v>458</v>
      </c>
      <c r="E8" s="989" t="s">
        <v>11348</v>
      </c>
      <c r="F8" s="987" t="s">
        <v>11349</v>
      </c>
      <c r="G8" s="992" t="s">
        <v>11350</v>
      </c>
      <c r="H8" s="987" t="s">
        <v>463</v>
      </c>
      <c r="I8" s="987" t="s">
        <v>11351</v>
      </c>
      <c r="J8" s="987" t="s">
        <v>11352</v>
      </c>
      <c r="K8" s="989" t="s">
        <v>11353</v>
      </c>
      <c r="L8" s="987" t="s">
        <v>467</v>
      </c>
      <c r="M8" s="990" t="s">
        <v>11354</v>
      </c>
      <c r="N8" s="991" t="s">
        <v>11355</v>
      </c>
    </row>
    <row r="9" spans="1:14" ht="15" x14ac:dyDescent="0.25">
      <c r="A9" s="993"/>
      <c r="B9" s="993"/>
      <c r="C9" s="994"/>
      <c r="D9" s="994"/>
      <c r="E9" s="995"/>
      <c r="F9" s="996" t="s">
        <v>11356</v>
      </c>
      <c r="G9" s="995"/>
      <c r="H9" s="994"/>
      <c r="I9" s="994"/>
      <c r="J9" s="994" t="s">
        <v>11357</v>
      </c>
      <c r="K9" s="997"/>
      <c r="L9" s="994"/>
      <c r="M9" s="998"/>
      <c r="N9" s="999"/>
    </row>
    <row r="10" spans="1:14" ht="15" outlineLevel="1" x14ac:dyDescent="0.25">
      <c r="A10" s="1000"/>
      <c r="B10" s="1001"/>
      <c r="C10" s="987"/>
      <c r="D10" s="1002"/>
      <c r="E10" s="1003"/>
      <c r="F10" s="987"/>
      <c r="G10" s="987"/>
      <c r="H10" s="1002"/>
      <c r="I10" s="1002"/>
      <c r="J10" s="1004"/>
      <c r="K10" s="1004"/>
      <c r="L10" s="1004"/>
      <c r="M10" s="1005"/>
      <c r="N10" s="1006"/>
    </row>
    <row r="11" spans="1:14" ht="15" outlineLevel="1" x14ac:dyDescent="0.25">
      <c r="A11" s="1007" t="s">
        <v>11358</v>
      </c>
      <c r="B11" s="1007"/>
      <c r="C11" s="1008"/>
      <c r="D11" s="1002">
        <v>0</v>
      </c>
      <c r="E11" s="1009"/>
      <c r="F11" s="1002"/>
      <c r="G11" s="1002"/>
      <c r="H11" s="1002"/>
      <c r="I11" s="1002"/>
      <c r="J11" s="1009">
        <v>0</v>
      </c>
      <c r="K11" s="1009">
        <v>0</v>
      </c>
      <c r="L11" s="1009"/>
      <c r="M11" s="1005"/>
      <c r="N11" s="1010">
        <v>0</v>
      </c>
    </row>
    <row r="12" spans="1:14" ht="15" outlineLevel="1" x14ac:dyDescent="0.25">
      <c r="A12" s="1007">
        <v>43555</v>
      </c>
      <c r="B12" s="1007"/>
      <c r="C12" s="1011">
        <v>762133.53835641674</v>
      </c>
      <c r="D12" s="1011">
        <v>762133.53835641674</v>
      </c>
      <c r="E12" s="1009">
        <v>254130.21011880561</v>
      </c>
      <c r="F12" s="1002"/>
      <c r="G12" s="1002"/>
      <c r="H12" s="1002"/>
      <c r="I12" s="1009">
        <v>267379.54877082672</v>
      </c>
      <c r="J12" s="1009">
        <v>-160048.04305484751</v>
      </c>
      <c r="K12" s="1009">
        <v>-160048.04305484751</v>
      </c>
      <c r="L12" s="1009">
        <v>238551.46095249275</v>
      </c>
      <c r="M12" s="1012">
        <v>505931.00972331944</v>
      </c>
      <c r="N12" s="1010">
        <v>602085.49530156923</v>
      </c>
    </row>
    <row r="13" spans="1:14" ht="15" outlineLevel="1" x14ac:dyDescent="0.25">
      <c r="A13" s="1007">
        <v>43585</v>
      </c>
      <c r="B13" s="1007"/>
      <c r="C13" s="1011">
        <v>763161.90635641664</v>
      </c>
      <c r="D13" s="1011">
        <v>1525295.4447128335</v>
      </c>
      <c r="E13" s="1009">
        <v>285928.6228836563</v>
      </c>
      <c r="F13" s="1002"/>
      <c r="G13" s="1002"/>
      <c r="H13" s="1002"/>
      <c r="I13" s="1009">
        <v>267379.54877082672</v>
      </c>
      <c r="J13" s="1009">
        <v>-160264.00033484749</v>
      </c>
      <c r="K13" s="1009">
        <v>-320312.043389695</v>
      </c>
      <c r="L13" s="1009">
        <v>231873.79427187413</v>
      </c>
      <c r="M13" s="1012">
        <v>499253.34304270084</v>
      </c>
      <c r="N13" s="1010">
        <v>1204983.4013231385</v>
      </c>
    </row>
    <row r="14" spans="1:14" ht="15" outlineLevel="1" x14ac:dyDescent="0.25">
      <c r="A14" s="1007">
        <v>43616</v>
      </c>
      <c r="B14" s="1007"/>
      <c r="C14" s="1011">
        <v>763161.90635641664</v>
      </c>
      <c r="D14" s="1011">
        <v>2288457.3510692501</v>
      </c>
      <c r="E14" s="1009">
        <v>254215.90745213893</v>
      </c>
      <c r="F14" s="1011"/>
      <c r="G14" s="1009"/>
      <c r="H14" s="1002"/>
      <c r="I14" s="1009">
        <v>182690.90306455817</v>
      </c>
      <c r="J14" s="1009">
        <v>-160264.00033484749</v>
      </c>
      <c r="K14" s="1009">
        <v>-480576.04372454248</v>
      </c>
      <c r="L14" s="1009">
        <v>144900.52666322593</v>
      </c>
      <c r="M14" s="1012">
        <v>327591.42972778413</v>
      </c>
      <c r="N14" s="1010">
        <v>1807881.3073447077</v>
      </c>
    </row>
    <row r="15" spans="1:14" ht="15" outlineLevel="1" x14ac:dyDescent="0.25">
      <c r="A15" s="1007">
        <v>43646</v>
      </c>
      <c r="B15" s="1013"/>
      <c r="C15" s="1011">
        <v>818524.09895641671</v>
      </c>
      <c r="D15" s="1011">
        <v>3106981.450025667</v>
      </c>
      <c r="E15" s="1009">
        <v>479025.8574977605</v>
      </c>
      <c r="F15" s="1011"/>
      <c r="G15" s="1009"/>
      <c r="H15" s="1002"/>
      <c r="I15" s="1009">
        <v>394580.34127467388</v>
      </c>
      <c r="J15" s="1009">
        <v>-171890.0607808475</v>
      </c>
      <c r="K15" s="1009">
        <v>-652466.10450538993</v>
      </c>
      <c r="L15" s="1009">
        <v>311448.78392457042</v>
      </c>
      <c r="M15" s="1012">
        <v>706029.12519924436</v>
      </c>
      <c r="N15" s="1010">
        <v>2454515.345520277</v>
      </c>
    </row>
    <row r="16" spans="1:14" ht="15" outlineLevel="1" x14ac:dyDescent="0.25">
      <c r="A16" s="1007">
        <v>43677</v>
      </c>
      <c r="B16" s="1007"/>
      <c r="C16" s="1011">
        <v>818524.09895641671</v>
      </c>
      <c r="D16" s="1011">
        <v>3925505.5489820838</v>
      </c>
      <c r="E16" s="1009">
        <v>772046.14912308333</v>
      </c>
      <c r="F16" s="1011"/>
      <c r="G16" s="1009"/>
      <c r="H16" s="1009"/>
      <c r="I16" s="1009">
        <v>693414.28356829274</v>
      </c>
      <c r="J16" s="1009">
        <v>-171890.0607808475</v>
      </c>
      <c r="K16" s="1009">
        <v>-824356.16528623737</v>
      </c>
      <c r="L16" s="1009">
        <v>567305.98835135705</v>
      </c>
      <c r="M16" s="1012">
        <v>1260720.2719196498</v>
      </c>
      <c r="N16" s="1010">
        <v>3101149.3836958464</v>
      </c>
    </row>
    <row r="17" spans="1:14" ht="15" outlineLevel="1" x14ac:dyDescent="0.25">
      <c r="A17" s="1007">
        <v>43708</v>
      </c>
      <c r="B17" s="1007"/>
      <c r="C17" s="1011">
        <v>818524.09895641671</v>
      </c>
      <c r="D17" s="1011">
        <v>4744029.6479385002</v>
      </c>
      <c r="E17" s="1009">
        <v>1133276.7823281076</v>
      </c>
      <c r="F17" s="1011"/>
      <c r="G17" s="1009"/>
      <c r="H17" s="1009"/>
      <c r="I17" s="1009">
        <v>1084876.9250770567</v>
      </c>
      <c r="J17" s="1009">
        <v>-171890.0607808475</v>
      </c>
      <c r="K17" s="1009">
        <v>-996246.22606708482</v>
      </c>
      <c r="L17" s="1009">
        <v>926370.54878601979</v>
      </c>
      <c r="M17" s="1012">
        <v>2011247.4738630764</v>
      </c>
      <c r="N17" s="1010">
        <v>3747783.4218714153</v>
      </c>
    </row>
    <row r="18" spans="1:14" ht="15" outlineLevel="1" x14ac:dyDescent="0.25">
      <c r="A18" s="1007">
        <v>43738</v>
      </c>
      <c r="B18" s="1007"/>
      <c r="C18" s="1011">
        <v>818524.09895641671</v>
      </c>
      <c r="D18" s="1011">
        <v>5562553.7468949165</v>
      </c>
      <c r="E18" s="1009">
        <v>1562717.7571128334</v>
      </c>
      <c r="F18" s="1011"/>
      <c r="G18" s="1009"/>
      <c r="H18" s="1009"/>
      <c r="I18" s="1009">
        <v>1574652.4609326075</v>
      </c>
      <c r="J18" s="1009">
        <v>-171890.0607808475</v>
      </c>
      <c r="K18" s="1009">
        <v>-1168136.2868479323</v>
      </c>
      <c r="L18" s="1009">
        <v>1402045.7186281288</v>
      </c>
      <c r="M18" s="1012">
        <v>2976698.1795607363</v>
      </c>
      <c r="N18" s="1010">
        <v>4394417.4600469843</v>
      </c>
    </row>
    <row r="19" spans="1:14" ht="15" outlineLevel="1" x14ac:dyDescent="0.25">
      <c r="A19" s="1007">
        <v>43769</v>
      </c>
      <c r="B19" s="1007"/>
      <c r="C19" s="1011">
        <v>818524.09895641671</v>
      </c>
      <c r="D19" s="1011">
        <v>6381077.8458513329</v>
      </c>
      <c r="E19" s="1009">
        <v>2060369.0734772605</v>
      </c>
      <c r="F19" s="1011"/>
      <c r="G19" s="1011"/>
      <c r="H19" s="1011"/>
      <c r="I19" s="1011">
        <v>2060369.0734772605</v>
      </c>
      <c r="J19" s="1011">
        <v>-171890.0607808475</v>
      </c>
      <c r="K19" s="1009">
        <v>-1340026.3476287797</v>
      </c>
      <c r="L19" s="1009">
        <v>-432677.50543022458</v>
      </c>
      <c r="M19" s="1012">
        <v>1627691.568047036</v>
      </c>
      <c r="N19" s="1010">
        <v>5041051.4982225532</v>
      </c>
    </row>
    <row r="20" spans="1:14" ht="15" outlineLevel="1" x14ac:dyDescent="0.25">
      <c r="A20" s="1007">
        <v>43799</v>
      </c>
      <c r="B20" s="1007"/>
      <c r="C20" s="1011">
        <v>818524.09895641671</v>
      </c>
      <c r="D20" s="1011">
        <v>7199601.9448077492</v>
      </c>
      <c r="E20" s="1009">
        <v>2657986.2955195731</v>
      </c>
      <c r="F20" s="1011"/>
      <c r="G20" s="1011"/>
      <c r="H20" s="1011"/>
      <c r="I20" s="1011">
        <v>2657986.2955195731</v>
      </c>
      <c r="J20" s="1011">
        <v>-171890.0607808475</v>
      </c>
      <c r="K20" s="1009">
        <v>-1511916.4084096272</v>
      </c>
      <c r="L20" s="1009">
        <v>-558177.1220591102</v>
      </c>
      <c r="M20" s="1012">
        <v>2099809.1734604631</v>
      </c>
      <c r="N20" s="1010">
        <v>5687685.5363981221</v>
      </c>
    </row>
    <row r="21" spans="1:14" ht="15" outlineLevel="1" x14ac:dyDescent="0.25">
      <c r="A21" s="1007">
        <v>43830</v>
      </c>
      <c r="B21" s="1007"/>
      <c r="C21" s="1011">
        <v>818524.09895641671</v>
      </c>
      <c r="D21" s="1011">
        <v>8018126.0437641656</v>
      </c>
      <c r="E21" s="1009">
        <v>3292058.2950434019</v>
      </c>
      <c r="F21" s="1011"/>
      <c r="G21" s="1011"/>
      <c r="H21" s="1011"/>
      <c r="I21" s="1011">
        <v>3292058.2950434019</v>
      </c>
      <c r="J21" s="1011">
        <v>-171890.0607808475</v>
      </c>
      <c r="K21" s="1009">
        <v>-1683806.4691904746</v>
      </c>
      <c r="L21" s="1009">
        <v>-684663.57349849574</v>
      </c>
      <c r="M21" s="1012">
        <v>2607394.721544906</v>
      </c>
      <c r="N21" s="1010">
        <v>6334319.574573691</v>
      </c>
    </row>
    <row r="22" spans="1:14" ht="15" outlineLevel="1" x14ac:dyDescent="0.25">
      <c r="A22" s="1007">
        <v>43861</v>
      </c>
      <c r="B22" s="1007"/>
      <c r="C22" s="1011">
        <v>818524.09895641671</v>
      </c>
      <c r="D22" s="1011">
        <v>8836650.142720582</v>
      </c>
      <c r="E22" s="1009">
        <v>3994340.6361469333</v>
      </c>
      <c r="F22" s="1011"/>
      <c r="G22" s="1011"/>
      <c r="H22" s="1011"/>
      <c r="I22" s="1011">
        <v>3994340.6361469333</v>
      </c>
      <c r="J22" s="1011">
        <v>-171890.0607808475</v>
      </c>
      <c r="K22" s="1009">
        <v>-1855696.529971322</v>
      </c>
      <c r="L22" s="1009">
        <v>-838811.53359085601</v>
      </c>
      <c r="M22" s="1012">
        <v>3155529.1025560773</v>
      </c>
      <c r="N22" s="1010">
        <v>6980953.6127492599</v>
      </c>
    </row>
    <row r="23" spans="1:14" ht="15" outlineLevel="1" x14ac:dyDescent="0.25">
      <c r="A23" s="1007">
        <v>43890</v>
      </c>
      <c r="B23" s="1007"/>
      <c r="C23" s="1011">
        <v>818524.09895641671</v>
      </c>
      <c r="D23" s="1011">
        <v>9655174.2416769993</v>
      </c>
      <c r="E23" s="1009">
        <v>4764833.318830166</v>
      </c>
      <c r="F23" s="1011"/>
      <c r="G23" s="1011"/>
      <c r="H23" s="1011"/>
      <c r="I23" s="1011">
        <v>4764833.318830166</v>
      </c>
      <c r="J23" s="1011">
        <v>-171890.0607808475</v>
      </c>
      <c r="K23" s="1009">
        <v>-2027586.5907521695</v>
      </c>
      <c r="L23" s="1009">
        <v>-1000614.9969543348</v>
      </c>
      <c r="M23" s="1012">
        <v>3764218.3218758311</v>
      </c>
      <c r="N23" s="1010">
        <v>7627587.6509248298</v>
      </c>
    </row>
    <row r="24" spans="1:14" ht="15" outlineLevel="1" x14ac:dyDescent="0.25">
      <c r="A24" s="1007">
        <v>43921</v>
      </c>
      <c r="B24" s="1007"/>
      <c r="C24" s="1011">
        <v>818524.09895641671</v>
      </c>
      <c r="D24" s="1011">
        <v>10473698.340633417</v>
      </c>
      <c r="E24" s="1009">
        <v>5571780.7789949169</v>
      </c>
      <c r="F24" s="1011"/>
      <c r="G24" s="1011"/>
      <c r="H24" s="1011"/>
      <c r="I24" s="1011">
        <v>5571780.7789949169</v>
      </c>
      <c r="J24" s="1011">
        <v>-171890.0607808475</v>
      </c>
      <c r="K24" s="1009">
        <v>-2199476.6515330169</v>
      </c>
      <c r="L24" s="1009">
        <v>-1170073.9635889323</v>
      </c>
      <c r="M24" s="1012">
        <v>4401706.8154059844</v>
      </c>
      <c r="N24" s="1010">
        <v>8274221.6891003996</v>
      </c>
    </row>
    <row r="25" spans="1:14" ht="15" outlineLevel="1" x14ac:dyDescent="0.25">
      <c r="A25" s="1007">
        <v>43951</v>
      </c>
      <c r="B25" s="1007"/>
      <c r="C25" s="1011">
        <v>818524.09895641671</v>
      </c>
      <c r="D25" s="1011">
        <v>11292222.439589834</v>
      </c>
      <c r="E25" s="1009">
        <v>6383384.6038763337</v>
      </c>
      <c r="F25" s="1011"/>
      <c r="G25" s="1011"/>
      <c r="H25" s="1011"/>
      <c r="I25" s="1011">
        <v>6383384.6038763337</v>
      </c>
      <c r="J25" s="1011">
        <v>-171890.0607808475</v>
      </c>
      <c r="K25" s="1009">
        <v>-2371366.7123138644</v>
      </c>
      <c r="L25" s="1009">
        <v>-1340510.7668140298</v>
      </c>
      <c r="M25" s="1012">
        <v>5042873.8370623039</v>
      </c>
      <c r="N25" s="1014">
        <v>8920855.7272759695</v>
      </c>
    </row>
    <row r="26" spans="1:14" ht="15" outlineLevel="1" x14ac:dyDescent="0.25">
      <c r="A26" s="1015">
        <v>43982</v>
      </c>
      <c r="B26" s="1016" t="s">
        <v>11359</v>
      </c>
      <c r="C26" s="1017"/>
      <c r="D26" s="1017">
        <v>11292222.439589834</v>
      </c>
      <c r="E26" s="1018">
        <v>7165496.7740178974</v>
      </c>
      <c r="F26" s="1017">
        <v>313672.84554416203</v>
      </c>
      <c r="G26" s="1017">
        <v>-313672.84554416203</v>
      </c>
      <c r="H26" s="1017">
        <v>-13069.701897673418</v>
      </c>
      <c r="I26" s="1017">
        <v>7152427.0721202241</v>
      </c>
      <c r="J26" s="1017">
        <v>65871.29756427402</v>
      </c>
      <c r="K26" s="1018">
        <v>-2305495.4147495902</v>
      </c>
      <c r="L26" s="1018">
        <v>-1502009.685145247</v>
      </c>
      <c r="M26" s="1019">
        <v>5650417.3869749773</v>
      </c>
      <c r="N26" s="1020">
        <v>8673054.1792960819</v>
      </c>
    </row>
    <row r="27" spans="1:14" ht="15" outlineLevel="1" x14ac:dyDescent="0.25">
      <c r="A27" s="1015">
        <v>44012</v>
      </c>
      <c r="B27" s="1016" t="s">
        <v>11359</v>
      </c>
      <c r="C27" s="1017"/>
      <c r="D27" s="1017">
        <v>11292222.439589834</v>
      </c>
      <c r="E27" s="1018">
        <v>7881705.360604763</v>
      </c>
      <c r="F27" s="1017">
        <v>313672.84554416203</v>
      </c>
      <c r="G27" s="1017">
        <v>-627345.69108832406</v>
      </c>
      <c r="H27" s="1017">
        <v>-52278.807590693672</v>
      </c>
      <c r="I27" s="1017">
        <v>7829426.5530140698</v>
      </c>
      <c r="J27" s="1017">
        <v>65871.29756427402</v>
      </c>
      <c r="K27" s="1018">
        <v>-2239624.117185316</v>
      </c>
      <c r="L27" s="1018">
        <v>-1644179.5761329543</v>
      </c>
      <c r="M27" s="1019">
        <v>6185246.9768811157</v>
      </c>
      <c r="N27" s="1020">
        <v>8425252.6313161924</v>
      </c>
    </row>
    <row r="28" spans="1:14" ht="15" outlineLevel="1" x14ac:dyDescent="0.25">
      <c r="A28" s="1015">
        <v>44043</v>
      </c>
      <c r="B28" s="1016" t="s">
        <v>11359</v>
      </c>
      <c r="C28" s="1017"/>
      <c r="D28" s="1017">
        <v>11292222.439589834</v>
      </c>
      <c r="E28" s="1018">
        <v>8529703.6056119259</v>
      </c>
      <c r="F28" s="1017">
        <v>313672.84554416203</v>
      </c>
      <c r="G28" s="1017">
        <v>-941018.53663248615</v>
      </c>
      <c r="H28" s="1017">
        <v>-117627.31707906077</v>
      </c>
      <c r="I28" s="1017">
        <v>8412076.2885328643</v>
      </c>
      <c r="J28" s="1017">
        <v>65871.29756427402</v>
      </c>
      <c r="K28" s="1018">
        <v>-2173752.8196210419</v>
      </c>
      <c r="L28" s="1018">
        <v>-1766536.0205919014</v>
      </c>
      <c r="M28" s="1019">
        <v>6645540.2679409627</v>
      </c>
      <c r="N28" s="1020">
        <v>8177451.0833363067</v>
      </c>
    </row>
    <row r="29" spans="1:14" ht="15" outlineLevel="1" x14ac:dyDescent="0.25">
      <c r="A29" s="1015">
        <v>44074</v>
      </c>
      <c r="B29" s="1016" t="s">
        <v>11359</v>
      </c>
      <c r="C29" s="1017"/>
      <c r="D29" s="1017">
        <v>11292222.439589834</v>
      </c>
      <c r="E29" s="1018">
        <v>9109491.5090393871</v>
      </c>
      <c r="F29" s="1017">
        <v>313672.84554416203</v>
      </c>
      <c r="G29" s="1017">
        <v>-1254691.3821766481</v>
      </c>
      <c r="H29" s="1017">
        <v>-209115.23036277469</v>
      </c>
      <c r="I29" s="1017">
        <v>8900376.2786766123</v>
      </c>
      <c r="J29" s="1017">
        <v>65871.29756427402</v>
      </c>
      <c r="K29" s="1018">
        <v>-2107881.5220567677</v>
      </c>
      <c r="L29" s="1018">
        <v>-1869079.0185220884</v>
      </c>
      <c r="M29" s="1019">
        <v>7031297.2601545239</v>
      </c>
      <c r="N29" s="1020">
        <v>7929649.5353564173</v>
      </c>
    </row>
    <row r="30" spans="1:14" ht="15" outlineLevel="1" x14ac:dyDescent="0.25">
      <c r="A30" s="1015">
        <v>44104</v>
      </c>
      <c r="B30" s="1016" t="s">
        <v>11359</v>
      </c>
      <c r="C30" s="1017"/>
      <c r="D30" s="1017">
        <v>11292222.439589834</v>
      </c>
      <c r="E30" s="1018">
        <v>9621069.0708871484</v>
      </c>
      <c r="F30" s="1017">
        <v>313672.84554416203</v>
      </c>
      <c r="G30" s="1017">
        <v>-1568364.2277208101</v>
      </c>
      <c r="H30" s="1017">
        <v>-326742.54744183546</v>
      </c>
      <c r="I30" s="1017">
        <v>9294326.5234453138</v>
      </c>
      <c r="J30" s="1017">
        <v>65871.29756427402</v>
      </c>
      <c r="K30" s="1018">
        <v>-2042010.2244924938</v>
      </c>
      <c r="L30" s="1018">
        <v>-1951808.5699235152</v>
      </c>
      <c r="M30" s="1019">
        <v>7342517.9535217984</v>
      </c>
      <c r="N30" s="1020">
        <v>7681847.9873765297</v>
      </c>
    </row>
    <row r="31" spans="1:14" ht="15" outlineLevel="1" x14ac:dyDescent="0.25">
      <c r="A31" s="1015">
        <v>44135</v>
      </c>
      <c r="B31" s="1016" t="s">
        <v>11359</v>
      </c>
      <c r="C31" s="1017"/>
      <c r="D31" s="1017">
        <v>11292222.439589834</v>
      </c>
      <c r="E31" s="1018">
        <v>10064436.291155206</v>
      </c>
      <c r="F31" s="1017">
        <v>313672.84554416203</v>
      </c>
      <c r="G31" s="1018">
        <v>-1882037.0732649721</v>
      </c>
      <c r="H31" s="1018">
        <v>-470509.26831624302</v>
      </c>
      <c r="I31" s="1018">
        <v>9593927.0228389632</v>
      </c>
      <c r="J31" s="1018">
        <v>65871.29756427402</v>
      </c>
      <c r="K31" s="1018">
        <v>-1976138.9269282199</v>
      </c>
      <c r="L31" s="1018">
        <v>-2014724.674796182</v>
      </c>
      <c r="M31" s="1019">
        <v>7579202.3480427815</v>
      </c>
      <c r="N31" s="1020">
        <v>7434046.4393966421</v>
      </c>
    </row>
    <row r="32" spans="1:14" ht="15" outlineLevel="1" x14ac:dyDescent="0.25">
      <c r="A32" s="1015">
        <v>44165</v>
      </c>
      <c r="B32" s="1016" t="s">
        <v>11359</v>
      </c>
      <c r="C32" s="1017"/>
      <c r="D32" s="1017">
        <v>11292222.439589834</v>
      </c>
      <c r="E32" s="1018">
        <v>10439593.169843564</v>
      </c>
      <c r="F32" s="1017">
        <v>313672.84554416203</v>
      </c>
      <c r="G32" s="1018">
        <v>-2195709.918809134</v>
      </c>
      <c r="H32" s="1018">
        <v>-640415.39298599749</v>
      </c>
      <c r="I32" s="1018">
        <v>9799177.7768575661</v>
      </c>
      <c r="J32" s="1018">
        <v>65871.29756427402</v>
      </c>
      <c r="K32" s="1018">
        <v>-1910267.6293639459</v>
      </c>
      <c r="L32" s="1018">
        <v>-2057827.3331400885</v>
      </c>
      <c r="M32" s="1019">
        <v>7741350.4437174778</v>
      </c>
      <c r="N32" s="1020">
        <v>7186244.8914167536</v>
      </c>
    </row>
    <row r="33" spans="1:14" ht="15" outlineLevel="1" x14ac:dyDescent="0.25">
      <c r="A33" s="1015">
        <v>44196</v>
      </c>
      <c r="B33" s="1016" t="s">
        <v>11359</v>
      </c>
      <c r="C33" s="1017"/>
      <c r="D33" s="1017">
        <v>11292222.439589834</v>
      </c>
      <c r="E33" s="1018">
        <v>10746539.70695222</v>
      </c>
      <c r="F33" s="1017">
        <v>313672.84554416203</v>
      </c>
      <c r="G33" s="1018">
        <v>-2509382.7643532963</v>
      </c>
      <c r="H33" s="1018">
        <v>-836460.92145109875</v>
      </c>
      <c r="I33" s="1018">
        <v>9910078.7855011206</v>
      </c>
      <c r="J33" s="1018">
        <v>65871.29756427402</v>
      </c>
      <c r="K33" s="1018">
        <v>-1844396.331799672</v>
      </c>
      <c r="L33" s="1018">
        <v>-2081116.544955235</v>
      </c>
      <c r="M33" s="1019">
        <v>7828962.2405458856</v>
      </c>
      <c r="N33" s="1020">
        <v>6938443.3434368661</v>
      </c>
    </row>
    <row r="34" spans="1:14" ht="15" outlineLevel="1" x14ac:dyDescent="0.25">
      <c r="A34" s="1015">
        <v>44227</v>
      </c>
      <c r="B34" s="1016" t="s">
        <v>11359</v>
      </c>
      <c r="C34" s="1017"/>
      <c r="D34" s="1017">
        <v>11292222.439589834</v>
      </c>
      <c r="E34" s="1018">
        <v>10985275.902481176</v>
      </c>
      <c r="F34" s="1017">
        <v>313672.84554416203</v>
      </c>
      <c r="G34" s="1018">
        <v>-2823055.6098974585</v>
      </c>
      <c r="H34" s="1018">
        <v>-1058645.8537115466</v>
      </c>
      <c r="I34" s="1018">
        <v>9926630.0487696286</v>
      </c>
      <c r="J34" s="1018">
        <v>65871.29756427402</v>
      </c>
      <c r="K34" s="1018">
        <v>-1778525.0342353981</v>
      </c>
      <c r="L34" s="1018">
        <v>-2084592.3102416212</v>
      </c>
      <c r="M34" s="1019">
        <v>7842037.7385280076</v>
      </c>
      <c r="N34" s="1020">
        <v>6690641.7954569766</v>
      </c>
    </row>
    <row r="35" spans="1:14" ht="15" outlineLevel="1" x14ac:dyDescent="0.25">
      <c r="A35" s="1015">
        <v>44255</v>
      </c>
      <c r="B35" s="1016" t="s">
        <v>11359</v>
      </c>
      <c r="C35" s="1017"/>
      <c r="D35" s="1017">
        <v>11292222.439589834</v>
      </c>
      <c r="E35" s="1018">
        <v>11155801.75643043</v>
      </c>
      <c r="F35" s="1017">
        <v>313672.84554416203</v>
      </c>
      <c r="G35" s="1018">
        <v>-3136728.4554416207</v>
      </c>
      <c r="H35" s="1018">
        <v>-1306970.1897673418</v>
      </c>
      <c r="I35" s="1018">
        <v>9848831.5666630883</v>
      </c>
      <c r="J35" s="1018">
        <v>65871.29756427402</v>
      </c>
      <c r="K35" s="1018">
        <v>-1712653.7366711241</v>
      </c>
      <c r="L35" s="1018">
        <v>-2068254.6289992481</v>
      </c>
      <c r="M35" s="1019">
        <v>7780576.9376638401</v>
      </c>
      <c r="N35" s="1020">
        <v>6442840.24747709</v>
      </c>
    </row>
    <row r="36" spans="1:14" ht="15" outlineLevel="1" x14ac:dyDescent="0.25">
      <c r="A36" s="1015">
        <v>44286</v>
      </c>
      <c r="B36" s="1016" t="s">
        <v>11359</v>
      </c>
      <c r="C36" s="1017"/>
      <c r="D36" s="1017">
        <v>11292222.439589834</v>
      </c>
      <c r="E36" s="1018">
        <v>11258117.268799981</v>
      </c>
      <c r="F36" s="1017">
        <v>313672.84554416203</v>
      </c>
      <c r="G36" s="1018">
        <v>-3450401.3009857829</v>
      </c>
      <c r="H36" s="1018">
        <v>-1581433.9296184836</v>
      </c>
      <c r="I36" s="1018">
        <v>9676683.3391814977</v>
      </c>
      <c r="J36" s="1018">
        <v>65871.29756427402</v>
      </c>
      <c r="K36" s="1018">
        <v>-1646782.4391068502</v>
      </c>
      <c r="L36" s="1018">
        <v>-2032103.5012281139</v>
      </c>
      <c r="M36" s="1019">
        <v>7644579.837953384</v>
      </c>
      <c r="N36" s="1020">
        <v>6195038.6994972005</v>
      </c>
    </row>
    <row r="37" spans="1:14" ht="15" outlineLevel="1" x14ac:dyDescent="0.25">
      <c r="A37" s="1015">
        <v>44316</v>
      </c>
      <c r="B37" s="1016" t="s">
        <v>11359</v>
      </c>
      <c r="C37" s="1018"/>
      <c r="D37" s="1018">
        <v>11292222.439589834</v>
      </c>
      <c r="E37" s="1021">
        <v>11292222.43958983</v>
      </c>
      <c r="F37" s="1017">
        <v>313672.84554416203</v>
      </c>
      <c r="G37" s="1018">
        <v>-3764074.1465299451</v>
      </c>
      <c r="H37" s="1021">
        <v>-1882037.0732649723</v>
      </c>
      <c r="I37" s="1018">
        <v>9410185.3663248569</v>
      </c>
      <c r="J37" s="1018">
        <v>65871.29756427402</v>
      </c>
      <c r="K37" s="1018">
        <v>-1580911.1415425763</v>
      </c>
      <c r="L37" s="1021">
        <v>-1976138.9269282203</v>
      </c>
      <c r="M37" s="1019">
        <v>7434046.4393966366</v>
      </c>
      <c r="N37" s="1020">
        <v>5947237.151517313</v>
      </c>
    </row>
    <row r="38" spans="1:14" ht="15" outlineLevel="1" x14ac:dyDescent="0.25">
      <c r="A38" s="1007">
        <v>44347</v>
      </c>
      <c r="B38" s="1007"/>
      <c r="C38" s="1009"/>
      <c r="D38" s="1009">
        <v>11292222.439589834</v>
      </c>
      <c r="E38" s="1009">
        <v>11292222.43958983</v>
      </c>
      <c r="F38" s="1011">
        <v>313672.84554416203</v>
      </c>
      <c r="G38" s="1009">
        <v>-4077746.9920741073</v>
      </c>
      <c r="H38" s="1009">
        <v>-2195709.9188091345</v>
      </c>
      <c r="I38" s="1009">
        <v>9096512.5207806956</v>
      </c>
      <c r="J38" s="1009">
        <v>65871.29756427402</v>
      </c>
      <c r="K38" s="1009">
        <v>-1515039.8439783023</v>
      </c>
      <c r="L38" s="1009">
        <v>-1910267.6293639464</v>
      </c>
      <c r="M38" s="1012">
        <v>7186244.891416749</v>
      </c>
      <c r="N38" s="1010">
        <v>5699435.6035374235</v>
      </c>
    </row>
    <row r="39" spans="1:14" ht="15" outlineLevel="1" x14ac:dyDescent="0.25">
      <c r="A39" s="1007">
        <v>44377</v>
      </c>
      <c r="B39" s="1007"/>
      <c r="C39" s="1009"/>
      <c r="D39" s="1009">
        <v>11292222.439589834</v>
      </c>
      <c r="E39" s="1009">
        <v>11292222.43958983</v>
      </c>
      <c r="F39" s="1011">
        <v>313672.84554416203</v>
      </c>
      <c r="G39" s="1009">
        <v>-4391419.837618269</v>
      </c>
      <c r="H39" s="1009">
        <v>-2509382.7643532963</v>
      </c>
      <c r="I39" s="1009">
        <v>8782839.6752365343</v>
      </c>
      <c r="J39" s="1009">
        <v>65871.29756427402</v>
      </c>
      <c r="K39" s="1009">
        <v>-1449168.5464140284</v>
      </c>
      <c r="L39" s="1009">
        <v>-1844396.3317996718</v>
      </c>
      <c r="M39" s="1012">
        <v>6938443.3434368623</v>
      </c>
      <c r="N39" s="1014">
        <v>5451634.055557536</v>
      </c>
    </row>
    <row r="40" spans="1:14" ht="15" outlineLevel="1" x14ac:dyDescent="0.25">
      <c r="A40" s="1007">
        <v>44408</v>
      </c>
      <c r="B40" s="1007"/>
      <c r="C40" s="1009"/>
      <c r="D40" s="1009">
        <v>11292222.439589834</v>
      </c>
      <c r="E40" s="1009">
        <v>11292222.43958983</v>
      </c>
      <c r="F40" s="1011">
        <v>313672.84554416203</v>
      </c>
      <c r="G40" s="1009">
        <v>-4705092.6831624312</v>
      </c>
      <c r="H40" s="1009">
        <v>-2823055.6098974585</v>
      </c>
      <c r="I40" s="1009">
        <v>8469166.8296923712</v>
      </c>
      <c r="J40" s="1009">
        <v>65871.29756427402</v>
      </c>
      <c r="K40" s="1022">
        <v>-1383297.2488497545</v>
      </c>
      <c r="L40" s="1009">
        <v>-1778525.0342353981</v>
      </c>
      <c r="M40" s="1012">
        <v>6690641.7954569729</v>
      </c>
      <c r="N40" s="1014">
        <v>5203832.5075776484</v>
      </c>
    </row>
    <row r="41" spans="1:14" ht="15" outlineLevel="1" x14ac:dyDescent="0.25">
      <c r="A41" s="1007">
        <v>44439</v>
      </c>
      <c r="B41" s="1007"/>
      <c r="C41" s="1009"/>
      <c r="D41" s="1009">
        <v>11292222.439589834</v>
      </c>
      <c r="E41" s="1009">
        <v>11292222.43958983</v>
      </c>
      <c r="F41" s="1011">
        <v>313672.84554416203</v>
      </c>
      <c r="G41" s="1009">
        <v>-5018765.5287065934</v>
      </c>
      <c r="H41" s="1009">
        <v>-3136728.4554416207</v>
      </c>
      <c r="I41" s="1009">
        <v>8155493.9841482099</v>
      </c>
      <c r="J41" s="1009">
        <v>65871.29756427402</v>
      </c>
      <c r="K41" s="1022">
        <v>-1317425.9512854805</v>
      </c>
      <c r="L41" s="1009">
        <v>-1712653.7366711239</v>
      </c>
      <c r="M41" s="1012">
        <v>6442840.2474770863</v>
      </c>
      <c r="N41" s="1014">
        <v>4956030.9595977599</v>
      </c>
    </row>
    <row r="42" spans="1:14" ht="15" x14ac:dyDescent="0.25">
      <c r="A42" s="1007">
        <v>44469</v>
      </c>
      <c r="B42" s="1007"/>
      <c r="C42" s="1009"/>
      <c r="D42" s="1009">
        <v>11292222.439589834</v>
      </c>
      <c r="E42" s="1009">
        <v>11292222.43958983</v>
      </c>
      <c r="F42" s="1011">
        <v>313672.84554416203</v>
      </c>
      <c r="G42" s="1009">
        <v>-5332438.3742507556</v>
      </c>
      <c r="H42" s="1009">
        <v>-3450401.3009857829</v>
      </c>
      <c r="I42" s="1009">
        <v>7841821.1386040468</v>
      </c>
      <c r="J42" s="1009">
        <v>65871.29756427402</v>
      </c>
      <c r="K42" s="1022">
        <v>-1251554.6537212066</v>
      </c>
      <c r="L42" s="1009">
        <v>-1646782.4391068507</v>
      </c>
      <c r="M42" s="1012">
        <v>6195038.6994971959</v>
      </c>
      <c r="N42" s="1010">
        <v>4708229.4116178714</v>
      </c>
    </row>
    <row r="43" spans="1:14" ht="15" x14ac:dyDescent="0.25">
      <c r="A43" s="1007">
        <v>44500</v>
      </c>
      <c r="B43" s="1007"/>
      <c r="C43" s="1009"/>
      <c r="D43" s="1009">
        <v>11292222.439589834</v>
      </c>
      <c r="E43" s="1009">
        <v>11292222.43958983</v>
      </c>
      <c r="F43" s="1011">
        <v>313672.84554416203</v>
      </c>
      <c r="G43" s="1009">
        <v>-5646111.2197949179</v>
      </c>
      <c r="H43" s="1009">
        <v>-3764074.1465299446</v>
      </c>
      <c r="I43" s="1009">
        <v>7528148.2930598855</v>
      </c>
      <c r="J43" s="1009">
        <v>65871.29756427402</v>
      </c>
      <c r="K43" s="1022">
        <v>-1185683.3561569327</v>
      </c>
      <c r="L43" s="1009">
        <v>-1580911.1415425763</v>
      </c>
      <c r="M43" s="1012">
        <v>5947237.1515173092</v>
      </c>
      <c r="N43" s="1014">
        <v>4460427.8636379838</v>
      </c>
    </row>
    <row r="44" spans="1:14" ht="15" x14ac:dyDescent="0.25">
      <c r="A44" s="1007">
        <v>44530</v>
      </c>
      <c r="B44" s="1007"/>
      <c r="C44" s="1011"/>
      <c r="D44" s="1009">
        <v>11292222.439589834</v>
      </c>
      <c r="E44" s="1009">
        <v>11292222.43958983</v>
      </c>
      <c r="F44" s="1011">
        <v>313672.84554416203</v>
      </c>
      <c r="G44" s="1009">
        <v>-5959784.0653390801</v>
      </c>
      <c r="H44" s="1009">
        <v>-4077746.9920741078</v>
      </c>
      <c r="I44" s="1009">
        <v>7214475.4475157224</v>
      </c>
      <c r="J44" s="1009">
        <v>65871.29756427402</v>
      </c>
      <c r="K44" s="1022">
        <v>-1119812.0585926587</v>
      </c>
      <c r="L44" s="1009">
        <v>-1515039.8439783023</v>
      </c>
      <c r="M44" s="1012">
        <v>5699435.6035374198</v>
      </c>
      <c r="N44" s="1014">
        <v>4212626.3156580953</v>
      </c>
    </row>
    <row r="45" spans="1:14" ht="15" outlineLevel="1" x14ac:dyDescent="0.25">
      <c r="A45" s="1007">
        <v>44561</v>
      </c>
      <c r="B45" s="1007"/>
      <c r="C45" s="1011"/>
      <c r="D45" s="1009">
        <v>11292222.439589834</v>
      </c>
      <c r="E45" s="1009">
        <v>11292222.43958983</v>
      </c>
      <c r="F45" s="1011">
        <v>313672.84554416203</v>
      </c>
      <c r="G45" s="1009">
        <v>-6273456.9108832423</v>
      </c>
      <c r="H45" s="1009">
        <v>-4391419.837618269</v>
      </c>
      <c r="I45" s="1009">
        <v>6900802.6019715611</v>
      </c>
      <c r="J45" s="1009">
        <v>65871.29756427402</v>
      </c>
      <c r="K45" s="1022">
        <v>-1053940.7610283848</v>
      </c>
      <c r="L45" s="1009">
        <v>-1449168.5464140282</v>
      </c>
      <c r="M45" s="1012">
        <v>5451634.0555575332</v>
      </c>
      <c r="N45" s="1014">
        <v>3964824.7676782068</v>
      </c>
    </row>
    <row r="46" spans="1:14" ht="15" outlineLevel="1" x14ac:dyDescent="0.25">
      <c r="A46" s="1007">
        <v>44592</v>
      </c>
      <c r="B46" s="1007"/>
      <c r="C46" s="1011"/>
      <c r="D46" s="1009">
        <v>11292222.439589834</v>
      </c>
      <c r="E46" s="1009">
        <v>11292222.43958983</v>
      </c>
      <c r="F46" s="1011">
        <v>313672.84554416203</v>
      </c>
      <c r="G46" s="1009">
        <v>-6587129.7564274045</v>
      </c>
      <c r="H46" s="1009">
        <v>-4705092.6831624312</v>
      </c>
      <c r="I46" s="1009">
        <v>6587129.7564273989</v>
      </c>
      <c r="J46" s="1009">
        <v>65871.29756427402</v>
      </c>
      <c r="K46" s="1022">
        <v>-988069.46346411074</v>
      </c>
      <c r="L46" s="1009">
        <v>-1383297.2488497545</v>
      </c>
      <c r="M46" s="1012">
        <v>5203832.5075776447</v>
      </c>
      <c r="N46" s="1014">
        <v>3717023.2196983187</v>
      </c>
    </row>
    <row r="47" spans="1:14" ht="15" outlineLevel="1" x14ac:dyDescent="0.25">
      <c r="A47" s="1007">
        <v>44620</v>
      </c>
      <c r="B47" s="1007"/>
      <c r="C47" s="1011"/>
      <c r="D47" s="1009">
        <v>11292222.439589834</v>
      </c>
      <c r="E47" s="1009">
        <v>11292222.43958983</v>
      </c>
      <c r="F47" s="1011">
        <v>313672.84554416203</v>
      </c>
      <c r="G47" s="1009">
        <v>-6900802.6019715667</v>
      </c>
      <c r="H47" s="1009">
        <v>-5018765.5287065944</v>
      </c>
      <c r="I47" s="1009">
        <v>6273456.9108832357</v>
      </c>
      <c r="J47" s="1009">
        <v>65871.29756427402</v>
      </c>
      <c r="K47" s="1022">
        <v>-922198.16589983669</v>
      </c>
      <c r="L47" s="1009">
        <v>-1317425.9512854805</v>
      </c>
      <c r="M47" s="1012">
        <v>4956030.9595977552</v>
      </c>
      <c r="N47" s="1014">
        <v>3469221.6717184307</v>
      </c>
    </row>
    <row r="48" spans="1:14" ht="15" outlineLevel="1" x14ac:dyDescent="0.25">
      <c r="A48" s="1007">
        <v>44651</v>
      </c>
      <c r="B48" s="1007"/>
      <c r="C48" s="1011"/>
      <c r="D48" s="1009">
        <v>11292222.439589834</v>
      </c>
      <c r="E48" s="1009">
        <v>11292222.43958983</v>
      </c>
      <c r="F48" s="1011">
        <v>313672.84554416203</v>
      </c>
      <c r="G48" s="1009">
        <v>-7214475.4475157289</v>
      </c>
      <c r="H48" s="1009">
        <v>-5332438.3742507556</v>
      </c>
      <c r="I48" s="1009">
        <v>5959784.0653390745</v>
      </c>
      <c r="J48" s="1009">
        <v>65871.29756427402</v>
      </c>
      <c r="K48" s="1022">
        <v>-856326.86833556264</v>
      </c>
      <c r="L48" s="1009">
        <v>-1251554.6537212066</v>
      </c>
      <c r="M48" s="1012">
        <v>4708229.4116178676</v>
      </c>
      <c r="N48" s="1010">
        <v>3221420.1237385422</v>
      </c>
    </row>
    <row r="49" spans="1:14" ht="15" outlineLevel="1" x14ac:dyDescent="0.25">
      <c r="A49" s="1007">
        <v>44681</v>
      </c>
      <c r="B49" s="1007"/>
      <c r="C49" s="1011"/>
      <c r="D49" s="1009">
        <v>11292222.439589834</v>
      </c>
      <c r="E49" s="1009">
        <v>11292222.43958983</v>
      </c>
      <c r="F49" s="1011">
        <v>313672.84554416203</v>
      </c>
      <c r="G49" s="1009">
        <v>-7528148.2930598911</v>
      </c>
      <c r="H49" s="1009">
        <v>-5646111.2197949179</v>
      </c>
      <c r="I49" s="1009">
        <v>5646111.2197949123</v>
      </c>
      <c r="J49" s="1009">
        <v>65871.29756427402</v>
      </c>
      <c r="K49" s="1022">
        <v>-790455.57077128859</v>
      </c>
      <c r="L49" s="1009">
        <v>-1185683.3561569324</v>
      </c>
      <c r="M49" s="1012">
        <v>4460427.8636379801</v>
      </c>
      <c r="N49" s="1014">
        <v>2973618.5757586542</v>
      </c>
    </row>
    <row r="50" spans="1:14" ht="15" outlineLevel="1" x14ac:dyDescent="0.25">
      <c r="A50" s="1007">
        <v>44712</v>
      </c>
      <c r="B50" s="1007"/>
      <c r="C50" s="1011"/>
      <c r="D50" s="1009">
        <v>11292222.439589834</v>
      </c>
      <c r="E50" s="1009">
        <v>11292222.43958983</v>
      </c>
      <c r="F50" s="1011">
        <v>313672.84554416203</v>
      </c>
      <c r="G50" s="1009">
        <v>-7841821.1386040533</v>
      </c>
      <c r="H50" s="1009">
        <v>-5959784.0653390801</v>
      </c>
      <c r="I50" s="1009">
        <v>5332438.3742507501</v>
      </c>
      <c r="J50" s="1009">
        <v>65871.29756427402</v>
      </c>
      <c r="K50" s="1022">
        <v>-724584.27320701454</v>
      </c>
      <c r="L50" s="1009">
        <v>-1119812.0585926587</v>
      </c>
      <c r="M50" s="1012">
        <v>4212626.3156580916</v>
      </c>
      <c r="N50" s="1014">
        <v>2725817.0277787661</v>
      </c>
    </row>
    <row r="51" spans="1:14" ht="15" outlineLevel="1" x14ac:dyDescent="0.25">
      <c r="A51" s="1007">
        <v>44742</v>
      </c>
      <c r="B51" s="1007"/>
      <c r="C51" s="1011"/>
      <c r="D51" s="1009">
        <v>11292222.439589834</v>
      </c>
      <c r="E51" s="1009">
        <v>11292222.43958983</v>
      </c>
      <c r="F51" s="1011">
        <v>313672.84554416203</v>
      </c>
      <c r="G51" s="1009">
        <v>-8155493.9841482155</v>
      </c>
      <c r="H51" s="1009">
        <v>-6273456.9108832432</v>
      </c>
      <c r="I51" s="1009">
        <v>5018765.5287065869</v>
      </c>
      <c r="J51" s="1009">
        <v>65871.29756427402</v>
      </c>
      <c r="K51" s="1022">
        <v>-658712.97564274049</v>
      </c>
      <c r="L51" s="1009">
        <v>-1053940.7610283846</v>
      </c>
      <c r="M51" s="1012">
        <v>3964824.7676782021</v>
      </c>
      <c r="N51" s="1010">
        <v>2478015.4797988776</v>
      </c>
    </row>
    <row r="52" spans="1:14" ht="15" outlineLevel="1" x14ac:dyDescent="0.25">
      <c r="A52" s="1007">
        <v>44773</v>
      </c>
      <c r="B52" s="1023"/>
      <c r="C52" s="1023"/>
      <c r="D52" s="1009">
        <v>11292222.439589834</v>
      </c>
      <c r="E52" s="1009">
        <v>11292222.43958983</v>
      </c>
      <c r="F52" s="1011">
        <v>313672.84554416203</v>
      </c>
      <c r="G52" s="1009">
        <v>-8469166.8296923768</v>
      </c>
      <c r="H52" s="1009">
        <v>-6587129.7564274045</v>
      </c>
      <c r="I52" s="1009">
        <v>4705092.6831624256</v>
      </c>
      <c r="J52" s="1009">
        <v>65871.29756427402</v>
      </c>
      <c r="K52" s="1022">
        <v>-592841.67807846644</v>
      </c>
      <c r="L52" s="1009">
        <v>-988069.46346411062</v>
      </c>
      <c r="M52" s="1012">
        <v>3717023.219698315</v>
      </c>
      <c r="N52" s="1010">
        <v>2230213.9318189905</v>
      </c>
    </row>
    <row r="53" spans="1:14" ht="15" outlineLevel="1" x14ac:dyDescent="0.25">
      <c r="A53" s="1007">
        <v>44804</v>
      </c>
      <c r="B53" s="1023"/>
      <c r="C53" s="1023"/>
      <c r="D53" s="1009">
        <v>11292222.439589834</v>
      </c>
      <c r="E53" s="1009">
        <v>11292222.43958983</v>
      </c>
      <c r="F53" s="1011">
        <v>313672.84554416203</v>
      </c>
      <c r="G53" s="1009">
        <v>-8782839.6752365381</v>
      </c>
      <c r="H53" s="1009">
        <v>-6900802.6019715667</v>
      </c>
      <c r="I53" s="1009">
        <v>4391419.8376182634</v>
      </c>
      <c r="J53" s="1009">
        <v>65871.29756427402</v>
      </c>
      <c r="K53" s="1022">
        <v>-526970.38051419239</v>
      </c>
      <c r="L53" s="1009">
        <v>-922198.16589983681</v>
      </c>
      <c r="M53" s="1012">
        <v>3469221.6717184265</v>
      </c>
      <c r="N53" s="1010">
        <v>1982412.3838391034</v>
      </c>
    </row>
    <row r="54" spans="1:14" ht="15" outlineLevel="1" x14ac:dyDescent="0.25">
      <c r="A54" s="1007">
        <v>44834</v>
      </c>
      <c r="B54" s="1023"/>
      <c r="C54" s="1023"/>
      <c r="D54" s="1009">
        <v>11292222.439589834</v>
      </c>
      <c r="E54" s="1009">
        <v>11292222.43958983</v>
      </c>
      <c r="F54" s="1011">
        <v>313672.84554416203</v>
      </c>
      <c r="G54" s="1009">
        <v>-9096512.5207806993</v>
      </c>
      <c r="H54" s="1009">
        <v>-7214475.4475157289</v>
      </c>
      <c r="I54" s="1009">
        <v>4077746.9920741012</v>
      </c>
      <c r="J54" s="1009">
        <v>65871.29756427402</v>
      </c>
      <c r="K54" s="1022">
        <v>-461099.08294991835</v>
      </c>
      <c r="L54" s="1009">
        <v>-856326.86833556264</v>
      </c>
      <c r="M54" s="1012">
        <v>3221420.1237385385</v>
      </c>
      <c r="N54" s="1010">
        <v>1734610.8358592163</v>
      </c>
    </row>
    <row r="55" spans="1:14" ht="15" outlineLevel="1" x14ac:dyDescent="0.25">
      <c r="A55" s="1007">
        <v>44865</v>
      </c>
      <c r="B55" s="1023"/>
      <c r="C55" s="1023"/>
      <c r="D55" s="1009">
        <v>11292222.439589834</v>
      </c>
      <c r="E55" s="1009">
        <v>11292222.43958983</v>
      </c>
      <c r="F55" s="1011">
        <v>313672.84554416203</v>
      </c>
      <c r="G55" s="1009">
        <v>-9410185.3663248606</v>
      </c>
      <c r="H55" s="1009">
        <v>-7528148.2930598902</v>
      </c>
      <c r="I55" s="1009">
        <v>3764074.14652994</v>
      </c>
      <c r="J55" s="1009">
        <v>65871.29756427402</v>
      </c>
      <c r="K55" s="1022">
        <v>-395227.7853856443</v>
      </c>
      <c r="L55" s="1009">
        <v>-790455.57077128848</v>
      </c>
      <c r="M55" s="1012">
        <v>2973618.5757586514</v>
      </c>
      <c r="N55" s="1010">
        <v>1486809.2878793289</v>
      </c>
    </row>
    <row r="56" spans="1:14" ht="15" outlineLevel="1" x14ac:dyDescent="0.25">
      <c r="A56" s="1007">
        <v>44895</v>
      </c>
      <c r="B56" s="1023"/>
      <c r="C56" s="1023"/>
      <c r="D56" s="1009">
        <v>11292222.439589834</v>
      </c>
      <c r="E56" s="1009">
        <v>11292222.43958983</v>
      </c>
      <c r="F56" s="1011">
        <v>313672.84554416203</v>
      </c>
      <c r="G56" s="1009">
        <v>-9723858.2118690219</v>
      </c>
      <c r="H56" s="1009">
        <v>-7841821.1386040514</v>
      </c>
      <c r="I56" s="1009">
        <v>3450401.3009857787</v>
      </c>
      <c r="J56" s="1009">
        <v>65871.29756427402</v>
      </c>
      <c r="K56" s="1022">
        <v>-329356.48782137025</v>
      </c>
      <c r="L56" s="1009">
        <v>-724584.27320701443</v>
      </c>
      <c r="M56" s="1012">
        <v>2725817.0277787643</v>
      </c>
      <c r="N56" s="1010">
        <v>1239007.7398994416</v>
      </c>
    </row>
    <row r="57" spans="1:14" ht="15" outlineLevel="1" x14ac:dyDescent="0.25">
      <c r="A57" s="1007">
        <v>44926</v>
      </c>
      <c r="B57" s="1023"/>
      <c r="C57" s="1023"/>
      <c r="D57" s="1009">
        <v>11292222.439589834</v>
      </c>
      <c r="E57" s="1009">
        <v>11292222.43958983</v>
      </c>
      <c r="F57" s="1011">
        <v>313672.84554416203</v>
      </c>
      <c r="G57" s="1009">
        <v>-10037531.057413183</v>
      </c>
      <c r="H57" s="1009">
        <v>-8155493.9841482146</v>
      </c>
      <c r="I57" s="1009">
        <v>3136728.4554416155</v>
      </c>
      <c r="J57" s="1009">
        <v>65871.29756427402</v>
      </c>
      <c r="K57" s="1022">
        <v>-263485.1902570962</v>
      </c>
      <c r="L57" s="1009">
        <v>-658712.97564274061</v>
      </c>
      <c r="M57" s="1012">
        <v>2478015.4797988748</v>
      </c>
      <c r="N57" s="1010">
        <v>991206.19191955449</v>
      </c>
    </row>
    <row r="58" spans="1:14" ht="15" outlineLevel="1" x14ac:dyDescent="0.25">
      <c r="A58" s="1007">
        <v>44957</v>
      </c>
      <c r="B58" s="1023"/>
      <c r="C58" s="1023"/>
      <c r="D58" s="1009">
        <v>11292222.439589834</v>
      </c>
      <c r="E58" s="1009">
        <v>11292222.43958983</v>
      </c>
      <c r="F58" s="1011">
        <v>313672.84554416203</v>
      </c>
      <c r="G58" s="1009">
        <v>-10351203.902957344</v>
      </c>
      <c r="H58" s="1009">
        <v>-8469166.8296923749</v>
      </c>
      <c r="I58" s="1009">
        <v>2823055.6098974552</v>
      </c>
      <c r="J58" s="1009">
        <v>65871.29756427402</v>
      </c>
      <c r="K58" s="1022">
        <v>-197613.89269282218</v>
      </c>
      <c r="L58" s="1009">
        <v>-592841.67807846633</v>
      </c>
      <c r="M58" s="1012">
        <v>2230213.9318189891</v>
      </c>
      <c r="N58" s="1010">
        <v>743404.64393966726</v>
      </c>
    </row>
    <row r="59" spans="1:14" ht="15" outlineLevel="1" x14ac:dyDescent="0.25">
      <c r="A59" s="1007">
        <v>44985</v>
      </c>
      <c r="B59" s="1023"/>
      <c r="C59" s="1023"/>
      <c r="D59" s="1009">
        <v>11292222.439589834</v>
      </c>
      <c r="E59" s="1009">
        <v>11292222.43958983</v>
      </c>
      <c r="F59" s="1011">
        <v>313672.84554416203</v>
      </c>
      <c r="G59" s="1009">
        <v>-10664876.748501506</v>
      </c>
      <c r="H59" s="1009">
        <v>-8782839.6752365362</v>
      </c>
      <c r="I59" s="1009">
        <v>2509382.7643532939</v>
      </c>
      <c r="J59" s="1009">
        <v>65871.29756427402</v>
      </c>
      <c r="K59" s="1022">
        <v>-131742.59512854816</v>
      </c>
      <c r="L59" s="1009">
        <v>-526970.38051419239</v>
      </c>
      <c r="M59" s="1012">
        <v>1982412.3838391015</v>
      </c>
      <c r="N59" s="1010">
        <v>495603.09595977998</v>
      </c>
    </row>
    <row r="60" spans="1:14" ht="15" outlineLevel="1" x14ac:dyDescent="0.25">
      <c r="A60" s="1007">
        <v>45016</v>
      </c>
      <c r="B60" s="1023"/>
      <c r="C60" s="1023"/>
      <c r="D60" s="1009">
        <v>11292222.439589834</v>
      </c>
      <c r="E60" s="1009">
        <v>11292222.43958983</v>
      </c>
      <c r="F60" s="1011">
        <v>313672.84554416203</v>
      </c>
      <c r="G60" s="1009">
        <v>-10978549.594045667</v>
      </c>
      <c r="H60" s="1009">
        <v>-9096512.5207806993</v>
      </c>
      <c r="I60" s="1009">
        <v>2195709.9188091308</v>
      </c>
      <c r="J60" s="1009">
        <v>65871.29756427402</v>
      </c>
      <c r="K60" s="1022">
        <v>-65871.297564274137</v>
      </c>
      <c r="L60" s="1009">
        <v>-461099.08294991829</v>
      </c>
      <c r="M60" s="1012">
        <v>1734610.8358592126</v>
      </c>
      <c r="N60" s="1010">
        <v>247801.54797989273</v>
      </c>
    </row>
    <row r="61" spans="1:14" ht="15" outlineLevel="1" x14ac:dyDescent="0.25">
      <c r="A61" s="1007">
        <v>45046</v>
      </c>
      <c r="B61" s="1023"/>
      <c r="C61" s="1023"/>
      <c r="D61" s="1009">
        <v>11292222.439589834</v>
      </c>
      <c r="E61" s="1009">
        <v>11292222.43958983</v>
      </c>
      <c r="F61" s="1011">
        <v>313672.84554416203</v>
      </c>
      <c r="G61" s="1009">
        <v>-11292222.439589828</v>
      </c>
      <c r="H61" s="1009">
        <v>-9410185.3663248606</v>
      </c>
      <c r="I61" s="1009">
        <v>1882037.0732649695</v>
      </c>
      <c r="J61" s="1009">
        <v>65871.29756427402</v>
      </c>
      <c r="K61" s="1022">
        <v>-1.1641532182693481E-10</v>
      </c>
      <c r="L61" s="1009">
        <v>-395227.78538564424</v>
      </c>
      <c r="M61" s="1012">
        <v>1486809.2878793252</v>
      </c>
      <c r="N61" s="1010">
        <v>5.4715201258659363E-9</v>
      </c>
    </row>
    <row r="62" spans="1:14" ht="15" outlineLevel="1" x14ac:dyDescent="0.25">
      <c r="A62" s="1007"/>
      <c r="B62" s="1023"/>
      <c r="C62" s="1023"/>
      <c r="D62" s="1009"/>
      <c r="E62" s="1009"/>
      <c r="F62" s="1011"/>
      <c r="G62" s="1009"/>
      <c r="H62" s="1009"/>
      <c r="I62" s="1009"/>
      <c r="J62" s="1009"/>
      <c r="K62" s="1022"/>
      <c r="L62" s="1009"/>
      <c r="M62" s="1012"/>
      <c r="N62" s="1010"/>
    </row>
    <row r="63" spans="1:14" ht="15" x14ac:dyDescent="0.25">
      <c r="A63" s="1024"/>
      <c r="B63" s="1024"/>
      <c r="C63" s="1024"/>
      <c r="D63" s="1024"/>
      <c r="E63" s="1024"/>
      <c r="F63" s="1025"/>
      <c r="G63" s="1024"/>
      <c r="H63" s="1024"/>
      <c r="I63" s="1024"/>
      <c r="J63" s="1024"/>
      <c r="K63" s="1024"/>
      <c r="L63" s="1024"/>
      <c r="M63" s="1026"/>
      <c r="N63" s="1027"/>
    </row>
    <row r="64" spans="1:14" ht="15" x14ac:dyDescent="0.25">
      <c r="A64" s="1028"/>
      <c r="B64" s="1028"/>
      <c r="C64" s="1028"/>
      <c r="D64" s="1028"/>
      <c r="E64" s="1028"/>
      <c r="F64" s="1029"/>
      <c r="G64" s="1028"/>
      <c r="H64" s="1028"/>
      <c r="I64" s="1028"/>
      <c r="J64" s="1028"/>
      <c r="K64" s="1028"/>
      <c r="L64" s="1028"/>
      <c r="M64" s="1028"/>
      <c r="N64" s="1028"/>
    </row>
    <row r="65" spans="1:13" ht="12.75" x14ac:dyDescent="0.2">
      <c r="A65" s="1030"/>
      <c r="B65" s="1031"/>
      <c r="C65" s="1032"/>
      <c r="D65" s="1032"/>
      <c r="E65" s="1033"/>
      <c r="F65" s="1032"/>
      <c r="G65" s="1033"/>
      <c r="H65" s="1033"/>
      <c r="I65" s="1033"/>
      <c r="J65" s="1033"/>
      <c r="K65" s="1033"/>
      <c r="L65" s="1033"/>
      <c r="M65" s="1033"/>
    </row>
    <row r="66" spans="1:13" ht="12.75" x14ac:dyDescent="0.2">
      <c r="A66" s="1030"/>
      <c r="B66" s="1032"/>
      <c r="C66" s="1032"/>
      <c r="D66" s="1032"/>
      <c r="E66" s="1033"/>
      <c r="F66" s="1032"/>
      <c r="G66" s="1033"/>
      <c r="H66" s="1033"/>
      <c r="I66" s="1033"/>
      <c r="J66" s="1033"/>
      <c r="K66" s="1033"/>
      <c r="L66" s="1033"/>
      <c r="M66" s="1033"/>
    </row>
    <row r="67" spans="1:13" ht="15" x14ac:dyDescent="0.25">
      <c r="C67" s="1033"/>
      <c r="D67" s="1033"/>
      <c r="E67" s="1033"/>
      <c r="F67" s="1029"/>
      <c r="G67" s="1033"/>
      <c r="H67" s="1033"/>
      <c r="I67" s="1033"/>
      <c r="J67" s="1033"/>
      <c r="K67" s="1033"/>
      <c r="L67" s="1033"/>
      <c r="M67" s="1033"/>
    </row>
    <row r="68" spans="1:13" ht="15" x14ac:dyDescent="0.25">
      <c r="C68" s="1033"/>
      <c r="D68" s="1033"/>
      <c r="E68" s="1033"/>
      <c r="F68" s="1029"/>
      <c r="G68" s="1033"/>
      <c r="H68" s="1033"/>
      <c r="I68" s="1033"/>
      <c r="J68" s="1033"/>
      <c r="K68" s="1033"/>
      <c r="L68" s="1033"/>
      <c r="M68" s="1033"/>
    </row>
    <row r="69" spans="1:13" ht="15" x14ac:dyDescent="0.25">
      <c r="C69" s="1033"/>
      <c r="D69" s="1033"/>
      <c r="E69" s="1033"/>
      <c r="F69" s="1029"/>
      <c r="G69" s="1033"/>
      <c r="H69" s="1033"/>
      <c r="I69" s="1033"/>
      <c r="J69" s="1033"/>
      <c r="K69" s="1033"/>
      <c r="L69" s="1033"/>
      <c r="M69" s="1033"/>
    </row>
    <row r="70" spans="1:13" ht="15" x14ac:dyDescent="0.25">
      <c r="C70" s="1033"/>
      <c r="D70" s="1033"/>
      <c r="E70" s="1033"/>
      <c r="F70" s="1029"/>
      <c r="G70" s="1033"/>
      <c r="H70" s="1033"/>
      <c r="I70" s="1033"/>
      <c r="J70" s="1033"/>
      <c r="K70" s="1033"/>
      <c r="L70" s="1033"/>
      <c r="M70" s="1033"/>
    </row>
    <row r="71" spans="1:13" ht="15" x14ac:dyDescent="0.25">
      <c r="C71" s="1033"/>
      <c r="D71" s="1033"/>
      <c r="E71" s="1033"/>
      <c r="F71" s="1029"/>
      <c r="G71" s="1033"/>
      <c r="H71" s="1033"/>
      <c r="I71" s="1033"/>
      <c r="J71" s="1033"/>
      <c r="K71" s="1033"/>
      <c r="L71" s="1033"/>
      <c r="M71" s="1033"/>
    </row>
    <row r="72" spans="1:13" ht="15" x14ac:dyDescent="0.25">
      <c r="C72" s="1033"/>
      <c r="D72" s="1033"/>
      <c r="E72" s="1033"/>
      <c r="F72" s="1029"/>
      <c r="G72" s="1033"/>
      <c r="H72" s="1033"/>
      <c r="I72" s="1033"/>
      <c r="J72" s="1033"/>
      <c r="K72" s="1033"/>
      <c r="L72" s="1033"/>
      <c r="M72" s="1033"/>
    </row>
    <row r="73" spans="1:13" ht="15" x14ac:dyDescent="0.25">
      <c r="C73" s="1033"/>
      <c r="D73" s="1033"/>
      <c r="E73" s="1033"/>
      <c r="F73" s="1029"/>
      <c r="G73" s="1033"/>
      <c r="H73" s="1033"/>
      <c r="I73" s="1033"/>
      <c r="J73" s="1033"/>
      <c r="K73" s="1033"/>
      <c r="L73" s="1033"/>
      <c r="M73" s="1033"/>
    </row>
    <row r="74" spans="1:13" ht="15" x14ac:dyDescent="0.25">
      <c r="C74" s="1033"/>
      <c r="D74" s="1033"/>
      <c r="E74" s="1033"/>
      <c r="F74" s="1029"/>
      <c r="G74" s="1033"/>
      <c r="H74" s="1033"/>
      <c r="I74" s="1033"/>
      <c r="J74" s="1033"/>
      <c r="K74" s="1033"/>
      <c r="L74" s="1033"/>
      <c r="M74" s="1033"/>
    </row>
    <row r="75" spans="1:13" ht="15" x14ac:dyDescent="0.25">
      <c r="C75" s="1033"/>
      <c r="D75" s="1033"/>
      <c r="E75" s="1033"/>
      <c r="F75" s="1029"/>
      <c r="G75" s="1033"/>
      <c r="H75" s="1033"/>
      <c r="I75" s="1033"/>
      <c r="J75" s="1033"/>
      <c r="K75" s="1033"/>
      <c r="L75" s="1033"/>
      <c r="M75" s="1033"/>
    </row>
    <row r="76" spans="1:13" ht="15" x14ac:dyDescent="0.25">
      <c r="C76" s="1033"/>
      <c r="D76" s="1033"/>
      <c r="E76" s="1033"/>
      <c r="F76" s="1029"/>
      <c r="G76" s="1033"/>
      <c r="H76" s="1033"/>
      <c r="I76" s="1033"/>
      <c r="J76" s="1033"/>
      <c r="K76" s="1033"/>
      <c r="L76" s="1033"/>
      <c r="M76" s="1033"/>
    </row>
    <row r="77" spans="1:13" ht="15" x14ac:dyDescent="0.25">
      <c r="C77" s="1033"/>
      <c r="D77" s="1033"/>
      <c r="E77" s="1033"/>
      <c r="F77" s="1029"/>
      <c r="G77" s="1033"/>
      <c r="H77" s="1033"/>
      <c r="I77" s="1033"/>
      <c r="J77" s="1033"/>
      <c r="K77" s="1033"/>
      <c r="L77" s="1033"/>
      <c r="M77" s="1033"/>
    </row>
    <row r="78" spans="1:13" ht="15" x14ac:dyDescent="0.25">
      <c r="C78" s="1033"/>
      <c r="D78" s="1033"/>
      <c r="E78" s="1033"/>
      <c r="F78" s="1029"/>
      <c r="G78" s="1033"/>
      <c r="H78" s="1033"/>
      <c r="I78" s="1033"/>
      <c r="J78" s="1033"/>
      <c r="K78" s="1033"/>
      <c r="L78" s="1033"/>
      <c r="M78" s="1033"/>
    </row>
    <row r="79" spans="1:13" ht="15" x14ac:dyDescent="0.25">
      <c r="C79" s="1033"/>
      <c r="D79" s="1033"/>
      <c r="E79" s="1033"/>
      <c r="F79" s="1029"/>
      <c r="G79" s="1033"/>
      <c r="H79" s="1033"/>
      <c r="I79" s="1033"/>
      <c r="J79" s="1033"/>
      <c r="K79" s="1033"/>
      <c r="L79" s="1033"/>
      <c r="M79" s="1033"/>
    </row>
    <row r="80" spans="1:13" ht="15" x14ac:dyDescent="0.25">
      <c r="C80" s="1033"/>
      <c r="D80" s="1033"/>
      <c r="E80" s="1033"/>
      <c r="F80" s="1029"/>
      <c r="G80" s="1033"/>
      <c r="H80" s="1033"/>
      <c r="I80" s="1033"/>
      <c r="J80" s="1033"/>
      <c r="K80" s="1033"/>
      <c r="L80" s="1033"/>
      <c r="M80" s="1033"/>
    </row>
    <row r="81" spans="3:13" ht="15" x14ac:dyDescent="0.25">
      <c r="C81" s="1033"/>
      <c r="D81" s="1033"/>
      <c r="E81" s="1033"/>
      <c r="F81" s="1029"/>
      <c r="G81" s="1033"/>
      <c r="H81" s="1033"/>
      <c r="I81" s="1033"/>
      <c r="J81" s="1033"/>
      <c r="K81" s="1033"/>
      <c r="L81" s="1033"/>
      <c r="M81" s="1033"/>
    </row>
    <row r="82" spans="3:13" ht="15" x14ac:dyDescent="0.25">
      <c r="C82" s="1033"/>
      <c r="D82" s="1033"/>
      <c r="E82" s="1033"/>
      <c r="F82" s="1029"/>
      <c r="G82" s="1033"/>
      <c r="H82" s="1033"/>
      <c r="I82" s="1033"/>
      <c r="J82" s="1033"/>
      <c r="K82" s="1033"/>
      <c r="L82" s="1033"/>
      <c r="M82" s="1033"/>
    </row>
    <row r="83" spans="3:13" ht="15" x14ac:dyDescent="0.25">
      <c r="C83" s="1033"/>
      <c r="D83" s="1033"/>
      <c r="E83" s="1033"/>
      <c r="F83" s="1029"/>
      <c r="G83" s="1033"/>
      <c r="H83" s="1033"/>
      <c r="I83" s="1033"/>
      <c r="J83" s="1033"/>
      <c r="K83" s="1033"/>
      <c r="L83" s="1033"/>
      <c r="M83" s="1033"/>
    </row>
    <row r="84" spans="3:13" ht="15" x14ac:dyDescent="0.25">
      <c r="C84" s="1033"/>
      <c r="D84" s="1033"/>
      <c r="E84" s="1033"/>
      <c r="F84" s="1029"/>
      <c r="G84" s="1033"/>
      <c r="H84" s="1033"/>
      <c r="I84" s="1033"/>
      <c r="J84" s="1033"/>
      <c r="K84" s="1033"/>
      <c r="L84" s="1033"/>
      <c r="M84" s="1033"/>
    </row>
    <row r="85" spans="3:13" ht="15" x14ac:dyDescent="0.25">
      <c r="C85" s="1033"/>
      <c r="D85" s="1033"/>
      <c r="E85" s="1033"/>
      <c r="F85" s="1029"/>
      <c r="G85" s="1033"/>
      <c r="H85" s="1033"/>
      <c r="I85" s="1033"/>
      <c r="J85" s="1033"/>
      <c r="K85" s="1033"/>
      <c r="L85" s="1033"/>
      <c r="M85" s="1033"/>
    </row>
    <row r="86" spans="3:13" ht="15" x14ac:dyDescent="0.25">
      <c r="C86" s="1033"/>
      <c r="D86" s="1033"/>
      <c r="E86" s="1033"/>
      <c r="F86" s="1029"/>
      <c r="G86" s="1033"/>
      <c r="H86" s="1033"/>
      <c r="I86" s="1033"/>
      <c r="J86" s="1033"/>
      <c r="K86" s="1033"/>
      <c r="L86" s="1033"/>
      <c r="M86" s="1033"/>
    </row>
    <row r="87" spans="3:13" ht="15" x14ac:dyDescent="0.25">
      <c r="C87" s="1033"/>
      <c r="D87" s="1033"/>
      <c r="E87" s="1033"/>
      <c r="F87" s="1029"/>
      <c r="G87" s="1033"/>
      <c r="H87" s="1033"/>
      <c r="I87" s="1033"/>
      <c r="J87" s="1033"/>
      <c r="K87" s="1033"/>
      <c r="L87" s="1033"/>
      <c r="M87" s="1033"/>
    </row>
    <row r="88" spans="3:13" ht="15" x14ac:dyDescent="0.25">
      <c r="C88" s="1033"/>
      <c r="D88" s="1033"/>
      <c r="E88" s="1033"/>
      <c r="F88" s="1029"/>
      <c r="G88" s="1033"/>
      <c r="H88" s="1033"/>
      <c r="I88" s="1033"/>
      <c r="J88" s="1033"/>
      <c r="K88" s="1033"/>
      <c r="L88" s="1033"/>
      <c r="M88" s="1033"/>
    </row>
    <row r="89" spans="3:13" ht="15" x14ac:dyDescent="0.25">
      <c r="F89" s="1034"/>
    </row>
    <row r="90" spans="3:13" ht="15" x14ac:dyDescent="0.25">
      <c r="F90" s="1034"/>
    </row>
    <row r="91" spans="3:13" ht="15" x14ac:dyDescent="0.25">
      <c r="F91" s="1034"/>
    </row>
    <row r="92" spans="3:13" ht="15" x14ac:dyDescent="0.25">
      <c r="F92" s="1034"/>
    </row>
    <row r="93" spans="3:13" ht="15" x14ac:dyDescent="0.25">
      <c r="F93" s="1034"/>
    </row>
    <row r="94" spans="3:13" ht="15" x14ac:dyDescent="0.25">
      <c r="F94" s="1034"/>
    </row>
    <row r="95" spans="3:13" ht="15" x14ac:dyDescent="0.25">
      <c r="F95" s="1034"/>
    </row>
    <row r="96" spans="3:13" ht="15" x14ac:dyDescent="0.25">
      <c r="F96" s="1034"/>
    </row>
    <row r="97" spans="6:6" ht="15" x14ac:dyDescent="0.25">
      <c r="F97" s="1034"/>
    </row>
    <row r="98" spans="6:6" ht="15" x14ac:dyDescent="0.25">
      <c r="F98" s="1034"/>
    </row>
    <row r="99" spans="6:6" ht="15" x14ac:dyDescent="0.25">
      <c r="F99" s="1034"/>
    </row>
    <row r="100" spans="6:6" ht="15" x14ac:dyDescent="0.25">
      <c r="F100" s="1034"/>
    </row>
    <row r="101" spans="6:6" ht="15" x14ac:dyDescent="0.25">
      <c r="F101" s="1034"/>
    </row>
    <row r="102" spans="6:6" ht="15" x14ac:dyDescent="0.25">
      <c r="F102" s="1034"/>
    </row>
    <row r="103" spans="6:6" ht="15" x14ac:dyDescent="0.25">
      <c r="F103" s="1034"/>
    </row>
    <row r="104" spans="6:6" ht="15" x14ac:dyDescent="0.25">
      <c r="F104" s="1034"/>
    </row>
    <row r="105" spans="6:6" ht="15" x14ac:dyDescent="0.25">
      <c r="F105" s="1034"/>
    </row>
    <row r="106" spans="6:6" ht="15" x14ac:dyDescent="0.25">
      <c r="F106" s="1034"/>
    </row>
    <row r="107" spans="6:6" ht="15" x14ac:dyDescent="0.25">
      <c r="F107" s="1034"/>
    </row>
    <row r="108" spans="6:6" ht="15" x14ac:dyDescent="0.25">
      <c r="F108" s="1034"/>
    </row>
    <row r="109" spans="6:6" ht="15" x14ac:dyDescent="0.25">
      <c r="F109" s="1034"/>
    </row>
    <row r="110" spans="6:6" ht="15" x14ac:dyDescent="0.25">
      <c r="F110" s="1034"/>
    </row>
    <row r="111" spans="6:6" ht="15" x14ac:dyDescent="0.25">
      <c r="F111" s="1034"/>
    </row>
    <row r="112" spans="6:6" ht="15" x14ac:dyDescent="0.25">
      <c r="F112" s="1034"/>
    </row>
    <row r="113" spans="6:6" ht="15" x14ac:dyDescent="0.25">
      <c r="F113" s="1034"/>
    </row>
    <row r="114" spans="6:6" ht="15" x14ac:dyDescent="0.25">
      <c r="F114" s="1034"/>
    </row>
    <row r="115" spans="6:6" ht="15" x14ac:dyDescent="0.25">
      <c r="F115" s="1034"/>
    </row>
    <row r="116" spans="6:6" ht="15" x14ac:dyDescent="0.25">
      <c r="F116" s="1034"/>
    </row>
  </sheetData>
  <pageMargins left="0.7" right="0.7" top="0.75" bottom="0.75" header="0.3" footer="0.3"/>
  <pageSetup scale="6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5"/>
  <sheetViews>
    <sheetView topLeftCell="A118" workbookViewId="0">
      <selection activeCell="G44" sqref="G44"/>
    </sheetView>
  </sheetViews>
  <sheetFormatPr defaultColWidth="8.85546875" defaultRowHeight="15" x14ac:dyDescent="0.25"/>
  <cols>
    <col min="1" max="1" width="10.28515625" style="133" bestFit="1" customWidth="1"/>
    <col min="2" max="2" width="31.28515625" style="133" bestFit="1" customWidth="1"/>
    <col min="3" max="3" width="7.42578125" style="133" bestFit="1" customWidth="1"/>
    <col min="4" max="4" width="14.28515625" style="133" bestFit="1" customWidth="1"/>
    <col min="5" max="5" width="13.28515625" style="133" bestFit="1" customWidth="1"/>
    <col min="6" max="6" width="12.7109375" style="133" bestFit="1" customWidth="1"/>
    <col min="7" max="7" width="14.28515625" style="133" bestFit="1" customWidth="1"/>
    <col min="8" max="10" width="8.85546875" style="133"/>
    <col min="11" max="11" width="10.7109375" style="133" bestFit="1" customWidth="1"/>
    <col min="12" max="12" width="14.28515625" style="133" bestFit="1" customWidth="1"/>
    <col min="13" max="14" width="9.7109375" style="133" bestFit="1" customWidth="1"/>
    <col min="15" max="16384" width="8.85546875" style="133"/>
  </cols>
  <sheetData>
    <row r="2" spans="1:7" x14ac:dyDescent="0.25">
      <c r="C2" s="133" t="s">
        <v>11362</v>
      </c>
      <c r="D2" s="133" t="s">
        <v>11363</v>
      </c>
      <c r="E2" s="133" t="s">
        <v>11364</v>
      </c>
      <c r="F2" s="133" t="s">
        <v>478</v>
      </c>
      <c r="G2" s="133" t="s">
        <v>376</v>
      </c>
    </row>
    <row r="3" spans="1:7" x14ac:dyDescent="0.25">
      <c r="C3" s="133" t="s">
        <v>476</v>
      </c>
      <c r="D3" s="1037">
        <v>-10312159.26</v>
      </c>
      <c r="E3" s="1037">
        <v>0</v>
      </c>
      <c r="F3" s="1037">
        <v>0</v>
      </c>
      <c r="G3" s="1037">
        <v>-10312159.26</v>
      </c>
    </row>
    <row r="4" spans="1:7" x14ac:dyDescent="0.25">
      <c r="C4" s="133" t="s">
        <v>477</v>
      </c>
      <c r="D4" s="1037">
        <v>0</v>
      </c>
      <c r="E4" s="1037">
        <v>82287.509999999995</v>
      </c>
      <c r="F4" s="1037">
        <v>0</v>
      </c>
      <c r="G4" s="1037">
        <v>82287.509999999995</v>
      </c>
    </row>
    <row r="5" spans="1:7" x14ac:dyDescent="0.25">
      <c r="C5" s="133" t="s">
        <v>1688</v>
      </c>
      <c r="D5" s="1037">
        <v>-25713329.847016007</v>
      </c>
      <c r="E5" s="1037">
        <v>-2972809.0206920002</v>
      </c>
      <c r="F5" s="1037">
        <v>-99715.472291999962</v>
      </c>
      <c r="G5" s="1037">
        <v>-28785854.340000004</v>
      </c>
    </row>
    <row r="6" spans="1:7" x14ac:dyDescent="0.25">
      <c r="C6" s="133" t="s">
        <v>478</v>
      </c>
      <c r="D6" s="1037">
        <v>0</v>
      </c>
      <c r="E6" s="1037">
        <v>0</v>
      </c>
      <c r="F6" s="1037">
        <v>175255.12</v>
      </c>
      <c r="G6" s="1037">
        <v>175255.12</v>
      </c>
    </row>
    <row r="7" spans="1:7" x14ac:dyDescent="0.25">
      <c r="D7" s="1037">
        <v>-36025489.107016005</v>
      </c>
      <c r="E7" s="1037">
        <v>-2890521.5106920004</v>
      </c>
      <c r="F7" s="1037">
        <v>75539.647708000033</v>
      </c>
      <c r="G7" s="1037">
        <v>-38840470.970000006</v>
      </c>
    </row>
    <row r="8" spans="1:7" x14ac:dyDescent="0.25">
      <c r="D8" s="133">
        <v>0</v>
      </c>
      <c r="E8" s="133">
        <v>0</v>
      </c>
      <c r="F8" s="133">
        <v>0</v>
      </c>
      <c r="G8" s="133">
        <v>0</v>
      </c>
    </row>
    <row r="9" spans="1:7" x14ac:dyDescent="0.25">
      <c r="A9" s="133" t="s">
        <v>11365</v>
      </c>
      <c r="B9" s="133" t="s">
        <v>396</v>
      </c>
      <c r="C9" s="133" t="s">
        <v>484</v>
      </c>
      <c r="D9" s="133" t="s">
        <v>11366</v>
      </c>
      <c r="E9" s="133" t="s">
        <v>11367</v>
      </c>
    </row>
    <row r="10" spans="1:7" ht="14.45" customHeight="1" x14ac:dyDescent="0.25">
      <c r="A10" s="133">
        <v>19000003</v>
      </c>
      <c r="B10" s="133" t="s">
        <v>11368</v>
      </c>
      <c r="C10" s="133" t="s">
        <v>479</v>
      </c>
      <c r="D10" s="133" t="s">
        <v>11363</v>
      </c>
      <c r="E10" s="1037">
        <v>690403.89768000017</v>
      </c>
    </row>
    <row r="11" spans="1:7" ht="14.45" customHeight="1" x14ac:dyDescent="0.25">
      <c r="A11" s="133">
        <v>19000043</v>
      </c>
      <c r="B11" s="133" t="s">
        <v>11369</v>
      </c>
      <c r="C11" s="133" t="s">
        <v>475</v>
      </c>
      <c r="D11" s="133" t="s">
        <v>11363</v>
      </c>
      <c r="E11" s="1037">
        <v>1921139.5228880001</v>
      </c>
    </row>
    <row r="12" spans="1:7" ht="14.45" customHeight="1" x14ac:dyDescent="0.25">
      <c r="A12" s="133">
        <v>19000093</v>
      </c>
      <c r="B12" s="133" t="s">
        <v>11370</v>
      </c>
      <c r="C12" s="133" t="s">
        <v>479</v>
      </c>
      <c r="D12" s="133" t="s">
        <v>11363</v>
      </c>
      <c r="E12" s="1037">
        <v>1233572.7432280001</v>
      </c>
    </row>
    <row r="13" spans="1:7" ht="14.45" customHeight="1" x14ac:dyDescent="0.25">
      <c r="A13" s="133">
        <v>19000103</v>
      </c>
      <c r="B13" s="133" t="s">
        <v>11371</v>
      </c>
      <c r="C13" s="133" t="s">
        <v>479</v>
      </c>
      <c r="D13" s="133" t="s">
        <v>11363</v>
      </c>
      <c r="E13" s="1037">
        <v>249987.0752180001</v>
      </c>
    </row>
    <row r="14" spans="1:7" ht="14.45" customHeight="1" x14ac:dyDescent="0.25">
      <c r="A14" s="133">
        <v>19000111</v>
      </c>
      <c r="B14" s="133" t="s">
        <v>11372</v>
      </c>
      <c r="C14" s="133" t="s">
        <v>479</v>
      </c>
      <c r="D14" s="133" t="s">
        <v>11363</v>
      </c>
      <c r="E14" s="1037">
        <v>332017.5</v>
      </c>
    </row>
    <row r="15" spans="1:7" ht="14.45" customHeight="1" x14ac:dyDescent="0.25">
      <c r="A15" s="133">
        <v>19000113</v>
      </c>
      <c r="B15" s="133" t="s">
        <v>11373</v>
      </c>
      <c r="C15" s="133" t="s">
        <v>1688</v>
      </c>
      <c r="D15" s="133" t="s">
        <v>11363</v>
      </c>
      <c r="E15" s="1037">
        <v>63335.783050000013</v>
      </c>
    </row>
    <row r="16" spans="1:7" x14ac:dyDescent="0.25">
      <c r="A16" s="133">
        <v>19000151</v>
      </c>
      <c r="B16" s="133" t="s">
        <v>11374</v>
      </c>
      <c r="C16" s="133" t="s">
        <v>476</v>
      </c>
      <c r="D16" s="133" t="s">
        <v>11363</v>
      </c>
      <c r="E16" s="1037">
        <v>45753.320000000007</v>
      </c>
    </row>
    <row r="17" spans="1:5" ht="14.45" customHeight="1" x14ac:dyDescent="0.25">
      <c r="A17" s="133">
        <v>19000181</v>
      </c>
      <c r="B17" s="133" t="s">
        <v>11375</v>
      </c>
      <c r="C17" s="133" t="s">
        <v>479</v>
      </c>
      <c r="D17" s="133" t="s">
        <v>11363</v>
      </c>
      <c r="E17" s="1037">
        <v>-816012.98</v>
      </c>
    </row>
    <row r="18" spans="1:5" ht="14.45" customHeight="1" x14ac:dyDescent="0.25">
      <c r="A18" s="133">
        <v>19000251</v>
      </c>
      <c r="B18" s="133" t="s">
        <v>11376</v>
      </c>
      <c r="C18" s="133" t="s">
        <v>479</v>
      </c>
      <c r="D18" s="133" t="s">
        <v>11363</v>
      </c>
      <c r="E18" s="1037">
        <v>784.16000000000008</v>
      </c>
    </row>
    <row r="19" spans="1:5" ht="14.45" customHeight="1" x14ac:dyDescent="0.25">
      <c r="A19" s="133">
        <v>19000361</v>
      </c>
      <c r="B19" s="133" t="s">
        <v>11377</v>
      </c>
      <c r="C19" s="133" t="s">
        <v>479</v>
      </c>
      <c r="D19" s="133" t="s">
        <v>11363</v>
      </c>
      <c r="E19" s="1037">
        <v>63774.86</v>
      </c>
    </row>
    <row r="20" spans="1:5" ht="14.45" customHeight="1" x14ac:dyDescent="0.25">
      <c r="A20" s="133">
        <v>19000371</v>
      </c>
      <c r="B20" s="133" t="s">
        <v>11378</v>
      </c>
      <c r="C20" s="133" t="s">
        <v>479</v>
      </c>
      <c r="D20" s="133" t="s">
        <v>11363</v>
      </c>
      <c r="E20" s="1037">
        <v>5134.09</v>
      </c>
    </row>
    <row r="21" spans="1:5" ht="14.45" customHeight="1" x14ac:dyDescent="0.25">
      <c r="A21" s="133">
        <v>19000403</v>
      </c>
      <c r="B21" s="133" t="s">
        <v>11379</v>
      </c>
      <c r="C21" s="133" t="s">
        <v>475</v>
      </c>
      <c r="D21" s="133" t="s">
        <v>11363</v>
      </c>
      <c r="E21" s="1037">
        <v>36648.334800000004</v>
      </c>
    </row>
    <row r="22" spans="1:5" x14ac:dyDescent="0.25">
      <c r="A22" s="133">
        <v>19000441</v>
      </c>
      <c r="B22" s="133" t="s">
        <v>11380</v>
      </c>
      <c r="C22" s="133" t="s">
        <v>476</v>
      </c>
      <c r="D22" s="133" t="s">
        <v>11363</v>
      </c>
      <c r="E22" s="1037">
        <v>4505690.95</v>
      </c>
    </row>
    <row r="23" spans="1:5" ht="14.45" customHeight="1" x14ac:dyDescent="0.25">
      <c r="A23" s="133">
        <v>19000471</v>
      </c>
      <c r="B23" s="133" t="s">
        <v>11381</v>
      </c>
      <c r="C23" s="133" t="s">
        <v>479</v>
      </c>
      <c r="D23" s="133" t="s">
        <v>11363</v>
      </c>
      <c r="E23" s="1037">
        <v>1659141.96</v>
      </c>
    </row>
    <row r="24" spans="1:5" ht="14.45" customHeight="1" x14ac:dyDescent="0.25">
      <c r="A24" s="133">
        <v>19000553</v>
      </c>
      <c r="B24" s="133" t="s">
        <v>11382</v>
      </c>
      <c r="C24" s="133" t="s">
        <v>1688</v>
      </c>
      <c r="D24" s="133" t="s">
        <v>11363</v>
      </c>
      <c r="E24" s="1037">
        <v>12997.525695</v>
      </c>
    </row>
    <row r="25" spans="1:5" ht="14.45" customHeight="1" x14ac:dyDescent="0.25">
      <c r="A25" s="133">
        <v>19000573</v>
      </c>
      <c r="B25" s="133" t="s">
        <v>11383</v>
      </c>
      <c r="C25" s="133" t="s">
        <v>1688</v>
      </c>
      <c r="D25" s="133" t="s">
        <v>11363</v>
      </c>
      <c r="E25" s="1037">
        <v>44172.368625000017</v>
      </c>
    </row>
    <row r="26" spans="1:5" ht="14.45" customHeight="1" x14ac:dyDescent="0.25">
      <c r="A26" s="133">
        <v>19000691</v>
      </c>
      <c r="B26" s="133" t="s">
        <v>11384</v>
      </c>
      <c r="C26" s="133" t="s">
        <v>479</v>
      </c>
      <c r="D26" s="133" t="s">
        <v>11363</v>
      </c>
      <c r="E26" s="1037">
        <v>19600</v>
      </c>
    </row>
    <row r="27" spans="1:5" x14ac:dyDescent="0.25">
      <c r="A27" s="133">
        <v>19000711</v>
      </c>
      <c r="B27" s="133" t="s">
        <v>11385</v>
      </c>
      <c r="C27" s="133" t="s">
        <v>476</v>
      </c>
      <c r="D27" s="133" t="s">
        <v>11363</v>
      </c>
      <c r="E27" s="1037">
        <v>62723.380000000005</v>
      </c>
    </row>
    <row r="28" spans="1:5" ht="14.45" customHeight="1" x14ac:dyDescent="0.25">
      <c r="A28" s="133">
        <v>19000721</v>
      </c>
      <c r="B28" s="133" t="s">
        <v>11386</v>
      </c>
      <c r="C28" s="133" t="s">
        <v>479</v>
      </c>
      <c r="D28" s="133" t="s">
        <v>11363</v>
      </c>
      <c r="E28" s="1037">
        <v>4348.2400000000007</v>
      </c>
    </row>
    <row r="29" spans="1:5" ht="14.45" customHeight="1" x14ac:dyDescent="0.25">
      <c r="A29" s="133">
        <v>19000751</v>
      </c>
      <c r="B29" s="133" t="s">
        <v>11387</v>
      </c>
      <c r="C29" s="133" t="s">
        <v>479</v>
      </c>
      <c r="D29" s="133" t="s">
        <v>11363</v>
      </c>
      <c r="E29" s="1037">
        <v>407030.4</v>
      </c>
    </row>
    <row r="30" spans="1:5" ht="14.45" customHeight="1" x14ac:dyDescent="0.25">
      <c r="A30" s="133">
        <v>19000781</v>
      </c>
      <c r="B30" s="133" t="s">
        <v>11388</v>
      </c>
      <c r="C30" s="133" t="s">
        <v>479</v>
      </c>
      <c r="D30" s="133" t="s">
        <v>11363</v>
      </c>
      <c r="E30" s="1037">
        <v>1100541.6400000001</v>
      </c>
    </row>
    <row r="31" spans="1:5" ht="14.45" customHeight="1" x14ac:dyDescent="0.25">
      <c r="A31" s="133">
        <v>19001001</v>
      </c>
      <c r="B31" s="133" t="s">
        <v>11389</v>
      </c>
      <c r="C31" s="133" t="s">
        <v>479</v>
      </c>
      <c r="D31" s="133" t="s">
        <v>11363</v>
      </c>
      <c r="E31" s="1037">
        <v>497081.04000000004</v>
      </c>
    </row>
    <row r="32" spans="1:5" x14ac:dyDescent="0.25">
      <c r="A32" s="133">
        <v>19003011</v>
      </c>
      <c r="B32" s="133" t="s">
        <v>11390</v>
      </c>
      <c r="C32" s="133" t="s">
        <v>476</v>
      </c>
      <c r="D32" s="133" t="s">
        <v>11363</v>
      </c>
      <c r="E32" s="1037">
        <v>193460.24</v>
      </c>
    </row>
    <row r="33" spans="1:5" x14ac:dyDescent="0.25">
      <c r="A33" s="133">
        <v>19003021</v>
      </c>
      <c r="B33" s="133" t="s">
        <v>11391</v>
      </c>
      <c r="C33" s="133" t="s">
        <v>476</v>
      </c>
      <c r="D33" s="133" t="s">
        <v>11363</v>
      </c>
      <c r="E33" s="1037">
        <v>56003.91</v>
      </c>
    </row>
    <row r="34" spans="1:5" ht="14.45" customHeight="1" x14ac:dyDescent="0.25">
      <c r="A34" s="133">
        <v>28300001</v>
      </c>
      <c r="B34" s="133" t="s">
        <v>11392</v>
      </c>
      <c r="C34" s="133" t="s">
        <v>479</v>
      </c>
      <c r="D34" s="133" t="s">
        <v>11363</v>
      </c>
      <c r="E34" s="1037">
        <v>-104873.63</v>
      </c>
    </row>
    <row r="35" spans="1:5" ht="14.45" customHeight="1" x14ac:dyDescent="0.25">
      <c r="A35" s="133">
        <v>28300043</v>
      </c>
      <c r="B35" s="133" t="s">
        <v>11393</v>
      </c>
      <c r="C35" s="133" t="s">
        <v>475</v>
      </c>
      <c r="D35" s="133" t="s">
        <v>11363</v>
      </c>
      <c r="E35" s="1037">
        <v>-3718097.4937140001</v>
      </c>
    </row>
    <row r="36" spans="1:5" x14ac:dyDescent="0.25">
      <c r="A36" s="133">
        <v>28300081</v>
      </c>
      <c r="B36" s="133" t="s">
        <v>11394</v>
      </c>
      <c r="C36" s="133" t="s">
        <v>476</v>
      </c>
      <c r="D36" s="133" t="s">
        <v>11363</v>
      </c>
      <c r="E36" s="1037">
        <v>-1871716.1600000001</v>
      </c>
    </row>
    <row r="37" spans="1:5" x14ac:dyDescent="0.25">
      <c r="A37" s="133">
        <v>28300091</v>
      </c>
      <c r="B37" s="133" t="s">
        <v>11395</v>
      </c>
      <c r="C37" s="133" t="s">
        <v>476</v>
      </c>
      <c r="D37" s="133" t="s">
        <v>11363</v>
      </c>
      <c r="E37" s="1037">
        <v>-724457.41999999993</v>
      </c>
    </row>
    <row r="38" spans="1:5" x14ac:dyDescent="0.25">
      <c r="A38" s="133">
        <v>28300101</v>
      </c>
      <c r="B38" s="133" t="s">
        <v>11396</v>
      </c>
      <c r="C38" s="133" t="s">
        <v>476</v>
      </c>
      <c r="D38" s="133" t="s">
        <v>11363</v>
      </c>
      <c r="E38" s="1037">
        <v>-66483.78</v>
      </c>
    </row>
    <row r="39" spans="1:5" ht="14.45" customHeight="1" x14ac:dyDescent="0.25">
      <c r="A39" s="133">
        <v>28300211</v>
      </c>
      <c r="B39" s="133" t="s">
        <v>11397</v>
      </c>
      <c r="C39" s="133" t="s">
        <v>479</v>
      </c>
      <c r="D39" s="133" t="s">
        <v>11363</v>
      </c>
      <c r="E39" s="1037">
        <v>-7642948.3100000005</v>
      </c>
    </row>
    <row r="40" spans="1:5" ht="14.45" customHeight="1" x14ac:dyDescent="0.25">
      <c r="A40" s="133">
        <v>28300221</v>
      </c>
      <c r="B40" s="133" t="s">
        <v>11398</v>
      </c>
      <c r="C40" s="133" t="s">
        <v>479</v>
      </c>
      <c r="D40" s="133" t="s">
        <v>11363</v>
      </c>
      <c r="E40" s="1037">
        <v>-2473461.2000000002</v>
      </c>
    </row>
    <row r="41" spans="1:5" ht="14.45" customHeight="1" x14ac:dyDescent="0.25">
      <c r="A41" s="133">
        <v>28300311</v>
      </c>
      <c r="B41" s="133" t="s">
        <v>11399</v>
      </c>
      <c r="C41" s="133" t="s">
        <v>479</v>
      </c>
      <c r="D41" s="133" t="s">
        <v>11363</v>
      </c>
      <c r="E41" s="1037">
        <v>-3382091.4699999997</v>
      </c>
    </row>
    <row r="42" spans="1:5" ht="14.45" customHeight="1" x14ac:dyDescent="0.25">
      <c r="A42" s="133">
        <v>28300441</v>
      </c>
      <c r="B42" s="133" t="s">
        <v>11400</v>
      </c>
      <c r="C42" s="133" t="s">
        <v>479</v>
      </c>
      <c r="D42" s="133" t="s">
        <v>11363</v>
      </c>
      <c r="E42" s="1037">
        <v>-1461244.98</v>
      </c>
    </row>
    <row r="43" spans="1:5" ht="14.45" customHeight="1" x14ac:dyDescent="0.25">
      <c r="A43" s="133">
        <v>28300501</v>
      </c>
      <c r="B43" s="133" t="s">
        <v>11401</v>
      </c>
      <c r="C43" s="133" t="s">
        <v>1688</v>
      </c>
      <c r="D43" s="133" t="s">
        <v>11363</v>
      </c>
      <c r="E43" s="1037">
        <v>428396.83000000007</v>
      </c>
    </row>
    <row r="44" spans="1:5" ht="14.45" customHeight="1" x14ac:dyDescent="0.25">
      <c r="A44" s="133">
        <v>28300503</v>
      </c>
      <c r="B44" s="133" t="s">
        <v>11402</v>
      </c>
      <c r="C44" s="133" t="s">
        <v>475</v>
      </c>
      <c r="D44" s="133" t="s">
        <v>11363</v>
      </c>
      <c r="E44" s="1037">
        <v>-1232150.9844859999</v>
      </c>
    </row>
    <row r="45" spans="1:5" x14ac:dyDescent="0.25">
      <c r="A45" s="133">
        <v>28300561</v>
      </c>
      <c r="B45" s="133" t="s">
        <v>11403</v>
      </c>
      <c r="C45" s="133" t="s">
        <v>476</v>
      </c>
      <c r="D45" s="133" t="s">
        <v>11363</v>
      </c>
      <c r="E45" s="1037">
        <v>-5108976.6800000006</v>
      </c>
    </row>
    <row r="46" spans="1:5" ht="14.45" customHeight="1" x14ac:dyDescent="0.25">
      <c r="A46" s="133">
        <v>28300581</v>
      </c>
      <c r="B46" s="133" t="s">
        <v>11404</v>
      </c>
      <c r="C46" s="133" t="s">
        <v>479</v>
      </c>
      <c r="D46" s="133" t="s">
        <v>11363</v>
      </c>
      <c r="E46" s="1037">
        <v>-3989446.1800000006</v>
      </c>
    </row>
    <row r="47" spans="1:5" x14ac:dyDescent="0.25">
      <c r="A47" s="133">
        <v>28300651</v>
      </c>
      <c r="B47" s="133" t="s">
        <v>11405</v>
      </c>
      <c r="C47" s="133" t="s">
        <v>476</v>
      </c>
      <c r="D47" s="133" t="s">
        <v>11363</v>
      </c>
      <c r="E47" s="1037">
        <v>-2730222.68</v>
      </c>
    </row>
    <row r="48" spans="1:5" x14ac:dyDescent="0.25">
      <c r="A48" s="133">
        <v>28300661</v>
      </c>
      <c r="B48" s="133" t="s">
        <v>11406</v>
      </c>
      <c r="C48" s="133" t="s">
        <v>476</v>
      </c>
      <c r="D48" s="133" t="s">
        <v>11363</v>
      </c>
      <c r="E48" s="1037">
        <v>-2905053.7300000004</v>
      </c>
    </row>
    <row r="49" spans="1:12" x14ac:dyDescent="0.25">
      <c r="A49" s="133">
        <v>28300731</v>
      </c>
      <c r="B49" s="133" t="s">
        <v>11407</v>
      </c>
      <c r="C49" s="133" t="s">
        <v>476</v>
      </c>
      <c r="D49" s="133" t="s">
        <v>11363</v>
      </c>
      <c r="E49" s="1037">
        <v>-1160241.02</v>
      </c>
    </row>
    <row r="50" spans="1:12" x14ac:dyDescent="0.25">
      <c r="A50" s="133">
        <v>28300741</v>
      </c>
      <c r="B50" s="133" t="s">
        <v>11408</v>
      </c>
      <c r="C50" s="133" t="s">
        <v>476</v>
      </c>
      <c r="D50" s="133" t="s">
        <v>11363</v>
      </c>
      <c r="E50" s="1037">
        <v>-78556.27</v>
      </c>
    </row>
    <row r="51" spans="1:12" ht="14.45" customHeight="1" x14ac:dyDescent="0.25">
      <c r="A51" s="133">
        <v>28302021</v>
      </c>
      <c r="B51" s="133" t="s">
        <v>11409</v>
      </c>
      <c r="C51" s="133" t="s">
        <v>479</v>
      </c>
      <c r="D51" s="133" t="s">
        <v>11363</v>
      </c>
      <c r="E51" s="1037">
        <v>-759459.48</v>
      </c>
    </row>
    <row r="52" spans="1:12" ht="14.45" customHeight="1" x14ac:dyDescent="0.25">
      <c r="A52" s="133">
        <v>28302041</v>
      </c>
      <c r="B52" s="133" t="s">
        <v>11410</v>
      </c>
      <c r="C52" s="133" t="s">
        <v>479</v>
      </c>
      <c r="D52" s="133" t="s">
        <v>11363</v>
      </c>
      <c r="E52" s="1037">
        <v>-4650967.1000000006</v>
      </c>
    </row>
    <row r="53" spans="1:12" ht="14.45" customHeight="1" x14ac:dyDescent="0.25">
      <c r="A53" s="133">
        <v>28302051</v>
      </c>
      <c r="B53" s="133" t="s">
        <v>11411</v>
      </c>
      <c r="C53" s="133" t="s">
        <v>479</v>
      </c>
      <c r="D53" s="133" t="s">
        <v>11363</v>
      </c>
      <c r="E53" s="1037">
        <v>-1221239.76</v>
      </c>
    </row>
    <row r="54" spans="1:12" x14ac:dyDescent="0.25">
      <c r="A54" s="133">
        <v>28302061</v>
      </c>
      <c r="B54" s="133" t="s">
        <v>11412</v>
      </c>
      <c r="C54" s="133" t="s">
        <v>476</v>
      </c>
      <c r="D54" s="133" t="s">
        <v>11363</v>
      </c>
      <c r="E54" s="1037">
        <v>-530083.32000000007</v>
      </c>
    </row>
    <row r="55" spans="1:12" ht="14.45" customHeight="1" x14ac:dyDescent="0.25">
      <c r="A55" s="133">
        <v>28302081</v>
      </c>
      <c r="B55" s="133" t="s">
        <v>11413</v>
      </c>
      <c r="C55" s="133" t="s">
        <v>479</v>
      </c>
      <c r="D55" s="133" t="s">
        <v>11363</v>
      </c>
      <c r="E55" s="1037">
        <v>-3031444.25</v>
      </c>
    </row>
    <row r="56" spans="1:12" x14ac:dyDescent="0.25">
      <c r="H56" s="80"/>
      <c r="I56" s="80"/>
      <c r="J56" s="80"/>
      <c r="K56" s="80"/>
      <c r="L56" s="80"/>
    </row>
    <row r="57" spans="1:12" x14ac:dyDescent="0.25">
      <c r="H57" s="80"/>
      <c r="I57" s="80"/>
      <c r="J57" s="80"/>
      <c r="K57" s="80"/>
      <c r="L57" s="80"/>
    </row>
    <row r="58" spans="1:12" x14ac:dyDescent="0.25">
      <c r="H58" s="80" t="s">
        <v>11365</v>
      </c>
      <c r="I58" s="80" t="s">
        <v>396</v>
      </c>
      <c r="J58" s="80" t="s">
        <v>484</v>
      </c>
      <c r="K58" s="80" t="s">
        <v>11366</v>
      </c>
      <c r="L58" s="80" t="s">
        <v>11367</v>
      </c>
    </row>
    <row r="59" spans="1:12" x14ac:dyDescent="0.25">
      <c r="H59" s="80">
        <v>19000151</v>
      </c>
      <c r="I59" s="80" t="s">
        <v>11374</v>
      </c>
      <c r="J59" s="80" t="s">
        <v>476</v>
      </c>
      <c r="K59" s="80" t="s">
        <v>11363</v>
      </c>
      <c r="L59" s="858">
        <v>45753.320000000007</v>
      </c>
    </row>
    <row r="60" spans="1:12" x14ac:dyDescent="0.25">
      <c r="H60" s="80">
        <v>19000441</v>
      </c>
      <c r="I60" s="80" t="s">
        <v>11380</v>
      </c>
      <c r="J60" s="80" t="s">
        <v>476</v>
      </c>
      <c r="K60" s="80" t="s">
        <v>11363</v>
      </c>
      <c r="L60" s="858">
        <v>4505690.95</v>
      </c>
    </row>
    <row r="61" spans="1:12" x14ac:dyDescent="0.25">
      <c r="H61" s="80">
        <v>19000711</v>
      </c>
      <c r="I61" s="80" t="s">
        <v>11385</v>
      </c>
      <c r="J61" s="80" t="s">
        <v>476</v>
      </c>
      <c r="K61" s="80" t="s">
        <v>11363</v>
      </c>
      <c r="L61" s="858">
        <v>62723.380000000005</v>
      </c>
    </row>
    <row r="62" spans="1:12" x14ac:dyDescent="0.25">
      <c r="H62" s="80">
        <v>19003011</v>
      </c>
      <c r="I62" s="80" t="s">
        <v>11390</v>
      </c>
      <c r="J62" s="80" t="s">
        <v>476</v>
      </c>
      <c r="K62" s="80" t="s">
        <v>11363</v>
      </c>
      <c r="L62" s="858">
        <v>193460.24</v>
      </c>
    </row>
    <row r="63" spans="1:12" x14ac:dyDescent="0.25">
      <c r="H63" s="80">
        <v>19003021</v>
      </c>
      <c r="I63" s="80" t="s">
        <v>11391</v>
      </c>
      <c r="J63" s="80" t="s">
        <v>476</v>
      </c>
      <c r="K63" s="80" t="s">
        <v>11363</v>
      </c>
      <c r="L63" s="858">
        <v>56003.91</v>
      </c>
    </row>
    <row r="64" spans="1:12" x14ac:dyDescent="0.25">
      <c r="H64" s="80">
        <v>28300081</v>
      </c>
      <c r="I64" s="80" t="s">
        <v>11394</v>
      </c>
      <c r="J64" s="80" t="s">
        <v>476</v>
      </c>
      <c r="K64" s="80" t="s">
        <v>11363</v>
      </c>
      <c r="L64" s="858">
        <v>-1871716.1600000001</v>
      </c>
    </row>
    <row r="65" spans="8:12" x14ac:dyDescent="0.25">
      <c r="H65" s="80">
        <v>28300091</v>
      </c>
      <c r="I65" s="80" t="s">
        <v>11395</v>
      </c>
      <c r="J65" s="80" t="s">
        <v>476</v>
      </c>
      <c r="K65" s="80" t="s">
        <v>11363</v>
      </c>
      <c r="L65" s="858">
        <v>-724457.41999999993</v>
      </c>
    </row>
    <row r="66" spans="8:12" x14ac:dyDescent="0.25">
      <c r="H66" s="80">
        <v>28300101</v>
      </c>
      <c r="I66" s="80" t="s">
        <v>11396</v>
      </c>
      <c r="J66" s="80" t="s">
        <v>476</v>
      </c>
      <c r="K66" s="80" t="s">
        <v>11363</v>
      </c>
      <c r="L66" s="858">
        <v>-66483.78</v>
      </c>
    </row>
    <row r="67" spans="8:12" x14ac:dyDescent="0.25">
      <c r="H67" s="80">
        <v>28300561</v>
      </c>
      <c r="I67" s="80" t="s">
        <v>11403</v>
      </c>
      <c r="J67" s="80" t="s">
        <v>476</v>
      </c>
      <c r="K67" s="80" t="s">
        <v>11363</v>
      </c>
      <c r="L67" s="858">
        <v>-5108976.6800000006</v>
      </c>
    </row>
    <row r="68" spans="8:12" x14ac:dyDescent="0.25">
      <c r="H68" s="80">
        <v>28300651</v>
      </c>
      <c r="I68" s="80" t="s">
        <v>11405</v>
      </c>
      <c r="J68" s="80" t="s">
        <v>476</v>
      </c>
      <c r="K68" s="80" t="s">
        <v>11363</v>
      </c>
      <c r="L68" s="858">
        <v>-2730222.68</v>
      </c>
    </row>
    <row r="69" spans="8:12" x14ac:dyDescent="0.25">
      <c r="H69" s="80">
        <v>28300661</v>
      </c>
      <c r="I69" s="80" t="s">
        <v>11406</v>
      </c>
      <c r="J69" s="80" t="s">
        <v>476</v>
      </c>
      <c r="K69" s="80" t="s">
        <v>11363</v>
      </c>
      <c r="L69" s="858">
        <v>-2905053.7300000004</v>
      </c>
    </row>
    <row r="70" spans="8:12" x14ac:dyDescent="0.25">
      <c r="H70" s="80">
        <v>28300731</v>
      </c>
      <c r="I70" s="80" t="s">
        <v>11407</v>
      </c>
      <c r="J70" s="80" t="s">
        <v>476</v>
      </c>
      <c r="K70" s="80" t="s">
        <v>11363</v>
      </c>
      <c r="L70" s="858">
        <v>-1160241.02</v>
      </c>
    </row>
    <row r="71" spans="8:12" x14ac:dyDescent="0.25">
      <c r="H71" s="80">
        <v>28300741</v>
      </c>
      <c r="I71" s="80" t="s">
        <v>11408</v>
      </c>
      <c r="J71" s="80" t="s">
        <v>476</v>
      </c>
      <c r="K71" s="80" t="s">
        <v>11363</v>
      </c>
      <c r="L71" s="858">
        <v>-78556.27</v>
      </c>
    </row>
    <row r="72" spans="8:12" x14ac:dyDescent="0.25">
      <c r="H72" s="80">
        <v>28302061</v>
      </c>
      <c r="I72" s="80" t="s">
        <v>11412</v>
      </c>
      <c r="J72" s="80" t="s">
        <v>476</v>
      </c>
      <c r="K72" s="80" t="s">
        <v>11363</v>
      </c>
      <c r="L72" s="1101">
        <v>-530083.32000000007</v>
      </c>
    </row>
    <row r="73" spans="8:12" x14ac:dyDescent="0.25">
      <c r="H73" s="80"/>
      <c r="I73" s="80"/>
      <c r="J73" s="80"/>
      <c r="K73" s="80"/>
      <c r="L73" s="858">
        <f>SUBTOTAL(9,L59:L72)</f>
        <v>-10312159.26</v>
      </c>
    </row>
    <row r="74" spans="8:12" x14ac:dyDescent="0.25">
      <c r="H74" s="80"/>
      <c r="I74" s="80"/>
      <c r="J74" s="80"/>
      <c r="K74" s="80"/>
      <c r="L74" s="80"/>
    </row>
    <row r="75" spans="8:12" x14ac:dyDescent="0.25">
      <c r="H75" s="80">
        <v>19000113</v>
      </c>
      <c r="I75" s="80" t="s">
        <v>11373</v>
      </c>
      <c r="J75" s="80" t="s">
        <v>1688</v>
      </c>
      <c r="K75" s="80" t="s">
        <v>11363</v>
      </c>
      <c r="L75" s="858">
        <v>63335.783050000013</v>
      </c>
    </row>
    <row r="76" spans="8:12" x14ac:dyDescent="0.25">
      <c r="H76" s="80">
        <v>19000553</v>
      </c>
      <c r="I76" s="80" t="s">
        <v>11382</v>
      </c>
      <c r="J76" s="80" t="s">
        <v>1688</v>
      </c>
      <c r="K76" s="80" t="s">
        <v>11363</v>
      </c>
      <c r="L76" s="858">
        <v>12997.525695</v>
      </c>
    </row>
    <row r="77" spans="8:12" x14ac:dyDescent="0.25">
      <c r="H77" s="80">
        <v>19000573</v>
      </c>
      <c r="I77" s="80" t="s">
        <v>11383</v>
      </c>
      <c r="J77" s="80" t="s">
        <v>1688</v>
      </c>
      <c r="K77" s="80" t="s">
        <v>11363</v>
      </c>
      <c r="L77" s="858">
        <v>44172.368625000017</v>
      </c>
    </row>
    <row r="78" spans="8:12" x14ac:dyDescent="0.25">
      <c r="H78" s="80">
        <v>28300501</v>
      </c>
      <c r="I78" s="80" t="s">
        <v>11401</v>
      </c>
      <c r="J78" s="80" t="s">
        <v>1688</v>
      </c>
      <c r="K78" s="80" t="s">
        <v>11363</v>
      </c>
      <c r="L78" s="1101">
        <v>428396.83000000007</v>
      </c>
    </row>
    <row r="79" spans="8:12" x14ac:dyDescent="0.25">
      <c r="H79" s="80"/>
      <c r="I79" s="80"/>
      <c r="J79" s="80"/>
      <c r="K79" s="80"/>
      <c r="L79" s="858">
        <f>SUBTOTAL(9,L75:L78)</f>
        <v>548902.50737000012</v>
      </c>
    </row>
    <row r="80" spans="8:12" x14ac:dyDescent="0.25">
      <c r="H80" s="80"/>
      <c r="I80" s="80"/>
      <c r="J80" s="80"/>
      <c r="K80" s="80"/>
      <c r="L80" s="80"/>
    </row>
    <row r="81" spans="8:12" x14ac:dyDescent="0.25">
      <c r="H81" s="80">
        <v>19000003</v>
      </c>
      <c r="I81" s="80" t="s">
        <v>11368</v>
      </c>
      <c r="J81" s="80" t="s">
        <v>479</v>
      </c>
      <c r="K81" s="80" t="s">
        <v>11363</v>
      </c>
      <c r="L81" s="858">
        <v>690403.89768000017</v>
      </c>
    </row>
    <row r="82" spans="8:12" x14ac:dyDescent="0.25">
      <c r="H82" s="80">
        <v>19000093</v>
      </c>
      <c r="I82" s="80" t="s">
        <v>11370</v>
      </c>
      <c r="J82" s="80" t="s">
        <v>479</v>
      </c>
      <c r="K82" s="80" t="s">
        <v>11363</v>
      </c>
      <c r="L82" s="858">
        <v>1233572.7432280001</v>
      </c>
    </row>
    <row r="83" spans="8:12" x14ac:dyDescent="0.25">
      <c r="H83" s="80">
        <v>19000103</v>
      </c>
      <c r="I83" s="80" t="s">
        <v>11371</v>
      </c>
      <c r="J83" s="80" t="s">
        <v>479</v>
      </c>
      <c r="K83" s="80" t="s">
        <v>11363</v>
      </c>
      <c r="L83" s="858">
        <v>249987.0752180001</v>
      </c>
    </row>
    <row r="84" spans="8:12" x14ac:dyDescent="0.25">
      <c r="H84" s="80">
        <v>19000111</v>
      </c>
      <c r="I84" s="80" t="s">
        <v>11372</v>
      </c>
      <c r="J84" s="80" t="s">
        <v>479</v>
      </c>
      <c r="K84" s="80" t="s">
        <v>11363</v>
      </c>
      <c r="L84" s="858">
        <v>332017.5</v>
      </c>
    </row>
    <row r="85" spans="8:12" x14ac:dyDescent="0.25">
      <c r="H85" s="80">
        <v>19000181</v>
      </c>
      <c r="I85" s="80" t="s">
        <v>11375</v>
      </c>
      <c r="J85" s="80" t="s">
        <v>479</v>
      </c>
      <c r="K85" s="80" t="s">
        <v>11363</v>
      </c>
      <c r="L85" s="858">
        <v>-816012.98</v>
      </c>
    </row>
    <row r="86" spans="8:12" x14ac:dyDescent="0.25">
      <c r="H86" s="80">
        <v>19000251</v>
      </c>
      <c r="I86" s="80" t="s">
        <v>11376</v>
      </c>
      <c r="J86" s="80" t="s">
        <v>479</v>
      </c>
      <c r="K86" s="80" t="s">
        <v>11363</v>
      </c>
      <c r="L86" s="858">
        <v>784.16000000000008</v>
      </c>
    </row>
    <row r="87" spans="8:12" x14ac:dyDescent="0.25">
      <c r="H87" s="80">
        <v>19000361</v>
      </c>
      <c r="I87" s="80" t="s">
        <v>11377</v>
      </c>
      <c r="J87" s="80" t="s">
        <v>479</v>
      </c>
      <c r="K87" s="80" t="s">
        <v>11363</v>
      </c>
      <c r="L87" s="858">
        <v>63774.86</v>
      </c>
    </row>
    <row r="88" spans="8:12" x14ac:dyDescent="0.25">
      <c r="H88" s="80">
        <v>19000371</v>
      </c>
      <c r="I88" s="80" t="s">
        <v>11378</v>
      </c>
      <c r="J88" s="80" t="s">
        <v>479</v>
      </c>
      <c r="K88" s="80" t="s">
        <v>11363</v>
      </c>
      <c r="L88" s="858">
        <v>5134.09</v>
      </c>
    </row>
    <row r="89" spans="8:12" x14ac:dyDescent="0.25">
      <c r="H89" s="80">
        <v>19000471</v>
      </c>
      <c r="I89" s="80" t="s">
        <v>11381</v>
      </c>
      <c r="J89" s="80" t="s">
        <v>479</v>
      </c>
      <c r="K89" s="80" t="s">
        <v>11363</v>
      </c>
      <c r="L89" s="858">
        <v>1659141.96</v>
      </c>
    </row>
    <row r="90" spans="8:12" x14ac:dyDescent="0.25">
      <c r="H90" s="80">
        <v>19000691</v>
      </c>
      <c r="I90" s="80" t="s">
        <v>11384</v>
      </c>
      <c r="J90" s="80" t="s">
        <v>479</v>
      </c>
      <c r="K90" s="80" t="s">
        <v>11363</v>
      </c>
      <c r="L90" s="858">
        <v>19600</v>
      </c>
    </row>
    <row r="91" spans="8:12" x14ac:dyDescent="0.25">
      <c r="H91" s="80">
        <v>19000721</v>
      </c>
      <c r="I91" s="80" t="s">
        <v>11386</v>
      </c>
      <c r="J91" s="80" t="s">
        <v>479</v>
      </c>
      <c r="K91" s="80" t="s">
        <v>11363</v>
      </c>
      <c r="L91" s="858">
        <v>4348.2400000000007</v>
      </c>
    </row>
    <row r="92" spans="8:12" x14ac:dyDescent="0.25">
      <c r="H92" s="80">
        <v>19000751</v>
      </c>
      <c r="I92" s="80" t="s">
        <v>11387</v>
      </c>
      <c r="J92" s="80" t="s">
        <v>479</v>
      </c>
      <c r="K92" s="80" t="s">
        <v>11363</v>
      </c>
      <c r="L92" s="858">
        <v>407030.4</v>
      </c>
    </row>
    <row r="93" spans="8:12" x14ac:dyDescent="0.25">
      <c r="H93" s="80">
        <v>19000781</v>
      </c>
      <c r="I93" s="80" t="s">
        <v>11388</v>
      </c>
      <c r="J93" s="80" t="s">
        <v>479</v>
      </c>
      <c r="K93" s="80" t="s">
        <v>11363</v>
      </c>
      <c r="L93" s="858">
        <v>1100541.6400000001</v>
      </c>
    </row>
    <row r="94" spans="8:12" x14ac:dyDescent="0.25">
      <c r="H94" s="80">
        <v>19001001</v>
      </c>
      <c r="I94" s="80" t="s">
        <v>11389</v>
      </c>
      <c r="J94" s="80" t="s">
        <v>479</v>
      </c>
      <c r="K94" s="80" t="s">
        <v>11363</v>
      </c>
      <c r="L94" s="858">
        <v>497081.04000000004</v>
      </c>
    </row>
    <row r="95" spans="8:12" x14ac:dyDescent="0.25">
      <c r="H95" s="80">
        <v>28300001</v>
      </c>
      <c r="I95" s="80" t="s">
        <v>11392</v>
      </c>
      <c r="J95" s="80" t="s">
        <v>479</v>
      </c>
      <c r="K95" s="80" t="s">
        <v>11363</v>
      </c>
      <c r="L95" s="858">
        <v>-104873.63</v>
      </c>
    </row>
    <row r="96" spans="8:12" x14ac:dyDescent="0.25">
      <c r="H96" s="80">
        <v>28300211</v>
      </c>
      <c r="I96" s="80" t="s">
        <v>11397</v>
      </c>
      <c r="J96" s="80" t="s">
        <v>479</v>
      </c>
      <c r="K96" s="80" t="s">
        <v>11363</v>
      </c>
      <c r="L96" s="858">
        <v>-7642948.3100000005</v>
      </c>
    </row>
    <row r="97" spans="8:12" x14ac:dyDescent="0.25">
      <c r="H97" s="80">
        <v>28300221</v>
      </c>
      <c r="I97" s="80" t="s">
        <v>11398</v>
      </c>
      <c r="J97" s="80" t="s">
        <v>479</v>
      </c>
      <c r="K97" s="80" t="s">
        <v>11363</v>
      </c>
      <c r="L97" s="858">
        <v>-2473461.2000000002</v>
      </c>
    </row>
    <row r="98" spans="8:12" x14ac:dyDescent="0.25">
      <c r="H98" s="80">
        <v>28300311</v>
      </c>
      <c r="I98" s="80" t="s">
        <v>11399</v>
      </c>
      <c r="J98" s="80" t="s">
        <v>479</v>
      </c>
      <c r="K98" s="80" t="s">
        <v>11363</v>
      </c>
      <c r="L98" s="858">
        <v>-3382091.4699999997</v>
      </c>
    </row>
    <row r="99" spans="8:12" x14ac:dyDescent="0.25">
      <c r="H99" s="80">
        <v>28300441</v>
      </c>
      <c r="I99" s="80" t="s">
        <v>11400</v>
      </c>
      <c r="J99" s="80" t="s">
        <v>479</v>
      </c>
      <c r="K99" s="80" t="s">
        <v>11363</v>
      </c>
      <c r="L99" s="858">
        <v>-1461244.98</v>
      </c>
    </row>
    <row r="100" spans="8:12" x14ac:dyDescent="0.25">
      <c r="H100" s="80">
        <v>28300581</v>
      </c>
      <c r="I100" s="80" t="s">
        <v>11404</v>
      </c>
      <c r="J100" s="80" t="s">
        <v>479</v>
      </c>
      <c r="K100" s="80" t="s">
        <v>11363</v>
      </c>
      <c r="L100" s="858">
        <v>-3989446.1800000006</v>
      </c>
    </row>
    <row r="101" spans="8:12" x14ac:dyDescent="0.25">
      <c r="H101" s="80">
        <v>28302021</v>
      </c>
      <c r="I101" s="80" t="s">
        <v>11409</v>
      </c>
      <c r="J101" s="80" t="s">
        <v>479</v>
      </c>
      <c r="K101" s="80" t="s">
        <v>11363</v>
      </c>
      <c r="L101" s="858">
        <v>-759459.48</v>
      </c>
    </row>
    <row r="102" spans="8:12" x14ac:dyDescent="0.25">
      <c r="H102" s="80">
        <v>28302041</v>
      </c>
      <c r="I102" s="80" t="s">
        <v>11410</v>
      </c>
      <c r="J102" s="80" t="s">
        <v>479</v>
      </c>
      <c r="K102" s="80" t="s">
        <v>11363</v>
      </c>
      <c r="L102" s="858">
        <v>-4650967.1000000006</v>
      </c>
    </row>
    <row r="103" spans="8:12" x14ac:dyDescent="0.25">
      <c r="H103" s="80">
        <v>28302051</v>
      </c>
      <c r="I103" s="80" t="s">
        <v>11411</v>
      </c>
      <c r="J103" s="80" t="s">
        <v>479</v>
      </c>
      <c r="K103" s="80" t="s">
        <v>11363</v>
      </c>
      <c r="L103" s="858">
        <v>-1221239.76</v>
      </c>
    </row>
    <row r="104" spans="8:12" x14ac:dyDescent="0.25">
      <c r="H104" s="80">
        <v>28302081</v>
      </c>
      <c r="I104" s="80" t="s">
        <v>11413</v>
      </c>
      <c r="J104" s="80" t="s">
        <v>479</v>
      </c>
      <c r="K104" s="80" t="s">
        <v>11363</v>
      </c>
      <c r="L104" s="1101">
        <v>-3031444.25</v>
      </c>
    </row>
    <row r="105" spans="8:12" x14ac:dyDescent="0.25">
      <c r="H105" s="80"/>
      <c r="I105" s="80"/>
      <c r="J105" s="80"/>
      <c r="K105" s="80"/>
      <c r="L105" s="858">
        <f>SUBTOTAL(9,L81:L104)</f>
        <v>-23269771.733874004</v>
      </c>
    </row>
    <row r="106" spans="8:12" x14ac:dyDescent="0.25">
      <c r="H106" s="80"/>
      <c r="I106" s="80"/>
      <c r="J106" s="80"/>
      <c r="K106" s="80"/>
      <c r="L106" s="80"/>
    </row>
    <row r="107" spans="8:12" x14ac:dyDescent="0.25">
      <c r="H107" s="80">
        <v>19000043</v>
      </c>
      <c r="I107" s="80" t="s">
        <v>11369</v>
      </c>
      <c r="J107" s="80" t="s">
        <v>475</v>
      </c>
      <c r="K107" s="80" t="s">
        <v>11363</v>
      </c>
      <c r="L107" s="858">
        <v>1921139.5228880001</v>
      </c>
    </row>
    <row r="108" spans="8:12" x14ac:dyDescent="0.25">
      <c r="H108" s="80">
        <v>19000403</v>
      </c>
      <c r="I108" s="80" t="s">
        <v>11379</v>
      </c>
      <c r="J108" s="80" t="s">
        <v>475</v>
      </c>
      <c r="K108" s="80" t="s">
        <v>11363</v>
      </c>
      <c r="L108" s="858">
        <v>36648.334800000004</v>
      </c>
    </row>
    <row r="109" spans="8:12" x14ac:dyDescent="0.25">
      <c r="H109" s="80">
        <v>28300043</v>
      </c>
      <c r="I109" s="80" t="s">
        <v>11393</v>
      </c>
      <c r="J109" s="80" t="s">
        <v>475</v>
      </c>
      <c r="K109" s="80" t="s">
        <v>11363</v>
      </c>
      <c r="L109" s="858">
        <v>-3718097.4937140001</v>
      </c>
    </row>
    <row r="110" spans="8:12" x14ac:dyDescent="0.25">
      <c r="H110" s="80">
        <v>28300503</v>
      </c>
      <c r="I110" s="80" t="s">
        <v>11402</v>
      </c>
      <c r="J110" s="80" t="s">
        <v>475</v>
      </c>
      <c r="K110" s="80" t="s">
        <v>11363</v>
      </c>
      <c r="L110" s="1101">
        <v>-1232150.9844859999</v>
      </c>
    </row>
    <row r="111" spans="8:12" x14ac:dyDescent="0.25">
      <c r="H111" s="80"/>
      <c r="I111" s="80"/>
      <c r="J111" s="80"/>
      <c r="K111" s="80"/>
      <c r="L111" s="858">
        <f>SUBTOTAL(9,L107:L110)</f>
        <v>-2992460.6205119998</v>
      </c>
    </row>
    <row r="112" spans="8:12" x14ac:dyDescent="0.25">
      <c r="H112" s="80"/>
      <c r="I112" s="80"/>
      <c r="J112" s="80"/>
      <c r="K112" s="80"/>
      <c r="L112" s="80"/>
    </row>
    <row r="113" spans="8:13" x14ac:dyDescent="0.25">
      <c r="H113" s="80"/>
      <c r="I113" s="80"/>
      <c r="J113" s="80" t="s">
        <v>11414</v>
      </c>
      <c r="K113" s="80"/>
      <c r="L113" s="812">
        <f>L73+L79+L105+L111</f>
        <v>-36025489.107016005</v>
      </c>
    </row>
    <row r="114" spans="8:13" x14ac:dyDescent="0.25">
      <c r="H114" s="80"/>
      <c r="I114" s="80"/>
      <c r="J114" s="1102" t="s">
        <v>11415</v>
      </c>
      <c r="K114" s="1102">
        <v>190</v>
      </c>
      <c r="L114" s="1103">
        <f>SUM(L59:L63)+SUM(L75:L77)+SUM(L81:L94)+SUM(L107:L108)</f>
        <v>12389329.961184001</v>
      </c>
      <c r="M114" s="1040">
        <f>-L114/L113</f>
        <v>0.34390455947400767</v>
      </c>
    </row>
    <row r="115" spans="8:13" x14ac:dyDescent="0.25">
      <c r="H115" s="80"/>
      <c r="I115" s="80"/>
      <c r="J115" s="1102" t="s">
        <v>11415</v>
      </c>
      <c r="K115" s="1102">
        <v>283</v>
      </c>
      <c r="L115" s="1103">
        <f>SUM(L64:L72)+L78+SUM(L95:L104)+SUM(L109:L110)</f>
        <v>-48414819.068200007</v>
      </c>
      <c r="M115" s="1041">
        <f>L115/L113</f>
        <v>1.3439045594740078</v>
      </c>
    </row>
    <row r="116" spans="8:13" x14ac:dyDescent="0.25">
      <c r="H116" s="80"/>
      <c r="I116" s="80"/>
      <c r="J116" s="80"/>
      <c r="K116" s="80"/>
      <c r="L116" s="80"/>
    </row>
    <row r="117" spans="8:13" x14ac:dyDescent="0.25">
      <c r="H117" s="80"/>
      <c r="I117" s="80"/>
      <c r="J117" s="80" t="s">
        <v>11416</v>
      </c>
      <c r="K117" s="80"/>
      <c r="L117" s="858">
        <f>'[3]Common Adj'!$GY$15</f>
        <v>-31522302.987015996</v>
      </c>
    </row>
    <row r="118" spans="8:13" x14ac:dyDescent="0.25">
      <c r="H118" s="80"/>
      <c r="I118" s="80"/>
      <c r="J118" s="1102" t="s">
        <v>11415</v>
      </c>
      <c r="K118" s="1102">
        <v>190</v>
      </c>
      <c r="L118" s="1103">
        <f>-L117*M114</f>
        <v>10840663.722355932</v>
      </c>
    </row>
    <row r="119" spans="8:13" x14ac:dyDescent="0.25">
      <c r="H119" s="80"/>
      <c r="I119" s="80"/>
      <c r="J119" s="1102" t="s">
        <v>11415</v>
      </c>
      <c r="K119" s="1102">
        <v>283</v>
      </c>
      <c r="L119" s="1103">
        <f>L117*M115</f>
        <v>-42362966.709371932</v>
      </c>
    </row>
    <row r="120" spans="8:13" x14ac:dyDescent="0.25">
      <c r="H120" s="80"/>
      <c r="I120" s="80"/>
      <c r="J120" s="80"/>
      <c r="K120" s="80"/>
      <c r="L120" s="80"/>
    </row>
    <row r="121" spans="8:13" x14ac:dyDescent="0.25">
      <c r="H121" s="80"/>
      <c r="I121" s="80"/>
      <c r="J121" s="80" t="s">
        <v>11417</v>
      </c>
      <c r="K121" s="80"/>
      <c r="L121" s="80"/>
    </row>
    <row r="122" spans="8:13" x14ac:dyDescent="0.25">
      <c r="J122" s="1038" t="s">
        <v>11415</v>
      </c>
      <c r="K122" s="1038">
        <v>190</v>
      </c>
      <c r="L122" s="1039">
        <f>L118-L114</f>
        <v>-1548666.2388280686</v>
      </c>
    </row>
    <row r="123" spans="8:13" x14ac:dyDescent="0.25">
      <c r="J123" s="1038" t="s">
        <v>11415</v>
      </c>
      <c r="K123" s="1038">
        <v>283</v>
      </c>
      <c r="L123" s="1042">
        <f>L119-L115</f>
        <v>6051852.3588280752</v>
      </c>
    </row>
    <row r="124" spans="8:13" x14ac:dyDescent="0.25">
      <c r="L124" s="1037">
        <f>SUBTOTAL(9,L122:L123)</f>
        <v>4503186.1200000066</v>
      </c>
    </row>
    <row r="125" spans="8:13" x14ac:dyDescent="0.25">
      <c r="L125" s="768"/>
    </row>
  </sheetData>
  <autoFilter ref="A9:E55"/>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K28" sqref="K28"/>
    </sheetView>
  </sheetViews>
  <sheetFormatPr defaultRowHeight="15" x14ac:dyDescent="0.25"/>
  <cols>
    <col min="2" max="2" width="25" bestFit="1" customWidth="1"/>
    <col min="3" max="3" width="14" style="80" bestFit="1" customWidth="1"/>
    <col min="4" max="4" width="9.42578125" style="80" bestFit="1" customWidth="1"/>
    <col min="5" max="5" width="8.85546875" style="80"/>
    <col min="6" max="6" width="34" style="80" bestFit="1" customWidth="1"/>
    <col min="7" max="7" width="25" style="80" bestFit="1" customWidth="1"/>
    <col min="8" max="8" width="14" style="80" bestFit="1" customWidth="1"/>
    <col min="9" max="9" width="9.42578125" style="80" bestFit="1" customWidth="1"/>
  </cols>
  <sheetData>
    <row r="1" spans="1:9" x14ac:dyDescent="0.25">
      <c r="A1" s="133" t="s">
        <v>11497</v>
      </c>
      <c r="B1" s="133" t="s">
        <v>11498</v>
      </c>
      <c r="C1" s="1096" t="s">
        <v>11499</v>
      </c>
      <c r="F1" s="80" t="s">
        <v>11497</v>
      </c>
      <c r="G1" s="80" t="s">
        <v>11498</v>
      </c>
      <c r="H1" s="80" t="s">
        <v>11499</v>
      </c>
    </row>
    <row r="2" spans="1:9" x14ac:dyDescent="0.25">
      <c r="A2" s="133" t="s">
        <v>372</v>
      </c>
      <c r="B2" s="133" t="s">
        <v>11500</v>
      </c>
      <c r="C2" s="80" t="s">
        <v>11501</v>
      </c>
      <c r="F2" s="80" t="s">
        <v>372</v>
      </c>
      <c r="G2" s="80" t="s">
        <v>11500</v>
      </c>
      <c r="H2" s="80" t="s">
        <v>11501</v>
      </c>
    </row>
    <row r="3" spans="1:9" x14ac:dyDescent="0.25">
      <c r="A3" s="133" t="s">
        <v>11502</v>
      </c>
      <c r="B3" s="133" t="s">
        <v>11503</v>
      </c>
      <c r="C3" s="80" t="s">
        <v>11504</v>
      </c>
      <c r="D3" s="1096"/>
      <c r="F3" s="80" t="s">
        <v>11502</v>
      </c>
      <c r="G3" s="80" t="s">
        <v>11503</v>
      </c>
      <c r="H3" s="1096" t="s">
        <v>11504</v>
      </c>
    </row>
    <row r="4" spans="1:9" x14ac:dyDescent="0.25">
      <c r="A4" s="133" t="s">
        <v>11505</v>
      </c>
      <c r="B4" s="133" t="s">
        <v>1669</v>
      </c>
      <c r="C4" s="80" t="s">
        <v>1669</v>
      </c>
      <c r="F4" s="80" t="s">
        <v>11505</v>
      </c>
      <c r="G4" s="80" t="s">
        <v>3059</v>
      </c>
      <c r="H4" s="80" t="s">
        <v>3059</v>
      </c>
    </row>
    <row r="5" spans="1:9" x14ac:dyDescent="0.25">
      <c r="A5" s="133"/>
      <c r="B5" s="133"/>
    </row>
    <row r="6" spans="1:9" x14ac:dyDescent="0.25">
      <c r="A6" s="133" t="s">
        <v>3204</v>
      </c>
      <c r="B6" s="133" t="s">
        <v>11506</v>
      </c>
      <c r="F6" s="80" t="s">
        <v>3204</v>
      </c>
      <c r="G6" s="80" t="s">
        <v>11506</v>
      </c>
    </row>
    <row r="7" spans="1:9" x14ac:dyDescent="0.25">
      <c r="A7" s="92" t="s">
        <v>1663</v>
      </c>
      <c r="B7" s="768">
        <v>505374.75</v>
      </c>
      <c r="C7" s="1097">
        <v>3.2500000000000001E-2</v>
      </c>
      <c r="D7" s="858">
        <v>16424.679375</v>
      </c>
      <c r="E7" s="1098">
        <f>B7/$B$16</f>
        <v>6.7607086758736792E-2</v>
      </c>
      <c r="F7" s="111" t="s">
        <v>3218</v>
      </c>
      <c r="G7" s="812">
        <v>783357.85999999975</v>
      </c>
      <c r="H7" s="1097">
        <v>2.4399999999999998E-2</v>
      </c>
      <c r="I7" s="858">
        <v>19113.931783999993</v>
      </c>
    </row>
    <row r="8" spans="1:9" x14ac:dyDescent="0.25">
      <c r="A8" s="92" t="s">
        <v>447</v>
      </c>
      <c r="B8" s="768">
        <v>399534.97</v>
      </c>
      <c r="C8" s="1097">
        <v>1.8099999999999998E-2</v>
      </c>
      <c r="D8" s="858">
        <v>7231.5829569999987</v>
      </c>
      <c r="E8" s="1098">
        <f t="shared" ref="E8:E15" si="0">B8/$B$16</f>
        <v>5.3448248809302996E-2</v>
      </c>
      <c r="F8" s="111" t="s">
        <v>3219</v>
      </c>
      <c r="G8" s="812">
        <v>88365.77</v>
      </c>
      <c r="H8" s="1097">
        <v>2.2100000000000002E-2</v>
      </c>
      <c r="I8" s="858">
        <v>1952.8835170000002</v>
      </c>
    </row>
    <row r="9" spans="1:9" x14ac:dyDescent="0.25">
      <c r="A9" s="92" t="s">
        <v>1665</v>
      </c>
      <c r="B9" s="768">
        <v>1191314.7800000003</v>
      </c>
      <c r="C9" s="1097">
        <v>3.1399999999999997E-2</v>
      </c>
      <c r="D9" s="858">
        <v>37407.284092000002</v>
      </c>
      <c r="E9" s="1098">
        <f t="shared" si="0"/>
        <v>0.15936950092663998</v>
      </c>
      <c r="F9" s="111" t="s">
        <v>3220</v>
      </c>
      <c r="G9" s="812">
        <v>188.74</v>
      </c>
      <c r="H9" s="1097">
        <v>3.5099999999999999E-2</v>
      </c>
      <c r="I9" s="858">
        <v>6.6247740000000004</v>
      </c>
    </row>
    <row r="10" spans="1:9" x14ac:dyDescent="0.25">
      <c r="A10" s="92" t="s">
        <v>1666</v>
      </c>
      <c r="B10" s="768">
        <v>977375.14999999921</v>
      </c>
      <c r="C10" s="1097">
        <v>3.7400000000000003E-2</v>
      </c>
      <c r="D10" s="858">
        <v>36553.830609999975</v>
      </c>
      <c r="E10" s="1098">
        <f t="shared" si="0"/>
        <v>0.13074948157161262</v>
      </c>
      <c r="F10" s="111" t="s">
        <v>3221</v>
      </c>
      <c r="G10" s="812">
        <v>263503.34000000003</v>
      </c>
      <c r="H10" s="1097">
        <v>3.2000000000000001E-2</v>
      </c>
      <c r="I10" s="858">
        <v>8432.1068800000012</v>
      </c>
    </row>
    <row r="11" spans="1:9" x14ac:dyDescent="0.25">
      <c r="A11" s="92" t="s">
        <v>448</v>
      </c>
      <c r="B11" s="768">
        <v>2401740.5799999982</v>
      </c>
      <c r="C11" s="1097">
        <v>1.77E-2</v>
      </c>
      <c r="D11" s="858">
        <v>42510.808265999971</v>
      </c>
      <c r="E11" s="1098">
        <f t="shared" si="0"/>
        <v>0.32129560047081634</v>
      </c>
      <c r="F11" s="111" t="s">
        <v>3222</v>
      </c>
      <c r="G11" s="812">
        <v>38.57</v>
      </c>
      <c r="H11" s="1097">
        <v>3.9399999999999998E-2</v>
      </c>
      <c r="I11" s="858">
        <v>1.519658</v>
      </c>
    </row>
    <row r="12" spans="1:9" x14ac:dyDescent="0.25">
      <c r="A12" s="92" t="s">
        <v>449</v>
      </c>
      <c r="B12" s="768">
        <v>1966636.6200000013</v>
      </c>
      <c r="C12" s="1097">
        <v>3.9300000000000002E-2</v>
      </c>
      <c r="D12" s="858">
        <v>77288.819166000059</v>
      </c>
      <c r="E12" s="1098">
        <f t="shared" si="0"/>
        <v>0.26308906923278019</v>
      </c>
      <c r="F12" s="111" t="s">
        <v>3223</v>
      </c>
      <c r="G12" s="812">
        <v>10330.759999999998</v>
      </c>
      <c r="H12" s="1097">
        <v>2.2499999999999999E-2</v>
      </c>
      <c r="I12" s="858">
        <v>232.44209999999995</v>
      </c>
    </row>
    <row r="13" spans="1:9" ht="15.75" thickBot="1" x14ac:dyDescent="0.3">
      <c r="A13" s="92" t="s">
        <v>450</v>
      </c>
      <c r="B13" s="768">
        <v>9019.11</v>
      </c>
      <c r="C13" s="1097">
        <v>4.0599999999999997E-2</v>
      </c>
      <c r="D13" s="858">
        <v>366.17586599999998</v>
      </c>
      <c r="E13" s="1098">
        <f t="shared" si="0"/>
        <v>1.2065417836102628E-3</v>
      </c>
      <c r="F13" s="111" t="s">
        <v>3224</v>
      </c>
      <c r="G13" s="812">
        <v>20676.98</v>
      </c>
      <c r="H13" s="1097">
        <v>6.8500000000000005E-2</v>
      </c>
      <c r="I13" s="858">
        <v>1416.3731300000002</v>
      </c>
    </row>
    <row r="14" spans="1:9" ht="15.75" thickBot="1" x14ac:dyDescent="0.3">
      <c r="A14" s="92" t="s">
        <v>451</v>
      </c>
      <c r="B14" s="768">
        <v>3175.58</v>
      </c>
      <c r="C14" s="1097">
        <v>3.15E-2</v>
      </c>
      <c r="D14" s="858">
        <v>100.03077</v>
      </c>
      <c r="E14" s="1098">
        <f t="shared" si="0"/>
        <v>4.2481685634137716E-4</v>
      </c>
      <c r="F14" s="111" t="s">
        <v>3191</v>
      </c>
      <c r="G14" s="812">
        <v>1166462.0199999998</v>
      </c>
      <c r="I14" s="1099">
        <v>2.6709726771043951E-2</v>
      </c>
    </row>
    <row r="15" spans="1:9" ht="15.75" thickBot="1" x14ac:dyDescent="0.3">
      <c r="A15" s="92" t="s">
        <v>452</v>
      </c>
      <c r="B15" s="768">
        <v>21002.650000000009</v>
      </c>
      <c r="C15" s="1097">
        <v>4.7500000000000001E-2</v>
      </c>
      <c r="D15" s="858">
        <v>997.62587500000041</v>
      </c>
      <c r="E15" s="1098">
        <f t="shared" si="0"/>
        <v>2.8096535901593498E-3</v>
      </c>
      <c r="I15" s="1100" t="s">
        <v>11507</v>
      </c>
    </row>
    <row r="16" spans="1:9" ht="15.75" thickBot="1" x14ac:dyDescent="0.3">
      <c r="A16" s="92" t="s">
        <v>3191</v>
      </c>
      <c r="B16" s="768">
        <v>7475174.1899999995</v>
      </c>
      <c r="D16" s="1099">
        <v>2.928103498508575E-2</v>
      </c>
    </row>
    <row r="17" spans="1:4" x14ac:dyDescent="0.25">
      <c r="A17" s="133"/>
      <c r="B17" s="133"/>
      <c r="D17" s="1100" t="s">
        <v>11507</v>
      </c>
    </row>
    <row r="21" spans="1:4" x14ac:dyDescent="0.25">
      <c r="A21" t="s">
        <v>11508</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7"/>
  <sheetViews>
    <sheetView workbookViewId="0">
      <selection activeCell="J7" sqref="J7"/>
    </sheetView>
  </sheetViews>
  <sheetFormatPr defaultRowHeight="15" x14ac:dyDescent="0.25"/>
  <cols>
    <col min="2" max="2" width="21.85546875" bestFit="1" customWidth="1"/>
    <col min="3" max="3" width="17.28515625" bestFit="1" customWidth="1"/>
    <col min="4" max="4" width="36" bestFit="1" customWidth="1"/>
    <col min="5" max="5" width="29.85546875" bestFit="1" customWidth="1"/>
    <col min="9" max="9" width="29.85546875" bestFit="1" customWidth="1"/>
    <col min="10" max="10" width="8.85546875" style="1047"/>
  </cols>
  <sheetData>
    <row r="2" spans="2:10" x14ac:dyDescent="0.25">
      <c r="B2" t="s">
        <v>11519</v>
      </c>
      <c r="C2" t="s">
        <v>11520</v>
      </c>
      <c r="D2" t="s">
        <v>11521</v>
      </c>
      <c r="E2" t="s">
        <v>11522</v>
      </c>
      <c r="F2" t="s">
        <v>11523</v>
      </c>
      <c r="G2" t="s">
        <v>372</v>
      </c>
      <c r="I2" s="133" t="s">
        <v>11522</v>
      </c>
    </row>
    <row r="3" spans="2:10" x14ac:dyDescent="0.25">
      <c r="B3">
        <v>101111208</v>
      </c>
      <c r="C3">
        <v>40970.89</v>
      </c>
      <c r="D3" t="s">
        <v>11524</v>
      </c>
      <c r="E3" t="s">
        <v>449</v>
      </c>
      <c r="F3">
        <v>1</v>
      </c>
      <c r="G3" t="s">
        <v>11477</v>
      </c>
      <c r="I3" s="133" t="s">
        <v>449</v>
      </c>
      <c r="J3" s="1047">
        <f>SUMIFS(C:C,E:E,I3)/$C$27</f>
        <v>0.76842972151816469</v>
      </c>
    </row>
    <row r="4" spans="2:10" x14ac:dyDescent="0.25">
      <c r="B4">
        <v>101111208</v>
      </c>
      <c r="C4">
        <v>11882.58</v>
      </c>
      <c r="D4" t="s">
        <v>11524</v>
      </c>
      <c r="E4" t="s">
        <v>448</v>
      </c>
      <c r="F4">
        <v>1</v>
      </c>
      <c r="G4" t="s">
        <v>11477</v>
      </c>
      <c r="I4" s="133" t="s">
        <v>448</v>
      </c>
      <c r="J4" s="1047">
        <f t="shared" ref="J4:J5" si="0">SUMIFS(C:C,E:E,I4)/$C$27</f>
        <v>0.22286382850241546</v>
      </c>
    </row>
    <row r="5" spans="2:10" x14ac:dyDescent="0.25">
      <c r="B5">
        <v>101111208</v>
      </c>
      <c r="C5">
        <v>464.22</v>
      </c>
      <c r="D5" t="s">
        <v>11524</v>
      </c>
      <c r="E5" t="s">
        <v>1666</v>
      </c>
      <c r="F5">
        <v>1</v>
      </c>
      <c r="G5" t="s">
        <v>11477</v>
      </c>
      <c r="I5" s="133" t="s">
        <v>1666</v>
      </c>
      <c r="J5" s="1047">
        <f t="shared" si="0"/>
        <v>8.7064499794198575E-3</v>
      </c>
    </row>
    <row r="6" spans="2:10" x14ac:dyDescent="0.25">
      <c r="B6">
        <v>101111208</v>
      </c>
      <c r="C6">
        <v>-58.44</v>
      </c>
      <c r="D6" t="s">
        <v>11524</v>
      </c>
      <c r="E6" t="s">
        <v>1666</v>
      </c>
      <c r="F6">
        <v>1</v>
      </c>
      <c r="G6" t="s">
        <v>11477</v>
      </c>
      <c r="J6" s="1047">
        <f>SUM(J3:J5)</f>
        <v>1</v>
      </c>
    </row>
    <row r="7" spans="2:10" x14ac:dyDescent="0.25">
      <c r="B7">
        <v>101111208</v>
      </c>
      <c r="C7">
        <v>-5157.46</v>
      </c>
      <c r="D7" t="s">
        <v>11524</v>
      </c>
      <c r="E7" t="s">
        <v>449</v>
      </c>
      <c r="F7">
        <v>1</v>
      </c>
      <c r="G7" t="s">
        <v>11477</v>
      </c>
    </row>
    <row r="8" spans="2:10" x14ac:dyDescent="0.25">
      <c r="B8">
        <v>101111208</v>
      </c>
      <c r="C8">
        <v>-1495.79</v>
      </c>
      <c r="D8" t="s">
        <v>11524</v>
      </c>
      <c r="E8" t="s">
        <v>448</v>
      </c>
      <c r="F8">
        <v>1</v>
      </c>
      <c r="G8" t="s">
        <v>11477</v>
      </c>
    </row>
    <row r="9" spans="2:10" x14ac:dyDescent="0.25">
      <c r="B9">
        <v>101111208</v>
      </c>
      <c r="C9">
        <v>4.9400000000000004</v>
      </c>
      <c r="D9" t="s">
        <v>11524</v>
      </c>
      <c r="E9" t="s">
        <v>1666</v>
      </c>
      <c r="F9">
        <v>1</v>
      </c>
      <c r="G9" t="s">
        <v>11477</v>
      </c>
    </row>
    <row r="10" spans="2:10" x14ac:dyDescent="0.25">
      <c r="B10">
        <v>101111208</v>
      </c>
      <c r="C10">
        <v>435.74</v>
      </c>
      <c r="D10" t="s">
        <v>11524</v>
      </c>
      <c r="E10" t="s">
        <v>449</v>
      </c>
      <c r="F10">
        <v>1</v>
      </c>
      <c r="G10" t="s">
        <v>11477</v>
      </c>
    </row>
    <row r="11" spans="2:10" x14ac:dyDescent="0.25">
      <c r="B11">
        <v>101111208</v>
      </c>
      <c r="C11">
        <v>126.38</v>
      </c>
      <c r="D11" t="s">
        <v>11524</v>
      </c>
      <c r="E11" t="s">
        <v>448</v>
      </c>
      <c r="F11">
        <v>1</v>
      </c>
      <c r="G11" t="s">
        <v>11477</v>
      </c>
    </row>
    <row r="12" spans="2:10" x14ac:dyDescent="0.25">
      <c r="B12">
        <v>101111208</v>
      </c>
      <c r="C12">
        <v>77.02</v>
      </c>
      <c r="D12" t="s">
        <v>11524</v>
      </c>
      <c r="E12" t="s">
        <v>1666</v>
      </c>
      <c r="F12">
        <v>1</v>
      </c>
      <c r="G12" t="s">
        <v>11477</v>
      </c>
    </row>
    <row r="13" spans="2:10" x14ac:dyDescent="0.25">
      <c r="B13">
        <v>101111208</v>
      </c>
      <c r="C13">
        <v>6798.51</v>
      </c>
      <c r="D13" t="s">
        <v>11524</v>
      </c>
      <c r="E13" t="s">
        <v>449</v>
      </c>
      <c r="F13">
        <v>1</v>
      </c>
      <c r="G13" t="s">
        <v>11477</v>
      </c>
    </row>
    <row r="14" spans="2:10" x14ac:dyDescent="0.25">
      <c r="B14">
        <v>101111208</v>
      </c>
      <c r="C14">
        <v>1971.73</v>
      </c>
      <c r="D14" t="s">
        <v>11524</v>
      </c>
      <c r="E14" t="s">
        <v>448</v>
      </c>
      <c r="F14">
        <v>1</v>
      </c>
      <c r="G14" t="s">
        <v>11477</v>
      </c>
    </row>
    <row r="15" spans="2:10" x14ac:dyDescent="0.25">
      <c r="B15">
        <v>101111208</v>
      </c>
      <c r="C15">
        <v>-731.04</v>
      </c>
      <c r="D15" t="s">
        <v>11524</v>
      </c>
      <c r="E15" t="s">
        <v>448</v>
      </c>
      <c r="F15">
        <v>1</v>
      </c>
      <c r="G15" t="s">
        <v>11477</v>
      </c>
    </row>
    <row r="16" spans="2:10" x14ac:dyDescent="0.25">
      <c r="B16">
        <v>101111208</v>
      </c>
      <c r="C16">
        <v>-28.56</v>
      </c>
      <c r="D16" t="s">
        <v>11524</v>
      </c>
      <c r="E16" t="s">
        <v>1666</v>
      </c>
      <c r="F16">
        <v>1</v>
      </c>
      <c r="G16" t="s">
        <v>11477</v>
      </c>
    </row>
    <row r="17" spans="2:7" x14ac:dyDescent="0.25">
      <c r="B17">
        <v>101111208</v>
      </c>
      <c r="C17">
        <v>-2520.63</v>
      </c>
      <c r="D17" t="s">
        <v>11524</v>
      </c>
      <c r="E17" t="s">
        <v>449</v>
      </c>
      <c r="F17">
        <v>1</v>
      </c>
      <c r="G17" t="s">
        <v>11477</v>
      </c>
    </row>
    <row r="18" spans="2:7" x14ac:dyDescent="0.25">
      <c r="B18">
        <v>101111208</v>
      </c>
      <c r="C18">
        <v>745.5</v>
      </c>
      <c r="D18" t="s">
        <v>11524</v>
      </c>
      <c r="E18" t="s">
        <v>448</v>
      </c>
      <c r="F18">
        <v>1</v>
      </c>
      <c r="G18" t="s">
        <v>11477</v>
      </c>
    </row>
    <row r="19" spans="2:7" x14ac:dyDescent="0.25">
      <c r="B19">
        <v>101111208</v>
      </c>
      <c r="C19">
        <v>29.12</v>
      </c>
      <c r="D19" t="s">
        <v>11524</v>
      </c>
      <c r="E19" t="s">
        <v>1666</v>
      </c>
      <c r="F19">
        <v>1</v>
      </c>
      <c r="G19" t="s">
        <v>11477</v>
      </c>
    </row>
    <row r="20" spans="2:7" x14ac:dyDescent="0.25">
      <c r="B20">
        <v>101111208</v>
      </c>
      <c r="C20">
        <v>2570.4899999999998</v>
      </c>
      <c r="D20" t="s">
        <v>11524</v>
      </c>
      <c r="E20" t="s">
        <v>449</v>
      </c>
      <c r="F20">
        <v>1</v>
      </c>
      <c r="G20" t="s">
        <v>11477</v>
      </c>
    </row>
    <row r="21" spans="2:7" x14ac:dyDescent="0.25">
      <c r="B21">
        <v>101111208</v>
      </c>
      <c r="C21">
        <v>-28.93</v>
      </c>
      <c r="D21" t="s">
        <v>11524</v>
      </c>
      <c r="E21" t="s">
        <v>1666</v>
      </c>
      <c r="F21">
        <v>1</v>
      </c>
      <c r="G21" t="s">
        <v>11477</v>
      </c>
    </row>
    <row r="22" spans="2:7" x14ac:dyDescent="0.25">
      <c r="B22">
        <v>101111208</v>
      </c>
      <c r="C22">
        <v>-740.44</v>
      </c>
      <c r="D22" t="s">
        <v>11524</v>
      </c>
      <c r="E22" t="s">
        <v>448</v>
      </c>
      <c r="F22">
        <v>1</v>
      </c>
      <c r="G22" t="s">
        <v>11477</v>
      </c>
    </row>
    <row r="23" spans="2:7" x14ac:dyDescent="0.25">
      <c r="B23">
        <v>101111208</v>
      </c>
      <c r="C23">
        <v>-2553.0300000000002</v>
      </c>
      <c r="D23" t="s">
        <v>11524</v>
      </c>
      <c r="E23" t="s">
        <v>449</v>
      </c>
      <c r="F23">
        <v>1</v>
      </c>
      <c r="G23" t="s">
        <v>11477</v>
      </c>
    </row>
    <row r="24" spans="2:7" x14ac:dyDescent="0.25">
      <c r="B24">
        <v>101111208</v>
      </c>
      <c r="C24">
        <v>55.06</v>
      </c>
      <c r="D24" t="s">
        <v>11524</v>
      </c>
      <c r="E24" t="s">
        <v>1666</v>
      </c>
      <c r="F24">
        <v>1</v>
      </c>
      <c r="G24" t="s">
        <v>11477</v>
      </c>
    </row>
    <row r="25" spans="2:7" x14ac:dyDescent="0.25">
      <c r="B25">
        <v>101111208</v>
      </c>
      <c r="C25">
        <v>1409.23</v>
      </c>
      <c r="D25" t="s">
        <v>11524</v>
      </c>
      <c r="E25" t="s">
        <v>448</v>
      </c>
      <c r="F25">
        <v>1</v>
      </c>
      <c r="G25" t="s">
        <v>11477</v>
      </c>
    </row>
    <row r="26" spans="2:7" x14ac:dyDescent="0.25">
      <c r="B26">
        <v>101111208</v>
      </c>
      <c r="C26">
        <v>4858.99</v>
      </c>
      <c r="D26" t="s">
        <v>11524</v>
      </c>
      <c r="E26" t="s">
        <v>449</v>
      </c>
      <c r="F26">
        <v>1</v>
      </c>
      <c r="G26" t="s">
        <v>11477</v>
      </c>
    </row>
    <row r="27" spans="2:7" x14ac:dyDescent="0.25">
      <c r="C27">
        <f>SUM(C3:C26)</f>
        <v>59086.080000000002</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topLeftCell="A64" workbookViewId="0">
      <selection activeCell="J30" sqref="J30"/>
    </sheetView>
  </sheetViews>
  <sheetFormatPr defaultRowHeight="15" x14ac:dyDescent="0.25"/>
  <cols>
    <col min="1" max="1" width="32.140625" bestFit="1" customWidth="1"/>
    <col min="2" max="3" width="15.140625" bestFit="1" customWidth="1"/>
    <col min="4" max="4" width="15.42578125" bestFit="1" customWidth="1"/>
    <col min="6" max="6" width="14.7109375" bestFit="1" customWidth="1"/>
    <col min="8" max="8" width="8.85546875" style="133"/>
    <col min="9" max="9" width="16.140625" bestFit="1" customWidth="1"/>
    <col min="10" max="10" width="14.28515625" bestFit="1" customWidth="1"/>
  </cols>
  <sheetData>
    <row r="1" spans="1:10" x14ac:dyDescent="0.25">
      <c r="A1" s="133"/>
      <c r="B1" s="133"/>
      <c r="C1" s="133"/>
      <c r="D1" s="133"/>
    </row>
    <row r="2" spans="1:10" x14ac:dyDescent="0.25">
      <c r="A2" s="133"/>
      <c r="B2" s="1157">
        <v>43465</v>
      </c>
      <c r="C2" s="1157"/>
      <c r="D2" s="1157"/>
      <c r="H2" s="133" t="s">
        <v>3263</v>
      </c>
      <c r="I2" s="1068">
        <f>SUMIFS(F:F,E:E,H2)</f>
        <v>136505195.97</v>
      </c>
      <c r="J2" s="128">
        <f>+'[3]Detailed Summary'!$BF$54*I2/$I$10</f>
        <v>-169138.80613108</v>
      </c>
    </row>
    <row r="3" spans="1:10" x14ac:dyDescent="0.25">
      <c r="A3" s="109" t="s">
        <v>11529</v>
      </c>
      <c r="B3" s="109" t="s">
        <v>11550</v>
      </c>
      <c r="C3" s="109" t="s">
        <v>11551</v>
      </c>
      <c r="D3" s="109" t="s">
        <v>11552</v>
      </c>
      <c r="H3" s="133" t="s">
        <v>3295</v>
      </c>
      <c r="I3" s="1068">
        <f t="shared" ref="I3:I9" si="0">SUMIFS(F:F,E:E,H3)</f>
        <v>277043838.96000004</v>
      </c>
      <c r="J3" s="128">
        <f>+'[3]Detailed Summary'!$BF$54*I3/$I$10</f>
        <v>-343275.31516063213</v>
      </c>
    </row>
    <row r="4" spans="1:10" x14ac:dyDescent="0.25">
      <c r="A4" s="133" t="s">
        <v>11553</v>
      </c>
      <c r="B4" s="1067">
        <v>28925.39</v>
      </c>
      <c r="C4" s="1067">
        <v>0</v>
      </c>
      <c r="D4" s="1067">
        <v>0</v>
      </c>
      <c r="H4" s="133" t="s">
        <v>3327</v>
      </c>
      <c r="I4" s="1068">
        <f t="shared" si="0"/>
        <v>62834316.840000004</v>
      </c>
      <c r="J4" s="128">
        <f>+'[3]Detailed Summary'!$BF$54*I4/$I$10</f>
        <v>-77855.800717763806</v>
      </c>
    </row>
    <row r="5" spans="1:10" x14ac:dyDescent="0.25">
      <c r="A5" s="133" t="s">
        <v>11530</v>
      </c>
      <c r="B5" s="1067">
        <v>9353913.0800000001</v>
      </c>
      <c r="C5" s="1067">
        <v>5846867.2699999996</v>
      </c>
      <c r="D5" s="1067">
        <v>706.13</v>
      </c>
      <c r="E5" s="133" t="str">
        <f t="shared" ref="E5" si="1">LEFT(A5,4)</f>
        <v>E311</v>
      </c>
      <c r="F5" s="81">
        <f t="shared" ref="F5" si="2">+C5</f>
        <v>5846867.2699999996</v>
      </c>
      <c r="H5" s="133" t="s">
        <v>3359</v>
      </c>
      <c r="I5" s="1068">
        <f t="shared" si="0"/>
        <v>22213322.659999996</v>
      </c>
      <c r="J5" s="128">
        <f>+'[3]Detailed Summary'!$BF$54*I5/$I$10</f>
        <v>-27523.749907238536</v>
      </c>
    </row>
    <row r="6" spans="1:10" x14ac:dyDescent="0.25">
      <c r="A6" s="133" t="s">
        <v>11533</v>
      </c>
      <c r="B6" s="1067">
        <v>90423370.579999998</v>
      </c>
      <c r="C6" s="1067">
        <v>48485805.210000001</v>
      </c>
      <c r="D6" s="1067">
        <v>6843.09</v>
      </c>
      <c r="E6" s="133" t="str">
        <f t="shared" ref="E6:E18" si="3">LEFT(A6,4)</f>
        <v>E312</v>
      </c>
      <c r="F6" s="81">
        <f>+C6</f>
        <v>48485805.210000001</v>
      </c>
      <c r="H6" s="133" t="s">
        <v>3391</v>
      </c>
      <c r="I6" s="1068">
        <f t="shared" si="0"/>
        <v>10884763.939999999</v>
      </c>
      <c r="J6" s="128">
        <f>+'[3]Detailed Summary'!$BF$54*I6/$I$10</f>
        <v>-13486.929671415865</v>
      </c>
    </row>
    <row r="7" spans="1:10" x14ac:dyDescent="0.25">
      <c r="A7" s="133" t="s">
        <v>11536</v>
      </c>
      <c r="B7" s="1067">
        <v>28793522.690000001</v>
      </c>
      <c r="C7" s="1067">
        <v>11821143.640000001</v>
      </c>
      <c r="D7" s="1067">
        <v>2960.58</v>
      </c>
      <c r="E7" s="133" t="str">
        <f t="shared" si="3"/>
        <v>E314</v>
      </c>
      <c r="F7" s="81">
        <f t="shared" ref="F7:F18" si="4">+C7</f>
        <v>11821143.640000001</v>
      </c>
      <c r="H7" s="133" t="s">
        <v>4639</v>
      </c>
      <c r="I7" s="1068">
        <f t="shared" si="0"/>
        <v>113241.87000000001</v>
      </c>
      <c r="J7" s="128">
        <f>+'[3]Detailed Summary'!$BF$54*I7/$I$10</f>
        <v>-140.31403390725424</v>
      </c>
    </row>
    <row r="8" spans="1:10" x14ac:dyDescent="0.25">
      <c r="A8" s="133" t="s">
        <v>11539</v>
      </c>
      <c r="B8" s="1067">
        <v>7338719.1100000003</v>
      </c>
      <c r="C8" s="1067">
        <v>4894336.01</v>
      </c>
      <c r="D8" s="1067">
        <v>0</v>
      </c>
      <c r="E8" s="133" t="str">
        <f t="shared" si="3"/>
        <v>E315</v>
      </c>
      <c r="F8" s="81">
        <f t="shared" si="4"/>
        <v>4894336.01</v>
      </c>
      <c r="H8" s="133" t="s">
        <v>4610</v>
      </c>
      <c r="I8" s="1068">
        <f t="shared" si="0"/>
        <v>184942.4</v>
      </c>
      <c r="J8" s="128">
        <f>+'[3]Detailed Summary'!$BF$54*I8/$I$10</f>
        <v>-229.15564874095577</v>
      </c>
    </row>
    <row r="9" spans="1:10" x14ac:dyDescent="0.25">
      <c r="A9" s="133" t="s">
        <v>11542</v>
      </c>
      <c r="B9" s="1067">
        <v>986710.17</v>
      </c>
      <c r="C9" s="1067">
        <v>449013.27</v>
      </c>
      <c r="D9" s="1067">
        <v>0</v>
      </c>
      <c r="E9" s="133" t="str">
        <f t="shared" si="3"/>
        <v>E316</v>
      </c>
      <c r="F9" s="81">
        <f t="shared" si="4"/>
        <v>449013.27</v>
      </c>
      <c r="H9" s="133" t="s">
        <v>3254</v>
      </c>
      <c r="I9" s="1068">
        <f t="shared" si="0"/>
        <v>0</v>
      </c>
      <c r="J9" s="128">
        <f>+'[3]Detailed Summary'!$BF$54*I9/$I$10</f>
        <v>0</v>
      </c>
    </row>
    <row r="10" spans="1:10" x14ac:dyDescent="0.25">
      <c r="A10" s="133" t="s">
        <v>11554</v>
      </c>
      <c r="B10" s="1067">
        <v>151677.92000000001</v>
      </c>
      <c r="C10" s="1067">
        <v>61512.95</v>
      </c>
      <c r="D10" s="1067">
        <v>-108.1</v>
      </c>
      <c r="E10" s="133"/>
      <c r="H10"/>
      <c r="I10" s="1048">
        <f>SUM(I2:I9)</f>
        <v>509779622.64000005</v>
      </c>
      <c r="J10" s="1048">
        <f>SUM(J2:J9)</f>
        <v>-631650.07127077854</v>
      </c>
    </row>
    <row r="11" spans="1:10" x14ac:dyDescent="0.25">
      <c r="A11" s="133" t="s">
        <v>11547</v>
      </c>
      <c r="B11" s="1067">
        <v>140845.07999999999</v>
      </c>
      <c r="C11" s="1067">
        <v>34066.480000000003</v>
      </c>
      <c r="D11" s="1067">
        <v>-58.74</v>
      </c>
      <c r="E11" s="133" t="str">
        <f t="shared" si="3"/>
        <v>E396</v>
      </c>
      <c r="F11" s="81">
        <f t="shared" si="4"/>
        <v>34066.480000000003</v>
      </c>
      <c r="H11" s="1071" t="s">
        <v>11599</v>
      </c>
      <c r="I11" s="1072">
        <f>-I10+F33+F76</f>
        <v>0</v>
      </c>
      <c r="J11" s="128">
        <f>-J10+'[3]Detailed Summary'!$BF$54</f>
        <v>0</v>
      </c>
    </row>
    <row r="12" spans="1:10" x14ac:dyDescent="0.25">
      <c r="A12" s="133" t="s">
        <v>11545</v>
      </c>
      <c r="B12" s="1067">
        <v>204468.53</v>
      </c>
      <c r="C12" s="1067">
        <v>55816.57</v>
      </c>
      <c r="D12" s="1067">
        <v>0</v>
      </c>
      <c r="E12" s="133" t="str">
        <f t="shared" si="3"/>
        <v>E394</v>
      </c>
      <c r="F12" s="81">
        <f t="shared" si="4"/>
        <v>55816.57</v>
      </c>
      <c r="H12"/>
    </row>
    <row r="13" spans="1:10" x14ac:dyDescent="0.25">
      <c r="A13" s="133" t="s">
        <v>11555</v>
      </c>
      <c r="B13" s="1067">
        <v>948317.19</v>
      </c>
      <c r="C13" s="1067">
        <v>0</v>
      </c>
      <c r="D13" s="1067">
        <v>0</v>
      </c>
      <c r="E13" s="133"/>
      <c r="F13" s="81"/>
      <c r="H13"/>
    </row>
    <row r="14" spans="1:10" x14ac:dyDescent="0.25">
      <c r="A14" s="133" t="s">
        <v>11531</v>
      </c>
      <c r="B14" s="1067">
        <v>30924398.899999999</v>
      </c>
      <c r="C14" s="1067">
        <v>28115905.41</v>
      </c>
      <c r="D14" s="1067">
        <v>14568.08</v>
      </c>
      <c r="E14" s="133" t="str">
        <f t="shared" si="3"/>
        <v>E311</v>
      </c>
      <c r="F14" s="81">
        <f t="shared" si="4"/>
        <v>28115905.41</v>
      </c>
      <c r="H14"/>
    </row>
    <row r="15" spans="1:10" x14ac:dyDescent="0.25">
      <c r="A15" s="133" t="s">
        <v>11534</v>
      </c>
      <c r="B15" s="1067">
        <v>6036236.2699999996</v>
      </c>
      <c r="C15" s="1067">
        <v>5406841.4800000004</v>
      </c>
      <c r="D15" s="1067">
        <v>352.11</v>
      </c>
      <c r="E15" s="133" t="str">
        <f t="shared" si="3"/>
        <v>E312</v>
      </c>
      <c r="F15" s="81">
        <f t="shared" si="4"/>
        <v>5406841.4800000004</v>
      </c>
      <c r="H15"/>
    </row>
    <row r="16" spans="1:10" x14ac:dyDescent="0.25">
      <c r="A16" s="133" t="s">
        <v>11537</v>
      </c>
      <c r="B16" s="1067">
        <v>3813725.5</v>
      </c>
      <c r="C16" s="1067">
        <v>3742065.02</v>
      </c>
      <c r="D16" s="1067">
        <v>190.69</v>
      </c>
      <c r="E16" s="133" t="str">
        <f t="shared" si="3"/>
        <v>E314</v>
      </c>
      <c r="F16" s="81">
        <f t="shared" si="4"/>
        <v>3742065.02</v>
      </c>
      <c r="H16"/>
    </row>
    <row r="17" spans="1:8" x14ac:dyDescent="0.25">
      <c r="A17" s="133" t="s">
        <v>11540</v>
      </c>
      <c r="B17" s="1067">
        <v>2272860.64</v>
      </c>
      <c r="C17" s="1067">
        <v>2090448.33</v>
      </c>
      <c r="D17" s="1067">
        <v>0</v>
      </c>
      <c r="E17" s="133" t="str">
        <f t="shared" si="3"/>
        <v>E315</v>
      </c>
      <c r="F17" s="81">
        <f t="shared" si="4"/>
        <v>2090448.33</v>
      </c>
      <c r="H17"/>
    </row>
    <row r="18" spans="1:8" x14ac:dyDescent="0.25">
      <c r="A18" s="133" t="s">
        <v>11543</v>
      </c>
      <c r="B18" s="1067">
        <v>6204689.75</v>
      </c>
      <c r="C18" s="1067">
        <v>5645799.5599999996</v>
      </c>
      <c r="D18" s="1067">
        <v>0</v>
      </c>
      <c r="E18" s="133" t="str">
        <f t="shared" si="3"/>
        <v>E316</v>
      </c>
      <c r="F18" s="81">
        <f t="shared" si="4"/>
        <v>5645799.5599999996</v>
      </c>
      <c r="H18"/>
    </row>
    <row r="19" spans="1:8" x14ac:dyDescent="0.25">
      <c r="A19" s="133" t="s">
        <v>11556</v>
      </c>
      <c r="B19" s="1067">
        <v>3623.76</v>
      </c>
      <c r="C19" s="1067">
        <v>3162.03</v>
      </c>
      <c r="D19" s="1067">
        <v>0</v>
      </c>
      <c r="E19" s="133"/>
      <c r="H19"/>
    </row>
    <row r="20" spans="1:8" x14ac:dyDescent="0.25">
      <c r="A20" s="133" t="s">
        <v>11557</v>
      </c>
      <c r="B20" s="1067">
        <v>1231130.94</v>
      </c>
      <c r="C20" s="1067">
        <v>1194535.95</v>
      </c>
      <c r="D20" s="1067">
        <v>3272.81</v>
      </c>
      <c r="E20" s="133"/>
      <c r="F20" s="81"/>
      <c r="H20"/>
    </row>
    <row r="21" spans="1:8" x14ac:dyDescent="0.25">
      <c r="A21" s="133" t="s">
        <v>11558</v>
      </c>
      <c r="B21" s="1067">
        <v>88576.95</v>
      </c>
      <c r="C21" s="1067">
        <v>81812.59</v>
      </c>
      <c r="D21" s="1067">
        <v>67.180000000000007</v>
      </c>
      <c r="E21" s="133"/>
      <c r="F21" s="81"/>
      <c r="H21"/>
    </row>
    <row r="22" spans="1:8" x14ac:dyDescent="0.25">
      <c r="A22" s="133" t="s">
        <v>11559</v>
      </c>
      <c r="B22" s="1067">
        <v>49006.68</v>
      </c>
      <c r="C22" s="1067">
        <v>61138.7</v>
      </c>
      <c r="D22" s="1067">
        <v>463.13</v>
      </c>
      <c r="E22" s="133"/>
      <c r="F22" s="81"/>
      <c r="H22"/>
    </row>
    <row r="23" spans="1:8" x14ac:dyDescent="0.25">
      <c r="A23" s="133" t="s">
        <v>11560</v>
      </c>
      <c r="B23" s="1067">
        <v>254414.09</v>
      </c>
      <c r="C23" s="1067">
        <v>180996.11</v>
      </c>
      <c r="D23" s="1067">
        <v>462.16</v>
      </c>
      <c r="E23" s="133"/>
      <c r="F23" s="81"/>
      <c r="H23"/>
    </row>
    <row r="24" spans="1:8" x14ac:dyDescent="0.25">
      <c r="A24" s="133" t="s">
        <v>11561</v>
      </c>
      <c r="B24" s="1067">
        <v>28925.39</v>
      </c>
      <c r="C24" s="1067">
        <v>0</v>
      </c>
      <c r="D24" s="1067">
        <v>0</v>
      </c>
      <c r="E24" s="133"/>
      <c r="F24" s="81"/>
      <c r="H24"/>
    </row>
    <row r="25" spans="1:8" x14ac:dyDescent="0.25">
      <c r="A25" s="133" t="s">
        <v>11532</v>
      </c>
      <c r="B25" s="1067">
        <v>4520471.05</v>
      </c>
      <c r="C25" s="1067">
        <v>1330936.05</v>
      </c>
      <c r="D25" s="1067">
        <v>264.89999999999998</v>
      </c>
      <c r="E25" s="133" t="str">
        <f t="shared" ref="E25" si="5">LEFT(A25,4)</f>
        <v>E311</v>
      </c>
      <c r="F25" s="81">
        <f t="shared" ref="F25:F32" si="6">+C25</f>
        <v>1330936.05</v>
      </c>
      <c r="H25"/>
    </row>
    <row r="26" spans="1:8" x14ac:dyDescent="0.25">
      <c r="A26" s="133" t="s">
        <v>11535</v>
      </c>
      <c r="B26" s="1067">
        <v>89630803.329999998</v>
      </c>
      <c r="C26" s="1067">
        <v>42898654.490000002</v>
      </c>
      <c r="D26" s="1067">
        <v>6712.94</v>
      </c>
      <c r="E26" s="133" t="str">
        <f t="shared" ref="E26:E32" si="7">LEFT(A26,4)</f>
        <v>E312</v>
      </c>
      <c r="F26" s="81">
        <f t="shared" si="6"/>
        <v>42898654.490000002</v>
      </c>
      <c r="H26"/>
    </row>
    <row r="27" spans="1:8" x14ac:dyDescent="0.25">
      <c r="A27" s="133" t="s">
        <v>11538</v>
      </c>
      <c r="B27" s="1067">
        <v>33894225.079999998</v>
      </c>
      <c r="C27" s="1067">
        <v>14496661.720000001</v>
      </c>
      <c r="D27" s="1067">
        <v>3413.42</v>
      </c>
      <c r="E27" s="133" t="str">
        <f t="shared" si="7"/>
        <v>E314</v>
      </c>
      <c r="F27" s="81">
        <f t="shared" si="6"/>
        <v>14496661.720000001</v>
      </c>
      <c r="H27"/>
    </row>
    <row r="28" spans="1:8" x14ac:dyDescent="0.25">
      <c r="A28" s="133" t="s">
        <v>11541</v>
      </c>
      <c r="B28" s="1067">
        <v>4085300.7</v>
      </c>
      <c r="C28" s="1067">
        <v>1567212.82</v>
      </c>
      <c r="D28" s="1067">
        <v>0</v>
      </c>
      <c r="E28" s="133" t="str">
        <f t="shared" si="7"/>
        <v>E315</v>
      </c>
      <c r="F28" s="81">
        <f t="shared" si="6"/>
        <v>1567212.82</v>
      </c>
      <c r="H28"/>
    </row>
    <row r="29" spans="1:8" x14ac:dyDescent="0.25">
      <c r="A29" s="133" t="s">
        <v>11544</v>
      </c>
      <c r="B29" s="1067">
        <v>1117146.6200000001</v>
      </c>
      <c r="C29" s="1067">
        <v>569510.43000000005</v>
      </c>
      <c r="D29" s="1067">
        <v>0</v>
      </c>
      <c r="E29" s="133" t="str">
        <f t="shared" si="7"/>
        <v>E316</v>
      </c>
      <c r="F29" s="81">
        <f t="shared" si="6"/>
        <v>569510.43000000005</v>
      </c>
      <c r="H29"/>
    </row>
    <row r="30" spans="1:8" x14ac:dyDescent="0.25">
      <c r="A30" s="133" t="s">
        <v>11562</v>
      </c>
      <c r="B30" s="1067">
        <v>151677.93</v>
      </c>
      <c r="C30" s="1067">
        <v>58262.57</v>
      </c>
      <c r="D30" s="1067">
        <v>-107.01</v>
      </c>
      <c r="E30" s="133"/>
      <c r="F30" s="81"/>
      <c r="H30"/>
    </row>
    <row r="31" spans="1:8" x14ac:dyDescent="0.25">
      <c r="A31" s="133" t="s">
        <v>11548</v>
      </c>
      <c r="B31" s="1067">
        <v>140844.29</v>
      </c>
      <c r="C31" s="1067">
        <v>30250.26</v>
      </c>
      <c r="D31" s="1067">
        <v>-59.83</v>
      </c>
      <c r="E31" s="133" t="str">
        <f t="shared" si="7"/>
        <v>E396</v>
      </c>
      <c r="F31" s="81">
        <f t="shared" si="6"/>
        <v>30250.26</v>
      </c>
      <c r="H31"/>
    </row>
    <row r="32" spans="1:8" x14ac:dyDescent="0.25">
      <c r="A32" s="133" t="s">
        <v>11546</v>
      </c>
      <c r="B32" s="1067">
        <v>190851.64</v>
      </c>
      <c r="C32" s="1067">
        <v>49803.07</v>
      </c>
      <c r="D32" s="1067">
        <v>0</v>
      </c>
      <c r="E32" s="133" t="str">
        <f t="shared" si="7"/>
        <v>E394</v>
      </c>
      <c r="F32" s="81">
        <f t="shared" si="6"/>
        <v>49803.07</v>
      </c>
      <c r="H32"/>
    </row>
    <row r="33" spans="1:8" ht="15.75" thickBot="1" x14ac:dyDescent="0.3">
      <c r="A33" s="1069" t="s">
        <v>376</v>
      </c>
      <c r="B33" s="1063">
        <v>323009379.24999994</v>
      </c>
      <c r="C33" s="1063">
        <v>179172557.98999998</v>
      </c>
      <c r="D33" s="1063">
        <v>39943.54</v>
      </c>
      <c r="F33" s="1095">
        <f>SUM(F4:F32)</f>
        <v>177531137.08999997</v>
      </c>
      <c r="H33"/>
    </row>
    <row r="34" spans="1:8" ht="15.75" thickTop="1" x14ac:dyDescent="0.25">
      <c r="A34" s="133" t="s">
        <v>11279</v>
      </c>
      <c r="B34" s="133"/>
      <c r="C34" s="81">
        <v>143836821.25999996</v>
      </c>
      <c r="D34" s="81"/>
      <c r="H34"/>
    </row>
    <row r="35" spans="1:8" x14ac:dyDescent="0.25">
      <c r="A35" s="133"/>
      <c r="B35" s="81"/>
      <c r="C35" s="81"/>
      <c r="D35" s="1070" t="s">
        <v>11563</v>
      </c>
      <c r="H35"/>
    </row>
    <row r="36" spans="1:8" x14ac:dyDescent="0.25">
      <c r="A36" s="133" t="s">
        <v>11564</v>
      </c>
      <c r="B36" s="81">
        <v>1006167.97</v>
      </c>
      <c r="C36" s="81">
        <v>0</v>
      </c>
      <c r="D36" s="81">
        <v>1006167.97</v>
      </c>
      <c r="H36"/>
    </row>
    <row r="37" spans="1:8" x14ac:dyDescent="0.25">
      <c r="A37" s="133" t="s">
        <v>11565</v>
      </c>
      <c r="B37" s="81">
        <v>1930108.2699999998</v>
      </c>
      <c r="C37" s="81">
        <v>1641420.9</v>
      </c>
      <c r="D37" s="81">
        <v>288687.36999999988</v>
      </c>
      <c r="H37"/>
    </row>
    <row r="38" spans="1:8" x14ac:dyDescent="0.25">
      <c r="A38" s="133" t="s">
        <v>11566</v>
      </c>
      <c r="B38" s="81">
        <v>320073103.00999999</v>
      </c>
      <c r="C38" s="1095">
        <f>SUM(C5:C9)+SUM(C14:C18)+SUM(C25:C29)+C32+C11+C12+C31</f>
        <v>177531137.08999997</v>
      </c>
      <c r="D38" s="81">
        <v>142541965.92000002</v>
      </c>
      <c r="H38"/>
    </row>
    <row r="39" spans="1:8" ht="15.75" thickBot="1" x14ac:dyDescent="0.3">
      <c r="A39" s="133"/>
      <c r="B39" s="1063">
        <v>323009379.25</v>
      </c>
      <c r="C39" s="1063">
        <v>179172557.98999998</v>
      </c>
      <c r="D39" s="1063">
        <v>143836821.26000002</v>
      </c>
      <c r="H39"/>
    </row>
    <row r="40" spans="1:8" ht="15.75" thickTop="1" x14ac:dyDescent="0.25">
      <c r="A40" s="133"/>
      <c r="B40" s="81"/>
      <c r="C40" s="133" t="s">
        <v>11549</v>
      </c>
      <c r="D40" s="81">
        <v>0</v>
      </c>
      <c r="H40"/>
    </row>
    <row r="41" spans="1:8" x14ac:dyDescent="0.25">
      <c r="H41"/>
    </row>
    <row r="42" spans="1:8" x14ac:dyDescent="0.25">
      <c r="H42"/>
    </row>
    <row r="43" spans="1:8" x14ac:dyDescent="0.25">
      <c r="A43" s="133"/>
      <c r="B43" s="1157">
        <v>43465</v>
      </c>
      <c r="C43" s="1157"/>
      <c r="D43" s="1157"/>
      <c r="H43"/>
    </row>
    <row r="44" spans="1:8" x14ac:dyDescent="0.25">
      <c r="A44" s="109" t="s">
        <v>11529</v>
      </c>
      <c r="B44" s="109" t="s">
        <v>11550</v>
      </c>
      <c r="C44" s="109" t="s">
        <v>11551</v>
      </c>
      <c r="D44" s="109" t="s">
        <v>11552</v>
      </c>
      <c r="H44"/>
    </row>
    <row r="45" spans="1:8" x14ac:dyDescent="0.25">
      <c r="A45" s="133" t="s">
        <v>11567</v>
      </c>
      <c r="B45" s="1067">
        <v>251533.56</v>
      </c>
      <c r="C45" s="1067">
        <v>206302.11</v>
      </c>
      <c r="D45" s="1067">
        <v>647.66999999999996</v>
      </c>
      <c r="E45" s="133" t="str">
        <f t="shared" ref="E45:E75" si="8">LEFT(A45,4)</f>
        <v>E316</v>
      </c>
      <c r="F45" s="81">
        <f t="shared" ref="F45:F75" si="9">+C45</f>
        <v>206302.11</v>
      </c>
      <c r="H45"/>
    </row>
    <row r="46" spans="1:8" x14ac:dyDescent="0.25">
      <c r="A46" s="133" t="s">
        <v>11568</v>
      </c>
      <c r="B46" s="1067">
        <v>0</v>
      </c>
      <c r="C46" s="1067">
        <v>0</v>
      </c>
      <c r="D46" s="1067">
        <v>0</v>
      </c>
      <c r="E46" s="133" t="str">
        <f t="shared" si="8"/>
        <v>E310</v>
      </c>
      <c r="F46" s="81">
        <f t="shared" si="9"/>
        <v>0</v>
      </c>
      <c r="H46"/>
    </row>
    <row r="47" spans="1:8" x14ac:dyDescent="0.25">
      <c r="A47" s="133" t="s">
        <v>11569</v>
      </c>
      <c r="B47" s="1067">
        <v>29987171.960000001</v>
      </c>
      <c r="C47" s="1067">
        <v>21818988.760000002</v>
      </c>
      <c r="D47" s="1067">
        <v>451666.81</v>
      </c>
      <c r="E47" s="133" t="str">
        <f t="shared" si="8"/>
        <v>E311</v>
      </c>
      <c r="F47" s="81">
        <f t="shared" si="9"/>
        <v>21818988.760000002</v>
      </c>
      <c r="H47"/>
    </row>
    <row r="48" spans="1:8" x14ac:dyDescent="0.25">
      <c r="A48" s="133" t="s">
        <v>11570</v>
      </c>
      <c r="B48" s="1067">
        <v>147108225.71000001</v>
      </c>
      <c r="C48" s="1067">
        <v>91802585.049999997</v>
      </c>
      <c r="D48" s="1067">
        <v>2483129.61</v>
      </c>
      <c r="E48" s="133" t="str">
        <f t="shared" si="8"/>
        <v>E312</v>
      </c>
      <c r="F48" s="81">
        <f t="shared" si="9"/>
        <v>91802585.049999997</v>
      </c>
      <c r="H48"/>
    </row>
    <row r="49" spans="1:8" x14ac:dyDescent="0.25">
      <c r="A49" s="133" t="s">
        <v>11571</v>
      </c>
      <c r="B49" s="1067">
        <v>42170023.689999998</v>
      </c>
      <c r="C49" s="1067">
        <v>15761017.35</v>
      </c>
      <c r="D49" s="1067">
        <v>1040528.82</v>
      </c>
      <c r="E49" s="133" t="str">
        <f t="shared" si="8"/>
        <v>E314</v>
      </c>
      <c r="F49" s="81">
        <f t="shared" si="9"/>
        <v>15761017.35</v>
      </c>
      <c r="H49"/>
    </row>
    <row r="50" spans="1:8" x14ac:dyDescent="0.25">
      <c r="A50" s="133" t="s">
        <v>11572</v>
      </c>
      <c r="B50" s="1067">
        <v>7257623.1699999999</v>
      </c>
      <c r="C50" s="1067">
        <v>4223080.51</v>
      </c>
      <c r="D50" s="1067">
        <v>24757.49</v>
      </c>
      <c r="E50" s="133" t="str">
        <f t="shared" si="8"/>
        <v>E315</v>
      </c>
      <c r="F50" s="81">
        <f t="shared" si="9"/>
        <v>4223080.51</v>
      </c>
      <c r="H50"/>
    </row>
    <row r="51" spans="1:8" x14ac:dyDescent="0.25">
      <c r="A51" s="133" t="s">
        <v>11573</v>
      </c>
      <c r="B51" s="1067">
        <v>1069833.53</v>
      </c>
      <c r="C51" s="1067">
        <v>462721.18</v>
      </c>
      <c r="D51" s="1067">
        <v>9370.1200000000008</v>
      </c>
      <c r="E51" s="133" t="str">
        <f t="shared" si="8"/>
        <v>E316</v>
      </c>
      <c r="F51" s="81">
        <f t="shared" si="9"/>
        <v>462721.18</v>
      </c>
      <c r="H51"/>
    </row>
    <row r="52" spans="1:8" x14ac:dyDescent="0.25">
      <c r="A52" s="133" t="s">
        <v>11574</v>
      </c>
      <c r="B52" s="1067">
        <v>101508.46</v>
      </c>
      <c r="C52" s="1067">
        <v>46993.85</v>
      </c>
      <c r="D52" s="1067">
        <v>-8036.62</v>
      </c>
      <c r="E52" s="133"/>
      <c r="F52" s="81"/>
      <c r="H52"/>
    </row>
    <row r="53" spans="1:8" x14ac:dyDescent="0.25">
      <c r="A53" s="133" t="s">
        <v>11575</v>
      </c>
      <c r="B53" s="1067">
        <v>88698.61</v>
      </c>
      <c r="C53" s="1067">
        <v>23461.22</v>
      </c>
      <c r="D53" s="1067">
        <v>-4279.88</v>
      </c>
      <c r="E53" s="133" t="str">
        <f t="shared" si="8"/>
        <v>E396</v>
      </c>
      <c r="F53" s="81">
        <f t="shared" si="9"/>
        <v>23461.22</v>
      </c>
      <c r="H53"/>
    </row>
    <row r="54" spans="1:8" x14ac:dyDescent="0.25">
      <c r="A54" s="133" t="s">
        <v>11576</v>
      </c>
      <c r="B54" s="1067">
        <v>147012.28</v>
      </c>
      <c r="C54" s="1067">
        <v>40891.699999999997</v>
      </c>
      <c r="D54" s="1067">
        <v>-12.13</v>
      </c>
      <c r="E54" s="133" t="str">
        <f t="shared" si="8"/>
        <v>E394</v>
      </c>
      <c r="F54" s="81">
        <f t="shared" si="9"/>
        <v>40891.699999999997</v>
      </c>
      <c r="H54"/>
    </row>
    <row r="55" spans="1:8" x14ac:dyDescent="0.25">
      <c r="A55" s="133" t="s">
        <v>11577</v>
      </c>
      <c r="B55" s="1067">
        <v>2787158.53</v>
      </c>
      <c r="C55" s="1067">
        <v>848.42</v>
      </c>
      <c r="D55" s="1067">
        <v>-848.42</v>
      </c>
      <c r="E55" s="133"/>
      <c r="F55" s="81"/>
      <c r="H55"/>
    </row>
    <row r="56" spans="1:8" x14ac:dyDescent="0.25">
      <c r="A56" s="133" t="s">
        <v>11578</v>
      </c>
      <c r="B56" s="1067">
        <v>70041117.890000001</v>
      </c>
      <c r="C56" s="1067">
        <v>59419478.109999999</v>
      </c>
      <c r="D56" s="1067">
        <v>-6815456.5800000001</v>
      </c>
      <c r="E56" s="133" t="str">
        <f t="shared" si="8"/>
        <v>E311</v>
      </c>
      <c r="F56" s="81">
        <f t="shared" si="9"/>
        <v>59419478.109999999</v>
      </c>
      <c r="H56"/>
    </row>
    <row r="57" spans="1:8" x14ac:dyDescent="0.25">
      <c r="A57" s="133" t="s">
        <v>11579</v>
      </c>
      <c r="B57" s="1067">
        <v>15171818.779999999</v>
      </c>
      <c r="C57" s="1067">
        <v>9554852.8200000003</v>
      </c>
      <c r="D57" s="1067">
        <v>-760526.49</v>
      </c>
      <c r="E57" s="133" t="str">
        <f t="shared" si="8"/>
        <v>E312</v>
      </c>
      <c r="F57" s="81">
        <f t="shared" si="9"/>
        <v>9554852.8200000003</v>
      </c>
      <c r="H57"/>
    </row>
    <row r="58" spans="1:8" x14ac:dyDescent="0.25">
      <c r="A58" s="133" t="s">
        <v>11580</v>
      </c>
      <c r="B58" s="1067">
        <v>0</v>
      </c>
      <c r="C58" s="1067">
        <v>0</v>
      </c>
      <c r="D58" s="1067">
        <v>0</v>
      </c>
      <c r="E58" s="133" t="str">
        <f t="shared" si="8"/>
        <v>E314</v>
      </c>
      <c r="F58" s="81">
        <f t="shared" si="9"/>
        <v>0</v>
      </c>
      <c r="H58"/>
    </row>
    <row r="59" spans="1:8" x14ac:dyDescent="0.25">
      <c r="A59" s="133" t="s">
        <v>11581</v>
      </c>
      <c r="B59" s="1067">
        <v>7639006.2400000002</v>
      </c>
      <c r="C59" s="1067">
        <v>5870853.0199999996</v>
      </c>
      <c r="D59" s="1067">
        <v>25589.15</v>
      </c>
      <c r="E59" s="133" t="str">
        <f t="shared" si="8"/>
        <v>E315</v>
      </c>
      <c r="F59" s="81">
        <f t="shared" si="9"/>
        <v>5870853.0199999996</v>
      </c>
      <c r="H59"/>
    </row>
    <row r="60" spans="1:8" x14ac:dyDescent="0.25">
      <c r="A60" s="133" t="s">
        <v>11582</v>
      </c>
      <c r="B60" s="1067">
        <v>4325614.8</v>
      </c>
      <c r="C60" s="1067">
        <v>3037146.03</v>
      </c>
      <c r="D60" s="1067">
        <v>27335.21</v>
      </c>
      <c r="E60" s="133" t="str">
        <f t="shared" si="8"/>
        <v>E316</v>
      </c>
      <c r="F60" s="81">
        <f t="shared" si="9"/>
        <v>3037146.03</v>
      </c>
      <c r="H60"/>
    </row>
    <row r="61" spans="1:8" x14ac:dyDescent="0.25">
      <c r="A61" s="133" t="s">
        <v>11583</v>
      </c>
      <c r="B61" s="1067">
        <v>3515293.93</v>
      </c>
      <c r="C61" s="1067">
        <v>2758995.1</v>
      </c>
      <c r="D61" s="1067">
        <v>77030.740000000005</v>
      </c>
      <c r="E61" s="133"/>
      <c r="F61" s="81"/>
      <c r="H61"/>
    </row>
    <row r="62" spans="1:8" x14ac:dyDescent="0.25">
      <c r="A62" s="133" t="s">
        <v>11584</v>
      </c>
      <c r="B62" s="1067">
        <v>267.33</v>
      </c>
      <c r="C62" s="1067">
        <v>189.04</v>
      </c>
      <c r="D62" s="1067">
        <v>7.14</v>
      </c>
      <c r="E62" s="133"/>
      <c r="F62" s="81"/>
      <c r="H62"/>
    </row>
    <row r="63" spans="1:8" x14ac:dyDescent="0.25">
      <c r="A63" s="133" t="s">
        <v>11585</v>
      </c>
      <c r="B63" s="1067">
        <v>88691.66</v>
      </c>
      <c r="C63" s="1067">
        <v>50508.639999999999</v>
      </c>
      <c r="D63" s="1067">
        <v>6600.89</v>
      </c>
      <c r="E63" s="133"/>
      <c r="F63" s="81"/>
      <c r="H63"/>
    </row>
    <row r="64" spans="1:8" x14ac:dyDescent="0.25">
      <c r="A64" s="133" t="s">
        <v>11586</v>
      </c>
      <c r="B64" s="1067">
        <v>268533.32</v>
      </c>
      <c r="C64" s="1067">
        <v>186941.75</v>
      </c>
      <c r="D64" s="1067">
        <v>9323.15</v>
      </c>
      <c r="E64" s="133"/>
      <c r="F64" s="81"/>
      <c r="H64"/>
    </row>
    <row r="65" spans="1:8" x14ac:dyDescent="0.25">
      <c r="A65" s="133" t="s">
        <v>11587</v>
      </c>
      <c r="B65" s="1067">
        <v>21430125.670000002</v>
      </c>
      <c r="C65" s="1067">
        <v>11256721.02</v>
      </c>
      <c r="D65" s="1067">
        <v>340626.86</v>
      </c>
      <c r="E65" s="133"/>
      <c r="F65" s="81"/>
      <c r="H65"/>
    </row>
    <row r="66" spans="1:8" x14ac:dyDescent="0.25">
      <c r="A66" s="133" t="s">
        <v>11588</v>
      </c>
      <c r="B66" s="1067">
        <v>0</v>
      </c>
      <c r="C66" s="1067">
        <v>0</v>
      </c>
      <c r="D66" s="1067">
        <v>0</v>
      </c>
      <c r="E66" s="133"/>
      <c r="F66" s="81"/>
      <c r="H66"/>
    </row>
    <row r="67" spans="1:8" x14ac:dyDescent="0.25">
      <c r="A67" s="133" t="s">
        <v>11589</v>
      </c>
      <c r="B67" s="1067">
        <v>1648.28</v>
      </c>
      <c r="C67" s="1067">
        <v>0</v>
      </c>
      <c r="D67" s="1067">
        <v>0</v>
      </c>
      <c r="E67" s="133"/>
      <c r="F67" s="81"/>
      <c r="H67"/>
    </row>
    <row r="68" spans="1:8" x14ac:dyDescent="0.25">
      <c r="A68" s="133" t="s">
        <v>11590</v>
      </c>
      <c r="B68" s="1067">
        <v>28124316.629999999</v>
      </c>
      <c r="C68" s="1067">
        <v>19973020.370000001</v>
      </c>
      <c r="D68" s="1067">
        <v>454506.1</v>
      </c>
      <c r="E68" s="133" t="str">
        <f t="shared" si="8"/>
        <v>E311</v>
      </c>
      <c r="F68" s="81">
        <f t="shared" si="9"/>
        <v>19973020.370000001</v>
      </c>
      <c r="H68"/>
    </row>
    <row r="69" spans="1:8" x14ac:dyDescent="0.25">
      <c r="A69" s="133" t="s">
        <v>11591</v>
      </c>
      <c r="B69" s="1067">
        <v>129733477.59999999</v>
      </c>
      <c r="C69" s="1067">
        <v>78895099.909999996</v>
      </c>
      <c r="D69" s="1067">
        <v>2490631.62</v>
      </c>
      <c r="E69" s="133" t="str">
        <f t="shared" si="8"/>
        <v>E312</v>
      </c>
      <c r="F69" s="81">
        <f t="shared" si="9"/>
        <v>78895099.909999996</v>
      </c>
      <c r="H69"/>
    </row>
    <row r="70" spans="1:8" x14ac:dyDescent="0.25">
      <c r="A70" s="133" t="s">
        <v>11592</v>
      </c>
      <c r="B70" s="1067">
        <v>39956361.689999998</v>
      </c>
      <c r="C70" s="1067">
        <v>17013429.109999999</v>
      </c>
      <c r="D70" s="1067">
        <v>964442.15</v>
      </c>
      <c r="E70" s="133" t="str">
        <f t="shared" si="8"/>
        <v>E314</v>
      </c>
      <c r="F70" s="81">
        <f t="shared" si="9"/>
        <v>17013429.109999999</v>
      </c>
      <c r="H70"/>
    </row>
    <row r="71" spans="1:8" x14ac:dyDescent="0.25">
      <c r="A71" s="133" t="s">
        <v>11593</v>
      </c>
      <c r="B71" s="1067">
        <v>6567794.7800000003</v>
      </c>
      <c r="C71" s="1067">
        <v>3567391.97</v>
      </c>
      <c r="D71" s="1067">
        <v>26350.19</v>
      </c>
      <c r="E71" s="133" t="str">
        <f t="shared" si="8"/>
        <v>E315</v>
      </c>
      <c r="F71" s="81">
        <f t="shared" si="9"/>
        <v>3567391.97</v>
      </c>
      <c r="H71"/>
    </row>
    <row r="72" spans="1:8" x14ac:dyDescent="0.25">
      <c r="A72" s="133" t="s">
        <v>11594</v>
      </c>
      <c r="B72" s="1067">
        <v>1191523.74</v>
      </c>
      <c r="C72" s="1067">
        <v>514271.36</v>
      </c>
      <c r="D72" s="1067">
        <v>11026.19</v>
      </c>
      <c r="E72" s="133" t="str">
        <f t="shared" si="8"/>
        <v>E316</v>
      </c>
      <c r="F72" s="81">
        <f t="shared" si="9"/>
        <v>514271.36</v>
      </c>
      <c r="H72"/>
    </row>
    <row r="73" spans="1:8" x14ac:dyDescent="0.25">
      <c r="A73" s="133" t="s">
        <v>11595</v>
      </c>
      <c r="B73" s="1067">
        <v>96049.06</v>
      </c>
      <c r="C73" s="1067">
        <v>44677.37</v>
      </c>
      <c r="D73" s="1067">
        <v>-7676.84</v>
      </c>
      <c r="E73" s="133"/>
      <c r="F73" s="81"/>
      <c r="H73"/>
    </row>
    <row r="74" spans="1:8" x14ac:dyDescent="0.25">
      <c r="A74" s="133" t="s">
        <v>11596</v>
      </c>
      <c r="B74" s="1067">
        <v>95216.02</v>
      </c>
      <c r="C74" s="1067">
        <v>25463.91</v>
      </c>
      <c r="D74" s="1067">
        <v>-4846.7299999999996</v>
      </c>
      <c r="E74" s="133" t="str">
        <f t="shared" si="8"/>
        <v>E396</v>
      </c>
      <c r="F74" s="81">
        <f t="shared" si="9"/>
        <v>25463.91</v>
      </c>
      <c r="H74"/>
    </row>
    <row r="75" spans="1:8" x14ac:dyDescent="0.25">
      <c r="A75" s="133" t="s">
        <v>11597</v>
      </c>
      <c r="B75" s="1067">
        <v>140234.32</v>
      </c>
      <c r="C75" s="1067">
        <v>38431.06</v>
      </c>
      <c r="D75" s="1067">
        <v>-11.3</v>
      </c>
      <c r="E75" s="133" t="str">
        <f t="shared" si="8"/>
        <v>E394</v>
      </c>
      <c r="F75" s="81">
        <f t="shared" si="9"/>
        <v>38431.06</v>
      </c>
      <c r="H75"/>
    </row>
    <row r="76" spans="1:8" ht="15.75" thickBot="1" x14ac:dyDescent="0.3">
      <c r="A76" s="1069" t="s">
        <v>376</v>
      </c>
      <c r="B76" s="1063">
        <v>559355881.23999989</v>
      </c>
      <c r="C76" s="1063">
        <v>346594360.74000007</v>
      </c>
      <c r="D76" s="1063">
        <v>841874.92000000062</v>
      </c>
      <c r="F76" s="1095">
        <f>SUM(F45:F75)</f>
        <v>332248485.55000007</v>
      </c>
      <c r="H76"/>
    </row>
    <row r="77" spans="1:8" ht="15.75" thickTop="1" x14ac:dyDescent="0.25">
      <c r="A77" s="133" t="s">
        <v>11279</v>
      </c>
      <c r="B77" s="133"/>
      <c r="C77" s="81">
        <v>212761520.49999982</v>
      </c>
      <c r="D77" s="81"/>
      <c r="H77"/>
    </row>
    <row r="78" spans="1:8" x14ac:dyDescent="0.25">
      <c r="A78" s="133"/>
      <c r="B78" s="81"/>
      <c r="C78" s="81"/>
      <c r="D78" s="1070" t="s">
        <v>11563</v>
      </c>
      <c r="H78"/>
    </row>
    <row r="79" spans="1:8" x14ac:dyDescent="0.25">
      <c r="A79" s="133" t="s">
        <v>11598</v>
      </c>
      <c r="B79" s="81">
        <v>2788806.8099999996</v>
      </c>
      <c r="C79" s="81">
        <v>848.42</v>
      </c>
      <c r="D79" s="81">
        <v>2787958.3899999997</v>
      </c>
      <c r="H79"/>
    </row>
    <row r="80" spans="1:8" x14ac:dyDescent="0.25">
      <c r="A80" s="133" t="s">
        <v>11565</v>
      </c>
      <c r="B80" s="81">
        <v>25500469.430000003</v>
      </c>
      <c r="C80" s="81">
        <v>14345026.77</v>
      </c>
      <c r="D80" s="81">
        <v>11155442.660000004</v>
      </c>
      <c r="H80"/>
    </row>
    <row r="81" spans="1:8" x14ac:dyDescent="0.25">
      <c r="A81" s="133" t="s">
        <v>11566</v>
      </c>
      <c r="B81" s="81">
        <v>531066605.00000006</v>
      </c>
      <c r="C81" s="1095">
        <f>SUM(C45:C51)+SUM(C55:C60)+SUM(C66:C72)+C74+C75+C53+C54-C46-C55-C67</f>
        <v>332248485.55000007</v>
      </c>
      <c r="D81" s="81">
        <v>198818119.44999999</v>
      </c>
      <c r="H81"/>
    </row>
    <row r="82" spans="1:8" ht="15.75" thickBot="1" x14ac:dyDescent="0.3">
      <c r="A82" s="133"/>
      <c r="B82" s="1063">
        <v>559355881.24000001</v>
      </c>
      <c r="C82" s="1063">
        <v>346594360.74000007</v>
      </c>
      <c r="D82" s="1063">
        <v>212761520.5</v>
      </c>
      <c r="H82"/>
    </row>
    <row r="83" spans="1:8" ht="15.75" thickTop="1" x14ac:dyDescent="0.25">
      <c r="H83"/>
    </row>
  </sheetData>
  <mergeCells count="2">
    <mergeCell ref="B2:D2"/>
    <mergeCell ref="B43:D4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467"/>
  <sheetViews>
    <sheetView zoomScale="107" zoomScaleNormal="107" workbookViewId="0">
      <pane xSplit="4" ySplit="8" topLeftCell="L1388" activePane="bottomRight" state="frozen"/>
      <selection activeCell="B332" sqref="B332"/>
      <selection pane="topRight" activeCell="B332" sqref="B332"/>
      <selection pane="bottomLeft" activeCell="B332" sqref="B332"/>
      <selection pane="bottomRight" activeCell="N1401" sqref="N1401"/>
    </sheetView>
  </sheetViews>
  <sheetFormatPr defaultColWidth="9.140625" defaultRowHeight="12.75" outlineLevelRow="1" outlineLevelCol="1" x14ac:dyDescent="0.2"/>
  <cols>
    <col min="1" max="1" width="8.7109375" style="152" customWidth="1"/>
    <col min="2" max="2" width="34" style="152" customWidth="1" outlineLevel="1"/>
    <col min="3" max="3" width="41.7109375" style="150" customWidth="1"/>
    <col min="4" max="4" width="12.42578125" style="150" customWidth="1" outlineLevel="1"/>
    <col min="5" max="5" width="5.42578125" style="155" customWidth="1" outlineLevel="1"/>
    <col min="6" max="6" width="10.7109375" style="150" customWidth="1" outlineLevel="1"/>
    <col min="7" max="7" width="1.85546875" style="150" customWidth="1" outlineLevel="1"/>
    <col min="8" max="8" width="14.140625" style="150" customWidth="1" outlineLevel="1"/>
    <col min="9" max="9" width="12.42578125" style="150" customWidth="1" outlineLevel="1"/>
    <col min="10" max="10" width="12.85546875" style="150" customWidth="1" outlineLevel="1"/>
    <col min="11" max="11" width="12.7109375" style="150" customWidth="1" outlineLevel="1"/>
    <col min="12" max="12" width="11.7109375" style="150" customWidth="1" outlineLevel="1"/>
    <col min="13" max="13" width="11.5703125" style="150" customWidth="1" outlineLevel="1"/>
    <col min="14" max="14" width="10.85546875" style="150" customWidth="1" outlineLevel="1"/>
    <col min="15" max="15" width="2.28515625" style="150" customWidth="1"/>
    <col min="16" max="17" width="17.7109375" style="150" customWidth="1" outlineLevel="1"/>
    <col min="18" max="18" width="17.7109375" style="150" customWidth="1" outlineLevel="1" collapsed="1"/>
    <col min="19" max="21" width="17.7109375" style="150" customWidth="1" outlineLevel="1"/>
    <col min="22" max="23" width="18.42578125" style="150" customWidth="1" outlineLevel="1"/>
    <col min="24" max="24" width="16.42578125" style="150" customWidth="1" outlineLevel="1"/>
    <col min="25" max="25" width="16.28515625" style="150" customWidth="1" outlineLevel="1"/>
    <col min="26" max="27" width="16" style="150" customWidth="1"/>
    <col min="28" max="28" width="17.5703125" style="150" customWidth="1"/>
    <col min="29" max="29" width="16" style="150" customWidth="1"/>
    <col min="30" max="30" width="2.28515625" style="150" customWidth="1"/>
    <col min="31" max="31" width="18.42578125" style="150" customWidth="1" outlineLevel="1"/>
    <col min="32" max="33" width="9.85546875" style="152" customWidth="1" outlineLevel="1"/>
    <col min="34" max="34" width="20.5703125" style="526" customWidth="1" outlineLevel="1"/>
    <col min="35" max="35" width="13.85546875" style="526" customWidth="1" outlineLevel="1"/>
    <col min="36" max="36" width="15.5703125" style="526" bestFit="1" customWidth="1" outlineLevel="1"/>
    <col min="37" max="37" width="13" style="526" customWidth="1" outlineLevel="1"/>
    <col min="38" max="38" width="14.28515625" style="526" customWidth="1" outlineLevel="1"/>
    <col min="39" max="39" width="12.5703125" style="526" customWidth="1" outlineLevel="1"/>
    <col min="40" max="40" width="13.140625" style="526" customWidth="1" outlineLevel="1"/>
    <col min="41" max="41" width="13.5703125" style="526" customWidth="1" outlineLevel="1"/>
    <col min="42" max="42" width="0.7109375" style="153" customWidth="1"/>
    <col min="43" max="43" width="14.85546875" style="153" bestFit="1" customWidth="1" outlineLevel="1"/>
    <col min="44" max="44" width="21.7109375" style="150" customWidth="1" outlineLevel="1"/>
    <col min="45" max="45" width="14.28515625" style="150" customWidth="1" outlineLevel="1"/>
    <col min="46" max="46" width="14.42578125" style="150" customWidth="1" outlineLevel="1"/>
    <col min="47" max="47" width="13.5703125" style="150" customWidth="1" outlineLevel="1"/>
    <col min="48" max="48" width="16" style="150" customWidth="1" outlineLevel="1"/>
    <col min="49" max="49" width="13.85546875" style="150" customWidth="1" outlineLevel="1"/>
    <col min="50" max="50" width="13" style="150" customWidth="1" outlineLevel="1"/>
    <col min="51" max="51" width="14" style="150" customWidth="1" outlineLevel="1"/>
    <col min="52" max="52" width="19.42578125" style="150" bestFit="1" customWidth="1"/>
    <col min="53" max="53" width="12.7109375" style="150" bestFit="1" customWidth="1"/>
    <col min="54" max="54" width="9.140625" style="150"/>
    <col min="55" max="57" width="9.140625" style="150" customWidth="1" outlineLevel="1"/>
    <col min="58" max="58" width="10.140625" style="150" customWidth="1" outlineLevel="1"/>
    <col min="59" max="59" width="9.140625" style="150" customWidth="1" outlineLevel="1"/>
    <col min="60" max="60" width="9.85546875" style="150" customWidth="1" outlineLevel="1"/>
    <col min="61" max="65" width="9.140625" style="150" customWidth="1" outlineLevel="1"/>
    <col min="66" max="66" width="10.140625" style="150" customWidth="1" outlineLevel="1"/>
    <col min="67" max="67" width="9.140625" style="150" customWidth="1" outlineLevel="1"/>
    <col min="68" max="68" width="9.85546875" style="150" customWidth="1" outlineLevel="1"/>
    <col min="69" max="69" width="9.140625" style="150" customWidth="1" outlineLevel="1"/>
    <col min="70" max="70" width="9.140625" style="150" customWidth="1"/>
    <col min="71" max="16384" width="9.140625" style="150"/>
  </cols>
  <sheetData>
    <row r="1" spans="1:69" x14ac:dyDescent="0.2">
      <c r="A1" s="146" t="s">
        <v>106</v>
      </c>
      <c r="B1" s="146"/>
      <c r="C1" s="147"/>
      <c r="D1" s="147"/>
      <c r="E1" s="148"/>
      <c r="F1" s="147"/>
      <c r="G1" s="147"/>
      <c r="H1" s="147"/>
      <c r="I1" s="147"/>
      <c r="J1" s="147"/>
      <c r="K1" s="147"/>
      <c r="L1" s="147"/>
      <c r="M1" s="147"/>
      <c r="N1" s="147"/>
      <c r="O1" s="149"/>
      <c r="P1" s="149" t="s">
        <v>453</v>
      </c>
      <c r="S1" s="149"/>
      <c r="T1" s="149"/>
      <c r="U1" s="149"/>
      <c r="V1" s="151"/>
      <c r="W1" s="151"/>
      <c r="X1" s="151"/>
      <c r="Y1" s="151"/>
      <c r="Z1" s="151"/>
      <c r="AA1" s="151"/>
      <c r="AB1" s="151"/>
      <c r="AC1" s="151"/>
      <c r="AD1" s="151"/>
      <c r="AE1" s="151"/>
      <c r="AH1" s="153" t="s">
        <v>0</v>
      </c>
      <c r="AI1" s="154"/>
      <c r="AJ1" s="153"/>
      <c r="AK1" s="153"/>
      <c r="AL1" s="153"/>
      <c r="AM1" s="149"/>
      <c r="AN1" s="150"/>
      <c r="AO1" s="153"/>
    </row>
    <row r="2" spans="1:69" x14ac:dyDescent="0.2">
      <c r="A2" s="146" t="s">
        <v>454</v>
      </c>
      <c r="B2" s="146"/>
      <c r="O2" s="156"/>
      <c r="P2" s="156">
        <v>29</v>
      </c>
      <c r="Q2" s="156">
        <v>30</v>
      </c>
      <c r="R2" s="156">
        <v>31</v>
      </c>
      <c r="S2" s="156">
        <v>32</v>
      </c>
      <c r="T2" s="156">
        <v>33</v>
      </c>
      <c r="U2" s="156">
        <v>34</v>
      </c>
      <c r="V2" s="156">
        <v>35</v>
      </c>
      <c r="W2" s="156">
        <v>36</v>
      </c>
      <c r="X2" s="156">
        <v>37</v>
      </c>
      <c r="Y2" s="156">
        <v>38</v>
      </c>
      <c r="Z2" s="156">
        <v>39</v>
      </c>
      <c r="AA2" s="156">
        <v>40</v>
      </c>
      <c r="AB2" s="156">
        <v>41</v>
      </c>
      <c r="AC2" s="156"/>
      <c r="AD2" s="156"/>
      <c r="AE2" s="156"/>
      <c r="AH2" s="153"/>
      <c r="AI2" s="154"/>
      <c r="AJ2" s="153"/>
      <c r="AK2" s="153"/>
      <c r="AL2" s="153"/>
      <c r="AM2" s="153"/>
      <c r="AN2" s="153"/>
      <c r="AO2" s="153"/>
    </row>
    <row r="3" spans="1:69" x14ac:dyDescent="0.2">
      <c r="A3" s="157">
        <v>43435</v>
      </c>
      <c r="B3" s="158"/>
      <c r="C3" s="159" t="s">
        <v>4862</v>
      </c>
      <c r="E3" s="160"/>
      <c r="F3" s="161"/>
      <c r="G3" s="161"/>
      <c r="H3" s="161"/>
      <c r="I3" s="161"/>
      <c r="J3" s="161"/>
      <c r="K3" s="161"/>
      <c r="L3" s="161"/>
      <c r="M3" s="161"/>
      <c r="N3" s="161"/>
      <c r="O3" s="162"/>
      <c r="P3" s="162"/>
      <c r="Q3" s="162"/>
      <c r="R3" s="162"/>
      <c r="S3" s="163"/>
      <c r="T3" s="163"/>
      <c r="U3" s="163"/>
      <c r="V3" s="164"/>
      <c r="W3" s="164"/>
      <c r="X3" s="164"/>
      <c r="Y3" s="164"/>
      <c r="Z3" s="164"/>
      <c r="AA3" s="164"/>
      <c r="AB3" s="164"/>
      <c r="AC3" s="164"/>
      <c r="AD3" s="164"/>
      <c r="AE3" s="164"/>
      <c r="AH3" s="153"/>
      <c r="AI3" s="154"/>
      <c r="AJ3" s="165"/>
      <c r="AK3" s="153"/>
      <c r="AL3" s="153"/>
      <c r="AM3" s="154"/>
      <c r="AN3" s="153"/>
      <c r="AO3" s="153"/>
    </row>
    <row r="4" spans="1:69" ht="15" x14ac:dyDescent="0.25">
      <c r="A4" s="158"/>
      <c r="B4" s="158"/>
      <c r="C4" s="166" t="s">
        <v>455</v>
      </c>
      <c r="E4" s="160"/>
      <c r="F4" s="160" t="s">
        <v>456</v>
      </c>
      <c r="G4" s="161"/>
      <c r="H4" s="161"/>
      <c r="I4" s="161"/>
      <c r="J4" s="161"/>
      <c r="K4" s="167"/>
      <c r="L4" s="161"/>
      <c r="M4" s="161"/>
      <c r="N4" s="161"/>
      <c r="O4" s="162"/>
      <c r="P4" s="162"/>
      <c r="Q4" s="162"/>
      <c r="R4" s="162"/>
      <c r="S4" s="163"/>
      <c r="T4" s="163"/>
      <c r="U4" s="163"/>
      <c r="V4" s="164"/>
      <c r="W4" s="164"/>
      <c r="X4" s="164"/>
      <c r="Y4" s="164"/>
      <c r="Z4" s="164"/>
      <c r="AA4" s="164"/>
      <c r="AB4" s="164"/>
      <c r="AC4" s="164"/>
      <c r="AD4" s="164"/>
      <c r="AE4" s="164"/>
      <c r="AH4" s="153"/>
      <c r="AI4"/>
      <c r="AJ4"/>
      <c r="AK4" s="153"/>
      <c r="AL4" s="153"/>
      <c r="AM4" s="153"/>
      <c r="AN4" s="153"/>
      <c r="AO4" s="153"/>
      <c r="AS4"/>
      <c r="AT4"/>
      <c r="AU4"/>
      <c r="AV4"/>
      <c r="AW4"/>
      <c r="AX4"/>
      <c r="AY4"/>
      <c r="AZ4"/>
      <c r="BA4"/>
      <c r="BB4"/>
      <c r="BC4"/>
      <c r="BD4"/>
      <c r="BE4"/>
      <c r="BF4"/>
      <c r="BG4"/>
      <c r="BH4"/>
      <c r="BI4"/>
      <c r="BJ4"/>
      <c r="BK4"/>
      <c r="BL4"/>
    </row>
    <row r="5" spans="1:69" x14ac:dyDescent="0.2">
      <c r="A5" s="168" t="s">
        <v>457</v>
      </c>
      <c r="B5" s="168"/>
      <c r="C5" s="168" t="s">
        <v>458</v>
      </c>
      <c r="E5" s="169"/>
      <c r="F5" s="168"/>
      <c r="G5" s="168"/>
      <c r="H5" s="168"/>
      <c r="I5" s="168"/>
      <c r="J5" s="168"/>
      <c r="K5" s="168"/>
      <c r="L5" s="168"/>
      <c r="M5" s="168"/>
      <c r="N5" s="168"/>
      <c r="O5" s="168"/>
      <c r="P5" s="168" t="s">
        <v>457</v>
      </c>
      <c r="Q5" s="168" t="s">
        <v>457</v>
      </c>
      <c r="R5" s="168" t="s">
        <v>457</v>
      </c>
      <c r="S5" s="168" t="s">
        <v>457</v>
      </c>
      <c r="T5" s="168" t="s">
        <v>457</v>
      </c>
      <c r="U5" s="168" t="s">
        <v>457</v>
      </c>
      <c r="V5" s="168" t="s">
        <v>457</v>
      </c>
      <c r="W5" s="168" t="s">
        <v>457</v>
      </c>
      <c r="X5" s="168" t="s">
        <v>457</v>
      </c>
      <c r="Y5" s="168" t="s">
        <v>457</v>
      </c>
      <c r="Z5" s="168" t="s">
        <v>457</v>
      </c>
      <c r="AA5" s="168"/>
      <c r="AB5" s="168" t="s">
        <v>457</v>
      </c>
      <c r="AC5" s="158" t="s">
        <v>459</v>
      </c>
      <c r="AD5" s="168"/>
      <c r="AE5" s="168" t="s">
        <v>460</v>
      </c>
      <c r="AF5" s="168" t="s">
        <v>457</v>
      </c>
      <c r="AG5" s="168" t="s">
        <v>457</v>
      </c>
      <c r="AH5" s="168" t="s">
        <v>461</v>
      </c>
      <c r="AI5" s="168" t="s">
        <v>462</v>
      </c>
      <c r="AJ5" s="168" t="s">
        <v>463</v>
      </c>
      <c r="AK5" s="168" t="s">
        <v>464</v>
      </c>
      <c r="AL5" s="168" t="s">
        <v>465</v>
      </c>
      <c r="AM5" s="168" t="s">
        <v>466</v>
      </c>
      <c r="AN5" s="168" t="s">
        <v>467</v>
      </c>
      <c r="AO5" s="168" t="s">
        <v>468</v>
      </c>
      <c r="AP5" s="168"/>
    </row>
    <row r="6" spans="1:69" x14ac:dyDescent="0.2">
      <c r="A6" s="168"/>
      <c r="B6" s="168"/>
      <c r="C6" s="168"/>
      <c r="D6" s="168"/>
      <c r="E6" s="170"/>
      <c r="F6" s="168"/>
      <c r="G6" s="168"/>
      <c r="H6" s="168"/>
      <c r="I6" s="168"/>
      <c r="J6" s="168"/>
      <c r="K6" s="168"/>
      <c r="L6" s="168"/>
      <c r="M6" s="168"/>
      <c r="N6" s="168"/>
      <c r="O6" s="168"/>
      <c r="P6" s="168"/>
      <c r="Q6" s="168"/>
      <c r="R6" s="168"/>
      <c r="S6" s="168"/>
      <c r="T6" s="168"/>
      <c r="U6" s="168"/>
      <c r="V6" s="168"/>
      <c r="W6" s="168"/>
      <c r="X6" s="168"/>
      <c r="Y6" s="168"/>
      <c r="Z6" s="168"/>
      <c r="AA6" s="168"/>
      <c r="AB6" s="168"/>
      <c r="AC6" s="158" t="s">
        <v>469</v>
      </c>
      <c r="AD6" s="168"/>
      <c r="AE6" s="168"/>
      <c r="AF6" s="168"/>
      <c r="AG6" s="168"/>
      <c r="AH6" s="1144" t="s">
        <v>470</v>
      </c>
      <c r="AI6" s="1144"/>
      <c r="AJ6" s="1144"/>
      <c r="AK6" s="1144"/>
      <c r="AL6" s="1144"/>
      <c r="AM6" s="1144"/>
      <c r="AN6" s="1144"/>
      <c r="AO6" s="1144"/>
      <c r="AP6" s="171"/>
      <c r="AQ6" s="1145" t="s">
        <v>471</v>
      </c>
      <c r="AR6" s="1145"/>
      <c r="AS6" s="1145"/>
      <c r="AT6" s="1145"/>
      <c r="AU6" s="1145"/>
      <c r="AV6" s="1145"/>
      <c r="AW6" s="1145"/>
      <c r="AX6" s="1145"/>
      <c r="AY6" s="1145"/>
      <c r="BC6" s="172" t="s">
        <v>472</v>
      </c>
      <c r="BD6" s="172"/>
      <c r="BE6" s="172"/>
      <c r="BF6" s="172"/>
      <c r="BG6" s="172"/>
      <c r="BH6" s="172"/>
      <c r="BI6" s="172"/>
      <c r="BK6" s="172" t="s">
        <v>473</v>
      </c>
      <c r="BL6" s="172"/>
      <c r="BM6" s="172"/>
      <c r="BN6" s="172"/>
      <c r="BO6" s="172"/>
      <c r="BP6" s="172"/>
      <c r="BQ6" s="172"/>
    </row>
    <row r="7" spans="1:69" ht="16.5" customHeight="1" thickBot="1" x14ac:dyDescent="0.3">
      <c r="A7"/>
      <c r="B7" s="173"/>
      <c r="C7" s="174" t="s">
        <v>474</v>
      </c>
      <c r="F7" s="174"/>
      <c r="H7" s="175" t="s">
        <v>475</v>
      </c>
      <c r="I7" s="175" t="s">
        <v>476</v>
      </c>
      <c r="J7" s="175" t="s">
        <v>477</v>
      </c>
      <c r="K7" s="175" t="s">
        <v>478</v>
      </c>
      <c r="L7" s="175" t="s">
        <v>479</v>
      </c>
      <c r="M7" s="175" t="s">
        <v>479</v>
      </c>
      <c r="N7" s="175" t="s">
        <v>479</v>
      </c>
      <c r="O7" s="164"/>
      <c r="P7" s="164"/>
      <c r="Q7" s="164"/>
      <c r="R7" s="164"/>
      <c r="S7" s="164"/>
      <c r="T7" s="164"/>
      <c r="U7" s="164"/>
      <c r="V7" s="164"/>
      <c r="W7" s="164"/>
      <c r="X7" s="164"/>
      <c r="Y7" s="164"/>
      <c r="Z7" s="164"/>
      <c r="AA7" s="164"/>
      <c r="AB7" s="164"/>
      <c r="AC7" s="158" t="s">
        <v>480</v>
      </c>
      <c r="AD7" s="164"/>
      <c r="AE7" s="164"/>
      <c r="AF7" s="176" t="s">
        <v>107</v>
      </c>
      <c r="AG7" s="176" t="s">
        <v>481</v>
      </c>
      <c r="AH7" s="154"/>
      <c r="AI7" s="1146" t="s">
        <v>482</v>
      </c>
      <c r="AJ7" s="1147"/>
      <c r="AK7" s="1147"/>
      <c r="AL7" s="1148"/>
      <c r="AM7" s="1149" t="s">
        <v>365</v>
      </c>
      <c r="AN7" s="1150"/>
      <c r="AO7" s="1151"/>
      <c r="AP7" s="177"/>
      <c r="AR7" s="154"/>
      <c r="AS7" s="178" t="s">
        <v>482</v>
      </c>
      <c r="AT7" s="179"/>
      <c r="AU7" s="180"/>
      <c r="AV7" s="154"/>
      <c r="AW7" s="1152" t="s">
        <v>365</v>
      </c>
      <c r="AX7" s="1153"/>
      <c r="AY7" s="1154"/>
      <c r="BC7" s="174" t="s">
        <v>475</v>
      </c>
      <c r="BD7" s="174" t="s">
        <v>476</v>
      </c>
      <c r="BE7" s="174" t="s">
        <v>477</v>
      </c>
      <c r="BF7" s="174" t="s">
        <v>478</v>
      </c>
      <c r="BG7" s="174" t="s">
        <v>479</v>
      </c>
      <c r="BH7" s="174" t="s">
        <v>479</v>
      </c>
      <c r="BI7" s="174" t="s">
        <v>479</v>
      </c>
      <c r="BK7" s="174" t="s">
        <v>475</v>
      </c>
      <c r="BL7" s="174" t="s">
        <v>476</v>
      </c>
      <c r="BM7" s="174" t="s">
        <v>477</v>
      </c>
      <c r="BN7" s="174" t="s">
        <v>478</v>
      </c>
      <c r="BO7" s="174" t="s">
        <v>479</v>
      </c>
      <c r="BP7" s="174" t="s">
        <v>479</v>
      </c>
      <c r="BQ7" s="174" t="s">
        <v>479</v>
      </c>
    </row>
    <row r="8" spans="1:69" ht="37.9" customHeight="1" thickBot="1" x14ac:dyDescent="0.25">
      <c r="A8" s="181" t="s">
        <v>108</v>
      </c>
      <c r="B8" s="182" t="s">
        <v>483</v>
      </c>
      <c r="C8" s="183" t="s">
        <v>109</v>
      </c>
      <c r="D8" s="184" t="s">
        <v>484</v>
      </c>
      <c r="E8" s="185" t="s">
        <v>4863</v>
      </c>
      <c r="F8" s="186" t="s">
        <v>485</v>
      </c>
      <c r="G8" s="184"/>
      <c r="H8" s="186" t="s">
        <v>486</v>
      </c>
      <c r="I8" s="186" t="s">
        <v>487</v>
      </c>
      <c r="J8" s="186" t="s">
        <v>488</v>
      </c>
      <c r="K8" s="186" t="s">
        <v>489</v>
      </c>
      <c r="L8" s="186" t="s">
        <v>490</v>
      </c>
      <c r="M8" s="186" t="s">
        <v>491</v>
      </c>
      <c r="N8" s="186" t="s">
        <v>365</v>
      </c>
      <c r="O8" s="187"/>
      <c r="P8" s="187">
        <v>43070</v>
      </c>
      <c r="Q8" s="187">
        <v>43101</v>
      </c>
      <c r="R8" s="187">
        <v>43132</v>
      </c>
      <c r="S8" s="187">
        <v>43160</v>
      </c>
      <c r="T8" s="187">
        <v>43191</v>
      </c>
      <c r="U8" s="187">
        <v>43221</v>
      </c>
      <c r="V8" s="187">
        <v>43252</v>
      </c>
      <c r="W8" s="187">
        <v>43282</v>
      </c>
      <c r="X8" s="187">
        <v>43313</v>
      </c>
      <c r="Y8" s="187">
        <v>43344</v>
      </c>
      <c r="Z8" s="187">
        <v>43374</v>
      </c>
      <c r="AA8" s="187">
        <v>43405</v>
      </c>
      <c r="AB8" s="187">
        <v>43435</v>
      </c>
      <c r="AC8" s="187"/>
      <c r="AD8" s="187"/>
      <c r="AE8" s="187" t="s">
        <v>4864</v>
      </c>
      <c r="AF8" s="188" t="s">
        <v>110</v>
      </c>
      <c r="AG8" s="188" t="s">
        <v>110</v>
      </c>
      <c r="AH8" s="189" t="s">
        <v>486</v>
      </c>
      <c r="AI8" s="190" t="s">
        <v>492</v>
      </c>
      <c r="AJ8" s="190" t="s">
        <v>493</v>
      </c>
      <c r="AK8" s="190" t="s">
        <v>494</v>
      </c>
      <c r="AL8" s="190" t="s">
        <v>495</v>
      </c>
      <c r="AM8" s="190" t="s">
        <v>490</v>
      </c>
      <c r="AN8" s="190" t="s">
        <v>491</v>
      </c>
      <c r="AO8" s="191" t="s">
        <v>496</v>
      </c>
      <c r="AP8" s="192"/>
      <c r="AQ8" s="189" t="s">
        <v>497</v>
      </c>
      <c r="AR8" s="190" t="s">
        <v>486</v>
      </c>
      <c r="AS8" s="190" t="s">
        <v>492</v>
      </c>
      <c r="AT8" s="190" t="s">
        <v>493</v>
      </c>
      <c r="AU8" s="193" t="s">
        <v>494</v>
      </c>
      <c r="AV8" s="194" t="s">
        <v>495</v>
      </c>
      <c r="AW8" s="195" t="s">
        <v>490</v>
      </c>
      <c r="AX8" s="193" t="s">
        <v>491</v>
      </c>
      <c r="AY8" s="196" t="s">
        <v>496</v>
      </c>
      <c r="AZ8" s="197" t="s">
        <v>3217</v>
      </c>
      <c r="BC8" s="186" t="s">
        <v>486</v>
      </c>
      <c r="BD8" s="186" t="s">
        <v>487</v>
      </c>
      <c r="BE8" s="186" t="s">
        <v>488</v>
      </c>
      <c r="BF8" s="186" t="s">
        <v>489</v>
      </c>
      <c r="BG8" s="186" t="s">
        <v>490</v>
      </c>
      <c r="BH8" s="186" t="s">
        <v>491</v>
      </c>
      <c r="BI8" s="186" t="s">
        <v>365</v>
      </c>
      <c r="BK8" s="186" t="s">
        <v>486</v>
      </c>
      <c r="BL8" s="186" t="s">
        <v>487</v>
      </c>
      <c r="BM8" s="186" t="s">
        <v>488</v>
      </c>
      <c r="BN8" s="186" t="s">
        <v>489</v>
      </c>
      <c r="BO8" s="186" t="s">
        <v>490</v>
      </c>
      <c r="BP8" s="186" t="s">
        <v>491</v>
      </c>
      <c r="BQ8" s="186" t="s">
        <v>365</v>
      </c>
    </row>
    <row r="9" spans="1:69" s="214" customFormat="1" ht="12" customHeight="1" x14ac:dyDescent="0.2">
      <c r="A9" s="198">
        <v>10100501</v>
      </c>
      <c r="B9" s="199" t="s">
        <v>1683</v>
      </c>
      <c r="C9" s="200" t="s">
        <v>111</v>
      </c>
      <c r="D9" s="201" t="s">
        <v>476</v>
      </c>
      <c r="E9" s="170"/>
      <c r="F9" s="200"/>
      <c r="G9" s="201"/>
      <c r="H9" s="202" t="s">
        <v>1684</v>
      </c>
      <c r="I9" s="202" t="s">
        <v>476</v>
      </c>
      <c r="J9" s="202" t="s">
        <v>1684</v>
      </c>
      <c r="K9" s="202" t="s">
        <v>1684</v>
      </c>
      <c r="L9" s="202" t="s">
        <v>1685</v>
      </c>
      <c r="M9" s="202" t="s">
        <v>1685</v>
      </c>
      <c r="N9" s="202" t="s">
        <v>1684</v>
      </c>
      <c r="O9" s="167"/>
      <c r="P9" s="203">
        <v>9651323076.8700008</v>
      </c>
      <c r="Q9" s="203">
        <v>9705001448.9899998</v>
      </c>
      <c r="R9" s="203">
        <v>9717909620.9500008</v>
      </c>
      <c r="S9" s="203">
        <v>9766534298.6499996</v>
      </c>
      <c r="T9" s="203">
        <v>9778612659.0300007</v>
      </c>
      <c r="U9" s="203">
        <v>9801854658.4899998</v>
      </c>
      <c r="V9" s="203">
        <v>9806892592.2099991</v>
      </c>
      <c r="W9" s="203">
        <v>9828415589.4300003</v>
      </c>
      <c r="X9" s="203">
        <v>9860129372.6700001</v>
      </c>
      <c r="Y9" s="203">
        <v>9878031676.0200005</v>
      </c>
      <c r="Z9" s="203">
        <v>9899049983</v>
      </c>
      <c r="AA9" s="203">
        <v>9918066675.8899994</v>
      </c>
      <c r="AB9" s="203">
        <v>9928005795.2299995</v>
      </c>
      <c r="AC9" s="203"/>
      <c r="AD9" s="203"/>
      <c r="AE9" s="203">
        <v>9812513584.2816677</v>
      </c>
      <c r="AF9" s="204">
        <v>4</v>
      </c>
      <c r="AG9" s="204"/>
      <c r="AH9" s="205"/>
      <c r="AI9" s="205">
        <v>9812513584.2816677</v>
      </c>
      <c r="AJ9" s="205"/>
      <c r="AK9" s="206"/>
      <c r="AL9" s="205">
        <v>9812513584.2816677</v>
      </c>
      <c r="AM9" s="207"/>
      <c r="AN9" s="205"/>
      <c r="AO9" s="208">
        <v>0</v>
      </c>
      <c r="AP9" s="209"/>
      <c r="AQ9" s="210">
        <v>9928005795.2299995</v>
      </c>
      <c r="AR9" s="205"/>
      <c r="AS9" s="205">
        <v>9928005795.2299995</v>
      </c>
      <c r="AT9" s="205"/>
      <c r="AU9" s="205"/>
      <c r="AV9" s="211">
        <v>9928005795.2299995</v>
      </c>
      <c r="AW9" s="205"/>
      <c r="AX9" s="205"/>
      <c r="AY9" s="207">
        <v>0</v>
      </c>
      <c r="AZ9" s="212"/>
      <c r="BA9" s="213">
        <v>0</v>
      </c>
      <c r="BC9" s="202" t="str">
        <f t="shared" ref="BC9:BF24" si="0">IF(VALUE(AR9),BC$7,IF(ISBLANK(AR9),"",BC$7))</f>
        <v/>
      </c>
      <c r="BD9" s="202" t="str">
        <f t="shared" si="0"/>
        <v>ERB</v>
      </c>
      <c r="BE9" s="202" t="str">
        <f t="shared" si="0"/>
        <v/>
      </c>
      <c r="BF9" s="202" t="str">
        <f t="shared" si="0"/>
        <v/>
      </c>
      <c r="BG9" s="202" t="str">
        <f t="shared" ref="BG9:BH78" si="1">IF(VALUE(AW9),"W/C",IF(ISBLANK(AW9),"NO","W/C"))</f>
        <v>NO</v>
      </c>
      <c r="BH9" s="202" t="str">
        <f t="shared" si="1"/>
        <v>NO</v>
      </c>
      <c r="BI9" s="202" t="str">
        <f t="shared" ref="BI9:BI78" si="2">IF(OR(CONCATENATE(BG9,BH9)="NOW/C",CONCATENATE(BG9,BH9)="W/CNO"),"W/C","")</f>
        <v/>
      </c>
      <c r="BK9" s="202" t="b">
        <f t="shared" ref="BK9:BQ46" si="3">BC9=H9</f>
        <v>1</v>
      </c>
      <c r="BL9" s="202" t="b">
        <f t="shared" si="3"/>
        <v>1</v>
      </c>
      <c r="BM9" s="202" t="b">
        <f t="shared" si="3"/>
        <v>1</v>
      </c>
      <c r="BN9" s="202" t="b">
        <f t="shared" si="3"/>
        <v>1</v>
      </c>
      <c r="BO9" s="202" t="b">
        <f t="shared" si="3"/>
        <v>1</v>
      </c>
      <c r="BP9" s="202" t="b">
        <f t="shared" si="3"/>
        <v>1</v>
      </c>
      <c r="BQ9" s="202" t="b">
        <f t="shared" si="3"/>
        <v>1</v>
      </c>
    </row>
    <row r="10" spans="1:69" s="214" customFormat="1" ht="12" customHeight="1" x14ac:dyDescent="0.2">
      <c r="A10" s="198">
        <v>10100502</v>
      </c>
      <c r="B10" s="199" t="s">
        <v>1686</v>
      </c>
      <c r="C10" s="200" t="s">
        <v>498</v>
      </c>
      <c r="D10" s="201" t="s">
        <v>477</v>
      </c>
      <c r="E10" s="170"/>
      <c r="F10" s="200"/>
      <c r="G10" s="201"/>
      <c r="H10" s="202" t="s">
        <v>1684</v>
      </c>
      <c r="I10" s="202" t="s">
        <v>1684</v>
      </c>
      <c r="J10" s="202" t="s">
        <v>477</v>
      </c>
      <c r="K10" s="202" t="s">
        <v>1684</v>
      </c>
      <c r="L10" s="202" t="s">
        <v>1685</v>
      </c>
      <c r="M10" s="202" t="s">
        <v>1685</v>
      </c>
      <c r="N10" s="202" t="s">
        <v>1684</v>
      </c>
      <c r="O10" s="167"/>
      <c r="P10" s="203">
        <v>3652033530.6500001</v>
      </c>
      <c r="Q10" s="203">
        <v>3671549605.0799999</v>
      </c>
      <c r="R10" s="203">
        <v>3685806149.27</v>
      </c>
      <c r="S10" s="203">
        <v>3700424342.6900001</v>
      </c>
      <c r="T10" s="203">
        <v>3715353243.6399999</v>
      </c>
      <c r="U10" s="203">
        <v>3725173947.6199999</v>
      </c>
      <c r="V10" s="203">
        <v>3743562413.7399998</v>
      </c>
      <c r="W10" s="203">
        <v>3765534687.1799998</v>
      </c>
      <c r="X10" s="203">
        <v>3784761578.5700002</v>
      </c>
      <c r="Y10" s="203">
        <v>3802871637.77</v>
      </c>
      <c r="Z10" s="203">
        <v>3861971645.5999999</v>
      </c>
      <c r="AA10" s="203">
        <v>3875597806.0900002</v>
      </c>
      <c r="AB10" s="203">
        <v>3902756307.27</v>
      </c>
      <c r="AC10" s="203"/>
      <c r="AD10" s="203"/>
      <c r="AE10" s="203">
        <v>3759166831.3508334</v>
      </c>
      <c r="AF10" s="215"/>
      <c r="AG10" s="215">
        <v>1</v>
      </c>
      <c r="AH10" s="205"/>
      <c r="AI10" s="205"/>
      <c r="AJ10" s="205">
        <v>3759166831.3508334</v>
      </c>
      <c r="AK10" s="206"/>
      <c r="AL10" s="205">
        <v>3759166831.3508334</v>
      </c>
      <c r="AM10" s="207"/>
      <c r="AN10" s="205"/>
      <c r="AO10" s="208">
        <v>0</v>
      </c>
      <c r="AP10" s="209"/>
      <c r="AQ10" s="210">
        <v>3902756307.27</v>
      </c>
      <c r="AR10" s="205"/>
      <c r="AS10" s="205"/>
      <c r="AT10" s="205">
        <v>3902756307.27</v>
      </c>
      <c r="AU10" s="205"/>
      <c r="AV10" s="211">
        <v>3902756307.27</v>
      </c>
      <c r="AW10" s="205"/>
      <c r="AX10" s="205"/>
      <c r="AY10" s="207">
        <v>0</v>
      </c>
      <c r="AZ10" s="212"/>
      <c r="BA10" s="213">
        <v>0</v>
      </c>
      <c r="BC10" s="202" t="str">
        <f t="shared" si="0"/>
        <v/>
      </c>
      <c r="BD10" s="202" t="str">
        <f t="shared" si="0"/>
        <v/>
      </c>
      <c r="BE10" s="202" t="str">
        <f t="shared" si="0"/>
        <v>GRB</v>
      </c>
      <c r="BF10" s="202" t="str">
        <f t="shared" si="0"/>
        <v/>
      </c>
      <c r="BG10" s="202" t="str">
        <f t="shared" si="1"/>
        <v>NO</v>
      </c>
      <c r="BH10" s="202" t="str">
        <f t="shared" si="1"/>
        <v>NO</v>
      </c>
      <c r="BI10" s="202" t="str">
        <f t="shared" si="2"/>
        <v/>
      </c>
      <c r="BK10" s="202" t="b">
        <f t="shared" si="3"/>
        <v>1</v>
      </c>
      <c r="BL10" s="202" t="b">
        <f t="shared" si="3"/>
        <v>1</v>
      </c>
      <c r="BM10" s="202" t="b">
        <f t="shared" si="3"/>
        <v>1</v>
      </c>
      <c r="BN10" s="202" t="b">
        <f t="shared" si="3"/>
        <v>1</v>
      </c>
      <c r="BO10" s="202" t="b">
        <f t="shared" si="3"/>
        <v>1</v>
      </c>
      <c r="BP10" s="202" t="b">
        <f t="shared" si="3"/>
        <v>1</v>
      </c>
      <c r="BQ10" s="202" t="b">
        <f t="shared" si="3"/>
        <v>1</v>
      </c>
    </row>
    <row r="11" spans="1:69" s="214" customFormat="1" ht="12" customHeight="1" x14ac:dyDescent="0.2">
      <c r="A11" s="198">
        <v>10100503</v>
      </c>
      <c r="B11" s="199" t="s">
        <v>1687</v>
      </c>
      <c r="C11" s="200" t="s">
        <v>128</v>
      </c>
      <c r="D11" s="201" t="s">
        <v>1688</v>
      </c>
      <c r="E11" s="170"/>
      <c r="F11" s="200"/>
      <c r="G11" s="201"/>
      <c r="H11" s="202" t="s">
        <v>1684</v>
      </c>
      <c r="I11" s="202" t="s">
        <v>476</v>
      </c>
      <c r="J11" s="202" t="s">
        <v>477</v>
      </c>
      <c r="K11" s="202" t="s">
        <v>1684</v>
      </c>
      <c r="L11" s="202" t="s">
        <v>1685</v>
      </c>
      <c r="M11" s="202" t="s">
        <v>1685</v>
      </c>
      <c r="N11" s="202" t="s">
        <v>1684</v>
      </c>
      <c r="O11" s="167"/>
      <c r="P11" s="203">
        <v>670048472.54999995</v>
      </c>
      <c r="Q11" s="203">
        <v>670415218.41999996</v>
      </c>
      <c r="R11" s="203">
        <v>669728127.50999999</v>
      </c>
      <c r="S11" s="203">
        <v>670843023.72000003</v>
      </c>
      <c r="T11" s="203">
        <v>708293164.78999996</v>
      </c>
      <c r="U11" s="203">
        <v>727852416.08000004</v>
      </c>
      <c r="V11" s="203">
        <v>753619888.62</v>
      </c>
      <c r="W11" s="203">
        <v>750037408.10000002</v>
      </c>
      <c r="X11" s="203">
        <v>759917388.38</v>
      </c>
      <c r="Y11" s="203">
        <v>825204921.07000005</v>
      </c>
      <c r="Z11" s="203">
        <v>876766575.49000001</v>
      </c>
      <c r="AA11" s="203">
        <v>887275673.77999997</v>
      </c>
      <c r="AB11" s="203">
        <v>932726218.33000004</v>
      </c>
      <c r="AC11" s="203"/>
      <c r="AD11" s="203"/>
      <c r="AE11" s="203">
        <v>758445095.94999993</v>
      </c>
      <c r="AF11" s="215">
        <v>5</v>
      </c>
      <c r="AG11" s="216" t="s">
        <v>500</v>
      </c>
      <c r="AH11" s="205"/>
      <c r="AI11" s="205">
        <v>502014809.009305</v>
      </c>
      <c r="AJ11" s="205">
        <v>256430286.94069499</v>
      </c>
      <c r="AK11" s="206"/>
      <c r="AL11" s="205">
        <v>758445095.95000005</v>
      </c>
      <c r="AM11" s="207"/>
      <c r="AN11" s="205"/>
      <c r="AO11" s="208">
        <v>0</v>
      </c>
      <c r="AP11" s="209"/>
      <c r="AQ11" s="210">
        <v>932726218.33000004</v>
      </c>
      <c r="AR11" s="205"/>
      <c r="AS11" s="205">
        <v>617371483.9126271</v>
      </c>
      <c r="AT11" s="205">
        <v>315354734.417373</v>
      </c>
      <c r="AU11" s="205"/>
      <c r="AV11" s="211">
        <v>932726218.33000016</v>
      </c>
      <c r="AW11" s="205"/>
      <c r="AX11" s="205"/>
      <c r="AY11" s="207">
        <v>0</v>
      </c>
      <c r="AZ11" s="212"/>
      <c r="BA11" s="213">
        <v>-1.1920928955078125E-7</v>
      </c>
      <c r="BC11" s="202" t="str">
        <f t="shared" si="0"/>
        <v/>
      </c>
      <c r="BD11" s="202" t="str">
        <f t="shared" si="0"/>
        <v>ERB</v>
      </c>
      <c r="BE11" s="202" t="str">
        <f t="shared" si="0"/>
        <v>GRB</v>
      </c>
      <c r="BF11" s="202" t="str">
        <f t="shared" si="0"/>
        <v/>
      </c>
      <c r="BG11" s="202" t="str">
        <f t="shared" si="1"/>
        <v>NO</v>
      </c>
      <c r="BH11" s="202" t="str">
        <f t="shared" si="1"/>
        <v>NO</v>
      </c>
      <c r="BI11" s="202" t="str">
        <f t="shared" si="2"/>
        <v/>
      </c>
      <c r="BK11" s="202" t="b">
        <f t="shared" si="3"/>
        <v>1</v>
      </c>
      <c r="BL11" s="202" t="b">
        <f t="shared" si="3"/>
        <v>1</v>
      </c>
      <c r="BM11" s="202" t="b">
        <f t="shared" si="3"/>
        <v>1</v>
      </c>
      <c r="BN11" s="202" t="b">
        <f t="shared" si="3"/>
        <v>1</v>
      </c>
      <c r="BO11" s="202" t="b">
        <f t="shared" si="3"/>
        <v>1</v>
      </c>
      <c r="BP11" s="202" t="b">
        <f t="shared" si="3"/>
        <v>1</v>
      </c>
      <c r="BQ11" s="202" t="b">
        <f t="shared" si="3"/>
        <v>1</v>
      </c>
    </row>
    <row r="12" spans="1:69" s="214" customFormat="1" ht="12" customHeight="1" x14ac:dyDescent="0.2">
      <c r="A12" s="198">
        <v>10100601</v>
      </c>
      <c r="B12" s="199" t="s">
        <v>1689</v>
      </c>
      <c r="C12" s="200" t="s">
        <v>112</v>
      </c>
      <c r="D12" s="201" t="s">
        <v>476</v>
      </c>
      <c r="E12" s="170"/>
      <c r="F12" s="200"/>
      <c r="G12" s="201"/>
      <c r="H12" s="202" t="s">
        <v>1684</v>
      </c>
      <c r="I12" s="202" t="s">
        <v>476</v>
      </c>
      <c r="J12" s="202" t="s">
        <v>1684</v>
      </c>
      <c r="K12" s="202" t="s">
        <v>1684</v>
      </c>
      <c r="L12" s="202" t="s">
        <v>1685</v>
      </c>
      <c r="M12" s="202" t="s">
        <v>1685</v>
      </c>
      <c r="N12" s="202" t="s">
        <v>1684</v>
      </c>
      <c r="O12" s="167"/>
      <c r="P12" s="203">
        <v>-787464</v>
      </c>
      <c r="Q12" s="203">
        <v>0</v>
      </c>
      <c r="R12" s="203">
        <v>0</v>
      </c>
      <c r="S12" s="203">
        <v>0</v>
      </c>
      <c r="T12" s="203">
        <v>1512.42</v>
      </c>
      <c r="U12" s="203">
        <v>49238.21</v>
      </c>
      <c r="V12" s="203">
        <v>3505450.89</v>
      </c>
      <c r="W12" s="203">
        <v>0</v>
      </c>
      <c r="X12" s="203">
        <v>157950.18</v>
      </c>
      <c r="Y12" s="203">
        <v>157950.18</v>
      </c>
      <c r="Z12" s="203">
        <v>0</v>
      </c>
      <c r="AA12" s="203">
        <v>0</v>
      </c>
      <c r="AB12" s="203">
        <v>27828584</v>
      </c>
      <c r="AC12" s="203"/>
      <c r="AD12" s="203"/>
      <c r="AE12" s="203">
        <v>1449388.49</v>
      </c>
      <c r="AF12" s="215" t="s">
        <v>113</v>
      </c>
      <c r="AG12" s="216"/>
      <c r="AH12" s="205"/>
      <c r="AI12" s="205">
        <v>1449388.49</v>
      </c>
      <c r="AJ12" s="205"/>
      <c r="AK12" s="206"/>
      <c r="AL12" s="205">
        <v>1449388.49</v>
      </c>
      <c r="AM12" s="207"/>
      <c r="AN12" s="205"/>
      <c r="AO12" s="208">
        <v>0</v>
      </c>
      <c r="AP12" s="209"/>
      <c r="AQ12" s="210">
        <v>27828584</v>
      </c>
      <c r="AR12" s="205"/>
      <c r="AS12" s="205">
        <v>27828584</v>
      </c>
      <c r="AT12" s="205"/>
      <c r="AU12" s="205"/>
      <c r="AV12" s="211">
        <v>27828584</v>
      </c>
      <c r="AW12" s="205"/>
      <c r="AX12" s="205"/>
      <c r="AY12" s="207">
        <v>0</v>
      </c>
      <c r="AZ12" s="212"/>
      <c r="BA12" s="213">
        <v>0</v>
      </c>
      <c r="BC12" s="202" t="str">
        <f t="shared" si="0"/>
        <v/>
      </c>
      <c r="BD12" s="202" t="str">
        <f t="shared" si="0"/>
        <v>ERB</v>
      </c>
      <c r="BE12" s="202" t="str">
        <f t="shared" si="0"/>
        <v/>
      </c>
      <c r="BF12" s="202" t="str">
        <f t="shared" si="0"/>
        <v/>
      </c>
      <c r="BG12" s="202" t="str">
        <f t="shared" si="1"/>
        <v>NO</v>
      </c>
      <c r="BH12" s="202" t="str">
        <f t="shared" si="1"/>
        <v>NO</v>
      </c>
      <c r="BI12" s="202" t="str">
        <f t="shared" si="2"/>
        <v/>
      </c>
      <c r="BK12" s="202" t="b">
        <f t="shared" si="3"/>
        <v>1</v>
      </c>
      <c r="BL12" s="202" t="b">
        <f t="shared" si="3"/>
        <v>1</v>
      </c>
      <c r="BM12" s="202" t="b">
        <f t="shared" si="3"/>
        <v>1</v>
      </c>
      <c r="BN12" s="202" t="b">
        <f t="shared" si="3"/>
        <v>1</v>
      </c>
      <c r="BO12" s="202" t="b">
        <f t="shared" si="3"/>
        <v>1</v>
      </c>
      <c r="BP12" s="202" t="b">
        <f t="shared" si="3"/>
        <v>1</v>
      </c>
      <c r="BQ12" s="202" t="b">
        <f t="shared" si="3"/>
        <v>1</v>
      </c>
    </row>
    <row r="13" spans="1:69" s="214" customFormat="1" ht="12" customHeight="1" x14ac:dyDescent="0.2">
      <c r="A13" s="198">
        <v>10100602</v>
      </c>
      <c r="B13" s="199" t="s">
        <v>1690</v>
      </c>
      <c r="C13" s="200" t="s">
        <v>502</v>
      </c>
      <c r="D13" s="201" t="s">
        <v>477</v>
      </c>
      <c r="E13" s="170"/>
      <c r="F13" s="200"/>
      <c r="G13" s="201"/>
      <c r="H13" s="202" t="s">
        <v>1684</v>
      </c>
      <c r="I13" s="202" t="s">
        <v>1684</v>
      </c>
      <c r="J13" s="202" t="s">
        <v>477</v>
      </c>
      <c r="K13" s="202" t="s">
        <v>1684</v>
      </c>
      <c r="L13" s="202" t="s">
        <v>1685</v>
      </c>
      <c r="M13" s="202" t="s">
        <v>1685</v>
      </c>
      <c r="N13" s="202" t="s">
        <v>1684</v>
      </c>
      <c r="O13" s="167"/>
      <c r="P13" s="203">
        <v>-3448517.43</v>
      </c>
      <c r="Q13" s="203">
        <v>0</v>
      </c>
      <c r="R13" s="203">
        <v>0</v>
      </c>
      <c r="S13" s="203">
        <v>0</v>
      </c>
      <c r="T13" s="203">
        <v>192196.05</v>
      </c>
      <c r="U13" s="203">
        <v>534354.74</v>
      </c>
      <c r="V13" s="203">
        <v>5382871.5899999999</v>
      </c>
      <c r="W13" s="203">
        <v>0</v>
      </c>
      <c r="X13" s="203">
        <v>0</v>
      </c>
      <c r="Y13" s="203">
        <v>0</v>
      </c>
      <c r="Z13" s="203">
        <v>0</v>
      </c>
      <c r="AA13" s="203">
        <v>0</v>
      </c>
      <c r="AB13" s="203">
        <v>3916497.74</v>
      </c>
      <c r="AC13" s="203"/>
      <c r="AD13" s="203"/>
      <c r="AE13" s="203">
        <v>528617.71125000005</v>
      </c>
      <c r="AF13" s="215"/>
      <c r="AG13" s="216" t="s">
        <v>503</v>
      </c>
      <c r="AH13" s="205"/>
      <c r="AI13" s="205"/>
      <c r="AJ13" s="205">
        <v>528617.71125000005</v>
      </c>
      <c r="AK13" s="206"/>
      <c r="AL13" s="205">
        <v>528617.71125000005</v>
      </c>
      <c r="AM13" s="207"/>
      <c r="AN13" s="205"/>
      <c r="AO13" s="208">
        <v>0</v>
      </c>
      <c r="AP13" s="209"/>
      <c r="AQ13" s="210">
        <v>3916497.74</v>
      </c>
      <c r="AR13" s="205"/>
      <c r="AS13" s="205"/>
      <c r="AT13" s="205">
        <v>3916497.74</v>
      </c>
      <c r="AU13" s="205"/>
      <c r="AV13" s="211">
        <v>3916497.74</v>
      </c>
      <c r="AW13" s="205"/>
      <c r="AX13" s="205"/>
      <c r="AY13" s="207">
        <v>0</v>
      </c>
      <c r="AZ13" s="212"/>
      <c r="BA13" s="213">
        <v>0</v>
      </c>
      <c r="BC13" s="202" t="str">
        <f t="shared" si="0"/>
        <v/>
      </c>
      <c r="BD13" s="202" t="str">
        <f t="shared" si="0"/>
        <v/>
      </c>
      <c r="BE13" s="202" t="str">
        <f t="shared" si="0"/>
        <v>GRB</v>
      </c>
      <c r="BF13" s="202" t="str">
        <f t="shared" si="0"/>
        <v/>
      </c>
      <c r="BG13" s="202" t="str">
        <f t="shared" si="1"/>
        <v>NO</v>
      </c>
      <c r="BH13" s="202" t="str">
        <f t="shared" si="1"/>
        <v>NO</v>
      </c>
      <c r="BI13" s="202" t="str">
        <f t="shared" si="2"/>
        <v/>
      </c>
      <c r="BK13" s="202" t="b">
        <f t="shared" si="3"/>
        <v>1</v>
      </c>
      <c r="BL13" s="202" t="b">
        <f t="shared" si="3"/>
        <v>1</v>
      </c>
      <c r="BM13" s="202" t="b">
        <f t="shared" si="3"/>
        <v>1</v>
      </c>
      <c r="BN13" s="202" t="b">
        <f t="shared" si="3"/>
        <v>1</v>
      </c>
      <c r="BO13" s="202" t="b">
        <f t="shared" si="3"/>
        <v>1</v>
      </c>
      <c r="BP13" s="202" t="b">
        <f t="shared" si="3"/>
        <v>1</v>
      </c>
      <c r="BQ13" s="202" t="b">
        <f t="shared" si="3"/>
        <v>1</v>
      </c>
    </row>
    <row r="14" spans="1:69" s="214" customFormat="1" ht="12" customHeight="1" x14ac:dyDescent="0.2">
      <c r="A14" s="217">
        <v>10100603</v>
      </c>
      <c r="B14" s="218"/>
      <c r="C14" s="219" t="s">
        <v>4865</v>
      </c>
      <c r="D14" s="220" t="s">
        <v>1688</v>
      </c>
      <c r="E14" s="221"/>
      <c r="F14" s="222">
        <v>43435</v>
      </c>
      <c r="G14" s="220"/>
      <c r="H14" s="223" t="s">
        <v>1684</v>
      </c>
      <c r="I14" s="223" t="s">
        <v>476</v>
      </c>
      <c r="J14" s="223" t="s">
        <v>477</v>
      </c>
      <c r="K14" s="223" t="s">
        <v>1684</v>
      </c>
      <c r="L14" s="223" t="s">
        <v>1685</v>
      </c>
      <c r="M14" s="223" t="s">
        <v>1685</v>
      </c>
      <c r="N14" s="223" t="s">
        <v>1684</v>
      </c>
      <c r="O14" s="224"/>
      <c r="P14" s="225"/>
      <c r="Q14" s="225"/>
      <c r="R14" s="225"/>
      <c r="S14" s="225"/>
      <c r="T14" s="225"/>
      <c r="U14" s="225"/>
      <c r="V14" s="225"/>
      <c r="W14" s="225"/>
      <c r="X14" s="225"/>
      <c r="Y14" s="225"/>
      <c r="Z14" s="225"/>
      <c r="AA14" s="225"/>
      <c r="AB14" s="225">
        <v>17124090.309999999</v>
      </c>
      <c r="AC14" s="225"/>
      <c r="AD14" s="225"/>
      <c r="AE14" s="225">
        <v>713503.76291666657</v>
      </c>
      <c r="AF14" s="226">
        <v>5</v>
      </c>
      <c r="AG14" s="227" t="s">
        <v>500</v>
      </c>
      <c r="AH14" s="228"/>
      <c r="AI14" s="228">
        <v>472268.14067454165</v>
      </c>
      <c r="AJ14" s="228">
        <v>241235.62224212498</v>
      </c>
      <c r="AK14" s="229"/>
      <c r="AL14" s="228">
        <v>713503.76291666669</v>
      </c>
      <c r="AM14" s="230"/>
      <c r="AN14" s="228"/>
      <c r="AO14" s="231">
        <v>0</v>
      </c>
      <c r="AP14" s="228"/>
      <c r="AQ14" s="232">
        <v>17124090.309999999</v>
      </c>
      <c r="AR14" s="228"/>
      <c r="AS14" s="228">
        <v>11334435.376188999</v>
      </c>
      <c r="AT14" s="228">
        <v>5789654.9338109996</v>
      </c>
      <c r="AU14" s="228"/>
      <c r="AV14" s="233">
        <v>17124090.309999999</v>
      </c>
      <c r="AW14" s="228"/>
      <c r="AX14" s="228"/>
      <c r="AY14" s="230">
        <v>0</v>
      </c>
      <c r="AZ14" s="234"/>
      <c r="BA14" s="213">
        <v>0</v>
      </c>
      <c r="BC14" s="202"/>
      <c r="BD14" s="202"/>
      <c r="BE14" s="202"/>
      <c r="BF14" s="202"/>
      <c r="BG14" s="202"/>
      <c r="BH14" s="202"/>
      <c r="BI14" s="202"/>
      <c r="BK14" s="202"/>
      <c r="BL14" s="202"/>
      <c r="BM14" s="202"/>
      <c r="BN14" s="202"/>
      <c r="BO14" s="202"/>
      <c r="BP14" s="202"/>
      <c r="BQ14" s="202"/>
    </row>
    <row r="15" spans="1:69" s="214" customFormat="1" ht="12" customHeight="1" x14ac:dyDescent="0.2">
      <c r="A15" s="235">
        <v>10100651</v>
      </c>
      <c r="B15" s="236" t="s">
        <v>1691</v>
      </c>
      <c r="C15" s="200" t="s">
        <v>384</v>
      </c>
      <c r="D15" s="201" t="s">
        <v>476</v>
      </c>
      <c r="E15" s="170"/>
      <c r="F15" s="200"/>
      <c r="G15" s="201"/>
      <c r="H15" s="202" t="s">
        <v>1684</v>
      </c>
      <c r="I15" s="202" t="s">
        <v>476</v>
      </c>
      <c r="J15" s="202" t="s">
        <v>1684</v>
      </c>
      <c r="K15" s="202" t="s">
        <v>1684</v>
      </c>
      <c r="L15" s="202" t="s">
        <v>1685</v>
      </c>
      <c r="M15" s="202" t="s">
        <v>1685</v>
      </c>
      <c r="N15" s="202" t="s">
        <v>1684</v>
      </c>
      <c r="O15" s="237"/>
      <c r="P15" s="203">
        <v>127626846.77</v>
      </c>
      <c r="Q15" s="203">
        <v>127626846.77</v>
      </c>
      <c r="R15" s="203">
        <v>127626846.77</v>
      </c>
      <c r="S15" s="203">
        <v>127834725.66</v>
      </c>
      <c r="T15" s="203">
        <v>127834725.66</v>
      </c>
      <c r="U15" s="203">
        <v>127834725.66</v>
      </c>
      <c r="V15" s="203">
        <v>129151734.53</v>
      </c>
      <c r="W15" s="203">
        <v>129151734.53</v>
      </c>
      <c r="X15" s="203">
        <v>129151734.53</v>
      </c>
      <c r="Y15" s="238">
        <v>129893896.86</v>
      </c>
      <c r="Z15" s="203">
        <v>129893896.86</v>
      </c>
      <c r="AA15" s="203">
        <v>129893896.86</v>
      </c>
      <c r="AB15" s="203">
        <v>130713036.95999999</v>
      </c>
      <c r="AC15" s="203"/>
      <c r="AD15" s="203"/>
      <c r="AE15" s="203">
        <v>128755392.21291663</v>
      </c>
      <c r="AF15" s="215" t="s">
        <v>113</v>
      </c>
      <c r="AG15" s="216"/>
      <c r="AH15" s="205"/>
      <c r="AI15" s="205">
        <v>128755392.21291663</v>
      </c>
      <c r="AJ15" s="205"/>
      <c r="AK15" s="206"/>
      <c r="AL15" s="205">
        <v>128755392.21291663</v>
      </c>
      <c r="AM15" s="207"/>
      <c r="AN15" s="205"/>
      <c r="AO15" s="208">
        <v>0</v>
      </c>
      <c r="AP15" s="205"/>
      <c r="AQ15" s="210">
        <v>130713036.95999999</v>
      </c>
      <c r="AR15" s="205"/>
      <c r="AS15" s="205">
        <v>130713036.95999999</v>
      </c>
      <c r="AT15" s="205"/>
      <c r="AU15" s="205"/>
      <c r="AV15" s="211">
        <v>130713036.95999999</v>
      </c>
      <c r="AW15" s="205"/>
      <c r="AX15" s="205"/>
      <c r="AY15" s="207">
        <v>0</v>
      </c>
      <c r="AZ15" s="212"/>
      <c r="BA15" s="213">
        <v>0</v>
      </c>
      <c r="BC15" s="202" t="str">
        <f t="shared" si="0"/>
        <v/>
      </c>
      <c r="BD15" s="202" t="str">
        <f t="shared" si="0"/>
        <v>ERB</v>
      </c>
      <c r="BE15" s="202" t="str">
        <f t="shared" si="0"/>
        <v/>
      </c>
      <c r="BF15" s="202" t="str">
        <f t="shared" si="0"/>
        <v/>
      </c>
      <c r="BG15" s="202" t="str">
        <f t="shared" si="1"/>
        <v>NO</v>
      </c>
      <c r="BH15" s="202" t="str">
        <f t="shared" si="1"/>
        <v>NO</v>
      </c>
      <c r="BI15" s="202" t="str">
        <f t="shared" si="2"/>
        <v/>
      </c>
      <c r="BK15" s="202" t="b">
        <f t="shared" si="3"/>
        <v>1</v>
      </c>
      <c r="BL15" s="202" t="b">
        <f t="shared" si="3"/>
        <v>1</v>
      </c>
      <c r="BM15" s="202" t="b">
        <f t="shared" si="3"/>
        <v>1</v>
      </c>
      <c r="BN15" s="202" t="b">
        <f t="shared" si="3"/>
        <v>1</v>
      </c>
      <c r="BO15" s="202" t="b">
        <f t="shared" si="3"/>
        <v>1</v>
      </c>
      <c r="BP15" s="202" t="b">
        <f t="shared" si="3"/>
        <v>1</v>
      </c>
      <c r="BQ15" s="202" t="b">
        <f t="shared" si="3"/>
        <v>1</v>
      </c>
    </row>
    <row r="16" spans="1:69" s="214" customFormat="1" ht="12" customHeight="1" x14ac:dyDescent="0.2">
      <c r="A16" s="235">
        <v>10100661</v>
      </c>
      <c r="B16" s="236" t="s">
        <v>1692</v>
      </c>
      <c r="C16" s="200" t="s">
        <v>385</v>
      </c>
      <c r="D16" s="201" t="s">
        <v>476</v>
      </c>
      <c r="E16" s="170"/>
      <c r="F16" s="200"/>
      <c r="G16" s="201"/>
      <c r="H16" s="202" t="s">
        <v>1684</v>
      </c>
      <c r="I16" s="202" t="s">
        <v>476</v>
      </c>
      <c r="J16" s="202" t="s">
        <v>1684</v>
      </c>
      <c r="K16" s="202" t="s">
        <v>1684</v>
      </c>
      <c r="L16" s="202" t="s">
        <v>1685</v>
      </c>
      <c r="M16" s="202" t="s">
        <v>1685</v>
      </c>
      <c r="N16" s="202" t="s">
        <v>1684</v>
      </c>
      <c r="O16" s="237"/>
      <c r="P16" s="203">
        <v>-127626846.77</v>
      </c>
      <c r="Q16" s="203">
        <v>-127626846.77</v>
      </c>
      <c r="R16" s="203">
        <v>-127626846.77</v>
      </c>
      <c r="S16" s="203">
        <v>-127834725.66</v>
      </c>
      <c r="T16" s="203">
        <v>-127834725.66</v>
      </c>
      <c r="U16" s="203">
        <v>-127834725.66</v>
      </c>
      <c r="V16" s="203">
        <v>-129151734.53</v>
      </c>
      <c r="W16" s="203">
        <v>-129151734.53</v>
      </c>
      <c r="X16" s="203">
        <v>-129151734.53</v>
      </c>
      <c r="Y16" s="203">
        <v>-129893896.86</v>
      </c>
      <c r="Z16" s="203">
        <v>-129893896.86</v>
      </c>
      <c r="AA16" s="203">
        <v>-129893896.86</v>
      </c>
      <c r="AB16" s="203">
        <v>-130713036.95999999</v>
      </c>
      <c r="AC16" s="203"/>
      <c r="AD16" s="203"/>
      <c r="AE16" s="203">
        <v>-128755392.21291663</v>
      </c>
      <c r="AF16" s="215" t="s">
        <v>113</v>
      </c>
      <c r="AG16" s="216"/>
      <c r="AH16" s="205"/>
      <c r="AI16" s="205">
        <v>-128755392.21291663</v>
      </c>
      <c r="AJ16" s="205"/>
      <c r="AK16" s="206"/>
      <c r="AL16" s="205">
        <v>-128755392.21291663</v>
      </c>
      <c r="AM16" s="207"/>
      <c r="AN16" s="205"/>
      <c r="AO16" s="208">
        <v>0</v>
      </c>
      <c r="AP16" s="205"/>
      <c r="AQ16" s="210">
        <v>-130713036.95999999</v>
      </c>
      <c r="AR16" s="205"/>
      <c r="AS16" s="205">
        <v>-130713036.95999999</v>
      </c>
      <c r="AT16" s="205"/>
      <c r="AU16" s="205"/>
      <c r="AV16" s="211">
        <v>-130713036.95999999</v>
      </c>
      <c r="AW16" s="205"/>
      <c r="AX16" s="205"/>
      <c r="AY16" s="207">
        <v>0</v>
      </c>
      <c r="AZ16" s="212"/>
      <c r="BA16" s="213">
        <v>0</v>
      </c>
      <c r="BC16" s="202" t="str">
        <f t="shared" si="0"/>
        <v/>
      </c>
      <c r="BD16" s="202" t="str">
        <f t="shared" si="0"/>
        <v>ERB</v>
      </c>
      <c r="BE16" s="202" t="str">
        <f t="shared" si="0"/>
        <v/>
      </c>
      <c r="BF16" s="202" t="str">
        <f t="shared" si="0"/>
        <v/>
      </c>
      <c r="BG16" s="202" t="str">
        <f t="shared" si="1"/>
        <v>NO</v>
      </c>
      <c r="BH16" s="202" t="str">
        <f t="shared" si="1"/>
        <v>NO</v>
      </c>
      <c r="BI16" s="202" t="str">
        <f t="shared" si="2"/>
        <v/>
      </c>
      <c r="BK16" s="202" t="b">
        <f t="shared" si="3"/>
        <v>1</v>
      </c>
      <c r="BL16" s="202" t="b">
        <f t="shared" si="3"/>
        <v>1</v>
      </c>
      <c r="BM16" s="202" t="b">
        <f t="shared" si="3"/>
        <v>1</v>
      </c>
      <c r="BN16" s="202" t="b">
        <f t="shared" si="3"/>
        <v>1</v>
      </c>
      <c r="BO16" s="202" t="b">
        <f t="shared" si="3"/>
        <v>1</v>
      </c>
      <c r="BP16" s="202" t="b">
        <f t="shared" si="3"/>
        <v>1</v>
      </c>
      <c r="BQ16" s="202" t="b">
        <f t="shared" si="3"/>
        <v>1</v>
      </c>
    </row>
    <row r="17" spans="1:69" s="214" customFormat="1" ht="12" customHeight="1" x14ac:dyDescent="0.2">
      <c r="A17" s="239">
        <v>10110013</v>
      </c>
      <c r="B17" s="240" t="s">
        <v>1693</v>
      </c>
      <c r="C17" s="200" t="s">
        <v>504</v>
      </c>
      <c r="D17" s="201" t="s">
        <v>478</v>
      </c>
      <c r="E17" s="170"/>
      <c r="F17" s="200"/>
      <c r="G17" s="201"/>
      <c r="H17" s="202" t="s">
        <v>1684</v>
      </c>
      <c r="I17" s="202" t="s">
        <v>1684</v>
      </c>
      <c r="J17" s="202" t="s">
        <v>1684</v>
      </c>
      <c r="K17" s="202" t="s">
        <v>478</v>
      </c>
      <c r="L17" s="202" t="s">
        <v>1685</v>
      </c>
      <c r="M17" s="202" t="s">
        <v>1685</v>
      </c>
      <c r="N17" s="202" t="s">
        <v>1684</v>
      </c>
      <c r="O17" s="167"/>
      <c r="P17" s="203">
        <v>0</v>
      </c>
      <c r="Q17" s="203">
        <v>0</v>
      </c>
      <c r="R17" s="203">
        <v>0</v>
      </c>
      <c r="S17" s="203">
        <v>0</v>
      </c>
      <c r="T17" s="203">
        <v>0</v>
      </c>
      <c r="U17" s="203">
        <v>0</v>
      </c>
      <c r="V17" s="203">
        <v>0</v>
      </c>
      <c r="W17" s="203">
        <v>0</v>
      </c>
      <c r="X17" s="203">
        <v>0</v>
      </c>
      <c r="Y17" s="203">
        <v>0</v>
      </c>
      <c r="Z17" s="203">
        <v>0</v>
      </c>
      <c r="AA17" s="203">
        <v>0</v>
      </c>
      <c r="AB17" s="203">
        <v>0</v>
      </c>
      <c r="AC17" s="203"/>
      <c r="AD17" s="203"/>
      <c r="AE17" s="203">
        <v>0</v>
      </c>
      <c r="AF17" s="215"/>
      <c r="AG17" s="216"/>
      <c r="AH17" s="205"/>
      <c r="AI17" s="205"/>
      <c r="AJ17" s="205"/>
      <c r="AK17" s="206">
        <v>0</v>
      </c>
      <c r="AL17" s="205">
        <v>0</v>
      </c>
      <c r="AM17" s="207"/>
      <c r="AN17" s="205"/>
      <c r="AO17" s="208">
        <v>0</v>
      </c>
      <c r="AP17" s="209"/>
      <c r="AQ17" s="210">
        <v>0</v>
      </c>
      <c r="AR17" s="205"/>
      <c r="AS17" s="205"/>
      <c r="AT17" s="205"/>
      <c r="AU17" s="205">
        <v>0</v>
      </c>
      <c r="AV17" s="211">
        <v>0</v>
      </c>
      <c r="AW17" s="205"/>
      <c r="AX17" s="205"/>
      <c r="AY17" s="207">
        <v>0</v>
      </c>
      <c r="AZ17" s="212" t="s">
        <v>4866</v>
      </c>
      <c r="BA17" s="213">
        <v>0</v>
      </c>
      <c r="BC17" s="202" t="str">
        <f t="shared" si="0"/>
        <v/>
      </c>
      <c r="BD17" s="202" t="str">
        <f t="shared" si="0"/>
        <v/>
      </c>
      <c r="BE17" s="202" t="str">
        <f t="shared" si="0"/>
        <v/>
      </c>
      <c r="BF17" s="202" t="str">
        <f t="shared" si="0"/>
        <v>Non-Op</v>
      </c>
      <c r="BG17" s="202" t="str">
        <f t="shared" si="1"/>
        <v>NO</v>
      </c>
      <c r="BH17" s="202" t="str">
        <f t="shared" si="1"/>
        <v>NO</v>
      </c>
      <c r="BI17" s="202" t="str">
        <f t="shared" si="2"/>
        <v/>
      </c>
      <c r="BK17" s="202" t="b">
        <f t="shared" si="3"/>
        <v>1</v>
      </c>
      <c r="BL17" s="202" t="b">
        <f t="shared" si="3"/>
        <v>1</v>
      </c>
      <c r="BM17" s="202" t="b">
        <f t="shared" si="3"/>
        <v>1</v>
      </c>
      <c r="BN17" s="202" t="b">
        <f t="shared" si="3"/>
        <v>1</v>
      </c>
      <c r="BO17" s="202" t="b">
        <f t="shared" si="3"/>
        <v>1</v>
      </c>
      <c r="BP17" s="202" t="b">
        <f t="shared" si="3"/>
        <v>1</v>
      </c>
      <c r="BQ17" s="202" t="b">
        <f t="shared" si="3"/>
        <v>1</v>
      </c>
    </row>
    <row r="18" spans="1:69" s="214" customFormat="1" ht="12" customHeight="1" x14ac:dyDescent="0.2">
      <c r="A18" s="241">
        <v>10110023</v>
      </c>
      <c r="B18" s="242" t="s">
        <v>1694</v>
      </c>
      <c r="C18" s="243" t="s">
        <v>505</v>
      </c>
      <c r="D18" s="244" t="s">
        <v>478</v>
      </c>
      <c r="E18" s="245"/>
      <c r="F18" s="246">
        <v>42752</v>
      </c>
      <c r="G18" s="244"/>
      <c r="H18" s="247" t="s">
        <v>1684</v>
      </c>
      <c r="I18" s="247" t="s">
        <v>1684</v>
      </c>
      <c r="J18" s="247" t="s">
        <v>1684</v>
      </c>
      <c r="K18" s="247" t="s">
        <v>478</v>
      </c>
      <c r="L18" s="247" t="s">
        <v>1685</v>
      </c>
      <c r="M18" s="247" t="s">
        <v>1685</v>
      </c>
      <c r="N18" s="247" t="s">
        <v>1684</v>
      </c>
      <c r="O18" s="248"/>
      <c r="P18" s="249">
        <v>1129251.6000000001</v>
      </c>
      <c r="Q18" s="249">
        <v>1086807.01</v>
      </c>
      <c r="R18" s="249">
        <v>1454287.4</v>
      </c>
      <c r="S18" s="249">
        <v>1387106.61</v>
      </c>
      <c r="T18" s="249">
        <v>1336288.33</v>
      </c>
      <c r="U18" s="249">
        <v>1285470.07</v>
      </c>
      <c r="V18" s="249">
        <v>1234651.79</v>
      </c>
      <c r="W18" s="249">
        <v>1183833.53</v>
      </c>
      <c r="X18" s="249">
        <v>1133015.25</v>
      </c>
      <c r="Y18" s="249">
        <v>1493504.46</v>
      </c>
      <c r="Z18" s="249">
        <v>1442686.18</v>
      </c>
      <c r="AA18" s="249">
        <v>1374177.28</v>
      </c>
      <c r="AB18" s="249">
        <v>1314513.67</v>
      </c>
      <c r="AC18" s="249"/>
      <c r="AD18" s="249"/>
      <c r="AE18" s="249">
        <v>1302809.2120833332</v>
      </c>
      <c r="AF18" s="250"/>
      <c r="AG18" s="251"/>
      <c r="AH18" s="252"/>
      <c r="AI18" s="252"/>
      <c r="AJ18" s="252"/>
      <c r="AK18" s="253">
        <v>1302809.2120833332</v>
      </c>
      <c r="AL18" s="252">
        <v>1302809.2120833332</v>
      </c>
      <c r="AM18" s="254"/>
      <c r="AN18" s="252"/>
      <c r="AO18" s="255">
        <v>0</v>
      </c>
      <c r="AP18" s="252"/>
      <c r="AQ18" s="256">
        <v>1314513.67</v>
      </c>
      <c r="AR18" s="252"/>
      <c r="AS18" s="252"/>
      <c r="AT18" s="252"/>
      <c r="AU18" s="252">
        <v>1314513.67</v>
      </c>
      <c r="AV18" s="257">
        <v>1314513.67</v>
      </c>
      <c r="AW18" s="252"/>
      <c r="AX18" s="252"/>
      <c r="AY18" s="254">
        <v>0</v>
      </c>
      <c r="AZ18" s="258" t="s">
        <v>4866</v>
      </c>
      <c r="BA18" s="213">
        <v>0</v>
      </c>
      <c r="BC18" s="247" t="str">
        <f t="shared" si="0"/>
        <v/>
      </c>
      <c r="BD18" s="247" t="str">
        <f t="shared" si="0"/>
        <v/>
      </c>
      <c r="BE18" s="247" t="str">
        <f t="shared" si="0"/>
        <v/>
      </c>
      <c r="BF18" s="202" t="str">
        <f t="shared" si="0"/>
        <v>Non-Op</v>
      </c>
      <c r="BG18" s="202" t="str">
        <f t="shared" si="1"/>
        <v>NO</v>
      </c>
      <c r="BH18" s="202" t="str">
        <f t="shared" si="1"/>
        <v>NO</v>
      </c>
      <c r="BI18" s="202" t="str">
        <f t="shared" si="2"/>
        <v/>
      </c>
      <c r="BK18" s="202" t="b">
        <f t="shared" si="3"/>
        <v>1</v>
      </c>
      <c r="BL18" s="202" t="b">
        <f t="shared" si="3"/>
        <v>1</v>
      </c>
      <c r="BM18" s="202" t="b">
        <f t="shared" si="3"/>
        <v>1</v>
      </c>
      <c r="BN18" s="202" t="b">
        <f t="shared" si="3"/>
        <v>1</v>
      </c>
      <c r="BO18" s="202" t="b">
        <f t="shared" si="3"/>
        <v>1</v>
      </c>
      <c r="BP18" s="202" t="b">
        <f t="shared" si="3"/>
        <v>1</v>
      </c>
      <c r="BQ18" s="202" t="b">
        <f t="shared" si="3"/>
        <v>1</v>
      </c>
    </row>
    <row r="19" spans="1:69" s="214" customFormat="1" ht="12" customHeight="1" x14ac:dyDescent="0.2">
      <c r="A19" s="198">
        <v>10500501</v>
      </c>
      <c r="B19" s="199" t="s">
        <v>1695</v>
      </c>
      <c r="C19" s="200" t="s">
        <v>200</v>
      </c>
      <c r="D19" s="201" t="s">
        <v>476</v>
      </c>
      <c r="E19" s="170"/>
      <c r="F19" s="200"/>
      <c r="G19" s="201"/>
      <c r="H19" s="202" t="s">
        <v>1684</v>
      </c>
      <c r="I19" s="202" t="s">
        <v>476</v>
      </c>
      <c r="J19" s="202" t="s">
        <v>1684</v>
      </c>
      <c r="K19" s="202" t="s">
        <v>1684</v>
      </c>
      <c r="L19" s="202" t="s">
        <v>1685</v>
      </c>
      <c r="M19" s="202" t="s">
        <v>1685</v>
      </c>
      <c r="N19" s="202" t="s">
        <v>1684</v>
      </c>
      <c r="O19" s="167"/>
      <c r="P19" s="203">
        <v>52143356.590000004</v>
      </c>
      <c r="Q19" s="203">
        <v>49283072.200000003</v>
      </c>
      <c r="R19" s="203">
        <v>49283072.200000003</v>
      </c>
      <c r="S19" s="203">
        <v>49283195.740000002</v>
      </c>
      <c r="T19" s="203">
        <v>49293847.079999998</v>
      </c>
      <c r="U19" s="203">
        <v>49293982.979999997</v>
      </c>
      <c r="V19" s="203">
        <v>49293982.979999997</v>
      </c>
      <c r="W19" s="203">
        <v>49283479.899999999</v>
      </c>
      <c r="X19" s="203">
        <v>49285257.229999997</v>
      </c>
      <c r="Y19" s="203">
        <v>49285257.229999997</v>
      </c>
      <c r="Z19" s="203">
        <v>49285438.079999998</v>
      </c>
      <c r="AA19" s="203">
        <v>49285438.079999998</v>
      </c>
      <c r="AB19" s="203">
        <v>38572647</v>
      </c>
      <c r="AC19" s="203"/>
      <c r="AD19" s="203"/>
      <c r="AE19" s="203">
        <v>48959502.124583334</v>
      </c>
      <c r="AF19" s="215">
        <v>14</v>
      </c>
      <c r="AG19" s="216"/>
      <c r="AH19" s="205"/>
      <c r="AI19" s="205">
        <v>48959502.124583334</v>
      </c>
      <c r="AJ19" s="205"/>
      <c r="AK19" s="206"/>
      <c r="AL19" s="205">
        <v>48959502.124583334</v>
      </c>
      <c r="AM19" s="207"/>
      <c r="AN19" s="205"/>
      <c r="AO19" s="208">
        <v>0</v>
      </c>
      <c r="AP19" s="209"/>
      <c r="AQ19" s="210">
        <v>38572647</v>
      </c>
      <c r="AR19" s="205"/>
      <c r="AS19" s="205">
        <v>38572647</v>
      </c>
      <c r="AT19" s="205"/>
      <c r="AU19" s="205"/>
      <c r="AV19" s="211">
        <v>38572647</v>
      </c>
      <c r="AW19" s="205"/>
      <c r="AX19" s="205"/>
      <c r="AY19" s="207">
        <v>0</v>
      </c>
      <c r="AZ19" s="212"/>
      <c r="BA19" s="213">
        <v>0</v>
      </c>
      <c r="BC19" s="202" t="str">
        <f t="shared" si="0"/>
        <v/>
      </c>
      <c r="BD19" s="202" t="str">
        <f t="shared" si="0"/>
        <v>ERB</v>
      </c>
      <c r="BE19" s="202" t="str">
        <f t="shared" si="0"/>
        <v/>
      </c>
      <c r="BF19" s="202" t="str">
        <f t="shared" si="0"/>
        <v/>
      </c>
      <c r="BG19" s="202" t="str">
        <f t="shared" si="1"/>
        <v>NO</v>
      </c>
      <c r="BH19" s="202" t="str">
        <f t="shared" si="1"/>
        <v>NO</v>
      </c>
      <c r="BI19" s="202" t="str">
        <f t="shared" si="2"/>
        <v/>
      </c>
      <c r="BK19" s="202" t="b">
        <f t="shared" si="3"/>
        <v>1</v>
      </c>
      <c r="BL19" s="202" t="b">
        <f t="shared" si="3"/>
        <v>1</v>
      </c>
      <c r="BM19" s="202" t="b">
        <f t="shared" si="3"/>
        <v>1</v>
      </c>
      <c r="BN19" s="202" t="b">
        <f t="shared" si="3"/>
        <v>1</v>
      </c>
      <c r="BO19" s="202" t="b">
        <f t="shared" si="3"/>
        <v>1</v>
      </c>
      <c r="BP19" s="202" t="b">
        <f t="shared" si="3"/>
        <v>1</v>
      </c>
      <c r="BQ19" s="202" t="b">
        <f t="shared" si="3"/>
        <v>1</v>
      </c>
    </row>
    <row r="20" spans="1:69" s="214" customFormat="1" ht="12" customHeight="1" x14ac:dyDescent="0.2">
      <c r="A20" s="198">
        <v>10500502</v>
      </c>
      <c r="B20" s="199" t="s">
        <v>1696</v>
      </c>
      <c r="C20" s="200" t="s">
        <v>506</v>
      </c>
      <c r="D20" s="201" t="s">
        <v>477</v>
      </c>
      <c r="E20" s="170"/>
      <c r="F20" s="200"/>
      <c r="G20" s="201"/>
      <c r="H20" s="202" t="s">
        <v>1684</v>
      </c>
      <c r="I20" s="202" t="s">
        <v>1684</v>
      </c>
      <c r="J20" s="202" t="s">
        <v>477</v>
      </c>
      <c r="K20" s="202" t="s">
        <v>1684</v>
      </c>
      <c r="L20" s="202" t="s">
        <v>1685</v>
      </c>
      <c r="M20" s="202" t="s">
        <v>1685</v>
      </c>
      <c r="N20" s="202" t="s">
        <v>1684</v>
      </c>
      <c r="O20" s="167"/>
      <c r="P20" s="203">
        <v>1436911.3</v>
      </c>
      <c r="Q20" s="203">
        <v>611314.14</v>
      </c>
      <c r="R20" s="203">
        <v>611314.14</v>
      </c>
      <c r="S20" s="203">
        <v>611314.14</v>
      </c>
      <c r="T20" s="203">
        <v>611314.14</v>
      </c>
      <c r="U20" s="203">
        <v>611314.14</v>
      </c>
      <c r="V20" s="203">
        <v>611314.14</v>
      </c>
      <c r="W20" s="203">
        <v>611314.14</v>
      </c>
      <c r="X20" s="203">
        <v>611314.14</v>
      </c>
      <c r="Y20" s="203">
        <v>611314.14</v>
      </c>
      <c r="Z20" s="203">
        <v>611314.14</v>
      </c>
      <c r="AA20" s="203">
        <v>611314.14</v>
      </c>
      <c r="AB20" s="203">
        <v>611314.14</v>
      </c>
      <c r="AC20" s="203"/>
      <c r="AD20" s="203"/>
      <c r="AE20" s="203">
        <v>645714.02166666661</v>
      </c>
      <c r="AF20" s="215"/>
      <c r="AG20" s="215">
        <v>1</v>
      </c>
      <c r="AH20" s="205"/>
      <c r="AI20" s="205"/>
      <c r="AJ20" s="205">
        <v>645714.02166666661</v>
      </c>
      <c r="AK20" s="206"/>
      <c r="AL20" s="205">
        <v>645714.02166666661</v>
      </c>
      <c r="AM20" s="207"/>
      <c r="AN20" s="205"/>
      <c r="AO20" s="208">
        <v>0</v>
      </c>
      <c r="AP20" s="209"/>
      <c r="AQ20" s="210">
        <v>611314.14</v>
      </c>
      <c r="AR20" s="205"/>
      <c r="AS20" s="205"/>
      <c r="AT20" s="205">
        <v>611314.14</v>
      </c>
      <c r="AU20" s="205"/>
      <c r="AV20" s="211">
        <v>611314.14</v>
      </c>
      <c r="AW20" s="205"/>
      <c r="AX20" s="205"/>
      <c r="AY20" s="207">
        <v>0</v>
      </c>
      <c r="AZ20" s="212"/>
      <c r="BA20" s="213">
        <v>0</v>
      </c>
      <c r="BC20" s="202" t="str">
        <f t="shared" si="0"/>
        <v/>
      </c>
      <c r="BD20" s="202" t="str">
        <f t="shared" si="0"/>
        <v/>
      </c>
      <c r="BE20" s="202" t="str">
        <f t="shared" si="0"/>
        <v>GRB</v>
      </c>
      <c r="BF20" s="202" t="str">
        <f t="shared" si="0"/>
        <v/>
      </c>
      <c r="BG20" s="202" t="str">
        <f t="shared" si="1"/>
        <v>NO</v>
      </c>
      <c r="BH20" s="202" t="str">
        <f t="shared" si="1"/>
        <v>NO</v>
      </c>
      <c r="BI20" s="202" t="str">
        <f t="shared" si="2"/>
        <v/>
      </c>
      <c r="BK20" s="202" t="b">
        <f t="shared" si="3"/>
        <v>1</v>
      </c>
      <c r="BL20" s="202" t="b">
        <f t="shared" si="3"/>
        <v>1</v>
      </c>
      <c r="BM20" s="202" t="b">
        <f t="shared" si="3"/>
        <v>1</v>
      </c>
      <c r="BN20" s="202" t="b">
        <f t="shared" si="3"/>
        <v>1</v>
      </c>
      <c r="BO20" s="202" t="b">
        <f t="shared" si="3"/>
        <v>1</v>
      </c>
      <c r="BP20" s="202" t="b">
        <f t="shared" si="3"/>
        <v>1</v>
      </c>
      <c r="BQ20" s="202" t="b">
        <f t="shared" si="3"/>
        <v>1</v>
      </c>
    </row>
    <row r="21" spans="1:69" s="214" customFormat="1" ht="12" customHeight="1" x14ac:dyDescent="0.2">
      <c r="A21" s="235">
        <v>10500503</v>
      </c>
      <c r="B21" s="236" t="s">
        <v>1697</v>
      </c>
      <c r="C21" s="200" t="s">
        <v>507</v>
      </c>
      <c r="D21" s="201" t="s">
        <v>1688</v>
      </c>
      <c r="E21" s="170" t="s">
        <v>4867</v>
      </c>
      <c r="F21" s="200"/>
      <c r="G21" s="201"/>
      <c r="H21" s="202" t="s">
        <v>1684</v>
      </c>
      <c r="I21" s="202" t="s">
        <v>476</v>
      </c>
      <c r="J21" s="202" t="s">
        <v>477</v>
      </c>
      <c r="K21" s="202" t="s">
        <v>1684</v>
      </c>
      <c r="L21" s="202" t="s">
        <v>1685</v>
      </c>
      <c r="M21" s="202" t="s">
        <v>1685</v>
      </c>
      <c r="N21" s="202" t="s">
        <v>1684</v>
      </c>
      <c r="O21" s="237"/>
      <c r="P21" s="203">
        <v>0</v>
      </c>
      <c r="Q21" s="203">
        <v>227.16</v>
      </c>
      <c r="R21" s="203">
        <v>0</v>
      </c>
      <c r="S21" s="203">
        <v>0</v>
      </c>
      <c r="T21" s="203">
        <v>0</v>
      </c>
      <c r="U21" s="203">
        <v>0</v>
      </c>
      <c r="V21" s="203">
        <v>0</v>
      </c>
      <c r="W21" s="203">
        <v>0</v>
      </c>
      <c r="X21" s="203">
        <v>0</v>
      </c>
      <c r="Y21" s="203">
        <v>0</v>
      </c>
      <c r="Z21" s="203">
        <v>0</v>
      </c>
      <c r="AA21" s="203">
        <v>0</v>
      </c>
      <c r="AB21" s="203">
        <v>352116.26</v>
      </c>
      <c r="AC21" s="203"/>
      <c r="AD21" s="203"/>
      <c r="AE21" s="203">
        <v>14690.440833333334</v>
      </c>
      <c r="AF21" s="215" t="s">
        <v>508</v>
      </c>
      <c r="AG21" s="216" t="s">
        <v>500</v>
      </c>
      <c r="AH21" s="205"/>
      <c r="AI21" s="205">
        <v>9723.6027875833352</v>
      </c>
      <c r="AJ21" s="205">
        <v>4966.8380457500007</v>
      </c>
      <c r="AK21" s="206"/>
      <c r="AL21" s="205">
        <v>14690.440833333336</v>
      </c>
      <c r="AM21" s="207"/>
      <c r="AN21" s="205"/>
      <c r="AO21" s="208">
        <v>0</v>
      </c>
      <c r="AP21" s="209"/>
      <c r="AQ21" s="210">
        <v>352116.26</v>
      </c>
      <c r="AR21" s="205"/>
      <c r="AS21" s="205">
        <v>233065.75249400001</v>
      </c>
      <c r="AT21" s="205">
        <v>119050.50750600001</v>
      </c>
      <c r="AU21" s="205"/>
      <c r="AV21" s="211">
        <v>352116.26</v>
      </c>
      <c r="AW21" s="205"/>
      <c r="AX21" s="205"/>
      <c r="AY21" s="207">
        <v>0</v>
      </c>
      <c r="AZ21" s="212"/>
      <c r="BA21" s="213">
        <v>0</v>
      </c>
      <c r="BC21" s="202" t="str">
        <f t="shared" si="0"/>
        <v/>
      </c>
      <c r="BD21" s="202" t="str">
        <f t="shared" si="0"/>
        <v>ERB</v>
      </c>
      <c r="BE21" s="202" t="str">
        <f t="shared" si="0"/>
        <v>GRB</v>
      </c>
      <c r="BF21" s="202" t="str">
        <f t="shared" si="0"/>
        <v/>
      </c>
      <c r="BG21" s="202" t="str">
        <f t="shared" si="1"/>
        <v>NO</v>
      </c>
      <c r="BH21" s="202" t="str">
        <f t="shared" si="1"/>
        <v>NO</v>
      </c>
      <c r="BI21" s="202" t="str">
        <f t="shared" si="2"/>
        <v/>
      </c>
      <c r="BK21" s="202" t="b">
        <f t="shared" si="3"/>
        <v>1</v>
      </c>
      <c r="BL21" s="202" t="b">
        <f t="shared" si="3"/>
        <v>1</v>
      </c>
      <c r="BM21" s="202" t="b">
        <f t="shared" si="3"/>
        <v>1</v>
      </c>
      <c r="BN21" s="202" t="b">
        <f t="shared" si="3"/>
        <v>1</v>
      </c>
      <c r="BO21" s="202" t="b">
        <f t="shared" si="3"/>
        <v>1</v>
      </c>
      <c r="BP21" s="202" t="b">
        <f t="shared" si="3"/>
        <v>1</v>
      </c>
      <c r="BQ21" s="202" t="b">
        <f t="shared" si="3"/>
        <v>1</v>
      </c>
    </row>
    <row r="22" spans="1:69" s="214" customFormat="1" ht="12" customHeight="1" x14ac:dyDescent="0.2">
      <c r="A22" s="198">
        <v>10600501</v>
      </c>
      <c r="B22" s="199" t="s">
        <v>1698</v>
      </c>
      <c r="C22" s="200" t="s">
        <v>201</v>
      </c>
      <c r="D22" s="201" t="s">
        <v>476</v>
      </c>
      <c r="E22" s="170"/>
      <c r="F22" s="200"/>
      <c r="G22" s="201"/>
      <c r="H22" s="202" t="s">
        <v>1684</v>
      </c>
      <c r="I22" s="202" t="s">
        <v>476</v>
      </c>
      <c r="J22" s="202" t="s">
        <v>1684</v>
      </c>
      <c r="K22" s="202" t="s">
        <v>1684</v>
      </c>
      <c r="L22" s="202" t="s">
        <v>1685</v>
      </c>
      <c r="M22" s="202" t="s">
        <v>1685</v>
      </c>
      <c r="N22" s="202" t="s">
        <v>1684</v>
      </c>
      <c r="O22" s="167"/>
      <c r="P22" s="203">
        <v>146752173.47</v>
      </c>
      <c r="Q22" s="203">
        <v>111600198.09</v>
      </c>
      <c r="R22" s="203">
        <v>115323659.25</v>
      </c>
      <c r="S22" s="203">
        <v>91525009.939999998</v>
      </c>
      <c r="T22" s="203">
        <v>90465540.459999993</v>
      </c>
      <c r="U22" s="203">
        <v>77366280.069999993</v>
      </c>
      <c r="V22" s="203">
        <v>81790151.019999996</v>
      </c>
      <c r="W22" s="203">
        <v>78811237.379999995</v>
      </c>
      <c r="X22" s="203">
        <v>60929654.289999999</v>
      </c>
      <c r="Y22" s="203">
        <v>61022167.159999996</v>
      </c>
      <c r="Z22" s="203">
        <v>93304394.269999996</v>
      </c>
      <c r="AA22" s="203">
        <v>101869909.43000001</v>
      </c>
      <c r="AB22" s="203">
        <v>148449856.16</v>
      </c>
      <c r="AC22" s="203"/>
      <c r="AD22" s="203"/>
      <c r="AE22" s="203">
        <v>92634101.347916663</v>
      </c>
      <c r="AF22" s="215" t="s">
        <v>202</v>
      </c>
      <c r="AG22" s="216"/>
      <c r="AH22" s="205"/>
      <c r="AI22" s="205">
        <v>92634101.347916663</v>
      </c>
      <c r="AJ22" s="205"/>
      <c r="AK22" s="206"/>
      <c r="AL22" s="205">
        <v>92634101.347916663</v>
      </c>
      <c r="AM22" s="207"/>
      <c r="AN22" s="205"/>
      <c r="AO22" s="208">
        <v>0</v>
      </c>
      <c r="AP22" s="209"/>
      <c r="AQ22" s="210">
        <v>148449856.16</v>
      </c>
      <c r="AR22" s="205"/>
      <c r="AS22" s="205">
        <v>148449856.16</v>
      </c>
      <c r="AT22" s="205"/>
      <c r="AU22" s="205"/>
      <c r="AV22" s="211">
        <v>148449856.16</v>
      </c>
      <c r="AW22" s="205"/>
      <c r="AX22" s="205"/>
      <c r="AY22" s="207">
        <v>0</v>
      </c>
      <c r="AZ22" s="212"/>
      <c r="BA22" s="213">
        <v>0</v>
      </c>
      <c r="BC22" s="202" t="str">
        <f t="shared" si="0"/>
        <v/>
      </c>
      <c r="BD22" s="202" t="str">
        <f t="shared" si="0"/>
        <v>ERB</v>
      </c>
      <c r="BE22" s="202" t="str">
        <f t="shared" si="0"/>
        <v/>
      </c>
      <c r="BF22" s="202" t="str">
        <f t="shared" si="0"/>
        <v/>
      </c>
      <c r="BG22" s="202" t="str">
        <f t="shared" si="1"/>
        <v>NO</v>
      </c>
      <c r="BH22" s="202" t="str">
        <f t="shared" si="1"/>
        <v>NO</v>
      </c>
      <c r="BI22" s="202" t="str">
        <f t="shared" si="2"/>
        <v/>
      </c>
      <c r="BK22" s="202" t="b">
        <f t="shared" si="3"/>
        <v>1</v>
      </c>
      <c r="BL22" s="202" t="b">
        <f t="shared" si="3"/>
        <v>1</v>
      </c>
      <c r="BM22" s="202" t="b">
        <f t="shared" si="3"/>
        <v>1</v>
      </c>
      <c r="BN22" s="202" t="b">
        <f t="shared" si="3"/>
        <v>1</v>
      </c>
      <c r="BO22" s="202" t="b">
        <f t="shared" si="3"/>
        <v>1</v>
      </c>
      <c r="BP22" s="202" t="b">
        <f t="shared" si="3"/>
        <v>1</v>
      </c>
      <c r="BQ22" s="202" t="b">
        <f t="shared" si="3"/>
        <v>1</v>
      </c>
    </row>
    <row r="23" spans="1:69" s="214" customFormat="1" ht="12" customHeight="1" x14ac:dyDescent="0.2">
      <c r="A23" s="198">
        <v>10600502</v>
      </c>
      <c r="B23" s="199" t="s">
        <v>1699</v>
      </c>
      <c r="C23" s="200" t="s">
        <v>509</v>
      </c>
      <c r="D23" s="201" t="s">
        <v>477</v>
      </c>
      <c r="E23" s="170"/>
      <c r="F23" s="200"/>
      <c r="G23" s="201"/>
      <c r="H23" s="202" t="s">
        <v>1684</v>
      </c>
      <c r="I23" s="202" t="s">
        <v>1684</v>
      </c>
      <c r="J23" s="202" t="s">
        <v>477</v>
      </c>
      <c r="K23" s="202" t="s">
        <v>1684</v>
      </c>
      <c r="L23" s="202" t="s">
        <v>1685</v>
      </c>
      <c r="M23" s="202" t="s">
        <v>1685</v>
      </c>
      <c r="N23" s="202" t="s">
        <v>1684</v>
      </c>
      <c r="O23" s="167"/>
      <c r="P23" s="203">
        <v>91940790.370000005</v>
      </c>
      <c r="Q23" s="203">
        <v>83409897.390000001</v>
      </c>
      <c r="R23" s="203">
        <v>78757653.489999995</v>
      </c>
      <c r="S23" s="203">
        <v>81640280.980000004</v>
      </c>
      <c r="T23" s="203">
        <v>82703345.159999996</v>
      </c>
      <c r="U23" s="203">
        <v>88362927.700000003</v>
      </c>
      <c r="V23" s="203">
        <v>90639752.420000002</v>
      </c>
      <c r="W23" s="203">
        <v>89080361.099999994</v>
      </c>
      <c r="X23" s="203">
        <v>88231495.079999998</v>
      </c>
      <c r="Y23" s="203">
        <v>93116145.859999999</v>
      </c>
      <c r="Z23" s="203">
        <v>63826532.920000002</v>
      </c>
      <c r="AA23" s="203">
        <v>65642764.619999997</v>
      </c>
      <c r="AB23" s="203">
        <v>70378983.010000005</v>
      </c>
      <c r="AC23" s="203"/>
      <c r="AD23" s="203"/>
      <c r="AE23" s="203">
        <v>82214253.617500007</v>
      </c>
      <c r="AF23" s="215"/>
      <c r="AG23" s="215">
        <v>1</v>
      </c>
      <c r="AH23" s="205"/>
      <c r="AI23" s="205"/>
      <c r="AJ23" s="205">
        <v>82214253.617500007</v>
      </c>
      <c r="AK23" s="206"/>
      <c r="AL23" s="205">
        <v>82214253.617500007</v>
      </c>
      <c r="AM23" s="207"/>
      <c r="AN23" s="205"/>
      <c r="AO23" s="208">
        <v>0</v>
      </c>
      <c r="AP23" s="209"/>
      <c r="AQ23" s="210">
        <v>70378983.010000005</v>
      </c>
      <c r="AR23" s="205"/>
      <c r="AS23" s="205"/>
      <c r="AT23" s="205">
        <v>70378983.010000005</v>
      </c>
      <c r="AU23" s="205"/>
      <c r="AV23" s="211">
        <v>70378983.010000005</v>
      </c>
      <c r="AW23" s="205"/>
      <c r="AX23" s="205"/>
      <c r="AY23" s="207">
        <v>0</v>
      </c>
      <c r="AZ23" s="212"/>
      <c r="BA23" s="213">
        <v>0</v>
      </c>
      <c r="BC23" s="202" t="str">
        <f t="shared" si="0"/>
        <v/>
      </c>
      <c r="BD23" s="202" t="str">
        <f t="shared" si="0"/>
        <v/>
      </c>
      <c r="BE23" s="202" t="str">
        <f t="shared" si="0"/>
        <v>GRB</v>
      </c>
      <c r="BF23" s="202" t="str">
        <f t="shared" si="0"/>
        <v/>
      </c>
      <c r="BG23" s="202" t="str">
        <f t="shared" si="1"/>
        <v>NO</v>
      </c>
      <c r="BH23" s="202" t="str">
        <f t="shared" si="1"/>
        <v>NO</v>
      </c>
      <c r="BI23" s="202" t="str">
        <f t="shared" si="2"/>
        <v/>
      </c>
      <c r="BK23" s="202" t="b">
        <f t="shared" si="3"/>
        <v>1</v>
      </c>
      <c r="BL23" s="202" t="b">
        <f t="shared" si="3"/>
        <v>1</v>
      </c>
      <c r="BM23" s="202" t="b">
        <f t="shared" si="3"/>
        <v>1</v>
      </c>
      <c r="BN23" s="202" t="b">
        <f t="shared" si="3"/>
        <v>1</v>
      </c>
      <c r="BO23" s="202" t="b">
        <f t="shared" si="3"/>
        <v>1</v>
      </c>
      <c r="BP23" s="202" t="b">
        <f t="shared" si="3"/>
        <v>1</v>
      </c>
      <c r="BQ23" s="202" t="b">
        <f t="shared" si="3"/>
        <v>1</v>
      </c>
    </row>
    <row r="24" spans="1:69" s="214" customFormat="1" ht="12" customHeight="1" x14ac:dyDescent="0.2">
      <c r="A24" s="198">
        <v>10600503</v>
      </c>
      <c r="B24" s="199" t="s">
        <v>1700</v>
      </c>
      <c r="C24" s="200" t="s">
        <v>203</v>
      </c>
      <c r="D24" s="201" t="s">
        <v>1688</v>
      </c>
      <c r="E24" s="170"/>
      <c r="F24" s="200"/>
      <c r="G24" s="201"/>
      <c r="H24" s="202" t="s">
        <v>1684</v>
      </c>
      <c r="I24" s="202" t="s">
        <v>476</v>
      </c>
      <c r="J24" s="202" t="s">
        <v>477</v>
      </c>
      <c r="K24" s="202" t="s">
        <v>1684</v>
      </c>
      <c r="L24" s="202" t="s">
        <v>1685</v>
      </c>
      <c r="M24" s="202" t="s">
        <v>1685</v>
      </c>
      <c r="N24" s="202" t="s">
        <v>1684</v>
      </c>
      <c r="O24" s="167"/>
      <c r="P24" s="203">
        <v>36320795.490000002</v>
      </c>
      <c r="Q24" s="203">
        <v>37817898.539999999</v>
      </c>
      <c r="R24" s="203">
        <v>41296959.93</v>
      </c>
      <c r="S24" s="203">
        <v>45911630.880000003</v>
      </c>
      <c r="T24" s="203">
        <v>8418097.8900000006</v>
      </c>
      <c r="U24" s="203">
        <v>8664549.2100000009</v>
      </c>
      <c r="V24" s="203">
        <v>7082990.4299999997</v>
      </c>
      <c r="W24" s="203">
        <v>7073675.21</v>
      </c>
      <c r="X24" s="203">
        <v>1455441.8</v>
      </c>
      <c r="Y24" s="203">
        <v>10494386.710000001</v>
      </c>
      <c r="Z24" s="203">
        <v>10693434.15</v>
      </c>
      <c r="AA24" s="203">
        <v>10934590.93</v>
      </c>
      <c r="AB24" s="203">
        <v>22184838.210000001</v>
      </c>
      <c r="AC24" s="203"/>
      <c r="AD24" s="203"/>
      <c r="AE24" s="203">
        <v>18258039.377500001</v>
      </c>
      <c r="AF24" s="215" t="s">
        <v>204</v>
      </c>
      <c r="AG24" s="216" t="s">
        <v>500</v>
      </c>
      <c r="AH24" s="205"/>
      <c r="AI24" s="205">
        <v>12084996.263967251</v>
      </c>
      <c r="AJ24" s="205">
        <v>6173043.1135327509</v>
      </c>
      <c r="AK24" s="206"/>
      <c r="AL24" s="205">
        <v>18258039.377500001</v>
      </c>
      <c r="AM24" s="207"/>
      <c r="AN24" s="205"/>
      <c r="AO24" s="208">
        <v>0</v>
      </c>
      <c r="AP24" s="209"/>
      <c r="AQ24" s="210">
        <v>22184838.210000001</v>
      </c>
      <c r="AR24" s="205"/>
      <c r="AS24" s="205">
        <v>14684144.411199002</v>
      </c>
      <c r="AT24" s="205">
        <v>7500693.7988010002</v>
      </c>
      <c r="AU24" s="205"/>
      <c r="AV24" s="211">
        <v>22184838.210000001</v>
      </c>
      <c r="AW24" s="205"/>
      <c r="AX24" s="205"/>
      <c r="AY24" s="207">
        <v>0</v>
      </c>
      <c r="AZ24" s="212"/>
      <c r="BA24" s="213">
        <v>0</v>
      </c>
      <c r="BC24" s="202" t="str">
        <f t="shared" si="0"/>
        <v/>
      </c>
      <c r="BD24" s="202" t="str">
        <f t="shared" si="0"/>
        <v>ERB</v>
      </c>
      <c r="BE24" s="202" t="str">
        <f t="shared" si="0"/>
        <v>GRB</v>
      </c>
      <c r="BF24" s="202" t="str">
        <f t="shared" si="0"/>
        <v/>
      </c>
      <c r="BG24" s="202" t="str">
        <f t="shared" si="1"/>
        <v>NO</v>
      </c>
      <c r="BH24" s="202" t="str">
        <f t="shared" si="1"/>
        <v>NO</v>
      </c>
      <c r="BI24" s="202" t="str">
        <f t="shared" si="2"/>
        <v/>
      </c>
      <c r="BK24" s="202" t="b">
        <f t="shared" si="3"/>
        <v>1</v>
      </c>
      <c r="BL24" s="202" t="b">
        <f t="shared" si="3"/>
        <v>1</v>
      </c>
      <c r="BM24" s="202" t="b">
        <f t="shared" si="3"/>
        <v>1</v>
      </c>
      <c r="BN24" s="202" t="b">
        <f t="shared" si="3"/>
        <v>1</v>
      </c>
      <c r="BO24" s="202" t="b">
        <f t="shared" si="3"/>
        <v>1</v>
      </c>
      <c r="BP24" s="202" t="b">
        <f t="shared" si="3"/>
        <v>1</v>
      </c>
      <c r="BQ24" s="202" t="b">
        <f t="shared" si="3"/>
        <v>1</v>
      </c>
    </row>
    <row r="25" spans="1:69" s="214" customFormat="1" ht="12" customHeight="1" x14ac:dyDescent="0.2">
      <c r="A25" s="198">
        <v>10600602</v>
      </c>
      <c r="B25" s="199" t="s">
        <v>1701</v>
      </c>
      <c r="C25" s="200" t="s">
        <v>510</v>
      </c>
      <c r="D25" s="201" t="s">
        <v>477</v>
      </c>
      <c r="E25" s="170" t="s">
        <v>4867</v>
      </c>
      <c r="F25" s="200"/>
      <c r="G25" s="201"/>
      <c r="H25" s="202"/>
      <c r="I25" s="202" t="s">
        <v>1684</v>
      </c>
      <c r="J25" s="202" t="s">
        <v>477</v>
      </c>
      <c r="K25" s="202" t="s">
        <v>1684</v>
      </c>
      <c r="L25" s="202" t="s">
        <v>1685</v>
      </c>
      <c r="M25" s="202" t="s">
        <v>1685</v>
      </c>
      <c r="N25" s="202" t="s">
        <v>1684</v>
      </c>
      <c r="O25" s="237"/>
      <c r="P25" s="203">
        <v>0</v>
      </c>
      <c r="Q25" s="203">
        <v>0</v>
      </c>
      <c r="R25" s="203">
        <v>0</v>
      </c>
      <c r="S25" s="203">
        <v>3123832.55</v>
      </c>
      <c r="T25" s="203">
        <v>0</v>
      </c>
      <c r="U25" s="203">
        <v>0</v>
      </c>
      <c r="V25" s="203">
        <v>0</v>
      </c>
      <c r="W25" s="203">
        <v>0</v>
      </c>
      <c r="X25" s="203">
        <v>0</v>
      </c>
      <c r="Y25" s="203">
        <v>0</v>
      </c>
      <c r="Z25" s="203">
        <v>0</v>
      </c>
      <c r="AA25" s="203">
        <v>0</v>
      </c>
      <c r="AB25" s="203">
        <v>-1156510.3500000001</v>
      </c>
      <c r="AC25" s="203"/>
      <c r="AD25" s="203"/>
      <c r="AE25" s="203">
        <v>212131.44791666666</v>
      </c>
      <c r="AF25" s="215"/>
      <c r="AG25" s="216" t="s">
        <v>503</v>
      </c>
      <c r="AH25" s="205"/>
      <c r="AI25" s="205"/>
      <c r="AJ25" s="205">
        <v>212131.44791666666</v>
      </c>
      <c r="AK25" s="206"/>
      <c r="AL25" s="205">
        <v>212131.44791666666</v>
      </c>
      <c r="AM25" s="207"/>
      <c r="AN25" s="205"/>
      <c r="AO25" s="208"/>
      <c r="AP25" s="209"/>
      <c r="AQ25" s="210">
        <v>-1156510.3500000001</v>
      </c>
      <c r="AR25" s="205"/>
      <c r="AS25" s="205"/>
      <c r="AT25" s="205">
        <v>-1156510.3500000001</v>
      </c>
      <c r="AU25" s="205"/>
      <c r="AV25" s="211">
        <v>-1156510.3500000001</v>
      </c>
      <c r="AW25" s="205"/>
      <c r="AX25" s="205"/>
      <c r="AY25" s="207">
        <v>0</v>
      </c>
      <c r="AZ25" s="212"/>
      <c r="BA25" s="213">
        <v>0</v>
      </c>
      <c r="BC25" s="202"/>
      <c r="BD25" s="202" t="str">
        <f t="shared" ref="BD25:BF58" si="4">IF(VALUE(AS25),BD$7,IF(ISBLANK(AS25),"",BD$7))</f>
        <v/>
      </c>
      <c r="BE25" s="202" t="str">
        <f t="shared" si="4"/>
        <v>GRB</v>
      </c>
      <c r="BF25" s="202" t="str">
        <f t="shared" si="4"/>
        <v/>
      </c>
      <c r="BG25" s="202" t="str">
        <f t="shared" si="1"/>
        <v>NO</v>
      </c>
      <c r="BH25" s="202" t="str">
        <f t="shared" si="1"/>
        <v>NO</v>
      </c>
      <c r="BI25" s="202" t="str">
        <f t="shared" si="2"/>
        <v/>
      </c>
      <c r="BK25" s="202" t="b">
        <f t="shared" si="3"/>
        <v>1</v>
      </c>
      <c r="BL25" s="202" t="b">
        <f t="shared" si="3"/>
        <v>1</v>
      </c>
      <c r="BM25" s="202" t="b">
        <f t="shared" si="3"/>
        <v>1</v>
      </c>
      <c r="BN25" s="202" t="b">
        <f t="shared" si="3"/>
        <v>1</v>
      </c>
      <c r="BO25" s="202" t="b">
        <f t="shared" si="3"/>
        <v>1</v>
      </c>
      <c r="BP25" s="202" t="b">
        <f t="shared" si="3"/>
        <v>1</v>
      </c>
      <c r="BQ25" s="202" t="b">
        <f t="shared" si="3"/>
        <v>1</v>
      </c>
    </row>
    <row r="26" spans="1:69" s="214" customFormat="1" ht="12" customHeight="1" x14ac:dyDescent="0.2">
      <c r="A26" s="198">
        <v>10600603</v>
      </c>
      <c r="B26" s="199" t="s">
        <v>1702</v>
      </c>
      <c r="C26" s="200" t="s">
        <v>129</v>
      </c>
      <c r="D26" s="201" t="s">
        <v>1688</v>
      </c>
      <c r="E26" s="170"/>
      <c r="F26" s="200"/>
      <c r="G26" s="201"/>
      <c r="H26" s="202" t="s">
        <v>1684</v>
      </c>
      <c r="I26" s="202" t="s">
        <v>476</v>
      </c>
      <c r="J26" s="202" t="s">
        <v>477</v>
      </c>
      <c r="K26" s="202" t="s">
        <v>1684</v>
      </c>
      <c r="L26" s="202" t="s">
        <v>1685</v>
      </c>
      <c r="M26" s="202" t="s">
        <v>1685</v>
      </c>
      <c r="N26" s="202" t="s">
        <v>1684</v>
      </c>
      <c r="O26" s="167"/>
      <c r="P26" s="203">
        <v>0</v>
      </c>
      <c r="Q26" s="203">
        <v>0</v>
      </c>
      <c r="R26" s="203">
        <v>0</v>
      </c>
      <c r="S26" s="203">
        <v>0</v>
      </c>
      <c r="T26" s="203">
        <v>0</v>
      </c>
      <c r="U26" s="203">
        <v>0</v>
      </c>
      <c r="V26" s="203">
        <v>0</v>
      </c>
      <c r="W26" s="203">
        <v>0</v>
      </c>
      <c r="X26" s="203">
        <v>0</v>
      </c>
      <c r="Y26" s="203">
        <v>0</v>
      </c>
      <c r="Z26" s="203">
        <v>0</v>
      </c>
      <c r="AA26" s="203">
        <v>0</v>
      </c>
      <c r="AB26" s="203">
        <v>0</v>
      </c>
      <c r="AC26" s="203"/>
      <c r="AD26" s="203"/>
      <c r="AE26" s="203">
        <v>0</v>
      </c>
      <c r="AF26" s="215" t="s">
        <v>130</v>
      </c>
      <c r="AG26" s="216" t="s">
        <v>500</v>
      </c>
      <c r="AH26" s="205"/>
      <c r="AI26" s="205">
        <v>0</v>
      </c>
      <c r="AJ26" s="205">
        <v>0</v>
      </c>
      <c r="AK26" s="206"/>
      <c r="AL26" s="205">
        <v>0</v>
      </c>
      <c r="AM26" s="207"/>
      <c r="AN26" s="205"/>
      <c r="AO26" s="208">
        <v>0</v>
      </c>
      <c r="AP26" s="209"/>
      <c r="AQ26" s="210">
        <v>0</v>
      </c>
      <c r="AR26" s="205"/>
      <c r="AS26" s="205">
        <v>0</v>
      </c>
      <c r="AT26" s="205">
        <v>0</v>
      </c>
      <c r="AU26" s="205"/>
      <c r="AV26" s="211">
        <v>0</v>
      </c>
      <c r="AW26" s="205"/>
      <c r="AX26" s="205"/>
      <c r="AY26" s="207">
        <v>0</v>
      </c>
      <c r="AZ26" s="212"/>
      <c r="BA26" s="213">
        <v>0</v>
      </c>
      <c r="BC26" s="202" t="str">
        <f t="shared" ref="BC26:BF59" si="5">IF(VALUE(AR26),BC$7,IF(ISBLANK(AR26),"",BC$7))</f>
        <v/>
      </c>
      <c r="BD26" s="202" t="str">
        <f t="shared" si="4"/>
        <v>ERB</v>
      </c>
      <c r="BE26" s="202" t="str">
        <f t="shared" si="4"/>
        <v>GRB</v>
      </c>
      <c r="BF26" s="202" t="str">
        <f t="shared" si="4"/>
        <v/>
      </c>
      <c r="BG26" s="202" t="str">
        <f t="shared" si="1"/>
        <v>NO</v>
      </c>
      <c r="BH26" s="202" t="str">
        <f t="shared" si="1"/>
        <v>NO</v>
      </c>
      <c r="BI26" s="202" t="str">
        <f t="shared" si="2"/>
        <v/>
      </c>
      <c r="BK26" s="202" t="b">
        <f t="shared" si="3"/>
        <v>1</v>
      </c>
      <c r="BL26" s="202" t="b">
        <f t="shared" si="3"/>
        <v>1</v>
      </c>
      <c r="BM26" s="202" t="b">
        <f t="shared" si="3"/>
        <v>1</v>
      </c>
      <c r="BN26" s="202" t="b">
        <f t="shared" si="3"/>
        <v>1</v>
      </c>
      <c r="BO26" s="202" t="b">
        <f t="shared" si="3"/>
        <v>1</v>
      </c>
      <c r="BP26" s="202" t="b">
        <f t="shared" si="3"/>
        <v>1</v>
      </c>
      <c r="BQ26" s="202" t="b">
        <f t="shared" si="3"/>
        <v>1</v>
      </c>
    </row>
    <row r="27" spans="1:69" s="214" customFormat="1" ht="12" customHeight="1" x14ac:dyDescent="0.2">
      <c r="A27" s="241">
        <v>10700011</v>
      </c>
      <c r="B27" s="242" t="s">
        <v>1703</v>
      </c>
      <c r="C27" s="243" t="s">
        <v>511</v>
      </c>
      <c r="D27" s="244" t="s">
        <v>478</v>
      </c>
      <c r="E27" s="245"/>
      <c r="F27" s="246">
        <v>42752</v>
      </c>
      <c r="G27" s="244"/>
      <c r="H27" s="247" t="s">
        <v>1684</v>
      </c>
      <c r="I27" s="247" t="s">
        <v>1684</v>
      </c>
      <c r="J27" s="247" t="s">
        <v>1684</v>
      </c>
      <c r="K27" s="247" t="s">
        <v>478</v>
      </c>
      <c r="L27" s="247" t="s">
        <v>1685</v>
      </c>
      <c r="M27" s="247" t="s">
        <v>1685</v>
      </c>
      <c r="N27" s="247" t="s">
        <v>1684</v>
      </c>
      <c r="O27" s="248"/>
      <c r="P27" s="249">
        <v>-970695.8</v>
      </c>
      <c r="Q27" s="249">
        <v>-336970.2</v>
      </c>
      <c r="R27" s="249">
        <v>254993.09</v>
      </c>
      <c r="S27" s="249">
        <v>1182704.48</v>
      </c>
      <c r="T27" s="249">
        <v>1074108.76</v>
      </c>
      <c r="U27" s="249">
        <v>-62838.34</v>
      </c>
      <c r="V27" s="249">
        <v>1479557.73</v>
      </c>
      <c r="W27" s="249">
        <v>1282708.7</v>
      </c>
      <c r="X27" s="249">
        <v>1365199.79</v>
      </c>
      <c r="Y27" s="249">
        <v>486086</v>
      </c>
      <c r="Z27" s="249">
        <v>-2245030.06</v>
      </c>
      <c r="AA27" s="249">
        <v>-4040951.43</v>
      </c>
      <c r="AB27" s="249">
        <v>-3180437.99</v>
      </c>
      <c r="AC27" s="249"/>
      <c r="AD27" s="249"/>
      <c r="AE27" s="249">
        <v>-136333.19791666674</v>
      </c>
      <c r="AF27" s="250"/>
      <c r="AG27" s="251"/>
      <c r="AH27" s="252"/>
      <c r="AI27" s="252"/>
      <c r="AJ27" s="252"/>
      <c r="AK27" s="253">
        <v>-136333.19791666674</v>
      </c>
      <c r="AL27" s="252">
        <v>-136333.19791666674</v>
      </c>
      <c r="AM27" s="254"/>
      <c r="AN27" s="252"/>
      <c r="AO27" s="255">
        <v>0</v>
      </c>
      <c r="AP27" s="252"/>
      <c r="AQ27" s="256">
        <v>-3180437.99</v>
      </c>
      <c r="AR27" s="252"/>
      <c r="AS27" s="252"/>
      <c r="AT27" s="252"/>
      <c r="AU27" s="252">
        <v>-3180437.99</v>
      </c>
      <c r="AV27" s="257">
        <v>-3180437.99</v>
      </c>
      <c r="AW27" s="252"/>
      <c r="AX27" s="252"/>
      <c r="AY27" s="254">
        <v>0</v>
      </c>
      <c r="AZ27" s="258" t="s">
        <v>4868</v>
      </c>
      <c r="BA27" s="213">
        <v>0</v>
      </c>
      <c r="BC27" s="247" t="str">
        <f t="shared" si="5"/>
        <v/>
      </c>
      <c r="BD27" s="247" t="str">
        <f t="shared" si="4"/>
        <v/>
      </c>
      <c r="BE27" s="247" t="str">
        <f t="shared" si="4"/>
        <v/>
      </c>
      <c r="BF27" s="202" t="str">
        <f t="shared" si="4"/>
        <v>Non-Op</v>
      </c>
      <c r="BG27" s="202" t="str">
        <f t="shared" si="1"/>
        <v>NO</v>
      </c>
      <c r="BH27" s="202" t="str">
        <f t="shared" si="1"/>
        <v>NO</v>
      </c>
      <c r="BI27" s="202" t="str">
        <f t="shared" si="2"/>
        <v/>
      </c>
      <c r="BK27" s="202" t="b">
        <f t="shared" si="3"/>
        <v>1</v>
      </c>
      <c r="BL27" s="202" t="b">
        <f t="shared" si="3"/>
        <v>1</v>
      </c>
      <c r="BM27" s="202" t="b">
        <f t="shared" si="3"/>
        <v>1</v>
      </c>
      <c r="BN27" s="202" t="b">
        <f t="shared" si="3"/>
        <v>1</v>
      </c>
      <c r="BO27" s="202" t="b">
        <f t="shared" si="3"/>
        <v>1</v>
      </c>
      <c r="BP27" s="202" t="b">
        <f t="shared" si="3"/>
        <v>1</v>
      </c>
      <c r="BQ27" s="202" t="b">
        <f t="shared" si="3"/>
        <v>1</v>
      </c>
    </row>
    <row r="28" spans="1:69" s="214" customFormat="1" ht="12" customHeight="1" x14ac:dyDescent="0.2">
      <c r="A28" s="241">
        <v>10700012</v>
      </c>
      <c r="B28" s="242" t="s">
        <v>1704</v>
      </c>
      <c r="C28" s="243" t="s">
        <v>512</v>
      </c>
      <c r="D28" s="244" t="s">
        <v>478</v>
      </c>
      <c r="E28" s="245"/>
      <c r="F28" s="246">
        <v>42752</v>
      </c>
      <c r="G28" s="244"/>
      <c r="H28" s="247" t="s">
        <v>1684</v>
      </c>
      <c r="I28" s="247" t="s">
        <v>1684</v>
      </c>
      <c r="J28" s="247" t="s">
        <v>1684</v>
      </c>
      <c r="K28" s="247" t="s">
        <v>478</v>
      </c>
      <c r="L28" s="247" t="s">
        <v>1685</v>
      </c>
      <c r="M28" s="247" t="s">
        <v>1685</v>
      </c>
      <c r="N28" s="247" t="s">
        <v>1684</v>
      </c>
      <c r="O28" s="248"/>
      <c r="P28" s="249">
        <v>667456.88</v>
      </c>
      <c r="Q28" s="249">
        <v>868308.04</v>
      </c>
      <c r="R28" s="249">
        <v>1229706.76</v>
      </c>
      <c r="S28" s="249">
        <v>1692502.31</v>
      </c>
      <c r="T28" s="249">
        <v>1565607.6</v>
      </c>
      <c r="U28" s="249">
        <v>1217693.49</v>
      </c>
      <c r="V28" s="249">
        <v>3223904.25</v>
      </c>
      <c r="W28" s="249">
        <v>2317086.52</v>
      </c>
      <c r="X28" s="249">
        <v>1379921.46</v>
      </c>
      <c r="Y28" s="249">
        <v>255424.64000000001</v>
      </c>
      <c r="Z28" s="249">
        <v>-650742.30000000005</v>
      </c>
      <c r="AA28" s="249">
        <v>-1353583.65</v>
      </c>
      <c r="AB28" s="249">
        <v>-2198236.4</v>
      </c>
      <c r="AC28" s="249"/>
      <c r="AD28" s="249"/>
      <c r="AE28" s="249">
        <v>915036.61333333328</v>
      </c>
      <c r="AF28" s="250"/>
      <c r="AG28" s="251"/>
      <c r="AH28" s="252"/>
      <c r="AI28" s="252"/>
      <c r="AJ28" s="252"/>
      <c r="AK28" s="253">
        <v>915036.61333333328</v>
      </c>
      <c r="AL28" s="252">
        <v>915036.61333333328</v>
      </c>
      <c r="AM28" s="254"/>
      <c r="AN28" s="252"/>
      <c r="AO28" s="255">
        <v>0</v>
      </c>
      <c r="AP28" s="252"/>
      <c r="AQ28" s="256">
        <v>-2198236.4</v>
      </c>
      <c r="AR28" s="252"/>
      <c r="AS28" s="252"/>
      <c r="AT28" s="252"/>
      <c r="AU28" s="252">
        <v>-2198236.4</v>
      </c>
      <c r="AV28" s="257">
        <v>-2198236.4</v>
      </c>
      <c r="AW28" s="252"/>
      <c r="AX28" s="252"/>
      <c r="AY28" s="254">
        <v>0</v>
      </c>
      <c r="AZ28" s="258" t="s">
        <v>4868</v>
      </c>
      <c r="BA28" s="213">
        <v>0</v>
      </c>
      <c r="BC28" s="247" t="str">
        <f t="shared" si="5"/>
        <v/>
      </c>
      <c r="BD28" s="247" t="str">
        <f t="shared" si="4"/>
        <v/>
      </c>
      <c r="BE28" s="247" t="str">
        <f t="shared" si="4"/>
        <v/>
      </c>
      <c r="BF28" s="202" t="str">
        <f t="shared" si="4"/>
        <v>Non-Op</v>
      </c>
      <c r="BG28" s="202" t="str">
        <f t="shared" si="1"/>
        <v>NO</v>
      </c>
      <c r="BH28" s="202" t="str">
        <f t="shared" si="1"/>
        <v>NO</v>
      </c>
      <c r="BI28" s="202" t="str">
        <f t="shared" si="2"/>
        <v/>
      </c>
      <c r="BK28" s="202" t="b">
        <f t="shared" si="3"/>
        <v>1</v>
      </c>
      <c r="BL28" s="202" t="b">
        <f t="shared" si="3"/>
        <v>1</v>
      </c>
      <c r="BM28" s="202" t="b">
        <f t="shared" si="3"/>
        <v>1</v>
      </c>
      <c r="BN28" s="202" t="b">
        <f t="shared" si="3"/>
        <v>1</v>
      </c>
      <c r="BO28" s="202" t="b">
        <f t="shared" si="3"/>
        <v>1</v>
      </c>
      <c r="BP28" s="202" t="b">
        <f t="shared" si="3"/>
        <v>1</v>
      </c>
      <c r="BQ28" s="202" t="b">
        <f t="shared" si="3"/>
        <v>1</v>
      </c>
    </row>
    <row r="29" spans="1:69" s="214" customFormat="1" ht="12" customHeight="1" x14ac:dyDescent="0.2">
      <c r="A29" s="239">
        <v>10700013</v>
      </c>
      <c r="B29" s="240" t="s">
        <v>1705</v>
      </c>
      <c r="C29" s="200" t="s">
        <v>513</v>
      </c>
      <c r="D29" s="201" t="s">
        <v>478</v>
      </c>
      <c r="E29" s="170"/>
      <c r="F29" s="200"/>
      <c r="G29" s="201"/>
      <c r="H29" s="202" t="s">
        <v>1684</v>
      </c>
      <c r="I29" s="202" t="s">
        <v>1684</v>
      </c>
      <c r="J29" s="202" t="s">
        <v>1684</v>
      </c>
      <c r="K29" s="202" t="s">
        <v>478</v>
      </c>
      <c r="L29" s="202" t="s">
        <v>1685</v>
      </c>
      <c r="M29" s="202" t="s">
        <v>1685</v>
      </c>
      <c r="N29" s="202" t="s">
        <v>1684</v>
      </c>
      <c r="O29" s="167"/>
      <c r="P29" s="203">
        <v>-2152887.63</v>
      </c>
      <c r="Q29" s="203">
        <v>670288.81999999995</v>
      </c>
      <c r="R29" s="203">
        <v>2288057.34</v>
      </c>
      <c r="S29" s="203">
        <v>1614028.7</v>
      </c>
      <c r="T29" s="203">
        <v>2168688.92</v>
      </c>
      <c r="U29" s="203">
        <v>2738985.07</v>
      </c>
      <c r="V29" s="203">
        <v>2205291.9700000002</v>
      </c>
      <c r="W29" s="203">
        <v>2907062.59</v>
      </c>
      <c r="X29" s="203">
        <v>3814472.86</v>
      </c>
      <c r="Y29" s="203">
        <v>3913996.18</v>
      </c>
      <c r="Z29" s="203">
        <v>4070857.33</v>
      </c>
      <c r="AA29" s="203">
        <v>5854433.0499999998</v>
      </c>
      <c r="AB29" s="203">
        <v>6493408.8600000003</v>
      </c>
      <c r="AC29" s="203"/>
      <c r="AD29" s="203"/>
      <c r="AE29" s="203">
        <v>2868035.2870833334</v>
      </c>
      <c r="AF29" s="215"/>
      <c r="AG29" s="216"/>
      <c r="AH29" s="205"/>
      <c r="AI29" s="205"/>
      <c r="AJ29" s="205"/>
      <c r="AK29" s="206">
        <v>2868035.2870833334</v>
      </c>
      <c r="AL29" s="205">
        <v>2868035.2870833334</v>
      </c>
      <c r="AM29" s="207"/>
      <c r="AN29" s="205"/>
      <c r="AO29" s="208">
        <v>0</v>
      </c>
      <c r="AP29" s="209"/>
      <c r="AQ29" s="210">
        <v>6493408.8600000003</v>
      </c>
      <c r="AR29" s="205"/>
      <c r="AS29" s="205"/>
      <c r="AT29" s="205"/>
      <c r="AU29" s="205">
        <v>6493408.8600000003</v>
      </c>
      <c r="AV29" s="211">
        <v>6493408.8600000003</v>
      </c>
      <c r="AW29" s="205"/>
      <c r="AX29" s="205"/>
      <c r="AY29" s="207">
        <v>0</v>
      </c>
      <c r="AZ29" s="212" t="s">
        <v>4868</v>
      </c>
      <c r="BA29" s="213">
        <v>0</v>
      </c>
      <c r="BC29" s="202" t="str">
        <f t="shared" si="5"/>
        <v/>
      </c>
      <c r="BD29" s="202" t="str">
        <f t="shared" si="4"/>
        <v/>
      </c>
      <c r="BE29" s="202" t="str">
        <f t="shared" si="4"/>
        <v/>
      </c>
      <c r="BF29" s="202" t="str">
        <f t="shared" si="4"/>
        <v>Non-Op</v>
      </c>
      <c r="BG29" s="202" t="str">
        <f t="shared" si="1"/>
        <v>NO</v>
      </c>
      <c r="BH29" s="202" t="str">
        <f t="shared" si="1"/>
        <v>NO</v>
      </c>
      <c r="BI29" s="202" t="str">
        <f t="shared" si="2"/>
        <v/>
      </c>
      <c r="BK29" s="202" t="b">
        <f t="shared" si="3"/>
        <v>1</v>
      </c>
      <c r="BL29" s="202" t="b">
        <f t="shared" si="3"/>
        <v>1</v>
      </c>
      <c r="BM29" s="202" t="b">
        <f t="shared" si="3"/>
        <v>1</v>
      </c>
      <c r="BN29" s="202" t="b">
        <f t="shared" si="3"/>
        <v>1</v>
      </c>
      <c r="BO29" s="202" t="b">
        <f t="shared" si="3"/>
        <v>1</v>
      </c>
      <c r="BP29" s="202" t="b">
        <f t="shared" si="3"/>
        <v>1</v>
      </c>
      <c r="BQ29" s="202" t="b">
        <f t="shared" si="3"/>
        <v>1</v>
      </c>
    </row>
    <row r="30" spans="1:69" s="214" customFormat="1" ht="12" customHeight="1" x14ac:dyDescent="0.2">
      <c r="A30" s="239">
        <v>10700023</v>
      </c>
      <c r="B30" s="240" t="s">
        <v>1706</v>
      </c>
      <c r="C30" s="200" t="s">
        <v>514</v>
      </c>
      <c r="D30" s="201" t="s">
        <v>478</v>
      </c>
      <c r="E30" s="170"/>
      <c r="F30" s="200"/>
      <c r="G30" s="201"/>
      <c r="H30" s="202" t="s">
        <v>1684</v>
      </c>
      <c r="I30" s="202" t="s">
        <v>1684</v>
      </c>
      <c r="J30" s="202" t="s">
        <v>1684</v>
      </c>
      <c r="K30" s="202" t="s">
        <v>478</v>
      </c>
      <c r="L30" s="202" t="s">
        <v>1685</v>
      </c>
      <c r="M30" s="202" t="s">
        <v>1685</v>
      </c>
      <c r="N30" s="202" t="s">
        <v>1684</v>
      </c>
      <c r="O30" s="167"/>
      <c r="P30" s="203">
        <v>0</v>
      </c>
      <c r="Q30" s="203">
        <v>0</v>
      </c>
      <c r="R30" s="203">
        <v>0</v>
      </c>
      <c r="S30" s="203">
        <v>0</v>
      </c>
      <c r="T30" s="203">
        <v>0</v>
      </c>
      <c r="U30" s="203">
        <v>0</v>
      </c>
      <c r="V30" s="203">
        <v>0</v>
      </c>
      <c r="W30" s="203">
        <v>0</v>
      </c>
      <c r="X30" s="203">
        <v>0</v>
      </c>
      <c r="Y30" s="203">
        <v>0</v>
      </c>
      <c r="Z30" s="203">
        <v>0</v>
      </c>
      <c r="AA30" s="203">
        <v>0</v>
      </c>
      <c r="AB30" s="203">
        <v>0</v>
      </c>
      <c r="AC30" s="203"/>
      <c r="AD30" s="203"/>
      <c r="AE30" s="203">
        <v>0</v>
      </c>
      <c r="AF30" s="215"/>
      <c r="AG30" s="216"/>
      <c r="AH30" s="205"/>
      <c r="AI30" s="205"/>
      <c r="AJ30" s="205"/>
      <c r="AK30" s="206">
        <v>0</v>
      </c>
      <c r="AL30" s="205">
        <v>0</v>
      </c>
      <c r="AM30" s="207"/>
      <c r="AN30" s="205"/>
      <c r="AO30" s="208">
        <v>0</v>
      </c>
      <c r="AP30" s="209"/>
      <c r="AQ30" s="210">
        <v>0</v>
      </c>
      <c r="AR30" s="205"/>
      <c r="AS30" s="205"/>
      <c r="AT30" s="205"/>
      <c r="AU30" s="205">
        <v>0</v>
      </c>
      <c r="AV30" s="211">
        <v>0</v>
      </c>
      <c r="AW30" s="205"/>
      <c r="AX30" s="205"/>
      <c r="AY30" s="207">
        <v>0</v>
      </c>
      <c r="AZ30" s="212" t="s">
        <v>4868</v>
      </c>
      <c r="BA30" s="213">
        <v>0</v>
      </c>
      <c r="BC30" s="202" t="str">
        <f t="shared" si="5"/>
        <v/>
      </c>
      <c r="BD30" s="202" t="str">
        <f t="shared" si="4"/>
        <v/>
      </c>
      <c r="BE30" s="202" t="str">
        <f t="shared" si="4"/>
        <v/>
      </c>
      <c r="BF30" s="202" t="str">
        <f t="shared" si="4"/>
        <v>Non-Op</v>
      </c>
      <c r="BG30" s="202" t="str">
        <f t="shared" si="1"/>
        <v>NO</v>
      </c>
      <c r="BH30" s="202" t="str">
        <f t="shared" si="1"/>
        <v>NO</v>
      </c>
      <c r="BI30" s="202" t="str">
        <f t="shared" si="2"/>
        <v/>
      </c>
      <c r="BK30" s="202" t="b">
        <f t="shared" si="3"/>
        <v>1</v>
      </c>
      <c r="BL30" s="202" t="b">
        <f t="shared" si="3"/>
        <v>1</v>
      </c>
      <c r="BM30" s="202" t="b">
        <f t="shared" si="3"/>
        <v>1</v>
      </c>
      <c r="BN30" s="202" t="b">
        <f t="shared" si="3"/>
        <v>1</v>
      </c>
      <c r="BO30" s="202" t="b">
        <f t="shared" si="3"/>
        <v>1</v>
      </c>
      <c r="BP30" s="202" t="b">
        <f t="shared" si="3"/>
        <v>1</v>
      </c>
      <c r="BQ30" s="202" t="b">
        <f t="shared" si="3"/>
        <v>1</v>
      </c>
    </row>
    <row r="31" spans="1:69" s="214" customFormat="1" ht="12" customHeight="1" x14ac:dyDescent="0.2">
      <c r="A31" s="241">
        <v>10700051</v>
      </c>
      <c r="B31" s="242" t="s">
        <v>1707</v>
      </c>
      <c r="C31" s="243" t="s">
        <v>511</v>
      </c>
      <c r="D31" s="244" t="s">
        <v>478</v>
      </c>
      <c r="E31" s="245"/>
      <c r="F31" s="246">
        <v>42752</v>
      </c>
      <c r="G31" s="244"/>
      <c r="H31" s="247" t="s">
        <v>1684</v>
      </c>
      <c r="I31" s="247" t="s">
        <v>1684</v>
      </c>
      <c r="J31" s="247" t="s">
        <v>1684</v>
      </c>
      <c r="K31" s="247" t="s">
        <v>478</v>
      </c>
      <c r="L31" s="247" t="s">
        <v>1685</v>
      </c>
      <c r="M31" s="247" t="s">
        <v>1685</v>
      </c>
      <c r="N31" s="247" t="s">
        <v>1684</v>
      </c>
      <c r="O31" s="248"/>
      <c r="P31" s="249">
        <v>596066.98</v>
      </c>
      <c r="Q31" s="249">
        <v>772364.86</v>
      </c>
      <c r="R31" s="249">
        <v>922691.84</v>
      </c>
      <c r="S31" s="249">
        <v>1259745.01</v>
      </c>
      <c r="T31" s="249">
        <v>1304679.6200000001</v>
      </c>
      <c r="U31" s="249">
        <v>1339189.33</v>
      </c>
      <c r="V31" s="249">
        <v>1549730.61</v>
      </c>
      <c r="W31" s="249">
        <v>1646411.23</v>
      </c>
      <c r="X31" s="249">
        <v>1725977.36</v>
      </c>
      <c r="Y31" s="249">
        <v>1529623.08</v>
      </c>
      <c r="Z31" s="249">
        <v>1094689.68</v>
      </c>
      <c r="AA31" s="249">
        <v>716828.04</v>
      </c>
      <c r="AB31" s="249">
        <v>716053.94</v>
      </c>
      <c r="AC31" s="249"/>
      <c r="AD31" s="249"/>
      <c r="AE31" s="249">
        <v>1209832.5933333335</v>
      </c>
      <c r="AF31" s="250"/>
      <c r="AG31" s="251"/>
      <c r="AH31" s="252"/>
      <c r="AI31" s="252"/>
      <c r="AJ31" s="252"/>
      <c r="AK31" s="253">
        <v>1209832.5933333335</v>
      </c>
      <c r="AL31" s="252">
        <v>1209832.5933333335</v>
      </c>
      <c r="AM31" s="254"/>
      <c r="AN31" s="252"/>
      <c r="AO31" s="255">
        <v>0</v>
      </c>
      <c r="AP31" s="252"/>
      <c r="AQ31" s="256">
        <v>716053.94</v>
      </c>
      <c r="AR31" s="252"/>
      <c r="AS31" s="252"/>
      <c r="AT31" s="252"/>
      <c r="AU31" s="252">
        <v>716053.94</v>
      </c>
      <c r="AV31" s="257">
        <v>716053.94</v>
      </c>
      <c r="AW31" s="252"/>
      <c r="AX31" s="252"/>
      <c r="AY31" s="254">
        <v>0</v>
      </c>
      <c r="AZ31" s="258" t="s">
        <v>4868</v>
      </c>
      <c r="BA31" s="213">
        <v>0</v>
      </c>
      <c r="BC31" s="247" t="str">
        <f t="shared" si="5"/>
        <v/>
      </c>
      <c r="BD31" s="247" t="str">
        <f t="shared" si="4"/>
        <v/>
      </c>
      <c r="BE31" s="247" t="str">
        <f t="shared" si="4"/>
        <v/>
      </c>
      <c r="BF31" s="202" t="str">
        <f t="shared" si="4"/>
        <v>Non-Op</v>
      </c>
      <c r="BG31" s="202" t="str">
        <f t="shared" si="1"/>
        <v>NO</v>
      </c>
      <c r="BH31" s="202" t="str">
        <f t="shared" si="1"/>
        <v>NO</v>
      </c>
      <c r="BI31" s="202" t="str">
        <f t="shared" si="2"/>
        <v/>
      </c>
      <c r="BK31" s="202" t="b">
        <f t="shared" si="3"/>
        <v>1</v>
      </c>
      <c r="BL31" s="202" t="b">
        <f t="shared" si="3"/>
        <v>1</v>
      </c>
      <c r="BM31" s="202" t="b">
        <f t="shared" si="3"/>
        <v>1</v>
      </c>
      <c r="BN31" s="202" t="b">
        <f t="shared" si="3"/>
        <v>1</v>
      </c>
      <c r="BO31" s="202" t="b">
        <f t="shared" si="3"/>
        <v>1</v>
      </c>
      <c r="BP31" s="202" t="b">
        <f t="shared" si="3"/>
        <v>1</v>
      </c>
      <c r="BQ31" s="202" t="b">
        <f t="shared" si="3"/>
        <v>1</v>
      </c>
    </row>
    <row r="32" spans="1:69" s="214" customFormat="1" ht="12" customHeight="1" x14ac:dyDescent="0.2">
      <c r="A32" s="198">
        <v>10700501</v>
      </c>
      <c r="B32" s="199" t="s">
        <v>1708</v>
      </c>
      <c r="C32" s="200" t="s">
        <v>515</v>
      </c>
      <c r="D32" s="201" t="s">
        <v>478</v>
      </c>
      <c r="E32" s="170"/>
      <c r="F32" s="200"/>
      <c r="G32" s="201"/>
      <c r="H32" s="202" t="s">
        <v>1684</v>
      </c>
      <c r="I32" s="202" t="s">
        <v>1684</v>
      </c>
      <c r="J32" s="202" t="s">
        <v>1684</v>
      </c>
      <c r="K32" s="202" t="s">
        <v>478</v>
      </c>
      <c r="L32" s="202" t="s">
        <v>1685</v>
      </c>
      <c r="M32" s="202" t="s">
        <v>1685</v>
      </c>
      <c r="N32" s="202" t="s">
        <v>1684</v>
      </c>
      <c r="O32" s="167"/>
      <c r="P32" s="203">
        <v>228549819.11000001</v>
      </c>
      <c r="Q32" s="203">
        <v>228106690.38999999</v>
      </c>
      <c r="R32" s="203">
        <v>230326272.58000001</v>
      </c>
      <c r="S32" s="203">
        <v>243639616.56999999</v>
      </c>
      <c r="T32" s="203">
        <v>255304291.15000001</v>
      </c>
      <c r="U32" s="203">
        <v>273758108.74000001</v>
      </c>
      <c r="V32" s="203">
        <v>291115277.80000001</v>
      </c>
      <c r="W32" s="203">
        <v>304541841.60000002</v>
      </c>
      <c r="X32" s="203">
        <v>324464421.80000001</v>
      </c>
      <c r="Y32" s="203">
        <v>341853336.41000003</v>
      </c>
      <c r="Z32" s="203">
        <v>339388334.81999999</v>
      </c>
      <c r="AA32" s="203">
        <v>347802880.81</v>
      </c>
      <c r="AB32" s="203">
        <v>316401494.37</v>
      </c>
      <c r="AC32" s="203"/>
      <c r="AD32" s="203"/>
      <c r="AE32" s="203">
        <v>287731394.11750001</v>
      </c>
      <c r="AF32" s="215"/>
      <c r="AG32" s="216"/>
      <c r="AH32" s="205"/>
      <c r="AI32" s="205"/>
      <c r="AJ32" s="205"/>
      <c r="AK32" s="206">
        <v>287731394.11750001</v>
      </c>
      <c r="AL32" s="205">
        <v>287731394.11750001</v>
      </c>
      <c r="AM32" s="207"/>
      <c r="AN32" s="205"/>
      <c r="AO32" s="208">
        <v>0</v>
      </c>
      <c r="AP32" s="209"/>
      <c r="AQ32" s="210">
        <v>316401494.37</v>
      </c>
      <c r="AR32" s="205"/>
      <c r="AS32" s="205"/>
      <c r="AT32" s="205"/>
      <c r="AU32" s="205">
        <v>316401494.37</v>
      </c>
      <c r="AV32" s="211">
        <v>316401494.37</v>
      </c>
      <c r="AW32" s="205"/>
      <c r="AX32" s="205"/>
      <c r="AY32" s="207">
        <v>0</v>
      </c>
      <c r="AZ32" s="212" t="s">
        <v>4868</v>
      </c>
      <c r="BA32" s="213">
        <v>0</v>
      </c>
      <c r="BC32" s="202" t="str">
        <f t="shared" si="5"/>
        <v/>
      </c>
      <c r="BD32" s="202" t="str">
        <f t="shared" si="4"/>
        <v/>
      </c>
      <c r="BE32" s="202" t="str">
        <f t="shared" si="4"/>
        <v/>
      </c>
      <c r="BF32" s="202" t="str">
        <f t="shared" si="4"/>
        <v>Non-Op</v>
      </c>
      <c r="BG32" s="202" t="str">
        <f t="shared" si="1"/>
        <v>NO</v>
      </c>
      <c r="BH32" s="202" t="str">
        <f t="shared" si="1"/>
        <v>NO</v>
      </c>
      <c r="BI32" s="202" t="str">
        <f t="shared" si="2"/>
        <v/>
      </c>
      <c r="BK32" s="202" t="b">
        <f t="shared" si="3"/>
        <v>1</v>
      </c>
      <c r="BL32" s="202" t="b">
        <f t="shared" si="3"/>
        <v>1</v>
      </c>
      <c r="BM32" s="202" t="b">
        <f t="shared" si="3"/>
        <v>1</v>
      </c>
      <c r="BN32" s="202" t="b">
        <f t="shared" si="3"/>
        <v>1</v>
      </c>
      <c r="BO32" s="202" t="b">
        <f t="shared" si="3"/>
        <v>1</v>
      </c>
      <c r="BP32" s="202" t="b">
        <f t="shared" si="3"/>
        <v>1</v>
      </c>
      <c r="BQ32" s="202" t="b">
        <f t="shared" si="3"/>
        <v>1</v>
      </c>
    </row>
    <row r="33" spans="1:69" s="214" customFormat="1" ht="12" customHeight="1" x14ac:dyDescent="0.2">
      <c r="A33" s="198">
        <v>10700502</v>
      </c>
      <c r="B33" s="199" t="s">
        <v>1709</v>
      </c>
      <c r="C33" s="200" t="s">
        <v>516</v>
      </c>
      <c r="D33" s="201" t="s">
        <v>478</v>
      </c>
      <c r="E33" s="170"/>
      <c r="F33" s="200"/>
      <c r="G33" s="201"/>
      <c r="H33" s="202" t="s">
        <v>1684</v>
      </c>
      <c r="I33" s="202" t="s">
        <v>1684</v>
      </c>
      <c r="J33" s="202" t="s">
        <v>1684</v>
      </c>
      <c r="K33" s="202" t="s">
        <v>478</v>
      </c>
      <c r="L33" s="202" t="s">
        <v>1685</v>
      </c>
      <c r="M33" s="202" t="s">
        <v>1685</v>
      </c>
      <c r="N33" s="202" t="s">
        <v>1684</v>
      </c>
      <c r="O33" s="167"/>
      <c r="P33" s="203">
        <v>122099701.43000001</v>
      </c>
      <c r="Q33" s="203">
        <v>123961713.81999999</v>
      </c>
      <c r="R33" s="203">
        <v>133021832.34999999</v>
      </c>
      <c r="S33" s="203">
        <v>143748875.75999999</v>
      </c>
      <c r="T33" s="203">
        <v>149951588.75</v>
      </c>
      <c r="U33" s="203">
        <v>154191935.97</v>
      </c>
      <c r="V33" s="203">
        <v>157242380.16999999</v>
      </c>
      <c r="W33" s="203">
        <v>164907801.18000001</v>
      </c>
      <c r="X33" s="203">
        <v>171031032.02000001</v>
      </c>
      <c r="Y33" s="203">
        <v>175183456.09999999</v>
      </c>
      <c r="Z33" s="203">
        <v>174201880.34999999</v>
      </c>
      <c r="AA33" s="203">
        <v>181350091.53</v>
      </c>
      <c r="AB33" s="203">
        <v>183610624.90000001</v>
      </c>
      <c r="AC33" s="203"/>
      <c r="AD33" s="203"/>
      <c r="AE33" s="203">
        <v>156803979.26374999</v>
      </c>
      <c r="AF33" s="215"/>
      <c r="AG33" s="216"/>
      <c r="AH33" s="205"/>
      <c r="AI33" s="205"/>
      <c r="AJ33" s="205"/>
      <c r="AK33" s="206">
        <v>156803979.26374999</v>
      </c>
      <c r="AL33" s="205">
        <v>156803979.26374999</v>
      </c>
      <c r="AM33" s="207"/>
      <c r="AN33" s="205"/>
      <c r="AO33" s="208">
        <v>0</v>
      </c>
      <c r="AP33" s="209"/>
      <c r="AQ33" s="210">
        <v>183610624.90000001</v>
      </c>
      <c r="AR33" s="205"/>
      <c r="AS33" s="205"/>
      <c r="AT33" s="205"/>
      <c r="AU33" s="205">
        <v>183610624.90000001</v>
      </c>
      <c r="AV33" s="211">
        <v>183610624.90000001</v>
      </c>
      <c r="AW33" s="205"/>
      <c r="AX33" s="205"/>
      <c r="AY33" s="207">
        <v>0</v>
      </c>
      <c r="AZ33" s="212" t="s">
        <v>4868</v>
      </c>
      <c r="BA33" s="213">
        <v>0</v>
      </c>
      <c r="BC33" s="202" t="str">
        <f t="shared" si="5"/>
        <v/>
      </c>
      <c r="BD33" s="202" t="str">
        <f t="shared" si="4"/>
        <v/>
      </c>
      <c r="BE33" s="202" t="str">
        <f t="shared" si="4"/>
        <v/>
      </c>
      <c r="BF33" s="202" t="str">
        <f t="shared" si="4"/>
        <v>Non-Op</v>
      </c>
      <c r="BG33" s="202" t="str">
        <f t="shared" si="1"/>
        <v>NO</v>
      </c>
      <c r="BH33" s="202" t="str">
        <f t="shared" si="1"/>
        <v>NO</v>
      </c>
      <c r="BI33" s="202" t="str">
        <f t="shared" si="2"/>
        <v/>
      </c>
      <c r="BK33" s="202" t="b">
        <f t="shared" si="3"/>
        <v>1</v>
      </c>
      <c r="BL33" s="202" t="b">
        <f t="shared" si="3"/>
        <v>1</v>
      </c>
      <c r="BM33" s="202" t="b">
        <f t="shared" si="3"/>
        <v>1</v>
      </c>
      <c r="BN33" s="202" t="b">
        <f t="shared" si="3"/>
        <v>1</v>
      </c>
      <c r="BO33" s="202" t="b">
        <f t="shared" si="3"/>
        <v>1</v>
      </c>
      <c r="BP33" s="202" t="b">
        <f t="shared" si="3"/>
        <v>1</v>
      </c>
      <c r="BQ33" s="202" t="b">
        <f t="shared" si="3"/>
        <v>1</v>
      </c>
    </row>
    <row r="34" spans="1:69" s="214" customFormat="1" ht="12" customHeight="1" x14ac:dyDescent="0.2">
      <c r="A34" s="198">
        <v>10700503</v>
      </c>
      <c r="B34" s="199" t="s">
        <v>1710</v>
      </c>
      <c r="C34" s="200" t="s">
        <v>517</v>
      </c>
      <c r="D34" s="201" t="s">
        <v>478</v>
      </c>
      <c r="E34" s="170"/>
      <c r="F34" s="200"/>
      <c r="G34" s="201"/>
      <c r="H34" s="202" t="s">
        <v>1684</v>
      </c>
      <c r="I34" s="202" t="s">
        <v>1684</v>
      </c>
      <c r="J34" s="202" t="s">
        <v>1684</v>
      </c>
      <c r="K34" s="202" t="s">
        <v>478</v>
      </c>
      <c r="L34" s="202" t="s">
        <v>1685</v>
      </c>
      <c r="M34" s="202" t="s">
        <v>1685</v>
      </c>
      <c r="N34" s="202" t="s">
        <v>1684</v>
      </c>
      <c r="O34" s="167"/>
      <c r="P34" s="203">
        <v>137799008</v>
      </c>
      <c r="Q34" s="203">
        <v>146094054.71000001</v>
      </c>
      <c r="R34" s="203">
        <v>155734519.41</v>
      </c>
      <c r="S34" s="203">
        <v>172886608.56999999</v>
      </c>
      <c r="T34" s="203">
        <v>188293269.47999999</v>
      </c>
      <c r="U34" s="203">
        <v>174817618.58000001</v>
      </c>
      <c r="V34" s="203">
        <v>171563447.93000001</v>
      </c>
      <c r="W34" s="203">
        <v>186949701.03999999</v>
      </c>
      <c r="X34" s="203">
        <v>202377140.84</v>
      </c>
      <c r="Y34" s="203">
        <v>149987151.34999999</v>
      </c>
      <c r="Z34" s="203">
        <v>110181282.56</v>
      </c>
      <c r="AA34" s="203">
        <v>115059143.89</v>
      </c>
      <c r="AB34" s="203">
        <v>80236330.25</v>
      </c>
      <c r="AC34" s="203"/>
      <c r="AD34" s="203"/>
      <c r="AE34" s="203">
        <v>156913467.29041666</v>
      </c>
      <c r="AF34" s="215"/>
      <c r="AG34" s="216"/>
      <c r="AH34" s="205"/>
      <c r="AI34" s="205"/>
      <c r="AJ34" s="205"/>
      <c r="AK34" s="206">
        <v>156913467.29041666</v>
      </c>
      <c r="AL34" s="205">
        <v>156913467.29041666</v>
      </c>
      <c r="AM34" s="207"/>
      <c r="AN34" s="205"/>
      <c r="AO34" s="208">
        <v>0</v>
      </c>
      <c r="AP34" s="209"/>
      <c r="AQ34" s="210">
        <v>80236330.25</v>
      </c>
      <c r="AR34" s="205"/>
      <c r="AS34" s="205"/>
      <c r="AT34" s="205"/>
      <c r="AU34" s="205">
        <v>80236330.25</v>
      </c>
      <c r="AV34" s="211">
        <v>80236330.25</v>
      </c>
      <c r="AW34" s="205"/>
      <c r="AX34" s="205"/>
      <c r="AY34" s="207">
        <v>0</v>
      </c>
      <c r="AZ34" s="212" t="s">
        <v>4868</v>
      </c>
      <c r="BA34" s="213">
        <v>0</v>
      </c>
      <c r="BC34" s="202" t="str">
        <f t="shared" si="5"/>
        <v/>
      </c>
      <c r="BD34" s="202" t="str">
        <f t="shared" si="4"/>
        <v/>
      </c>
      <c r="BE34" s="202" t="str">
        <f t="shared" si="4"/>
        <v/>
      </c>
      <c r="BF34" s="202" t="str">
        <f t="shared" si="4"/>
        <v>Non-Op</v>
      </c>
      <c r="BG34" s="202" t="str">
        <f t="shared" si="1"/>
        <v>NO</v>
      </c>
      <c r="BH34" s="202" t="str">
        <f t="shared" si="1"/>
        <v>NO</v>
      </c>
      <c r="BI34" s="202" t="str">
        <f t="shared" si="2"/>
        <v/>
      </c>
      <c r="BK34" s="202" t="b">
        <f t="shared" si="3"/>
        <v>1</v>
      </c>
      <c r="BL34" s="202" t="b">
        <f t="shared" si="3"/>
        <v>1</v>
      </c>
      <c r="BM34" s="202" t="b">
        <f t="shared" si="3"/>
        <v>1</v>
      </c>
      <c r="BN34" s="202" t="b">
        <f t="shared" si="3"/>
        <v>1</v>
      </c>
      <c r="BO34" s="202" t="b">
        <f t="shared" si="3"/>
        <v>1</v>
      </c>
      <c r="BP34" s="202" t="b">
        <f t="shared" si="3"/>
        <v>1</v>
      </c>
      <c r="BQ34" s="202" t="b">
        <f t="shared" si="3"/>
        <v>1</v>
      </c>
    </row>
    <row r="35" spans="1:69" s="214" customFormat="1" ht="12" customHeight="1" x14ac:dyDescent="0.2">
      <c r="A35" s="198">
        <v>10700601</v>
      </c>
      <c r="B35" s="199" t="s">
        <v>1711</v>
      </c>
      <c r="C35" s="200" t="s">
        <v>518</v>
      </c>
      <c r="D35" s="201" t="s">
        <v>478</v>
      </c>
      <c r="E35" s="170"/>
      <c r="F35" s="200"/>
      <c r="G35" s="201"/>
      <c r="H35" s="202" t="s">
        <v>1684</v>
      </c>
      <c r="I35" s="202" t="s">
        <v>1684</v>
      </c>
      <c r="J35" s="202" t="s">
        <v>1684</v>
      </c>
      <c r="K35" s="202" t="s">
        <v>478</v>
      </c>
      <c r="L35" s="202" t="s">
        <v>1685</v>
      </c>
      <c r="M35" s="202" t="s">
        <v>1685</v>
      </c>
      <c r="N35" s="202" t="s">
        <v>1684</v>
      </c>
      <c r="O35" s="167"/>
      <c r="P35" s="203">
        <v>0</v>
      </c>
      <c r="Q35" s="203">
        <v>212500</v>
      </c>
      <c r="R35" s="203">
        <v>212500</v>
      </c>
      <c r="S35" s="203">
        <v>0</v>
      </c>
      <c r="T35" s="203">
        <v>212500</v>
      </c>
      <c r="U35" s="203">
        <v>212500</v>
      </c>
      <c r="V35" s="203">
        <v>0</v>
      </c>
      <c r="W35" s="203">
        <v>276250</v>
      </c>
      <c r="X35" s="203">
        <v>276250</v>
      </c>
      <c r="Y35" s="203">
        <v>2109017</v>
      </c>
      <c r="Z35" s="203">
        <v>340000</v>
      </c>
      <c r="AA35" s="203">
        <v>361250</v>
      </c>
      <c r="AB35" s="203">
        <v>-21641617.350000001</v>
      </c>
      <c r="AC35" s="203"/>
      <c r="AD35" s="203"/>
      <c r="AE35" s="203">
        <v>-550670.1395833334</v>
      </c>
      <c r="AF35" s="215"/>
      <c r="AG35" s="216"/>
      <c r="AH35" s="205"/>
      <c r="AI35" s="205"/>
      <c r="AJ35" s="205"/>
      <c r="AK35" s="206">
        <v>-550670.1395833334</v>
      </c>
      <c r="AL35" s="205">
        <v>-550670.1395833334</v>
      </c>
      <c r="AM35" s="207"/>
      <c r="AN35" s="205"/>
      <c r="AO35" s="208">
        <v>0</v>
      </c>
      <c r="AP35" s="209"/>
      <c r="AQ35" s="210">
        <v>-21641617.350000001</v>
      </c>
      <c r="AR35" s="205"/>
      <c r="AS35" s="205"/>
      <c r="AT35" s="205"/>
      <c r="AU35" s="205">
        <v>-21641617.350000001</v>
      </c>
      <c r="AV35" s="211">
        <v>-21641617.350000001</v>
      </c>
      <c r="AW35" s="205"/>
      <c r="AX35" s="205"/>
      <c r="AY35" s="207">
        <v>0</v>
      </c>
      <c r="AZ35" s="212" t="s">
        <v>4868</v>
      </c>
      <c r="BA35" s="213">
        <v>0</v>
      </c>
      <c r="BC35" s="202" t="str">
        <f t="shared" si="5"/>
        <v/>
      </c>
      <c r="BD35" s="202" t="str">
        <f t="shared" si="4"/>
        <v/>
      </c>
      <c r="BE35" s="202" t="str">
        <f t="shared" si="4"/>
        <v/>
      </c>
      <c r="BF35" s="202" t="str">
        <f t="shared" si="4"/>
        <v>Non-Op</v>
      </c>
      <c r="BG35" s="202" t="str">
        <f t="shared" si="1"/>
        <v>NO</v>
      </c>
      <c r="BH35" s="202" t="str">
        <f t="shared" si="1"/>
        <v>NO</v>
      </c>
      <c r="BI35" s="202" t="str">
        <f t="shared" si="2"/>
        <v/>
      </c>
      <c r="BK35" s="202" t="b">
        <f t="shared" si="3"/>
        <v>1</v>
      </c>
      <c r="BL35" s="202" t="b">
        <f t="shared" si="3"/>
        <v>1</v>
      </c>
      <c r="BM35" s="202" t="b">
        <f t="shared" si="3"/>
        <v>1</v>
      </c>
      <c r="BN35" s="202" t="b">
        <f t="shared" si="3"/>
        <v>1</v>
      </c>
      <c r="BO35" s="202" t="b">
        <f t="shared" si="3"/>
        <v>1</v>
      </c>
      <c r="BP35" s="202" t="b">
        <f t="shared" si="3"/>
        <v>1</v>
      </c>
      <c r="BQ35" s="202" t="b">
        <f t="shared" si="3"/>
        <v>1</v>
      </c>
    </row>
    <row r="36" spans="1:69" s="214" customFormat="1" ht="12" customHeight="1" x14ac:dyDescent="0.2">
      <c r="A36" s="198">
        <v>10700602</v>
      </c>
      <c r="B36" s="199" t="s">
        <v>1712</v>
      </c>
      <c r="C36" s="200" t="s">
        <v>519</v>
      </c>
      <c r="D36" s="201" t="s">
        <v>478</v>
      </c>
      <c r="E36" s="170"/>
      <c r="F36" s="200"/>
      <c r="G36" s="201"/>
      <c r="H36" s="202" t="s">
        <v>1684</v>
      </c>
      <c r="I36" s="202" t="s">
        <v>1684</v>
      </c>
      <c r="J36" s="202" t="s">
        <v>1684</v>
      </c>
      <c r="K36" s="202" t="s">
        <v>478</v>
      </c>
      <c r="L36" s="202" t="s">
        <v>1685</v>
      </c>
      <c r="M36" s="202" t="s">
        <v>1685</v>
      </c>
      <c r="N36" s="202" t="s">
        <v>1684</v>
      </c>
      <c r="O36" s="167"/>
      <c r="P36" s="203">
        <v>9348799.6400000006</v>
      </c>
      <c r="Q36" s="203">
        <v>9270250</v>
      </c>
      <c r="R36" s="203">
        <v>9303500</v>
      </c>
      <c r="S36" s="203">
        <v>9156250</v>
      </c>
      <c r="T36" s="203">
        <v>9251250</v>
      </c>
      <c r="U36" s="203">
        <v>9251250</v>
      </c>
      <c r="V36" s="203">
        <v>8942500</v>
      </c>
      <c r="W36" s="203">
        <v>9279750</v>
      </c>
      <c r="X36" s="203">
        <v>9289250</v>
      </c>
      <c r="Y36" s="203">
        <v>8942500</v>
      </c>
      <c r="Z36" s="203">
        <v>9370000</v>
      </c>
      <c r="AA36" s="203">
        <v>9346250</v>
      </c>
      <c r="AB36" s="203">
        <v>-2083997.74</v>
      </c>
      <c r="AC36" s="203"/>
      <c r="AD36" s="203"/>
      <c r="AE36" s="203">
        <v>8752929.2458333336</v>
      </c>
      <c r="AF36" s="215"/>
      <c r="AG36" s="216"/>
      <c r="AH36" s="205"/>
      <c r="AI36" s="205"/>
      <c r="AJ36" s="205"/>
      <c r="AK36" s="206">
        <v>8752929.2458333336</v>
      </c>
      <c r="AL36" s="205">
        <v>8752929.2458333336</v>
      </c>
      <c r="AM36" s="207"/>
      <c r="AN36" s="205"/>
      <c r="AO36" s="208">
        <v>0</v>
      </c>
      <c r="AP36" s="209"/>
      <c r="AQ36" s="210">
        <v>-2083997.74</v>
      </c>
      <c r="AR36" s="205"/>
      <c r="AS36" s="205"/>
      <c r="AT36" s="205"/>
      <c r="AU36" s="205">
        <v>-2083997.74</v>
      </c>
      <c r="AV36" s="211">
        <v>-2083997.74</v>
      </c>
      <c r="AW36" s="205"/>
      <c r="AX36" s="205"/>
      <c r="AY36" s="207">
        <v>0</v>
      </c>
      <c r="AZ36" s="212" t="s">
        <v>4868</v>
      </c>
      <c r="BA36" s="213">
        <v>0</v>
      </c>
      <c r="BC36" s="202" t="str">
        <f t="shared" si="5"/>
        <v/>
      </c>
      <c r="BD36" s="202" t="str">
        <f t="shared" si="4"/>
        <v/>
      </c>
      <c r="BE36" s="202" t="str">
        <f t="shared" si="4"/>
        <v/>
      </c>
      <c r="BF36" s="202" t="str">
        <f t="shared" si="4"/>
        <v>Non-Op</v>
      </c>
      <c r="BG36" s="202" t="str">
        <f t="shared" si="1"/>
        <v>NO</v>
      </c>
      <c r="BH36" s="202" t="str">
        <f t="shared" si="1"/>
        <v>NO</v>
      </c>
      <c r="BI36" s="202" t="str">
        <f t="shared" si="2"/>
        <v/>
      </c>
      <c r="BK36" s="202" t="b">
        <f t="shared" si="3"/>
        <v>1</v>
      </c>
      <c r="BL36" s="202" t="b">
        <f t="shared" si="3"/>
        <v>1</v>
      </c>
      <c r="BM36" s="202" t="b">
        <f t="shared" si="3"/>
        <v>1</v>
      </c>
      <c r="BN36" s="202" t="b">
        <f t="shared" si="3"/>
        <v>1</v>
      </c>
      <c r="BO36" s="202" t="b">
        <f t="shared" si="3"/>
        <v>1</v>
      </c>
      <c r="BP36" s="202" t="b">
        <f t="shared" si="3"/>
        <v>1</v>
      </c>
      <c r="BQ36" s="202" t="b">
        <f t="shared" si="3"/>
        <v>1</v>
      </c>
    </row>
    <row r="37" spans="1:69" s="214" customFormat="1" ht="12" customHeight="1" x14ac:dyDescent="0.2">
      <c r="A37" s="198">
        <v>10700603</v>
      </c>
      <c r="B37" s="199" t="s">
        <v>1713</v>
      </c>
      <c r="C37" s="200" t="s">
        <v>520</v>
      </c>
      <c r="D37" s="201" t="s">
        <v>478</v>
      </c>
      <c r="E37" s="170"/>
      <c r="F37" s="200"/>
      <c r="G37" s="201"/>
      <c r="H37" s="202" t="s">
        <v>1684</v>
      </c>
      <c r="I37" s="202" t="s">
        <v>1684</v>
      </c>
      <c r="J37" s="202" t="s">
        <v>1684</v>
      </c>
      <c r="K37" s="202" t="s">
        <v>478</v>
      </c>
      <c r="L37" s="202" t="s">
        <v>1685</v>
      </c>
      <c r="M37" s="202" t="s">
        <v>1685</v>
      </c>
      <c r="N37" s="202" t="s">
        <v>1684</v>
      </c>
      <c r="O37" s="167"/>
      <c r="P37" s="203">
        <v>0</v>
      </c>
      <c r="Q37" s="203">
        <v>0</v>
      </c>
      <c r="R37" s="203">
        <v>0</v>
      </c>
      <c r="S37" s="203">
        <v>0</v>
      </c>
      <c r="T37" s="203">
        <v>0</v>
      </c>
      <c r="U37" s="203">
        <v>0</v>
      </c>
      <c r="V37" s="203">
        <v>0</v>
      </c>
      <c r="W37" s="203">
        <v>0</v>
      </c>
      <c r="X37" s="203">
        <v>0</v>
      </c>
      <c r="Y37" s="203">
        <v>0</v>
      </c>
      <c r="Z37" s="203">
        <v>0</v>
      </c>
      <c r="AA37" s="203">
        <v>0</v>
      </c>
      <c r="AB37" s="203">
        <v>-7887203.0899999999</v>
      </c>
      <c r="AC37" s="203"/>
      <c r="AD37" s="203"/>
      <c r="AE37" s="203">
        <v>-328633.46208333335</v>
      </c>
      <c r="AF37" s="215"/>
      <c r="AG37" s="216"/>
      <c r="AH37" s="205"/>
      <c r="AI37" s="205"/>
      <c r="AJ37" s="205"/>
      <c r="AK37" s="206">
        <v>-328633.46208333335</v>
      </c>
      <c r="AL37" s="205">
        <v>-328633.46208333335</v>
      </c>
      <c r="AM37" s="207"/>
      <c r="AN37" s="205"/>
      <c r="AO37" s="208">
        <v>0</v>
      </c>
      <c r="AP37" s="209"/>
      <c r="AQ37" s="210">
        <v>-7887203.0899999999</v>
      </c>
      <c r="AR37" s="205"/>
      <c r="AS37" s="205"/>
      <c r="AT37" s="205"/>
      <c r="AU37" s="205">
        <v>-7887203.0899999999</v>
      </c>
      <c r="AV37" s="211">
        <v>-7887203.0899999999</v>
      </c>
      <c r="AW37" s="205"/>
      <c r="AX37" s="205"/>
      <c r="AY37" s="207">
        <v>0</v>
      </c>
      <c r="AZ37" s="212" t="s">
        <v>4868</v>
      </c>
      <c r="BA37" s="213">
        <v>0</v>
      </c>
      <c r="BC37" s="202" t="str">
        <f t="shared" si="5"/>
        <v/>
      </c>
      <c r="BD37" s="202" t="str">
        <f t="shared" si="4"/>
        <v/>
      </c>
      <c r="BE37" s="202" t="str">
        <f t="shared" si="4"/>
        <v/>
      </c>
      <c r="BF37" s="202" t="str">
        <f t="shared" si="4"/>
        <v>Non-Op</v>
      </c>
      <c r="BG37" s="202" t="str">
        <f t="shared" si="1"/>
        <v>NO</v>
      </c>
      <c r="BH37" s="202" t="str">
        <f t="shared" si="1"/>
        <v>NO</v>
      </c>
      <c r="BI37" s="202" t="str">
        <f t="shared" si="2"/>
        <v/>
      </c>
      <c r="BK37" s="202" t="b">
        <f t="shared" si="3"/>
        <v>1</v>
      </c>
      <c r="BL37" s="202" t="b">
        <f t="shared" si="3"/>
        <v>1</v>
      </c>
      <c r="BM37" s="202" t="b">
        <f t="shared" si="3"/>
        <v>1</v>
      </c>
      <c r="BN37" s="202" t="b">
        <f t="shared" si="3"/>
        <v>1</v>
      </c>
      <c r="BO37" s="202" t="b">
        <f t="shared" si="3"/>
        <v>1</v>
      </c>
      <c r="BP37" s="202" t="b">
        <f t="shared" si="3"/>
        <v>1</v>
      </c>
      <c r="BQ37" s="202" t="b">
        <f t="shared" si="3"/>
        <v>1</v>
      </c>
    </row>
    <row r="38" spans="1:69" s="214" customFormat="1" ht="12" customHeight="1" x14ac:dyDescent="0.2">
      <c r="A38" s="239">
        <v>10800061</v>
      </c>
      <c r="B38" s="240" t="s">
        <v>1714</v>
      </c>
      <c r="C38" s="200" t="s">
        <v>205</v>
      </c>
      <c r="D38" s="201" t="s">
        <v>476</v>
      </c>
      <c r="E38" s="170"/>
      <c r="F38" s="200"/>
      <c r="G38" s="201"/>
      <c r="H38" s="202" t="s">
        <v>1684</v>
      </c>
      <c r="I38" s="202" t="s">
        <v>476</v>
      </c>
      <c r="J38" s="202" t="s">
        <v>1684</v>
      </c>
      <c r="K38" s="202" t="s">
        <v>1684</v>
      </c>
      <c r="L38" s="202" t="s">
        <v>1685</v>
      </c>
      <c r="M38" s="202" t="s">
        <v>1685</v>
      </c>
      <c r="N38" s="202" t="s">
        <v>1684</v>
      </c>
      <c r="O38" s="167"/>
      <c r="P38" s="203">
        <v>-70546231.530000001</v>
      </c>
      <c r="Q38" s="203">
        <v>-70546231.530000001</v>
      </c>
      <c r="R38" s="203">
        <v>-70546231.530000001</v>
      </c>
      <c r="S38" s="203">
        <v>-74961636.900000006</v>
      </c>
      <c r="T38" s="203">
        <v>-74961636.900000006</v>
      </c>
      <c r="U38" s="203">
        <v>-74961636.900000006</v>
      </c>
      <c r="V38" s="203">
        <v>-79076578.900000006</v>
      </c>
      <c r="W38" s="203">
        <v>-79076578.900000006</v>
      </c>
      <c r="X38" s="203">
        <v>-79076578.900000006</v>
      </c>
      <c r="Y38" s="203">
        <v>-83703543.900000006</v>
      </c>
      <c r="Z38" s="203">
        <v>-83703543.900000006</v>
      </c>
      <c r="AA38" s="203">
        <v>-83703543.900000006</v>
      </c>
      <c r="AB38" s="203">
        <v>-85161013.900000006</v>
      </c>
      <c r="AC38" s="203"/>
      <c r="AD38" s="203"/>
      <c r="AE38" s="203">
        <v>-77680947.072916657</v>
      </c>
      <c r="AF38" s="215">
        <v>17</v>
      </c>
      <c r="AG38" s="216"/>
      <c r="AH38" s="205"/>
      <c r="AI38" s="205">
        <v>-77680947.072916657</v>
      </c>
      <c r="AJ38" s="205"/>
      <c r="AK38" s="206"/>
      <c r="AL38" s="205">
        <v>-77680947.072916657</v>
      </c>
      <c r="AM38" s="207"/>
      <c r="AN38" s="205"/>
      <c r="AO38" s="208">
        <v>0</v>
      </c>
      <c r="AP38" s="209"/>
      <c r="AQ38" s="210">
        <v>-85161013.900000006</v>
      </c>
      <c r="AR38" s="205"/>
      <c r="AS38" s="205">
        <v>-85161013.900000006</v>
      </c>
      <c r="AT38" s="205"/>
      <c r="AU38" s="205"/>
      <c r="AV38" s="211">
        <v>-85161013.900000006</v>
      </c>
      <c r="AW38" s="205"/>
      <c r="AX38" s="205"/>
      <c r="AY38" s="207">
        <v>0</v>
      </c>
      <c r="AZ38" s="212"/>
      <c r="BA38" s="213">
        <v>0</v>
      </c>
      <c r="BC38" s="202" t="str">
        <f t="shared" si="5"/>
        <v/>
      </c>
      <c r="BD38" s="202" t="str">
        <f t="shared" si="4"/>
        <v>ERB</v>
      </c>
      <c r="BE38" s="202" t="str">
        <f t="shared" si="4"/>
        <v/>
      </c>
      <c r="BF38" s="202" t="str">
        <f t="shared" si="4"/>
        <v/>
      </c>
      <c r="BG38" s="202" t="str">
        <f t="shared" si="1"/>
        <v>NO</v>
      </c>
      <c r="BH38" s="202" t="str">
        <f t="shared" si="1"/>
        <v>NO</v>
      </c>
      <c r="BI38" s="202" t="str">
        <f t="shared" si="2"/>
        <v/>
      </c>
      <c r="BK38" s="202" t="b">
        <f t="shared" si="3"/>
        <v>1</v>
      </c>
      <c r="BL38" s="202" t="b">
        <f t="shared" si="3"/>
        <v>1</v>
      </c>
      <c r="BM38" s="202" t="b">
        <f t="shared" si="3"/>
        <v>1</v>
      </c>
      <c r="BN38" s="202" t="b">
        <f t="shared" si="3"/>
        <v>1</v>
      </c>
      <c r="BO38" s="202" t="b">
        <f t="shared" si="3"/>
        <v>1</v>
      </c>
      <c r="BP38" s="202" t="b">
        <f t="shared" si="3"/>
        <v>1</v>
      </c>
      <c r="BQ38" s="202" t="b">
        <f t="shared" si="3"/>
        <v>1</v>
      </c>
    </row>
    <row r="39" spans="1:69" s="214" customFormat="1" ht="12" customHeight="1" x14ac:dyDescent="0.2">
      <c r="A39" s="239">
        <v>10800062</v>
      </c>
      <c r="B39" s="240" t="s">
        <v>1715</v>
      </c>
      <c r="C39" s="200" t="s">
        <v>205</v>
      </c>
      <c r="D39" s="201" t="s">
        <v>477</v>
      </c>
      <c r="E39" s="170"/>
      <c r="F39" s="200"/>
      <c r="G39" s="201"/>
      <c r="H39" s="202" t="s">
        <v>1684</v>
      </c>
      <c r="I39" s="202" t="s">
        <v>1684</v>
      </c>
      <c r="J39" s="202" t="s">
        <v>477</v>
      </c>
      <c r="K39" s="202" t="s">
        <v>1684</v>
      </c>
      <c r="L39" s="202" t="s">
        <v>1685</v>
      </c>
      <c r="M39" s="202" t="s">
        <v>1685</v>
      </c>
      <c r="N39" s="202" t="s">
        <v>1684</v>
      </c>
      <c r="O39" s="167"/>
      <c r="P39" s="203">
        <v>-319032997.37</v>
      </c>
      <c r="Q39" s="203">
        <v>-319032997.37</v>
      </c>
      <c r="R39" s="203">
        <v>-319032997.37</v>
      </c>
      <c r="S39" s="203">
        <v>-323514061.88</v>
      </c>
      <c r="T39" s="203">
        <v>-323514061.88</v>
      </c>
      <c r="U39" s="203">
        <v>-323514061.88</v>
      </c>
      <c r="V39" s="203">
        <v>-328696020.88</v>
      </c>
      <c r="W39" s="203">
        <v>-328696020.88</v>
      </c>
      <c r="X39" s="203">
        <v>-328696020.88</v>
      </c>
      <c r="Y39" s="203">
        <v>-335183676.88</v>
      </c>
      <c r="Z39" s="203">
        <v>-335183676.88</v>
      </c>
      <c r="AA39" s="203">
        <v>-335183676.88</v>
      </c>
      <c r="AB39" s="203">
        <v>-339566246.88</v>
      </c>
      <c r="AC39" s="203"/>
      <c r="AD39" s="203"/>
      <c r="AE39" s="203">
        <v>-327462241.31541675</v>
      </c>
      <c r="AF39" s="215"/>
      <c r="AG39" s="216">
        <v>5</v>
      </c>
      <c r="AH39" s="205"/>
      <c r="AI39" s="205"/>
      <c r="AJ39" s="205">
        <v>-327462241.31541675</v>
      </c>
      <c r="AK39" s="206"/>
      <c r="AL39" s="205">
        <v>-327462241.31541675</v>
      </c>
      <c r="AM39" s="207"/>
      <c r="AN39" s="205"/>
      <c r="AO39" s="208">
        <v>0</v>
      </c>
      <c r="AP39" s="209"/>
      <c r="AQ39" s="210">
        <v>-339566246.88</v>
      </c>
      <c r="AR39" s="205"/>
      <c r="AS39" s="205"/>
      <c r="AT39" s="205">
        <v>-339566246.88</v>
      </c>
      <c r="AU39" s="205"/>
      <c r="AV39" s="211">
        <v>-339566246.88</v>
      </c>
      <c r="AW39" s="205"/>
      <c r="AX39" s="205"/>
      <c r="AY39" s="207">
        <v>0</v>
      </c>
      <c r="AZ39" s="212"/>
      <c r="BA39" s="213">
        <v>0</v>
      </c>
      <c r="BC39" s="202" t="str">
        <f t="shared" si="5"/>
        <v/>
      </c>
      <c r="BD39" s="202" t="str">
        <f t="shared" si="4"/>
        <v/>
      </c>
      <c r="BE39" s="202" t="str">
        <f t="shared" si="4"/>
        <v>GRB</v>
      </c>
      <c r="BF39" s="202" t="str">
        <f t="shared" si="4"/>
        <v/>
      </c>
      <c r="BG39" s="202" t="str">
        <f t="shared" si="1"/>
        <v>NO</v>
      </c>
      <c r="BH39" s="202" t="str">
        <f t="shared" si="1"/>
        <v>NO</v>
      </c>
      <c r="BI39" s="202" t="str">
        <f t="shared" si="2"/>
        <v/>
      </c>
      <c r="BK39" s="202" t="b">
        <f t="shared" si="3"/>
        <v>1</v>
      </c>
      <c r="BL39" s="202" t="b">
        <f t="shared" si="3"/>
        <v>1</v>
      </c>
      <c r="BM39" s="202" t="b">
        <f t="shared" si="3"/>
        <v>1</v>
      </c>
      <c r="BN39" s="202" t="b">
        <f t="shared" si="3"/>
        <v>1</v>
      </c>
      <c r="BO39" s="202" t="b">
        <f t="shared" si="3"/>
        <v>1</v>
      </c>
      <c r="BP39" s="202" t="b">
        <f t="shared" si="3"/>
        <v>1</v>
      </c>
      <c r="BQ39" s="202" t="b">
        <f t="shared" si="3"/>
        <v>1</v>
      </c>
    </row>
    <row r="40" spans="1:69" s="214" customFormat="1" ht="12" customHeight="1" x14ac:dyDescent="0.2">
      <c r="A40" s="239">
        <v>10800071</v>
      </c>
      <c r="B40" s="240" t="s">
        <v>1716</v>
      </c>
      <c r="C40" s="200" t="s">
        <v>206</v>
      </c>
      <c r="D40" s="201" t="s">
        <v>476</v>
      </c>
      <c r="E40" s="170"/>
      <c r="F40" s="200"/>
      <c r="G40" s="201"/>
      <c r="H40" s="202" t="s">
        <v>1684</v>
      </c>
      <c r="I40" s="202" t="s">
        <v>476</v>
      </c>
      <c r="J40" s="202" t="s">
        <v>1684</v>
      </c>
      <c r="K40" s="202" t="s">
        <v>1684</v>
      </c>
      <c r="L40" s="202" t="s">
        <v>1685</v>
      </c>
      <c r="M40" s="202" t="s">
        <v>1685</v>
      </c>
      <c r="N40" s="202" t="s">
        <v>1684</v>
      </c>
      <c r="O40" s="167"/>
      <c r="P40" s="203">
        <v>70546231.530000001</v>
      </c>
      <c r="Q40" s="203">
        <v>70546231.530000001</v>
      </c>
      <c r="R40" s="203">
        <v>70546231.530000001</v>
      </c>
      <c r="S40" s="203">
        <v>74961636.900000006</v>
      </c>
      <c r="T40" s="203">
        <v>74961636.900000006</v>
      </c>
      <c r="U40" s="203">
        <v>74961636.900000006</v>
      </c>
      <c r="V40" s="203">
        <v>79076578.900000006</v>
      </c>
      <c r="W40" s="203">
        <v>79076578.900000006</v>
      </c>
      <c r="X40" s="203">
        <v>79076578.900000006</v>
      </c>
      <c r="Y40" s="203">
        <v>83703543.900000006</v>
      </c>
      <c r="Z40" s="203">
        <v>83703543.900000006</v>
      </c>
      <c r="AA40" s="203">
        <v>83703543.900000006</v>
      </c>
      <c r="AB40" s="203">
        <v>85161013.900000006</v>
      </c>
      <c r="AC40" s="203"/>
      <c r="AD40" s="203"/>
      <c r="AE40" s="203">
        <v>77680947.072916657</v>
      </c>
      <c r="AF40" s="215">
        <v>17</v>
      </c>
      <c r="AG40" s="216"/>
      <c r="AH40" s="205"/>
      <c r="AI40" s="205">
        <v>77680947.072916657</v>
      </c>
      <c r="AJ40" s="205"/>
      <c r="AK40" s="206"/>
      <c r="AL40" s="205">
        <v>77680947.072916657</v>
      </c>
      <c r="AM40" s="207"/>
      <c r="AN40" s="205"/>
      <c r="AO40" s="208">
        <v>0</v>
      </c>
      <c r="AP40" s="209"/>
      <c r="AQ40" s="210">
        <v>85161013.900000006</v>
      </c>
      <c r="AR40" s="205"/>
      <c r="AS40" s="205">
        <v>85161013.900000006</v>
      </c>
      <c r="AT40" s="205"/>
      <c r="AU40" s="205"/>
      <c r="AV40" s="211">
        <v>85161013.900000006</v>
      </c>
      <c r="AW40" s="205"/>
      <c r="AX40" s="205"/>
      <c r="AY40" s="207">
        <v>0</v>
      </c>
      <c r="AZ40" s="212"/>
      <c r="BA40" s="213">
        <v>0</v>
      </c>
      <c r="BC40" s="202" t="str">
        <f t="shared" si="5"/>
        <v/>
      </c>
      <c r="BD40" s="202" t="str">
        <f t="shared" si="4"/>
        <v>ERB</v>
      </c>
      <c r="BE40" s="202" t="str">
        <f t="shared" si="4"/>
        <v/>
      </c>
      <c r="BF40" s="202" t="str">
        <f t="shared" si="4"/>
        <v/>
      </c>
      <c r="BG40" s="202" t="str">
        <f t="shared" si="1"/>
        <v>NO</v>
      </c>
      <c r="BH40" s="202" t="str">
        <f t="shared" si="1"/>
        <v>NO</v>
      </c>
      <c r="BI40" s="202" t="str">
        <f t="shared" si="2"/>
        <v/>
      </c>
      <c r="BK40" s="202" t="b">
        <f t="shared" si="3"/>
        <v>1</v>
      </c>
      <c r="BL40" s="202" t="b">
        <f t="shared" si="3"/>
        <v>1</v>
      </c>
      <c r="BM40" s="202" t="b">
        <f t="shared" si="3"/>
        <v>1</v>
      </c>
      <c r="BN40" s="202" t="b">
        <f t="shared" si="3"/>
        <v>1</v>
      </c>
      <c r="BO40" s="202" t="b">
        <f t="shared" si="3"/>
        <v>1</v>
      </c>
      <c r="BP40" s="202" t="b">
        <f t="shared" si="3"/>
        <v>1</v>
      </c>
      <c r="BQ40" s="202" t="b">
        <f t="shared" si="3"/>
        <v>1</v>
      </c>
    </row>
    <row r="41" spans="1:69" s="214" customFormat="1" ht="12" customHeight="1" x14ac:dyDescent="0.2">
      <c r="A41" s="239">
        <v>10800072</v>
      </c>
      <c r="B41" s="240" t="s">
        <v>1717</v>
      </c>
      <c r="C41" s="200" t="s">
        <v>206</v>
      </c>
      <c r="D41" s="201" t="s">
        <v>477</v>
      </c>
      <c r="E41" s="170"/>
      <c r="F41" s="200"/>
      <c r="G41" s="201"/>
      <c r="H41" s="202" t="s">
        <v>1684</v>
      </c>
      <c r="I41" s="202" t="s">
        <v>1684</v>
      </c>
      <c r="J41" s="202" t="s">
        <v>477</v>
      </c>
      <c r="K41" s="202" t="s">
        <v>1684</v>
      </c>
      <c r="L41" s="202" t="s">
        <v>1685</v>
      </c>
      <c r="M41" s="202" t="s">
        <v>1685</v>
      </c>
      <c r="N41" s="202" t="s">
        <v>1684</v>
      </c>
      <c r="O41" s="167"/>
      <c r="P41" s="203">
        <v>319032997.37</v>
      </c>
      <c r="Q41" s="203">
        <v>319032997.37</v>
      </c>
      <c r="R41" s="203">
        <v>319032997.37</v>
      </c>
      <c r="S41" s="203">
        <v>323514061.88</v>
      </c>
      <c r="T41" s="203">
        <v>323514061.88</v>
      </c>
      <c r="U41" s="203">
        <v>323514061.88</v>
      </c>
      <c r="V41" s="203">
        <v>328696020.88</v>
      </c>
      <c r="W41" s="203">
        <v>328696020.88</v>
      </c>
      <c r="X41" s="203">
        <v>328696020.88</v>
      </c>
      <c r="Y41" s="203">
        <v>335183676.88</v>
      </c>
      <c r="Z41" s="203">
        <v>335183676.88</v>
      </c>
      <c r="AA41" s="203">
        <v>335183676.88</v>
      </c>
      <c r="AB41" s="203">
        <v>339566246.88</v>
      </c>
      <c r="AC41" s="203"/>
      <c r="AD41" s="203"/>
      <c r="AE41" s="203">
        <v>327462241.31541675</v>
      </c>
      <c r="AF41" s="215"/>
      <c r="AG41" s="216">
        <v>5</v>
      </c>
      <c r="AH41" s="205"/>
      <c r="AI41" s="205"/>
      <c r="AJ41" s="205">
        <v>327462241.31541675</v>
      </c>
      <c r="AK41" s="206"/>
      <c r="AL41" s="205">
        <v>327462241.31541675</v>
      </c>
      <c r="AM41" s="207"/>
      <c r="AN41" s="205"/>
      <c r="AO41" s="208">
        <v>0</v>
      </c>
      <c r="AP41" s="209"/>
      <c r="AQ41" s="210">
        <v>339566246.88</v>
      </c>
      <c r="AR41" s="205"/>
      <c r="AS41" s="205"/>
      <c r="AT41" s="205">
        <v>339566246.88</v>
      </c>
      <c r="AU41" s="205"/>
      <c r="AV41" s="211">
        <v>339566246.88</v>
      </c>
      <c r="AW41" s="205"/>
      <c r="AX41" s="205"/>
      <c r="AY41" s="207">
        <v>0</v>
      </c>
      <c r="AZ41" s="212"/>
      <c r="BA41" s="213">
        <v>0</v>
      </c>
      <c r="BC41" s="202" t="str">
        <f t="shared" si="5"/>
        <v/>
      </c>
      <c r="BD41" s="202" t="str">
        <f t="shared" si="4"/>
        <v/>
      </c>
      <c r="BE41" s="202" t="str">
        <f t="shared" si="4"/>
        <v>GRB</v>
      </c>
      <c r="BF41" s="202" t="str">
        <f t="shared" si="4"/>
        <v/>
      </c>
      <c r="BG41" s="202" t="str">
        <f t="shared" si="1"/>
        <v>NO</v>
      </c>
      <c r="BH41" s="202" t="str">
        <f t="shared" si="1"/>
        <v>NO</v>
      </c>
      <c r="BI41" s="202" t="str">
        <f t="shared" si="2"/>
        <v/>
      </c>
      <c r="BK41" s="202" t="b">
        <f t="shared" si="3"/>
        <v>1</v>
      </c>
      <c r="BL41" s="202" t="b">
        <f t="shared" si="3"/>
        <v>1</v>
      </c>
      <c r="BM41" s="202" t="b">
        <f t="shared" si="3"/>
        <v>1</v>
      </c>
      <c r="BN41" s="202" t="b">
        <f t="shared" si="3"/>
        <v>1</v>
      </c>
      <c r="BO41" s="202" t="b">
        <f t="shared" si="3"/>
        <v>1</v>
      </c>
      <c r="BP41" s="202" t="b">
        <f t="shared" si="3"/>
        <v>1</v>
      </c>
      <c r="BQ41" s="202" t="b">
        <f t="shared" si="3"/>
        <v>1</v>
      </c>
    </row>
    <row r="42" spans="1:69" s="214" customFormat="1" ht="12" customHeight="1" x14ac:dyDescent="0.2">
      <c r="A42" s="239">
        <v>10800501</v>
      </c>
      <c r="B42" s="240" t="s">
        <v>1718</v>
      </c>
      <c r="C42" s="200" t="s">
        <v>207</v>
      </c>
      <c r="D42" s="201" t="s">
        <v>476</v>
      </c>
      <c r="E42" s="170"/>
      <c r="F42" s="200"/>
      <c r="G42" s="201"/>
      <c r="H42" s="202" t="s">
        <v>1684</v>
      </c>
      <c r="I42" s="202" t="s">
        <v>476</v>
      </c>
      <c r="J42" s="202" t="s">
        <v>1684</v>
      </c>
      <c r="K42" s="202" t="s">
        <v>1684</v>
      </c>
      <c r="L42" s="202" t="s">
        <v>1685</v>
      </c>
      <c r="M42" s="202" t="s">
        <v>1685</v>
      </c>
      <c r="N42" s="202" t="s">
        <v>1684</v>
      </c>
      <c r="O42" s="167"/>
      <c r="P42" s="203">
        <v>-3681042016.3499999</v>
      </c>
      <c r="Q42" s="203">
        <v>-3706433684.5500002</v>
      </c>
      <c r="R42" s="203">
        <v>-3731398573.6399999</v>
      </c>
      <c r="S42" s="203">
        <v>-3749814324.1300001</v>
      </c>
      <c r="T42" s="203">
        <v>-3772612575.6399999</v>
      </c>
      <c r="U42" s="203">
        <v>-3787157759.9400001</v>
      </c>
      <c r="V42" s="203">
        <v>-3810385983.0900002</v>
      </c>
      <c r="W42" s="203">
        <v>-3828088047.75</v>
      </c>
      <c r="X42" s="203">
        <v>-3850094129.6399999</v>
      </c>
      <c r="Y42" s="203">
        <v>-3874822053.23</v>
      </c>
      <c r="Z42" s="203">
        <v>-3893837204.4099998</v>
      </c>
      <c r="AA42" s="203">
        <v>-3914495612.6999998</v>
      </c>
      <c r="AB42" s="203">
        <v>-3929654431.0300002</v>
      </c>
      <c r="AC42" s="203"/>
      <c r="AD42" s="203"/>
      <c r="AE42" s="203">
        <v>-3810374014.3674998</v>
      </c>
      <c r="AF42" s="215" t="s">
        <v>208</v>
      </c>
      <c r="AG42" s="216"/>
      <c r="AH42" s="205"/>
      <c r="AI42" s="205">
        <v>-3810374014.3674998</v>
      </c>
      <c r="AJ42" s="205"/>
      <c r="AK42" s="206"/>
      <c r="AL42" s="205">
        <v>-3810374014.3674998</v>
      </c>
      <c r="AM42" s="207"/>
      <c r="AN42" s="205"/>
      <c r="AO42" s="208">
        <v>0</v>
      </c>
      <c r="AP42" s="209"/>
      <c r="AQ42" s="210">
        <v>-3929654431.0300002</v>
      </c>
      <c r="AR42" s="205"/>
      <c r="AS42" s="205">
        <v>-3929654431.0300002</v>
      </c>
      <c r="AT42" s="205"/>
      <c r="AU42" s="205"/>
      <c r="AV42" s="211">
        <v>-3929654431.0300002</v>
      </c>
      <c r="AW42" s="205"/>
      <c r="AX42" s="205"/>
      <c r="AY42" s="207">
        <v>0</v>
      </c>
      <c r="AZ42" s="212"/>
      <c r="BA42" s="213">
        <v>0</v>
      </c>
      <c r="BC42" s="202" t="str">
        <f t="shared" si="5"/>
        <v/>
      </c>
      <c r="BD42" s="202" t="str">
        <f t="shared" si="4"/>
        <v>ERB</v>
      </c>
      <c r="BE42" s="202" t="str">
        <f t="shared" si="4"/>
        <v/>
      </c>
      <c r="BF42" s="202" t="str">
        <f t="shared" si="4"/>
        <v/>
      </c>
      <c r="BG42" s="202" t="str">
        <f t="shared" si="1"/>
        <v>NO</v>
      </c>
      <c r="BH42" s="202" t="str">
        <f t="shared" si="1"/>
        <v>NO</v>
      </c>
      <c r="BI42" s="202" t="str">
        <f t="shared" si="2"/>
        <v/>
      </c>
      <c r="BK42" s="202" t="b">
        <f t="shared" si="3"/>
        <v>1</v>
      </c>
      <c r="BL42" s="202" t="b">
        <f t="shared" si="3"/>
        <v>1</v>
      </c>
      <c r="BM42" s="202" t="b">
        <f t="shared" si="3"/>
        <v>1</v>
      </c>
      <c r="BN42" s="202" t="b">
        <f t="shared" si="3"/>
        <v>1</v>
      </c>
      <c r="BO42" s="202" t="b">
        <f t="shared" si="3"/>
        <v>1</v>
      </c>
      <c r="BP42" s="202" t="b">
        <f t="shared" si="3"/>
        <v>1</v>
      </c>
      <c r="BQ42" s="202" t="b">
        <f t="shared" si="3"/>
        <v>1</v>
      </c>
    </row>
    <row r="43" spans="1:69" s="214" customFormat="1" ht="12" customHeight="1" x14ac:dyDescent="0.2">
      <c r="A43" s="239">
        <v>10800502</v>
      </c>
      <c r="B43" s="240" t="s">
        <v>1719</v>
      </c>
      <c r="C43" s="200" t="s">
        <v>521</v>
      </c>
      <c r="D43" s="201" t="s">
        <v>477</v>
      </c>
      <c r="E43" s="170"/>
      <c r="F43" s="200"/>
      <c r="G43" s="201"/>
      <c r="H43" s="202" t="s">
        <v>1684</v>
      </c>
      <c r="I43" s="202" t="s">
        <v>1684</v>
      </c>
      <c r="J43" s="202" t="s">
        <v>477</v>
      </c>
      <c r="K43" s="202" t="s">
        <v>1684</v>
      </c>
      <c r="L43" s="202" t="s">
        <v>1685</v>
      </c>
      <c r="M43" s="202" t="s">
        <v>1685</v>
      </c>
      <c r="N43" s="202" t="s">
        <v>1684</v>
      </c>
      <c r="O43" s="167"/>
      <c r="P43" s="203">
        <v>-1437510837.6099999</v>
      </c>
      <c r="Q43" s="203">
        <v>-1444450211.28</v>
      </c>
      <c r="R43" s="203">
        <v>-1452326620.8599999</v>
      </c>
      <c r="S43" s="203">
        <v>-1456803297.5799999</v>
      </c>
      <c r="T43" s="203">
        <v>-1464331560.5699999</v>
      </c>
      <c r="U43" s="203">
        <v>-1467929034.6700001</v>
      </c>
      <c r="V43" s="203">
        <v>-1475615229.5699999</v>
      </c>
      <c r="W43" s="203">
        <v>-1482520203.27</v>
      </c>
      <c r="X43" s="203">
        <v>-1491261315.1600001</v>
      </c>
      <c r="Y43" s="203">
        <v>-1499612636.8099999</v>
      </c>
      <c r="Z43" s="203">
        <v>-1505579861.6099999</v>
      </c>
      <c r="AA43" s="203">
        <v>-1513056950.72</v>
      </c>
      <c r="AB43" s="203">
        <v>-1520861907.5799999</v>
      </c>
      <c r="AC43" s="203"/>
      <c r="AD43" s="203"/>
      <c r="AE43" s="203">
        <v>-1477722774.5579166</v>
      </c>
      <c r="AF43" s="215"/>
      <c r="AG43" s="216" t="s">
        <v>130</v>
      </c>
      <c r="AH43" s="205"/>
      <c r="AI43" s="205"/>
      <c r="AJ43" s="205">
        <v>-1477722774.5579166</v>
      </c>
      <c r="AK43" s="206"/>
      <c r="AL43" s="205">
        <v>-1477722774.5579166</v>
      </c>
      <c r="AM43" s="207"/>
      <c r="AN43" s="205"/>
      <c r="AO43" s="208">
        <v>0</v>
      </c>
      <c r="AP43" s="209"/>
      <c r="AQ43" s="210">
        <v>-1520861907.5799999</v>
      </c>
      <c r="AR43" s="205"/>
      <c r="AS43" s="205"/>
      <c r="AT43" s="205">
        <v>-1520861907.5799999</v>
      </c>
      <c r="AU43" s="205"/>
      <c r="AV43" s="211">
        <v>-1520861907.5799999</v>
      </c>
      <c r="AW43" s="205"/>
      <c r="AX43" s="205"/>
      <c r="AY43" s="207">
        <v>0</v>
      </c>
      <c r="AZ43" s="212"/>
      <c r="BA43" s="213">
        <v>0</v>
      </c>
      <c r="BC43" s="202" t="str">
        <f t="shared" si="5"/>
        <v/>
      </c>
      <c r="BD43" s="202" t="str">
        <f t="shared" si="4"/>
        <v/>
      </c>
      <c r="BE43" s="202" t="str">
        <f t="shared" si="4"/>
        <v>GRB</v>
      </c>
      <c r="BF43" s="202" t="str">
        <f t="shared" si="4"/>
        <v/>
      </c>
      <c r="BG43" s="202" t="str">
        <f t="shared" si="1"/>
        <v>NO</v>
      </c>
      <c r="BH43" s="202" t="str">
        <f t="shared" si="1"/>
        <v>NO</v>
      </c>
      <c r="BI43" s="202" t="str">
        <f t="shared" si="2"/>
        <v/>
      </c>
      <c r="BK43" s="202" t="b">
        <f t="shared" si="3"/>
        <v>1</v>
      </c>
      <c r="BL43" s="202" t="b">
        <f t="shared" si="3"/>
        <v>1</v>
      </c>
      <c r="BM43" s="202" t="b">
        <f t="shared" si="3"/>
        <v>1</v>
      </c>
      <c r="BN43" s="202" t="b">
        <f t="shared" si="3"/>
        <v>1</v>
      </c>
      <c r="BO43" s="202" t="b">
        <f t="shared" si="3"/>
        <v>1</v>
      </c>
      <c r="BP43" s="202" t="b">
        <f t="shared" si="3"/>
        <v>1</v>
      </c>
      <c r="BQ43" s="202" t="b">
        <f t="shared" si="3"/>
        <v>1</v>
      </c>
    </row>
    <row r="44" spans="1:69" s="214" customFormat="1" ht="12" customHeight="1" x14ac:dyDescent="0.2">
      <c r="A44" s="239">
        <v>10800503</v>
      </c>
      <c r="B44" s="240" t="s">
        <v>1720</v>
      </c>
      <c r="C44" s="200" t="s">
        <v>211</v>
      </c>
      <c r="D44" s="201" t="s">
        <v>1688</v>
      </c>
      <c r="E44" s="170"/>
      <c r="F44" s="200"/>
      <c r="G44" s="201"/>
      <c r="H44" s="202" t="s">
        <v>1684</v>
      </c>
      <c r="I44" s="202" t="s">
        <v>476</v>
      </c>
      <c r="J44" s="202" t="s">
        <v>477</v>
      </c>
      <c r="K44" s="202" t="s">
        <v>1684</v>
      </c>
      <c r="L44" s="202" t="s">
        <v>1685</v>
      </c>
      <c r="M44" s="202" t="s">
        <v>1685</v>
      </c>
      <c r="N44" s="202" t="s">
        <v>1684</v>
      </c>
      <c r="O44" s="167"/>
      <c r="P44" s="203">
        <v>-101835021.88</v>
      </c>
      <c r="Q44" s="203">
        <v>-103635470.56999999</v>
      </c>
      <c r="R44" s="203">
        <v>-106122851.36</v>
      </c>
      <c r="S44" s="203">
        <v>-108650844.66</v>
      </c>
      <c r="T44" s="203">
        <v>-111179310.62</v>
      </c>
      <c r="U44" s="203">
        <v>-107641820</v>
      </c>
      <c r="V44" s="203">
        <v>-108748412.91</v>
      </c>
      <c r="W44" s="203">
        <v>-108557794.97</v>
      </c>
      <c r="X44" s="203">
        <v>-110506095.05</v>
      </c>
      <c r="Y44" s="203">
        <v>-112840928.37</v>
      </c>
      <c r="Z44" s="203">
        <v>-114992035.51000001</v>
      </c>
      <c r="AA44" s="203">
        <v>-117077454.26000001</v>
      </c>
      <c r="AB44" s="203">
        <v>-118981538.26000001</v>
      </c>
      <c r="AC44" s="203"/>
      <c r="AD44" s="203"/>
      <c r="AE44" s="203">
        <v>-110030108.19583333</v>
      </c>
      <c r="AF44" s="215">
        <v>18</v>
      </c>
      <c r="AG44" s="216" t="s">
        <v>522</v>
      </c>
      <c r="AH44" s="205"/>
      <c r="AI44" s="205">
        <v>-72828928.61482209</v>
      </c>
      <c r="AJ44" s="205">
        <v>-37201179.581011251</v>
      </c>
      <c r="AK44" s="206"/>
      <c r="AL44" s="205">
        <v>-110030108.19583334</v>
      </c>
      <c r="AM44" s="207"/>
      <c r="AN44" s="205"/>
      <c r="AO44" s="208">
        <v>0</v>
      </c>
      <c r="AP44" s="209"/>
      <c r="AQ44" s="210">
        <v>-118981538.26000001</v>
      </c>
      <c r="AR44" s="205"/>
      <c r="AS44" s="205">
        <v>-78753880.17429401</v>
      </c>
      <c r="AT44" s="205">
        <v>-40227658.085706003</v>
      </c>
      <c r="AU44" s="205"/>
      <c r="AV44" s="211">
        <v>-118981538.26000002</v>
      </c>
      <c r="AW44" s="205"/>
      <c r="AX44" s="205"/>
      <c r="AY44" s="207">
        <v>0</v>
      </c>
      <c r="AZ44" s="212"/>
      <c r="BA44" s="213">
        <v>1.4901161193847656E-8</v>
      </c>
      <c r="BC44" s="202" t="str">
        <f t="shared" si="5"/>
        <v/>
      </c>
      <c r="BD44" s="202" t="str">
        <f t="shared" si="4"/>
        <v>ERB</v>
      </c>
      <c r="BE44" s="202" t="str">
        <f t="shared" si="4"/>
        <v>GRB</v>
      </c>
      <c r="BF44" s="202" t="str">
        <f t="shared" si="4"/>
        <v/>
      </c>
      <c r="BG44" s="202" t="str">
        <f t="shared" si="1"/>
        <v>NO</v>
      </c>
      <c r="BH44" s="202" t="str">
        <f t="shared" si="1"/>
        <v>NO</v>
      </c>
      <c r="BI44" s="202" t="str">
        <f t="shared" si="2"/>
        <v/>
      </c>
      <c r="BK44" s="202" t="b">
        <f t="shared" si="3"/>
        <v>1</v>
      </c>
      <c r="BL44" s="202" t="b">
        <f t="shared" si="3"/>
        <v>1</v>
      </c>
      <c r="BM44" s="202" t="b">
        <f t="shared" si="3"/>
        <v>1</v>
      </c>
      <c r="BN44" s="202" t="b">
        <f t="shared" si="3"/>
        <v>1</v>
      </c>
      <c r="BO44" s="202" t="b">
        <f t="shared" si="3"/>
        <v>1</v>
      </c>
      <c r="BP44" s="202" t="b">
        <f t="shared" si="3"/>
        <v>1</v>
      </c>
      <c r="BQ44" s="202" t="b">
        <f t="shared" si="3"/>
        <v>1</v>
      </c>
    </row>
    <row r="45" spans="1:69" s="214" customFormat="1" ht="12" customHeight="1" x14ac:dyDescent="0.2">
      <c r="A45" s="239">
        <v>10800541</v>
      </c>
      <c r="B45" s="240" t="s">
        <v>1721</v>
      </c>
      <c r="C45" s="200" t="s">
        <v>209</v>
      </c>
      <c r="D45" s="201" t="s">
        <v>476</v>
      </c>
      <c r="E45" s="170"/>
      <c r="F45" s="200"/>
      <c r="G45" s="201"/>
      <c r="H45" s="202" t="s">
        <v>1684</v>
      </c>
      <c r="I45" s="202" t="s">
        <v>476</v>
      </c>
      <c r="J45" s="202" t="s">
        <v>1684</v>
      </c>
      <c r="K45" s="202" t="s">
        <v>1684</v>
      </c>
      <c r="L45" s="202" t="s">
        <v>1685</v>
      </c>
      <c r="M45" s="202" t="s">
        <v>1685</v>
      </c>
      <c r="N45" s="202" t="s">
        <v>1684</v>
      </c>
      <c r="O45" s="167"/>
      <c r="P45" s="203">
        <v>11865027.640000001</v>
      </c>
      <c r="Q45" s="203">
        <v>13665289.52</v>
      </c>
      <c r="R45" s="203">
        <v>16041562.720000001</v>
      </c>
      <c r="S45" s="203">
        <v>11121101.91</v>
      </c>
      <c r="T45" s="203">
        <v>11531300.49</v>
      </c>
      <c r="U45" s="203">
        <v>10355251.630000001</v>
      </c>
      <c r="V45" s="203">
        <v>11618696.4</v>
      </c>
      <c r="W45" s="203">
        <v>11901231.93</v>
      </c>
      <c r="X45" s="203">
        <v>12700915.92</v>
      </c>
      <c r="Y45" s="203">
        <v>14576064.18</v>
      </c>
      <c r="Z45" s="203">
        <v>13680428.369999999</v>
      </c>
      <c r="AA45" s="203">
        <v>14161535.57</v>
      </c>
      <c r="AB45" s="203">
        <v>14725291.6</v>
      </c>
      <c r="AC45" s="203"/>
      <c r="AD45" s="203"/>
      <c r="AE45" s="203">
        <v>12887378.188333334</v>
      </c>
      <c r="AF45" s="215" t="s">
        <v>208</v>
      </c>
      <c r="AG45" s="216"/>
      <c r="AH45" s="205"/>
      <c r="AI45" s="205">
        <v>12887378.188333334</v>
      </c>
      <c r="AJ45" s="205"/>
      <c r="AK45" s="206"/>
      <c r="AL45" s="205">
        <v>12887378.188333334</v>
      </c>
      <c r="AM45" s="207"/>
      <c r="AN45" s="205"/>
      <c r="AO45" s="208">
        <v>0</v>
      </c>
      <c r="AP45" s="209"/>
      <c r="AQ45" s="210">
        <v>14725291.6</v>
      </c>
      <c r="AR45" s="205"/>
      <c r="AS45" s="205">
        <v>14725291.6</v>
      </c>
      <c r="AT45" s="205"/>
      <c r="AU45" s="205"/>
      <c r="AV45" s="211">
        <v>14725291.6</v>
      </c>
      <c r="AW45" s="205"/>
      <c r="AX45" s="205"/>
      <c r="AY45" s="207">
        <v>0</v>
      </c>
      <c r="AZ45" s="212"/>
      <c r="BA45" s="213">
        <v>0</v>
      </c>
      <c r="BC45" s="202" t="str">
        <f t="shared" si="5"/>
        <v/>
      </c>
      <c r="BD45" s="202" t="str">
        <f t="shared" si="4"/>
        <v>ERB</v>
      </c>
      <c r="BE45" s="202" t="str">
        <f t="shared" si="4"/>
        <v/>
      </c>
      <c r="BF45" s="202" t="str">
        <f t="shared" si="4"/>
        <v/>
      </c>
      <c r="BG45" s="202" t="str">
        <f t="shared" si="1"/>
        <v>NO</v>
      </c>
      <c r="BH45" s="202" t="str">
        <f t="shared" si="1"/>
        <v>NO</v>
      </c>
      <c r="BI45" s="202" t="str">
        <f t="shared" si="2"/>
        <v/>
      </c>
      <c r="BK45" s="202" t="b">
        <f t="shared" si="3"/>
        <v>1</v>
      </c>
      <c r="BL45" s="202" t="b">
        <f t="shared" si="3"/>
        <v>1</v>
      </c>
      <c r="BM45" s="202" t="b">
        <f t="shared" si="3"/>
        <v>1</v>
      </c>
      <c r="BN45" s="202" t="b">
        <f t="shared" si="3"/>
        <v>1</v>
      </c>
      <c r="BO45" s="202" t="b">
        <f t="shared" si="3"/>
        <v>1</v>
      </c>
      <c r="BP45" s="202" t="b">
        <f t="shared" si="3"/>
        <v>1</v>
      </c>
      <c r="BQ45" s="202" t="b">
        <f t="shared" si="3"/>
        <v>1</v>
      </c>
    </row>
    <row r="46" spans="1:69" s="214" customFormat="1" ht="12" customHeight="1" x14ac:dyDescent="0.2">
      <c r="A46" s="239">
        <v>10800543</v>
      </c>
      <c r="B46" s="240" t="s">
        <v>1722</v>
      </c>
      <c r="C46" s="200" t="s">
        <v>212</v>
      </c>
      <c r="D46" s="201" t="s">
        <v>1688</v>
      </c>
      <c r="E46" s="170"/>
      <c r="F46" s="200"/>
      <c r="G46" s="201"/>
      <c r="H46" s="202" t="s">
        <v>1684</v>
      </c>
      <c r="I46" s="202" t="s">
        <v>476</v>
      </c>
      <c r="J46" s="202" t="s">
        <v>477</v>
      </c>
      <c r="K46" s="202" t="s">
        <v>1684</v>
      </c>
      <c r="L46" s="202" t="s">
        <v>1685</v>
      </c>
      <c r="M46" s="202" t="s">
        <v>1685</v>
      </c>
      <c r="N46" s="202" t="s">
        <v>1684</v>
      </c>
      <c r="O46" s="167"/>
      <c r="P46" s="203">
        <v>77238.67</v>
      </c>
      <c r="Q46" s="203">
        <v>83778.97</v>
      </c>
      <c r="R46" s="203">
        <v>105508.6</v>
      </c>
      <c r="S46" s="203">
        <v>29591.98</v>
      </c>
      <c r="T46" s="203">
        <v>33390.870000000003</v>
      </c>
      <c r="U46" s="203">
        <v>39915.35</v>
      </c>
      <c r="V46" s="203">
        <v>43875.19</v>
      </c>
      <c r="W46" s="203">
        <v>51371.16</v>
      </c>
      <c r="X46" s="203">
        <v>14447.14</v>
      </c>
      <c r="Y46" s="203">
        <v>159369.39000000001</v>
      </c>
      <c r="Z46" s="203">
        <v>53718.51</v>
      </c>
      <c r="AA46" s="203">
        <v>-26488.71</v>
      </c>
      <c r="AB46" s="203">
        <v>201429.96</v>
      </c>
      <c r="AC46" s="203"/>
      <c r="AD46" s="203"/>
      <c r="AE46" s="203">
        <v>60651.063750000008</v>
      </c>
      <c r="AF46" s="215">
        <v>18</v>
      </c>
      <c r="AG46" s="216" t="s">
        <v>522</v>
      </c>
      <c r="AH46" s="205"/>
      <c r="AI46" s="205">
        <v>40144.93909612501</v>
      </c>
      <c r="AJ46" s="205">
        <v>20506.124653875002</v>
      </c>
      <c r="AK46" s="206"/>
      <c r="AL46" s="205">
        <v>60651.063750000016</v>
      </c>
      <c r="AM46" s="207"/>
      <c r="AN46" s="205"/>
      <c r="AO46" s="208">
        <v>0</v>
      </c>
      <c r="AP46" s="209"/>
      <c r="AQ46" s="210">
        <v>201429.96</v>
      </c>
      <c r="AR46" s="205"/>
      <c r="AS46" s="205">
        <v>133326.49052399999</v>
      </c>
      <c r="AT46" s="205">
        <v>68103.469475999998</v>
      </c>
      <c r="AU46" s="205"/>
      <c r="AV46" s="211">
        <v>201429.96</v>
      </c>
      <c r="AW46" s="205"/>
      <c r="AX46" s="205"/>
      <c r="AY46" s="207">
        <v>0</v>
      </c>
      <c r="AZ46" s="212"/>
      <c r="BA46" s="213">
        <v>0</v>
      </c>
      <c r="BC46" s="202" t="str">
        <f t="shared" si="5"/>
        <v/>
      </c>
      <c r="BD46" s="202" t="str">
        <f t="shared" si="4"/>
        <v>ERB</v>
      </c>
      <c r="BE46" s="202" t="str">
        <f t="shared" si="4"/>
        <v>GRB</v>
      </c>
      <c r="BF46" s="202" t="str">
        <f t="shared" si="4"/>
        <v/>
      </c>
      <c r="BG46" s="202" t="str">
        <f t="shared" si="1"/>
        <v>NO</v>
      </c>
      <c r="BH46" s="202" t="str">
        <f t="shared" si="1"/>
        <v>NO</v>
      </c>
      <c r="BI46" s="202" t="str">
        <f t="shared" si="2"/>
        <v/>
      </c>
      <c r="BK46" s="202" t="b">
        <f t="shared" si="3"/>
        <v>1</v>
      </c>
      <c r="BL46" s="202" t="b">
        <f t="shared" si="3"/>
        <v>1</v>
      </c>
      <c r="BM46" s="202" t="b">
        <f t="shared" si="3"/>
        <v>1</v>
      </c>
      <c r="BN46" s="202" t="b">
        <f t="shared" ref="BN46:BQ49" si="6">BF46=K46</f>
        <v>1</v>
      </c>
      <c r="BO46" s="202" t="b">
        <f t="shared" si="6"/>
        <v>1</v>
      </c>
      <c r="BP46" s="202" t="b">
        <f t="shared" si="6"/>
        <v>1</v>
      </c>
      <c r="BQ46" s="202" t="b">
        <f t="shared" si="6"/>
        <v>1</v>
      </c>
    </row>
    <row r="47" spans="1:69" s="214" customFormat="1" ht="12" customHeight="1" x14ac:dyDescent="0.2">
      <c r="A47" s="239">
        <v>10800552</v>
      </c>
      <c r="B47" s="240" t="s">
        <v>1723</v>
      </c>
      <c r="C47" s="200" t="s">
        <v>523</v>
      </c>
      <c r="D47" s="201" t="s">
        <v>477</v>
      </c>
      <c r="E47" s="170"/>
      <c r="F47" s="200"/>
      <c r="G47" s="201"/>
      <c r="H47" s="202" t="s">
        <v>1684</v>
      </c>
      <c r="I47" s="202" t="s">
        <v>1684</v>
      </c>
      <c r="J47" s="202" t="s">
        <v>477</v>
      </c>
      <c r="K47" s="202" t="s">
        <v>1684</v>
      </c>
      <c r="L47" s="202" t="s">
        <v>1685</v>
      </c>
      <c r="M47" s="202" t="s">
        <v>1685</v>
      </c>
      <c r="N47" s="202" t="s">
        <v>1684</v>
      </c>
      <c r="O47" s="167"/>
      <c r="P47" s="203">
        <v>4803445.21</v>
      </c>
      <c r="Q47" s="203">
        <v>5288856.75</v>
      </c>
      <c r="R47" s="203">
        <v>5967799.75</v>
      </c>
      <c r="S47" s="203">
        <v>3117540.67</v>
      </c>
      <c r="T47" s="203">
        <v>3321412.92</v>
      </c>
      <c r="U47" s="203">
        <v>3639531.08</v>
      </c>
      <c r="V47" s="203">
        <v>3983558.71</v>
      </c>
      <c r="W47" s="203">
        <v>4147654.96</v>
      </c>
      <c r="X47" s="203">
        <v>4005939.94</v>
      </c>
      <c r="Y47" s="203">
        <v>4966171.59</v>
      </c>
      <c r="Z47" s="203">
        <v>4329581.45</v>
      </c>
      <c r="AA47" s="203">
        <v>4401449.41</v>
      </c>
      <c r="AB47" s="203">
        <v>4690422.22</v>
      </c>
      <c r="AC47" s="203"/>
      <c r="AD47" s="203"/>
      <c r="AE47" s="203">
        <v>4326369.2454166673</v>
      </c>
      <c r="AF47" s="215"/>
      <c r="AG47" s="216">
        <v>5</v>
      </c>
      <c r="AH47" s="205"/>
      <c r="AI47" s="205"/>
      <c r="AJ47" s="205">
        <v>4326369.2454166673</v>
      </c>
      <c r="AK47" s="206"/>
      <c r="AL47" s="205">
        <v>4326369.2454166673</v>
      </c>
      <c r="AM47" s="207"/>
      <c r="AN47" s="205"/>
      <c r="AO47" s="208">
        <v>0</v>
      </c>
      <c r="AP47" s="209"/>
      <c r="AQ47" s="210">
        <v>4690422.22</v>
      </c>
      <c r="AR47" s="205"/>
      <c r="AS47" s="205"/>
      <c r="AT47" s="205">
        <v>4690422.22</v>
      </c>
      <c r="AU47" s="205"/>
      <c r="AV47" s="211">
        <v>4690422.22</v>
      </c>
      <c r="AW47" s="205"/>
      <c r="AX47" s="205"/>
      <c r="AY47" s="207">
        <v>0</v>
      </c>
      <c r="AZ47" s="212"/>
      <c r="BA47" s="213">
        <v>0</v>
      </c>
      <c r="BC47" s="202" t="str">
        <f t="shared" si="5"/>
        <v/>
      </c>
      <c r="BD47" s="202" t="str">
        <f t="shared" si="4"/>
        <v/>
      </c>
      <c r="BE47" s="202" t="str">
        <f t="shared" si="4"/>
        <v>GRB</v>
      </c>
      <c r="BF47" s="202" t="str">
        <f t="shared" si="4"/>
        <v/>
      </c>
      <c r="BG47" s="202" t="str">
        <f t="shared" si="1"/>
        <v>NO</v>
      </c>
      <c r="BH47" s="202" t="str">
        <f t="shared" si="1"/>
        <v>NO</v>
      </c>
      <c r="BI47" s="202" t="str">
        <f t="shared" si="2"/>
        <v/>
      </c>
      <c r="BK47" s="202" t="b">
        <f t="shared" ref="BK47:BM49" si="7">BC47=H47</f>
        <v>1</v>
      </c>
      <c r="BL47" s="202" t="b">
        <f t="shared" si="7"/>
        <v>1</v>
      </c>
      <c r="BM47" s="202" t="b">
        <f t="shared" si="7"/>
        <v>1</v>
      </c>
      <c r="BN47" s="202" t="b">
        <f t="shared" si="6"/>
        <v>1</v>
      </c>
      <c r="BO47" s="202" t="b">
        <f t="shared" si="6"/>
        <v>1</v>
      </c>
      <c r="BP47" s="202" t="b">
        <f t="shared" si="6"/>
        <v>1</v>
      </c>
      <c r="BQ47" s="202" t="b">
        <f t="shared" si="6"/>
        <v>1</v>
      </c>
    </row>
    <row r="48" spans="1:69" s="214" customFormat="1" ht="12" customHeight="1" x14ac:dyDescent="0.2">
      <c r="A48" s="239">
        <v>10800601</v>
      </c>
      <c r="B48" s="240" t="s">
        <v>1724</v>
      </c>
      <c r="C48" s="200" t="s">
        <v>210</v>
      </c>
      <c r="D48" s="201" t="s">
        <v>476</v>
      </c>
      <c r="E48" s="170"/>
      <c r="F48" s="200"/>
      <c r="G48" s="201"/>
      <c r="H48" s="202" t="s">
        <v>1684</v>
      </c>
      <c r="I48" s="202" t="s">
        <v>476</v>
      </c>
      <c r="J48" s="202" t="s">
        <v>1684</v>
      </c>
      <c r="K48" s="202" t="s">
        <v>1684</v>
      </c>
      <c r="L48" s="202" t="s">
        <v>1685</v>
      </c>
      <c r="M48" s="202" t="s">
        <v>1685</v>
      </c>
      <c r="N48" s="202" t="s">
        <v>1684</v>
      </c>
      <c r="O48" s="167"/>
      <c r="P48" s="203">
        <v>0</v>
      </c>
      <c r="Q48" s="203">
        <v>0</v>
      </c>
      <c r="R48" s="203">
        <v>0</v>
      </c>
      <c r="S48" s="203">
        <v>0</v>
      </c>
      <c r="T48" s="203">
        <v>0</v>
      </c>
      <c r="U48" s="203">
        <v>0</v>
      </c>
      <c r="V48" s="203">
        <v>0</v>
      </c>
      <c r="W48" s="203">
        <v>4615.3900000000003</v>
      </c>
      <c r="X48" s="203">
        <v>0</v>
      </c>
      <c r="Y48" s="203">
        <v>0</v>
      </c>
      <c r="Z48" s="203">
        <v>-12036.45</v>
      </c>
      <c r="AA48" s="203">
        <v>-12036.45</v>
      </c>
      <c r="AB48" s="203">
        <v>-47351.1</v>
      </c>
      <c r="AC48" s="203"/>
      <c r="AD48" s="203"/>
      <c r="AE48" s="203">
        <v>-3594.4216666666666</v>
      </c>
      <c r="AF48" s="215" t="s">
        <v>208</v>
      </c>
      <c r="AG48" s="216"/>
      <c r="AH48" s="205"/>
      <c r="AI48" s="205">
        <v>-3594.4216666666666</v>
      </c>
      <c r="AJ48" s="205"/>
      <c r="AK48" s="206"/>
      <c r="AL48" s="205">
        <v>-3594.4216666666666</v>
      </c>
      <c r="AM48" s="207"/>
      <c r="AN48" s="205"/>
      <c r="AO48" s="208">
        <v>0</v>
      </c>
      <c r="AP48" s="209"/>
      <c r="AQ48" s="210">
        <v>-47351.1</v>
      </c>
      <c r="AR48" s="205"/>
      <c r="AS48" s="205">
        <v>-47351.1</v>
      </c>
      <c r="AT48" s="205"/>
      <c r="AU48" s="205"/>
      <c r="AV48" s="211">
        <v>-47351.1</v>
      </c>
      <c r="AW48" s="205"/>
      <c r="AX48" s="205"/>
      <c r="AY48" s="207">
        <v>0</v>
      </c>
      <c r="AZ48" s="212"/>
      <c r="BA48" s="213">
        <v>0</v>
      </c>
      <c r="BC48" s="202" t="str">
        <f t="shared" si="5"/>
        <v/>
      </c>
      <c r="BD48" s="202" t="str">
        <f t="shared" si="4"/>
        <v>ERB</v>
      </c>
      <c r="BE48" s="202" t="str">
        <f t="shared" si="4"/>
        <v/>
      </c>
      <c r="BF48" s="202" t="str">
        <f t="shared" si="4"/>
        <v/>
      </c>
      <c r="BG48" s="202" t="str">
        <f t="shared" si="1"/>
        <v>NO</v>
      </c>
      <c r="BH48" s="202" t="str">
        <f t="shared" si="1"/>
        <v>NO</v>
      </c>
      <c r="BI48" s="202" t="str">
        <f t="shared" si="2"/>
        <v/>
      </c>
      <c r="BK48" s="202" t="b">
        <f t="shared" si="7"/>
        <v>1</v>
      </c>
      <c r="BL48" s="202" t="b">
        <f t="shared" si="7"/>
        <v>1</v>
      </c>
      <c r="BM48" s="202" t="b">
        <f t="shared" si="7"/>
        <v>1</v>
      </c>
      <c r="BN48" s="202" t="b">
        <f t="shared" si="6"/>
        <v>1</v>
      </c>
      <c r="BO48" s="202" t="b">
        <f t="shared" si="6"/>
        <v>1</v>
      </c>
      <c r="BP48" s="202" t="b">
        <f t="shared" si="6"/>
        <v>1</v>
      </c>
      <c r="BQ48" s="202" t="b">
        <f t="shared" si="6"/>
        <v>1</v>
      </c>
    </row>
    <row r="49" spans="1:69" s="214" customFormat="1" ht="12" customHeight="1" x14ac:dyDescent="0.2">
      <c r="A49" s="239">
        <v>10800602</v>
      </c>
      <c r="B49" s="240" t="s">
        <v>1725</v>
      </c>
      <c r="C49" s="200" t="s">
        <v>524</v>
      </c>
      <c r="D49" s="201" t="s">
        <v>477</v>
      </c>
      <c r="E49" s="170"/>
      <c r="F49" s="200"/>
      <c r="G49" s="201"/>
      <c r="H49" s="202" t="s">
        <v>1684</v>
      </c>
      <c r="I49" s="202" t="s">
        <v>1684</v>
      </c>
      <c r="J49" s="202" t="s">
        <v>477</v>
      </c>
      <c r="K49" s="202" t="s">
        <v>1684</v>
      </c>
      <c r="L49" s="202" t="s">
        <v>1685</v>
      </c>
      <c r="M49" s="202" t="s">
        <v>1685</v>
      </c>
      <c r="N49" s="202" t="s">
        <v>1684</v>
      </c>
      <c r="O49" s="167"/>
      <c r="P49" s="203">
        <v>0</v>
      </c>
      <c r="Q49" s="203">
        <v>0</v>
      </c>
      <c r="R49" s="203">
        <v>0</v>
      </c>
      <c r="S49" s="203">
        <v>0</v>
      </c>
      <c r="T49" s="203">
        <v>0</v>
      </c>
      <c r="U49" s="203">
        <v>13872.64</v>
      </c>
      <c r="V49" s="203">
        <v>0</v>
      </c>
      <c r="W49" s="203">
        <v>8232.02</v>
      </c>
      <c r="X49" s="203">
        <v>0</v>
      </c>
      <c r="Y49" s="203">
        <v>0</v>
      </c>
      <c r="Z49" s="203">
        <v>0</v>
      </c>
      <c r="AA49" s="203">
        <v>0</v>
      </c>
      <c r="AB49" s="203">
        <v>0</v>
      </c>
      <c r="AC49" s="203"/>
      <c r="AD49" s="203"/>
      <c r="AE49" s="203">
        <v>1842.0550000000001</v>
      </c>
      <c r="AF49" s="215"/>
      <c r="AG49" s="216" t="s">
        <v>130</v>
      </c>
      <c r="AH49" s="205"/>
      <c r="AI49" s="205"/>
      <c r="AJ49" s="205">
        <v>1842.0550000000001</v>
      </c>
      <c r="AK49" s="206"/>
      <c r="AL49" s="205">
        <v>1842.0550000000001</v>
      </c>
      <c r="AM49" s="207"/>
      <c r="AN49" s="205"/>
      <c r="AO49" s="208">
        <v>0</v>
      </c>
      <c r="AP49" s="209"/>
      <c r="AQ49" s="210">
        <v>0</v>
      </c>
      <c r="AR49" s="205"/>
      <c r="AS49" s="205"/>
      <c r="AT49" s="205">
        <v>0</v>
      </c>
      <c r="AU49" s="205"/>
      <c r="AV49" s="211">
        <v>0</v>
      </c>
      <c r="AW49" s="205"/>
      <c r="AX49" s="205"/>
      <c r="AY49" s="207">
        <v>0</v>
      </c>
      <c r="AZ49" s="212"/>
      <c r="BA49" s="213">
        <v>0</v>
      </c>
      <c r="BC49" s="202" t="str">
        <f t="shared" si="5"/>
        <v/>
      </c>
      <c r="BD49" s="202" t="str">
        <f t="shared" si="4"/>
        <v/>
      </c>
      <c r="BE49" s="202" t="str">
        <f t="shared" si="4"/>
        <v>GRB</v>
      </c>
      <c r="BF49" s="202" t="str">
        <f t="shared" si="4"/>
        <v/>
      </c>
      <c r="BG49" s="202" t="str">
        <f t="shared" si="1"/>
        <v>NO</v>
      </c>
      <c r="BH49" s="202" t="str">
        <f t="shared" si="1"/>
        <v>NO</v>
      </c>
      <c r="BI49" s="202" t="str">
        <f t="shared" si="2"/>
        <v/>
      </c>
      <c r="BK49" s="202" t="b">
        <f t="shared" si="7"/>
        <v>1</v>
      </c>
      <c r="BL49" s="202" t="b">
        <f t="shared" si="7"/>
        <v>1</v>
      </c>
      <c r="BM49" s="202" t="b">
        <f t="shared" si="7"/>
        <v>1</v>
      </c>
      <c r="BN49" s="202" t="b">
        <f t="shared" si="6"/>
        <v>1</v>
      </c>
      <c r="BO49" s="202" t="b">
        <f t="shared" si="6"/>
        <v>1</v>
      </c>
      <c r="BP49" s="202" t="b">
        <f t="shared" si="6"/>
        <v>1</v>
      </c>
      <c r="BQ49" s="202" t="b">
        <f t="shared" si="6"/>
        <v>1</v>
      </c>
    </row>
    <row r="50" spans="1:69" s="214" customFormat="1" ht="12" customHeight="1" x14ac:dyDescent="0.2">
      <c r="A50" s="260">
        <v>10800603</v>
      </c>
      <c r="B50" s="261"/>
      <c r="C50" s="219" t="s">
        <v>4869</v>
      </c>
      <c r="D50" s="220" t="s">
        <v>1688</v>
      </c>
      <c r="E50" s="221"/>
      <c r="F50" s="262">
        <v>43282</v>
      </c>
      <c r="G50" s="220"/>
      <c r="H50" s="223" t="s">
        <v>1684</v>
      </c>
      <c r="I50" s="223" t="s">
        <v>476</v>
      </c>
      <c r="J50" s="223" t="s">
        <v>477</v>
      </c>
      <c r="K50" s="223" t="s">
        <v>1684</v>
      </c>
      <c r="L50" s="223" t="s">
        <v>1685</v>
      </c>
      <c r="M50" s="223" t="s">
        <v>1685</v>
      </c>
      <c r="N50" s="223" t="s">
        <v>1684</v>
      </c>
      <c r="O50" s="224"/>
      <c r="P50" s="225"/>
      <c r="Q50" s="225"/>
      <c r="R50" s="225"/>
      <c r="S50" s="225"/>
      <c r="T50" s="225"/>
      <c r="U50" s="225"/>
      <c r="V50" s="225"/>
      <c r="W50" s="225">
        <v>132692.68</v>
      </c>
      <c r="X50" s="225">
        <v>0</v>
      </c>
      <c r="Y50" s="225">
        <v>0</v>
      </c>
      <c r="Z50" s="225">
        <v>0</v>
      </c>
      <c r="AA50" s="225">
        <v>0</v>
      </c>
      <c r="AB50" s="225">
        <v>0</v>
      </c>
      <c r="AC50" s="225"/>
      <c r="AD50" s="225"/>
      <c r="AE50" s="225">
        <v>11057.723333333333</v>
      </c>
      <c r="AF50" s="226" t="s">
        <v>501</v>
      </c>
      <c r="AG50" s="227" t="s">
        <v>522</v>
      </c>
      <c r="AH50" s="228"/>
      <c r="AI50" s="228">
        <v>7319.1070743333339</v>
      </c>
      <c r="AJ50" s="228">
        <v>3738.6162590000004</v>
      </c>
      <c r="AK50" s="229"/>
      <c r="AL50" s="228">
        <v>11057.723333333335</v>
      </c>
      <c r="AM50" s="230"/>
      <c r="AN50" s="228"/>
      <c r="AO50" s="231">
        <v>0</v>
      </c>
      <c r="AP50" s="228"/>
      <c r="AQ50" s="232">
        <v>0</v>
      </c>
      <c r="AR50" s="228"/>
      <c r="AS50" s="228">
        <v>0</v>
      </c>
      <c r="AT50" s="228">
        <v>0</v>
      </c>
      <c r="AU50" s="228"/>
      <c r="AV50" s="233">
        <v>0</v>
      </c>
      <c r="AW50" s="228"/>
      <c r="AX50" s="228"/>
      <c r="AY50" s="230">
        <v>0</v>
      </c>
      <c r="AZ50" s="234"/>
      <c r="BA50" s="213">
        <v>0</v>
      </c>
      <c r="BC50" s="202"/>
      <c r="BD50" s="202"/>
      <c r="BE50" s="202"/>
      <c r="BF50" s="202"/>
      <c r="BG50" s="202"/>
      <c r="BH50" s="202"/>
      <c r="BI50" s="202"/>
      <c r="BK50" s="202"/>
      <c r="BL50" s="202"/>
      <c r="BM50" s="202"/>
      <c r="BN50" s="202"/>
      <c r="BO50" s="202"/>
      <c r="BP50" s="202"/>
      <c r="BQ50" s="202"/>
    </row>
    <row r="51" spans="1:69" s="214" customFormat="1" ht="12" customHeight="1" x14ac:dyDescent="0.2">
      <c r="A51" s="241">
        <v>10800611</v>
      </c>
      <c r="B51" s="242" t="s">
        <v>1726</v>
      </c>
      <c r="C51" s="243" t="s">
        <v>525</v>
      </c>
      <c r="D51" s="244" t="s">
        <v>476</v>
      </c>
      <c r="E51" s="245"/>
      <c r="F51" s="263">
        <v>43070</v>
      </c>
      <c r="G51" s="244"/>
      <c r="H51" s="247" t="s">
        <v>1684</v>
      </c>
      <c r="I51" s="247" t="s">
        <v>476</v>
      </c>
      <c r="J51" s="247" t="s">
        <v>1684</v>
      </c>
      <c r="K51" s="247" t="s">
        <v>1684</v>
      </c>
      <c r="L51" s="247" t="s">
        <v>1685</v>
      </c>
      <c r="M51" s="247" t="s">
        <v>1685</v>
      </c>
      <c r="N51" s="247" t="s">
        <v>1684</v>
      </c>
      <c r="O51" s="248"/>
      <c r="P51" s="249">
        <v>-95934500</v>
      </c>
      <c r="Q51" s="249">
        <v>-95934500</v>
      </c>
      <c r="R51" s="249">
        <v>-95934500</v>
      </c>
      <c r="S51" s="249">
        <v>-95934500</v>
      </c>
      <c r="T51" s="249">
        <v>-95934500</v>
      </c>
      <c r="U51" s="249">
        <v>-95934500</v>
      </c>
      <c r="V51" s="249">
        <v>-95934500</v>
      </c>
      <c r="W51" s="249">
        <v>-95934500</v>
      </c>
      <c r="X51" s="249">
        <v>-95934500</v>
      </c>
      <c r="Y51" s="249">
        <v>-95934500</v>
      </c>
      <c r="Z51" s="249">
        <v>-95934500</v>
      </c>
      <c r="AA51" s="249">
        <v>-95934500</v>
      </c>
      <c r="AB51" s="249">
        <v>-95934500</v>
      </c>
      <c r="AC51" s="249"/>
      <c r="AD51" s="249"/>
      <c r="AE51" s="249">
        <v>-95934500</v>
      </c>
      <c r="AF51" s="250" t="s">
        <v>526</v>
      </c>
      <c r="AG51" s="251"/>
      <c r="AH51" s="252"/>
      <c r="AI51" s="252">
        <v>-95934500</v>
      </c>
      <c r="AJ51" s="252"/>
      <c r="AK51" s="253"/>
      <c r="AL51" s="252">
        <v>-95934500</v>
      </c>
      <c r="AM51" s="254"/>
      <c r="AN51" s="252"/>
      <c r="AO51" s="255">
        <v>0</v>
      </c>
      <c r="AP51" s="252"/>
      <c r="AQ51" s="256">
        <v>-95934500</v>
      </c>
      <c r="AR51" s="252"/>
      <c r="AS51" s="252">
        <v>-95934500</v>
      </c>
      <c r="AT51" s="252"/>
      <c r="AU51" s="252"/>
      <c r="AV51" s="257">
        <v>-95934500</v>
      </c>
      <c r="AW51" s="252"/>
      <c r="AX51" s="252"/>
      <c r="AY51" s="254">
        <v>0</v>
      </c>
      <c r="AZ51" s="258"/>
      <c r="BA51" s="213">
        <v>0</v>
      </c>
      <c r="BC51" s="247" t="str">
        <f t="shared" si="5"/>
        <v/>
      </c>
      <c r="BD51" s="247" t="str">
        <f t="shared" si="4"/>
        <v>ERB</v>
      </c>
      <c r="BE51" s="247" t="str">
        <f t="shared" si="4"/>
        <v/>
      </c>
      <c r="BF51" s="202" t="str">
        <f t="shared" si="4"/>
        <v/>
      </c>
      <c r="BG51" s="202" t="str">
        <f t="shared" si="1"/>
        <v>NO</v>
      </c>
      <c r="BH51" s="202" t="str">
        <f t="shared" si="1"/>
        <v>NO</v>
      </c>
      <c r="BI51" s="202" t="str">
        <f t="shared" si="2"/>
        <v/>
      </c>
      <c r="BK51" s="202" t="b">
        <f t="shared" ref="BK51:BQ53" si="8">BC51=H51</f>
        <v>1</v>
      </c>
      <c r="BL51" s="202" t="b">
        <f t="shared" si="8"/>
        <v>1</v>
      </c>
      <c r="BM51" s="202" t="b">
        <f t="shared" si="8"/>
        <v>1</v>
      </c>
      <c r="BN51" s="202" t="b">
        <f t="shared" si="8"/>
        <v>1</v>
      </c>
      <c r="BO51" s="202" t="b">
        <f t="shared" si="8"/>
        <v>1</v>
      </c>
      <c r="BP51" s="202" t="b">
        <f t="shared" si="8"/>
        <v>1</v>
      </c>
      <c r="BQ51" s="202" t="b">
        <f t="shared" si="8"/>
        <v>1</v>
      </c>
    </row>
    <row r="52" spans="1:69" s="214" customFormat="1" ht="12" customHeight="1" x14ac:dyDescent="0.2">
      <c r="A52" s="241">
        <v>10800621</v>
      </c>
      <c r="B52" s="242" t="s">
        <v>1727</v>
      </c>
      <c r="C52" s="243" t="s">
        <v>527</v>
      </c>
      <c r="D52" s="244" t="s">
        <v>476</v>
      </c>
      <c r="E52" s="245"/>
      <c r="F52" s="263">
        <v>43070</v>
      </c>
      <c r="G52" s="244"/>
      <c r="H52" s="247" t="s">
        <v>1684</v>
      </c>
      <c r="I52" s="247" t="s">
        <v>476</v>
      </c>
      <c r="J52" s="247" t="s">
        <v>1684</v>
      </c>
      <c r="K52" s="247" t="s">
        <v>1684</v>
      </c>
      <c r="L52" s="247" t="s">
        <v>1685</v>
      </c>
      <c r="M52" s="247" t="s">
        <v>1685</v>
      </c>
      <c r="N52" s="247" t="s">
        <v>1684</v>
      </c>
      <c r="O52" s="248"/>
      <c r="P52" s="249">
        <v>407429.75</v>
      </c>
      <c r="Q52" s="249">
        <v>1382696.87</v>
      </c>
      <c r="R52" s="249">
        <v>2354120</v>
      </c>
      <c r="S52" s="249">
        <v>3325543.41</v>
      </c>
      <c r="T52" s="249">
        <v>4296966.62</v>
      </c>
      <c r="U52" s="249">
        <v>5268389.99</v>
      </c>
      <c r="V52" s="249">
        <v>6239813.21</v>
      </c>
      <c r="W52" s="249">
        <v>7211236.4299999997</v>
      </c>
      <c r="X52" s="249">
        <v>8182660</v>
      </c>
      <c r="Y52" s="249">
        <v>9154083.3499999996</v>
      </c>
      <c r="Z52" s="249">
        <v>10125506.630000001</v>
      </c>
      <c r="AA52" s="249">
        <v>11096929.890000001</v>
      </c>
      <c r="AB52" s="249">
        <v>11940746.970000001</v>
      </c>
      <c r="AC52" s="249"/>
      <c r="AD52" s="249"/>
      <c r="AE52" s="249">
        <v>6234336.2300000004</v>
      </c>
      <c r="AF52" s="250" t="s">
        <v>526</v>
      </c>
      <c r="AG52" s="251"/>
      <c r="AH52" s="252"/>
      <c r="AI52" s="252">
        <v>6234336.2300000004</v>
      </c>
      <c r="AJ52" s="252"/>
      <c r="AK52" s="253"/>
      <c r="AL52" s="252">
        <v>6234336.2300000004</v>
      </c>
      <c r="AM52" s="254"/>
      <c r="AN52" s="252"/>
      <c r="AO52" s="255">
        <v>0</v>
      </c>
      <c r="AP52" s="252"/>
      <c r="AQ52" s="256">
        <v>11940746.970000001</v>
      </c>
      <c r="AR52" s="252"/>
      <c r="AS52" s="252">
        <v>11940746.970000001</v>
      </c>
      <c r="AT52" s="252"/>
      <c r="AU52" s="252"/>
      <c r="AV52" s="257">
        <v>11940746.970000001</v>
      </c>
      <c r="AW52" s="252"/>
      <c r="AX52" s="252"/>
      <c r="AY52" s="254">
        <v>0</v>
      </c>
      <c r="AZ52" s="258"/>
      <c r="BA52" s="213">
        <v>0</v>
      </c>
      <c r="BC52" s="247" t="str">
        <f t="shared" si="5"/>
        <v/>
      </c>
      <c r="BD52" s="247" t="str">
        <f t="shared" si="4"/>
        <v>ERB</v>
      </c>
      <c r="BE52" s="247" t="str">
        <f t="shared" si="4"/>
        <v/>
      </c>
      <c r="BF52" s="202" t="str">
        <f t="shared" si="4"/>
        <v/>
      </c>
      <c r="BG52" s="202" t="str">
        <f t="shared" si="1"/>
        <v>NO</v>
      </c>
      <c r="BH52" s="202" t="str">
        <f t="shared" si="1"/>
        <v>NO</v>
      </c>
      <c r="BI52" s="202" t="str">
        <f t="shared" si="2"/>
        <v/>
      </c>
      <c r="BK52" s="202" t="b">
        <f t="shared" si="8"/>
        <v>1</v>
      </c>
      <c r="BL52" s="202" t="b">
        <f t="shared" si="8"/>
        <v>1</v>
      </c>
      <c r="BM52" s="202" t="b">
        <f t="shared" si="8"/>
        <v>1</v>
      </c>
      <c r="BN52" s="202" t="b">
        <f t="shared" si="8"/>
        <v>1</v>
      </c>
      <c r="BO52" s="202" t="b">
        <f t="shared" si="8"/>
        <v>1</v>
      </c>
      <c r="BP52" s="202" t="b">
        <f t="shared" si="8"/>
        <v>1</v>
      </c>
      <c r="BQ52" s="202" t="b">
        <f t="shared" si="8"/>
        <v>1</v>
      </c>
    </row>
    <row r="53" spans="1:69" s="214" customFormat="1" ht="12" customHeight="1" x14ac:dyDescent="0.2">
      <c r="A53" s="241">
        <v>10800631</v>
      </c>
      <c r="B53" s="242" t="s">
        <v>1728</v>
      </c>
      <c r="C53" s="243" t="s">
        <v>528</v>
      </c>
      <c r="D53" s="244" t="s">
        <v>476</v>
      </c>
      <c r="E53" s="245"/>
      <c r="F53" s="263">
        <v>43070</v>
      </c>
      <c r="G53" s="244"/>
      <c r="H53" s="247" t="s">
        <v>1684</v>
      </c>
      <c r="I53" s="247" t="s">
        <v>476</v>
      </c>
      <c r="J53" s="247" t="s">
        <v>1684</v>
      </c>
      <c r="K53" s="247" t="s">
        <v>1684</v>
      </c>
      <c r="L53" s="247" t="s">
        <v>1685</v>
      </c>
      <c r="M53" s="247" t="s">
        <v>1685</v>
      </c>
      <c r="N53" s="247" t="s">
        <v>1684</v>
      </c>
      <c r="O53" s="248"/>
      <c r="P53" s="249">
        <v>67452.3</v>
      </c>
      <c r="Q53" s="249">
        <v>228579.72</v>
      </c>
      <c r="R53" s="249">
        <v>390305.81</v>
      </c>
      <c r="S53" s="249">
        <v>552455.48</v>
      </c>
      <c r="T53" s="249">
        <v>715029.85</v>
      </c>
      <c r="U53" s="249">
        <v>878030.01</v>
      </c>
      <c r="V53" s="249">
        <v>1041457.08</v>
      </c>
      <c r="W53" s="249">
        <v>1205308.9099999999</v>
      </c>
      <c r="X53" s="249">
        <v>1369589.85</v>
      </c>
      <c r="Y53" s="249">
        <v>1534301.02</v>
      </c>
      <c r="Z53" s="249">
        <v>1699430.47</v>
      </c>
      <c r="AA53" s="249">
        <v>1864950.81</v>
      </c>
      <c r="AB53" s="249">
        <v>2030752.94</v>
      </c>
      <c r="AC53" s="249"/>
      <c r="AD53" s="249"/>
      <c r="AE53" s="249">
        <v>1044045.1358333334</v>
      </c>
      <c r="AF53" s="250" t="s">
        <v>526</v>
      </c>
      <c r="AG53" s="251"/>
      <c r="AH53" s="252"/>
      <c r="AI53" s="252">
        <v>1044045.1358333334</v>
      </c>
      <c r="AJ53" s="252"/>
      <c r="AK53" s="253"/>
      <c r="AL53" s="252">
        <v>1044045.1358333334</v>
      </c>
      <c r="AM53" s="254"/>
      <c r="AN53" s="252"/>
      <c r="AO53" s="255">
        <v>0</v>
      </c>
      <c r="AP53" s="252"/>
      <c r="AQ53" s="256">
        <v>2030752.94</v>
      </c>
      <c r="AR53" s="252"/>
      <c r="AS53" s="252">
        <v>2030752.94</v>
      </c>
      <c r="AT53" s="252"/>
      <c r="AU53" s="252"/>
      <c r="AV53" s="257">
        <v>2030752.94</v>
      </c>
      <c r="AW53" s="252"/>
      <c r="AX53" s="252"/>
      <c r="AY53" s="254">
        <v>0</v>
      </c>
      <c r="AZ53" s="258"/>
      <c r="BA53" s="213">
        <v>0</v>
      </c>
      <c r="BC53" s="247" t="str">
        <f t="shared" si="5"/>
        <v/>
      </c>
      <c r="BD53" s="247" t="str">
        <f t="shared" si="4"/>
        <v>ERB</v>
      </c>
      <c r="BE53" s="247" t="str">
        <f t="shared" si="4"/>
        <v/>
      </c>
      <c r="BF53" s="202" t="str">
        <f t="shared" si="4"/>
        <v/>
      </c>
      <c r="BG53" s="202" t="str">
        <f t="shared" si="1"/>
        <v>NO</v>
      </c>
      <c r="BH53" s="202" t="str">
        <f t="shared" si="1"/>
        <v>NO</v>
      </c>
      <c r="BI53" s="202" t="str">
        <f t="shared" si="2"/>
        <v/>
      </c>
      <c r="BK53" s="202" t="b">
        <f t="shared" si="8"/>
        <v>1</v>
      </c>
      <c r="BL53" s="202" t="b">
        <f t="shared" si="8"/>
        <v>1</v>
      </c>
      <c r="BM53" s="202" t="b">
        <f t="shared" si="8"/>
        <v>1</v>
      </c>
      <c r="BN53" s="202" t="b">
        <f t="shared" si="8"/>
        <v>1</v>
      </c>
      <c r="BO53" s="202" t="b">
        <f t="shared" si="8"/>
        <v>1</v>
      </c>
      <c r="BP53" s="202" t="b">
        <f t="shared" si="8"/>
        <v>1</v>
      </c>
      <c r="BQ53" s="202" t="b">
        <f t="shared" si="8"/>
        <v>1</v>
      </c>
    </row>
    <row r="54" spans="1:69" s="214" customFormat="1" ht="12" customHeight="1" x14ac:dyDescent="0.2">
      <c r="A54" s="260">
        <v>10800651</v>
      </c>
      <c r="B54" s="261"/>
      <c r="C54" s="219" t="s">
        <v>4870</v>
      </c>
      <c r="D54" s="220" t="s">
        <v>478</v>
      </c>
      <c r="E54" s="221"/>
      <c r="F54" s="262">
        <v>43344</v>
      </c>
      <c r="G54" s="220"/>
      <c r="H54" s="223" t="s">
        <v>1684</v>
      </c>
      <c r="I54" s="223" t="s">
        <v>1684</v>
      </c>
      <c r="J54" s="223" t="s">
        <v>1684</v>
      </c>
      <c r="K54" s="223" t="s">
        <v>478</v>
      </c>
      <c r="L54" s="223" t="s">
        <v>1685</v>
      </c>
      <c r="M54" s="223" t="s">
        <v>1685</v>
      </c>
      <c r="N54" s="223"/>
      <c r="O54" s="224"/>
      <c r="P54" s="225"/>
      <c r="Q54" s="225"/>
      <c r="R54" s="225"/>
      <c r="S54" s="225"/>
      <c r="T54" s="225"/>
      <c r="U54" s="225"/>
      <c r="V54" s="225"/>
      <c r="W54" s="225"/>
      <c r="X54" s="225"/>
      <c r="Y54" s="225">
        <v>-4287263</v>
      </c>
      <c r="Z54" s="225">
        <v>-4287263</v>
      </c>
      <c r="AA54" s="225">
        <v>-4287263</v>
      </c>
      <c r="AB54" s="225">
        <v>-4287263</v>
      </c>
      <c r="AC54" s="225"/>
      <c r="AD54" s="225"/>
      <c r="AE54" s="225">
        <v>-1250451.7083333333</v>
      </c>
      <c r="AF54" s="226"/>
      <c r="AG54" s="227"/>
      <c r="AH54" s="228"/>
      <c r="AI54" s="228"/>
      <c r="AJ54" s="228"/>
      <c r="AK54" s="229">
        <v>-1250451.7083333333</v>
      </c>
      <c r="AL54" s="228">
        <v>-1250451.7083333333</v>
      </c>
      <c r="AM54" s="230"/>
      <c r="AN54" s="228"/>
      <c r="AO54" s="231">
        <v>0</v>
      </c>
      <c r="AP54" s="228"/>
      <c r="AQ54" s="232">
        <v>-4287263</v>
      </c>
      <c r="AR54" s="228"/>
      <c r="AS54" s="228"/>
      <c r="AT54" s="228"/>
      <c r="AU54" s="228">
        <v>-4287263</v>
      </c>
      <c r="AV54" s="233">
        <v>-4287263</v>
      </c>
      <c r="AW54" s="228"/>
      <c r="AX54" s="228"/>
      <c r="AY54" s="230">
        <v>0</v>
      </c>
      <c r="AZ54" s="234" t="s">
        <v>4871</v>
      </c>
      <c r="BA54" s="213">
        <v>0</v>
      </c>
      <c r="BC54" s="247"/>
      <c r="BD54" s="247"/>
      <c r="BE54" s="247"/>
      <c r="BF54" s="202"/>
      <c r="BG54" s="202"/>
      <c r="BH54" s="202"/>
      <c r="BI54" s="202"/>
      <c r="BK54" s="202"/>
      <c r="BL54" s="202"/>
      <c r="BM54" s="202"/>
      <c r="BN54" s="202"/>
      <c r="BO54" s="202"/>
      <c r="BP54" s="202"/>
      <c r="BQ54" s="202"/>
    </row>
    <row r="55" spans="1:69" s="214" customFormat="1" ht="12" customHeight="1" x14ac:dyDescent="0.2">
      <c r="A55" s="241">
        <v>10800701</v>
      </c>
      <c r="B55" s="242" t="s">
        <v>1729</v>
      </c>
      <c r="C55" s="243" t="s">
        <v>529</v>
      </c>
      <c r="D55" s="244" t="s">
        <v>478</v>
      </c>
      <c r="E55" s="245"/>
      <c r="F55" s="263">
        <v>43070</v>
      </c>
      <c r="G55" s="244"/>
      <c r="H55" s="247" t="s">
        <v>1684</v>
      </c>
      <c r="I55" s="247" t="s">
        <v>1684</v>
      </c>
      <c r="J55" s="247" t="s">
        <v>1684</v>
      </c>
      <c r="K55" s="247" t="s">
        <v>478</v>
      </c>
      <c r="L55" s="247" t="s">
        <v>1685</v>
      </c>
      <c r="M55" s="247" t="s">
        <v>1685</v>
      </c>
      <c r="N55" s="247" t="s">
        <v>1684</v>
      </c>
      <c r="O55" s="248"/>
      <c r="P55" s="249">
        <v>407429.75</v>
      </c>
      <c r="Q55" s="249">
        <v>1382696.87</v>
      </c>
      <c r="R55" s="249">
        <v>2354120</v>
      </c>
      <c r="S55" s="249">
        <v>3325543.41</v>
      </c>
      <c r="T55" s="249">
        <v>4296966.62</v>
      </c>
      <c r="U55" s="249">
        <v>5268389.99</v>
      </c>
      <c r="V55" s="249">
        <v>6239813.21</v>
      </c>
      <c r="W55" s="249">
        <v>7211236.4299999997</v>
      </c>
      <c r="X55" s="249">
        <v>8182660</v>
      </c>
      <c r="Y55" s="249">
        <v>9154083.3499999996</v>
      </c>
      <c r="Z55" s="249">
        <v>10125506.630000001</v>
      </c>
      <c r="AA55" s="249">
        <v>11096929.890000001</v>
      </c>
      <c r="AB55" s="249">
        <v>11940746.970000001</v>
      </c>
      <c r="AC55" s="249"/>
      <c r="AD55" s="249"/>
      <c r="AE55" s="249">
        <v>6234336.2300000004</v>
      </c>
      <c r="AF55" s="250"/>
      <c r="AG55" s="251"/>
      <c r="AH55" s="252"/>
      <c r="AI55" s="252"/>
      <c r="AJ55" s="252"/>
      <c r="AK55" s="253">
        <v>6234336.2300000004</v>
      </c>
      <c r="AL55" s="252">
        <v>6234336.2300000004</v>
      </c>
      <c r="AM55" s="254"/>
      <c r="AN55" s="252"/>
      <c r="AO55" s="255">
        <v>0</v>
      </c>
      <c r="AP55" s="252"/>
      <c r="AQ55" s="256">
        <v>11940746.970000001</v>
      </c>
      <c r="AR55" s="252"/>
      <c r="AS55" s="252"/>
      <c r="AT55" s="252"/>
      <c r="AU55" s="252">
        <v>11940746.970000001</v>
      </c>
      <c r="AV55" s="257">
        <v>11940746.970000001</v>
      </c>
      <c r="AW55" s="252"/>
      <c r="AX55" s="252"/>
      <c r="AY55" s="254">
        <v>0</v>
      </c>
      <c r="AZ55" s="258" t="s">
        <v>4872</v>
      </c>
      <c r="BA55" s="213">
        <v>0</v>
      </c>
      <c r="BC55" s="247" t="str">
        <f t="shared" si="5"/>
        <v/>
      </c>
      <c r="BD55" s="247" t="str">
        <f t="shared" si="4"/>
        <v/>
      </c>
      <c r="BE55" s="247" t="str">
        <f t="shared" si="4"/>
        <v/>
      </c>
      <c r="BF55" s="202" t="str">
        <f t="shared" si="4"/>
        <v>Non-Op</v>
      </c>
      <c r="BG55" s="202" t="str">
        <f t="shared" si="1"/>
        <v>NO</v>
      </c>
      <c r="BH55" s="202" t="str">
        <f t="shared" si="1"/>
        <v>NO</v>
      </c>
      <c r="BI55" s="202" t="str">
        <f t="shared" si="2"/>
        <v/>
      </c>
      <c r="BK55" s="202" t="b">
        <f t="shared" ref="BK55:BQ59" si="9">BC55=H55</f>
        <v>1</v>
      </c>
      <c r="BL55" s="202" t="b">
        <f t="shared" si="9"/>
        <v>1</v>
      </c>
      <c r="BM55" s="202" t="b">
        <f t="shared" si="9"/>
        <v>1</v>
      </c>
      <c r="BN55" s="202" t="b">
        <f t="shared" si="9"/>
        <v>1</v>
      </c>
      <c r="BO55" s="202" t="b">
        <f t="shared" si="9"/>
        <v>1</v>
      </c>
      <c r="BP55" s="202" t="b">
        <f t="shared" si="9"/>
        <v>1</v>
      </c>
      <c r="BQ55" s="202" t="b">
        <f t="shared" si="9"/>
        <v>1</v>
      </c>
    </row>
    <row r="56" spans="1:69" s="214" customFormat="1" ht="12" customHeight="1" x14ac:dyDescent="0.2">
      <c r="A56" s="241">
        <v>10800711</v>
      </c>
      <c r="B56" s="242" t="s">
        <v>1730</v>
      </c>
      <c r="C56" s="243" t="s">
        <v>530</v>
      </c>
      <c r="D56" s="244" t="s">
        <v>478</v>
      </c>
      <c r="E56" s="245"/>
      <c r="F56" s="263">
        <v>43070</v>
      </c>
      <c r="G56" s="244"/>
      <c r="H56" s="247" t="s">
        <v>1684</v>
      </c>
      <c r="I56" s="247" t="s">
        <v>1684</v>
      </c>
      <c r="J56" s="247" t="s">
        <v>1684</v>
      </c>
      <c r="K56" s="247" t="s">
        <v>478</v>
      </c>
      <c r="L56" s="247" t="s">
        <v>1685</v>
      </c>
      <c r="M56" s="247" t="s">
        <v>1685</v>
      </c>
      <c r="N56" s="247" t="s">
        <v>1684</v>
      </c>
      <c r="O56" s="248"/>
      <c r="P56" s="249">
        <v>-407429.75</v>
      </c>
      <c r="Q56" s="249">
        <v>-1382696.87</v>
      </c>
      <c r="R56" s="249">
        <v>-2354120</v>
      </c>
      <c r="S56" s="249">
        <v>-3325543.41</v>
      </c>
      <c r="T56" s="249">
        <v>-4296966.62</v>
      </c>
      <c r="U56" s="249">
        <v>-5268389.99</v>
      </c>
      <c r="V56" s="249">
        <v>-6239813.21</v>
      </c>
      <c r="W56" s="249">
        <v>-7211236.4299999997</v>
      </c>
      <c r="X56" s="249">
        <v>-8182660</v>
      </c>
      <c r="Y56" s="249">
        <v>-9154083.3499999996</v>
      </c>
      <c r="Z56" s="249">
        <v>-10125506.630000001</v>
      </c>
      <c r="AA56" s="249">
        <v>-11096929.890000001</v>
      </c>
      <c r="AB56" s="249">
        <v>-11940746.970000001</v>
      </c>
      <c r="AC56" s="249"/>
      <c r="AD56" s="249"/>
      <c r="AE56" s="249">
        <v>-6234336.2300000004</v>
      </c>
      <c r="AF56" s="250"/>
      <c r="AG56" s="251"/>
      <c r="AH56" s="252"/>
      <c r="AI56" s="252"/>
      <c r="AJ56" s="252"/>
      <c r="AK56" s="253">
        <v>-6234336.2300000004</v>
      </c>
      <c r="AL56" s="252">
        <v>-6234336.2300000004</v>
      </c>
      <c r="AM56" s="254"/>
      <c r="AN56" s="252"/>
      <c r="AO56" s="255">
        <v>0</v>
      </c>
      <c r="AP56" s="252"/>
      <c r="AQ56" s="256">
        <v>-11940746.970000001</v>
      </c>
      <c r="AR56" s="252"/>
      <c r="AS56" s="252"/>
      <c r="AT56" s="252"/>
      <c r="AU56" s="252">
        <v>-11940746.970000001</v>
      </c>
      <c r="AV56" s="257">
        <v>-11940746.970000001</v>
      </c>
      <c r="AW56" s="252"/>
      <c r="AX56" s="252"/>
      <c r="AY56" s="254">
        <v>0</v>
      </c>
      <c r="AZ56" s="258" t="s">
        <v>4872</v>
      </c>
      <c r="BA56" s="213">
        <v>0</v>
      </c>
      <c r="BC56" s="247" t="str">
        <f t="shared" si="5"/>
        <v/>
      </c>
      <c r="BD56" s="247" t="str">
        <f t="shared" si="4"/>
        <v/>
      </c>
      <c r="BE56" s="247" t="str">
        <f t="shared" si="4"/>
        <v/>
      </c>
      <c r="BF56" s="202" t="str">
        <f t="shared" si="4"/>
        <v>Non-Op</v>
      </c>
      <c r="BG56" s="202" t="str">
        <f t="shared" si="1"/>
        <v>NO</v>
      </c>
      <c r="BH56" s="202" t="str">
        <f t="shared" si="1"/>
        <v>NO</v>
      </c>
      <c r="BI56" s="202" t="str">
        <f t="shared" si="2"/>
        <v/>
      </c>
      <c r="BK56" s="202" t="b">
        <f t="shared" si="9"/>
        <v>1</v>
      </c>
      <c r="BL56" s="202" t="b">
        <f t="shared" si="9"/>
        <v>1</v>
      </c>
      <c r="BM56" s="202" t="b">
        <f t="shared" si="9"/>
        <v>1</v>
      </c>
      <c r="BN56" s="202" t="b">
        <f t="shared" si="9"/>
        <v>1</v>
      </c>
      <c r="BO56" s="202" t="b">
        <f t="shared" si="9"/>
        <v>1</v>
      </c>
      <c r="BP56" s="202" t="b">
        <f t="shared" si="9"/>
        <v>1</v>
      </c>
      <c r="BQ56" s="202" t="b">
        <f t="shared" si="9"/>
        <v>1</v>
      </c>
    </row>
    <row r="57" spans="1:69" s="214" customFormat="1" ht="12" customHeight="1" x14ac:dyDescent="0.2">
      <c r="A57" s="241">
        <v>10800721</v>
      </c>
      <c r="B57" s="242" t="s">
        <v>1731</v>
      </c>
      <c r="C57" s="243" t="s">
        <v>531</v>
      </c>
      <c r="D57" s="244" t="s">
        <v>478</v>
      </c>
      <c r="E57" s="245"/>
      <c r="F57" s="263">
        <v>43070</v>
      </c>
      <c r="G57" s="244"/>
      <c r="H57" s="247" t="s">
        <v>1684</v>
      </c>
      <c r="I57" s="247" t="s">
        <v>1684</v>
      </c>
      <c r="J57" s="247" t="s">
        <v>1684</v>
      </c>
      <c r="K57" s="247" t="s">
        <v>478</v>
      </c>
      <c r="L57" s="247" t="s">
        <v>1685</v>
      </c>
      <c r="M57" s="247" t="s">
        <v>1685</v>
      </c>
      <c r="N57" s="247" t="s">
        <v>1684</v>
      </c>
      <c r="O57" s="248"/>
      <c r="P57" s="249">
        <v>407429.75</v>
      </c>
      <c r="Q57" s="249">
        <v>1382696.87</v>
      </c>
      <c r="R57" s="249">
        <v>2354120</v>
      </c>
      <c r="S57" s="249">
        <v>3325543.41</v>
      </c>
      <c r="T57" s="249">
        <v>4296966.62</v>
      </c>
      <c r="U57" s="249">
        <v>5268389.99</v>
      </c>
      <c r="V57" s="249">
        <v>6239813.3600000003</v>
      </c>
      <c r="W57" s="249">
        <v>7211236.5800000001</v>
      </c>
      <c r="X57" s="249">
        <v>8182660.1500000004</v>
      </c>
      <c r="Y57" s="249">
        <v>9154083.5</v>
      </c>
      <c r="Z57" s="249">
        <v>10125506.779999999</v>
      </c>
      <c r="AA57" s="249">
        <v>11096930.039999999</v>
      </c>
      <c r="AB57" s="249">
        <v>11940747.119999999</v>
      </c>
      <c r="AC57" s="249"/>
      <c r="AD57" s="249"/>
      <c r="AE57" s="249">
        <v>6234336.3112500003</v>
      </c>
      <c r="AF57" s="250"/>
      <c r="AG57" s="251"/>
      <c r="AH57" s="252"/>
      <c r="AI57" s="252"/>
      <c r="AJ57" s="252"/>
      <c r="AK57" s="253">
        <v>6234336.3112500003</v>
      </c>
      <c r="AL57" s="252">
        <v>6234336.3112500003</v>
      </c>
      <c r="AM57" s="254"/>
      <c r="AN57" s="252"/>
      <c r="AO57" s="255">
        <v>0</v>
      </c>
      <c r="AP57" s="252"/>
      <c r="AQ57" s="256">
        <v>11940747.119999999</v>
      </c>
      <c r="AR57" s="252"/>
      <c r="AS57" s="252"/>
      <c r="AT57" s="252"/>
      <c r="AU57" s="252">
        <v>11940747.119999999</v>
      </c>
      <c r="AV57" s="257">
        <v>11940747.119999999</v>
      </c>
      <c r="AW57" s="252"/>
      <c r="AX57" s="252"/>
      <c r="AY57" s="254">
        <v>0</v>
      </c>
      <c r="AZ57" s="258" t="s">
        <v>4872</v>
      </c>
      <c r="BA57" s="213">
        <v>0</v>
      </c>
      <c r="BC57" s="247" t="str">
        <f t="shared" si="5"/>
        <v/>
      </c>
      <c r="BD57" s="247" t="str">
        <f t="shared" si="4"/>
        <v/>
      </c>
      <c r="BE57" s="247" t="str">
        <f t="shared" si="4"/>
        <v/>
      </c>
      <c r="BF57" s="202" t="str">
        <f t="shared" si="4"/>
        <v>Non-Op</v>
      </c>
      <c r="BG57" s="202" t="str">
        <f t="shared" si="1"/>
        <v>NO</v>
      </c>
      <c r="BH57" s="202" t="str">
        <f t="shared" si="1"/>
        <v>NO</v>
      </c>
      <c r="BI57" s="202" t="str">
        <f t="shared" si="2"/>
        <v/>
      </c>
      <c r="BK57" s="202" t="b">
        <f t="shared" si="9"/>
        <v>1</v>
      </c>
      <c r="BL57" s="202" t="b">
        <f t="shared" si="9"/>
        <v>1</v>
      </c>
      <c r="BM57" s="202" t="b">
        <f t="shared" si="9"/>
        <v>1</v>
      </c>
      <c r="BN57" s="202" t="b">
        <f t="shared" si="9"/>
        <v>1</v>
      </c>
      <c r="BO57" s="202" t="b">
        <f t="shared" si="9"/>
        <v>1</v>
      </c>
      <c r="BP57" s="202" t="b">
        <f t="shared" si="9"/>
        <v>1</v>
      </c>
      <c r="BQ57" s="202" t="b">
        <f t="shared" si="9"/>
        <v>1</v>
      </c>
    </row>
    <row r="58" spans="1:69" s="214" customFormat="1" ht="12" customHeight="1" x14ac:dyDescent="0.2">
      <c r="A58" s="241">
        <v>10800741</v>
      </c>
      <c r="B58" s="242" t="s">
        <v>1732</v>
      </c>
      <c r="C58" s="243" t="s">
        <v>532</v>
      </c>
      <c r="D58" s="244" t="s">
        <v>478</v>
      </c>
      <c r="E58" s="245"/>
      <c r="F58" s="263">
        <v>43070</v>
      </c>
      <c r="G58" s="244"/>
      <c r="H58" s="247" t="s">
        <v>1684</v>
      </c>
      <c r="I58" s="247" t="s">
        <v>1684</v>
      </c>
      <c r="J58" s="247" t="s">
        <v>1684</v>
      </c>
      <c r="K58" s="247" t="s">
        <v>478</v>
      </c>
      <c r="L58" s="247" t="s">
        <v>1685</v>
      </c>
      <c r="M58" s="247" t="s">
        <v>1685</v>
      </c>
      <c r="N58" s="247" t="s">
        <v>1684</v>
      </c>
      <c r="O58" s="248"/>
      <c r="P58" s="249">
        <v>67452.3</v>
      </c>
      <c r="Q58" s="249">
        <v>228579.72</v>
      </c>
      <c r="R58" s="249">
        <v>390305.81</v>
      </c>
      <c r="S58" s="249">
        <v>552455.48</v>
      </c>
      <c r="T58" s="249">
        <v>715029.85</v>
      </c>
      <c r="U58" s="249">
        <v>878030.01</v>
      </c>
      <c r="V58" s="249">
        <v>1041457.08</v>
      </c>
      <c r="W58" s="249">
        <v>1205308.9099999999</v>
      </c>
      <c r="X58" s="249">
        <v>1369589.85</v>
      </c>
      <c r="Y58" s="249">
        <v>1534301.02</v>
      </c>
      <c r="Z58" s="249">
        <v>1699430.47</v>
      </c>
      <c r="AA58" s="249">
        <v>1864950.81</v>
      </c>
      <c r="AB58" s="249">
        <v>2030752.94</v>
      </c>
      <c r="AC58" s="249"/>
      <c r="AD58" s="249"/>
      <c r="AE58" s="249">
        <v>1044045.1358333334</v>
      </c>
      <c r="AF58" s="250"/>
      <c r="AG58" s="251"/>
      <c r="AH58" s="252"/>
      <c r="AI58" s="252"/>
      <c r="AJ58" s="252"/>
      <c r="AK58" s="253">
        <v>1044045.1358333334</v>
      </c>
      <c r="AL58" s="252">
        <v>1044045.1358333334</v>
      </c>
      <c r="AM58" s="254"/>
      <c r="AN58" s="252"/>
      <c r="AO58" s="255">
        <v>0</v>
      </c>
      <c r="AP58" s="252"/>
      <c r="AQ58" s="256">
        <v>2030752.94</v>
      </c>
      <c r="AR58" s="252"/>
      <c r="AS58" s="252"/>
      <c r="AT58" s="252"/>
      <c r="AU58" s="252">
        <v>2030752.94</v>
      </c>
      <c r="AV58" s="257">
        <v>2030752.94</v>
      </c>
      <c r="AW58" s="252"/>
      <c r="AX58" s="252"/>
      <c r="AY58" s="254">
        <v>0</v>
      </c>
      <c r="AZ58" s="258" t="s">
        <v>4872</v>
      </c>
      <c r="BA58" s="213">
        <v>0</v>
      </c>
      <c r="BC58" s="247" t="str">
        <f t="shared" si="5"/>
        <v/>
      </c>
      <c r="BD58" s="247" t="str">
        <f t="shared" si="4"/>
        <v/>
      </c>
      <c r="BE58" s="247" t="str">
        <f t="shared" si="4"/>
        <v/>
      </c>
      <c r="BF58" s="202" t="str">
        <f t="shared" si="4"/>
        <v>Non-Op</v>
      </c>
      <c r="BG58" s="202" t="str">
        <f t="shared" si="1"/>
        <v>NO</v>
      </c>
      <c r="BH58" s="202" t="str">
        <f t="shared" si="1"/>
        <v>NO</v>
      </c>
      <c r="BI58" s="202" t="str">
        <f t="shared" si="2"/>
        <v/>
      </c>
      <c r="BK58" s="202" t="b">
        <f t="shared" si="9"/>
        <v>1</v>
      </c>
      <c r="BL58" s="202" t="b">
        <f t="shared" si="9"/>
        <v>1</v>
      </c>
      <c r="BM58" s="202" t="b">
        <f t="shared" si="9"/>
        <v>1</v>
      </c>
      <c r="BN58" s="202" t="b">
        <f t="shared" si="9"/>
        <v>1</v>
      </c>
      <c r="BO58" s="202" t="b">
        <f t="shared" si="9"/>
        <v>1</v>
      </c>
      <c r="BP58" s="202" t="b">
        <f t="shared" si="9"/>
        <v>1</v>
      </c>
      <c r="BQ58" s="202" t="b">
        <f t="shared" si="9"/>
        <v>1</v>
      </c>
    </row>
    <row r="59" spans="1:69" s="214" customFormat="1" ht="12" customHeight="1" x14ac:dyDescent="0.2">
      <c r="A59" s="241">
        <v>10800751</v>
      </c>
      <c r="B59" s="242" t="s">
        <v>1733</v>
      </c>
      <c r="C59" s="243" t="s">
        <v>533</v>
      </c>
      <c r="D59" s="244" t="s">
        <v>478</v>
      </c>
      <c r="E59" s="245"/>
      <c r="F59" s="263">
        <v>43070</v>
      </c>
      <c r="G59" s="244"/>
      <c r="H59" s="247" t="s">
        <v>1684</v>
      </c>
      <c r="I59" s="247" t="s">
        <v>1684</v>
      </c>
      <c r="J59" s="247" t="s">
        <v>1684</v>
      </c>
      <c r="K59" s="247" t="s">
        <v>478</v>
      </c>
      <c r="L59" s="247" t="s">
        <v>1685</v>
      </c>
      <c r="M59" s="247" t="s">
        <v>1685</v>
      </c>
      <c r="N59" s="247" t="s">
        <v>1684</v>
      </c>
      <c r="O59" s="248"/>
      <c r="P59" s="249">
        <v>-67452.3</v>
      </c>
      <c r="Q59" s="249">
        <v>-228579.72</v>
      </c>
      <c r="R59" s="249">
        <v>-390305.81</v>
      </c>
      <c r="S59" s="249">
        <v>-552455.48</v>
      </c>
      <c r="T59" s="249">
        <v>-715029.85</v>
      </c>
      <c r="U59" s="249">
        <v>-878030.01</v>
      </c>
      <c r="V59" s="249">
        <v>-1041457.08</v>
      </c>
      <c r="W59" s="249">
        <v>-1205308.9099999999</v>
      </c>
      <c r="X59" s="249">
        <v>-1369589.85</v>
      </c>
      <c r="Y59" s="249">
        <v>-1534301.02</v>
      </c>
      <c r="Z59" s="249">
        <v>-1699430.47</v>
      </c>
      <c r="AA59" s="249">
        <v>-1864950.81</v>
      </c>
      <c r="AB59" s="249">
        <v>-2030752.94</v>
      </c>
      <c r="AC59" s="249"/>
      <c r="AD59" s="249"/>
      <c r="AE59" s="249">
        <v>-1044045.1358333334</v>
      </c>
      <c r="AF59" s="250"/>
      <c r="AG59" s="251"/>
      <c r="AH59" s="252"/>
      <c r="AI59" s="252"/>
      <c r="AJ59" s="252"/>
      <c r="AK59" s="253">
        <v>-1044045.1358333334</v>
      </c>
      <c r="AL59" s="252">
        <v>-1044045.1358333334</v>
      </c>
      <c r="AM59" s="254"/>
      <c r="AN59" s="252"/>
      <c r="AO59" s="255">
        <v>0</v>
      </c>
      <c r="AP59" s="252"/>
      <c r="AQ59" s="256">
        <v>-2030752.94</v>
      </c>
      <c r="AR59" s="252"/>
      <c r="AS59" s="252"/>
      <c r="AT59" s="252"/>
      <c r="AU59" s="252">
        <v>-2030752.94</v>
      </c>
      <c r="AV59" s="257">
        <v>-2030752.94</v>
      </c>
      <c r="AW59" s="252"/>
      <c r="AX59" s="252"/>
      <c r="AY59" s="254">
        <v>0</v>
      </c>
      <c r="AZ59" s="258" t="s">
        <v>4872</v>
      </c>
      <c r="BA59" s="213">
        <v>0</v>
      </c>
      <c r="BC59" s="247" t="str">
        <f t="shared" si="5"/>
        <v/>
      </c>
      <c r="BD59" s="247" t="str">
        <f t="shared" si="5"/>
        <v/>
      </c>
      <c r="BE59" s="247" t="str">
        <f t="shared" si="5"/>
        <v/>
      </c>
      <c r="BF59" s="202" t="str">
        <f t="shared" si="5"/>
        <v>Non-Op</v>
      </c>
      <c r="BG59" s="202" t="str">
        <f t="shared" si="1"/>
        <v>NO</v>
      </c>
      <c r="BH59" s="202" t="str">
        <f t="shared" si="1"/>
        <v>NO</v>
      </c>
      <c r="BI59" s="202" t="str">
        <f t="shared" si="2"/>
        <v/>
      </c>
      <c r="BK59" s="202" t="b">
        <f t="shared" si="9"/>
        <v>1</v>
      </c>
      <c r="BL59" s="202" t="b">
        <f t="shared" si="9"/>
        <v>1</v>
      </c>
      <c r="BM59" s="202" t="b">
        <f t="shared" si="9"/>
        <v>1</v>
      </c>
      <c r="BN59" s="202" t="b">
        <f t="shared" si="9"/>
        <v>1</v>
      </c>
      <c r="BO59" s="202" t="b">
        <f t="shared" si="9"/>
        <v>1</v>
      </c>
      <c r="BP59" s="202" t="b">
        <f t="shared" si="9"/>
        <v>1</v>
      </c>
      <c r="BQ59" s="202" t="b">
        <f t="shared" si="9"/>
        <v>1</v>
      </c>
    </row>
    <row r="60" spans="1:69" s="214" customFormat="1" ht="12" customHeight="1" x14ac:dyDescent="0.2">
      <c r="A60" s="260">
        <v>10800791</v>
      </c>
      <c r="B60" s="261"/>
      <c r="C60" s="219" t="s">
        <v>4873</v>
      </c>
      <c r="D60" s="220" t="s">
        <v>478</v>
      </c>
      <c r="E60" s="221"/>
      <c r="F60" s="262">
        <v>43344</v>
      </c>
      <c r="G60" s="220"/>
      <c r="H60" s="223" t="s">
        <v>1684</v>
      </c>
      <c r="I60" s="223" t="s">
        <v>1684</v>
      </c>
      <c r="J60" s="223" t="s">
        <v>1684</v>
      </c>
      <c r="K60" s="223" t="s">
        <v>478</v>
      </c>
      <c r="L60" s="223" t="s">
        <v>1685</v>
      </c>
      <c r="M60" s="223" t="s">
        <v>1685</v>
      </c>
      <c r="N60" s="223" t="s">
        <v>1684</v>
      </c>
      <c r="O60" s="224"/>
      <c r="P60" s="225"/>
      <c r="Q60" s="225"/>
      <c r="R60" s="225"/>
      <c r="S60" s="225"/>
      <c r="T60" s="225"/>
      <c r="U60" s="225"/>
      <c r="V60" s="225"/>
      <c r="W60" s="225"/>
      <c r="X60" s="225"/>
      <c r="Y60" s="225">
        <v>4287263</v>
      </c>
      <c r="Z60" s="225">
        <v>4287263</v>
      </c>
      <c r="AA60" s="225">
        <v>4287263</v>
      </c>
      <c r="AB60" s="225">
        <v>4287263</v>
      </c>
      <c r="AC60" s="225"/>
      <c r="AD60" s="225"/>
      <c r="AE60" s="225">
        <v>1250451.7083333333</v>
      </c>
      <c r="AF60" s="226"/>
      <c r="AG60" s="227"/>
      <c r="AH60" s="228"/>
      <c r="AI60" s="228"/>
      <c r="AJ60" s="228"/>
      <c r="AK60" s="229">
        <v>1250451.7083333333</v>
      </c>
      <c r="AL60" s="228">
        <v>1250451.7083333333</v>
      </c>
      <c r="AM60" s="230"/>
      <c r="AN60" s="228"/>
      <c r="AO60" s="231">
        <v>0</v>
      </c>
      <c r="AP60" s="228"/>
      <c r="AQ60" s="232">
        <v>4287263</v>
      </c>
      <c r="AR60" s="228"/>
      <c r="AS60" s="228"/>
      <c r="AT60" s="228"/>
      <c r="AU60" s="228">
        <v>4287263</v>
      </c>
      <c r="AV60" s="233">
        <v>4287263</v>
      </c>
      <c r="AW60" s="228"/>
      <c r="AX60" s="228"/>
      <c r="AY60" s="230">
        <v>0</v>
      </c>
      <c r="AZ60" s="234" t="s">
        <v>4872</v>
      </c>
      <c r="BA60" s="213">
        <v>0</v>
      </c>
      <c r="BC60" s="247"/>
      <c r="BD60" s="247"/>
      <c r="BE60" s="247"/>
      <c r="BF60" s="202"/>
      <c r="BG60" s="202"/>
      <c r="BH60" s="202"/>
      <c r="BI60" s="202"/>
      <c r="BK60" s="202"/>
      <c r="BL60" s="202"/>
      <c r="BM60" s="202"/>
      <c r="BN60" s="202"/>
      <c r="BO60" s="202"/>
      <c r="BP60" s="202"/>
      <c r="BQ60" s="202"/>
    </row>
    <row r="61" spans="1:69" s="214" customFormat="1" ht="12" customHeight="1" x14ac:dyDescent="0.2">
      <c r="A61" s="241">
        <v>10800831</v>
      </c>
      <c r="B61" s="242" t="s">
        <v>1734</v>
      </c>
      <c r="C61" s="243" t="s">
        <v>534</v>
      </c>
      <c r="D61" s="244" t="s">
        <v>478</v>
      </c>
      <c r="E61" s="245"/>
      <c r="F61" s="263">
        <v>43070</v>
      </c>
      <c r="G61" s="244"/>
      <c r="H61" s="247" t="s">
        <v>1684</v>
      </c>
      <c r="I61" s="247" t="s">
        <v>1684</v>
      </c>
      <c r="J61" s="247" t="s">
        <v>1684</v>
      </c>
      <c r="K61" s="247" t="s">
        <v>478</v>
      </c>
      <c r="L61" s="247" t="s">
        <v>1685</v>
      </c>
      <c r="M61" s="247" t="s">
        <v>1685</v>
      </c>
      <c r="N61" s="247" t="s">
        <v>1684</v>
      </c>
      <c r="O61" s="248"/>
      <c r="P61" s="249">
        <v>-407429.75</v>
      </c>
      <c r="Q61" s="249">
        <v>-1382696.87</v>
      </c>
      <c r="R61" s="249">
        <v>-2354120</v>
      </c>
      <c r="S61" s="249">
        <v>-3325543.41</v>
      </c>
      <c r="T61" s="249">
        <v>-4296966.62</v>
      </c>
      <c r="U61" s="249">
        <v>-5268389.99</v>
      </c>
      <c r="V61" s="249">
        <v>-6239813.3600000003</v>
      </c>
      <c r="W61" s="249">
        <v>-7211236.5800000001</v>
      </c>
      <c r="X61" s="249">
        <v>-8182660.1500000004</v>
      </c>
      <c r="Y61" s="249">
        <v>-9154083.5</v>
      </c>
      <c r="Z61" s="249">
        <v>-10125506.779999999</v>
      </c>
      <c r="AA61" s="249">
        <v>-11096930.039999999</v>
      </c>
      <c r="AB61" s="249">
        <v>-11940747.119999999</v>
      </c>
      <c r="AC61" s="249"/>
      <c r="AD61" s="249"/>
      <c r="AE61" s="249">
        <v>-6234336.3112500003</v>
      </c>
      <c r="AF61" s="250"/>
      <c r="AG61" s="251"/>
      <c r="AH61" s="252"/>
      <c r="AI61" s="252"/>
      <c r="AJ61" s="252"/>
      <c r="AK61" s="253">
        <v>-6234336.3112500003</v>
      </c>
      <c r="AL61" s="252">
        <v>-6234336.3112500003</v>
      </c>
      <c r="AM61" s="254"/>
      <c r="AN61" s="252"/>
      <c r="AO61" s="255">
        <v>0</v>
      </c>
      <c r="AP61" s="252"/>
      <c r="AQ61" s="256">
        <v>-11940747.119999999</v>
      </c>
      <c r="AR61" s="252"/>
      <c r="AS61" s="252"/>
      <c r="AT61" s="252"/>
      <c r="AU61" s="252">
        <v>-11940747.119999999</v>
      </c>
      <c r="AV61" s="257">
        <v>-11940747.119999999</v>
      </c>
      <c r="AW61" s="252"/>
      <c r="AX61" s="252"/>
      <c r="AY61" s="254">
        <v>0</v>
      </c>
      <c r="AZ61" s="258" t="s">
        <v>4872</v>
      </c>
      <c r="BA61" s="213">
        <v>0</v>
      </c>
      <c r="BC61" s="247" t="str">
        <f t="shared" ref="BC61:BF94" si="10">IF(VALUE(AR61),BC$7,IF(ISBLANK(AR61),"",BC$7))</f>
        <v/>
      </c>
      <c r="BD61" s="247" t="str">
        <f t="shared" si="10"/>
        <v/>
      </c>
      <c r="BE61" s="247" t="str">
        <f t="shared" si="10"/>
        <v/>
      </c>
      <c r="BF61" s="202" t="str">
        <f t="shared" si="10"/>
        <v>Non-Op</v>
      </c>
      <c r="BG61" s="202" t="str">
        <f t="shared" si="1"/>
        <v>NO</v>
      </c>
      <c r="BH61" s="202" t="str">
        <f t="shared" si="1"/>
        <v>NO</v>
      </c>
      <c r="BI61" s="202" t="str">
        <f t="shared" si="2"/>
        <v/>
      </c>
      <c r="BK61" s="202" t="b">
        <f t="shared" ref="BK61:BQ61" si="11">BC61=H61</f>
        <v>1</v>
      </c>
      <c r="BL61" s="202" t="b">
        <f t="shared" si="11"/>
        <v>1</v>
      </c>
      <c r="BM61" s="202" t="b">
        <f t="shared" si="11"/>
        <v>1</v>
      </c>
      <c r="BN61" s="202" t="b">
        <f t="shared" si="11"/>
        <v>1</v>
      </c>
      <c r="BO61" s="202" t="b">
        <f t="shared" si="11"/>
        <v>1</v>
      </c>
      <c r="BP61" s="202" t="b">
        <f t="shared" si="11"/>
        <v>1</v>
      </c>
      <c r="BQ61" s="202" t="b">
        <f t="shared" si="11"/>
        <v>1</v>
      </c>
    </row>
    <row r="62" spans="1:69" s="214" customFormat="1" ht="12" customHeight="1" x14ac:dyDescent="0.2">
      <c r="A62" s="260">
        <v>10800861</v>
      </c>
      <c r="B62" s="261"/>
      <c r="C62" s="219" t="s">
        <v>4874</v>
      </c>
      <c r="D62" s="220" t="s">
        <v>478</v>
      </c>
      <c r="E62" s="221"/>
      <c r="F62" s="262">
        <v>43344</v>
      </c>
      <c r="G62" s="220"/>
      <c r="H62" s="223" t="s">
        <v>1684</v>
      </c>
      <c r="I62" s="223" t="s">
        <v>1684</v>
      </c>
      <c r="J62" s="223" t="s">
        <v>1684</v>
      </c>
      <c r="K62" s="223" t="s">
        <v>478</v>
      </c>
      <c r="L62" s="223" t="s">
        <v>1685</v>
      </c>
      <c r="M62" s="223" t="s">
        <v>1685</v>
      </c>
      <c r="N62" s="223"/>
      <c r="O62" s="224"/>
      <c r="P62" s="225"/>
      <c r="Q62" s="225"/>
      <c r="R62" s="225"/>
      <c r="S62" s="225"/>
      <c r="T62" s="225"/>
      <c r="U62" s="225"/>
      <c r="V62" s="225"/>
      <c r="W62" s="225"/>
      <c r="X62" s="225"/>
      <c r="Y62" s="225">
        <v>4287263</v>
      </c>
      <c r="Z62" s="225">
        <v>4287263</v>
      </c>
      <c r="AA62" s="225">
        <v>4287263</v>
      </c>
      <c r="AB62" s="225">
        <v>4287263</v>
      </c>
      <c r="AC62" s="225"/>
      <c r="AD62" s="225"/>
      <c r="AE62" s="225">
        <v>1250451.7083333333</v>
      </c>
      <c r="AF62" s="226"/>
      <c r="AG62" s="227"/>
      <c r="AH62" s="228"/>
      <c r="AI62" s="228"/>
      <c r="AJ62" s="228"/>
      <c r="AK62" s="229">
        <v>1250451.7083333333</v>
      </c>
      <c r="AL62" s="228">
        <v>1250451.7083333333</v>
      </c>
      <c r="AM62" s="230"/>
      <c r="AN62" s="228"/>
      <c r="AO62" s="231">
        <v>0</v>
      </c>
      <c r="AP62" s="228"/>
      <c r="AQ62" s="232">
        <v>4287263</v>
      </c>
      <c r="AR62" s="228"/>
      <c r="AS62" s="228"/>
      <c r="AT62" s="228"/>
      <c r="AU62" s="228">
        <v>4287263</v>
      </c>
      <c r="AV62" s="233">
        <v>4287263</v>
      </c>
      <c r="AW62" s="228"/>
      <c r="AX62" s="228"/>
      <c r="AY62" s="230">
        <v>0</v>
      </c>
      <c r="AZ62" s="234" t="s">
        <v>4871</v>
      </c>
      <c r="BA62" s="213">
        <v>0</v>
      </c>
      <c r="BC62" s="247"/>
      <c r="BD62" s="247"/>
      <c r="BE62" s="247"/>
      <c r="BF62" s="202"/>
      <c r="BG62" s="202"/>
      <c r="BH62" s="202"/>
      <c r="BI62" s="202"/>
      <c r="BK62" s="202"/>
      <c r="BL62" s="202"/>
      <c r="BM62" s="202"/>
      <c r="BN62" s="202"/>
      <c r="BO62" s="202"/>
      <c r="BP62" s="202"/>
      <c r="BQ62" s="202"/>
    </row>
    <row r="63" spans="1:69" s="214" customFormat="1" ht="12" customHeight="1" x14ac:dyDescent="0.2">
      <c r="A63" s="260">
        <v>10800931</v>
      </c>
      <c r="B63" s="261"/>
      <c r="C63" s="219" t="s">
        <v>4875</v>
      </c>
      <c r="D63" s="220" t="s">
        <v>478</v>
      </c>
      <c r="E63" s="221"/>
      <c r="F63" s="262">
        <v>43344</v>
      </c>
      <c r="G63" s="220"/>
      <c r="H63" s="223" t="s">
        <v>1684</v>
      </c>
      <c r="I63" s="223" t="s">
        <v>1684</v>
      </c>
      <c r="J63" s="223" t="s">
        <v>1684</v>
      </c>
      <c r="K63" s="223" t="s">
        <v>478</v>
      </c>
      <c r="L63" s="223" t="s">
        <v>1685</v>
      </c>
      <c r="M63" s="223" t="s">
        <v>1685</v>
      </c>
      <c r="N63" s="223"/>
      <c r="O63" s="224"/>
      <c r="P63" s="225"/>
      <c r="Q63" s="225"/>
      <c r="R63" s="225"/>
      <c r="S63" s="225"/>
      <c r="T63" s="225"/>
      <c r="U63" s="225"/>
      <c r="V63" s="225"/>
      <c r="W63" s="225"/>
      <c r="X63" s="225"/>
      <c r="Y63" s="225">
        <v>-4287263</v>
      </c>
      <c r="Z63" s="225">
        <v>-4287263</v>
      </c>
      <c r="AA63" s="225">
        <v>-4287263</v>
      </c>
      <c r="AB63" s="225">
        <v>-4287263</v>
      </c>
      <c r="AC63" s="225"/>
      <c r="AD63" s="225"/>
      <c r="AE63" s="225">
        <v>-1250451.7083333333</v>
      </c>
      <c r="AF63" s="226"/>
      <c r="AG63" s="227"/>
      <c r="AH63" s="228"/>
      <c r="AI63" s="228"/>
      <c r="AJ63" s="228"/>
      <c r="AK63" s="229">
        <v>-1250451.7083333333</v>
      </c>
      <c r="AL63" s="228">
        <v>-1250451.7083333333</v>
      </c>
      <c r="AM63" s="230"/>
      <c r="AN63" s="228"/>
      <c r="AO63" s="231">
        <v>0</v>
      </c>
      <c r="AP63" s="228"/>
      <c r="AQ63" s="232">
        <v>-4287263</v>
      </c>
      <c r="AR63" s="228"/>
      <c r="AS63" s="228"/>
      <c r="AT63" s="228"/>
      <c r="AU63" s="228">
        <v>-4287263</v>
      </c>
      <c r="AV63" s="233">
        <v>-4287263</v>
      </c>
      <c r="AW63" s="228"/>
      <c r="AX63" s="228"/>
      <c r="AY63" s="230">
        <v>0</v>
      </c>
      <c r="AZ63" s="234" t="s">
        <v>4872</v>
      </c>
      <c r="BA63" s="213">
        <v>0</v>
      </c>
      <c r="BC63" s="247"/>
      <c r="BD63" s="247"/>
      <c r="BE63" s="247"/>
      <c r="BF63" s="202"/>
      <c r="BG63" s="202"/>
      <c r="BH63" s="202"/>
      <c r="BI63" s="202"/>
      <c r="BK63" s="202"/>
      <c r="BL63" s="202"/>
      <c r="BM63" s="202"/>
      <c r="BN63" s="202"/>
      <c r="BO63" s="202"/>
      <c r="BP63" s="202"/>
      <c r="BQ63" s="202"/>
    </row>
    <row r="64" spans="1:69" s="214" customFormat="1" ht="12" customHeight="1" x14ac:dyDescent="0.2">
      <c r="A64" s="198">
        <v>11100501</v>
      </c>
      <c r="B64" s="199" t="s">
        <v>1735</v>
      </c>
      <c r="C64" s="200" t="s">
        <v>213</v>
      </c>
      <c r="D64" s="201" t="s">
        <v>476</v>
      </c>
      <c r="E64" s="170"/>
      <c r="F64" s="200"/>
      <c r="G64" s="201"/>
      <c r="H64" s="202" t="s">
        <v>1684</v>
      </c>
      <c r="I64" s="202" t="s">
        <v>476</v>
      </c>
      <c r="J64" s="202" t="s">
        <v>1684</v>
      </c>
      <c r="K64" s="202" t="s">
        <v>1684</v>
      </c>
      <c r="L64" s="202" t="s">
        <v>1685</v>
      </c>
      <c r="M64" s="202" t="s">
        <v>1685</v>
      </c>
      <c r="N64" s="202" t="s">
        <v>1684</v>
      </c>
      <c r="O64" s="167"/>
      <c r="P64" s="203">
        <v>-50962157.799999997</v>
      </c>
      <c r="Q64" s="203">
        <v>-52274423.280000001</v>
      </c>
      <c r="R64" s="203">
        <v>-53588324.240000002</v>
      </c>
      <c r="S64" s="203">
        <v>-54895486.049999997</v>
      </c>
      <c r="T64" s="203">
        <v>-56202698.240000002</v>
      </c>
      <c r="U64" s="203">
        <v>-57474583.219999999</v>
      </c>
      <c r="V64" s="203">
        <v>-58780138.600000001</v>
      </c>
      <c r="W64" s="203">
        <v>-59637507.850000001</v>
      </c>
      <c r="X64" s="203">
        <v>-60903443.869999997</v>
      </c>
      <c r="Y64" s="203">
        <v>-62201200.68</v>
      </c>
      <c r="Z64" s="203">
        <v>-62827257.700000003</v>
      </c>
      <c r="AA64" s="203">
        <v>-64146500.200000003</v>
      </c>
      <c r="AB64" s="203">
        <v>-65454567.109999999</v>
      </c>
      <c r="AC64" s="203"/>
      <c r="AD64" s="203"/>
      <c r="AE64" s="203">
        <v>-58428327.198750012</v>
      </c>
      <c r="AF64" s="215">
        <v>19</v>
      </c>
      <c r="AG64" s="216"/>
      <c r="AH64" s="205"/>
      <c r="AI64" s="205">
        <v>-58428327.198750012</v>
      </c>
      <c r="AJ64" s="205"/>
      <c r="AK64" s="206"/>
      <c r="AL64" s="205">
        <v>-58428327.198750012</v>
      </c>
      <c r="AM64" s="207"/>
      <c r="AN64" s="205"/>
      <c r="AO64" s="208">
        <v>0</v>
      </c>
      <c r="AP64" s="209"/>
      <c r="AQ64" s="210">
        <v>-65454567.109999999</v>
      </c>
      <c r="AR64" s="205"/>
      <c r="AS64" s="205">
        <v>-65454567.109999999</v>
      </c>
      <c r="AT64" s="205"/>
      <c r="AU64" s="205"/>
      <c r="AV64" s="211">
        <v>-65454567.109999999</v>
      </c>
      <c r="AW64" s="205"/>
      <c r="AX64" s="205"/>
      <c r="AY64" s="207">
        <v>0</v>
      </c>
      <c r="AZ64" s="212"/>
      <c r="BA64" s="213">
        <v>0</v>
      </c>
      <c r="BC64" s="202" t="str">
        <f t="shared" si="10"/>
        <v/>
      </c>
      <c r="BD64" s="202" t="str">
        <f t="shared" si="10"/>
        <v>ERB</v>
      </c>
      <c r="BE64" s="202" t="str">
        <f t="shared" si="10"/>
        <v/>
      </c>
      <c r="BF64" s="202" t="str">
        <f t="shared" si="10"/>
        <v/>
      </c>
      <c r="BG64" s="202" t="str">
        <f t="shared" si="1"/>
        <v>NO</v>
      </c>
      <c r="BH64" s="202" t="str">
        <f t="shared" si="1"/>
        <v>NO</v>
      </c>
      <c r="BI64" s="202" t="str">
        <f t="shared" si="2"/>
        <v/>
      </c>
      <c r="BK64" s="202" t="b">
        <f t="shared" ref="BK64:BQ100" si="12">BC64=H64</f>
        <v>1</v>
      </c>
      <c r="BL64" s="202" t="b">
        <f t="shared" si="12"/>
        <v>1</v>
      </c>
      <c r="BM64" s="202" t="b">
        <f t="shared" si="12"/>
        <v>1</v>
      </c>
      <c r="BN64" s="202" t="b">
        <f t="shared" si="12"/>
        <v>1</v>
      </c>
      <c r="BO64" s="202" t="b">
        <f t="shared" si="12"/>
        <v>1</v>
      </c>
      <c r="BP64" s="202" t="b">
        <f t="shared" si="12"/>
        <v>1</v>
      </c>
      <c r="BQ64" s="202" t="b">
        <f t="shared" si="12"/>
        <v>1</v>
      </c>
    </row>
    <row r="65" spans="1:69" s="214" customFormat="1" ht="12" customHeight="1" x14ac:dyDescent="0.2">
      <c r="A65" s="198">
        <v>11100502</v>
      </c>
      <c r="B65" s="199" t="s">
        <v>1736</v>
      </c>
      <c r="C65" s="200" t="s">
        <v>535</v>
      </c>
      <c r="D65" s="201" t="s">
        <v>477</v>
      </c>
      <c r="E65" s="170"/>
      <c r="F65" s="200"/>
      <c r="G65" s="201"/>
      <c r="H65" s="202" t="s">
        <v>1684</v>
      </c>
      <c r="I65" s="202" t="s">
        <v>1684</v>
      </c>
      <c r="J65" s="202" t="s">
        <v>477</v>
      </c>
      <c r="K65" s="202" t="s">
        <v>1684</v>
      </c>
      <c r="L65" s="202" t="s">
        <v>1685</v>
      </c>
      <c r="M65" s="202" t="s">
        <v>1685</v>
      </c>
      <c r="N65" s="202" t="s">
        <v>1684</v>
      </c>
      <c r="O65" s="167"/>
      <c r="P65" s="203">
        <v>-9719903.9299999997</v>
      </c>
      <c r="Q65" s="203">
        <v>-9992911.5999999996</v>
      </c>
      <c r="R65" s="203">
        <v>-10266164.5</v>
      </c>
      <c r="S65" s="203">
        <v>-10539417.439999999</v>
      </c>
      <c r="T65" s="203">
        <v>-10812670.34</v>
      </c>
      <c r="U65" s="203">
        <v>-11085923.25</v>
      </c>
      <c r="V65" s="203">
        <v>-11359176.07</v>
      </c>
      <c r="W65" s="203">
        <v>-11632428.99</v>
      </c>
      <c r="X65" s="203">
        <v>-11905681.84</v>
      </c>
      <c r="Y65" s="203">
        <v>-12178934.73</v>
      </c>
      <c r="Z65" s="203">
        <v>-12452187.59</v>
      </c>
      <c r="AA65" s="203">
        <v>-12726000.359999999</v>
      </c>
      <c r="AB65" s="203">
        <v>-13012843.52</v>
      </c>
      <c r="AC65" s="203"/>
      <c r="AD65" s="203"/>
      <c r="AE65" s="203">
        <v>-11359822.536250001</v>
      </c>
      <c r="AF65" s="215"/>
      <c r="AG65" s="216">
        <v>5</v>
      </c>
      <c r="AH65" s="205"/>
      <c r="AI65" s="205"/>
      <c r="AJ65" s="205">
        <v>-11359822.536250001</v>
      </c>
      <c r="AK65" s="206"/>
      <c r="AL65" s="205">
        <v>-11359822.536250001</v>
      </c>
      <c r="AM65" s="207"/>
      <c r="AN65" s="205"/>
      <c r="AO65" s="208">
        <v>0</v>
      </c>
      <c r="AP65" s="209"/>
      <c r="AQ65" s="210">
        <v>-13012843.52</v>
      </c>
      <c r="AR65" s="205"/>
      <c r="AS65" s="205"/>
      <c r="AT65" s="205">
        <v>-13012843.52</v>
      </c>
      <c r="AU65" s="205"/>
      <c r="AV65" s="211">
        <v>-13012843.52</v>
      </c>
      <c r="AW65" s="205"/>
      <c r="AX65" s="205"/>
      <c r="AY65" s="207">
        <v>0</v>
      </c>
      <c r="AZ65" s="212"/>
      <c r="BA65" s="213">
        <v>0</v>
      </c>
      <c r="BC65" s="202" t="str">
        <f t="shared" si="10"/>
        <v/>
      </c>
      <c r="BD65" s="202" t="str">
        <f t="shared" si="10"/>
        <v/>
      </c>
      <c r="BE65" s="202" t="str">
        <f t="shared" si="10"/>
        <v>GRB</v>
      </c>
      <c r="BF65" s="202" t="str">
        <f t="shared" si="10"/>
        <v/>
      </c>
      <c r="BG65" s="202" t="str">
        <f t="shared" si="1"/>
        <v>NO</v>
      </c>
      <c r="BH65" s="202" t="str">
        <f t="shared" si="1"/>
        <v>NO</v>
      </c>
      <c r="BI65" s="202" t="str">
        <f t="shared" si="2"/>
        <v/>
      </c>
      <c r="BK65" s="202" t="b">
        <f t="shared" si="12"/>
        <v>1</v>
      </c>
      <c r="BL65" s="202" t="b">
        <f t="shared" si="12"/>
        <v>1</v>
      </c>
      <c r="BM65" s="202" t="b">
        <f t="shared" si="12"/>
        <v>1</v>
      </c>
      <c r="BN65" s="202" t="b">
        <f t="shared" si="12"/>
        <v>1</v>
      </c>
      <c r="BO65" s="202" t="b">
        <f t="shared" si="12"/>
        <v>1</v>
      </c>
      <c r="BP65" s="202" t="b">
        <f t="shared" si="12"/>
        <v>1</v>
      </c>
      <c r="BQ65" s="202" t="b">
        <f t="shared" si="12"/>
        <v>1</v>
      </c>
    </row>
    <row r="66" spans="1:69" s="214" customFormat="1" ht="12" customHeight="1" x14ac:dyDescent="0.2">
      <c r="A66" s="198">
        <v>11100503</v>
      </c>
      <c r="B66" s="199" t="s">
        <v>1737</v>
      </c>
      <c r="C66" s="200" t="s">
        <v>214</v>
      </c>
      <c r="D66" s="201" t="s">
        <v>1688</v>
      </c>
      <c r="E66" s="170"/>
      <c r="F66" s="200"/>
      <c r="G66" s="201"/>
      <c r="H66" s="202" t="s">
        <v>1684</v>
      </c>
      <c r="I66" s="202" t="s">
        <v>476</v>
      </c>
      <c r="J66" s="202" t="s">
        <v>477</v>
      </c>
      <c r="K66" s="202" t="s">
        <v>1684</v>
      </c>
      <c r="L66" s="202" t="s">
        <v>1685</v>
      </c>
      <c r="M66" s="202" t="s">
        <v>1685</v>
      </c>
      <c r="N66" s="202" t="s">
        <v>1684</v>
      </c>
      <c r="O66" s="167"/>
      <c r="P66" s="203">
        <v>-127982249.98</v>
      </c>
      <c r="Q66" s="203">
        <v>-127861919.22</v>
      </c>
      <c r="R66" s="203">
        <v>-130059949.27</v>
      </c>
      <c r="S66" s="203">
        <v>-134467263.33000001</v>
      </c>
      <c r="T66" s="203">
        <v>-138901865.94</v>
      </c>
      <c r="U66" s="203">
        <v>-137707761.41</v>
      </c>
      <c r="V66" s="203">
        <v>-142655386.25999999</v>
      </c>
      <c r="W66" s="203">
        <v>-138348033.71000001</v>
      </c>
      <c r="X66" s="203">
        <v>-143860287.74000001</v>
      </c>
      <c r="Y66" s="203">
        <v>-149728494.53</v>
      </c>
      <c r="Z66" s="203">
        <v>-150435520.69999999</v>
      </c>
      <c r="AA66" s="203">
        <v>-158021128.44</v>
      </c>
      <c r="AB66" s="203">
        <v>-165534077.19999999</v>
      </c>
      <c r="AC66" s="203"/>
      <c r="AD66" s="203"/>
      <c r="AE66" s="203">
        <v>-141567147.845</v>
      </c>
      <c r="AF66" s="215">
        <v>20</v>
      </c>
      <c r="AG66" s="216" t="s">
        <v>522</v>
      </c>
      <c r="AH66" s="205"/>
      <c r="AI66" s="205">
        <v>-93703295.158605501</v>
      </c>
      <c r="AJ66" s="205">
        <v>-47863852.686394498</v>
      </c>
      <c r="AK66" s="206"/>
      <c r="AL66" s="205">
        <v>-141567147.845</v>
      </c>
      <c r="AM66" s="207"/>
      <c r="AN66" s="205"/>
      <c r="AO66" s="208">
        <v>0</v>
      </c>
      <c r="AP66" s="209"/>
      <c r="AQ66" s="210">
        <v>-165534077.19999999</v>
      </c>
      <c r="AR66" s="205"/>
      <c r="AS66" s="205">
        <v>-109567005.69868</v>
      </c>
      <c r="AT66" s="205">
        <v>-55967071.501319997</v>
      </c>
      <c r="AU66" s="205"/>
      <c r="AV66" s="211">
        <v>-165534077.19999999</v>
      </c>
      <c r="AW66" s="205"/>
      <c r="AX66" s="205"/>
      <c r="AY66" s="207">
        <v>0</v>
      </c>
      <c r="AZ66" s="212"/>
      <c r="BA66" s="213">
        <v>0</v>
      </c>
      <c r="BC66" s="202" t="str">
        <f t="shared" si="10"/>
        <v/>
      </c>
      <c r="BD66" s="202" t="str">
        <f t="shared" si="10"/>
        <v>ERB</v>
      </c>
      <c r="BE66" s="202" t="str">
        <f t="shared" si="10"/>
        <v>GRB</v>
      </c>
      <c r="BF66" s="202" t="str">
        <f t="shared" si="10"/>
        <v/>
      </c>
      <c r="BG66" s="202" t="str">
        <f t="shared" si="1"/>
        <v>NO</v>
      </c>
      <c r="BH66" s="202" t="str">
        <f t="shared" si="1"/>
        <v>NO</v>
      </c>
      <c r="BI66" s="202" t="str">
        <f t="shared" si="2"/>
        <v/>
      </c>
      <c r="BK66" s="202" t="b">
        <f t="shared" si="12"/>
        <v>1</v>
      </c>
      <c r="BL66" s="202" t="b">
        <f t="shared" si="12"/>
        <v>1</v>
      </c>
      <c r="BM66" s="202" t="b">
        <f t="shared" si="12"/>
        <v>1</v>
      </c>
      <c r="BN66" s="202" t="b">
        <f t="shared" si="12"/>
        <v>1</v>
      </c>
      <c r="BO66" s="202" t="b">
        <f t="shared" si="12"/>
        <v>1</v>
      </c>
      <c r="BP66" s="202" t="b">
        <f t="shared" si="12"/>
        <v>1</v>
      </c>
      <c r="BQ66" s="202" t="b">
        <f t="shared" si="12"/>
        <v>1</v>
      </c>
    </row>
    <row r="67" spans="1:69" s="214" customFormat="1" ht="12" customHeight="1" x14ac:dyDescent="0.2">
      <c r="A67" s="239">
        <v>11400001</v>
      </c>
      <c r="B67" s="240" t="s">
        <v>1738</v>
      </c>
      <c r="C67" s="200" t="s">
        <v>139</v>
      </c>
      <c r="D67" s="201" t="s">
        <v>476</v>
      </c>
      <c r="E67" s="170"/>
      <c r="F67" s="200"/>
      <c r="G67" s="201"/>
      <c r="H67" s="202" t="s">
        <v>1684</v>
      </c>
      <c r="I67" s="202" t="s">
        <v>476</v>
      </c>
      <c r="J67" s="202" t="s">
        <v>1684</v>
      </c>
      <c r="K67" s="202" t="s">
        <v>1684</v>
      </c>
      <c r="L67" s="202" t="s">
        <v>1685</v>
      </c>
      <c r="M67" s="202" t="s">
        <v>1685</v>
      </c>
      <c r="N67" s="202" t="s">
        <v>1684</v>
      </c>
      <c r="O67" s="167"/>
      <c r="P67" s="203">
        <v>946172.25</v>
      </c>
      <c r="Q67" s="203">
        <v>946172.25</v>
      </c>
      <c r="R67" s="203">
        <v>946172.25</v>
      </c>
      <c r="S67" s="203">
        <v>946172.25</v>
      </c>
      <c r="T67" s="203">
        <v>946172.25</v>
      </c>
      <c r="U67" s="203">
        <v>946172.25</v>
      </c>
      <c r="V67" s="203">
        <v>946172.25</v>
      </c>
      <c r="W67" s="203">
        <v>946172.25</v>
      </c>
      <c r="X67" s="203">
        <v>946172.25</v>
      </c>
      <c r="Y67" s="203">
        <v>946172.25</v>
      </c>
      <c r="Z67" s="203">
        <v>946172.25</v>
      </c>
      <c r="AA67" s="203">
        <v>946172.25</v>
      </c>
      <c r="AB67" s="203">
        <v>946172.25</v>
      </c>
      <c r="AC67" s="203"/>
      <c r="AD67" s="203"/>
      <c r="AE67" s="203">
        <v>946172.25</v>
      </c>
      <c r="AF67" s="215">
        <v>6</v>
      </c>
      <c r="AG67" s="216"/>
      <c r="AH67" s="205"/>
      <c r="AI67" s="205">
        <v>946172.25</v>
      </c>
      <c r="AJ67" s="205"/>
      <c r="AK67" s="206"/>
      <c r="AL67" s="205">
        <v>946172.25</v>
      </c>
      <c r="AM67" s="207"/>
      <c r="AN67" s="205"/>
      <c r="AO67" s="208">
        <v>0</v>
      </c>
      <c r="AP67" s="209"/>
      <c r="AQ67" s="210">
        <v>946172.25</v>
      </c>
      <c r="AR67" s="205"/>
      <c r="AS67" s="205">
        <v>946172.25</v>
      </c>
      <c r="AT67" s="205"/>
      <c r="AU67" s="205"/>
      <c r="AV67" s="211">
        <v>946172.25</v>
      </c>
      <c r="AW67" s="205"/>
      <c r="AX67" s="205"/>
      <c r="AY67" s="207">
        <v>0</v>
      </c>
      <c r="AZ67" s="212"/>
      <c r="BA67" s="213">
        <v>0</v>
      </c>
      <c r="BC67" s="202" t="str">
        <f t="shared" si="10"/>
        <v/>
      </c>
      <c r="BD67" s="202" t="str">
        <f t="shared" si="10"/>
        <v>ERB</v>
      </c>
      <c r="BE67" s="202" t="str">
        <f t="shared" si="10"/>
        <v/>
      </c>
      <c r="BF67" s="202" t="str">
        <f t="shared" si="10"/>
        <v/>
      </c>
      <c r="BG67" s="202" t="str">
        <f t="shared" si="1"/>
        <v>NO</v>
      </c>
      <c r="BH67" s="202" t="str">
        <f t="shared" si="1"/>
        <v>NO</v>
      </c>
      <c r="BI67" s="202" t="str">
        <f t="shared" si="2"/>
        <v/>
      </c>
      <c r="BK67" s="202" t="b">
        <f t="shared" si="12"/>
        <v>1</v>
      </c>
      <c r="BL67" s="202" t="b">
        <f t="shared" si="12"/>
        <v>1</v>
      </c>
      <c r="BM67" s="202" t="b">
        <f t="shared" si="12"/>
        <v>1</v>
      </c>
      <c r="BN67" s="202" t="b">
        <f t="shared" si="12"/>
        <v>1</v>
      </c>
      <c r="BO67" s="202" t="b">
        <f t="shared" si="12"/>
        <v>1</v>
      </c>
      <c r="BP67" s="202" t="b">
        <f t="shared" si="12"/>
        <v>1</v>
      </c>
      <c r="BQ67" s="202" t="b">
        <f t="shared" si="12"/>
        <v>1</v>
      </c>
    </row>
    <row r="68" spans="1:69" s="214" customFormat="1" ht="12" customHeight="1" x14ac:dyDescent="0.2">
      <c r="A68" s="239">
        <v>11400011</v>
      </c>
      <c r="B68" s="240" t="s">
        <v>1739</v>
      </c>
      <c r="C68" s="200" t="s">
        <v>140</v>
      </c>
      <c r="D68" s="201" t="s">
        <v>476</v>
      </c>
      <c r="E68" s="170"/>
      <c r="F68" s="200"/>
      <c r="G68" s="201"/>
      <c r="H68" s="202" t="s">
        <v>1684</v>
      </c>
      <c r="I68" s="202" t="s">
        <v>476</v>
      </c>
      <c r="J68" s="202" t="s">
        <v>1684</v>
      </c>
      <c r="K68" s="202" t="s">
        <v>1684</v>
      </c>
      <c r="L68" s="202" t="s">
        <v>1685</v>
      </c>
      <c r="M68" s="202" t="s">
        <v>1685</v>
      </c>
      <c r="N68" s="202" t="s">
        <v>1684</v>
      </c>
      <c r="O68" s="167"/>
      <c r="P68" s="203">
        <v>302358.01</v>
      </c>
      <c r="Q68" s="203">
        <v>302358.01</v>
      </c>
      <c r="R68" s="203">
        <v>302358.01</v>
      </c>
      <c r="S68" s="203">
        <v>302358.01</v>
      </c>
      <c r="T68" s="203">
        <v>302358.01</v>
      </c>
      <c r="U68" s="203">
        <v>302358.01</v>
      </c>
      <c r="V68" s="203">
        <v>302358.01</v>
      </c>
      <c r="W68" s="203">
        <v>302358.01</v>
      </c>
      <c r="X68" s="203">
        <v>302358.01</v>
      </c>
      <c r="Y68" s="203">
        <v>302358.01</v>
      </c>
      <c r="Z68" s="203">
        <v>302358.01</v>
      </c>
      <c r="AA68" s="203">
        <v>302358.01</v>
      </c>
      <c r="AB68" s="203">
        <v>302358.01</v>
      </c>
      <c r="AC68" s="203"/>
      <c r="AD68" s="203"/>
      <c r="AE68" s="203">
        <v>302358.00999999995</v>
      </c>
      <c r="AF68" s="215">
        <v>6</v>
      </c>
      <c r="AG68" s="216"/>
      <c r="AH68" s="205"/>
      <c r="AI68" s="205">
        <v>302358.00999999995</v>
      </c>
      <c r="AJ68" s="205"/>
      <c r="AK68" s="206"/>
      <c r="AL68" s="205">
        <v>302358.00999999995</v>
      </c>
      <c r="AM68" s="207"/>
      <c r="AN68" s="205"/>
      <c r="AO68" s="208">
        <v>0</v>
      </c>
      <c r="AP68" s="209"/>
      <c r="AQ68" s="210">
        <v>302358.01</v>
      </c>
      <c r="AR68" s="205"/>
      <c r="AS68" s="205">
        <v>302358.01</v>
      </c>
      <c r="AT68" s="205"/>
      <c r="AU68" s="205"/>
      <c r="AV68" s="211">
        <v>302358.01</v>
      </c>
      <c r="AW68" s="205"/>
      <c r="AX68" s="205"/>
      <c r="AY68" s="207">
        <v>0</v>
      </c>
      <c r="AZ68" s="212"/>
      <c r="BA68" s="213">
        <v>0</v>
      </c>
      <c r="BC68" s="202" t="str">
        <f t="shared" si="10"/>
        <v/>
      </c>
      <c r="BD68" s="202" t="str">
        <f t="shared" si="10"/>
        <v>ERB</v>
      </c>
      <c r="BE68" s="202" t="str">
        <f t="shared" si="10"/>
        <v/>
      </c>
      <c r="BF68" s="202" t="str">
        <f t="shared" si="10"/>
        <v/>
      </c>
      <c r="BG68" s="202" t="str">
        <f t="shared" si="1"/>
        <v>NO</v>
      </c>
      <c r="BH68" s="202" t="str">
        <f t="shared" si="1"/>
        <v>NO</v>
      </c>
      <c r="BI68" s="202" t="str">
        <f t="shared" si="2"/>
        <v/>
      </c>
      <c r="BK68" s="202" t="b">
        <f t="shared" si="12"/>
        <v>1</v>
      </c>
      <c r="BL68" s="202" t="b">
        <f t="shared" si="12"/>
        <v>1</v>
      </c>
      <c r="BM68" s="202" t="b">
        <f t="shared" si="12"/>
        <v>1</v>
      </c>
      <c r="BN68" s="202" t="b">
        <f t="shared" si="12"/>
        <v>1</v>
      </c>
      <c r="BO68" s="202" t="b">
        <f t="shared" si="12"/>
        <v>1</v>
      </c>
      <c r="BP68" s="202" t="b">
        <f t="shared" si="12"/>
        <v>1</v>
      </c>
      <c r="BQ68" s="202" t="b">
        <f t="shared" si="12"/>
        <v>1</v>
      </c>
    </row>
    <row r="69" spans="1:69" s="214" customFormat="1" ht="12" customHeight="1" x14ac:dyDescent="0.2">
      <c r="A69" s="239">
        <v>11400031</v>
      </c>
      <c r="B69" s="240" t="s">
        <v>1740</v>
      </c>
      <c r="C69" s="200" t="s">
        <v>141</v>
      </c>
      <c r="D69" s="201" t="s">
        <v>476</v>
      </c>
      <c r="E69" s="170"/>
      <c r="F69" s="200"/>
      <c r="G69" s="201"/>
      <c r="H69" s="202" t="s">
        <v>1684</v>
      </c>
      <c r="I69" s="202" t="s">
        <v>476</v>
      </c>
      <c r="J69" s="202" t="s">
        <v>1684</v>
      </c>
      <c r="K69" s="202" t="s">
        <v>1684</v>
      </c>
      <c r="L69" s="202" t="s">
        <v>1685</v>
      </c>
      <c r="M69" s="202" t="s">
        <v>1685</v>
      </c>
      <c r="N69" s="202" t="s">
        <v>1684</v>
      </c>
      <c r="O69" s="167"/>
      <c r="P69" s="203">
        <v>76622596.840000004</v>
      </c>
      <c r="Q69" s="203">
        <v>76622596.840000004</v>
      </c>
      <c r="R69" s="203">
        <v>76622596.840000004</v>
      </c>
      <c r="S69" s="203">
        <v>76622596.840000004</v>
      </c>
      <c r="T69" s="203">
        <v>76622596.840000004</v>
      </c>
      <c r="U69" s="203">
        <v>76622596.840000004</v>
      </c>
      <c r="V69" s="203">
        <v>76622596.840000004</v>
      </c>
      <c r="W69" s="203">
        <v>76622596.840000004</v>
      </c>
      <c r="X69" s="203">
        <v>76622596.840000004</v>
      </c>
      <c r="Y69" s="203">
        <v>76622596.840000004</v>
      </c>
      <c r="Z69" s="203">
        <v>76622596.840000004</v>
      </c>
      <c r="AA69" s="203">
        <v>76622596.840000004</v>
      </c>
      <c r="AB69" s="203">
        <v>76622596.840000004</v>
      </c>
      <c r="AC69" s="203"/>
      <c r="AD69" s="203"/>
      <c r="AE69" s="203">
        <v>76622596.840000018</v>
      </c>
      <c r="AF69" s="215">
        <v>6</v>
      </c>
      <c r="AG69" s="216"/>
      <c r="AH69" s="205"/>
      <c r="AI69" s="205">
        <v>76622596.840000018</v>
      </c>
      <c r="AJ69" s="205"/>
      <c r="AK69" s="206"/>
      <c r="AL69" s="205">
        <v>76622596.840000018</v>
      </c>
      <c r="AM69" s="207"/>
      <c r="AN69" s="205"/>
      <c r="AO69" s="208">
        <v>0</v>
      </c>
      <c r="AP69" s="209"/>
      <c r="AQ69" s="210">
        <v>76622596.840000004</v>
      </c>
      <c r="AR69" s="205"/>
      <c r="AS69" s="205">
        <v>76622596.840000004</v>
      </c>
      <c r="AT69" s="205"/>
      <c r="AU69" s="205"/>
      <c r="AV69" s="211">
        <v>76622596.840000004</v>
      </c>
      <c r="AW69" s="205"/>
      <c r="AX69" s="205"/>
      <c r="AY69" s="207">
        <v>0</v>
      </c>
      <c r="AZ69" s="212"/>
      <c r="BA69" s="213">
        <v>0</v>
      </c>
      <c r="BC69" s="202" t="str">
        <f t="shared" si="10"/>
        <v/>
      </c>
      <c r="BD69" s="202" t="str">
        <f t="shared" si="10"/>
        <v>ERB</v>
      </c>
      <c r="BE69" s="202" t="str">
        <f t="shared" si="10"/>
        <v/>
      </c>
      <c r="BF69" s="202" t="str">
        <f t="shared" si="10"/>
        <v/>
      </c>
      <c r="BG69" s="202" t="str">
        <f t="shared" si="1"/>
        <v>NO</v>
      </c>
      <c r="BH69" s="202" t="str">
        <f t="shared" si="1"/>
        <v>NO</v>
      </c>
      <c r="BI69" s="202" t="str">
        <f t="shared" si="2"/>
        <v/>
      </c>
      <c r="BK69" s="202" t="b">
        <f t="shared" si="12"/>
        <v>1</v>
      </c>
      <c r="BL69" s="202" t="b">
        <f t="shared" si="12"/>
        <v>1</v>
      </c>
      <c r="BM69" s="202" t="b">
        <f t="shared" si="12"/>
        <v>1</v>
      </c>
      <c r="BN69" s="202" t="b">
        <f t="shared" si="12"/>
        <v>1</v>
      </c>
      <c r="BO69" s="202" t="b">
        <f t="shared" si="12"/>
        <v>1</v>
      </c>
      <c r="BP69" s="202" t="b">
        <f t="shared" si="12"/>
        <v>1</v>
      </c>
      <c r="BQ69" s="202" t="b">
        <f t="shared" si="12"/>
        <v>1</v>
      </c>
    </row>
    <row r="70" spans="1:69" s="214" customFormat="1" ht="12" customHeight="1" x14ac:dyDescent="0.2">
      <c r="A70" s="239">
        <v>11400061</v>
      </c>
      <c r="B70" s="240" t="s">
        <v>1741</v>
      </c>
      <c r="C70" s="200" t="s">
        <v>142</v>
      </c>
      <c r="D70" s="201" t="s">
        <v>476</v>
      </c>
      <c r="E70" s="170"/>
      <c r="F70" s="200"/>
      <c r="G70" s="201"/>
      <c r="H70" s="202" t="s">
        <v>1684</v>
      </c>
      <c r="I70" s="202" t="s">
        <v>476</v>
      </c>
      <c r="J70" s="202" t="s">
        <v>1684</v>
      </c>
      <c r="K70" s="202" t="s">
        <v>1684</v>
      </c>
      <c r="L70" s="202" t="s">
        <v>1685</v>
      </c>
      <c r="M70" s="202" t="s">
        <v>1685</v>
      </c>
      <c r="N70" s="202" t="s">
        <v>1684</v>
      </c>
      <c r="O70" s="167"/>
      <c r="P70" s="203">
        <v>156960790.84</v>
      </c>
      <c r="Q70" s="203">
        <v>156960790.84</v>
      </c>
      <c r="R70" s="203">
        <v>156960790.84</v>
      </c>
      <c r="S70" s="203">
        <v>156960790.84</v>
      </c>
      <c r="T70" s="203">
        <v>156960790.84</v>
      </c>
      <c r="U70" s="203">
        <v>156960790.84</v>
      </c>
      <c r="V70" s="203">
        <v>156960790.84</v>
      </c>
      <c r="W70" s="203">
        <v>156960790.84</v>
      </c>
      <c r="X70" s="203">
        <v>156960790.84</v>
      </c>
      <c r="Y70" s="203">
        <v>156960790.84</v>
      </c>
      <c r="Z70" s="203">
        <v>156960790.84</v>
      </c>
      <c r="AA70" s="203">
        <v>156960790.84</v>
      </c>
      <c r="AB70" s="203">
        <v>156960790.84</v>
      </c>
      <c r="AC70" s="203"/>
      <c r="AD70" s="203"/>
      <c r="AE70" s="203">
        <v>156960790.83999997</v>
      </c>
      <c r="AF70" s="215">
        <v>6</v>
      </c>
      <c r="AG70" s="216"/>
      <c r="AH70" s="205"/>
      <c r="AI70" s="205">
        <v>156960790.83999997</v>
      </c>
      <c r="AJ70" s="205"/>
      <c r="AK70" s="206"/>
      <c r="AL70" s="205">
        <v>156960790.83999997</v>
      </c>
      <c r="AM70" s="207"/>
      <c r="AN70" s="205"/>
      <c r="AO70" s="208">
        <v>0</v>
      </c>
      <c r="AP70" s="209"/>
      <c r="AQ70" s="210">
        <v>156960790.84</v>
      </c>
      <c r="AR70" s="205"/>
      <c r="AS70" s="205">
        <v>156960790.84</v>
      </c>
      <c r="AT70" s="205"/>
      <c r="AU70" s="205"/>
      <c r="AV70" s="211">
        <v>156960790.84</v>
      </c>
      <c r="AW70" s="205"/>
      <c r="AX70" s="205"/>
      <c r="AY70" s="207">
        <v>0</v>
      </c>
      <c r="AZ70" s="212"/>
      <c r="BA70" s="213">
        <v>0</v>
      </c>
      <c r="BC70" s="202" t="str">
        <f t="shared" si="10"/>
        <v/>
      </c>
      <c r="BD70" s="202" t="str">
        <f t="shared" si="10"/>
        <v>ERB</v>
      </c>
      <c r="BE70" s="202" t="str">
        <f t="shared" si="10"/>
        <v/>
      </c>
      <c r="BF70" s="202" t="str">
        <f t="shared" si="10"/>
        <v/>
      </c>
      <c r="BG70" s="202" t="str">
        <f t="shared" si="1"/>
        <v>NO</v>
      </c>
      <c r="BH70" s="202" t="str">
        <f t="shared" si="1"/>
        <v>NO</v>
      </c>
      <c r="BI70" s="202" t="str">
        <f t="shared" si="2"/>
        <v/>
      </c>
      <c r="BK70" s="202" t="b">
        <f t="shared" si="12"/>
        <v>1</v>
      </c>
      <c r="BL70" s="202" t="b">
        <f t="shared" si="12"/>
        <v>1</v>
      </c>
      <c r="BM70" s="202" t="b">
        <f t="shared" si="12"/>
        <v>1</v>
      </c>
      <c r="BN70" s="202" t="b">
        <f t="shared" si="12"/>
        <v>1</v>
      </c>
      <c r="BO70" s="202" t="b">
        <f t="shared" si="12"/>
        <v>1</v>
      </c>
      <c r="BP70" s="202" t="b">
        <f t="shared" si="12"/>
        <v>1</v>
      </c>
      <c r="BQ70" s="202" t="b">
        <f t="shared" si="12"/>
        <v>1</v>
      </c>
    </row>
    <row r="71" spans="1:69" s="214" customFormat="1" ht="12" customHeight="1" x14ac:dyDescent="0.2">
      <c r="A71" s="264">
        <v>11400071</v>
      </c>
      <c r="B71" s="265" t="s">
        <v>1742</v>
      </c>
      <c r="C71" s="266" t="s">
        <v>143</v>
      </c>
      <c r="D71" s="201" t="s">
        <v>476</v>
      </c>
      <c r="E71" s="170"/>
      <c r="F71" s="266"/>
      <c r="G71" s="201"/>
      <c r="H71" s="202" t="s">
        <v>1684</v>
      </c>
      <c r="I71" s="202" t="s">
        <v>476</v>
      </c>
      <c r="J71" s="202" t="s">
        <v>1684</v>
      </c>
      <c r="K71" s="202" t="s">
        <v>1684</v>
      </c>
      <c r="L71" s="202" t="s">
        <v>1685</v>
      </c>
      <c r="M71" s="202" t="s">
        <v>1685</v>
      </c>
      <c r="N71" s="202" t="s">
        <v>1684</v>
      </c>
      <c r="O71" s="167"/>
      <c r="P71" s="203">
        <v>16950332.899999999</v>
      </c>
      <c r="Q71" s="203">
        <v>16950332.899999999</v>
      </c>
      <c r="R71" s="203">
        <v>16950332.899999999</v>
      </c>
      <c r="S71" s="203">
        <v>16950332.899999999</v>
      </c>
      <c r="T71" s="203">
        <v>16950332.899999999</v>
      </c>
      <c r="U71" s="203">
        <v>16950332.899999999</v>
      </c>
      <c r="V71" s="203">
        <v>16950332.899999999</v>
      </c>
      <c r="W71" s="203">
        <v>16950332.899999999</v>
      </c>
      <c r="X71" s="203">
        <v>16950332.899999999</v>
      </c>
      <c r="Y71" s="203">
        <v>16950332.899999999</v>
      </c>
      <c r="Z71" s="203">
        <v>16950332.899999999</v>
      </c>
      <c r="AA71" s="203">
        <v>16950332.899999999</v>
      </c>
      <c r="AB71" s="203">
        <v>16950332.899999999</v>
      </c>
      <c r="AC71" s="203"/>
      <c r="AD71" s="203"/>
      <c r="AE71" s="203">
        <v>16950332.900000002</v>
      </c>
      <c r="AF71" s="215">
        <v>6</v>
      </c>
      <c r="AG71" s="216"/>
      <c r="AH71" s="205"/>
      <c r="AI71" s="205">
        <v>16950332.900000002</v>
      </c>
      <c r="AJ71" s="205"/>
      <c r="AK71" s="206"/>
      <c r="AL71" s="205">
        <v>16950332.900000002</v>
      </c>
      <c r="AM71" s="207"/>
      <c r="AN71" s="205"/>
      <c r="AO71" s="208">
        <v>0</v>
      </c>
      <c r="AP71" s="209"/>
      <c r="AQ71" s="210">
        <v>16950332.899999999</v>
      </c>
      <c r="AR71" s="205"/>
      <c r="AS71" s="205">
        <v>16950332.899999999</v>
      </c>
      <c r="AT71" s="205"/>
      <c r="AU71" s="205"/>
      <c r="AV71" s="211">
        <v>16950332.899999999</v>
      </c>
      <c r="AW71" s="205"/>
      <c r="AX71" s="205"/>
      <c r="AY71" s="207">
        <v>0</v>
      </c>
      <c r="AZ71" s="212"/>
      <c r="BA71" s="213">
        <v>0</v>
      </c>
      <c r="BC71" s="202" t="str">
        <f t="shared" si="10"/>
        <v/>
      </c>
      <c r="BD71" s="202" t="str">
        <f t="shared" si="10"/>
        <v>ERB</v>
      </c>
      <c r="BE71" s="202" t="str">
        <f t="shared" si="10"/>
        <v/>
      </c>
      <c r="BF71" s="202" t="str">
        <f t="shared" si="10"/>
        <v/>
      </c>
      <c r="BG71" s="202" t="str">
        <f t="shared" si="1"/>
        <v>NO</v>
      </c>
      <c r="BH71" s="202" t="str">
        <f t="shared" si="1"/>
        <v>NO</v>
      </c>
      <c r="BI71" s="202" t="str">
        <f t="shared" si="2"/>
        <v/>
      </c>
      <c r="BK71" s="202" t="b">
        <f t="shared" si="12"/>
        <v>1</v>
      </c>
      <c r="BL71" s="202" t="b">
        <f t="shared" si="12"/>
        <v>1</v>
      </c>
      <c r="BM71" s="202" t="b">
        <f t="shared" si="12"/>
        <v>1</v>
      </c>
      <c r="BN71" s="202" t="b">
        <f t="shared" si="12"/>
        <v>1</v>
      </c>
      <c r="BO71" s="202" t="b">
        <f t="shared" si="12"/>
        <v>1</v>
      </c>
      <c r="BP71" s="202" t="b">
        <f t="shared" si="12"/>
        <v>1</v>
      </c>
      <c r="BQ71" s="202" t="b">
        <f t="shared" si="12"/>
        <v>1</v>
      </c>
    </row>
    <row r="72" spans="1:69" s="214" customFormat="1" ht="12" customHeight="1" x14ac:dyDescent="0.2">
      <c r="A72" s="264">
        <v>11400091</v>
      </c>
      <c r="B72" s="265" t="s">
        <v>1743</v>
      </c>
      <c r="C72" s="266" t="s">
        <v>144</v>
      </c>
      <c r="D72" s="201" t="s">
        <v>476</v>
      </c>
      <c r="E72" s="170"/>
      <c r="F72" s="266"/>
      <c r="G72" s="201"/>
      <c r="H72" s="202" t="s">
        <v>1684</v>
      </c>
      <c r="I72" s="202" t="s">
        <v>476</v>
      </c>
      <c r="J72" s="202" t="s">
        <v>1684</v>
      </c>
      <c r="K72" s="202" t="s">
        <v>1684</v>
      </c>
      <c r="L72" s="202" t="s">
        <v>1685</v>
      </c>
      <c r="M72" s="202" t="s">
        <v>1685</v>
      </c>
      <c r="N72" s="202" t="s">
        <v>1684</v>
      </c>
      <c r="O72" s="167"/>
      <c r="P72" s="203">
        <v>31009424.030000001</v>
      </c>
      <c r="Q72" s="203">
        <v>31009424.030000001</v>
      </c>
      <c r="R72" s="203">
        <v>31009424.030000001</v>
      </c>
      <c r="S72" s="203">
        <v>31009424.030000001</v>
      </c>
      <c r="T72" s="203">
        <v>31009424.030000001</v>
      </c>
      <c r="U72" s="203">
        <v>31009424.030000001</v>
      </c>
      <c r="V72" s="203">
        <v>31009424.030000001</v>
      </c>
      <c r="W72" s="203">
        <v>31009424.030000001</v>
      </c>
      <c r="X72" s="203">
        <v>31009424.030000001</v>
      </c>
      <c r="Y72" s="203">
        <v>31009424.030000001</v>
      </c>
      <c r="Z72" s="203">
        <v>31009424.030000001</v>
      </c>
      <c r="AA72" s="203">
        <v>31009424.030000001</v>
      </c>
      <c r="AB72" s="203">
        <v>31009424.030000001</v>
      </c>
      <c r="AC72" s="203"/>
      <c r="AD72" s="203"/>
      <c r="AE72" s="203">
        <v>31009424.02999999</v>
      </c>
      <c r="AF72" s="215" t="s">
        <v>145</v>
      </c>
      <c r="AG72" s="216"/>
      <c r="AH72" s="205"/>
      <c r="AI72" s="205">
        <v>31009424.02999999</v>
      </c>
      <c r="AJ72" s="205"/>
      <c r="AK72" s="206"/>
      <c r="AL72" s="205">
        <v>31009424.02999999</v>
      </c>
      <c r="AM72" s="207"/>
      <c r="AN72" s="205"/>
      <c r="AO72" s="208">
        <v>0</v>
      </c>
      <c r="AP72" s="209"/>
      <c r="AQ72" s="210">
        <v>31009424.030000001</v>
      </c>
      <c r="AR72" s="205"/>
      <c r="AS72" s="205">
        <v>31009424.030000001</v>
      </c>
      <c r="AT72" s="205"/>
      <c r="AU72" s="205"/>
      <c r="AV72" s="211">
        <v>31009424.030000001</v>
      </c>
      <c r="AW72" s="205"/>
      <c r="AX72" s="205"/>
      <c r="AY72" s="207">
        <v>0</v>
      </c>
      <c r="AZ72" s="212"/>
      <c r="BA72" s="213">
        <v>0</v>
      </c>
      <c r="BC72" s="202" t="str">
        <f t="shared" si="10"/>
        <v/>
      </c>
      <c r="BD72" s="202" t="str">
        <f t="shared" si="10"/>
        <v>ERB</v>
      </c>
      <c r="BE72" s="202" t="str">
        <f t="shared" si="10"/>
        <v/>
      </c>
      <c r="BF72" s="202" t="str">
        <f t="shared" si="10"/>
        <v/>
      </c>
      <c r="BG72" s="202" t="str">
        <f t="shared" si="1"/>
        <v>NO</v>
      </c>
      <c r="BH72" s="202" t="str">
        <f t="shared" si="1"/>
        <v>NO</v>
      </c>
      <c r="BI72" s="202" t="str">
        <f t="shared" si="2"/>
        <v/>
      </c>
      <c r="BK72" s="202" t="b">
        <f t="shared" si="12"/>
        <v>1</v>
      </c>
      <c r="BL72" s="202" t="b">
        <f t="shared" si="12"/>
        <v>1</v>
      </c>
      <c r="BM72" s="202" t="b">
        <f t="shared" si="12"/>
        <v>1</v>
      </c>
      <c r="BN72" s="202" t="b">
        <f t="shared" si="12"/>
        <v>1</v>
      </c>
      <c r="BO72" s="202" t="b">
        <f t="shared" si="12"/>
        <v>1</v>
      </c>
      <c r="BP72" s="202" t="b">
        <f t="shared" si="12"/>
        <v>1</v>
      </c>
      <c r="BQ72" s="202" t="b">
        <f t="shared" si="12"/>
        <v>1</v>
      </c>
    </row>
    <row r="73" spans="1:69" s="214" customFormat="1" ht="12" customHeight="1" x14ac:dyDescent="0.2">
      <c r="A73" s="239">
        <v>11500001</v>
      </c>
      <c r="B73" s="240" t="s">
        <v>1744</v>
      </c>
      <c r="C73" s="200" t="s">
        <v>215</v>
      </c>
      <c r="D73" s="201" t="s">
        <v>476</v>
      </c>
      <c r="E73" s="170"/>
      <c r="F73" s="200"/>
      <c r="G73" s="201"/>
      <c r="H73" s="202" t="s">
        <v>1684</v>
      </c>
      <c r="I73" s="202" t="s">
        <v>476</v>
      </c>
      <c r="J73" s="202" t="s">
        <v>1684</v>
      </c>
      <c r="K73" s="202" t="s">
        <v>1684</v>
      </c>
      <c r="L73" s="202" t="s">
        <v>1685</v>
      </c>
      <c r="M73" s="202" t="s">
        <v>1685</v>
      </c>
      <c r="N73" s="202" t="s">
        <v>1684</v>
      </c>
      <c r="O73" s="167"/>
      <c r="P73" s="203">
        <v>-925389</v>
      </c>
      <c r="Q73" s="203">
        <v>-927539</v>
      </c>
      <c r="R73" s="203">
        <v>-929689</v>
      </c>
      <c r="S73" s="203">
        <v>-931839</v>
      </c>
      <c r="T73" s="203">
        <v>-933989</v>
      </c>
      <c r="U73" s="203">
        <v>-936139</v>
      </c>
      <c r="V73" s="203">
        <v>-938289</v>
      </c>
      <c r="W73" s="203">
        <v>-940439</v>
      </c>
      <c r="X73" s="203">
        <v>-942589</v>
      </c>
      <c r="Y73" s="203">
        <v>-944739</v>
      </c>
      <c r="Z73" s="203">
        <v>-946889</v>
      </c>
      <c r="AA73" s="203">
        <v>-949039</v>
      </c>
      <c r="AB73" s="203">
        <v>-951189</v>
      </c>
      <c r="AC73" s="203"/>
      <c r="AD73" s="203"/>
      <c r="AE73" s="203">
        <v>-938289</v>
      </c>
      <c r="AF73" s="215">
        <v>21</v>
      </c>
      <c r="AG73" s="216"/>
      <c r="AH73" s="205"/>
      <c r="AI73" s="205">
        <v>-938289</v>
      </c>
      <c r="AJ73" s="205"/>
      <c r="AK73" s="206"/>
      <c r="AL73" s="205">
        <v>-938289</v>
      </c>
      <c r="AM73" s="207"/>
      <c r="AN73" s="205"/>
      <c r="AO73" s="208">
        <v>0</v>
      </c>
      <c r="AP73" s="209"/>
      <c r="AQ73" s="210">
        <v>-951189</v>
      </c>
      <c r="AR73" s="205"/>
      <c r="AS73" s="205">
        <v>-951189</v>
      </c>
      <c r="AT73" s="205"/>
      <c r="AU73" s="205"/>
      <c r="AV73" s="211">
        <v>-951189</v>
      </c>
      <c r="AW73" s="205"/>
      <c r="AX73" s="205"/>
      <c r="AY73" s="207">
        <v>0</v>
      </c>
      <c r="AZ73" s="212"/>
      <c r="BA73" s="213">
        <v>0</v>
      </c>
      <c r="BC73" s="202" t="str">
        <f t="shared" si="10"/>
        <v/>
      </c>
      <c r="BD73" s="202" t="str">
        <f t="shared" si="10"/>
        <v>ERB</v>
      </c>
      <c r="BE73" s="202" t="str">
        <f t="shared" si="10"/>
        <v/>
      </c>
      <c r="BF73" s="202" t="str">
        <f t="shared" si="10"/>
        <v/>
      </c>
      <c r="BG73" s="202" t="str">
        <f t="shared" si="1"/>
        <v>NO</v>
      </c>
      <c r="BH73" s="202" t="str">
        <f t="shared" si="1"/>
        <v>NO</v>
      </c>
      <c r="BI73" s="202" t="str">
        <f t="shared" si="2"/>
        <v/>
      </c>
      <c r="BK73" s="202" t="b">
        <f t="shared" si="12"/>
        <v>1</v>
      </c>
      <c r="BL73" s="202" t="b">
        <f t="shared" si="12"/>
        <v>1</v>
      </c>
      <c r="BM73" s="202" t="b">
        <f t="shared" si="12"/>
        <v>1</v>
      </c>
      <c r="BN73" s="202" t="b">
        <f t="shared" si="12"/>
        <v>1</v>
      </c>
      <c r="BO73" s="202" t="b">
        <f t="shared" si="12"/>
        <v>1</v>
      </c>
      <c r="BP73" s="202" t="b">
        <f t="shared" si="12"/>
        <v>1</v>
      </c>
      <c r="BQ73" s="202" t="b">
        <f t="shared" si="12"/>
        <v>1</v>
      </c>
    </row>
    <row r="74" spans="1:69" s="214" customFormat="1" ht="12" customHeight="1" x14ac:dyDescent="0.2">
      <c r="A74" s="239">
        <v>11500011</v>
      </c>
      <c r="B74" s="240" t="s">
        <v>1745</v>
      </c>
      <c r="C74" s="200" t="s">
        <v>216</v>
      </c>
      <c r="D74" s="201" t="s">
        <v>476</v>
      </c>
      <c r="E74" s="170"/>
      <c r="F74" s="200"/>
      <c r="G74" s="201"/>
      <c r="H74" s="202" t="s">
        <v>1684</v>
      </c>
      <c r="I74" s="202" t="s">
        <v>476</v>
      </c>
      <c r="J74" s="202" t="s">
        <v>1684</v>
      </c>
      <c r="K74" s="202" t="s">
        <v>1684</v>
      </c>
      <c r="L74" s="202" t="s">
        <v>1685</v>
      </c>
      <c r="M74" s="202" t="s">
        <v>1685</v>
      </c>
      <c r="N74" s="202" t="s">
        <v>1684</v>
      </c>
      <c r="O74" s="167"/>
      <c r="P74" s="203">
        <v>-302358.01</v>
      </c>
      <c r="Q74" s="203">
        <v>-302358.01</v>
      </c>
      <c r="R74" s="203">
        <v>-302358.01</v>
      </c>
      <c r="S74" s="203">
        <v>-302358.01</v>
      </c>
      <c r="T74" s="203">
        <v>-302358.01</v>
      </c>
      <c r="U74" s="203">
        <v>-302358.01</v>
      </c>
      <c r="V74" s="203">
        <v>-302358.01</v>
      </c>
      <c r="W74" s="203">
        <v>-302358.01</v>
      </c>
      <c r="X74" s="203">
        <v>-302358.01</v>
      </c>
      <c r="Y74" s="203">
        <v>-302358.01</v>
      </c>
      <c r="Z74" s="203">
        <v>-302358.01</v>
      </c>
      <c r="AA74" s="203">
        <v>-302358.01</v>
      </c>
      <c r="AB74" s="203">
        <v>-302358.01</v>
      </c>
      <c r="AC74" s="203"/>
      <c r="AD74" s="203"/>
      <c r="AE74" s="203">
        <v>-302358.00999999995</v>
      </c>
      <c r="AF74" s="215">
        <v>21</v>
      </c>
      <c r="AG74" s="216"/>
      <c r="AH74" s="205"/>
      <c r="AI74" s="205">
        <v>-302358.00999999995</v>
      </c>
      <c r="AJ74" s="205"/>
      <c r="AK74" s="206"/>
      <c r="AL74" s="205">
        <v>-302358.00999999995</v>
      </c>
      <c r="AM74" s="207"/>
      <c r="AN74" s="205"/>
      <c r="AO74" s="208">
        <v>0</v>
      </c>
      <c r="AP74" s="209"/>
      <c r="AQ74" s="210">
        <v>-302358.01</v>
      </c>
      <c r="AR74" s="205"/>
      <c r="AS74" s="205">
        <v>-302358.01</v>
      </c>
      <c r="AT74" s="205"/>
      <c r="AU74" s="205"/>
      <c r="AV74" s="211">
        <v>-302358.01</v>
      </c>
      <c r="AW74" s="205"/>
      <c r="AX74" s="205"/>
      <c r="AY74" s="207">
        <v>0</v>
      </c>
      <c r="AZ74" s="212"/>
      <c r="BA74" s="213">
        <v>0</v>
      </c>
      <c r="BC74" s="202" t="str">
        <f t="shared" si="10"/>
        <v/>
      </c>
      <c r="BD74" s="202" t="str">
        <f t="shared" si="10"/>
        <v>ERB</v>
      </c>
      <c r="BE74" s="202" t="str">
        <f t="shared" si="10"/>
        <v/>
      </c>
      <c r="BF74" s="202" t="str">
        <f t="shared" si="10"/>
        <v/>
      </c>
      <c r="BG74" s="202" t="str">
        <f t="shared" si="1"/>
        <v>NO</v>
      </c>
      <c r="BH74" s="202" t="str">
        <f t="shared" si="1"/>
        <v>NO</v>
      </c>
      <c r="BI74" s="202" t="str">
        <f t="shared" si="2"/>
        <v/>
      </c>
      <c r="BK74" s="202" t="b">
        <f t="shared" si="12"/>
        <v>1</v>
      </c>
      <c r="BL74" s="202" t="b">
        <f t="shared" si="12"/>
        <v>1</v>
      </c>
      <c r="BM74" s="202" t="b">
        <f t="shared" si="12"/>
        <v>1</v>
      </c>
      <c r="BN74" s="202" t="b">
        <f t="shared" si="12"/>
        <v>1</v>
      </c>
      <c r="BO74" s="202" t="b">
        <f t="shared" si="12"/>
        <v>1</v>
      </c>
      <c r="BP74" s="202" t="b">
        <f t="shared" si="12"/>
        <v>1</v>
      </c>
      <c r="BQ74" s="202" t="b">
        <f t="shared" si="12"/>
        <v>1</v>
      </c>
    </row>
    <row r="75" spans="1:69" s="214" customFormat="1" ht="12" customHeight="1" x14ac:dyDescent="0.2">
      <c r="A75" s="239">
        <v>11500031</v>
      </c>
      <c r="B75" s="240" t="s">
        <v>1746</v>
      </c>
      <c r="C75" s="200" t="s">
        <v>217</v>
      </c>
      <c r="D75" s="201" t="s">
        <v>476</v>
      </c>
      <c r="E75" s="170"/>
      <c r="F75" s="200"/>
      <c r="G75" s="201"/>
      <c r="H75" s="202" t="s">
        <v>1684</v>
      </c>
      <c r="I75" s="202" t="s">
        <v>476</v>
      </c>
      <c r="J75" s="202" t="s">
        <v>1684</v>
      </c>
      <c r="K75" s="202" t="s">
        <v>1684</v>
      </c>
      <c r="L75" s="202" t="s">
        <v>1685</v>
      </c>
      <c r="M75" s="202" t="s">
        <v>1685</v>
      </c>
      <c r="N75" s="202" t="s">
        <v>1684</v>
      </c>
      <c r="O75" s="167"/>
      <c r="P75" s="203">
        <v>-63800238.659999996</v>
      </c>
      <c r="Q75" s="203">
        <v>-64021313.659999996</v>
      </c>
      <c r="R75" s="203">
        <v>-64242388.659999996</v>
      </c>
      <c r="S75" s="203">
        <v>-64463463.659999996</v>
      </c>
      <c r="T75" s="203">
        <v>-64684538.659999996</v>
      </c>
      <c r="U75" s="203">
        <v>-64905613.659999996</v>
      </c>
      <c r="V75" s="203">
        <v>-65126688.659999996</v>
      </c>
      <c r="W75" s="203">
        <v>-65347763.659999996</v>
      </c>
      <c r="X75" s="203">
        <v>-65568838.659999996</v>
      </c>
      <c r="Y75" s="203">
        <v>-65789913.659999996</v>
      </c>
      <c r="Z75" s="203">
        <v>-66010988.659999996</v>
      </c>
      <c r="AA75" s="203">
        <v>-66232063.659999996</v>
      </c>
      <c r="AB75" s="203">
        <v>-66453138.659999996</v>
      </c>
      <c r="AC75" s="203"/>
      <c r="AD75" s="203"/>
      <c r="AE75" s="203">
        <v>-65126688.659999974</v>
      </c>
      <c r="AF75" s="215">
        <v>21</v>
      </c>
      <c r="AG75" s="216"/>
      <c r="AH75" s="205"/>
      <c r="AI75" s="205">
        <v>-65126688.659999974</v>
      </c>
      <c r="AJ75" s="205"/>
      <c r="AK75" s="206"/>
      <c r="AL75" s="205">
        <v>-65126688.659999974</v>
      </c>
      <c r="AM75" s="207"/>
      <c r="AN75" s="205"/>
      <c r="AO75" s="208">
        <v>0</v>
      </c>
      <c r="AP75" s="209"/>
      <c r="AQ75" s="210">
        <v>-66453138.659999996</v>
      </c>
      <c r="AR75" s="205"/>
      <c r="AS75" s="205">
        <v>-66453138.659999996</v>
      </c>
      <c r="AT75" s="205"/>
      <c r="AU75" s="205"/>
      <c r="AV75" s="211">
        <v>-66453138.659999996</v>
      </c>
      <c r="AW75" s="205"/>
      <c r="AX75" s="205"/>
      <c r="AY75" s="207">
        <v>0</v>
      </c>
      <c r="AZ75" s="212"/>
      <c r="BA75" s="213">
        <v>0</v>
      </c>
      <c r="BC75" s="202" t="str">
        <f t="shared" si="10"/>
        <v/>
      </c>
      <c r="BD75" s="202" t="str">
        <f t="shared" si="10"/>
        <v>ERB</v>
      </c>
      <c r="BE75" s="202" t="str">
        <f t="shared" si="10"/>
        <v/>
      </c>
      <c r="BF75" s="202" t="str">
        <f t="shared" si="10"/>
        <v/>
      </c>
      <c r="BG75" s="202" t="str">
        <f t="shared" si="1"/>
        <v>NO</v>
      </c>
      <c r="BH75" s="202" t="str">
        <f t="shared" si="1"/>
        <v>NO</v>
      </c>
      <c r="BI75" s="202" t="str">
        <f t="shared" si="2"/>
        <v/>
      </c>
      <c r="BK75" s="202" t="b">
        <f t="shared" si="12"/>
        <v>1</v>
      </c>
      <c r="BL75" s="202" t="b">
        <f t="shared" si="12"/>
        <v>1</v>
      </c>
      <c r="BM75" s="202" t="b">
        <f t="shared" si="12"/>
        <v>1</v>
      </c>
      <c r="BN75" s="202" t="b">
        <f t="shared" si="12"/>
        <v>1</v>
      </c>
      <c r="BO75" s="202" t="b">
        <f t="shared" si="12"/>
        <v>1</v>
      </c>
      <c r="BP75" s="202" t="b">
        <f t="shared" si="12"/>
        <v>1</v>
      </c>
      <c r="BQ75" s="202" t="b">
        <f t="shared" si="12"/>
        <v>1</v>
      </c>
    </row>
    <row r="76" spans="1:69" s="214" customFormat="1" ht="12" customHeight="1" x14ac:dyDescent="0.2">
      <c r="A76" s="239">
        <v>11500041</v>
      </c>
      <c r="B76" s="240" t="s">
        <v>1747</v>
      </c>
      <c r="C76" s="200" t="s">
        <v>218</v>
      </c>
      <c r="D76" s="201" t="s">
        <v>476</v>
      </c>
      <c r="E76" s="170"/>
      <c r="F76" s="200"/>
      <c r="G76" s="201"/>
      <c r="H76" s="202" t="s">
        <v>1684</v>
      </c>
      <c r="I76" s="202" t="s">
        <v>476</v>
      </c>
      <c r="J76" s="202" t="s">
        <v>1684</v>
      </c>
      <c r="K76" s="202" t="s">
        <v>1684</v>
      </c>
      <c r="L76" s="202" t="s">
        <v>1685</v>
      </c>
      <c r="M76" s="202" t="s">
        <v>1685</v>
      </c>
      <c r="N76" s="202" t="s">
        <v>1684</v>
      </c>
      <c r="O76" s="167"/>
      <c r="P76" s="203">
        <v>-41800138.520000003</v>
      </c>
      <c r="Q76" s="203">
        <v>-42184846.799999997</v>
      </c>
      <c r="R76" s="203">
        <v>-42569555.079999998</v>
      </c>
      <c r="S76" s="203">
        <v>-42954263.359999999</v>
      </c>
      <c r="T76" s="203">
        <v>-43338971.640000001</v>
      </c>
      <c r="U76" s="203">
        <v>-43723679.920000002</v>
      </c>
      <c r="V76" s="203">
        <v>-44108388.200000003</v>
      </c>
      <c r="W76" s="203">
        <v>-44493096.479999997</v>
      </c>
      <c r="X76" s="203">
        <v>-44877804.759999998</v>
      </c>
      <c r="Y76" s="203">
        <v>-45262513.039999999</v>
      </c>
      <c r="Z76" s="203">
        <v>-45647221.32</v>
      </c>
      <c r="AA76" s="203">
        <v>-46031929.600000001</v>
      </c>
      <c r="AB76" s="203">
        <v>-46416637.880000003</v>
      </c>
      <c r="AC76" s="203"/>
      <c r="AD76" s="203"/>
      <c r="AE76" s="203">
        <v>-44108388.200000003</v>
      </c>
      <c r="AF76" s="215" t="s">
        <v>219</v>
      </c>
      <c r="AG76" s="216"/>
      <c r="AH76" s="205"/>
      <c r="AI76" s="205">
        <v>-44108388.200000003</v>
      </c>
      <c r="AJ76" s="205"/>
      <c r="AK76" s="206"/>
      <c r="AL76" s="205">
        <v>-44108388.200000003</v>
      </c>
      <c r="AM76" s="207"/>
      <c r="AN76" s="205"/>
      <c r="AO76" s="208">
        <v>0</v>
      </c>
      <c r="AP76" s="209"/>
      <c r="AQ76" s="210">
        <v>-46416637.880000003</v>
      </c>
      <c r="AR76" s="205"/>
      <c r="AS76" s="205">
        <v>-46416637.880000003</v>
      </c>
      <c r="AT76" s="205"/>
      <c r="AU76" s="205"/>
      <c r="AV76" s="211">
        <v>-46416637.880000003</v>
      </c>
      <c r="AW76" s="205"/>
      <c r="AX76" s="205"/>
      <c r="AY76" s="207">
        <v>0</v>
      </c>
      <c r="AZ76" s="212"/>
      <c r="BA76" s="213">
        <v>0</v>
      </c>
      <c r="BC76" s="202" t="str">
        <f t="shared" si="10"/>
        <v/>
      </c>
      <c r="BD76" s="202" t="str">
        <f t="shared" si="10"/>
        <v>ERB</v>
      </c>
      <c r="BE76" s="202" t="str">
        <f t="shared" si="10"/>
        <v/>
      </c>
      <c r="BF76" s="202" t="str">
        <f t="shared" si="10"/>
        <v/>
      </c>
      <c r="BG76" s="202" t="str">
        <f t="shared" si="1"/>
        <v>NO</v>
      </c>
      <c r="BH76" s="202" t="str">
        <f t="shared" si="1"/>
        <v>NO</v>
      </c>
      <c r="BI76" s="202" t="str">
        <f t="shared" si="2"/>
        <v/>
      </c>
      <c r="BK76" s="202" t="b">
        <f t="shared" si="12"/>
        <v>1</v>
      </c>
      <c r="BL76" s="202" t="b">
        <f t="shared" si="12"/>
        <v>1</v>
      </c>
      <c r="BM76" s="202" t="b">
        <f t="shared" si="12"/>
        <v>1</v>
      </c>
      <c r="BN76" s="202" t="b">
        <f t="shared" si="12"/>
        <v>1</v>
      </c>
      <c r="BO76" s="202" t="b">
        <f t="shared" si="12"/>
        <v>1</v>
      </c>
      <c r="BP76" s="202" t="b">
        <f t="shared" si="12"/>
        <v>1</v>
      </c>
      <c r="BQ76" s="202" t="b">
        <f t="shared" si="12"/>
        <v>1</v>
      </c>
    </row>
    <row r="77" spans="1:69" s="214" customFormat="1" ht="12" customHeight="1" x14ac:dyDescent="0.2">
      <c r="A77" s="264">
        <v>11500051</v>
      </c>
      <c r="B77" s="265" t="s">
        <v>1748</v>
      </c>
      <c r="C77" s="266" t="s">
        <v>220</v>
      </c>
      <c r="D77" s="201" t="s">
        <v>476</v>
      </c>
      <c r="E77" s="170"/>
      <c r="F77" s="266"/>
      <c r="G77" s="201"/>
      <c r="H77" s="202" t="s">
        <v>1684</v>
      </c>
      <c r="I77" s="202" t="s">
        <v>476</v>
      </c>
      <c r="J77" s="202" t="s">
        <v>1684</v>
      </c>
      <c r="K77" s="202" t="s">
        <v>1684</v>
      </c>
      <c r="L77" s="202" t="s">
        <v>1685</v>
      </c>
      <c r="M77" s="202" t="s">
        <v>1685</v>
      </c>
      <c r="N77" s="202" t="s">
        <v>1684</v>
      </c>
      <c r="O77" s="167"/>
      <c r="P77" s="203">
        <v>-16950332.899999999</v>
      </c>
      <c r="Q77" s="203">
        <v>-16950332.899999999</v>
      </c>
      <c r="R77" s="203">
        <v>-16950332.899999999</v>
      </c>
      <c r="S77" s="203">
        <v>-16950332.899999999</v>
      </c>
      <c r="T77" s="203">
        <v>-16950332.899999999</v>
      </c>
      <c r="U77" s="203">
        <v>-16950332.899999999</v>
      </c>
      <c r="V77" s="203">
        <v>-16950332.899999999</v>
      </c>
      <c r="W77" s="203">
        <v>-16950332.899999999</v>
      </c>
      <c r="X77" s="203">
        <v>-16950332.899999999</v>
      </c>
      <c r="Y77" s="203">
        <v>-16950332.899999999</v>
      </c>
      <c r="Z77" s="203">
        <v>-16950332.899999999</v>
      </c>
      <c r="AA77" s="203">
        <v>-16950332.899999999</v>
      </c>
      <c r="AB77" s="203">
        <v>-16950332.899999999</v>
      </c>
      <c r="AC77" s="203"/>
      <c r="AD77" s="203"/>
      <c r="AE77" s="203">
        <v>-16950332.900000002</v>
      </c>
      <c r="AF77" s="215" t="s">
        <v>219</v>
      </c>
      <c r="AG77" s="216"/>
      <c r="AH77" s="205"/>
      <c r="AI77" s="205">
        <v>-16950332.900000002</v>
      </c>
      <c r="AJ77" s="205"/>
      <c r="AK77" s="206"/>
      <c r="AL77" s="205">
        <v>-16950332.900000002</v>
      </c>
      <c r="AM77" s="207"/>
      <c r="AN77" s="205"/>
      <c r="AO77" s="208">
        <v>0</v>
      </c>
      <c r="AP77" s="209"/>
      <c r="AQ77" s="210">
        <v>-16950332.899999999</v>
      </c>
      <c r="AR77" s="205"/>
      <c r="AS77" s="205">
        <v>-16950332.899999999</v>
      </c>
      <c r="AT77" s="205"/>
      <c r="AU77" s="205"/>
      <c r="AV77" s="211">
        <v>-16950332.899999999</v>
      </c>
      <c r="AW77" s="205"/>
      <c r="AX77" s="205"/>
      <c r="AY77" s="207">
        <v>0</v>
      </c>
      <c r="AZ77" s="212"/>
      <c r="BA77" s="213">
        <v>0</v>
      </c>
      <c r="BC77" s="202" t="str">
        <f t="shared" si="10"/>
        <v/>
      </c>
      <c r="BD77" s="202" t="str">
        <f t="shared" si="10"/>
        <v>ERB</v>
      </c>
      <c r="BE77" s="202" t="str">
        <f t="shared" si="10"/>
        <v/>
      </c>
      <c r="BF77" s="202" t="str">
        <f t="shared" si="10"/>
        <v/>
      </c>
      <c r="BG77" s="202" t="str">
        <f t="shared" si="1"/>
        <v>NO</v>
      </c>
      <c r="BH77" s="202" t="str">
        <f t="shared" si="1"/>
        <v>NO</v>
      </c>
      <c r="BI77" s="202" t="str">
        <f t="shared" si="2"/>
        <v/>
      </c>
      <c r="BK77" s="202" t="b">
        <f t="shared" si="12"/>
        <v>1</v>
      </c>
      <c r="BL77" s="202" t="b">
        <f t="shared" si="12"/>
        <v>1</v>
      </c>
      <c r="BM77" s="202" t="b">
        <f t="shared" si="12"/>
        <v>1</v>
      </c>
      <c r="BN77" s="202" t="b">
        <f t="shared" si="12"/>
        <v>1</v>
      </c>
      <c r="BO77" s="202" t="b">
        <f t="shared" si="12"/>
        <v>1</v>
      </c>
      <c r="BP77" s="202" t="b">
        <f t="shared" si="12"/>
        <v>1</v>
      </c>
      <c r="BQ77" s="202" t="b">
        <f t="shared" si="12"/>
        <v>1</v>
      </c>
    </row>
    <row r="78" spans="1:69" s="214" customFormat="1" ht="12" customHeight="1" x14ac:dyDescent="0.2">
      <c r="A78" s="264">
        <v>11500061</v>
      </c>
      <c r="B78" s="265" t="s">
        <v>1749</v>
      </c>
      <c r="C78" s="200" t="s">
        <v>221</v>
      </c>
      <c r="D78" s="201" t="s">
        <v>476</v>
      </c>
      <c r="E78" s="170"/>
      <c r="F78" s="200"/>
      <c r="G78" s="201"/>
      <c r="H78" s="202" t="s">
        <v>1684</v>
      </c>
      <c r="I78" s="202" t="s">
        <v>476</v>
      </c>
      <c r="J78" s="202" t="s">
        <v>1684</v>
      </c>
      <c r="K78" s="202" t="s">
        <v>1684</v>
      </c>
      <c r="L78" s="202" t="s">
        <v>1685</v>
      </c>
      <c r="M78" s="202" t="s">
        <v>1685</v>
      </c>
      <c r="N78" s="202" t="s">
        <v>1684</v>
      </c>
      <c r="O78" s="167"/>
      <c r="P78" s="203">
        <v>-5867268.1699999999</v>
      </c>
      <c r="Q78" s="203">
        <v>-5962684.3200000003</v>
      </c>
      <c r="R78" s="203">
        <v>-6058100.4699999997</v>
      </c>
      <c r="S78" s="203">
        <v>-6153516.6200000001</v>
      </c>
      <c r="T78" s="203">
        <v>-6248932.7699999996</v>
      </c>
      <c r="U78" s="203">
        <v>-6344348.9199999999</v>
      </c>
      <c r="V78" s="203">
        <v>-6439765.0700000003</v>
      </c>
      <c r="W78" s="203">
        <v>-6535181.2199999997</v>
      </c>
      <c r="X78" s="203">
        <v>-6630597.3700000001</v>
      </c>
      <c r="Y78" s="203">
        <v>-6726013.5199999996</v>
      </c>
      <c r="Z78" s="203">
        <v>-6821429.6699999999</v>
      </c>
      <c r="AA78" s="203">
        <v>-6916845.8200000003</v>
      </c>
      <c r="AB78" s="203">
        <v>-7012261.9699999997</v>
      </c>
      <c r="AC78" s="203"/>
      <c r="AD78" s="203"/>
      <c r="AE78" s="203">
        <v>-6439765.0700000003</v>
      </c>
      <c r="AF78" s="215" t="s">
        <v>219</v>
      </c>
      <c r="AG78" s="216"/>
      <c r="AH78" s="205"/>
      <c r="AI78" s="205">
        <v>-6439765.0700000003</v>
      </c>
      <c r="AJ78" s="205"/>
      <c r="AK78" s="206"/>
      <c r="AL78" s="205">
        <v>-6439765.0700000003</v>
      </c>
      <c r="AM78" s="207"/>
      <c r="AN78" s="205"/>
      <c r="AO78" s="208">
        <v>0</v>
      </c>
      <c r="AP78" s="209"/>
      <c r="AQ78" s="210">
        <v>-7012261.9699999997</v>
      </c>
      <c r="AR78" s="205"/>
      <c r="AS78" s="205">
        <v>-7012261.9699999997</v>
      </c>
      <c r="AT78" s="205"/>
      <c r="AU78" s="205"/>
      <c r="AV78" s="211">
        <v>-7012261.9699999997</v>
      </c>
      <c r="AW78" s="205"/>
      <c r="AX78" s="205"/>
      <c r="AY78" s="207">
        <v>0</v>
      </c>
      <c r="AZ78" s="212"/>
      <c r="BA78" s="213">
        <v>0</v>
      </c>
      <c r="BC78" s="202" t="str">
        <f t="shared" si="10"/>
        <v/>
      </c>
      <c r="BD78" s="202" t="str">
        <f t="shared" si="10"/>
        <v>ERB</v>
      </c>
      <c r="BE78" s="202" t="str">
        <f t="shared" si="10"/>
        <v/>
      </c>
      <c r="BF78" s="202" t="str">
        <f t="shared" si="10"/>
        <v/>
      </c>
      <c r="BG78" s="202" t="str">
        <f t="shared" si="1"/>
        <v>NO</v>
      </c>
      <c r="BH78" s="202" t="str">
        <f t="shared" si="1"/>
        <v>NO</v>
      </c>
      <c r="BI78" s="202" t="str">
        <f t="shared" si="2"/>
        <v/>
      </c>
      <c r="BK78" s="202" t="b">
        <f t="shared" si="12"/>
        <v>1</v>
      </c>
      <c r="BL78" s="202" t="b">
        <f t="shared" si="12"/>
        <v>1</v>
      </c>
      <c r="BM78" s="202" t="b">
        <f t="shared" si="12"/>
        <v>1</v>
      </c>
      <c r="BN78" s="202" t="b">
        <f t="shared" si="12"/>
        <v>1</v>
      </c>
      <c r="BO78" s="202" t="b">
        <f t="shared" si="12"/>
        <v>1</v>
      </c>
      <c r="BP78" s="202" t="b">
        <f t="shared" si="12"/>
        <v>1</v>
      </c>
      <c r="BQ78" s="202" t="b">
        <f t="shared" si="12"/>
        <v>1</v>
      </c>
    </row>
    <row r="79" spans="1:69" s="214" customFormat="1" ht="12" customHeight="1" x14ac:dyDescent="0.2">
      <c r="A79" s="267">
        <v>11710002</v>
      </c>
      <c r="B79" s="268" t="s">
        <v>1750</v>
      </c>
      <c r="C79" s="243" t="s">
        <v>536</v>
      </c>
      <c r="D79" s="244" t="s">
        <v>477</v>
      </c>
      <c r="E79" s="245"/>
      <c r="F79" s="263">
        <v>43070</v>
      </c>
      <c r="G79" s="244"/>
      <c r="H79" s="247" t="s">
        <v>1684</v>
      </c>
      <c r="I79" s="247" t="s">
        <v>1684</v>
      </c>
      <c r="J79" s="247" t="s">
        <v>477</v>
      </c>
      <c r="K79" s="247" t="s">
        <v>1684</v>
      </c>
      <c r="L79" s="247" t="s">
        <v>1685</v>
      </c>
      <c r="M79" s="247" t="s">
        <v>1685</v>
      </c>
      <c r="N79" s="247" t="s">
        <v>1684</v>
      </c>
      <c r="O79" s="248"/>
      <c r="P79" s="249">
        <v>8654564.4700000007</v>
      </c>
      <c r="Q79" s="249">
        <v>8654564.4700000007</v>
      </c>
      <c r="R79" s="249">
        <v>8654564.4700000007</v>
      </c>
      <c r="S79" s="249">
        <v>8654564.4700000007</v>
      </c>
      <c r="T79" s="249">
        <v>8654564.4700000007</v>
      </c>
      <c r="U79" s="249">
        <v>8654564.4700000007</v>
      </c>
      <c r="V79" s="249">
        <v>8654564.4700000007</v>
      </c>
      <c r="W79" s="249">
        <v>8654564.4700000007</v>
      </c>
      <c r="X79" s="249">
        <v>8654564.4700000007</v>
      </c>
      <c r="Y79" s="249">
        <v>8654564.4700000007</v>
      </c>
      <c r="Z79" s="249">
        <v>8654564.4700000007</v>
      </c>
      <c r="AA79" s="249">
        <v>8654564.4700000007</v>
      </c>
      <c r="AB79" s="249">
        <v>8654564.4700000007</v>
      </c>
      <c r="AC79" s="249"/>
      <c r="AD79" s="249"/>
      <c r="AE79" s="249">
        <v>8654564.4700000007</v>
      </c>
      <c r="AF79" s="250"/>
      <c r="AG79" s="251">
        <v>3</v>
      </c>
      <c r="AH79" s="252"/>
      <c r="AI79" s="252"/>
      <c r="AJ79" s="252">
        <v>8654564.4700000007</v>
      </c>
      <c r="AK79" s="253"/>
      <c r="AL79" s="252">
        <v>8654564.4700000007</v>
      </c>
      <c r="AM79" s="254"/>
      <c r="AN79" s="252"/>
      <c r="AO79" s="255">
        <v>0</v>
      </c>
      <c r="AP79" s="252"/>
      <c r="AQ79" s="256">
        <v>8654564.4700000007</v>
      </c>
      <c r="AR79" s="252"/>
      <c r="AS79" s="252"/>
      <c r="AT79" s="252">
        <v>8654564.4700000007</v>
      </c>
      <c r="AU79" s="252"/>
      <c r="AV79" s="257">
        <v>8654564.4700000007</v>
      </c>
      <c r="AW79" s="252"/>
      <c r="AX79" s="252"/>
      <c r="AY79" s="254">
        <v>0</v>
      </c>
      <c r="AZ79" s="258"/>
      <c r="BA79" s="213">
        <v>0</v>
      </c>
      <c r="BC79" s="247" t="str">
        <f t="shared" si="10"/>
        <v/>
      </c>
      <c r="BD79" s="247" t="str">
        <f t="shared" si="10"/>
        <v/>
      </c>
      <c r="BE79" s="247" t="str">
        <f t="shared" si="10"/>
        <v>GRB</v>
      </c>
      <c r="BF79" s="202" t="str">
        <f t="shared" si="10"/>
        <v/>
      </c>
      <c r="BG79" s="202" t="str">
        <f t="shared" ref="BG79:BH145" si="13">IF(VALUE(AW79),"W/C",IF(ISBLANK(AW79),"NO","W/C"))</f>
        <v>NO</v>
      </c>
      <c r="BH79" s="202" t="str">
        <f t="shared" si="13"/>
        <v>NO</v>
      </c>
      <c r="BI79" s="202" t="str">
        <f t="shared" ref="BI79:BI146" si="14">IF(OR(CONCATENATE(BG79,BH79)="NOW/C",CONCATENATE(BG79,BH79)="W/CNO"),"W/C","")</f>
        <v/>
      </c>
      <c r="BK79" s="202" t="b">
        <f t="shared" si="12"/>
        <v>1</v>
      </c>
      <c r="BL79" s="202" t="b">
        <f t="shared" si="12"/>
        <v>1</v>
      </c>
      <c r="BM79" s="202" t="b">
        <f t="shared" si="12"/>
        <v>1</v>
      </c>
      <c r="BN79" s="202" t="b">
        <f t="shared" si="12"/>
        <v>1</v>
      </c>
      <c r="BO79" s="202" t="b">
        <f t="shared" si="12"/>
        <v>1</v>
      </c>
      <c r="BP79" s="202" t="b">
        <f t="shared" si="12"/>
        <v>1</v>
      </c>
      <c r="BQ79" s="202" t="b">
        <f t="shared" si="12"/>
        <v>1</v>
      </c>
    </row>
    <row r="80" spans="1:69" s="214" customFormat="1" ht="12" customHeight="1" x14ac:dyDescent="0.2">
      <c r="A80" s="239">
        <v>11730002</v>
      </c>
      <c r="B80" s="240" t="s">
        <v>1751</v>
      </c>
      <c r="C80" s="200" t="s">
        <v>537</v>
      </c>
      <c r="D80" s="201" t="s">
        <v>477</v>
      </c>
      <c r="E80" s="170"/>
      <c r="F80" s="200"/>
      <c r="G80" s="201"/>
      <c r="H80" s="202" t="s">
        <v>1684</v>
      </c>
      <c r="I80" s="202" t="s">
        <v>1684</v>
      </c>
      <c r="J80" s="202" t="s">
        <v>477</v>
      </c>
      <c r="K80" s="202" t="s">
        <v>1684</v>
      </c>
      <c r="L80" s="202" t="s">
        <v>1685</v>
      </c>
      <c r="M80" s="202" t="s">
        <v>1685</v>
      </c>
      <c r="N80" s="202" t="s">
        <v>1684</v>
      </c>
      <c r="O80" s="167"/>
      <c r="P80" s="203">
        <v>0</v>
      </c>
      <c r="Q80" s="203">
        <v>0</v>
      </c>
      <c r="R80" s="203">
        <v>0</v>
      </c>
      <c r="S80" s="203">
        <v>0</v>
      </c>
      <c r="T80" s="203">
        <v>0</v>
      </c>
      <c r="U80" s="203">
        <v>0</v>
      </c>
      <c r="V80" s="203">
        <v>0</v>
      </c>
      <c r="W80" s="203">
        <v>0</v>
      </c>
      <c r="X80" s="203">
        <v>0</v>
      </c>
      <c r="Y80" s="203">
        <v>0</v>
      </c>
      <c r="Z80" s="203">
        <v>0</v>
      </c>
      <c r="AA80" s="203">
        <v>0</v>
      </c>
      <c r="AB80" s="203">
        <v>0</v>
      </c>
      <c r="AC80" s="203"/>
      <c r="AD80" s="203"/>
      <c r="AE80" s="203">
        <v>0</v>
      </c>
      <c r="AF80" s="215"/>
      <c r="AG80" s="216">
        <v>3</v>
      </c>
      <c r="AH80" s="205"/>
      <c r="AI80" s="205"/>
      <c r="AJ80" s="205">
        <v>0</v>
      </c>
      <c r="AK80" s="206"/>
      <c r="AL80" s="205">
        <v>0</v>
      </c>
      <c r="AM80" s="207"/>
      <c r="AN80" s="205"/>
      <c r="AO80" s="208">
        <v>0</v>
      </c>
      <c r="AP80" s="209"/>
      <c r="AQ80" s="210">
        <v>0</v>
      </c>
      <c r="AR80" s="205"/>
      <c r="AS80" s="205"/>
      <c r="AT80" s="205">
        <v>0</v>
      </c>
      <c r="AU80" s="205"/>
      <c r="AV80" s="211">
        <v>0</v>
      </c>
      <c r="AW80" s="205"/>
      <c r="AX80" s="205"/>
      <c r="AY80" s="207">
        <v>0</v>
      </c>
      <c r="AZ80" s="212"/>
      <c r="BA80" s="213">
        <v>0</v>
      </c>
      <c r="BC80" s="202" t="str">
        <f t="shared" si="10"/>
        <v/>
      </c>
      <c r="BD80" s="202" t="str">
        <f t="shared" si="10"/>
        <v/>
      </c>
      <c r="BE80" s="202" t="str">
        <f t="shared" si="10"/>
        <v>GRB</v>
      </c>
      <c r="BF80" s="202" t="str">
        <f t="shared" si="10"/>
        <v/>
      </c>
      <c r="BG80" s="202" t="str">
        <f t="shared" si="13"/>
        <v>NO</v>
      </c>
      <c r="BH80" s="202" t="str">
        <f t="shared" si="13"/>
        <v>NO</v>
      </c>
      <c r="BI80" s="202" t="str">
        <f t="shared" si="14"/>
        <v/>
      </c>
      <c r="BK80" s="202" t="b">
        <f t="shared" si="12"/>
        <v>1</v>
      </c>
      <c r="BL80" s="202" t="b">
        <f t="shared" si="12"/>
        <v>1</v>
      </c>
      <c r="BM80" s="202" t="b">
        <f t="shared" si="12"/>
        <v>1</v>
      </c>
      <c r="BN80" s="202" t="b">
        <f t="shared" si="12"/>
        <v>1</v>
      </c>
      <c r="BO80" s="202" t="b">
        <f t="shared" si="12"/>
        <v>1</v>
      </c>
      <c r="BP80" s="202" t="b">
        <f t="shared" si="12"/>
        <v>1</v>
      </c>
      <c r="BQ80" s="202" t="b">
        <f t="shared" si="12"/>
        <v>1</v>
      </c>
    </row>
    <row r="81" spans="1:69" s="214" customFormat="1" ht="12" customHeight="1" x14ac:dyDescent="0.2">
      <c r="A81" s="239">
        <v>12100503</v>
      </c>
      <c r="B81" s="240" t="s">
        <v>1752</v>
      </c>
      <c r="C81" s="200" t="s">
        <v>538</v>
      </c>
      <c r="D81" s="201" t="s">
        <v>478</v>
      </c>
      <c r="E81" s="170"/>
      <c r="F81" s="200"/>
      <c r="G81" s="201"/>
      <c r="H81" s="202" t="s">
        <v>1684</v>
      </c>
      <c r="I81" s="202" t="s">
        <v>1684</v>
      </c>
      <c r="J81" s="202" t="s">
        <v>1684</v>
      </c>
      <c r="K81" s="202" t="s">
        <v>478</v>
      </c>
      <c r="L81" s="202" t="s">
        <v>1685</v>
      </c>
      <c r="M81" s="202" t="s">
        <v>1685</v>
      </c>
      <c r="N81" s="202" t="s">
        <v>1684</v>
      </c>
      <c r="O81" s="167"/>
      <c r="P81" s="203">
        <v>213769.21</v>
      </c>
      <c r="Q81" s="203">
        <v>214862.67</v>
      </c>
      <c r="R81" s="203">
        <v>222092.84</v>
      </c>
      <c r="S81" s="203">
        <v>227677.04</v>
      </c>
      <c r="T81" s="203">
        <v>135228.78</v>
      </c>
      <c r="U81" s="203">
        <v>140570.60999999999</v>
      </c>
      <c r="V81" s="203">
        <v>144207.96</v>
      </c>
      <c r="W81" s="203">
        <v>157073.10999999999</v>
      </c>
      <c r="X81" s="203">
        <v>237716.74</v>
      </c>
      <c r="Y81" s="203">
        <v>243299.64</v>
      </c>
      <c r="Z81" s="203">
        <v>237231.62</v>
      </c>
      <c r="AA81" s="203">
        <v>263136.03000000003</v>
      </c>
      <c r="AB81" s="203">
        <v>268297.65999999997</v>
      </c>
      <c r="AC81" s="203"/>
      <c r="AD81" s="203"/>
      <c r="AE81" s="203">
        <v>205344.20625000002</v>
      </c>
      <c r="AF81" s="215"/>
      <c r="AG81" s="216"/>
      <c r="AH81" s="205"/>
      <c r="AI81" s="205"/>
      <c r="AJ81" s="205"/>
      <c r="AK81" s="206">
        <v>205344.20625000002</v>
      </c>
      <c r="AL81" s="205">
        <v>205344.20625000002</v>
      </c>
      <c r="AM81" s="207"/>
      <c r="AN81" s="205"/>
      <c r="AO81" s="208">
        <v>0</v>
      </c>
      <c r="AP81" s="209"/>
      <c r="AQ81" s="210">
        <v>268297.65999999997</v>
      </c>
      <c r="AR81" s="205"/>
      <c r="AS81" s="205"/>
      <c r="AT81" s="205"/>
      <c r="AU81" s="205">
        <v>268297.65999999997</v>
      </c>
      <c r="AV81" s="211">
        <v>268297.65999999997</v>
      </c>
      <c r="AW81" s="205"/>
      <c r="AX81" s="205"/>
      <c r="AY81" s="207">
        <v>0</v>
      </c>
      <c r="AZ81" s="212">
        <v>121</v>
      </c>
      <c r="BA81" s="213">
        <v>0</v>
      </c>
      <c r="BC81" s="202" t="str">
        <f t="shared" si="10"/>
        <v/>
      </c>
      <c r="BD81" s="202" t="str">
        <f t="shared" si="10"/>
        <v/>
      </c>
      <c r="BE81" s="202" t="str">
        <f t="shared" si="10"/>
        <v/>
      </c>
      <c r="BF81" s="202" t="str">
        <f t="shared" si="10"/>
        <v>Non-Op</v>
      </c>
      <c r="BG81" s="202" t="str">
        <f t="shared" si="13"/>
        <v>NO</v>
      </c>
      <c r="BH81" s="202" t="str">
        <f t="shared" si="13"/>
        <v>NO</v>
      </c>
      <c r="BI81" s="202" t="str">
        <f t="shared" si="14"/>
        <v/>
      </c>
      <c r="BK81" s="202" t="b">
        <f t="shared" si="12"/>
        <v>1</v>
      </c>
      <c r="BL81" s="202" t="b">
        <f t="shared" si="12"/>
        <v>1</v>
      </c>
      <c r="BM81" s="202" t="b">
        <f t="shared" si="12"/>
        <v>1</v>
      </c>
      <c r="BN81" s="202" t="b">
        <f t="shared" si="12"/>
        <v>1</v>
      </c>
      <c r="BO81" s="202" t="b">
        <f t="shared" si="12"/>
        <v>1</v>
      </c>
      <c r="BP81" s="202" t="b">
        <f t="shared" si="12"/>
        <v>1</v>
      </c>
      <c r="BQ81" s="202" t="b">
        <f t="shared" si="12"/>
        <v>1</v>
      </c>
    </row>
    <row r="82" spans="1:69" s="214" customFormat="1" ht="12" customHeight="1" x14ac:dyDescent="0.2">
      <c r="A82" s="239">
        <v>12100513</v>
      </c>
      <c r="B82" s="240" t="s">
        <v>1753</v>
      </c>
      <c r="C82" s="200" t="s">
        <v>538</v>
      </c>
      <c r="D82" s="201" t="s">
        <v>478</v>
      </c>
      <c r="E82" s="170"/>
      <c r="F82" s="200"/>
      <c r="G82" s="201"/>
      <c r="H82" s="202" t="s">
        <v>1684</v>
      </c>
      <c r="I82" s="202" t="s">
        <v>1684</v>
      </c>
      <c r="J82" s="202" t="s">
        <v>1684</v>
      </c>
      <c r="K82" s="202" t="s">
        <v>478</v>
      </c>
      <c r="L82" s="202" t="s">
        <v>1685</v>
      </c>
      <c r="M82" s="202" t="s">
        <v>1685</v>
      </c>
      <c r="N82" s="202" t="s">
        <v>1684</v>
      </c>
      <c r="O82" s="167"/>
      <c r="P82" s="203">
        <v>2893076.35</v>
      </c>
      <c r="Q82" s="203">
        <v>2892847</v>
      </c>
      <c r="R82" s="203">
        <v>2892847</v>
      </c>
      <c r="S82" s="203">
        <v>2892847</v>
      </c>
      <c r="T82" s="203">
        <v>2892847</v>
      </c>
      <c r="U82" s="203">
        <v>2892847</v>
      </c>
      <c r="V82" s="203">
        <v>2932604.74</v>
      </c>
      <c r="W82" s="203">
        <v>2932665.98</v>
      </c>
      <c r="X82" s="203">
        <v>2932665.98</v>
      </c>
      <c r="Y82" s="203">
        <v>2932604.74</v>
      </c>
      <c r="Z82" s="203">
        <v>2932604.74</v>
      </c>
      <c r="AA82" s="203">
        <v>2932604.74</v>
      </c>
      <c r="AB82" s="203">
        <v>2932607.54</v>
      </c>
      <c r="AC82" s="203"/>
      <c r="AD82" s="203"/>
      <c r="AE82" s="203">
        <v>2914402.322083334</v>
      </c>
      <c r="AF82" s="215"/>
      <c r="AG82" s="216"/>
      <c r="AH82" s="205"/>
      <c r="AI82" s="205"/>
      <c r="AJ82" s="205"/>
      <c r="AK82" s="206">
        <v>2914402.322083334</v>
      </c>
      <c r="AL82" s="205">
        <v>2914402.322083334</v>
      </c>
      <c r="AM82" s="207"/>
      <c r="AN82" s="205"/>
      <c r="AO82" s="208">
        <v>0</v>
      </c>
      <c r="AP82" s="209"/>
      <c r="AQ82" s="210">
        <v>2932607.54</v>
      </c>
      <c r="AR82" s="205"/>
      <c r="AS82" s="205"/>
      <c r="AT82" s="205"/>
      <c r="AU82" s="205">
        <v>2932607.54</v>
      </c>
      <c r="AV82" s="211">
        <v>2932607.54</v>
      </c>
      <c r="AW82" s="205"/>
      <c r="AX82" s="205"/>
      <c r="AY82" s="207">
        <v>0</v>
      </c>
      <c r="AZ82" s="212">
        <v>121</v>
      </c>
      <c r="BA82" s="213">
        <v>0</v>
      </c>
      <c r="BC82" s="202" t="str">
        <f t="shared" si="10"/>
        <v/>
      </c>
      <c r="BD82" s="202" t="str">
        <f t="shared" si="10"/>
        <v/>
      </c>
      <c r="BE82" s="202" t="str">
        <f t="shared" si="10"/>
        <v/>
      </c>
      <c r="BF82" s="202" t="str">
        <f t="shared" si="10"/>
        <v>Non-Op</v>
      </c>
      <c r="BG82" s="202" t="str">
        <f t="shared" si="13"/>
        <v>NO</v>
      </c>
      <c r="BH82" s="202" t="str">
        <f t="shared" si="13"/>
        <v>NO</v>
      </c>
      <c r="BI82" s="202" t="str">
        <f t="shared" si="14"/>
        <v/>
      </c>
      <c r="BK82" s="202" t="b">
        <f t="shared" si="12"/>
        <v>1</v>
      </c>
      <c r="BL82" s="202" t="b">
        <f t="shared" si="12"/>
        <v>1</v>
      </c>
      <c r="BM82" s="202" t="b">
        <f t="shared" si="12"/>
        <v>1</v>
      </c>
      <c r="BN82" s="202" t="b">
        <f t="shared" si="12"/>
        <v>1</v>
      </c>
      <c r="BO82" s="202" t="b">
        <f t="shared" si="12"/>
        <v>1</v>
      </c>
      <c r="BP82" s="202" t="b">
        <f t="shared" si="12"/>
        <v>1</v>
      </c>
      <c r="BQ82" s="202" t="b">
        <f t="shared" si="12"/>
        <v>1</v>
      </c>
    </row>
    <row r="83" spans="1:69" s="214" customFormat="1" ht="12" customHeight="1" x14ac:dyDescent="0.2">
      <c r="A83" s="198">
        <v>12200503</v>
      </c>
      <c r="B83" s="199" t="s">
        <v>1754</v>
      </c>
      <c r="C83" s="200" t="s">
        <v>539</v>
      </c>
      <c r="D83" s="201" t="s">
        <v>478</v>
      </c>
      <c r="E83" s="170"/>
      <c r="F83" s="200"/>
      <c r="G83" s="201"/>
      <c r="H83" s="202" t="s">
        <v>1684</v>
      </c>
      <c r="I83" s="202" t="s">
        <v>1684</v>
      </c>
      <c r="J83" s="202" t="s">
        <v>1684</v>
      </c>
      <c r="K83" s="202" t="s">
        <v>478</v>
      </c>
      <c r="L83" s="202" t="s">
        <v>1685</v>
      </c>
      <c r="M83" s="202" t="s">
        <v>1685</v>
      </c>
      <c r="N83" s="202" t="s">
        <v>1684</v>
      </c>
      <c r="O83" s="167"/>
      <c r="P83" s="203">
        <v>-20712.62</v>
      </c>
      <c r="Q83" s="203">
        <v>-20712.73</v>
      </c>
      <c r="R83" s="203">
        <v>-20712.73</v>
      </c>
      <c r="S83" s="203">
        <v>-20712.73</v>
      </c>
      <c r="T83" s="203">
        <v>-20712.73</v>
      </c>
      <c r="U83" s="203">
        <v>-20712.73</v>
      </c>
      <c r="V83" s="203">
        <v>-20712.73</v>
      </c>
      <c r="W83" s="203">
        <v>-20712.73</v>
      </c>
      <c r="X83" s="203">
        <v>-20712.73</v>
      </c>
      <c r="Y83" s="203">
        <v>-20712.88</v>
      </c>
      <c r="Z83" s="203">
        <v>-20712.88</v>
      </c>
      <c r="AA83" s="203">
        <v>-20712.88</v>
      </c>
      <c r="AB83" s="203">
        <v>-20712.88</v>
      </c>
      <c r="AC83" s="203"/>
      <c r="AD83" s="203"/>
      <c r="AE83" s="203">
        <v>-20712.769166666669</v>
      </c>
      <c r="AF83" s="215"/>
      <c r="AG83" s="216"/>
      <c r="AH83" s="205"/>
      <c r="AI83" s="205"/>
      <c r="AJ83" s="205"/>
      <c r="AK83" s="206">
        <v>-20712.769166666669</v>
      </c>
      <c r="AL83" s="205">
        <v>-20712.769166666669</v>
      </c>
      <c r="AM83" s="207"/>
      <c r="AN83" s="205"/>
      <c r="AO83" s="208">
        <v>0</v>
      </c>
      <c r="AP83" s="209"/>
      <c r="AQ83" s="210">
        <v>-20712.88</v>
      </c>
      <c r="AR83" s="205"/>
      <c r="AS83" s="205"/>
      <c r="AT83" s="205"/>
      <c r="AU83" s="205">
        <v>-20712.88</v>
      </c>
      <c r="AV83" s="211">
        <v>-20712.88</v>
      </c>
      <c r="AW83" s="205"/>
      <c r="AX83" s="205"/>
      <c r="AY83" s="207">
        <v>0</v>
      </c>
      <c r="AZ83" s="212">
        <v>121</v>
      </c>
      <c r="BA83" s="213">
        <v>0</v>
      </c>
      <c r="BC83" s="202" t="str">
        <f t="shared" si="10"/>
        <v/>
      </c>
      <c r="BD83" s="202" t="str">
        <f t="shared" si="10"/>
        <v/>
      </c>
      <c r="BE83" s="202" t="str">
        <f t="shared" si="10"/>
        <v/>
      </c>
      <c r="BF83" s="202" t="str">
        <f t="shared" si="10"/>
        <v>Non-Op</v>
      </c>
      <c r="BG83" s="202" t="str">
        <f t="shared" si="13"/>
        <v>NO</v>
      </c>
      <c r="BH83" s="202" t="str">
        <f t="shared" si="13"/>
        <v>NO</v>
      </c>
      <c r="BI83" s="202" t="str">
        <f t="shared" si="14"/>
        <v/>
      </c>
      <c r="BK83" s="202" t="b">
        <f t="shared" si="12"/>
        <v>1</v>
      </c>
      <c r="BL83" s="202" t="b">
        <f t="shared" si="12"/>
        <v>1</v>
      </c>
      <c r="BM83" s="202" t="b">
        <f t="shared" si="12"/>
        <v>1</v>
      </c>
      <c r="BN83" s="202" t="b">
        <f t="shared" si="12"/>
        <v>1</v>
      </c>
      <c r="BO83" s="202" t="b">
        <f t="shared" si="12"/>
        <v>1</v>
      </c>
      <c r="BP83" s="202" t="b">
        <f t="shared" si="12"/>
        <v>1</v>
      </c>
      <c r="BQ83" s="202" t="b">
        <f t="shared" si="12"/>
        <v>1</v>
      </c>
    </row>
    <row r="84" spans="1:69" s="214" customFormat="1" ht="12" customHeight="1" x14ac:dyDescent="0.2">
      <c r="A84" s="239">
        <v>12310000</v>
      </c>
      <c r="B84" s="240" t="s">
        <v>1755</v>
      </c>
      <c r="C84" s="200" t="s">
        <v>540</v>
      </c>
      <c r="D84" s="201" t="s">
        <v>478</v>
      </c>
      <c r="E84" s="170"/>
      <c r="F84" s="200"/>
      <c r="G84" s="201"/>
      <c r="H84" s="202" t="s">
        <v>1684</v>
      </c>
      <c r="I84" s="202" t="s">
        <v>1684</v>
      </c>
      <c r="J84" s="202" t="s">
        <v>1684</v>
      </c>
      <c r="K84" s="202" t="s">
        <v>478</v>
      </c>
      <c r="L84" s="202" t="s">
        <v>1685</v>
      </c>
      <c r="M84" s="202" t="s">
        <v>1685</v>
      </c>
      <c r="N84" s="202" t="s">
        <v>1684</v>
      </c>
      <c r="O84" s="167"/>
      <c r="P84" s="203">
        <v>25282008</v>
      </c>
      <c r="Q84" s="203">
        <v>25282008</v>
      </c>
      <c r="R84" s="203">
        <v>25282008</v>
      </c>
      <c r="S84" s="203">
        <v>25149902</v>
      </c>
      <c r="T84" s="203">
        <v>25149902</v>
      </c>
      <c r="U84" s="203">
        <v>25149902</v>
      </c>
      <c r="V84" s="203">
        <v>25296040</v>
      </c>
      <c r="W84" s="203">
        <v>25296040</v>
      </c>
      <c r="X84" s="203">
        <v>25296040</v>
      </c>
      <c r="Y84" s="203">
        <v>25161015</v>
      </c>
      <c r="Z84" s="203">
        <v>25161015</v>
      </c>
      <c r="AA84" s="203">
        <v>25161015</v>
      </c>
      <c r="AB84" s="203">
        <v>24740576</v>
      </c>
      <c r="AC84" s="203"/>
      <c r="AD84" s="203"/>
      <c r="AE84" s="203">
        <v>25199681.583333332</v>
      </c>
      <c r="AF84" s="215"/>
      <c r="AG84" s="216"/>
      <c r="AH84" s="205"/>
      <c r="AI84" s="205"/>
      <c r="AJ84" s="205"/>
      <c r="AK84" s="206">
        <v>25199681.583333332</v>
      </c>
      <c r="AL84" s="205">
        <v>25199681.583333332</v>
      </c>
      <c r="AM84" s="207"/>
      <c r="AN84" s="205"/>
      <c r="AO84" s="208">
        <v>0</v>
      </c>
      <c r="AP84" s="209"/>
      <c r="AQ84" s="210">
        <v>24740576</v>
      </c>
      <c r="AR84" s="205"/>
      <c r="AS84" s="205"/>
      <c r="AT84" s="205"/>
      <c r="AU84" s="205">
        <v>24740576</v>
      </c>
      <c r="AV84" s="211">
        <v>24740576</v>
      </c>
      <c r="AW84" s="205"/>
      <c r="AX84" s="205"/>
      <c r="AY84" s="207">
        <v>0</v>
      </c>
      <c r="AZ84" s="212" t="s">
        <v>4876</v>
      </c>
      <c r="BA84" s="213">
        <v>0</v>
      </c>
      <c r="BC84" s="202" t="str">
        <f t="shared" si="10"/>
        <v/>
      </c>
      <c r="BD84" s="202" t="str">
        <f t="shared" si="10"/>
        <v/>
      </c>
      <c r="BE84" s="202" t="str">
        <f t="shared" si="10"/>
        <v/>
      </c>
      <c r="BF84" s="202" t="str">
        <f t="shared" si="10"/>
        <v>Non-Op</v>
      </c>
      <c r="BG84" s="202" t="str">
        <f t="shared" si="13"/>
        <v>NO</v>
      </c>
      <c r="BH84" s="202" t="str">
        <f t="shared" si="13"/>
        <v>NO</v>
      </c>
      <c r="BI84" s="202" t="str">
        <f t="shared" si="14"/>
        <v/>
      </c>
      <c r="BK84" s="202" t="b">
        <f t="shared" si="12"/>
        <v>1</v>
      </c>
      <c r="BL84" s="202" t="b">
        <f t="shared" si="12"/>
        <v>1</v>
      </c>
      <c r="BM84" s="202" t="b">
        <f t="shared" si="12"/>
        <v>1</v>
      </c>
      <c r="BN84" s="202" t="b">
        <f t="shared" si="12"/>
        <v>1</v>
      </c>
      <c r="BO84" s="202" t="b">
        <f t="shared" si="12"/>
        <v>1</v>
      </c>
      <c r="BP84" s="202" t="b">
        <f t="shared" si="12"/>
        <v>1</v>
      </c>
      <c r="BQ84" s="202" t="b">
        <f t="shared" si="12"/>
        <v>1</v>
      </c>
    </row>
    <row r="85" spans="1:69" s="214" customFormat="1" ht="12" customHeight="1" x14ac:dyDescent="0.2">
      <c r="A85" s="239">
        <v>12400043</v>
      </c>
      <c r="B85" s="240" t="s">
        <v>1756</v>
      </c>
      <c r="C85" s="200" t="s">
        <v>541</v>
      </c>
      <c r="D85" s="201" t="s">
        <v>478</v>
      </c>
      <c r="E85" s="170"/>
      <c r="F85" s="200"/>
      <c r="G85" s="201"/>
      <c r="H85" s="202" t="s">
        <v>1684</v>
      </c>
      <c r="I85" s="202" t="s">
        <v>1684</v>
      </c>
      <c r="J85" s="202" t="s">
        <v>1684</v>
      </c>
      <c r="K85" s="202" t="s">
        <v>478</v>
      </c>
      <c r="L85" s="202" t="s">
        <v>1685</v>
      </c>
      <c r="M85" s="202" t="s">
        <v>1685</v>
      </c>
      <c r="N85" s="202" t="s">
        <v>1684</v>
      </c>
      <c r="O85" s="167"/>
      <c r="P85" s="203">
        <v>47037521.68</v>
      </c>
      <c r="Q85" s="203">
        <v>47037521.68</v>
      </c>
      <c r="R85" s="203">
        <v>47037521.68</v>
      </c>
      <c r="S85" s="203">
        <v>47189058.789999999</v>
      </c>
      <c r="T85" s="203">
        <v>47189058.789999999</v>
      </c>
      <c r="U85" s="203">
        <v>47189058.789999999</v>
      </c>
      <c r="V85" s="203">
        <v>47751511.579999998</v>
      </c>
      <c r="W85" s="203">
        <v>47751511.579999998</v>
      </c>
      <c r="X85" s="203">
        <v>47751511.579999998</v>
      </c>
      <c r="Y85" s="203">
        <v>47911773.350000001</v>
      </c>
      <c r="Z85" s="203">
        <v>47911773.350000001</v>
      </c>
      <c r="AA85" s="203">
        <v>47911773.350000001</v>
      </c>
      <c r="AB85" s="203">
        <v>48277398.609999999</v>
      </c>
      <c r="AC85" s="203"/>
      <c r="AD85" s="203"/>
      <c r="AE85" s="203">
        <v>47524127.888750009</v>
      </c>
      <c r="AF85" s="215"/>
      <c r="AG85" s="216"/>
      <c r="AH85" s="205"/>
      <c r="AI85" s="205"/>
      <c r="AJ85" s="205"/>
      <c r="AK85" s="206">
        <v>47524127.888750009</v>
      </c>
      <c r="AL85" s="205">
        <v>47524127.888750009</v>
      </c>
      <c r="AM85" s="207"/>
      <c r="AN85" s="205"/>
      <c r="AO85" s="208">
        <v>0</v>
      </c>
      <c r="AP85" s="209"/>
      <c r="AQ85" s="210">
        <v>48277398.609999999</v>
      </c>
      <c r="AR85" s="205"/>
      <c r="AS85" s="205"/>
      <c r="AT85" s="205"/>
      <c r="AU85" s="205">
        <v>48277398.609999999</v>
      </c>
      <c r="AV85" s="211">
        <v>48277398.609999999</v>
      </c>
      <c r="AW85" s="205"/>
      <c r="AX85" s="205"/>
      <c r="AY85" s="207">
        <v>0</v>
      </c>
      <c r="AZ85" s="212" t="s">
        <v>4877</v>
      </c>
      <c r="BA85" s="213">
        <v>0</v>
      </c>
      <c r="BC85" s="202" t="str">
        <f t="shared" si="10"/>
        <v/>
      </c>
      <c r="BD85" s="202" t="str">
        <f t="shared" si="10"/>
        <v/>
      </c>
      <c r="BE85" s="202" t="str">
        <f t="shared" si="10"/>
        <v/>
      </c>
      <c r="BF85" s="202" t="str">
        <f t="shared" si="10"/>
        <v>Non-Op</v>
      </c>
      <c r="BG85" s="202" t="str">
        <f t="shared" si="13"/>
        <v>NO</v>
      </c>
      <c r="BH85" s="202" t="str">
        <f t="shared" si="13"/>
        <v>NO</v>
      </c>
      <c r="BI85" s="202" t="str">
        <f t="shared" si="14"/>
        <v/>
      </c>
      <c r="BK85" s="202" t="b">
        <f t="shared" si="12"/>
        <v>1</v>
      </c>
      <c r="BL85" s="202" t="b">
        <f t="shared" si="12"/>
        <v>1</v>
      </c>
      <c r="BM85" s="202" t="b">
        <f t="shared" si="12"/>
        <v>1</v>
      </c>
      <c r="BN85" s="202" t="b">
        <f t="shared" si="12"/>
        <v>1</v>
      </c>
      <c r="BO85" s="202" t="b">
        <f t="shared" si="12"/>
        <v>1</v>
      </c>
      <c r="BP85" s="202" t="b">
        <f t="shared" si="12"/>
        <v>1</v>
      </c>
      <c r="BQ85" s="202" t="b">
        <f t="shared" si="12"/>
        <v>1</v>
      </c>
    </row>
    <row r="86" spans="1:69" s="214" customFormat="1" ht="12" customHeight="1" x14ac:dyDescent="0.2">
      <c r="A86" s="239">
        <v>12400503</v>
      </c>
      <c r="B86" s="240" t="s">
        <v>1757</v>
      </c>
      <c r="C86" s="200" t="s">
        <v>542</v>
      </c>
      <c r="D86" s="201" t="s">
        <v>478</v>
      </c>
      <c r="E86" s="170"/>
      <c r="F86" s="200"/>
      <c r="G86" s="201"/>
      <c r="H86" s="202" t="s">
        <v>1684</v>
      </c>
      <c r="I86" s="202" t="s">
        <v>1684</v>
      </c>
      <c r="J86" s="202" t="s">
        <v>1684</v>
      </c>
      <c r="K86" s="202" t="s">
        <v>478</v>
      </c>
      <c r="L86" s="202" t="s">
        <v>1685</v>
      </c>
      <c r="M86" s="202" t="s">
        <v>1685</v>
      </c>
      <c r="N86" s="202" t="s">
        <v>1684</v>
      </c>
      <c r="O86" s="167"/>
      <c r="P86" s="203">
        <v>295511.7</v>
      </c>
      <c r="Q86" s="203">
        <v>289409.64</v>
      </c>
      <c r="R86" s="203">
        <v>283603.40999999997</v>
      </c>
      <c r="S86" s="203">
        <v>277382.84999999998</v>
      </c>
      <c r="T86" s="203">
        <v>272155.52000000002</v>
      </c>
      <c r="U86" s="203">
        <v>266736</v>
      </c>
      <c r="V86" s="203">
        <v>261703.63</v>
      </c>
      <c r="W86" s="203">
        <v>255839.5</v>
      </c>
      <c r="X86" s="203">
        <v>250203.49</v>
      </c>
      <c r="Y86" s="203">
        <v>231823.14</v>
      </c>
      <c r="Z86" s="203">
        <v>114789.17</v>
      </c>
      <c r="AA86" s="203">
        <v>231781.7</v>
      </c>
      <c r="AB86" s="203">
        <v>228052.32</v>
      </c>
      <c r="AC86" s="203"/>
      <c r="AD86" s="203"/>
      <c r="AE86" s="203">
        <v>249767.50500000003</v>
      </c>
      <c r="AF86" s="215"/>
      <c r="AG86" s="216"/>
      <c r="AH86" s="205"/>
      <c r="AI86" s="205"/>
      <c r="AJ86" s="205"/>
      <c r="AK86" s="206">
        <v>249767.50500000003</v>
      </c>
      <c r="AL86" s="205">
        <v>249767.50500000003</v>
      </c>
      <c r="AM86" s="207"/>
      <c r="AN86" s="205"/>
      <c r="AO86" s="208">
        <v>0</v>
      </c>
      <c r="AP86" s="209"/>
      <c r="AQ86" s="210">
        <v>228052.32</v>
      </c>
      <c r="AR86" s="205"/>
      <c r="AS86" s="205"/>
      <c r="AT86" s="205"/>
      <c r="AU86" s="205">
        <v>228052.32</v>
      </c>
      <c r="AV86" s="211">
        <v>228052.32</v>
      </c>
      <c r="AW86" s="205"/>
      <c r="AX86" s="205"/>
      <c r="AY86" s="207">
        <v>0</v>
      </c>
      <c r="AZ86" s="212" t="s">
        <v>4866</v>
      </c>
      <c r="BA86" s="213">
        <v>0</v>
      </c>
      <c r="BC86" s="202" t="str">
        <f t="shared" si="10"/>
        <v/>
      </c>
      <c r="BD86" s="202" t="str">
        <f t="shared" si="10"/>
        <v/>
      </c>
      <c r="BE86" s="202" t="str">
        <f t="shared" si="10"/>
        <v/>
      </c>
      <c r="BF86" s="202" t="str">
        <f t="shared" si="10"/>
        <v>Non-Op</v>
      </c>
      <c r="BG86" s="202" t="str">
        <f t="shared" si="13"/>
        <v>NO</v>
      </c>
      <c r="BH86" s="202" t="str">
        <f t="shared" si="13"/>
        <v>NO</v>
      </c>
      <c r="BI86" s="202" t="str">
        <f t="shared" si="14"/>
        <v/>
      </c>
      <c r="BK86" s="202" t="b">
        <f t="shared" si="12"/>
        <v>1</v>
      </c>
      <c r="BL86" s="202" t="b">
        <f t="shared" si="12"/>
        <v>1</v>
      </c>
      <c r="BM86" s="202" t="b">
        <f t="shared" si="12"/>
        <v>1</v>
      </c>
      <c r="BN86" s="202" t="b">
        <f t="shared" si="12"/>
        <v>1</v>
      </c>
      <c r="BO86" s="202" t="b">
        <f t="shared" si="12"/>
        <v>1</v>
      </c>
      <c r="BP86" s="202" t="b">
        <f t="shared" si="12"/>
        <v>1</v>
      </c>
      <c r="BQ86" s="202" t="b">
        <f t="shared" si="12"/>
        <v>1</v>
      </c>
    </row>
    <row r="87" spans="1:69" s="214" customFormat="1" ht="12" customHeight="1" x14ac:dyDescent="0.2">
      <c r="A87" s="239">
        <v>12400542</v>
      </c>
      <c r="B87" s="240" t="s">
        <v>1758</v>
      </c>
      <c r="C87" s="200" t="s">
        <v>543</v>
      </c>
      <c r="D87" s="201" t="s">
        <v>478</v>
      </c>
      <c r="E87" s="170"/>
      <c r="F87" s="200"/>
      <c r="G87" s="201"/>
      <c r="H87" s="202" t="s">
        <v>1684</v>
      </c>
      <c r="I87" s="202" t="s">
        <v>1684</v>
      </c>
      <c r="J87" s="202" t="s">
        <v>1684</v>
      </c>
      <c r="K87" s="202" t="s">
        <v>478</v>
      </c>
      <c r="L87" s="202" t="s">
        <v>1685</v>
      </c>
      <c r="M87" s="202" t="s">
        <v>1685</v>
      </c>
      <c r="N87" s="202" t="s">
        <v>1684</v>
      </c>
      <c r="O87" s="167"/>
      <c r="P87" s="203">
        <v>-5417100</v>
      </c>
      <c r="Q87" s="203">
        <v>-5417100</v>
      </c>
      <c r="R87" s="203">
        <v>-5417100</v>
      </c>
      <c r="S87" s="203">
        <v>-5417100</v>
      </c>
      <c r="T87" s="203">
        <v>-5417100</v>
      </c>
      <c r="U87" s="203">
        <v>-5417100</v>
      </c>
      <c r="V87" s="203">
        <v>-5417100</v>
      </c>
      <c r="W87" s="203">
        <v>-5417100</v>
      </c>
      <c r="X87" s="203">
        <v>-5417100</v>
      </c>
      <c r="Y87" s="203">
        <v>-5417100</v>
      </c>
      <c r="Z87" s="203">
        <v>-5417100</v>
      </c>
      <c r="AA87" s="203">
        <v>-4514250</v>
      </c>
      <c r="AB87" s="203">
        <v>-4514250</v>
      </c>
      <c r="AC87" s="203"/>
      <c r="AD87" s="203"/>
      <c r="AE87" s="203">
        <v>-5304243.75</v>
      </c>
      <c r="AF87" s="215"/>
      <c r="AG87" s="216"/>
      <c r="AH87" s="205"/>
      <c r="AI87" s="205"/>
      <c r="AJ87" s="205"/>
      <c r="AK87" s="206">
        <v>-5304243.75</v>
      </c>
      <c r="AL87" s="205">
        <v>-5304243.75</v>
      </c>
      <c r="AM87" s="207"/>
      <c r="AN87" s="205"/>
      <c r="AO87" s="208">
        <v>0</v>
      </c>
      <c r="AP87" s="209"/>
      <c r="AQ87" s="210">
        <v>-4514250</v>
      </c>
      <c r="AR87" s="205"/>
      <c r="AS87" s="205"/>
      <c r="AT87" s="205"/>
      <c r="AU87" s="205">
        <v>-4514250</v>
      </c>
      <c r="AV87" s="211">
        <v>-4514250</v>
      </c>
      <c r="AW87" s="205"/>
      <c r="AX87" s="205"/>
      <c r="AY87" s="207">
        <v>0</v>
      </c>
      <c r="AZ87" s="212" t="s">
        <v>4878</v>
      </c>
      <c r="BA87" s="213">
        <v>0</v>
      </c>
      <c r="BC87" s="202" t="str">
        <f t="shared" si="10"/>
        <v/>
      </c>
      <c r="BD87" s="202" t="str">
        <f t="shared" si="10"/>
        <v/>
      </c>
      <c r="BE87" s="202" t="str">
        <f t="shared" si="10"/>
        <v/>
      </c>
      <c r="BF87" s="202" t="str">
        <f t="shared" si="10"/>
        <v>Non-Op</v>
      </c>
      <c r="BG87" s="202" t="str">
        <f t="shared" si="13"/>
        <v>NO</v>
      </c>
      <c r="BH87" s="202" t="str">
        <f t="shared" si="13"/>
        <v>NO</v>
      </c>
      <c r="BI87" s="202" t="str">
        <f t="shared" si="14"/>
        <v/>
      </c>
      <c r="BK87" s="202" t="b">
        <f t="shared" si="12"/>
        <v>1</v>
      </c>
      <c r="BL87" s="202" t="b">
        <f t="shared" si="12"/>
        <v>1</v>
      </c>
      <c r="BM87" s="202" t="b">
        <f t="shared" si="12"/>
        <v>1</v>
      </c>
      <c r="BN87" s="202" t="b">
        <f t="shared" si="12"/>
        <v>1</v>
      </c>
      <c r="BO87" s="202" t="b">
        <f t="shared" si="12"/>
        <v>1</v>
      </c>
      <c r="BP87" s="202" t="b">
        <f t="shared" si="12"/>
        <v>1</v>
      </c>
      <c r="BQ87" s="202" t="b">
        <f t="shared" si="12"/>
        <v>1</v>
      </c>
    </row>
    <row r="88" spans="1:69" s="214" customFormat="1" ht="12" customHeight="1" x14ac:dyDescent="0.2">
      <c r="A88" s="239">
        <v>12400552</v>
      </c>
      <c r="B88" s="240" t="s">
        <v>1759</v>
      </c>
      <c r="C88" s="200" t="s">
        <v>544</v>
      </c>
      <c r="D88" s="201" t="s">
        <v>478</v>
      </c>
      <c r="E88" s="170"/>
      <c r="F88" s="200"/>
      <c r="G88" s="201"/>
      <c r="H88" s="202" t="s">
        <v>1684</v>
      </c>
      <c r="I88" s="202" t="s">
        <v>1684</v>
      </c>
      <c r="J88" s="202" t="s">
        <v>1684</v>
      </c>
      <c r="K88" s="202" t="s">
        <v>478</v>
      </c>
      <c r="L88" s="202" t="s">
        <v>1685</v>
      </c>
      <c r="M88" s="202" t="s">
        <v>1685</v>
      </c>
      <c r="N88" s="202" t="s">
        <v>1684</v>
      </c>
      <c r="O88" s="167"/>
      <c r="P88" s="203">
        <v>5417100</v>
      </c>
      <c r="Q88" s="203">
        <v>5417100</v>
      </c>
      <c r="R88" s="203">
        <v>5417100</v>
      </c>
      <c r="S88" s="203">
        <v>5417100</v>
      </c>
      <c r="T88" s="203">
        <v>5417100</v>
      </c>
      <c r="U88" s="203">
        <v>5417100</v>
      </c>
      <c r="V88" s="203">
        <v>5417100</v>
      </c>
      <c r="W88" s="203">
        <v>5417100</v>
      </c>
      <c r="X88" s="203">
        <v>5417100</v>
      </c>
      <c r="Y88" s="203">
        <v>5417100</v>
      </c>
      <c r="Z88" s="203">
        <v>5417100</v>
      </c>
      <c r="AA88" s="203">
        <v>4514250</v>
      </c>
      <c r="AB88" s="203">
        <v>4514250</v>
      </c>
      <c r="AC88" s="203"/>
      <c r="AD88" s="203"/>
      <c r="AE88" s="203">
        <v>5304243.75</v>
      </c>
      <c r="AF88" s="215"/>
      <c r="AG88" s="216"/>
      <c r="AH88" s="205"/>
      <c r="AI88" s="205"/>
      <c r="AJ88" s="205"/>
      <c r="AK88" s="206">
        <v>5304243.75</v>
      </c>
      <c r="AL88" s="205">
        <v>5304243.75</v>
      </c>
      <c r="AM88" s="207"/>
      <c r="AN88" s="205"/>
      <c r="AO88" s="208">
        <v>0</v>
      </c>
      <c r="AP88" s="209"/>
      <c r="AQ88" s="210">
        <v>4514250</v>
      </c>
      <c r="AR88" s="205"/>
      <c r="AS88" s="205"/>
      <c r="AT88" s="205"/>
      <c r="AU88" s="205">
        <v>4514250</v>
      </c>
      <c r="AV88" s="211">
        <v>4514250</v>
      </c>
      <c r="AW88" s="205"/>
      <c r="AX88" s="205"/>
      <c r="AY88" s="207">
        <v>0</v>
      </c>
      <c r="AZ88" s="212" t="s">
        <v>4878</v>
      </c>
      <c r="BA88" s="213">
        <v>0</v>
      </c>
      <c r="BC88" s="202" t="str">
        <f t="shared" si="10"/>
        <v/>
      </c>
      <c r="BD88" s="202" t="str">
        <f t="shared" si="10"/>
        <v/>
      </c>
      <c r="BE88" s="202" t="str">
        <f t="shared" si="10"/>
        <v/>
      </c>
      <c r="BF88" s="202" t="str">
        <f t="shared" si="10"/>
        <v>Non-Op</v>
      </c>
      <c r="BG88" s="202" t="str">
        <f t="shared" si="13"/>
        <v>NO</v>
      </c>
      <c r="BH88" s="202" t="str">
        <f t="shared" si="13"/>
        <v>NO</v>
      </c>
      <c r="BI88" s="202" t="str">
        <f t="shared" si="14"/>
        <v/>
      </c>
      <c r="BK88" s="202" t="b">
        <f t="shared" si="12"/>
        <v>1</v>
      </c>
      <c r="BL88" s="202" t="b">
        <f t="shared" si="12"/>
        <v>1</v>
      </c>
      <c r="BM88" s="202" t="b">
        <f t="shared" si="12"/>
        <v>1</v>
      </c>
      <c r="BN88" s="202" t="b">
        <f t="shared" si="12"/>
        <v>1</v>
      </c>
      <c r="BO88" s="202" t="b">
        <f t="shared" si="12"/>
        <v>1</v>
      </c>
      <c r="BP88" s="202" t="b">
        <f t="shared" si="12"/>
        <v>1</v>
      </c>
      <c r="BQ88" s="202" t="b">
        <f t="shared" si="12"/>
        <v>1</v>
      </c>
    </row>
    <row r="89" spans="1:69" s="214" customFormat="1" ht="12" customHeight="1" x14ac:dyDescent="0.2">
      <c r="A89" s="239">
        <v>12400553</v>
      </c>
      <c r="B89" s="240" t="s">
        <v>1760</v>
      </c>
      <c r="C89" s="200" t="s">
        <v>545</v>
      </c>
      <c r="D89" s="201" t="s">
        <v>478</v>
      </c>
      <c r="E89" s="170"/>
      <c r="F89" s="200"/>
      <c r="G89" s="201"/>
      <c r="H89" s="202" t="s">
        <v>1684</v>
      </c>
      <c r="I89" s="202" t="s">
        <v>1684</v>
      </c>
      <c r="J89" s="202" t="s">
        <v>1684</v>
      </c>
      <c r="K89" s="202" t="s">
        <v>478</v>
      </c>
      <c r="L89" s="202" t="s">
        <v>1685</v>
      </c>
      <c r="M89" s="202" t="s">
        <v>1685</v>
      </c>
      <c r="N89" s="202" t="s">
        <v>1684</v>
      </c>
      <c r="O89" s="167"/>
      <c r="P89" s="203">
        <v>1140418.31</v>
      </c>
      <c r="Q89" s="203">
        <v>1117337</v>
      </c>
      <c r="R89" s="203">
        <v>1117337</v>
      </c>
      <c r="S89" s="203">
        <v>1105663.44</v>
      </c>
      <c r="T89" s="203">
        <v>1093900.3600000001</v>
      </c>
      <c r="U89" s="203">
        <v>1082047.06</v>
      </c>
      <c r="V89" s="203">
        <v>1070102.8400000001</v>
      </c>
      <c r="W89" s="203">
        <v>1058067</v>
      </c>
      <c r="X89" s="203">
        <v>1045938.82</v>
      </c>
      <c r="Y89" s="203">
        <v>1033717.59</v>
      </c>
      <c r="Z89" s="203">
        <v>1021402.58</v>
      </c>
      <c r="AA89" s="203">
        <v>1009140.12</v>
      </c>
      <c r="AB89" s="203">
        <v>996635.37</v>
      </c>
      <c r="AC89" s="203"/>
      <c r="AD89" s="203"/>
      <c r="AE89" s="203">
        <v>1068598.3875</v>
      </c>
      <c r="AF89" s="215"/>
      <c r="AG89" s="216"/>
      <c r="AH89" s="205"/>
      <c r="AI89" s="205"/>
      <c r="AJ89" s="205"/>
      <c r="AK89" s="206">
        <v>1068598.3875</v>
      </c>
      <c r="AL89" s="205">
        <v>1068598.3875</v>
      </c>
      <c r="AM89" s="207"/>
      <c r="AN89" s="205"/>
      <c r="AO89" s="208">
        <v>0</v>
      </c>
      <c r="AP89" s="209"/>
      <c r="AQ89" s="210">
        <v>996635.37</v>
      </c>
      <c r="AR89" s="205"/>
      <c r="AS89" s="205"/>
      <c r="AT89" s="205"/>
      <c r="AU89" s="205">
        <v>996635.37</v>
      </c>
      <c r="AV89" s="211">
        <v>996635.37</v>
      </c>
      <c r="AW89" s="205"/>
      <c r="AX89" s="205"/>
      <c r="AY89" s="207">
        <v>0</v>
      </c>
      <c r="AZ89" s="212" t="s">
        <v>4866</v>
      </c>
      <c r="BA89" s="213">
        <v>0</v>
      </c>
      <c r="BC89" s="202" t="str">
        <f t="shared" si="10"/>
        <v/>
      </c>
      <c r="BD89" s="202" t="str">
        <f t="shared" si="10"/>
        <v/>
      </c>
      <c r="BE89" s="202" t="str">
        <f t="shared" si="10"/>
        <v/>
      </c>
      <c r="BF89" s="202" t="str">
        <f t="shared" si="10"/>
        <v>Non-Op</v>
      </c>
      <c r="BG89" s="202" t="str">
        <f t="shared" si="13"/>
        <v>NO</v>
      </c>
      <c r="BH89" s="202" t="str">
        <f t="shared" si="13"/>
        <v>NO</v>
      </c>
      <c r="BI89" s="202" t="str">
        <f t="shared" si="14"/>
        <v/>
      </c>
      <c r="BK89" s="202" t="b">
        <f t="shared" si="12"/>
        <v>1</v>
      </c>
      <c r="BL89" s="202" t="b">
        <f t="shared" si="12"/>
        <v>1</v>
      </c>
      <c r="BM89" s="202" t="b">
        <f t="shared" si="12"/>
        <v>1</v>
      </c>
      <c r="BN89" s="202" t="b">
        <f t="shared" si="12"/>
        <v>1</v>
      </c>
      <c r="BO89" s="202" t="b">
        <f t="shared" si="12"/>
        <v>1</v>
      </c>
      <c r="BP89" s="202" t="b">
        <f t="shared" si="12"/>
        <v>1</v>
      </c>
      <c r="BQ89" s="202" t="b">
        <f t="shared" si="12"/>
        <v>1</v>
      </c>
    </row>
    <row r="90" spans="1:69" s="214" customFormat="1" ht="12" customHeight="1" x14ac:dyDescent="0.2">
      <c r="A90" s="239">
        <v>12400723</v>
      </c>
      <c r="B90" s="240" t="s">
        <v>1761</v>
      </c>
      <c r="C90" s="200" t="s">
        <v>546</v>
      </c>
      <c r="D90" s="201" t="s">
        <v>478</v>
      </c>
      <c r="E90" s="170"/>
      <c r="F90" s="200"/>
      <c r="G90" s="201"/>
      <c r="H90" s="202" t="s">
        <v>1684</v>
      </c>
      <c r="I90" s="202" t="s">
        <v>1684</v>
      </c>
      <c r="J90" s="202" t="s">
        <v>1684</v>
      </c>
      <c r="K90" s="202" t="s">
        <v>478</v>
      </c>
      <c r="L90" s="202" t="s">
        <v>1685</v>
      </c>
      <c r="M90" s="202" t="s">
        <v>1685</v>
      </c>
      <c r="N90" s="202" t="s">
        <v>1684</v>
      </c>
      <c r="O90" s="167"/>
      <c r="P90" s="203">
        <v>0</v>
      </c>
      <c r="Q90" s="203">
        <v>0</v>
      </c>
      <c r="R90" s="203">
        <v>0</v>
      </c>
      <c r="S90" s="203">
        <v>0</v>
      </c>
      <c r="T90" s="203">
        <v>0</v>
      </c>
      <c r="U90" s="203">
        <v>0</v>
      </c>
      <c r="V90" s="203">
        <v>0</v>
      </c>
      <c r="W90" s="203">
        <v>0</v>
      </c>
      <c r="X90" s="203">
        <v>0</v>
      </c>
      <c r="Y90" s="203">
        <v>0</v>
      </c>
      <c r="Z90" s="203">
        <v>0</v>
      </c>
      <c r="AA90" s="203">
        <v>0</v>
      </c>
      <c r="AB90" s="203">
        <v>0</v>
      </c>
      <c r="AC90" s="203"/>
      <c r="AD90" s="203"/>
      <c r="AE90" s="203">
        <v>0</v>
      </c>
      <c r="AF90" s="215"/>
      <c r="AG90" s="216"/>
      <c r="AH90" s="205"/>
      <c r="AI90" s="205"/>
      <c r="AJ90" s="205"/>
      <c r="AK90" s="206">
        <v>0</v>
      </c>
      <c r="AL90" s="205">
        <v>0</v>
      </c>
      <c r="AM90" s="207"/>
      <c r="AN90" s="205"/>
      <c r="AO90" s="208">
        <v>0</v>
      </c>
      <c r="AP90" s="209"/>
      <c r="AQ90" s="210">
        <v>0</v>
      </c>
      <c r="AR90" s="205"/>
      <c r="AS90" s="205"/>
      <c r="AT90" s="205"/>
      <c r="AU90" s="205">
        <v>0</v>
      </c>
      <c r="AV90" s="211">
        <v>0</v>
      </c>
      <c r="AW90" s="205"/>
      <c r="AX90" s="205"/>
      <c r="AY90" s="207">
        <v>0</v>
      </c>
      <c r="AZ90" s="212" t="s">
        <v>4866</v>
      </c>
      <c r="BA90" s="213">
        <v>0</v>
      </c>
      <c r="BC90" s="202" t="str">
        <f t="shared" si="10"/>
        <v/>
      </c>
      <c r="BD90" s="202" t="str">
        <f t="shared" si="10"/>
        <v/>
      </c>
      <c r="BE90" s="202" t="str">
        <f t="shared" si="10"/>
        <v/>
      </c>
      <c r="BF90" s="202" t="str">
        <f t="shared" si="10"/>
        <v>Non-Op</v>
      </c>
      <c r="BG90" s="202" t="str">
        <f t="shared" si="13"/>
        <v>NO</v>
      </c>
      <c r="BH90" s="202" t="str">
        <f t="shared" si="13"/>
        <v>NO</v>
      </c>
      <c r="BI90" s="202" t="str">
        <f t="shared" si="14"/>
        <v/>
      </c>
      <c r="BK90" s="202" t="b">
        <f t="shared" si="12"/>
        <v>1</v>
      </c>
      <c r="BL90" s="202" t="b">
        <f t="shared" si="12"/>
        <v>1</v>
      </c>
      <c r="BM90" s="202" t="b">
        <f t="shared" si="12"/>
        <v>1</v>
      </c>
      <c r="BN90" s="202" t="b">
        <f t="shared" si="12"/>
        <v>1</v>
      </c>
      <c r="BO90" s="202" t="b">
        <f t="shared" si="12"/>
        <v>1</v>
      </c>
      <c r="BP90" s="202" t="b">
        <f t="shared" si="12"/>
        <v>1</v>
      </c>
      <c r="BQ90" s="202" t="b">
        <f t="shared" si="12"/>
        <v>1</v>
      </c>
    </row>
    <row r="91" spans="1:69" s="214" customFormat="1" ht="12" customHeight="1" x14ac:dyDescent="0.2">
      <c r="A91" s="239">
        <v>12800001</v>
      </c>
      <c r="B91" s="240" t="s">
        <v>1762</v>
      </c>
      <c r="C91" s="200" t="s">
        <v>182</v>
      </c>
      <c r="D91" s="201" t="s">
        <v>476</v>
      </c>
      <c r="E91" s="170"/>
      <c r="F91" s="200"/>
      <c r="G91" s="201"/>
      <c r="H91" s="202" t="s">
        <v>1684</v>
      </c>
      <c r="I91" s="202" t="s">
        <v>476</v>
      </c>
      <c r="J91" s="202" t="s">
        <v>1684</v>
      </c>
      <c r="K91" s="202" t="s">
        <v>1684</v>
      </c>
      <c r="L91" s="202" t="s">
        <v>1685</v>
      </c>
      <c r="M91" s="202" t="s">
        <v>1685</v>
      </c>
      <c r="N91" s="202" t="s">
        <v>1684</v>
      </c>
      <c r="O91" s="167"/>
      <c r="P91" s="203">
        <v>18500000</v>
      </c>
      <c r="Q91" s="203">
        <v>18500000</v>
      </c>
      <c r="R91" s="203">
        <v>18500000</v>
      </c>
      <c r="S91" s="203">
        <v>18500000</v>
      </c>
      <c r="T91" s="203">
        <v>18500000</v>
      </c>
      <c r="U91" s="203">
        <v>18500000</v>
      </c>
      <c r="V91" s="203">
        <v>18500000</v>
      </c>
      <c r="W91" s="203">
        <v>18500000</v>
      </c>
      <c r="X91" s="203">
        <v>18500000</v>
      </c>
      <c r="Y91" s="203">
        <v>18500000</v>
      </c>
      <c r="Z91" s="203">
        <v>18500000</v>
      </c>
      <c r="AA91" s="203">
        <v>18500000</v>
      </c>
      <c r="AB91" s="203">
        <v>18500000</v>
      </c>
      <c r="AC91" s="203"/>
      <c r="AD91" s="203"/>
      <c r="AE91" s="203">
        <v>18500000</v>
      </c>
      <c r="AF91" s="215" t="s">
        <v>183</v>
      </c>
      <c r="AG91" s="216"/>
      <c r="AH91" s="205"/>
      <c r="AI91" s="205">
        <v>18500000</v>
      </c>
      <c r="AJ91" s="205"/>
      <c r="AK91" s="206"/>
      <c r="AL91" s="205">
        <v>18500000</v>
      </c>
      <c r="AM91" s="207"/>
      <c r="AN91" s="205"/>
      <c r="AO91" s="208">
        <v>0</v>
      </c>
      <c r="AP91" s="209"/>
      <c r="AQ91" s="210">
        <v>18500000</v>
      </c>
      <c r="AR91" s="205"/>
      <c r="AS91" s="205">
        <v>18500000</v>
      </c>
      <c r="AT91" s="205"/>
      <c r="AU91" s="205"/>
      <c r="AV91" s="211">
        <v>18500000</v>
      </c>
      <c r="AW91" s="205"/>
      <c r="AX91" s="205"/>
      <c r="AY91" s="207">
        <v>0</v>
      </c>
      <c r="AZ91" s="212"/>
      <c r="BA91" s="213">
        <v>0</v>
      </c>
      <c r="BC91" s="202" t="str">
        <f t="shared" si="10"/>
        <v/>
      </c>
      <c r="BD91" s="202" t="str">
        <f t="shared" si="10"/>
        <v>ERB</v>
      </c>
      <c r="BE91" s="202" t="str">
        <f t="shared" si="10"/>
        <v/>
      </c>
      <c r="BF91" s="202" t="str">
        <f t="shared" si="10"/>
        <v/>
      </c>
      <c r="BG91" s="202" t="str">
        <f t="shared" si="13"/>
        <v>NO</v>
      </c>
      <c r="BH91" s="202" t="str">
        <f t="shared" si="13"/>
        <v>NO</v>
      </c>
      <c r="BI91" s="202" t="str">
        <f t="shared" si="14"/>
        <v/>
      </c>
      <c r="BK91" s="202" t="b">
        <f t="shared" si="12"/>
        <v>1</v>
      </c>
      <c r="BL91" s="202" t="b">
        <f t="shared" si="12"/>
        <v>1</v>
      </c>
      <c r="BM91" s="202" t="b">
        <f t="shared" si="12"/>
        <v>1</v>
      </c>
      <c r="BN91" s="202" t="b">
        <f t="shared" si="12"/>
        <v>1</v>
      </c>
      <c r="BO91" s="202" t="b">
        <f t="shared" si="12"/>
        <v>1</v>
      </c>
      <c r="BP91" s="202" t="b">
        <f t="shared" si="12"/>
        <v>1</v>
      </c>
      <c r="BQ91" s="202" t="b">
        <f t="shared" si="12"/>
        <v>1</v>
      </c>
    </row>
    <row r="92" spans="1:69" s="214" customFormat="1" ht="12" customHeight="1" x14ac:dyDescent="0.2">
      <c r="A92" s="239">
        <v>12800011</v>
      </c>
      <c r="B92" s="240" t="s">
        <v>1763</v>
      </c>
      <c r="C92" s="200" t="s">
        <v>547</v>
      </c>
      <c r="D92" s="201" t="s">
        <v>478</v>
      </c>
      <c r="E92" s="170"/>
      <c r="F92" s="200"/>
      <c r="G92" s="201"/>
      <c r="H92" s="202" t="s">
        <v>1684</v>
      </c>
      <c r="I92" s="202" t="s">
        <v>1684</v>
      </c>
      <c r="J92" s="202" t="s">
        <v>1684</v>
      </c>
      <c r="K92" s="202" t="s">
        <v>478</v>
      </c>
      <c r="L92" s="202" t="s">
        <v>1685</v>
      </c>
      <c r="M92" s="202" t="s">
        <v>1685</v>
      </c>
      <c r="N92" s="202" t="s">
        <v>1684</v>
      </c>
      <c r="O92" s="167"/>
      <c r="P92" s="203">
        <v>1667631.98</v>
      </c>
      <c r="Q92" s="203">
        <v>1668180.25</v>
      </c>
      <c r="R92" s="203">
        <v>1668746.98</v>
      </c>
      <c r="S92" s="203">
        <v>1669313.9</v>
      </c>
      <c r="T92" s="203">
        <v>1669826.13</v>
      </c>
      <c r="U92" s="203">
        <v>1670393.42</v>
      </c>
      <c r="V92" s="203">
        <v>1670942.59</v>
      </c>
      <c r="W92" s="203">
        <v>1671510.26</v>
      </c>
      <c r="X92" s="203">
        <v>1672059.8</v>
      </c>
      <c r="Y92" s="203">
        <v>1672788.17</v>
      </c>
      <c r="Z92" s="203">
        <v>1673711.63</v>
      </c>
      <c r="AA92" s="203">
        <v>1674605.74</v>
      </c>
      <c r="AB92" s="203">
        <v>1675530.2</v>
      </c>
      <c r="AC92" s="203"/>
      <c r="AD92" s="203"/>
      <c r="AE92" s="203">
        <v>1671138.3299999998</v>
      </c>
      <c r="AF92" s="270" t="s">
        <v>0</v>
      </c>
      <c r="AG92" s="271"/>
      <c r="AH92" s="205"/>
      <c r="AI92" s="205"/>
      <c r="AJ92" s="205"/>
      <c r="AK92" s="206">
        <v>1671138.3299999998</v>
      </c>
      <c r="AL92" s="205">
        <v>1671138.3299999998</v>
      </c>
      <c r="AM92" s="207"/>
      <c r="AN92" s="205"/>
      <c r="AO92" s="208">
        <v>0</v>
      </c>
      <c r="AP92" s="209"/>
      <c r="AQ92" s="210">
        <v>1675530.2</v>
      </c>
      <c r="AR92" s="205"/>
      <c r="AS92" s="205"/>
      <c r="AT92" s="205"/>
      <c r="AU92" s="205">
        <v>1675530.2</v>
      </c>
      <c r="AV92" s="211">
        <v>1675530.2</v>
      </c>
      <c r="AW92" s="205"/>
      <c r="AX92" s="205"/>
      <c r="AY92" s="207">
        <v>0</v>
      </c>
      <c r="AZ92" s="212" t="s">
        <v>4871</v>
      </c>
      <c r="BA92" s="213">
        <v>0</v>
      </c>
      <c r="BC92" s="202" t="str">
        <f t="shared" si="10"/>
        <v/>
      </c>
      <c r="BD92" s="202" t="str">
        <f t="shared" si="10"/>
        <v/>
      </c>
      <c r="BE92" s="202" t="str">
        <f t="shared" si="10"/>
        <v/>
      </c>
      <c r="BF92" s="202" t="str">
        <f t="shared" si="10"/>
        <v>Non-Op</v>
      </c>
      <c r="BG92" s="202" t="str">
        <f t="shared" si="13"/>
        <v>NO</v>
      </c>
      <c r="BH92" s="202" t="str">
        <f t="shared" si="13"/>
        <v>NO</v>
      </c>
      <c r="BI92" s="202" t="str">
        <f t="shared" si="14"/>
        <v/>
      </c>
      <c r="BK92" s="202" t="b">
        <f t="shared" si="12"/>
        <v>1</v>
      </c>
      <c r="BL92" s="202" t="b">
        <f t="shared" si="12"/>
        <v>1</v>
      </c>
      <c r="BM92" s="202" t="b">
        <f t="shared" si="12"/>
        <v>1</v>
      </c>
      <c r="BN92" s="202" t="b">
        <f t="shared" si="12"/>
        <v>1</v>
      </c>
      <c r="BO92" s="202" t="b">
        <f t="shared" si="12"/>
        <v>1</v>
      </c>
      <c r="BP92" s="202" t="b">
        <f t="shared" si="12"/>
        <v>1</v>
      </c>
      <c r="BQ92" s="202" t="b">
        <f t="shared" si="12"/>
        <v>1</v>
      </c>
    </row>
    <row r="93" spans="1:69" s="214" customFormat="1" ht="12" customHeight="1" x14ac:dyDescent="0.2">
      <c r="A93" s="239">
        <v>13100543</v>
      </c>
      <c r="B93" s="240" t="s">
        <v>1764</v>
      </c>
      <c r="C93" s="200" t="s">
        <v>548</v>
      </c>
      <c r="D93" s="201" t="s">
        <v>479</v>
      </c>
      <c r="E93" s="170"/>
      <c r="F93" s="200"/>
      <c r="G93" s="201"/>
      <c r="H93" s="202" t="s">
        <v>1684</v>
      </c>
      <c r="I93" s="202" t="s">
        <v>1684</v>
      </c>
      <c r="J93" s="202" t="s">
        <v>1684</v>
      </c>
      <c r="K93" s="202" t="s">
        <v>1684</v>
      </c>
      <c r="L93" s="202" t="s">
        <v>479</v>
      </c>
      <c r="M93" s="202" t="s">
        <v>1685</v>
      </c>
      <c r="N93" s="202" t="s">
        <v>479</v>
      </c>
      <c r="O93" s="167"/>
      <c r="P93" s="203">
        <v>104259.67</v>
      </c>
      <c r="Q93" s="203">
        <v>111657.62</v>
      </c>
      <c r="R93" s="203">
        <v>116018.57</v>
      </c>
      <c r="S93" s="203">
        <v>122321.72</v>
      </c>
      <c r="T93" s="203">
        <v>126736.62</v>
      </c>
      <c r="U93" s="203">
        <v>133967.22</v>
      </c>
      <c r="V93" s="203">
        <v>142319.22</v>
      </c>
      <c r="W93" s="203">
        <v>161897.32</v>
      </c>
      <c r="X93" s="203">
        <v>182255.73</v>
      </c>
      <c r="Y93" s="203">
        <v>187755.67</v>
      </c>
      <c r="Z93" s="203">
        <v>195515.41</v>
      </c>
      <c r="AA93" s="203">
        <v>197124.91</v>
      </c>
      <c r="AB93" s="203">
        <v>197331.71</v>
      </c>
      <c r="AC93" s="203"/>
      <c r="AD93" s="203"/>
      <c r="AE93" s="203">
        <v>152363.80833333332</v>
      </c>
      <c r="AF93" s="215"/>
      <c r="AG93" s="216"/>
      <c r="AH93" s="205"/>
      <c r="AI93" s="205"/>
      <c r="AJ93" s="205"/>
      <c r="AK93" s="206"/>
      <c r="AL93" s="205">
        <v>0</v>
      </c>
      <c r="AM93" s="207">
        <v>152363.80833333332</v>
      </c>
      <c r="AN93" s="205"/>
      <c r="AO93" s="208">
        <v>152363.80833333332</v>
      </c>
      <c r="AP93" s="209"/>
      <c r="AQ93" s="210">
        <v>197331.71</v>
      </c>
      <c r="AR93" s="205"/>
      <c r="AS93" s="205"/>
      <c r="AT93" s="205"/>
      <c r="AU93" s="205"/>
      <c r="AV93" s="211">
        <v>0</v>
      </c>
      <c r="AW93" s="205">
        <v>197331.71</v>
      </c>
      <c r="AX93" s="205"/>
      <c r="AY93" s="207">
        <v>197331.71</v>
      </c>
      <c r="AZ93" s="212"/>
      <c r="BA93" s="213">
        <v>0</v>
      </c>
      <c r="BC93" s="202" t="str">
        <f t="shared" si="10"/>
        <v/>
      </c>
      <c r="BD93" s="202" t="str">
        <f t="shared" si="10"/>
        <v/>
      </c>
      <c r="BE93" s="202" t="str">
        <f t="shared" si="10"/>
        <v/>
      </c>
      <c r="BF93" s="202" t="str">
        <f t="shared" si="10"/>
        <v/>
      </c>
      <c r="BG93" s="202" t="str">
        <f t="shared" si="13"/>
        <v>W/C</v>
      </c>
      <c r="BH93" s="202" t="str">
        <f t="shared" si="13"/>
        <v>NO</v>
      </c>
      <c r="BI93" s="202" t="str">
        <f t="shared" si="14"/>
        <v>W/C</v>
      </c>
      <c r="BK93" s="202" t="b">
        <f t="shared" si="12"/>
        <v>1</v>
      </c>
      <c r="BL93" s="202" t="b">
        <f t="shared" si="12"/>
        <v>1</v>
      </c>
      <c r="BM93" s="202" t="b">
        <f t="shared" si="12"/>
        <v>1</v>
      </c>
      <c r="BN93" s="202" t="b">
        <f t="shared" si="12"/>
        <v>1</v>
      </c>
      <c r="BO93" s="202" t="b">
        <f t="shared" si="12"/>
        <v>1</v>
      </c>
      <c r="BP93" s="202" t="b">
        <f t="shared" si="12"/>
        <v>1</v>
      </c>
      <c r="BQ93" s="202" t="b">
        <f t="shared" si="12"/>
        <v>1</v>
      </c>
    </row>
    <row r="94" spans="1:69" s="214" customFormat="1" ht="12" customHeight="1" x14ac:dyDescent="0.2">
      <c r="A94" s="239">
        <v>13100563</v>
      </c>
      <c r="B94" s="240" t="s">
        <v>1765</v>
      </c>
      <c r="C94" s="200" t="s">
        <v>549</v>
      </c>
      <c r="D94" s="201" t="s">
        <v>479</v>
      </c>
      <c r="E94" s="170"/>
      <c r="F94" s="200"/>
      <c r="G94" s="201"/>
      <c r="H94" s="202" t="s">
        <v>1684</v>
      </c>
      <c r="I94" s="202" t="s">
        <v>1684</v>
      </c>
      <c r="J94" s="202" t="s">
        <v>1684</v>
      </c>
      <c r="K94" s="202" t="s">
        <v>1684</v>
      </c>
      <c r="L94" s="202" t="s">
        <v>479</v>
      </c>
      <c r="M94" s="202" t="s">
        <v>1685</v>
      </c>
      <c r="N94" s="202" t="s">
        <v>479</v>
      </c>
      <c r="O94" s="167"/>
      <c r="P94" s="203">
        <v>77010.66</v>
      </c>
      <c r="Q94" s="203">
        <v>359314.01</v>
      </c>
      <c r="R94" s="203">
        <v>566179.75</v>
      </c>
      <c r="S94" s="203">
        <v>834781.99</v>
      </c>
      <c r="T94" s="203">
        <v>255411.44</v>
      </c>
      <c r="U94" s="203">
        <v>472344.97</v>
      </c>
      <c r="V94" s="203">
        <v>700531.24</v>
      </c>
      <c r="W94" s="203">
        <v>838409.72</v>
      </c>
      <c r="X94" s="203">
        <v>990648.87</v>
      </c>
      <c r="Y94" s="203">
        <v>52182.37</v>
      </c>
      <c r="Z94" s="203">
        <v>184955.92</v>
      </c>
      <c r="AA94" s="203">
        <v>358500.28</v>
      </c>
      <c r="AB94" s="203">
        <v>78029.05</v>
      </c>
      <c r="AC94" s="203"/>
      <c r="AD94" s="203"/>
      <c r="AE94" s="203">
        <v>474231.7012500001</v>
      </c>
      <c r="AF94" s="215"/>
      <c r="AG94" s="216"/>
      <c r="AH94" s="205"/>
      <c r="AI94" s="205"/>
      <c r="AJ94" s="205"/>
      <c r="AK94" s="206"/>
      <c r="AL94" s="205">
        <v>0</v>
      </c>
      <c r="AM94" s="207">
        <v>474231.7012500001</v>
      </c>
      <c r="AN94" s="205"/>
      <c r="AO94" s="208">
        <v>474231.7012500001</v>
      </c>
      <c r="AP94" s="209"/>
      <c r="AQ94" s="210">
        <v>78029.05</v>
      </c>
      <c r="AR94" s="205"/>
      <c r="AS94" s="205"/>
      <c r="AT94" s="205"/>
      <c r="AU94" s="205"/>
      <c r="AV94" s="211">
        <v>0</v>
      </c>
      <c r="AW94" s="205">
        <v>78029.05</v>
      </c>
      <c r="AX94" s="205"/>
      <c r="AY94" s="207">
        <v>78029.05</v>
      </c>
      <c r="AZ94" s="212"/>
      <c r="BA94" s="213">
        <v>0</v>
      </c>
      <c r="BC94" s="202" t="str">
        <f t="shared" si="10"/>
        <v/>
      </c>
      <c r="BD94" s="202" t="str">
        <f t="shared" si="10"/>
        <v/>
      </c>
      <c r="BE94" s="202" t="str">
        <f t="shared" si="10"/>
        <v/>
      </c>
      <c r="BF94" s="202" t="str">
        <f t="shared" si="10"/>
        <v/>
      </c>
      <c r="BG94" s="202" t="str">
        <f t="shared" si="13"/>
        <v>W/C</v>
      </c>
      <c r="BH94" s="202" t="str">
        <f t="shared" si="13"/>
        <v>NO</v>
      </c>
      <c r="BI94" s="202" t="str">
        <f t="shared" si="14"/>
        <v>W/C</v>
      </c>
      <c r="BK94" s="202" t="b">
        <f t="shared" si="12"/>
        <v>1</v>
      </c>
      <c r="BL94" s="202" t="b">
        <f t="shared" si="12"/>
        <v>1</v>
      </c>
      <c r="BM94" s="202" t="b">
        <f t="shared" si="12"/>
        <v>1</v>
      </c>
      <c r="BN94" s="202" t="b">
        <f t="shared" si="12"/>
        <v>1</v>
      </c>
      <c r="BO94" s="202" t="b">
        <f t="shared" si="12"/>
        <v>1</v>
      </c>
      <c r="BP94" s="202" t="b">
        <f t="shared" si="12"/>
        <v>1</v>
      </c>
      <c r="BQ94" s="202" t="b">
        <f t="shared" si="12"/>
        <v>1</v>
      </c>
    </row>
    <row r="95" spans="1:69" s="214" customFormat="1" ht="12" customHeight="1" x14ac:dyDescent="0.2">
      <c r="A95" s="239">
        <v>13100573</v>
      </c>
      <c r="B95" s="240" t="s">
        <v>1766</v>
      </c>
      <c r="C95" s="200" t="s">
        <v>550</v>
      </c>
      <c r="D95" s="201" t="s">
        <v>479</v>
      </c>
      <c r="E95" s="170"/>
      <c r="F95" s="200"/>
      <c r="G95" s="201"/>
      <c r="H95" s="202" t="s">
        <v>1684</v>
      </c>
      <c r="I95" s="202" t="s">
        <v>1684</v>
      </c>
      <c r="J95" s="202" t="s">
        <v>1684</v>
      </c>
      <c r="K95" s="202" t="s">
        <v>1684</v>
      </c>
      <c r="L95" s="202" t="s">
        <v>479</v>
      </c>
      <c r="M95" s="202" t="s">
        <v>1685</v>
      </c>
      <c r="N95" s="202" t="s">
        <v>479</v>
      </c>
      <c r="O95" s="167"/>
      <c r="P95" s="203">
        <v>14476.95</v>
      </c>
      <c r="Q95" s="203">
        <v>17134.37</v>
      </c>
      <c r="R95" s="203">
        <v>14721.76</v>
      </c>
      <c r="S95" s="203">
        <v>15314.18</v>
      </c>
      <c r="T95" s="203">
        <v>13532.07</v>
      </c>
      <c r="U95" s="203">
        <v>13879.22</v>
      </c>
      <c r="V95" s="203">
        <v>12212.27</v>
      </c>
      <c r="W95" s="203">
        <v>13684.15</v>
      </c>
      <c r="X95" s="203">
        <v>14732.28</v>
      </c>
      <c r="Y95" s="203">
        <v>12499</v>
      </c>
      <c r="Z95" s="203">
        <v>10239.42</v>
      </c>
      <c r="AA95" s="203">
        <v>14514.8</v>
      </c>
      <c r="AB95" s="203">
        <v>11289.32</v>
      </c>
      <c r="AC95" s="203"/>
      <c r="AD95" s="203"/>
      <c r="AE95" s="203">
        <v>13778.887916666667</v>
      </c>
      <c r="AF95" s="215"/>
      <c r="AG95" s="216"/>
      <c r="AH95" s="205"/>
      <c r="AI95" s="205"/>
      <c r="AJ95" s="205"/>
      <c r="AK95" s="206"/>
      <c r="AL95" s="205">
        <v>0</v>
      </c>
      <c r="AM95" s="207">
        <v>13778.887916666667</v>
      </c>
      <c r="AN95" s="205"/>
      <c r="AO95" s="208">
        <v>13778.887916666667</v>
      </c>
      <c r="AP95" s="209"/>
      <c r="AQ95" s="210">
        <v>11289.32</v>
      </c>
      <c r="AR95" s="205"/>
      <c r="AS95" s="205"/>
      <c r="AT95" s="205"/>
      <c r="AU95" s="205"/>
      <c r="AV95" s="211">
        <v>0</v>
      </c>
      <c r="AW95" s="205">
        <v>11289.32</v>
      </c>
      <c r="AX95" s="205"/>
      <c r="AY95" s="207">
        <v>11289.32</v>
      </c>
      <c r="AZ95" s="212"/>
      <c r="BA95" s="213">
        <v>0</v>
      </c>
      <c r="BC95" s="202" t="str">
        <f t="shared" ref="BC95:BF129" si="15">IF(VALUE(AR95),BC$7,IF(ISBLANK(AR95),"",BC$7))</f>
        <v/>
      </c>
      <c r="BD95" s="202" t="str">
        <f t="shared" si="15"/>
        <v/>
      </c>
      <c r="BE95" s="202" t="str">
        <f t="shared" si="15"/>
        <v/>
      </c>
      <c r="BF95" s="202" t="str">
        <f t="shared" si="15"/>
        <v/>
      </c>
      <c r="BG95" s="202" t="str">
        <f t="shared" si="13"/>
        <v>W/C</v>
      </c>
      <c r="BH95" s="202" t="str">
        <f t="shared" si="13"/>
        <v>NO</v>
      </c>
      <c r="BI95" s="202" t="str">
        <f t="shared" si="14"/>
        <v>W/C</v>
      </c>
      <c r="BK95" s="202" t="b">
        <f t="shared" si="12"/>
        <v>1</v>
      </c>
      <c r="BL95" s="202" t="b">
        <f t="shared" si="12"/>
        <v>1</v>
      </c>
      <c r="BM95" s="202" t="b">
        <f t="shared" si="12"/>
        <v>1</v>
      </c>
      <c r="BN95" s="202" t="b">
        <f t="shared" si="12"/>
        <v>1</v>
      </c>
      <c r="BO95" s="202" t="b">
        <f t="shared" si="12"/>
        <v>1</v>
      </c>
      <c r="BP95" s="202" t="b">
        <f t="shared" si="12"/>
        <v>1</v>
      </c>
      <c r="BQ95" s="202" t="b">
        <f t="shared" si="12"/>
        <v>1</v>
      </c>
    </row>
    <row r="96" spans="1:69" s="214" customFormat="1" ht="12" customHeight="1" x14ac:dyDescent="0.2">
      <c r="A96" s="239">
        <v>13101003</v>
      </c>
      <c r="B96" s="240" t="s">
        <v>1767</v>
      </c>
      <c r="C96" s="200" t="s">
        <v>551</v>
      </c>
      <c r="D96" s="201" t="s">
        <v>479</v>
      </c>
      <c r="E96" s="170"/>
      <c r="F96" s="200"/>
      <c r="G96" s="201"/>
      <c r="H96" s="202" t="s">
        <v>1684</v>
      </c>
      <c r="I96" s="202" t="s">
        <v>1684</v>
      </c>
      <c r="J96" s="202" t="s">
        <v>1684</v>
      </c>
      <c r="K96" s="202" t="s">
        <v>1684</v>
      </c>
      <c r="L96" s="202" t="s">
        <v>479</v>
      </c>
      <c r="M96" s="202" t="s">
        <v>1685</v>
      </c>
      <c r="N96" s="202" t="s">
        <v>479</v>
      </c>
      <c r="O96" s="167"/>
      <c r="P96" s="203">
        <v>8641319.0099999998</v>
      </c>
      <c r="Q96" s="203">
        <v>8078608.04</v>
      </c>
      <c r="R96" s="203">
        <v>11657329.83</v>
      </c>
      <c r="S96" s="203">
        <v>4369906.1900000004</v>
      </c>
      <c r="T96" s="203">
        <v>8570341.5700000003</v>
      </c>
      <c r="U96" s="203">
        <v>4032730.53</v>
      </c>
      <c r="V96" s="203">
        <v>4066600.03</v>
      </c>
      <c r="W96" s="203">
        <v>4959420.34</v>
      </c>
      <c r="X96" s="203">
        <v>4949124.0599999996</v>
      </c>
      <c r="Y96" s="203">
        <v>4063233.77</v>
      </c>
      <c r="Z96" s="203">
        <v>5108278.16</v>
      </c>
      <c r="AA96" s="203">
        <v>8276880.8399999999</v>
      </c>
      <c r="AB96" s="203">
        <v>7758901.6399999997</v>
      </c>
      <c r="AC96" s="203"/>
      <c r="AD96" s="203"/>
      <c r="AE96" s="203">
        <v>6361046.9737500018</v>
      </c>
      <c r="AF96" s="215"/>
      <c r="AG96" s="216"/>
      <c r="AH96" s="205"/>
      <c r="AI96" s="205"/>
      <c r="AJ96" s="205"/>
      <c r="AK96" s="206"/>
      <c r="AL96" s="205">
        <v>0</v>
      </c>
      <c r="AM96" s="207">
        <v>6361046.9737500018</v>
      </c>
      <c r="AN96" s="205"/>
      <c r="AO96" s="208">
        <v>6361046.9737500018</v>
      </c>
      <c r="AP96" s="209"/>
      <c r="AQ96" s="210">
        <v>7758901.6399999997</v>
      </c>
      <c r="AR96" s="205"/>
      <c r="AS96" s="205"/>
      <c r="AT96" s="205"/>
      <c r="AU96" s="205"/>
      <c r="AV96" s="211">
        <v>0</v>
      </c>
      <c r="AW96" s="205">
        <v>7758901.6399999997</v>
      </c>
      <c r="AX96" s="205"/>
      <c r="AY96" s="207">
        <v>7758901.6399999997</v>
      </c>
      <c r="AZ96" s="212"/>
      <c r="BA96" s="213">
        <v>0</v>
      </c>
      <c r="BC96" s="202" t="str">
        <f t="shared" si="15"/>
        <v/>
      </c>
      <c r="BD96" s="202" t="str">
        <f t="shared" si="15"/>
        <v/>
      </c>
      <c r="BE96" s="202" t="str">
        <f t="shared" si="15"/>
        <v/>
      </c>
      <c r="BF96" s="202" t="str">
        <f t="shared" si="15"/>
        <v/>
      </c>
      <c r="BG96" s="202" t="str">
        <f t="shared" si="13"/>
        <v>W/C</v>
      </c>
      <c r="BH96" s="202" t="str">
        <f t="shared" si="13"/>
        <v>NO</v>
      </c>
      <c r="BI96" s="202" t="str">
        <f t="shared" si="14"/>
        <v>W/C</v>
      </c>
      <c r="BK96" s="202" t="b">
        <f t="shared" si="12"/>
        <v>1</v>
      </c>
      <c r="BL96" s="202" t="b">
        <f t="shared" si="12"/>
        <v>1</v>
      </c>
      <c r="BM96" s="202" t="b">
        <f t="shared" si="12"/>
        <v>1</v>
      </c>
      <c r="BN96" s="202" t="b">
        <f t="shared" si="12"/>
        <v>1</v>
      </c>
      <c r="BO96" s="202" t="b">
        <f t="shared" si="12"/>
        <v>1</v>
      </c>
      <c r="BP96" s="202" t="b">
        <f t="shared" si="12"/>
        <v>1</v>
      </c>
      <c r="BQ96" s="202" t="b">
        <f t="shared" si="12"/>
        <v>1</v>
      </c>
    </row>
    <row r="97" spans="1:69" s="214" customFormat="1" ht="12" customHeight="1" x14ac:dyDescent="0.2">
      <c r="A97" s="239">
        <v>13101013</v>
      </c>
      <c r="B97" s="240" t="s">
        <v>1768</v>
      </c>
      <c r="C97" s="200" t="s">
        <v>552</v>
      </c>
      <c r="D97" s="201" t="s">
        <v>479</v>
      </c>
      <c r="E97" s="170"/>
      <c r="F97" s="200"/>
      <c r="G97" s="201"/>
      <c r="H97" s="202" t="s">
        <v>1684</v>
      </c>
      <c r="I97" s="202" t="s">
        <v>1684</v>
      </c>
      <c r="J97" s="202" t="s">
        <v>1684</v>
      </c>
      <c r="K97" s="202" t="s">
        <v>1684</v>
      </c>
      <c r="L97" s="202" t="s">
        <v>479</v>
      </c>
      <c r="M97" s="202" t="s">
        <v>1685</v>
      </c>
      <c r="N97" s="202" t="s">
        <v>479</v>
      </c>
      <c r="O97" s="167"/>
      <c r="P97" s="203">
        <v>686530.69</v>
      </c>
      <c r="Q97" s="203">
        <v>-3812.87</v>
      </c>
      <c r="R97" s="203">
        <v>-181899.74</v>
      </c>
      <c r="S97" s="203">
        <v>780990.29</v>
      </c>
      <c r="T97" s="203">
        <v>-1393.7</v>
      </c>
      <c r="U97" s="203">
        <v>-736.29</v>
      </c>
      <c r="V97" s="203">
        <v>513929.58</v>
      </c>
      <c r="W97" s="203">
        <v>0</v>
      </c>
      <c r="X97" s="203">
        <v>0</v>
      </c>
      <c r="Y97" s="203">
        <v>408194.93</v>
      </c>
      <c r="Z97" s="203">
        <v>-50</v>
      </c>
      <c r="AA97" s="203">
        <v>-191149.41</v>
      </c>
      <c r="AB97" s="203">
        <v>0</v>
      </c>
      <c r="AC97" s="203"/>
      <c r="AD97" s="203"/>
      <c r="AE97" s="203">
        <v>138944.84458333332</v>
      </c>
      <c r="AF97" s="215"/>
      <c r="AG97" s="216"/>
      <c r="AH97" s="205"/>
      <c r="AI97" s="205"/>
      <c r="AJ97" s="205"/>
      <c r="AK97" s="206"/>
      <c r="AL97" s="205">
        <v>0</v>
      </c>
      <c r="AM97" s="207">
        <v>138944.84458333332</v>
      </c>
      <c r="AN97" s="205"/>
      <c r="AO97" s="208">
        <v>138944.84458333332</v>
      </c>
      <c r="AP97" s="209"/>
      <c r="AQ97" s="210">
        <v>0</v>
      </c>
      <c r="AR97" s="205"/>
      <c r="AS97" s="205"/>
      <c r="AT97" s="205"/>
      <c r="AU97" s="205"/>
      <c r="AV97" s="211">
        <v>0</v>
      </c>
      <c r="AW97" s="205">
        <v>0</v>
      </c>
      <c r="AX97" s="205"/>
      <c r="AY97" s="207">
        <v>0</v>
      </c>
      <c r="AZ97" s="212"/>
      <c r="BA97" s="213">
        <v>0</v>
      </c>
      <c r="BC97" s="202" t="str">
        <f t="shared" si="15"/>
        <v/>
      </c>
      <c r="BD97" s="202" t="str">
        <f t="shared" si="15"/>
        <v/>
      </c>
      <c r="BE97" s="202" t="str">
        <f t="shared" si="15"/>
        <v/>
      </c>
      <c r="BF97" s="202" t="str">
        <f t="shared" si="15"/>
        <v/>
      </c>
      <c r="BG97" s="202" t="str">
        <f t="shared" si="13"/>
        <v>W/C</v>
      </c>
      <c r="BH97" s="202" t="str">
        <f t="shared" si="13"/>
        <v>NO</v>
      </c>
      <c r="BI97" s="202" t="str">
        <f t="shared" si="14"/>
        <v>W/C</v>
      </c>
      <c r="BK97" s="202" t="b">
        <f t="shared" si="12"/>
        <v>1</v>
      </c>
      <c r="BL97" s="202" t="b">
        <f t="shared" si="12"/>
        <v>1</v>
      </c>
      <c r="BM97" s="202" t="b">
        <f t="shared" si="12"/>
        <v>1</v>
      </c>
      <c r="BN97" s="202" t="b">
        <f t="shared" si="12"/>
        <v>1</v>
      </c>
      <c r="BO97" s="202" t="b">
        <f t="shared" si="12"/>
        <v>1</v>
      </c>
      <c r="BP97" s="202" t="b">
        <f t="shared" si="12"/>
        <v>1</v>
      </c>
      <c r="BQ97" s="202" t="b">
        <f t="shared" si="12"/>
        <v>1</v>
      </c>
    </row>
    <row r="98" spans="1:69" s="214" customFormat="1" ht="12" customHeight="1" x14ac:dyDescent="0.2">
      <c r="A98" s="239">
        <v>13101023</v>
      </c>
      <c r="B98" s="240" t="s">
        <v>1769</v>
      </c>
      <c r="C98" s="200" t="s">
        <v>553</v>
      </c>
      <c r="D98" s="201" t="s">
        <v>479</v>
      </c>
      <c r="E98" s="170"/>
      <c r="F98" s="200"/>
      <c r="G98" s="201"/>
      <c r="H98" s="202" t="s">
        <v>1684</v>
      </c>
      <c r="I98" s="202" t="s">
        <v>1684</v>
      </c>
      <c r="J98" s="202" t="s">
        <v>1684</v>
      </c>
      <c r="K98" s="202" t="s">
        <v>1684</v>
      </c>
      <c r="L98" s="202" t="s">
        <v>479</v>
      </c>
      <c r="M98" s="202" t="s">
        <v>1685</v>
      </c>
      <c r="N98" s="202" t="s">
        <v>479</v>
      </c>
      <c r="O98" s="167"/>
      <c r="P98" s="203">
        <v>17736284.010000002</v>
      </c>
      <c r="Q98" s="203">
        <v>6731999.2999999998</v>
      </c>
      <c r="R98" s="203">
        <v>11017875.49</v>
      </c>
      <c r="S98" s="203">
        <v>9746409.2300000004</v>
      </c>
      <c r="T98" s="203">
        <v>5266692.87</v>
      </c>
      <c r="U98" s="203">
        <v>4518529.8899999997</v>
      </c>
      <c r="V98" s="203">
        <v>2612901.7000000002</v>
      </c>
      <c r="W98" s="203">
        <v>5127137.3</v>
      </c>
      <c r="X98" s="203">
        <v>4150075.56</v>
      </c>
      <c r="Y98" s="203">
        <v>5997243.8300000001</v>
      </c>
      <c r="Z98" s="203">
        <v>7525886.0099999998</v>
      </c>
      <c r="AA98" s="203">
        <v>61721011.340000004</v>
      </c>
      <c r="AB98" s="203">
        <v>32132944.359999999</v>
      </c>
      <c r="AC98" s="203"/>
      <c r="AD98" s="203"/>
      <c r="AE98" s="203">
        <v>12445864.725416668</v>
      </c>
      <c r="AF98" s="215"/>
      <c r="AG98" s="216"/>
      <c r="AH98" s="205"/>
      <c r="AI98" s="205"/>
      <c r="AJ98" s="205"/>
      <c r="AK98" s="206"/>
      <c r="AL98" s="205">
        <v>0</v>
      </c>
      <c r="AM98" s="207">
        <v>12445864.725416668</v>
      </c>
      <c r="AN98" s="205"/>
      <c r="AO98" s="208">
        <v>12445864.725416668</v>
      </c>
      <c r="AP98" s="209"/>
      <c r="AQ98" s="210">
        <v>32132944.359999999</v>
      </c>
      <c r="AR98" s="205"/>
      <c r="AS98" s="205"/>
      <c r="AT98" s="205"/>
      <c r="AU98" s="205"/>
      <c r="AV98" s="211">
        <v>0</v>
      </c>
      <c r="AW98" s="205">
        <v>32132944.359999999</v>
      </c>
      <c r="AX98" s="205"/>
      <c r="AY98" s="207">
        <v>32132944.359999999</v>
      </c>
      <c r="AZ98" s="212"/>
      <c r="BA98" s="213">
        <v>0</v>
      </c>
      <c r="BC98" s="202" t="str">
        <f t="shared" si="15"/>
        <v/>
      </c>
      <c r="BD98" s="202" t="str">
        <f t="shared" si="15"/>
        <v/>
      </c>
      <c r="BE98" s="202" t="str">
        <f t="shared" si="15"/>
        <v/>
      </c>
      <c r="BF98" s="202" t="str">
        <f t="shared" si="15"/>
        <v/>
      </c>
      <c r="BG98" s="202" t="str">
        <f t="shared" si="13"/>
        <v>W/C</v>
      </c>
      <c r="BH98" s="202" t="str">
        <f t="shared" si="13"/>
        <v>NO</v>
      </c>
      <c r="BI98" s="202" t="str">
        <f t="shared" si="14"/>
        <v>W/C</v>
      </c>
      <c r="BK98" s="202" t="b">
        <f t="shared" si="12"/>
        <v>1</v>
      </c>
      <c r="BL98" s="202" t="b">
        <f t="shared" si="12"/>
        <v>1</v>
      </c>
      <c r="BM98" s="202" t="b">
        <f t="shared" si="12"/>
        <v>1</v>
      </c>
      <c r="BN98" s="202" t="b">
        <f t="shared" si="12"/>
        <v>1</v>
      </c>
      <c r="BO98" s="202" t="b">
        <f t="shared" si="12"/>
        <v>1</v>
      </c>
      <c r="BP98" s="202" t="b">
        <f t="shared" si="12"/>
        <v>1</v>
      </c>
      <c r="BQ98" s="202" t="b">
        <f t="shared" si="12"/>
        <v>1</v>
      </c>
    </row>
    <row r="99" spans="1:69" s="214" customFormat="1" ht="12" customHeight="1" x14ac:dyDescent="0.2">
      <c r="A99" s="239">
        <v>13101033</v>
      </c>
      <c r="B99" s="240" t="s">
        <v>1770</v>
      </c>
      <c r="C99" s="200" t="s">
        <v>554</v>
      </c>
      <c r="D99" s="201" t="s">
        <v>479</v>
      </c>
      <c r="E99" s="170"/>
      <c r="F99" s="200"/>
      <c r="G99" s="201"/>
      <c r="H99" s="202" t="s">
        <v>1684</v>
      </c>
      <c r="I99" s="202" t="s">
        <v>1684</v>
      </c>
      <c r="J99" s="202" t="s">
        <v>1684</v>
      </c>
      <c r="K99" s="202" t="s">
        <v>1684</v>
      </c>
      <c r="L99" s="202" t="s">
        <v>479</v>
      </c>
      <c r="M99" s="202" t="s">
        <v>1685</v>
      </c>
      <c r="N99" s="202" t="s">
        <v>479</v>
      </c>
      <c r="O99" s="167"/>
      <c r="P99" s="203">
        <v>850395.03</v>
      </c>
      <c r="Q99" s="203">
        <v>664192.12</v>
      </c>
      <c r="R99" s="203">
        <v>994137.58</v>
      </c>
      <c r="S99" s="203">
        <v>1739888.12</v>
      </c>
      <c r="T99" s="203">
        <v>1629443.02</v>
      </c>
      <c r="U99" s="203">
        <v>-789364.98</v>
      </c>
      <c r="V99" s="203">
        <v>885776.31</v>
      </c>
      <c r="W99" s="203">
        <v>562893</v>
      </c>
      <c r="X99" s="203">
        <v>533338.37</v>
      </c>
      <c r="Y99" s="203">
        <v>417483.02</v>
      </c>
      <c r="Z99" s="203">
        <v>396486.87</v>
      </c>
      <c r="AA99" s="203">
        <v>925977.66</v>
      </c>
      <c r="AB99" s="203">
        <v>804042.86</v>
      </c>
      <c r="AC99" s="203"/>
      <c r="AD99" s="203"/>
      <c r="AE99" s="203">
        <v>732289.16958333331</v>
      </c>
      <c r="AF99" s="215"/>
      <c r="AG99" s="216"/>
      <c r="AH99" s="205"/>
      <c r="AI99" s="205"/>
      <c r="AJ99" s="205"/>
      <c r="AK99" s="206"/>
      <c r="AL99" s="205">
        <v>0</v>
      </c>
      <c r="AM99" s="207">
        <v>732289.16958333331</v>
      </c>
      <c r="AN99" s="205"/>
      <c r="AO99" s="208">
        <v>732289.16958333331</v>
      </c>
      <c r="AP99" s="209"/>
      <c r="AQ99" s="210">
        <v>804042.86</v>
      </c>
      <c r="AR99" s="205"/>
      <c r="AS99" s="205"/>
      <c r="AT99" s="205"/>
      <c r="AU99" s="205"/>
      <c r="AV99" s="211">
        <v>0</v>
      </c>
      <c r="AW99" s="205">
        <v>804042.86</v>
      </c>
      <c r="AX99" s="205"/>
      <c r="AY99" s="207">
        <v>804042.86</v>
      </c>
      <c r="AZ99" s="212"/>
      <c r="BA99" s="213">
        <v>0</v>
      </c>
      <c r="BC99" s="202" t="str">
        <f t="shared" si="15"/>
        <v/>
      </c>
      <c r="BD99" s="202" t="str">
        <f t="shared" si="15"/>
        <v/>
      </c>
      <c r="BE99" s="202" t="str">
        <f t="shared" si="15"/>
        <v/>
      </c>
      <c r="BF99" s="202" t="str">
        <f t="shared" si="15"/>
        <v/>
      </c>
      <c r="BG99" s="202" t="str">
        <f t="shared" si="13"/>
        <v>W/C</v>
      </c>
      <c r="BH99" s="202" t="str">
        <f t="shared" si="13"/>
        <v>NO</v>
      </c>
      <c r="BI99" s="202" t="str">
        <f t="shared" si="14"/>
        <v>W/C</v>
      </c>
      <c r="BK99" s="202" t="b">
        <f t="shared" si="12"/>
        <v>1</v>
      </c>
      <c r="BL99" s="202" t="b">
        <f t="shared" si="12"/>
        <v>1</v>
      </c>
      <c r="BM99" s="202" t="b">
        <f t="shared" si="12"/>
        <v>1</v>
      </c>
      <c r="BN99" s="202" t="b">
        <f t="shared" si="12"/>
        <v>1</v>
      </c>
      <c r="BO99" s="202" t="b">
        <f t="shared" si="12"/>
        <v>1</v>
      </c>
      <c r="BP99" s="202" t="b">
        <f t="shared" si="12"/>
        <v>1</v>
      </c>
      <c r="BQ99" s="202" t="b">
        <f t="shared" si="12"/>
        <v>1</v>
      </c>
    </row>
    <row r="100" spans="1:69" s="214" customFormat="1" ht="12" customHeight="1" x14ac:dyDescent="0.2">
      <c r="A100" s="239">
        <v>13101093</v>
      </c>
      <c r="B100" s="240" t="s">
        <v>1771</v>
      </c>
      <c r="C100" s="200" t="s">
        <v>555</v>
      </c>
      <c r="D100" s="201" t="s">
        <v>479</v>
      </c>
      <c r="E100" s="170"/>
      <c r="F100" s="200"/>
      <c r="G100" s="201"/>
      <c r="H100" s="202" t="s">
        <v>1684</v>
      </c>
      <c r="I100" s="202" t="s">
        <v>1684</v>
      </c>
      <c r="J100" s="202" t="s">
        <v>1684</v>
      </c>
      <c r="K100" s="202" t="s">
        <v>1684</v>
      </c>
      <c r="L100" s="202" t="s">
        <v>479</v>
      </c>
      <c r="M100" s="202" t="s">
        <v>1685</v>
      </c>
      <c r="N100" s="202" t="s">
        <v>479</v>
      </c>
      <c r="O100" s="167"/>
      <c r="P100" s="203">
        <v>-5499.7</v>
      </c>
      <c r="Q100" s="203">
        <v>0</v>
      </c>
      <c r="R100" s="203">
        <v>-1176.21</v>
      </c>
      <c r="S100" s="203">
        <v>-321.43</v>
      </c>
      <c r="T100" s="203">
        <v>0</v>
      </c>
      <c r="U100" s="203">
        <v>0</v>
      </c>
      <c r="V100" s="203">
        <v>0</v>
      </c>
      <c r="W100" s="203">
        <v>-50</v>
      </c>
      <c r="X100" s="203">
        <v>-4632.6000000000004</v>
      </c>
      <c r="Y100" s="203">
        <v>-1282.53</v>
      </c>
      <c r="Z100" s="203">
        <v>-716.92</v>
      </c>
      <c r="AA100" s="203">
        <v>1037.8599999999999</v>
      </c>
      <c r="AB100" s="203">
        <v>947.95</v>
      </c>
      <c r="AC100" s="203"/>
      <c r="AD100" s="203"/>
      <c r="AE100" s="203">
        <v>-784.80875000000015</v>
      </c>
      <c r="AF100" s="215"/>
      <c r="AG100" s="216"/>
      <c r="AH100" s="205"/>
      <c r="AI100" s="205"/>
      <c r="AJ100" s="205"/>
      <c r="AK100" s="206"/>
      <c r="AL100" s="205">
        <v>0</v>
      </c>
      <c r="AM100" s="207">
        <v>-784.80875000000015</v>
      </c>
      <c r="AN100" s="205"/>
      <c r="AO100" s="208">
        <v>-784.80875000000015</v>
      </c>
      <c r="AP100" s="209"/>
      <c r="AQ100" s="210">
        <v>947.95</v>
      </c>
      <c r="AR100" s="205"/>
      <c r="AS100" s="205"/>
      <c r="AT100" s="205"/>
      <c r="AU100" s="205"/>
      <c r="AV100" s="211">
        <v>0</v>
      </c>
      <c r="AW100" s="205">
        <v>947.95</v>
      </c>
      <c r="AX100" s="205"/>
      <c r="AY100" s="207">
        <v>947.95</v>
      </c>
      <c r="AZ100" s="212"/>
      <c r="BA100" s="213">
        <v>0</v>
      </c>
      <c r="BC100" s="202" t="str">
        <f t="shared" si="15"/>
        <v/>
      </c>
      <c r="BD100" s="202" t="str">
        <f t="shared" si="15"/>
        <v/>
      </c>
      <c r="BE100" s="202" t="str">
        <f t="shared" si="15"/>
        <v/>
      </c>
      <c r="BF100" s="202" t="str">
        <f t="shared" si="15"/>
        <v/>
      </c>
      <c r="BG100" s="202" t="str">
        <f t="shared" si="13"/>
        <v>W/C</v>
      </c>
      <c r="BH100" s="202" t="str">
        <f t="shared" si="13"/>
        <v>NO</v>
      </c>
      <c r="BI100" s="202" t="str">
        <f t="shared" si="14"/>
        <v>W/C</v>
      </c>
      <c r="BK100" s="202" t="b">
        <f t="shared" si="12"/>
        <v>1</v>
      </c>
      <c r="BL100" s="202" t="b">
        <f t="shared" si="12"/>
        <v>1</v>
      </c>
      <c r="BM100" s="202" t="b">
        <f t="shared" si="12"/>
        <v>1</v>
      </c>
      <c r="BN100" s="202" t="b">
        <f t="shared" ref="BN100:BQ107" si="16">BF100=K100</f>
        <v>1</v>
      </c>
      <c r="BO100" s="202" t="b">
        <f t="shared" si="16"/>
        <v>1</v>
      </c>
      <c r="BP100" s="202" t="b">
        <f t="shared" si="16"/>
        <v>1</v>
      </c>
      <c r="BQ100" s="202" t="b">
        <f t="shared" si="16"/>
        <v>1</v>
      </c>
    </row>
    <row r="101" spans="1:69" s="214" customFormat="1" ht="12" customHeight="1" x14ac:dyDescent="0.2">
      <c r="A101" s="239">
        <v>13101113</v>
      </c>
      <c r="B101" s="240" t="s">
        <v>1772</v>
      </c>
      <c r="C101" s="200" t="s">
        <v>556</v>
      </c>
      <c r="D101" s="201" t="s">
        <v>479</v>
      </c>
      <c r="E101" s="170"/>
      <c r="F101" s="200"/>
      <c r="G101" s="201"/>
      <c r="H101" s="202" t="s">
        <v>1684</v>
      </c>
      <c r="I101" s="202" t="s">
        <v>1684</v>
      </c>
      <c r="J101" s="202" t="s">
        <v>1684</v>
      </c>
      <c r="K101" s="202" t="s">
        <v>1684</v>
      </c>
      <c r="L101" s="202" t="s">
        <v>479</v>
      </c>
      <c r="M101" s="202" t="s">
        <v>1685</v>
      </c>
      <c r="N101" s="202" t="s">
        <v>479</v>
      </c>
      <c r="O101" s="167"/>
      <c r="P101" s="203">
        <v>-5515456.6299999999</v>
      </c>
      <c r="Q101" s="203">
        <v>-5145492.88</v>
      </c>
      <c r="R101" s="203">
        <v>-7547391.3499999996</v>
      </c>
      <c r="S101" s="203">
        <v>-9948373.2400000002</v>
      </c>
      <c r="T101" s="203">
        <v>-28052867.170000002</v>
      </c>
      <c r="U101" s="203">
        <v>-8689364.3699999992</v>
      </c>
      <c r="V101" s="203">
        <v>-7458402.9000000004</v>
      </c>
      <c r="W101" s="203">
        <v>-2690912.38</v>
      </c>
      <c r="X101" s="203">
        <v>-2437628.4700000002</v>
      </c>
      <c r="Y101" s="203">
        <v>-6722144.4900000002</v>
      </c>
      <c r="Z101" s="203">
        <v>-9908765.5800000001</v>
      </c>
      <c r="AA101" s="203">
        <v>-13919738.34</v>
      </c>
      <c r="AB101" s="203">
        <v>-8160080.9199999999</v>
      </c>
      <c r="AC101" s="203"/>
      <c r="AD101" s="203"/>
      <c r="AE101" s="203">
        <v>-9113237.4954166654</v>
      </c>
      <c r="AF101" s="215"/>
      <c r="AG101" s="216"/>
      <c r="AH101" s="205"/>
      <c r="AI101" s="205"/>
      <c r="AJ101" s="205"/>
      <c r="AK101" s="206"/>
      <c r="AL101" s="205">
        <v>0</v>
      </c>
      <c r="AM101" s="207">
        <v>-9113237.4954166654</v>
      </c>
      <c r="AN101" s="205"/>
      <c r="AO101" s="208">
        <v>-9113237.4954166654</v>
      </c>
      <c r="AP101" s="209"/>
      <c r="AQ101" s="210">
        <v>-8160080.9199999999</v>
      </c>
      <c r="AR101" s="205"/>
      <c r="AS101" s="205"/>
      <c r="AT101" s="205"/>
      <c r="AU101" s="205"/>
      <c r="AV101" s="211">
        <v>0</v>
      </c>
      <c r="AW101" s="205">
        <v>-8160080.9199999999</v>
      </c>
      <c r="AX101" s="205"/>
      <c r="AY101" s="207">
        <v>-8160080.9199999999</v>
      </c>
      <c r="AZ101" s="212"/>
      <c r="BA101" s="213">
        <v>0</v>
      </c>
      <c r="BC101" s="202" t="str">
        <f t="shared" si="15"/>
        <v/>
      </c>
      <c r="BD101" s="202" t="str">
        <f t="shared" si="15"/>
        <v/>
      </c>
      <c r="BE101" s="202" t="str">
        <f t="shared" si="15"/>
        <v/>
      </c>
      <c r="BF101" s="202" t="str">
        <f t="shared" si="15"/>
        <v/>
      </c>
      <c r="BG101" s="202" t="str">
        <f t="shared" si="13"/>
        <v>W/C</v>
      </c>
      <c r="BH101" s="202" t="str">
        <f t="shared" si="13"/>
        <v>NO</v>
      </c>
      <c r="BI101" s="202" t="str">
        <f t="shared" si="14"/>
        <v>W/C</v>
      </c>
      <c r="BK101" s="202" t="b">
        <f t="shared" ref="BK101:BM107" si="17">BC101=H101</f>
        <v>1</v>
      </c>
      <c r="BL101" s="202" t="b">
        <f t="shared" si="17"/>
        <v>1</v>
      </c>
      <c r="BM101" s="202" t="b">
        <f t="shared" si="17"/>
        <v>1</v>
      </c>
      <c r="BN101" s="202" t="b">
        <f t="shared" si="16"/>
        <v>1</v>
      </c>
      <c r="BO101" s="202" t="b">
        <f t="shared" si="16"/>
        <v>1</v>
      </c>
      <c r="BP101" s="202" t="b">
        <f t="shared" si="16"/>
        <v>1</v>
      </c>
      <c r="BQ101" s="202" t="b">
        <f t="shared" si="16"/>
        <v>1</v>
      </c>
    </row>
    <row r="102" spans="1:69" s="214" customFormat="1" ht="12" customHeight="1" x14ac:dyDescent="0.2">
      <c r="A102" s="239">
        <v>13101123</v>
      </c>
      <c r="B102" s="240" t="s">
        <v>1773</v>
      </c>
      <c r="C102" s="200" t="s">
        <v>557</v>
      </c>
      <c r="D102" s="201" t="s">
        <v>479</v>
      </c>
      <c r="E102" s="170"/>
      <c r="F102" s="200"/>
      <c r="G102" s="201"/>
      <c r="H102" s="202" t="s">
        <v>1684</v>
      </c>
      <c r="I102" s="202" t="s">
        <v>1684</v>
      </c>
      <c r="J102" s="202" t="s">
        <v>1684</v>
      </c>
      <c r="K102" s="202" t="s">
        <v>1684</v>
      </c>
      <c r="L102" s="202" t="s">
        <v>479</v>
      </c>
      <c r="M102" s="202" t="s">
        <v>1685</v>
      </c>
      <c r="N102" s="202" t="s">
        <v>479</v>
      </c>
      <c r="O102" s="167"/>
      <c r="P102" s="203">
        <v>-1829665.37</v>
      </c>
      <c r="Q102" s="203">
        <v>-1913101.65</v>
      </c>
      <c r="R102" s="203">
        <v>-2323718.9500000002</v>
      </c>
      <c r="S102" s="203">
        <v>-1919645.24</v>
      </c>
      <c r="T102" s="203">
        <v>-2058359.66</v>
      </c>
      <c r="U102" s="203">
        <v>-2023979.87</v>
      </c>
      <c r="V102" s="203">
        <v>-2753296.95</v>
      </c>
      <c r="W102" s="203">
        <v>-2524193.58</v>
      </c>
      <c r="X102" s="203">
        <v>-2736208.34</v>
      </c>
      <c r="Y102" s="203">
        <v>-2519989.0299999998</v>
      </c>
      <c r="Z102" s="203">
        <v>-8002888.3799999999</v>
      </c>
      <c r="AA102" s="203">
        <v>-3967093.43</v>
      </c>
      <c r="AB102" s="203">
        <v>-3792768.92</v>
      </c>
      <c r="AC102" s="203"/>
      <c r="AD102" s="203"/>
      <c r="AE102" s="203">
        <v>-2962807.6854166668</v>
      </c>
      <c r="AF102" s="215"/>
      <c r="AG102" s="216"/>
      <c r="AH102" s="205"/>
      <c r="AI102" s="205"/>
      <c r="AJ102" s="205"/>
      <c r="AK102" s="206"/>
      <c r="AL102" s="205">
        <v>0</v>
      </c>
      <c r="AM102" s="207">
        <v>-2962807.6854166668</v>
      </c>
      <c r="AN102" s="205"/>
      <c r="AO102" s="208">
        <v>-2962807.6854166668</v>
      </c>
      <c r="AP102" s="209"/>
      <c r="AQ102" s="210">
        <v>-3792768.92</v>
      </c>
      <c r="AR102" s="205"/>
      <c r="AS102" s="205"/>
      <c r="AT102" s="205"/>
      <c r="AU102" s="205"/>
      <c r="AV102" s="211">
        <v>0</v>
      </c>
      <c r="AW102" s="205">
        <v>-3792768.92</v>
      </c>
      <c r="AX102" s="205"/>
      <c r="AY102" s="207">
        <v>-3792768.92</v>
      </c>
      <c r="AZ102" s="212"/>
      <c r="BA102" s="213">
        <v>0</v>
      </c>
      <c r="BC102" s="202" t="str">
        <f t="shared" si="15"/>
        <v/>
      </c>
      <c r="BD102" s="202" t="str">
        <f t="shared" si="15"/>
        <v/>
      </c>
      <c r="BE102" s="202" t="str">
        <f t="shared" si="15"/>
        <v/>
      </c>
      <c r="BF102" s="202" t="str">
        <f t="shared" si="15"/>
        <v/>
      </c>
      <c r="BG102" s="202" t="str">
        <f t="shared" si="13"/>
        <v>W/C</v>
      </c>
      <c r="BH102" s="202" t="str">
        <f t="shared" si="13"/>
        <v>NO</v>
      </c>
      <c r="BI102" s="202" t="str">
        <f t="shared" si="14"/>
        <v>W/C</v>
      </c>
      <c r="BK102" s="202" t="b">
        <f t="shared" si="17"/>
        <v>1</v>
      </c>
      <c r="BL102" s="202" t="b">
        <f t="shared" si="17"/>
        <v>1</v>
      </c>
      <c r="BM102" s="202" t="b">
        <f t="shared" si="17"/>
        <v>1</v>
      </c>
      <c r="BN102" s="202" t="b">
        <f t="shared" si="16"/>
        <v>1</v>
      </c>
      <c r="BO102" s="202" t="b">
        <f t="shared" si="16"/>
        <v>1</v>
      </c>
      <c r="BP102" s="202" t="b">
        <f t="shared" si="16"/>
        <v>1</v>
      </c>
      <c r="BQ102" s="202" t="b">
        <f t="shared" si="16"/>
        <v>1</v>
      </c>
    </row>
    <row r="103" spans="1:69" s="214" customFormat="1" ht="12" customHeight="1" x14ac:dyDescent="0.2">
      <c r="A103" s="239">
        <v>13101133</v>
      </c>
      <c r="B103" s="240" t="s">
        <v>1774</v>
      </c>
      <c r="C103" s="200" t="s">
        <v>558</v>
      </c>
      <c r="D103" s="201" t="s">
        <v>479</v>
      </c>
      <c r="E103" s="170"/>
      <c r="F103" s="200"/>
      <c r="G103" s="201"/>
      <c r="H103" s="202" t="s">
        <v>1684</v>
      </c>
      <c r="I103" s="202" t="s">
        <v>1684</v>
      </c>
      <c r="J103" s="202" t="s">
        <v>1684</v>
      </c>
      <c r="K103" s="202" t="s">
        <v>1684</v>
      </c>
      <c r="L103" s="202" t="s">
        <v>479</v>
      </c>
      <c r="M103" s="202" t="s">
        <v>1685</v>
      </c>
      <c r="N103" s="202" t="s">
        <v>479</v>
      </c>
      <c r="O103" s="167"/>
      <c r="P103" s="203">
        <v>0</v>
      </c>
      <c r="Q103" s="203">
        <v>0</v>
      </c>
      <c r="R103" s="203">
        <v>0</v>
      </c>
      <c r="S103" s="203">
        <v>-300</v>
      </c>
      <c r="T103" s="203">
        <v>0</v>
      </c>
      <c r="U103" s="203">
        <v>-483.97</v>
      </c>
      <c r="V103" s="203">
        <v>-483.97</v>
      </c>
      <c r="W103" s="203">
        <v>-928.8</v>
      </c>
      <c r="X103" s="203">
        <v>-928.8</v>
      </c>
      <c r="Y103" s="203">
        <v>0</v>
      </c>
      <c r="Z103" s="203">
        <v>-254.74</v>
      </c>
      <c r="AA103" s="203">
        <v>0</v>
      </c>
      <c r="AB103" s="203">
        <v>0</v>
      </c>
      <c r="AC103" s="203"/>
      <c r="AD103" s="203"/>
      <c r="AE103" s="203">
        <v>-281.69</v>
      </c>
      <c r="AF103" s="215"/>
      <c r="AG103" s="216"/>
      <c r="AH103" s="205"/>
      <c r="AI103" s="205"/>
      <c r="AJ103" s="205"/>
      <c r="AK103" s="206"/>
      <c r="AL103" s="205">
        <v>0</v>
      </c>
      <c r="AM103" s="207">
        <v>-281.69</v>
      </c>
      <c r="AN103" s="205"/>
      <c r="AO103" s="208">
        <v>-281.69</v>
      </c>
      <c r="AP103" s="209"/>
      <c r="AQ103" s="210">
        <v>0</v>
      </c>
      <c r="AR103" s="205"/>
      <c r="AS103" s="205"/>
      <c r="AT103" s="205"/>
      <c r="AU103" s="205"/>
      <c r="AV103" s="211">
        <v>0</v>
      </c>
      <c r="AW103" s="205">
        <v>0</v>
      </c>
      <c r="AX103" s="205"/>
      <c r="AY103" s="207">
        <v>0</v>
      </c>
      <c r="AZ103" s="212"/>
      <c r="BA103" s="213">
        <v>0</v>
      </c>
      <c r="BC103" s="202" t="str">
        <f t="shared" si="15"/>
        <v/>
      </c>
      <c r="BD103" s="202" t="str">
        <f t="shared" si="15"/>
        <v/>
      </c>
      <c r="BE103" s="202" t="str">
        <f t="shared" si="15"/>
        <v/>
      </c>
      <c r="BF103" s="202" t="str">
        <f t="shared" si="15"/>
        <v/>
      </c>
      <c r="BG103" s="202" t="str">
        <f t="shared" si="13"/>
        <v>W/C</v>
      </c>
      <c r="BH103" s="202" t="str">
        <f t="shared" si="13"/>
        <v>NO</v>
      </c>
      <c r="BI103" s="202" t="str">
        <f t="shared" si="14"/>
        <v>W/C</v>
      </c>
      <c r="BK103" s="202" t="b">
        <f t="shared" si="17"/>
        <v>1</v>
      </c>
      <c r="BL103" s="202" t="b">
        <f t="shared" si="17"/>
        <v>1</v>
      </c>
      <c r="BM103" s="202" t="b">
        <f t="shared" si="17"/>
        <v>1</v>
      </c>
      <c r="BN103" s="202" t="b">
        <f t="shared" si="16"/>
        <v>1</v>
      </c>
      <c r="BO103" s="202" t="b">
        <f t="shared" si="16"/>
        <v>1</v>
      </c>
      <c r="BP103" s="202" t="b">
        <f t="shared" si="16"/>
        <v>1</v>
      </c>
      <c r="BQ103" s="202" t="b">
        <f t="shared" si="16"/>
        <v>1</v>
      </c>
    </row>
    <row r="104" spans="1:69" s="214" customFormat="1" ht="12" customHeight="1" x14ac:dyDescent="0.2">
      <c r="A104" s="239">
        <v>13101163</v>
      </c>
      <c r="B104" s="240" t="s">
        <v>1775</v>
      </c>
      <c r="C104" s="200" t="s">
        <v>559</v>
      </c>
      <c r="D104" s="201" t="s">
        <v>479</v>
      </c>
      <c r="E104" s="170"/>
      <c r="F104" s="200"/>
      <c r="G104" s="201"/>
      <c r="H104" s="202" t="s">
        <v>1684</v>
      </c>
      <c r="I104" s="202" t="s">
        <v>1684</v>
      </c>
      <c r="J104" s="202" t="s">
        <v>1684</v>
      </c>
      <c r="K104" s="202" t="s">
        <v>1684</v>
      </c>
      <c r="L104" s="202" t="s">
        <v>479</v>
      </c>
      <c r="M104" s="202" t="s">
        <v>1685</v>
      </c>
      <c r="N104" s="202" t="s">
        <v>479</v>
      </c>
      <c r="O104" s="167"/>
      <c r="P104" s="203">
        <v>118011.98</v>
      </c>
      <c r="Q104" s="203">
        <v>118011.98</v>
      </c>
      <c r="R104" s="203">
        <v>118134.38</v>
      </c>
      <c r="S104" s="203">
        <v>118134.38</v>
      </c>
      <c r="T104" s="203">
        <v>118134.38</v>
      </c>
      <c r="U104" s="203">
        <v>118134.38</v>
      </c>
      <c r="V104" s="203">
        <v>118134.38</v>
      </c>
      <c r="W104" s="203">
        <v>118134.38</v>
      </c>
      <c r="X104" s="203">
        <v>0</v>
      </c>
      <c r="Y104" s="203">
        <v>0</v>
      </c>
      <c r="Z104" s="203">
        <v>0</v>
      </c>
      <c r="AA104" s="203">
        <v>0</v>
      </c>
      <c r="AB104" s="203">
        <v>0</v>
      </c>
      <c r="AC104" s="203"/>
      <c r="AD104" s="203"/>
      <c r="AE104" s="203">
        <v>73818.6875</v>
      </c>
      <c r="AF104" s="215"/>
      <c r="AG104" s="216"/>
      <c r="AH104" s="205"/>
      <c r="AI104" s="205"/>
      <c r="AJ104" s="205"/>
      <c r="AK104" s="206"/>
      <c r="AL104" s="205">
        <v>0</v>
      </c>
      <c r="AM104" s="207">
        <v>73818.6875</v>
      </c>
      <c r="AN104" s="205"/>
      <c r="AO104" s="208">
        <v>73818.6875</v>
      </c>
      <c r="AP104" s="209"/>
      <c r="AQ104" s="210">
        <v>0</v>
      </c>
      <c r="AR104" s="205"/>
      <c r="AS104" s="205"/>
      <c r="AT104" s="205"/>
      <c r="AU104" s="205"/>
      <c r="AV104" s="211">
        <v>0</v>
      </c>
      <c r="AW104" s="205">
        <v>0</v>
      </c>
      <c r="AX104" s="205"/>
      <c r="AY104" s="207">
        <v>0</v>
      </c>
      <c r="AZ104" s="212"/>
      <c r="BA104" s="213">
        <v>0</v>
      </c>
      <c r="BC104" s="202" t="str">
        <f t="shared" si="15"/>
        <v/>
      </c>
      <c r="BD104" s="202" t="str">
        <f t="shared" si="15"/>
        <v/>
      </c>
      <c r="BE104" s="202" t="str">
        <f t="shared" si="15"/>
        <v/>
      </c>
      <c r="BF104" s="202" t="str">
        <f t="shared" si="15"/>
        <v/>
      </c>
      <c r="BG104" s="202" t="str">
        <f t="shared" si="13"/>
        <v>W/C</v>
      </c>
      <c r="BH104" s="202" t="str">
        <f t="shared" si="13"/>
        <v>NO</v>
      </c>
      <c r="BI104" s="202" t="str">
        <f t="shared" si="14"/>
        <v>W/C</v>
      </c>
      <c r="BK104" s="202" t="b">
        <f t="shared" si="17"/>
        <v>1</v>
      </c>
      <c r="BL104" s="202" t="b">
        <f t="shared" si="17"/>
        <v>1</v>
      </c>
      <c r="BM104" s="202" t="b">
        <f t="shared" si="17"/>
        <v>1</v>
      </c>
      <c r="BN104" s="202" t="b">
        <f t="shared" si="16"/>
        <v>1</v>
      </c>
      <c r="BO104" s="202" t="b">
        <f t="shared" si="16"/>
        <v>1</v>
      </c>
      <c r="BP104" s="202" t="b">
        <f t="shared" si="16"/>
        <v>1</v>
      </c>
      <c r="BQ104" s="202" t="b">
        <f t="shared" si="16"/>
        <v>1</v>
      </c>
    </row>
    <row r="105" spans="1:69" s="214" customFormat="1" ht="12" customHeight="1" x14ac:dyDescent="0.2">
      <c r="A105" s="239">
        <v>13101183</v>
      </c>
      <c r="B105" s="240" t="s">
        <v>1776</v>
      </c>
      <c r="C105" s="200" t="s">
        <v>560</v>
      </c>
      <c r="D105" s="201" t="s">
        <v>479</v>
      </c>
      <c r="E105" s="170"/>
      <c r="F105" s="200"/>
      <c r="G105" s="201"/>
      <c r="H105" s="202" t="s">
        <v>1684</v>
      </c>
      <c r="I105" s="202" t="s">
        <v>1684</v>
      </c>
      <c r="J105" s="202" t="s">
        <v>1684</v>
      </c>
      <c r="K105" s="202" t="s">
        <v>1684</v>
      </c>
      <c r="L105" s="202" t="s">
        <v>479</v>
      </c>
      <c r="M105" s="202" t="s">
        <v>1685</v>
      </c>
      <c r="N105" s="202" t="s">
        <v>479</v>
      </c>
      <c r="O105" s="167"/>
      <c r="P105" s="203">
        <v>3307984.96</v>
      </c>
      <c r="Q105" s="203">
        <v>3702596.12</v>
      </c>
      <c r="R105" s="203">
        <v>1522169.06</v>
      </c>
      <c r="S105" s="203">
        <v>2716251.81</v>
      </c>
      <c r="T105" s="203">
        <v>1890976.52</v>
      </c>
      <c r="U105" s="203">
        <v>2022370.53</v>
      </c>
      <c r="V105" s="203">
        <v>-2903291.91</v>
      </c>
      <c r="W105" s="203">
        <v>1925357.27</v>
      </c>
      <c r="X105" s="203">
        <v>1790282.58</v>
      </c>
      <c r="Y105" s="203">
        <v>1735696.47</v>
      </c>
      <c r="Z105" s="203">
        <v>1924881.29</v>
      </c>
      <c r="AA105" s="203">
        <v>1388365.68</v>
      </c>
      <c r="AB105" s="203">
        <v>4741839.1900000004</v>
      </c>
      <c r="AC105" s="203"/>
      <c r="AD105" s="203"/>
      <c r="AE105" s="203">
        <v>1811713.9579166665</v>
      </c>
      <c r="AF105" s="215"/>
      <c r="AG105" s="216"/>
      <c r="AH105" s="205"/>
      <c r="AI105" s="205"/>
      <c r="AJ105" s="205"/>
      <c r="AK105" s="206"/>
      <c r="AL105" s="205">
        <v>0</v>
      </c>
      <c r="AM105" s="207">
        <v>1811713.9579166665</v>
      </c>
      <c r="AN105" s="205"/>
      <c r="AO105" s="208">
        <v>1811713.9579166665</v>
      </c>
      <c r="AP105" s="209"/>
      <c r="AQ105" s="210">
        <v>4741839.1900000004</v>
      </c>
      <c r="AR105" s="205"/>
      <c r="AS105" s="205"/>
      <c r="AT105" s="205"/>
      <c r="AU105" s="205"/>
      <c r="AV105" s="211">
        <v>0</v>
      </c>
      <c r="AW105" s="205">
        <v>4741839.1900000004</v>
      </c>
      <c r="AX105" s="205"/>
      <c r="AY105" s="207">
        <v>4741839.1900000004</v>
      </c>
      <c r="AZ105" s="212"/>
      <c r="BA105" s="213">
        <v>0</v>
      </c>
      <c r="BC105" s="202" t="str">
        <f t="shared" si="15"/>
        <v/>
      </c>
      <c r="BD105" s="202" t="str">
        <f t="shared" si="15"/>
        <v/>
      </c>
      <c r="BE105" s="202" t="str">
        <f t="shared" si="15"/>
        <v/>
      </c>
      <c r="BF105" s="202" t="str">
        <f t="shared" si="15"/>
        <v/>
      </c>
      <c r="BG105" s="202" t="str">
        <f t="shared" si="13"/>
        <v>W/C</v>
      </c>
      <c r="BH105" s="202" t="str">
        <f t="shared" si="13"/>
        <v>NO</v>
      </c>
      <c r="BI105" s="202" t="str">
        <f t="shared" si="14"/>
        <v>W/C</v>
      </c>
      <c r="BK105" s="202" t="b">
        <f t="shared" si="17"/>
        <v>1</v>
      </c>
      <c r="BL105" s="202" t="b">
        <f t="shared" si="17"/>
        <v>1</v>
      </c>
      <c r="BM105" s="202" t="b">
        <f t="shared" si="17"/>
        <v>1</v>
      </c>
      <c r="BN105" s="202" t="b">
        <f t="shared" si="16"/>
        <v>1</v>
      </c>
      <c r="BO105" s="202" t="b">
        <f t="shared" si="16"/>
        <v>1</v>
      </c>
      <c r="BP105" s="202" t="b">
        <f t="shared" si="16"/>
        <v>1</v>
      </c>
      <c r="BQ105" s="202" t="b">
        <f t="shared" si="16"/>
        <v>1</v>
      </c>
    </row>
    <row r="106" spans="1:69" s="214" customFormat="1" ht="12" customHeight="1" x14ac:dyDescent="0.2">
      <c r="A106" s="239">
        <v>13101193</v>
      </c>
      <c r="B106" s="240" t="s">
        <v>1777</v>
      </c>
      <c r="C106" s="200" t="s">
        <v>561</v>
      </c>
      <c r="D106" s="201" t="s">
        <v>479</v>
      </c>
      <c r="E106" s="170"/>
      <c r="F106" s="200"/>
      <c r="G106" s="201"/>
      <c r="H106" s="202" t="s">
        <v>1684</v>
      </c>
      <c r="I106" s="202" t="s">
        <v>1684</v>
      </c>
      <c r="J106" s="202" t="s">
        <v>1684</v>
      </c>
      <c r="K106" s="202" t="s">
        <v>1684</v>
      </c>
      <c r="L106" s="202" t="s">
        <v>479</v>
      </c>
      <c r="M106" s="202" t="s">
        <v>1685</v>
      </c>
      <c r="N106" s="202" t="s">
        <v>479</v>
      </c>
      <c r="O106" s="167"/>
      <c r="P106" s="203">
        <v>0</v>
      </c>
      <c r="Q106" s="203">
        <v>0</v>
      </c>
      <c r="R106" s="203">
        <v>0</v>
      </c>
      <c r="S106" s="203">
        <v>0</v>
      </c>
      <c r="T106" s="203">
        <v>0</v>
      </c>
      <c r="U106" s="203">
        <v>0</v>
      </c>
      <c r="V106" s="203">
        <v>0</v>
      </c>
      <c r="W106" s="203">
        <v>0</v>
      </c>
      <c r="X106" s="203">
        <v>0</v>
      </c>
      <c r="Y106" s="203">
        <v>0</v>
      </c>
      <c r="Z106" s="203">
        <v>0</v>
      </c>
      <c r="AA106" s="203">
        <v>0</v>
      </c>
      <c r="AB106" s="203">
        <v>0</v>
      </c>
      <c r="AC106" s="203"/>
      <c r="AD106" s="203"/>
      <c r="AE106" s="203">
        <v>0</v>
      </c>
      <c r="AF106" s="215"/>
      <c r="AG106" s="216"/>
      <c r="AH106" s="205"/>
      <c r="AI106" s="205"/>
      <c r="AJ106" s="205"/>
      <c r="AK106" s="206"/>
      <c r="AL106" s="205">
        <v>0</v>
      </c>
      <c r="AM106" s="207">
        <v>0</v>
      </c>
      <c r="AN106" s="205"/>
      <c r="AO106" s="208">
        <v>0</v>
      </c>
      <c r="AP106" s="209"/>
      <c r="AQ106" s="210">
        <v>0</v>
      </c>
      <c r="AR106" s="205"/>
      <c r="AS106" s="205"/>
      <c r="AT106" s="205"/>
      <c r="AU106" s="205"/>
      <c r="AV106" s="211">
        <v>0</v>
      </c>
      <c r="AW106" s="205">
        <v>0</v>
      </c>
      <c r="AX106" s="205"/>
      <c r="AY106" s="207">
        <v>0</v>
      </c>
      <c r="AZ106" s="212"/>
      <c r="BA106" s="213">
        <v>0</v>
      </c>
      <c r="BC106" s="202" t="str">
        <f t="shared" si="15"/>
        <v/>
      </c>
      <c r="BD106" s="202" t="str">
        <f t="shared" si="15"/>
        <v/>
      </c>
      <c r="BE106" s="202" t="str">
        <f t="shared" si="15"/>
        <v/>
      </c>
      <c r="BF106" s="202" t="str">
        <f t="shared" si="15"/>
        <v/>
      </c>
      <c r="BG106" s="202" t="str">
        <f t="shared" si="13"/>
        <v>W/C</v>
      </c>
      <c r="BH106" s="202" t="str">
        <f t="shared" si="13"/>
        <v>NO</v>
      </c>
      <c r="BI106" s="202" t="str">
        <f t="shared" si="14"/>
        <v>W/C</v>
      </c>
      <c r="BK106" s="202" t="b">
        <f t="shared" si="17"/>
        <v>1</v>
      </c>
      <c r="BL106" s="202" t="b">
        <f t="shared" si="17"/>
        <v>1</v>
      </c>
      <c r="BM106" s="202" t="b">
        <f t="shared" si="17"/>
        <v>1</v>
      </c>
      <c r="BN106" s="202" t="b">
        <f t="shared" si="16"/>
        <v>1</v>
      </c>
      <c r="BO106" s="202" t="b">
        <f t="shared" si="16"/>
        <v>1</v>
      </c>
      <c r="BP106" s="202" t="b">
        <f t="shared" si="16"/>
        <v>1</v>
      </c>
      <c r="BQ106" s="202" t="b">
        <f t="shared" si="16"/>
        <v>1</v>
      </c>
    </row>
    <row r="107" spans="1:69" s="214" customFormat="1" ht="12" customHeight="1" x14ac:dyDescent="0.2">
      <c r="A107" s="272">
        <v>13101213</v>
      </c>
      <c r="B107" s="272" t="s">
        <v>1778</v>
      </c>
      <c r="C107" s="273" t="s">
        <v>562</v>
      </c>
      <c r="D107" s="244" t="s">
        <v>479</v>
      </c>
      <c r="E107" s="245"/>
      <c r="F107" s="274">
        <v>43132</v>
      </c>
      <c r="G107" s="244"/>
      <c r="H107" s="247" t="s">
        <v>1684</v>
      </c>
      <c r="I107" s="247" t="s">
        <v>1684</v>
      </c>
      <c r="J107" s="247" t="s">
        <v>1684</v>
      </c>
      <c r="K107" s="247" t="s">
        <v>1684</v>
      </c>
      <c r="L107" s="247" t="s">
        <v>479</v>
      </c>
      <c r="M107" s="247" t="s">
        <v>1685</v>
      </c>
      <c r="N107" s="247" t="s">
        <v>479</v>
      </c>
      <c r="O107" s="248"/>
      <c r="P107" s="249">
        <v>0</v>
      </c>
      <c r="Q107" s="249">
        <v>0</v>
      </c>
      <c r="R107" s="249">
        <v>-134.29</v>
      </c>
      <c r="S107" s="249">
        <v>0</v>
      </c>
      <c r="T107" s="249">
        <v>0</v>
      </c>
      <c r="U107" s="249">
        <v>0</v>
      </c>
      <c r="V107" s="249">
        <v>0</v>
      </c>
      <c r="W107" s="249">
        <v>0</v>
      </c>
      <c r="X107" s="249">
        <v>0</v>
      </c>
      <c r="Y107" s="249">
        <v>0</v>
      </c>
      <c r="Z107" s="249">
        <v>0</v>
      </c>
      <c r="AA107" s="249">
        <v>0</v>
      </c>
      <c r="AB107" s="249">
        <v>0</v>
      </c>
      <c r="AC107" s="249"/>
      <c r="AD107" s="249"/>
      <c r="AE107" s="249">
        <v>-11.190833333333332</v>
      </c>
      <c r="AF107" s="250"/>
      <c r="AG107" s="251"/>
      <c r="AH107" s="252"/>
      <c r="AI107" s="252"/>
      <c r="AJ107" s="252"/>
      <c r="AK107" s="253"/>
      <c r="AL107" s="252">
        <v>0</v>
      </c>
      <c r="AM107" s="254">
        <v>-11.190833333333332</v>
      </c>
      <c r="AN107" s="252"/>
      <c r="AO107" s="255">
        <v>-11.190833333333332</v>
      </c>
      <c r="AP107" s="252"/>
      <c r="AQ107" s="256">
        <v>0</v>
      </c>
      <c r="AR107" s="252"/>
      <c r="AS107" s="252"/>
      <c r="AT107" s="252"/>
      <c r="AU107" s="252"/>
      <c r="AV107" s="257">
        <v>0</v>
      </c>
      <c r="AW107" s="252">
        <v>0</v>
      </c>
      <c r="AX107" s="252"/>
      <c r="AY107" s="254">
        <v>0</v>
      </c>
      <c r="AZ107" s="258"/>
      <c r="BA107" s="213">
        <v>0</v>
      </c>
      <c r="BC107" s="247" t="str">
        <f t="shared" si="15"/>
        <v/>
      </c>
      <c r="BD107" s="247" t="str">
        <f t="shared" si="15"/>
        <v/>
      </c>
      <c r="BE107" s="247" t="str">
        <f t="shared" si="15"/>
        <v/>
      </c>
      <c r="BF107" s="202" t="str">
        <f t="shared" si="15"/>
        <v/>
      </c>
      <c r="BG107" s="202" t="str">
        <f t="shared" si="13"/>
        <v>W/C</v>
      </c>
      <c r="BH107" s="202" t="str">
        <f t="shared" si="13"/>
        <v>NO</v>
      </c>
      <c r="BI107" s="202" t="str">
        <f t="shared" si="14"/>
        <v>W/C</v>
      </c>
      <c r="BK107" s="202" t="b">
        <f t="shared" si="17"/>
        <v>1</v>
      </c>
      <c r="BL107" s="202" t="b">
        <f t="shared" si="17"/>
        <v>1</v>
      </c>
      <c r="BM107" s="202" t="b">
        <f t="shared" si="17"/>
        <v>1</v>
      </c>
      <c r="BN107" s="202" t="b">
        <f t="shared" si="16"/>
        <v>1</v>
      </c>
      <c r="BO107" s="202" t="b">
        <f t="shared" si="16"/>
        <v>1</v>
      </c>
      <c r="BP107" s="202" t="b">
        <f t="shared" si="16"/>
        <v>1</v>
      </c>
      <c r="BQ107" s="202" t="b">
        <f t="shared" si="16"/>
        <v>1</v>
      </c>
    </row>
    <row r="108" spans="1:69" s="214" customFormat="1" ht="12" customHeight="1" x14ac:dyDescent="0.2">
      <c r="A108" s="275">
        <v>13101233</v>
      </c>
      <c r="B108" s="275"/>
      <c r="C108" s="276" t="s">
        <v>4879</v>
      </c>
      <c r="D108" s="220" t="s">
        <v>479</v>
      </c>
      <c r="E108" s="221"/>
      <c r="F108" s="277">
        <v>43405</v>
      </c>
      <c r="G108" s="220"/>
      <c r="H108" s="223" t="s">
        <v>1684</v>
      </c>
      <c r="I108" s="223" t="s">
        <v>1684</v>
      </c>
      <c r="J108" s="223" t="s">
        <v>1684</v>
      </c>
      <c r="K108" s="223" t="s">
        <v>1684</v>
      </c>
      <c r="L108" s="223" t="s">
        <v>479</v>
      </c>
      <c r="M108" s="223" t="s">
        <v>1685</v>
      </c>
      <c r="N108" s="223" t="s">
        <v>479</v>
      </c>
      <c r="O108" s="224"/>
      <c r="P108" s="225"/>
      <c r="Q108" s="225"/>
      <c r="R108" s="225"/>
      <c r="S108" s="225"/>
      <c r="T108" s="225"/>
      <c r="U108" s="225"/>
      <c r="V108" s="225"/>
      <c r="W108" s="225"/>
      <c r="X108" s="225"/>
      <c r="Y108" s="225"/>
      <c r="Z108" s="225"/>
      <c r="AA108" s="225">
        <v>1000</v>
      </c>
      <c r="AB108" s="225">
        <v>120.27</v>
      </c>
      <c r="AC108" s="225"/>
      <c r="AD108" s="225"/>
      <c r="AE108" s="225">
        <v>88.344583333333333</v>
      </c>
      <c r="AF108" s="226"/>
      <c r="AG108" s="227"/>
      <c r="AH108" s="228"/>
      <c r="AI108" s="228"/>
      <c r="AJ108" s="228"/>
      <c r="AK108" s="229"/>
      <c r="AL108" s="228">
        <v>0</v>
      </c>
      <c r="AM108" s="230">
        <v>88.344583333333333</v>
      </c>
      <c r="AN108" s="228"/>
      <c r="AO108" s="231">
        <v>88.344583333333333</v>
      </c>
      <c r="AP108" s="228"/>
      <c r="AQ108" s="232">
        <v>120.27</v>
      </c>
      <c r="AR108" s="228"/>
      <c r="AS108" s="228"/>
      <c r="AT108" s="228"/>
      <c r="AU108" s="228"/>
      <c r="AV108" s="233">
        <v>0</v>
      </c>
      <c r="AW108" s="228">
        <v>120.27</v>
      </c>
      <c r="AX108" s="228"/>
      <c r="AY108" s="230">
        <v>120.27</v>
      </c>
      <c r="AZ108" s="234"/>
      <c r="BA108" s="213">
        <v>0</v>
      </c>
      <c r="BC108" s="247"/>
      <c r="BD108" s="247"/>
      <c r="BE108" s="247"/>
      <c r="BF108" s="202"/>
      <c r="BG108" s="202"/>
      <c r="BH108" s="202"/>
      <c r="BI108" s="202"/>
      <c r="BK108" s="202"/>
      <c r="BL108" s="202"/>
      <c r="BM108" s="202"/>
      <c r="BN108" s="202"/>
      <c r="BO108" s="202"/>
      <c r="BP108" s="202"/>
      <c r="BQ108" s="202"/>
    </row>
    <row r="109" spans="1:69" s="214" customFormat="1" ht="12" customHeight="1" x14ac:dyDescent="0.2">
      <c r="A109" s="239">
        <v>13101253</v>
      </c>
      <c r="B109" s="240" t="s">
        <v>1779</v>
      </c>
      <c r="C109" s="200" t="s">
        <v>563</v>
      </c>
      <c r="D109" s="201" t="s">
        <v>479</v>
      </c>
      <c r="E109" s="170"/>
      <c r="F109" s="200"/>
      <c r="G109" s="201"/>
      <c r="H109" s="202" t="s">
        <v>1684</v>
      </c>
      <c r="I109" s="202" t="s">
        <v>1684</v>
      </c>
      <c r="J109" s="202" t="s">
        <v>1684</v>
      </c>
      <c r="K109" s="202" t="s">
        <v>1684</v>
      </c>
      <c r="L109" s="202" t="s">
        <v>479</v>
      </c>
      <c r="M109" s="202" t="s">
        <v>1685</v>
      </c>
      <c r="N109" s="202" t="s">
        <v>479</v>
      </c>
      <c r="O109" s="167"/>
      <c r="P109" s="203">
        <v>756377.86</v>
      </c>
      <c r="Q109" s="203">
        <v>887264.51</v>
      </c>
      <c r="R109" s="203">
        <v>1439119.02</v>
      </c>
      <c r="S109" s="203">
        <v>913199.61</v>
      </c>
      <c r="T109" s="203">
        <v>798708.2</v>
      </c>
      <c r="U109" s="203">
        <v>537194.25</v>
      </c>
      <c r="V109" s="203">
        <v>985186.23</v>
      </c>
      <c r="W109" s="203">
        <v>480315.7</v>
      </c>
      <c r="X109" s="203">
        <v>19250.14</v>
      </c>
      <c r="Y109" s="203">
        <v>534387.94999999995</v>
      </c>
      <c r="Z109" s="203">
        <v>680478.06</v>
      </c>
      <c r="AA109" s="203">
        <v>612771.59</v>
      </c>
      <c r="AB109" s="203">
        <v>734105.47</v>
      </c>
      <c r="AC109" s="203"/>
      <c r="AD109" s="203"/>
      <c r="AE109" s="203">
        <v>719426.41041666677</v>
      </c>
      <c r="AF109" s="215"/>
      <c r="AG109" s="216"/>
      <c r="AH109" s="205"/>
      <c r="AI109" s="205"/>
      <c r="AJ109" s="205"/>
      <c r="AK109" s="206"/>
      <c r="AL109" s="205">
        <v>0</v>
      </c>
      <c r="AM109" s="207">
        <v>719426.41041666677</v>
      </c>
      <c r="AN109" s="205"/>
      <c r="AO109" s="208">
        <v>719426.41041666677</v>
      </c>
      <c r="AP109" s="209"/>
      <c r="AQ109" s="210">
        <v>734105.47</v>
      </c>
      <c r="AR109" s="205"/>
      <c r="AS109" s="205"/>
      <c r="AT109" s="205"/>
      <c r="AU109" s="205"/>
      <c r="AV109" s="211">
        <v>0</v>
      </c>
      <c r="AW109" s="205">
        <v>734105.47</v>
      </c>
      <c r="AX109" s="205"/>
      <c r="AY109" s="207">
        <v>734105.47</v>
      </c>
      <c r="AZ109" s="212"/>
      <c r="BA109" s="213">
        <v>0</v>
      </c>
      <c r="BC109" s="202" t="str">
        <f t="shared" si="15"/>
        <v/>
      </c>
      <c r="BD109" s="202" t="str">
        <f t="shared" si="15"/>
        <v/>
      </c>
      <c r="BE109" s="202" t="str">
        <f t="shared" si="15"/>
        <v/>
      </c>
      <c r="BF109" s="202" t="str">
        <f t="shared" si="15"/>
        <v/>
      </c>
      <c r="BG109" s="202" t="str">
        <f t="shared" si="13"/>
        <v>W/C</v>
      </c>
      <c r="BH109" s="202" t="str">
        <f t="shared" si="13"/>
        <v>NO</v>
      </c>
      <c r="BI109" s="202" t="str">
        <f t="shared" si="14"/>
        <v>W/C</v>
      </c>
      <c r="BK109" s="202" t="b">
        <f t="shared" ref="BK109:BQ126" si="18">BC109=H109</f>
        <v>1</v>
      </c>
      <c r="BL109" s="202" t="b">
        <f t="shared" si="18"/>
        <v>1</v>
      </c>
      <c r="BM109" s="202" t="b">
        <f t="shared" si="18"/>
        <v>1</v>
      </c>
      <c r="BN109" s="202" t="b">
        <f t="shared" si="18"/>
        <v>1</v>
      </c>
      <c r="BO109" s="202" t="b">
        <f t="shared" si="18"/>
        <v>1</v>
      </c>
      <c r="BP109" s="202" t="b">
        <f t="shared" si="18"/>
        <v>1</v>
      </c>
      <c r="BQ109" s="202" t="b">
        <f t="shared" si="18"/>
        <v>1</v>
      </c>
    </row>
    <row r="110" spans="1:69" s="214" customFormat="1" ht="12" customHeight="1" x14ac:dyDescent="0.2">
      <c r="A110" s="239">
        <v>13109003</v>
      </c>
      <c r="B110" s="240" t="s">
        <v>1780</v>
      </c>
      <c r="C110" s="200" t="s">
        <v>564</v>
      </c>
      <c r="D110" s="201" t="s">
        <v>479</v>
      </c>
      <c r="E110" s="170"/>
      <c r="F110" s="200"/>
      <c r="G110" s="201"/>
      <c r="H110" s="202" t="s">
        <v>1684</v>
      </c>
      <c r="I110" s="202" t="s">
        <v>1684</v>
      </c>
      <c r="J110" s="202" t="s">
        <v>1684</v>
      </c>
      <c r="K110" s="202" t="s">
        <v>1684</v>
      </c>
      <c r="L110" s="202" t="s">
        <v>479</v>
      </c>
      <c r="M110" s="202" t="s">
        <v>1685</v>
      </c>
      <c r="N110" s="202" t="s">
        <v>479</v>
      </c>
      <c r="O110" s="167"/>
      <c r="P110" s="203">
        <v>23243.72</v>
      </c>
      <c r="Q110" s="203">
        <v>90296.59</v>
      </c>
      <c r="R110" s="203">
        <v>113197.87</v>
      </c>
      <c r="S110" s="203">
        <v>117642.57</v>
      </c>
      <c r="T110" s="203">
        <v>21472.77</v>
      </c>
      <c r="U110" s="203">
        <v>20325.23</v>
      </c>
      <c r="V110" s="203">
        <v>27672.77</v>
      </c>
      <c r="W110" s="203">
        <v>31742.18</v>
      </c>
      <c r="X110" s="203">
        <v>14805.19</v>
      </c>
      <c r="Y110" s="203">
        <v>7734.63</v>
      </c>
      <c r="Z110" s="203">
        <v>40882.089999999997</v>
      </c>
      <c r="AA110" s="203">
        <v>42444.33</v>
      </c>
      <c r="AB110" s="203">
        <v>10272.84</v>
      </c>
      <c r="AC110" s="203"/>
      <c r="AD110" s="203"/>
      <c r="AE110" s="203">
        <v>45414.541666666664</v>
      </c>
      <c r="AF110" s="215"/>
      <c r="AG110" s="216"/>
      <c r="AH110" s="205"/>
      <c r="AI110" s="205"/>
      <c r="AJ110" s="205"/>
      <c r="AK110" s="206"/>
      <c r="AL110" s="205">
        <v>0</v>
      </c>
      <c r="AM110" s="207">
        <v>45414.541666666664</v>
      </c>
      <c r="AN110" s="205"/>
      <c r="AO110" s="208">
        <v>45414.541666666664</v>
      </c>
      <c r="AP110" s="209"/>
      <c r="AQ110" s="210">
        <v>10272.84</v>
      </c>
      <c r="AR110" s="205"/>
      <c r="AS110" s="205"/>
      <c r="AT110" s="205"/>
      <c r="AU110" s="205"/>
      <c r="AV110" s="211">
        <v>0</v>
      </c>
      <c r="AW110" s="205">
        <v>10272.84</v>
      </c>
      <c r="AX110" s="205"/>
      <c r="AY110" s="207">
        <v>10272.84</v>
      </c>
      <c r="AZ110" s="212"/>
      <c r="BA110" s="213">
        <v>0</v>
      </c>
      <c r="BC110" s="202" t="str">
        <f t="shared" si="15"/>
        <v/>
      </c>
      <c r="BD110" s="202" t="str">
        <f t="shared" si="15"/>
        <v/>
      </c>
      <c r="BE110" s="202" t="str">
        <f t="shared" si="15"/>
        <v/>
      </c>
      <c r="BF110" s="202" t="str">
        <f t="shared" si="15"/>
        <v/>
      </c>
      <c r="BG110" s="202" t="str">
        <f t="shared" si="13"/>
        <v>W/C</v>
      </c>
      <c r="BH110" s="202" t="str">
        <f t="shared" si="13"/>
        <v>NO</v>
      </c>
      <c r="BI110" s="202" t="str">
        <f t="shared" si="14"/>
        <v>W/C</v>
      </c>
      <c r="BK110" s="202" t="b">
        <f t="shared" si="18"/>
        <v>1</v>
      </c>
      <c r="BL110" s="202" t="b">
        <f t="shared" si="18"/>
        <v>1</v>
      </c>
      <c r="BM110" s="202" t="b">
        <f t="shared" si="18"/>
        <v>1</v>
      </c>
      <c r="BN110" s="202" t="b">
        <f t="shared" si="18"/>
        <v>1</v>
      </c>
      <c r="BO110" s="202" t="b">
        <f t="shared" si="18"/>
        <v>1</v>
      </c>
      <c r="BP110" s="202" t="b">
        <f t="shared" si="18"/>
        <v>1</v>
      </c>
      <c r="BQ110" s="202" t="b">
        <f t="shared" si="18"/>
        <v>1</v>
      </c>
    </row>
    <row r="111" spans="1:69" s="214" customFormat="1" ht="12" customHeight="1" x14ac:dyDescent="0.2">
      <c r="A111" s="239">
        <v>13109013</v>
      </c>
      <c r="B111" s="240" t="s">
        <v>1781</v>
      </c>
      <c r="C111" s="200" t="s">
        <v>565</v>
      </c>
      <c r="D111" s="201" t="s">
        <v>479</v>
      </c>
      <c r="E111" s="170"/>
      <c r="F111" s="200"/>
      <c r="G111" s="201"/>
      <c r="H111" s="202" t="s">
        <v>1684</v>
      </c>
      <c r="I111" s="202" t="s">
        <v>1684</v>
      </c>
      <c r="J111" s="202" t="s">
        <v>1684</v>
      </c>
      <c r="K111" s="202" t="s">
        <v>1684</v>
      </c>
      <c r="L111" s="202" t="s">
        <v>479</v>
      </c>
      <c r="M111" s="202" t="s">
        <v>1685</v>
      </c>
      <c r="N111" s="202" t="s">
        <v>479</v>
      </c>
      <c r="O111" s="167"/>
      <c r="P111" s="203">
        <v>3866</v>
      </c>
      <c r="Q111" s="203">
        <v>3866</v>
      </c>
      <c r="R111" s="203">
        <v>3866</v>
      </c>
      <c r="S111" s="203">
        <v>3866</v>
      </c>
      <c r="T111" s="203">
        <v>6659</v>
      </c>
      <c r="U111" s="203">
        <v>3866</v>
      </c>
      <c r="V111" s="203">
        <v>3866</v>
      </c>
      <c r="W111" s="203">
        <v>3866</v>
      </c>
      <c r="X111" s="203">
        <v>3866</v>
      </c>
      <c r="Y111" s="203">
        <v>3866</v>
      </c>
      <c r="Z111" s="203">
        <v>3866</v>
      </c>
      <c r="AA111" s="203">
        <v>3866</v>
      </c>
      <c r="AB111" s="203">
        <v>3866</v>
      </c>
      <c r="AC111" s="203"/>
      <c r="AD111" s="203"/>
      <c r="AE111" s="203">
        <v>4098.75</v>
      </c>
      <c r="AF111" s="215"/>
      <c r="AG111" s="216"/>
      <c r="AH111" s="205"/>
      <c r="AI111" s="205"/>
      <c r="AJ111" s="205"/>
      <c r="AK111" s="206"/>
      <c r="AL111" s="205">
        <v>0</v>
      </c>
      <c r="AM111" s="207">
        <v>4098.75</v>
      </c>
      <c r="AN111" s="205"/>
      <c r="AO111" s="208">
        <v>4098.75</v>
      </c>
      <c r="AP111" s="209"/>
      <c r="AQ111" s="210">
        <v>3866</v>
      </c>
      <c r="AR111" s="205"/>
      <c r="AS111" s="205"/>
      <c r="AT111" s="205"/>
      <c r="AU111" s="205"/>
      <c r="AV111" s="211">
        <v>0</v>
      </c>
      <c r="AW111" s="205">
        <v>3866</v>
      </c>
      <c r="AX111" s="205"/>
      <c r="AY111" s="207">
        <v>3866</v>
      </c>
      <c r="AZ111" s="212"/>
      <c r="BA111" s="213">
        <v>0</v>
      </c>
      <c r="BC111" s="202" t="str">
        <f t="shared" si="15"/>
        <v/>
      </c>
      <c r="BD111" s="202" t="str">
        <f t="shared" si="15"/>
        <v/>
      </c>
      <c r="BE111" s="202" t="str">
        <f t="shared" si="15"/>
        <v/>
      </c>
      <c r="BF111" s="202" t="str">
        <f t="shared" si="15"/>
        <v/>
      </c>
      <c r="BG111" s="202" t="str">
        <f t="shared" si="13"/>
        <v>W/C</v>
      </c>
      <c r="BH111" s="202" t="str">
        <f t="shared" si="13"/>
        <v>NO</v>
      </c>
      <c r="BI111" s="202" t="str">
        <f t="shared" si="14"/>
        <v>W/C</v>
      </c>
      <c r="BK111" s="202" t="b">
        <f t="shared" si="18"/>
        <v>1</v>
      </c>
      <c r="BL111" s="202" t="b">
        <f t="shared" si="18"/>
        <v>1</v>
      </c>
      <c r="BM111" s="202" t="b">
        <f t="shared" si="18"/>
        <v>1</v>
      </c>
      <c r="BN111" s="202" t="b">
        <f t="shared" si="18"/>
        <v>1</v>
      </c>
      <c r="BO111" s="202" t="b">
        <f t="shared" si="18"/>
        <v>1</v>
      </c>
      <c r="BP111" s="202" t="b">
        <f t="shared" si="18"/>
        <v>1</v>
      </c>
      <c r="BQ111" s="202" t="b">
        <f t="shared" si="18"/>
        <v>1</v>
      </c>
    </row>
    <row r="112" spans="1:69" s="214" customFormat="1" ht="12" customHeight="1" x14ac:dyDescent="0.2">
      <c r="A112" s="272">
        <v>13109023</v>
      </c>
      <c r="B112" s="272" t="s">
        <v>1782</v>
      </c>
      <c r="C112" s="273" t="s">
        <v>566</v>
      </c>
      <c r="D112" s="244" t="s">
        <v>479</v>
      </c>
      <c r="E112" s="245"/>
      <c r="F112" s="274">
        <v>43101</v>
      </c>
      <c r="G112" s="244"/>
      <c r="H112" s="247" t="s">
        <v>1684</v>
      </c>
      <c r="I112" s="247" t="s">
        <v>1684</v>
      </c>
      <c r="J112" s="247" t="s">
        <v>1684</v>
      </c>
      <c r="K112" s="247" t="s">
        <v>1684</v>
      </c>
      <c r="L112" s="247" t="s">
        <v>479</v>
      </c>
      <c r="M112" s="247" t="s">
        <v>1685</v>
      </c>
      <c r="N112" s="247" t="s">
        <v>479</v>
      </c>
      <c r="O112" s="248"/>
      <c r="P112" s="249">
        <v>0</v>
      </c>
      <c r="Q112" s="249">
        <v>572.35</v>
      </c>
      <c r="R112" s="249">
        <v>1637646.12</v>
      </c>
      <c r="S112" s="249">
        <v>956872.83</v>
      </c>
      <c r="T112" s="249">
        <v>2496580.21</v>
      </c>
      <c r="U112" s="249">
        <v>248761.14</v>
      </c>
      <c r="V112" s="249">
        <v>5126838.53</v>
      </c>
      <c r="W112" s="249">
        <v>199914.61</v>
      </c>
      <c r="X112" s="249">
        <v>125642.95</v>
      </c>
      <c r="Y112" s="249">
        <v>552341.19999999995</v>
      </c>
      <c r="Z112" s="249">
        <v>59208.09</v>
      </c>
      <c r="AA112" s="249">
        <v>1624165.51</v>
      </c>
      <c r="AB112" s="249">
        <v>206274.78</v>
      </c>
      <c r="AC112" s="249"/>
      <c r="AD112" s="249"/>
      <c r="AE112" s="249">
        <v>1094306.7441666664</v>
      </c>
      <c r="AF112" s="250"/>
      <c r="AG112" s="251"/>
      <c r="AH112" s="252"/>
      <c r="AI112" s="252"/>
      <c r="AJ112" s="252"/>
      <c r="AK112" s="253"/>
      <c r="AL112" s="252"/>
      <c r="AM112" s="254">
        <v>1094306.7441666664</v>
      </c>
      <c r="AN112" s="252"/>
      <c r="AO112" s="255">
        <v>1094306.7441666664</v>
      </c>
      <c r="AP112" s="252"/>
      <c r="AQ112" s="256">
        <v>206274.78</v>
      </c>
      <c r="AR112" s="252"/>
      <c r="AS112" s="252"/>
      <c r="AT112" s="252"/>
      <c r="AU112" s="252"/>
      <c r="AV112" s="257">
        <v>0</v>
      </c>
      <c r="AW112" s="252">
        <v>206274.78</v>
      </c>
      <c r="AX112" s="252"/>
      <c r="AY112" s="254">
        <v>206274.78</v>
      </c>
      <c r="AZ112" s="258"/>
      <c r="BA112" s="213">
        <v>0</v>
      </c>
      <c r="BC112" s="247" t="str">
        <f t="shared" si="15"/>
        <v/>
      </c>
      <c r="BD112" s="247" t="str">
        <f t="shared" si="15"/>
        <v/>
      </c>
      <c r="BE112" s="247" t="str">
        <f t="shared" si="15"/>
        <v/>
      </c>
      <c r="BF112" s="202" t="str">
        <f t="shared" si="15"/>
        <v/>
      </c>
      <c r="BG112" s="202" t="str">
        <f t="shared" si="13"/>
        <v>W/C</v>
      </c>
      <c r="BH112" s="202" t="str">
        <f t="shared" si="13"/>
        <v>NO</v>
      </c>
      <c r="BI112" s="202" t="str">
        <f t="shared" si="14"/>
        <v>W/C</v>
      </c>
      <c r="BK112" s="202" t="b">
        <f t="shared" si="18"/>
        <v>1</v>
      </c>
      <c r="BL112" s="202" t="b">
        <f t="shared" si="18"/>
        <v>1</v>
      </c>
      <c r="BM112" s="202" t="b">
        <f t="shared" si="18"/>
        <v>1</v>
      </c>
      <c r="BN112" s="202" t="b">
        <f t="shared" si="18"/>
        <v>1</v>
      </c>
      <c r="BO112" s="202" t="b">
        <f t="shared" si="18"/>
        <v>1</v>
      </c>
      <c r="BP112" s="202" t="b">
        <f t="shared" si="18"/>
        <v>1</v>
      </c>
      <c r="BQ112" s="202" t="b">
        <f t="shared" si="18"/>
        <v>1</v>
      </c>
    </row>
    <row r="113" spans="1:69" s="214" customFormat="1" ht="12" customHeight="1" x14ac:dyDescent="0.2">
      <c r="A113" s="239">
        <v>13400021</v>
      </c>
      <c r="B113" s="240" t="s">
        <v>1783</v>
      </c>
      <c r="C113" s="200" t="s">
        <v>175</v>
      </c>
      <c r="D113" s="201" t="s">
        <v>476</v>
      </c>
      <c r="E113" s="170"/>
      <c r="F113" s="200"/>
      <c r="G113" s="201"/>
      <c r="H113" s="202" t="s">
        <v>1684</v>
      </c>
      <c r="I113" s="202" t="s">
        <v>476</v>
      </c>
      <c r="J113" s="202" t="s">
        <v>1684</v>
      </c>
      <c r="K113" s="202" t="s">
        <v>1684</v>
      </c>
      <c r="L113" s="202" t="s">
        <v>1685</v>
      </c>
      <c r="M113" s="202" t="s">
        <v>1685</v>
      </c>
      <c r="N113" s="202" t="s">
        <v>1684</v>
      </c>
      <c r="O113" s="167"/>
      <c r="P113" s="203">
        <v>12914939.800000001</v>
      </c>
      <c r="Q113" s="203">
        <v>12914939.800000001</v>
      </c>
      <c r="R113" s="203">
        <v>12914939.800000001</v>
      </c>
      <c r="S113" s="203">
        <v>12914939.800000001</v>
      </c>
      <c r="T113" s="203">
        <v>12914939.800000001</v>
      </c>
      <c r="U113" s="203">
        <v>12914939.800000001</v>
      </c>
      <c r="V113" s="203">
        <v>12925360.720000001</v>
      </c>
      <c r="W113" s="203">
        <v>12925360.720000001</v>
      </c>
      <c r="X113" s="203">
        <v>12926860.720000001</v>
      </c>
      <c r="Y113" s="203">
        <v>12926860.720000001</v>
      </c>
      <c r="Z113" s="203">
        <v>12926860.720000001</v>
      </c>
      <c r="AA113" s="203">
        <v>14308675.119999999</v>
      </c>
      <c r="AB113" s="203">
        <v>14308675.119999999</v>
      </c>
      <c r="AC113" s="203"/>
      <c r="AD113" s="203"/>
      <c r="AE113" s="203">
        <v>13093873.765000001</v>
      </c>
      <c r="AF113" s="215" t="s">
        <v>176</v>
      </c>
      <c r="AG113" s="216"/>
      <c r="AH113" s="205"/>
      <c r="AI113" s="205">
        <v>13093873.765000001</v>
      </c>
      <c r="AJ113" s="205"/>
      <c r="AK113" s="206"/>
      <c r="AL113" s="205">
        <v>13093873.765000001</v>
      </c>
      <c r="AM113" s="207"/>
      <c r="AN113" s="205"/>
      <c r="AO113" s="208">
        <v>0</v>
      </c>
      <c r="AP113" s="209"/>
      <c r="AQ113" s="210">
        <v>14308675.119999999</v>
      </c>
      <c r="AR113" s="205"/>
      <c r="AS113" s="205">
        <v>14308675.119999999</v>
      </c>
      <c r="AT113" s="205"/>
      <c r="AU113" s="205"/>
      <c r="AV113" s="211">
        <v>14308675.119999999</v>
      </c>
      <c r="AW113" s="205"/>
      <c r="AX113" s="205"/>
      <c r="AY113" s="207">
        <v>0</v>
      </c>
      <c r="AZ113" s="212"/>
      <c r="BA113" s="213">
        <v>0</v>
      </c>
      <c r="BC113" s="202" t="str">
        <f t="shared" si="15"/>
        <v/>
      </c>
      <c r="BD113" s="202" t="str">
        <f t="shared" si="15"/>
        <v>ERB</v>
      </c>
      <c r="BE113" s="202" t="str">
        <f t="shared" si="15"/>
        <v/>
      </c>
      <c r="BF113" s="202" t="str">
        <f t="shared" si="15"/>
        <v/>
      </c>
      <c r="BG113" s="202" t="str">
        <f t="shared" si="13"/>
        <v>NO</v>
      </c>
      <c r="BH113" s="202" t="str">
        <f t="shared" si="13"/>
        <v>NO</v>
      </c>
      <c r="BI113" s="202" t="str">
        <f t="shared" si="14"/>
        <v/>
      </c>
      <c r="BK113" s="202" t="b">
        <f t="shared" si="18"/>
        <v>1</v>
      </c>
      <c r="BL113" s="202" t="b">
        <f t="shared" si="18"/>
        <v>1</v>
      </c>
      <c r="BM113" s="202" t="b">
        <f t="shared" si="18"/>
        <v>1</v>
      </c>
      <c r="BN113" s="202" t="b">
        <f t="shared" si="18"/>
        <v>1</v>
      </c>
      <c r="BO113" s="202" t="b">
        <f t="shared" si="18"/>
        <v>1</v>
      </c>
      <c r="BP113" s="202" t="b">
        <f t="shared" si="18"/>
        <v>1</v>
      </c>
      <c r="BQ113" s="202" t="b">
        <f t="shared" si="18"/>
        <v>1</v>
      </c>
    </row>
    <row r="114" spans="1:69" s="214" customFormat="1" ht="12" customHeight="1" x14ac:dyDescent="0.2">
      <c r="A114" s="239">
        <v>13400031</v>
      </c>
      <c r="B114" s="240" t="s">
        <v>1784</v>
      </c>
      <c r="C114" s="200" t="s">
        <v>177</v>
      </c>
      <c r="D114" s="201" t="s">
        <v>476</v>
      </c>
      <c r="E114" s="170"/>
      <c r="F114" s="200"/>
      <c r="G114" s="201"/>
      <c r="H114" s="202" t="s">
        <v>1684</v>
      </c>
      <c r="I114" s="202" t="s">
        <v>476</v>
      </c>
      <c r="J114" s="202" t="s">
        <v>1684</v>
      </c>
      <c r="K114" s="202" t="s">
        <v>1684</v>
      </c>
      <c r="L114" s="202" t="s">
        <v>1685</v>
      </c>
      <c r="M114" s="202" t="s">
        <v>1685</v>
      </c>
      <c r="N114" s="202" t="s">
        <v>1684</v>
      </c>
      <c r="O114" s="167"/>
      <c r="P114" s="203">
        <v>-12914939.800000001</v>
      </c>
      <c r="Q114" s="203">
        <v>-12914939.800000001</v>
      </c>
      <c r="R114" s="203">
        <v>-12914939.800000001</v>
      </c>
      <c r="S114" s="203">
        <v>-12914939.800000001</v>
      </c>
      <c r="T114" s="203">
        <v>-12914939.800000001</v>
      </c>
      <c r="U114" s="203">
        <v>-12914939.800000001</v>
      </c>
      <c r="V114" s="203">
        <v>-12925360.720000001</v>
      </c>
      <c r="W114" s="203">
        <v>-12925360.720000001</v>
      </c>
      <c r="X114" s="203">
        <v>-12926860.720000001</v>
      </c>
      <c r="Y114" s="203">
        <v>-12926860.720000001</v>
      </c>
      <c r="Z114" s="203">
        <v>-12926860.720000001</v>
      </c>
      <c r="AA114" s="203">
        <v>-14308675.119999999</v>
      </c>
      <c r="AB114" s="203">
        <v>-14308675.119999999</v>
      </c>
      <c r="AC114" s="203"/>
      <c r="AD114" s="203"/>
      <c r="AE114" s="203">
        <v>-13093873.765000001</v>
      </c>
      <c r="AF114" s="215" t="s">
        <v>176</v>
      </c>
      <c r="AG114" s="216"/>
      <c r="AH114" s="205"/>
      <c r="AI114" s="205">
        <v>-13093873.765000001</v>
      </c>
      <c r="AJ114" s="205"/>
      <c r="AK114" s="206"/>
      <c r="AL114" s="205">
        <v>-13093873.765000001</v>
      </c>
      <c r="AM114" s="207"/>
      <c r="AN114" s="205"/>
      <c r="AO114" s="208">
        <v>0</v>
      </c>
      <c r="AP114" s="209"/>
      <c r="AQ114" s="210">
        <v>-14308675.119999999</v>
      </c>
      <c r="AR114" s="205"/>
      <c r="AS114" s="205">
        <v>-14308675.119999999</v>
      </c>
      <c r="AT114" s="205"/>
      <c r="AU114" s="205"/>
      <c r="AV114" s="211">
        <v>-14308675.119999999</v>
      </c>
      <c r="AW114" s="205"/>
      <c r="AX114" s="205"/>
      <c r="AY114" s="207">
        <v>0</v>
      </c>
      <c r="AZ114" s="212"/>
      <c r="BA114" s="213">
        <v>0</v>
      </c>
      <c r="BC114" s="202" t="str">
        <f t="shared" si="15"/>
        <v/>
      </c>
      <c r="BD114" s="202" t="str">
        <f t="shared" si="15"/>
        <v>ERB</v>
      </c>
      <c r="BE114" s="202" t="str">
        <f t="shared" si="15"/>
        <v/>
      </c>
      <c r="BF114" s="202" t="str">
        <f t="shared" si="15"/>
        <v/>
      </c>
      <c r="BG114" s="202" t="str">
        <f t="shared" si="13"/>
        <v>NO</v>
      </c>
      <c r="BH114" s="202" t="str">
        <f t="shared" si="13"/>
        <v>NO</v>
      </c>
      <c r="BI114" s="202" t="str">
        <f t="shared" si="14"/>
        <v/>
      </c>
      <c r="BK114" s="202" t="b">
        <f t="shared" si="18"/>
        <v>1</v>
      </c>
      <c r="BL114" s="202" t="b">
        <f t="shared" si="18"/>
        <v>1</v>
      </c>
      <c r="BM114" s="202" t="b">
        <f t="shared" si="18"/>
        <v>1</v>
      </c>
      <c r="BN114" s="202" t="b">
        <f t="shared" si="18"/>
        <v>1</v>
      </c>
      <c r="BO114" s="202" t="b">
        <f t="shared" si="18"/>
        <v>1</v>
      </c>
      <c r="BP114" s="202" t="b">
        <f t="shared" si="18"/>
        <v>1</v>
      </c>
      <c r="BQ114" s="202" t="b">
        <f t="shared" si="18"/>
        <v>1</v>
      </c>
    </row>
    <row r="115" spans="1:69" s="214" customFormat="1" ht="12" customHeight="1" x14ac:dyDescent="0.2">
      <c r="A115" s="239">
        <v>13400073</v>
      </c>
      <c r="B115" s="240" t="s">
        <v>1785</v>
      </c>
      <c r="C115" s="200" t="s">
        <v>567</v>
      </c>
      <c r="D115" s="201" t="s">
        <v>478</v>
      </c>
      <c r="E115" s="170"/>
      <c r="F115" s="200"/>
      <c r="G115" s="201"/>
      <c r="H115" s="202" t="s">
        <v>1684</v>
      </c>
      <c r="I115" s="202" t="s">
        <v>1684</v>
      </c>
      <c r="J115" s="202" t="s">
        <v>1684</v>
      </c>
      <c r="K115" s="202" t="s">
        <v>478</v>
      </c>
      <c r="L115" s="202" t="s">
        <v>1685</v>
      </c>
      <c r="M115" s="202" t="s">
        <v>1685</v>
      </c>
      <c r="N115" s="202" t="s">
        <v>1684</v>
      </c>
      <c r="O115" s="167"/>
      <c r="P115" s="203">
        <v>550174.99</v>
      </c>
      <c r="Q115" s="203">
        <v>2030930.3</v>
      </c>
      <c r="R115" s="203">
        <v>600988.68999999994</v>
      </c>
      <c r="S115" s="203">
        <v>594404.81000000006</v>
      </c>
      <c r="T115" s="203">
        <v>587452.92000000004</v>
      </c>
      <c r="U115" s="203">
        <v>549425.54</v>
      </c>
      <c r="V115" s="203">
        <v>600000.89</v>
      </c>
      <c r="W115" s="203">
        <v>593085.91</v>
      </c>
      <c r="X115" s="203">
        <v>561235.56999999995</v>
      </c>
      <c r="Y115" s="203">
        <v>554049.68999999994</v>
      </c>
      <c r="Z115" s="203">
        <v>546780.92000000004</v>
      </c>
      <c r="AA115" s="203">
        <v>539578.31999999995</v>
      </c>
      <c r="AB115" s="203">
        <v>532557.05000000005</v>
      </c>
      <c r="AC115" s="203"/>
      <c r="AD115" s="203"/>
      <c r="AE115" s="203">
        <v>691608.29833333334</v>
      </c>
      <c r="AF115" s="215"/>
      <c r="AG115" s="216"/>
      <c r="AH115" s="205"/>
      <c r="AI115" s="205"/>
      <c r="AJ115" s="205"/>
      <c r="AK115" s="206">
        <v>691608.29833333334</v>
      </c>
      <c r="AL115" s="205">
        <v>691608.29833333334</v>
      </c>
      <c r="AM115" s="207"/>
      <c r="AN115" s="205"/>
      <c r="AO115" s="208">
        <v>0</v>
      </c>
      <c r="AP115" s="209"/>
      <c r="AQ115" s="210">
        <v>532557.05000000005</v>
      </c>
      <c r="AR115" s="205"/>
      <c r="AS115" s="205"/>
      <c r="AT115" s="205"/>
      <c r="AU115" s="205">
        <v>532557.05000000005</v>
      </c>
      <c r="AV115" s="211">
        <v>532557.05000000005</v>
      </c>
      <c r="AW115" s="205"/>
      <c r="AX115" s="205"/>
      <c r="AY115" s="207">
        <v>0</v>
      </c>
      <c r="AZ115" s="212" t="s">
        <v>4866</v>
      </c>
      <c r="BA115" s="213">
        <v>0</v>
      </c>
      <c r="BC115" s="202" t="str">
        <f t="shared" si="15"/>
        <v/>
      </c>
      <c r="BD115" s="202" t="str">
        <f t="shared" si="15"/>
        <v/>
      </c>
      <c r="BE115" s="202" t="str">
        <f t="shared" si="15"/>
        <v/>
      </c>
      <c r="BF115" s="202" t="str">
        <f t="shared" si="15"/>
        <v>Non-Op</v>
      </c>
      <c r="BG115" s="202" t="str">
        <f t="shared" si="13"/>
        <v>NO</v>
      </c>
      <c r="BH115" s="202" t="str">
        <f t="shared" si="13"/>
        <v>NO</v>
      </c>
      <c r="BI115" s="202" t="str">
        <f t="shared" si="14"/>
        <v/>
      </c>
      <c r="BK115" s="202" t="b">
        <f t="shared" si="18"/>
        <v>1</v>
      </c>
      <c r="BL115" s="202" t="b">
        <f t="shared" si="18"/>
        <v>1</v>
      </c>
      <c r="BM115" s="202" t="b">
        <f t="shared" si="18"/>
        <v>1</v>
      </c>
      <c r="BN115" s="202" t="b">
        <f t="shared" si="18"/>
        <v>1</v>
      </c>
      <c r="BO115" s="202" t="b">
        <f t="shared" si="18"/>
        <v>1</v>
      </c>
      <c r="BP115" s="202" t="b">
        <f t="shared" si="18"/>
        <v>1</v>
      </c>
      <c r="BQ115" s="202" t="b">
        <f t="shared" si="18"/>
        <v>1</v>
      </c>
    </row>
    <row r="116" spans="1:69" s="214" customFormat="1" ht="12" customHeight="1" x14ac:dyDescent="0.2">
      <c r="A116" s="239">
        <v>13400111</v>
      </c>
      <c r="B116" s="240" t="s">
        <v>1786</v>
      </c>
      <c r="C116" s="200" t="s">
        <v>178</v>
      </c>
      <c r="D116" s="201" t="s">
        <v>476</v>
      </c>
      <c r="E116" s="170"/>
      <c r="F116" s="200"/>
      <c r="G116" s="201"/>
      <c r="H116" s="202" t="s">
        <v>1684</v>
      </c>
      <c r="I116" s="202" t="s">
        <v>476</v>
      </c>
      <c r="J116" s="202" t="s">
        <v>1684</v>
      </c>
      <c r="K116" s="202" t="s">
        <v>1684</v>
      </c>
      <c r="L116" s="202" t="s">
        <v>1685</v>
      </c>
      <c r="M116" s="202" t="s">
        <v>1685</v>
      </c>
      <c r="N116" s="202" t="s">
        <v>1684</v>
      </c>
      <c r="O116" s="167"/>
      <c r="P116" s="203">
        <v>25000</v>
      </c>
      <c r="Q116" s="203">
        <v>25000</v>
      </c>
      <c r="R116" s="203">
        <v>25000</v>
      </c>
      <c r="S116" s="203">
        <v>25000</v>
      </c>
      <c r="T116" s="203">
        <v>25000</v>
      </c>
      <c r="U116" s="203">
        <v>25000</v>
      </c>
      <c r="V116" s="203">
        <v>25000</v>
      </c>
      <c r="W116" s="203">
        <v>25000</v>
      </c>
      <c r="X116" s="203">
        <v>25000</v>
      </c>
      <c r="Y116" s="203">
        <v>25000</v>
      </c>
      <c r="Z116" s="203">
        <v>25000</v>
      </c>
      <c r="AA116" s="203">
        <v>25000</v>
      </c>
      <c r="AB116" s="203">
        <v>25000</v>
      </c>
      <c r="AC116" s="203"/>
      <c r="AD116" s="203"/>
      <c r="AE116" s="203">
        <v>25000</v>
      </c>
      <c r="AF116" s="215" t="s">
        <v>176</v>
      </c>
      <c r="AG116" s="216"/>
      <c r="AH116" s="205"/>
      <c r="AI116" s="205">
        <v>25000</v>
      </c>
      <c r="AJ116" s="205"/>
      <c r="AK116" s="206"/>
      <c r="AL116" s="205">
        <v>25000</v>
      </c>
      <c r="AM116" s="207"/>
      <c r="AN116" s="205"/>
      <c r="AO116" s="208">
        <v>0</v>
      </c>
      <c r="AP116" s="209"/>
      <c r="AQ116" s="210">
        <v>25000</v>
      </c>
      <c r="AR116" s="205"/>
      <c r="AS116" s="205">
        <v>25000</v>
      </c>
      <c r="AT116" s="205"/>
      <c r="AU116" s="205"/>
      <c r="AV116" s="211">
        <v>25000</v>
      </c>
      <c r="AW116" s="205"/>
      <c r="AX116" s="205"/>
      <c r="AY116" s="207">
        <v>0</v>
      </c>
      <c r="AZ116" s="212"/>
      <c r="BA116" s="213">
        <v>0</v>
      </c>
      <c r="BC116" s="202" t="str">
        <f t="shared" si="15"/>
        <v/>
      </c>
      <c r="BD116" s="202" t="str">
        <f t="shared" si="15"/>
        <v>ERB</v>
      </c>
      <c r="BE116" s="202" t="str">
        <f t="shared" si="15"/>
        <v/>
      </c>
      <c r="BF116" s="202" t="str">
        <f t="shared" si="15"/>
        <v/>
      </c>
      <c r="BG116" s="202" t="str">
        <f t="shared" si="13"/>
        <v>NO</v>
      </c>
      <c r="BH116" s="202" t="str">
        <f t="shared" si="13"/>
        <v>NO</v>
      </c>
      <c r="BI116" s="202" t="str">
        <f t="shared" si="14"/>
        <v/>
      </c>
      <c r="BK116" s="202" t="b">
        <f t="shared" si="18"/>
        <v>1</v>
      </c>
      <c r="BL116" s="202" t="b">
        <f t="shared" si="18"/>
        <v>1</v>
      </c>
      <c r="BM116" s="202" t="b">
        <f t="shared" si="18"/>
        <v>1</v>
      </c>
      <c r="BN116" s="202" t="b">
        <f t="shared" si="18"/>
        <v>1</v>
      </c>
      <c r="BO116" s="202" t="b">
        <f t="shared" si="18"/>
        <v>1</v>
      </c>
      <c r="BP116" s="202" t="b">
        <f t="shared" si="18"/>
        <v>1</v>
      </c>
      <c r="BQ116" s="202" t="b">
        <f t="shared" si="18"/>
        <v>1</v>
      </c>
    </row>
    <row r="117" spans="1:69" s="214" customFormat="1" ht="12" customHeight="1" outlineLevel="1" x14ac:dyDescent="0.2">
      <c r="A117" s="278">
        <v>13400123</v>
      </c>
      <c r="B117" s="269" t="s">
        <v>1787</v>
      </c>
      <c r="C117" s="200" t="s">
        <v>568</v>
      </c>
      <c r="D117" s="201" t="s">
        <v>478</v>
      </c>
      <c r="E117" s="170"/>
      <c r="F117" s="200"/>
      <c r="G117" s="201"/>
      <c r="H117" s="202" t="s">
        <v>1684</v>
      </c>
      <c r="I117" s="202" t="s">
        <v>1684</v>
      </c>
      <c r="J117" s="202" t="s">
        <v>1684</v>
      </c>
      <c r="K117" s="202" t="s">
        <v>478</v>
      </c>
      <c r="L117" s="202" t="s">
        <v>1685</v>
      </c>
      <c r="M117" s="202" t="s">
        <v>1685</v>
      </c>
      <c r="N117" s="202" t="s">
        <v>1684</v>
      </c>
      <c r="O117" s="167"/>
      <c r="P117" s="203">
        <v>0</v>
      </c>
      <c r="Q117" s="203">
        <v>0</v>
      </c>
      <c r="R117" s="203">
        <v>0</v>
      </c>
      <c r="S117" s="203">
        <v>0</v>
      </c>
      <c r="T117" s="203">
        <v>0</v>
      </c>
      <c r="U117" s="203">
        <v>0</v>
      </c>
      <c r="V117" s="203">
        <v>0</v>
      </c>
      <c r="W117" s="203">
        <v>0</v>
      </c>
      <c r="X117" s="203">
        <v>0</v>
      </c>
      <c r="Y117" s="203">
        <v>0</v>
      </c>
      <c r="Z117" s="203">
        <v>0</v>
      </c>
      <c r="AA117" s="203">
        <v>0</v>
      </c>
      <c r="AB117" s="203">
        <v>0</v>
      </c>
      <c r="AC117" s="203"/>
      <c r="AD117" s="203"/>
      <c r="AE117" s="203">
        <v>0</v>
      </c>
      <c r="AF117" s="270"/>
      <c r="AG117" s="271"/>
      <c r="AH117" s="205"/>
      <c r="AI117" s="205"/>
      <c r="AJ117" s="205"/>
      <c r="AK117" s="206">
        <v>0</v>
      </c>
      <c r="AL117" s="205">
        <v>0</v>
      </c>
      <c r="AM117" s="207"/>
      <c r="AN117" s="205"/>
      <c r="AO117" s="208">
        <v>0</v>
      </c>
      <c r="AP117" s="209"/>
      <c r="AQ117" s="210">
        <v>0</v>
      </c>
      <c r="AR117" s="205"/>
      <c r="AS117" s="205"/>
      <c r="AT117" s="205"/>
      <c r="AU117" s="205">
        <v>0</v>
      </c>
      <c r="AV117" s="211">
        <v>0</v>
      </c>
      <c r="AW117" s="205"/>
      <c r="AX117" s="205"/>
      <c r="AY117" s="207">
        <v>0</v>
      </c>
      <c r="AZ117" s="212" t="s">
        <v>4871</v>
      </c>
      <c r="BA117" s="213">
        <v>0</v>
      </c>
      <c r="BC117" s="202" t="str">
        <f t="shared" si="15"/>
        <v/>
      </c>
      <c r="BD117" s="202" t="str">
        <f t="shared" si="15"/>
        <v/>
      </c>
      <c r="BE117" s="202" t="str">
        <f t="shared" si="15"/>
        <v/>
      </c>
      <c r="BF117" s="202" t="str">
        <f t="shared" si="15"/>
        <v>Non-Op</v>
      </c>
      <c r="BG117" s="202" t="str">
        <f t="shared" si="13"/>
        <v>NO</v>
      </c>
      <c r="BH117" s="202" t="str">
        <f t="shared" si="13"/>
        <v>NO</v>
      </c>
      <c r="BI117" s="202" t="str">
        <f t="shared" si="14"/>
        <v/>
      </c>
      <c r="BK117" s="202" t="b">
        <f t="shared" si="18"/>
        <v>1</v>
      </c>
      <c r="BL117" s="202" t="b">
        <f t="shared" si="18"/>
        <v>1</v>
      </c>
      <c r="BM117" s="202" t="b">
        <f t="shared" si="18"/>
        <v>1</v>
      </c>
      <c r="BN117" s="202" t="b">
        <f t="shared" si="18"/>
        <v>1</v>
      </c>
      <c r="BO117" s="202" t="b">
        <f t="shared" si="18"/>
        <v>1</v>
      </c>
      <c r="BP117" s="202" t="b">
        <f t="shared" si="18"/>
        <v>1</v>
      </c>
      <c r="BQ117" s="202" t="b">
        <f t="shared" si="18"/>
        <v>1</v>
      </c>
    </row>
    <row r="118" spans="1:69" s="214" customFormat="1" ht="12" customHeight="1" x14ac:dyDescent="0.2">
      <c r="A118" s="279">
        <v>13400211</v>
      </c>
      <c r="B118" s="259" t="s">
        <v>1788</v>
      </c>
      <c r="C118" s="280" t="s">
        <v>569</v>
      </c>
      <c r="D118" s="201" t="s">
        <v>479</v>
      </c>
      <c r="E118" s="170"/>
      <c r="F118" s="280"/>
      <c r="G118" s="201"/>
      <c r="H118" s="202" t="s">
        <v>1684</v>
      </c>
      <c r="I118" s="202" t="s">
        <v>1684</v>
      </c>
      <c r="J118" s="202" t="s">
        <v>1684</v>
      </c>
      <c r="K118" s="202" t="s">
        <v>1684</v>
      </c>
      <c r="L118" s="202" t="s">
        <v>479</v>
      </c>
      <c r="M118" s="202" t="s">
        <v>1685</v>
      </c>
      <c r="N118" s="202" t="s">
        <v>479</v>
      </c>
      <c r="O118" s="167"/>
      <c r="P118" s="203">
        <v>0</v>
      </c>
      <c r="Q118" s="203">
        <v>0</v>
      </c>
      <c r="R118" s="203">
        <v>0</v>
      </c>
      <c r="S118" s="203">
        <v>0</v>
      </c>
      <c r="T118" s="203">
        <v>0</v>
      </c>
      <c r="U118" s="203">
        <v>0</v>
      </c>
      <c r="V118" s="203">
        <v>0</v>
      </c>
      <c r="W118" s="203">
        <v>0</v>
      </c>
      <c r="X118" s="203">
        <v>0</v>
      </c>
      <c r="Y118" s="203">
        <v>0</v>
      </c>
      <c r="Z118" s="203">
        <v>0</v>
      </c>
      <c r="AA118" s="203">
        <v>0</v>
      </c>
      <c r="AB118" s="203">
        <v>0</v>
      </c>
      <c r="AC118" s="203"/>
      <c r="AD118" s="203"/>
      <c r="AE118" s="203">
        <v>0</v>
      </c>
      <c r="AF118" s="215"/>
      <c r="AG118" s="216"/>
      <c r="AH118" s="205"/>
      <c r="AI118" s="205"/>
      <c r="AJ118" s="205"/>
      <c r="AK118" s="206"/>
      <c r="AL118" s="205">
        <v>0</v>
      </c>
      <c r="AM118" s="207">
        <v>0</v>
      </c>
      <c r="AN118" s="205"/>
      <c r="AO118" s="208">
        <v>0</v>
      </c>
      <c r="AP118" s="209"/>
      <c r="AQ118" s="210">
        <v>0</v>
      </c>
      <c r="AR118" s="205"/>
      <c r="AS118" s="205"/>
      <c r="AT118" s="205"/>
      <c r="AU118" s="205"/>
      <c r="AV118" s="211">
        <v>0</v>
      </c>
      <c r="AW118" s="205">
        <v>0</v>
      </c>
      <c r="AX118" s="205"/>
      <c r="AY118" s="207">
        <v>0</v>
      </c>
      <c r="AZ118" s="212"/>
      <c r="BA118" s="213">
        <v>0</v>
      </c>
      <c r="BC118" s="202" t="str">
        <f t="shared" si="15"/>
        <v/>
      </c>
      <c r="BD118" s="202" t="str">
        <f t="shared" si="15"/>
        <v/>
      </c>
      <c r="BE118" s="202" t="str">
        <f t="shared" si="15"/>
        <v/>
      </c>
      <c r="BF118" s="202" t="str">
        <f t="shared" si="15"/>
        <v/>
      </c>
      <c r="BG118" s="202" t="str">
        <f t="shared" si="13"/>
        <v>W/C</v>
      </c>
      <c r="BH118" s="202" t="str">
        <f t="shared" si="13"/>
        <v>NO</v>
      </c>
      <c r="BI118" s="202" t="str">
        <f t="shared" si="14"/>
        <v>W/C</v>
      </c>
      <c r="BK118" s="202" t="b">
        <f t="shared" si="18"/>
        <v>1</v>
      </c>
      <c r="BL118" s="202" t="b">
        <f t="shared" si="18"/>
        <v>1</v>
      </c>
      <c r="BM118" s="202" t="b">
        <f t="shared" si="18"/>
        <v>1</v>
      </c>
      <c r="BN118" s="202" t="b">
        <f t="shared" si="18"/>
        <v>1</v>
      </c>
      <c r="BO118" s="202" t="b">
        <f t="shared" si="18"/>
        <v>1</v>
      </c>
      <c r="BP118" s="202" t="b">
        <f t="shared" si="18"/>
        <v>1</v>
      </c>
      <c r="BQ118" s="202" t="b">
        <f t="shared" si="18"/>
        <v>1</v>
      </c>
    </row>
    <row r="119" spans="1:69" s="214" customFormat="1" ht="12" customHeight="1" x14ac:dyDescent="0.2">
      <c r="A119" s="279">
        <v>13400241</v>
      </c>
      <c r="B119" s="259" t="s">
        <v>1789</v>
      </c>
      <c r="C119" s="200" t="s">
        <v>179</v>
      </c>
      <c r="D119" s="201" t="s">
        <v>476</v>
      </c>
      <c r="E119" s="170"/>
      <c r="F119" s="200"/>
      <c r="G119" s="201"/>
      <c r="H119" s="202" t="s">
        <v>1684</v>
      </c>
      <c r="I119" s="202" t="s">
        <v>476</v>
      </c>
      <c r="J119" s="202" t="s">
        <v>1684</v>
      </c>
      <c r="K119" s="202" t="s">
        <v>1684</v>
      </c>
      <c r="L119" s="202" t="s">
        <v>1685</v>
      </c>
      <c r="M119" s="202" t="s">
        <v>1685</v>
      </c>
      <c r="N119" s="202" t="s">
        <v>1684</v>
      </c>
      <c r="O119" s="167"/>
      <c r="P119" s="203">
        <v>0</v>
      </c>
      <c r="Q119" s="203">
        <v>0</v>
      </c>
      <c r="R119" s="203">
        <v>0</v>
      </c>
      <c r="S119" s="203">
        <v>0</v>
      </c>
      <c r="T119" s="203">
        <v>0</v>
      </c>
      <c r="U119" s="203">
        <v>0</v>
      </c>
      <c r="V119" s="203">
        <v>0</v>
      </c>
      <c r="W119" s="203">
        <v>0</v>
      </c>
      <c r="X119" s="203">
        <v>0</v>
      </c>
      <c r="Y119" s="203">
        <v>0</v>
      </c>
      <c r="Z119" s="203">
        <v>0</v>
      </c>
      <c r="AA119" s="203">
        <v>0</v>
      </c>
      <c r="AB119" s="203">
        <v>0</v>
      </c>
      <c r="AC119" s="203"/>
      <c r="AD119" s="203"/>
      <c r="AE119" s="203">
        <v>0</v>
      </c>
      <c r="AF119" s="215" t="s">
        <v>176</v>
      </c>
      <c r="AG119" s="216"/>
      <c r="AH119" s="205"/>
      <c r="AI119" s="205">
        <v>0</v>
      </c>
      <c r="AJ119" s="205"/>
      <c r="AK119" s="206"/>
      <c r="AL119" s="205">
        <v>0</v>
      </c>
      <c r="AM119" s="207"/>
      <c r="AN119" s="205"/>
      <c r="AO119" s="208">
        <v>0</v>
      </c>
      <c r="AP119" s="209"/>
      <c r="AQ119" s="210">
        <v>0</v>
      </c>
      <c r="AR119" s="205"/>
      <c r="AS119" s="205">
        <v>0</v>
      </c>
      <c r="AT119" s="205"/>
      <c r="AU119" s="205"/>
      <c r="AV119" s="211">
        <v>0</v>
      </c>
      <c r="AW119" s="205"/>
      <c r="AX119" s="205"/>
      <c r="AY119" s="207">
        <v>0</v>
      </c>
      <c r="AZ119" s="212"/>
      <c r="BA119" s="213">
        <v>0</v>
      </c>
      <c r="BC119" s="202" t="str">
        <f t="shared" si="15"/>
        <v/>
      </c>
      <c r="BD119" s="202" t="str">
        <f t="shared" si="15"/>
        <v>ERB</v>
      </c>
      <c r="BE119" s="202" t="str">
        <f t="shared" si="15"/>
        <v/>
      </c>
      <c r="BF119" s="202" t="str">
        <f t="shared" si="15"/>
        <v/>
      </c>
      <c r="BG119" s="202" t="str">
        <f t="shared" si="13"/>
        <v>NO</v>
      </c>
      <c r="BH119" s="202" t="str">
        <f t="shared" si="13"/>
        <v>NO</v>
      </c>
      <c r="BI119" s="202" t="str">
        <f t="shared" si="14"/>
        <v/>
      </c>
      <c r="BK119" s="202" t="b">
        <f t="shared" si="18"/>
        <v>1</v>
      </c>
      <c r="BL119" s="202" t="b">
        <f t="shared" si="18"/>
        <v>1</v>
      </c>
      <c r="BM119" s="202" t="b">
        <f t="shared" si="18"/>
        <v>1</v>
      </c>
      <c r="BN119" s="202" t="b">
        <f t="shared" si="18"/>
        <v>1</v>
      </c>
      <c r="BO119" s="202" t="b">
        <f t="shared" si="18"/>
        <v>1</v>
      </c>
      <c r="BP119" s="202" t="b">
        <f t="shared" si="18"/>
        <v>1</v>
      </c>
      <c r="BQ119" s="202" t="b">
        <f t="shared" si="18"/>
        <v>1</v>
      </c>
    </row>
    <row r="120" spans="1:69" s="214" customFormat="1" ht="12" customHeight="1" x14ac:dyDescent="0.2">
      <c r="A120" s="279">
        <v>13400261</v>
      </c>
      <c r="B120" s="259" t="s">
        <v>1790</v>
      </c>
      <c r="C120" s="200" t="s">
        <v>180</v>
      </c>
      <c r="D120" s="201" t="s">
        <v>476</v>
      </c>
      <c r="E120" s="170"/>
      <c r="F120" s="200"/>
      <c r="G120" s="201"/>
      <c r="H120" s="202" t="s">
        <v>1684</v>
      </c>
      <c r="I120" s="202" t="s">
        <v>476</v>
      </c>
      <c r="J120" s="202" t="s">
        <v>1684</v>
      </c>
      <c r="K120" s="202" t="s">
        <v>1684</v>
      </c>
      <c r="L120" s="202" t="s">
        <v>1685</v>
      </c>
      <c r="M120" s="202" t="s">
        <v>1685</v>
      </c>
      <c r="N120" s="202" t="s">
        <v>1684</v>
      </c>
      <c r="O120" s="167"/>
      <c r="P120" s="203">
        <v>504571</v>
      </c>
      <c r="Q120" s="203">
        <v>504571</v>
      </c>
      <c r="R120" s="203">
        <v>504571</v>
      </c>
      <c r="S120" s="203">
        <v>504571</v>
      </c>
      <c r="T120" s="203">
        <v>504571</v>
      </c>
      <c r="U120" s="203">
        <v>504571</v>
      </c>
      <c r="V120" s="203">
        <v>275265</v>
      </c>
      <c r="W120" s="203">
        <v>275265</v>
      </c>
      <c r="X120" s="203">
        <v>275265</v>
      </c>
      <c r="Y120" s="203">
        <v>275265</v>
      </c>
      <c r="Z120" s="203">
        <v>275265</v>
      </c>
      <c r="AA120" s="203">
        <v>275265</v>
      </c>
      <c r="AB120" s="203">
        <v>252930</v>
      </c>
      <c r="AC120" s="203"/>
      <c r="AD120" s="203"/>
      <c r="AE120" s="203">
        <v>379432.95833333331</v>
      </c>
      <c r="AF120" s="215" t="s">
        <v>176</v>
      </c>
      <c r="AG120" s="216"/>
      <c r="AH120" s="205"/>
      <c r="AI120" s="205">
        <v>379432.95833333331</v>
      </c>
      <c r="AJ120" s="205"/>
      <c r="AK120" s="206"/>
      <c r="AL120" s="205">
        <v>379432.95833333331</v>
      </c>
      <c r="AM120" s="207"/>
      <c r="AN120" s="205"/>
      <c r="AO120" s="208">
        <v>0</v>
      </c>
      <c r="AP120" s="209"/>
      <c r="AQ120" s="210">
        <v>252930</v>
      </c>
      <c r="AR120" s="205"/>
      <c r="AS120" s="205">
        <v>252930</v>
      </c>
      <c r="AT120" s="205"/>
      <c r="AU120" s="205"/>
      <c r="AV120" s="211">
        <v>252930</v>
      </c>
      <c r="AW120" s="205"/>
      <c r="AX120" s="205"/>
      <c r="AY120" s="207">
        <v>0</v>
      </c>
      <c r="AZ120" s="212"/>
      <c r="BA120" s="213">
        <v>0</v>
      </c>
      <c r="BC120" s="202" t="str">
        <f t="shared" si="15"/>
        <v/>
      </c>
      <c r="BD120" s="202" t="str">
        <f t="shared" si="15"/>
        <v>ERB</v>
      </c>
      <c r="BE120" s="202" t="str">
        <f t="shared" si="15"/>
        <v/>
      </c>
      <c r="BF120" s="202" t="str">
        <f t="shared" si="15"/>
        <v/>
      </c>
      <c r="BG120" s="202" t="str">
        <f t="shared" si="13"/>
        <v>NO</v>
      </c>
      <c r="BH120" s="202" t="str">
        <f t="shared" si="13"/>
        <v>NO</v>
      </c>
      <c r="BI120" s="202" t="str">
        <f t="shared" si="14"/>
        <v/>
      </c>
      <c r="BK120" s="202" t="b">
        <f t="shared" si="18"/>
        <v>1</v>
      </c>
      <c r="BL120" s="202" t="b">
        <f t="shared" si="18"/>
        <v>1</v>
      </c>
      <c r="BM120" s="202" t="b">
        <f t="shared" si="18"/>
        <v>1</v>
      </c>
      <c r="BN120" s="202" t="b">
        <f t="shared" si="18"/>
        <v>1</v>
      </c>
      <c r="BO120" s="202" t="b">
        <f t="shared" si="18"/>
        <v>1</v>
      </c>
      <c r="BP120" s="202" t="b">
        <f t="shared" si="18"/>
        <v>1</v>
      </c>
      <c r="BQ120" s="202" t="b">
        <f t="shared" si="18"/>
        <v>1</v>
      </c>
    </row>
    <row r="121" spans="1:69" s="214" customFormat="1" ht="12" customHeight="1" x14ac:dyDescent="0.2">
      <c r="A121" s="279">
        <v>13400271</v>
      </c>
      <c r="B121" s="259" t="s">
        <v>1791</v>
      </c>
      <c r="C121" s="200" t="s">
        <v>570</v>
      </c>
      <c r="D121" s="201" t="s">
        <v>479</v>
      </c>
      <c r="E121" s="170"/>
      <c r="F121" s="200"/>
      <c r="G121" s="201"/>
      <c r="H121" s="202" t="s">
        <v>1684</v>
      </c>
      <c r="I121" s="202" t="s">
        <v>1684</v>
      </c>
      <c r="J121" s="202" t="s">
        <v>1684</v>
      </c>
      <c r="K121" s="202" t="s">
        <v>1684</v>
      </c>
      <c r="L121" s="202" t="s">
        <v>479</v>
      </c>
      <c r="M121" s="202" t="s">
        <v>1685</v>
      </c>
      <c r="N121" s="202" t="s">
        <v>479</v>
      </c>
      <c r="O121" s="167"/>
      <c r="P121" s="203">
        <v>0</v>
      </c>
      <c r="Q121" s="203">
        <v>0</v>
      </c>
      <c r="R121" s="203">
        <v>0</v>
      </c>
      <c r="S121" s="203">
        <v>0</v>
      </c>
      <c r="T121" s="203">
        <v>0</v>
      </c>
      <c r="U121" s="203">
        <v>0</v>
      </c>
      <c r="V121" s="203">
        <v>0</v>
      </c>
      <c r="W121" s="203">
        <v>0</v>
      </c>
      <c r="X121" s="203">
        <v>0</v>
      </c>
      <c r="Y121" s="203">
        <v>0</v>
      </c>
      <c r="Z121" s="203">
        <v>0</v>
      </c>
      <c r="AA121" s="203">
        <v>0</v>
      </c>
      <c r="AB121" s="203">
        <v>0</v>
      </c>
      <c r="AC121" s="203"/>
      <c r="AD121" s="203"/>
      <c r="AE121" s="203">
        <v>0</v>
      </c>
      <c r="AF121" s="215"/>
      <c r="AG121" s="216"/>
      <c r="AH121" s="205"/>
      <c r="AI121" s="205"/>
      <c r="AJ121" s="205"/>
      <c r="AK121" s="206"/>
      <c r="AL121" s="205">
        <v>0</v>
      </c>
      <c r="AM121" s="207">
        <v>0</v>
      </c>
      <c r="AN121" s="205"/>
      <c r="AO121" s="208">
        <v>0</v>
      </c>
      <c r="AP121" s="209"/>
      <c r="AQ121" s="210">
        <v>0</v>
      </c>
      <c r="AR121" s="205"/>
      <c r="AS121" s="205"/>
      <c r="AT121" s="205"/>
      <c r="AU121" s="205"/>
      <c r="AV121" s="211">
        <v>0</v>
      </c>
      <c r="AW121" s="205">
        <v>0</v>
      </c>
      <c r="AX121" s="205"/>
      <c r="AY121" s="207">
        <v>0</v>
      </c>
      <c r="AZ121" s="212"/>
      <c r="BA121" s="213">
        <v>0</v>
      </c>
      <c r="BC121" s="202" t="str">
        <f t="shared" si="15"/>
        <v/>
      </c>
      <c r="BD121" s="202" t="str">
        <f t="shared" si="15"/>
        <v/>
      </c>
      <c r="BE121" s="202" t="str">
        <f t="shared" si="15"/>
        <v/>
      </c>
      <c r="BF121" s="202" t="str">
        <f t="shared" si="15"/>
        <v/>
      </c>
      <c r="BG121" s="202" t="str">
        <f t="shared" si="13"/>
        <v>W/C</v>
      </c>
      <c r="BH121" s="202" t="str">
        <f t="shared" si="13"/>
        <v>NO</v>
      </c>
      <c r="BI121" s="202" t="str">
        <f t="shared" si="14"/>
        <v>W/C</v>
      </c>
      <c r="BK121" s="202" t="b">
        <f t="shared" si="18"/>
        <v>1</v>
      </c>
      <c r="BL121" s="202" t="b">
        <f t="shared" si="18"/>
        <v>1</v>
      </c>
      <c r="BM121" s="202" t="b">
        <f t="shared" si="18"/>
        <v>1</v>
      </c>
      <c r="BN121" s="202" t="b">
        <f t="shared" si="18"/>
        <v>1</v>
      </c>
      <c r="BO121" s="202" t="b">
        <f t="shared" si="18"/>
        <v>1</v>
      </c>
      <c r="BP121" s="202" t="b">
        <f t="shared" si="18"/>
        <v>1</v>
      </c>
      <c r="BQ121" s="202" t="b">
        <f t="shared" si="18"/>
        <v>1</v>
      </c>
    </row>
    <row r="122" spans="1:69" s="214" customFormat="1" ht="12" customHeight="1" x14ac:dyDescent="0.2">
      <c r="A122" s="279">
        <v>13400281</v>
      </c>
      <c r="B122" s="259" t="s">
        <v>1792</v>
      </c>
      <c r="C122" s="280" t="s">
        <v>571</v>
      </c>
      <c r="D122" s="201" t="s">
        <v>479</v>
      </c>
      <c r="E122" s="170"/>
      <c r="F122" s="280"/>
      <c r="G122" s="201"/>
      <c r="H122" s="202" t="s">
        <v>1684</v>
      </c>
      <c r="I122" s="202" t="s">
        <v>1684</v>
      </c>
      <c r="J122" s="202" t="s">
        <v>1684</v>
      </c>
      <c r="K122" s="202" t="s">
        <v>1684</v>
      </c>
      <c r="L122" s="202" t="s">
        <v>479</v>
      </c>
      <c r="M122" s="202" t="s">
        <v>1685</v>
      </c>
      <c r="N122" s="202" t="s">
        <v>479</v>
      </c>
      <c r="O122" s="167"/>
      <c r="P122" s="203">
        <v>0</v>
      </c>
      <c r="Q122" s="203">
        <v>0</v>
      </c>
      <c r="R122" s="203">
        <v>0</v>
      </c>
      <c r="S122" s="203">
        <v>0</v>
      </c>
      <c r="T122" s="203">
        <v>0</v>
      </c>
      <c r="U122" s="203">
        <v>0</v>
      </c>
      <c r="V122" s="203">
        <v>0</v>
      </c>
      <c r="W122" s="203">
        <v>0</v>
      </c>
      <c r="X122" s="203">
        <v>0</v>
      </c>
      <c r="Y122" s="203">
        <v>0</v>
      </c>
      <c r="Z122" s="203">
        <v>0</v>
      </c>
      <c r="AA122" s="203">
        <v>0</v>
      </c>
      <c r="AB122" s="203">
        <v>0</v>
      </c>
      <c r="AC122" s="203"/>
      <c r="AD122" s="203"/>
      <c r="AE122" s="203">
        <v>0</v>
      </c>
      <c r="AF122" s="215"/>
      <c r="AG122" s="216"/>
      <c r="AH122" s="205"/>
      <c r="AI122" s="205"/>
      <c r="AJ122" s="205"/>
      <c r="AK122" s="206"/>
      <c r="AL122" s="205">
        <v>0</v>
      </c>
      <c r="AM122" s="207">
        <v>0</v>
      </c>
      <c r="AN122" s="205"/>
      <c r="AO122" s="208">
        <v>0</v>
      </c>
      <c r="AP122" s="209"/>
      <c r="AQ122" s="210">
        <v>0</v>
      </c>
      <c r="AR122" s="205"/>
      <c r="AS122" s="205"/>
      <c r="AT122" s="205"/>
      <c r="AU122" s="205"/>
      <c r="AV122" s="211">
        <v>0</v>
      </c>
      <c r="AW122" s="205">
        <v>0</v>
      </c>
      <c r="AX122" s="205"/>
      <c r="AY122" s="207">
        <v>0</v>
      </c>
      <c r="AZ122" s="212"/>
      <c r="BA122" s="213">
        <v>0</v>
      </c>
      <c r="BC122" s="202" t="str">
        <f t="shared" si="15"/>
        <v/>
      </c>
      <c r="BD122" s="202" t="str">
        <f t="shared" si="15"/>
        <v/>
      </c>
      <c r="BE122" s="202" t="str">
        <f t="shared" si="15"/>
        <v/>
      </c>
      <c r="BF122" s="202" t="str">
        <f t="shared" si="15"/>
        <v/>
      </c>
      <c r="BG122" s="202" t="str">
        <f t="shared" si="13"/>
        <v>W/C</v>
      </c>
      <c r="BH122" s="202" t="str">
        <f t="shared" si="13"/>
        <v>NO</v>
      </c>
      <c r="BI122" s="202" t="str">
        <f t="shared" si="14"/>
        <v>W/C</v>
      </c>
      <c r="BK122" s="202" t="b">
        <f t="shared" si="18"/>
        <v>1</v>
      </c>
      <c r="BL122" s="202" t="b">
        <f t="shared" si="18"/>
        <v>1</v>
      </c>
      <c r="BM122" s="202" t="b">
        <f t="shared" si="18"/>
        <v>1</v>
      </c>
      <c r="BN122" s="202" t="b">
        <f t="shared" si="18"/>
        <v>1</v>
      </c>
      <c r="BO122" s="202" t="b">
        <f t="shared" si="18"/>
        <v>1</v>
      </c>
      <c r="BP122" s="202" t="b">
        <f t="shared" si="18"/>
        <v>1</v>
      </c>
      <c r="BQ122" s="202" t="b">
        <f t="shared" si="18"/>
        <v>1</v>
      </c>
    </row>
    <row r="123" spans="1:69" s="214" customFormat="1" ht="12" customHeight="1" x14ac:dyDescent="0.2">
      <c r="A123" s="279">
        <v>13400311</v>
      </c>
      <c r="B123" s="259" t="s">
        <v>1793</v>
      </c>
      <c r="C123" s="280" t="s">
        <v>572</v>
      </c>
      <c r="D123" s="201" t="s">
        <v>479</v>
      </c>
      <c r="E123" s="170"/>
      <c r="F123" s="280"/>
      <c r="G123" s="201"/>
      <c r="H123" s="202" t="s">
        <v>1684</v>
      </c>
      <c r="I123" s="202" t="s">
        <v>1684</v>
      </c>
      <c r="J123" s="202" t="s">
        <v>1684</v>
      </c>
      <c r="K123" s="202" t="s">
        <v>1684</v>
      </c>
      <c r="L123" s="202" t="s">
        <v>479</v>
      </c>
      <c r="M123" s="202" t="s">
        <v>1685</v>
      </c>
      <c r="N123" s="202" t="s">
        <v>479</v>
      </c>
      <c r="O123" s="167"/>
      <c r="P123" s="203">
        <v>194700</v>
      </c>
      <c r="Q123" s="203">
        <v>194700</v>
      </c>
      <c r="R123" s="203">
        <v>194700</v>
      </c>
      <c r="S123" s="203">
        <v>194700</v>
      </c>
      <c r="T123" s="203">
        <v>194700</v>
      </c>
      <c r="U123" s="203">
        <v>64900</v>
      </c>
      <c r="V123" s="203">
        <v>64900</v>
      </c>
      <c r="W123" s="203">
        <v>64900</v>
      </c>
      <c r="X123" s="203">
        <v>64900</v>
      </c>
      <c r="Y123" s="203">
        <v>64900</v>
      </c>
      <c r="Z123" s="203">
        <v>64900</v>
      </c>
      <c r="AA123" s="203">
        <v>64900</v>
      </c>
      <c r="AB123" s="203">
        <v>64900</v>
      </c>
      <c r="AC123" s="203"/>
      <c r="AD123" s="203"/>
      <c r="AE123" s="203">
        <v>113575</v>
      </c>
      <c r="AF123" s="215"/>
      <c r="AG123" s="216"/>
      <c r="AH123" s="205"/>
      <c r="AI123" s="205"/>
      <c r="AJ123" s="205"/>
      <c r="AK123" s="206"/>
      <c r="AL123" s="205">
        <v>0</v>
      </c>
      <c r="AM123" s="207">
        <v>113575</v>
      </c>
      <c r="AN123" s="205"/>
      <c r="AO123" s="208">
        <v>113575</v>
      </c>
      <c r="AP123" s="209"/>
      <c r="AQ123" s="210">
        <v>64900</v>
      </c>
      <c r="AR123" s="205"/>
      <c r="AS123" s="205"/>
      <c r="AT123" s="205"/>
      <c r="AU123" s="205"/>
      <c r="AV123" s="211">
        <v>0</v>
      </c>
      <c r="AW123" s="205">
        <v>64900</v>
      </c>
      <c r="AX123" s="205"/>
      <c r="AY123" s="207">
        <v>64900</v>
      </c>
      <c r="AZ123" s="212"/>
      <c r="BA123" s="213">
        <v>0</v>
      </c>
      <c r="BC123" s="202" t="str">
        <f t="shared" si="15"/>
        <v/>
      </c>
      <c r="BD123" s="202" t="str">
        <f t="shared" si="15"/>
        <v/>
      </c>
      <c r="BE123" s="202" t="str">
        <f t="shared" si="15"/>
        <v/>
      </c>
      <c r="BF123" s="202" t="str">
        <f t="shared" si="15"/>
        <v/>
      </c>
      <c r="BG123" s="202" t="str">
        <f t="shared" si="13"/>
        <v>W/C</v>
      </c>
      <c r="BH123" s="202" t="str">
        <f t="shared" si="13"/>
        <v>NO</v>
      </c>
      <c r="BI123" s="202" t="str">
        <f t="shared" si="14"/>
        <v>W/C</v>
      </c>
      <c r="BK123" s="202" t="b">
        <f t="shared" si="18"/>
        <v>1</v>
      </c>
      <c r="BL123" s="202" t="b">
        <f t="shared" si="18"/>
        <v>1</v>
      </c>
      <c r="BM123" s="202" t="b">
        <f t="shared" si="18"/>
        <v>1</v>
      </c>
      <c r="BN123" s="202" t="b">
        <f t="shared" si="18"/>
        <v>1</v>
      </c>
      <c r="BO123" s="202" t="b">
        <f t="shared" si="18"/>
        <v>1</v>
      </c>
      <c r="BP123" s="202" t="b">
        <f t="shared" si="18"/>
        <v>1</v>
      </c>
      <c r="BQ123" s="202" t="b">
        <f t="shared" si="18"/>
        <v>1</v>
      </c>
    </row>
    <row r="124" spans="1:69" s="214" customFormat="1" ht="12" customHeight="1" x14ac:dyDescent="0.2">
      <c r="A124" s="279">
        <v>13400321</v>
      </c>
      <c r="B124" s="259" t="s">
        <v>1794</v>
      </c>
      <c r="C124" s="280" t="s">
        <v>181</v>
      </c>
      <c r="D124" s="201" t="s">
        <v>476</v>
      </c>
      <c r="E124" s="170"/>
      <c r="F124" s="280"/>
      <c r="G124" s="201"/>
      <c r="H124" s="202" t="s">
        <v>1684</v>
      </c>
      <c r="I124" s="202" t="s">
        <v>476</v>
      </c>
      <c r="J124" s="202" t="s">
        <v>1684</v>
      </c>
      <c r="K124" s="202" t="s">
        <v>1684</v>
      </c>
      <c r="L124" s="202" t="s">
        <v>1685</v>
      </c>
      <c r="M124" s="202" t="s">
        <v>1685</v>
      </c>
      <c r="N124" s="202" t="s">
        <v>1684</v>
      </c>
      <c r="O124" s="167"/>
      <c r="P124" s="203">
        <v>30000</v>
      </c>
      <c r="Q124" s="203">
        <v>30000</v>
      </c>
      <c r="R124" s="203">
        <v>30000</v>
      </c>
      <c r="S124" s="203">
        <v>69717</v>
      </c>
      <c r="T124" s="203">
        <v>69717</v>
      </c>
      <c r="U124" s="203">
        <v>30000</v>
      </c>
      <c r="V124" s="203">
        <v>30000</v>
      </c>
      <c r="W124" s="203">
        <v>30000</v>
      </c>
      <c r="X124" s="203">
        <v>30000</v>
      </c>
      <c r="Y124" s="203">
        <v>30000</v>
      </c>
      <c r="Z124" s="203">
        <v>30000</v>
      </c>
      <c r="AA124" s="203">
        <v>30000</v>
      </c>
      <c r="AB124" s="203">
        <v>30000</v>
      </c>
      <c r="AC124" s="203"/>
      <c r="AD124" s="203"/>
      <c r="AE124" s="203">
        <v>36619.5</v>
      </c>
      <c r="AF124" s="215" t="s">
        <v>176</v>
      </c>
      <c r="AG124" s="216"/>
      <c r="AH124" s="205"/>
      <c r="AI124" s="205">
        <v>36619.5</v>
      </c>
      <c r="AJ124" s="205"/>
      <c r="AK124" s="206"/>
      <c r="AL124" s="205">
        <v>36619.5</v>
      </c>
      <c r="AM124" s="207"/>
      <c r="AN124" s="205"/>
      <c r="AO124" s="208">
        <v>0</v>
      </c>
      <c r="AP124" s="209"/>
      <c r="AQ124" s="210">
        <v>30000</v>
      </c>
      <c r="AR124" s="205"/>
      <c r="AS124" s="205">
        <v>30000</v>
      </c>
      <c r="AT124" s="205"/>
      <c r="AU124" s="205"/>
      <c r="AV124" s="211">
        <v>30000</v>
      </c>
      <c r="AW124" s="205"/>
      <c r="AX124" s="205"/>
      <c r="AY124" s="207">
        <v>0</v>
      </c>
      <c r="AZ124" s="212"/>
      <c r="BA124" s="213">
        <v>0</v>
      </c>
      <c r="BC124" s="202" t="str">
        <f t="shared" si="15"/>
        <v/>
      </c>
      <c r="BD124" s="202" t="str">
        <f t="shared" si="15"/>
        <v>ERB</v>
      </c>
      <c r="BE124" s="202" t="str">
        <f t="shared" si="15"/>
        <v/>
      </c>
      <c r="BF124" s="202" t="str">
        <f t="shared" si="15"/>
        <v/>
      </c>
      <c r="BG124" s="202" t="str">
        <f t="shared" si="13"/>
        <v>NO</v>
      </c>
      <c r="BH124" s="202" t="str">
        <f t="shared" si="13"/>
        <v>NO</v>
      </c>
      <c r="BI124" s="202" t="str">
        <f t="shared" si="14"/>
        <v/>
      </c>
      <c r="BK124" s="202" t="b">
        <f t="shared" si="18"/>
        <v>1</v>
      </c>
      <c r="BL124" s="202" t="b">
        <f t="shared" si="18"/>
        <v>1</v>
      </c>
      <c r="BM124" s="202" t="b">
        <f t="shared" si="18"/>
        <v>1</v>
      </c>
      <c r="BN124" s="202" t="b">
        <f t="shared" si="18"/>
        <v>1</v>
      </c>
      <c r="BO124" s="202" t="b">
        <f t="shared" si="18"/>
        <v>1</v>
      </c>
      <c r="BP124" s="202" t="b">
        <f t="shared" si="18"/>
        <v>1</v>
      </c>
      <c r="BQ124" s="202" t="b">
        <f t="shared" si="18"/>
        <v>1</v>
      </c>
    </row>
    <row r="125" spans="1:69" s="214" customFormat="1" ht="12" customHeight="1" x14ac:dyDescent="0.2">
      <c r="A125" s="279">
        <v>13400332</v>
      </c>
      <c r="B125" s="259" t="s">
        <v>1795</v>
      </c>
      <c r="C125" s="280" t="s">
        <v>573</v>
      </c>
      <c r="D125" s="201" t="s">
        <v>478</v>
      </c>
      <c r="E125" s="170"/>
      <c r="F125" s="280"/>
      <c r="G125" s="201"/>
      <c r="H125" s="202" t="s">
        <v>1684</v>
      </c>
      <c r="I125" s="202" t="s">
        <v>1684</v>
      </c>
      <c r="J125" s="202" t="s">
        <v>1684</v>
      </c>
      <c r="K125" s="202" t="s">
        <v>478</v>
      </c>
      <c r="L125" s="202" t="s">
        <v>1685</v>
      </c>
      <c r="M125" s="202" t="s">
        <v>1685</v>
      </c>
      <c r="N125" s="202" t="s">
        <v>1684</v>
      </c>
      <c r="O125" s="167"/>
      <c r="P125" s="203">
        <v>1756783.99</v>
      </c>
      <c r="Q125" s="203">
        <v>1757380.82</v>
      </c>
      <c r="R125" s="203">
        <v>1757977.85</v>
      </c>
      <c r="S125" s="203">
        <v>1758517.29</v>
      </c>
      <c r="T125" s="203">
        <v>1759114.71</v>
      </c>
      <c r="U125" s="203">
        <v>1759693.05</v>
      </c>
      <c r="V125" s="203">
        <v>1760290.87</v>
      </c>
      <c r="W125" s="203">
        <v>1760869.6</v>
      </c>
      <c r="X125" s="203">
        <v>1761636.65</v>
      </c>
      <c r="Y125" s="203">
        <v>1762609.16</v>
      </c>
      <c r="Z125" s="203">
        <v>1763550.76</v>
      </c>
      <c r="AA125" s="203">
        <v>1764524.32</v>
      </c>
      <c r="AB125" s="203">
        <v>1765467</v>
      </c>
      <c r="AC125" s="203"/>
      <c r="AD125" s="203"/>
      <c r="AE125" s="203">
        <v>1760607.5479166668</v>
      </c>
      <c r="AF125" s="270"/>
      <c r="AG125" s="271"/>
      <c r="AH125" s="205"/>
      <c r="AI125" s="205"/>
      <c r="AJ125" s="205"/>
      <c r="AK125" s="206">
        <v>1760607.5479166668</v>
      </c>
      <c r="AL125" s="205">
        <v>1760607.5479166668</v>
      </c>
      <c r="AM125" s="207"/>
      <c r="AN125" s="205"/>
      <c r="AO125" s="208">
        <v>0</v>
      </c>
      <c r="AP125" s="209"/>
      <c r="AQ125" s="210">
        <v>1765467</v>
      </c>
      <c r="AR125" s="205"/>
      <c r="AS125" s="205"/>
      <c r="AT125" s="205"/>
      <c r="AU125" s="205">
        <v>1765467</v>
      </c>
      <c r="AV125" s="211">
        <v>1765467</v>
      </c>
      <c r="AW125" s="205"/>
      <c r="AX125" s="205"/>
      <c r="AY125" s="207">
        <v>0</v>
      </c>
      <c r="AZ125" s="212" t="s">
        <v>4866</v>
      </c>
      <c r="BA125" s="213">
        <v>0</v>
      </c>
      <c r="BC125" s="202" t="str">
        <f t="shared" si="15"/>
        <v/>
      </c>
      <c r="BD125" s="202" t="str">
        <f t="shared" si="15"/>
        <v/>
      </c>
      <c r="BE125" s="202" t="str">
        <f t="shared" si="15"/>
        <v/>
      </c>
      <c r="BF125" s="202" t="str">
        <f t="shared" si="15"/>
        <v>Non-Op</v>
      </c>
      <c r="BG125" s="202" t="str">
        <f t="shared" si="13"/>
        <v>NO</v>
      </c>
      <c r="BH125" s="202" t="str">
        <f t="shared" si="13"/>
        <v>NO</v>
      </c>
      <c r="BI125" s="202" t="str">
        <f t="shared" si="14"/>
        <v/>
      </c>
      <c r="BK125" s="202" t="b">
        <f t="shared" si="18"/>
        <v>1</v>
      </c>
      <c r="BL125" s="202" t="b">
        <f t="shared" si="18"/>
        <v>1</v>
      </c>
      <c r="BM125" s="202" t="b">
        <f t="shared" si="18"/>
        <v>1</v>
      </c>
      <c r="BN125" s="202" t="b">
        <f t="shared" si="18"/>
        <v>1</v>
      </c>
      <c r="BO125" s="202" t="b">
        <f t="shared" si="18"/>
        <v>1</v>
      </c>
      <c r="BP125" s="202" t="b">
        <f t="shared" si="18"/>
        <v>1</v>
      </c>
      <c r="BQ125" s="202" t="b">
        <f t="shared" si="18"/>
        <v>1</v>
      </c>
    </row>
    <row r="126" spans="1:69" s="214" customFormat="1" ht="12" customHeight="1" x14ac:dyDescent="0.2">
      <c r="A126" s="281">
        <v>13400341</v>
      </c>
      <c r="B126" s="282" t="s">
        <v>1796</v>
      </c>
      <c r="C126" s="283" t="s">
        <v>1797</v>
      </c>
      <c r="D126" s="244" t="s">
        <v>478</v>
      </c>
      <c r="E126" s="245"/>
      <c r="F126" s="246">
        <v>42811</v>
      </c>
      <c r="G126" s="244"/>
      <c r="H126" s="247" t="s">
        <v>1684</v>
      </c>
      <c r="I126" s="247" t="s">
        <v>1684</v>
      </c>
      <c r="J126" s="247" t="s">
        <v>1684</v>
      </c>
      <c r="K126" s="247" t="s">
        <v>478</v>
      </c>
      <c r="L126" s="247" t="s">
        <v>1685</v>
      </c>
      <c r="M126" s="247" t="s">
        <v>1685</v>
      </c>
      <c r="N126" s="247" t="s">
        <v>1684</v>
      </c>
      <c r="O126" s="248"/>
      <c r="P126" s="249">
        <v>2639410</v>
      </c>
      <c r="Q126" s="249">
        <v>4011689</v>
      </c>
      <c r="R126" s="249">
        <v>5424374.75</v>
      </c>
      <c r="S126" s="249">
        <v>6989483.75</v>
      </c>
      <c r="T126" s="249">
        <v>4589890.5</v>
      </c>
      <c r="U126" s="249">
        <v>3827103.25</v>
      </c>
      <c r="V126" s="249">
        <v>3691049</v>
      </c>
      <c r="W126" s="249">
        <v>1152024.8999999999</v>
      </c>
      <c r="X126" s="249">
        <v>4113349.94</v>
      </c>
      <c r="Y126" s="249">
        <v>4028045.19</v>
      </c>
      <c r="Z126" s="249">
        <v>-6296852.25</v>
      </c>
      <c r="AA126" s="249">
        <v>-20469510</v>
      </c>
      <c r="AB126" s="249">
        <v>6387203.25</v>
      </c>
      <c r="AC126" s="249"/>
      <c r="AD126" s="249"/>
      <c r="AE126" s="249">
        <v>1297829.5545833327</v>
      </c>
      <c r="AF126" s="284"/>
      <c r="AG126" s="285"/>
      <c r="AH126" s="252"/>
      <c r="AI126" s="252"/>
      <c r="AJ126" s="252"/>
      <c r="AK126" s="253">
        <v>1297829.5545833327</v>
      </c>
      <c r="AL126" s="252">
        <v>1297829.5545833327</v>
      </c>
      <c r="AM126" s="254"/>
      <c r="AN126" s="252"/>
      <c r="AO126" s="255">
        <v>0</v>
      </c>
      <c r="AP126" s="252"/>
      <c r="AQ126" s="256">
        <v>6387203.25</v>
      </c>
      <c r="AR126" s="252"/>
      <c r="AS126" s="252"/>
      <c r="AT126" s="252"/>
      <c r="AU126" s="252">
        <v>6387203.25</v>
      </c>
      <c r="AV126" s="257">
        <v>6387203.25</v>
      </c>
      <c r="AW126" s="252"/>
      <c r="AX126" s="252"/>
      <c r="AY126" s="254">
        <v>0</v>
      </c>
      <c r="AZ126" s="258" t="s">
        <v>4871</v>
      </c>
      <c r="BA126" s="213">
        <v>0</v>
      </c>
      <c r="BC126" s="247" t="str">
        <f t="shared" si="15"/>
        <v/>
      </c>
      <c r="BD126" s="247" t="str">
        <f t="shared" si="15"/>
        <v/>
      </c>
      <c r="BE126" s="247" t="str">
        <f t="shared" si="15"/>
        <v/>
      </c>
      <c r="BF126" s="202" t="str">
        <f t="shared" si="15"/>
        <v>Non-Op</v>
      </c>
      <c r="BG126" s="202" t="str">
        <f t="shared" si="13"/>
        <v>NO</v>
      </c>
      <c r="BH126" s="202" t="str">
        <f t="shared" si="13"/>
        <v>NO</v>
      </c>
      <c r="BI126" s="202" t="str">
        <f t="shared" si="14"/>
        <v/>
      </c>
      <c r="BK126" s="202" t="b">
        <f t="shared" si="18"/>
        <v>1</v>
      </c>
      <c r="BL126" s="202" t="b">
        <f t="shared" si="18"/>
        <v>1</v>
      </c>
      <c r="BM126" s="202" t="b">
        <f t="shared" si="18"/>
        <v>1</v>
      </c>
      <c r="BN126" s="202" t="b">
        <f t="shared" si="18"/>
        <v>1</v>
      </c>
      <c r="BO126" s="202" t="b">
        <f t="shared" si="18"/>
        <v>1</v>
      </c>
      <c r="BP126" s="202" t="b">
        <f t="shared" si="18"/>
        <v>1</v>
      </c>
      <c r="BQ126" s="202" t="b">
        <f t="shared" si="18"/>
        <v>1</v>
      </c>
    </row>
    <row r="127" spans="1:69" s="214" customFormat="1" ht="12" customHeight="1" x14ac:dyDescent="0.25">
      <c r="A127" s="286">
        <v>13400342</v>
      </c>
      <c r="B127" s="287"/>
      <c r="C127" s="288" t="s">
        <v>4880</v>
      </c>
      <c r="D127" s="220" t="s">
        <v>478</v>
      </c>
      <c r="E127" s="221"/>
      <c r="F127" s="277">
        <v>43282</v>
      </c>
      <c r="G127" s="220"/>
      <c r="H127" s="223" t="s">
        <v>1684</v>
      </c>
      <c r="I127" s="223" t="s">
        <v>1684</v>
      </c>
      <c r="J127" s="223" t="s">
        <v>1684</v>
      </c>
      <c r="K127" s="223" t="s">
        <v>478</v>
      </c>
      <c r="L127" s="223" t="s">
        <v>1685</v>
      </c>
      <c r="M127" s="223" t="s">
        <v>1685</v>
      </c>
      <c r="N127" s="223" t="s">
        <v>1684</v>
      </c>
      <c r="O127" s="224"/>
      <c r="P127" s="225"/>
      <c r="Q127" s="225"/>
      <c r="R127" s="225"/>
      <c r="S127" s="225"/>
      <c r="T127" s="225"/>
      <c r="U127" s="225"/>
      <c r="V127" s="225"/>
      <c r="W127" s="225">
        <v>1000000</v>
      </c>
      <c r="X127" s="225">
        <v>0</v>
      </c>
      <c r="Y127" s="225">
        <v>0</v>
      </c>
      <c r="Z127" s="225">
        <v>13000000</v>
      </c>
      <c r="AA127" s="225">
        <v>4650130</v>
      </c>
      <c r="AB127" s="225">
        <v>0.5</v>
      </c>
      <c r="AC127" s="225"/>
      <c r="AD127" s="225"/>
      <c r="AE127" s="225">
        <v>1554177.5208333333</v>
      </c>
      <c r="AF127" s="289"/>
      <c r="AG127" s="290"/>
      <c r="AH127" s="228"/>
      <c r="AI127" s="228"/>
      <c r="AJ127" s="228"/>
      <c r="AK127" s="229">
        <v>1554177.5208333333</v>
      </c>
      <c r="AL127" s="228">
        <v>1554177.5208333333</v>
      </c>
      <c r="AM127" s="230"/>
      <c r="AN127" s="228"/>
      <c r="AO127" s="231">
        <v>0</v>
      </c>
      <c r="AP127" s="228"/>
      <c r="AQ127" s="232">
        <v>0.5</v>
      </c>
      <c r="AR127" s="228"/>
      <c r="AS127" s="228"/>
      <c r="AT127" s="228"/>
      <c r="AU127" s="228">
        <v>0.5</v>
      </c>
      <c r="AV127" s="233">
        <v>0.5</v>
      </c>
      <c r="AW127" s="228"/>
      <c r="AX127" s="228"/>
      <c r="AY127" s="230">
        <v>0</v>
      </c>
      <c r="AZ127" s="234" t="s">
        <v>4871</v>
      </c>
      <c r="BA127" s="213">
        <v>0</v>
      </c>
      <c r="BC127" s="247"/>
      <c r="BD127" s="247"/>
      <c r="BE127" s="247"/>
      <c r="BF127" s="202"/>
      <c r="BG127" s="202"/>
      <c r="BH127" s="202"/>
      <c r="BI127" s="202"/>
      <c r="BK127" s="202"/>
      <c r="BL127" s="202"/>
      <c r="BM127" s="202"/>
      <c r="BN127" s="202"/>
      <c r="BO127" s="202"/>
      <c r="BP127" s="202"/>
      <c r="BQ127" s="202"/>
    </row>
    <row r="128" spans="1:69" s="214" customFormat="1" ht="12" customHeight="1" x14ac:dyDescent="0.25">
      <c r="A128" s="286">
        <v>13400351</v>
      </c>
      <c r="B128" s="287"/>
      <c r="C128" s="288" t="s">
        <v>4881</v>
      </c>
      <c r="D128" s="220" t="s">
        <v>478</v>
      </c>
      <c r="E128" s="221"/>
      <c r="F128" s="277">
        <v>43435</v>
      </c>
      <c r="G128" s="220"/>
      <c r="H128" s="223" t="s">
        <v>1684</v>
      </c>
      <c r="I128" s="223" t="s">
        <v>1684</v>
      </c>
      <c r="J128" s="223" t="s">
        <v>1684</v>
      </c>
      <c r="K128" s="223" t="s">
        <v>478</v>
      </c>
      <c r="L128" s="223" t="s">
        <v>1685</v>
      </c>
      <c r="M128" s="223" t="s">
        <v>1685</v>
      </c>
      <c r="N128" s="223" t="s">
        <v>1684</v>
      </c>
      <c r="O128" s="224"/>
      <c r="P128" s="225"/>
      <c r="Q128" s="225"/>
      <c r="R128" s="225"/>
      <c r="S128" s="225"/>
      <c r="T128" s="225"/>
      <c r="U128" s="225"/>
      <c r="V128" s="225"/>
      <c r="W128" s="225"/>
      <c r="X128" s="225"/>
      <c r="Y128" s="225"/>
      <c r="Z128" s="225"/>
      <c r="AA128" s="225"/>
      <c r="AB128" s="225">
        <v>5000000</v>
      </c>
      <c r="AC128" s="225"/>
      <c r="AD128" s="225"/>
      <c r="AE128" s="225">
        <v>208333.33333333334</v>
      </c>
      <c r="AF128" s="289"/>
      <c r="AG128" s="290"/>
      <c r="AH128" s="228"/>
      <c r="AI128" s="228"/>
      <c r="AJ128" s="228"/>
      <c r="AK128" s="229">
        <v>208333.33333333334</v>
      </c>
      <c r="AL128" s="228">
        <v>208333.33333333334</v>
      </c>
      <c r="AM128" s="230"/>
      <c r="AN128" s="228"/>
      <c r="AO128" s="231">
        <v>0</v>
      </c>
      <c r="AP128" s="228"/>
      <c r="AQ128" s="232">
        <v>5000000</v>
      </c>
      <c r="AR128" s="228"/>
      <c r="AS128" s="228"/>
      <c r="AT128" s="228"/>
      <c r="AU128" s="228">
        <v>5000000</v>
      </c>
      <c r="AV128" s="233">
        <v>5000000</v>
      </c>
      <c r="AW128" s="228"/>
      <c r="AX128" s="228"/>
      <c r="AY128" s="230">
        <v>0</v>
      </c>
      <c r="AZ128" s="234" t="s">
        <v>4871</v>
      </c>
      <c r="BA128" s="213">
        <v>0</v>
      </c>
      <c r="BC128" s="247"/>
      <c r="BD128" s="247"/>
      <c r="BE128" s="247"/>
      <c r="BF128" s="202"/>
      <c r="BG128" s="202"/>
      <c r="BH128" s="202"/>
      <c r="BI128" s="202"/>
      <c r="BK128" s="202"/>
      <c r="BL128" s="202"/>
      <c r="BM128" s="202"/>
      <c r="BN128" s="202"/>
      <c r="BO128" s="202"/>
      <c r="BP128" s="202"/>
      <c r="BQ128" s="202"/>
    </row>
    <row r="129" spans="1:69" s="214" customFormat="1" ht="12" customHeight="1" x14ac:dyDescent="0.2">
      <c r="A129" s="239">
        <v>13500003</v>
      </c>
      <c r="B129" s="240" t="s">
        <v>1798</v>
      </c>
      <c r="C129" s="200" t="s">
        <v>574</v>
      </c>
      <c r="D129" s="201" t="s">
        <v>479</v>
      </c>
      <c r="E129" s="170"/>
      <c r="F129" s="200"/>
      <c r="G129" s="201"/>
      <c r="H129" s="202" t="s">
        <v>1684</v>
      </c>
      <c r="I129" s="202" t="s">
        <v>1684</v>
      </c>
      <c r="J129" s="202" t="s">
        <v>1684</v>
      </c>
      <c r="K129" s="202" t="s">
        <v>1684</v>
      </c>
      <c r="L129" s="202" t="s">
        <v>479</v>
      </c>
      <c r="M129" s="202" t="s">
        <v>1685</v>
      </c>
      <c r="N129" s="202" t="s">
        <v>479</v>
      </c>
      <c r="O129" s="167"/>
      <c r="P129" s="203">
        <v>7534.56</v>
      </c>
      <c r="Q129" s="203">
        <v>7534.56</v>
      </c>
      <c r="R129" s="203">
        <v>7534.56</v>
      </c>
      <c r="S129" s="203">
        <v>7534.56</v>
      </c>
      <c r="T129" s="203">
        <v>7534.56</v>
      </c>
      <c r="U129" s="203">
        <v>7534.56</v>
      </c>
      <c r="V129" s="203">
        <v>7534.56</v>
      </c>
      <c r="W129" s="203">
        <v>7534.56</v>
      </c>
      <c r="X129" s="203">
        <v>7534.56</v>
      </c>
      <c r="Y129" s="203">
        <v>7534.56</v>
      </c>
      <c r="Z129" s="203">
        <v>7534.56</v>
      </c>
      <c r="AA129" s="203">
        <v>7534.56</v>
      </c>
      <c r="AB129" s="203">
        <v>7534.56</v>
      </c>
      <c r="AC129" s="203"/>
      <c r="AD129" s="203"/>
      <c r="AE129" s="203">
        <v>7534.5599999999986</v>
      </c>
      <c r="AF129" s="215"/>
      <c r="AG129" s="216"/>
      <c r="AH129" s="205"/>
      <c r="AI129" s="205"/>
      <c r="AJ129" s="205"/>
      <c r="AK129" s="206"/>
      <c r="AL129" s="205">
        <v>0</v>
      </c>
      <c r="AM129" s="207">
        <v>7534.5599999999986</v>
      </c>
      <c r="AN129" s="205"/>
      <c r="AO129" s="208">
        <v>7534.5599999999986</v>
      </c>
      <c r="AP129" s="209"/>
      <c r="AQ129" s="210">
        <v>7534.56</v>
      </c>
      <c r="AR129" s="205"/>
      <c r="AS129" s="205"/>
      <c r="AT129" s="205"/>
      <c r="AU129" s="205"/>
      <c r="AV129" s="211">
        <v>0</v>
      </c>
      <c r="AW129" s="205">
        <v>7534.56</v>
      </c>
      <c r="AX129" s="205"/>
      <c r="AY129" s="207">
        <v>7534.56</v>
      </c>
      <c r="AZ129" s="212"/>
      <c r="BA129" s="213">
        <v>0</v>
      </c>
      <c r="BC129" s="202" t="str">
        <f t="shared" si="15"/>
        <v/>
      </c>
      <c r="BD129" s="202" t="str">
        <f t="shared" si="15"/>
        <v/>
      </c>
      <c r="BE129" s="202" t="str">
        <f t="shared" si="15"/>
        <v/>
      </c>
      <c r="BF129" s="202" t="str">
        <f t="shared" si="15"/>
        <v/>
      </c>
      <c r="BG129" s="202" t="str">
        <f t="shared" si="13"/>
        <v>W/C</v>
      </c>
      <c r="BH129" s="202" t="str">
        <f t="shared" si="13"/>
        <v>NO</v>
      </c>
      <c r="BI129" s="202" t="str">
        <f t="shared" si="14"/>
        <v>W/C</v>
      </c>
      <c r="BK129" s="202" t="b">
        <f t="shared" ref="BK129:BQ160" si="19">BC129=H129</f>
        <v>1</v>
      </c>
      <c r="BL129" s="202" t="b">
        <f t="shared" si="19"/>
        <v>1</v>
      </c>
      <c r="BM129" s="202" t="b">
        <f t="shared" si="19"/>
        <v>1</v>
      </c>
      <c r="BN129" s="202" t="b">
        <f t="shared" si="19"/>
        <v>1</v>
      </c>
      <c r="BO129" s="202" t="b">
        <f t="shared" si="19"/>
        <v>1</v>
      </c>
      <c r="BP129" s="202" t="b">
        <f t="shared" si="19"/>
        <v>1</v>
      </c>
      <c r="BQ129" s="202" t="b">
        <f t="shared" si="19"/>
        <v>1</v>
      </c>
    </row>
    <row r="130" spans="1:69" s="214" customFormat="1" ht="12" customHeight="1" x14ac:dyDescent="0.2">
      <c r="A130" s="239">
        <v>13500041</v>
      </c>
      <c r="B130" s="240" t="s">
        <v>1799</v>
      </c>
      <c r="C130" s="200" t="s">
        <v>575</v>
      </c>
      <c r="D130" s="201" t="s">
        <v>479</v>
      </c>
      <c r="E130" s="170"/>
      <c r="F130" s="200"/>
      <c r="G130" s="201"/>
      <c r="H130" s="202" t="s">
        <v>1684</v>
      </c>
      <c r="I130" s="202" t="s">
        <v>1684</v>
      </c>
      <c r="J130" s="202" t="s">
        <v>1684</v>
      </c>
      <c r="K130" s="202" t="s">
        <v>1684</v>
      </c>
      <c r="L130" s="202" t="s">
        <v>479</v>
      </c>
      <c r="M130" s="202" t="s">
        <v>1685</v>
      </c>
      <c r="N130" s="202" t="s">
        <v>479</v>
      </c>
      <c r="O130" s="167"/>
      <c r="P130" s="203">
        <v>28277.82</v>
      </c>
      <c r="Q130" s="203">
        <v>-26247.200000000001</v>
      </c>
      <c r="R130" s="203">
        <v>78820.820000000007</v>
      </c>
      <c r="S130" s="203">
        <v>228203.07</v>
      </c>
      <c r="T130" s="203">
        <v>179680.55</v>
      </c>
      <c r="U130" s="203">
        <v>0</v>
      </c>
      <c r="V130" s="203">
        <v>197810.08</v>
      </c>
      <c r="W130" s="203">
        <v>208851.66</v>
      </c>
      <c r="X130" s="203">
        <v>328128.03000000003</v>
      </c>
      <c r="Y130" s="203">
        <v>179441.04</v>
      </c>
      <c r="Z130" s="203">
        <v>40982.370000000003</v>
      </c>
      <c r="AA130" s="203">
        <v>194342.9</v>
      </c>
      <c r="AB130" s="203">
        <v>276464.77</v>
      </c>
      <c r="AC130" s="203"/>
      <c r="AD130" s="203"/>
      <c r="AE130" s="203">
        <v>146865.38458333333</v>
      </c>
      <c r="AF130" s="215"/>
      <c r="AG130" s="216"/>
      <c r="AH130" s="205"/>
      <c r="AI130" s="205"/>
      <c r="AJ130" s="205"/>
      <c r="AK130" s="206"/>
      <c r="AL130" s="205">
        <v>0</v>
      </c>
      <c r="AM130" s="207">
        <v>146865.38458333333</v>
      </c>
      <c r="AN130" s="205"/>
      <c r="AO130" s="208">
        <v>146865.38458333333</v>
      </c>
      <c r="AP130" s="209"/>
      <c r="AQ130" s="210">
        <v>276464.77</v>
      </c>
      <c r="AR130" s="205"/>
      <c r="AS130" s="205"/>
      <c r="AT130" s="205"/>
      <c r="AU130" s="205"/>
      <c r="AV130" s="211">
        <v>0</v>
      </c>
      <c r="AW130" s="205">
        <v>276464.77</v>
      </c>
      <c r="AX130" s="205"/>
      <c r="AY130" s="207">
        <v>276464.77</v>
      </c>
      <c r="AZ130" s="212"/>
      <c r="BA130" s="213">
        <v>0</v>
      </c>
      <c r="BC130" s="202" t="str">
        <f t="shared" ref="BC130:BF161" si="20">IF(VALUE(AR130),BC$7,IF(ISBLANK(AR130),"",BC$7))</f>
        <v/>
      </c>
      <c r="BD130" s="202" t="str">
        <f t="shared" si="20"/>
        <v/>
      </c>
      <c r="BE130" s="202" t="str">
        <f t="shared" si="20"/>
        <v/>
      </c>
      <c r="BF130" s="202" t="str">
        <f t="shared" si="20"/>
        <v/>
      </c>
      <c r="BG130" s="202" t="str">
        <f t="shared" si="13"/>
        <v>W/C</v>
      </c>
      <c r="BH130" s="202" t="str">
        <f t="shared" si="13"/>
        <v>NO</v>
      </c>
      <c r="BI130" s="202" t="str">
        <f t="shared" si="14"/>
        <v>W/C</v>
      </c>
      <c r="BK130" s="202" t="b">
        <f t="shared" si="19"/>
        <v>1</v>
      </c>
      <c r="BL130" s="202" t="b">
        <f t="shared" si="19"/>
        <v>1</v>
      </c>
      <c r="BM130" s="202" t="b">
        <f t="shared" si="19"/>
        <v>1</v>
      </c>
      <c r="BN130" s="202" t="b">
        <f t="shared" si="19"/>
        <v>1</v>
      </c>
      <c r="BO130" s="202" t="b">
        <f t="shared" si="19"/>
        <v>1</v>
      </c>
      <c r="BP130" s="202" t="b">
        <f t="shared" si="19"/>
        <v>1</v>
      </c>
      <c r="BQ130" s="202" t="b">
        <f t="shared" si="19"/>
        <v>1</v>
      </c>
    </row>
    <row r="131" spans="1:69" s="214" customFormat="1" ht="12" customHeight="1" x14ac:dyDescent="0.2">
      <c r="A131" s="239">
        <v>13500051</v>
      </c>
      <c r="B131" s="240" t="s">
        <v>1800</v>
      </c>
      <c r="C131" s="200" t="s">
        <v>576</v>
      </c>
      <c r="D131" s="201" t="s">
        <v>479</v>
      </c>
      <c r="E131" s="170"/>
      <c r="F131" s="200"/>
      <c r="G131" s="201"/>
      <c r="H131" s="202" t="s">
        <v>1684</v>
      </c>
      <c r="I131" s="202" t="s">
        <v>1684</v>
      </c>
      <c r="J131" s="202" t="s">
        <v>1684</v>
      </c>
      <c r="K131" s="202" t="s">
        <v>1684</v>
      </c>
      <c r="L131" s="202" t="s">
        <v>479</v>
      </c>
      <c r="M131" s="202" t="s">
        <v>1685</v>
      </c>
      <c r="N131" s="202" t="s">
        <v>479</v>
      </c>
      <c r="O131" s="167"/>
      <c r="P131" s="203">
        <v>73353</v>
      </c>
      <c r="Q131" s="203">
        <v>73353</v>
      </c>
      <c r="R131" s="203">
        <v>73353</v>
      </c>
      <c r="S131" s="203">
        <v>73353</v>
      </c>
      <c r="T131" s="203">
        <v>73353</v>
      </c>
      <c r="U131" s="203">
        <v>73353</v>
      </c>
      <c r="V131" s="203">
        <v>73353</v>
      </c>
      <c r="W131" s="203">
        <v>73353</v>
      </c>
      <c r="X131" s="203">
        <v>73353</v>
      </c>
      <c r="Y131" s="203">
        <v>73353</v>
      </c>
      <c r="Z131" s="203">
        <v>73353</v>
      </c>
      <c r="AA131" s="203">
        <v>73353</v>
      </c>
      <c r="AB131" s="203">
        <v>73353</v>
      </c>
      <c r="AC131" s="203"/>
      <c r="AD131" s="203"/>
      <c r="AE131" s="203">
        <v>73353</v>
      </c>
      <c r="AF131" s="215"/>
      <c r="AG131" s="216"/>
      <c r="AH131" s="205"/>
      <c r="AI131" s="205"/>
      <c r="AJ131" s="205"/>
      <c r="AK131" s="206"/>
      <c r="AL131" s="205">
        <v>0</v>
      </c>
      <c r="AM131" s="207">
        <v>73353</v>
      </c>
      <c r="AN131" s="205"/>
      <c r="AO131" s="208">
        <v>73353</v>
      </c>
      <c r="AP131" s="209"/>
      <c r="AQ131" s="210">
        <v>73353</v>
      </c>
      <c r="AR131" s="205"/>
      <c r="AS131" s="205"/>
      <c r="AT131" s="205"/>
      <c r="AU131" s="205"/>
      <c r="AV131" s="211">
        <v>0</v>
      </c>
      <c r="AW131" s="205">
        <v>73353</v>
      </c>
      <c r="AX131" s="205"/>
      <c r="AY131" s="207">
        <v>73353</v>
      </c>
      <c r="AZ131" s="212"/>
      <c r="BA131" s="213">
        <v>0</v>
      </c>
      <c r="BC131" s="202" t="str">
        <f t="shared" si="20"/>
        <v/>
      </c>
      <c r="BD131" s="202" t="str">
        <f t="shared" si="20"/>
        <v/>
      </c>
      <c r="BE131" s="202" t="str">
        <f t="shared" si="20"/>
        <v/>
      </c>
      <c r="BF131" s="202" t="str">
        <f t="shared" si="20"/>
        <v/>
      </c>
      <c r="BG131" s="202" t="str">
        <f t="shared" si="13"/>
        <v>W/C</v>
      </c>
      <c r="BH131" s="202" t="str">
        <f t="shared" si="13"/>
        <v>NO</v>
      </c>
      <c r="BI131" s="202" t="str">
        <f t="shared" si="14"/>
        <v>W/C</v>
      </c>
      <c r="BK131" s="202" t="b">
        <f t="shared" si="19"/>
        <v>1</v>
      </c>
      <c r="BL131" s="202" t="b">
        <f t="shared" si="19"/>
        <v>1</v>
      </c>
      <c r="BM131" s="202" t="b">
        <f t="shared" si="19"/>
        <v>1</v>
      </c>
      <c r="BN131" s="202" t="b">
        <f t="shared" si="19"/>
        <v>1</v>
      </c>
      <c r="BO131" s="202" t="b">
        <f t="shared" si="19"/>
        <v>1</v>
      </c>
      <c r="BP131" s="202" t="b">
        <f t="shared" si="19"/>
        <v>1</v>
      </c>
      <c r="BQ131" s="202" t="b">
        <f t="shared" si="19"/>
        <v>1</v>
      </c>
    </row>
    <row r="132" spans="1:69" s="214" customFormat="1" ht="12" customHeight="1" x14ac:dyDescent="0.2">
      <c r="A132" s="239">
        <v>13500061</v>
      </c>
      <c r="B132" s="240" t="s">
        <v>1801</v>
      </c>
      <c r="C132" s="200" t="s">
        <v>577</v>
      </c>
      <c r="D132" s="201" t="s">
        <v>479</v>
      </c>
      <c r="E132" s="170"/>
      <c r="F132" s="200"/>
      <c r="G132" s="201"/>
      <c r="H132" s="202" t="s">
        <v>1684</v>
      </c>
      <c r="I132" s="202" t="s">
        <v>1684</v>
      </c>
      <c r="J132" s="202" t="s">
        <v>1684</v>
      </c>
      <c r="K132" s="202" t="s">
        <v>1684</v>
      </c>
      <c r="L132" s="202" t="s">
        <v>479</v>
      </c>
      <c r="M132" s="202" t="s">
        <v>1685</v>
      </c>
      <c r="N132" s="202" t="s">
        <v>479</v>
      </c>
      <c r="O132" s="167"/>
      <c r="P132" s="203">
        <v>1389397</v>
      </c>
      <c r="Q132" s="203">
        <v>1529967</v>
      </c>
      <c r="R132" s="203">
        <v>1529967</v>
      </c>
      <c r="S132" s="203">
        <v>1529967</v>
      </c>
      <c r="T132" s="203">
        <v>1529967</v>
      </c>
      <c r="U132" s="203">
        <v>1529967</v>
      </c>
      <c r="V132" s="203">
        <v>1529967</v>
      </c>
      <c r="W132" s="203">
        <v>1529967</v>
      </c>
      <c r="X132" s="203">
        <v>1529967</v>
      </c>
      <c r="Y132" s="203">
        <v>1529967</v>
      </c>
      <c r="Z132" s="203">
        <v>1529967</v>
      </c>
      <c r="AA132" s="203">
        <v>1529967</v>
      </c>
      <c r="AB132" s="203">
        <v>1529967</v>
      </c>
      <c r="AC132" s="203"/>
      <c r="AD132" s="203"/>
      <c r="AE132" s="203">
        <v>1524109.9166666667</v>
      </c>
      <c r="AF132" s="215"/>
      <c r="AG132" s="216"/>
      <c r="AH132" s="205"/>
      <c r="AI132" s="205"/>
      <c r="AJ132" s="205"/>
      <c r="AK132" s="206"/>
      <c r="AL132" s="205">
        <v>0</v>
      </c>
      <c r="AM132" s="207">
        <v>1524109.9166666667</v>
      </c>
      <c r="AN132" s="205"/>
      <c r="AO132" s="208">
        <v>1524109.9166666667</v>
      </c>
      <c r="AP132" s="209"/>
      <c r="AQ132" s="210">
        <v>1529967</v>
      </c>
      <c r="AR132" s="205"/>
      <c r="AS132" s="205"/>
      <c r="AT132" s="205"/>
      <c r="AU132" s="205"/>
      <c r="AV132" s="211">
        <v>0</v>
      </c>
      <c r="AW132" s="205">
        <v>1529967</v>
      </c>
      <c r="AX132" s="205"/>
      <c r="AY132" s="207">
        <v>1529967</v>
      </c>
      <c r="AZ132" s="212"/>
      <c r="BA132" s="213">
        <v>0</v>
      </c>
      <c r="BC132" s="202" t="str">
        <f t="shared" si="20"/>
        <v/>
      </c>
      <c r="BD132" s="202" t="str">
        <f t="shared" si="20"/>
        <v/>
      </c>
      <c r="BE132" s="202" t="str">
        <f t="shared" si="20"/>
        <v/>
      </c>
      <c r="BF132" s="202" t="str">
        <f t="shared" si="20"/>
        <v/>
      </c>
      <c r="BG132" s="202" t="str">
        <f t="shared" si="13"/>
        <v>W/C</v>
      </c>
      <c r="BH132" s="202" t="str">
        <f t="shared" si="13"/>
        <v>NO</v>
      </c>
      <c r="BI132" s="202" t="str">
        <f t="shared" si="14"/>
        <v>W/C</v>
      </c>
      <c r="BK132" s="202" t="b">
        <f t="shared" si="19"/>
        <v>1</v>
      </c>
      <c r="BL132" s="202" t="b">
        <f t="shared" si="19"/>
        <v>1</v>
      </c>
      <c r="BM132" s="202" t="b">
        <f t="shared" si="19"/>
        <v>1</v>
      </c>
      <c r="BN132" s="202" t="b">
        <f t="shared" si="19"/>
        <v>1</v>
      </c>
      <c r="BO132" s="202" t="b">
        <f t="shared" si="19"/>
        <v>1</v>
      </c>
      <c r="BP132" s="202" t="b">
        <f t="shared" si="19"/>
        <v>1</v>
      </c>
      <c r="BQ132" s="202" t="b">
        <f t="shared" si="19"/>
        <v>1</v>
      </c>
    </row>
    <row r="133" spans="1:69" s="214" customFormat="1" ht="12" customHeight="1" x14ac:dyDescent="0.2">
      <c r="A133" s="239">
        <v>13500071</v>
      </c>
      <c r="B133" s="240" t="s">
        <v>1802</v>
      </c>
      <c r="C133" s="200" t="s">
        <v>578</v>
      </c>
      <c r="D133" s="201" t="s">
        <v>479</v>
      </c>
      <c r="E133" s="170"/>
      <c r="F133" s="200"/>
      <c r="G133" s="201"/>
      <c r="H133" s="202" t="s">
        <v>1684</v>
      </c>
      <c r="I133" s="202" t="s">
        <v>1684</v>
      </c>
      <c r="J133" s="202" t="s">
        <v>1684</v>
      </c>
      <c r="K133" s="202" t="s">
        <v>1684</v>
      </c>
      <c r="L133" s="202" t="s">
        <v>479</v>
      </c>
      <c r="M133" s="202" t="s">
        <v>1685</v>
      </c>
      <c r="N133" s="202" t="s">
        <v>479</v>
      </c>
      <c r="O133" s="167"/>
      <c r="P133" s="203">
        <v>1836506</v>
      </c>
      <c r="Q133" s="203">
        <v>1099019</v>
      </c>
      <c r="R133" s="203">
        <v>1099019</v>
      </c>
      <c r="S133" s="203">
        <v>1099019</v>
      </c>
      <c r="T133" s="203">
        <v>1099019</v>
      </c>
      <c r="U133" s="203">
        <v>1099019</v>
      </c>
      <c r="V133" s="203">
        <v>1099019</v>
      </c>
      <c r="W133" s="203">
        <v>1099019</v>
      </c>
      <c r="X133" s="203">
        <v>1099019</v>
      </c>
      <c r="Y133" s="203">
        <v>1099019</v>
      </c>
      <c r="Z133" s="203">
        <v>1099019</v>
      </c>
      <c r="AA133" s="203">
        <v>1099019</v>
      </c>
      <c r="AB133" s="203">
        <v>1099019</v>
      </c>
      <c r="AC133" s="203"/>
      <c r="AD133" s="203"/>
      <c r="AE133" s="203">
        <v>1129747.625</v>
      </c>
      <c r="AF133" s="215"/>
      <c r="AG133" s="216"/>
      <c r="AH133" s="205"/>
      <c r="AI133" s="205"/>
      <c r="AJ133" s="205"/>
      <c r="AK133" s="206"/>
      <c r="AL133" s="205">
        <v>0</v>
      </c>
      <c r="AM133" s="207">
        <v>1129747.625</v>
      </c>
      <c r="AN133" s="205"/>
      <c r="AO133" s="208">
        <v>1129747.625</v>
      </c>
      <c r="AP133" s="209"/>
      <c r="AQ133" s="210">
        <v>1099019</v>
      </c>
      <c r="AR133" s="205"/>
      <c r="AS133" s="205"/>
      <c r="AT133" s="205"/>
      <c r="AU133" s="205"/>
      <c r="AV133" s="211">
        <v>0</v>
      </c>
      <c r="AW133" s="205">
        <v>1099019</v>
      </c>
      <c r="AX133" s="205"/>
      <c r="AY133" s="207">
        <v>1099019</v>
      </c>
      <c r="AZ133" s="212"/>
      <c r="BA133" s="213">
        <v>0</v>
      </c>
      <c r="BC133" s="202" t="str">
        <f t="shared" si="20"/>
        <v/>
      </c>
      <c r="BD133" s="202" t="str">
        <f t="shared" si="20"/>
        <v/>
      </c>
      <c r="BE133" s="202" t="str">
        <f t="shared" si="20"/>
        <v/>
      </c>
      <c r="BF133" s="202" t="str">
        <f t="shared" si="20"/>
        <v/>
      </c>
      <c r="BG133" s="202" t="str">
        <f t="shared" si="13"/>
        <v>W/C</v>
      </c>
      <c r="BH133" s="202" t="str">
        <f t="shared" si="13"/>
        <v>NO</v>
      </c>
      <c r="BI133" s="202" t="str">
        <f t="shared" si="14"/>
        <v>W/C</v>
      </c>
      <c r="BK133" s="202" t="b">
        <f t="shared" si="19"/>
        <v>1</v>
      </c>
      <c r="BL133" s="202" t="b">
        <f t="shared" si="19"/>
        <v>1</v>
      </c>
      <c r="BM133" s="202" t="b">
        <f t="shared" si="19"/>
        <v>1</v>
      </c>
      <c r="BN133" s="202" t="b">
        <f t="shared" si="19"/>
        <v>1</v>
      </c>
      <c r="BO133" s="202" t="b">
        <f t="shared" si="19"/>
        <v>1</v>
      </c>
      <c r="BP133" s="202" t="b">
        <f t="shared" si="19"/>
        <v>1</v>
      </c>
      <c r="BQ133" s="202" t="b">
        <f t="shared" si="19"/>
        <v>1</v>
      </c>
    </row>
    <row r="134" spans="1:69" s="214" customFormat="1" ht="12" customHeight="1" x14ac:dyDescent="0.2">
      <c r="A134" s="239">
        <v>13500183</v>
      </c>
      <c r="B134" s="240" t="s">
        <v>1803</v>
      </c>
      <c r="C134" s="200" t="s">
        <v>579</v>
      </c>
      <c r="D134" s="201" t="s">
        <v>479</v>
      </c>
      <c r="E134" s="170"/>
      <c r="F134" s="200"/>
      <c r="G134" s="201"/>
      <c r="H134" s="202" t="s">
        <v>1684</v>
      </c>
      <c r="I134" s="202" t="s">
        <v>1684</v>
      </c>
      <c r="J134" s="202" t="s">
        <v>1684</v>
      </c>
      <c r="K134" s="202" t="s">
        <v>1684</v>
      </c>
      <c r="L134" s="202" t="s">
        <v>479</v>
      </c>
      <c r="M134" s="202" t="s">
        <v>1685</v>
      </c>
      <c r="N134" s="202" t="s">
        <v>479</v>
      </c>
      <c r="O134" s="167"/>
      <c r="P134" s="203">
        <v>100000</v>
      </c>
      <c r="Q134" s="203">
        <v>100000</v>
      </c>
      <c r="R134" s="203">
        <v>100000</v>
      </c>
      <c r="S134" s="203">
        <v>100000</v>
      </c>
      <c r="T134" s="203">
        <v>100000</v>
      </c>
      <c r="U134" s="203">
        <v>100000</v>
      </c>
      <c r="V134" s="203">
        <v>100000</v>
      </c>
      <c r="W134" s="203">
        <v>100000</v>
      </c>
      <c r="X134" s="203">
        <v>100000</v>
      </c>
      <c r="Y134" s="203">
        <v>100000</v>
      </c>
      <c r="Z134" s="203">
        <v>100000</v>
      </c>
      <c r="AA134" s="203">
        <v>100000</v>
      </c>
      <c r="AB134" s="203">
        <v>100000</v>
      </c>
      <c r="AC134" s="203"/>
      <c r="AD134" s="203"/>
      <c r="AE134" s="203">
        <v>100000</v>
      </c>
      <c r="AF134" s="215"/>
      <c r="AG134" s="216"/>
      <c r="AH134" s="205"/>
      <c r="AI134" s="205"/>
      <c r="AJ134" s="205"/>
      <c r="AK134" s="206"/>
      <c r="AL134" s="205">
        <v>0</v>
      </c>
      <c r="AM134" s="207">
        <v>100000</v>
      </c>
      <c r="AN134" s="205"/>
      <c r="AO134" s="208">
        <v>100000</v>
      </c>
      <c r="AP134" s="209"/>
      <c r="AQ134" s="210">
        <v>100000</v>
      </c>
      <c r="AR134" s="205"/>
      <c r="AS134" s="205"/>
      <c r="AT134" s="205"/>
      <c r="AU134" s="205"/>
      <c r="AV134" s="211">
        <v>0</v>
      </c>
      <c r="AW134" s="205">
        <v>100000</v>
      </c>
      <c r="AX134" s="205"/>
      <c r="AY134" s="207">
        <v>100000</v>
      </c>
      <c r="AZ134" s="212"/>
      <c r="BA134" s="213">
        <v>0</v>
      </c>
      <c r="BC134" s="202" t="str">
        <f t="shared" si="20"/>
        <v/>
      </c>
      <c r="BD134" s="202" t="str">
        <f t="shared" si="20"/>
        <v/>
      </c>
      <c r="BE134" s="202" t="str">
        <f t="shared" si="20"/>
        <v/>
      </c>
      <c r="BF134" s="202" t="str">
        <f t="shared" si="20"/>
        <v/>
      </c>
      <c r="BG134" s="202" t="str">
        <f t="shared" si="13"/>
        <v>W/C</v>
      </c>
      <c r="BH134" s="202" t="str">
        <f t="shared" si="13"/>
        <v>NO</v>
      </c>
      <c r="BI134" s="202" t="str">
        <f t="shared" si="14"/>
        <v>W/C</v>
      </c>
      <c r="BK134" s="202" t="b">
        <f t="shared" si="19"/>
        <v>1</v>
      </c>
      <c r="BL134" s="202" t="b">
        <f t="shared" si="19"/>
        <v>1</v>
      </c>
      <c r="BM134" s="202" t="b">
        <f t="shared" si="19"/>
        <v>1</v>
      </c>
      <c r="BN134" s="202" t="b">
        <f t="shared" si="19"/>
        <v>1</v>
      </c>
      <c r="BO134" s="202" t="b">
        <f t="shared" si="19"/>
        <v>1</v>
      </c>
      <c r="BP134" s="202" t="b">
        <f t="shared" si="19"/>
        <v>1</v>
      </c>
      <c r="BQ134" s="202" t="b">
        <f t="shared" si="19"/>
        <v>1</v>
      </c>
    </row>
    <row r="135" spans="1:69" s="214" customFormat="1" ht="12" customHeight="1" x14ac:dyDescent="0.2">
      <c r="A135" s="239">
        <v>13500192</v>
      </c>
      <c r="B135" s="240" t="s">
        <v>1804</v>
      </c>
      <c r="C135" s="200" t="s">
        <v>580</v>
      </c>
      <c r="D135" s="201" t="s">
        <v>479</v>
      </c>
      <c r="E135" s="170"/>
      <c r="F135" s="200"/>
      <c r="G135" s="201"/>
      <c r="H135" s="202" t="s">
        <v>1684</v>
      </c>
      <c r="I135" s="202" t="s">
        <v>1684</v>
      </c>
      <c r="J135" s="202" t="s">
        <v>1684</v>
      </c>
      <c r="K135" s="202" t="s">
        <v>1684</v>
      </c>
      <c r="L135" s="202" t="s">
        <v>479</v>
      </c>
      <c r="M135" s="202" t="s">
        <v>1685</v>
      </c>
      <c r="N135" s="202" t="s">
        <v>479</v>
      </c>
      <c r="O135" s="167"/>
      <c r="P135" s="203">
        <v>0</v>
      </c>
      <c r="Q135" s="203">
        <v>0</v>
      </c>
      <c r="R135" s="203">
        <v>0</v>
      </c>
      <c r="S135" s="203">
        <v>0</v>
      </c>
      <c r="T135" s="203">
        <v>0</v>
      </c>
      <c r="U135" s="203">
        <v>0</v>
      </c>
      <c r="V135" s="203">
        <v>0</v>
      </c>
      <c r="W135" s="203">
        <v>0</v>
      </c>
      <c r="X135" s="203">
        <v>0</v>
      </c>
      <c r="Y135" s="203">
        <v>0</v>
      </c>
      <c r="Z135" s="203">
        <v>0</v>
      </c>
      <c r="AA135" s="203">
        <v>0</v>
      </c>
      <c r="AB135" s="203">
        <v>0</v>
      </c>
      <c r="AC135" s="203"/>
      <c r="AD135" s="203"/>
      <c r="AE135" s="203">
        <v>0</v>
      </c>
      <c r="AF135" s="215"/>
      <c r="AG135" s="216"/>
      <c r="AH135" s="205"/>
      <c r="AI135" s="205"/>
      <c r="AJ135" s="205"/>
      <c r="AK135" s="206"/>
      <c r="AL135" s="205">
        <v>0</v>
      </c>
      <c r="AM135" s="207">
        <v>0</v>
      </c>
      <c r="AN135" s="205"/>
      <c r="AO135" s="208">
        <v>0</v>
      </c>
      <c r="AP135" s="209"/>
      <c r="AQ135" s="210">
        <v>0</v>
      </c>
      <c r="AR135" s="205"/>
      <c r="AS135" s="205"/>
      <c r="AT135" s="205"/>
      <c r="AU135" s="205"/>
      <c r="AV135" s="211">
        <v>0</v>
      </c>
      <c r="AW135" s="205">
        <v>0</v>
      </c>
      <c r="AX135" s="205"/>
      <c r="AY135" s="207">
        <v>0</v>
      </c>
      <c r="AZ135" s="212"/>
      <c r="BA135" s="213">
        <v>0</v>
      </c>
      <c r="BC135" s="202" t="str">
        <f t="shared" si="20"/>
        <v/>
      </c>
      <c r="BD135" s="202" t="str">
        <f t="shared" si="20"/>
        <v/>
      </c>
      <c r="BE135" s="202" t="str">
        <f t="shared" si="20"/>
        <v/>
      </c>
      <c r="BF135" s="202" t="str">
        <f t="shared" si="20"/>
        <v/>
      </c>
      <c r="BG135" s="202" t="str">
        <f t="shared" si="13"/>
        <v>W/C</v>
      </c>
      <c r="BH135" s="202" t="str">
        <f t="shared" si="13"/>
        <v>NO</v>
      </c>
      <c r="BI135" s="202" t="str">
        <f t="shared" si="14"/>
        <v>W/C</v>
      </c>
      <c r="BK135" s="202" t="b">
        <f t="shared" si="19"/>
        <v>1</v>
      </c>
      <c r="BL135" s="202" t="b">
        <f t="shared" si="19"/>
        <v>1</v>
      </c>
      <c r="BM135" s="202" t="b">
        <f t="shared" si="19"/>
        <v>1</v>
      </c>
      <c r="BN135" s="202" t="b">
        <f t="shared" si="19"/>
        <v>1</v>
      </c>
      <c r="BO135" s="202" t="b">
        <f t="shared" si="19"/>
        <v>1</v>
      </c>
      <c r="BP135" s="202" t="b">
        <f t="shared" si="19"/>
        <v>1</v>
      </c>
      <c r="BQ135" s="202" t="b">
        <f t="shared" si="19"/>
        <v>1</v>
      </c>
    </row>
    <row r="136" spans="1:69" s="214" customFormat="1" ht="12" customHeight="1" x14ac:dyDescent="0.2">
      <c r="A136" s="239">
        <v>13500201</v>
      </c>
      <c r="B136" s="240" t="s">
        <v>1805</v>
      </c>
      <c r="C136" s="200" t="s">
        <v>581</v>
      </c>
      <c r="D136" s="201" t="s">
        <v>479</v>
      </c>
      <c r="E136" s="170"/>
      <c r="F136" s="200"/>
      <c r="G136" s="201"/>
      <c r="H136" s="202" t="s">
        <v>1684</v>
      </c>
      <c r="I136" s="202" t="s">
        <v>1684</v>
      </c>
      <c r="J136" s="202" t="s">
        <v>1684</v>
      </c>
      <c r="K136" s="202" t="s">
        <v>1684</v>
      </c>
      <c r="L136" s="202" t="s">
        <v>479</v>
      </c>
      <c r="M136" s="202" t="s">
        <v>1685</v>
      </c>
      <c r="N136" s="202" t="s">
        <v>479</v>
      </c>
      <c r="O136" s="167"/>
      <c r="P136" s="203">
        <v>853275.6</v>
      </c>
      <c r="Q136" s="203">
        <v>485454.57</v>
      </c>
      <c r="R136" s="203">
        <v>510255.72</v>
      </c>
      <c r="S136" s="203">
        <v>416274.34</v>
      </c>
      <c r="T136" s="203">
        <v>571541.03</v>
      </c>
      <c r="U136" s="203">
        <v>1024475.43</v>
      </c>
      <c r="V136" s="203">
        <v>472854.51</v>
      </c>
      <c r="W136" s="203">
        <v>674631.09</v>
      </c>
      <c r="X136" s="203">
        <v>536833.91</v>
      </c>
      <c r="Y136" s="203">
        <v>1259498.5</v>
      </c>
      <c r="Z136" s="203">
        <v>839271.65</v>
      </c>
      <c r="AA136" s="203">
        <v>809912.51</v>
      </c>
      <c r="AB136" s="203">
        <v>830467.83</v>
      </c>
      <c r="AC136" s="203"/>
      <c r="AD136" s="203"/>
      <c r="AE136" s="203">
        <v>703572.91458333342</v>
      </c>
      <c r="AF136" s="215"/>
      <c r="AG136" s="216"/>
      <c r="AH136" s="205"/>
      <c r="AI136" s="205"/>
      <c r="AJ136" s="205"/>
      <c r="AK136" s="206"/>
      <c r="AL136" s="205">
        <v>0</v>
      </c>
      <c r="AM136" s="207">
        <v>703572.91458333342</v>
      </c>
      <c r="AN136" s="205"/>
      <c r="AO136" s="208">
        <v>703572.91458333342</v>
      </c>
      <c r="AP136" s="209"/>
      <c r="AQ136" s="210">
        <v>830467.83</v>
      </c>
      <c r="AR136" s="205"/>
      <c r="AS136" s="205"/>
      <c r="AT136" s="205"/>
      <c r="AU136" s="205"/>
      <c r="AV136" s="211">
        <v>0</v>
      </c>
      <c r="AW136" s="205">
        <v>830467.83</v>
      </c>
      <c r="AX136" s="205"/>
      <c r="AY136" s="207">
        <v>830467.83</v>
      </c>
      <c r="AZ136" s="212"/>
      <c r="BA136" s="213">
        <v>0</v>
      </c>
      <c r="BC136" s="202" t="str">
        <f t="shared" si="20"/>
        <v/>
      </c>
      <c r="BD136" s="202" t="str">
        <f t="shared" si="20"/>
        <v/>
      </c>
      <c r="BE136" s="202" t="str">
        <f t="shared" si="20"/>
        <v/>
      </c>
      <c r="BF136" s="202" t="str">
        <f t="shared" si="20"/>
        <v/>
      </c>
      <c r="BG136" s="202" t="str">
        <f t="shared" si="13"/>
        <v>W/C</v>
      </c>
      <c r="BH136" s="202" t="str">
        <f t="shared" si="13"/>
        <v>NO</v>
      </c>
      <c r="BI136" s="202" t="str">
        <f t="shared" si="14"/>
        <v>W/C</v>
      </c>
      <c r="BK136" s="202" t="b">
        <f t="shared" si="19"/>
        <v>1</v>
      </c>
      <c r="BL136" s="202" t="b">
        <f t="shared" si="19"/>
        <v>1</v>
      </c>
      <c r="BM136" s="202" t="b">
        <f t="shared" si="19"/>
        <v>1</v>
      </c>
      <c r="BN136" s="202" t="b">
        <f t="shared" si="19"/>
        <v>1</v>
      </c>
      <c r="BO136" s="202" t="b">
        <f t="shared" si="19"/>
        <v>1</v>
      </c>
      <c r="BP136" s="202" t="b">
        <f t="shared" si="19"/>
        <v>1</v>
      </c>
      <c r="BQ136" s="202" t="b">
        <f t="shared" si="19"/>
        <v>1</v>
      </c>
    </row>
    <row r="137" spans="1:69" s="214" customFormat="1" ht="12" customHeight="1" x14ac:dyDescent="0.2">
      <c r="A137" s="291">
        <v>13500203</v>
      </c>
      <c r="B137" s="292" t="s">
        <v>1806</v>
      </c>
      <c r="C137" s="283" t="s">
        <v>582</v>
      </c>
      <c r="D137" s="244" t="s">
        <v>479</v>
      </c>
      <c r="E137" s="245"/>
      <c r="F137" s="246">
        <v>42811</v>
      </c>
      <c r="G137" s="244"/>
      <c r="H137" s="247" t="s">
        <v>1684</v>
      </c>
      <c r="I137" s="247" t="s">
        <v>1684</v>
      </c>
      <c r="J137" s="247" t="s">
        <v>1684</v>
      </c>
      <c r="K137" s="247" t="s">
        <v>1684</v>
      </c>
      <c r="L137" s="247" t="s">
        <v>479</v>
      </c>
      <c r="M137" s="247" t="s">
        <v>1685</v>
      </c>
      <c r="N137" s="247" t="s">
        <v>479</v>
      </c>
      <c r="O137" s="248"/>
      <c r="P137" s="249">
        <v>75000</v>
      </c>
      <c r="Q137" s="249">
        <v>75000</v>
      </c>
      <c r="R137" s="249">
        <v>75000</v>
      </c>
      <c r="S137" s="249">
        <v>75000</v>
      </c>
      <c r="T137" s="249">
        <v>75000</v>
      </c>
      <c r="U137" s="249">
        <v>75000</v>
      </c>
      <c r="V137" s="249">
        <v>75000</v>
      </c>
      <c r="W137" s="249">
        <v>75000</v>
      </c>
      <c r="X137" s="249">
        <v>75000</v>
      </c>
      <c r="Y137" s="249">
        <v>75000</v>
      </c>
      <c r="Z137" s="249">
        <v>75000</v>
      </c>
      <c r="AA137" s="249">
        <v>75000</v>
      </c>
      <c r="AB137" s="249">
        <v>75000</v>
      </c>
      <c r="AC137" s="249"/>
      <c r="AD137" s="249"/>
      <c r="AE137" s="249">
        <v>75000</v>
      </c>
      <c r="AF137" s="250"/>
      <c r="AG137" s="251"/>
      <c r="AH137" s="252"/>
      <c r="AI137" s="252"/>
      <c r="AJ137" s="252"/>
      <c r="AK137" s="253"/>
      <c r="AL137" s="252">
        <v>0</v>
      </c>
      <c r="AM137" s="254">
        <v>75000</v>
      </c>
      <c r="AN137" s="252"/>
      <c r="AO137" s="255">
        <v>75000</v>
      </c>
      <c r="AP137" s="252"/>
      <c r="AQ137" s="256">
        <v>75000</v>
      </c>
      <c r="AR137" s="252"/>
      <c r="AS137" s="252"/>
      <c r="AT137" s="252"/>
      <c r="AU137" s="252"/>
      <c r="AV137" s="257">
        <v>0</v>
      </c>
      <c r="AW137" s="252">
        <v>75000</v>
      </c>
      <c r="AX137" s="252"/>
      <c r="AY137" s="254">
        <v>75000</v>
      </c>
      <c r="AZ137" s="258"/>
      <c r="BA137" s="213">
        <v>0</v>
      </c>
      <c r="BC137" s="247" t="str">
        <f t="shared" si="20"/>
        <v/>
      </c>
      <c r="BD137" s="247" t="str">
        <f t="shared" si="20"/>
        <v/>
      </c>
      <c r="BE137" s="247" t="str">
        <f t="shared" si="20"/>
        <v/>
      </c>
      <c r="BF137" s="202" t="str">
        <f t="shared" si="20"/>
        <v/>
      </c>
      <c r="BG137" s="202" t="str">
        <f t="shared" si="13"/>
        <v>W/C</v>
      </c>
      <c r="BH137" s="202" t="str">
        <f t="shared" si="13"/>
        <v>NO</v>
      </c>
      <c r="BI137" s="202" t="str">
        <f t="shared" si="14"/>
        <v>W/C</v>
      </c>
      <c r="BK137" s="202" t="b">
        <f t="shared" si="19"/>
        <v>1</v>
      </c>
      <c r="BL137" s="202" t="b">
        <f t="shared" si="19"/>
        <v>1</v>
      </c>
      <c r="BM137" s="202" t="b">
        <f t="shared" si="19"/>
        <v>1</v>
      </c>
      <c r="BN137" s="202" t="b">
        <f t="shared" si="19"/>
        <v>1</v>
      </c>
      <c r="BO137" s="202" t="b">
        <f t="shared" si="19"/>
        <v>1</v>
      </c>
      <c r="BP137" s="202" t="b">
        <f t="shared" si="19"/>
        <v>1</v>
      </c>
      <c r="BQ137" s="202" t="b">
        <f t="shared" si="19"/>
        <v>1</v>
      </c>
    </row>
    <row r="138" spans="1:69" s="214" customFormat="1" ht="12" customHeight="1" x14ac:dyDescent="0.2">
      <c r="A138" s="239">
        <v>13600013</v>
      </c>
      <c r="B138" s="240" t="s">
        <v>1807</v>
      </c>
      <c r="C138" s="200" t="s">
        <v>583</v>
      </c>
      <c r="D138" s="201" t="s">
        <v>478</v>
      </c>
      <c r="E138" s="170"/>
      <c r="F138" s="200"/>
      <c r="G138" s="201"/>
      <c r="H138" s="202" t="s">
        <v>1684</v>
      </c>
      <c r="I138" s="202" t="s">
        <v>1684</v>
      </c>
      <c r="J138" s="202" t="s">
        <v>1684</v>
      </c>
      <c r="K138" s="202" t="s">
        <v>478</v>
      </c>
      <c r="L138" s="202" t="s">
        <v>1685</v>
      </c>
      <c r="M138" s="202" t="s">
        <v>1685</v>
      </c>
      <c r="N138" s="202" t="s">
        <v>1684</v>
      </c>
      <c r="O138" s="167"/>
      <c r="P138" s="203">
        <v>0</v>
      </c>
      <c r="Q138" s="203">
        <v>0</v>
      </c>
      <c r="R138" s="203">
        <v>0</v>
      </c>
      <c r="S138" s="203">
        <v>0</v>
      </c>
      <c r="T138" s="203">
        <v>0</v>
      </c>
      <c r="U138" s="203">
        <v>0</v>
      </c>
      <c r="V138" s="203">
        <v>0</v>
      </c>
      <c r="W138" s="203">
        <v>0</v>
      </c>
      <c r="X138" s="203">
        <v>0</v>
      </c>
      <c r="Y138" s="203">
        <v>0</v>
      </c>
      <c r="Z138" s="203">
        <v>0</v>
      </c>
      <c r="AA138" s="203">
        <v>0</v>
      </c>
      <c r="AB138" s="203">
        <v>0</v>
      </c>
      <c r="AC138" s="203"/>
      <c r="AD138" s="203"/>
      <c r="AE138" s="203">
        <v>0</v>
      </c>
      <c r="AF138" s="270"/>
      <c r="AG138" s="271"/>
      <c r="AH138" s="205"/>
      <c r="AI138" s="205"/>
      <c r="AJ138" s="205"/>
      <c r="AK138" s="206">
        <v>0</v>
      </c>
      <c r="AL138" s="205">
        <v>0</v>
      </c>
      <c r="AM138" s="207"/>
      <c r="AN138" s="205"/>
      <c r="AO138" s="208">
        <v>0</v>
      </c>
      <c r="AP138" s="209"/>
      <c r="AQ138" s="210">
        <v>0</v>
      </c>
      <c r="AR138" s="205"/>
      <c r="AS138" s="205"/>
      <c r="AT138" s="205"/>
      <c r="AU138" s="205">
        <v>0</v>
      </c>
      <c r="AV138" s="211">
        <v>0</v>
      </c>
      <c r="AW138" s="205"/>
      <c r="AX138" s="205"/>
      <c r="AY138" s="207">
        <v>0</v>
      </c>
      <c r="AZ138" s="212" t="s">
        <v>4871</v>
      </c>
      <c r="BA138" s="213">
        <v>0</v>
      </c>
      <c r="BC138" s="202" t="str">
        <f t="shared" si="20"/>
        <v/>
      </c>
      <c r="BD138" s="202" t="str">
        <f t="shared" si="20"/>
        <v/>
      </c>
      <c r="BE138" s="202" t="str">
        <f t="shared" si="20"/>
        <v/>
      </c>
      <c r="BF138" s="202" t="str">
        <f t="shared" si="20"/>
        <v>Non-Op</v>
      </c>
      <c r="BG138" s="202" t="str">
        <f t="shared" si="13"/>
        <v>NO</v>
      </c>
      <c r="BH138" s="202" t="str">
        <f t="shared" si="13"/>
        <v>NO</v>
      </c>
      <c r="BI138" s="202" t="str">
        <f t="shared" si="14"/>
        <v/>
      </c>
      <c r="BK138" s="202" t="b">
        <f t="shared" si="19"/>
        <v>1</v>
      </c>
      <c r="BL138" s="202" t="b">
        <f t="shared" si="19"/>
        <v>1</v>
      </c>
      <c r="BM138" s="202" t="b">
        <f t="shared" si="19"/>
        <v>1</v>
      </c>
      <c r="BN138" s="202" t="b">
        <f t="shared" si="19"/>
        <v>1</v>
      </c>
      <c r="BO138" s="202" t="b">
        <f t="shared" si="19"/>
        <v>1</v>
      </c>
      <c r="BP138" s="202" t="b">
        <f t="shared" si="19"/>
        <v>1</v>
      </c>
      <c r="BQ138" s="202" t="b">
        <f t="shared" si="19"/>
        <v>1</v>
      </c>
    </row>
    <row r="139" spans="1:69" s="214" customFormat="1" ht="12" customHeight="1" x14ac:dyDescent="0.2">
      <c r="A139" s="239">
        <v>14100311</v>
      </c>
      <c r="B139" s="240" t="s">
        <v>1808</v>
      </c>
      <c r="C139" s="200" t="s">
        <v>584</v>
      </c>
      <c r="D139" s="201" t="s">
        <v>478</v>
      </c>
      <c r="E139" s="170"/>
      <c r="F139" s="200"/>
      <c r="G139" s="201"/>
      <c r="H139" s="202" t="s">
        <v>1684</v>
      </c>
      <c r="I139" s="202" t="s">
        <v>1684</v>
      </c>
      <c r="J139" s="202" t="s">
        <v>1684</v>
      </c>
      <c r="K139" s="202" t="s">
        <v>478</v>
      </c>
      <c r="L139" s="202" t="s">
        <v>1685</v>
      </c>
      <c r="M139" s="202" t="s">
        <v>1685</v>
      </c>
      <c r="N139" s="202" t="s">
        <v>1684</v>
      </c>
      <c r="O139" s="167"/>
      <c r="P139" s="203">
        <v>2601890.2999999998</v>
      </c>
      <c r="Q139" s="203">
        <v>2601890.2999999998</v>
      </c>
      <c r="R139" s="203">
        <v>1493222.58</v>
      </c>
      <c r="S139" s="203">
        <v>655017.64</v>
      </c>
      <c r="T139" s="203">
        <v>655017.64</v>
      </c>
      <c r="U139" s="203">
        <v>655017.64</v>
      </c>
      <c r="V139" s="203">
        <v>655017.64</v>
      </c>
      <c r="W139" s="203">
        <v>546624.54</v>
      </c>
      <c r="X139" s="203">
        <v>546624.54</v>
      </c>
      <c r="Y139" s="203">
        <v>546624.54</v>
      </c>
      <c r="Z139" s="203">
        <v>546624.54</v>
      </c>
      <c r="AA139" s="203">
        <v>546624.54</v>
      </c>
      <c r="AB139" s="203">
        <v>546624.54</v>
      </c>
      <c r="AC139" s="203"/>
      <c r="AD139" s="203"/>
      <c r="AE139" s="203">
        <v>918546.96333333303</v>
      </c>
      <c r="AF139" s="215"/>
      <c r="AG139" s="216"/>
      <c r="AH139" s="205"/>
      <c r="AI139" s="205"/>
      <c r="AJ139" s="205"/>
      <c r="AK139" s="206">
        <v>918546.96333333303</v>
      </c>
      <c r="AL139" s="205">
        <v>918546.96333333303</v>
      </c>
      <c r="AM139" s="207"/>
      <c r="AN139" s="205"/>
      <c r="AO139" s="208">
        <v>0</v>
      </c>
      <c r="AP139" s="209"/>
      <c r="AQ139" s="210">
        <v>546624.54</v>
      </c>
      <c r="AR139" s="205"/>
      <c r="AS139" s="205"/>
      <c r="AT139" s="205"/>
      <c r="AU139" s="205">
        <v>546624.54</v>
      </c>
      <c r="AV139" s="211">
        <v>546624.54</v>
      </c>
      <c r="AW139" s="205"/>
      <c r="AX139" s="205"/>
      <c r="AY139" s="207">
        <v>0</v>
      </c>
      <c r="AZ139" s="212" t="s">
        <v>4866</v>
      </c>
      <c r="BA139" s="213">
        <v>0</v>
      </c>
      <c r="BC139" s="202" t="str">
        <f t="shared" si="20"/>
        <v/>
      </c>
      <c r="BD139" s="202" t="str">
        <f t="shared" si="20"/>
        <v/>
      </c>
      <c r="BE139" s="202" t="str">
        <f t="shared" si="20"/>
        <v/>
      </c>
      <c r="BF139" s="202" t="str">
        <f t="shared" si="20"/>
        <v>Non-Op</v>
      </c>
      <c r="BG139" s="202" t="str">
        <f t="shared" si="13"/>
        <v>NO</v>
      </c>
      <c r="BH139" s="202" t="str">
        <f t="shared" si="13"/>
        <v>NO</v>
      </c>
      <c r="BI139" s="202" t="str">
        <f t="shared" si="14"/>
        <v/>
      </c>
      <c r="BK139" s="202" t="b">
        <f t="shared" si="19"/>
        <v>1</v>
      </c>
      <c r="BL139" s="202" t="b">
        <f t="shared" si="19"/>
        <v>1</v>
      </c>
      <c r="BM139" s="202" t="b">
        <f t="shared" si="19"/>
        <v>1</v>
      </c>
      <c r="BN139" s="202" t="b">
        <f t="shared" si="19"/>
        <v>1</v>
      </c>
      <c r="BO139" s="202" t="b">
        <f t="shared" si="19"/>
        <v>1</v>
      </c>
      <c r="BP139" s="202" t="b">
        <f t="shared" si="19"/>
        <v>1</v>
      </c>
      <c r="BQ139" s="202" t="b">
        <f t="shared" si="19"/>
        <v>1</v>
      </c>
    </row>
    <row r="140" spans="1:69" s="214" customFormat="1" ht="12" customHeight="1" x14ac:dyDescent="0.2">
      <c r="A140" s="239">
        <v>14200003</v>
      </c>
      <c r="B140" s="240" t="s">
        <v>1809</v>
      </c>
      <c r="C140" s="200" t="s">
        <v>585</v>
      </c>
      <c r="D140" s="201" t="s">
        <v>479</v>
      </c>
      <c r="E140" s="170"/>
      <c r="F140" s="200"/>
      <c r="G140" s="201"/>
      <c r="H140" s="202" t="s">
        <v>1684</v>
      </c>
      <c r="I140" s="202" t="s">
        <v>1684</v>
      </c>
      <c r="J140" s="202" t="s">
        <v>1684</v>
      </c>
      <c r="K140" s="202" t="s">
        <v>1684</v>
      </c>
      <c r="L140" s="202" t="s">
        <v>479</v>
      </c>
      <c r="M140" s="202" t="s">
        <v>1685</v>
      </c>
      <c r="N140" s="202" t="s">
        <v>479</v>
      </c>
      <c r="O140" s="167"/>
      <c r="P140" s="203">
        <v>-942.4</v>
      </c>
      <c r="Q140" s="203">
        <v>-228.61</v>
      </c>
      <c r="R140" s="203">
        <v>-2970.72</v>
      </c>
      <c r="S140" s="203">
        <v>-2970.72</v>
      </c>
      <c r="T140" s="203">
        <v>-3406.54</v>
      </c>
      <c r="U140" s="203">
        <v>-3701.13</v>
      </c>
      <c r="V140" s="203">
        <v>0</v>
      </c>
      <c r="W140" s="203">
        <v>-7809.21</v>
      </c>
      <c r="X140" s="203">
        <v>0</v>
      </c>
      <c r="Y140" s="203">
        <v>-129315.22</v>
      </c>
      <c r="Z140" s="203">
        <v>0</v>
      </c>
      <c r="AA140" s="203">
        <v>-29.05</v>
      </c>
      <c r="AB140" s="203">
        <v>-23627.31</v>
      </c>
      <c r="AC140" s="203"/>
      <c r="AD140" s="203"/>
      <c r="AE140" s="203">
        <v>-13559.671249999999</v>
      </c>
      <c r="AF140" s="215"/>
      <c r="AG140" s="216"/>
      <c r="AH140" s="205"/>
      <c r="AI140" s="205"/>
      <c r="AJ140" s="205"/>
      <c r="AK140" s="206"/>
      <c r="AL140" s="205">
        <v>0</v>
      </c>
      <c r="AM140" s="207">
        <v>-13559.671249999999</v>
      </c>
      <c r="AN140" s="205"/>
      <c r="AO140" s="208">
        <v>-13559.671249999999</v>
      </c>
      <c r="AP140" s="209"/>
      <c r="AQ140" s="210">
        <v>-23627.31</v>
      </c>
      <c r="AR140" s="205"/>
      <c r="AS140" s="205"/>
      <c r="AT140" s="205"/>
      <c r="AU140" s="205"/>
      <c r="AV140" s="211">
        <v>0</v>
      </c>
      <c r="AW140" s="205">
        <v>-23627.31</v>
      </c>
      <c r="AX140" s="205"/>
      <c r="AY140" s="207">
        <v>-23627.31</v>
      </c>
      <c r="AZ140" s="212"/>
      <c r="BA140" s="213">
        <v>0</v>
      </c>
      <c r="BC140" s="202" t="str">
        <f t="shared" si="20"/>
        <v/>
      </c>
      <c r="BD140" s="202" t="str">
        <f t="shared" si="20"/>
        <v/>
      </c>
      <c r="BE140" s="202" t="str">
        <f t="shared" si="20"/>
        <v/>
      </c>
      <c r="BF140" s="202" t="str">
        <f t="shared" si="20"/>
        <v/>
      </c>
      <c r="BG140" s="202" t="str">
        <f t="shared" si="13"/>
        <v>W/C</v>
      </c>
      <c r="BH140" s="202" t="str">
        <f t="shared" si="13"/>
        <v>NO</v>
      </c>
      <c r="BI140" s="202" t="str">
        <f t="shared" si="14"/>
        <v>W/C</v>
      </c>
      <c r="BK140" s="202" t="b">
        <f t="shared" si="19"/>
        <v>1</v>
      </c>
      <c r="BL140" s="202" t="b">
        <f t="shared" si="19"/>
        <v>1</v>
      </c>
      <c r="BM140" s="202" t="b">
        <f t="shared" si="19"/>
        <v>1</v>
      </c>
      <c r="BN140" s="202" t="b">
        <f t="shared" si="19"/>
        <v>1</v>
      </c>
      <c r="BO140" s="202" t="b">
        <f t="shared" si="19"/>
        <v>1</v>
      </c>
      <c r="BP140" s="202" t="b">
        <f t="shared" si="19"/>
        <v>1</v>
      </c>
      <c r="BQ140" s="202" t="b">
        <f t="shared" si="19"/>
        <v>1</v>
      </c>
    </row>
    <row r="141" spans="1:69" s="214" customFormat="1" ht="12" customHeight="1" x14ac:dyDescent="0.2">
      <c r="A141" s="239">
        <v>14200201</v>
      </c>
      <c r="B141" s="240" t="s">
        <v>1810</v>
      </c>
      <c r="C141" s="200" t="s">
        <v>586</v>
      </c>
      <c r="D141" s="201" t="s">
        <v>479</v>
      </c>
      <c r="E141" s="170"/>
      <c r="F141" s="200"/>
      <c r="G141" s="201"/>
      <c r="H141" s="202" t="s">
        <v>1684</v>
      </c>
      <c r="I141" s="202" t="s">
        <v>1684</v>
      </c>
      <c r="J141" s="202" t="s">
        <v>1684</v>
      </c>
      <c r="K141" s="202" t="s">
        <v>1684</v>
      </c>
      <c r="L141" s="202" t="s">
        <v>479</v>
      </c>
      <c r="M141" s="202" t="s">
        <v>1685</v>
      </c>
      <c r="N141" s="202" t="s">
        <v>479</v>
      </c>
      <c r="O141" s="167"/>
      <c r="P141" s="203">
        <v>158487755.62</v>
      </c>
      <c r="Q141" s="203">
        <v>162411633.03999999</v>
      </c>
      <c r="R141" s="203">
        <v>178885234.68000001</v>
      </c>
      <c r="S141" s="203">
        <v>163836937.31</v>
      </c>
      <c r="T141" s="203">
        <v>151015136.65000001</v>
      </c>
      <c r="U141" s="203">
        <v>126742326.52</v>
      </c>
      <c r="V141" s="203">
        <v>115289634.83</v>
      </c>
      <c r="W141" s="203">
        <v>109989108.7</v>
      </c>
      <c r="X141" s="203">
        <v>110270147.31</v>
      </c>
      <c r="Y141" s="203">
        <v>108778882.31999999</v>
      </c>
      <c r="Z141" s="203">
        <v>94367019.769999996</v>
      </c>
      <c r="AA141" s="203">
        <v>110064807.25</v>
      </c>
      <c r="AB141" s="203">
        <v>129456810.04000001</v>
      </c>
      <c r="AC141" s="203"/>
      <c r="AD141" s="203"/>
      <c r="AE141" s="203">
        <v>131301929.2675</v>
      </c>
      <c r="AF141" s="215"/>
      <c r="AG141" s="216"/>
      <c r="AH141" s="205"/>
      <c r="AI141" s="205"/>
      <c r="AJ141" s="205"/>
      <c r="AK141" s="206"/>
      <c r="AL141" s="205">
        <v>0</v>
      </c>
      <c r="AM141" s="207">
        <v>131301929.2675</v>
      </c>
      <c r="AN141" s="205"/>
      <c r="AO141" s="208">
        <v>131301929.2675</v>
      </c>
      <c r="AP141" s="209"/>
      <c r="AQ141" s="210">
        <v>129456810.04000001</v>
      </c>
      <c r="AR141" s="205"/>
      <c r="AS141" s="205"/>
      <c r="AT141" s="205"/>
      <c r="AU141" s="205"/>
      <c r="AV141" s="211">
        <v>0</v>
      </c>
      <c r="AW141" s="205">
        <v>129456810.04000001</v>
      </c>
      <c r="AX141" s="205"/>
      <c r="AY141" s="207">
        <v>129456810.04000001</v>
      </c>
      <c r="AZ141" s="212"/>
      <c r="BA141" s="213">
        <v>0</v>
      </c>
      <c r="BC141" s="202" t="str">
        <f t="shared" si="20"/>
        <v/>
      </c>
      <c r="BD141" s="202" t="str">
        <f t="shared" si="20"/>
        <v/>
      </c>
      <c r="BE141" s="202" t="str">
        <f t="shared" si="20"/>
        <v/>
      </c>
      <c r="BF141" s="202" t="str">
        <f t="shared" si="20"/>
        <v/>
      </c>
      <c r="BG141" s="202" t="str">
        <f t="shared" si="13"/>
        <v>W/C</v>
      </c>
      <c r="BH141" s="202" t="str">
        <f t="shared" si="13"/>
        <v>NO</v>
      </c>
      <c r="BI141" s="202" t="str">
        <f t="shared" si="14"/>
        <v>W/C</v>
      </c>
      <c r="BK141" s="202" t="b">
        <f t="shared" si="19"/>
        <v>1</v>
      </c>
      <c r="BL141" s="202" t="b">
        <f t="shared" si="19"/>
        <v>1</v>
      </c>
      <c r="BM141" s="202" t="b">
        <f t="shared" si="19"/>
        <v>1</v>
      </c>
      <c r="BN141" s="202" t="b">
        <f t="shared" si="19"/>
        <v>1</v>
      </c>
      <c r="BO141" s="202" t="b">
        <f t="shared" si="19"/>
        <v>1</v>
      </c>
      <c r="BP141" s="202" t="b">
        <f t="shared" si="19"/>
        <v>1</v>
      </c>
      <c r="BQ141" s="202" t="b">
        <f t="shared" si="19"/>
        <v>1</v>
      </c>
    </row>
    <row r="142" spans="1:69" s="214" customFormat="1" ht="12" customHeight="1" x14ac:dyDescent="0.2">
      <c r="A142" s="239">
        <v>14200202</v>
      </c>
      <c r="B142" s="240" t="s">
        <v>1811</v>
      </c>
      <c r="C142" s="200" t="s">
        <v>587</v>
      </c>
      <c r="D142" s="201" t="s">
        <v>479</v>
      </c>
      <c r="E142" s="170"/>
      <c r="F142" s="200"/>
      <c r="G142" s="201"/>
      <c r="H142" s="202" t="s">
        <v>1684</v>
      </c>
      <c r="I142" s="202" t="s">
        <v>1684</v>
      </c>
      <c r="J142" s="202" t="s">
        <v>1684</v>
      </c>
      <c r="K142" s="202" t="s">
        <v>1684</v>
      </c>
      <c r="L142" s="202" t="s">
        <v>479</v>
      </c>
      <c r="M142" s="202" t="s">
        <v>1685</v>
      </c>
      <c r="N142" s="202" t="s">
        <v>479</v>
      </c>
      <c r="O142" s="167"/>
      <c r="P142" s="203">
        <v>80489631.719999999</v>
      </c>
      <c r="Q142" s="203">
        <v>80966999.790000007</v>
      </c>
      <c r="R142" s="203">
        <v>89773068.450000003</v>
      </c>
      <c r="S142" s="203">
        <v>83085271.629999995</v>
      </c>
      <c r="T142" s="203">
        <v>68175337.400000006</v>
      </c>
      <c r="U142" s="203">
        <v>44135545.990000002</v>
      </c>
      <c r="V142" s="203">
        <v>34329473.25</v>
      </c>
      <c r="W142" s="203">
        <v>26654986</v>
      </c>
      <c r="X142" s="203">
        <v>21916468.420000002</v>
      </c>
      <c r="Y142" s="203">
        <v>22448840.600000001</v>
      </c>
      <c r="Z142" s="203">
        <v>27543466.870000001</v>
      </c>
      <c r="AA142" s="203">
        <v>42173958.759999998</v>
      </c>
      <c r="AB142" s="203">
        <v>58932707.049999997</v>
      </c>
      <c r="AC142" s="203"/>
      <c r="AD142" s="203"/>
      <c r="AE142" s="203">
        <v>50909548.878750004</v>
      </c>
      <c r="AF142" s="215"/>
      <c r="AG142" s="216"/>
      <c r="AH142" s="205"/>
      <c r="AI142" s="205"/>
      <c r="AJ142" s="205"/>
      <c r="AK142" s="206"/>
      <c r="AL142" s="205">
        <v>0</v>
      </c>
      <c r="AM142" s="207">
        <v>50909548.878750004</v>
      </c>
      <c r="AN142" s="205"/>
      <c r="AO142" s="208">
        <v>50909548.878750004</v>
      </c>
      <c r="AP142" s="209"/>
      <c r="AQ142" s="210">
        <v>58932707.049999997</v>
      </c>
      <c r="AR142" s="205"/>
      <c r="AS142" s="205"/>
      <c r="AT142" s="205"/>
      <c r="AU142" s="205"/>
      <c r="AV142" s="211">
        <v>0</v>
      </c>
      <c r="AW142" s="205">
        <v>58932707.049999997</v>
      </c>
      <c r="AX142" s="205"/>
      <c r="AY142" s="207">
        <v>58932707.049999997</v>
      </c>
      <c r="AZ142" s="212"/>
      <c r="BA142" s="213">
        <v>0</v>
      </c>
      <c r="BC142" s="202" t="str">
        <f t="shared" si="20"/>
        <v/>
      </c>
      <c r="BD142" s="202" t="str">
        <f t="shared" si="20"/>
        <v/>
      </c>
      <c r="BE142" s="202" t="str">
        <f t="shared" si="20"/>
        <v/>
      </c>
      <c r="BF142" s="202" t="str">
        <f t="shared" si="20"/>
        <v/>
      </c>
      <c r="BG142" s="202" t="str">
        <f t="shared" si="13"/>
        <v>W/C</v>
      </c>
      <c r="BH142" s="202" t="str">
        <f t="shared" si="13"/>
        <v>NO</v>
      </c>
      <c r="BI142" s="202" t="str">
        <f t="shared" si="14"/>
        <v>W/C</v>
      </c>
      <c r="BK142" s="202" t="b">
        <f t="shared" si="19"/>
        <v>1</v>
      </c>
      <c r="BL142" s="202" t="b">
        <f t="shared" si="19"/>
        <v>1</v>
      </c>
      <c r="BM142" s="202" t="b">
        <f t="shared" si="19"/>
        <v>1</v>
      </c>
      <c r="BN142" s="202" t="b">
        <f t="shared" si="19"/>
        <v>1</v>
      </c>
      <c r="BO142" s="202" t="b">
        <f t="shared" si="19"/>
        <v>1</v>
      </c>
      <c r="BP142" s="202" t="b">
        <f t="shared" si="19"/>
        <v>1</v>
      </c>
      <c r="BQ142" s="202" t="b">
        <f t="shared" si="19"/>
        <v>1</v>
      </c>
    </row>
    <row r="143" spans="1:69" s="214" customFormat="1" ht="12" customHeight="1" x14ac:dyDescent="0.2">
      <c r="A143" s="239">
        <v>14200203</v>
      </c>
      <c r="B143" s="240" t="s">
        <v>1812</v>
      </c>
      <c r="C143" s="200" t="s">
        <v>588</v>
      </c>
      <c r="D143" s="201" t="s">
        <v>479</v>
      </c>
      <c r="E143" s="170"/>
      <c r="F143" s="200"/>
      <c r="G143" s="201"/>
      <c r="H143" s="202" t="s">
        <v>1684</v>
      </c>
      <c r="I143" s="202" t="s">
        <v>1684</v>
      </c>
      <c r="J143" s="202" t="s">
        <v>1684</v>
      </c>
      <c r="K143" s="202" t="s">
        <v>1684</v>
      </c>
      <c r="L143" s="202" t="s">
        <v>479</v>
      </c>
      <c r="M143" s="202" t="s">
        <v>1685</v>
      </c>
      <c r="N143" s="202" t="s">
        <v>479</v>
      </c>
      <c r="O143" s="167"/>
      <c r="P143" s="203">
        <v>-1358527.2</v>
      </c>
      <c r="Q143" s="203">
        <v>-1327476.9099999999</v>
      </c>
      <c r="R143" s="203">
        <v>-1306400.45</v>
      </c>
      <c r="S143" s="203">
        <v>-1296025.6399999999</v>
      </c>
      <c r="T143" s="203">
        <v>-1269848.3999999999</v>
      </c>
      <c r="U143" s="203">
        <v>-1257379.49</v>
      </c>
      <c r="V143" s="203">
        <v>-1276490.56</v>
      </c>
      <c r="W143" s="203">
        <v>-1258943.6399999999</v>
      </c>
      <c r="X143" s="203">
        <v>-1273255.53</v>
      </c>
      <c r="Y143" s="203">
        <v>-1272056.18</v>
      </c>
      <c r="Z143" s="203">
        <v>-1271248.74</v>
      </c>
      <c r="AA143" s="203">
        <v>-1255661.8899999999</v>
      </c>
      <c r="AB143" s="203">
        <v>-1264022.1000000001</v>
      </c>
      <c r="AC143" s="203"/>
      <c r="AD143" s="203"/>
      <c r="AE143" s="203">
        <v>-1281338.5066666668</v>
      </c>
      <c r="AF143" s="215"/>
      <c r="AG143" s="216"/>
      <c r="AH143" s="205"/>
      <c r="AI143" s="205"/>
      <c r="AJ143" s="205"/>
      <c r="AK143" s="206"/>
      <c r="AL143" s="205">
        <v>0</v>
      </c>
      <c r="AM143" s="207">
        <v>-1281338.5066666668</v>
      </c>
      <c r="AN143" s="205"/>
      <c r="AO143" s="208">
        <v>-1281338.5066666668</v>
      </c>
      <c r="AP143" s="209"/>
      <c r="AQ143" s="210">
        <v>-1264022.1000000001</v>
      </c>
      <c r="AR143" s="205"/>
      <c r="AS143" s="205"/>
      <c r="AT143" s="205"/>
      <c r="AU143" s="205"/>
      <c r="AV143" s="211">
        <v>0</v>
      </c>
      <c r="AW143" s="205">
        <v>-1264022.1000000001</v>
      </c>
      <c r="AX143" s="205"/>
      <c r="AY143" s="207">
        <v>-1264022.1000000001</v>
      </c>
      <c r="AZ143" s="212"/>
      <c r="BA143" s="213">
        <v>0</v>
      </c>
      <c r="BC143" s="202" t="str">
        <f t="shared" si="20"/>
        <v/>
      </c>
      <c r="BD143" s="202" t="str">
        <f t="shared" si="20"/>
        <v/>
      </c>
      <c r="BE143" s="202" t="str">
        <f t="shared" si="20"/>
        <v/>
      </c>
      <c r="BF143" s="202" t="str">
        <f t="shared" si="20"/>
        <v/>
      </c>
      <c r="BG143" s="202" t="str">
        <f t="shared" si="13"/>
        <v>W/C</v>
      </c>
      <c r="BH143" s="202" t="str">
        <f t="shared" si="13"/>
        <v>NO</v>
      </c>
      <c r="BI143" s="202" t="str">
        <f t="shared" si="14"/>
        <v>W/C</v>
      </c>
      <c r="BK143" s="202" t="b">
        <f t="shared" si="19"/>
        <v>1</v>
      </c>
      <c r="BL143" s="202" t="b">
        <f t="shared" si="19"/>
        <v>1</v>
      </c>
      <c r="BM143" s="202" t="b">
        <f t="shared" si="19"/>
        <v>1</v>
      </c>
      <c r="BN143" s="202" t="b">
        <f t="shared" si="19"/>
        <v>1</v>
      </c>
      <c r="BO143" s="202" t="b">
        <f t="shared" si="19"/>
        <v>1</v>
      </c>
      <c r="BP143" s="202" t="b">
        <f t="shared" si="19"/>
        <v>1</v>
      </c>
      <c r="BQ143" s="202" t="b">
        <f t="shared" si="19"/>
        <v>1</v>
      </c>
    </row>
    <row r="144" spans="1:69" s="214" customFormat="1" ht="12" customHeight="1" x14ac:dyDescent="0.2">
      <c r="A144" s="239">
        <v>14200213</v>
      </c>
      <c r="B144" s="240" t="s">
        <v>1813</v>
      </c>
      <c r="C144" s="200" t="s">
        <v>588</v>
      </c>
      <c r="D144" s="201" t="s">
        <v>479</v>
      </c>
      <c r="E144" s="170"/>
      <c r="F144" s="200"/>
      <c r="G144" s="201"/>
      <c r="H144" s="202" t="s">
        <v>1684</v>
      </c>
      <c r="I144" s="202" t="s">
        <v>1684</v>
      </c>
      <c r="J144" s="202" t="s">
        <v>1684</v>
      </c>
      <c r="K144" s="202" t="s">
        <v>1684</v>
      </c>
      <c r="L144" s="202" t="s">
        <v>479</v>
      </c>
      <c r="M144" s="202" t="s">
        <v>1685</v>
      </c>
      <c r="N144" s="202" t="s">
        <v>479</v>
      </c>
      <c r="O144" s="167"/>
      <c r="P144" s="203">
        <v>-11308.1</v>
      </c>
      <c r="Q144" s="203">
        <v>-33859.42</v>
      </c>
      <c r="R144" s="203">
        <v>-16360.8</v>
      </c>
      <c r="S144" s="203">
        <v>-13658</v>
      </c>
      <c r="T144" s="203">
        <v>-3212.8</v>
      </c>
      <c r="U144" s="203">
        <v>-14167.16</v>
      </c>
      <c r="V144" s="203">
        <v>-7800.05</v>
      </c>
      <c r="W144" s="203">
        <v>-11259.8</v>
      </c>
      <c r="X144" s="203">
        <v>-2342.2600000000002</v>
      </c>
      <c r="Y144" s="203">
        <v>-6268.02</v>
      </c>
      <c r="Z144" s="203">
        <v>-5780.13</v>
      </c>
      <c r="AA144" s="203">
        <v>-2590.2600000000002</v>
      </c>
      <c r="AB144" s="203">
        <v>-620.32000000000005</v>
      </c>
      <c r="AC144" s="203"/>
      <c r="AD144" s="203"/>
      <c r="AE144" s="203">
        <v>-10271.909166666668</v>
      </c>
      <c r="AF144" s="215"/>
      <c r="AG144" s="216"/>
      <c r="AH144" s="205"/>
      <c r="AI144" s="205"/>
      <c r="AJ144" s="205"/>
      <c r="AK144" s="206"/>
      <c r="AL144" s="205">
        <v>0</v>
      </c>
      <c r="AM144" s="207">
        <v>-10271.909166666668</v>
      </c>
      <c r="AN144" s="205"/>
      <c r="AO144" s="208">
        <v>-10271.909166666668</v>
      </c>
      <c r="AP144" s="209"/>
      <c r="AQ144" s="210">
        <v>-620.32000000000005</v>
      </c>
      <c r="AR144" s="205"/>
      <c r="AS144" s="205"/>
      <c r="AT144" s="205"/>
      <c r="AU144" s="205"/>
      <c r="AV144" s="211">
        <v>0</v>
      </c>
      <c r="AW144" s="205">
        <v>-620.32000000000005</v>
      </c>
      <c r="AX144" s="205"/>
      <c r="AY144" s="207">
        <v>-620.32000000000005</v>
      </c>
      <c r="AZ144" s="212"/>
      <c r="BA144" s="213">
        <v>0</v>
      </c>
      <c r="BC144" s="202" t="str">
        <f t="shared" si="20"/>
        <v/>
      </c>
      <c r="BD144" s="202" t="str">
        <f t="shared" si="20"/>
        <v/>
      </c>
      <c r="BE144" s="202" t="str">
        <f t="shared" si="20"/>
        <v/>
      </c>
      <c r="BF144" s="202" t="str">
        <f t="shared" si="20"/>
        <v/>
      </c>
      <c r="BG144" s="202" t="str">
        <f t="shared" si="13"/>
        <v>W/C</v>
      </c>
      <c r="BH144" s="202" t="str">
        <f t="shared" si="13"/>
        <v>NO</v>
      </c>
      <c r="BI144" s="202" t="str">
        <f t="shared" si="14"/>
        <v>W/C</v>
      </c>
      <c r="BK144" s="202" t="b">
        <f t="shared" si="19"/>
        <v>1</v>
      </c>
      <c r="BL144" s="202" t="b">
        <f t="shared" si="19"/>
        <v>1</v>
      </c>
      <c r="BM144" s="202" t="b">
        <f t="shared" si="19"/>
        <v>1</v>
      </c>
      <c r="BN144" s="202" t="b">
        <f t="shared" si="19"/>
        <v>1</v>
      </c>
      <c r="BO144" s="202" t="b">
        <f t="shared" si="19"/>
        <v>1</v>
      </c>
      <c r="BP144" s="202" t="b">
        <f t="shared" si="19"/>
        <v>1</v>
      </c>
      <c r="BQ144" s="202" t="b">
        <f t="shared" si="19"/>
        <v>1</v>
      </c>
    </row>
    <row r="145" spans="1:69" s="214" customFormat="1" ht="12" customHeight="1" x14ac:dyDescent="0.2">
      <c r="A145" s="239">
        <v>14200223</v>
      </c>
      <c r="B145" s="240" t="s">
        <v>1814</v>
      </c>
      <c r="C145" s="200" t="s">
        <v>589</v>
      </c>
      <c r="D145" s="201" t="s">
        <v>479</v>
      </c>
      <c r="E145" s="170"/>
      <c r="F145" s="200"/>
      <c r="G145" s="201"/>
      <c r="H145" s="202" t="s">
        <v>1684</v>
      </c>
      <c r="I145" s="202" t="s">
        <v>1684</v>
      </c>
      <c r="J145" s="202" t="s">
        <v>1684</v>
      </c>
      <c r="K145" s="202" t="s">
        <v>1684</v>
      </c>
      <c r="L145" s="202" t="s">
        <v>479</v>
      </c>
      <c r="M145" s="202" t="s">
        <v>1685</v>
      </c>
      <c r="N145" s="202" t="s">
        <v>479</v>
      </c>
      <c r="O145" s="167"/>
      <c r="P145" s="203">
        <v>21806.79</v>
      </c>
      <c r="Q145" s="203">
        <v>22379.67</v>
      </c>
      <c r="R145" s="203">
        <v>21806.79</v>
      </c>
      <c r="S145" s="203">
        <v>22506.63</v>
      </c>
      <c r="T145" s="203">
        <v>21806.79</v>
      </c>
      <c r="U145" s="203">
        <v>23391.77</v>
      </c>
      <c r="V145" s="203">
        <v>21806.79</v>
      </c>
      <c r="W145" s="203">
        <v>21806.79</v>
      </c>
      <c r="X145" s="203">
        <v>23016.52</v>
      </c>
      <c r="Y145" s="203">
        <v>21778.76</v>
      </c>
      <c r="Z145" s="203">
        <v>23563.46</v>
      </c>
      <c r="AA145" s="203">
        <v>22204.47</v>
      </c>
      <c r="AB145" s="203">
        <v>21970.22</v>
      </c>
      <c r="AC145" s="203"/>
      <c r="AD145" s="203"/>
      <c r="AE145" s="203">
        <v>22329.745416666668</v>
      </c>
      <c r="AF145" s="215"/>
      <c r="AG145" s="216"/>
      <c r="AH145" s="205"/>
      <c r="AI145" s="205"/>
      <c r="AJ145" s="205"/>
      <c r="AK145" s="206"/>
      <c r="AL145" s="205">
        <v>0</v>
      </c>
      <c r="AM145" s="207">
        <v>22329.745416666668</v>
      </c>
      <c r="AN145" s="205"/>
      <c r="AO145" s="208">
        <v>22329.745416666668</v>
      </c>
      <c r="AP145" s="209"/>
      <c r="AQ145" s="210">
        <v>21970.22</v>
      </c>
      <c r="AR145" s="205"/>
      <c r="AS145" s="205"/>
      <c r="AT145" s="205"/>
      <c r="AU145" s="205"/>
      <c r="AV145" s="211">
        <v>0</v>
      </c>
      <c r="AW145" s="205">
        <v>21970.22</v>
      </c>
      <c r="AX145" s="205"/>
      <c r="AY145" s="207">
        <v>21970.22</v>
      </c>
      <c r="AZ145" s="212"/>
      <c r="BA145" s="213">
        <v>0</v>
      </c>
      <c r="BC145" s="202" t="str">
        <f t="shared" si="20"/>
        <v/>
      </c>
      <c r="BD145" s="202" t="str">
        <f t="shared" si="20"/>
        <v/>
      </c>
      <c r="BE145" s="202" t="str">
        <f t="shared" si="20"/>
        <v/>
      </c>
      <c r="BF145" s="202" t="str">
        <f t="shared" si="20"/>
        <v/>
      </c>
      <c r="BG145" s="202" t="str">
        <f t="shared" si="13"/>
        <v>W/C</v>
      </c>
      <c r="BH145" s="202" t="str">
        <f t="shared" si="13"/>
        <v>NO</v>
      </c>
      <c r="BI145" s="202" t="str">
        <f t="shared" si="14"/>
        <v>W/C</v>
      </c>
      <c r="BK145" s="202" t="b">
        <f t="shared" si="19"/>
        <v>1</v>
      </c>
      <c r="BL145" s="202" t="b">
        <f t="shared" si="19"/>
        <v>1</v>
      </c>
      <c r="BM145" s="202" t="b">
        <f t="shared" si="19"/>
        <v>1</v>
      </c>
      <c r="BN145" s="202" t="b">
        <f t="shared" si="19"/>
        <v>1</v>
      </c>
      <c r="BO145" s="202" t="b">
        <f t="shared" si="19"/>
        <v>1</v>
      </c>
      <c r="BP145" s="202" t="b">
        <f t="shared" si="19"/>
        <v>1</v>
      </c>
      <c r="BQ145" s="202" t="b">
        <f t="shared" si="19"/>
        <v>1</v>
      </c>
    </row>
    <row r="146" spans="1:69" s="214" customFormat="1" ht="12" customHeight="1" x14ac:dyDescent="0.2">
      <c r="A146" s="293">
        <v>14200251</v>
      </c>
      <c r="B146" s="294" t="s">
        <v>1815</v>
      </c>
      <c r="C146" s="200" t="s">
        <v>586</v>
      </c>
      <c r="D146" s="201" t="s">
        <v>479</v>
      </c>
      <c r="E146" s="170" t="s">
        <v>4867</v>
      </c>
      <c r="F146" s="200"/>
      <c r="G146" s="201"/>
      <c r="H146" s="202" t="s">
        <v>1684</v>
      </c>
      <c r="I146" s="202" t="s">
        <v>1684</v>
      </c>
      <c r="J146" s="202" t="s">
        <v>1684</v>
      </c>
      <c r="K146" s="202" t="s">
        <v>1684</v>
      </c>
      <c r="L146" s="202" t="s">
        <v>479</v>
      </c>
      <c r="M146" s="202" t="s">
        <v>1685</v>
      </c>
      <c r="N146" s="202" t="s">
        <v>479</v>
      </c>
      <c r="O146" s="237"/>
      <c r="P146" s="203">
        <v>0</v>
      </c>
      <c r="Q146" s="203">
        <v>0</v>
      </c>
      <c r="R146" s="203">
        <v>-887162.49</v>
      </c>
      <c r="S146" s="203">
        <v>0</v>
      </c>
      <c r="T146" s="203">
        <v>0</v>
      </c>
      <c r="U146" s="203">
        <v>0</v>
      </c>
      <c r="V146" s="203">
        <v>0</v>
      </c>
      <c r="W146" s="203">
        <v>0</v>
      </c>
      <c r="X146" s="203">
        <v>0</v>
      </c>
      <c r="Y146" s="203">
        <v>0</v>
      </c>
      <c r="Z146" s="203">
        <v>0</v>
      </c>
      <c r="AA146" s="203">
        <v>0</v>
      </c>
      <c r="AB146" s="203">
        <v>0</v>
      </c>
      <c r="AC146" s="203"/>
      <c r="AD146" s="203"/>
      <c r="AE146" s="203">
        <v>-73930.207500000004</v>
      </c>
      <c r="AF146" s="215"/>
      <c r="AG146" s="216"/>
      <c r="AH146" s="205"/>
      <c r="AI146" s="205"/>
      <c r="AJ146" s="205"/>
      <c r="AK146" s="206"/>
      <c r="AL146" s="205">
        <v>0</v>
      </c>
      <c r="AM146" s="207">
        <v>-73930.207500000004</v>
      </c>
      <c r="AN146" s="205"/>
      <c r="AO146" s="208">
        <v>-73930.207500000004</v>
      </c>
      <c r="AP146" s="209"/>
      <c r="AQ146" s="210">
        <v>0</v>
      </c>
      <c r="AR146" s="205"/>
      <c r="AS146" s="205"/>
      <c r="AT146" s="205"/>
      <c r="AU146" s="205"/>
      <c r="AV146" s="211">
        <v>0</v>
      </c>
      <c r="AW146" s="205">
        <v>0</v>
      </c>
      <c r="AX146" s="205"/>
      <c r="AY146" s="207">
        <v>0</v>
      </c>
      <c r="AZ146" s="212"/>
      <c r="BA146" s="213">
        <v>0</v>
      </c>
      <c r="BC146" s="202" t="str">
        <f t="shared" si="20"/>
        <v/>
      </c>
      <c r="BD146" s="202" t="str">
        <f t="shared" si="20"/>
        <v/>
      </c>
      <c r="BE146" s="202" t="str">
        <f t="shared" si="20"/>
        <v/>
      </c>
      <c r="BF146" s="202" t="str">
        <f t="shared" si="20"/>
        <v/>
      </c>
      <c r="BG146" s="202" t="str">
        <f t="shared" ref="BG146:BH209" si="21">IF(VALUE(AW146),"W/C",IF(ISBLANK(AW146),"NO","W/C"))</f>
        <v>W/C</v>
      </c>
      <c r="BH146" s="202" t="str">
        <f t="shared" si="21"/>
        <v>NO</v>
      </c>
      <c r="BI146" s="202" t="str">
        <f t="shared" si="14"/>
        <v>W/C</v>
      </c>
      <c r="BK146" s="202" t="b">
        <f t="shared" si="19"/>
        <v>1</v>
      </c>
      <c r="BL146" s="202" t="b">
        <f t="shared" si="19"/>
        <v>1</v>
      </c>
      <c r="BM146" s="202" t="b">
        <f t="shared" si="19"/>
        <v>1</v>
      </c>
      <c r="BN146" s="202" t="b">
        <f t="shared" si="19"/>
        <v>1</v>
      </c>
      <c r="BO146" s="202" t="b">
        <f t="shared" si="19"/>
        <v>1</v>
      </c>
      <c r="BP146" s="202" t="b">
        <f t="shared" si="19"/>
        <v>1</v>
      </c>
      <c r="BQ146" s="202" t="b">
        <f t="shared" si="19"/>
        <v>1</v>
      </c>
    </row>
    <row r="147" spans="1:69" s="214" customFormat="1" ht="12" customHeight="1" x14ac:dyDescent="0.2">
      <c r="A147" s="239">
        <v>14200252</v>
      </c>
      <c r="B147" s="240" t="s">
        <v>1816</v>
      </c>
      <c r="C147" s="200" t="s">
        <v>590</v>
      </c>
      <c r="D147" s="201" t="s">
        <v>479</v>
      </c>
      <c r="E147" s="170"/>
      <c r="F147" s="200"/>
      <c r="G147" s="201"/>
      <c r="H147" s="202" t="s">
        <v>1684</v>
      </c>
      <c r="I147" s="202" t="s">
        <v>1684</v>
      </c>
      <c r="J147" s="202" t="s">
        <v>1684</v>
      </c>
      <c r="K147" s="202" t="s">
        <v>1684</v>
      </c>
      <c r="L147" s="202" t="s">
        <v>479</v>
      </c>
      <c r="M147" s="202" t="s">
        <v>1685</v>
      </c>
      <c r="N147" s="202" t="s">
        <v>479</v>
      </c>
      <c r="O147" s="167"/>
      <c r="P147" s="203">
        <v>0</v>
      </c>
      <c r="Q147" s="203">
        <v>0</v>
      </c>
      <c r="R147" s="203">
        <v>-1732257.85</v>
      </c>
      <c r="S147" s="203">
        <v>0</v>
      </c>
      <c r="T147" s="203">
        <v>0</v>
      </c>
      <c r="U147" s="203">
        <v>0</v>
      </c>
      <c r="V147" s="203">
        <v>0</v>
      </c>
      <c r="W147" s="203">
        <v>0</v>
      </c>
      <c r="X147" s="203">
        <v>0</v>
      </c>
      <c r="Y147" s="203">
        <v>0</v>
      </c>
      <c r="Z147" s="203">
        <v>0</v>
      </c>
      <c r="AA147" s="203">
        <v>0</v>
      </c>
      <c r="AB147" s="203">
        <v>0</v>
      </c>
      <c r="AC147" s="203"/>
      <c r="AD147" s="203"/>
      <c r="AE147" s="203">
        <v>-144354.82083333333</v>
      </c>
      <c r="AF147" s="215"/>
      <c r="AG147" s="216"/>
      <c r="AH147" s="205"/>
      <c r="AI147" s="205"/>
      <c r="AJ147" s="205"/>
      <c r="AK147" s="206"/>
      <c r="AL147" s="205">
        <v>0</v>
      </c>
      <c r="AM147" s="207">
        <v>-144354.82083333333</v>
      </c>
      <c r="AN147" s="205"/>
      <c r="AO147" s="208">
        <v>-144354.82083333333</v>
      </c>
      <c r="AP147" s="209"/>
      <c r="AQ147" s="210">
        <v>0</v>
      </c>
      <c r="AR147" s="205"/>
      <c r="AS147" s="205"/>
      <c r="AT147" s="205"/>
      <c r="AU147" s="205"/>
      <c r="AV147" s="211">
        <v>0</v>
      </c>
      <c r="AW147" s="205">
        <v>0</v>
      </c>
      <c r="AX147" s="205"/>
      <c r="AY147" s="207">
        <v>0</v>
      </c>
      <c r="AZ147" s="212"/>
      <c r="BA147" s="213">
        <v>0</v>
      </c>
      <c r="BC147" s="202" t="str">
        <f t="shared" si="20"/>
        <v/>
      </c>
      <c r="BD147" s="202" t="str">
        <f t="shared" si="20"/>
        <v/>
      </c>
      <c r="BE147" s="202" t="str">
        <f t="shared" si="20"/>
        <v/>
      </c>
      <c r="BF147" s="202" t="str">
        <f t="shared" si="20"/>
        <v/>
      </c>
      <c r="BG147" s="202" t="str">
        <f t="shared" si="21"/>
        <v>W/C</v>
      </c>
      <c r="BH147" s="202" t="str">
        <f t="shared" si="21"/>
        <v>NO</v>
      </c>
      <c r="BI147" s="202" t="str">
        <f t="shared" ref="BI147:BI210" si="22">IF(OR(CONCATENATE(BG147,BH147)="NOW/C",CONCATENATE(BG147,BH147)="W/CNO"),"W/C","")</f>
        <v>W/C</v>
      </c>
      <c r="BK147" s="202" t="b">
        <f t="shared" si="19"/>
        <v>1</v>
      </c>
      <c r="BL147" s="202" t="b">
        <f t="shared" si="19"/>
        <v>1</v>
      </c>
      <c r="BM147" s="202" t="b">
        <f t="shared" si="19"/>
        <v>1</v>
      </c>
      <c r="BN147" s="202" t="b">
        <f t="shared" si="19"/>
        <v>1</v>
      </c>
      <c r="BO147" s="202" t="b">
        <f t="shared" si="19"/>
        <v>1</v>
      </c>
      <c r="BP147" s="202" t="b">
        <f t="shared" si="19"/>
        <v>1</v>
      </c>
      <c r="BQ147" s="202" t="b">
        <f t="shared" si="19"/>
        <v>1</v>
      </c>
    </row>
    <row r="148" spans="1:69" s="214" customFormat="1" ht="12" customHeight="1" x14ac:dyDescent="0.2">
      <c r="A148" s="239">
        <v>14200253</v>
      </c>
      <c r="B148" s="240" t="s">
        <v>1817</v>
      </c>
      <c r="C148" s="200" t="s">
        <v>591</v>
      </c>
      <c r="D148" s="201" t="s">
        <v>479</v>
      </c>
      <c r="E148" s="170"/>
      <c r="F148" s="200"/>
      <c r="G148" s="201"/>
      <c r="H148" s="202" t="s">
        <v>1684</v>
      </c>
      <c r="I148" s="202" t="s">
        <v>1684</v>
      </c>
      <c r="J148" s="202" t="s">
        <v>1684</v>
      </c>
      <c r="K148" s="202" t="s">
        <v>1684</v>
      </c>
      <c r="L148" s="202" t="s">
        <v>479</v>
      </c>
      <c r="M148" s="202" t="s">
        <v>1685</v>
      </c>
      <c r="N148" s="202" t="s">
        <v>479</v>
      </c>
      <c r="O148" s="167"/>
      <c r="P148" s="203">
        <v>-398575.65</v>
      </c>
      <c r="Q148" s="203">
        <v>-10831.31</v>
      </c>
      <c r="R148" s="203">
        <v>-59780.12</v>
      </c>
      <c r="S148" s="203">
        <v>-151939.06</v>
      </c>
      <c r="T148" s="203">
        <v>-19731.75</v>
      </c>
      <c r="U148" s="203">
        <v>445.06</v>
      </c>
      <c r="V148" s="203">
        <v>-12383.73</v>
      </c>
      <c r="W148" s="203">
        <v>-95096.57</v>
      </c>
      <c r="X148" s="203">
        <v>-23406.36</v>
      </c>
      <c r="Y148" s="203">
        <v>-33296.11</v>
      </c>
      <c r="Z148" s="203">
        <v>-148550.44</v>
      </c>
      <c r="AA148" s="203">
        <v>-359134.63</v>
      </c>
      <c r="AB148" s="203">
        <v>-114491.03</v>
      </c>
      <c r="AC148" s="203"/>
      <c r="AD148" s="203"/>
      <c r="AE148" s="203">
        <v>-97519.863333333327</v>
      </c>
      <c r="AF148" s="215"/>
      <c r="AG148" s="216"/>
      <c r="AH148" s="205"/>
      <c r="AI148" s="205"/>
      <c r="AJ148" s="205"/>
      <c r="AK148" s="206"/>
      <c r="AL148" s="205">
        <v>0</v>
      </c>
      <c r="AM148" s="207">
        <v>-97519.863333333327</v>
      </c>
      <c r="AN148" s="205"/>
      <c r="AO148" s="208">
        <v>-97519.863333333327</v>
      </c>
      <c r="AP148" s="209"/>
      <c r="AQ148" s="210">
        <v>-114491.03</v>
      </c>
      <c r="AR148" s="205"/>
      <c r="AS148" s="205"/>
      <c r="AT148" s="205"/>
      <c r="AU148" s="205"/>
      <c r="AV148" s="211">
        <v>0</v>
      </c>
      <c r="AW148" s="205">
        <v>-114491.03</v>
      </c>
      <c r="AX148" s="205"/>
      <c r="AY148" s="207">
        <v>-114491.03</v>
      </c>
      <c r="AZ148" s="212"/>
      <c r="BA148" s="213">
        <v>0</v>
      </c>
      <c r="BC148" s="202" t="str">
        <f t="shared" si="20"/>
        <v/>
      </c>
      <c r="BD148" s="202" t="str">
        <f t="shared" si="20"/>
        <v/>
      </c>
      <c r="BE148" s="202" t="str">
        <f t="shared" si="20"/>
        <v/>
      </c>
      <c r="BF148" s="202" t="str">
        <f t="shared" si="20"/>
        <v/>
      </c>
      <c r="BG148" s="202" t="str">
        <f t="shared" si="21"/>
        <v>W/C</v>
      </c>
      <c r="BH148" s="202" t="str">
        <f t="shared" si="21"/>
        <v>NO</v>
      </c>
      <c r="BI148" s="202" t="str">
        <f t="shared" si="22"/>
        <v>W/C</v>
      </c>
      <c r="BK148" s="202" t="b">
        <f t="shared" si="19"/>
        <v>1</v>
      </c>
      <c r="BL148" s="202" t="b">
        <f t="shared" si="19"/>
        <v>1</v>
      </c>
      <c r="BM148" s="202" t="b">
        <f t="shared" si="19"/>
        <v>1</v>
      </c>
      <c r="BN148" s="202" t="b">
        <f t="shared" si="19"/>
        <v>1</v>
      </c>
      <c r="BO148" s="202" t="b">
        <f t="shared" si="19"/>
        <v>1</v>
      </c>
      <c r="BP148" s="202" t="b">
        <f t="shared" si="19"/>
        <v>1</v>
      </c>
      <c r="BQ148" s="202" t="b">
        <f t="shared" si="19"/>
        <v>1</v>
      </c>
    </row>
    <row r="149" spans="1:69" s="214" customFormat="1" ht="12" customHeight="1" x14ac:dyDescent="0.2">
      <c r="A149" s="239">
        <v>14300062</v>
      </c>
      <c r="B149" s="240" t="s">
        <v>1818</v>
      </c>
      <c r="C149" s="200" t="s">
        <v>592</v>
      </c>
      <c r="D149" s="201" t="s">
        <v>479</v>
      </c>
      <c r="E149" s="170"/>
      <c r="F149" s="200"/>
      <c r="G149" s="201"/>
      <c r="H149" s="202" t="s">
        <v>1684</v>
      </c>
      <c r="I149" s="202" t="s">
        <v>1684</v>
      </c>
      <c r="J149" s="202" t="s">
        <v>1684</v>
      </c>
      <c r="K149" s="202" t="s">
        <v>1684</v>
      </c>
      <c r="L149" s="202" t="s">
        <v>479</v>
      </c>
      <c r="M149" s="202" t="s">
        <v>1685</v>
      </c>
      <c r="N149" s="202" t="s">
        <v>479</v>
      </c>
      <c r="O149" s="167"/>
      <c r="P149" s="203">
        <v>15874633.76</v>
      </c>
      <c r="Q149" s="203">
        <v>20834966.02</v>
      </c>
      <c r="R149" s="203">
        <v>20971770.100000001</v>
      </c>
      <c r="S149" s="203">
        <v>19939615.940000001</v>
      </c>
      <c r="T149" s="203">
        <v>10604050.189999999</v>
      </c>
      <c r="U149" s="203">
        <v>10161862.77</v>
      </c>
      <c r="V149" s="203">
        <v>12124214.460000001</v>
      </c>
      <c r="W149" s="203">
        <v>15736334.880000001</v>
      </c>
      <c r="X149" s="203">
        <v>13575499.5</v>
      </c>
      <c r="Y149" s="203">
        <v>9629161.5500000007</v>
      </c>
      <c r="Z149" s="203">
        <v>14275722.6</v>
      </c>
      <c r="AA149" s="203">
        <v>60093823.530000001</v>
      </c>
      <c r="AB149" s="203">
        <v>28817057.25</v>
      </c>
      <c r="AC149" s="203"/>
      <c r="AD149" s="203"/>
      <c r="AE149" s="203">
        <v>19191072.25375</v>
      </c>
      <c r="AF149" s="215"/>
      <c r="AG149" s="216"/>
      <c r="AH149" s="205"/>
      <c r="AI149" s="205"/>
      <c r="AJ149" s="205"/>
      <c r="AK149" s="206"/>
      <c r="AL149" s="205">
        <v>0</v>
      </c>
      <c r="AM149" s="207">
        <v>19191072.25375</v>
      </c>
      <c r="AN149" s="205"/>
      <c r="AO149" s="208">
        <v>19191072.25375</v>
      </c>
      <c r="AP149" s="209"/>
      <c r="AQ149" s="210">
        <v>28817057.25</v>
      </c>
      <c r="AR149" s="205"/>
      <c r="AS149" s="205"/>
      <c r="AT149" s="205"/>
      <c r="AU149" s="205"/>
      <c r="AV149" s="211">
        <v>0</v>
      </c>
      <c r="AW149" s="205">
        <v>28817057.25</v>
      </c>
      <c r="AX149" s="205"/>
      <c r="AY149" s="207">
        <v>28817057.25</v>
      </c>
      <c r="AZ149" s="212"/>
      <c r="BA149" s="213">
        <v>0</v>
      </c>
      <c r="BC149" s="202" t="str">
        <f t="shared" si="20"/>
        <v/>
      </c>
      <c r="BD149" s="202" t="str">
        <f t="shared" si="20"/>
        <v/>
      </c>
      <c r="BE149" s="202" t="str">
        <f t="shared" si="20"/>
        <v/>
      </c>
      <c r="BF149" s="202" t="str">
        <f t="shared" si="20"/>
        <v/>
      </c>
      <c r="BG149" s="202" t="str">
        <f t="shared" si="21"/>
        <v>W/C</v>
      </c>
      <c r="BH149" s="202" t="str">
        <f t="shared" si="21"/>
        <v>NO</v>
      </c>
      <c r="BI149" s="202" t="str">
        <f t="shared" si="22"/>
        <v>W/C</v>
      </c>
      <c r="BK149" s="202" t="b">
        <f t="shared" si="19"/>
        <v>1</v>
      </c>
      <c r="BL149" s="202" t="b">
        <f t="shared" si="19"/>
        <v>1</v>
      </c>
      <c r="BM149" s="202" t="b">
        <f t="shared" si="19"/>
        <v>1</v>
      </c>
      <c r="BN149" s="202" t="b">
        <f t="shared" si="19"/>
        <v>1</v>
      </c>
      <c r="BO149" s="202" t="b">
        <f t="shared" si="19"/>
        <v>1</v>
      </c>
      <c r="BP149" s="202" t="b">
        <f t="shared" si="19"/>
        <v>1</v>
      </c>
      <c r="BQ149" s="202" t="b">
        <f t="shared" si="19"/>
        <v>1</v>
      </c>
    </row>
    <row r="150" spans="1:69" s="214" customFormat="1" ht="12" customHeight="1" x14ac:dyDescent="0.2">
      <c r="A150" s="239">
        <v>14300072</v>
      </c>
      <c r="B150" s="240" t="s">
        <v>1819</v>
      </c>
      <c r="C150" s="200" t="s">
        <v>593</v>
      </c>
      <c r="D150" s="201" t="s">
        <v>479</v>
      </c>
      <c r="E150" s="170"/>
      <c r="F150" s="200"/>
      <c r="G150" s="201"/>
      <c r="H150" s="202" t="s">
        <v>1684</v>
      </c>
      <c r="I150" s="202" t="s">
        <v>1684</v>
      </c>
      <c r="J150" s="202" t="s">
        <v>1684</v>
      </c>
      <c r="K150" s="202" t="s">
        <v>1684</v>
      </c>
      <c r="L150" s="202" t="s">
        <v>479</v>
      </c>
      <c r="M150" s="202" t="s">
        <v>1685</v>
      </c>
      <c r="N150" s="202" t="s">
        <v>479</v>
      </c>
      <c r="O150" s="167"/>
      <c r="P150" s="203">
        <v>919259.54</v>
      </c>
      <c r="Q150" s="203">
        <v>152012.19</v>
      </c>
      <c r="R150" s="203">
        <v>312437.53999999998</v>
      </c>
      <c r="S150" s="203">
        <v>266973.92</v>
      </c>
      <c r="T150" s="203">
        <v>818264.66</v>
      </c>
      <c r="U150" s="203">
        <v>1027042.86</v>
      </c>
      <c r="V150" s="203">
        <v>247276.39</v>
      </c>
      <c r="W150" s="203">
        <v>324723.7</v>
      </c>
      <c r="X150" s="203">
        <v>204509.45</v>
      </c>
      <c r="Y150" s="203">
        <v>181211.71</v>
      </c>
      <c r="Z150" s="203">
        <v>337725.7</v>
      </c>
      <c r="AA150" s="203">
        <v>536059.43000000005</v>
      </c>
      <c r="AB150" s="203">
        <v>490661.72</v>
      </c>
      <c r="AC150" s="203"/>
      <c r="AD150" s="203"/>
      <c r="AE150" s="203">
        <v>426099.84833333339</v>
      </c>
      <c r="AF150" s="215"/>
      <c r="AG150" s="216"/>
      <c r="AH150" s="205"/>
      <c r="AI150" s="205"/>
      <c r="AJ150" s="205"/>
      <c r="AK150" s="206"/>
      <c r="AL150" s="205">
        <v>0</v>
      </c>
      <c r="AM150" s="207">
        <v>426099.84833333339</v>
      </c>
      <c r="AN150" s="205"/>
      <c r="AO150" s="208">
        <v>426099.84833333339</v>
      </c>
      <c r="AP150" s="209"/>
      <c r="AQ150" s="210">
        <v>490661.72</v>
      </c>
      <c r="AR150" s="205"/>
      <c r="AS150" s="205"/>
      <c r="AT150" s="205"/>
      <c r="AU150" s="205"/>
      <c r="AV150" s="211">
        <v>0</v>
      </c>
      <c r="AW150" s="205">
        <v>490661.72</v>
      </c>
      <c r="AX150" s="205"/>
      <c r="AY150" s="207">
        <v>490661.72</v>
      </c>
      <c r="AZ150" s="212"/>
      <c r="BA150" s="213">
        <v>0</v>
      </c>
      <c r="BC150" s="202" t="str">
        <f t="shared" si="20"/>
        <v/>
      </c>
      <c r="BD150" s="202" t="str">
        <f t="shared" si="20"/>
        <v/>
      </c>
      <c r="BE150" s="202" t="str">
        <f t="shared" si="20"/>
        <v/>
      </c>
      <c r="BF150" s="202" t="str">
        <f t="shared" si="20"/>
        <v/>
      </c>
      <c r="BG150" s="202" t="str">
        <f t="shared" si="21"/>
        <v>W/C</v>
      </c>
      <c r="BH150" s="202" t="str">
        <f t="shared" si="21"/>
        <v>NO</v>
      </c>
      <c r="BI150" s="202" t="str">
        <f t="shared" si="22"/>
        <v>W/C</v>
      </c>
      <c r="BK150" s="202" t="b">
        <f t="shared" si="19"/>
        <v>1</v>
      </c>
      <c r="BL150" s="202" t="b">
        <f t="shared" si="19"/>
        <v>1</v>
      </c>
      <c r="BM150" s="202" t="b">
        <f t="shared" si="19"/>
        <v>1</v>
      </c>
      <c r="BN150" s="202" t="b">
        <f t="shared" si="19"/>
        <v>1</v>
      </c>
      <c r="BO150" s="202" t="b">
        <f t="shared" si="19"/>
        <v>1</v>
      </c>
      <c r="BP150" s="202" t="b">
        <f t="shared" si="19"/>
        <v>1</v>
      </c>
      <c r="BQ150" s="202" t="b">
        <f t="shared" si="19"/>
        <v>1</v>
      </c>
    </row>
    <row r="151" spans="1:69" s="214" customFormat="1" ht="12" customHeight="1" x14ac:dyDescent="0.2">
      <c r="A151" s="295">
        <v>14300081</v>
      </c>
      <c r="B151" s="296" t="s">
        <v>1820</v>
      </c>
      <c r="C151" s="296" t="s">
        <v>594</v>
      </c>
      <c r="D151" s="201" t="s">
        <v>479</v>
      </c>
      <c r="E151" s="170"/>
      <c r="F151" s="296"/>
      <c r="G151" s="201"/>
      <c r="H151" s="202" t="s">
        <v>1684</v>
      </c>
      <c r="I151" s="202" t="s">
        <v>1684</v>
      </c>
      <c r="J151" s="202" t="s">
        <v>1684</v>
      </c>
      <c r="K151" s="202" t="s">
        <v>1684</v>
      </c>
      <c r="L151" s="202" t="s">
        <v>479</v>
      </c>
      <c r="M151" s="202" t="s">
        <v>1685</v>
      </c>
      <c r="N151" s="202" t="s">
        <v>479</v>
      </c>
      <c r="O151" s="167"/>
      <c r="P151" s="203">
        <v>1557.03</v>
      </c>
      <c r="Q151" s="203">
        <v>1557.03</v>
      </c>
      <c r="R151" s="203">
        <v>1557.03</v>
      </c>
      <c r="S151" s="203">
        <v>1557.03</v>
      </c>
      <c r="T151" s="203">
        <v>1602.44</v>
      </c>
      <c r="U151" s="203">
        <v>1602.44</v>
      </c>
      <c r="V151" s="203">
        <v>1602.44</v>
      </c>
      <c r="W151" s="203">
        <v>1602.44</v>
      </c>
      <c r="X151" s="203">
        <v>1602.44</v>
      </c>
      <c r="Y151" s="203">
        <v>1602.44</v>
      </c>
      <c r="Z151" s="203">
        <v>1602.44</v>
      </c>
      <c r="AA151" s="203">
        <v>1602.44</v>
      </c>
      <c r="AB151" s="203">
        <v>1602.44</v>
      </c>
      <c r="AC151" s="203"/>
      <c r="AD151" s="203"/>
      <c r="AE151" s="203">
        <v>1589.1954166666671</v>
      </c>
      <c r="AF151" s="215"/>
      <c r="AG151" s="216"/>
      <c r="AH151" s="205"/>
      <c r="AI151" s="205"/>
      <c r="AJ151" s="205"/>
      <c r="AK151" s="206"/>
      <c r="AL151" s="205">
        <v>0</v>
      </c>
      <c r="AM151" s="207">
        <v>1589.1954166666671</v>
      </c>
      <c r="AN151" s="205"/>
      <c r="AO151" s="208">
        <v>1589.1954166666671</v>
      </c>
      <c r="AP151" s="209"/>
      <c r="AQ151" s="210">
        <v>1602.44</v>
      </c>
      <c r="AR151" s="205"/>
      <c r="AS151" s="205"/>
      <c r="AT151" s="205"/>
      <c r="AU151" s="205"/>
      <c r="AV151" s="211">
        <v>0</v>
      </c>
      <c r="AW151" s="205">
        <v>1602.44</v>
      </c>
      <c r="AX151" s="205"/>
      <c r="AY151" s="207">
        <v>1602.44</v>
      </c>
      <c r="AZ151" s="212"/>
      <c r="BA151" s="213">
        <v>0</v>
      </c>
      <c r="BC151" s="202" t="str">
        <f t="shared" si="20"/>
        <v/>
      </c>
      <c r="BD151" s="202" t="str">
        <f t="shared" si="20"/>
        <v/>
      </c>
      <c r="BE151" s="202" t="str">
        <f t="shared" si="20"/>
        <v/>
      </c>
      <c r="BF151" s="202" t="str">
        <f t="shared" si="20"/>
        <v/>
      </c>
      <c r="BG151" s="202" t="str">
        <f t="shared" si="21"/>
        <v>W/C</v>
      </c>
      <c r="BH151" s="202" t="str">
        <f t="shared" si="21"/>
        <v>NO</v>
      </c>
      <c r="BI151" s="202" t="str">
        <f t="shared" si="22"/>
        <v>W/C</v>
      </c>
      <c r="BK151" s="202" t="b">
        <f t="shared" si="19"/>
        <v>1</v>
      </c>
      <c r="BL151" s="202" t="b">
        <f t="shared" si="19"/>
        <v>1</v>
      </c>
      <c r="BM151" s="202" t="b">
        <f t="shared" si="19"/>
        <v>1</v>
      </c>
      <c r="BN151" s="202" t="b">
        <f t="shared" si="19"/>
        <v>1</v>
      </c>
      <c r="BO151" s="202" t="b">
        <f t="shared" si="19"/>
        <v>1</v>
      </c>
      <c r="BP151" s="202" t="b">
        <f t="shared" si="19"/>
        <v>1</v>
      </c>
      <c r="BQ151" s="202" t="b">
        <f t="shared" si="19"/>
        <v>1</v>
      </c>
    </row>
    <row r="152" spans="1:69" s="214" customFormat="1" ht="12" customHeight="1" x14ac:dyDescent="0.2">
      <c r="A152" s="239">
        <v>14300082</v>
      </c>
      <c r="B152" s="240" t="s">
        <v>1821</v>
      </c>
      <c r="C152" s="200" t="s">
        <v>595</v>
      </c>
      <c r="D152" s="201" t="s">
        <v>479</v>
      </c>
      <c r="E152" s="170"/>
      <c r="F152" s="200"/>
      <c r="G152" s="201"/>
      <c r="H152" s="202" t="s">
        <v>1684</v>
      </c>
      <c r="I152" s="202" t="s">
        <v>1684</v>
      </c>
      <c r="J152" s="202" t="s">
        <v>1684</v>
      </c>
      <c r="K152" s="202" t="s">
        <v>1684</v>
      </c>
      <c r="L152" s="202" t="s">
        <v>479</v>
      </c>
      <c r="M152" s="202" t="s">
        <v>1685</v>
      </c>
      <c r="N152" s="202" t="s">
        <v>479</v>
      </c>
      <c r="O152" s="167"/>
      <c r="P152" s="203">
        <v>521976.65</v>
      </c>
      <c r="Q152" s="203">
        <v>152012.38</v>
      </c>
      <c r="R152" s="203">
        <v>312437.82</v>
      </c>
      <c r="S152" s="203">
        <v>427415.75</v>
      </c>
      <c r="T152" s="203">
        <v>818264.54</v>
      </c>
      <c r="U152" s="203">
        <v>1027042.77</v>
      </c>
      <c r="V152" s="203">
        <v>1274503.6299999999</v>
      </c>
      <c r="W152" s="203">
        <v>324723.53000000003</v>
      </c>
      <c r="X152" s="203">
        <v>204509.4</v>
      </c>
      <c r="Y152" s="203">
        <v>385774.42</v>
      </c>
      <c r="Z152" s="203">
        <v>337725.74</v>
      </c>
      <c r="AA152" s="203">
        <v>536059.4</v>
      </c>
      <c r="AB152" s="203">
        <v>685372.46</v>
      </c>
      <c r="AC152" s="203"/>
      <c r="AD152" s="203"/>
      <c r="AE152" s="203">
        <v>533678.66125</v>
      </c>
      <c r="AF152" s="215"/>
      <c r="AG152" s="216"/>
      <c r="AH152" s="205"/>
      <c r="AI152" s="205"/>
      <c r="AJ152" s="205"/>
      <c r="AK152" s="206"/>
      <c r="AL152" s="205">
        <v>0</v>
      </c>
      <c r="AM152" s="207">
        <v>533678.66125</v>
      </c>
      <c r="AN152" s="205"/>
      <c r="AO152" s="208">
        <v>533678.66125</v>
      </c>
      <c r="AP152" s="209"/>
      <c r="AQ152" s="210">
        <v>685372.46</v>
      </c>
      <c r="AR152" s="205"/>
      <c r="AS152" s="205"/>
      <c r="AT152" s="205"/>
      <c r="AU152" s="205"/>
      <c r="AV152" s="211">
        <v>0</v>
      </c>
      <c r="AW152" s="205">
        <v>685372.46</v>
      </c>
      <c r="AX152" s="205"/>
      <c r="AY152" s="207">
        <v>685372.46</v>
      </c>
      <c r="AZ152" s="212"/>
      <c r="BA152" s="213">
        <v>0</v>
      </c>
      <c r="BC152" s="202" t="str">
        <f t="shared" si="20"/>
        <v/>
      </c>
      <c r="BD152" s="202" t="str">
        <f t="shared" si="20"/>
        <v/>
      </c>
      <c r="BE152" s="202" t="str">
        <f t="shared" si="20"/>
        <v/>
      </c>
      <c r="BF152" s="202" t="str">
        <f t="shared" si="20"/>
        <v/>
      </c>
      <c r="BG152" s="202" t="str">
        <f t="shared" si="21"/>
        <v>W/C</v>
      </c>
      <c r="BH152" s="202" t="str">
        <f t="shared" si="21"/>
        <v>NO</v>
      </c>
      <c r="BI152" s="202" t="str">
        <f t="shared" si="22"/>
        <v>W/C</v>
      </c>
      <c r="BK152" s="202" t="b">
        <f t="shared" si="19"/>
        <v>1</v>
      </c>
      <c r="BL152" s="202" t="b">
        <f t="shared" si="19"/>
        <v>1</v>
      </c>
      <c r="BM152" s="202" t="b">
        <f t="shared" si="19"/>
        <v>1</v>
      </c>
      <c r="BN152" s="202" t="b">
        <f t="shared" si="19"/>
        <v>1</v>
      </c>
      <c r="BO152" s="202" t="b">
        <f t="shared" si="19"/>
        <v>1</v>
      </c>
      <c r="BP152" s="202" t="b">
        <f t="shared" si="19"/>
        <v>1</v>
      </c>
      <c r="BQ152" s="202" t="b">
        <f t="shared" si="19"/>
        <v>1</v>
      </c>
    </row>
    <row r="153" spans="1:69" s="214" customFormat="1" ht="12" customHeight="1" x14ac:dyDescent="0.2">
      <c r="A153" s="239">
        <v>14300141</v>
      </c>
      <c r="B153" s="240" t="s">
        <v>1822</v>
      </c>
      <c r="C153" s="200" t="s">
        <v>596</v>
      </c>
      <c r="D153" s="201" t="s">
        <v>479</v>
      </c>
      <c r="E153" s="170"/>
      <c r="F153" s="200"/>
      <c r="G153" s="201"/>
      <c r="H153" s="202" t="s">
        <v>1684</v>
      </c>
      <c r="I153" s="202" t="s">
        <v>1684</v>
      </c>
      <c r="J153" s="202" t="s">
        <v>1684</v>
      </c>
      <c r="K153" s="202" t="s">
        <v>1684</v>
      </c>
      <c r="L153" s="202" t="s">
        <v>479</v>
      </c>
      <c r="M153" s="202" t="s">
        <v>1685</v>
      </c>
      <c r="N153" s="202" t="s">
        <v>479</v>
      </c>
      <c r="O153" s="167"/>
      <c r="P153" s="203">
        <v>15024215.26</v>
      </c>
      <c r="Q153" s="203">
        <v>18100289.449999999</v>
      </c>
      <c r="R153" s="203">
        <v>12742685.5</v>
      </c>
      <c r="S153" s="203">
        <v>9593027.8000000007</v>
      </c>
      <c r="T153" s="203">
        <v>14158380.52</v>
      </c>
      <c r="U153" s="203">
        <v>11950316.98</v>
      </c>
      <c r="V153" s="203">
        <v>11596648.300000001</v>
      </c>
      <c r="W153" s="203">
        <v>24448347.280000001</v>
      </c>
      <c r="X153" s="203">
        <v>20645173.510000002</v>
      </c>
      <c r="Y153" s="203">
        <v>19555802.23</v>
      </c>
      <c r="Z153" s="203">
        <v>17539739.66</v>
      </c>
      <c r="AA153" s="203">
        <v>46593949.759999998</v>
      </c>
      <c r="AB153" s="203">
        <v>35208140.520000003</v>
      </c>
      <c r="AC153" s="203"/>
      <c r="AD153" s="203"/>
      <c r="AE153" s="203">
        <v>19336711.573333334</v>
      </c>
      <c r="AF153" s="215"/>
      <c r="AG153" s="216"/>
      <c r="AH153" s="205"/>
      <c r="AI153" s="205"/>
      <c r="AJ153" s="205"/>
      <c r="AK153" s="206"/>
      <c r="AL153" s="205">
        <v>0</v>
      </c>
      <c r="AM153" s="207">
        <v>19336711.573333334</v>
      </c>
      <c r="AN153" s="205"/>
      <c r="AO153" s="208">
        <v>19336711.573333334</v>
      </c>
      <c r="AP153" s="209"/>
      <c r="AQ153" s="210">
        <v>35208140.520000003</v>
      </c>
      <c r="AR153" s="205"/>
      <c r="AS153" s="205"/>
      <c r="AT153" s="205"/>
      <c r="AU153" s="205"/>
      <c r="AV153" s="211">
        <v>0</v>
      </c>
      <c r="AW153" s="205">
        <v>35208140.520000003</v>
      </c>
      <c r="AX153" s="205"/>
      <c r="AY153" s="207">
        <v>35208140.520000003</v>
      </c>
      <c r="AZ153" s="212"/>
      <c r="BA153" s="213">
        <v>0</v>
      </c>
      <c r="BC153" s="202" t="str">
        <f t="shared" si="20"/>
        <v/>
      </c>
      <c r="BD153" s="202" t="str">
        <f t="shared" si="20"/>
        <v/>
      </c>
      <c r="BE153" s="202" t="str">
        <f t="shared" si="20"/>
        <v/>
      </c>
      <c r="BF153" s="202" t="str">
        <f t="shared" si="20"/>
        <v/>
      </c>
      <c r="BG153" s="202" t="str">
        <f t="shared" si="21"/>
        <v>W/C</v>
      </c>
      <c r="BH153" s="202" t="str">
        <f t="shared" si="21"/>
        <v>NO</v>
      </c>
      <c r="BI153" s="202" t="str">
        <f t="shared" si="22"/>
        <v>W/C</v>
      </c>
      <c r="BK153" s="202" t="b">
        <f t="shared" si="19"/>
        <v>1</v>
      </c>
      <c r="BL153" s="202" t="b">
        <f t="shared" si="19"/>
        <v>1</v>
      </c>
      <c r="BM153" s="202" t="b">
        <f t="shared" si="19"/>
        <v>1</v>
      </c>
      <c r="BN153" s="202" t="b">
        <f t="shared" si="19"/>
        <v>1</v>
      </c>
      <c r="BO153" s="202" t="b">
        <f t="shared" si="19"/>
        <v>1</v>
      </c>
      <c r="BP153" s="202" t="b">
        <f t="shared" si="19"/>
        <v>1</v>
      </c>
      <c r="BQ153" s="202" t="b">
        <f t="shared" si="19"/>
        <v>1</v>
      </c>
    </row>
    <row r="154" spans="1:69" s="214" customFormat="1" ht="12" customHeight="1" x14ac:dyDescent="0.2">
      <c r="A154" s="239">
        <v>14300151</v>
      </c>
      <c r="B154" s="240" t="s">
        <v>1823</v>
      </c>
      <c r="C154" s="200" t="s">
        <v>597</v>
      </c>
      <c r="D154" s="201" t="s">
        <v>479</v>
      </c>
      <c r="E154" s="170"/>
      <c r="F154" s="200"/>
      <c r="G154" s="201"/>
      <c r="H154" s="202" t="s">
        <v>1684</v>
      </c>
      <c r="I154" s="202" t="s">
        <v>1684</v>
      </c>
      <c r="J154" s="202" t="s">
        <v>1684</v>
      </c>
      <c r="K154" s="202" t="s">
        <v>1684</v>
      </c>
      <c r="L154" s="202" t="s">
        <v>479</v>
      </c>
      <c r="M154" s="202" t="s">
        <v>1685</v>
      </c>
      <c r="N154" s="202" t="s">
        <v>479</v>
      </c>
      <c r="O154" s="167"/>
      <c r="P154" s="203">
        <v>1258707.27</v>
      </c>
      <c r="Q154" s="203">
        <v>1238248.26</v>
      </c>
      <c r="R154" s="203">
        <v>1213539.97</v>
      </c>
      <c r="S154" s="203">
        <v>1117227.96</v>
      </c>
      <c r="T154" s="203">
        <v>1285307.8500000001</v>
      </c>
      <c r="U154" s="203">
        <v>1253623.93</v>
      </c>
      <c r="V154" s="203">
        <v>1160287.19</v>
      </c>
      <c r="W154" s="203">
        <v>1034012.12</v>
      </c>
      <c r="X154" s="203">
        <v>2121051.92</v>
      </c>
      <c r="Y154" s="203">
        <v>964170.61</v>
      </c>
      <c r="Z154" s="203">
        <v>2173371.3199999998</v>
      </c>
      <c r="AA154" s="203">
        <v>1237241.6299999999</v>
      </c>
      <c r="AB154" s="203">
        <v>1545627.11</v>
      </c>
      <c r="AC154" s="203"/>
      <c r="AD154" s="203"/>
      <c r="AE154" s="203">
        <v>1350020.8291666664</v>
      </c>
      <c r="AF154" s="215"/>
      <c r="AG154" s="216"/>
      <c r="AH154" s="205"/>
      <c r="AI154" s="205"/>
      <c r="AJ154" s="205"/>
      <c r="AK154" s="206"/>
      <c r="AL154" s="205">
        <v>0</v>
      </c>
      <c r="AM154" s="207">
        <v>1350020.8291666664</v>
      </c>
      <c r="AN154" s="205"/>
      <c r="AO154" s="208">
        <v>1350020.8291666664</v>
      </c>
      <c r="AP154" s="209"/>
      <c r="AQ154" s="210">
        <v>1545627.11</v>
      </c>
      <c r="AR154" s="205"/>
      <c r="AS154" s="205"/>
      <c r="AT154" s="205"/>
      <c r="AU154" s="205"/>
      <c r="AV154" s="211">
        <v>0</v>
      </c>
      <c r="AW154" s="205">
        <v>1545627.11</v>
      </c>
      <c r="AX154" s="205"/>
      <c r="AY154" s="207">
        <v>1545627.11</v>
      </c>
      <c r="AZ154" s="212"/>
      <c r="BA154" s="213">
        <v>0</v>
      </c>
      <c r="BC154" s="202" t="str">
        <f t="shared" si="20"/>
        <v/>
      </c>
      <c r="BD154" s="202" t="str">
        <f t="shared" si="20"/>
        <v/>
      </c>
      <c r="BE154" s="202" t="str">
        <f t="shared" si="20"/>
        <v/>
      </c>
      <c r="BF154" s="202" t="str">
        <f t="shared" si="20"/>
        <v/>
      </c>
      <c r="BG154" s="202" t="str">
        <f t="shared" si="21"/>
        <v>W/C</v>
      </c>
      <c r="BH154" s="202" t="str">
        <f t="shared" si="21"/>
        <v>NO</v>
      </c>
      <c r="BI154" s="202" t="str">
        <f t="shared" si="22"/>
        <v>W/C</v>
      </c>
      <c r="BK154" s="202" t="b">
        <f t="shared" si="19"/>
        <v>1</v>
      </c>
      <c r="BL154" s="202" t="b">
        <f t="shared" si="19"/>
        <v>1</v>
      </c>
      <c r="BM154" s="202" t="b">
        <f t="shared" si="19"/>
        <v>1</v>
      </c>
      <c r="BN154" s="202" t="b">
        <f t="shared" si="19"/>
        <v>1</v>
      </c>
      <c r="BO154" s="202" t="b">
        <f t="shared" si="19"/>
        <v>1</v>
      </c>
      <c r="BP154" s="202" t="b">
        <f t="shared" si="19"/>
        <v>1</v>
      </c>
      <c r="BQ154" s="202" t="b">
        <f t="shared" si="19"/>
        <v>1</v>
      </c>
    </row>
    <row r="155" spans="1:69" s="214" customFormat="1" ht="12" customHeight="1" x14ac:dyDescent="0.2">
      <c r="A155" s="239">
        <v>14300171</v>
      </c>
      <c r="B155" s="240" t="s">
        <v>1824</v>
      </c>
      <c r="C155" s="200" t="s">
        <v>598</v>
      </c>
      <c r="D155" s="201" t="s">
        <v>479</v>
      </c>
      <c r="E155" s="170"/>
      <c r="F155" s="200"/>
      <c r="G155" s="201"/>
      <c r="H155" s="202" t="s">
        <v>1684</v>
      </c>
      <c r="I155" s="202" t="s">
        <v>1684</v>
      </c>
      <c r="J155" s="202" t="s">
        <v>1684</v>
      </c>
      <c r="K155" s="202" t="s">
        <v>1684</v>
      </c>
      <c r="L155" s="202" t="s">
        <v>479</v>
      </c>
      <c r="M155" s="202" t="s">
        <v>1685</v>
      </c>
      <c r="N155" s="202" t="s">
        <v>479</v>
      </c>
      <c r="O155" s="167"/>
      <c r="P155" s="203">
        <v>14348247.960000001</v>
      </c>
      <c r="Q155" s="203">
        <v>17267661.93</v>
      </c>
      <c r="R155" s="203">
        <v>16843518.350000001</v>
      </c>
      <c r="S155" s="203">
        <v>14981652.470000001</v>
      </c>
      <c r="T155" s="203">
        <v>13270326.189999999</v>
      </c>
      <c r="U155" s="203">
        <v>11381219.310000001</v>
      </c>
      <c r="V155" s="203">
        <v>10327739.15</v>
      </c>
      <c r="W155" s="203">
        <v>10208184.74</v>
      </c>
      <c r="X155" s="203">
        <v>10315423.880000001</v>
      </c>
      <c r="Y155" s="203">
        <v>10226141.630000001</v>
      </c>
      <c r="Z155" s="203">
        <v>10163398.26</v>
      </c>
      <c r="AA155" s="203">
        <v>11203793.699999999</v>
      </c>
      <c r="AB155" s="203">
        <v>14348247.960000001</v>
      </c>
      <c r="AC155" s="203"/>
      <c r="AD155" s="203"/>
      <c r="AE155" s="203">
        <v>12544775.630833333</v>
      </c>
      <c r="AF155" s="215"/>
      <c r="AG155" s="216"/>
      <c r="AH155" s="205"/>
      <c r="AI155" s="205"/>
      <c r="AJ155" s="205"/>
      <c r="AK155" s="206"/>
      <c r="AL155" s="205">
        <v>0</v>
      </c>
      <c r="AM155" s="207">
        <v>12544775.630833333</v>
      </c>
      <c r="AN155" s="205"/>
      <c r="AO155" s="208">
        <v>12544775.630833333</v>
      </c>
      <c r="AP155" s="209"/>
      <c r="AQ155" s="210">
        <v>14348247.960000001</v>
      </c>
      <c r="AR155" s="205"/>
      <c r="AS155" s="205"/>
      <c r="AT155" s="205"/>
      <c r="AU155" s="205"/>
      <c r="AV155" s="211">
        <v>0</v>
      </c>
      <c r="AW155" s="205">
        <v>14348247.960000001</v>
      </c>
      <c r="AX155" s="205"/>
      <c r="AY155" s="207">
        <v>14348247.960000001</v>
      </c>
      <c r="AZ155" s="212"/>
      <c r="BA155" s="213">
        <v>0</v>
      </c>
      <c r="BC155" s="202" t="str">
        <f t="shared" si="20"/>
        <v/>
      </c>
      <c r="BD155" s="202" t="str">
        <f t="shared" si="20"/>
        <v/>
      </c>
      <c r="BE155" s="202" t="str">
        <f t="shared" si="20"/>
        <v/>
      </c>
      <c r="BF155" s="202" t="str">
        <f t="shared" si="20"/>
        <v/>
      </c>
      <c r="BG155" s="202" t="str">
        <f t="shared" si="21"/>
        <v>W/C</v>
      </c>
      <c r="BH155" s="202" t="str">
        <f t="shared" si="21"/>
        <v>NO</v>
      </c>
      <c r="BI155" s="202" t="str">
        <f t="shared" si="22"/>
        <v>W/C</v>
      </c>
      <c r="BK155" s="202" t="b">
        <f t="shared" si="19"/>
        <v>1</v>
      </c>
      <c r="BL155" s="202" t="b">
        <f t="shared" si="19"/>
        <v>1</v>
      </c>
      <c r="BM155" s="202" t="b">
        <f t="shared" si="19"/>
        <v>1</v>
      </c>
      <c r="BN155" s="202" t="b">
        <f t="shared" si="19"/>
        <v>1</v>
      </c>
      <c r="BO155" s="202" t="b">
        <f t="shared" si="19"/>
        <v>1</v>
      </c>
      <c r="BP155" s="202" t="b">
        <f t="shared" si="19"/>
        <v>1</v>
      </c>
      <c r="BQ155" s="202" t="b">
        <f t="shared" si="19"/>
        <v>1</v>
      </c>
    </row>
    <row r="156" spans="1:69" s="214" customFormat="1" ht="12" customHeight="1" x14ac:dyDescent="0.2">
      <c r="A156" s="239">
        <v>14300213</v>
      </c>
      <c r="B156" s="240" t="s">
        <v>1825</v>
      </c>
      <c r="C156" s="200" t="s">
        <v>599</v>
      </c>
      <c r="D156" s="201" t="s">
        <v>479</v>
      </c>
      <c r="E156" s="170"/>
      <c r="F156" s="200"/>
      <c r="G156" s="201"/>
      <c r="H156" s="202" t="s">
        <v>1684</v>
      </c>
      <c r="I156" s="202" t="s">
        <v>1684</v>
      </c>
      <c r="J156" s="202" t="s">
        <v>1684</v>
      </c>
      <c r="K156" s="202" t="s">
        <v>1684</v>
      </c>
      <c r="L156" s="202" t="s">
        <v>479</v>
      </c>
      <c r="M156" s="202" t="s">
        <v>1685</v>
      </c>
      <c r="N156" s="202" t="s">
        <v>479</v>
      </c>
      <c r="O156" s="167"/>
      <c r="P156" s="203">
        <v>0</v>
      </c>
      <c r="Q156" s="203">
        <v>0</v>
      </c>
      <c r="R156" s="203">
        <v>0</v>
      </c>
      <c r="S156" s="203">
        <v>0</v>
      </c>
      <c r="T156" s="203">
        <v>0</v>
      </c>
      <c r="U156" s="203">
        <v>0</v>
      </c>
      <c r="V156" s="203">
        <v>29520.57</v>
      </c>
      <c r="W156" s="203">
        <v>0</v>
      </c>
      <c r="X156" s="203">
        <v>0</v>
      </c>
      <c r="Y156" s="203">
        <v>0</v>
      </c>
      <c r="Z156" s="203">
        <v>0</v>
      </c>
      <c r="AA156" s="203">
        <v>0</v>
      </c>
      <c r="AB156" s="203">
        <v>0</v>
      </c>
      <c r="AC156" s="203"/>
      <c r="AD156" s="203"/>
      <c r="AE156" s="203">
        <v>2460.0475000000001</v>
      </c>
      <c r="AF156" s="215"/>
      <c r="AG156" s="216"/>
      <c r="AH156" s="205"/>
      <c r="AI156" s="205"/>
      <c r="AJ156" s="205"/>
      <c r="AK156" s="206"/>
      <c r="AL156" s="205">
        <v>0</v>
      </c>
      <c r="AM156" s="207">
        <v>2460.0475000000001</v>
      </c>
      <c r="AN156" s="205"/>
      <c r="AO156" s="208">
        <v>2460.0475000000001</v>
      </c>
      <c r="AP156" s="209"/>
      <c r="AQ156" s="210">
        <v>0</v>
      </c>
      <c r="AR156" s="205"/>
      <c r="AS156" s="205"/>
      <c r="AT156" s="205"/>
      <c r="AU156" s="205"/>
      <c r="AV156" s="211">
        <v>0</v>
      </c>
      <c r="AW156" s="205">
        <v>0</v>
      </c>
      <c r="AX156" s="205"/>
      <c r="AY156" s="207">
        <v>0</v>
      </c>
      <c r="AZ156" s="212"/>
      <c r="BA156" s="213">
        <v>0</v>
      </c>
      <c r="BC156" s="202" t="str">
        <f t="shared" si="20"/>
        <v/>
      </c>
      <c r="BD156" s="202" t="str">
        <f t="shared" si="20"/>
        <v/>
      </c>
      <c r="BE156" s="202" t="str">
        <f t="shared" si="20"/>
        <v/>
      </c>
      <c r="BF156" s="202" t="str">
        <f t="shared" si="20"/>
        <v/>
      </c>
      <c r="BG156" s="202" t="str">
        <f t="shared" si="21"/>
        <v>W/C</v>
      </c>
      <c r="BH156" s="202" t="str">
        <f t="shared" si="21"/>
        <v>NO</v>
      </c>
      <c r="BI156" s="202" t="str">
        <f t="shared" si="22"/>
        <v>W/C</v>
      </c>
      <c r="BK156" s="202" t="b">
        <f t="shared" si="19"/>
        <v>1</v>
      </c>
      <c r="BL156" s="202" t="b">
        <f t="shared" si="19"/>
        <v>1</v>
      </c>
      <c r="BM156" s="202" t="b">
        <f t="shared" si="19"/>
        <v>1</v>
      </c>
      <c r="BN156" s="202" t="b">
        <f t="shared" si="19"/>
        <v>1</v>
      </c>
      <c r="BO156" s="202" t="b">
        <f t="shared" si="19"/>
        <v>1</v>
      </c>
      <c r="BP156" s="202" t="b">
        <f t="shared" si="19"/>
        <v>1</v>
      </c>
      <c r="BQ156" s="202" t="b">
        <f t="shared" si="19"/>
        <v>1</v>
      </c>
    </row>
    <row r="157" spans="1:69" s="214" customFormat="1" ht="12" customHeight="1" x14ac:dyDescent="0.2">
      <c r="A157" s="239">
        <v>14300241</v>
      </c>
      <c r="B157" s="240" t="s">
        <v>1826</v>
      </c>
      <c r="C157" s="200" t="s">
        <v>600</v>
      </c>
      <c r="D157" s="201" t="s">
        <v>478</v>
      </c>
      <c r="E157" s="170"/>
      <c r="F157" s="200"/>
      <c r="G157" s="201"/>
      <c r="H157" s="202" t="s">
        <v>1684</v>
      </c>
      <c r="I157" s="202" t="s">
        <v>1684</v>
      </c>
      <c r="J157" s="202" t="s">
        <v>1684</v>
      </c>
      <c r="K157" s="202" t="s">
        <v>478</v>
      </c>
      <c r="L157" s="202" t="s">
        <v>1685</v>
      </c>
      <c r="M157" s="202" t="s">
        <v>1685</v>
      </c>
      <c r="N157" s="202" t="s">
        <v>1684</v>
      </c>
      <c r="O157" s="167"/>
      <c r="P157" s="203">
        <v>180769.45</v>
      </c>
      <c r="Q157" s="203">
        <v>180769.45</v>
      </c>
      <c r="R157" s="203">
        <v>106519.45</v>
      </c>
      <c r="S157" s="203">
        <v>106519.45</v>
      </c>
      <c r="T157" s="203">
        <v>106519.45</v>
      </c>
      <c r="U157" s="203">
        <v>106519.45</v>
      </c>
      <c r="V157" s="203">
        <v>155269.45000000001</v>
      </c>
      <c r="W157" s="203">
        <v>181519.45</v>
      </c>
      <c r="X157" s="203">
        <v>181519.45</v>
      </c>
      <c r="Y157" s="203">
        <v>181519.45</v>
      </c>
      <c r="Z157" s="203">
        <v>181519.45</v>
      </c>
      <c r="AA157" s="203">
        <v>181519.45</v>
      </c>
      <c r="AB157" s="203">
        <v>671926.65</v>
      </c>
      <c r="AC157" s="203"/>
      <c r="AD157" s="203"/>
      <c r="AE157" s="203">
        <v>174671.83333333331</v>
      </c>
      <c r="AF157" s="215"/>
      <c r="AG157" s="216"/>
      <c r="AH157" s="205"/>
      <c r="AI157" s="205"/>
      <c r="AJ157" s="205"/>
      <c r="AK157" s="206">
        <v>174671.83333333331</v>
      </c>
      <c r="AL157" s="205">
        <v>174671.83333333331</v>
      </c>
      <c r="AM157" s="207"/>
      <c r="AN157" s="205"/>
      <c r="AO157" s="208">
        <v>0</v>
      </c>
      <c r="AP157" s="209"/>
      <c r="AQ157" s="210">
        <v>671926.65</v>
      </c>
      <c r="AR157" s="205"/>
      <c r="AS157" s="205"/>
      <c r="AT157" s="205"/>
      <c r="AU157" s="205">
        <v>671926.65</v>
      </c>
      <c r="AV157" s="211">
        <v>671926.65</v>
      </c>
      <c r="AW157" s="205"/>
      <c r="AX157" s="205"/>
      <c r="AY157" s="207">
        <v>0</v>
      </c>
      <c r="AZ157" s="212" t="s">
        <v>4866</v>
      </c>
      <c r="BA157" s="213">
        <v>0</v>
      </c>
      <c r="BC157" s="202" t="str">
        <f t="shared" si="20"/>
        <v/>
      </c>
      <c r="BD157" s="202" t="str">
        <f t="shared" si="20"/>
        <v/>
      </c>
      <c r="BE157" s="202" t="str">
        <f t="shared" si="20"/>
        <v/>
      </c>
      <c r="BF157" s="202" t="str">
        <f t="shared" si="20"/>
        <v>Non-Op</v>
      </c>
      <c r="BG157" s="202" t="str">
        <f t="shared" si="21"/>
        <v>NO</v>
      </c>
      <c r="BH157" s="202" t="str">
        <f t="shared" si="21"/>
        <v>NO</v>
      </c>
      <c r="BI157" s="202" t="str">
        <f t="shared" si="22"/>
        <v/>
      </c>
      <c r="BK157" s="202" t="b">
        <f t="shared" si="19"/>
        <v>1</v>
      </c>
      <c r="BL157" s="202" t="b">
        <f t="shared" si="19"/>
        <v>1</v>
      </c>
      <c r="BM157" s="202" t="b">
        <f t="shared" si="19"/>
        <v>1</v>
      </c>
      <c r="BN157" s="202" t="b">
        <f t="shared" si="19"/>
        <v>1</v>
      </c>
      <c r="BO157" s="202" t="b">
        <f t="shared" si="19"/>
        <v>1</v>
      </c>
      <c r="BP157" s="202" t="b">
        <f t="shared" si="19"/>
        <v>1</v>
      </c>
      <c r="BQ157" s="202" t="b">
        <f t="shared" si="19"/>
        <v>1</v>
      </c>
    </row>
    <row r="158" spans="1:69" s="214" customFormat="1" ht="12" customHeight="1" x14ac:dyDescent="0.2">
      <c r="A158" s="239">
        <v>14300253</v>
      </c>
      <c r="B158" s="240" t="s">
        <v>1827</v>
      </c>
      <c r="C158" s="200" t="s">
        <v>601</v>
      </c>
      <c r="D158" s="201" t="s">
        <v>479</v>
      </c>
      <c r="E158" s="170" t="s">
        <v>4867</v>
      </c>
      <c r="F158" s="200"/>
      <c r="G158" s="201"/>
      <c r="H158" s="202" t="s">
        <v>1684</v>
      </c>
      <c r="I158" s="202" t="s">
        <v>1684</v>
      </c>
      <c r="J158" s="202" t="s">
        <v>1684</v>
      </c>
      <c r="K158" s="202" t="s">
        <v>1684</v>
      </c>
      <c r="L158" s="202" t="s">
        <v>479</v>
      </c>
      <c r="M158" s="202" t="s">
        <v>1685</v>
      </c>
      <c r="N158" s="202" t="s">
        <v>479</v>
      </c>
      <c r="O158" s="237"/>
      <c r="P158" s="203">
        <v>1570079.36</v>
      </c>
      <c r="Q158" s="203">
        <v>0</v>
      </c>
      <c r="R158" s="203">
        <v>0</v>
      </c>
      <c r="S158" s="203">
        <v>0</v>
      </c>
      <c r="T158" s="203">
        <v>0</v>
      </c>
      <c r="U158" s="203">
        <v>0</v>
      </c>
      <c r="V158" s="203">
        <v>0</v>
      </c>
      <c r="W158" s="203">
        <v>0</v>
      </c>
      <c r="X158" s="203">
        <v>0</v>
      </c>
      <c r="Y158" s="203">
        <v>0</v>
      </c>
      <c r="Z158" s="203">
        <v>0</v>
      </c>
      <c r="AA158" s="203">
        <v>0</v>
      </c>
      <c r="AB158" s="203">
        <v>0</v>
      </c>
      <c r="AC158" s="203"/>
      <c r="AD158" s="203"/>
      <c r="AE158" s="203">
        <v>65419.973333333335</v>
      </c>
      <c r="AF158" s="215"/>
      <c r="AG158" s="216"/>
      <c r="AH158" s="205"/>
      <c r="AI158" s="205"/>
      <c r="AJ158" s="205"/>
      <c r="AK158" s="206"/>
      <c r="AL158" s="205">
        <v>0</v>
      </c>
      <c r="AM158" s="207">
        <v>65419.973333333335</v>
      </c>
      <c r="AN158" s="205"/>
      <c r="AO158" s="208">
        <v>65419.973333333335</v>
      </c>
      <c r="AP158" s="209"/>
      <c r="AQ158" s="210">
        <v>0</v>
      </c>
      <c r="AR158" s="205"/>
      <c r="AS158" s="205"/>
      <c r="AT158" s="205"/>
      <c r="AU158" s="205"/>
      <c r="AV158" s="211">
        <v>0</v>
      </c>
      <c r="AW158" s="205">
        <v>0</v>
      </c>
      <c r="AX158" s="205"/>
      <c r="AY158" s="207">
        <v>0</v>
      </c>
      <c r="AZ158" s="212"/>
      <c r="BA158" s="213">
        <v>0</v>
      </c>
      <c r="BC158" s="202" t="str">
        <f t="shared" si="20"/>
        <v/>
      </c>
      <c r="BD158" s="202" t="str">
        <f t="shared" si="20"/>
        <v/>
      </c>
      <c r="BE158" s="202" t="str">
        <f t="shared" si="20"/>
        <v/>
      </c>
      <c r="BF158" s="202" t="str">
        <f t="shared" si="20"/>
        <v/>
      </c>
      <c r="BG158" s="202" t="str">
        <f t="shared" si="21"/>
        <v>W/C</v>
      </c>
      <c r="BH158" s="202" t="str">
        <f t="shared" si="21"/>
        <v>NO</v>
      </c>
      <c r="BI158" s="202" t="str">
        <f t="shared" si="22"/>
        <v>W/C</v>
      </c>
      <c r="BK158" s="202" t="b">
        <f t="shared" si="19"/>
        <v>1</v>
      </c>
      <c r="BL158" s="202" t="b">
        <f t="shared" si="19"/>
        <v>1</v>
      </c>
      <c r="BM158" s="202" t="b">
        <f t="shared" si="19"/>
        <v>1</v>
      </c>
      <c r="BN158" s="202" t="b">
        <f t="shared" si="19"/>
        <v>1</v>
      </c>
      <c r="BO158" s="202" t="b">
        <f t="shared" si="19"/>
        <v>1</v>
      </c>
      <c r="BP158" s="202" t="b">
        <f t="shared" si="19"/>
        <v>1</v>
      </c>
      <c r="BQ158" s="202" t="b">
        <f t="shared" si="19"/>
        <v>1</v>
      </c>
    </row>
    <row r="159" spans="1:69" s="214" customFormat="1" ht="12" customHeight="1" x14ac:dyDescent="0.2">
      <c r="A159" s="239">
        <v>14300261</v>
      </c>
      <c r="B159" s="240" t="s">
        <v>1828</v>
      </c>
      <c r="C159" s="200" t="s">
        <v>602</v>
      </c>
      <c r="D159" s="201" t="s">
        <v>478</v>
      </c>
      <c r="E159" s="170"/>
      <c r="F159" s="200"/>
      <c r="G159" s="201"/>
      <c r="H159" s="202" t="s">
        <v>1684</v>
      </c>
      <c r="I159" s="202" t="s">
        <v>1684</v>
      </c>
      <c r="J159" s="202" t="s">
        <v>1684</v>
      </c>
      <c r="K159" s="202" t="s">
        <v>478</v>
      </c>
      <c r="L159" s="202" t="s">
        <v>1685</v>
      </c>
      <c r="M159" s="202" t="s">
        <v>1685</v>
      </c>
      <c r="N159" s="202" t="s">
        <v>1684</v>
      </c>
      <c r="O159" s="167"/>
      <c r="P159" s="203">
        <v>4036654.08</v>
      </c>
      <c r="Q159" s="203">
        <v>4024136.69</v>
      </c>
      <c r="R159" s="203">
        <v>4010746.08</v>
      </c>
      <c r="S159" s="203">
        <v>3998101.76</v>
      </c>
      <c r="T159" s="203">
        <v>3985199.29</v>
      </c>
      <c r="U159" s="203">
        <v>3972501.9</v>
      </c>
      <c r="V159" s="203">
        <v>3959477.24</v>
      </c>
      <c r="W159" s="203">
        <v>3946726.53</v>
      </c>
      <c r="X159" s="203">
        <v>3933911.86</v>
      </c>
      <c r="Y159" s="203">
        <v>3920773.98</v>
      </c>
      <c r="Z159" s="203">
        <v>3907906.29</v>
      </c>
      <c r="AA159" s="203">
        <v>3894715.79</v>
      </c>
      <c r="AB159" s="203">
        <v>3881721.17</v>
      </c>
      <c r="AC159" s="203"/>
      <c r="AD159" s="203"/>
      <c r="AE159" s="203">
        <v>3959448.7529166662</v>
      </c>
      <c r="AF159" s="270"/>
      <c r="AG159" s="271"/>
      <c r="AH159" s="205"/>
      <c r="AI159" s="205"/>
      <c r="AJ159" s="205"/>
      <c r="AK159" s="206">
        <v>3959448.7529166662</v>
      </c>
      <c r="AL159" s="205">
        <v>3959448.7529166662</v>
      </c>
      <c r="AM159" s="207"/>
      <c r="AN159" s="205"/>
      <c r="AO159" s="208">
        <v>0</v>
      </c>
      <c r="AP159" s="209"/>
      <c r="AQ159" s="210">
        <v>3881721.17</v>
      </c>
      <c r="AR159" s="205"/>
      <c r="AS159" s="205"/>
      <c r="AT159" s="205"/>
      <c r="AU159" s="205">
        <v>3881721.17</v>
      </c>
      <c r="AV159" s="211">
        <v>3881721.17</v>
      </c>
      <c r="AW159" s="205"/>
      <c r="AX159" s="205"/>
      <c r="AY159" s="207">
        <v>0</v>
      </c>
      <c r="AZ159" s="212" t="s">
        <v>4882</v>
      </c>
      <c r="BA159" s="213">
        <v>0</v>
      </c>
      <c r="BC159" s="202" t="str">
        <f t="shared" si="20"/>
        <v/>
      </c>
      <c r="BD159" s="202" t="str">
        <f t="shared" si="20"/>
        <v/>
      </c>
      <c r="BE159" s="202" t="str">
        <f t="shared" si="20"/>
        <v/>
      </c>
      <c r="BF159" s="202" t="str">
        <f t="shared" si="20"/>
        <v>Non-Op</v>
      </c>
      <c r="BG159" s="202" t="str">
        <f t="shared" si="21"/>
        <v>NO</v>
      </c>
      <c r="BH159" s="202" t="str">
        <f t="shared" si="21"/>
        <v>NO</v>
      </c>
      <c r="BI159" s="202" t="str">
        <f t="shared" si="22"/>
        <v/>
      </c>
      <c r="BK159" s="202" t="b">
        <f t="shared" si="19"/>
        <v>1</v>
      </c>
      <c r="BL159" s="202" t="b">
        <f t="shared" si="19"/>
        <v>1</v>
      </c>
      <c r="BM159" s="202" t="b">
        <f t="shared" si="19"/>
        <v>1</v>
      </c>
      <c r="BN159" s="202" t="b">
        <f t="shared" si="19"/>
        <v>1</v>
      </c>
      <c r="BO159" s="202" t="b">
        <f t="shared" si="19"/>
        <v>1</v>
      </c>
      <c r="BP159" s="202" t="b">
        <f t="shared" si="19"/>
        <v>1</v>
      </c>
      <c r="BQ159" s="202" t="b">
        <f t="shared" si="19"/>
        <v>1</v>
      </c>
    </row>
    <row r="160" spans="1:69" s="214" customFormat="1" ht="12" customHeight="1" x14ac:dyDescent="0.2">
      <c r="A160" s="239">
        <v>14300323</v>
      </c>
      <c r="B160" s="240" t="s">
        <v>1829</v>
      </c>
      <c r="C160" s="200" t="s">
        <v>603</v>
      </c>
      <c r="D160" s="201" t="s">
        <v>479</v>
      </c>
      <c r="E160" s="170"/>
      <c r="F160" s="200"/>
      <c r="G160" s="201"/>
      <c r="H160" s="202" t="s">
        <v>1684</v>
      </c>
      <c r="I160" s="202" t="s">
        <v>1684</v>
      </c>
      <c r="J160" s="202" t="s">
        <v>1684</v>
      </c>
      <c r="K160" s="202" t="s">
        <v>1684</v>
      </c>
      <c r="L160" s="202" t="s">
        <v>479</v>
      </c>
      <c r="M160" s="202" t="s">
        <v>1685</v>
      </c>
      <c r="N160" s="202" t="s">
        <v>479</v>
      </c>
      <c r="O160" s="167"/>
      <c r="P160" s="203">
        <v>5443.71</v>
      </c>
      <c r="Q160" s="203">
        <v>5081.04</v>
      </c>
      <c r="R160" s="203">
        <v>4718.37</v>
      </c>
      <c r="S160" s="203">
        <v>0</v>
      </c>
      <c r="T160" s="203">
        <v>0</v>
      </c>
      <c r="U160" s="203">
        <v>0</v>
      </c>
      <c r="V160" s="203">
        <v>0</v>
      </c>
      <c r="W160" s="203">
        <v>-1527.62</v>
      </c>
      <c r="X160" s="203">
        <v>0</v>
      </c>
      <c r="Y160" s="203">
        <v>776.38</v>
      </c>
      <c r="Z160" s="203">
        <v>3755.38</v>
      </c>
      <c r="AA160" s="203">
        <v>1683.58</v>
      </c>
      <c r="AB160" s="203">
        <v>813.39</v>
      </c>
      <c r="AC160" s="203"/>
      <c r="AD160" s="203"/>
      <c r="AE160" s="203">
        <v>1467.9733333333334</v>
      </c>
      <c r="AF160" s="215"/>
      <c r="AG160" s="216"/>
      <c r="AH160" s="205"/>
      <c r="AI160" s="205"/>
      <c r="AJ160" s="205"/>
      <c r="AK160" s="206"/>
      <c r="AL160" s="205">
        <v>0</v>
      </c>
      <c r="AM160" s="207">
        <v>1467.9733333333334</v>
      </c>
      <c r="AN160" s="205"/>
      <c r="AO160" s="208">
        <v>1467.9733333333334</v>
      </c>
      <c r="AP160" s="209"/>
      <c r="AQ160" s="210">
        <v>813.39</v>
      </c>
      <c r="AR160" s="205"/>
      <c r="AS160" s="205"/>
      <c r="AT160" s="205"/>
      <c r="AU160" s="205"/>
      <c r="AV160" s="211">
        <v>0</v>
      </c>
      <c r="AW160" s="205">
        <v>813.39</v>
      </c>
      <c r="AX160" s="205"/>
      <c r="AY160" s="207">
        <v>813.39</v>
      </c>
      <c r="AZ160" s="212"/>
      <c r="BA160" s="213">
        <v>0</v>
      </c>
      <c r="BC160" s="202" t="str">
        <f t="shared" si="20"/>
        <v/>
      </c>
      <c r="BD160" s="202" t="str">
        <f t="shared" si="20"/>
        <v/>
      </c>
      <c r="BE160" s="202" t="str">
        <f t="shared" si="20"/>
        <v/>
      </c>
      <c r="BF160" s="202" t="str">
        <f t="shared" si="20"/>
        <v/>
      </c>
      <c r="BG160" s="202" t="str">
        <f t="shared" si="21"/>
        <v>W/C</v>
      </c>
      <c r="BH160" s="202" t="str">
        <f t="shared" si="21"/>
        <v>NO</v>
      </c>
      <c r="BI160" s="202" t="str">
        <f t="shared" si="22"/>
        <v>W/C</v>
      </c>
      <c r="BK160" s="202" t="b">
        <f t="shared" si="19"/>
        <v>1</v>
      </c>
      <c r="BL160" s="202" t="b">
        <f t="shared" si="19"/>
        <v>1</v>
      </c>
      <c r="BM160" s="202" t="b">
        <f t="shared" si="19"/>
        <v>1</v>
      </c>
      <c r="BN160" s="202" t="b">
        <f t="shared" si="19"/>
        <v>1</v>
      </c>
      <c r="BO160" s="202" t="b">
        <f t="shared" si="19"/>
        <v>1</v>
      </c>
      <c r="BP160" s="202" t="b">
        <f t="shared" si="19"/>
        <v>1</v>
      </c>
      <c r="BQ160" s="202" t="b">
        <f t="shared" si="19"/>
        <v>1</v>
      </c>
    </row>
    <row r="161" spans="1:69" s="214" customFormat="1" ht="12" customHeight="1" x14ac:dyDescent="0.2">
      <c r="A161" s="239">
        <v>14300333</v>
      </c>
      <c r="B161" s="240" t="s">
        <v>1830</v>
      </c>
      <c r="C161" s="200" t="s">
        <v>604</v>
      </c>
      <c r="D161" s="201" t="s">
        <v>479</v>
      </c>
      <c r="E161" s="170"/>
      <c r="F161" s="200"/>
      <c r="G161" s="201"/>
      <c r="H161" s="202" t="s">
        <v>1684</v>
      </c>
      <c r="I161" s="202" t="s">
        <v>1684</v>
      </c>
      <c r="J161" s="202" t="s">
        <v>1684</v>
      </c>
      <c r="K161" s="202" t="s">
        <v>1684</v>
      </c>
      <c r="L161" s="202" t="s">
        <v>479</v>
      </c>
      <c r="M161" s="202" t="s">
        <v>1685</v>
      </c>
      <c r="N161" s="202" t="s">
        <v>479</v>
      </c>
      <c r="O161" s="167"/>
      <c r="P161" s="203">
        <v>31019.32</v>
      </c>
      <c r="Q161" s="203">
        <v>30899.81</v>
      </c>
      <c r="R161" s="203">
        <v>30780.38</v>
      </c>
      <c r="S161" s="203">
        <v>30753.59</v>
      </c>
      <c r="T161" s="203">
        <v>30726.799999999999</v>
      </c>
      <c r="U161" s="203">
        <v>30700.01</v>
      </c>
      <c r="V161" s="203">
        <v>26721.14</v>
      </c>
      <c r="W161" s="203">
        <v>26694.35</v>
      </c>
      <c r="X161" s="203">
        <v>26667.56</v>
      </c>
      <c r="Y161" s="203">
        <v>26640.77</v>
      </c>
      <c r="Z161" s="203">
        <v>26613.98</v>
      </c>
      <c r="AA161" s="203">
        <v>26587.19</v>
      </c>
      <c r="AB161" s="203">
        <v>24862.880000000001</v>
      </c>
      <c r="AC161" s="203"/>
      <c r="AD161" s="203"/>
      <c r="AE161" s="203">
        <v>28477.223333333328</v>
      </c>
      <c r="AF161" s="215"/>
      <c r="AG161" s="216"/>
      <c r="AH161" s="205"/>
      <c r="AI161" s="205"/>
      <c r="AJ161" s="205"/>
      <c r="AK161" s="206"/>
      <c r="AL161" s="205">
        <v>0</v>
      </c>
      <c r="AM161" s="207">
        <v>28477.223333333328</v>
      </c>
      <c r="AN161" s="205"/>
      <c r="AO161" s="208">
        <v>28477.223333333328</v>
      </c>
      <c r="AP161" s="209"/>
      <c r="AQ161" s="210">
        <v>24862.880000000001</v>
      </c>
      <c r="AR161" s="205"/>
      <c r="AS161" s="205"/>
      <c r="AT161" s="205"/>
      <c r="AU161" s="205"/>
      <c r="AV161" s="211">
        <v>0</v>
      </c>
      <c r="AW161" s="205">
        <v>24862.880000000001</v>
      </c>
      <c r="AX161" s="205"/>
      <c r="AY161" s="207">
        <v>24862.880000000001</v>
      </c>
      <c r="AZ161" s="212"/>
      <c r="BA161" s="213">
        <v>0</v>
      </c>
      <c r="BC161" s="202" t="str">
        <f t="shared" si="20"/>
        <v/>
      </c>
      <c r="BD161" s="202" t="str">
        <f t="shared" si="20"/>
        <v/>
      </c>
      <c r="BE161" s="202" t="str">
        <f t="shared" si="20"/>
        <v/>
      </c>
      <c r="BF161" s="202" t="str">
        <f t="shared" si="20"/>
        <v/>
      </c>
      <c r="BG161" s="202" t="str">
        <f t="shared" si="21"/>
        <v>W/C</v>
      </c>
      <c r="BH161" s="202" t="str">
        <f t="shared" si="21"/>
        <v>NO</v>
      </c>
      <c r="BI161" s="202" t="str">
        <f t="shared" si="22"/>
        <v>W/C</v>
      </c>
      <c r="BK161" s="202" t="b">
        <f t="shared" ref="BK161:BQ192" si="23">BC161=H161</f>
        <v>1</v>
      </c>
      <c r="BL161" s="202" t="b">
        <f t="shared" si="23"/>
        <v>1</v>
      </c>
      <c r="BM161" s="202" t="b">
        <f t="shared" si="23"/>
        <v>1</v>
      </c>
      <c r="BN161" s="202" t="b">
        <f t="shared" si="23"/>
        <v>1</v>
      </c>
      <c r="BO161" s="202" t="b">
        <f t="shared" si="23"/>
        <v>1</v>
      </c>
      <c r="BP161" s="202" t="b">
        <f t="shared" si="23"/>
        <v>1</v>
      </c>
      <c r="BQ161" s="202" t="b">
        <f t="shared" si="23"/>
        <v>1</v>
      </c>
    </row>
    <row r="162" spans="1:69" s="214" customFormat="1" ht="12" customHeight="1" x14ac:dyDescent="0.2">
      <c r="A162" s="239">
        <v>14300341</v>
      </c>
      <c r="B162" s="240" t="s">
        <v>1831</v>
      </c>
      <c r="C162" s="200" t="s">
        <v>605</v>
      </c>
      <c r="D162" s="201" t="s">
        <v>479</v>
      </c>
      <c r="E162" s="170"/>
      <c r="F162" s="200"/>
      <c r="G162" s="201"/>
      <c r="H162" s="202" t="s">
        <v>1684</v>
      </c>
      <c r="I162" s="202" t="s">
        <v>1684</v>
      </c>
      <c r="J162" s="202" t="s">
        <v>1684</v>
      </c>
      <c r="K162" s="202" t="s">
        <v>1684</v>
      </c>
      <c r="L162" s="202" t="s">
        <v>479</v>
      </c>
      <c r="M162" s="202" t="s">
        <v>1685</v>
      </c>
      <c r="N162" s="202" t="s">
        <v>479</v>
      </c>
      <c r="O162" s="167"/>
      <c r="P162" s="203">
        <v>343342.46</v>
      </c>
      <c r="Q162" s="203">
        <v>470656.12</v>
      </c>
      <c r="R162" s="203">
        <v>575336.24</v>
      </c>
      <c r="S162" s="203">
        <v>454979.76</v>
      </c>
      <c r="T162" s="203">
        <v>808560.03</v>
      </c>
      <c r="U162" s="203">
        <v>308609.8</v>
      </c>
      <c r="V162" s="203">
        <v>470953.4</v>
      </c>
      <c r="W162" s="203">
        <v>493807.35</v>
      </c>
      <c r="X162" s="203">
        <v>683321.96</v>
      </c>
      <c r="Y162" s="203">
        <v>585367.22</v>
      </c>
      <c r="Z162" s="203">
        <v>509101.99</v>
      </c>
      <c r="AA162" s="203">
        <v>964313.25</v>
      </c>
      <c r="AB162" s="203">
        <v>1113334.55</v>
      </c>
      <c r="AC162" s="203"/>
      <c r="AD162" s="203"/>
      <c r="AE162" s="203">
        <v>587778.80208333337</v>
      </c>
      <c r="AF162" s="215"/>
      <c r="AG162" s="216"/>
      <c r="AH162" s="205"/>
      <c r="AI162" s="205"/>
      <c r="AJ162" s="205"/>
      <c r="AK162" s="206"/>
      <c r="AL162" s="205">
        <v>0</v>
      </c>
      <c r="AM162" s="207">
        <v>587778.80208333337</v>
      </c>
      <c r="AN162" s="205"/>
      <c r="AO162" s="208">
        <v>587778.80208333337</v>
      </c>
      <c r="AP162" s="209"/>
      <c r="AQ162" s="210">
        <v>1113334.55</v>
      </c>
      <c r="AR162" s="205"/>
      <c r="AS162" s="205"/>
      <c r="AT162" s="205"/>
      <c r="AU162" s="205"/>
      <c r="AV162" s="211">
        <v>0</v>
      </c>
      <c r="AW162" s="205">
        <v>1113334.55</v>
      </c>
      <c r="AX162" s="205"/>
      <c r="AY162" s="207">
        <v>1113334.55</v>
      </c>
      <c r="AZ162" s="212"/>
      <c r="BA162" s="213">
        <v>0</v>
      </c>
      <c r="BC162" s="202" t="str">
        <f t="shared" ref="BC162:BF183" si="24">IF(VALUE(AR162),BC$7,IF(ISBLANK(AR162),"",BC$7))</f>
        <v/>
      </c>
      <c r="BD162" s="202" t="str">
        <f t="shared" si="24"/>
        <v/>
      </c>
      <c r="BE162" s="202" t="str">
        <f t="shared" si="24"/>
        <v/>
      </c>
      <c r="BF162" s="202" t="str">
        <f t="shared" si="24"/>
        <v/>
      </c>
      <c r="BG162" s="202" t="str">
        <f t="shared" si="21"/>
        <v>W/C</v>
      </c>
      <c r="BH162" s="202" t="str">
        <f t="shared" si="21"/>
        <v>NO</v>
      </c>
      <c r="BI162" s="202" t="str">
        <f t="shared" si="22"/>
        <v>W/C</v>
      </c>
      <c r="BK162" s="202" t="b">
        <f t="shared" si="23"/>
        <v>1</v>
      </c>
      <c r="BL162" s="202" t="b">
        <f t="shared" si="23"/>
        <v>1</v>
      </c>
      <c r="BM162" s="202" t="b">
        <f t="shared" si="23"/>
        <v>1</v>
      </c>
      <c r="BN162" s="202" t="b">
        <f t="shared" si="23"/>
        <v>1</v>
      </c>
      <c r="BO162" s="202" t="b">
        <f t="shared" si="23"/>
        <v>1</v>
      </c>
      <c r="BP162" s="202" t="b">
        <f t="shared" si="23"/>
        <v>1</v>
      </c>
      <c r="BQ162" s="202" t="b">
        <f t="shared" si="23"/>
        <v>1</v>
      </c>
    </row>
    <row r="163" spans="1:69" s="214" customFormat="1" ht="12" customHeight="1" x14ac:dyDescent="0.2">
      <c r="A163" s="239">
        <v>14300703</v>
      </c>
      <c r="B163" s="240" t="s">
        <v>1832</v>
      </c>
      <c r="C163" s="200" t="s">
        <v>606</v>
      </c>
      <c r="D163" s="201" t="s">
        <v>479</v>
      </c>
      <c r="E163" s="170"/>
      <c r="F163" s="200"/>
      <c r="G163" s="201"/>
      <c r="H163" s="202" t="s">
        <v>1684</v>
      </c>
      <c r="I163" s="202" t="s">
        <v>1684</v>
      </c>
      <c r="J163" s="202" t="s">
        <v>1684</v>
      </c>
      <c r="K163" s="202" t="s">
        <v>1684</v>
      </c>
      <c r="L163" s="202" t="s">
        <v>479</v>
      </c>
      <c r="M163" s="202" t="s">
        <v>1685</v>
      </c>
      <c r="N163" s="202" t="s">
        <v>479</v>
      </c>
      <c r="O163" s="167"/>
      <c r="P163" s="203">
        <v>16902495</v>
      </c>
      <c r="Q163" s="203">
        <v>19554914.98</v>
      </c>
      <c r="R163" s="203">
        <v>16996826.77</v>
      </c>
      <c r="S163" s="203">
        <v>17912324.98</v>
      </c>
      <c r="T163" s="203">
        <v>16929997.260000002</v>
      </c>
      <c r="U163" s="203">
        <v>16190243.33</v>
      </c>
      <c r="V163" s="203">
        <v>14119034.539999999</v>
      </c>
      <c r="W163" s="203">
        <v>14352160.390000001</v>
      </c>
      <c r="X163" s="203">
        <v>15774488.800000001</v>
      </c>
      <c r="Y163" s="203">
        <v>16263616.83</v>
      </c>
      <c r="Z163" s="203">
        <v>15853767.33</v>
      </c>
      <c r="AA163" s="203">
        <v>17770566.760000002</v>
      </c>
      <c r="AB163" s="203">
        <v>21726976.43</v>
      </c>
      <c r="AC163" s="203"/>
      <c r="AD163" s="203"/>
      <c r="AE163" s="203">
        <v>16752723.140416669</v>
      </c>
      <c r="AF163" s="215"/>
      <c r="AG163" s="216"/>
      <c r="AH163" s="205"/>
      <c r="AI163" s="205"/>
      <c r="AJ163" s="205"/>
      <c r="AK163" s="206"/>
      <c r="AL163" s="205">
        <v>0</v>
      </c>
      <c r="AM163" s="207">
        <v>16752723.140416669</v>
      </c>
      <c r="AN163" s="205"/>
      <c r="AO163" s="208">
        <v>16752723.140416669</v>
      </c>
      <c r="AP163" s="209"/>
      <c r="AQ163" s="210">
        <v>21726976.43</v>
      </c>
      <c r="AR163" s="205"/>
      <c r="AS163" s="205"/>
      <c r="AT163" s="205"/>
      <c r="AU163" s="205"/>
      <c r="AV163" s="211">
        <v>0</v>
      </c>
      <c r="AW163" s="205">
        <v>21726976.43</v>
      </c>
      <c r="AX163" s="205"/>
      <c r="AY163" s="207">
        <v>21726976.43</v>
      </c>
      <c r="AZ163" s="212"/>
      <c r="BA163" s="213">
        <v>0</v>
      </c>
      <c r="BC163" s="202" t="str">
        <f t="shared" si="24"/>
        <v/>
      </c>
      <c r="BD163" s="202" t="str">
        <f t="shared" si="24"/>
        <v/>
      </c>
      <c r="BE163" s="202" t="str">
        <f t="shared" si="24"/>
        <v/>
      </c>
      <c r="BF163" s="202" t="str">
        <f t="shared" si="24"/>
        <v/>
      </c>
      <c r="BG163" s="202" t="str">
        <f t="shared" si="21"/>
        <v>W/C</v>
      </c>
      <c r="BH163" s="202" t="str">
        <f t="shared" si="21"/>
        <v>NO</v>
      </c>
      <c r="BI163" s="202" t="str">
        <f t="shared" si="22"/>
        <v>W/C</v>
      </c>
      <c r="BK163" s="202" t="b">
        <f t="shared" si="23"/>
        <v>1</v>
      </c>
      <c r="BL163" s="202" t="b">
        <f t="shared" si="23"/>
        <v>1</v>
      </c>
      <c r="BM163" s="202" t="b">
        <f t="shared" si="23"/>
        <v>1</v>
      </c>
      <c r="BN163" s="202" t="b">
        <f t="shared" si="23"/>
        <v>1</v>
      </c>
      <c r="BO163" s="202" t="b">
        <f t="shared" si="23"/>
        <v>1</v>
      </c>
      <c r="BP163" s="202" t="b">
        <f t="shared" si="23"/>
        <v>1</v>
      </c>
      <c r="BQ163" s="202" t="b">
        <f t="shared" si="23"/>
        <v>1</v>
      </c>
    </row>
    <row r="164" spans="1:69" s="214" customFormat="1" ht="12" customHeight="1" x14ac:dyDescent="0.2">
      <c r="A164" s="241">
        <v>14300711</v>
      </c>
      <c r="B164" s="242" t="s">
        <v>1833</v>
      </c>
      <c r="C164" s="243" t="s">
        <v>607</v>
      </c>
      <c r="D164" s="244" t="s">
        <v>479</v>
      </c>
      <c r="E164" s="245"/>
      <c r="F164" s="263">
        <v>43070</v>
      </c>
      <c r="G164" s="244"/>
      <c r="H164" s="247" t="s">
        <v>1684</v>
      </c>
      <c r="I164" s="247" t="s">
        <v>1684</v>
      </c>
      <c r="J164" s="247" t="s">
        <v>1684</v>
      </c>
      <c r="K164" s="247" t="s">
        <v>1684</v>
      </c>
      <c r="L164" s="247" t="s">
        <v>479</v>
      </c>
      <c r="M164" s="247" t="s">
        <v>1685</v>
      </c>
      <c r="N164" s="247" t="s">
        <v>479</v>
      </c>
      <c r="O164" s="248"/>
      <c r="P164" s="249">
        <v>1095629.9099999999</v>
      </c>
      <c r="Q164" s="249">
        <v>1047086.91</v>
      </c>
      <c r="R164" s="249">
        <v>998543.91</v>
      </c>
      <c r="S164" s="249">
        <v>950000.91</v>
      </c>
      <c r="T164" s="249">
        <v>879392.91</v>
      </c>
      <c r="U164" s="249">
        <v>786719.91</v>
      </c>
      <c r="V164" s="249">
        <v>760241.91</v>
      </c>
      <c r="W164" s="249">
        <v>711698.91</v>
      </c>
      <c r="X164" s="249">
        <v>663155.91</v>
      </c>
      <c r="Y164" s="249">
        <v>641090.91</v>
      </c>
      <c r="Z164" s="249">
        <v>619025.91</v>
      </c>
      <c r="AA164" s="249">
        <v>596960.91</v>
      </c>
      <c r="AB164" s="249">
        <v>574895.91</v>
      </c>
      <c r="AC164" s="249"/>
      <c r="AD164" s="249"/>
      <c r="AE164" s="249">
        <v>790765.16</v>
      </c>
      <c r="AF164" s="250"/>
      <c r="AG164" s="251"/>
      <c r="AH164" s="252"/>
      <c r="AI164" s="252"/>
      <c r="AJ164" s="252"/>
      <c r="AK164" s="253"/>
      <c r="AL164" s="252">
        <v>0</v>
      </c>
      <c r="AM164" s="254">
        <v>790765.16</v>
      </c>
      <c r="AN164" s="252"/>
      <c r="AO164" s="255">
        <v>790765.16</v>
      </c>
      <c r="AP164" s="252"/>
      <c r="AQ164" s="256">
        <v>574895.91</v>
      </c>
      <c r="AR164" s="252"/>
      <c r="AS164" s="252"/>
      <c r="AT164" s="252"/>
      <c r="AU164" s="252"/>
      <c r="AV164" s="257">
        <v>0</v>
      </c>
      <c r="AW164" s="252">
        <v>574895.91</v>
      </c>
      <c r="AX164" s="252"/>
      <c r="AY164" s="254">
        <v>574895.91</v>
      </c>
      <c r="AZ164" s="258"/>
      <c r="BA164" s="213">
        <v>0</v>
      </c>
      <c r="BC164" s="247" t="str">
        <f t="shared" si="24"/>
        <v/>
      </c>
      <c r="BD164" s="247" t="str">
        <f t="shared" si="24"/>
        <v/>
      </c>
      <c r="BE164" s="247" t="str">
        <f t="shared" si="24"/>
        <v/>
      </c>
      <c r="BF164" s="202" t="str">
        <f t="shared" si="24"/>
        <v/>
      </c>
      <c r="BG164" s="202" t="str">
        <f t="shared" si="21"/>
        <v>W/C</v>
      </c>
      <c r="BH164" s="202" t="str">
        <f t="shared" si="21"/>
        <v>NO</v>
      </c>
      <c r="BI164" s="202" t="str">
        <f t="shared" si="22"/>
        <v>W/C</v>
      </c>
      <c r="BK164" s="202" t="b">
        <f t="shared" si="23"/>
        <v>1</v>
      </c>
      <c r="BL164" s="202" t="b">
        <f t="shared" si="23"/>
        <v>1</v>
      </c>
      <c r="BM164" s="202" t="b">
        <f t="shared" si="23"/>
        <v>1</v>
      </c>
      <c r="BN164" s="202" t="b">
        <f t="shared" si="23"/>
        <v>1</v>
      </c>
      <c r="BO164" s="202" t="b">
        <f t="shared" si="23"/>
        <v>1</v>
      </c>
      <c r="BP164" s="202" t="b">
        <f t="shared" si="23"/>
        <v>1</v>
      </c>
      <c r="BQ164" s="202" t="b">
        <f t="shared" si="23"/>
        <v>1</v>
      </c>
    </row>
    <row r="165" spans="1:69" s="214" customFormat="1" ht="12" customHeight="1" x14ac:dyDescent="0.2">
      <c r="A165" s="239">
        <v>14300713</v>
      </c>
      <c r="B165" s="240" t="s">
        <v>1834</v>
      </c>
      <c r="C165" s="200" t="s">
        <v>608</v>
      </c>
      <c r="D165" s="201" t="s">
        <v>479</v>
      </c>
      <c r="E165" s="170"/>
      <c r="F165" s="200"/>
      <c r="G165" s="201"/>
      <c r="H165" s="202" t="s">
        <v>1684</v>
      </c>
      <c r="I165" s="202" t="s">
        <v>1684</v>
      </c>
      <c r="J165" s="202" t="s">
        <v>1684</v>
      </c>
      <c r="K165" s="202" t="s">
        <v>1684</v>
      </c>
      <c r="L165" s="202" t="s">
        <v>479</v>
      </c>
      <c r="M165" s="202" t="s">
        <v>1685</v>
      </c>
      <c r="N165" s="202" t="s">
        <v>479</v>
      </c>
      <c r="O165" s="167"/>
      <c r="P165" s="203">
        <v>75290.8</v>
      </c>
      <c r="Q165" s="203">
        <v>75959.679999999993</v>
      </c>
      <c r="R165" s="203">
        <v>78211.31</v>
      </c>
      <c r="S165" s="203">
        <v>79539.149999999994</v>
      </c>
      <c r="T165" s="203">
        <v>80759.38</v>
      </c>
      <c r="U165" s="203">
        <v>90488.41</v>
      </c>
      <c r="V165" s="203">
        <v>89372.84</v>
      </c>
      <c r="W165" s="203">
        <v>89417.02</v>
      </c>
      <c r="X165" s="203">
        <v>90253.52</v>
      </c>
      <c r="Y165" s="203">
        <v>92727.65</v>
      </c>
      <c r="Z165" s="203">
        <v>93680.75</v>
      </c>
      <c r="AA165" s="203">
        <v>92711.76</v>
      </c>
      <c r="AB165" s="203">
        <v>95947.87</v>
      </c>
      <c r="AC165" s="203"/>
      <c r="AD165" s="203"/>
      <c r="AE165" s="203">
        <v>86561.733749999999</v>
      </c>
      <c r="AF165" s="215"/>
      <c r="AG165" s="216"/>
      <c r="AH165" s="205"/>
      <c r="AI165" s="205"/>
      <c r="AJ165" s="205"/>
      <c r="AK165" s="206"/>
      <c r="AL165" s="205">
        <v>0</v>
      </c>
      <c r="AM165" s="207">
        <v>86561.733749999999</v>
      </c>
      <c r="AN165" s="205"/>
      <c r="AO165" s="208">
        <v>86561.733749999999</v>
      </c>
      <c r="AP165" s="209"/>
      <c r="AQ165" s="210">
        <v>95947.87</v>
      </c>
      <c r="AR165" s="205"/>
      <c r="AS165" s="205"/>
      <c r="AT165" s="205"/>
      <c r="AU165" s="205"/>
      <c r="AV165" s="211">
        <v>0</v>
      </c>
      <c r="AW165" s="205">
        <v>95947.87</v>
      </c>
      <c r="AX165" s="205"/>
      <c r="AY165" s="207">
        <v>95947.87</v>
      </c>
      <c r="AZ165" s="212"/>
      <c r="BA165" s="213">
        <v>0</v>
      </c>
      <c r="BC165" s="202" t="str">
        <f t="shared" si="24"/>
        <v/>
      </c>
      <c r="BD165" s="202" t="str">
        <f t="shared" si="24"/>
        <v/>
      </c>
      <c r="BE165" s="202" t="str">
        <f t="shared" si="24"/>
        <v/>
      </c>
      <c r="BF165" s="202" t="str">
        <f t="shared" si="24"/>
        <v/>
      </c>
      <c r="BG165" s="202" t="str">
        <f t="shared" si="21"/>
        <v>W/C</v>
      </c>
      <c r="BH165" s="202" t="str">
        <f t="shared" si="21"/>
        <v>NO</v>
      </c>
      <c r="BI165" s="202" t="str">
        <f t="shared" si="22"/>
        <v>W/C</v>
      </c>
      <c r="BK165" s="202" t="b">
        <f t="shared" si="23"/>
        <v>1</v>
      </c>
      <c r="BL165" s="202" t="b">
        <f t="shared" si="23"/>
        <v>1</v>
      </c>
      <c r="BM165" s="202" t="b">
        <f t="shared" si="23"/>
        <v>1</v>
      </c>
      <c r="BN165" s="202" t="b">
        <f t="shared" si="23"/>
        <v>1</v>
      </c>
      <c r="BO165" s="202" t="b">
        <f t="shared" si="23"/>
        <v>1</v>
      </c>
      <c r="BP165" s="202" t="b">
        <f t="shared" si="23"/>
        <v>1</v>
      </c>
      <c r="BQ165" s="202" t="b">
        <f t="shared" si="23"/>
        <v>1</v>
      </c>
    </row>
    <row r="166" spans="1:69" s="214" customFormat="1" ht="12" customHeight="1" x14ac:dyDescent="0.2">
      <c r="A166" s="239">
        <v>14300723</v>
      </c>
      <c r="B166" s="240" t="s">
        <v>1835</v>
      </c>
      <c r="C166" s="200" t="s">
        <v>609</v>
      </c>
      <c r="D166" s="201" t="s">
        <v>479</v>
      </c>
      <c r="E166" s="170"/>
      <c r="F166" s="200"/>
      <c r="G166" s="201"/>
      <c r="H166" s="202" t="s">
        <v>1684</v>
      </c>
      <c r="I166" s="202" t="s">
        <v>1684</v>
      </c>
      <c r="J166" s="202" t="s">
        <v>1684</v>
      </c>
      <c r="K166" s="202" t="s">
        <v>1684</v>
      </c>
      <c r="L166" s="202" t="s">
        <v>479</v>
      </c>
      <c r="M166" s="202" t="s">
        <v>1685</v>
      </c>
      <c r="N166" s="202" t="s">
        <v>479</v>
      </c>
      <c r="O166" s="167"/>
      <c r="P166" s="203">
        <v>1369147.82</v>
      </c>
      <c r="Q166" s="203">
        <v>1385574.21</v>
      </c>
      <c r="R166" s="203">
        <v>1402246.27</v>
      </c>
      <c r="S166" s="203">
        <v>1408242.21</v>
      </c>
      <c r="T166" s="203">
        <v>1433207.31</v>
      </c>
      <c r="U166" s="203">
        <v>1480289.45</v>
      </c>
      <c r="V166" s="203">
        <v>1505699.89</v>
      </c>
      <c r="W166" s="203">
        <v>1558035.32</v>
      </c>
      <c r="X166" s="203">
        <v>1729789.4</v>
      </c>
      <c r="Y166" s="203">
        <v>1735460.52</v>
      </c>
      <c r="Z166" s="203">
        <v>1761516.63</v>
      </c>
      <c r="AA166" s="203">
        <v>1770894.97</v>
      </c>
      <c r="AB166" s="203">
        <v>1828030.61</v>
      </c>
      <c r="AC166" s="203"/>
      <c r="AD166" s="203"/>
      <c r="AE166" s="203">
        <v>1564128.7829166667</v>
      </c>
      <c r="AF166" s="215"/>
      <c r="AG166" s="216"/>
      <c r="AH166" s="205"/>
      <c r="AI166" s="205"/>
      <c r="AJ166" s="205"/>
      <c r="AK166" s="206"/>
      <c r="AL166" s="205">
        <v>0</v>
      </c>
      <c r="AM166" s="207">
        <v>1564128.7829166667</v>
      </c>
      <c r="AN166" s="205"/>
      <c r="AO166" s="208">
        <v>1564128.7829166667</v>
      </c>
      <c r="AP166" s="209"/>
      <c r="AQ166" s="210">
        <v>1828030.61</v>
      </c>
      <c r="AR166" s="205"/>
      <c r="AS166" s="205"/>
      <c r="AT166" s="205"/>
      <c r="AU166" s="205"/>
      <c r="AV166" s="211">
        <v>0</v>
      </c>
      <c r="AW166" s="205">
        <v>1828030.61</v>
      </c>
      <c r="AX166" s="205"/>
      <c r="AY166" s="207">
        <v>1828030.61</v>
      </c>
      <c r="AZ166" s="212"/>
      <c r="BA166" s="213">
        <v>0</v>
      </c>
      <c r="BC166" s="202" t="str">
        <f t="shared" si="24"/>
        <v/>
      </c>
      <c r="BD166" s="202" t="str">
        <f t="shared" si="24"/>
        <v/>
      </c>
      <c r="BE166" s="202" t="str">
        <f t="shared" si="24"/>
        <v/>
      </c>
      <c r="BF166" s="202" t="str">
        <f t="shared" si="24"/>
        <v/>
      </c>
      <c r="BG166" s="202" t="str">
        <f t="shared" si="21"/>
        <v>W/C</v>
      </c>
      <c r="BH166" s="202" t="str">
        <f t="shared" si="21"/>
        <v>NO</v>
      </c>
      <c r="BI166" s="202" t="str">
        <f t="shared" si="22"/>
        <v>W/C</v>
      </c>
      <c r="BK166" s="202" t="b">
        <f t="shared" si="23"/>
        <v>1</v>
      </c>
      <c r="BL166" s="202" t="b">
        <f t="shared" si="23"/>
        <v>1</v>
      </c>
      <c r="BM166" s="202" t="b">
        <f t="shared" si="23"/>
        <v>1</v>
      </c>
      <c r="BN166" s="202" t="b">
        <f t="shared" si="23"/>
        <v>1</v>
      </c>
      <c r="BO166" s="202" t="b">
        <f t="shared" si="23"/>
        <v>1</v>
      </c>
      <c r="BP166" s="202" t="b">
        <f t="shared" si="23"/>
        <v>1</v>
      </c>
      <c r="BQ166" s="202" t="b">
        <f t="shared" si="23"/>
        <v>1</v>
      </c>
    </row>
    <row r="167" spans="1:69" s="214" customFormat="1" ht="12" customHeight="1" x14ac:dyDescent="0.2">
      <c r="A167" s="239">
        <v>14300733</v>
      </c>
      <c r="B167" s="240" t="s">
        <v>1836</v>
      </c>
      <c r="C167" s="200" t="s">
        <v>610</v>
      </c>
      <c r="D167" s="201" t="s">
        <v>479</v>
      </c>
      <c r="E167" s="170"/>
      <c r="F167" s="200"/>
      <c r="G167" s="201"/>
      <c r="H167" s="202" t="s">
        <v>1684</v>
      </c>
      <c r="I167" s="202" t="s">
        <v>1684</v>
      </c>
      <c r="J167" s="202" t="s">
        <v>1684</v>
      </c>
      <c r="K167" s="202" t="s">
        <v>1684</v>
      </c>
      <c r="L167" s="202" t="s">
        <v>479</v>
      </c>
      <c r="M167" s="202" t="s">
        <v>1685</v>
      </c>
      <c r="N167" s="202" t="s">
        <v>479</v>
      </c>
      <c r="O167" s="167"/>
      <c r="P167" s="203">
        <v>11332472.93</v>
      </c>
      <c r="Q167" s="203">
        <v>10908441.390000001</v>
      </c>
      <c r="R167" s="203">
        <v>10821025.140000001</v>
      </c>
      <c r="S167" s="203">
        <v>11125170.65</v>
      </c>
      <c r="T167" s="203">
        <v>10757786.98</v>
      </c>
      <c r="U167" s="203">
        <v>10677351.51</v>
      </c>
      <c r="V167" s="203">
        <v>10481831.869999999</v>
      </c>
      <c r="W167" s="203">
        <v>10571986.859999999</v>
      </c>
      <c r="X167" s="203">
        <v>10839809.91</v>
      </c>
      <c r="Y167" s="203">
        <v>10792711.060000001</v>
      </c>
      <c r="Z167" s="203">
        <v>10444066.52</v>
      </c>
      <c r="AA167" s="203">
        <v>10690129.800000001</v>
      </c>
      <c r="AB167" s="203">
        <v>10781071.17</v>
      </c>
      <c r="AC167" s="203"/>
      <c r="AD167" s="203"/>
      <c r="AE167" s="203">
        <v>10763923.644999998</v>
      </c>
      <c r="AF167" s="215"/>
      <c r="AG167" s="216"/>
      <c r="AH167" s="205"/>
      <c r="AI167" s="205"/>
      <c r="AJ167" s="205"/>
      <c r="AK167" s="206"/>
      <c r="AL167" s="205">
        <v>0</v>
      </c>
      <c r="AM167" s="207">
        <v>10763923.644999998</v>
      </c>
      <c r="AN167" s="205"/>
      <c r="AO167" s="208">
        <v>10763923.644999998</v>
      </c>
      <c r="AP167" s="209"/>
      <c r="AQ167" s="210">
        <v>10781071.17</v>
      </c>
      <c r="AR167" s="205"/>
      <c r="AS167" s="205"/>
      <c r="AT167" s="205"/>
      <c r="AU167" s="205"/>
      <c r="AV167" s="211">
        <v>0</v>
      </c>
      <c r="AW167" s="205">
        <v>10781071.17</v>
      </c>
      <c r="AX167" s="205"/>
      <c r="AY167" s="207">
        <v>10781071.17</v>
      </c>
      <c r="AZ167" s="212"/>
      <c r="BA167" s="213">
        <v>0</v>
      </c>
      <c r="BC167" s="202" t="str">
        <f t="shared" si="24"/>
        <v/>
      </c>
      <c r="BD167" s="202" t="str">
        <f t="shared" si="24"/>
        <v/>
      </c>
      <c r="BE167" s="202" t="str">
        <f t="shared" si="24"/>
        <v/>
      </c>
      <c r="BF167" s="202" t="str">
        <f t="shared" si="24"/>
        <v/>
      </c>
      <c r="BG167" s="202" t="str">
        <f t="shared" si="21"/>
        <v>W/C</v>
      </c>
      <c r="BH167" s="202" t="str">
        <f t="shared" si="21"/>
        <v>NO</v>
      </c>
      <c r="BI167" s="202" t="str">
        <f t="shared" si="22"/>
        <v>W/C</v>
      </c>
      <c r="BK167" s="202" t="b">
        <f t="shared" si="23"/>
        <v>1</v>
      </c>
      <c r="BL167" s="202" t="b">
        <f t="shared" si="23"/>
        <v>1</v>
      </c>
      <c r="BM167" s="202" t="b">
        <f t="shared" si="23"/>
        <v>1</v>
      </c>
      <c r="BN167" s="202" t="b">
        <f t="shared" si="23"/>
        <v>1</v>
      </c>
      <c r="BO167" s="202" t="b">
        <f t="shared" si="23"/>
        <v>1</v>
      </c>
      <c r="BP167" s="202" t="b">
        <f t="shared" si="23"/>
        <v>1</v>
      </c>
      <c r="BQ167" s="202" t="b">
        <f t="shared" si="23"/>
        <v>1</v>
      </c>
    </row>
    <row r="168" spans="1:69" s="214" customFormat="1" ht="12" customHeight="1" x14ac:dyDescent="0.2">
      <c r="A168" s="239">
        <v>14300743</v>
      </c>
      <c r="B168" s="240" t="s">
        <v>1837</v>
      </c>
      <c r="C168" s="200" t="s">
        <v>611</v>
      </c>
      <c r="D168" s="201" t="s">
        <v>479</v>
      </c>
      <c r="E168" s="170"/>
      <c r="F168" s="200"/>
      <c r="G168" s="201"/>
      <c r="H168" s="202" t="s">
        <v>1684</v>
      </c>
      <c r="I168" s="202" t="s">
        <v>1684</v>
      </c>
      <c r="J168" s="202" t="s">
        <v>1684</v>
      </c>
      <c r="K168" s="202" t="s">
        <v>1684</v>
      </c>
      <c r="L168" s="202" t="s">
        <v>479</v>
      </c>
      <c r="M168" s="202" t="s">
        <v>1685</v>
      </c>
      <c r="N168" s="202" t="s">
        <v>479</v>
      </c>
      <c r="O168" s="167"/>
      <c r="P168" s="203">
        <v>412672.31</v>
      </c>
      <c r="Q168" s="203">
        <v>424838.85</v>
      </c>
      <c r="R168" s="203">
        <v>464135.24</v>
      </c>
      <c r="S168" s="203">
        <v>535210.05000000005</v>
      </c>
      <c r="T168" s="203">
        <v>583226.25</v>
      </c>
      <c r="U168" s="203">
        <v>598482.43999999994</v>
      </c>
      <c r="V168" s="203">
        <v>515292.3</v>
      </c>
      <c r="W168" s="203">
        <v>495597.62</v>
      </c>
      <c r="X168" s="203">
        <v>494403.12</v>
      </c>
      <c r="Y168" s="203">
        <v>528984.78</v>
      </c>
      <c r="Z168" s="203">
        <v>587487.23</v>
      </c>
      <c r="AA168" s="203">
        <v>614580.56999999995</v>
      </c>
      <c r="AB168" s="203">
        <v>549520.03</v>
      </c>
      <c r="AC168" s="203"/>
      <c r="AD168" s="203"/>
      <c r="AE168" s="203">
        <v>526944.55166666675</v>
      </c>
      <c r="AF168" s="215"/>
      <c r="AG168" s="216"/>
      <c r="AH168" s="205"/>
      <c r="AI168" s="205"/>
      <c r="AJ168" s="205"/>
      <c r="AK168" s="206"/>
      <c r="AL168" s="205">
        <v>0</v>
      </c>
      <c r="AM168" s="207">
        <v>526944.55166666675</v>
      </c>
      <c r="AN168" s="205"/>
      <c r="AO168" s="208">
        <v>526944.55166666675</v>
      </c>
      <c r="AP168" s="209"/>
      <c r="AQ168" s="210">
        <v>549520.03</v>
      </c>
      <c r="AR168" s="205"/>
      <c r="AS168" s="205"/>
      <c r="AT168" s="205"/>
      <c r="AU168" s="205"/>
      <c r="AV168" s="211">
        <v>0</v>
      </c>
      <c r="AW168" s="205">
        <v>549520.03</v>
      </c>
      <c r="AX168" s="205"/>
      <c r="AY168" s="207">
        <v>549520.03</v>
      </c>
      <c r="AZ168" s="212"/>
      <c r="BA168" s="213">
        <v>0</v>
      </c>
      <c r="BC168" s="202" t="str">
        <f t="shared" si="24"/>
        <v/>
      </c>
      <c r="BD168" s="202" t="str">
        <f t="shared" si="24"/>
        <v/>
      </c>
      <c r="BE168" s="202" t="str">
        <f t="shared" si="24"/>
        <v/>
      </c>
      <c r="BF168" s="202" t="str">
        <f t="shared" si="24"/>
        <v/>
      </c>
      <c r="BG168" s="202" t="str">
        <f t="shared" si="21"/>
        <v>W/C</v>
      </c>
      <c r="BH168" s="202" t="str">
        <f t="shared" si="21"/>
        <v>NO</v>
      </c>
      <c r="BI168" s="202" t="str">
        <f t="shared" si="22"/>
        <v>W/C</v>
      </c>
      <c r="BK168" s="202" t="b">
        <f t="shared" si="23"/>
        <v>1</v>
      </c>
      <c r="BL168" s="202" t="b">
        <f t="shared" si="23"/>
        <v>1</v>
      </c>
      <c r="BM168" s="202" t="b">
        <f t="shared" si="23"/>
        <v>1</v>
      </c>
      <c r="BN168" s="202" t="b">
        <f t="shared" si="23"/>
        <v>1</v>
      </c>
      <c r="BO168" s="202" t="b">
        <f t="shared" si="23"/>
        <v>1</v>
      </c>
      <c r="BP168" s="202" t="b">
        <f t="shared" si="23"/>
        <v>1</v>
      </c>
      <c r="BQ168" s="202" t="b">
        <f t="shared" si="23"/>
        <v>1</v>
      </c>
    </row>
    <row r="169" spans="1:69" s="214" customFormat="1" ht="12" customHeight="1" x14ac:dyDescent="0.2">
      <c r="A169" s="239">
        <v>14300763</v>
      </c>
      <c r="B169" s="240" t="s">
        <v>1838</v>
      </c>
      <c r="C169" s="200" t="s">
        <v>612</v>
      </c>
      <c r="D169" s="201" t="s">
        <v>479</v>
      </c>
      <c r="E169" s="170"/>
      <c r="F169" s="200"/>
      <c r="G169" s="201"/>
      <c r="H169" s="202" t="s">
        <v>1684</v>
      </c>
      <c r="I169" s="202" t="s">
        <v>1684</v>
      </c>
      <c r="J169" s="202" t="s">
        <v>1684</v>
      </c>
      <c r="K169" s="202" t="s">
        <v>1684</v>
      </c>
      <c r="L169" s="202" t="s">
        <v>479</v>
      </c>
      <c r="M169" s="202" t="s">
        <v>1685</v>
      </c>
      <c r="N169" s="202" t="s">
        <v>479</v>
      </c>
      <c r="O169" s="167"/>
      <c r="P169" s="203">
        <v>856837.79</v>
      </c>
      <c r="Q169" s="203">
        <v>876427.82</v>
      </c>
      <c r="R169" s="203">
        <v>1357827.42</v>
      </c>
      <c r="S169" s="203">
        <v>3871760.25</v>
      </c>
      <c r="T169" s="203">
        <v>1748029.48</v>
      </c>
      <c r="U169" s="203">
        <v>1169710.6299999999</v>
      </c>
      <c r="V169" s="203">
        <v>1238053.96</v>
      </c>
      <c r="W169" s="203">
        <v>1748865.74</v>
      </c>
      <c r="X169" s="203">
        <v>1967550.27</v>
      </c>
      <c r="Y169" s="203">
        <v>3670421.31</v>
      </c>
      <c r="Z169" s="203">
        <v>5215353.8</v>
      </c>
      <c r="AA169" s="203">
        <v>4479935.7699999996</v>
      </c>
      <c r="AB169" s="203">
        <v>1919915.36</v>
      </c>
      <c r="AC169" s="203"/>
      <c r="AD169" s="203"/>
      <c r="AE169" s="203">
        <v>2394359.4187500002</v>
      </c>
      <c r="AF169" s="215"/>
      <c r="AG169" s="216"/>
      <c r="AH169" s="205"/>
      <c r="AI169" s="205"/>
      <c r="AJ169" s="205"/>
      <c r="AK169" s="206"/>
      <c r="AL169" s="205">
        <v>0</v>
      </c>
      <c r="AM169" s="207">
        <v>2394359.4187500002</v>
      </c>
      <c r="AN169" s="205"/>
      <c r="AO169" s="208">
        <v>2394359.4187500002</v>
      </c>
      <c r="AP169" s="209"/>
      <c r="AQ169" s="210">
        <v>1919915.36</v>
      </c>
      <c r="AR169" s="205"/>
      <c r="AS169" s="205"/>
      <c r="AT169" s="205"/>
      <c r="AU169" s="205"/>
      <c r="AV169" s="211">
        <v>0</v>
      </c>
      <c r="AW169" s="205">
        <v>1919915.36</v>
      </c>
      <c r="AX169" s="205"/>
      <c r="AY169" s="207">
        <v>1919915.36</v>
      </c>
      <c r="AZ169" s="212"/>
      <c r="BA169" s="213">
        <v>0</v>
      </c>
      <c r="BC169" s="202" t="str">
        <f t="shared" si="24"/>
        <v/>
      </c>
      <c r="BD169" s="202" t="str">
        <f t="shared" si="24"/>
        <v/>
      </c>
      <c r="BE169" s="202" t="str">
        <f t="shared" si="24"/>
        <v/>
      </c>
      <c r="BF169" s="202" t="str">
        <f t="shared" si="24"/>
        <v/>
      </c>
      <c r="BG169" s="202" t="str">
        <f t="shared" si="21"/>
        <v>W/C</v>
      </c>
      <c r="BH169" s="202" t="str">
        <f t="shared" si="21"/>
        <v>NO</v>
      </c>
      <c r="BI169" s="202" t="str">
        <f t="shared" si="22"/>
        <v>W/C</v>
      </c>
      <c r="BK169" s="202" t="b">
        <f t="shared" si="23"/>
        <v>1</v>
      </c>
      <c r="BL169" s="202" t="b">
        <f t="shared" si="23"/>
        <v>1</v>
      </c>
      <c r="BM169" s="202" t="b">
        <f t="shared" si="23"/>
        <v>1</v>
      </c>
      <c r="BN169" s="202" t="b">
        <f t="shared" si="23"/>
        <v>1</v>
      </c>
      <c r="BO169" s="202" t="b">
        <f t="shared" si="23"/>
        <v>1</v>
      </c>
      <c r="BP169" s="202" t="b">
        <f t="shared" si="23"/>
        <v>1</v>
      </c>
      <c r="BQ169" s="202" t="b">
        <f t="shared" si="23"/>
        <v>1</v>
      </c>
    </row>
    <row r="170" spans="1:69" s="214" customFormat="1" ht="12" customHeight="1" x14ac:dyDescent="0.2">
      <c r="A170" s="239">
        <v>14300913</v>
      </c>
      <c r="B170" s="240" t="s">
        <v>1839</v>
      </c>
      <c r="C170" s="200" t="s">
        <v>613</v>
      </c>
      <c r="D170" s="201" t="s">
        <v>479</v>
      </c>
      <c r="E170" s="170"/>
      <c r="F170" s="200"/>
      <c r="G170" s="201"/>
      <c r="H170" s="202" t="s">
        <v>1684</v>
      </c>
      <c r="I170" s="202" t="s">
        <v>1684</v>
      </c>
      <c r="J170" s="202" t="s">
        <v>1684</v>
      </c>
      <c r="K170" s="202" t="s">
        <v>1684</v>
      </c>
      <c r="L170" s="202" t="s">
        <v>479</v>
      </c>
      <c r="M170" s="202" t="s">
        <v>1685</v>
      </c>
      <c r="N170" s="202" t="s">
        <v>479</v>
      </c>
      <c r="O170" s="167"/>
      <c r="P170" s="203">
        <v>0</v>
      </c>
      <c r="Q170" s="203">
        <v>0</v>
      </c>
      <c r="R170" s="203">
        <v>0</v>
      </c>
      <c r="S170" s="203">
        <v>0</v>
      </c>
      <c r="T170" s="203">
        <v>0</v>
      </c>
      <c r="U170" s="203">
        <v>0</v>
      </c>
      <c r="V170" s="203">
        <v>0</v>
      </c>
      <c r="W170" s="203">
        <v>0</v>
      </c>
      <c r="X170" s="203">
        <v>0</v>
      </c>
      <c r="Y170" s="203">
        <v>0</v>
      </c>
      <c r="Z170" s="203">
        <v>0</v>
      </c>
      <c r="AA170" s="203">
        <v>0</v>
      </c>
      <c r="AB170" s="203">
        <v>0</v>
      </c>
      <c r="AC170" s="203"/>
      <c r="AD170" s="203"/>
      <c r="AE170" s="203">
        <v>0</v>
      </c>
      <c r="AF170" s="215"/>
      <c r="AG170" s="216"/>
      <c r="AH170" s="205"/>
      <c r="AI170" s="205"/>
      <c r="AJ170" s="205"/>
      <c r="AK170" s="206"/>
      <c r="AL170" s="205">
        <v>0</v>
      </c>
      <c r="AM170" s="207">
        <v>0</v>
      </c>
      <c r="AN170" s="205"/>
      <c r="AO170" s="208">
        <v>0</v>
      </c>
      <c r="AP170" s="209"/>
      <c r="AQ170" s="210">
        <v>0</v>
      </c>
      <c r="AR170" s="205"/>
      <c r="AS170" s="205"/>
      <c r="AT170" s="205"/>
      <c r="AU170" s="205"/>
      <c r="AV170" s="211">
        <v>0</v>
      </c>
      <c r="AW170" s="205">
        <v>0</v>
      </c>
      <c r="AX170" s="205"/>
      <c r="AY170" s="207">
        <v>0</v>
      </c>
      <c r="AZ170" s="212"/>
      <c r="BA170" s="213">
        <v>0</v>
      </c>
      <c r="BC170" s="202" t="str">
        <f t="shared" si="24"/>
        <v/>
      </c>
      <c r="BD170" s="202" t="str">
        <f t="shared" si="24"/>
        <v/>
      </c>
      <c r="BE170" s="202" t="str">
        <f t="shared" si="24"/>
        <v/>
      </c>
      <c r="BF170" s="202" t="str">
        <f t="shared" si="24"/>
        <v/>
      </c>
      <c r="BG170" s="202" t="str">
        <f t="shared" si="21"/>
        <v>W/C</v>
      </c>
      <c r="BH170" s="202" t="str">
        <f t="shared" si="21"/>
        <v>NO</v>
      </c>
      <c r="BI170" s="202" t="str">
        <f t="shared" si="22"/>
        <v>W/C</v>
      </c>
      <c r="BK170" s="202" t="b">
        <f t="shared" si="23"/>
        <v>1</v>
      </c>
      <c r="BL170" s="202" t="b">
        <f t="shared" si="23"/>
        <v>1</v>
      </c>
      <c r="BM170" s="202" t="b">
        <f t="shared" si="23"/>
        <v>1</v>
      </c>
      <c r="BN170" s="202" t="b">
        <f t="shared" si="23"/>
        <v>1</v>
      </c>
      <c r="BO170" s="202" t="b">
        <f t="shared" si="23"/>
        <v>1</v>
      </c>
      <c r="BP170" s="202" t="b">
        <f t="shared" si="23"/>
        <v>1</v>
      </c>
      <c r="BQ170" s="202" t="b">
        <f t="shared" si="23"/>
        <v>1</v>
      </c>
    </row>
    <row r="171" spans="1:69" s="214" customFormat="1" ht="12" customHeight="1" x14ac:dyDescent="0.2">
      <c r="A171" s="239">
        <v>14300921</v>
      </c>
      <c r="B171" s="240" t="s">
        <v>1840</v>
      </c>
      <c r="C171" s="200" t="s">
        <v>614</v>
      </c>
      <c r="D171" s="201" t="s">
        <v>479</v>
      </c>
      <c r="E171" s="170"/>
      <c r="F171" s="200"/>
      <c r="G171" s="201"/>
      <c r="H171" s="202" t="s">
        <v>1684</v>
      </c>
      <c r="I171" s="202" t="s">
        <v>1684</v>
      </c>
      <c r="J171" s="202" t="s">
        <v>1684</v>
      </c>
      <c r="K171" s="202" t="s">
        <v>1684</v>
      </c>
      <c r="L171" s="202" t="s">
        <v>479</v>
      </c>
      <c r="M171" s="202" t="s">
        <v>1685</v>
      </c>
      <c r="N171" s="202" t="s">
        <v>479</v>
      </c>
      <c r="O171" s="167"/>
      <c r="P171" s="203">
        <v>786337.3</v>
      </c>
      <c r="Q171" s="203">
        <v>786337.3</v>
      </c>
      <c r="R171" s="203">
        <v>786337.3</v>
      </c>
      <c r="S171" s="203">
        <v>786337.3</v>
      </c>
      <c r="T171" s="203">
        <v>786337.3</v>
      </c>
      <c r="U171" s="203">
        <v>786337.3</v>
      </c>
      <c r="V171" s="203">
        <v>786337.3</v>
      </c>
      <c r="W171" s="203">
        <v>786337.3</v>
      </c>
      <c r="X171" s="203">
        <v>786337.3</v>
      </c>
      <c r="Y171" s="203">
        <v>786337.3</v>
      </c>
      <c r="Z171" s="203">
        <v>786337.3</v>
      </c>
      <c r="AA171" s="203">
        <v>786337.3</v>
      </c>
      <c r="AB171" s="203">
        <v>853427.59</v>
      </c>
      <c r="AC171" s="203"/>
      <c r="AD171" s="203"/>
      <c r="AE171" s="203">
        <v>789132.72874999989</v>
      </c>
      <c r="AF171" s="215"/>
      <c r="AG171" s="216"/>
      <c r="AH171" s="205"/>
      <c r="AI171" s="205"/>
      <c r="AJ171" s="205"/>
      <c r="AK171" s="206"/>
      <c r="AL171" s="205">
        <v>0</v>
      </c>
      <c r="AM171" s="207">
        <v>789132.72874999989</v>
      </c>
      <c r="AN171" s="205"/>
      <c r="AO171" s="208">
        <v>789132.72874999989</v>
      </c>
      <c r="AP171" s="209"/>
      <c r="AQ171" s="210">
        <v>853427.59</v>
      </c>
      <c r="AR171" s="205"/>
      <c r="AS171" s="205"/>
      <c r="AT171" s="205"/>
      <c r="AU171" s="205"/>
      <c r="AV171" s="211">
        <v>0</v>
      </c>
      <c r="AW171" s="205">
        <v>853427.59</v>
      </c>
      <c r="AX171" s="205"/>
      <c r="AY171" s="207">
        <v>853427.59</v>
      </c>
      <c r="AZ171" s="212"/>
      <c r="BA171" s="213">
        <v>0</v>
      </c>
      <c r="BC171" s="202" t="str">
        <f t="shared" si="24"/>
        <v/>
      </c>
      <c r="BD171" s="202" t="str">
        <f t="shared" si="24"/>
        <v/>
      </c>
      <c r="BE171" s="202" t="str">
        <f t="shared" si="24"/>
        <v/>
      </c>
      <c r="BF171" s="202" t="str">
        <f t="shared" si="24"/>
        <v/>
      </c>
      <c r="BG171" s="202" t="str">
        <f t="shared" si="21"/>
        <v>W/C</v>
      </c>
      <c r="BH171" s="202" t="str">
        <f t="shared" si="21"/>
        <v>NO</v>
      </c>
      <c r="BI171" s="202" t="str">
        <f t="shared" si="22"/>
        <v>W/C</v>
      </c>
      <c r="BK171" s="202" t="b">
        <f t="shared" si="23"/>
        <v>1</v>
      </c>
      <c r="BL171" s="202" t="b">
        <f t="shared" si="23"/>
        <v>1</v>
      </c>
      <c r="BM171" s="202" t="b">
        <f t="shared" si="23"/>
        <v>1</v>
      </c>
      <c r="BN171" s="202" t="b">
        <f t="shared" si="23"/>
        <v>1</v>
      </c>
      <c r="BO171" s="202" t="b">
        <f t="shared" si="23"/>
        <v>1</v>
      </c>
      <c r="BP171" s="202" t="b">
        <f t="shared" si="23"/>
        <v>1</v>
      </c>
      <c r="BQ171" s="202" t="b">
        <f t="shared" si="23"/>
        <v>1</v>
      </c>
    </row>
    <row r="172" spans="1:69" s="214" customFormat="1" ht="12" customHeight="1" x14ac:dyDescent="0.2">
      <c r="A172" s="239">
        <v>14301022</v>
      </c>
      <c r="B172" s="240" t="s">
        <v>1841</v>
      </c>
      <c r="C172" s="200" t="s">
        <v>615</v>
      </c>
      <c r="D172" s="201" t="s">
        <v>479</v>
      </c>
      <c r="E172" s="170"/>
      <c r="F172" s="200"/>
      <c r="G172" s="201"/>
      <c r="H172" s="202" t="s">
        <v>1684</v>
      </c>
      <c r="I172" s="202" t="s">
        <v>1684</v>
      </c>
      <c r="J172" s="202" t="s">
        <v>1684</v>
      </c>
      <c r="K172" s="202" t="s">
        <v>1684</v>
      </c>
      <c r="L172" s="202" t="s">
        <v>479</v>
      </c>
      <c r="M172" s="202" t="s">
        <v>1685</v>
      </c>
      <c r="N172" s="202" t="s">
        <v>479</v>
      </c>
      <c r="O172" s="167"/>
      <c r="P172" s="203">
        <v>4181788.42</v>
      </c>
      <c r="Q172" s="203">
        <v>4749507.67</v>
      </c>
      <c r="R172" s="203">
        <v>4998088.33</v>
      </c>
      <c r="S172" s="203">
        <v>3467538.81</v>
      </c>
      <c r="T172" s="203">
        <v>4047859.95</v>
      </c>
      <c r="U172" s="203">
        <v>3102669.63</v>
      </c>
      <c r="V172" s="203">
        <v>1750483.23</v>
      </c>
      <c r="W172" s="203">
        <v>2217862.7400000002</v>
      </c>
      <c r="X172" s="203">
        <v>3092452.86</v>
      </c>
      <c r="Y172" s="203">
        <v>3002719.38</v>
      </c>
      <c r="Z172" s="203">
        <v>2315904.36</v>
      </c>
      <c r="AA172" s="203">
        <v>6431216.0099999998</v>
      </c>
      <c r="AB172" s="203">
        <v>9353606.2799999993</v>
      </c>
      <c r="AC172" s="203"/>
      <c r="AD172" s="203"/>
      <c r="AE172" s="203">
        <v>3828666.6933333334</v>
      </c>
      <c r="AF172" s="215"/>
      <c r="AG172" s="216"/>
      <c r="AH172" s="205"/>
      <c r="AI172" s="205"/>
      <c r="AJ172" s="205"/>
      <c r="AK172" s="206"/>
      <c r="AL172" s="205">
        <v>0</v>
      </c>
      <c r="AM172" s="207">
        <v>3828666.6933333334</v>
      </c>
      <c r="AN172" s="205"/>
      <c r="AO172" s="208">
        <v>3828666.6933333334</v>
      </c>
      <c r="AP172" s="209"/>
      <c r="AQ172" s="210">
        <v>9353606.2799999993</v>
      </c>
      <c r="AR172" s="205"/>
      <c r="AS172" s="205"/>
      <c r="AT172" s="205"/>
      <c r="AU172" s="205"/>
      <c r="AV172" s="211">
        <v>0</v>
      </c>
      <c r="AW172" s="205">
        <v>9353606.2799999993</v>
      </c>
      <c r="AX172" s="205"/>
      <c r="AY172" s="207">
        <v>9353606.2799999993</v>
      </c>
      <c r="AZ172" s="212"/>
      <c r="BA172" s="213">
        <v>0</v>
      </c>
      <c r="BC172" s="202" t="str">
        <f t="shared" si="24"/>
        <v/>
      </c>
      <c r="BD172" s="202" t="str">
        <f t="shared" si="24"/>
        <v/>
      </c>
      <c r="BE172" s="202" t="str">
        <f t="shared" si="24"/>
        <v/>
      </c>
      <c r="BF172" s="202" t="str">
        <f t="shared" si="24"/>
        <v/>
      </c>
      <c r="BG172" s="202" t="str">
        <f t="shared" si="21"/>
        <v>W/C</v>
      </c>
      <c r="BH172" s="202" t="str">
        <f t="shared" si="21"/>
        <v>NO</v>
      </c>
      <c r="BI172" s="202" t="str">
        <f t="shared" si="22"/>
        <v>W/C</v>
      </c>
      <c r="BK172" s="202" t="b">
        <f t="shared" si="23"/>
        <v>1</v>
      </c>
      <c r="BL172" s="202" t="b">
        <f t="shared" si="23"/>
        <v>1</v>
      </c>
      <c r="BM172" s="202" t="b">
        <f t="shared" si="23"/>
        <v>1</v>
      </c>
      <c r="BN172" s="202" t="b">
        <f t="shared" si="23"/>
        <v>1</v>
      </c>
      <c r="BO172" s="202" t="b">
        <f t="shared" si="23"/>
        <v>1</v>
      </c>
      <c r="BP172" s="202" t="b">
        <f t="shared" si="23"/>
        <v>1</v>
      </c>
      <c r="BQ172" s="202" t="b">
        <f t="shared" si="23"/>
        <v>1</v>
      </c>
    </row>
    <row r="173" spans="1:69" s="214" customFormat="1" ht="12" customHeight="1" x14ac:dyDescent="0.2">
      <c r="A173" s="239">
        <v>14301033</v>
      </c>
      <c r="B173" s="240" t="s">
        <v>1842</v>
      </c>
      <c r="C173" s="200" t="s">
        <v>616</v>
      </c>
      <c r="D173" s="201" t="s">
        <v>479</v>
      </c>
      <c r="E173" s="170"/>
      <c r="F173" s="200"/>
      <c r="G173" s="201"/>
      <c r="H173" s="202" t="s">
        <v>1684</v>
      </c>
      <c r="I173" s="202" t="s">
        <v>1684</v>
      </c>
      <c r="J173" s="202" t="s">
        <v>1684</v>
      </c>
      <c r="K173" s="202" t="s">
        <v>1684</v>
      </c>
      <c r="L173" s="202" t="s">
        <v>479</v>
      </c>
      <c r="M173" s="202" t="s">
        <v>1685</v>
      </c>
      <c r="N173" s="202" t="s">
        <v>479</v>
      </c>
      <c r="O173" s="167"/>
      <c r="P173" s="203">
        <v>364660.75</v>
      </c>
      <c r="Q173" s="203">
        <v>364660.75</v>
      </c>
      <c r="R173" s="203">
        <v>364660.75</v>
      </c>
      <c r="S173" s="203">
        <v>364660.75</v>
      </c>
      <c r="T173" s="203">
        <v>364660.75</v>
      </c>
      <c r="U173" s="203">
        <v>364660.75</v>
      </c>
      <c r="V173" s="203">
        <v>364660.75</v>
      </c>
      <c r="W173" s="203">
        <v>364660.75</v>
      </c>
      <c r="X173" s="203">
        <v>364660.75</v>
      </c>
      <c r="Y173" s="203">
        <v>364660.75</v>
      </c>
      <c r="Z173" s="203">
        <v>364660.75</v>
      </c>
      <c r="AA173" s="203">
        <v>364660.75</v>
      </c>
      <c r="AB173" s="203">
        <v>364660.75</v>
      </c>
      <c r="AC173" s="203"/>
      <c r="AD173" s="203"/>
      <c r="AE173" s="203">
        <v>364660.75</v>
      </c>
      <c r="AF173" s="215"/>
      <c r="AG173" s="216"/>
      <c r="AH173" s="205"/>
      <c r="AI173" s="205"/>
      <c r="AJ173" s="205"/>
      <c r="AK173" s="206"/>
      <c r="AL173" s="205">
        <v>0</v>
      </c>
      <c r="AM173" s="207">
        <v>364660.75</v>
      </c>
      <c r="AN173" s="205"/>
      <c r="AO173" s="208">
        <v>364660.75</v>
      </c>
      <c r="AP173" s="209"/>
      <c r="AQ173" s="210">
        <v>364660.75</v>
      </c>
      <c r="AR173" s="205"/>
      <c r="AS173" s="205"/>
      <c r="AT173" s="205"/>
      <c r="AU173" s="205"/>
      <c r="AV173" s="211">
        <v>0</v>
      </c>
      <c r="AW173" s="205">
        <v>364660.75</v>
      </c>
      <c r="AX173" s="205"/>
      <c r="AY173" s="207">
        <v>364660.75</v>
      </c>
      <c r="AZ173" s="212"/>
      <c r="BA173" s="213">
        <v>0</v>
      </c>
      <c r="BC173" s="202" t="str">
        <f t="shared" si="24"/>
        <v/>
      </c>
      <c r="BD173" s="202" t="str">
        <f t="shared" si="24"/>
        <v/>
      </c>
      <c r="BE173" s="202" t="str">
        <f t="shared" si="24"/>
        <v/>
      </c>
      <c r="BF173" s="202" t="str">
        <f t="shared" si="24"/>
        <v/>
      </c>
      <c r="BG173" s="202" t="str">
        <f t="shared" si="21"/>
        <v>W/C</v>
      </c>
      <c r="BH173" s="202" t="str">
        <f t="shared" si="21"/>
        <v>NO</v>
      </c>
      <c r="BI173" s="202" t="str">
        <f t="shared" si="22"/>
        <v>W/C</v>
      </c>
      <c r="BK173" s="202" t="b">
        <f t="shared" si="23"/>
        <v>1</v>
      </c>
      <c r="BL173" s="202" t="b">
        <f t="shared" si="23"/>
        <v>1</v>
      </c>
      <c r="BM173" s="202" t="b">
        <f t="shared" si="23"/>
        <v>1</v>
      </c>
      <c r="BN173" s="202" t="b">
        <f t="shared" si="23"/>
        <v>1</v>
      </c>
      <c r="BO173" s="202" t="b">
        <f t="shared" si="23"/>
        <v>1</v>
      </c>
      <c r="BP173" s="202" t="b">
        <f t="shared" si="23"/>
        <v>1</v>
      </c>
      <c r="BQ173" s="202" t="b">
        <f t="shared" si="23"/>
        <v>1</v>
      </c>
    </row>
    <row r="174" spans="1:69" s="214" customFormat="1" ht="12" customHeight="1" x14ac:dyDescent="0.2">
      <c r="A174" s="239">
        <v>14301041</v>
      </c>
      <c r="B174" s="240" t="s">
        <v>1843</v>
      </c>
      <c r="C174" s="200" t="s">
        <v>617</v>
      </c>
      <c r="D174" s="201" t="s">
        <v>479</v>
      </c>
      <c r="E174" s="170"/>
      <c r="F174" s="200"/>
      <c r="G174" s="201"/>
      <c r="H174" s="202" t="s">
        <v>1684</v>
      </c>
      <c r="I174" s="202" t="s">
        <v>1684</v>
      </c>
      <c r="J174" s="202" t="s">
        <v>1684</v>
      </c>
      <c r="K174" s="202" t="s">
        <v>1684</v>
      </c>
      <c r="L174" s="202" t="s">
        <v>479</v>
      </c>
      <c r="M174" s="202" t="s">
        <v>1685</v>
      </c>
      <c r="N174" s="202" t="s">
        <v>479</v>
      </c>
      <c r="O174" s="167"/>
      <c r="P174" s="203">
        <v>0</v>
      </c>
      <c r="Q174" s="203">
        <v>0</v>
      </c>
      <c r="R174" s="203">
        <v>0</v>
      </c>
      <c r="S174" s="203">
        <v>0</v>
      </c>
      <c r="T174" s="203">
        <v>0</v>
      </c>
      <c r="U174" s="203">
        <v>0</v>
      </c>
      <c r="V174" s="203">
        <v>0</v>
      </c>
      <c r="W174" s="203">
        <v>0</v>
      </c>
      <c r="X174" s="203">
        <v>0</v>
      </c>
      <c r="Y174" s="203">
        <v>0</v>
      </c>
      <c r="Z174" s="203">
        <v>0</v>
      </c>
      <c r="AA174" s="203">
        <v>0</v>
      </c>
      <c r="AB174" s="203">
        <v>0</v>
      </c>
      <c r="AC174" s="203"/>
      <c r="AD174" s="203"/>
      <c r="AE174" s="203">
        <v>0</v>
      </c>
      <c r="AF174" s="215"/>
      <c r="AG174" s="216"/>
      <c r="AH174" s="205"/>
      <c r="AI174" s="205"/>
      <c r="AJ174" s="205"/>
      <c r="AK174" s="206"/>
      <c r="AL174" s="205">
        <v>0</v>
      </c>
      <c r="AM174" s="207">
        <v>0</v>
      </c>
      <c r="AN174" s="205"/>
      <c r="AO174" s="208">
        <v>0</v>
      </c>
      <c r="AP174" s="209"/>
      <c r="AQ174" s="210">
        <v>0</v>
      </c>
      <c r="AR174" s="205"/>
      <c r="AS174" s="205"/>
      <c r="AT174" s="205"/>
      <c r="AU174" s="205"/>
      <c r="AV174" s="211">
        <v>0</v>
      </c>
      <c r="AW174" s="205">
        <v>0</v>
      </c>
      <c r="AX174" s="205"/>
      <c r="AY174" s="207">
        <v>0</v>
      </c>
      <c r="AZ174" s="212"/>
      <c r="BA174" s="213">
        <v>0</v>
      </c>
      <c r="BC174" s="202" t="str">
        <f t="shared" si="24"/>
        <v/>
      </c>
      <c r="BD174" s="202" t="str">
        <f t="shared" si="24"/>
        <v/>
      </c>
      <c r="BE174" s="202" t="str">
        <f t="shared" si="24"/>
        <v/>
      </c>
      <c r="BF174" s="202" t="str">
        <f t="shared" si="24"/>
        <v/>
      </c>
      <c r="BG174" s="202" t="str">
        <f t="shared" si="21"/>
        <v>W/C</v>
      </c>
      <c r="BH174" s="202" t="str">
        <f t="shared" si="21"/>
        <v>NO</v>
      </c>
      <c r="BI174" s="202" t="str">
        <f t="shared" si="22"/>
        <v>W/C</v>
      </c>
      <c r="BK174" s="202" t="b">
        <f t="shared" si="23"/>
        <v>1</v>
      </c>
      <c r="BL174" s="202" t="b">
        <f t="shared" si="23"/>
        <v>1</v>
      </c>
      <c r="BM174" s="202" t="b">
        <f t="shared" si="23"/>
        <v>1</v>
      </c>
      <c r="BN174" s="202" t="b">
        <f t="shared" si="23"/>
        <v>1</v>
      </c>
      <c r="BO174" s="202" t="b">
        <f t="shared" si="23"/>
        <v>1</v>
      </c>
      <c r="BP174" s="202" t="b">
        <f t="shared" si="23"/>
        <v>1</v>
      </c>
      <c r="BQ174" s="202" t="b">
        <f t="shared" si="23"/>
        <v>1</v>
      </c>
    </row>
    <row r="175" spans="1:69" s="214" customFormat="1" ht="12" customHeight="1" x14ac:dyDescent="0.2">
      <c r="A175" s="239">
        <v>14301043</v>
      </c>
      <c r="B175" s="240" t="s">
        <v>1844</v>
      </c>
      <c r="C175" s="240" t="s">
        <v>618</v>
      </c>
      <c r="D175" s="201" t="s">
        <v>478</v>
      </c>
      <c r="E175" s="170"/>
      <c r="F175" s="240"/>
      <c r="G175" s="201"/>
      <c r="H175" s="202" t="s">
        <v>1684</v>
      </c>
      <c r="I175" s="202" t="s">
        <v>1684</v>
      </c>
      <c r="J175" s="202" t="s">
        <v>1684</v>
      </c>
      <c r="K175" s="202" t="s">
        <v>478</v>
      </c>
      <c r="L175" s="202" t="s">
        <v>1685</v>
      </c>
      <c r="M175" s="202" t="s">
        <v>1685</v>
      </c>
      <c r="N175" s="202" t="s">
        <v>1684</v>
      </c>
      <c r="O175" s="167"/>
      <c r="P175" s="203">
        <v>3367702.87</v>
      </c>
      <c r="Q175" s="203">
        <v>3098971.14</v>
      </c>
      <c r="R175" s="203">
        <v>5168465.09</v>
      </c>
      <c r="S175" s="203">
        <v>4697970.9400000004</v>
      </c>
      <c r="T175" s="203">
        <v>2324255.2599999998</v>
      </c>
      <c r="U175" s="203">
        <v>4727343.1399999997</v>
      </c>
      <c r="V175" s="203">
        <v>3869016.4</v>
      </c>
      <c r="W175" s="203">
        <v>7321574.8899999997</v>
      </c>
      <c r="X175" s="203">
        <v>5344498.0999999996</v>
      </c>
      <c r="Y175" s="203">
        <v>6251564.9500000002</v>
      </c>
      <c r="Z175" s="203">
        <v>6340591.4900000002</v>
      </c>
      <c r="AA175" s="203">
        <v>6403588.2400000002</v>
      </c>
      <c r="AB175" s="203">
        <v>6592478.0999999996</v>
      </c>
      <c r="AC175" s="203"/>
      <c r="AD175" s="203"/>
      <c r="AE175" s="203">
        <v>5043994.177083334</v>
      </c>
      <c r="AF175" s="215"/>
      <c r="AG175" s="216"/>
      <c r="AH175" s="205"/>
      <c r="AI175" s="205"/>
      <c r="AJ175" s="205"/>
      <c r="AK175" s="206">
        <v>5043994.177083334</v>
      </c>
      <c r="AL175" s="205">
        <v>5043994.177083334</v>
      </c>
      <c r="AM175" s="207"/>
      <c r="AN175" s="205"/>
      <c r="AO175" s="208">
        <v>0</v>
      </c>
      <c r="AP175" s="209"/>
      <c r="AQ175" s="210">
        <v>6592478.0999999996</v>
      </c>
      <c r="AR175" s="205"/>
      <c r="AS175" s="205"/>
      <c r="AT175" s="205"/>
      <c r="AU175" s="205">
        <v>6592478.0999999996</v>
      </c>
      <c r="AV175" s="211">
        <v>6592478.0999999996</v>
      </c>
      <c r="AW175" s="205"/>
      <c r="AX175" s="205"/>
      <c r="AY175" s="207">
        <v>0</v>
      </c>
      <c r="AZ175" s="212" t="s">
        <v>4866</v>
      </c>
      <c r="BA175" s="213">
        <v>0</v>
      </c>
      <c r="BC175" s="202" t="str">
        <f t="shared" si="24"/>
        <v/>
      </c>
      <c r="BD175" s="202" t="str">
        <f t="shared" si="24"/>
        <v/>
      </c>
      <c r="BE175" s="202" t="str">
        <f t="shared" si="24"/>
        <v/>
      </c>
      <c r="BF175" s="202" t="str">
        <f t="shared" si="24"/>
        <v>Non-Op</v>
      </c>
      <c r="BG175" s="202" t="str">
        <f t="shared" si="21"/>
        <v>NO</v>
      </c>
      <c r="BH175" s="202" t="str">
        <f t="shared" si="21"/>
        <v>NO</v>
      </c>
      <c r="BI175" s="202" t="str">
        <f t="shared" si="22"/>
        <v/>
      </c>
      <c r="BK175" s="202" t="b">
        <f t="shared" si="23"/>
        <v>1</v>
      </c>
      <c r="BL175" s="202" t="b">
        <f t="shared" si="23"/>
        <v>1</v>
      </c>
      <c r="BM175" s="202" t="b">
        <f t="shared" si="23"/>
        <v>1</v>
      </c>
      <c r="BN175" s="202" t="b">
        <f t="shared" si="23"/>
        <v>1</v>
      </c>
      <c r="BO175" s="202" t="b">
        <f t="shared" si="23"/>
        <v>1</v>
      </c>
      <c r="BP175" s="202" t="b">
        <f t="shared" si="23"/>
        <v>1</v>
      </c>
      <c r="BQ175" s="202" t="b">
        <f t="shared" si="23"/>
        <v>1</v>
      </c>
    </row>
    <row r="176" spans="1:69" s="214" customFormat="1" ht="12" customHeight="1" x14ac:dyDescent="0.2">
      <c r="A176" s="239">
        <v>14400311</v>
      </c>
      <c r="B176" s="240" t="s">
        <v>1845</v>
      </c>
      <c r="C176" s="200" t="s">
        <v>619</v>
      </c>
      <c r="D176" s="201" t="s">
        <v>479</v>
      </c>
      <c r="E176" s="170"/>
      <c r="F176" s="200"/>
      <c r="G176" s="201"/>
      <c r="H176" s="202" t="s">
        <v>1684</v>
      </c>
      <c r="I176" s="202" t="s">
        <v>1684</v>
      </c>
      <c r="J176" s="202" t="s">
        <v>1684</v>
      </c>
      <c r="K176" s="202" t="s">
        <v>1684</v>
      </c>
      <c r="L176" s="202" t="s">
        <v>479</v>
      </c>
      <c r="M176" s="202" t="s">
        <v>1685</v>
      </c>
      <c r="N176" s="202" t="s">
        <v>479</v>
      </c>
      <c r="O176" s="167"/>
      <c r="P176" s="203">
        <v>-3383386.71</v>
      </c>
      <c r="Q176" s="203">
        <v>-3700964.41</v>
      </c>
      <c r="R176" s="203">
        <v>-3849315.1</v>
      </c>
      <c r="S176" s="203">
        <v>-4163944.93</v>
      </c>
      <c r="T176" s="203">
        <v>-4512558.42</v>
      </c>
      <c r="U176" s="203">
        <v>-4732323.1500000004</v>
      </c>
      <c r="V176" s="203">
        <v>-4523409.17</v>
      </c>
      <c r="W176" s="203">
        <v>-3908769.51</v>
      </c>
      <c r="X176" s="203">
        <v>-3395566.4</v>
      </c>
      <c r="Y176" s="203">
        <v>-2041125.55</v>
      </c>
      <c r="Z176" s="203">
        <v>-2278945.29</v>
      </c>
      <c r="AA176" s="203">
        <v>-2161332.81</v>
      </c>
      <c r="AB176" s="203">
        <v>-1864553.68</v>
      </c>
      <c r="AC176" s="203"/>
      <c r="AD176" s="203"/>
      <c r="AE176" s="203">
        <v>-3491018.7445833329</v>
      </c>
      <c r="AF176" s="215"/>
      <c r="AG176" s="216"/>
      <c r="AH176" s="205"/>
      <c r="AI176" s="205"/>
      <c r="AJ176" s="205"/>
      <c r="AK176" s="206"/>
      <c r="AL176" s="205">
        <v>0</v>
      </c>
      <c r="AM176" s="207">
        <v>-3491018.7445833329</v>
      </c>
      <c r="AN176" s="205"/>
      <c r="AO176" s="208">
        <v>-3491018.7445833329</v>
      </c>
      <c r="AP176" s="209"/>
      <c r="AQ176" s="210">
        <v>-1864553.68</v>
      </c>
      <c r="AR176" s="205"/>
      <c r="AS176" s="205"/>
      <c r="AT176" s="205"/>
      <c r="AU176" s="205"/>
      <c r="AV176" s="211">
        <v>0</v>
      </c>
      <c r="AW176" s="205">
        <v>-1864553.68</v>
      </c>
      <c r="AX176" s="205"/>
      <c r="AY176" s="207">
        <v>-1864553.68</v>
      </c>
      <c r="AZ176" s="212"/>
      <c r="BA176" s="213">
        <v>0</v>
      </c>
      <c r="BC176" s="202" t="str">
        <f t="shared" si="24"/>
        <v/>
      </c>
      <c r="BD176" s="202" t="str">
        <f t="shared" si="24"/>
        <v/>
      </c>
      <c r="BE176" s="202" t="str">
        <f t="shared" si="24"/>
        <v/>
      </c>
      <c r="BF176" s="202" t="str">
        <f t="shared" si="24"/>
        <v/>
      </c>
      <c r="BG176" s="202" t="str">
        <f t="shared" si="21"/>
        <v>W/C</v>
      </c>
      <c r="BH176" s="202" t="str">
        <f t="shared" si="21"/>
        <v>NO</v>
      </c>
      <c r="BI176" s="202" t="str">
        <f t="shared" si="22"/>
        <v>W/C</v>
      </c>
      <c r="BK176" s="202" t="b">
        <f t="shared" si="23"/>
        <v>1</v>
      </c>
      <c r="BL176" s="202" t="b">
        <f t="shared" si="23"/>
        <v>1</v>
      </c>
      <c r="BM176" s="202" t="b">
        <f t="shared" si="23"/>
        <v>1</v>
      </c>
      <c r="BN176" s="202" t="b">
        <f t="shared" si="23"/>
        <v>1</v>
      </c>
      <c r="BO176" s="202" t="b">
        <f t="shared" si="23"/>
        <v>1</v>
      </c>
      <c r="BP176" s="202" t="b">
        <f t="shared" si="23"/>
        <v>1</v>
      </c>
      <c r="BQ176" s="202" t="b">
        <f t="shared" si="23"/>
        <v>1</v>
      </c>
    </row>
    <row r="177" spans="1:69" s="214" customFormat="1" ht="12" customHeight="1" x14ac:dyDescent="0.2">
      <c r="A177" s="239">
        <v>14400312</v>
      </c>
      <c r="B177" s="240" t="s">
        <v>1846</v>
      </c>
      <c r="C177" s="200" t="s">
        <v>620</v>
      </c>
      <c r="D177" s="201" t="s">
        <v>479</v>
      </c>
      <c r="E177" s="170"/>
      <c r="F177" s="200"/>
      <c r="G177" s="201"/>
      <c r="H177" s="202" t="s">
        <v>1684</v>
      </c>
      <c r="I177" s="202" t="s">
        <v>1684</v>
      </c>
      <c r="J177" s="202" t="s">
        <v>1684</v>
      </c>
      <c r="K177" s="202" t="s">
        <v>1684</v>
      </c>
      <c r="L177" s="202" t="s">
        <v>479</v>
      </c>
      <c r="M177" s="202" t="s">
        <v>1685</v>
      </c>
      <c r="N177" s="202" t="s">
        <v>479</v>
      </c>
      <c r="O177" s="167"/>
      <c r="P177" s="203">
        <v>-1039730.28</v>
      </c>
      <c r="Q177" s="203">
        <v>-1145643.98</v>
      </c>
      <c r="R177" s="203">
        <v>-1181447.9099999999</v>
      </c>
      <c r="S177" s="203">
        <v>-1233217.0900000001</v>
      </c>
      <c r="T177" s="203">
        <v>-1264837.1100000001</v>
      </c>
      <c r="U177" s="203">
        <v>-1230384.5900000001</v>
      </c>
      <c r="V177" s="203">
        <v>-1192353.3999999999</v>
      </c>
      <c r="W177" s="203">
        <v>-1010017.64</v>
      </c>
      <c r="X177" s="203">
        <v>-870130.99</v>
      </c>
      <c r="Y177" s="203">
        <v>-499217.96</v>
      </c>
      <c r="Z177" s="203">
        <v>-608307.25</v>
      </c>
      <c r="AA177" s="203">
        <v>-595137.18999999994</v>
      </c>
      <c r="AB177" s="203">
        <v>-599251.47</v>
      </c>
      <c r="AC177" s="203"/>
      <c r="AD177" s="203"/>
      <c r="AE177" s="203">
        <v>-970848.83208333328</v>
      </c>
      <c r="AF177" s="215"/>
      <c r="AG177" s="216"/>
      <c r="AH177" s="205"/>
      <c r="AI177" s="205"/>
      <c r="AJ177" s="205"/>
      <c r="AK177" s="206"/>
      <c r="AL177" s="205">
        <v>0</v>
      </c>
      <c r="AM177" s="207">
        <v>-970848.83208333328</v>
      </c>
      <c r="AN177" s="205"/>
      <c r="AO177" s="208">
        <v>-970848.83208333328</v>
      </c>
      <c r="AP177" s="209"/>
      <c r="AQ177" s="210">
        <v>-599251.47</v>
      </c>
      <c r="AR177" s="205"/>
      <c r="AS177" s="205"/>
      <c r="AT177" s="205"/>
      <c r="AU177" s="205"/>
      <c r="AV177" s="211">
        <v>0</v>
      </c>
      <c r="AW177" s="205">
        <v>-599251.47</v>
      </c>
      <c r="AX177" s="205"/>
      <c r="AY177" s="207">
        <v>-599251.47</v>
      </c>
      <c r="AZ177" s="212"/>
      <c r="BA177" s="213">
        <v>0</v>
      </c>
      <c r="BC177" s="202" t="str">
        <f t="shared" si="24"/>
        <v/>
      </c>
      <c r="BD177" s="202" t="str">
        <f t="shared" si="24"/>
        <v/>
      </c>
      <c r="BE177" s="202" t="str">
        <f t="shared" si="24"/>
        <v/>
      </c>
      <c r="BF177" s="202" t="str">
        <f t="shared" si="24"/>
        <v/>
      </c>
      <c r="BG177" s="202" t="str">
        <f t="shared" si="21"/>
        <v>W/C</v>
      </c>
      <c r="BH177" s="202" t="str">
        <f t="shared" si="21"/>
        <v>NO</v>
      </c>
      <c r="BI177" s="202" t="str">
        <f t="shared" si="22"/>
        <v>W/C</v>
      </c>
      <c r="BK177" s="202" t="b">
        <f t="shared" si="23"/>
        <v>1</v>
      </c>
      <c r="BL177" s="202" t="b">
        <f t="shared" si="23"/>
        <v>1</v>
      </c>
      <c r="BM177" s="202" t="b">
        <f t="shared" si="23"/>
        <v>1</v>
      </c>
      <c r="BN177" s="202" t="b">
        <f t="shared" si="23"/>
        <v>1</v>
      </c>
      <c r="BO177" s="202" t="b">
        <f t="shared" si="23"/>
        <v>1</v>
      </c>
      <c r="BP177" s="202" t="b">
        <f t="shared" si="23"/>
        <v>1</v>
      </c>
      <c r="BQ177" s="202" t="b">
        <f t="shared" si="23"/>
        <v>1</v>
      </c>
    </row>
    <row r="178" spans="1:69" s="214" customFormat="1" ht="12" customHeight="1" x14ac:dyDescent="0.2">
      <c r="A178" s="239">
        <v>14400313</v>
      </c>
      <c r="B178" s="240" t="s">
        <v>1847</v>
      </c>
      <c r="C178" s="200" t="s">
        <v>621</v>
      </c>
      <c r="D178" s="201" t="s">
        <v>479</v>
      </c>
      <c r="E178" s="170"/>
      <c r="F178" s="200"/>
      <c r="G178" s="201"/>
      <c r="H178" s="202" t="s">
        <v>1684</v>
      </c>
      <c r="I178" s="202" t="s">
        <v>1684</v>
      </c>
      <c r="J178" s="202" t="s">
        <v>1684</v>
      </c>
      <c r="K178" s="202" t="s">
        <v>1684</v>
      </c>
      <c r="L178" s="202" t="s">
        <v>479</v>
      </c>
      <c r="M178" s="202" t="s">
        <v>1685</v>
      </c>
      <c r="N178" s="202" t="s">
        <v>479</v>
      </c>
      <c r="O178" s="167"/>
      <c r="P178" s="203">
        <v>-2885756.95</v>
      </c>
      <c r="Q178" s="203">
        <v>-319145.98</v>
      </c>
      <c r="R178" s="203">
        <v>-319145.98</v>
      </c>
      <c r="S178" s="203">
        <v>-2783925.67</v>
      </c>
      <c r="T178" s="203">
        <v>-319145.98</v>
      </c>
      <c r="U178" s="203">
        <v>-646823.89</v>
      </c>
      <c r="V178" s="203">
        <v>-3191544.33</v>
      </c>
      <c r="W178" s="203">
        <v>-646823.79</v>
      </c>
      <c r="X178" s="203">
        <v>-646844.18000000005</v>
      </c>
      <c r="Y178" s="203">
        <v>-3619092.18</v>
      </c>
      <c r="Z178" s="203">
        <v>-646844.18000000005</v>
      </c>
      <c r="AA178" s="203">
        <v>-1190894.18</v>
      </c>
      <c r="AB178" s="203">
        <v>-3993273.29</v>
      </c>
      <c r="AC178" s="203"/>
      <c r="AD178" s="203"/>
      <c r="AE178" s="203">
        <v>-1480812.1216666668</v>
      </c>
      <c r="AF178" s="215"/>
      <c r="AG178" s="216"/>
      <c r="AH178" s="205"/>
      <c r="AI178" s="205"/>
      <c r="AJ178" s="205"/>
      <c r="AK178" s="206"/>
      <c r="AL178" s="205">
        <v>0</v>
      </c>
      <c r="AM178" s="207">
        <v>-1480812.1216666668</v>
      </c>
      <c r="AN178" s="205"/>
      <c r="AO178" s="208">
        <v>-1480812.1216666668</v>
      </c>
      <c r="AP178" s="209"/>
      <c r="AQ178" s="210">
        <v>-3993273.29</v>
      </c>
      <c r="AR178" s="205"/>
      <c r="AS178" s="205"/>
      <c r="AT178" s="205"/>
      <c r="AU178" s="205"/>
      <c r="AV178" s="211">
        <v>0</v>
      </c>
      <c r="AW178" s="205">
        <v>-3993273.29</v>
      </c>
      <c r="AX178" s="205"/>
      <c r="AY178" s="207">
        <v>-3993273.29</v>
      </c>
      <c r="AZ178" s="212"/>
      <c r="BA178" s="213">
        <v>0</v>
      </c>
      <c r="BC178" s="202" t="str">
        <f t="shared" si="24"/>
        <v/>
      </c>
      <c r="BD178" s="202" t="str">
        <f t="shared" si="24"/>
        <v/>
      </c>
      <c r="BE178" s="202" t="str">
        <f t="shared" si="24"/>
        <v/>
      </c>
      <c r="BF178" s="202" t="str">
        <f t="shared" si="24"/>
        <v/>
      </c>
      <c r="BG178" s="202" t="str">
        <f t="shared" si="21"/>
        <v>W/C</v>
      </c>
      <c r="BH178" s="202" t="str">
        <f t="shared" si="21"/>
        <v>NO</v>
      </c>
      <c r="BI178" s="202" t="str">
        <f t="shared" si="22"/>
        <v>W/C</v>
      </c>
      <c r="BK178" s="202" t="b">
        <f t="shared" si="23"/>
        <v>1</v>
      </c>
      <c r="BL178" s="202" t="b">
        <f t="shared" si="23"/>
        <v>1</v>
      </c>
      <c r="BM178" s="202" t="b">
        <f t="shared" si="23"/>
        <v>1</v>
      </c>
      <c r="BN178" s="202" t="b">
        <f t="shared" si="23"/>
        <v>1</v>
      </c>
      <c r="BO178" s="202" t="b">
        <f t="shared" si="23"/>
        <v>1</v>
      </c>
      <c r="BP178" s="202" t="b">
        <f t="shared" si="23"/>
        <v>1</v>
      </c>
      <c r="BQ178" s="202" t="b">
        <f t="shared" si="23"/>
        <v>1</v>
      </c>
    </row>
    <row r="179" spans="1:69" s="214" customFormat="1" ht="12" customHeight="1" x14ac:dyDescent="0.2">
      <c r="A179" s="239">
        <v>14400323</v>
      </c>
      <c r="B179" s="240" t="s">
        <v>1848</v>
      </c>
      <c r="C179" s="200" t="s">
        <v>622</v>
      </c>
      <c r="D179" s="201" t="s">
        <v>479</v>
      </c>
      <c r="E179" s="170"/>
      <c r="F179" s="200"/>
      <c r="G179" s="201"/>
      <c r="H179" s="202" t="s">
        <v>1684</v>
      </c>
      <c r="I179" s="202" t="s">
        <v>1684</v>
      </c>
      <c r="J179" s="202" t="s">
        <v>1684</v>
      </c>
      <c r="K179" s="202" t="s">
        <v>1684</v>
      </c>
      <c r="L179" s="202" t="s">
        <v>479</v>
      </c>
      <c r="M179" s="202" t="s">
        <v>1685</v>
      </c>
      <c r="N179" s="202" t="s">
        <v>479</v>
      </c>
      <c r="O179" s="167"/>
      <c r="P179" s="203">
        <v>0</v>
      </c>
      <c r="Q179" s="203">
        <v>0</v>
      </c>
      <c r="R179" s="203">
        <v>0</v>
      </c>
      <c r="S179" s="203">
        <v>0</v>
      </c>
      <c r="T179" s="203">
        <v>0</v>
      </c>
      <c r="U179" s="203">
        <v>0</v>
      </c>
      <c r="V179" s="203">
        <v>0</v>
      </c>
      <c r="W179" s="203">
        <v>0</v>
      </c>
      <c r="X179" s="203">
        <v>0</v>
      </c>
      <c r="Y179" s="203">
        <v>0</v>
      </c>
      <c r="Z179" s="203">
        <v>0</v>
      </c>
      <c r="AA179" s="203">
        <v>0</v>
      </c>
      <c r="AB179" s="203">
        <v>0</v>
      </c>
      <c r="AC179" s="203"/>
      <c r="AD179" s="203"/>
      <c r="AE179" s="203">
        <v>0</v>
      </c>
      <c r="AF179" s="215"/>
      <c r="AG179" s="216"/>
      <c r="AH179" s="205"/>
      <c r="AI179" s="205"/>
      <c r="AJ179" s="205"/>
      <c r="AK179" s="206"/>
      <c r="AL179" s="205">
        <v>0</v>
      </c>
      <c r="AM179" s="207">
        <v>0</v>
      </c>
      <c r="AN179" s="205"/>
      <c r="AO179" s="208">
        <v>0</v>
      </c>
      <c r="AP179" s="209"/>
      <c r="AQ179" s="210">
        <v>0</v>
      </c>
      <c r="AR179" s="205"/>
      <c r="AS179" s="205"/>
      <c r="AT179" s="205"/>
      <c r="AU179" s="205"/>
      <c r="AV179" s="211">
        <v>0</v>
      </c>
      <c r="AW179" s="205">
        <v>0</v>
      </c>
      <c r="AX179" s="205"/>
      <c r="AY179" s="207">
        <v>0</v>
      </c>
      <c r="AZ179" s="212"/>
      <c r="BA179" s="213">
        <v>0</v>
      </c>
      <c r="BC179" s="202" t="str">
        <f t="shared" si="24"/>
        <v/>
      </c>
      <c r="BD179" s="202" t="str">
        <f t="shared" si="24"/>
        <v/>
      </c>
      <c r="BE179" s="202" t="str">
        <f t="shared" si="24"/>
        <v/>
      </c>
      <c r="BF179" s="202" t="str">
        <f t="shared" si="24"/>
        <v/>
      </c>
      <c r="BG179" s="202" t="str">
        <f t="shared" si="21"/>
        <v>W/C</v>
      </c>
      <c r="BH179" s="202" t="str">
        <f t="shared" si="21"/>
        <v>NO</v>
      </c>
      <c r="BI179" s="202" t="str">
        <f t="shared" si="22"/>
        <v>W/C</v>
      </c>
      <c r="BK179" s="202" t="b">
        <f t="shared" si="23"/>
        <v>1</v>
      </c>
      <c r="BL179" s="202" t="b">
        <f t="shared" si="23"/>
        <v>1</v>
      </c>
      <c r="BM179" s="202" t="b">
        <f t="shared" si="23"/>
        <v>1</v>
      </c>
      <c r="BN179" s="202" t="b">
        <f t="shared" si="23"/>
        <v>1</v>
      </c>
      <c r="BO179" s="202" t="b">
        <f t="shared" si="23"/>
        <v>1</v>
      </c>
      <c r="BP179" s="202" t="b">
        <f t="shared" si="23"/>
        <v>1</v>
      </c>
      <c r="BQ179" s="202" t="b">
        <f t="shared" si="23"/>
        <v>1</v>
      </c>
    </row>
    <row r="180" spans="1:69" s="214" customFormat="1" ht="12" customHeight="1" x14ac:dyDescent="0.2">
      <c r="A180" s="291">
        <v>14400333</v>
      </c>
      <c r="B180" s="292" t="s">
        <v>1849</v>
      </c>
      <c r="C180" s="243" t="s">
        <v>1850</v>
      </c>
      <c r="D180" s="244" t="s">
        <v>479</v>
      </c>
      <c r="E180" s="245"/>
      <c r="F180" s="297">
        <v>42720</v>
      </c>
      <c r="G180" s="244"/>
      <c r="H180" s="247" t="s">
        <v>1684</v>
      </c>
      <c r="I180" s="247" t="s">
        <v>1684</v>
      </c>
      <c r="J180" s="247" t="s">
        <v>1684</v>
      </c>
      <c r="K180" s="247" t="s">
        <v>1684</v>
      </c>
      <c r="L180" s="247" t="s">
        <v>479</v>
      </c>
      <c r="M180" s="247" t="s">
        <v>1685</v>
      </c>
      <c r="N180" s="247" t="s">
        <v>479</v>
      </c>
      <c r="O180" s="248"/>
      <c r="P180" s="249">
        <v>0</v>
      </c>
      <c r="Q180" s="249">
        <v>0</v>
      </c>
      <c r="R180" s="249">
        <v>0</v>
      </c>
      <c r="S180" s="249">
        <v>0</v>
      </c>
      <c r="T180" s="249">
        <v>0</v>
      </c>
      <c r="U180" s="249">
        <v>0</v>
      </c>
      <c r="V180" s="249">
        <v>0</v>
      </c>
      <c r="W180" s="249">
        <v>0</v>
      </c>
      <c r="X180" s="249">
        <v>0</v>
      </c>
      <c r="Y180" s="249">
        <v>0</v>
      </c>
      <c r="Z180" s="249">
        <v>0</v>
      </c>
      <c r="AA180" s="249">
        <v>0</v>
      </c>
      <c r="AB180" s="249">
        <v>0</v>
      </c>
      <c r="AC180" s="249"/>
      <c r="AD180" s="249"/>
      <c r="AE180" s="249">
        <v>0</v>
      </c>
      <c r="AF180" s="250"/>
      <c r="AG180" s="251"/>
      <c r="AH180" s="252"/>
      <c r="AI180" s="252"/>
      <c r="AJ180" s="252"/>
      <c r="AK180" s="253"/>
      <c r="AL180" s="252">
        <v>0</v>
      </c>
      <c r="AM180" s="254">
        <v>0</v>
      </c>
      <c r="AN180" s="252"/>
      <c r="AO180" s="255">
        <v>0</v>
      </c>
      <c r="AP180" s="252"/>
      <c r="AQ180" s="256">
        <v>0</v>
      </c>
      <c r="AR180" s="252"/>
      <c r="AS180" s="252"/>
      <c r="AT180" s="252"/>
      <c r="AU180" s="252"/>
      <c r="AV180" s="257">
        <v>0</v>
      </c>
      <c r="AW180" s="252">
        <v>0</v>
      </c>
      <c r="AX180" s="252"/>
      <c r="AY180" s="254">
        <v>0</v>
      </c>
      <c r="AZ180" s="258"/>
      <c r="BA180" s="213">
        <v>0</v>
      </c>
      <c r="BC180" s="247" t="str">
        <f t="shared" si="24"/>
        <v/>
      </c>
      <c r="BD180" s="247" t="str">
        <f t="shared" si="24"/>
        <v/>
      </c>
      <c r="BE180" s="247" t="str">
        <f t="shared" si="24"/>
        <v/>
      </c>
      <c r="BF180" s="202" t="str">
        <f t="shared" si="24"/>
        <v/>
      </c>
      <c r="BG180" s="202" t="str">
        <f t="shared" si="21"/>
        <v>W/C</v>
      </c>
      <c r="BH180" s="202" t="str">
        <f t="shared" si="21"/>
        <v>NO</v>
      </c>
      <c r="BI180" s="202" t="str">
        <f t="shared" si="22"/>
        <v>W/C</v>
      </c>
      <c r="BK180" s="202" t="b">
        <f t="shared" si="23"/>
        <v>1</v>
      </c>
      <c r="BL180" s="202" t="b">
        <f t="shared" si="23"/>
        <v>1</v>
      </c>
      <c r="BM180" s="202" t="b">
        <f t="shared" si="23"/>
        <v>1</v>
      </c>
      <c r="BN180" s="202" t="b">
        <f t="shared" si="23"/>
        <v>1</v>
      </c>
      <c r="BO180" s="202" t="b">
        <f t="shared" si="23"/>
        <v>1</v>
      </c>
      <c r="BP180" s="202" t="b">
        <f t="shared" si="23"/>
        <v>1</v>
      </c>
      <c r="BQ180" s="202" t="b">
        <f t="shared" si="23"/>
        <v>1</v>
      </c>
    </row>
    <row r="181" spans="1:69" s="214" customFormat="1" ht="12" customHeight="1" x14ac:dyDescent="0.2">
      <c r="A181" s="239">
        <v>14400343</v>
      </c>
      <c r="B181" s="240" t="s">
        <v>1851</v>
      </c>
      <c r="C181" s="200" t="s">
        <v>623</v>
      </c>
      <c r="D181" s="201" t="s">
        <v>479</v>
      </c>
      <c r="E181" s="170"/>
      <c r="F181" s="200"/>
      <c r="G181" s="201"/>
      <c r="H181" s="202" t="s">
        <v>1684</v>
      </c>
      <c r="I181" s="202" t="s">
        <v>1684</v>
      </c>
      <c r="J181" s="202" t="s">
        <v>1684</v>
      </c>
      <c r="K181" s="202" t="s">
        <v>1684</v>
      </c>
      <c r="L181" s="202" t="s">
        <v>479</v>
      </c>
      <c r="M181" s="202" t="s">
        <v>1685</v>
      </c>
      <c r="N181" s="202" t="s">
        <v>479</v>
      </c>
      <c r="O181" s="167"/>
      <c r="P181" s="203">
        <v>-1181186.76</v>
      </c>
      <c r="Q181" s="203">
        <v>-1170223.08</v>
      </c>
      <c r="R181" s="203">
        <v>-1161946.81</v>
      </c>
      <c r="S181" s="203">
        <v>-1282919.98</v>
      </c>
      <c r="T181" s="203">
        <v>-1238676.04</v>
      </c>
      <c r="U181" s="203">
        <v>-1224145.67</v>
      </c>
      <c r="V181" s="203">
        <v>-1218471.3999999999</v>
      </c>
      <c r="W181" s="203">
        <v>-1230639.67</v>
      </c>
      <c r="X181" s="203">
        <v>-1218611.6399999999</v>
      </c>
      <c r="Y181" s="203">
        <v>-1363343.19</v>
      </c>
      <c r="Z181" s="203">
        <v>-1356295.29</v>
      </c>
      <c r="AA181" s="203">
        <v>-1394953.28</v>
      </c>
      <c r="AB181" s="203">
        <v>-1423460.42</v>
      </c>
      <c r="AC181" s="203"/>
      <c r="AD181" s="203"/>
      <c r="AE181" s="203">
        <v>-1263545.8033333332</v>
      </c>
      <c r="AF181" s="215"/>
      <c r="AG181" s="216"/>
      <c r="AH181" s="205"/>
      <c r="AI181" s="205"/>
      <c r="AJ181" s="205"/>
      <c r="AK181" s="206"/>
      <c r="AL181" s="205">
        <v>0</v>
      </c>
      <c r="AM181" s="207">
        <v>-1263545.8033333332</v>
      </c>
      <c r="AN181" s="205"/>
      <c r="AO181" s="208">
        <v>-1263545.8033333332</v>
      </c>
      <c r="AP181" s="209"/>
      <c r="AQ181" s="210">
        <v>-1423460.42</v>
      </c>
      <c r="AR181" s="205"/>
      <c r="AS181" s="205"/>
      <c r="AT181" s="205"/>
      <c r="AU181" s="205"/>
      <c r="AV181" s="211">
        <v>0</v>
      </c>
      <c r="AW181" s="205">
        <v>-1423460.42</v>
      </c>
      <c r="AX181" s="205"/>
      <c r="AY181" s="207">
        <v>-1423460.42</v>
      </c>
      <c r="AZ181" s="212"/>
      <c r="BA181" s="213">
        <v>0</v>
      </c>
      <c r="BC181" s="202" t="str">
        <f t="shared" si="24"/>
        <v/>
      </c>
      <c r="BD181" s="202" t="str">
        <f t="shared" si="24"/>
        <v/>
      </c>
      <c r="BE181" s="202" t="str">
        <f t="shared" si="24"/>
        <v/>
      </c>
      <c r="BF181" s="202" t="str">
        <f t="shared" si="24"/>
        <v/>
      </c>
      <c r="BG181" s="202" t="str">
        <f t="shared" si="21"/>
        <v>W/C</v>
      </c>
      <c r="BH181" s="202" t="str">
        <f t="shared" si="21"/>
        <v>NO</v>
      </c>
      <c r="BI181" s="202" t="str">
        <f t="shared" si="22"/>
        <v>W/C</v>
      </c>
      <c r="BK181" s="202" t="b">
        <f t="shared" si="23"/>
        <v>1</v>
      </c>
      <c r="BL181" s="202" t="b">
        <f t="shared" si="23"/>
        <v>1</v>
      </c>
      <c r="BM181" s="202" t="b">
        <f t="shared" si="23"/>
        <v>1</v>
      </c>
      <c r="BN181" s="202" t="b">
        <f t="shared" si="23"/>
        <v>1</v>
      </c>
      <c r="BO181" s="202" t="b">
        <f t="shared" si="23"/>
        <v>1</v>
      </c>
      <c r="BP181" s="202" t="b">
        <f t="shared" si="23"/>
        <v>1</v>
      </c>
      <c r="BQ181" s="202" t="b">
        <f t="shared" si="23"/>
        <v>1</v>
      </c>
    </row>
    <row r="182" spans="1:69" s="214" customFormat="1" ht="12" customHeight="1" x14ac:dyDescent="0.2">
      <c r="A182" s="239">
        <v>14400353</v>
      </c>
      <c r="B182" s="240" t="s">
        <v>1852</v>
      </c>
      <c r="C182" s="200" t="s">
        <v>624</v>
      </c>
      <c r="D182" s="201" t="s">
        <v>479</v>
      </c>
      <c r="E182" s="170"/>
      <c r="F182" s="200"/>
      <c r="G182" s="201"/>
      <c r="H182" s="202" t="s">
        <v>1684</v>
      </c>
      <c r="I182" s="202" t="s">
        <v>1684</v>
      </c>
      <c r="J182" s="202" t="s">
        <v>1684</v>
      </c>
      <c r="K182" s="202" t="s">
        <v>1684</v>
      </c>
      <c r="L182" s="202" t="s">
        <v>479</v>
      </c>
      <c r="M182" s="202" t="s">
        <v>1685</v>
      </c>
      <c r="N182" s="202" t="s">
        <v>479</v>
      </c>
      <c r="O182" s="167"/>
      <c r="P182" s="203">
        <v>-410684.93</v>
      </c>
      <c r="Q182" s="203">
        <v>-422851.47</v>
      </c>
      <c r="R182" s="203">
        <v>-462147.86</v>
      </c>
      <c r="S182" s="203">
        <v>-533222.67000000004</v>
      </c>
      <c r="T182" s="203">
        <v>-581238.87</v>
      </c>
      <c r="U182" s="203">
        <v>-590967.9</v>
      </c>
      <c r="V182" s="203">
        <v>-589852.32999999996</v>
      </c>
      <c r="W182" s="203">
        <v>-589896.51</v>
      </c>
      <c r="X182" s="203">
        <v>-590733.01</v>
      </c>
      <c r="Y182" s="203">
        <v>-593207.14</v>
      </c>
      <c r="Z182" s="203">
        <v>-594160.24</v>
      </c>
      <c r="AA182" s="203">
        <v>-593191.25</v>
      </c>
      <c r="AB182" s="203">
        <v>-528130.71</v>
      </c>
      <c r="AC182" s="203"/>
      <c r="AD182" s="203"/>
      <c r="AE182" s="203">
        <v>-550906.42249999999</v>
      </c>
      <c r="AF182" s="215"/>
      <c r="AG182" s="216"/>
      <c r="AH182" s="205"/>
      <c r="AI182" s="205"/>
      <c r="AJ182" s="205"/>
      <c r="AK182" s="206"/>
      <c r="AL182" s="205">
        <v>0</v>
      </c>
      <c r="AM182" s="207">
        <v>-550906.42249999999</v>
      </c>
      <c r="AN182" s="205"/>
      <c r="AO182" s="208">
        <v>-550906.42249999999</v>
      </c>
      <c r="AP182" s="209"/>
      <c r="AQ182" s="210">
        <v>-528130.71</v>
      </c>
      <c r="AR182" s="205"/>
      <c r="AS182" s="205"/>
      <c r="AT182" s="205"/>
      <c r="AU182" s="205"/>
      <c r="AV182" s="211">
        <v>0</v>
      </c>
      <c r="AW182" s="205">
        <v>-528130.71</v>
      </c>
      <c r="AX182" s="205"/>
      <c r="AY182" s="207">
        <v>-528130.71</v>
      </c>
      <c r="AZ182" s="212"/>
      <c r="BA182" s="213">
        <v>0</v>
      </c>
      <c r="BC182" s="202" t="str">
        <f t="shared" si="24"/>
        <v/>
      </c>
      <c r="BD182" s="202" t="str">
        <f t="shared" si="24"/>
        <v/>
      </c>
      <c r="BE182" s="202" t="str">
        <f t="shared" si="24"/>
        <v/>
      </c>
      <c r="BF182" s="202" t="str">
        <f t="shared" si="24"/>
        <v/>
      </c>
      <c r="BG182" s="202" t="str">
        <f t="shared" si="21"/>
        <v>W/C</v>
      </c>
      <c r="BH182" s="202" t="str">
        <f t="shared" si="21"/>
        <v>NO</v>
      </c>
      <c r="BI182" s="202" t="str">
        <f t="shared" si="22"/>
        <v>W/C</v>
      </c>
      <c r="BK182" s="202" t="b">
        <f t="shared" si="23"/>
        <v>1</v>
      </c>
      <c r="BL182" s="202" t="b">
        <f t="shared" si="23"/>
        <v>1</v>
      </c>
      <c r="BM182" s="202" t="b">
        <f t="shared" si="23"/>
        <v>1</v>
      </c>
      <c r="BN182" s="202" t="b">
        <f t="shared" si="23"/>
        <v>1</v>
      </c>
      <c r="BO182" s="202" t="b">
        <f t="shared" si="23"/>
        <v>1</v>
      </c>
      <c r="BP182" s="202" t="b">
        <f t="shared" si="23"/>
        <v>1</v>
      </c>
      <c r="BQ182" s="202" t="b">
        <f t="shared" si="23"/>
        <v>1</v>
      </c>
    </row>
    <row r="183" spans="1:69" s="214" customFormat="1" ht="13.9" customHeight="1" x14ac:dyDescent="0.2">
      <c r="A183" s="239">
        <v>14600000</v>
      </c>
      <c r="B183" s="240" t="s">
        <v>1853</v>
      </c>
      <c r="C183" s="200" t="s">
        <v>625</v>
      </c>
      <c r="D183" s="201" t="s">
        <v>478</v>
      </c>
      <c r="E183" s="170"/>
      <c r="F183" s="200"/>
      <c r="G183" s="201"/>
      <c r="H183" s="202" t="s">
        <v>1684</v>
      </c>
      <c r="I183" s="202" t="s">
        <v>1684</v>
      </c>
      <c r="J183" s="202" t="s">
        <v>1684</v>
      </c>
      <c r="K183" s="202" t="s">
        <v>478</v>
      </c>
      <c r="L183" s="202" t="s">
        <v>1685</v>
      </c>
      <c r="M183" s="202" t="s">
        <v>1685</v>
      </c>
      <c r="N183" s="202" t="s">
        <v>1684</v>
      </c>
      <c r="O183" s="167"/>
      <c r="P183" s="203">
        <v>3368039.95</v>
      </c>
      <c r="Q183" s="203">
        <v>2981194.85</v>
      </c>
      <c r="R183" s="203">
        <v>8645810.1500000004</v>
      </c>
      <c r="S183" s="203">
        <v>11139705.560000001</v>
      </c>
      <c r="T183" s="203">
        <v>6943214.7400000002</v>
      </c>
      <c r="U183" s="203">
        <v>0</v>
      </c>
      <c r="V183" s="203">
        <v>0</v>
      </c>
      <c r="W183" s="203">
        <v>0</v>
      </c>
      <c r="X183" s="203">
        <v>0</v>
      </c>
      <c r="Y183" s="203">
        <v>0</v>
      </c>
      <c r="Z183" s="203">
        <v>0</v>
      </c>
      <c r="AA183" s="203">
        <v>0</v>
      </c>
      <c r="AB183" s="203">
        <v>0</v>
      </c>
      <c r="AC183" s="203"/>
      <c r="AD183" s="203"/>
      <c r="AE183" s="203">
        <v>2616162.1062500007</v>
      </c>
      <c r="AF183" s="215"/>
      <c r="AG183" s="216"/>
      <c r="AH183" s="205"/>
      <c r="AI183" s="205"/>
      <c r="AJ183" s="205"/>
      <c r="AK183" s="206">
        <v>2616162.1062500007</v>
      </c>
      <c r="AL183" s="205">
        <v>2616162.1062500007</v>
      </c>
      <c r="AM183" s="207"/>
      <c r="AN183" s="205"/>
      <c r="AO183" s="208">
        <v>0</v>
      </c>
      <c r="AP183" s="209"/>
      <c r="AQ183" s="210">
        <v>0</v>
      </c>
      <c r="AR183" s="205"/>
      <c r="AS183" s="205"/>
      <c r="AT183" s="205"/>
      <c r="AU183" s="205">
        <v>0</v>
      </c>
      <c r="AV183" s="211">
        <v>0</v>
      </c>
      <c r="AW183" s="205"/>
      <c r="AX183" s="205"/>
      <c r="AY183" s="207">
        <v>0</v>
      </c>
      <c r="AZ183" s="212" t="s">
        <v>4876</v>
      </c>
      <c r="BA183" s="213">
        <v>0</v>
      </c>
      <c r="BC183" s="202" t="str">
        <f t="shared" si="24"/>
        <v/>
      </c>
      <c r="BD183" s="202" t="str">
        <f t="shared" si="24"/>
        <v/>
      </c>
      <c r="BE183" s="202" t="str">
        <f t="shared" si="24"/>
        <v/>
      </c>
      <c r="BF183" s="202" t="str">
        <f t="shared" si="24"/>
        <v>Non-Op</v>
      </c>
      <c r="BG183" s="202" t="str">
        <f t="shared" si="21"/>
        <v>NO</v>
      </c>
      <c r="BH183" s="202" t="str">
        <f t="shared" si="21"/>
        <v>NO</v>
      </c>
      <c r="BI183" s="202" t="str">
        <f t="shared" si="22"/>
        <v/>
      </c>
      <c r="BK183" s="202" t="b">
        <f t="shared" si="23"/>
        <v>1</v>
      </c>
      <c r="BL183" s="202" t="b">
        <f t="shared" si="23"/>
        <v>1</v>
      </c>
      <c r="BM183" s="202" t="b">
        <f t="shared" si="23"/>
        <v>1</v>
      </c>
      <c r="BN183" s="202" t="b">
        <f t="shared" si="23"/>
        <v>1</v>
      </c>
      <c r="BO183" s="202" t="b">
        <f t="shared" si="23"/>
        <v>1</v>
      </c>
      <c r="BP183" s="202" t="b">
        <f t="shared" si="23"/>
        <v>1</v>
      </c>
      <c r="BQ183" s="202" t="b">
        <f t="shared" si="23"/>
        <v>1</v>
      </c>
    </row>
    <row r="184" spans="1:69" s="214" customFormat="1" ht="12" customHeight="1" x14ac:dyDescent="0.25">
      <c r="A184" s="241">
        <v>14601004</v>
      </c>
      <c r="B184" s="242" t="s">
        <v>4943</v>
      </c>
      <c r="C184" s="298" t="s">
        <v>626</v>
      </c>
      <c r="D184" s="244" t="s">
        <v>478</v>
      </c>
      <c r="E184" s="245"/>
      <c r="F184" s="299">
        <v>43221</v>
      </c>
      <c r="G184" s="244"/>
      <c r="H184" s="247"/>
      <c r="I184" s="247"/>
      <c r="J184" s="247"/>
      <c r="K184" s="247" t="s">
        <v>478</v>
      </c>
      <c r="L184" s="247" t="s">
        <v>1685</v>
      </c>
      <c r="M184" s="247" t="s">
        <v>1685</v>
      </c>
      <c r="N184" s="247" t="s">
        <v>1684</v>
      </c>
      <c r="O184" s="248"/>
      <c r="P184" s="249"/>
      <c r="Q184" s="249"/>
      <c r="R184" s="249"/>
      <c r="S184" s="249"/>
      <c r="T184" s="249"/>
      <c r="U184" s="249">
        <v>44506.98</v>
      </c>
      <c r="V184" s="249">
        <v>51771.39</v>
      </c>
      <c r="W184" s="249">
        <v>36381.64</v>
      </c>
      <c r="X184" s="249">
        <v>42691.71</v>
      </c>
      <c r="Y184" s="249">
        <v>40031.040000000001</v>
      </c>
      <c r="Z184" s="249">
        <v>42109.07</v>
      </c>
      <c r="AA184" s="249">
        <v>43234.66</v>
      </c>
      <c r="AB184" s="249">
        <v>36119.370000000003</v>
      </c>
      <c r="AC184" s="249"/>
      <c r="AD184" s="249"/>
      <c r="AE184" s="249">
        <v>26565.514583333334</v>
      </c>
      <c r="AF184" s="250"/>
      <c r="AG184" s="251"/>
      <c r="AH184" s="252"/>
      <c r="AI184" s="252"/>
      <c r="AJ184" s="252"/>
      <c r="AK184" s="253">
        <v>26565.514583333334</v>
      </c>
      <c r="AL184" s="252">
        <v>26565.514583333334</v>
      </c>
      <c r="AM184" s="254"/>
      <c r="AN184" s="252"/>
      <c r="AO184" s="255">
        <v>0</v>
      </c>
      <c r="AP184" s="252"/>
      <c r="AQ184" s="256">
        <v>36119.370000000003</v>
      </c>
      <c r="AR184" s="252"/>
      <c r="AS184" s="252"/>
      <c r="AT184" s="252"/>
      <c r="AU184" s="252">
        <v>36119.370000000003</v>
      </c>
      <c r="AV184" s="257">
        <v>36119.370000000003</v>
      </c>
      <c r="AW184" s="252"/>
      <c r="AX184" s="252"/>
      <c r="AY184" s="254">
        <v>0</v>
      </c>
      <c r="AZ184" s="258" t="s">
        <v>4876</v>
      </c>
      <c r="BA184" s="213">
        <v>0</v>
      </c>
      <c r="BC184" s="247"/>
      <c r="BD184" s="247"/>
      <c r="BE184" s="247"/>
      <c r="BF184" s="202" t="str">
        <f t="shared" ref="BF184:BF247" si="25">IF(VALUE(AU184),BF$7,IF(ISBLANK(AU184),"",BF$7))</f>
        <v>Non-Op</v>
      </c>
      <c r="BG184" s="202" t="str">
        <f t="shared" si="21"/>
        <v>NO</v>
      </c>
      <c r="BH184" s="202" t="str">
        <f t="shared" si="21"/>
        <v>NO</v>
      </c>
      <c r="BI184" s="202" t="str">
        <f t="shared" si="22"/>
        <v/>
      </c>
      <c r="BK184" s="202" t="b">
        <f t="shared" si="23"/>
        <v>1</v>
      </c>
      <c r="BL184" s="202" t="b">
        <f t="shared" si="23"/>
        <v>1</v>
      </c>
      <c r="BM184" s="202" t="b">
        <f t="shared" si="23"/>
        <v>1</v>
      </c>
      <c r="BN184" s="202" t="b">
        <f t="shared" si="23"/>
        <v>1</v>
      </c>
      <c r="BO184" s="202" t="b">
        <f t="shared" si="23"/>
        <v>1</v>
      </c>
      <c r="BP184" s="202" t="b">
        <f t="shared" si="23"/>
        <v>1</v>
      </c>
      <c r="BQ184" s="202" t="b">
        <f t="shared" si="23"/>
        <v>1</v>
      </c>
    </row>
    <row r="185" spans="1:69" s="214" customFormat="1" ht="12" customHeight="1" x14ac:dyDescent="0.25">
      <c r="A185" s="241">
        <v>14602502</v>
      </c>
      <c r="B185" s="298" t="s">
        <v>4944</v>
      </c>
      <c r="C185" s="298" t="s">
        <v>627</v>
      </c>
      <c r="D185" s="244" t="s">
        <v>478</v>
      </c>
      <c r="E185" s="245"/>
      <c r="F185" s="299">
        <v>43221</v>
      </c>
      <c r="G185" s="244"/>
      <c r="H185" s="247"/>
      <c r="I185" s="247"/>
      <c r="J185" s="247"/>
      <c r="K185" s="247" t="s">
        <v>478</v>
      </c>
      <c r="L185" s="247" t="s">
        <v>1685</v>
      </c>
      <c r="M185" s="247" t="s">
        <v>1685</v>
      </c>
      <c r="N185" s="247" t="s">
        <v>1684</v>
      </c>
      <c r="O185" s="248"/>
      <c r="P185" s="249"/>
      <c r="Q185" s="249"/>
      <c r="R185" s="249"/>
      <c r="S185" s="249"/>
      <c r="T185" s="249"/>
      <c r="U185" s="249">
        <v>6222605.0099999998</v>
      </c>
      <c r="V185" s="249">
        <v>6746583.0099999998</v>
      </c>
      <c r="W185" s="249">
        <v>2594737.4</v>
      </c>
      <c r="X185" s="249">
        <v>2407276.38</v>
      </c>
      <c r="Y185" s="249">
        <v>8137743.3899999997</v>
      </c>
      <c r="Z185" s="249">
        <v>1265538.77</v>
      </c>
      <c r="AA185" s="249">
        <v>2433252.5</v>
      </c>
      <c r="AB185" s="249">
        <v>7328142.8200000003</v>
      </c>
      <c r="AC185" s="249"/>
      <c r="AD185" s="249"/>
      <c r="AE185" s="249">
        <v>2789317.3225000002</v>
      </c>
      <c r="AF185" s="250"/>
      <c r="AG185" s="251"/>
      <c r="AH185" s="252"/>
      <c r="AI185" s="252"/>
      <c r="AJ185" s="252"/>
      <c r="AK185" s="253">
        <v>2789317.3225000002</v>
      </c>
      <c r="AL185" s="252">
        <v>2789317.3225000002</v>
      </c>
      <c r="AM185" s="254"/>
      <c r="AN185" s="252"/>
      <c r="AO185" s="255">
        <v>0</v>
      </c>
      <c r="AP185" s="252"/>
      <c r="AQ185" s="256">
        <v>7328142.8200000003</v>
      </c>
      <c r="AR185" s="252"/>
      <c r="AS185" s="252"/>
      <c r="AT185" s="252"/>
      <c r="AU185" s="252">
        <v>7328142.8200000003</v>
      </c>
      <c r="AV185" s="257">
        <v>7328142.8200000003</v>
      </c>
      <c r="AW185" s="252"/>
      <c r="AX185" s="252"/>
      <c r="AY185" s="254">
        <v>0</v>
      </c>
      <c r="AZ185" s="258" t="s">
        <v>4876</v>
      </c>
      <c r="BA185" s="213">
        <v>0</v>
      </c>
      <c r="BC185" s="247"/>
      <c r="BD185" s="247"/>
      <c r="BE185" s="247"/>
      <c r="BF185" s="202" t="str">
        <f t="shared" si="25"/>
        <v>Non-Op</v>
      </c>
      <c r="BG185" s="202" t="str">
        <f t="shared" si="21"/>
        <v>NO</v>
      </c>
      <c r="BH185" s="202" t="str">
        <f t="shared" si="21"/>
        <v>NO</v>
      </c>
      <c r="BI185" s="202" t="str">
        <f t="shared" si="22"/>
        <v/>
      </c>
      <c r="BK185" s="202" t="b">
        <f t="shared" si="23"/>
        <v>1</v>
      </c>
      <c r="BL185" s="202" t="b">
        <f t="shared" si="23"/>
        <v>1</v>
      </c>
      <c r="BM185" s="202" t="b">
        <f t="shared" si="23"/>
        <v>1</v>
      </c>
      <c r="BN185" s="202" t="b">
        <f t="shared" si="23"/>
        <v>1</v>
      </c>
      <c r="BO185" s="202" t="b">
        <f t="shared" si="23"/>
        <v>1</v>
      </c>
      <c r="BP185" s="202" t="b">
        <f t="shared" si="23"/>
        <v>1</v>
      </c>
      <c r="BQ185" s="202" t="b">
        <f t="shared" si="23"/>
        <v>1</v>
      </c>
    </row>
    <row r="186" spans="1:69" s="214" customFormat="1" ht="12" customHeight="1" x14ac:dyDescent="0.25">
      <c r="A186" s="241">
        <v>14609470</v>
      </c>
      <c r="B186" s="298" t="s">
        <v>4945</v>
      </c>
      <c r="C186" s="298" t="s">
        <v>628</v>
      </c>
      <c r="D186" s="244" t="s">
        <v>478</v>
      </c>
      <c r="E186" s="245"/>
      <c r="F186" s="299">
        <v>43221</v>
      </c>
      <c r="G186" s="244"/>
      <c r="H186" s="247"/>
      <c r="I186" s="247"/>
      <c r="J186" s="247"/>
      <c r="K186" s="247" t="s">
        <v>478</v>
      </c>
      <c r="L186" s="247" t="s">
        <v>1685</v>
      </c>
      <c r="M186" s="247" t="s">
        <v>1685</v>
      </c>
      <c r="N186" s="247" t="s">
        <v>1684</v>
      </c>
      <c r="O186" s="248"/>
      <c r="P186" s="249"/>
      <c r="Q186" s="249"/>
      <c r="R186" s="249"/>
      <c r="S186" s="249"/>
      <c r="T186" s="249"/>
      <c r="U186" s="249">
        <v>583975.30000000005</v>
      </c>
      <c r="V186" s="249">
        <v>501834.74</v>
      </c>
      <c r="W186" s="249">
        <v>644210.11</v>
      </c>
      <c r="X186" s="249">
        <v>766483.57</v>
      </c>
      <c r="Y186" s="249">
        <v>958367.01</v>
      </c>
      <c r="Z186" s="249">
        <v>1075442.57</v>
      </c>
      <c r="AA186" s="249">
        <v>1259464.17</v>
      </c>
      <c r="AB186" s="249">
        <v>1029691.52</v>
      </c>
      <c r="AC186" s="249"/>
      <c r="AD186" s="249"/>
      <c r="AE186" s="249">
        <v>525385.26916666667</v>
      </c>
      <c r="AF186" s="250"/>
      <c r="AG186" s="251"/>
      <c r="AH186" s="252"/>
      <c r="AI186" s="252"/>
      <c r="AJ186" s="252"/>
      <c r="AK186" s="253">
        <v>525385.26916666667</v>
      </c>
      <c r="AL186" s="252">
        <v>525385.26916666667</v>
      </c>
      <c r="AM186" s="254"/>
      <c r="AN186" s="252"/>
      <c r="AO186" s="255">
        <v>0</v>
      </c>
      <c r="AP186" s="252"/>
      <c r="AQ186" s="256">
        <v>1029691.52</v>
      </c>
      <c r="AR186" s="252"/>
      <c r="AS186" s="252"/>
      <c r="AT186" s="252"/>
      <c r="AU186" s="252">
        <v>1029691.52</v>
      </c>
      <c r="AV186" s="257">
        <v>1029691.52</v>
      </c>
      <c r="AW186" s="252"/>
      <c r="AX186" s="252"/>
      <c r="AY186" s="254">
        <v>0</v>
      </c>
      <c r="AZ186" s="258" t="s">
        <v>4876</v>
      </c>
      <c r="BA186" s="213">
        <v>0</v>
      </c>
      <c r="BC186" s="247"/>
      <c r="BD186" s="247"/>
      <c r="BE186" s="247"/>
      <c r="BF186" s="202" t="str">
        <f t="shared" si="25"/>
        <v>Non-Op</v>
      </c>
      <c r="BG186" s="202" t="str">
        <f t="shared" si="21"/>
        <v>NO</v>
      </c>
      <c r="BH186" s="202" t="str">
        <f t="shared" si="21"/>
        <v>NO</v>
      </c>
      <c r="BI186" s="202" t="str">
        <f t="shared" si="22"/>
        <v/>
      </c>
      <c r="BK186" s="202" t="b">
        <f t="shared" si="23"/>
        <v>1</v>
      </c>
      <c r="BL186" s="202" t="b">
        <f t="shared" si="23"/>
        <v>1</v>
      </c>
      <c r="BM186" s="202" t="b">
        <f t="shared" si="23"/>
        <v>1</v>
      </c>
      <c r="BN186" s="202" t="b">
        <f t="shared" si="23"/>
        <v>1</v>
      </c>
      <c r="BO186" s="202" t="b">
        <f t="shared" si="23"/>
        <v>1</v>
      </c>
      <c r="BP186" s="202" t="b">
        <f t="shared" si="23"/>
        <v>1</v>
      </c>
      <c r="BQ186" s="202" t="b">
        <f t="shared" si="23"/>
        <v>1</v>
      </c>
    </row>
    <row r="187" spans="1:69" s="214" customFormat="1" ht="12" customHeight="1" x14ac:dyDescent="0.25">
      <c r="A187" s="241">
        <v>14609480</v>
      </c>
      <c r="B187" s="298" t="s">
        <v>4946</v>
      </c>
      <c r="C187" s="298" t="s">
        <v>629</v>
      </c>
      <c r="D187" s="244" t="s">
        <v>478</v>
      </c>
      <c r="E187" s="245"/>
      <c r="F187" s="299">
        <v>43221</v>
      </c>
      <c r="G187" s="244"/>
      <c r="H187" s="247"/>
      <c r="I187" s="247"/>
      <c r="J187" s="247"/>
      <c r="K187" s="247" t="s">
        <v>478</v>
      </c>
      <c r="L187" s="247" t="s">
        <v>1685</v>
      </c>
      <c r="M187" s="247" t="s">
        <v>1685</v>
      </c>
      <c r="N187" s="247" t="s">
        <v>1684</v>
      </c>
      <c r="O187" s="248"/>
      <c r="P187" s="249"/>
      <c r="Q187" s="249"/>
      <c r="R187" s="249"/>
      <c r="S187" s="249"/>
      <c r="T187" s="249"/>
      <c r="U187" s="249">
        <v>35651.89</v>
      </c>
      <c r="V187" s="249">
        <v>239.16</v>
      </c>
      <c r="W187" s="249">
        <v>1146.19</v>
      </c>
      <c r="X187" s="249">
        <v>4704.0600000000004</v>
      </c>
      <c r="Y187" s="249">
        <v>2285.79</v>
      </c>
      <c r="Z187" s="249">
        <v>3498.3</v>
      </c>
      <c r="AA187" s="249">
        <v>4911.1499999999996</v>
      </c>
      <c r="AB187" s="249">
        <v>118.4</v>
      </c>
      <c r="AC187" s="249"/>
      <c r="AD187" s="249"/>
      <c r="AE187" s="249">
        <v>4374.6450000000004</v>
      </c>
      <c r="AF187" s="250"/>
      <c r="AG187" s="251"/>
      <c r="AH187" s="252"/>
      <c r="AI187" s="252"/>
      <c r="AJ187" s="252"/>
      <c r="AK187" s="253">
        <v>4374.6450000000004</v>
      </c>
      <c r="AL187" s="252">
        <v>4374.6450000000004</v>
      </c>
      <c r="AM187" s="254"/>
      <c r="AN187" s="252"/>
      <c r="AO187" s="255">
        <v>0</v>
      </c>
      <c r="AP187" s="252"/>
      <c r="AQ187" s="256">
        <v>118.4</v>
      </c>
      <c r="AR187" s="252"/>
      <c r="AS187" s="252"/>
      <c r="AT187" s="252"/>
      <c r="AU187" s="252">
        <v>118.4</v>
      </c>
      <c r="AV187" s="257">
        <v>118.4</v>
      </c>
      <c r="AW187" s="252"/>
      <c r="AX187" s="252"/>
      <c r="AY187" s="254">
        <v>0</v>
      </c>
      <c r="AZ187" s="258" t="s">
        <v>4876</v>
      </c>
      <c r="BA187" s="213">
        <v>0</v>
      </c>
      <c r="BC187" s="247"/>
      <c r="BD187" s="247"/>
      <c r="BE187" s="247"/>
      <c r="BF187" s="202" t="str">
        <f t="shared" si="25"/>
        <v>Non-Op</v>
      </c>
      <c r="BG187" s="202" t="str">
        <f t="shared" si="21"/>
        <v>NO</v>
      </c>
      <c r="BH187" s="202" t="str">
        <f t="shared" si="21"/>
        <v>NO</v>
      </c>
      <c r="BI187" s="202" t="str">
        <f t="shared" si="22"/>
        <v/>
      </c>
      <c r="BK187" s="202" t="b">
        <f t="shared" si="23"/>
        <v>1</v>
      </c>
      <c r="BL187" s="202" t="b">
        <f t="shared" si="23"/>
        <v>1</v>
      </c>
      <c r="BM187" s="202" t="b">
        <f t="shared" si="23"/>
        <v>1</v>
      </c>
      <c r="BN187" s="202" t="b">
        <f t="shared" si="23"/>
        <v>1</v>
      </c>
      <c r="BO187" s="202" t="b">
        <f t="shared" si="23"/>
        <v>1</v>
      </c>
      <c r="BP187" s="202" t="b">
        <f t="shared" si="23"/>
        <v>1</v>
      </c>
      <c r="BQ187" s="202" t="b">
        <f t="shared" si="23"/>
        <v>1</v>
      </c>
    </row>
    <row r="188" spans="1:69" s="214" customFormat="1" ht="12" customHeight="1" x14ac:dyDescent="0.25">
      <c r="A188" s="241">
        <v>14609490</v>
      </c>
      <c r="B188" s="298" t="s">
        <v>4947</v>
      </c>
      <c r="C188" s="298" t="s">
        <v>630</v>
      </c>
      <c r="D188" s="244" t="s">
        <v>478</v>
      </c>
      <c r="E188" s="245"/>
      <c r="F188" s="299">
        <v>43221</v>
      </c>
      <c r="G188" s="244"/>
      <c r="H188" s="247"/>
      <c r="I188" s="247"/>
      <c r="J188" s="247"/>
      <c r="K188" s="247" t="s">
        <v>478</v>
      </c>
      <c r="L188" s="247" t="s">
        <v>1685</v>
      </c>
      <c r="M188" s="247" t="s">
        <v>1685</v>
      </c>
      <c r="N188" s="247" t="s">
        <v>1684</v>
      </c>
      <c r="O188" s="248"/>
      <c r="P188" s="249"/>
      <c r="Q188" s="249"/>
      <c r="R188" s="249"/>
      <c r="S188" s="249"/>
      <c r="T188" s="249"/>
      <c r="U188" s="249">
        <v>20764.03</v>
      </c>
      <c r="V188" s="249">
        <v>214.99</v>
      </c>
      <c r="W188" s="249">
        <v>433.67</v>
      </c>
      <c r="X188" s="249">
        <v>1505.83</v>
      </c>
      <c r="Y188" s="249">
        <v>1169.51</v>
      </c>
      <c r="Z188" s="249">
        <v>1741.88</v>
      </c>
      <c r="AA188" s="249">
        <v>3143.21</v>
      </c>
      <c r="AB188" s="249">
        <v>118.4</v>
      </c>
      <c r="AC188" s="249"/>
      <c r="AD188" s="249"/>
      <c r="AE188" s="249">
        <v>2419.3599999999997</v>
      </c>
      <c r="AF188" s="250"/>
      <c r="AG188" s="251"/>
      <c r="AH188" s="252"/>
      <c r="AI188" s="252"/>
      <c r="AJ188" s="252"/>
      <c r="AK188" s="253">
        <v>2419.3599999999997</v>
      </c>
      <c r="AL188" s="252">
        <v>2419.3599999999997</v>
      </c>
      <c r="AM188" s="254"/>
      <c r="AN188" s="252"/>
      <c r="AO188" s="255">
        <v>0</v>
      </c>
      <c r="AP188" s="252"/>
      <c r="AQ188" s="256">
        <v>118.4</v>
      </c>
      <c r="AR188" s="252"/>
      <c r="AS188" s="252"/>
      <c r="AT188" s="252"/>
      <c r="AU188" s="252">
        <v>118.4</v>
      </c>
      <c r="AV188" s="257">
        <v>118.4</v>
      </c>
      <c r="AW188" s="252"/>
      <c r="AX188" s="252"/>
      <c r="AY188" s="254">
        <v>0</v>
      </c>
      <c r="AZ188" s="258" t="s">
        <v>4876</v>
      </c>
      <c r="BA188" s="213">
        <v>0</v>
      </c>
      <c r="BC188" s="247"/>
      <c r="BD188" s="247"/>
      <c r="BE188" s="247"/>
      <c r="BF188" s="202" t="str">
        <f t="shared" si="25"/>
        <v>Non-Op</v>
      </c>
      <c r="BG188" s="202" t="str">
        <f t="shared" si="21"/>
        <v>NO</v>
      </c>
      <c r="BH188" s="202" t="str">
        <f t="shared" si="21"/>
        <v>NO</v>
      </c>
      <c r="BI188" s="202" t="str">
        <f t="shared" si="22"/>
        <v/>
      </c>
      <c r="BK188" s="202" t="b">
        <f t="shared" si="23"/>
        <v>1</v>
      </c>
      <c r="BL188" s="202" t="b">
        <f t="shared" si="23"/>
        <v>1</v>
      </c>
      <c r="BM188" s="202" t="b">
        <f t="shared" si="23"/>
        <v>1</v>
      </c>
      <c r="BN188" s="202" t="b">
        <f t="shared" si="23"/>
        <v>1</v>
      </c>
      <c r="BO188" s="202" t="b">
        <f t="shared" si="23"/>
        <v>1</v>
      </c>
      <c r="BP188" s="202" t="b">
        <f t="shared" si="23"/>
        <v>1</v>
      </c>
      <c r="BQ188" s="202" t="b">
        <f t="shared" si="23"/>
        <v>1</v>
      </c>
    </row>
    <row r="189" spans="1:69" s="214" customFormat="1" ht="12" customHeight="1" x14ac:dyDescent="0.25">
      <c r="A189" s="241">
        <v>14609500</v>
      </c>
      <c r="B189" s="298" t="s">
        <v>4948</v>
      </c>
      <c r="C189" s="298" t="s">
        <v>631</v>
      </c>
      <c r="D189" s="244" t="s">
        <v>478</v>
      </c>
      <c r="E189" s="245"/>
      <c r="F189" s="299">
        <v>43221</v>
      </c>
      <c r="G189" s="244"/>
      <c r="H189" s="247"/>
      <c r="I189" s="247"/>
      <c r="J189" s="247"/>
      <c r="K189" s="247" t="s">
        <v>478</v>
      </c>
      <c r="L189" s="247" t="s">
        <v>1685</v>
      </c>
      <c r="M189" s="247" t="s">
        <v>1685</v>
      </c>
      <c r="N189" s="247" t="s">
        <v>1684</v>
      </c>
      <c r="O189" s="248"/>
      <c r="P189" s="249"/>
      <c r="Q189" s="249"/>
      <c r="R189" s="249"/>
      <c r="S189" s="249"/>
      <c r="T189" s="249"/>
      <c r="U189" s="249">
        <v>419128.6</v>
      </c>
      <c r="V189" s="249">
        <v>60852.21</v>
      </c>
      <c r="W189" s="249">
        <v>130081.5</v>
      </c>
      <c r="X189" s="249">
        <v>217555.35</v>
      </c>
      <c r="Y189" s="249">
        <v>103527.34</v>
      </c>
      <c r="Z189" s="249">
        <v>177106.78</v>
      </c>
      <c r="AA189" s="249">
        <v>247179.65</v>
      </c>
      <c r="AB189" s="249">
        <v>141111.76999999999</v>
      </c>
      <c r="AC189" s="249"/>
      <c r="AD189" s="249"/>
      <c r="AE189" s="249">
        <v>118832.27625</v>
      </c>
      <c r="AF189" s="250"/>
      <c r="AG189" s="251"/>
      <c r="AH189" s="252"/>
      <c r="AI189" s="252"/>
      <c r="AJ189" s="252"/>
      <c r="AK189" s="253">
        <v>118832.27625</v>
      </c>
      <c r="AL189" s="252">
        <v>118832.27625</v>
      </c>
      <c r="AM189" s="254"/>
      <c r="AN189" s="252"/>
      <c r="AO189" s="255">
        <v>0</v>
      </c>
      <c r="AP189" s="252"/>
      <c r="AQ189" s="256">
        <v>141111.76999999999</v>
      </c>
      <c r="AR189" s="252"/>
      <c r="AS189" s="252"/>
      <c r="AT189" s="252"/>
      <c r="AU189" s="252">
        <v>141111.76999999999</v>
      </c>
      <c r="AV189" s="257">
        <v>141111.76999999999</v>
      </c>
      <c r="AW189" s="252"/>
      <c r="AX189" s="252"/>
      <c r="AY189" s="254">
        <v>0</v>
      </c>
      <c r="AZ189" s="258" t="s">
        <v>4876</v>
      </c>
      <c r="BA189" s="213">
        <v>0</v>
      </c>
      <c r="BC189" s="247"/>
      <c r="BD189" s="247"/>
      <c r="BE189" s="247"/>
      <c r="BF189" s="202" t="str">
        <f t="shared" si="25"/>
        <v>Non-Op</v>
      </c>
      <c r="BG189" s="202" t="str">
        <f t="shared" si="21"/>
        <v>NO</v>
      </c>
      <c r="BH189" s="202" t="str">
        <f t="shared" si="21"/>
        <v>NO</v>
      </c>
      <c r="BI189" s="202" t="str">
        <f t="shared" si="22"/>
        <v/>
      </c>
      <c r="BK189" s="202" t="b">
        <f t="shared" si="23"/>
        <v>1</v>
      </c>
      <c r="BL189" s="202" t="b">
        <f t="shared" si="23"/>
        <v>1</v>
      </c>
      <c r="BM189" s="202" t="b">
        <f t="shared" si="23"/>
        <v>1</v>
      </c>
      <c r="BN189" s="202" t="b">
        <f t="shared" si="23"/>
        <v>1</v>
      </c>
      <c r="BO189" s="202" t="b">
        <f t="shared" si="23"/>
        <v>1</v>
      </c>
      <c r="BP189" s="202" t="b">
        <f t="shared" si="23"/>
        <v>1</v>
      </c>
      <c r="BQ189" s="202" t="b">
        <f t="shared" si="23"/>
        <v>1</v>
      </c>
    </row>
    <row r="190" spans="1:69" s="214" customFormat="1" ht="12" customHeight="1" x14ac:dyDescent="0.2">
      <c r="A190" s="241">
        <v>15100001</v>
      </c>
      <c r="B190" s="242" t="s">
        <v>1854</v>
      </c>
      <c r="C190" s="243" t="s">
        <v>632</v>
      </c>
      <c r="D190" s="244" t="s">
        <v>479</v>
      </c>
      <c r="E190" s="245"/>
      <c r="F190" s="299">
        <v>43070</v>
      </c>
      <c r="G190" s="244"/>
      <c r="H190" s="247" t="s">
        <v>1684</v>
      </c>
      <c r="I190" s="247" t="s">
        <v>1684</v>
      </c>
      <c r="J190" s="247" t="s">
        <v>1684</v>
      </c>
      <c r="K190" s="247" t="s">
        <v>1684</v>
      </c>
      <c r="L190" s="247" t="s">
        <v>479</v>
      </c>
      <c r="M190" s="247" t="s">
        <v>1685</v>
      </c>
      <c r="N190" s="247" t="s">
        <v>479</v>
      </c>
      <c r="O190" s="248"/>
      <c r="P190" s="249">
        <v>-1063362.3600000001</v>
      </c>
      <c r="Q190" s="249">
        <v>0</v>
      </c>
      <c r="R190" s="249">
        <v>0</v>
      </c>
      <c r="S190" s="249">
        <v>0</v>
      </c>
      <c r="T190" s="249">
        <v>0</v>
      </c>
      <c r="U190" s="249">
        <v>0</v>
      </c>
      <c r="V190" s="249">
        <v>0</v>
      </c>
      <c r="W190" s="249">
        <v>0</v>
      </c>
      <c r="X190" s="249">
        <v>0</v>
      </c>
      <c r="Y190" s="249">
        <v>0</v>
      </c>
      <c r="Z190" s="249">
        <v>0</v>
      </c>
      <c r="AA190" s="249">
        <v>0</v>
      </c>
      <c r="AB190" s="249">
        <v>0</v>
      </c>
      <c r="AC190" s="249"/>
      <c r="AD190" s="249"/>
      <c r="AE190" s="249">
        <v>-44306.765000000007</v>
      </c>
      <c r="AF190" s="250"/>
      <c r="AG190" s="251"/>
      <c r="AH190" s="252"/>
      <c r="AI190" s="252"/>
      <c r="AJ190" s="252"/>
      <c r="AK190" s="253"/>
      <c r="AL190" s="252">
        <v>0</v>
      </c>
      <c r="AM190" s="254">
        <v>-44306.765000000007</v>
      </c>
      <c r="AN190" s="252"/>
      <c r="AO190" s="255">
        <v>-44306.765000000007</v>
      </c>
      <c r="AP190" s="252"/>
      <c r="AQ190" s="256">
        <v>0</v>
      </c>
      <c r="AR190" s="252"/>
      <c r="AS190" s="252"/>
      <c r="AT190" s="252"/>
      <c r="AU190" s="252"/>
      <c r="AV190" s="257">
        <v>0</v>
      </c>
      <c r="AW190" s="252">
        <v>0</v>
      </c>
      <c r="AX190" s="252"/>
      <c r="AY190" s="254">
        <v>0</v>
      </c>
      <c r="AZ190" s="258"/>
      <c r="BA190" s="213">
        <v>0</v>
      </c>
      <c r="BC190" s="247" t="str">
        <f t="shared" ref="BC190:BE221" si="26">IF(VALUE(AR190),BC$7,IF(ISBLANK(AR190),"",BC$7))</f>
        <v/>
      </c>
      <c r="BD190" s="247" t="str">
        <f t="shared" si="26"/>
        <v/>
      </c>
      <c r="BE190" s="247" t="str">
        <f t="shared" si="26"/>
        <v/>
      </c>
      <c r="BF190" s="202" t="str">
        <f t="shared" si="25"/>
        <v/>
      </c>
      <c r="BG190" s="202" t="str">
        <f t="shared" si="21"/>
        <v>W/C</v>
      </c>
      <c r="BH190" s="202" t="str">
        <f t="shared" si="21"/>
        <v>NO</v>
      </c>
      <c r="BI190" s="202" t="str">
        <f t="shared" si="22"/>
        <v>W/C</v>
      </c>
      <c r="BK190" s="202" t="b">
        <f t="shared" si="23"/>
        <v>1</v>
      </c>
      <c r="BL190" s="202" t="b">
        <f t="shared" si="23"/>
        <v>1</v>
      </c>
      <c r="BM190" s="202" t="b">
        <f t="shared" si="23"/>
        <v>1</v>
      </c>
      <c r="BN190" s="202" t="b">
        <f t="shared" si="23"/>
        <v>1</v>
      </c>
      <c r="BO190" s="202" t="b">
        <f t="shared" si="23"/>
        <v>1</v>
      </c>
      <c r="BP190" s="202" t="b">
        <f t="shared" si="23"/>
        <v>1</v>
      </c>
      <c r="BQ190" s="202" t="b">
        <f t="shared" si="23"/>
        <v>1</v>
      </c>
    </row>
    <row r="191" spans="1:69" s="214" customFormat="1" ht="12" customHeight="1" x14ac:dyDescent="0.2">
      <c r="A191" s="239">
        <v>15100021</v>
      </c>
      <c r="B191" s="240" t="s">
        <v>1855</v>
      </c>
      <c r="C191" s="200" t="s">
        <v>633</v>
      </c>
      <c r="D191" s="201" t="s">
        <v>479</v>
      </c>
      <c r="E191" s="170"/>
      <c r="F191" s="200"/>
      <c r="G191" s="201"/>
      <c r="H191" s="202" t="s">
        <v>1684</v>
      </c>
      <c r="I191" s="202" t="s">
        <v>1684</v>
      </c>
      <c r="J191" s="202" t="s">
        <v>1684</v>
      </c>
      <c r="K191" s="202" t="s">
        <v>1684</v>
      </c>
      <c r="L191" s="202" t="s">
        <v>479</v>
      </c>
      <c r="M191" s="202" t="s">
        <v>1685</v>
      </c>
      <c r="N191" s="202" t="s">
        <v>479</v>
      </c>
      <c r="O191" s="167"/>
      <c r="P191" s="203">
        <v>2677784.5099999998</v>
      </c>
      <c r="Q191" s="203">
        <v>3344784.02</v>
      </c>
      <c r="R191" s="203">
        <v>3034856.49</v>
      </c>
      <c r="S191" s="203">
        <v>3154386.68</v>
      </c>
      <c r="T191" s="203">
        <v>4219605</v>
      </c>
      <c r="U191" s="203">
        <v>5376346.7999999998</v>
      </c>
      <c r="V191" s="203">
        <v>4353389.55</v>
      </c>
      <c r="W191" s="203">
        <v>4980807.76</v>
      </c>
      <c r="X191" s="203">
        <v>4786445.8</v>
      </c>
      <c r="Y191" s="203">
        <v>3722359.2</v>
      </c>
      <c r="Z191" s="203">
        <v>4039611.58</v>
      </c>
      <c r="AA191" s="203">
        <v>3614571.65</v>
      </c>
      <c r="AB191" s="203">
        <v>3560453.57</v>
      </c>
      <c r="AC191" s="203"/>
      <c r="AD191" s="203"/>
      <c r="AE191" s="203">
        <v>3978856.9641666659</v>
      </c>
      <c r="AF191" s="215"/>
      <c r="AG191" s="216"/>
      <c r="AH191" s="205"/>
      <c r="AI191" s="205"/>
      <c r="AJ191" s="205"/>
      <c r="AK191" s="206"/>
      <c r="AL191" s="205">
        <v>0</v>
      </c>
      <c r="AM191" s="207">
        <v>3978856.9641666659</v>
      </c>
      <c r="AN191" s="205"/>
      <c r="AO191" s="208">
        <v>3978856.9641666659</v>
      </c>
      <c r="AP191" s="209"/>
      <c r="AQ191" s="210">
        <v>3560453.57</v>
      </c>
      <c r="AR191" s="205"/>
      <c r="AS191" s="205"/>
      <c r="AT191" s="205"/>
      <c r="AU191" s="205"/>
      <c r="AV191" s="211">
        <v>0</v>
      </c>
      <c r="AW191" s="205">
        <v>3560453.57</v>
      </c>
      <c r="AX191" s="205"/>
      <c r="AY191" s="207">
        <v>3560453.57</v>
      </c>
      <c r="AZ191" s="212"/>
      <c r="BA191" s="213">
        <v>0</v>
      </c>
      <c r="BC191" s="202" t="str">
        <f t="shared" si="26"/>
        <v/>
      </c>
      <c r="BD191" s="202" t="str">
        <f t="shared" si="26"/>
        <v/>
      </c>
      <c r="BE191" s="202" t="str">
        <f t="shared" si="26"/>
        <v/>
      </c>
      <c r="BF191" s="202" t="str">
        <f t="shared" si="25"/>
        <v/>
      </c>
      <c r="BG191" s="202" t="str">
        <f t="shared" si="21"/>
        <v>W/C</v>
      </c>
      <c r="BH191" s="202" t="str">
        <f t="shared" si="21"/>
        <v>NO</v>
      </c>
      <c r="BI191" s="202" t="str">
        <f t="shared" si="22"/>
        <v>W/C</v>
      </c>
      <c r="BK191" s="202" t="b">
        <f t="shared" si="23"/>
        <v>1</v>
      </c>
      <c r="BL191" s="202" t="b">
        <f t="shared" si="23"/>
        <v>1</v>
      </c>
      <c r="BM191" s="202" t="b">
        <f t="shared" si="23"/>
        <v>1</v>
      </c>
      <c r="BN191" s="202" t="b">
        <f t="shared" si="23"/>
        <v>1</v>
      </c>
      <c r="BO191" s="202" t="b">
        <f t="shared" si="23"/>
        <v>1</v>
      </c>
      <c r="BP191" s="202" t="b">
        <f t="shared" si="23"/>
        <v>1</v>
      </c>
      <c r="BQ191" s="202" t="b">
        <f t="shared" si="23"/>
        <v>1</v>
      </c>
    </row>
    <row r="192" spans="1:69" s="214" customFormat="1" ht="12" customHeight="1" x14ac:dyDescent="0.2">
      <c r="A192" s="239">
        <v>15100031</v>
      </c>
      <c r="B192" s="240" t="s">
        <v>1856</v>
      </c>
      <c r="C192" s="200" t="s">
        <v>634</v>
      </c>
      <c r="D192" s="201" t="s">
        <v>479</v>
      </c>
      <c r="E192" s="170"/>
      <c r="F192" s="200"/>
      <c r="G192" s="201"/>
      <c r="H192" s="202" t="s">
        <v>1684</v>
      </c>
      <c r="I192" s="202" t="s">
        <v>1684</v>
      </c>
      <c r="J192" s="202" t="s">
        <v>1684</v>
      </c>
      <c r="K192" s="202" t="s">
        <v>1684</v>
      </c>
      <c r="L192" s="202" t="s">
        <v>479</v>
      </c>
      <c r="M192" s="202" t="s">
        <v>1685</v>
      </c>
      <c r="N192" s="202" t="s">
        <v>479</v>
      </c>
      <c r="O192" s="167"/>
      <c r="P192" s="203">
        <v>2652723.12</v>
      </c>
      <c r="Q192" s="203">
        <v>2885857.21</v>
      </c>
      <c r="R192" s="203">
        <v>2516272.48</v>
      </c>
      <c r="S192" s="203">
        <v>2667703.7799999998</v>
      </c>
      <c r="T192" s="203">
        <v>2656001.6800000002</v>
      </c>
      <c r="U192" s="203">
        <v>2838154.4</v>
      </c>
      <c r="V192" s="203">
        <v>3242211.57</v>
      </c>
      <c r="W192" s="203">
        <v>3779085.37</v>
      </c>
      <c r="X192" s="203">
        <v>3810397.95</v>
      </c>
      <c r="Y192" s="203">
        <v>3369939.43</v>
      </c>
      <c r="Z192" s="203">
        <v>3556655.94</v>
      </c>
      <c r="AA192" s="203">
        <v>3179420.34</v>
      </c>
      <c r="AB192" s="203">
        <v>2576504.5099999998</v>
      </c>
      <c r="AC192" s="203"/>
      <c r="AD192" s="203"/>
      <c r="AE192" s="203">
        <v>3093026.1637499998</v>
      </c>
      <c r="AF192" s="215"/>
      <c r="AG192" s="216"/>
      <c r="AH192" s="205"/>
      <c r="AI192" s="205"/>
      <c r="AJ192" s="205"/>
      <c r="AK192" s="206"/>
      <c r="AL192" s="205">
        <v>0</v>
      </c>
      <c r="AM192" s="207">
        <v>3093026.1637499998</v>
      </c>
      <c r="AN192" s="205"/>
      <c r="AO192" s="208">
        <v>3093026.1637499998</v>
      </c>
      <c r="AP192" s="209"/>
      <c r="AQ192" s="210">
        <v>2576504.5099999998</v>
      </c>
      <c r="AR192" s="205"/>
      <c r="AS192" s="205"/>
      <c r="AT192" s="205"/>
      <c r="AU192" s="205"/>
      <c r="AV192" s="211">
        <v>0</v>
      </c>
      <c r="AW192" s="205">
        <v>2576504.5099999998</v>
      </c>
      <c r="AX192" s="205"/>
      <c r="AY192" s="207">
        <v>2576504.5099999998</v>
      </c>
      <c r="AZ192" s="212"/>
      <c r="BA192" s="213">
        <v>0</v>
      </c>
      <c r="BC192" s="202" t="str">
        <f t="shared" si="26"/>
        <v/>
      </c>
      <c r="BD192" s="202" t="str">
        <f t="shared" si="26"/>
        <v/>
      </c>
      <c r="BE192" s="202" t="str">
        <f t="shared" si="26"/>
        <v/>
      </c>
      <c r="BF192" s="202" t="str">
        <f t="shared" si="25"/>
        <v/>
      </c>
      <c r="BG192" s="202" t="str">
        <f t="shared" si="21"/>
        <v>W/C</v>
      </c>
      <c r="BH192" s="202" t="str">
        <f t="shared" si="21"/>
        <v>NO</v>
      </c>
      <c r="BI192" s="202" t="str">
        <f t="shared" si="22"/>
        <v>W/C</v>
      </c>
      <c r="BK192" s="202" t="b">
        <f t="shared" si="23"/>
        <v>1</v>
      </c>
      <c r="BL192" s="202" t="b">
        <f t="shared" si="23"/>
        <v>1</v>
      </c>
      <c r="BM192" s="202" t="b">
        <f t="shared" si="23"/>
        <v>1</v>
      </c>
      <c r="BN192" s="202" t="b">
        <f t="shared" si="23"/>
        <v>1</v>
      </c>
      <c r="BO192" s="202" t="b">
        <f t="shared" si="23"/>
        <v>1</v>
      </c>
      <c r="BP192" s="202" t="b">
        <f t="shared" si="23"/>
        <v>1</v>
      </c>
      <c r="BQ192" s="202" t="b">
        <f t="shared" si="23"/>
        <v>1</v>
      </c>
    </row>
    <row r="193" spans="1:69" s="214" customFormat="1" ht="12" customHeight="1" x14ac:dyDescent="0.2">
      <c r="A193" s="239">
        <v>15100041</v>
      </c>
      <c r="B193" s="240" t="s">
        <v>1857</v>
      </c>
      <c r="C193" s="200" t="s">
        <v>635</v>
      </c>
      <c r="D193" s="201" t="s">
        <v>479</v>
      </c>
      <c r="E193" s="170"/>
      <c r="F193" s="200"/>
      <c r="G193" s="201"/>
      <c r="H193" s="202" t="s">
        <v>1684</v>
      </c>
      <c r="I193" s="202" t="s">
        <v>1684</v>
      </c>
      <c r="J193" s="202" t="s">
        <v>1684</v>
      </c>
      <c r="K193" s="202" t="s">
        <v>1684</v>
      </c>
      <c r="L193" s="202" t="s">
        <v>479</v>
      </c>
      <c r="M193" s="202" t="s">
        <v>1685</v>
      </c>
      <c r="N193" s="202" t="s">
        <v>479</v>
      </c>
      <c r="O193" s="167"/>
      <c r="P193" s="203">
        <v>238292.72</v>
      </c>
      <c r="Q193" s="203">
        <v>235757.4</v>
      </c>
      <c r="R193" s="203">
        <v>237330.44</v>
      </c>
      <c r="S193" s="203">
        <v>223096.93</v>
      </c>
      <c r="T193" s="203">
        <v>230179.19</v>
      </c>
      <c r="U193" s="203">
        <v>304322.75</v>
      </c>
      <c r="V193" s="203">
        <v>286247.21999999997</v>
      </c>
      <c r="W193" s="203">
        <v>1199892.22</v>
      </c>
      <c r="X193" s="203">
        <v>282354.92</v>
      </c>
      <c r="Y193" s="203">
        <v>381337.68</v>
      </c>
      <c r="Z193" s="203">
        <v>265420.09999999998</v>
      </c>
      <c r="AA193" s="203">
        <v>302022.94</v>
      </c>
      <c r="AB193" s="203">
        <v>259419.93</v>
      </c>
      <c r="AC193" s="203"/>
      <c r="AD193" s="203"/>
      <c r="AE193" s="203">
        <v>349734.8429166667</v>
      </c>
      <c r="AF193" s="215"/>
      <c r="AG193" s="216"/>
      <c r="AH193" s="205"/>
      <c r="AI193" s="205"/>
      <c r="AJ193" s="205"/>
      <c r="AK193" s="206"/>
      <c r="AL193" s="205">
        <v>0</v>
      </c>
      <c r="AM193" s="207">
        <v>349734.8429166667</v>
      </c>
      <c r="AN193" s="205"/>
      <c r="AO193" s="208">
        <v>349734.8429166667</v>
      </c>
      <c r="AP193" s="209"/>
      <c r="AQ193" s="210">
        <v>259419.93</v>
      </c>
      <c r="AR193" s="205"/>
      <c r="AS193" s="205"/>
      <c r="AT193" s="205"/>
      <c r="AU193" s="205"/>
      <c r="AV193" s="211">
        <v>0</v>
      </c>
      <c r="AW193" s="205">
        <v>259419.93</v>
      </c>
      <c r="AX193" s="205"/>
      <c r="AY193" s="207">
        <v>259419.93</v>
      </c>
      <c r="AZ193" s="212"/>
      <c r="BA193" s="213">
        <v>0</v>
      </c>
      <c r="BC193" s="202" t="str">
        <f t="shared" si="26"/>
        <v/>
      </c>
      <c r="BD193" s="202" t="str">
        <f t="shared" si="26"/>
        <v/>
      </c>
      <c r="BE193" s="202" t="str">
        <f t="shared" si="26"/>
        <v/>
      </c>
      <c r="BF193" s="202" t="str">
        <f t="shared" si="25"/>
        <v/>
      </c>
      <c r="BG193" s="202" t="str">
        <f t="shared" si="21"/>
        <v>W/C</v>
      </c>
      <c r="BH193" s="202" t="str">
        <f t="shared" si="21"/>
        <v>NO</v>
      </c>
      <c r="BI193" s="202" t="str">
        <f t="shared" si="22"/>
        <v>W/C</v>
      </c>
      <c r="BK193" s="202" t="b">
        <f t="shared" ref="BK193:BQ224" si="27">BC193=H193</f>
        <v>1</v>
      </c>
      <c r="BL193" s="202" t="b">
        <f t="shared" si="27"/>
        <v>1</v>
      </c>
      <c r="BM193" s="202" t="b">
        <f t="shared" si="27"/>
        <v>1</v>
      </c>
      <c r="BN193" s="202" t="b">
        <f t="shared" si="27"/>
        <v>1</v>
      </c>
      <c r="BO193" s="202" t="b">
        <f t="shared" si="27"/>
        <v>1</v>
      </c>
      <c r="BP193" s="202" t="b">
        <f t="shared" si="27"/>
        <v>1</v>
      </c>
      <c r="BQ193" s="202" t="b">
        <f t="shared" si="27"/>
        <v>1</v>
      </c>
    </row>
    <row r="194" spans="1:69" s="214" customFormat="1" ht="12" customHeight="1" x14ac:dyDescent="0.2">
      <c r="A194" s="239">
        <v>15100061</v>
      </c>
      <c r="B194" s="240" t="s">
        <v>1858</v>
      </c>
      <c r="C194" s="200" t="s">
        <v>636</v>
      </c>
      <c r="D194" s="201" t="s">
        <v>479</v>
      </c>
      <c r="E194" s="170"/>
      <c r="F194" s="200"/>
      <c r="G194" s="201"/>
      <c r="H194" s="202" t="s">
        <v>1684</v>
      </c>
      <c r="I194" s="202" t="s">
        <v>1684</v>
      </c>
      <c r="J194" s="202" t="s">
        <v>1684</v>
      </c>
      <c r="K194" s="202" t="s">
        <v>1684</v>
      </c>
      <c r="L194" s="202" t="s">
        <v>479</v>
      </c>
      <c r="M194" s="202" t="s">
        <v>1685</v>
      </c>
      <c r="N194" s="202" t="s">
        <v>479</v>
      </c>
      <c r="O194" s="167"/>
      <c r="P194" s="203">
        <v>30017.11</v>
      </c>
      <c r="Q194" s="203">
        <v>29160.15</v>
      </c>
      <c r="R194" s="203">
        <v>29160.15</v>
      </c>
      <c r="S194" s="203">
        <v>29160.15</v>
      </c>
      <c r="T194" s="203">
        <v>28772.76</v>
      </c>
      <c r="U194" s="203">
        <v>27054.14</v>
      </c>
      <c r="V194" s="203">
        <v>27054.14</v>
      </c>
      <c r="W194" s="203">
        <v>26420.22</v>
      </c>
      <c r="X194" s="203">
        <v>25539.78</v>
      </c>
      <c r="Y194" s="203">
        <v>24506.73</v>
      </c>
      <c r="Z194" s="203">
        <v>24506.73</v>
      </c>
      <c r="AA194" s="203">
        <v>39873.760000000002</v>
      </c>
      <c r="AB194" s="203">
        <v>37144.17</v>
      </c>
      <c r="AC194" s="203"/>
      <c r="AD194" s="203"/>
      <c r="AE194" s="203">
        <v>28732.445833333335</v>
      </c>
      <c r="AF194" s="215"/>
      <c r="AG194" s="216"/>
      <c r="AH194" s="205"/>
      <c r="AI194" s="205"/>
      <c r="AJ194" s="205"/>
      <c r="AK194" s="206"/>
      <c r="AL194" s="205">
        <v>0</v>
      </c>
      <c r="AM194" s="207">
        <v>28732.445833333335</v>
      </c>
      <c r="AN194" s="205"/>
      <c r="AO194" s="208">
        <v>28732.445833333335</v>
      </c>
      <c r="AP194" s="209"/>
      <c r="AQ194" s="210">
        <v>37144.17</v>
      </c>
      <c r="AR194" s="205"/>
      <c r="AS194" s="205"/>
      <c r="AT194" s="205"/>
      <c r="AU194" s="205"/>
      <c r="AV194" s="211">
        <v>0</v>
      </c>
      <c r="AW194" s="205">
        <v>37144.17</v>
      </c>
      <c r="AX194" s="205"/>
      <c r="AY194" s="207">
        <v>37144.17</v>
      </c>
      <c r="AZ194" s="212"/>
      <c r="BA194" s="213">
        <v>0</v>
      </c>
      <c r="BC194" s="202" t="str">
        <f t="shared" si="26"/>
        <v/>
      </c>
      <c r="BD194" s="202" t="str">
        <f t="shared" si="26"/>
        <v/>
      </c>
      <c r="BE194" s="202" t="str">
        <f t="shared" si="26"/>
        <v/>
      </c>
      <c r="BF194" s="202" t="str">
        <f t="shared" si="25"/>
        <v/>
      </c>
      <c r="BG194" s="202" t="str">
        <f t="shared" si="21"/>
        <v>W/C</v>
      </c>
      <c r="BH194" s="202" t="str">
        <f t="shared" si="21"/>
        <v>NO</v>
      </c>
      <c r="BI194" s="202" t="str">
        <f t="shared" si="22"/>
        <v>W/C</v>
      </c>
      <c r="BK194" s="202" t="b">
        <f t="shared" si="27"/>
        <v>1</v>
      </c>
      <c r="BL194" s="202" t="b">
        <f t="shared" si="27"/>
        <v>1</v>
      </c>
      <c r="BM194" s="202" t="b">
        <f t="shared" si="27"/>
        <v>1</v>
      </c>
      <c r="BN194" s="202" t="b">
        <f t="shared" si="27"/>
        <v>1</v>
      </c>
      <c r="BO194" s="202" t="b">
        <f t="shared" si="27"/>
        <v>1</v>
      </c>
      <c r="BP194" s="202" t="b">
        <f t="shared" si="27"/>
        <v>1</v>
      </c>
      <c r="BQ194" s="202" t="b">
        <f t="shared" si="27"/>
        <v>1</v>
      </c>
    </row>
    <row r="195" spans="1:69" s="214" customFormat="1" ht="12" customHeight="1" x14ac:dyDescent="0.2">
      <c r="A195" s="239">
        <v>15100081</v>
      </c>
      <c r="B195" s="240" t="s">
        <v>1859</v>
      </c>
      <c r="C195" s="200" t="s">
        <v>637</v>
      </c>
      <c r="D195" s="201" t="s">
        <v>479</v>
      </c>
      <c r="E195" s="170"/>
      <c r="F195" s="200"/>
      <c r="G195" s="201"/>
      <c r="H195" s="202" t="s">
        <v>1684</v>
      </c>
      <c r="I195" s="202" t="s">
        <v>1684</v>
      </c>
      <c r="J195" s="202" t="s">
        <v>1684</v>
      </c>
      <c r="K195" s="202" t="s">
        <v>1684</v>
      </c>
      <c r="L195" s="202" t="s">
        <v>479</v>
      </c>
      <c r="M195" s="202" t="s">
        <v>1685</v>
      </c>
      <c r="N195" s="202" t="s">
        <v>479</v>
      </c>
      <c r="O195" s="167"/>
      <c r="P195" s="203">
        <v>1642990.77</v>
      </c>
      <c r="Q195" s="203">
        <v>1637956.24</v>
      </c>
      <c r="R195" s="203">
        <v>1637956.24</v>
      </c>
      <c r="S195" s="203">
        <v>1634842.75</v>
      </c>
      <c r="T195" s="203">
        <v>1634842.75</v>
      </c>
      <c r="U195" s="203">
        <v>1632223.74</v>
      </c>
      <c r="V195" s="203">
        <v>1625723.26</v>
      </c>
      <c r="W195" s="203">
        <v>1625723.26</v>
      </c>
      <c r="X195" s="203">
        <v>1620358.34</v>
      </c>
      <c r="Y195" s="203">
        <v>1620358.34</v>
      </c>
      <c r="Z195" s="203">
        <v>1620358.34</v>
      </c>
      <c r="AA195" s="203">
        <v>1669299.69</v>
      </c>
      <c r="AB195" s="203">
        <v>1643560.73</v>
      </c>
      <c r="AC195" s="203"/>
      <c r="AD195" s="203"/>
      <c r="AE195" s="203">
        <v>1633576.5583333333</v>
      </c>
      <c r="AF195" s="215"/>
      <c r="AG195" s="216"/>
      <c r="AH195" s="205"/>
      <c r="AI195" s="205"/>
      <c r="AJ195" s="205"/>
      <c r="AK195" s="206"/>
      <c r="AL195" s="205">
        <v>0</v>
      </c>
      <c r="AM195" s="207">
        <v>1633576.5583333333</v>
      </c>
      <c r="AN195" s="205"/>
      <c r="AO195" s="208">
        <v>1633576.5583333333</v>
      </c>
      <c r="AP195" s="209"/>
      <c r="AQ195" s="210">
        <v>1643560.73</v>
      </c>
      <c r="AR195" s="205"/>
      <c r="AS195" s="205"/>
      <c r="AT195" s="205"/>
      <c r="AU195" s="205"/>
      <c r="AV195" s="211">
        <v>0</v>
      </c>
      <c r="AW195" s="205">
        <v>1643560.73</v>
      </c>
      <c r="AX195" s="205"/>
      <c r="AY195" s="207">
        <v>1643560.73</v>
      </c>
      <c r="AZ195" s="212"/>
      <c r="BA195" s="213">
        <v>0</v>
      </c>
      <c r="BC195" s="202" t="str">
        <f t="shared" si="26"/>
        <v/>
      </c>
      <c r="BD195" s="202" t="str">
        <f t="shared" si="26"/>
        <v/>
      </c>
      <c r="BE195" s="202" t="str">
        <f t="shared" si="26"/>
        <v/>
      </c>
      <c r="BF195" s="202" t="str">
        <f t="shared" si="25"/>
        <v/>
      </c>
      <c r="BG195" s="202" t="str">
        <f t="shared" si="21"/>
        <v>W/C</v>
      </c>
      <c r="BH195" s="202" t="str">
        <f t="shared" si="21"/>
        <v>NO</v>
      </c>
      <c r="BI195" s="202" t="str">
        <f t="shared" si="22"/>
        <v>W/C</v>
      </c>
      <c r="BK195" s="202" t="b">
        <f t="shared" si="27"/>
        <v>1</v>
      </c>
      <c r="BL195" s="202" t="b">
        <f t="shared" si="27"/>
        <v>1</v>
      </c>
      <c r="BM195" s="202" t="b">
        <f t="shared" si="27"/>
        <v>1</v>
      </c>
      <c r="BN195" s="202" t="b">
        <f t="shared" si="27"/>
        <v>1</v>
      </c>
      <c r="BO195" s="202" t="b">
        <f t="shared" si="27"/>
        <v>1</v>
      </c>
      <c r="BP195" s="202" t="b">
        <f t="shared" si="27"/>
        <v>1</v>
      </c>
      <c r="BQ195" s="202" t="b">
        <f t="shared" si="27"/>
        <v>1</v>
      </c>
    </row>
    <row r="196" spans="1:69" s="214" customFormat="1" ht="12" customHeight="1" x14ac:dyDescent="0.2">
      <c r="A196" s="239">
        <v>15100091</v>
      </c>
      <c r="B196" s="240" t="s">
        <v>1860</v>
      </c>
      <c r="C196" s="200" t="s">
        <v>638</v>
      </c>
      <c r="D196" s="201" t="s">
        <v>479</v>
      </c>
      <c r="E196" s="170"/>
      <c r="F196" s="200"/>
      <c r="G196" s="201"/>
      <c r="H196" s="202" t="s">
        <v>1684</v>
      </c>
      <c r="I196" s="202" t="s">
        <v>1684</v>
      </c>
      <c r="J196" s="202" t="s">
        <v>1684</v>
      </c>
      <c r="K196" s="202" t="s">
        <v>1684</v>
      </c>
      <c r="L196" s="202" t="s">
        <v>479</v>
      </c>
      <c r="M196" s="202" t="s">
        <v>1685</v>
      </c>
      <c r="N196" s="202" t="s">
        <v>479</v>
      </c>
      <c r="O196" s="167"/>
      <c r="P196" s="203">
        <v>1774782.46</v>
      </c>
      <c r="Q196" s="203">
        <v>1771630.97</v>
      </c>
      <c r="R196" s="203">
        <v>1707571.46</v>
      </c>
      <c r="S196" s="203">
        <v>1707571.46</v>
      </c>
      <c r="T196" s="203">
        <v>1707571.46</v>
      </c>
      <c r="U196" s="203">
        <v>1703728.86</v>
      </c>
      <c r="V196" s="203">
        <v>1703728.86</v>
      </c>
      <c r="W196" s="203">
        <v>1703728.86</v>
      </c>
      <c r="X196" s="203">
        <v>1703728.86</v>
      </c>
      <c r="Y196" s="203">
        <v>1703728.86</v>
      </c>
      <c r="Z196" s="203">
        <v>1703728.86</v>
      </c>
      <c r="AA196" s="203">
        <v>1805293.23</v>
      </c>
      <c r="AB196" s="203">
        <v>1805293.23</v>
      </c>
      <c r="AC196" s="203"/>
      <c r="AD196" s="203"/>
      <c r="AE196" s="203">
        <v>1726004.1320833331</v>
      </c>
      <c r="AF196" s="215"/>
      <c r="AG196" s="216"/>
      <c r="AH196" s="205"/>
      <c r="AI196" s="205"/>
      <c r="AJ196" s="205"/>
      <c r="AK196" s="206"/>
      <c r="AL196" s="205">
        <v>0</v>
      </c>
      <c r="AM196" s="207">
        <v>1726004.1320833331</v>
      </c>
      <c r="AN196" s="205"/>
      <c r="AO196" s="208">
        <v>1726004.1320833331</v>
      </c>
      <c r="AP196" s="209"/>
      <c r="AQ196" s="210">
        <v>1805293.23</v>
      </c>
      <c r="AR196" s="205"/>
      <c r="AS196" s="205"/>
      <c r="AT196" s="205"/>
      <c r="AU196" s="205"/>
      <c r="AV196" s="211">
        <v>0</v>
      </c>
      <c r="AW196" s="205">
        <v>1805293.23</v>
      </c>
      <c r="AX196" s="205"/>
      <c r="AY196" s="207">
        <v>1805293.23</v>
      </c>
      <c r="AZ196" s="212"/>
      <c r="BA196" s="213">
        <v>0</v>
      </c>
      <c r="BC196" s="202" t="str">
        <f t="shared" si="26"/>
        <v/>
      </c>
      <c r="BD196" s="202" t="str">
        <f t="shared" si="26"/>
        <v/>
      </c>
      <c r="BE196" s="202" t="str">
        <f t="shared" si="26"/>
        <v/>
      </c>
      <c r="BF196" s="202" t="str">
        <f t="shared" si="25"/>
        <v/>
      </c>
      <c r="BG196" s="202" t="str">
        <f t="shared" si="21"/>
        <v>W/C</v>
      </c>
      <c r="BH196" s="202" t="str">
        <f t="shared" si="21"/>
        <v>NO</v>
      </c>
      <c r="BI196" s="202" t="str">
        <f t="shared" si="22"/>
        <v>W/C</v>
      </c>
      <c r="BK196" s="202" t="b">
        <f t="shared" si="27"/>
        <v>1</v>
      </c>
      <c r="BL196" s="202" t="b">
        <f t="shared" si="27"/>
        <v>1</v>
      </c>
      <c r="BM196" s="202" t="b">
        <f t="shared" si="27"/>
        <v>1</v>
      </c>
      <c r="BN196" s="202" t="b">
        <f t="shared" si="27"/>
        <v>1</v>
      </c>
      <c r="BO196" s="202" t="b">
        <f t="shared" si="27"/>
        <v>1</v>
      </c>
      <c r="BP196" s="202" t="b">
        <f t="shared" si="27"/>
        <v>1</v>
      </c>
      <c r="BQ196" s="202" t="b">
        <f t="shared" si="27"/>
        <v>1</v>
      </c>
    </row>
    <row r="197" spans="1:69" s="214" customFormat="1" ht="12" customHeight="1" x14ac:dyDescent="0.2">
      <c r="A197" s="239">
        <v>15100101</v>
      </c>
      <c r="B197" s="240" t="s">
        <v>1861</v>
      </c>
      <c r="C197" s="200" t="s">
        <v>639</v>
      </c>
      <c r="D197" s="201" t="s">
        <v>479</v>
      </c>
      <c r="E197" s="170"/>
      <c r="F197" s="200"/>
      <c r="G197" s="201"/>
      <c r="H197" s="202" t="s">
        <v>1684</v>
      </c>
      <c r="I197" s="202" t="s">
        <v>1684</v>
      </c>
      <c r="J197" s="202" t="s">
        <v>1684</v>
      </c>
      <c r="K197" s="202" t="s">
        <v>1684</v>
      </c>
      <c r="L197" s="202" t="s">
        <v>479</v>
      </c>
      <c r="M197" s="202" t="s">
        <v>1685</v>
      </c>
      <c r="N197" s="202" t="s">
        <v>479</v>
      </c>
      <c r="O197" s="167"/>
      <c r="P197" s="203">
        <v>4369721</v>
      </c>
      <c r="Q197" s="203">
        <v>4369721</v>
      </c>
      <c r="R197" s="203">
        <v>4369721</v>
      </c>
      <c r="S197" s="203">
        <v>4361664.7</v>
      </c>
      <c r="T197" s="203">
        <v>4361664.7</v>
      </c>
      <c r="U197" s="203">
        <v>4361664.7</v>
      </c>
      <c r="V197" s="203">
        <v>4361622.34</v>
      </c>
      <c r="W197" s="203">
        <v>4317266.09</v>
      </c>
      <c r="X197" s="203">
        <v>4295531.3</v>
      </c>
      <c r="Y197" s="203">
        <v>4295028.66</v>
      </c>
      <c r="Z197" s="203">
        <v>4035377.43</v>
      </c>
      <c r="AA197" s="203">
        <v>4065903.08</v>
      </c>
      <c r="AB197" s="203">
        <v>4065903.08</v>
      </c>
      <c r="AC197" s="203"/>
      <c r="AD197" s="203"/>
      <c r="AE197" s="203">
        <v>4284414.7533333329</v>
      </c>
      <c r="AF197" s="215"/>
      <c r="AG197" s="216"/>
      <c r="AH197" s="205"/>
      <c r="AI197" s="205"/>
      <c r="AJ197" s="205"/>
      <c r="AK197" s="206"/>
      <c r="AL197" s="205">
        <v>0</v>
      </c>
      <c r="AM197" s="207">
        <v>4284414.7533333329</v>
      </c>
      <c r="AN197" s="205"/>
      <c r="AO197" s="208">
        <v>4284414.7533333329</v>
      </c>
      <c r="AP197" s="209"/>
      <c r="AQ197" s="210">
        <v>4065903.08</v>
      </c>
      <c r="AR197" s="205"/>
      <c r="AS197" s="205"/>
      <c r="AT197" s="205"/>
      <c r="AU197" s="205"/>
      <c r="AV197" s="211">
        <v>0</v>
      </c>
      <c r="AW197" s="205">
        <v>4065903.08</v>
      </c>
      <c r="AX197" s="205"/>
      <c r="AY197" s="207">
        <v>4065903.08</v>
      </c>
      <c r="AZ197" s="212"/>
      <c r="BA197" s="213">
        <v>0</v>
      </c>
      <c r="BC197" s="202" t="str">
        <f t="shared" si="26"/>
        <v/>
      </c>
      <c r="BD197" s="202" t="str">
        <f t="shared" si="26"/>
        <v/>
      </c>
      <c r="BE197" s="202" t="str">
        <f t="shared" si="26"/>
        <v/>
      </c>
      <c r="BF197" s="202" t="str">
        <f t="shared" si="25"/>
        <v/>
      </c>
      <c r="BG197" s="202" t="str">
        <f t="shared" si="21"/>
        <v>W/C</v>
      </c>
      <c r="BH197" s="202" t="str">
        <f t="shared" si="21"/>
        <v>NO</v>
      </c>
      <c r="BI197" s="202" t="str">
        <f t="shared" si="22"/>
        <v>W/C</v>
      </c>
      <c r="BK197" s="202" t="b">
        <f t="shared" si="27"/>
        <v>1</v>
      </c>
      <c r="BL197" s="202" t="b">
        <f t="shared" si="27"/>
        <v>1</v>
      </c>
      <c r="BM197" s="202" t="b">
        <f t="shared" si="27"/>
        <v>1</v>
      </c>
      <c r="BN197" s="202" t="b">
        <f t="shared" si="27"/>
        <v>1</v>
      </c>
      <c r="BO197" s="202" t="b">
        <f t="shared" si="27"/>
        <v>1</v>
      </c>
      <c r="BP197" s="202" t="b">
        <f t="shared" si="27"/>
        <v>1</v>
      </c>
      <c r="BQ197" s="202" t="b">
        <f t="shared" si="27"/>
        <v>1</v>
      </c>
    </row>
    <row r="198" spans="1:69" s="214" customFormat="1" ht="12" customHeight="1" x14ac:dyDescent="0.2">
      <c r="A198" s="239">
        <v>15100122</v>
      </c>
      <c r="B198" s="240" t="s">
        <v>1862</v>
      </c>
      <c r="C198" s="200" t="s">
        <v>640</v>
      </c>
      <c r="D198" s="201" t="s">
        <v>479</v>
      </c>
      <c r="E198" s="170"/>
      <c r="F198" s="200"/>
      <c r="G198" s="201"/>
      <c r="H198" s="202" t="s">
        <v>1684</v>
      </c>
      <c r="I198" s="202" t="s">
        <v>1684</v>
      </c>
      <c r="J198" s="202" t="s">
        <v>1684</v>
      </c>
      <c r="K198" s="202" t="s">
        <v>1684</v>
      </c>
      <c r="L198" s="202" t="s">
        <v>479</v>
      </c>
      <c r="M198" s="202" t="s">
        <v>1685</v>
      </c>
      <c r="N198" s="202" t="s">
        <v>479</v>
      </c>
      <c r="O198" s="167"/>
      <c r="P198" s="203">
        <v>296344.58</v>
      </c>
      <c r="Q198" s="203">
        <v>296344.58</v>
      </c>
      <c r="R198" s="203">
        <v>296344.58</v>
      </c>
      <c r="S198" s="203">
        <v>296344.58</v>
      </c>
      <c r="T198" s="203">
        <v>296344.58</v>
      </c>
      <c r="U198" s="203">
        <v>296344.58</v>
      </c>
      <c r="V198" s="203">
        <v>296344.58</v>
      </c>
      <c r="W198" s="203">
        <v>296344.58</v>
      </c>
      <c r="X198" s="203">
        <v>296344.58</v>
      </c>
      <c r="Y198" s="203">
        <v>296344.58</v>
      </c>
      <c r="Z198" s="203">
        <v>296344.58</v>
      </c>
      <c r="AA198" s="203">
        <v>296344.58</v>
      </c>
      <c r="AB198" s="203">
        <v>296344.58</v>
      </c>
      <c r="AC198" s="203"/>
      <c r="AD198" s="203"/>
      <c r="AE198" s="203">
        <v>296344.58</v>
      </c>
      <c r="AF198" s="215"/>
      <c r="AG198" s="216"/>
      <c r="AH198" s="205"/>
      <c r="AI198" s="205"/>
      <c r="AJ198" s="205"/>
      <c r="AK198" s="206"/>
      <c r="AL198" s="205">
        <v>0</v>
      </c>
      <c r="AM198" s="207">
        <v>296344.58</v>
      </c>
      <c r="AN198" s="205"/>
      <c r="AO198" s="208">
        <v>296344.58</v>
      </c>
      <c r="AP198" s="209"/>
      <c r="AQ198" s="210">
        <v>296344.58</v>
      </c>
      <c r="AR198" s="205"/>
      <c r="AS198" s="205"/>
      <c r="AT198" s="205"/>
      <c r="AU198" s="205"/>
      <c r="AV198" s="211">
        <v>0</v>
      </c>
      <c r="AW198" s="205">
        <v>296344.58</v>
      </c>
      <c r="AX198" s="205"/>
      <c r="AY198" s="207">
        <v>296344.58</v>
      </c>
      <c r="AZ198" s="212"/>
      <c r="BA198" s="213">
        <v>0</v>
      </c>
      <c r="BC198" s="202" t="str">
        <f t="shared" si="26"/>
        <v/>
      </c>
      <c r="BD198" s="202" t="str">
        <f t="shared" si="26"/>
        <v/>
      </c>
      <c r="BE198" s="202" t="str">
        <f t="shared" si="26"/>
        <v/>
      </c>
      <c r="BF198" s="202" t="str">
        <f t="shared" si="25"/>
        <v/>
      </c>
      <c r="BG198" s="202" t="str">
        <f t="shared" si="21"/>
        <v>W/C</v>
      </c>
      <c r="BH198" s="202" t="str">
        <f t="shared" si="21"/>
        <v>NO</v>
      </c>
      <c r="BI198" s="202" t="str">
        <f t="shared" si="22"/>
        <v>W/C</v>
      </c>
      <c r="BK198" s="202" t="b">
        <f t="shared" si="27"/>
        <v>1</v>
      </c>
      <c r="BL198" s="202" t="b">
        <f t="shared" si="27"/>
        <v>1</v>
      </c>
      <c r="BM198" s="202" t="b">
        <f t="shared" si="27"/>
        <v>1</v>
      </c>
      <c r="BN198" s="202" t="b">
        <f t="shared" si="27"/>
        <v>1</v>
      </c>
      <c r="BO198" s="202" t="b">
        <f t="shared" si="27"/>
        <v>1</v>
      </c>
      <c r="BP198" s="202" t="b">
        <f t="shared" si="27"/>
        <v>1</v>
      </c>
      <c r="BQ198" s="202" t="b">
        <f t="shared" si="27"/>
        <v>1</v>
      </c>
    </row>
    <row r="199" spans="1:69" s="214" customFormat="1" ht="12" customHeight="1" x14ac:dyDescent="0.2">
      <c r="A199" s="239">
        <v>15100181</v>
      </c>
      <c r="B199" s="240" t="s">
        <v>1863</v>
      </c>
      <c r="C199" s="200" t="s">
        <v>641</v>
      </c>
      <c r="D199" s="201" t="s">
        <v>479</v>
      </c>
      <c r="E199" s="170"/>
      <c r="F199" s="200"/>
      <c r="G199" s="201"/>
      <c r="H199" s="202" t="s">
        <v>1684</v>
      </c>
      <c r="I199" s="202" t="s">
        <v>1684</v>
      </c>
      <c r="J199" s="202" t="s">
        <v>1684</v>
      </c>
      <c r="K199" s="202" t="s">
        <v>1684</v>
      </c>
      <c r="L199" s="202" t="s">
        <v>479</v>
      </c>
      <c r="M199" s="202" t="s">
        <v>1685</v>
      </c>
      <c r="N199" s="202" t="s">
        <v>479</v>
      </c>
      <c r="O199" s="167"/>
      <c r="P199" s="203">
        <v>116456.67</v>
      </c>
      <c r="Q199" s="203">
        <v>139712.38</v>
      </c>
      <c r="R199" s="203">
        <v>171565.87</v>
      </c>
      <c r="S199" s="203">
        <v>131860.10999999999</v>
      </c>
      <c r="T199" s="203">
        <v>131860.10999999999</v>
      </c>
      <c r="U199" s="203">
        <v>193490.43</v>
      </c>
      <c r="V199" s="203">
        <v>80925.27</v>
      </c>
      <c r="W199" s="203">
        <v>102802.21</v>
      </c>
      <c r="X199" s="203">
        <v>141005.70000000001</v>
      </c>
      <c r="Y199" s="203">
        <v>141583.66</v>
      </c>
      <c r="Z199" s="203">
        <v>117217.27</v>
      </c>
      <c r="AA199" s="203">
        <v>132405.51999999999</v>
      </c>
      <c r="AB199" s="203">
        <v>137628.10999999999</v>
      </c>
      <c r="AC199" s="203"/>
      <c r="AD199" s="203"/>
      <c r="AE199" s="203">
        <v>134289.24333333332</v>
      </c>
      <c r="AF199" s="215"/>
      <c r="AG199" s="216"/>
      <c r="AH199" s="205"/>
      <c r="AI199" s="205"/>
      <c r="AJ199" s="205"/>
      <c r="AK199" s="206"/>
      <c r="AL199" s="205">
        <v>0</v>
      </c>
      <c r="AM199" s="207">
        <v>134289.24333333332</v>
      </c>
      <c r="AN199" s="205"/>
      <c r="AO199" s="208">
        <v>134289.24333333332</v>
      </c>
      <c r="AP199" s="209"/>
      <c r="AQ199" s="210">
        <v>137628.10999999999</v>
      </c>
      <c r="AR199" s="205"/>
      <c r="AS199" s="205"/>
      <c r="AT199" s="205"/>
      <c r="AU199" s="205"/>
      <c r="AV199" s="211">
        <v>0</v>
      </c>
      <c r="AW199" s="205">
        <v>137628.10999999999</v>
      </c>
      <c r="AX199" s="205"/>
      <c r="AY199" s="207">
        <v>137628.10999999999</v>
      </c>
      <c r="AZ199" s="212"/>
      <c r="BA199" s="213">
        <v>0</v>
      </c>
      <c r="BC199" s="202" t="str">
        <f t="shared" si="26"/>
        <v/>
      </c>
      <c r="BD199" s="202" t="str">
        <f t="shared" si="26"/>
        <v/>
      </c>
      <c r="BE199" s="202" t="str">
        <f t="shared" si="26"/>
        <v/>
      </c>
      <c r="BF199" s="202" t="str">
        <f t="shared" si="25"/>
        <v/>
      </c>
      <c r="BG199" s="202" t="str">
        <f t="shared" si="21"/>
        <v>W/C</v>
      </c>
      <c r="BH199" s="202" t="str">
        <f t="shared" si="21"/>
        <v>NO</v>
      </c>
      <c r="BI199" s="202" t="str">
        <f t="shared" si="22"/>
        <v>W/C</v>
      </c>
      <c r="BK199" s="202" t="b">
        <f t="shared" si="27"/>
        <v>1</v>
      </c>
      <c r="BL199" s="202" t="b">
        <f t="shared" si="27"/>
        <v>1</v>
      </c>
      <c r="BM199" s="202" t="b">
        <f t="shared" si="27"/>
        <v>1</v>
      </c>
      <c r="BN199" s="202" t="b">
        <f t="shared" si="27"/>
        <v>1</v>
      </c>
      <c r="BO199" s="202" t="b">
        <f t="shared" si="27"/>
        <v>1</v>
      </c>
      <c r="BP199" s="202" t="b">
        <f t="shared" si="27"/>
        <v>1</v>
      </c>
      <c r="BQ199" s="202" t="b">
        <f t="shared" si="27"/>
        <v>1</v>
      </c>
    </row>
    <row r="200" spans="1:69" s="214" customFormat="1" ht="12" customHeight="1" x14ac:dyDescent="0.2">
      <c r="A200" s="239">
        <v>15100211</v>
      </c>
      <c r="B200" s="240" t="s">
        <v>1864</v>
      </c>
      <c r="C200" s="200" t="s">
        <v>642</v>
      </c>
      <c r="D200" s="201" t="s">
        <v>479</v>
      </c>
      <c r="E200" s="170"/>
      <c r="F200" s="200"/>
      <c r="G200" s="201"/>
      <c r="H200" s="202" t="s">
        <v>1684</v>
      </c>
      <c r="I200" s="202" t="s">
        <v>1684</v>
      </c>
      <c r="J200" s="202" t="s">
        <v>1684</v>
      </c>
      <c r="K200" s="202" t="s">
        <v>1684</v>
      </c>
      <c r="L200" s="202" t="s">
        <v>479</v>
      </c>
      <c r="M200" s="202" t="s">
        <v>1685</v>
      </c>
      <c r="N200" s="202" t="s">
        <v>479</v>
      </c>
      <c r="O200" s="167"/>
      <c r="P200" s="203">
        <v>426756.43</v>
      </c>
      <c r="Q200" s="203">
        <v>331334.44</v>
      </c>
      <c r="R200" s="203">
        <v>80964.11</v>
      </c>
      <c r="S200" s="203">
        <v>180569.49</v>
      </c>
      <c r="T200" s="203">
        <v>149778.35</v>
      </c>
      <c r="U200" s="203">
        <v>156499.26999999999</v>
      </c>
      <c r="V200" s="203">
        <v>115129.78</v>
      </c>
      <c r="W200" s="203">
        <v>11939.82</v>
      </c>
      <c r="X200" s="203">
        <v>114471.92</v>
      </c>
      <c r="Y200" s="203">
        <v>131773.99</v>
      </c>
      <c r="Z200" s="203">
        <v>759694.92</v>
      </c>
      <c r="AA200" s="203">
        <v>2198473.96</v>
      </c>
      <c r="AB200" s="203">
        <v>893425.79</v>
      </c>
      <c r="AC200" s="203"/>
      <c r="AD200" s="203"/>
      <c r="AE200" s="203">
        <v>407560.09666666668</v>
      </c>
      <c r="AF200" s="215"/>
      <c r="AG200" s="216"/>
      <c r="AH200" s="205"/>
      <c r="AI200" s="205"/>
      <c r="AJ200" s="205"/>
      <c r="AK200" s="206"/>
      <c r="AL200" s="205">
        <v>0</v>
      </c>
      <c r="AM200" s="207">
        <v>407560.09666666668</v>
      </c>
      <c r="AN200" s="205"/>
      <c r="AO200" s="208">
        <v>407560.09666666668</v>
      </c>
      <c r="AP200" s="209"/>
      <c r="AQ200" s="210">
        <v>893425.79</v>
      </c>
      <c r="AR200" s="205"/>
      <c r="AS200" s="205"/>
      <c r="AT200" s="205"/>
      <c r="AU200" s="205"/>
      <c r="AV200" s="211">
        <v>0</v>
      </c>
      <c r="AW200" s="205">
        <v>893425.79</v>
      </c>
      <c r="AX200" s="205"/>
      <c r="AY200" s="207">
        <v>893425.79</v>
      </c>
      <c r="AZ200" s="212"/>
      <c r="BA200" s="213">
        <v>0</v>
      </c>
      <c r="BC200" s="202" t="str">
        <f t="shared" si="26"/>
        <v/>
      </c>
      <c r="BD200" s="202" t="str">
        <f t="shared" si="26"/>
        <v/>
      </c>
      <c r="BE200" s="202" t="str">
        <f t="shared" si="26"/>
        <v/>
      </c>
      <c r="BF200" s="202" t="str">
        <f t="shared" si="25"/>
        <v/>
      </c>
      <c r="BG200" s="202" t="str">
        <f t="shared" si="21"/>
        <v>W/C</v>
      </c>
      <c r="BH200" s="202" t="str">
        <f t="shared" si="21"/>
        <v>NO</v>
      </c>
      <c r="BI200" s="202" t="str">
        <f t="shared" si="22"/>
        <v>W/C</v>
      </c>
      <c r="BK200" s="202" t="b">
        <f t="shared" si="27"/>
        <v>1</v>
      </c>
      <c r="BL200" s="202" t="b">
        <f t="shared" si="27"/>
        <v>1</v>
      </c>
      <c r="BM200" s="202" t="b">
        <f t="shared" si="27"/>
        <v>1</v>
      </c>
      <c r="BN200" s="202" t="b">
        <f t="shared" si="27"/>
        <v>1</v>
      </c>
      <c r="BO200" s="202" t="b">
        <f t="shared" si="27"/>
        <v>1</v>
      </c>
      <c r="BP200" s="202" t="b">
        <f t="shared" si="27"/>
        <v>1</v>
      </c>
      <c r="BQ200" s="202" t="b">
        <f t="shared" si="27"/>
        <v>1</v>
      </c>
    </row>
    <row r="201" spans="1:69" s="214" customFormat="1" ht="12" customHeight="1" x14ac:dyDescent="0.2">
      <c r="A201" s="239">
        <v>15100221</v>
      </c>
      <c r="B201" s="240" t="s">
        <v>1865</v>
      </c>
      <c r="C201" s="200" t="s">
        <v>643</v>
      </c>
      <c r="D201" s="201" t="s">
        <v>479</v>
      </c>
      <c r="E201" s="170"/>
      <c r="F201" s="200"/>
      <c r="G201" s="201"/>
      <c r="H201" s="202" t="s">
        <v>1684</v>
      </c>
      <c r="I201" s="202" t="s">
        <v>1684</v>
      </c>
      <c r="J201" s="202" t="s">
        <v>1684</v>
      </c>
      <c r="K201" s="202" t="s">
        <v>1684</v>
      </c>
      <c r="L201" s="202" t="s">
        <v>479</v>
      </c>
      <c r="M201" s="202" t="s">
        <v>1685</v>
      </c>
      <c r="N201" s="202" t="s">
        <v>479</v>
      </c>
      <c r="O201" s="167"/>
      <c r="P201" s="203">
        <v>700460.88</v>
      </c>
      <c r="Q201" s="203">
        <v>406340.23</v>
      </c>
      <c r="R201" s="203">
        <v>388444.71</v>
      </c>
      <c r="S201" s="203">
        <v>493417.83</v>
      </c>
      <c r="T201" s="203">
        <v>601806.94999999995</v>
      </c>
      <c r="U201" s="203">
        <v>399949.76</v>
      </c>
      <c r="V201" s="203">
        <v>444778.07</v>
      </c>
      <c r="W201" s="203">
        <v>395430.48</v>
      </c>
      <c r="X201" s="203">
        <v>913820.44</v>
      </c>
      <c r="Y201" s="203">
        <v>1213191.9099999999</v>
      </c>
      <c r="Z201" s="203">
        <v>1183213.03</v>
      </c>
      <c r="AA201" s="203">
        <v>1366548.99</v>
      </c>
      <c r="AB201" s="203">
        <v>1327744.31</v>
      </c>
      <c r="AC201" s="203"/>
      <c r="AD201" s="203"/>
      <c r="AE201" s="203">
        <v>735087.08291666675</v>
      </c>
      <c r="AF201" s="215"/>
      <c r="AG201" s="216"/>
      <c r="AH201" s="205"/>
      <c r="AI201" s="205"/>
      <c r="AJ201" s="205"/>
      <c r="AK201" s="206"/>
      <c r="AL201" s="205">
        <v>0</v>
      </c>
      <c r="AM201" s="207">
        <v>735087.08291666675</v>
      </c>
      <c r="AN201" s="205"/>
      <c r="AO201" s="208">
        <v>735087.08291666675</v>
      </c>
      <c r="AP201" s="209"/>
      <c r="AQ201" s="210">
        <v>1327744.31</v>
      </c>
      <c r="AR201" s="205"/>
      <c r="AS201" s="205"/>
      <c r="AT201" s="205"/>
      <c r="AU201" s="205"/>
      <c r="AV201" s="211">
        <v>0</v>
      </c>
      <c r="AW201" s="205">
        <v>1327744.31</v>
      </c>
      <c r="AX201" s="205"/>
      <c r="AY201" s="207">
        <v>1327744.31</v>
      </c>
      <c r="AZ201" s="212"/>
      <c r="BA201" s="213">
        <v>0</v>
      </c>
      <c r="BC201" s="202" t="str">
        <f t="shared" si="26"/>
        <v/>
      </c>
      <c r="BD201" s="202" t="str">
        <f t="shared" si="26"/>
        <v/>
      </c>
      <c r="BE201" s="202" t="str">
        <f t="shared" si="26"/>
        <v/>
      </c>
      <c r="BF201" s="202" t="str">
        <f t="shared" si="25"/>
        <v/>
      </c>
      <c r="BG201" s="202" t="str">
        <f t="shared" si="21"/>
        <v>W/C</v>
      </c>
      <c r="BH201" s="202" t="str">
        <f t="shared" si="21"/>
        <v>NO</v>
      </c>
      <c r="BI201" s="202" t="str">
        <f t="shared" si="22"/>
        <v>W/C</v>
      </c>
      <c r="BK201" s="202" t="b">
        <f t="shared" si="27"/>
        <v>1</v>
      </c>
      <c r="BL201" s="202" t="b">
        <f t="shared" si="27"/>
        <v>1</v>
      </c>
      <c r="BM201" s="202" t="b">
        <f t="shared" si="27"/>
        <v>1</v>
      </c>
      <c r="BN201" s="202" t="b">
        <f t="shared" si="27"/>
        <v>1</v>
      </c>
      <c r="BO201" s="202" t="b">
        <f t="shared" si="27"/>
        <v>1</v>
      </c>
      <c r="BP201" s="202" t="b">
        <f t="shared" si="27"/>
        <v>1</v>
      </c>
      <c r="BQ201" s="202" t="b">
        <f t="shared" si="27"/>
        <v>1</v>
      </c>
    </row>
    <row r="202" spans="1:69" s="214" customFormat="1" ht="12" customHeight="1" x14ac:dyDescent="0.2">
      <c r="A202" s="239">
        <v>15100271</v>
      </c>
      <c r="B202" s="240" t="s">
        <v>1866</v>
      </c>
      <c r="C202" s="200" t="s">
        <v>644</v>
      </c>
      <c r="D202" s="201" t="s">
        <v>479</v>
      </c>
      <c r="E202" s="170"/>
      <c r="F202" s="200"/>
      <c r="G202" s="201"/>
      <c r="H202" s="202" t="s">
        <v>1684</v>
      </c>
      <c r="I202" s="202" t="s">
        <v>1684</v>
      </c>
      <c r="J202" s="202" t="s">
        <v>1684</v>
      </c>
      <c r="K202" s="202" t="s">
        <v>1684</v>
      </c>
      <c r="L202" s="202" t="s">
        <v>479</v>
      </c>
      <c r="M202" s="202" t="s">
        <v>1685</v>
      </c>
      <c r="N202" s="202" t="s">
        <v>479</v>
      </c>
      <c r="O202" s="167"/>
      <c r="P202" s="203">
        <v>2775902.13</v>
      </c>
      <c r="Q202" s="203">
        <v>2775902.13</v>
      </c>
      <c r="R202" s="203">
        <v>2775830.65</v>
      </c>
      <c r="S202" s="203">
        <v>2775830.65</v>
      </c>
      <c r="T202" s="203">
        <v>2775791.66</v>
      </c>
      <c r="U202" s="203">
        <v>2775216.59</v>
      </c>
      <c r="V202" s="203">
        <v>2775164.61</v>
      </c>
      <c r="W202" s="203">
        <v>2774631.78</v>
      </c>
      <c r="X202" s="203">
        <v>2773994.98</v>
      </c>
      <c r="Y202" s="203">
        <v>2773835.78</v>
      </c>
      <c r="Z202" s="203">
        <v>2273345.87</v>
      </c>
      <c r="AA202" s="203">
        <v>2606940.58</v>
      </c>
      <c r="AB202" s="203">
        <v>2604498.27</v>
      </c>
      <c r="AC202" s="203"/>
      <c r="AD202" s="203"/>
      <c r="AE202" s="203">
        <v>2712223.79</v>
      </c>
      <c r="AF202" s="215"/>
      <c r="AG202" s="216"/>
      <c r="AH202" s="205"/>
      <c r="AI202" s="205"/>
      <c r="AJ202" s="205"/>
      <c r="AK202" s="206"/>
      <c r="AL202" s="205">
        <v>0</v>
      </c>
      <c r="AM202" s="207">
        <v>2712223.79</v>
      </c>
      <c r="AN202" s="205"/>
      <c r="AO202" s="208">
        <v>2712223.79</v>
      </c>
      <c r="AP202" s="209"/>
      <c r="AQ202" s="210">
        <v>2604498.27</v>
      </c>
      <c r="AR202" s="205"/>
      <c r="AS202" s="205"/>
      <c r="AT202" s="205"/>
      <c r="AU202" s="205"/>
      <c r="AV202" s="211">
        <v>0</v>
      </c>
      <c r="AW202" s="205">
        <v>2604498.27</v>
      </c>
      <c r="AX202" s="205"/>
      <c r="AY202" s="207">
        <v>2604498.27</v>
      </c>
      <c r="AZ202" s="212"/>
      <c r="BA202" s="213">
        <v>0</v>
      </c>
      <c r="BC202" s="202" t="str">
        <f t="shared" si="26"/>
        <v/>
      </c>
      <c r="BD202" s="202" t="str">
        <f t="shared" si="26"/>
        <v/>
      </c>
      <c r="BE202" s="202" t="str">
        <f t="shared" si="26"/>
        <v/>
      </c>
      <c r="BF202" s="202" t="str">
        <f t="shared" si="25"/>
        <v/>
      </c>
      <c r="BG202" s="202" t="str">
        <f t="shared" si="21"/>
        <v>W/C</v>
      </c>
      <c r="BH202" s="202" t="str">
        <f t="shared" si="21"/>
        <v>NO</v>
      </c>
      <c r="BI202" s="202" t="str">
        <f t="shared" si="22"/>
        <v>W/C</v>
      </c>
      <c r="BK202" s="202" t="b">
        <f t="shared" si="27"/>
        <v>1</v>
      </c>
      <c r="BL202" s="202" t="b">
        <f t="shared" si="27"/>
        <v>1</v>
      </c>
      <c r="BM202" s="202" t="b">
        <f t="shared" si="27"/>
        <v>1</v>
      </c>
      <c r="BN202" s="202" t="b">
        <f t="shared" si="27"/>
        <v>1</v>
      </c>
      <c r="BO202" s="202" t="b">
        <f t="shared" si="27"/>
        <v>1</v>
      </c>
      <c r="BP202" s="202" t="b">
        <f t="shared" si="27"/>
        <v>1</v>
      </c>
      <c r="BQ202" s="202" t="b">
        <f t="shared" si="27"/>
        <v>1</v>
      </c>
    </row>
    <row r="203" spans="1:69" s="214" customFormat="1" ht="12" customHeight="1" x14ac:dyDescent="0.2">
      <c r="A203" s="300">
        <v>15100291</v>
      </c>
      <c r="B203" s="301" t="s">
        <v>1867</v>
      </c>
      <c r="C203" s="200" t="s">
        <v>645</v>
      </c>
      <c r="D203" s="201" t="s">
        <v>479</v>
      </c>
      <c r="E203" s="170"/>
      <c r="F203" s="200"/>
      <c r="G203" s="201"/>
      <c r="H203" s="202" t="s">
        <v>1684</v>
      </c>
      <c r="I203" s="202" t="s">
        <v>1684</v>
      </c>
      <c r="J203" s="202" t="s">
        <v>1684</v>
      </c>
      <c r="K203" s="202" t="s">
        <v>1684</v>
      </c>
      <c r="L203" s="202" t="s">
        <v>479</v>
      </c>
      <c r="M203" s="202" t="s">
        <v>1685</v>
      </c>
      <c r="N203" s="202" t="s">
        <v>479</v>
      </c>
      <c r="O203" s="167"/>
      <c r="P203" s="203">
        <v>392070.41</v>
      </c>
      <c r="Q203" s="203">
        <v>392070.41</v>
      </c>
      <c r="R203" s="203">
        <v>392070.41</v>
      </c>
      <c r="S203" s="203">
        <v>392070.41</v>
      </c>
      <c r="T203" s="203">
        <v>392070.41</v>
      </c>
      <c r="U203" s="203">
        <v>392070.41</v>
      </c>
      <c r="V203" s="203">
        <v>392070.41</v>
      </c>
      <c r="W203" s="203">
        <v>392070.41</v>
      </c>
      <c r="X203" s="203">
        <v>392070.41</v>
      </c>
      <c r="Y203" s="203">
        <v>392070.41</v>
      </c>
      <c r="Z203" s="203">
        <v>392070.41</v>
      </c>
      <c r="AA203" s="203">
        <v>389461.85</v>
      </c>
      <c r="AB203" s="203">
        <v>383246.64</v>
      </c>
      <c r="AC203" s="203"/>
      <c r="AD203" s="203"/>
      <c r="AE203" s="203">
        <v>391485.37291666673</v>
      </c>
      <c r="AF203" s="215"/>
      <c r="AG203" s="216"/>
      <c r="AH203" s="205"/>
      <c r="AI203" s="205"/>
      <c r="AJ203" s="205"/>
      <c r="AK203" s="206"/>
      <c r="AL203" s="205">
        <v>0</v>
      </c>
      <c r="AM203" s="207">
        <v>391485.37291666673</v>
      </c>
      <c r="AN203" s="205"/>
      <c r="AO203" s="208">
        <v>391485.37291666673</v>
      </c>
      <c r="AP203" s="209"/>
      <c r="AQ203" s="210">
        <v>383246.64</v>
      </c>
      <c r="AR203" s="205"/>
      <c r="AS203" s="205"/>
      <c r="AT203" s="205"/>
      <c r="AU203" s="205"/>
      <c r="AV203" s="211">
        <v>0</v>
      </c>
      <c r="AW203" s="205">
        <v>383246.64</v>
      </c>
      <c r="AX203" s="205"/>
      <c r="AY203" s="207">
        <v>383246.64</v>
      </c>
      <c r="AZ203" s="212"/>
      <c r="BA203" s="213">
        <v>0</v>
      </c>
      <c r="BC203" s="202" t="str">
        <f t="shared" si="26"/>
        <v/>
      </c>
      <c r="BD203" s="202" t="str">
        <f t="shared" si="26"/>
        <v/>
      </c>
      <c r="BE203" s="202" t="str">
        <f t="shared" si="26"/>
        <v/>
      </c>
      <c r="BF203" s="202" t="str">
        <f t="shared" si="25"/>
        <v/>
      </c>
      <c r="BG203" s="202" t="str">
        <f t="shared" si="21"/>
        <v>W/C</v>
      </c>
      <c r="BH203" s="202" t="str">
        <f t="shared" si="21"/>
        <v>NO</v>
      </c>
      <c r="BI203" s="202" t="str">
        <f t="shared" si="22"/>
        <v>W/C</v>
      </c>
      <c r="BK203" s="202" t="b">
        <f t="shared" si="27"/>
        <v>1</v>
      </c>
      <c r="BL203" s="202" t="b">
        <f t="shared" si="27"/>
        <v>1</v>
      </c>
      <c r="BM203" s="202" t="b">
        <f t="shared" si="27"/>
        <v>1</v>
      </c>
      <c r="BN203" s="202" t="b">
        <f t="shared" si="27"/>
        <v>1</v>
      </c>
      <c r="BO203" s="202" t="b">
        <f t="shared" si="27"/>
        <v>1</v>
      </c>
      <c r="BP203" s="202" t="b">
        <f t="shared" si="27"/>
        <v>1</v>
      </c>
      <c r="BQ203" s="202" t="b">
        <f t="shared" si="27"/>
        <v>1</v>
      </c>
    </row>
    <row r="204" spans="1:69" s="214" customFormat="1" ht="12" customHeight="1" x14ac:dyDescent="0.2">
      <c r="A204" s="239">
        <v>15111001</v>
      </c>
      <c r="B204" s="240" t="s">
        <v>1868</v>
      </c>
      <c r="C204" s="200" t="s">
        <v>646</v>
      </c>
      <c r="D204" s="201" t="s">
        <v>479</v>
      </c>
      <c r="E204" s="170"/>
      <c r="F204" s="200"/>
      <c r="G204" s="201"/>
      <c r="H204" s="202" t="s">
        <v>1684</v>
      </c>
      <c r="I204" s="202" t="s">
        <v>1684</v>
      </c>
      <c r="J204" s="202" t="s">
        <v>1684</v>
      </c>
      <c r="K204" s="202" t="s">
        <v>1684</v>
      </c>
      <c r="L204" s="202" t="s">
        <v>479</v>
      </c>
      <c r="M204" s="202" t="s">
        <v>1685</v>
      </c>
      <c r="N204" s="202" t="s">
        <v>479</v>
      </c>
      <c r="O204" s="167"/>
      <c r="P204" s="203">
        <v>235220.82</v>
      </c>
      <c r="Q204" s="203">
        <v>235220.82</v>
      </c>
      <c r="R204" s="203">
        <v>235220.82</v>
      </c>
      <c r="S204" s="203">
        <v>235220.82</v>
      </c>
      <c r="T204" s="203">
        <v>235220.82</v>
      </c>
      <c r="U204" s="203">
        <v>235220.82</v>
      </c>
      <c r="V204" s="203">
        <v>235220.82</v>
      </c>
      <c r="W204" s="203">
        <v>235220.82</v>
      </c>
      <c r="X204" s="203">
        <v>235220.82</v>
      </c>
      <c r="Y204" s="203">
        <v>235220.82</v>
      </c>
      <c r="Z204" s="203">
        <v>235220.82</v>
      </c>
      <c r="AA204" s="203">
        <v>235220.82</v>
      </c>
      <c r="AB204" s="203">
        <v>235220.82</v>
      </c>
      <c r="AC204" s="203"/>
      <c r="AD204" s="203"/>
      <c r="AE204" s="203">
        <v>235220.81999999998</v>
      </c>
      <c r="AF204" s="215"/>
      <c r="AG204" s="216"/>
      <c r="AH204" s="205"/>
      <c r="AI204" s="205"/>
      <c r="AJ204" s="205"/>
      <c r="AK204" s="206"/>
      <c r="AL204" s="205">
        <v>0</v>
      </c>
      <c r="AM204" s="207">
        <v>235220.81999999998</v>
      </c>
      <c r="AN204" s="205"/>
      <c r="AO204" s="208">
        <v>235220.81999999998</v>
      </c>
      <c r="AP204" s="209"/>
      <c r="AQ204" s="210">
        <v>235220.82</v>
      </c>
      <c r="AR204" s="205"/>
      <c r="AS204" s="205"/>
      <c r="AT204" s="205"/>
      <c r="AU204" s="205"/>
      <c r="AV204" s="211">
        <v>0</v>
      </c>
      <c r="AW204" s="205">
        <v>235220.82</v>
      </c>
      <c r="AX204" s="205"/>
      <c r="AY204" s="207">
        <v>235220.82</v>
      </c>
      <c r="AZ204" s="212"/>
      <c r="BA204" s="213">
        <v>0</v>
      </c>
      <c r="BC204" s="202" t="str">
        <f t="shared" si="26"/>
        <v/>
      </c>
      <c r="BD204" s="202" t="str">
        <f t="shared" si="26"/>
        <v/>
      </c>
      <c r="BE204" s="202" t="str">
        <f t="shared" si="26"/>
        <v/>
      </c>
      <c r="BF204" s="202" t="str">
        <f t="shared" si="25"/>
        <v/>
      </c>
      <c r="BG204" s="202" t="str">
        <f t="shared" si="21"/>
        <v>W/C</v>
      </c>
      <c r="BH204" s="202" t="str">
        <f t="shared" si="21"/>
        <v>NO</v>
      </c>
      <c r="BI204" s="202" t="str">
        <f t="shared" si="22"/>
        <v>W/C</v>
      </c>
      <c r="BK204" s="202" t="b">
        <f t="shared" si="27"/>
        <v>1</v>
      </c>
      <c r="BL204" s="202" t="b">
        <f t="shared" si="27"/>
        <v>1</v>
      </c>
      <c r="BM204" s="202" t="b">
        <f t="shared" si="27"/>
        <v>1</v>
      </c>
      <c r="BN204" s="202" t="b">
        <f t="shared" si="27"/>
        <v>1</v>
      </c>
      <c r="BO204" s="202" t="b">
        <f t="shared" si="27"/>
        <v>1</v>
      </c>
      <c r="BP204" s="202" t="b">
        <f t="shared" si="27"/>
        <v>1</v>
      </c>
      <c r="BQ204" s="202" t="b">
        <f t="shared" si="27"/>
        <v>1</v>
      </c>
    </row>
    <row r="205" spans="1:69" s="214" customFormat="1" ht="12" customHeight="1" x14ac:dyDescent="0.2">
      <c r="A205" s="239">
        <v>15400023</v>
      </c>
      <c r="B205" s="240" t="s">
        <v>1869</v>
      </c>
      <c r="C205" s="200" t="s">
        <v>647</v>
      </c>
      <c r="D205" s="201" t="s">
        <v>479</v>
      </c>
      <c r="E205" s="170"/>
      <c r="F205" s="200"/>
      <c r="G205" s="201"/>
      <c r="H205" s="202" t="s">
        <v>1684</v>
      </c>
      <c r="I205" s="202" t="s">
        <v>1684</v>
      </c>
      <c r="J205" s="202" t="s">
        <v>1684</v>
      </c>
      <c r="K205" s="202" t="s">
        <v>1684</v>
      </c>
      <c r="L205" s="202" t="s">
        <v>479</v>
      </c>
      <c r="M205" s="202" t="s">
        <v>1685</v>
      </c>
      <c r="N205" s="202" t="s">
        <v>479</v>
      </c>
      <c r="O205" s="167"/>
      <c r="P205" s="203">
        <v>13570115.17</v>
      </c>
      <c r="Q205" s="203">
        <v>13762428.699999999</v>
      </c>
      <c r="R205" s="203">
        <v>14415390.539999999</v>
      </c>
      <c r="S205" s="203">
        <v>30721834.469999999</v>
      </c>
      <c r="T205" s="203">
        <v>30121583.609999999</v>
      </c>
      <c r="U205" s="203">
        <v>28323643.800000001</v>
      </c>
      <c r="V205" s="203">
        <v>31712748.710000001</v>
      </c>
      <c r="W205" s="203">
        <v>30499614.82</v>
      </c>
      <c r="X205" s="203">
        <v>27727902.800000001</v>
      </c>
      <c r="Y205" s="203">
        <v>28233199.879999999</v>
      </c>
      <c r="Z205" s="203">
        <v>31402090.420000002</v>
      </c>
      <c r="AA205" s="203">
        <v>27948033.52</v>
      </c>
      <c r="AB205" s="203">
        <v>26205009.120000001</v>
      </c>
      <c r="AC205" s="203"/>
      <c r="AD205" s="203"/>
      <c r="AE205" s="203">
        <v>26229669.451249998</v>
      </c>
      <c r="AF205" s="215"/>
      <c r="AG205" s="216"/>
      <c r="AH205" s="205"/>
      <c r="AI205" s="205"/>
      <c r="AJ205" s="205"/>
      <c r="AK205" s="206"/>
      <c r="AL205" s="205">
        <v>0</v>
      </c>
      <c r="AM205" s="207">
        <v>26229669.451249998</v>
      </c>
      <c r="AN205" s="205"/>
      <c r="AO205" s="208">
        <v>26229669.451249998</v>
      </c>
      <c r="AP205" s="209"/>
      <c r="AQ205" s="210">
        <v>26205009.120000001</v>
      </c>
      <c r="AR205" s="205"/>
      <c r="AS205" s="205"/>
      <c r="AT205" s="205"/>
      <c r="AU205" s="205"/>
      <c r="AV205" s="211">
        <v>0</v>
      </c>
      <c r="AW205" s="205">
        <v>26205009.120000001</v>
      </c>
      <c r="AX205" s="205"/>
      <c r="AY205" s="207">
        <v>26205009.120000001</v>
      </c>
      <c r="AZ205" s="212"/>
      <c r="BA205" s="213">
        <v>0</v>
      </c>
      <c r="BC205" s="202" t="str">
        <f t="shared" si="26"/>
        <v/>
      </c>
      <c r="BD205" s="202" t="str">
        <f t="shared" si="26"/>
        <v/>
      </c>
      <c r="BE205" s="202" t="str">
        <f t="shared" si="26"/>
        <v/>
      </c>
      <c r="BF205" s="202" t="str">
        <f t="shared" si="25"/>
        <v/>
      </c>
      <c r="BG205" s="202" t="str">
        <f t="shared" si="21"/>
        <v>W/C</v>
      </c>
      <c r="BH205" s="202" t="str">
        <f t="shared" si="21"/>
        <v>NO</v>
      </c>
      <c r="BI205" s="202" t="str">
        <f t="shared" si="22"/>
        <v>W/C</v>
      </c>
      <c r="BK205" s="202" t="b">
        <f t="shared" si="27"/>
        <v>1</v>
      </c>
      <c r="BL205" s="202" t="b">
        <f t="shared" si="27"/>
        <v>1</v>
      </c>
      <c r="BM205" s="202" t="b">
        <f t="shared" si="27"/>
        <v>1</v>
      </c>
      <c r="BN205" s="202" t="b">
        <f t="shared" si="27"/>
        <v>1</v>
      </c>
      <c r="BO205" s="202" t="b">
        <f t="shared" si="27"/>
        <v>1</v>
      </c>
      <c r="BP205" s="202" t="b">
        <f t="shared" si="27"/>
        <v>1</v>
      </c>
      <c r="BQ205" s="202" t="b">
        <f t="shared" si="27"/>
        <v>1</v>
      </c>
    </row>
    <row r="206" spans="1:69" s="214" customFormat="1" ht="12" customHeight="1" x14ac:dyDescent="0.2">
      <c r="A206" s="239">
        <v>15400031</v>
      </c>
      <c r="B206" s="240" t="s">
        <v>1870</v>
      </c>
      <c r="C206" s="200" t="s">
        <v>648</v>
      </c>
      <c r="D206" s="201" t="s">
        <v>479</v>
      </c>
      <c r="E206" s="170"/>
      <c r="F206" s="200"/>
      <c r="G206" s="201"/>
      <c r="H206" s="202" t="s">
        <v>1684</v>
      </c>
      <c r="I206" s="202" t="s">
        <v>1684</v>
      </c>
      <c r="J206" s="202" t="s">
        <v>1684</v>
      </c>
      <c r="K206" s="202" t="s">
        <v>1684</v>
      </c>
      <c r="L206" s="202" t="s">
        <v>479</v>
      </c>
      <c r="M206" s="202" t="s">
        <v>1685</v>
      </c>
      <c r="N206" s="202" t="s">
        <v>479</v>
      </c>
      <c r="O206" s="167"/>
      <c r="P206" s="203">
        <v>6117935.3499999996</v>
      </c>
      <c r="Q206" s="203">
        <v>6104377.9400000004</v>
      </c>
      <c r="R206" s="203">
        <v>6064538.46</v>
      </c>
      <c r="S206" s="203">
        <v>6191355.54</v>
      </c>
      <c r="T206" s="203">
        <v>6119179.9400000004</v>
      </c>
      <c r="U206" s="203">
        <v>6055922.1799999997</v>
      </c>
      <c r="V206" s="203">
        <v>6008172.5999999996</v>
      </c>
      <c r="W206" s="203">
        <v>6008173.54</v>
      </c>
      <c r="X206" s="203">
        <v>5804042.96</v>
      </c>
      <c r="Y206" s="203">
        <v>5870900.7400000002</v>
      </c>
      <c r="Z206" s="203">
        <v>5852681.5599999996</v>
      </c>
      <c r="AA206" s="203">
        <v>5928185.5999999996</v>
      </c>
      <c r="AB206" s="203">
        <v>5863771.54</v>
      </c>
      <c r="AC206" s="203"/>
      <c r="AD206" s="203"/>
      <c r="AE206" s="203">
        <v>5999865.3754166672</v>
      </c>
      <c r="AF206" s="215"/>
      <c r="AG206" s="216"/>
      <c r="AH206" s="205"/>
      <c r="AI206" s="205"/>
      <c r="AJ206" s="205"/>
      <c r="AK206" s="206"/>
      <c r="AL206" s="205">
        <v>0</v>
      </c>
      <c r="AM206" s="207">
        <v>5999865.3754166672</v>
      </c>
      <c r="AN206" s="205"/>
      <c r="AO206" s="208">
        <v>5999865.3754166672</v>
      </c>
      <c r="AP206" s="209"/>
      <c r="AQ206" s="210">
        <v>5863771.54</v>
      </c>
      <c r="AR206" s="205"/>
      <c r="AS206" s="205"/>
      <c r="AT206" s="205"/>
      <c r="AU206" s="205"/>
      <c r="AV206" s="211">
        <v>0</v>
      </c>
      <c r="AW206" s="205">
        <v>5863771.54</v>
      </c>
      <c r="AX206" s="205"/>
      <c r="AY206" s="207">
        <v>5863771.54</v>
      </c>
      <c r="AZ206" s="212"/>
      <c r="BA206" s="213">
        <v>0</v>
      </c>
      <c r="BC206" s="202" t="str">
        <f t="shared" si="26"/>
        <v/>
      </c>
      <c r="BD206" s="202" t="str">
        <f t="shared" si="26"/>
        <v/>
      </c>
      <c r="BE206" s="202" t="str">
        <f t="shared" si="26"/>
        <v/>
      </c>
      <c r="BF206" s="202" t="str">
        <f t="shared" si="25"/>
        <v/>
      </c>
      <c r="BG206" s="202" t="str">
        <f t="shared" si="21"/>
        <v>W/C</v>
      </c>
      <c r="BH206" s="202" t="str">
        <f t="shared" si="21"/>
        <v>NO</v>
      </c>
      <c r="BI206" s="202" t="str">
        <f t="shared" si="22"/>
        <v>W/C</v>
      </c>
      <c r="BK206" s="202" t="b">
        <f t="shared" si="27"/>
        <v>1</v>
      </c>
      <c r="BL206" s="202" t="b">
        <f t="shared" si="27"/>
        <v>1</v>
      </c>
      <c r="BM206" s="202" t="b">
        <f t="shared" si="27"/>
        <v>1</v>
      </c>
      <c r="BN206" s="202" t="b">
        <f t="shared" si="27"/>
        <v>1</v>
      </c>
      <c r="BO206" s="202" t="b">
        <f t="shared" si="27"/>
        <v>1</v>
      </c>
      <c r="BP206" s="202" t="b">
        <f t="shared" si="27"/>
        <v>1</v>
      </c>
      <c r="BQ206" s="202" t="b">
        <f t="shared" si="27"/>
        <v>1</v>
      </c>
    </row>
    <row r="207" spans="1:69" s="214" customFormat="1" ht="12" customHeight="1" x14ac:dyDescent="0.2">
      <c r="A207" s="239">
        <v>15400033</v>
      </c>
      <c r="B207" s="240" t="s">
        <v>1871</v>
      </c>
      <c r="C207" s="200" t="s">
        <v>649</v>
      </c>
      <c r="D207" s="201" t="s">
        <v>479</v>
      </c>
      <c r="E207" s="170"/>
      <c r="F207" s="200"/>
      <c r="G207" s="201"/>
      <c r="H207" s="202" t="s">
        <v>1684</v>
      </c>
      <c r="I207" s="202" t="s">
        <v>1684</v>
      </c>
      <c r="J207" s="202" t="s">
        <v>1684</v>
      </c>
      <c r="K207" s="202" t="s">
        <v>1684</v>
      </c>
      <c r="L207" s="202" t="s">
        <v>479</v>
      </c>
      <c r="M207" s="202" t="s">
        <v>1685</v>
      </c>
      <c r="N207" s="202" t="s">
        <v>479</v>
      </c>
      <c r="O207" s="167"/>
      <c r="P207" s="203">
        <v>-13579540.289999999</v>
      </c>
      <c r="Q207" s="203">
        <v>-13771853.82</v>
      </c>
      <c r="R207" s="203">
        <v>-14424902.369999999</v>
      </c>
      <c r="S207" s="203">
        <v>-30731278.050000001</v>
      </c>
      <c r="T207" s="203">
        <v>-30131027.100000001</v>
      </c>
      <c r="U207" s="203">
        <v>-26616378.280000001</v>
      </c>
      <c r="V207" s="203">
        <v>-31713340.359999999</v>
      </c>
      <c r="W207" s="203">
        <v>-30503613.48</v>
      </c>
      <c r="X207" s="203">
        <v>-27699227.649999999</v>
      </c>
      <c r="Y207" s="203">
        <v>-27661870.920000002</v>
      </c>
      <c r="Z207" s="203">
        <v>-31526935.75</v>
      </c>
      <c r="AA207" s="203">
        <v>-28081829.170000002</v>
      </c>
      <c r="AB207" s="203">
        <v>-26341976.780000001</v>
      </c>
      <c r="AC207" s="203"/>
      <c r="AD207" s="203"/>
      <c r="AE207" s="203">
        <v>-26068584.623750005</v>
      </c>
      <c r="AF207" s="215"/>
      <c r="AG207" s="216"/>
      <c r="AH207" s="205"/>
      <c r="AI207" s="205"/>
      <c r="AJ207" s="205"/>
      <c r="AK207" s="206"/>
      <c r="AL207" s="205">
        <v>0</v>
      </c>
      <c r="AM207" s="207">
        <v>-26068584.623750005</v>
      </c>
      <c r="AN207" s="205"/>
      <c r="AO207" s="208">
        <v>-26068584.623750005</v>
      </c>
      <c r="AP207" s="209"/>
      <c r="AQ207" s="210">
        <v>-26341976.780000001</v>
      </c>
      <c r="AR207" s="205"/>
      <c r="AS207" s="205"/>
      <c r="AT207" s="205"/>
      <c r="AU207" s="205"/>
      <c r="AV207" s="211">
        <v>0</v>
      </c>
      <c r="AW207" s="205">
        <v>-26341976.780000001</v>
      </c>
      <c r="AX207" s="205"/>
      <c r="AY207" s="207">
        <v>-26341976.780000001</v>
      </c>
      <c r="AZ207" s="212"/>
      <c r="BA207" s="213">
        <v>0</v>
      </c>
      <c r="BC207" s="202" t="str">
        <f t="shared" si="26"/>
        <v/>
      </c>
      <c r="BD207" s="202" t="str">
        <f t="shared" si="26"/>
        <v/>
      </c>
      <c r="BE207" s="202" t="str">
        <f t="shared" si="26"/>
        <v/>
      </c>
      <c r="BF207" s="202" t="str">
        <f t="shared" si="25"/>
        <v/>
      </c>
      <c r="BG207" s="202" t="str">
        <f t="shared" si="21"/>
        <v>W/C</v>
      </c>
      <c r="BH207" s="202" t="str">
        <f t="shared" si="21"/>
        <v>NO</v>
      </c>
      <c r="BI207" s="202" t="str">
        <f t="shared" si="22"/>
        <v>W/C</v>
      </c>
      <c r="BK207" s="202" t="b">
        <f t="shared" si="27"/>
        <v>1</v>
      </c>
      <c r="BL207" s="202" t="b">
        <f t="shared" si="27"/>
        <v>1</v>
      </c>
      <c r="BM207" s="202" t="b">
        <f t="shared" si="27"/>
        <v>1</v>
      </c>
      <c r="BN207" s="202" t="b">
        <f t="shared" si="27"/>
        <v>1</v>
      </c>
      <c r="BO207" s="202" t="b">
        <f t="shared" si="27"/>
        <v>1</v>
      </c>
      <c r="BP207" s="202" t="b">
        <f t="shared" si="27"/>
        <v>1</v>
      </c>
      <c r="BQ207" s="202" t="b">
        <f t="shared" si="27"/>
        <v>1</v>
      </c>
    </row>
    <row r="208" spans="1:69" s="214" customFormat="1" ht="12" customHeight="1" x14ac:dyDescent="0.2">
      <c r="A208" s="239">
        <v>15400041</v>
      </c>
      <c r="B208" s="240" t="s">
        <v>1872</v>
      </c>
      <c r="C208" s="200" t="s">
        <v>650</v>
      </c>
      <c r="D208" s="201" t="s">
        <v>479</v>
      </c>
      <c r="E208" s="170"/>
      <c r="F208" s="200"/>
      <c r="G208" s="201"/>
      <c r="H208" s="202" t="s">
        <v>1684</v>
      </c>
      <c r="I208" s="202" t="s">
        <v>1684</v>
      </c>
      <c r="J208" s="202" t="s">
        <v>1684</v>
      </c>
      <c r="K208" s="202" t="s">
        <v>1684</v>
      </c>
      <c r="L208" s="202" t="s">
        <v>479</v>
      </c>
      <c r="M208" s="202" t="s">
        <v>1685</v>
      </c>
      <c r="N208" s="202" t="s">
        <v>479</v>
      </c>
      <c r="O208" s="167"/>
      <c r="P208" s="203">
        <v>4588475.5199999996</v>
      </c>
      <c r="Q208" s="203">
        <v>4578309.3600000003</v>
      </c>
      <c r="R208" s="203">
        <v>4548431.58</v>
      </c>
      <c r="S208" s="203">
        <v>4643546.03</v>
      </c>
      <c r="T208" s="203">
        <v>4589416</v>
      </c>
      <c r="U208" s="203">
        <v>4541974.34</v>
      </c>
      <c r="V208" s="203">
        <v>4506163.9400000004</v>
      </c>
      <c r="W208" s="203">
        <v>4506164.03</v>
      </c>
      <c r="X208" s="203">
        <v>4353072.05</v>
      </c>
      <c r="Y208" s="203">
        <v>4403215</v>
      </c>
      <c r="Z208" s="203">
        <v>4389551.9400000004</v>
      </c>
      <c r="AA208" s="203">
        <v>4446180.97</v>
      </c>
      <c r="AB208" s="203">
        <v>4397873.03</v>
      </c>
      <c r="AC208" s="203"/>
      <c r="AD208" s="203"/>
      <c r="AE208" s="203">
        <v>4499933.2929166667</v>
      </c>
      <c r="AF208" s="215"/>
      <c r="AG208" s="216"/>
      <c r="AH208" s="205"/>
      <c r="AI208" s="205"/>
      <c r="AJ208" s="205"/>
      <c r="AK208" s="206"/>
      <c r="AL208" s="205">
        <v>0</v>
      </c>
      <c r="AM208" s="207">
        <v>4499933.2929166667</v>
      </c>
      <c r="AN208" s="205"/>
      <c r="AO208" s="208">
        <v>4499933.2929166667</v>
      </c>
      <c r="AP208" s="209"/>
      <c r="AQ208" s="210">
        <v>4397873.03</v>
      </c>
      <c r="AR208" s="205"/>
      <c r="AS208" s="205"/>
      <c r="AT208" s="205"/>
      <c r="AU208" s="205"/>
      <c r="AV208" s="211">
        <v>0</v>
      </c>
      <c r="AW208" s="205">
        <v>4397873.03</v>
      </c>
      <c r="AX208" s="205"/>
      <c r="AY208" s="207">
        <v>4397873.03</v>
      </c>
      <c r="AZ208" s="212"/>
      <c r="BA208" s="213">
        <v>0</v>
      </c>
      <c r="BC208" s="202" t="str">
        <f t="shared" si="26"/>
        <v/>
      </c>
      <c r="BD208" s="202" t="str">
        <f t="shared" si="26"/>
        <v/>
      </c>
      <c r="BE208" s="202" t="str">
        <f t="shared" si="26"/>
        <v/>
      </c>
      <c r="BF208" s="202" t="str">
        <f t="shared" si="25"/>
        <v/>
      </c>
      <c r="BG208" s="202" t="str">
        <f t="shared" si="21"/>
        <v>W/C</v>
      </c>
      <c r="BH208" s="202" t="str">
        <f t="shared" si="21"/>
        <v>NO</v>
      </c>
      <c r="BI208" s="202" t="str">
        <f t="shared" si="22"/>
        <v>W/C</v>
      </c>
      <c r="BK208" s="202" t="b">
        <f t="shared" si="27"/>
        <v>1</v>
      </c>
      <c r="BL208" s="202" t="b">
        <f t="shared" si="27"/>
        <v>1</v>
      </c>
      <c r="BM208" s="202" t="b">
        <f t="shared" si="27"/>
        <v>1</v>
      </c>
      <c r="BN208" s="202" t="b">
        <f t="shared" si="27"/>
        <v>1</v>
      </c>
      <c r="BO208" s="202" t="b">
        <f t="shared" si="27"/>
        <v>1</v>
      </c>
      <c r="BP208" s="202" t="b">
        <f t="shared" si="27"/>
        <v>1</v>
      </c>
      <c r="BQ208" s="202" t="b">
        <f t="shared" si="27"/>
        <v>1</v>
      </c>
    </row>
    <row r="209" spans="1:69" s="214" customFormat="1" ht="12" customHeight="1" x14ac:dyDescent="0.2">
      <c r="A209" s="239">
        <v>15400061</v>
      </c>
      <c r="B209" s="240" t="s">
        <v>1873</v>
      </c>
      <c r="C209" s="200" t="s">
        <v>651</v>
      </c>
      <c r="D209" s="201" t="s">
        <v>479</v>
      </c>
      <c r="E209" s="170"/>
      <c r="F209" s="200"/>
      <c r="G209" s="201"/>
      <c r="H209" s="202" t="s">
        <v>1684</v>
      </c>
      <c r="I209" s="202" t="s">
        <v>1684</v>
      </c>
      <c r="J209" s="202" t="s">
        <v>1684</v>
      </c>
      <c r="K209" s="202" t="s">
        <v>1684</v>
      </c>
      <c r="L209" s="202" t="s">
        <v>479</v>
      </c>
      <c r="M209" s="202" t="s">
        <v>1685</v>
      </c>
      <c r="N209" s="202" t="s">
        <v>479</v>
      </c>
      <c r="O209" s="167"/>
      <c r="P209" s="203">
        <v>26357195.640000001</v>
      </c>
      <c r="Q209" s="203">
        <v>27697822.010000002</v>
      </c>
      <c r="R209" s="203">
        <v>27886138.969999999</v>
      </c>
      <c r="S209" s="203">
        <v>28359364.559999999</v>
      </c>
      <c r="T209" s="203">
        <v>28404175.98</v>
      </c>
      <c r="U209" s="203">
        <v>27789200.359999999</v>
      </c>
      <c r="V209" s="203">
        <v>27893254.82</v>
      </c>
      <c r="W209" s="203">
        <v>28324076.390000001</v>
      </c>
      <c r="X209" s="203">
        <v>28815771.670000002</v>
      </c>
      <c r="Y209" s="203">
        <v>28524287.190000001</v>
      </c>
      <c r="Z209" s="203">
        <v>28439831.120000001</v>
      </c>
      <c r="AA209" s="203">
        <v>29400413.02</v>
      </c>
      <c r="AB209" s="203">
        <v>31200624.870000001</v>
      </c>
      <c r="AC209" s="203"/>
      <c r="AD209" s="203"/>
      <c r="AE209" s="203">
        <v>28359437.195416663</v>
      </c>
      <c r="AF209" s="215"/>
      <c r="AG209" s="216"/>
      <c r="AH209" s="205"/>
      <c r="AI209" s="205"/>
      <c r="AJ209" s="205"/>
      <c r="AK209" s="206"/>
      <c r="AL209" s="205">
        <v>0</v>
      </c>
      <c r="AM209" s="207">
        <v>28359437.195416663</v>
      </c>
      <c r="AN209" s="205"/>
      <c r="AO209" s="208">
        <v>28359437.195416663</v>
      </c>
      <c r="AP209" s="209"/>
      <c r="AQ209" s="210">
        <v>31200624.870000001</v>
      </c>
      <c r="AR209" s="205"/>
      <c r="AS209" s="205"/>
      <c r="AT209" s="205"/>
      <c r="AU209" s="205"/>
      <c r="AV209" s="211">
        <v>0</v>
      </c>
      <c r="AW209" s="205">
        <v>31200624.870000001</v>
      </c>
      <c r="AX209" s="205"/>
      <c r="AY209" s="207">
        <v>31200624.870000001</v>
      </c>
      <c r="AZ209" s="212"/>
      <c r="BA209" s="213">
        <v>0</v>
      </c>
      <c r="BC209" s="202" t="str">
        <f t="shared" si="26"/>
        <v/>
      </c>
      <c r="BD209" s="202" t="str">
        <f t="shared" si="26"/>
        <v/>
      </c>
      <c r="BE209" s="202" t="str">
        <f t="shared" si="26"/>
        <v/>
      </c>
      <c r="BF209" s="202" t="str">
        <f t="shared" si="25"/>
        <v/>
      </c>
      <c r="BG209" s="202" t="str">
        <f t="shared" si="21"/>
        <v>W/C</v>
      </c>
      <c r="BH209" s="202" t="str">
        <f t="shared" si="21"/>
        <v>NO</v>
      </c>
      <c r="BI209" s="202" t="str">
        <f t="shared" si="22"/>
        <v>W/C</v>
      </c>
      <c r="BK209" s="202" t="b">
        <f t="shared" si="27"/>
        <v>1</v>
      </c>
      <c r="BL209" s="202" t="b">
        <f t="shared" si="27"/>
        <v>1</v>
      </c>
      <c r="BM209" s="202" t="b">
        <f t="shared" si="27"/>
        <v>1</v>
      </c>
      <c r="BN209" s="202" t="b">
        <f t="shared" si="27"/>
        <v>1</v>
      </c>
      <c r="BO209" s="202" t="b">
        <f t="shared" si="27"/>
        <v>1</v>
      </c>
      <c r="BP209" s="202" t="b">
        <f t="shared" si="27"/>
        <v>1</v>
      </c>
      <c r="BQ209" s="202" t="b">
        <f t="shared" si="27"/>
        <v>1</v>
      </c>
    </row>
    <row r="210" spans="1:69" s="214" customFormat="1" ht="12" customHeight="1" x14ac:dyDescent="0.2">
      <c r="A210" s="241">
        <v>15400091</v>
      </c>
      <c r="B210" s="242" t="s">
        <v>4949</v>
      </c>
      <c r="C210" s="243" t="s">
        <v>652</v>
      </c>
      <c r="D210" s="244" t="s">
        <v>479</v>
      </c>
      <c r="E210" s="245"/>
      <c r="F210" s="263">
        <v>43191</v>
      </c>
      <c r="G210" s="244"/>
      <c r="H210" s="247" t="s">
        <v>1684</v>
      </c>
      <c r="I210" s="247" t="s">
        <v>1684</v>
      </c>
      <c r="J210" s="247" t="s">
        <v>1684</v>
      </c>
      <c r="K210" s="247" t="s">
        <v>1684</v>
      </c>
      <c r="L210" s="247" t="s">
        <v>479</v>
      </c>
      <c r="M210" s="247" t="s">
        <v>1685</v>
      </c>
      <c r="N210" s="247" t="s">
        <v>479</v>
      </c>
      <c r="O210" s="248"/>
      <c r="P210" s="249"/>
      <c r="Q210" s="249">
        <v>0</v>
      </c>
      <c r="R210" s="249">
        <v>0</v>
      </c>
      <c r="S210" s="249">
        <v>0</v>
      </c>
      <c r="T210" s="249">
        <v>165724.57999999999</v>
      </c>
      <c r="U210" s="249">
        <v>169145.54</v>
      </c>
      <c r="V210" s="249">
        <v>169145.54</v>
      </c>
      <c r="W210" s="249">
        <v>169145.54</v>
      </c>
      <c r="X210" s="249">
        <v>169145.54</v>
      </c>
      <c r="Y210" s="249">
        <v>169145.54</v>
      </c>
      <c r="Z210" s="249">
        <v>169145.54</v>
      </c>
      <c r="AA210" s="249">
        <v>169145.54</v>
      </c>
      <c r="AB210" s="249">
        <v>169145.54</v>
      </c>
      <c r="AC210" s="249"/>
      <c r="AD210" s="249"/>
      <c r="AE210" s="249">
        <v>119526.34416666668</v>
      </c>
      <c r="AF210" s="250"/>
      <c r="AG210" s="251"/>
      <c r="AH210" s="252"/>
      <c r="AI210" s="252"/>
      <c r="AJ210" s="252"/>
      <c r="AK210" s="253"/>
      <c r="AL210" s="252"/>
      <c r="AM210" s="254">
        <v>119526.34416666668</v>
      </c>
      <c r="AN210" s="252"/>
      <c r="AO210" s="255">
        <v>119526.34416666668</v>
      </c>
      <c r="AP210" s="252"/>
      <c r="AQ210" s="256">
        <v>169145.54</v>
      </c>
      <c r="AR210" s="252"/>
      <c r="AS210" s="252"/>
      <c r="AT210" s="252"/>
      <c r="AU210" s="252"/>
      <c r="AV210" s="257">
        <v>0</v>
      </c>
      <c r="AW210" s="252">
        <v>169145.54</v>
      </c>
      <c r="AX210" s="252"/>
      <c r="AY210" s="254">
        <v>169145.54</v>
      </c>
      <c r="AZ210" s="258"/>
      <c r="BA210" s="213">
        <v>0</v>
      </c>
      <c r="BC210" s="247" t="str">
        <f t="shared" si="26"/>
        <v/>
      </c>
      <c r="BD210" s="247" t="str">
        <f t="shared" si="26"/>
        <v/>
      </c>
      <c r="BE210" s="247" t="str">
        <f t="shared" si="26"/>
        <v/>
      </c>
      <c r="BF210" s="202" t="str">
        <f t="shared" si="25"/>
        <v/>
      </c>
      <c r="BG210" s="202" t="str">
        <f t="shared" ref="BG210:BH275" si="28">IF(VALUE(AW210),"W/C",IF(ISBLANK(AW210),"NO","W/C"))</f>
        <v>W/C</v>
      </c>
      <c r="BH210" s="202" t="str">
        <f t="shared" si="28"/>
        <v>NO</v>
      </c>
      <c r="BI210" s="202" t="str">
        <f t="shared" si="22"/>
        <v>W/C</v>
      </c>
      <c r="BK210" s="202" t="b">
        <f t="shared" si="27"/>
        <v>1</v>
      </c>
      <c r="BL210" s="202" t="b">
        <f t="shared" si="27"/>
        <v>1</v>
      </c>
      <c r="BM210" s="202" t="b">
        <f t="shared" si="27"/>
        <v>1</v>
      </c>
      <c r="BN210" s="202" t="b">
        <f t="shared" si="27"/>
        <v>1</v>
      </c>
      <c r="BO210" s="202" t="b">
        <f t="shared" si="27"/>
        <v>1</v>
      </c>
      <c r="BP210" s="202" t="b">
        <f t="shared" si="27"/>
        <v>1</v>
      </c>
      <c r="BQ210" s="202" t="b">
        <f t="shared" si="27"/>
        <v>1</v>
      </c>
    </row>
    <row r="211" spans="1:69" s="214" customFormat="1" ht="12" customHeight="1" x14ac:dyDescent="0.2">
      <c r="A211" s="239">
        <v>15400101</v>
      </c>
      <c r="B211" s="240" t="s">
        <v>1874</v>
      </c>
      <c r="C211" s="200" t="s">
        <v>653</v>
      </c>
      <c r="D211" s="201" t="s">
        <v>479</v>
      </c>
      <c r="E211" s="170"/>
      <c r="F211" s="200"/>
      <c r="G211" s="201"/>
      <c r="H211" s="202" t="s">
        <v>1684</v>
      </c>
      <c r="I211" s="202" t="s">
        <v>1684</v>
      </c>
      <c r="J211" s="202" t="s">
        <v>1684</v>
      </c>
      <c r="K211" s="202" t="s">
        <v>1684</v>
      </c>
      <c r="L211" s="202" t="s">
        <v>479</v>
      </c>
      <c r="M211" s="202" t="s">
        <v>1685</v>
      </c>
      <c r="N211" s="202" t="s">
        <v>479</v>
      </c>
      <c r="O211" s="167"/>
      <c r="P211" s="203">
        <v>39269287.909999996</v>
      </c>
      <c r="Q211" s="203">
        <v>38981400.859999999</v>
      </c>
      <c r="R211" s="203">
        <v>37999136.009999998</v>
      </c>
      <c r="S211" s="203">
        <v>37435593.829999998</v>
      </c>
      <c r="T211" s="203">
        <v>38931761.890000001</v>
      </c>
      <c r="U211" s="203">
        <v>39062173.329999998</v>
      </c>
      <c r="V211" s="203">
        <v>41042459.740000002</v>
      </c>
      <c r="W211" s="203">
        <v>40720747.060000002</v>
      </c>
      <c r="X211" s="203">
        <v>40037429.710000001</v>
      </c>
      <c r="Y211" s="203">
        <v>41876736.350000001</v>
      </c>
      <c r="Z211" s="203">
        <v>42047298.909999996</v>
      </c>
      <c r="AA211" s="203">
        <v>42607281.789999999</v>
      </c>
      <c r="AB211" s="203">
        <v>42142966.759999998</v>
      </c>
      <c r="AC211" s="203"/>
      <c r="AD211" s="203"/>
      <c r="AE211" s="203">
        <v>40120678.901250005</v>
      </c>
      <c r="AF211" s="215"/>
      <c r="AG211" s="216"/>
      <c r="AH211" s="205"/>
      <c r="AI211" s="205"/>
      <c r="AJ211" s="205"/>
      <c r="AK211" s="206"/>
      <c r="AL211" s="205">
        <v>0</v>
      </c>
      <c r="AM211" s="207">
        <v>40120678.901250005</v>
      </c>
      <c r="AN211" s="205"/>
      <c r="AO211" s="208">
        <v>40120678.901250005</v>
      </c>
      <c r="AP211" s="209"/>
      <c r="AQ211" s="210">
        <v>42142966.759999998</v>
      </c>
      <c r="AR211" s="205"/>
      <c r="AS211" s="205"/>
      <c r="AT211" s="205"/>
      <c r="AU211" s="205"/>
      <c r="AV211" s="211">
        <v>0</v>
      </c>
      <c r="AW211" s="205">
        <v>42142966.759999998</v>
      </c>
      <c r="AX211" s="205"/>
      <c r="AY211" s="207">
        <v>42142966.759999998</v>
      </c>
      <c r="AZ211" s="212"/>
      <c r="BA211" s="213">
        <v>0</v>
      </c>
      <c r="BC211" s="202" t="str">
        <f t="shared" si="26"/>
        <v/>
      </c>
      <c r="BD211" s="202" t="str">
        <f t="shared" si="26"/>
        <v/>
      </c>
      <c r="BE211" s="202" t="str">
        <f t="shared" si="26"/>
        <v/>
      </c>
      <c r="BF211" s="202" t="str">
        <f t="shared" si="25"/>
        <v/>
      </c>
      <c r="BG211" s="202" t="str">
        <f t="shared" si="28"/>
        <v>W/C</v>
      </c>
      <c r="BH211" s="202" t="str">
        <f t="shared" si="28"/>
        <v>NO</v>
      </c>
      <c r="BI211" s="202" t="str">
        <f t="shared" ref="BI211:BI283" si="29">IF(OR(CONCATENATE(BG211,BH211)="NOW/C",CONCATENATE(BG211,BH211)="W/CNO"),"W/C","")</f>
        <v>W/C</v>
      </c>
      <c r="BK211" s="202" t="b">
        <f t="shared" si="27"/>
        <v>1</v>
      </c>
      <c r="BL211" s="202" t="b">
        <f t="shared" si="27"/>
        <v>1</v>
      </c>
      <c r="BM211" s="202" t="b">
        <f t="shared" si="27"/>
        <v>1</v>
      </c>
      <c r="BN211" s="202" t="b">
        <f t="shared" si="27"/>
        <v>1</v>
      </c>
      <c r="BO211" s="202" t="b">
        <f t="shared" si="27"/>
        <v>1</v>
      </c>
      <c r="BP211" s="202" t="b">
        <f t="shared" si="27"/>
        <v>1</v>
      </c>
      <c r="BQ211" s="202" t="b">
        <f t="shared" si="27"/>
        <v>1</v>
      </c>
    </row>
    <row r="212" spans="1:69" s="214" customFormat="1" ht="12" customHeight="1" x14ac:dyDescent="0.2">
      <c r="A212" s="239">
        <v>15400102</v>
      </c>
      <c r="B212" s="240" t="s">
        <v>1875</v>
      </c>
      <c r="C212" s="200" t="s">
        <v>654</v>
      </c>
      <c r="D212" s="201" t="s">
        <v>479</v>
      </c>
      <c r="E212" s="170"/>
      <c r="F212" s="200"/>
      <c r="G212" s="201"/>
      <c r="H212" s="202" t="s">
        <v>1684</v>
      </c>
      <c r="I212" s="202" t="s">
        <v>1684</v>
      </c>
      <c r="J212" s="202" t="s">
        <v>1684</v>
      </c>
      <c r="K212" s="202" t="s">
        <v>1684</v>
      </c>
      <c r="L212" s="202" t="s">
        <v>479</v>
      </c>
      <c r="M212" s="202" t="s">
        <v>1685</v>
      </c>
      <c r="N212" s="202" t="s">
        <v>479</v>
      </c>
      <c r="O212" s="167"/>
      <c r="P212" s="203">
        <v>8630213.5999999996</v>
      </c>
      <c r="Q212" s="203">
        <v>8918156.9000000004</v>
      </c>
      <c r="R212" s="203">
        <v>9422237.4900000002</v>
      </c>
      <c r="S212" s="203">
        <v>9287644.9000000004</v>
      </c>
      <c r="T212" s="203">
        <v>9445189.3200000003</v>
      </c>
      <c r="U212" s="203">
        <v>9716898.6500000004</v>
      </c>
      <c r="V212" s="203">
        <v>10448244.810000001</v>
      </c>
      <c r="W212" s="203">
        <v>10505967.75</v>
      </c>
      <c r="X212" s="203">
        <v>10216056.640000001</v>
      </c>
      <c r="Y212" s="203">
        <v>10556309.49</v>
      </c>
      <c r="Z212" s="203">
        <v>11663289.93</v>
      </c>
      <c r="AA212" s="203">
        <v>12068939.609999999</v>
      </c>
      <c r="AB212" s="203">
        <v>12320229.689999999</v>
      </c>
      <c r="AC212" s="203"/>
      <c r="AD212" s="203"/>
      <c r="AE212" s="203">
        <v>10227013.094583333</v>
      </c>
      <c r="AF212" s="215"/>
      <c r="AG212" s="216"/>
      <c r="AH212" s="205"/>
      <c r="AI212" s="205"/>
      <c r="AJ212" s="205"/>
      <c r="AK212" s="206"/>
      <c r="AL212" s="205">
        <v>0</v>
      </c>
      <c r="AM212" s="207">
        <v>10227013.094583333</v>
      </c>
      <c r="AN212" s="205"/>
      <c r="AO212" s="208">
        <v>10227013.094583333</v>
      </c>
      <c r="AP212" s="209"/>
      <c r="AQ212" s="210">
        <v>12320229.689999999</v>
      </c>
      <c r="AR212" s="205"/>
      <c r="AS212" s="205"/>
      <c r="AT212" s="205"/>
      <c r="AU212" s="205"/>
      <c r="AV212" s="211">
        <v>0</v>
      </c>
      <c r="AW212" s="205">
        <v>12320229.689999999</v>
      </c>
      <c r="AX212" s="205"/>
      <c r="AY212" s="207">
        <v>12320229.689999999</v>
      </c>
      <c r="AZ212" s="212"/>
      <c r="BA212" s="213">
        <v>0</v>
      </c>
      <c r="BC212" s="202" t="str">
        <f t="shared" si="26"/>
        <v/>
      </c>
      <c r="BD212" s="202" t="str">
        <f t="shared" si="26"/>
        <v/>
      </c>
      <c r="BE212" s="202" t="str">
        <f t="shared" si="26"/>
        <v/>
      </c>
      <c r="BF212" s="202" t="str">
        <f t="shared" si="25"/>
        <v/>
      </c>
      <c r="BG212" s="202" t="str">
        <f t="shared" si="28"/>
        <v>W/C</v>
      </c>
      <c r="BH212" s="202" t="str">
        <f t="shared" si="28"/>
        <v>NO</v>
      </c>
      <c r="BI212" s="202" t="str">
        <f t="shared" si="29"/>
        <v>W/C</v>
      </c>
      <c r="BK212" s="202" t="b">
        <f t="shared" si="27"/>
        <v>1</v>
      </c>
      <c r="BL212" s="202" t="b">
        <f t="shared" si="27"/>
        <v>1</v>
      </c>
      <c r="BM212" s="202" t="b">
        <f t="shared" si="27"/>
        <v>1</v>
      </c>
      <c r="BN212" s="202" t="b">
        <f t="shared" si="27"/>
        <v>1</v>
      </c>
      <c r="BO212" s="202" t="b">
        <f t="shared" si="27"/>
        <v>1</v>
      </c>
      <c r="BP212" s="202" t="b">
        <f t="shared" si="27"/>
        <v>1</v>
      </c>
      <c r="BQ212" s="202" t="b">
        <f t="shared" si="27"/>
        <v>1</v>
      </c>
    </row>
    <row r="213" spans="1:69" s="214" customFormat="1" ht="12" customHeight="1" x14ac:dyDescent="0.2">
      <c r="A213" s="239">
        <v>15400103</v>
      </c>
      <c r="B213" s="240" t="s">
        <v>1876</v>
      </c>
      <c r="C213" s="200" t="s">
        <v>655</v>
      </c>
      <c r="D213" s="201" t="s">
        <v>479</v>
      </c>
      <c r="E213" s="170"/>
      <c r="F213" s="200"/>
      <c r="G213" s="201"/>
      <c r="H213" s="202" t="s">
        <v>1684</v>
      </c>
      <c r="I213" s="202" t="s">
        <v>1684</v>
      </c>
      <c r="J213" s="202" t="s">
        <v>1684</v>
      </c>
      <c r="K213" s="202" t="s">
        <v>1684</v>
      </c>
      <c r="L213" s="202" t="s">
        <v>479</v>
      </c>
      <c r="M213" s="202" t="s">
        <v>1685</v>
      </c>
      <c r="N213" s="202" t="s">
        <v>479</v>
      </c>
      <c r="O213" s="167"/>
      <c r="P213" s="203">
        <v>19898873.600000001</v>
      </c>
      <c r="Q213" s="203">
        <v>19991434.93</v>
      </c>
      <c r="R213" s="203">
        <v>20159676.82</v>
      </c>
      <c r="S213" s="203">
        <v>20496250.489999998</v>
      </c>
      <c r="T213" s="203">
        <v>20529920.649999999</v>
      </c>
      <c r="U213" s="203">
        <v>20551966.109999999</v>
      </c>
      <c r="V213" s="203">
        <v>20366011.27</v>
      </c>
      <c r="W213" s="203">
        <v>20128607.890000001</v>
      </c>
      <c r="X213" s="203">
        <v>20024705.789999999</v>
      </c>
      <c r="Y213" s="203">
        <v>19730243.010000002</v>
      </c>
      <c r="Z213" s="203">
        <v>19698591.129999999</v>
      </c>
      <c r="AA213" s="203">
        <v>19873423.559999999</v>
      </c>
      <c r="AB213" s="203">
        <v>18166983.23</v>
      </c>
      <c r="AC213" s="203"/>
      <c r="AD213" s="203"/>
      <c r="AE213" s="203">
        <v>20048646.672083329</v>
      </c>
      <c r="AF213" s="215"/>
      <c r="AG213" s="216"/>
      <c r="AH213" s="205"/>
      <c r="AI213" s="205"/>
      <c r="AJ213" s="205"/>
      <c r="AK213" s="206"/>
      <c r="AL213" s="205">
        <v>0</v>
      </c>
      <c r="AM213" s="207">
        <v>20048646.672083329</v>
      </c>
      <c r="AN213" s="205"/>
      <c r="AO213" s="208">
        <v>20048646.672083329</v>
      </c>
      <c r="AP213" s="209"/>
      <c r="AQ213" s="210">
        <v>18166983.23</v>
      </c>
      <c r="AR213" s="205"/>
      <c r="AS213" s="205"/>
      <c r="AT213" s="205"/>
      <c r="AU213" s="205"/>
      <c r="AV213" s="211">
        <v>0</v>
      </c>
      <c r="AW213" s="205">
        <v>18166983.23</v>
      </c>
      <c r="AX213" s="205"/>
      <c r="AY213" s="207">
        <v>18166983.23</v>
      </c>
      <c r="AZ213" s="212"/>
      <c r="BA213" s="213">
        <v>0</v>
      </c>
      <c r="BC213" s="202" t="str">
        <f t="shared" si="26"/>
        <v/>
      </c>
      <c r="BD213" s="202" t="str">
        <f t="shared" si="26"/>
        <v/>
      </c>
      <c r="BE213" s="202" t="str">
        <f t="shared" si="26"/>
        <v/>
      </c>
      <c r="BF213" s="202" t="str">
        <f t="shared" si="25"/>
        <v/>
      </c>
      <c r="BG213" s="202" t="str">
        <f t="shared" si="28"/>
        <v>W/C</v>
      </c>
      <c r="BH213" s="202" t="str">
        <f t="shared" si="28"/>
        <v>NO</v>
      </c>
      <c r="BI213" s="202" t="str">
        <f t="shared" si="29"/>
        <v>W/C</v>
      </c>
      <c r="BK213" s="202" t="b">
        <f t="shared" si="27"/>
        <v>1</v>
      </c>
      <c r="BL213" s="202" t="b">
        <f t="shared" si="27"/>
        <v>1</v>
      </c>
      <c r="BM213" s="202" t="b">
        <f t="shared" si="27"/>
        <v>1</v>
      </c>
      <c r="BN213" s="202" t="b">
        <f t="shared" si="27"/>
        <v>1</v>
      </c>
      <c r="BO213" s="202" t="b">
        <f t="shared" si="27"/>
        <v>1</v>
      </c>
      <c r="BP213" s="202" t="b">
        <f t="shared" si="27"/>
        <v>1</v>
      </c>
      <c r="BQ213" s="202" t="b">
        <f t="shared" si="27"/>
        <v>1</v>
      </c>
    </row>
    <row r="214" spans="1:69" s="214" customFormat="1" ht="12" customHeight="1" x14ac:dyDescent="0.2">
      <c r="A214" s="239">
        <v>15400181</v>
      </c>
      <c r="B214" s="240" t="s">
        <v>1877</v>
      </c>
      <c r="C214" s="200" t="s">
        <v>656</v>
      </c>
      <c r="D214" s="201" t="s">
        <v>479</v>
      </c>
      <c r="E214" s="170"/>
      <c r="F214" s="200"/>
      <c r="G214" s="201"/>
      <c r="H214" s="202" t="s">
        <v>1684</v>
      </c>
      <c r="I214" s="202" t="s">
        <v>1684</v>
      </c>
      <c r="J214" s="202" t="s">
        <v>1684</v>
      </c>
      <c r="K214" s="202" t="s">
        <v>1684</v>
      </c>
      <c r="L214" s="202" t="s">
        <v>479</v>
      </c>
      <c r="M214" s="202" t="s">
        <v>1685</v>
      </c>
      <c r="N214" s="202" t="s">
        <v>479</v>
      </c>
      <c r="O214" s="167"/>
      <c r="P214" s="203">
        <v>2621087.0099999998</v>
      </c>
      <c r="Q214" s="203">
        <v>2639343.9900000002</v>
      </c>
      <c r="R214" s="203">
        <v>2647844.9500000002</v>
      </c>
      <c r="S214" s="203">
        <v>2675618.63</v>
      </c>
      <c r="T214" s="203">
        <v>2703541.44</v>
      </c>
      <c r="U214" s="203">
        <v>2733830.16</v>
      </c>
      <c r="V214" s="203">
        <v>2737740.2</v>
      </c>
      <c r="W214" s="203">
        <v>2729362.3</v>
      </c>
      <c r="X214" s="203">
        <v>2807643.29</v>
      </c>
      <c r="Y214" s="203">
        <v>2814053.62</v>
      </c>
      <c r="Z214" s="203">
        <v>2716525.18</v>
      </c>
      <c r="AA214" s="203">
        <v>2740373.73</v>
      </c>
      <c r="AB214" s="203">
        <v>2488961.34</v>
      </c>
      <c r="AC214" s="203"/>
      <c r="AD214" s="203"/>
      <c r="AE214" s="203">
        <v>2708408.4720833334</v>
      </c>
      <c r="AF214" s="215"/>
      <c r="AG214" s="216"/>
      <c r="AH214" s="205"/>
      <c r="AI214" s="205"/>
      <c r="AJ214" s="205"/>
      <c r="AK214" s="206"/>
      <c r="AL214" s="205">
        <v>0</v>
      </c>
      <c r="AM214" s="207">
        <v>2708408.4720833334</v>
      </c>
      <c r="AN214" s="205"/>
      <c r="AO214" s="208">
        <v>2708408.4720833334</v>
      </c>
      <c r="AP214" s="209"/>
      <c r="AQ214" s="210">
        <v>2488961.34</v>
      </c>
      <c r="AR214" s="205"/>
      <c r="AS214" s="205"/>
      <c r="AT214" s="205"/>
      <c r="AU214" s="205"/>
      <c r="AV214" s="211">
        <v>0</v>
      </c>
      <c r="AW214" s="205">
        <v>2488961.34</v>
      </c>
      <c r="AX214" s="205"/>
      <c r="AY214" s="207">
        <v>2488961.34</v>
      </c>
      <c r="AZ214" s="212"/>
      <c r="BA214" s="213">
        <v>0</v>
      </c>
      <c r="BC214" s="202" t="str">
        <f t="shared" si="26"/>
        <v/>
      </c>
      <c r="BD214" s="202" t="str">
        <f t="shared" si="26"/>
        <v/>
      </c>
      <c r="BE214" s="202" t="str">
        <f t="shared" si="26"/>
        <v/>
      </c>
      <c r="BF214" s="202" t="str">
        <f t="shared" si="25"/>
        <v/>
      </c>
      <c r="BG214" s="202" t="str">
        <f t="shared" si="28"/>
        <v>W/C</v>
      </c>
      <c r="BH214" s="202" t="str">
        <f t="shared" si="28"/>
        <v>NO</v>
      </c>
      <c r="BI214" s="202" t="str">
        <f t="shared" si="29"/>
        <v>W/C</v>
      </c>
      <c r="BK214" s="202" t="b">
        <f t="shared" si="27"/>
        <v>1</v>
      </c>
      <c r="BL214" s="202" t="b">
        <f t="shared" si="27"/>
        <v>1</v>
      </c>
      <c r="BM214" s="202" t="b">
        <f t="shared" si="27"/>
        <v>1</v>
      </c>
      <c r="BN214" s="202" t="b">
        <f t="shared" si="27"/>
        <v>1</v>
      </c>
      <c r="BO214" s="202" t="b">
        <f t="shared" si="27"/>
        <v>1</v>
      </c>
      <c r="BP214" s="202" t="b">
        <f t="shared" si="27"/>
        <v>1</v>
      </c>
      <c r="BQ214" s="202" t="b">
        <f t="shared" si="27"/>
        <v>1</v>
      </c>
    </row>
    <row r="215" spans="1:69" s="214" customFormat="1" ht="12" customHeight="1" x14ac:dyDescent="0.2">
      <c r="A215" s="239">
        <v>15600003</v>
      </c>
      <c r="B215" s="240" t="s">
        <v>1878</v>
      </c>
      <c r="C215" s="200" t="s">
        <v>657</v>
      </c>
      <c r="D215" s="201" t="s">
        <v>478</v>
      </c>
      <c r="E215" s="170"/>
      <c r="F215" s="200"/>
      <c r="G215" s="201"/>
      <c r="H215" s="202" t="s">
        <v>1684</v>
      </c>
      <c r="I215" s="202" t="s">
        <v>1684</v>
      </c>
      <c r="J215" s="202" t="s">
        <v>1684</v>
      </c>
      <c r="K215" s="202" t="s">
        <v>478</v>
      </c>
      <c r="L215" s="202" t="s">
        <v>1685</v>
      </c>
      <c r="M215" s="202" t="s">
        <v>1685</v>
      </c>
      <c r="N215" s="202" t="s">
        <v>1684</v>
      </c>
      <c r="O215" s="167"/>
      <c r="P215" s="203">
        <v>150639.1</v>
      </c>
      <c r="Q215" s="203">
        <v>185623.19</v>
      </c>
      <c r="R215" s="203">
        <v>188864.69</v>
      </c>
      <c r="S215" s="203">
        <v>129554.21</v>
      </c>
      <c r="T215" s="203">
        <v>174621.15</v>
      </c>
      <c r="U215" s="203">
        <v>426535.6</v>
      </c>
      <c r="V215" s="203">
        <v>261630.89</v>
      </c>
      <c r="W215" s="203">
        <v>327431.96000000002</v>
      </c>
      <c r="X215" s="203">
        <v>420809.29</v>
      </c>
      <c r="Y215" s="203">
        <v>256751.38</v>
      </c>
      <c r="Z215" s="203">
        <v>267021.43</v>
      </c>
      <c r="AA215" s="203">
        <v>367953.66</v>
      </c>
      <c r="AB215" s="203">
        <v>277440</v>
      </c>
      <c r="AC215" s="203"/>
      <c r="AD215" s="203"/>
      <c r="AE215" s="203">
        <v>268403.08333333331</v>
      </c>
      <c r="AF215" s="215"/>
      <c r="AG215" s="216"/>
      <c r="AH215" s="205"/>
      <c r="AI215" s="205"/>
      <c r="AJ215" s="205"/>
      <c r="AK215" s="206">
        <v>268403.08333333331</v>
      </c>
      <c r="AL215" s="205">
        <v>268403.08333333331</v>
      </c>
      <c r="AM215" s="207"/>
      <c r="AN215" s="205"/>
      <c r="AO215" s="208">
        <v>0</v>
      </c>
      <c r="AP215" s="209"/>
      <c r="AQ215" s="210">
        <v>277440</v>
      </c>
      <c r="AR215" s="205"/>
      <c r="AS215" s="205"/>
      <c r="AT215" s="205"/>
      <c r="AU215" s="205">
        <v>277440</v>
      </c>
      <c r="AV215" s="211">
        <v>277440</v>
      </c>
      <c r="AW215" s="205"/>
      <c r="AX215" s="205"/>
      <c r="AY215" s="207">
        <v>0</v>
      </c>
      <c r="AZ215" s="212" t="s">
        <v>4866</v>
      </c>
      <c r="BA215" s="213">
        <v>0</v>
      </c>
      <c r="BC215" s="202" t="str">
        <f t="shared" si="26"/>
        <v/>
      </c>
      <c r="BD215" s="202" t="str">
        <f t="shared" si="26"/>
        <v/>
      </c>
      <c r="BE215" s="202" t="str">
        <f t="shared" si="26"/>
        <v/>
      </c>
      <c r="BF215" s="202" t="str">
        <f t="shared" si="25"/>
        <v>Non-Op</v>
      </c>
      <c r="BG215" s="202" t="str">
        <f t="shared" si="28"/>
        <v>NO</v>
      </c>
      <c r="BH215" s="202" t="str">
        <f t="shared" si="28"/>
        <v>NO</v>
      </c>
      <c r="BI215" s="202" t="str">
        <f t="shared" si="29"/>
        <v/>
      </c>
      <c r="BK215" s="202" t="b">
        <f t="shared" si="27"/>
        <v>1</v>
      </c>
      <c r="BL215" s="202" t="b">
        <f t="shared" si="27"/>
        <v>1</v>
      </c>
      <c r="BM215" s="202" t="b">
        <f t="shared" si="27"/>
        <v>1</v>
      </c>
      <c r="BN215" s="202" t="b">
        <f t="shared" si="27"/>
        <v>1</v>
      </c>
      <c r="BO215" s="202" t="b">
        <f t="shared" si="27"/>
        <v>1</v>
      </c>
      <c r="BP215" s="202" t="b">
        <f t="shared" si="27"/>
        <v>1</v>
      </c>
      <c r="BQ215" s="202" t="b">
        <f t="shared" si="27"/>
        <v>1</v>
      </c>
    </row>
    <row r="216" spans="1:69" s="214" customFormat="1" ht="12" customHeight="1" x14ac:dyDescent="0.2">
      <c r="A216" s="239">
        <v>15810001</v>
      </c>
      <c r="B216" s="240" t="s">
        <v>1879</v>
      </c>
      <c r="C216" s="200" t="s">
        <v>658</v>
      </c>
      <c r="D216" s="201" t="s">
        <v>479</v>
      </c>
      <c r="E216" s="170"/>
      <c r="F216" s="200"/>
      <c r="G216" s="201"/>
      <c r="H216" s="202" t="s">
        <v>1684</v>
      </c>
      <c r="I216" s="202" t="s">
        <v>1684</v>
      </c>
      <c r="J216" s="202" t="s">
        <v>1684</v>
      </c>
      <c r="K216" s="202" t="s">
        <v>1684</v>
      </c>
      <c r="L216" s="202" t="s">
        <v>479</v>
      </c>
      <c r="M216" s="202" t="s">
        <v>1685</v>
      </c>
      <c r="N216" s="202" t="s">
        <v>479</v>
      </c>
      <c r="O216" s="167"/>
      <c r="P216" s="203">
        <v>32064.400000000001</v>
      </c>
      <c r="Q216" s="203">
        <v>32284.400000000001</v>
      </c>
      <c r="R216" s="203">
        <v>32284.400000000001</v>
      </c>
      <c r="S216" s="203">
        <v>29440</v>
      </c>
      <c r="T216" s="203">
        <v>32284.400000000001</v>
      </c>
      <c r="U216" s="203">
        <v>32284.400000000001</v>
      </c>
      <c r="V216" s="203">
        <v>30000</v>
      </c>
      <c r="W216" s="203">
        <v>32284.400000000001</v>
      </c>
      <c r="X216" s="203">
        <v>32284.400000000001</v>
      </c>
      <c r="Y216" s="203">
        <v>30420</v>
      </c>
      <c r="Z216" s="203">
        <v>32284.400000000001</v>
      </c>
      <c r="AA216" s="203">
        <v>22556.43</v>
      </c>
      <c r="AB216" s="203">
        <v>22556.43</v>
      </c>
      <c r="AC216" s="203"/>
      <c r="AD216" s="203"/>
      <c r="AE216" s="203">
        <v>30476.470416666667</v>
      </c>
      <c r="AF216" s="215"/>
      <c r="AG216" s="216"/>
      <c r="AH216" s="205"/>
      <c r="AI216" s="205"/>
      <c r="AJ216" s="205"/>
      <c r="AK216" s="206"/>
      <c r="AL216" s="205">
        <v>0</v>
      </c>
      <c r="AM216" s="207">
        <v>30476.470416666667</v>
      </c>
      <c r="AN216" s="205"/>
      <c r="AO216" s="208">
        <v>30476.470416666667</v>
      </c>
      <c r="AP216" s="209"/>
      <c r="AQ216" s="210">
        <v>22556.43</v>
      </c>
      <c r="AR216" s="205"/>
      <c r="AS216" s="205"/>
      <c r="AT216" s="205"/>
      <c r="AU216" s="205"/>
      <c r="AV216" s="211">
        <v>0</v>
      </c>
      <c r="AW216" s="205">
        <v>22556.43</v>
      </c>
      <c r="AX216" s="205"/>
      <c r="AY216" s="207">
        <v>22556.43</v>
      </c>
      <c r="AZ216" s="212"/>
      <c r="BA216" s="213">
        <v>0</v>
      </c>
      <c r="BC216" s="202" t="str">
        <f t="shared" si="26"/>
        <v/>
      </c>
      <c r="BD216" s="202" t="str">
        <f t="shared" si="26"/>
        <v/>
      </c>
      <c r="BE216" s="202" t="str">
        <f t="shared" si="26"/>
        <v/>
      </c>
      <c r="BF216" s="202" t="str">
        <f t="shared" si="25"/>
        <v/>
      </c>
      <c r="BG216" s="202" t="str">
        <f t="shared" si="28"/>
        <v>W/C</v>
      </c>
      <c r="BH216" s="202" t="str">
        <f t="shared" si="28"/>
        <v>NO</v>
      </c>
      <c r="BI216" s="202" t="str">
        <f t="shared" si="29"/>
        <v>W/C</v>
      </c>
      <c r="BK216" s="202" t="b">
        <f t="shared" si="27"/>
        <v>1</v>
      </c>
      <c r="BL216" s="202" t="b">
        <f t="shared" si="27"/>
        <v>1</v>
      </c>
      <c r="BM216" s="202" t="b">
        <f t="shared" si="27"/>
        <v>1</v>
      </c>
      <c r="BN216" s="202" t="b">
        <f t="shared" si="27"/>
        <v>1</v>
      </c>
      <c r="BO216" s="202" t="b">
        <f t="shared" si="27"/>
        <v>1</v>
      </c>
      <c r="BP216" s="202" t="b">
        <f t="shared" si="27"/>
        <v>1</v>
      </c>
      <c r="BQ216" s="202" t="b">
        <f t="shared" si="27"/>
        <v>1</v>
      </c>
    </row>
    <row r="217" spans="1:69" s="214" customFormat="1" ht="12" customHeight="1" x14ac:dyDescent="0.2">
      <c r="A217" s="239">
        <v>16300023</v>
      </c>
      <c r="B217" s="240" t="s">
        <v>1880</v>
      </c>
      <c r="C217" s="200" t="s">
        <v>659</v>
      </c>
      <c r="D217" s="201" t="s">
        <v>479</v>
      </c>
      <c r="E217" s="170"/>
      <c r="F217" s="200"/>
      <c r="G217" s="201"/>
      <c r="H217" s="202" t="s">
        <v>1684</v>
      </c>
      <c r="I217" s="202" t="s">
        <v>1684</v>
      </c>
      <c r="J217" s="202" t="s">
        <v>1684</v>
      </c>
      <c r="K217" s="202" t="s">
        <v>1684</v>
      </c>
      <c r="L217" s="202" t="s">
        <v>479</v>
      </c>
      <c r="M217" s="202" t="s">
        <v>1685</v>
      </c>
      <c r="N217" s="202" t="s">
        <v>479</v>
      </c>
      <c r="O217" s="167"/>
      <c r="P217" s="203">
        <v>-20968.95</v>
      </c>
      <c r="Q217" s="203">
        <v>55481.9</v>
      </c>
      <c r="R217" s="203">
        <v>89246.09</v>
      </c>
      <c r="S217" s="203">
        <v>137228.29</v>
      </c>
      <c r="T217" s="203">
        <v>266553.61</v>
      </c>
      <c r="U217" s="203">
        <v>171216.36</v>
      </c>
      <c r="V217" s="203">
        <v>15514.6</v>
      </c>
      <c r="W217" s="203">
        <v>-265070.44</v>
      </c>
      <c r="X217" s="203">
        <v>-397220.02</v>
      </c>
      <c r="Y217" s="203">
        <v>-304103.77</v>
      </c>
      <c r="Z217" s="203">
        <v>-216478.21</v>
      </c>
      <c r="AA217" s="203">
        <v>182364.28</v>
      </c>
      <c r="AB217" s="203">
        <v>-208748.79999999999</v>
      </c>
      <c r="AC217" s="203"/>
      <c r="AD217" s="203"/>
      <c r="AE217" s="203">
        <v>-31677.182083333337</v>
      </c>
      <c r="AF217" s="215"/>
      <c r="AG217" s="216"/>
      <c r="AH217" s="205"/>
      <c r="AI217" s="205"/>
      <c r="AJ217" s="205"/>
      <c r="AK217" s="206"/>
      <c r="AL217" s="205">
        <v>0</v>
      </c>
      <c r="AM217" s="207">
        <v>-31677.182083333337</v>
      </c>
      <c r="AN217" s="205"/>
      <c r="AO217" s="208">
        <v>-31677.182083333337</v>
      </c>
      <c r="AP217" s="209"/>
      <c r="AQ217" s="210">
        <v>-208748.79999999999</v>
      </c>
      <c r="AR217" s="205"/>
      <c r="AS217" s="205"/>
      <c r="AT217" s="205"/>
      <c r="AU217" s="205"/>
      <c r="AV217" s="211">
        <v>0</v>
      </c>
      <c r="AW217" s="205">
        <v>-208748.79999999999</v>
      </c>
      <c r="AX217" s="205"/>
      <c r="AY217" s="207">
        <v>-208748.79999999999</v>
      </c>
      <c r="AZ217" s="212"/>
      <c r="BA217" s="213">
        <v>0</v>
      </c>
      <c r="BC217" s="202" t="str">
        <f t="shared" si="26"/>
        <v/>
      </c>
      <c r="BD217" s="202" t="str">
        <f t="shared" si="26"/>
        <v/>
      </c>
      <c r="BE217" s="202" t="str">
        <f t="shared" si="26"/>
        <v/>
      </c>
      <c r="BF217" s="202" t="str">
        <f t="shared" si="25"/>
        <v/>
      </c>
      <c r="BG217" s="202" t="str">
        <f t="shared" si="28"/>
        <v>W/C</v>
      </c>
      <c r="BH217" s="202" t="str">
        <f t="shared" si="28"/>
        <v>NO</v>
      </c>
      <c r="BI217" s="202" t="str">
        <f t="shared" si="29"/>
        <v>W/C</v>
      </c>
      <c r="BK217" s="202" t="b">
        <f t="shared" si="27"/>
        <v>1</v>
      </c>
      <c r="BL217" s="202" t="b">
        <f t="shared" si="27"/>
        <v>1</v>
      </c>
      <c r="BM217" s="202" t="b">
        <f t="shared" si="27"/>
        <v>1</v>
      </c>
      <c r="BN217" s="202" t="b">
        <f t="shared" si="27"/>
        <v>1</v>
      </c>
      <c r="BO217" s="202" t="b">
        <f t="shared" si="27"/>
        <v>1</v>
      </c>
      <c r="BP217" s="202" t="b">
        <f t="shared" si="27"/>
        <v>1</v>
      </c>
      <c r="BQ217" s="202" t="b">
        <f t="shared" si="27"/>
        <v>1</v>
      </c>
    </row>
    <row r="218" spans="1:69" s="214" customFormat="1" ht="12" customHeight="1" x14ac:dyDescent="0.2">
      <c r="A218" s="239">
        <v>16300063</v>
      </c>
      <c r="B218" s="240" t="s">
        <v>1881</v>
      </c>
      <c r="C218" s="200" t="s">
        <v>660</v>
      </c>
      <c r="D218" s="201" t="s">
        <v>479</v>
      </c>
      <c r="E218" s="170"/>
      <c r="F218" s="200"/>
      <c r="G218" s="201"/>
      <c r="H218" s="202" t="s">
        <v>1684</v>
      </c>
      <c r="I218" s="202" t="s">
        <v>1684</v>
      </c>
      <c r="J218" s="202" t="s">
        <v>1684</v>
      </c>
      <c r="K218" s="202" t="s">
        <v>1684</v>
      </c>
      <c r="L218" s="202" t="s">
        <v>479</v>
      </c>
      <c r="M218" s="202" t="s">
        <v>1685</v>
      </c>
      <c r="N218" s="202" t="s">
        <v>479</v>
      </c>
      <c r="O218" s="167"/>
      <c r="P218" s="203">
        <v>-482020.09</v>
      </c>
      <c r="Q218" s="203">
        <v>-450674.46</v>
      </c>
      <c r="R218" s="203">
        <v>-450788.22</v>
      </c>
      <c r="S218" s="203">
        <v>-418964.68</v>
      </c>
      <c r="T218" s="203">
        <v>-349123.04</v>
      </c>
      <c r="U218" s="203">
        <v>-320084.26</v>
      </c>
      <c r="V218" s="203">
        <v>-303521.57</v>
      </c>
      <c r="W218" s="203">
        <v>-277374.33</v>
      </c>
      <c r="X218" s="203">
        <v>-231940.25</v>
      </c>
      <c r="Y218" s="203">
        <v>-236097.81</v>
      </c>
      <c r="Z218" s="203">
        <v>-234877.81</v>
      </c>
      <c r="AA218" s="203">
        <v>-247239.71</v>
      </c>
      <c r="AB218" s="203">
        <v>-247583.18</v>
      </c>
      <c r="AC218" s="203"/>
      <c r="AD218" s="203"/>
      <c r="AE218" s="203">
        <v>-323790.6479166667</v>
      </c>
      <c r="AF218" s="215"/>
      <c r="AG218" s="216"/>
      <c r="AH218" s="205"/>
      <c r="AI218" s="205"/>
      <c r="AJ218" s="205"/>
      <c r="AK218" s="206"/>
      <c r="AL218" s="205">
        <v>0</v>
      </c>
      <c r="AM218" s="207">
        <v>-323790.6479166667</v>
      </c>
      <c r="AN218" s="205"/>
      <c r="AO218" s="208">
        <v>-323790.6479166667</v>
      </c>
      <c r="AP218" s="209"/>
      <c r="AQ218" s="210">
        <v>-247583.18</v>
      </c>
      <c r="AR218" s="205"/>
      <c r="AS218" s="205"/>
      <c r="AT218" s="205"/>
      <c r="AU218" s="205"/>
      <c r="AV218" s="211">
        <v>0</v>
      </c>
      <c r="AW218" s="205">
        <v>-247583.18</v>
      </c>
      <c r="AX218" s="205"/>
      <c r="AY218" s="207">
        <v>-247583.18</v>
      </c>
      <c r="AZ218" s="212"/>
      <c r="BA218" s="213">
        <v>0</v>
      </c>
      <c r="BC218" s="202" t="str">
        <f t="shared" si="26"/>
        <v/>
      </c>
      <c r="BD218" s="202" t="str">
        <f t="shared" si="26"/>
        <v/>
      </c>
      <c r="BE218" s="202" t="str">
        <f t="shared" si="26"/>
        <v/>
      </c>
      <c r="BF218" s="202" t="str">
        <f t="shared" si="25"/>
        <v/>
      </c>
      <c r="BG218" s="202" t="str">
        <f t="shared" si="28"/>
        <v>W/C</v>
      </c>
      <c r="BH218" s="202" t="str">
        <f t="shared" si="28"/>
        <v>NO</v>
      </c>
      <c r="BI218" s="202" t="str">
        <f t="shared" si="29"/>
        <v>W/C</v>
      </c>
      <c r="BK218" s="202" t="b">
        <f t="shared" si="27"/>
        <v>1</v>
      </c>
      <c r="BL218" s="202" t="b">
        <f t="shared" si="27"/>
        <v>1</v>
      </c>
      <c r="BM218" s="202" t="b">
        <f t="shared" si="27"/>
        <v>1</v>
      </c>
      <c r="BN218" s="202" t="b">
        <f t="shared" si="27"/>
        <v>1</v>
      </c>
      <c r="BO218" s="202" t="b">
        <f t="shared" si="27"/>
        <v>1</v>
      </c>
      <c r="BP218" s="202" t="b">
        <f t="shared" si="27"/>
        <v>1</v>
      </c>
      <c r="BQ218" s="202" t="b">
        <f t="shared" si="27"/>
        <v>1</v>
      </c>
    </row>
    <row r="219" spans="1:69" s="214" customFormat="1" ht="12" customHeight="1" x14ac:dyDescent="0.2">
      <c r="A219" s="239">
        <v>16410002</v>
      </c>
      <c r="B219" s="240" t="s">
        <v>1882</v>
      </c>
      <c r="C219" s="200" t="s">
        <v>661</v>
      </c>
      <c r="D219" s="201" t="s">
        <v>479</v>
      </c>
      <c r="E219" s="170"/>
      <c r="F219" s="200"/>
      <c r="G219" s="201"/>
      <c r="H219" s="202" t="s">
        <v>1684</v>
      </c>
      <c r="I219" s="202" t="s">
        <v>1684</v>
      </c>
      <c r="J219" s="202" t="s">
        <v>1684</v>
      </c>
      <c r="K219" s="202" t="s">
        <v>1684</v>
      </c>
      <c r="L219" s="202" t="s">
        <v>479</v>
      </c>
      <c r="M219" s="202" t="s">
        <v>1685</v>
      </c>
      <c r="N219" s="202" t="s">
        <v>479</v>
      </c>
      <c r="O219" s="167"/>
      <c r="P219" s="203">
        <v>17228664.23</v>
      </c>
      <c r="Q219" s="203">
        <v>13218554.07</v>
      </c>
      <c r="R219" s="203">
        <v>9272494.6699999999</v>
      </c>
      <c r="S219" s="203">
        <v>5614377.3099999996</v>
      </c>
      <c r="T219" s="203">
        <v>7662728.7300000004</v>
      </c>
      <c r="U219" s="203">
        <v>9716945.3800000008</v>
      </c>
      <c r="V219" s="203">
        <v>11815576.539999999</v>
      </c>
      <c r="W219" s="203">
        <v>11740978.300000001</v>
      </c>
      <c r="X219" s="203">
        <v>11869540.59</v>
      </c>
      <c r="Y219" s="203">
        <v>13852068.699999999</v>
      </c>
      <c r="Z219" s="203">
        <v>13681550.779999999</v>
      </c>
      <c r="AA219" s="203">
        <v>16761432.619999999</v>
      </c>
      <c r="AB219" s="203">
        <v>14709659.43</v>
      </c>
      <c r="AC219" s="203"/>
      <c r="AD219" s="203"/>
      <c r="AE219" s="203">
        <v>11764617.460000001</v>
      </c>
      <c r="AF219" s="215"/>
      <c r="AG219" s="216"/>
      <c r="AH219" s="205"/>
      <c r="AI219" s="205"/>
      <c r="AJ219" s="205"/>
      <c r="AK219" s="206"/>
      <c r="AL219" s="205">
        <v>0</v>
      </c>
      <c r="AM219" s="207">
        <v>11764617.460000001</v>
      </c>
      <c r="AN219" s="205"/>
      <c r="AO219" s="208">
        <v>11764617.460000001</v>
      </c>
      <c r="AP219" s="209"/>
      <c r="AQ219" s="210">
        <v>14709659.43</v>
      </c>
      <c r="AR219" s="205"/>
      <c r="AS219" s="205"/>
      <c r="AT219" s="205"/>
      <c r="AU219" s="205"/>
      <c r="AV219" s="211">
        <v>0</v>
      </c>
      <c r="AW219" s="205">
        <v>14709659.43</v>
      </c>
      <c r="AX219" s="205"/>
      <c r="AY219" s="207">
        <v>14709659.43</v>
      </c>
      <c r="AZ219" s="212"/>
      <c r="BA219" s="213">
        <v>0</v>
      </c>
      <c r="BC219" s="202" t="str">
        <f t="shared" si="26"/>
        <v/>
      </c>
      <c r="BD219" s="202" t="str">
        <f t="shared" si="26"/>
        <v/>
      </c>
      <c r="BE219" s="202" t="str">
        <f t="shared" si="26"/>
        <v/>
      </c>
      <c r="BF219" s="202" t="str">
        <f t="shared" si="25"/>
        <v/>
      </c>
      <c r="BG219" s="202" t="str">
        <f t="shared" si="28"/>
        <v>W/C</v>
      </c>
      <c r="BH219" s="202" t="str">
        <f t="shared" si="28"/>
        <v>NO</v>
      </c>
      <c r="BI219" s="202" t="str">
        <f t="shared" si="29"/>
        <v>W/C</v>
      </c>
      <c r="BK219" s="202" t="b">
        <f t="shared" si="27"/>
        <v>1</v>
      </c>
      <c r="BL219" s="202" t="b">
        <f t="shared" si="27"/>
        <v>1</v>
      </c>
      <c r="BM219" s="202" t="b">
        <f t="shared" si="27"/>
        <v>1</v>
      </c>
      <c r="BN219" s="202" t="b">
        <f t="shared" si="27"/>
        <v>1</v>
      </c>
      <c r="BO219" s="202" t="b">
        <f t="shared" si="27"/>
        <v>1</v>
      </c>
      <c r="BP219" s="202" t="b">
        <f t="shared" si="27"/>
        <v>1</v>
      </c>
      <c r="BQ219" s="202" t="b">
        <f t="shared" si="27"/>
        <v>1</v>
      </c>
    </row>
    <row r="220" spans="1:69" s="214" customFormat="1" ht="12" customHeight="1" x14ac:dyDescent="0.2">
      <c r="A220" s="239">
        <v>16410012</v>
      </c>
      <c r="B220" s="240" t="s">
        <v>1883</v>
      </c>
      <c r="C220" s="200" t="s">
        <v>662</v>
      </c>
      <c r="D220" s="201" t="s">
        <v>479</v>
      </c>
      <c r="E220" s="170"/>
      <c r="F220" s="200"/>
      <c r="G220" s="201"/>
      <c r="H220" s="202" t="s">
        <v>1684</v>
      </c>
      <c r="I220" s="202" t="s">
        <v>1684</v>
      </c>
      <c r="J220" s="202" t="s">
        <v>1684</v>
      </c>
      <c r="K220" s="202" t="s">
        <v>1684</v>
      </c>
      <c r="L220" s="202" t="s">
        <v>479</v>
      </c>
      <c r="M220" s="202" t="s">
        <v>1685</v>
      </c>
      <c r="N220" s="202" t="s">
        <v>479</v>
      </c>
      <c r="O220" s="167"/>
      <c r="P220" s="203">
        <v>2740716.95</v>
      </c>
      <c r="Q220" s="203">
        <v>2746263.44</v>
      </c>
      <c r="R220" s="203">
        <v>1251860.99</v>
      </c>
      <c r="S220" s="203">
        <v>1158825.01</v>
      </c>
      <c r="T220" s="203">
        <v>1042217.36</v>
      </c>
      <c r="U220" s="203">
        <v>965950.43</v>
      </c>
      <c r="V220" s="203">
        <v>2065272.58</v>
      </c>
      <c r="W220" s="203">
        <v>2061110.55</v>
      </c>
      <c r="X220" s="203">
        <v>2059781.27</v>
      </c>
      <c r="Y220" s="203">
        <v>2034756.54</v>
      </c>
      <c r="Z220" s="203">
        <v>2105903.19</v>
      </c>
      <c r="AA220" s="203">
        <v>2561474.71</v>
      </c>
      <c r="AB220" s="203">
        <v>2691819.26</v>
      </c>
      <c r="AC220" s="203"/>
      <c r="AD220" s="203"/>
      <c r="AE220" s="203">
        <v>1897473.6812500001</v>
      </c>
      <c r="AF220" s="215"/>
      <c r="AG220" s="216"/>
      <c r="AH220" s="205"/>
      <c r="AI220" s="205"/>
      <c r="AJ220" s="205"/>
      <c r="AK220" s="206"/>
      <c r="AL220" s="205">
        <v>0</v>
      </c>
      <c r="AM220" s="207">
        <v>1897473.6812500001</v>
      </c>
      <c r="AN220" s="205"/>
      <c r="AO220" s="208">
        <v>1897473.6812500001</v>
      </c>
      <c r="AP220" s="209"/>
      <c r="AQ220" s="210">
        <v>2691819.26</v>
      </c>
      <c r="AR220" s="205"/>
      <c r="AS220" s="205"/>
      <c r="AT220" s="205"/>
      <c r="AU220" s="205"/>
      <c r="AV220" s="211">
        <v>0</v>
      </c>
      <c r="AW220" s="205">
        <v>2691819.26</v>
      </c>
      <c r="AX220" s="205"/>
      <c r="AY220" s="207">
        <v>2691819.26</v>
      </c>
      <c r="AZ220" s="212"/>
      <c r="BA220" s="213">
        <v>0</v>
      </c>
      <c r="BC220" s="202" t="str">
        <f t="shared" si="26"/>
        <v/>
      </c>
      <c r="BD220" s="202" t="str">
        <f t="shared" si="26"/>
        <v/>
      </c>
      <c r="BE220" s="202" t="str">
        <f t="shared" si="26"/>
        <v/>
      </c>
      <c r="BF220" s="202" t="str">
        <f t="shared" si="25"/>
        <v/>
      </c>
      <c r="BG220" s="202" t="str">
        <f t="shared" si="28"/>
        <v>W/C</v>
      </c>
      <c r="BH220" s="202" t="str">
        <f t="shared" si="28"/>
        <v>NO</v>
      </c>
      <c r="BI220" s="202" t="str">
        <f t="shared" si="29"/>
        <v>W/C</v>
      </c>
      <c r="BK220" s="202" t="b">
        <f t="shared" si="27"/>
        <v>1</v>
      </c>
      <c r="BL220" s="202" t="b">
        <f t="shared" si="27"/>
        <v>1</v>
      </c>
      <c r="BM220" s="202" t="b">
        <f t="shared" si="27"/>
        <v>1</v>
      </c>
      <c r="BN220" s="202" t="b">
        <f t="shared" si="27"/>
        <v>1</v>
      </c>
      <c r="BO220" s="202" t="b">
        <f t="shared" si="27"/>
        <v>1</v>
      </c>
      <c r="BP220" s="202" t="b">
        <f t="shared" si="27"/>
        <v>1</v>
      </c>
      <c r="BQ220" s="202" t="b">
        <f t="shared" si="27"/>
        <v>1</v>
      </c>
    </row>
    <row r="221" spans="1:69" s="214" customFormat="1" ht="12" customHeight="1" x14ac:dyDescent="0.2">
      <c r="A221" s="239">
        <v>16410022</v>
      </c>
      <c r="B221" s="240" t="s">
        <v>1884</v>
      </c>
      <c r="C221" s="200" t="s">
        <v>663</v>
      </c>
      <c r="D221" s="201" t="s">
        <v>479</v>
      </c>
      <c r="E221" s="170"/>
      <c r="F221" s="200"/>
      <c r="G221" s="201"/>
      <c r="H221" s="202" t="s">
        <v>1684</v>
      </c>
      <c r="I221" s="202" t="s">
        <v>1684</v>
      </c>
      <c r="J221" s="202" t="s">
        <v>1684</v>
      </c>
      <c r="K221" s="202" t="s">
        <v>1684</v>
      </c>
      <c r="L221" s="202" t="s">
        <v>479</v>
      </c>
      <c r="M221" s="202" t="s">
        <v>1685</v>
      </c>
      <c r="N221" s="202" t="s">
        <v>479</v>
      </c>
      <c r="O221" s="167"/>
      <c r="P221" s="203">
        <v>11122956.76</v>
      </c>
      <c r="Q221" s="203">
        <v>7384704.5800000001</v>
      </c>
      <c r="R221" s="203">
        <v>6611646.9000000004</v>
      </c>
      <c r="S221" s="203">
        <v>7786605.2400000002</v>
      </c>
      <c r="T221" s="203">
        <v>9188728.7799999993</v>
      </c>
      <c r="U221" s="203">
        <v>12542143</v>
      </c>
      <c r="V221" s="203">
        <v>15631588.84</v>
      </c>
      <c r="W221" s="203">
        <v>15817409.369999999</v>
      </c>
      <c r="X221" s="203">
        <v>17208025.390000001</v>
      </c>
      <c r="Y221" s="203">
        <v>19450736.73</v>
      </c>
      <c r="Z221" s="203">
        <v>22684664.350000001</v>
      </c>
      <c r="AA221" s="203">
        <v>19447058.149999999</v>
      </c>
      <c r="AB221" s="203">
        <v>14458548.539999999</v>
      </c>
      <c r="AC221" s="203"/>
      <c r="AD221" s="203"/>
      <c r="AE221" s="203">
        <v>13878671.998333335</v>
      </c>
      <c r="AF221" s="215"/>
      <c r="AG221" s="216"/>
      <c r="AH221" s="205"/>
      <c r="AI221" s="205"/>
      <c r="AJ221" s="205"/>
      <c r="AK221" s="206"/>
      <c r="AL221" s="205">
        <v>0</v>
      </c>
      <c r="AM221" s="207">
        <v>13878671.998333335</v>
      </c>
      <c r="AN221" s="205"/>
      <c r="AO221" s="208">
        <v>13878671.998333335</v>
      </c>
      <c r="AP221" s="209"/>
      <c r="AQ221" s="210">
        <v>14458548.539999999</v>
      </c>
      <c r="AR221" s="205"/>
      <c r="AS221" s="205"/>
      <c r="AT221" s="205"/>
      <c r="AU221" s="205"/>
      <c r="AV221" s="211">
        <v>0</v>
      </c>
      <c r="AW221" s="205">
        <v>14458548.539999999</v>
      </c>
      <c r="AX221" s="205"/>
      <c r="AY221" s="207">
        <v>14458548.539999999</v>
      </c>
      <c r="AZ221" s="212"/>
      <c r="BA221" s="213">
        <v>0</v>
      </c>
      <c r="BC221" s="202" t="str">
        <f t="shared" si="26"/>
        <v/>
      </c>
      <c r="BD221" s="202" t="str">
        <f t="shared" si="26"/>
        <v/>
      </c>
      <c r="BE221" s="202" t="str">
        <f t="shared" si="26"/>
        <v/>
      </c>
      <c r="BF221" s="202" t="str">
        <f t="shared" si="25"/>
        <v/>
      </c>
      <c r="BG221" s="202" t="str">
        <f t="shared" si="28"/>
        <v>W/C</v>
      </c>
      <c r="BH221" s="202" t="str">
        <f t="shared" si="28"/>
        <v>NO</v>
      </c>
      <c r="BI221" s="202" t="str">
        <f t="shared" si="29"/>
        <v>W/C</v>
      </c>
      <c r="BK221" s="202" t="b">
        <f t="shared" si="27"/>
        <v>1</v>
      </c>
      <c r="BL221" s="202" t="b">
        <f t="shared" si="27"/>
        <v>1</v>
      </c>
      <c r="BM221" s="202" t="b">
        <f t="shared" si="27"/>
        <v>1</v>
      </c>
      <c r="BN221" s="202" t="b">
        <f t="shared" si="27"/>
        <v>1</v>
      </c>
      <c r="BO221" s="202" t="b">
        <f t="shared" si="27"/>
        <v>1</v>
      </c>
      <c r="BP221" s="202" t="b">
        <f t="shared" si="27"/>
        <v>1</v>
      </c>
      <c r="BQ221" s="202" t="b">
        <f t="shared" si="27"/>
        <v>1</v>
      </c>
    </row>
    <row r="222" spans="1:69" s="214" customFormat="1" ht="12" customHeight="1" x14ac:dyDescent="0.2">
      <c r="A222" s="239">
        <v>16420002</v>
      </c>
      <c r="B222" s="240" t="s">
        <v>1885</v>
      </c>
      <c r="C222" s="200" t="s">
        <v>664</v>
      </c>
      <c r="D222" s="201" t="s">
        <v>479</v>
      </c>
      <c r="E222" s="170"/>
      <c r="F222" s="200"/>
      <c r="G222" s="201"/>
      <c r="H222" s="202" t="s">
        <v>1684</v>
      </c>
      <c r="I222" s="202" t="s">
        <v>1684</v>
      </c>
      <c r="J222" s="202" t="s">
        <v>1684</v>
      </c>
      <c r="K222" s="202" t="s">
        <v>1684</v>
      </c>
      <c r="L222" s="202" t="s">
        <v>479</v>
      </c>
      <c r="M222" s="202" t="s">
        <v>1685</v>
      </c>
      <c r="N222" s="202" t="s">
        <v>479</v>
      </c>
      <c r="O222" s="167"/>
      <c r="P222" s="203">
        <v>0</v>
      </c>
      <c r="Q222" s="203">
        <v>0</v>
      </c>
      <c r="R222" s="203">
        <v>0</v>
      </c>
      <c r="S222" s="203">
        <v>0</v>
      </c>
      <c r="T222" s="203">
        <v>0</v>
      </c>
      <c r="U222" s="203">
        <v>0</v>
      </c>
      <c r="V222" s="203">
        <v>0</v>
      </c>
      <c r="W222" s="203">
        <v>0</v>
      </c>
      <c r="X222" s="203">
        <v>0</v>
      </c>
      <c r="Y222" s="203">
        <v>0</v>
      </c>
      <c r="Z222" s="203">
        <v>0</v>
      </c>
      <c r="AA222" s="203">
        <v>0</v>
      </c>
      <c r="AB222" s="203">
        <v>0</v>
      </c>
      <c r="AC222" s="203"/>
      <c r="AD222" s="203"/>
      <c r="AE222" s="203">
        <v>0</v>
      </c>
      <c r="AF222" s="215"/>
      <c r="AG222" s="216"/>
      <c r="AH222" s="205"/>
      <c r="AI222" s="205"/>
      <c r="AJ222" s="205"/>
      <c r="AK222" s="206"/>
      <c r="AL222" s="205">
        <v>0</v>
      </c>
      <c r="AM222" s="207">
        <v>0</v>
      </c>
      <c r="AN222" s="205"/>
      <c r="AO222" s="208">
        <v>0</v>
      </c>
      <c r="AP222" s="209"/>
      <c r="AQ222" s="210">
        <v>0</v>
      </c>
      <c r="AR222" s="205"/>
      <c r="AS222" s="205"/>
      <c r="AT222" s="205"/>
      <c r="AU222" s="205"/>
      <c r="AV222" s="211">
        <v>0</v>
      </c>
      <c r="AW222" s="205">
        <v>0</v>
      </c>
      <c r="AX222" s="205"/>
      <c r="AY222" s="207">
        <v>0</v>
      </c>
      <c r="AZ222" s="212"/>
      <c r="BA222" s="213">
        <v>0</v>
      </c>
      <c r="BC222" s="202" t="str">
        <f t="shared" ref="BC222:BF253" si="30">IF(VALUE(AR222),BC$7,IF(ISBLANK(AR222),"",BC$7))</f>
        <v/>
      </c>
      <c r="BD222" s="202" t="str">
        <f t="shared" si="30"/>
        <v/>
      </c>
      <c r="BE222" s="202" t="str">
        <f t="shared" si="30"/>
        <v/>
      </c>
      <c r="BF222" s="202" t="str">
        <f t="shared" si="25"/>
        <v/>
      </c>
      <c r="BG222" s="202" t="str">
        <f t="shared" si="28"/>
        <v>W/C</v>
      </c>
      <c r="BH222" s="202" t="str">
        <f t="shared" si="28"/>
        <v>NO</v>
      </c>
      <c r="BI222" s="202" t="str">
        <f t="shared" si="29"/>
        <v>W/C</v>
      </c>
      <c r="BK222" s="202" t="b">
        <f t="shared" si="27"/>
        <v>1</v>
      </c>
      <c r="BL222" s="202" t="b">
        <f t="shared" si="27"/>
        <v>1</v>
      </c>
      <c r="BM222" s="202" t="b">
        <f t="shared" si="27"/>
        <v>1</v>
      </c>
      <c r="BN222" s="202" t="b">
        <f t="shared" si="27"/>
        <v>1</v>
      </c>
      <c r="BO222" s="202" t="b">
        <f t="shared" si="27"/>
        <v>1</v>
      </c>
      <c r="BP222" s="202" t="b">
        <f t="shared" si="27"/>
        <v>1</v>
      </c>
      <c r="BQ222" s="202" t="b">
        <f t="shared" si="27"/>
        <v>1</v>
      </c>
    </row>
    <row r="223" spans="1:69" s="214" customFormat="1" ht="12" customHeight="1" x14ac:dyDescent="0.2">
      <c r="A223" s="239">
        <v>16420012</v>
      </c>
      <c r="B223" s="240" t="s">
        <v>1886</v>
      </c>
      <c r="C223" s="200" t="s">
        <v>665</v>
      </c>
      <c r="D223" s="201" t="s">
        <v>479</v>
      </c>
      <c r="E223" s="170"/>
      <c r="F223" s="200"/>
      <c r="G223" s="201"/>
      <c r="H223" s="202" t="s">
        <v>1684</v>
      </c>
      <c r="I223" s="202" t="s">
        <v>1684</v>
      </c>
      <c r="J223" s="202" t="s">
        <v>1684</v>
      </c>
      <c r="K223" s="202" t="s">
        <v>1684</v>
      </c>
      <c r="L223" s="202" t="s">
        <v>479</v>
      </c>
      <c r="M223" s="202" t="s">
        <v>1685</v>
      </c>
      <c r="N223" s="202" t="s">
        <v>479</v>
      </c>
      <c r="O223" s="167"/>
      <c r="P223" s="203">
        <v>75972.820000000007</v>
      </c>
      <c r="Q223" s="203">
        <v>81323.94</v>
      </c>
      <c r="R223" s="203">
        <v>65792.09</v>
      </c>
      <c r="S223" s="203">
        <v>69262.97</v>
      </c>
      <c r="T223" s="203">
        <v>59814.87</v>
      </c>
      <c r="U223" s="203">
        <v>52449.29</v>
      </c>
      <c r="V223" s="203">
        <v>47284.85</v>
      </c>
      <c r="W223" s="203">
        <v>40018.43</v>
      </c>
      <c r="X223" s="203">
        <v>46139.51</v>
      </c>
      <c r="Y223" s="203">
        <v>74295.47</v>
      </c>
      <c r="Z223" s="203">
        <v>65926.45</v>
      </c>
      <c r="AA223" s="203">
        <v>62955.69</v>
      </c>
      <c r="AB223" s="203">
        <v>65132.639999999999</v>
      </c>
      <c r="AC223" s="203"/>
      <c r="AD223" s="203"/>
      <c r="AE223" s="203">
        <v>61318.024166666648</v>
      </c>
      <c r="AF223" s="215"/>
      <c r="AG223" s="216"/>
      <c r="AH223" s="205"/>
      <c r="AI223" s="205"/>
      <c r="AJ223" s="205"/>
      <c r="AK223" s="206"/>
      <c r="AL223" s="205">
        <v>0</v>
      </c>
      <c r="AM223" s="207">
        <v>61318.024166666648</v>
      </c>
      <c r="AN223" s="205"/>
      <c r="AO223" s="208">
        <v>61318.024166666648</v>
      </c>
      <c r="AP223" s="209"/>
      <c r="AQ223" s="210">
        <v>65132.639999999999</v>
      </c>
      <c r="AR223" s="205"/>
      <c r="AS223" s="205"/>
      <c r="AT223" s="205"/>
      <c r="AU223" s="205"/>
      <c r="AV223" s="211">
        <v>0</v>
      </c>
      <c r="AW223" s="205">
        <v>65132.639999999999</v>
      </c>
      <c r="AX223" s="205"/>
      <c r="AY223" s="207">
        <v>65132.639999999999</v>
      </c>
      <c r="AZ223" s="212"/>
      <c r="BA223" s="213">
        <v>0</v>
      </c>
      <c r="BC223" s="202" t="str">
        <f t="shared" si="30"/>
        <v/>
      </c>
      <c r="BD223" s="202" t="str">
        <f t="shared" si="30"/>
        <v/>
      </c>
      <c r="BE223" s="202" t="str">
        <f t="shared" si="30"/>
        <v/>
      </c>
      <c r="BF223" s="202" t="str">
        <f t="shared" si="25"/>
        <v/>
      </c>
      <c r="BG223" s="202" t="str">
        <f t="shared" si="28"/>
        <v>W/C</v>
      </c>
      <c r="BH223" s="202" t="str">
        <f t="shared" si="28"/>
        <v>NO</v>
      </c>
      <c r="BI223" s="202" t="str">
        <f t="shared" si="29"/>
        <v>W/C</v>
      </c>
      <c r="BK223" s="202" t="b">
        <f t="shared" si="27"/>
        <v>1</v>
      </c>
      <c r="BL223" s="202" t="b">
        <f t="shared" si="27"/>
        <v>1</v>
      </c>
      <c r="BM223" s="202" t="b">
        <f t="shared" si="27"/>
        <v>1</v>
      </c>
      <c r="BN223" s="202" t="b">
        <f t="shared" si="27"/>
        <v>1</v>
      </c>
      <c r="BO223" s="202" t="b">
        <f t="shared" si="27"/>
        <v>1</v>
      </c>
      <c r="BP223" s="202" t="b">
        <f t="shared" si="27"/>
        <v>1</v>
      </c>
      <c r="BQ223" s="202" t="b">
        <f t="shared" si="27"/>
        <v>1</v>
      </c>
    </row>
    <row r="224" spans="1:69" s="214" customFormat="1" ht="12" customHeight="1" x14ac:dyDescent="0.2">
      <c r="A224" s="239">
        <v>16500013</v>
      </c>
      <c r="B224" s="240" t="s">
        <v>1887</v>
      </c>
      <c r="C224" s="200" t="s">
        <v>666</v>
      </c>
      <c r="D224" s="201" t="s">
        <v>479</v>
      </c>
      <c r="E224" s="170"/>
      <c r="F224" s="200"/>
      <c r="G224" s="201"/>
      <c r="H224" s="202" t="s">
        <v>1684</v>
      </c>
      <c r="I224" s="202" t="s">
        <v>1684</v>
      </c>
      <c r="J224" s="202" t="s">
        <v>1684</v>
      </c>
      <c r="K224" s="202" t="s">
        <v>1684</v>
      </c>
      <c r="L224" s="202" t="s">
        <v>479</v>
      </c>
      <c r="M224" s="202" t="s">
        <v>1685</v>
      </c>
      <c r="N224" s="202" t="s">
        <v>479</v>
      </c>
      <c r="O224" s="167"/>
      <c r="P224" s="203">
        <v>4217115.4800000004</v>
      </c>
      <c r="Q224" s="203">
        <v>3833741.34</v>
      </c>
      <c r="R224" s="203">
        <v>3450367.2</v>
      </c>
      <c r="S224" s="203">
        <v>3066993.06</v>
      </c>
      <c r="T224" s="203">
        <v>2683618.92</v>
      </c>
      <c r="U224" s="203">
        <v>2300244.7799999998</v>
      </c>
      <c r="V224" s="203">
        <v>1916870.64</v>
      </c>
      <c r="W224" s="203">
        <v>1533496.5</v>
      </c>
      <c r="X224" s="203">
        <v>1150122.3600000001</v>
      </c>
      <c r="Y224" s="203">
        <v>766748.22</v>
      </c>
      <c r="Z224" s="203">
        <v>383374.08000000002</v>
      </c>
      <c r="AA224" s="203">
        <v>-0.06</v>
      </c>
      <c r="AB224" s="203">
        <v>4227781.71</v>
      </c>
      <c r="AC224" s="203"/>
      <c r="AD224" s="203"/>
      <c r="AE224" s="203">
        <v>2109002.13625</v>
      </c>
      <c r="AF224" s="215"/>
      <c r="AG224" s="216"/>
      <c r="AH224" s="205"/>
      <c r="AI224" s="205"/>
      <c r="AJ224" s="205"/>
      <c r="AK224" s="206"/>
      <c r="AL224" s="205">
        <v>0</v>
      </c>
      <c r="AM224" s="207">
        <v>2109002.13625</v>
      </c>
      <c r="AN224" s="205"/>
      <c r="AO224" s="208">
        <v>2109002.13625</v>
      </c>
      <c r="AP224" s="209"/>
      <c r="AQ224" s="210">
        <v>4227781.71</v>
      </c>
      <c r="AR224" s="205"/>
      <c r="AS224" s="205"/>
      <c r="AT224" s="205"/>
      <c r="AU224" s="205"/>
      <c r="AV224" s="211">
        <v>0</v>
      </c>
      <c r="AW224" s="205">
        <v>4227781.71</v>
      </c>
      <c r="AX224" s="205"/>
      <c r="AY224" s="207">
        <v>4227781.71</v>
      </c>
      <c r="AZ224" s="212"/>
      <c r="BA224" s="213">
        <v>0</v>
      </c>
      <c r="BC224" s="202" t="str">
        <f t="shared" si="30"/>
        <v/>
      </c>
      <c r="BD224" s="202" t="str">
        <f t="shared" si="30"/>
        <v/>
      </c>
      <c r="BE224" s="202" t="str">
        <f t="shared" si="30"/>
        <v/>
      </c>
      <c r="BF224" s="202" t="str">
        <f t="shared" si="25"/>
        <v/>
      </c>
      <c r="BG224" s="202" t="str">
        <f t="shared" si="28"/>
        <v>W/C</v>
      </c>
      <c r="BH224" s="202" t="str">
        <f t="shared" si="28"/>
        <v>NO</v>
      </c>
      <c r="BI224" s="202" t="str">
        <f t="shared" si="29"/>
        <v>W/C</v>
      </c>
      <c r="BK224" s="202" t="b">
        <f t="shared" si="27"/>
        <v>1</v>
      </c>
      <c r="BL224" s="202" t="b">
        <f t="shared" si="27"/>
        <v>1</v>
      </c>
      <c r="BM224" s="202" t="b">
        <f t="shared" si="27"/>
        <v>1</v>
      </c>
      <c r="BN224" s="202" t="b">
        <f t="shared" si="27"/>
        <v>1</v>
      </c>
      <c r="BO224" s="202" t="b">
        <f t="shared" si="27"/>
        <v>1</v>
      </c>
      <c r="BP224" s="202" t="b">
        <f t="shared" si="27"/>
        <v>1</v>
      </c>
      <c r="BQ224" s="202" t="b">
        <f t="shared" si="27"/>
        <v>1</v>
      </c>
    </row>
    <row r="225" spans="1:69" s="214" customFormat="1" ht="12" customHeight="1" x14ac:dyDescent="0.2">
      <c r="A225" s="291">
        <v>16500022</v>
      </c>
      <c r="B225" s="292" t="s">
        <v>1888</v>
      </c>
      <c r="C225" s="243" t="s">
        <v>1889</v>
      </c>
      <c r="D225" s="244" t="s">
        <v>479</v>
      </c>
      <c r="E225" s="245"/>
      <c r="F225" s="263">
        <v>42964</v>
      </c>
      <c r="G225" s="244"/>
      <c r="H225" s="247" t="s">
        <v>1684</v>
      </c>
      <c r="I225" s="247" t="s">
        <v>1684</v>
      </c>
      <c r="J225" s="247" t="s">
        <v>1684</v>
      </c>
      <c r="K225" s="247" t="s">
        <v>1684</v>
      </c>
      <c r="L225" s="247" t="s">
        <v>479</v>
      </c>
      <c r="M225" s="247" t="s">
        <v>1685</v>
      </c>
      <c r="N225" s="247" t="s">
        <v>479</v>
      </c>
      <c r="O225" s="248"/>
      <c r="P225" s="249">
        <v>76500</v>
      </c>
      <c r="Q225" s="249">
        <v>66937.5</v>
      </c>
      <c r="R225" s="249">
        <v>57375</v>
      </c>
      <c r="S225" s="249">
        <v>47812.5</v>
      </c>
      <c r="T225" s="249">
        <v>38250</v>
      </c>
      <c r="U225" s="249">
        <v>28687.5</v>
      </c>
      <c r="V225" s="249">
        <v>19125</v>
      </c>
      <c r="W225" s="249">
        <v>9562.5</v>
      </c>
      <c r="X225" s="249">
        <v>0</v>
      </c>
      <c r="Y225" s="249">
        <v>131922.07999999999</v>
      </c>
      <c r="Z225" s="249">
        <v>119929.16</v>
      </c>
      <c r="AA225" s="249">
        <v>107936.24</v>
      </c>
      <c r="AB225" s="249">
        <v>95943.32</v>
      </c>
      <c r="AC225" s="249"/>
      <c r="AD225" s="249"/>
      <c r="AE225" s="249">
        <v>59479.928333333337</v>
      </c>
      <c r="AF225" s="250"/>
      <c r="AG225" s="251"/>
      <c r="AH225" s="252"/>
      <c r="AI225" s="252"/>
      <c r="AJ225" s="252"/>
      <c r="AK225" s="253"/>
      <c r="AL225" s="252">
        <v>0</v>
      </c>
      <c r="AM225" s="254">
        <v>59479.928333333337</v>
      </c>
      <c r="AN225" s="252"/>
      <c r="AO225" s="255">
        <v>59479.928333333337</v>
      </c>
      <c r="AP225" s="252"/>
      <c r="AQ225" s="256">
        <v>95943.32</v>
      </c>
      <c r="AR225" s="252"/>
      <c r="AS225" s="252"/>
      <c r="AT225" s="252"/>
      <c r="AU225" s="252"/>
      <c r="AV225" s="257">
        <v>0</v>
      </c>
      <c r="AW225" s="252">
        <v>95943.32</v>
      </c>
      <c r="AX225" s="252"/>
      <c r="AY225" s="254">
        <v>95943.32</v>
      </c>
      <c r="AZ225" s="258"/>
      <c r="BA225" s="213">
        <v>0</v>
      </c>
      <c r="BC225" s="247" t="str">
        <f t="shared" si="30"/>
        <v/>
      </c>
      <c r="BD225" s="247" t="str">
        <f t="shared" si="30"/>
        <v/>
      </c>
      <c r="BE225" s="247" t="str">
        <f t="shared" si="30"/>
        <v/>
      </c>
      <c r="BF225" s="202" t="str">
        <f t="shared" si="25"/>
        <v/>
      </c>
      <c r="BG225" s="202" t="str">
        <f t="shared" si="28"/>
        <v>W/C</v>
      </c>
      <c r="BH225" s="202" t="str">
        <f t="shared" si="28"/>
        <v>NO</v>
      </c>
      <c r="BI225" s="202" t="str">
        <f t="shared" si="29"/>
        <v>W/C</v>
      </c>
      <c r="BK225" s="202" t="b">
        <f t="shared" ref="BK225:BQ254" si="31">BC225=H225</f>
        <v>1</v>
      </c>
      <c r="BL225" s="202" t="b">
        <f t="shared" si="31"/>
        <v>1</v>
      </c>
      <c r="BM225" s="202" t="b">
        <f t="shared" si="31"/>
        <v>1</v>
      </c>
      <c r="BN225" s="202" t="b">
        <f t="shared" si="31"/>
        <v>1</v>
      </c>
      <c r="BO225" s="202" t="b">
        <f t="shared" si="31"/>
        <v>1</v>
      </c>
      <c r="BP225" s="202" t="b">
        <f t="shared" si="31"/>
        <v>1</v>
      </c>
      <c r="BQ225" s="202" t="b">
        <f t="shared" si="31"/>
        <v>1</v>
      </c>
    </row>
    <row r="226" spans="1:69" s="214" customFormat="1" ht="12" customHeight="1" x14ac:dyDescent="0.2">
      <c r="A226" s="239">
        <v>16500063</v>
      </c>
      <c r="B226" s="240" t="s">
        <v>1890</v>
      </c>
      <c r="C226" s="200" t="s">
        <v>667</v>
      </c>
      <c r="D226" s="201" t="s">
        <v>479</v>
      </c>
      <c r="E226" s="170"/>
      <c r="F226" s="200"/>
      <c r="G226" s="201"/>
      <c r="H226" s="202" t="s">
        <v>1684</v>
      </c>
      <c r="I226" s="202" t="s">
        <v>1684</v>
      </c>
      <c r="J226" s="202" t="s">
        <v>1684</v>
      </c>
      <c r="K226" s="202" t="s">
        <v>1684</v>
      </c>
      <c r="L226" s="202" t="s">
        <v>479</v>
      </c>
      <c r="M226" s="202" t="s">
        <v>1685</v>
      </c>
      <c r="N226" s="202" t="s">
        <v>479</v>
      </c>
      <c r="O226" s="167"/>
      <c r="P226" s="203">
        <v>322810.92</v>
      </c>
      <c r="Q226" s="203">
        <v>293464.46999999997</v>
      </c>
      <c r="R226" s="203">
        <v>264118.02</v>
      </c>
      <c r="S226" s="203">
        <v>234771.57</v>
      </c>
      <c r="T226" s="203">
        <v>205425.12</v>
      </c>
      <c r="U226" s="203">
        <v>176078.67</v>
      </c>
      <c r="V226" s="203">
        <v>146732.22</v>
      </c>
      <c r="W226" s="203">
        <v>117385.77</v>
      </c>
      <c r="X226" s="203">
        <v>88039.32</v>
      </c>
      <c r="Y226" s="203">
        <v>58692.87</v>
      </c>
      <c r="Z226" s="203">
        <v>29346.42</v>
      </c>
      <c r="AA226" s="203">
        <v>-0.03</v>
      </c>
      <c r="AB226" s="203">
        <v>330458.77</v>
      </c>
      <c r="AC226" s="203"/>
      <c r="AD226" s="203"/>
      <c r="AE226" s="203">
        <v>161724.10541666669</v>
      </c>
      <c r="AF226" s="215"/>
      <c r="AG226" s="216"/>
      <c r="AH226" s="205"/>
      <c r="AI226" s="205"/>
      <c r="AJ226" s="205"/>
      <c r="AK226" s="206"/>
      <c r="AL226" s="205">
        <v>0</v>
      </c>
      <c r="AM226" s="207">
        <v>161724.10541666669</v>
      </c>
      <c r="AN226" s="205"/>
      <c r="AO226" s="208">
        <v>161724.10541666669</v>
      </c>
      <c r="AP226" s="209"/>
      <c r="AQ226" s="210">
        <v>330458.77</v>
      </c>
      <c r="AR226" s="205"/>
      <c r="AS226" s="205"/>
      <c r="AT226" s="205"/>
      <c r="AU226" s="205"/>
      <c r="AV226" s="211">
        <v>0</v>
      </c>
      <c r="AW226" s="205">
        <v>330458.77</v>
      </c>
      <c r="AX226" s="205"/>
      <c r="AY226" s="207">
        <v>330458.77</v>
      </c>
      <c r="AZ226" s="212"/>
      <c r="BA226" s="213">
        <v>0</v>
      </c>
      <c r="BC226" s="202" t="str">
        <f t="shared" si="30"/>
        <v/>
      </c>
      <c r="BD226" s="202" t="str">
        <f t="shared" si="30"/>
        <v/>
      </c>
      <c r="BE226" s="202" t="str">
        <f t="shared" si="30"/>
        <v/>
      </c>
      <c r="BF226" s="202" t="str">
        <f t="shared" si="25"/>
        <v/>
      </c>
      <c r="BG226" s="202" t="str">
        <f t="shared" si="28"/>
        <v>W/C</v>
      </c>
      <c r="BH226" s="202" t="str">
        <f t="shared" si="28"/>
        <v>NO</v>
      </c>
      <c r="BI226" s="202" t="str">
        <f t="shared" si="29"/>
        <v>W/C</v>
      </c>
      <c r="BK226" s="202" t="b">
        <f t="shared" si="31"/>
        <v>1</v>
      </c>
      <c r="BL226" s="202" t="b">
        <f t="shared" si="31"/>
        <v>1</v>
      </c>
      <c r="BM226" s="202" t="b">
        <f t="shared" si="31"/>
        <v>1</v>
      </c>
      <c r="BN226" s="202" t="b">
        <f t="shared" si="31"/>
        <v>1</v>
      </c>
      <c r="BO226" s="202" t="b">
        <f t="shared" si="31"/>
        <v>1</v>
      </c>
      <c r="BP226" s="202" t="b">
        <f t="shared" si="31"/>
        <v>1</v>
      </c>
      <c r="BQ226" s="202" t="b">
        <f t="shared" si="31"/>
        <v>1</v>
      </c>
    </row>
    <row r="227" spans="1:69" s="214" customFormat="1" ht="12" customHeight="1" x14ac:dyDescent="0.2">
      <c r="A227" s="239">
        <v>16500071</v>
      </c>
      <c r="B227" s="240" t="s">
        <v>1891</v>
      </c>
      <c r="C227" s="200" t="s">
        <v>668</v>
      </c>
      <c r="D227" s="201" t="s">
        <v>479</v>
      </c>
      <c r="E227" s="170"/>
      <c r="F227" s="200"/>
      <c r="G227" s="201"/>
      <c r="H227" s="202" t="s">
        <v>1684</v>
      </c>
      <c r="I227" s="202" t="s">
        <v>1684</v>
      </c>
      <c r="J227" s="202" t="s">
        <v>1684</v>
      </c>
      <c r="K227" s="202" t="s">
        <v>1684</v>
      </c>
      <c r="L227" s="202" t="s">
        <v>479</v>
      </c>
      <c r="M227" s="202" t="s">
        <v>1685</v>
      </c>
      <c r="N227" s="202" t="s">
        <v>479</v>
      </c>
      <c r="O227" s="167"/>
      <c r="P227" s="203">
        <v>0</v>
      </c>
      <c r="Q227" s="203">
        <v>0</v>
      </c>
      <c r="R227" s="203">
        <v>0</v>
      </c>
      <c r="S227" s="203">
        <v>0</v>
      </c>
      <c r="T227" s="203">
        <v>0</v>
      </c>
      <c r="U227" s="203">
        <v>0</v>
      </c>
      <c r="V227" s="203">
        <v>0</v>
      </c>
      <c r="W227" s="203">
        <v>0</v>
      </c>
      <c r="X227" s="203">
        <v>0</v>
      </c>
      <c r="Y227" s="203">
        <v>0</v>
      </c>
      <c r="Z227" s="203">
        <v>0</v>
      </c>
      <c r="AA227" s="203">
        <v>0</v>
      </c>
      <c r="AB227" s="203">
        <v>0</v>
      </c>
      <c r="AC227" s="203"/>
      <c r="AD227" s="203"/>
      <c r="AE227" s="203">
        <v>0</v>
      </c>
      <c r="AF227" s="215"/>
      <c r="AG227" s="216"/>
      <c r="AH227" s="205"/>
      <c r="AI227" s="205"/>
      <c r="AJ227" s="205"/>
      <c r="AK227" s="206"/>
      <c r="AL227" s="205">
        <v>0</v>
      </c>
      <c r="AM227" s="207">
        <v>0</v>
      </c>
      <c r="AN227" s="205"/>
      <c r="AO227" s="208">
        <v>0</v>
      </c>
      <c r="AP227" s="209"/>
      <c r="AQ227" s="210">
        <v>0</v>
      </c>
      <c r="AR227" s="205"/>
      <c r="AS227" s="205"/>
      <c r="AT227" s="205"/>
      <c r="AU227" s="205"/>
      <c r="AV227" s="211">
        <v>0</v>
      </c>
      <c r="AW227" s="205">
        <v>0</v>
      </c>
      <c r="AX227" s="205"/>
      <c r="AY227" s="207">
        <v>0</v>
      </c>
      <c r="AZ227" s="212"/>
      <c r="BA227" s="213">
        <v>0</v>
      </c>
      <c r="BC227" s="202" t="str">
        <f t="shared" si="30"/>
        <v/>
      </c>
      <c r="BD227" s="202" t="str">
        <f t="shared" si="30"/>
        <v/>
      </c>
      <c r="BE227" s="202" t="str">
        <f t="shared" si="30"/>
        <v/>
      </c>
      <c r="BF227" s="202" t="str">
        <f t="shared" si="25"/>
        <v/>
      </c>
      <c r="BG227" s="202" t="str">
        <f t="shared" si="28"/>
        <v>W/C</v>
      </c>
      <c r="BH227" s="202" t="str">
        <f t="shared" si="28"/>
        <v>NO</v>
      </c>
      <c r="BI227" s="202" t="str">
        <f t="shared" si="29"/>
        <v>W/C</v>
      </c>
      <c r="BK227" s="202" t="b">
        <f t="shared" si="31"/>
        <v>1</v>
      </c>
      <c r="BL227" s="202" t="b">
        <f t="shared" si="31"/>
        <v>1</v>
      </c>
      <c r="BM227" s="202" t="b">
        <f t="shared" si="31"/>
        <v>1</v>
      </c>
      <c r="BN227" s="202" t="b">
        <f t="shared" si="31"/>
        <v>1</v>
      </c>
      <c r="BO227" s="202" t="b">
        <f t="shared" si="31"/>
        <v>1</v>
      </c>
      <c r="BP227" s="202" t="b">
        <f t="shared" si="31"/>
        <v>1</v>
      </c>
      <c r="BQ227" s="202" t="b">
        <f t="shared" si="31"/>
        <v>1</v>
      </c>
    </row>
    <row r="228" spans="1:69" s="214" customFormat="1" ht="12" customHeight="1" x14ac:dyDescent="0.2">
      <c r="A228" s="241">
        <v>16500081</v>
      </c>
      <c r="B228" s="242" t="s">
        <v>1892</v>
      </c>
      <c r="C228" s="243" t="s">
        <v>669</v>
      </c>
      <c r="D228" s="244" t="s">
        <v>479</v>
      </c>
      <c r="E228" s="245"/>
      <c r="F228" s="263">
        <v>43040</v>
      </c>
      <c r="G228" s="244"/>
      <c r="H228" s="247" t="s">
        <v>1684</v>
      </c>
      <c r="I228" s="247" t="s">
        <v>1684</v>
      </c>
      <c r="J228" s="247" t="s">
        <v>1684</v>
      </c>
      <c r="K228" s="247" t="s">
        <v>1684</v>
      </c>
      <c r="L228" s="247" t="s">
        <v>479</v>
      </c>
      <c r="M228" s="247" t="s">
        <v>1685</v>
      </c>
      <c r="N228" s="247" t="s">
        <v>479</v>
      </c>
      <c r="O228" s="248"/>
      <c r="P228" s="249">
        <v>307147.49</v>
      </c>
      <c r="Q228" s="249">
        <v>268754.05</v>
      </c>
      <c r="R228" s="249">
        <v>230360.61</v>
      </c>
      <c r="S228" s="249">
        <v>191967.17</v>
      </c>
      <c r="T228" s="249">
        <v>153573.73000000001</v>
      </c>
      <c r="U228" s="249">
        <v>115180.29</v>
      </c>
      <c r="V228" s="249">
        <v>76786.850000000006</v>
      </c>
      <c r="W228" s="249">
        <v>38393.410000000003</v>
      </c>
      <c r="X228" s="249">
        <v>0</v>
      </c>
      <c r="Y228" s="249">
        <v>0</v>
      </c>
      <c r="Z228" s="249">
        <v>0</v>
      </c>
      <c r="AA228" s="249">
        <v>362476.95</v>
      </c>
      <c r="AB228" s="249">
        <v>362476.95</v>
      </c>
      <c r="AC228" s="249"/>
      <c r="AD228" s="249"/>
      <c r="AE228" s="249">
        <v>147692.10666666666</v>
      </c>
      <c r="AF228" s="250"/>
      <c r="AG228" s="251"/>
      <c r="AH228" s="252"/>
      <c r="AI228" s="252"/>
      <c r="AJ228" s="252"/>
      <c r="AK228" s="253"/>
      <c r="AL228" s="252">
        <v>0</v>
      </c>
      <c r="AM228" s="254">
        <v>147692.10666666666</v>
      </c>
      <c r="AN228" s="252"/>
      <c r="AO228" s="255">
        <v>147692.10666666666</v>
      </c>
      <c r="AP228" s="252"/>
      <c r="AQ228" s="256">
        <v>362476.95</v>
      </c>
      <c r="AR228" s="252"/>
      <c r="AS228" s="252"/>
      <c r="AT228" s="252"/>
      <c r="AU228" s="252"/>
      <c r="AV228" s="257">
        <v>0</v>
      </c>
      <c r="AW228" s="252">
        <v>362476.95</v>
      </c>
      <c r="AX228" s="252"/>
      <c r="AY228" s="254">
        <v>362476.95</v>
      </c>
      <c r="AZ228" s="258"/>
      <c r="BA228" s="213">
        <v>0</v>
      </c>
      <c r="BC228" s="247" t="str">
        <f t="shared" si="30"/>
        <v/>
      </c>
      <c r="BD228" s="247" t="str">
        <f t="shared" si="30"/>
        <v/>
      </c>
      <c r="BE228" s="247" t="str">
        <f t="shared" si="30"/>
        <v/>
      </c>
      <c r="BF228" s="202" t="str">
        <f t="shared" si="25"/>
        <v/>
      </c>
      <c r="BG228" s="202" t="str">
        <f t="shared" si="28"/>
        <v>W/C</v>
      </c>
      <c r="BH228" s="202" t="str">
        <f t="shared" si="28"/>
        <v>NO</v>
      </c>
      <c r="BI228" s="202" t="str">
        <f t="shared" si="29"/>
        <v>W/C</v>
      </c>
      <c r="BK228" s="202" t="b">
        <f t="shared" si="31"/>
        <v>1</v>
      </c>
      <c r="BL228" s="202" t="b">
        <f t="shared" si="31"/>
        <v>1</v>
      </c>
      <c r="BM228" s="202" t="b">
        <f t="shared" si="31"/>
        <v>1</v>
      </c>
      <c r="BN228" s="202" t="b">
        <f t="shared" si="31"/>
        <v>1</v>
      </c>
      <c r="BO228" s="202" t="b">
        <f t="shared" si="31"/>
        <v>1</v>
      </c>
      <c r="BP228" s="202" t="b">
        <f t="shared" si="31"/>
        <v>1</v>
      </c>
      <c r="BQ228" s="202" t="b">
        <f t="shared" si="31"/>
        <v>1</v>
      </c>
    </row>
    <row r="229" spans="1:69" s="214" customFormat="1" ht="12" customHeight="1" x14ac:dyDescent="0.2">
      <c r="A229" s="239">
        <v>16500083</v>
      </c>
      <c r="B229" s="240" t="s">
        <v>1893</v>
      </c>
      <c r="C229" s="200" t="s">
        <v>670</v>
      </c>
      <c r="D229" s="201" t="s">
        <v>479</v>
      </c>
      <c r="E229" s="170"/>
      <c r="F229" s="200"/>
      <c r="G229" s="201"/>
      <c r="H229" s="202" t="s">
        <v>1684</v>
      </c>
      <c r="I229" s="202" t="s">
        <v>1684</v>
      </c>
      <c r="J229" s="202" t="s">
        <v>1684</v>
      </c>
      <c r="K229" s="202" t="s">
        <v>1684</v>
      </c>
      <c r="L229" s="202" t="s">
        <v>479</v>
      </c>
      <c r="M229" s="202" t="s">
        <v>1685</v>
      </c>
      <c r="N229" s="202" t="s">
        <v>479</v>
      </c>
      <c r="O229" s="167"/>
      <c r="P229" s="203">
        <v>817389.94</v>
      </c>
      <c r="Q229" s="203">
        <v>544926.6</v>
      </c>
      <c r="R229" s="203">
        <v>272463.26</v>
      </c>
      <c r="S229" s="203">
        <v>0</v>
      </c>
      <c r="T229" s="203">
        <v>2469924.66</v>
      </c>
      <c r="U229" s="203">
        <v>2245385.88</v>
      </c>
      <c r="V229" s="203">
        <v>2020847.1</v>
      </c>
      <c r="W229" s="203">
        <v>1796308.32</v>
      </c>
      <c r="X229" s="203">
        <v>1571769.54</v>
      </c>
      <c r="Y229" s="203">
        <v>1347230.76</v>
      </c>
      <c r="Z229" s="203">
        <v>1122691.98</v>
      </c>
      <c r="AA229" s="203">
        <v>898153.2</v>
      </c>
      <c r="AB229" s="203">
        <v>673614.42</v>
      </c>
      <c r="AC229" s="203"/>
      <c r="AD229" s="203"/>
      <c r="AE229" s="203">
        <v>1252933.6233333333</v>
      </c>
      <c r="AF229" s="215"/>
      <c r="AG229" s="216"/>
      <c r="AH229" s="205"/>
      <c r="AI229" s="205"/>
      <c r="AJ229" s="205"/>
      <c r="AK229" s="206"/>
      <c r="AL229" s="205">
        <v>0</v>
      </c>
      <c r="AM229" s="207">
        <v>1252933.6233333333</v>
      </c>
      <c r="AN229" s="205"/>
      <c r="AO229" s="208">
        <v>1252933.6233333333</v>
      </c>
      <c r="AP229" s="209"/>
      <c r="AQ229" s="210">
        <v>673614.42</v>
      </c>
      <c r="AR229" s="205"/>
      <c r="AS229" s="205"/>
      <c r="AT229" s="205"/>
      <c r="AU229" s="205"/>
      <c r="AV229" s="211">
        <v>0</v>
      </c>
      <c r="AW229" s="205">
        <v>673614.42</v>
      </c>
      <c r="AX229" s="205"/>
      <c r="AY229" s="207">
        <v>673614.42</v>
      </c>
      <c r="AZ229" s="212"/>
      <c r="BA229" s="213">
        <v>0</v>
      </c>
      <c r="BC229" s="202" t="str">
        <f t="shared" si="30"/>
        <v/>
      </c>
      <c r="BD229" s="202" t="str">
        <f t="shared" si="30"/>
        <v/>
      </c>
      <c r="BE229" s="202" t="str">
        <f t="shared" si="30"/>
        <v/>
      </c>
      <c r="BF229" s="202" t="str">
        <f t="shared" si="25"/>
        <v/>
      </c>
      <c r="BG229" s="202" t="str">
        <f t="shared" si="28"/>
        <v>W/C</v>
      </c>
      <c r="BH229" s="202" t="str">
        <f t="shared" si="28"/>
        <v>NO</v>
      </c>
      <c r="BI229" s="202" t="str">
        <f t="shared" si="29"/>
        <v>W/C</v>
      </c>
      <c r="BK229" s="202" t="b">
        <f t="shared" si="31"/>
        <v>1</v>
      </c>
      <c r="BL229" s="202" t="b">
        <f t="shared" si="31"/>
        <v>1</v>
      </c>
      <c r="BM229" s="202" t="b">
        <f t="shared" si="31"/>
        <v>1</v>
      </c>
      <c r="BN229" s="202" t="b">
        <f t="shared" si="31"/>
        <v>1</v>
      </c>
      <c r="BO229" s="202" t="b">
        <f t="shared" si="31"/>
        <v>1</v>
      </c>
      <c r="BP229" s="202" t="b">
        <f t="shared" si="31"/>
        <v>1</v>
      </c>
      <c r="BQ229" s="202" t="b">
        <f t="shared" si="31"/>
        <v>1</v>
      </c>
    </row>
    <row r="230" spans="1:69" s="214" customFormat="1" ht="12" customHeight="1" x14ac:dyDescent="0.2">
      <c r="A230" s="241">
        <v>16500091</v>
      </c>
      <c r="B230" s="242" t="s">
        <v>1894</v>
      </c>
      <c r="C230" s="243" t="s">
        <v>671</v>
      </c>
      <c r="D230" s="244" t="s">
        <v>479</v>
      </c>
      <c r="E230" s="245"/>
      <c r="F230" s="263">
        <v>43040</v>
      </c>
      <c r="G230" s="244"/>
      <c r="H230" s="247" t="s">
        <v>1684</v>
      </c>
      <c r="I230" s="247" t="s">
        <v>1684</v>
      </c>
      <c r="J230" s="247" t="s">
        <v>1684</v>
      </c>
      <c r="K230" s="247" t="s">
        <v>1684</v>
      </c>
      <c r="L230" s="247" t="s">
        <v>479</v>
      </c>
      <c r="M230" s="247" t="s">
        <v>1685</v>
      </c>
      <c r="N230" s="247" t="s">
        <v>479</v>
      </c>
      <c r="O230" s="248"/>
      <c r="P230" s="249">
        <v>74240.81</v>
      </c>
      <c r="Q230" s="249">
        <v>59392.639999999999</v>
      </c>
      <c r="R230" s="249">
        <v>44544.47</v>
      </c>
      <c r="S230" s="249">
        <v>29696.3</v>
      </c>
      <c r="T230" s="249">
        <v>14848.13</v>
      </c>
      <c r="U230" s="249">
        <v>0</v>
      </c>
      <c r="V230" s="249">
        <v>0</v>
      </c>
      <c r="W230" s="249">
        <v>0</v>
      </c>
      <c r="X230" s="249">
        <v>0</v>
      </c>
      <c r="Y230" s="249">
        <v>0</v>
      </c>
      <c r="Z230" s="249">
        <v>0</v>
      </c>
      <c r="AA230" s="249">
        <v>91635.5</v>
      </c>
      <c r="AB230" s="249">
        <v>76362.92</v>
      </c>
      <c r="AC230" s="249"/>
      <c r="AD230" s="249"/>
      <c r="AE230" s="249">
        <v>26284.908750000002</v>
      </c>
      <c r="AF230" s="250"/>
      <c r="AG230" s="251"/>
      <c r="AH230" s="252"/>
      <c r="AI230" s="252"/>
      <c r="AJ230" s="252"/>
      <c r="AK230" s="253"/>
      <c r="AL230" s="252">
        <v>0</v>
      </c>
      <c r="AM230" s="254">
        <v>26284.908750000002</v>
      </c>
      <c r="AN230" s="252"/>
      <c r="AO230" s="255">
        <v>26284.908750000002</v>
      </c>
      <c r="AP230" s="252"/>
      <c r="AQ230" s="256">
        <v>76362.92</v>
      </c>
      <c r="AR230" s="252"/>
      <c r="AS230" s="252"/>
      <c r="AT230" s="252"/>
      <c r="AU230" s="252"/>
      <c r="AV230" s="257">
        <v>0</v>
      </c>
      <c r="AW230" s="252">
        <v>76362.92</v>
      </c>
      <c r="AX230" s="252"/>
      <c r="AY230" s="254">
        <v>76362.92</v>
      </c>
      <c r="AZ230" s="258"/>
      <c r="BA230" s="213">
        <v>0</v>
      </c>
      <c r="BC230" s="247" t="str">
        <f t="shared" si="30"/>
        <v/>
      </c>
      <c r="BD230" s="247" t="str">
        <f t="shared" si="30"/>
        <v/>
      </c>
      <c r="BE230" s="247" t="str">
        <f t="shared" si="30"/>
        <v/>
      </c>
      <c r="BF230" s="202" t="str">
        <f t="shared" si="25"/>
        <v/>
      </c>
      <c r="BG230" s="202" t="str">
        <f t="shared" si="28"/>
        <v>W/C</v>
      </c>
      <c r="BH230" s="202" t="str">
        <f t="shared" si="28"/>
        <v>NO</v>
      </c>
      <c r="BI230" s="202" t="str">
        <f t="shared" si="29"/>
        <v>W/C</v>
      </c>
      <c r="BK230" s="202" t="b">
        <f t="shared" si="31"/>
        <v>1</v>
      </c>
      <c r="BL230" s="202" t="b">
        <f t="shared" si="31"/>
        <v>1</v>
      </c>
      <c r="BM230" s="202" t="b">
        <f t="shared" si="31"/>
        <v>1</v>
      </c>
      <c r="BN230" s="202" t="b">
        <f t="shared" si="31"/>
        <v>1</v>
      </c>
      <c r="BO230" s="202" t="b">
        <f t="shared" si="31"/>
        <v>1</v>
      </c>
      <c r="BP230" s="202" t="b">
        <f t="shared" si="31"/>
        <v>1</v>
      </c>
      <c r="BQ230" s="202" t="b">
        <f t="shared" si="31"/>
        <v>1</v>
      </c>
    </row>
    <row r="231" spans="1:69" s="214" customFormat="1" ht="12" customHeight="1" x14ac:dyDescent="0.2">
      <c r="A231" s="241">
        <v>16500101</v>
      </c>
      <c r="B231" s="242" t="s">
        <v>1895</v>
      </c>
      <c r="C231" s="243" t="s">
        <v>672</v>
      </c>
      <c r="D231" s="244" t="s">
        <v>479</v>
      </c>
      <c r="E231" s="245"/>
      <c r="F231" s="263">
        <v>43040</v>
      </c>
      <c r="G231" s="244"/>
      <c r="H231" s="247" t="s">
        <v>1684</v>
      </c>
      <c r="I231" s="247" t="s">
        <v>1684</v>
      </c>
      <c r="J231" s="247" t="s">
        <v>1684</v>
      </c>
      <c r="K231" s="247" t="s">
        <v>1684</v>
      </c>
      <c r="L231" s="247" t="s">
        <v>479</v>
      </c>
      <c r="M231" s="247" t="s">
        <v>1685</v>
      </c>
      <c r="N231" s="247" t="s">
        <v>479</v>
      </c>
      <c r="O231" s="248"/>
      <c r="P231" s="249">
        <v>0</v>
      </c>
      <c r="Q231" s="249">
        <v>101873.79</v>
      </c>
      <c r="R231" s="249">
        <v>92612.54</v>
      </c>
      <c r="S231" s="249">
        <v>83351.289999999994</v>
      </c>
      <c r="T231" s="249">
        <v>74090.039999999994</v>
      </c>
      <c r="U231" s="249">
        <v>64828.79</v>
      </c>
      <c r="V231" s="249">
        <v>55567.54</v>
      </c>
      <c r="W231" s="249">
        <v>46306.29</v>
      </c>
      <c r="X231" s="249">
        <v>37045.040000000001</v>
      </c>
      <c r="Y231" s="249">
        <v>27783.79</v>
      </c>
      <c r="Z231" s="249">
        <v>18522.54</v>
      </c>
      <c r="AA231" s="249">
        <v>9261.2900000000009</v>
      </c>
      <c r="AB231" s="249">
        <v>0</v>
      </c>
      <c r="AC231" s="249"/>
      <c r="AD231" s="249"/>
      <c r="AE231" s="249">
        <v>50936.911666666674</v>
      </c>
      <c r="AF231" s="250"/>
      <c r="AG231" s="251"/>
      <c r="AH231" s="252"/>
      <c r="AI231" s="252"/>
      <c r="AJ231" s="252"/>
      <c r="AK231" s="253"/>
      <c r="AL231" s="252">
        <v>0</v>
      </c>
      <c r="AM231" s="254">
        <v>50936.911666666674</v>
      </c>
      <c r="AN231" s="252"/>
      <c r="AO231" s="255">
        <v>50936.911666666674</v>
      </c>
      <c r="AP231" s="252"/>
      <c r="AQ231" s="256">
        <v>0</v>
      </c>
      <c r="AR231" s="252"/>
      <c r="AS231" s="252"/>
      <c r="AT231" s="252"/>
      <c r="AU231" s="252"/>
      <c r="AV231" s="257">
        <v>0</v>
      </c>
      <c r="AW231" s="252">
        <v>0</v>
      </c>
      <c r="AX231" s="252"/>
      <c r="AY231" s="254">
        <v>0</v>
      </c>
      <c r="AZ231" s="258"/>
      <c r="BA231" s="213">
        <v>0</v>
      </c>
      <c r="BC231" s="247" t="str">
        <f t="shared" si="30"/>
        <v/>
      </c>
      <c r="BD231" s="247" t="str">
        <f t="shared" si="30"/>
        <v/>
      </c>
      <c r="BE231" s="247" t="str">
        <f t="shared" si="30"/>
        <v/>
      </c>
      <c r="BF231" s="202" t="str">
        <f t="shared" si="25"/>
        <v/>
      </c>
      <c r="BG231" s="202" t="str">
        <f t="shared" si="28"/>
        <v>W/C</v>
      </c>
      <c r="BH231" s="202" t="str">
        <f t="shared" si="28"/>
        <v>NO</v>
      </c>
      <c r="BI231" s="202" t="str">
        <f t="shared" si="29"/>
        <v>W/C</v>
      </c>
      <c r="BK231" s="202" t="b">
        <f t="shared" si="31"/>
        <v>1</v>
      </c>
      <c r="BL231" s="202" t="b">
        <f t="shared" si="31"/>
        <v>1</v>
      </c>
      <c r="BM231" s="202" t="b">
        <f t="shared" si="31"/>
        <v>1</v>
      </c>
      <c r="BN231" s="202" t="b">
        <f t="shared" si="31"/>
        <v>1</v>
      </c>
      <c r="BO231" s="202" t="b">
        <f t="shared" si="31"/>
        <v>1</v>
      </c>
      <c r="BP231" s="202" t="b">
        <f t="shared" si="31"/>
        <v>1</v>
      </c>
      <c r="BQ231" s="202" t="b">
        <f t="shared" si="31"/>
        <v>1</v>
      </c>
    </row>
    <row r="232" spans="1:69" s="214" customFormat="1" ht="12" customHeight="1" x14ac:dyDescent="0.2">
      <c r="A232" s="239">
        <v>16500103</v>
      </c>
      <c r="B232" s="240" t="s">
        <v>1896</v>
      </c>
      <c r="C232" s="200" t="s">
        <v>673</v>
      </c>
      <c r="D232" s="201" t="s">
        <v>479</v>
      </c>
      <c r="E232" s="170"/>
      <c r="F232" s="200"/>
      <c r="G232" s="201"/>
      <c r="H232" s="202" t="s">
        <v>1684</v>
      </c>
      <c r="I232" s="202" t="s">
        <v>1684</v>
      </c>
      <c r="J232" s="202" t="s">
        <v>1684</v>
      </c>
      <c r="K232" s="202" t="s">
        <v>1684</v>
      </c>
      <c r="L232" s="202" t="s">
        <v>479</v>
      </c>
      <c r="M232" s="202" t="s">
        <v>1685</v>
      </c>
      <c r="N232" s="202" t="s">
        <v>479</v>
      </c>
      <c r="O232" s="167"/>
      <c r="P232" s="203">
        <v>0</v>
      </c>
      <c r="Q232" s="203">
        <v>40833.339999999997</v>
      </c>
      <c r="R232" s="203">
        <v>20416.68</v>
      </c>
      <c r="S232" s="203">
        <v>61250</v>
      </c>
      <c r="T232" s="203">
        <v>40833.339999999997</v>
      </c>
      <c r="U232" s="203">
        <v>20416.68</v>
      </c>
      <c r="V232" s="203">
        <v>61250</v>
      </c>
      <c r="W232" s="203">
        <v>40833.32</v>
      </c>
      <c r="X232" s="203">
        <v>34800.639999999999</v>
      </c>
      <c r="Y232" s="203">
        <v>61249.98</v>
      </c>
      <c r="Z232" s="203">
        <v>40833.32</v>
      </c>
      <c r="AA232" s="203">
        <v>20416.66</v>
      </c>
      <c r="AB232" s="203">
        <v>0</v>
      </c>
      <c r="AC232" s="203"/>
      <c r="AD232" s="203"/>
      <c r="AE232" s="203">
        <v>36927.829999999994</v>
      </c>
      <c r="AF232" s="215"/>
      <c r="AG232" s="216"/>
      <c r="AH232" s="205"/>
      <c r="AI232" s="205"/>
      <c r="AJ232" s="205"/>
      <c r="AK232" s="206"/>
      <c r="AL232" s="205">
        <v>0</v>
      </c>
      <c r="AM232" s="207">
        <v>36927.829999999994</v>
      </c>
      <c r="AN232" s="205"/>
      <c r="AO232" s="208">
        <v>36927.829999999994</v>
      </c>
      <c r="AP232" s="209"/>
      <c r="AQ232" s="210">
        <v>0</v>
      </c>
      <c r="AR232" s="205"/>
      <c r="AS232" s="205"/>
      <c r="AT232" s="205"/>
      <c r="AU232" s="205"/>
      <c r="AV232" s="211">
        <v>0</v>
      </c>
      <c r="AW232" s="205">
        <v>0</v>
      </c>
      <c r="AX232" s="205"/>
      <c r="AY232" s="207">
        <v>0</v>
      </c>
      <c r="AZ232" s="212"/>
      <c r="BA232" s="213">
        <v>0</v>
      </c>
      <c r="BC232" s="202" t="str">
        <f t="shared" si="30"/>
        <v/>
      </c>
      <c r="BD232" s="202" t="str">
        <f t="shared" si="30"/>
        <v/>
      </c>
      <c r="BE232" s="202" t="str">
        <f t="shared" si="30"/>
        <v/>
      </c>
      <c r="BF232" s="202" t="str">
        <f t="shared" si="25"/>
        <v/>
      </c>
      <c r="BG232" s="202" t="str">
        <f t="shared" si="28"/>
        <v>W/C</v>
      </c>
      <c r="BH232" s="202" t="str">
        <f t="shared" si="28"/>
        <v>NO</v>
      </c>
      <c r="BI232" s="202" t="str">
        <f t="shared" si="29"/>
        <v>W/C</v>
      </c>
      <c r="BK232" s="202" t="b">
        <f t="shared" si="31"/>
        <v>1</v>
      </c>
      <c r="BL232" s="202" t="b">
        <f t="shared" si="31"/>
        <v>1</v>
      </c>
      <c r="BM232" s="202" t="b">
        <f t="shared" si="31"/>
        <v>1</v>
      </c>
      <c r="BN232" s="202" t="b">
        <f t="shared" si="31"/>
        <v>1</v>
      </c>
      <c r="BO232" s="202" t="b">
        <f t="shared" si="31"/>
        <v>1</v>
      </c>
      <c r="BP232" s="202" t="b">
        <f t="shared" si="31"/>
        <v>1</v>
      </c>
      <c r="BQ232" s="202" t="b">
        <f t="shared" si="31"/>
        <v>1</v>
      </c>
    </row>
    <row r="233" spans="1:69" s="214" customFormat="1" ht="12" customHeight="1" x14ac:dyDescent="0.2">
      <c r="A233" s="239">
        <v>16500123</v>
      </c>
      <c r="B233" s="240" t="s">
        <v>1897</v>
      </c>
      <c r="C233" s="200" t="s">
        <v>674</v>
      </c>
      <c r="D233" s="201" t="s">
        <v>479</v>
      </c>
      <c r="E233" s="170"/>
      <c r="F233" s="200"/>
      <c r="G233" s="201"/>
      <c r="H233" s="202" t="s">
        <v>1684</v>
      </c>
      <c r="I233" s="202" t="s">
        <v>1684</v>
      </c>
      <c r="J233" s="202" t="s">
        <v>1684</v>
      </c>
      <c r="K233" s="202" t="s">
        <v>1684</v>
      </c>
      <c r="L233" s="202" t="s">
        <v>479</v>
      </c>
      <c r="M233" s="202" t="s">
        <v>1685</v>
      </c>
      <c r="N233" s="202" t="s">
        <v>479</v>
      </c>
      <c r="O233" s="167"/>
      <c r="P233" s="203">
        <v>0</v>
      </c>
      <c r="Q233" s="203">
        <v>0</v>
      </c>
      <c r="R233" s="203">
        <v>0</v>
      </c>
      <c r="S233" s="203">
        <v>0</v>
      </c>
      <c r="T233" s="203">
        <v>0</v>
      </c>
      <c r="U233" s="203">
        <v>0</v>
      </c>
      <c r="V233" s="203">
        <v>0</v>
      </c>
      <c r="W233" s="203">
        <v>0</v>
      </c>
      <c r="X233" s="203">
        <v>0</v>
      </c>
      <c r="Y233" s="203">
        <v>0</v>
      </c>
      <c r="Z233" s="203">
        <v>0</v>
      </c>
      <c r="AA233" s="203">
        <v>0</v>
      </c>
      <c r="AB233" s="203">
        <v>0</v>
      </c>
      <c r="AC233" s="203"/>
      <c r="AD233" s="203"/>
      <c r="AE233" s="203">
        <v>0</v>
      </c>
      <c r="AF233" s="215"/>
      <c r="AG233" s="216"/>
      <c r="AH233" s="205"/>
      <c r="AI233" s="205"/>
      <c r="AJ233" s="205"/>
      <c r="AK233" s="206"/>
      <c r="AL233" s="205">
        <v>0</v>
      </c>
      <c r="AM233" s="207">
        <v>0</v>
      </c>
      <c r="AN233" s="205"/>
      <c r="AO233" s="208">
        <v>0</v>
      </c>
      <c r="AP233" s="209"/>
      <c r="AQ233" s="210">
        <v>0</v>
      </c>
      <c r="AR233" s="205"/>
      <c r="AS233" s="205"/>
      <c r="AT233" s="205"/>
      <c r="AU233" s="205"/>
      <c r="AV233" s="211">
        <v>0</v>
      </c>
      <c r="AW233" s="205">
        <v>0</v>
      </c>
      <c r="AX233" s="205"/>
      <c r="AY233" s="207">
        <v>0</v>
      </c>
      <c r="AZ233" s="212"/>
      <c r="BA233" s="213">
        <v>0</v>
      </c>
      <c r="BC233" s="202" t="str">
        <f t="shared" si="30"/>
        <v/>
      </c>
      <c r="BD233" s="202" t="str">
        <f t="shared" si="30"/>
        <v/>
      </c>
      <c r="BE233" s="202" t="str">
        <f t="shared" si="30"/>
        <v/>
      </c>
      <c r="BF233" s="202" t="str">
        <f t="shared" si="25"/>
        <v/>
      </c>
      <c r="BG233" s="202" t="str">
        <f t="shared" si="28"/>
        <v>W/C</v>
      </c>
      <c r="BH233" s="202" t="str">
        <f t="shared" si="28"/>
        <v>NO</v>
      </c>
      <c r="BI233" s="202" t="str">
        <f t="shared" si="29"/>
        <v>W/C</v>
      </c>
      <c r="BK233" s="202" t="b">
        <f t="shared" si="31"/>
        <v>1</v>
      </c>
      <c r="BL233" s="202" t="b">
        <f t="shared" si="31"/>
        <v>1</v>
      </c>
      <c r="BM233" s="202" t="b">
        <f t="shared" si="31"/>
        <v>1</v>
      </c>
      <c r="BN233" s="202" t="b">
        <f t="shared" si="31"/>
        <v>1</v>
      </c>
      <c r="BO233" s="202" t="b">
        <f t="shared" si="31"/>
        <v>1</v>
      </c>
      <c r="BP233" s="202" t="b">
        <f t="shared" si="31"/>
        <v>1</v>
      </c>
      <c r="BQ233" s="202" t="b">
        <f t="shared" si="31"/>
        <v>1</v>
      </c>
    </row>
    <row r="234" spans="1:69" s="214" customFormat="1" ht="12" customHeight="1" x14ac:dyDescent="0.2">
      <c r="A234" s="239">
        <v>16500143</v>
      </c>
      <c r="B234" s="240" t="s">
        <v>1898</v>
      </c>
      <c r="C234" s="200" t="s">
        <v>675</v>
      </c>
      <c r="D234" s="201" t="s">
        <v>479</v>
      </c>
      <c r="E234" s="170"/>
      <c r="F234" s="200"/>
      <c r="G234" s="201"/>
      <c r="H234" s="202" t="s">
        <v>1684</v>
      </c>
      <c r="I234" s="202" t="s">
        <v>1684</v>
      </c>
      <c r="J234" s="202" t="s">
        <v>1684</v>
      </c>
      <c r="K234" s="202" t="s">
        <v>1684</v>
      </c>
      <c r="L234" s="202" t="s">
        <v>479</v>
      </c>
      <c r="M234" s="202" t="s">
        <v>1685</v>
      </c>
      <c r="N234" s="202" t="s">
        <v>479</v>
      </c>
      <c r="O234" s="167"/>
      <c r="P234" s="203">
        <v>160498.34</v>
      </c>
      <c r="Q234" s="203">
        <v>120373.75</v>
      </c>
      <c r="R234" s="203">
        <v>80249.16</v>
      </c>
      <c r="S234" s="203">
        <v>40124.57</v>
      </c>
      <c r="T234" s="203">
        <v>0</v>
      </c>
      <c r="U234" s="203">
        <v>649054.25</v>
      </c>
      <c r="V234" s="203">
        <v>590049.31999999995</v>
      </c>
      <c r="W234" s="203">
        <v>531044.39</v>
      </c>
      <c r="X234" s="203">
        <v>472039.46</v>
      </c>
      <c r="Y234" s="203">
        <v>413034.53</v>
      </c>
      <c r="Z234" s="203">
        <v>354029.6</v>
      </c>
      <c r="AA234" s="203">
        <v>295024.67</v>
      </c>
      <c r="AB234" s="203">
        <v>236019.74</v>
      </c>
      <c r="AC234" s="203"/>
      <c r="AD234" s="203"/>
      <c r="AE234" s="203">
        <v>311940.22833333333</v>
      </c>
      <c r="AF234" s="215"/>
      <c r="AG234" s="216"/>
      <c r="AH234" s="205"/>
      <c r="AI234" s="205"/>
      <c r="AJ234" s="205"/>
      <c r="AK234" s="206"/>
      <c r="AL234" s="205">
        <v>0</v>
      </c>
      <c r="AM234" s="207">
        <v>311940.22833333333</v>
      </c>
      <c r="AN234" s="205"/>
      <c r="AO234" s="208">
        <v>311940.22833333333</v>
      </c>
      <c r="AP234" s="209"/>
      <c r="AQ234" s="210">
        <v>236019.74</v>
      </c>
      <c r="AR234" s="205"/>
      <c r="AS234" s="205"/>
      <c r="AT234" s="205"/>
      <c r="AU234" s="205"/>
      <c r="AV234" s="211">
        <v>0</v>
      </c>
      <c r="AW234" s="205">
        <v>236019.74</v>
      </c>
      <c r="AX234" s="205"/>
      <c r="AY234" s="207">
        <v>236019.74</v>
      </c>
      <c r="AZ234" s="212"/>
      <c r="BA234" s="213">
        <v>0</v>
      </c>
      <c r="BC234" s="202" t="str">
        <f t="shared" si="30"/>
        <v/>
      </c>
      <c r="BD234" s="202" t="str">
        <f t="shared" si="30"/>
        <v/>
      </c>
      <c r="BE234" s="202" t="str">
        <f t="shared" si="30"/>
        <v/>
      </c>
      <c r="BF234" s="202" t="str">
        <f t="shared" si="25"/>
        <v/>
      </c>
      <c r="BG234" s="202" t="str">
        <f t="shared" si="28"/>
        <v>W/C</v>
      </c>
      <c r="BH234" s="202" t="str">
        <f t="shared" si="28"/>
        <v>NO</v>
      </c>
      <c r="BI234" s="202" t="str">
        <f t="shared" si="29"/>
        <v>W/C</v>
      </c>
      <c r="BK234" s="202" t="b">
        <f t="shared" si="31"/>
        <v>1</v>
      </c>
      <c r="BL234" s="202" t="b">
        <f t="shared" si="31"/>
        <v>1</v>
      </c>
      <c r="BM234" s="202" t="b">
        <f t="shared" si="31"/>
        <v>1</v>
      </c>
      <c r="BN234" s="202" t="b">
        <f t="shared" si="31"/>
        <v>1</v>
      </c>
      <c r="BO234" s="202" t="b">
        <f t="shared" si="31"/>
        <v>1</v>
      </c>
      <c r="BP234" s="202" t="b">
        <f t="shared" si="31"/>
        <v>1</v>
      </c>
      <c r="BQ234" s="202" t="b">
        <f t="shared" si="31"/>
        <v>1</v>
      </c>
    </row>
    <row r="235" spans="1:69" s="214" customFormat="1" ht="12" customHeight="1" x14ac:dyDescent="0.2">
      <c r="A235" s="239">
        <v>16500153</v>
      </c>
      <c r="B235" s="240" t="s">
        <v>1899</v>
      </c>
      <c r="C235" s="200" t="s">
        <v>676</v>
      </c>
      <c r="D235" s="201" t="s">
        <v>479</v>
      </c>
      <c r="E235" s="170"/>
      <c r="F235" s="200"/>
      <c r="G235" s="201"/>
      <c r="H235" s="202" t="s">
        <v>1684</v>
      </c>
      <c r="I235" s="202" t="s">
        <v>1684</v>
      </c>
      <c r="J235" s="202" t="s">
        <v>1684</v>
      </c>
      <c r="K235" s="202" t="s">
        <v>1684</v>
      </c>
      <c r="L235" s="202" t="s">
        <v>479</v>
      </c>
      <c r="M235" s="202" t="s">
        <v>1685</v>
      </c>
      <c r="N235" s="202" t="s">
        <v>479</v>
      </c>
      <c r="O235" s="167"/>
      <c r="P235" s="203">
        <v>45998.720000000001</v>
      </c>
      <c r="Q235" s="203">
        <v>30665.82</v>
      </c>
      <c r="R235" s="203">
        <v>15332.92</v>
      </c>
      <c r="S235" s="203">
        <v>0</v>
      </c>
      <c r="T235" s="203">
        <v>602923.16</v>
      </c>
      <c r="U235" s="203">
        <v>206716.51</v>
      </c>
      <c r="V235" s="203">
        <v>206716.51</v>
      </c>
      <c r="W235" s="203">
        <v>206716.51</v>
      </c>
      <c r="X235" s="203">
        <v>206716.51</v>
      </c>
      <c r="Y235" s="203">
        <v>206716.51</v>
      </c>
      <c r="Z235" s="203">
        <v>206716.51</v>
      </c>
      <c r="AA235" s="203">
        <v>206716.51</v>
      </c>
      <c r="AB235" s="203">
        <v>206716.51</v>
      </c>
      <c r="AC235" s="203"/>
      <c r="AD235" s="203"/>
      <c r="AE235" s="203">
        <v>185191.25708333333</v>
      </c>
      <c r="AF235" s="215"/>
      <c r="AG235" s="216"/>
      <c r="AH235" s="205"/>
      <c r="AI235" s="205"/>
      <c r="AJ235" s="205"/>
      <c r="AK235" s="206"/>
      <c r="AL235" s="205">
        <v>0</v>
      </c>
      <c r="AM235" s="207">
        <v>185191.25708333333</v>
      </c>
      <c r="AN235" s="205"/>
      <c r="AO235" s="208">
        <v>185191.25708333333</v>
      </c>
      <c r="AP235" s="209"/>
      <c r="AQ235" s="210">
        <v>206716.51</v>
      </c>
      <c r="AR235" s="205"/>
      <c r="AS235" s="205"/>
      <c r="AT235" s="205"/>
      <c r="AU235" s="205"/>
      <c r="AV235" s="211">
        <v>0</v>
      </c>
      <c r="AW235" s="205">
        <v>206716.51</v>
      </c>
      <c r="AX235" s="205"/>
      <c r="AY235" s="207">
        <v>206716.51</v>
      </c>
      <c r="AZ235" s="212"/>
      <c r="BA235" s="213">
        <v>0</v>
      </c>
      <c r="BC235" s="202" t="str">
        <f t="shared" si="30"/>
        <v/>
      </c>
      <c r="BD235" s="202" t="str">
        <f t="shared" si="30"/>
        <v/>
      </c>
      <c r="BE235" s="202" t="str">
        <f t="shared" si="30"/>
        <v/>
      </c>
      <c r="BF235" s="202" t="str">
        <f t="shared" si="25"/>
        <v/>
      </c>
      <c r="BG235" s="202" t="str">
        <f t="shared" si="28"/>
        <v>W/C</v>
      </c>
      <c r="BH235" s="202" t="str">
        <f t="shared" si="28"/>
        <v>NO</v>
      </c>
      <c r="BI235" s="202" t="str">
        <f t="shared" si="29"/>
        <v>W/C</v>
      </c>
      <c r="BK235" s="202" t="b">
        <f t="shared" si="31"/>
        <v>1</v>
      </c>
      <c r="BL235" s="202" t="b">
        <f t="shared" si="31"/>
        <v>1</v>
      </c>
      <c r="BM235" s="202" t="b">
        <f t="shared" si="31"/>
        <v>1</v>
      </c>
      <c r="BN235" s="202" t="b">
        <f t="shared" si="31"/>
        <v>1</v>
      </c>
      <c r="BO235" s="202" t="b">
        <f t="shared" si="31"/>
        <v>1</v>
      </c>
      <c r="BP235" s="202" t="b">
        <f t="shared" si="31"/>
        <v>1</v>
      </c>
      <c r="BQ235" s="202" t="b">
        <f t="shared" si="31"/>
        <v>1</v>
      </c>
    </row>
    <row r="236" spans="1:69" s="214" customFormat="1" ht="12" customHeight="1" x14ac:dyDescent="0.2">
      <c r="A236" s="239">
        <v>16500173</v>
      </c>
      <c r="B236" s="240" t="s">
        <v>1900</v>
      </c>
      <c r="C236" s="200" t="s">
        <v>677</v>
      </c>
      <c r="D236" s="201" t="s">
        <v>479</v>
      </c>
      <c r="E236" s="170"/>
      <c r="F236" s="200"/>
      <c r="G236" s="201"/>
      <c r="H236" s="202" t="s">
        <v>1684</v>
      </c>
      <c r="I236" s="202" t="s">
        <v>1684</v>
      </c>
      <c r="J236" s="202" t="s">
        <v>1684</v>
      </c>
      <c r="K236" s="202" t="s">
        <v>1684</v>
      </c>
      <c r="L236" s="202" t="s">
        <v>479</v>
      </c>
      <c r="M236" s="202" t="s">
        <v>1685</v>
      </c>
      <c r="N236" s="202" t="s">
        <v>479</v>
      </c>
      <c r="O236" s="167"/>
      <c r="P236" s="203">
        <v>0</v>
      </c>
      <c r="Q236" s="203">
        <v>0</v>
      </c>
      <c r="R236" s="203">
        <v>0</v>
      </c>
      <c r="S236" s="203">
        <v>0</v>
      </c>
      <c r="T236" s="203">
        <v>0</v>
      </c>
      <c r="U236" s="203">
        <v>0</v>
      </c>
      <c r="V236" s="203">
        <v>0</v>
      </c>
      <c r="W236" s="203">
        <v>0</v>
      </c>
      <c r="X236" s="203">
        <v>0</v>
      </c>
      <c r="Y236" s="203">
        <v>0</v>
      </c>
      <c r="Z236" s="203">
        <v>0</v>
      </c>
      <c r="AA236" s="203">
        <v>0</v>
      </c>
      <c r="AB236" s="203">
        <v>0</v>
      </c>
      <c r="AC236" s="203"/>
      <c r="AD236" s="203"/>
      <c r="AE236" s="203">
        <v>0</v>
      </c>
      <c r="AF236" s="215"/>
      <c r="AG236" s="216"/>
      <c r="AH236" s="205"/>
      <c r="AI236" s="205"/>
      <c r="AJ236" s="205"/>
      <c r="AK236" s="206"/>
      <c r="AL236" s="205">
        <v>0</v>
      </c>
      <c r="AM236" s="207">
        <v>0</v>
      </c>
      <c r="AN236" s="205"/>
      <c r="AO236" s="208">
        <v>0</v>
      </c>
      <c r="AP236" s="209"/>
      <c r="AQ236" s="210">
        <v>0</v>
      </c>
      <c r="AR236" s="205"/>
      <c r="AS236" s="205"/>
      <c r="AT236" s="205"/>
      <c r="AU236" s="205"/>
      <c r="AV236" s="211">
        <v>0</v>
      </c>
      <c r="AW236" s="205">
        <v>0</v>
      </c>
      <c r="AX236" s="205"/>
      <c r="AY236" s="207">
        <v>0</v>
      </c>
      <c r="AZ236" s="212"/>
      <c r="BA236" s="213">
        <v>0</v>
      </c>
      <c r="BC236" s="202" t="str">
        <f t="shared" si="30"/>
        <v/>
      </c>
      <c r="BD236" s="202" t="str">
        <f t="shared" si="30"/>
        <v/>
      </c>
      <c r="BE236" s="202" t="str">
        <f t="shared" si="30"/>
        <v/>
      </c>
      <c r="BF236" s="202" t="str">
        <f t="shared" si="25"/>
        <v/>
      </c>
      <c r="BG236" s="202" t="str">
        <f t="shared" si="28"/>
        <v>W/C</v>
      </c>
      <c r="BH236" s="202" t="str">
        <f t="shared" si="28"/>
        <v>NO</v>
      </c>
      <c r="BI236" s="202" t="str">
        <f t="shared" si="29"/>
        <v>W/C</v>
      </c>
      <c r="BK236" s="202" t="b">
        <f t="shared" si="31"/>
        <v>1</v>
      </c>
      <c r="BL236" s="202" t="b">
        <f t="shared" si="31"/>
        <v>1</v>
      </c>
      <c r="BM236" s="202" t="b">
        <f t="shared" si="31"/>
        <v>1</v>
      </c>
      <c r="BN236" s="202" t="b">
        <f t="shared" si="31"/>
        <v>1</v>
      </c>
      <c r="BO236" s="202" t="b">
        <f t="shared" si="31"/>
        <v>1</v>
      </c>
      <c r="BP236" s="202" t="b">
        <f t="shared" si="31"/>
        <v>1</v>
      </c>
      <c r="BQ236" s="202" t="b">
        <f t="shared" si="31"/>
        <v>1</v>
      </c>
    </row>
    <row r="237" spans="1:69" s="214" customFormat="1" ht="12" customHeight="1" x14ac:dyDescent="0.2">
      <c r="A237" s="239">
        <v>16500183</v>
      </c>
      <c r="B237" s="240" t="s">
        <v>1901</v>
      </c>
      <c r="C237" s="200" t="s">
        <v>678</v>
      </c>
      <c r="D237" s="201" t="s">
        <v>479</v>
      </c>
      <c r="E237" s="170"/>
      <c r="F237" s="200"/>
      <c r="G237" s="201"/>
      <c r="H237" s="202" t="s">
        <v>1684</v>
      </c>
      <c r="I237" s="202" t="s">
        <v>1684</v>
      </c>
      <c r="J237" s="202" t="s">
        <v>1684</v>
      </c>
      <c r="K237" s="202" t="s">
        <v>1684</v>
      </c>
      <c r="L237" s="202" t="s">
        <v>479</v>
      </c>
      <c r="M237" s="202" t="s">
        <v>1685</v>
      </c>
      <c r="N237" s="202" t="s">
        <v>479</v>
      </c>
      <c r="O237" s="167"/>
      <c r="P237" s="203">
        <v>165732.38</v>
      </c>
      <c r="Q237" s="203">
        <v>186835.09</v>
      </c>
      <c r="R237" s="203">
        <v>223557.8</v>
      </c>
      <c r="S237" s="203">
        <v>301100.51</v>
      </c>
      <c r="T237" s="203">
        <v>489291.18</v>
      </c>
      <c r="U237" s="203">
        <v>453335.6</v>
      </c>
      <c r="V237" s="203">
        <v>339964.7</v>
      </c>
      <c r="W237" s="203">
        <v>302190.84999999998</v>
      </c>
      <c r="X237" s="203">
        <v>266235.27</v>
      </c>
      <c r="Y237" s="203">
        <v>230279.69</v>
      </c>
      <c r="Z237" s="203">
        <v>194324.11</v>
      </c>
      <c r="AA237" s="203">
        <v>158368.53</v>
      </c>
      <c r="AB237" s="203">
        <v>122412.95</v>
      </c>
      <c r="AC237" s="203"/>
      <c r="AD237" s="203"/>
      <c r="AE237" s="203">
        <v>274129.66624999995</v>
      </c>
      <c r="AF237" s="215"/>
      <c r="AG237" s="216"/>
      <c r="AH237" s="205"/>
      <c r="AI237" s="205"/>
      <c r="AJ237" s="205"/>
      <c r="AK237" s="206"/>
      <c r="AL237" s="205">
        <v>0</v>
      </c>
      <c r="AM237" s="207">
        <v>274129.66624999995</v>
      </c>
      <c r="AN237" s="205"/>
      <c r="AO237" s="208">
        <v>274129.66624999995</v>
      </c>
      <c r="AP237" s="209"/>
      <c r="AQ237" s="210">
        <v>122412.95</v>
      </c>
      <c r="AR237" s="205"/>
      <c r="AS237" s="205"/>
      <c r="AT237" s="205"/>
      <c r="AU237" s="205"/>
      <c r="AV237" s="211">
        <v>0</v>
      </c>
      <c r="AW237" s="205">
        <v>122412.95</v>
      </c>
      <c r="AX237" s="205"/>
      <c r="AY237" s="207">
        <v>122412.95</v>
      </c>
      <c r="AZ237" s="212"/>
      <c r="BA237" s="213">
        <v>0</v>
      </c>
      <c r="BC237" s="202" t="str">
        <f t="shared" si="30"/>
        <v/>
      </c>
      <c r="BD237" s="202" t="str">
        <f t="shared" si="30"/>
        <v/>
      </c>
      <c r="BE237" s="202" t="str">
        <f t="shared" si="30"/>
        <v/>
      </c>
      <c r="BF237" s="202" t="str">
        <f t="shared" si="25"/>
        <v/>
      </c>
      <c r="BG237" s="202" t="str">
        <f t="shared" si="28"/>
        <v>W/C</v>
      </c>
      <c r="BH237" s="202" t="str">
        <f t="shared" si="28"/>
        <v>NO</v>
      </c>
      <c r="BI237" s="202" t="str">
        <f t="shared" si="29"/>
        <v>W/C</v>
      </c>
      <c r="BK237" s="202" t="b">
        <f t="shared" si="31"/>
        <v>1</v>
      </c>
      <c r="BL237" s="202" t="b">
        <f t="shared" si="31"/>
        <v>1</v>
      </c>
      <c r="BM237" s="202" t="b">
        <f t="shared" si="31"/>
        <v>1</v>
      </c>
      <c r="BN237" s="202" t="b">
        <f t="shared" si="31"/>
        <v>1</v>
      </c>
      <c r="BO237" s="202" t="b">
        <f t="shared" si="31"/>
        <v>1</v>
      </c>
      <c r="BP237" s="202" t="b">
        <f t="shared" si="31"/>
        <v>1</v>
      </c>
      <c r="BQ237" s="202" t="b">
        <f t="shared" si="31"/>
        <v>1</v>
      </c>
    </row>
    <row r="238" spans="1:69" s="214" customFormat="1" ht="12" customHeight="1" x14ac:dyDescent="0.2">
      <c r="A238" s="291">
        <v>16500213</v>
      </c>
      <c r="B238" s="292" t="s">
        <v>1902</v>
      </c>
      <c r="C238" s="243" t="s">
        <v>1903</v>
      </c>
      <c r="D238" s="244" t="s">
        <v>479</v>
      </c>
      <c r="E238" s="245"/>
      <c r="F238" s="246">
        <v>42736</v>
      </c>
      <c r="G238" s="244"/>
      <c r="H238" s="247" t="s">
        <v>1684</v>
      </c>
      <c r="I238" s="247" t="s">
        <v>1684</v>
      </c>
      <c r="J238" s="247" t="s">
        <v>1684</v>
      </c>
      <c r="K238" s="247" t="s">
        <v>1684</v>
      </c>
      <c r="L238" s="247" t="s">
        <v>479</v>
      </c>
      <c r="M238" s="247" t="s">
        <v>1685</v>
      </c>
      <c r="N238" s="247" t="s">
        <v>479</v>
      </c>
      <c r="O238" s="248"/>
      <c r="P238" s="249">
        <v>0</v>
      </c>
      <c r="Q238" s="249">
        <v>227367.82</v>
      </c>
      <c r="R238" s="249">
        <v>206698.02</v>
      </c>
      <c r="S238" s="249">
        <v>186028.22</v>
      </c>
      <c r="T238" s="249">
        <v>165358.42000000001</v>
      </c>
      <c r="U238" s="249">
        <v>144688.62</v>
      </c>
      <c r="V238" s="249">
        <v>124018.82</v>
      </c>
      <c r="W238" s="249">
        <v>103349.02</v>
      </c>
      <c r="X238" s="249">
        <v>82679.22</v>
      </c>
      <c r="Y238" s="249">
        <v>62009.42</v>
      </c>
      <c r="Z238" s="249">
        <v>41339.620000000003</v>
      </c>
      <c r="AA238" s="249">
        <v>20669.82</v>
      </c>
      <c r="AB238" s="249">
        <v>0</v>
      </c>
      <c r="AC238" s="249"/>
      <c r="AD238" s="249"/>
      <c r="AE238" s="249">
        <v>113683.91833333333</v>
      </c>
      <c r="AF238" s="250"/>
      <c r="AG238" s="251"/>
      <c r="AH238" s="252"/>
      <c r="AI238" s="252"/>
      <c r="AJ238" s="252"/>
      <c r="AK238" s="253"/>
      <c r="AL238" s="252">
        <v>0</v>
      </c>
      <c r="AM238" s="254">
        <v>113683.91833333333</v>
      </c>
      <c r="AN238" s="252"/>
      <c r="AO238" s="255">
        <v>113683.91833333333</v>
      </c>
      <c r="AP238" s="252"/>
      <c r="AQ238" s="256">
        <v>0</v>
      </c>
      <c r="AR238" s="252"/>
      <c r="AS238" s="252"/>
      <c r="AT238" s="252"/>
      <c r="AU238" s="252"/>
      <c r="AV238" s="257">
        <v>0</v>
      </c>
      <c r="AW238" s="252">
        <v>0</v>
      </c>
      <c r="AX238" s="252"/>
      <c r="AY238" s="254">
        <v>0</v>
      </c>
      <c r="AZ238" s="258"/>
      <c r="BA238" s="213">
        <v>0</v>
      </c>
      <c r="BC238" s="247" t="str">
        <f t="shared" si="30"/>
        <v/>
      </c>
      <c r="BD238" s="247" t="str">
        <f t="shared" si="30"/>
        <v/>
      </c>
      <c r="BE238" s="247" t="str">
        <f t="shared" si="30"/>
        <v/>
      </c>
      <c r="BF238" s="202" t="str">
        <f t="shared" si="25"/>
        <v/>
      </c>
      <c r="BG238" s="202" t="str">
        <f t="shared" si="28"/>
        <v>W/C</v>
      </c>
      <c r="BH238" s="202" t="str">
        <f t="shared" si="28"/>
        <v>NO</v>
      </c>
      <c r="BI238" s="202" t="str">
        <f t="shared" si="29"/>
        <v>W/C</v>
      </c>
      <c r="BK238" s="202" t="b">
        <f t="shared" si="31"/>
        <v>1</v>
      </c>
      <c r="BL238" s="202" t="b">
        <f t="shared" si="31"/>
        <v>1</v>
      </c>
      <c r="BM238" s="202" t="b">
        <f t="shared" si="31"/>
        <v>1</v>
      </c>
      <c r="BN238" s="202" t="b">
        <f t="shared" si="31"/>
        <v>1</v>
      </c>
      <c r="BO238" s="202" t="b">
        <f t="shared" si="31"/>
        <v>1</v>
      </c>
      <c r="BP238" s="202" t="b">
        <f t="shared" si="31"/>
        <v>1</v>
      </c>
      <c r="BQ238" s="202" t="b">
        <f t="shared" si="31"/>
        <v>1</v>
      </c>
    </row>
    <row r="239" spans="1:69" s="214" customFormat="1" ht="12" customHeight="1" x14ac:dyDescent="0.2">
      <c r="A239" s="291">
        <v>16500223</v>
      </c>
      <c r="B239" s="292" t="s">
        <v>1904</v>
      </c>
      <c r="C239" s="243" t="s">
        <v>1905</v>
      </c>
      <c r="D239" s="244" t="s">
        <v>479</v>
      </c>
      <c r="E239" s="245"/>
      <c r="F239" s="246">
        <v>43025</v>
      </c>
      <c r="G239" s="244"/>
      <c r="H239" s="247" t="s">
        <v>1684</v>
      </c>
      <c r="I239" s="247" t="s">
        <v>1684</v>
      </c>
      <c r="J239" s="247" t="s">
        <v>1684</v>
      </c>
      <c r="K239" s="247" t="s">
        <v>1684</v>
      </c>
      <c r="L239" s="247" t="s">
        <v>479</v>
      </c>
      <c r="M239" s="247" t="s">
        <v>1685</v>
      </c>
      <c r="N239" s="247" t="s">
        <v>479</v>
      </c>
      <c r="O239" s="248"/>
      <c r="P239" s="249">
        <v>74236.210000000006</v>
      </c>
      <c r="Q239" s="249">
        <v>74236.210000000006</v>
      </c>
      <c r="R239" s="249">
        <v>74236.210000000006</v>
      </c>
      <c r="S239" s="249">
        <v>74236.210000000006</v>
      </c>
      <c r="T239" s="249">
        <v>74236.210000000006</v>
      </c>
      <c r="U239" s="249">
        <v>74236.210000000006</v>
      </c>
      <c r="V239" s="249">
        <v>74236.210000000006</v>
      </c>
      <c r="W239" s="249">
        <v>74236.210000000006</v>
      </c>
      <c r="X239" s="249">
        <v>74236.210000000006</v>
      </c>
      <c r="Y239" s="249">
        <v>74236.210000000006</v>
      </c>
      <c r="Z239" s="249">
        <v>74236.210000000006</v>
      </c>
      <c r="AA239" s="249">
        <v>74236.210000000006</v>
      </c>
      <c r="AB239" s="249">
        <v>74236.210000000006</v>
      </c>
      <c r="AC239" s="249"/>
      <c r="AD239" s="249"/>
      <c r="AE239" s="249">
        <v>74236.209999999992</v>
      </c>
      <c r="AF239" s="250"/>
      <c r="AG239" s="251"/>
      <c r="AH239" s="252"/>
      <c r="AI239" s="252"/>
      <c r="AJ239" s="252"/>
      <c r="AK239" s="253"/>
      <c r="AL239" s="252">
        <v>0</v>
      </c>
      <c r="AM239" s="254">
        <v>74236.209999999992</v>
      </c>
      <c r="AN239" s="252"/>
      <c r="AO239" s="255">
        <v>74236.209999999992</v>
      </c>
      <c r="AP239" s="252"/>
      <c r="AQ239" s="256">
        <v>74236.210000000006</v>
      </c>
      <c r="AR239" s="252"/>
      <c r="AS239" s="252"/>
      <c r="AT239" s="252"/>
      <c r="AU239" s="252"/>
      <c r="AV239" s="257">
        <v>0</v>
      </c>
      <c r="AW239" s="252">
        <v>74236.210000000006</v>
      </c>
      <c r="AX239" s="252"/>
      <c r="AY239" s="254">
        <v>74236.210000000006</v>
      </c>
      <c r="AZ239" s="258"/>
      <c r="BA239" s="213">
        <v>0</v>
      </c>
      <c r="BC239" s="247" t="str">
        <f t="shared" si="30"/>
        <v/>
      </c>
      <c r="BD239" s="247" t="str">
        <f t="shared" si="30"/>
        <v/>
      </c>
      <c r="BE239" s="247" t="str">
        <f t="shared" si="30"/>
        <v/>
      </c>
      <c r="BF239" s="202" t="str">
        <f t="shared" si="25"/>
        <v/>
      </c>
      <c r="BG239" s="202" t="str">
        <f t="shared" si="28"/>
        <v>W/C</v>
      </c>
      <c r="BH239" s="202" t="str">
        <f t="shared" si="28"/>
        <v>NO</v>
      </c>
      <c r="BI239" s="202" t="str">
        <f t="shared" si="29"/>
        <v>W/C</v>
      </c>
      <c r="BK239" s="202" t="b">
        <f t="shared" si="31"/>
        <v>1</v>
      </c>
      <c r="BL239" s="202" t="b">
        <f t="shared" si="31"/>
        <v>1</v>
      </c>
      <c r="BM239" s="202" t="b">
        <f t="shared" si="31"/>
        <v>1</v>
      </c>
      <c r="BN239" s="202" t="b">
        <f t="shared" si="31"/>
        <v>1</v>
      </c>
      <c r="BO239" s="202" t="b">
        <f t="shared" si="31"/>
        <v>1</v>
      </c>
      <c r="BP239" s="202" t="b">
        <f t="shared" si="31"/>
        <v>1</v>
      </c>
      <c r="BQ239" s="202" t="b">
        <f t="shared" si="31"/>
        <v>1</v>
      </c>
    </row>
    <row r="240" spans="1:69" s="214" customFormat="1" ht="12" customHeight="1" x14ac:dyDescent="0.2">
      <c r="A240" s="239">
        <v>16500251</v>
      </c>
      <c r="B240" s="240" t="s">
        <v>1906</v>
      </c>
      <c r="C240" s="200" t="s">
        <v>679</v>
      </c>
      <c r="D240" s="201" t="s">
        <v>479</v>
      </c>
      <c r="E240" s="170"/>
      <c r="F240" s="303"/>
      <c r="G240" s="201"/>
      <c r="H240" s="202" t="s">
        <v>1684</v>
      </c>
      <c r="I240" s="202" t="s">
        <v>1684</v>
      </c>
      <c r="J240" s="202" t="s">
        <v>1684</v>
      </c>
      <c r="K240" s="202" t="s">
        <v>1684</v>
      </c>
      <c r="L240" s="202" t="s">
        <v>479</v>
      </c>
      <c r="M240" s="202" t="s">
        <v>1685</v>
      </c>
      <c r="N240" s="202" t="s">
        <v>479</v>
      </c>
      <c r="O240" s="167"/>
      <c r="P240" s="203">
        <v>2224.5</v>
      </c>
      <c r="Q240" s="203">
        <v>0</v>
      </c>
      <c r="R240" s="203">
        <v>0</v>
      </c>
      <c r="S240" s="203">
        <v>0</v>
      </c>
      <c r="T240" s="203">
        <v>0</v>
      </c>
      <c r="U240" s="203">
        <v>0</v>
      </c>
      <c r="V240" s="203">
        <v>0</v>
      </c>
      <c r="W240" s="203">
        <v>0</v>
      </c>
      <c r="X240" s="203">
        <v>0</v>
      </c>
      <c r="Y240" s="203">
        <v>0</v>
      </c>
      <c r="Z240" s="203">
        <v>0</v>
      </c>
      <c r="AA240" s="203">
        <v>0</v>
      </c>
      <c r="AB240" s="203">
        <v>39319.879999999997</v>
      </c>
      <c r="AC240" s="203"/>
      <c r="AD240" s="203"/>
      <c r="AE240" s="203">
        <v>1731.0158333333331</v>
      </c>
      <c r="AF240" s="215"/>
      <c r="AG240" s="216"/>
      <c r="AH240" s="205"/>
      <c r="AI240" s="205"/>
      <c r="AJ240" s="205"/>
      <c r="AK240" s="206"/>
      <c r="AL240" s="205">
        <v>0</v>
      </c>
      <c r="AM240" s="207">
        <v>1731.0158333333331</v>
      </c>
      <c r="AN240" s="205"/>
      <c r="AO240" s="208">
        <v>1731.0158333333331</v>
      </c>
      <c r="AP240" s="209"/>
      <c r="AQ240" s="210">
        <v>39319.879999999997</v>
      </c>
      <c r="AR240" s="205"/>
      <c r="AS240" s="205"/>
      <c r="AT240" s="205"/>
      <c r="AU240" s="205"/>
      <c r="AV240" s="211">
        <v>0</v>
      </c>
      <c r="AW240" s="205">
        <v>39319.879999999997</v>
      </c>
      <c r="AX240" s="205"/>
      <c r="AY240" s="207">
        <v>39319.879999999997</v>
      </c>
      <c r="AZ240" s="212"/>
      <c r="BA240" s="213">
        <v>0</v>
      </c>
      <c r="BC240" s="202" t="str">
        <f t="shared" si="30"/>
        <v/>
      </c>
      <c r="BD240" s="202" t="str">
        <f t="shared" si="30"/>
        <v/>
      </c>
      <c r="BE240" s="202" t="str">
        <f t="shared" si="30"/>
        <v/>
      </c>
      <c r="BF240" s="202" t="str">
        <f t="shared" si="25"/>
        <v/>
      </c>
      <c r="BG240" s="202" t="str">
        <f t="shared" si="28"/>
        <v>W/C</v>
      </c>
      <c r="BH240" s="202" t="str">
        <f t="shared" si="28"/>
        <v>NO</v>
      </c>
      <c r="BI240" s="202" t="str">
        <f t="shared" si="29"/>
        <v>W/C</v>
      </c>
      <c r="BK240" s="202" t="b">
        <f t="shared" si="31"/>
        <v>1</v>
      </c>
      <c r="BL240" s="202" t="b">
        <f t="shared" si="31"/>
        <v>1</v>
      </c>
      <c r="BM240" s="202" t="b">
        <f t="shared" si="31"/>
        <v>1</v>
      </c>
      <c r="BN240" s="202" t="b">
        <f t="shared" si="31"/>
        <v>1</v>
      </c>
      <c r="BO240" s="202" t="b">
        <f t="shared" si="31"/>
        <v>1</v>
      </c>
      <c r="BP240" s="202" t="b">
        <f t="shared" si="31"/>
        <v>1</v>
      </c>
      <c r="BQ240" s="202" t="b">
        <f t="shared" si="31"/>
        <v>1</v>
      </c>
    </row>
    <row r="241" spans="1:69" s="214" customFormat="1" ht="12" customHeight="1" x14ac:dyDescent="0.2">
      <c r="A241" s="239">
        <v>16500283</v>
      </c>
      <c r="B241" s="240" t="s">
        <v>1907</v>
      </c>
      <c r="C241" s="200" t="s">
        <v>680</v>
      </c>
      <c r="D241" s="201" t="s">
        <v>479</v>
      </c>
      <c r="E241" s="170"/>
      <c r="F241" s="303"/>
      <c r="G241" s="201"/>
      <c r="H241" s="202" t="s">
        <v>1684</v>
      </c>
      <c r="I241" s="202" t="s">
        <v>1684</v>
      </c>
      <c r="J241" s="202" t="s">
        <v>1684</v>
      </c>
      <c r="K241" s="202" t="s">
        <v>1684</v>
      </c>
      <c r="L241" s="202" t="s">
        <v>479</v>
      </c>
      <c r="M241" s="202" t="s">
        <v>1685</v>
      </c>
      <c r="N241" s="202" t="s">
        <v>479</v>
      </c>
      <c r="O241" s="167"/>
      <c r="P241" s="203">
        <v>0</v>
      </c>
      <c r="Q241" s="203">
        <v>3914484.51</v>
      </c>
      <c r="R241" s="203">
        <v>3879721.27</v>
      </c>
      <c r="S241" s="203">
        <v>3380862.21</v>
      </c>
      <c r="T241" s="203">
        <v>2992890.08</v>
      </c>
      <c r="U241" s="203">
        <v>2604917.9500000002</v>
      </c>
      <c r="V241" s="203">
        <v>2216945.8199999998</v>
      </c>
      <c r="W241" s="203">
        <v>1828973.69</v>
      </c>
      <c r="X241" s="203">
        <v>1441001.56</v>
      </c>
      <c r="Y241" s="203">
        <v>1053292.46</v>
      </c>
      <c r="Z241" s="203">
        <v>665320.32999999996</v>
      </c>
      <c r="AA241" s="203">
        <v>380145.2</v>
      </c>
      <c r="AB241" s="203">
        <v>342426.36</v>
      </c>
      <c r="AC241" s="203"/>
      <c r="AD241" s="203"/>
      <c r="AE241" s="203">
        <v>2044147.3549999997</v>
      </c>
      <c r="AF241" s="215"/>
      <c r="AG241" s="216"/>
      <c r="AH241" s="205"/>
      <c r="AI241" s="205"/>
      <c r="AJ241" s="205"/>
      <c r="AK241" s="206"/>
      <c r="AL241" s="205">
        <v>0</v>
      </c>
      <c r="AM241" s="207">
        <v>2044147.3549999997</v>
      </c>
      <c r="AN241" s="205"/>
      <c r="AO241" s="208">
        <v>2044147.3549999997</v>
      </c>
      <c r="AP241" s="209"/>
      <c r="AQ241" s="210">
        <v>342426.36</v>
      </c>
      <c r="AR241" s="205"/>
      <c r="AS241" s="205"/>
      <c r="AT241" s="205"/>
      <c r="AU241" s="205"/>
      <c r="AV241" s="211">
        <v>0</v>
      </c>
      <c r="AW241" s="205">
        <v>342426.36</v>
      </c>
      <c r="AX241" s="205"/>
      <c r="AY241" s="207">
        <v>342426.36</v>
      </c>
      <c r="AZ241" s="212"/>
      <c r="BA241" s="213">
        <v>0</v>
      </c>
      <c r="BC241" s="202" t="str">
        <f t="shared" si="30"/>
        <v/>
      </c>
      <c r="BD241" s="202" t="str">
        <f t="shared" si="30"/>
        <v/>
      </c>
      <c r="BE241" s="202" t="str">
        <f t="shared" si="30"/>
        <v/>
      </c>
      <c r="BF241" s="202" t="str">
        <f t="shared" si="25"/>
        <v/>
      </c>
      <c r="BG241" s="202" t="str">
        <f t="shared" si="28"/>
        <v>W/C</v>
      </c>
      <c r="BH241" s="202" t="str">
        <f t="shared" si="28"/>
        <v>NO</v>
      </c>
      <c r="BI241" s="202" t="str">
        <f t="shared" si="29"/>
        <v>W/C</v>
      </c>
      <c r="BK241" s="202" t="b">
        <f t="shared" si="31"/>
        <v>1</v>
      </c>
      <c r="BL241" s="202" t="b">
        <f t="shared" si="31"/>
        <v>1</v>
      </c>
      <c r="BM241" s="202" t="b">
        <f t="shared" si="31"/>
        <v>1</v>
      </c>
      <c r="BN241" s="202" t="b">
        <f t="shared" si="31"/>
        <v>1</v>
      </c>
      <c r="BO241" s="202" t="b">
        <f t="shared" si="31"/>
        <v>1</v>
      </c>
      <c r="BP241" s="202" t="b">
        <f t="shared" si="31"/>
        <v>1</v>
      </c>
      <c r="BQ241" s="202" t="b">
        <f t="shared" si="31"/>
        <v>1</v>
      </c>
    </row>
    <row r="242" spans="1:69" s="214" customFormat="1" ht="12" customHeight="1" x14ac:dyDescent="0.2">
      <c r="A242" s="291">
        <v>16500303</v>
      </c>
      <c r="B242" s="292" t="s">
        <v>1908</v>
      </c>
      <c r="C242" s="243" t="s">
        <v>1909</v>
      </c>
      <c r="D242" s="244" t="s">
        <v>479</v>
      </c>
      <c r="E242" s="245"/>
      <c r="F242" s="246">
        <v>42933</v>
      </c>
      <c r="G242" s="244"/>
      <c r="H242" s="247" t="s">
        <v>1684</v>
      </c>
      <c r="I242" s="247" t="s">
        <v>1684</v>
      </c>
      <c r="J242" s="247" t="s">
        <v>1684</v>
      </c>
      <c r="K242" s="247" t="s">
        <v>1684</v>
      </c>
      <c r="L242" s="247" t="s">
        <v>479</v>
      </c>
      <c r="M242" s="247" t="s">
        <v>1685</v>
      </c>
      <c r="N242" s="247" t="s">
        <v>479</v>
      </c>
      <c r="O242" s="248"/>
      <c r="P242" s="249">
        <v>206250</v>
      </c>
      <c r="Q242" s="249">
        <v>171875</v>
      </c>
      <c r="R242" s="249">
        <v>137500</v>
      </c>
      <c r="S242" s="249">
        <v>103125</v>
      </c>
      <c r="T242" s="249">
        <v>68750</v>
      </c>
      <c r="U242" s="249">
        <v>34375</v>
      </c>
      <c r="V242" s="249">
        <v>0</v>
      </c>
      <c r="W242" s="249">
        <v>382581.36</v>
      </c>
      <c r="X242" s="249">
        <v>347801.24</v>
      </c>
      <c r="Y242" s="249">
        <v>313021.12</v>
      </c>
      <c r="Z242" s="249">
        <v>278241</v>
      </c>
      <c r="AA242" s="249">
        <v>243460.88</v>
      </c>
      <c r="AB242" s="249">
        <v>208680.76</v>
      </c>
      <c r="AC242" s="249"/>
      <c r="AD242" s="249"/>
      <c r="AE242" s="249">
        <v>190682.99833333332</v>
      </c>
      <c r="AF242" s="250"/>
      <c r="AG242" s="251"/>
      <c r="AH242" s="252"/>
      <c r="AI242" s="252"/>
      <c r="AJ242" s="252"/>
      <c r="AK242" s="253"/>
      <c r="AL242" s="252">
        <v>0</v>
      </c>
      <c r="AM242" s="254">
        <v>190682.99833333332</v>
      </c>
      <c r="AN242" s="252"/>
      <c r="AO242" s="255">
        <v>190682.99833333332</v>
      </c>
      <c r="AP242" s="252"/>
      <c r="AQ242" s="256">
        <v>208680.76</v>
      </c>
      <c r="AR242" s="252"/>
      <c r="AS242" s="252"/>
      <c r="AT242" s="252"/>
      <c r="AU242" s="252"/>
      <c r="AV242" s="257">
        <v>0</v>
      </c>
      <c r="AW242" s="252">
        <v>208680.76</v>
      </c>
      <c r="AX242" s="252"/>
      <c r="AY242" s="254">
        <v>208680.76</v>
      </c>
      <c r="AZ242" s="258"/>
      <c r="BA242" s="213">
        <v>0</v>
      </c>
      <c r="BC242" s="247" t="str">
        <f t="shared" si="30"/>
        <v/>
      </c>
      <c r="BD242" s="247" t="str">
        <f t="shared" si="30"/>
        <v/>
      </c>
      <c r="BE242" s="247" t="str">
        <f t="shared" si="30"/>
        <v/>
      </c>
      <c r="BF242" s="202" t="str">
        <f t="shared" si="25"/>
        <v/>
      </c>
      <c r="BG242" s="202" t="str">
        <f t="shared" si="28"/>
        <v>W/C</v>
      </c>
      <c r="BH242" s="202" t="str">
        <f t="shared" si="28"/>
        <v>NO</v>
      </c>
      <c r="BI242" s="202" t="str">
        <f t="shared" si="29"/>
        <v>W/C</v>
      </c>
      <c r="BK242" s="202" t="b">
        <f t="shared" si="31"/>
        <v>1</v>
      </c>
      <c r="BL242" s="202" t="b">
        <f t="shared" si="31"/>
        <v>1</v>
      </c>
      <c r="BM242" s="202" t="b">
        <f t="shared" si="31"/>
        <v>1</v>
      </c>
      <c r="BN242" s="202" t="b">
        <f t="shared" si="31"/>
        <v>1</v>
      </c>
      <c r="BO242" s="202" t="b">
        <f t="shared" si="31"/>
        <v>1</v>
      </c>
      <c r="BP242" s="202" t="b">
        <f t="shared" si="31"/>
        <v>1</v>
      </c>
      <c r="BQ242" s="202" t="b">
        <f t="shared" si="31"/>
        <v>1</v>
      </c>
    </row>
    <row r="243" spans="1:69" s="214" customFormat="1" ht="12" customHeight="1" x14ac:dyDescent="0.2">
      <c r="A243" s="295">
        <v>16500321</v>
      </c>
      <c r="B243" s="296" t="s">
        <v>1910</v>
      </c>
      <c r="C243" s="296" t="s">
        <v>681</v>
      </c>
      <c r="D243" s="201" t="s">
        <v>479</v>
      </c>
      <c r="E243" s="170"/>
      <c r="F243" s="296"/>
      <c r="G243" s="201"/>
      <c r="H243" s="202" t="s">
        <v>1684</v>
      </c>
      <c r="I243" s="202" t="s">
        <v>1684</v>
      </c>
      <c r="J243" s="202" t="s">
        <v>1684</v>
      </c>
      <c r="K243" s="202" t="s">
        <v>1684</v>
      </c>
      <c r="L243" s="202" t="s">
        <v>479</v>
      </c>
      <c r="M243" s="202" t="s">
        <v>1685</v>
      </c>
      <c r="N243" s="202" t="s">
        <v>479</v>
      </c>
      <c r="O243" s="167"/>
      <c r="P243" s="203">
        <v>0</v>
      </c>
      <c r="Q243" s="203">
        <v>988111.67</v>
      </c>
      <c r="R243" s="203">
        <v>898283.34</v>
      </c>
      <c r="S243" s="203">
        <v>808455.01</v>
      </c>
      <c r="T243" s="203">
        <v>718626.68</v>
      </c>
      <c r="U243" s="203">
        <v>628798.35</v>
      </c>
      <c r="V243" s="203">
        <v>538970.02</v>
      </c>
      <c r="W243" s="203">
        <v>449141.69</v>
      </c>
      <c r="X243" s="203">
        <v>359313.36</v>
      </c>
      <c r="Y243" s="203">
        <v>269485.03000000003</v>
      </c>
      <c r="Z243" s="203">
        <v>179656.7</v>
      </c>
      <c r="AA243" s="203">
        <v>89828.37</v>
      </c>
      <c r="AB243" s="203">
        <v>1151724</v>
      </c>
      <c r="AC243" s="203"/>
      <c r="AD243" s="203"/>
      <c r="AE243" s="203">
        <v>542044.3516666668</v>
      </c>
      <c r="AF243" s="215"/>
      <c r="AG243" s="216"/>
      <c r="AH243" s="205"/>
      <c r="AI243" s="205"/>
      <c r="AJ243" s="205"/>
      <c r="AK243" s="206"/>
      <c r="AL243" s="205">
        <v>0</v>
      </c>
      <c r="AM243" s="207">
        <v>542044.3516666668</v>
      </c>
      <c r="AN243" s="205"/>
      <c r="AO243" s="208">
        <v>542044.3516666668</v>
      </c>
      <c r="AP243" s="209"/>
      <c r="AQ243" s="210">
        <v>1151724</v>
      </c>
      <c r="AR243" s="205"/>
      <c r="AS243" s="205"/>
      <c r="AT243" s="205"/>
      <c r="AU243" s="205"/>
      <c r="AV243" s="211">
        <v>0</v>
      </c>
      <c r="AW243" s="205">
        <v>1151724</v>
      </c>
      <c r="AX243" s="205"/>
      <c r="AY243" s="207">
        <v>1151724</v>
      </c>
      <c r="AZ243" s="212"/>
      <c r="BA243" s="213">
        <v>0</v>
      </c>
      <c r="BC243" s="202" t="str">
        <f t="shared" si="30"/>
        <v/>
      </c>
      <c r="BD243" s="202" t="str">
        <f t="shared" si="30"/>
        <v/>
      </c>
      <c r="BE243" s="202" t="str">
        <f t="shared" si="30"/>
        <v/>
      </c>
      <c r="BF243" s="202" t="str">
        <f t="shared" si="25"/>
        <v/>
      </c>
      <c r="BG243" s="202" t="str">
        <f t="shared" si="28"/>
        <v>W/C</v>
      </c>
      <c r="BH243" s="202" t="str">
        <f t="shared" si="28"/>
        <v>NO</v>
      </c>
      <c r="BI243" s="202" t="str">
        <f t="shared" si="29"/>
        <v>W/C</v>
      </c>
      <c r="BK243" s="202" t="b">
        <f t="shared" si="31"/>
        <v>1</v>
      </c>
      <c r="BL243" s="202" t="b">
        <f t="shared" si="31"/>
        <v>1</v>
      </c>
      <c r="BM243" s="202" t="b">
        <f t="shared" si="31"/>
        <v>1</v>
      </c>
      <c r="BN243" s="202" t="b">
        <f t="shared" si="31"/>
        <v>1</v>
      </c>
      <c r="BO243" s="202" t="b">
        <f t="shared" si="31"/>
        <v>1</v>
      </c>
      <c r="BP243" s="202" t="b">
        <f t="shared" si="31"/>
        <v>1</v>
      </c>
      <c r="BQ243" s="202" t="b">
        <f t="shared" si="31"/>
        <v>1</v>
      </c>
    </row>
    <row r="244" spans="1:69" s="214" customFormat="1" ht="12" customHeight="1" x14ac:dyDescent="0.2">
      <c r="A244" s="295">
        <v>16500331</v>
      </c>
      <c r="B244" s="296" t="s">
        <v>1911</v>
      </c>
      <c r="C244" s="296" t="s">
        <v>682</v>
      </c>
      <c r="D244" s="201" t="s">
        <v>479</v>
      </c>
      <c r="E244" s="170"/>
      <c r="F244" s="296"/>
      <c r="G244" s="201"/>
      <c r="H244" s="202" t="s">
        <v>1684</v>
      </c>
      <c r="I244" s="202" t="s">
        <v>1684</v>
      </c>
      <c r="J244" s="202" t="s">
        <v>1684</v>
      </c>
      <c r="K244" s="202" t="s">
        <v>1684</v>
      </c>
      <c r="L244" s="202" t="s">
        <v>479</v>
      </c>
      <c r="M244" s="202" t="s">
        <v>1685</v>
      </c>
      <c r="N244" s="202" t="s">
        <v>479</v>
      </c>
      <c r="O244" s="167"/>
      <c r="P244" s="203">
        <v>1077940</v>
      </c>
      <c r="Q244" s="203">
        <v>1227521.17</v>
      </c>
      <c r="R244" s="203">
        <v>1115928.3400000001</v>
      </c>
      <c r="S244" s="203">
        <v>1004335.51</v>
      </c>
      <c r="T244" s="203">
        <v>892742.68</v>
      </c>
      <c r="U244" s="203">
        <v>781149.85</v>
      </c>
      <c r="V244" s="203">
        <v>669557.02</v>
      </c>
      <c r="W244" s="203">
        <v>557964.18999999994</v>
      </c>
      <c r="X244" s="203">
        <v>446371.36</v>
      </c>
      <c r="Y244" s="203">
        <v>334778.53000000003</v>
      </c>
      <c r="Z244" s="203">
        <v>223185.7</v>
      </c>
      <c r="AA244" s="203">
        <v>111592.87</v>
      </c>
      <c r="AB244" s="203">
        <v>0</v>
      </c>
      <c r="AC244" s="203"/>
      <c r="AD244" s="203"/>
      <c r="AE244" s="203">
        <v>658674.7683333332</v>
      </c>
      <c r="AF244" s="215"/>
      <c r="AG244" s="216"/>
      <c r="AH244" s="205"/>
      <c r="AI244" s="205"/>
      <c r="AJ244" s="205"/>
      <c r="AK244" s="206"/>
      <c r="AL244" s="205">
        <v>0</v>
      </c>
      <c r="AM244" s="207">
        <v>658674.7683333332</v>
      </c>
      <c r="AN244" s="205"/>
      <c r="AO244" s="208">
        <v>658674.7683333332</v>
      </c>
      <c r="AP244" s="209"/>
      <c r="AQ244" s="210">
        <v>0</v>
      </c>
      <c r="AR244" s="205"/>
      <c r="AS244" s="205"/>
      <c r="AT244" s="205"/>
      <c r="AU244" s="205"/>
      <c r="AV244" s="211">
        <v>0</v>
      </c>
      <c r="AW244" s="205">
        <v>0</v>
      </c>
      <c r="AX244" s="205"/>
      <c r="AY244" s="207">
        <v>0</v>
      </c>
      <c r="AZ244" s="212"/>
      <c r="BA244" s="213">
        <v>0</v>
      </c>
      <c r="BC244" s="202" t="str">
        <f t="shared" si="30"/>
        <v/>
      </c>
      <c r="BD244" s="202" t="str">
        <f t="shared" si="30"/>
        <v/>
      </c>
      <c r="BE244" s="202" t="str">
        <f t="shared" si="30"/>
        <v/>
      </c>
      <c r="BF244" s="202" t="str">
        <f t="shared" si="25"/>
        <v/>
      </c>
      <c r="BG244" s="202" t="str">
        <f t="shared" si="28"/>
        <v>W/C</v>
      </c>
      <c r="BH244" s="202" t="str">
        <f t="shared" si="28"/>
        <v>NO</v>
      </c>
      <c r="BI244" s="202" t="str">
        <f t="shared" si="29"/>
        <v>W/C</v>
      </c>
      <c r="BK244" s="202" t="b">
        <f t="shared" si="31"/>
        <v>1</v>
      </c>
      <c r="BL244" s="202" t="b">
        <f t="shared" si="31"/>
        <v>1</v>
      </c>
      <c r="BM244" s="202" t="b">
        <f t="shared" si="31"/>
        <v>1</v>
      </c>
      <c r="BN244" s="202" t="b">
        <f t="shared" si="31"/>
        <v>1</v>
      </c>
      <c r="BO244" s="202" t="b">
        <f t="shared" si="31"/>
        <v>1</v>
      </c>
      <c r="BP244" s="202" t="b">
        <f t="shared" si="31"/>
        <v>1</v>
      </c>
      <c r="BQ244" s="202" t="b">
        <f t="shared" si="31"/>
        <v>1</v>
      </c>
    </row>
    <row r="245" spans="1:69" s="214" customFormat="1" ht="12" customHeight="1" x14ac:dyDescent="0.2">
      <c r="A245" s="239">
        <v>16500333</v>
      </c>
      <c r="B245" s="240" t="s">
        <v>1912</v>
      </c>
      <c r="C245" s="200" t="s">
        <v>683</v>
      </c>
      <c r="D245" s="201" t="s">
        <v>479</v>
      </c>
      <c r="E245" s="170"/>
      <c r="F245" s="200"/>
      <c r="G245" s="201"/>
      <c r="H245" s="202" t="s">
        <v>1684</v>
      </c>
      <c r="I245" s="202" t="s">
        <v>1684</v>
      </c>
      <c r="J245" s="202" t="s">
        <v>1684</v>
      </c>
      <c r="K245" s="202" t="s">
        <v>1684</v>
      </c>
      <c r="L245" s="202" t="s">
        <v>479</v>
      </c>
      <c r="M245" s="202" t="s">
        <v>1685</v>
      </c>
      <c r="N245" s="202" t="s">
        <v>479</v>
      </c>
      <c r="O245" s="167"/>
      <c r="P245" s="203">
        <v>1860</v>
      </c>
      <c r="Q245" s="203">
        <v>0</v>
      </c>
      <c r="R245" s="203">
        <v>0</v>
      </c>
      <c r="S245" s="203">
        <v>0</v>
      </c>
      <c r="T245" s="203">
        <v>0</v>
      </c>
      <c r="U245" s="203">
        <v>0</v>
      </c>
      <c r="V245" s="203">
        <v>0</v>
      </c>
      <c r="W245" s="203">
        <v>1860</v>
      </c>
      <c r="X245" s="203">
        <v>0</v>
      </c>
      <c r="Y245" s="203">
        <v>0</v>
      </c>
      <c r="Z245" s="203">
        <v>0</v>
      </c>
      <c r="AA245" s="203">
        <v>0</v>
      </c>
      <c r="AB245" s="203">
        <v>0</v>
      </c>
      <c r="AC245" s="203"/>
      <c r="AD245" s="203"/>
      <c r="AE245" s="203">
        <v>232.5</v>
      </c>
      <c r="AF245" s="215"/>
      <c r="AG245" s="216"/>
      <c r="AH245" s="205"/>
      <c r="AI245" s="205"/>
      <c r="AJ245" s="205"/>
      <c r="AK245" s="206"/>
      <c r="AL245" s="205">
        <v>0</v>
      </c>
      <c r="AM245" s="207">
        <v>232.5</v>
      </c>
      <c r="AN245" s="205"/>
      <c r="AO245" s="208">
        <v>232.5</v>
      </c>
      <c r="AP245" s="209"/>
      <c r="AQ245" s="210">
        <v>0</v>
      </c>
      <c r="AR245" s="205"/>
      <c r="AS245" s="205"/>
      <c r="AT245" s="205"/>
      <c r="AU245" s="205"/>
      <c r="AV245" s="211">
        <v>0</v>
      </c>
      <c r="AW245" s="205">
        <v>0</v>
      </c>
      <c r="AX245" s="205"/>
      <c r="AY245" s="207">
        <v>0</v>
      </c>
      <c r="AZ245" s="212"/>
      <c r="BA245" s="213">
        <v>0</v>
      </c>
      <c r="BC245" s="202" t="str">
        <f t="shared" si="30"/>
        <v/>
      </c>
      <c r="BD245" s="202" t="str">
        <f t="shared" si="30"/>
        <v/>
      </c>
      <c r="BE245" s="202" t="str">
        <f t="shared" si="30"/>
        <v/>
      </c>
      <c r="BF245" s="202" t="str">
        <f t="shared" si="25"/>
        <v/>
      </c>
      <c r="BG245" s="202" t="str">
        <f t="shared" si="28"/>
        <v>W/C</v>
      </c>
      <c r="BH245" s="202" t="str">
        <f t="shared" si="28"/>
        <v>NO</v>
      </c>
      <c r="BI245" s="202" t="str">
        <f t="shared" si="29"/>
        <v>W/C</v>
      </c>
      <c r="BK245" s="202" t="b">
        <f t="shared" si="31"/>
        <v>1</v>
      </c>
      <c r="BL245" s="202" t="b">
        <f t="shared" si="31"/>
        <v>1</v>
      </c>
      <c r="BM245" s="202" t="b">
        <f t="shared" si="31"/>
        <v>1</v>
      </c>
      <c r="BN245" s="202" t="b">
        <f t="shared" si="31"/>
        <v>1</v>
      </c>
      <c r="BO245" s="202" t="b">
        <f t="shared" si="31"/>
        <v>1</v>
      </c>
      <c r="BP245" s="202" t="b">
        <f t="shared" si="31"/>
        <v>1</v>
      </c>
      <c r="BQ245" s="202" t="b">
        <f t="shared" si="31"/>
        <v>1</v>
      </c>
    </row>
    <row r="246" spans="1:69" s="214" customFormat="1" ht="12" customHeight="1" x14ac:dyDescent="0.2">
      <c r="A246" s="239">
        <v>16500351</v>
      </c>
      <c r="B246" s="240" t="s">
        <v>1913</v>
      </c>
      <c r="C246" s="200" t="s">
        <v>684</v>
      </c>
      <c r="D246" s="201" t="s">
        <v>479</v>
      </c>
      <c r="E246" s="170"/>
      <c r="F246" s="200"/>
      <c r="G246" s="201"/>
      <c r="H246" s="202" t="s">
        <v>1684</v>
      </c>
      <c r="I246" s="202" t="s">
        <v>1684</v>
      </c>
      <c r="J246" s="202" t="s">
        <v>1684</v>
      </c>
      <c r="K246" s="202" t="s">
        <v>1684</v>
      </c>
      <c r="L246" s="202" t="s">
        <v>479</v>
      </c>
      <c r="M246" s="202" t="s">
        <v>1685</v>
      </c>
      <c r="N246" s="202" t="s">
        <v>479</v>
      </c>
      <c r="O246" s="167"/>
      <c r="P246" s="203">
        <v>0</v>
      </c>
      <c r="Q246" s="203">
        <v>154194.22</v>
      </c>
      <c r="R246" s="203">
        <v>140176.56</v>
      </c>
      <c r="S246" s="203">
        <v>126158.9</v>
      </c>
      <c r="T246" s="203">
        <v>112141.24</v>
      </c>
      <c r="U246" s="203">
        <v>98123.58</v>
      </c>
      <c r="V246" s="203">
        <v>84105.919999999998</v>
      </c>
      <c r="W246" s="203">
        <v>70088.259999999995</v>
      </c>
      <c r="X246" s="203">
        <v>56070.6</v>
      </c>
      <c r="Y246" s="203">
        <v>42052.94</v>
      </c>
      <c r="Z246" s="203">
        <v>28035.279999999999</v>
      </c>
      <c r="AA246" s="203">
        <v>14017.62</v>
      </c>
      <c r="AB246" s="203">
        <v>174130.53</v>
      </c>
      <c r="AC246" s="203"/>
      <c r="AD246" s="203"/>
      <c r="AE246" s="203">
        <v>84352.532083333339</v>
      </c>
      <c r="AF246" s="215"/>
      <c r="AG246" s="216"/>
      <c r="AH246" s="205"/>
      <c r="AI246" s="205"/>
      <c r="AJ246" s="205"/>
      <c r="AK246" s="206"/>
      <c r="AL246" s="205">
        <v>0</v>
      </c>
      <c r="AM246" s="207">
        <v>84352.532083333339</v>
      </c>
      <c r="AN246" s="205"/>
      <c r="AO246" s="208">
        <v>84352.532083333339</v>
      </c>
      <c r="AP246" s="209"/>
      <c r="AQ246" s="210">
        <v>174130.53</v>
      </c>
      <c r="AR246" s="205"/>
      <c r="AS246" s="205"/>
      <c r="AT246" s="205"/>
      <c r="AU246" s="205"/>
      <c r="AV246" s="211">
        <v>0</v>
      </c>
      <c r="AW246" s="205">
        <v>174130.53</v>
      </c>
      <c r="AX246" s="205"/>
      <c r="AY246" s="207">
        <v>174130.53</v>
      </c>
      <c r="AZ246" s="212"/>
      <c r="BA246" s="213">
        <v>0</v>
      </c>
      <c r="BC246" s="202" t="str">
        <f t="shared" si="30"/>
        <v/>
      </c>
      <c r="BD246" s="202" t="str">
        <f t="shared" si="30"/>
        <v/>
      </c>
      <c r="BE246" s="202" t="str">
        <f t="shared" si="30"/>
        <v/>
      </c>
      <c r="BF246" s="202" t="str">
        <f t="shared" si="25"/>
        <v/>
      </c>
      <c r="BG246" s="202" t="str">
        <f t="shared" si="28"/>
        <v>W/C</v>
      </c>
      <c r="BH246" s="202" t="str">
        <f t="shared" si="28"/>
        <v>NO</v>
      </c>
      <c r="BI246" s="202" t="str">
        <f t="shared" si="29"/>
        <v>W/C</v>
      </c>
      <c r="BK246" s="202" t="b">
        <f t="shared" si="31"/>
        <v>1</v>
      </c>
      <c r="BL246" s="202" t="b">
        <f t="shared" si="31"/>
        <v>1</v>
      </c>
      <c r="BM246" s="202" t="b">
        <f t="shared" si="31"/>
        <v>1</v>
      </c>
      <c r="BN246" s="202" t="b">
        <f t="shared" si="31"/>
        <v>1</v>
      </c>
      <c r="BO246" s="202" t="b">
        <f t="shared" si="31"/>
        <v>1</v>
      </c>
      <c r="BP246" s="202" t="b">
        <f t="shared" si="31"/>
        <v>1</v>
      </c>
      <c r="BQ246" s="202" t="b">
        <f t="shared" si="31"/>
        <v>1</v>
      </c>
    </row>
    <row r="247" spans="1:69" s="214" customFormat="1" ht="12" customHeight="1" x14ac:dyDescent="0.2">
      <c r="A247" s="239">
        <v>16500373</v>
      </c>
      <c r="B247" s="240" t="s">
        <v>1914</v>
      </c>
      <c r="C247" s="200" t="s">
        <v>685</v>
      </c>
      <c r="D247" s="201" t="s">
        <v>479</v>
      </c>
      <c r="E247" s="170"/>
      <c r="F247" s="200"/>
      <c r="G247" s="201"/>
      <c r="H247" s="202" t="s">
        <v>1684</v>
      </c>
      <c r="I247" s="202" t="s">
        <v>1684</v>
      </c>
      <c r="J247" s="202" t="s">
        <v>1684</v>
      </c>
      <c r="K247" s="202" t="s">
        <v>1684</v>
      </c>
      <c r="L247" s="202" t="s">
        <v>479</v>
      </c>
      <c r="M247" s="202" t="s">
        <v>1685</v>
      </c>
      <c r="N247" s="202" t="s">
        <v>479</v>
      </c>
      <c r="O247" s="167"/>
      <c r="P247" s="203">
        <v>171991.63</v>
      </c>
      <c r="Q247" s="203">
        <v>162337.20000000001</v>
      </c>
      <c r="R247" s="203">
        <v>123094.77</v>
      </c>
      <c r="S247" s="203">
        <v>276823.53999999998</v>
      </c>
      <c r="T247" s="203">
        <v>486508.33</v>
      </c>
      <c r="U247" s="203">
        <v>256050</v>
      </c>
      <c r="V247" s="203">
        <v>18602.77</v>
      </c>
      <c r="W247" s="203">
        <v>59753.63</v>
      </c>
      <c r="X247" s="203">
        <v>86081.39</v>
      </c>
      <c r="Y247" s="203">
        <v>200489.31</v>
      </c>
      <c r="Z247" s="203">
        <v>238172.5</v>
      </c>
      <c r="AA247" s="203">
        <v>790229.24</v>
      </c>
      <c r="AB247" s="203">
        <v>284790.90999999997</v>
      </c>
      <c r="AC247" s="203"/>
      <c r="AD247" s="203"/>
      <c r="AE247" s="203">
        <v>243877.82916666663</v>
      </c>
      <c r="AF247" s="215"/>
      <c r="AG247" s="216"/>
      <c r="AH247" s="205"/>
      <c r="AI247" s="205"/>
      <c r="AJ247" s="205"/>
      <c r="AK247" s="206"/>
      <c r="AL247" s="205">
        <v>0</v>
      </c>
      <c r="AM247" s="207">
        <v>243877.82916666663</v>
      </c>
      <c r="AN247" s="205"/>
      <c r="AO247" s="208">
        <v>243877.82916666663</v>
      </c>
      <c r="AP247" s="209"/>
      <c r="AQ247" s="210">
        <v>284790.90999999997</v>
      </c>
      <c r="AR247" s="205"/>
      <c r="AS247" s="205"/>
      <c r="AT247" s="205"/>
      <c r="AU247" s="205"/>
      <c r="AV247" s="211">
        <v>0</v>
      </c>
      <c r="AW247" s="205">
        <v>284790.90999999997</v>
      </c>
      <c r="AX247" s="205"/>
      <c r="AY247" s="207">
        <v>284790.90999999997</v>
      </c>
      <c r="AZ247" s="212"/>
      <c r="BA247" s="213">
        <v>0</v>
      </c>
      <c r="BC247" s="202" t="str">
        <f t="shared" si="30"/>
        <v/>
      </c>
      <c r="BD247" s="202" t="str">
        <f t="shared" si="30"/>
        <v/>
      </c>
      <c r="BE247" s="202" t="str">
        <f t="shared" si="30"/>
        <v/>
      </c>
      <c r="BF247" s="202" t="str">
        <f t="shared" si="25"/>
        <v/>
      </c>
      <c r="BG247" s="202" t="str">
        <f t="shared" si="28"/>
        <v>W/C</v>
      </c>
      <c r="BH247" s="202" t="str">
        <f t="shared" si="28"/>
        <v>NO</v>
      </c>
      <c r="BI247" s="202" t="str">
        <f t="shared" si="29"/>
        <v>W/C</v>
      </c>
      <c r="BK247" s="202" t="b">
        <f t="shared" si="31"/>
        <v>1</v>
      </c>
      <c r="BL247" s="202" t="b">
        <f t="shared" si="31"/>
        <v>1</v>
      </c>
      <c r="BM247" s="202" t="b">
        <f t="shared" si="31"/>
        <v>1</v>
      </c>
      <c r="BN247" s="202" t="b">
        <f t="shared" si="31"/>
        <v>1</v>
      </c>
      <c r="BO247" s="202" t="b">
        <f t="shared" si="31"/>
        <v>1</v>
      </c>
      <c r="BP247" s="202" t="b">
        <f t="shared" si="31"/>
        <v>1</v>
      </c>
      <c r="BQ247" s="202" t="b">
        <f t="shared" si="31"/>
        <v>1</v>
      </c>
    </row>
    <row r="248" spans="1:69" s="214" customFormat="1" ht="12" customHeight="1" x14ac:dyDescent="0.2">
      <c r="A248" s="239">
        <v>16500383</v>
      </c>
      <c r="B248" s="240" t="s">
        <v>1915</v>
      </c>
      <c r="C248" s="200" t="s">
        <v>686</v>
      </c>
      <c r="D248" s="201" t="s">
        <v>479</v>
      </c>
      <c r="E248" s="170"/>
      <c r="F248" s="200"/>
      <c r="G248" s="201"/>
      <c r="H248" s="202" t="s">
        <v>1684</v>
      </c>
      <c r="I248" s="202" t="s">
        <v>1684</v>
      </c>
      <c r="J248" s="202" t="s">
        <v>1684</v>
      </c>
      <c r="K248" s="202" t="s">
        <v>1684</v>
      </c>
      <c r="L248" s="202" t="s">
        <v>479</v>
      </c>
      <c r="M248" s="202" t="s">
        <v>1685</v>
      </c>
      <c r="N248" s="202" t="s">
        <v>479</v>
      </c>
      <c r="O248" s="167"/>
      <c r="P248" s="203">
        <v>1165753.58</v>
      </c>
      <c r="Q248" s="203">
        <v>1017861.13</v>
      </c>
      <c r="R248" s="203">
        <v>869968.68</v>
      </c>
      <c r="S248" s="203">
        <v>722076.23</v>
      </c>
      <c r="T248" s="203">
        <v>574183.78</v>
      </c>
      <c r="U248" s="203">
        <v>426291.33</v>
      </c>
      <c r="V248" s="203">
        <v>278398.88</v>
      </c>
      <c r="W248" s="203">
        <v>139199.43</v>
      </c>
      <c r="X248" s="203">
        <v>86096.67</v>
      </c>
      <c r="Y248" s="203">
        <v>1608680.92</v>
      </c>
      <c r="Z248" s="203">
        <v>1460871.8</v>
      </c>
      <c r="AA248" s="203">
        <v>1313062.68</v>
      </c>
      <c r="AB248" s="203">
        <v>1165253.56</v>
      </c>
      <c r="AC248" s="203"/>
      <c r="AD248" s="203"/>
      <c r="AE248" s="203">
        <v>805182.92500000016</v>
      </c>
      <c r="AF248" s="215"/>
      <c r="AG248" s="216"/>
      <c r="AH248" s="205"/>
      <c r="AI248" s="205"/>
      <c r="AJ248" s="205"/>
      <c r="AK248" s="206"/>
      <c r="AL248" s="205">
        <v>0</v>
      </c>
      <c r="AM248" s="207">
        <v>805182.92500000016</v>
      </c>
      <c r="AN248" s="205"/>
      <c r="AO248" s="208">
        <v>805182.92500000016</v>
      </c>
      <c r="AP248" s="209"/>
      <c r="AQ248" s="210">
        <v>1165253.56</v>
      </c>
      <c r="AR248" s="205"/>
      <c r="AS248" s="205"/>
      <c r="AT248" s="205"/>
      <c r="AU248" s="205"/>
      <c r="AV248" s="211">
        <v>0</v>
      </c>
      <c r="AW248" s="205">
        <v>1165253.56</v>
      </c>
      <c r="AX248" s="205"/>
      <c r="AY248" s="207">
        <v>1165253.56</v>
      </c>
      <c r="AZ248" s="212"/>
      <c r="BA248" s="213">
        <v>0</v>
      </c>
      <c r="BC248" s="202" t="str">
        <f t="shared" si="30"/>
        <v/>
      </c>
      <c r="BD248" s="202" t="str">
        <f t="shared" si="30"/>
        <v/>
      </c>
      <c r="BE248" s="202" t="str">
        <f t="shared" si="30"/>
        <v/>
      </c>
      <c r="BF248" s="202" t="str">
        <f t="shared" si="30"/>
        <v/>
      </c>
      <c r="BG248" s="202" t="str">
        <f t="shared" si="28"/>
        <v>W/C</v>
      </c>
      <c r="BH248" s="202" t="str">
        <f t="shared" si="28"/>
        <v>NO</v>
      </c>
      <c r="BI248" s="202" t="str">
        <f t="shared" si="29"/>
        <v>W/C</v>
      </c>
      <c r="BK248" s="202" t="b">
        <f t="shared" si="31"/>
        <v>1</v>
      </c>
      <c r="BL248" s="202" t="b">
        <f t="shared" si="31"/>
        <v>1</v>
      </c>
      <c r="BM248" s="202" t="b">
        <f t="shared" si="31"/>
        <v>1</v>
      </c>
      <c r="BN248" s="202" t="b">
        <f t="shared" si="31"/>
        <v>1</v>
      </c>
      <c r="BO248" s="202" t="b">
        <f t="shared" si="31"/>
        <v>1</v>
      </c>
      <c r="BP248" s="202" t="b">
        <f t="shared" si="31"/>
        <v>1</v>
      </c>
      <c r="BQ248" s="202" t="b">
        <f t="shared" si="31"/>
        <v>1</v>
      </c>
    </row>
    <row r="249" spans="1:69" s="214" customFormat="1" ht="12" customHeight="1" x14ac:dyDescent="0.2">
      <c r="A249" s="239">
        <v>16500401</v>
      </c>
      <c r="B249" s="240" t="s">
        <v>1916</v>
      </c>
      <c r="C249" s="200" t="s">
        <v>687</v>
      </c>
      <c r="D249" s="201" t="s">
        <v>479</v>
      </c>
      <c r="E249" s="170"/>
      <c r="F249" s="200"/>
      <c r="G249" s="201"/>
      <c r="H249" s="202" t="s">
        <v>1684</v>
      </c>
      <c r="I249" s="202" t="s">
        <v>1684</v>
      </c>
      <c r="J249" s="202" t="s">
        <v>1684</v>
      </c>
      <c r="K249" s="202" t="s">
        <v>1684</v>
      </c>
      <c r="L249" s="202" t="s">
        <v>479</v>
      </c>
      <c r="M249" s="202" t="s">
        <v>1685</v>
      </c>
      <c r="N249" s="202" t="s">
        <v>479</v>
      </c>
      <c r="O249" s="167"/>
      <c r="P249" s="203">
        <v>0</v>
      </c>
      <c r="Q249" s="203">
        <v>0</v>
      </c>
      <c r="R249" s="203">
        <v>0</v>
      </c>
      <c r="S249" s="203">
        <v>0</v>
      </c>
      <c r="T249" s="203">
        <v>0</v>
      </c>
      <c r="U249" s="203">
        <v>151825.98000000001</v>
      </c>
      <c r="V249" s="203">
        <v>113869.48</v>
      </c>
      <c r="W249" s="203">
        <v>75912.98</v>
      </c>
      <c r="X249" s="203">
        <v>37956.480000000003</v>
      </c>
      <c r="Y249" s="203">
        <v>0</v>
      </c>
      <c r="Z249" s="203">
        <v>0</v>
      </c>
      <c r="AA249" s="203">
        <v>0</v>
      </c>
      <c r="AB249" s="203">
        <v>0</v>
      </c>
      <c r="AC249" s="203"/>
      <c r="AD249" s="203"/>
      <c r="AE249" s="203">
        <v>31630.41</v>
      </c>
      <c r="AF249" s="215"/>
      <c r="AG249" s="216"/>
      <c r="AH249" s="205"/>
      <c r="AI249" s="205"/>
      <c r="AJ249" s="205"/>
      <c r="AK249" s="206"/>
      <c r="AL249" s="205">
        <v>0</v>
      </c>
      <c r="AM249" s="207">
        <v>31630.41</v>
      </c>
      <c r="AN249" s="205"/>
      <c r="AO249" s="208">
        <v>31630.41</v>
      </c>
      <c r="AP249" s="209"/>
      <c r="AQ249" s="210">
        <v>0</v>
      </c>
      <c r="AR249" s="205"/>
      <c r="AS249" s="205"/>
      <c r="AT249" s="205"/>
      <c r="AU249" s="205"/>
      <c r="AV249" s="211">
        <v>0</v>
      </c>
      <c r="AW249" s="205">
        <v>0</v>
      </c>
      <c r="AX249" s="205"/>
      <c r="AY249" s="207">
        <v>0</v>
      </c>
      <c r="AZ249" s="212"/>
      <c r="BA249" s="213">
        <v>0</v>
      </c>
      <c r="BC249" s="202" t="str">
        <f t="shared" si="30"/>
        <v/>
      </c>
      <c r="BD249" s="202" t="str">
        <f t="shared" si="30"/>
        <v/>
      </c>
      <c r="BE249" s="202" t="str">
        <f t="shared" si="30"/>
        <v/>
      </c>
      <c r="BF249" s="202" t="str">
        <f t="shared" si="30"/>
        <v/>
      </c>
      <c r="BG249" s="202" t="str">
        <f t="shared" si="28"/>
        <v>W/C</v>
      </c>
      <c r="BH249" s="202" t="str">
        <f t="shared" si="28"/>
        <v>NO</v>
      </c>
      <c r="BI249" s="202" t="str">
        <f t="shared" si="29"/>
        <v>W/C</v>
      </c>
      <c r="BK249" s="202" t="b">
        <f t="shared" si="31"/>
        <v>1</v>
      </c>
      <c r="BL249" s="202" t="b">
        <f t="shared" si="31"/>
        <v>1</v>
      </c>
      <c r="BM249" s="202" t="b">
        <f t="shared" si="31"/>
        <v>1</v>
      </c>
      <c r="BN249" s="202" t="b">
        <f t="shared" si="31"/>
        <v>1</v>
      </c>
      <c r="BO249" s="202" t="b">
        <f t="shared" si="31"/>
        <v>1</v>
      </c>
      <c r="BP249" s="202" t="b">
        <f t="shared" si="31"/>
        <v>1</v>
      </c>
      <c r="BQ249" s="202" t="b">
        <f t="shared" si="31"/>
        <v>1</v>
      </c>
    </row>
    <row r="250" spans="1:69" s="214" customFormat="1" ht="12" customHeight="1" x14ac:dyDescent="0.2">
      <c r="A250" s="239">
        <v>16500411</v>
      </c>
      <c r="B250" s="240" t="s">
        <v>1917</v>
      </c>
      <c r="C250" s="200" t="s">
        <v>688</v>
      </c>
      <c r="D250" s="201" t="s">
        <v>479</v>
      </c>
      <c r="E250" s="170"/>
      <c r="F250" s="200"/>
      <c r="G250" s="201"/>
      <c r="H250" s="202" t="s">
        <v>1684</v>
      </c>
      <c r="I250" s="202" t="s">
        <v>1684</v>
      </c>
      <c r="J250" s="202" t="s">
        <v>1684</v>
      </c>
      <c r="K250" s="202" t="s">
        <v>1684</v>
      </c>
      <c r="L250" s="202" t="s">
        <v>479</v>
      </c>
      <c r="M250" s="202" t="s">
        <v>1685</v>
      </c>
      <c r="N250" s="202" t="s">
        <v>479</v>
      </c>
      <c r="O250" s="167"/>
      <c r="P250" s="203">
        <v>0</v>
      </c>
      <c r="Q250" s="203">
        <v>0</v>
      </c>
      <c r="R250" s="203">
        <v>0</v>
      </c>
      <c r="S250" s="203">
        <v>0</v>
      </c>
      <c r="T250" s="203">
        <v>0</v>
      </c>
      <c r="U250" s="203">
        <v>151825.98000000001</v>
      </c>
      <c r="V250" s="203">
        <v>113869.48</v>
      </c>
      <c r="W250" s="203">
        <v>75912.98</v>
      </c>
      <c r="X250" s="203">
        <v>37956.480000000003</v>
      </c>
      <c r="Y250" s="203">
        <v>0</v>
      </c>
      <c r="Z250" s="203">
        <v>0</v>
      </c>
      <c r="AA250" s="203">
        <v>0</v>
      </c>
      <c r="AB250" s="203">
        <v>0</v>
      </c>
      <c r="AC250" s="203"/>
      <c r="AD250" s="203"/>
      <c r="AE250" s="203">
        <v>31630.41</v>
      </c>
      <c r="AF250" s="215"/>
      <c r="AG250" s="216"/>
      <c r="AH250" s="205"/>
      <c r="AI250" s="205"/>
      <c r="AJ250" s="205"/>
      <c r="AK250" s="206"/>
      <c r="AL250" s="205">
        <v>0</v>
      </c>
      <c r="AM250" s="207">
        <v>31630.41</v>
      </c>
      <c r="AN250" s="205"/>
      <c r="AO250" s="208">
        <v>31630.41</v>
      </c>
      <c r="AP250" s="209"/>
      <c r="AQ250" s="210">
        <v>0</v>
      </c>
      <c r="AR250" s="205"/>
      <c r="AS250" s="205"/>
      <c r="AT250" s="205"/>
      <c r="AU250" s="205"/>
      <c r="AV250" s="211">
        <v>0</v>
      </c>
      <c r="AW250" s="205">
        <v>0</v>
      </c>
      <c r="AX250" s="205"/>
      <c r="AY250" s="207">
        <v>0</v>
      </c>
      <c r="AZ250" s="212"/>
      <c r="BA250" s="213">
        <v>0</v>
      </c>
      <c r="BC250" s="202" t="str">
        <f t="shared" si="30"/>
        <v/>
      </c>
      <c r="BD250" s="202" t="str">
        <f t="shared" si="30"/>
        <v/>
      </c>
      <c r="BE250" s="202" t="str">
        <f t="shared" si="30"/>
        <v/>
      </c>
      <c r="BF250" s="202" t="str">
        <f t="shared" si="30"/>
        <v/>
      </c>
      <c r="BG250" s="202" t="str">
        <f t="shared" si="28"/>
        <v>W/C</v>
      </c>
      <c r="BH250" s="202" t="str">
        <f t="shared" si="28"/>
        <v>NO</v>
      </c>
      <c r="BI250" s="202" t="str">
        <f t="shared" si="29"/>
        <v>W/C</v>
      </c>
      <c r="BK250" s="202" t="b">
        <f t="shared" si="31"/>
        <v>1</v>
      </c>
      <c r="BL250" s="202" t="b">
        <f t="shared" si="31"/>
        <v>1</v>
      </c>
      <c r="BM250" s="202" t="b">
        <f t="shared" si="31"/>
        <v>1</v>
      </c>
      <c r="BN250" s="202" t="b">
        <f t="shared" si="31"/>
        <v>1</v>
      </c>
      <c r="BO250" s="202" t="b">
        <f t="shared" si="31"/>
        <v>1</v>
      </c>
      <c r="BP250" s="202" t="b">
        <f t="shared" si="31"/>
        <v>1</v>
      </c>
      <c r="BQ250" s="202" t="b">
        <f t="shared" si="31"/>
        <v>1</v>
      </c>
    </row>
    <row r="251" spans="1:69" s="214" customFormat="1" ht="12" customHeight="1" x14ac:dyDescent="0.2">
      <c r="A251" s="239">
        <v>16500413</v>
      </c>
      <c r="B251" s="240" t="s">
        <v>1918</v>
      </c>
      <c r="C251" s="304" t="s">
        <v>689</v>
      </c>
      <c r="D251" s="201" t="s">
        <v>479</v>
      </c>
      <c r="E251" s="170"/>
      <c r="F251" s="280"/>
      <c r="G251" s="201"/>
      <c r="H251" s="202" t="s">
        <v>1684</v>
      </c>
      <c r="I251" s="202" t="s">
        <v>1684</v>
      </c>
      <c r="J251" s="202" t="s">
        <v>1684</v>
      </c>
      <c r="K251" s="202" t="s">
        <v>1684</v>
      </c>
      <c r="L251" s="202" t="s">
        <v>479</v>
      </c>
      <c r="M251" s="202" t="s">
        <v>1685</v>
      </c>
      <c r="N251" s="202" t="s">
        <v>479</v>
      </c>
      <c r="O251" s="167"/>
      <c r="P251" s="203">
        <v>0</v>
      </c>
      <c r="Q251" s="203">
        <v>470678.46</v>
      </c>
      <c r="R251" s="203">
        <v>427889.51</v>
      </c>
      <c r="S251" s="203">
        <v>385100.56</v>
      </c>
      <c r="T251" s="203">
        <v>342311.61</v>
      </c>
      <c r="U251" s="203">
        <v>299522.65999999997</v>
      </c>
      <c r="V251" s="203">
        <v>256733.71</v>
      </c>
      <c r="W251" s="203">
        <v>213944.76</v>
      </c>
      <c r="X251" s="203">
        <v>171155.81</v>
      </c>
      <c r="Y251" s="203">
        <v>128366.86</v>
      </c>
      <c r="Z251" s="203">
        <v>85577.91</v>
      </c>
      <c r="AA251" s="203">
        <v>42788.959999999999</v>
      </c>
      <c r="AB251" s="203">
        <v>0</v>
      </c>
      <c r="AC251" s="203"/>
      <c r="AD251" s="203"/>
      <c r="AE251" s="203">
        <v>235339.23416666672</v>
      </c>
      <c r="AF251" s="215"/>
      <c r="AG251" s="216"/>
      <c r="AH251" s="205"/>
      <c r="AI251" s="205"/>
      <c r="AJ251" s="205"/>
      <c r="AK251" s="206"/>
      <c r="AL251" s="205">
        <v>0</v>
      </c>
      <c r="AM251" s="207">
        <v>235339.23416666672</v>
      </c>
      <c r="AN251" s="205"/>
      <c r="AO251" s="208">
        <v>235339.23416666672</v>
      </c>
      <c r="AP251" s="209"/>
      <c r="AQ251" s="210">
        <v>0</v>
      </c>
      <c r="AR251" s="205"/>
      <c r="AS251" s="205"/>
      <c r="AT251" s="205"/>
      <c r="AU251" s="205"/>
      <c r="AV251" s="211">
        <v>0</v>
      </c>
      <c r="AW251" s="205">
        <v>0</v>
      </c>
      <c r="AX251" s="205"/>
      <c r="AY251" s="207">
        <v>0</v>
      </c>
      <c r="AZ251" s="212"/>
      <c r="BA251" s="213">
        <v>0</v>
      </c>
      <c r="BC251" s="202" t="str">
        <f t="shared" si="30"/>
        <v/>
      </c>
      <c r="BD251" s="202" t="str">
        <f t="shared" si="30"/>
        <v/>
      </c>
      <c r="BE251" s="202" t="str">
        <f t="shared" si="30"/>
        <v/>
      </c>
      <c r="BF251" s="202" t="str">
        <f t="shared" si="30"/>
        <v/>
      </c>
      <c r="BG251" s="202" t="str">
        <f t="shared" si="28"/>
        <v>W/C</v>
      </c>
      <c r="BH251" s="202" t="str">
        <f t="shared" si="28"/>
        <v>NO</v>
      </c>
      <c r="BI251" s="202" t="str">
        <f t="shared" si="29"/>
        <v>W/C</v>
      </c>
      <c r="BK251" s="202" t="b">
        <f t="shared" si="31"/>
        <v>1</v>
      </c>
      <c r="BL251" s="202" t="b">
        <f t="shared" si="31"/>
        <v>1</v>
      </c>
      <c r="BM251" s="202" t="b">
        <f t="shared" si="31"/>
        <v>1</v>
      </c>
      <c r="BN251" s="202" t="b">
        <f t="shared" si="31"/>
        <v>1</v>
      </c>
      <c r="BO251" s="202" t="b">
        <f t="shared" si="31"/>
        <v>1</v>
      </c>
      <c r="BP251" s="202" t="b">
        <f t="shared" si="31"/>
        <v>1</v>
      </c>
      <c r="BQ251" s="202" t="b">
        <f t="shared" si="31"/>
        <v>1</v>
      </c>
    </row>
    <row r="252" spans="1:69" s="214" customFormat="1" ht="12" customHeight="1" x14ac:dyDescent="0.2">
      <c r="A252" s="272">
        <v>16500421</v>
      </c>
      <c r="B252" s="272" t="s">
        <v>1919</v>
      </c>
      <c r="C252" s="283" t="s">
        <v>690</v>
      </c>
      <c r="D252" s="244" t="s">
        <v>479</v>
      </c>
      <c r="E252" s="245"/>
      <c r="F252" s="274">
        <v>43101</v>
      </c>
      <c r="G252" s="244"/>
      <c r="H252" s="247" t="s">
        <v>1684</v>
      </c>
      <c r="I252" s="247" t="s">
        <v>1684</v>
      </c>
      <c r="J252" s="247" t="s">
        <v>1684</v>
      </c>
      <c r="K252" s="247" t="s">
        <v>1684</v>
      </c>
      <c r="L252" s="247" t="s">
        <v>479</v>
      </c>
      <c r="M252" s="247" t="s">
        <v>1685</v>
      </c>
      <c r="N252" s="247" t="s">
        <v>479</v>
      </c>
      <c r="O252" s="248"/>
      <c r="P252" s="249">
        <v>0</v>
      </c>
      <c r="Q252" s="249">
        <v>103128.04</v>
      </c>
      <c r="R252" s="249">
        <v>93752.76</v>
      </c>
      <c r="S252" s="249">
        <v>84377.48</v>
      </c>
      <c r="T252" s="249">
        <v>75002.2</v>
      </c>
      <c r="U252" s="249">
        <v>65626.92</v>
      </c>
      <c r="V252" s="249">
        <v>56251.64</v>
      </c>
      <c r="W252" s="249">
        <v>46876.36</v>
      </c>
      <c r="X252" s="249">
        <v>37501.08</v>
      </c>
      <c r="Y252" s="249">
        <v>28125.8</v>
      </c>
      <c r="Z252" s="249">
        <v>18750.52</v>
      </c>
      <c r="AA252" s="249">
        <v>9375.24</v>
      </c>
      <c r="AB252" s="249">
        <v>0</v>
      </c>
      <c r="AC252" s="249"/>
      <c r="AD252" s="249"/>
      <c r="AE252" s="249">
        <v>51564.003333333334</v>
      </c>
      <c r="AF252" s="250"/>
      <c r="AG252" s="251"/>
      <c r="AH252" s="252"/>
      <c r="AI252" s="252"/>
      <c r="AJ252" s="252"/>
      <c r="AK252" s="253"/>
      <c r="AL252" s="252"/>
      <c r="AM252" s="254">
        <v>51564.003333333334</v>
      </c>
      <c r="AN252" s="252"/>
      <c r="AO252" s="255">
        <v>51564.003333333334</v>
      </c>
      <c r="AP252" s="252"/>
      <c r="AQ252" s="256">
        <v>0</v>
      </c>
      <c r="AR252" s="252"/>
      <c r="AS252" s="252"/>
      <c r="AT252" s="252"/>
      <c r="AU252" s="252"/>
      <c r="AV252" s="257"/>
      <c r="AW252" s="252">
        <v>0</v>
      </c>
      <c r="AX252" s="252"/>
      <c r="AY252" s="254">
        <v>0</v>
      </c>
      <c r="AZ252" s="258"/>
      <c r="BA252" s="213">
        <v>0</v>
      </c>
      <c r="BC252" s="247" t="str">
        <f t="shared" si="30"/>
        <v/>
      </c>
      <c r="BD252" s="247" t="str">
        <f t="shared" si="30"/>
        <v/>
      </c>
      <c r="BE252" s="247" t="str">
        <f t="shared" si="30"/>
        <v/>
      </c>
      <c r="BF252" s="202" t="str">
        <f t="shared" si="30"/>
        <v/>
      </c>
      <c r="BG252" s="202" t="str">
        <f t="shared" si="28"/>
        <v>W/C</v>
      </c>
      <c r="BH252" s="202" t="str">
        <f t="shared" si="28"/>
        <v>NO</v>
      </c>
      <c r="BI252" s="202" t="str">
        <f t="shared" si="29"/>
        <v>W/C</v>
      </c>
      <c r="BK252" s="202" t="b">
        <f t="shared" si="31"/>
        <v>1</v>
      </c>
      <c r="BL252" s="202" t="b">
        <f t="shared" si="31"/>
        <v>1</v>
      </c>
      <c r="BM252" s="202" t="b">
        <f t="shared" si="31"/>
        <v>1</v>
      </c>
      <c r="BN252" s="202" t="b">
        <f t="shared" si="31"/>
        <v>1</v>
      </c>
      <c r="BO252" s="202" t="b">
        <f t="shared" si="31"/>
        <v>1</v>
      </c>
      <c r="BP252" s="202" t="b">
        <f t="shared" si="31"/>
        <v>1</v>
      </c>
      <c r="BQ252" s="202" t="b">
        <f t="shared" si="31"/>
        <v>1</v>
      </c>
    </row>
    <row r="253" spans="1:69" s="214" customFormat="1" ht="12" customHeight="1" x14ac:dyDescent="0.2">
      <c r="A253" s="279">
        <v>16500433</v>
      </c>
      <c r="B253" s="259" t="s">
        <v>1920</v>
      </c>
      <c r="C253" s="280" t="s">
        <v>691</v>
      </c>
      <c r="D253" s="201" t="s">
        <v>479</v>
      </c>
      <c r="E253" s="170"/>
      <c r="F253" s="280"/>
      <c r="G253" s="201"/>
      <c r="H253" s="202" t="s">
        <v>1684</v>
      </c>
      <c r="I253" s="202" t="s">
        <v>1684</v>
      </c>
      <c r="J253" s="202" t="s">
        <v>1684</v>
      </c>
      <c r="K253" s="202" t="s">
        <v>1684</v>
      </c>
      <c r="L253" s="202" t="s">
        <v>479</v>
      </c>
      <c r="M253" s="202" t="s">
        <v>1685</v>
      </c>
      <c r="N253" s="202" t="s">
        <v>479</v>
      </c>
      <c r="O253" s="167"/>
      <c r="P253" s="203">
        <v>0</v>
      </c>
      <c r="Q253" s="203">
        <v>0</v>
      </c>
      <c r="R253" s="203">
        <v>0</v>
      </c>
      <c r="S253" s="203">
        <v>271760.21999999997</v>
      </c>
      <c r="T253" s="203">
        <v>241564.64</v>
      </c>
      <c r="U253" s="203">
        <v>211369.06</v>
      </c>
      <c r="V253" s="203">
        <v>181173.48</v>
      </c>
      <c r="W253" s="203">
        <v>150977.9</v>
      </c>
      <c r="X253" s="203">
        <v>120782.32</v>
      </c>
      <c r="Y253" s="203">
        <v>90586.74</v>
      </c>
      <c r="Z253" s="203">
        <v>60391.16</v>
      </c>
      <c r="AA253" s="203">
        <v>30195.58</v>
      </c>
      <c r="AB253" s="203">
        <v>0</v>
      </c>
      <c r="AC253" s="203"/>
      <c r="AD253" s="203"/>
      <c r="AE253" s="203">
        <v>113233.42499999999</v>
      </c>
      <c r="AF253" s="215"/>
      <c r="AG253" s="216"/>
      <c r="AH253" s="205"/>
      <c r="AI253" s="205"/>
      <c r="AJ253" s="205"/>
      <c r="AK253" s="206"/>
      <c r="AL253" s="205">
        <v>0</v>
      </c>
      <c r="AM253" s="207">
        <v>113233.42499999999</v>
      </c>
      <c r="AN253" s="205"/>
      <c r="AO253" s="208">
        <v>113233.42499999999</v>
      </c>
      <c r="AP253" s="209"/>
      <c r="AQ253" s="210">
        <v>0</v>
      </c>
      <c r="AR253" s="205"/>
      <c r="AS253" s="205"/>
      <c r="AT253" s="205"/>
      <c r="AU253" s="205"/>
      <c r="AV253" s="211">
        <v>0</v>
      </c>
      <c r="AW253" s="205">
        <v>0</v>
      </c>
      <c r="AX253" s="205"/>
      <c r="AY253" s="207">
        <v>0</v>
      </c>
      <c r="AZ253" s="212"/>
      <c r="BA253" s="213">
        <v>0</v>
      </c>
      <c r="BC253" s="202" t="str">
        <f t="shared" si="30"/>
        <v/>
      </c>
      <c r="BD253" s="202" t="str">
        <f t="shared" si="30"/>
        <v/>
      </c>
      <c r="BE253" s="202" t="str">
        <f t="shared" si="30"/>
        <v/>
      </c>
      <c r="BF253" s="202" t="str">
        <f t="shared" si="30"/>
        <v/>
      </c>
      <c r="BG253" s="202" t="str">
        <f t="shared" si="28"/>
        <v>W/C</v>
      </c>
      <c r="BH253" s="202" t="str">
        <f t="shared" si="28"/>
        <v>NO</v>
      </c>
      <c r="BI253" s="202" t="str">
        <f t="shared" si="29"/>
        <v>W/C</v>
      </c>
      <c r="BK253" s="202" t="b">
        <f t="shared" si="31"/>
        <v>1</v>
      </c>
      <c r="BL253" s="202" t="b">
        <f t="shared" si="31"/>
        <v>1</v>
      </c>
      <c r="BM253" s="202" t="b">
        <f t="shared" si="31"/>
        <v>1</v>
      </c>
      <c r="BN253" s="202" t="b">
        <f t="shared" si="31"/>
        <v>1</v>
      </c>
      <c r="BO253" s="202" t="b">
        <f t="shared" si="31"/>
        <v>1</v>
      </c>
      <c r="BP253" s="202" t="b">
        <f t="shared" si="31"/>
        <v>1</v>
      </c>
      <c r="BQ253" s="202" t="b">
        <f t="shared" si="31"/>
        <v>1</v>
      </c>
    </row>
    <row r="254" spans="1:69" s="214" customFormat="1" ht="12" customHeight="1" x14ac:dyDescent="0.2">
      <c r="A254" s="279">
        <v>16500443</v>
      </c>
      <c r="B254" s="259" t="s">
        <v>1921</v>
      </c>
      <c r="C254" s="280" t="s">
        <v>692</v>
      </c>
      <c r="D254" s="201" t="s">
        <v>479</v>
      </c>
      <c r="E254" s="170"/>
      <c r="F254" s="280"/>
      <c r="G254" s="201"/>
      <c r="H254" s="202" t="s">
        <v>1684</v>
      </c>
      <c r="I254" s="202" t="s">
        <v>1684</v>
      </c>
      <c r="J254" s="202" t="s">
        <v>1684</v>
      </c>
      <c r="K254" s="202" t="s">
        <v>1684</v>
      </c>
      <c r="L254" s="202" t="s">
        <v>479</v>
      </c>
      <c r="M254" s="202" t="s">
        <v>1685</v>
      </c>
      <c r="N254" s="202" t="s">
        <v>479</v>
      </c>
      <c r="O254" s="167"/>
      <c r="P254" s="203">
        <v>0</v>
      </c>
      <c r="Q254" s="203">
        <v>0</v>
      </c>
      <c r="R254" s="203">
        <v>284572.03999999998</v>
      </c>
      <c r="S254" s="203">
        <v>256114.82</v>
      </c>
      <c r="T254" s="203">
        <v>227657.60000000001</v>
      </c>
      <c r="U254" s="203">
        <v>199200.38</v>
      </c>
      <c r="V254" s="203">
        <v>170743.16</v>
      </c>
      <c r="W254" s="203">
        <v>142285.94</v>
      </c>
      <c r="X254" s="203">
        <v>113828.72</v>
      </c>
      <c r="Y254" s="203">
        <v>85371.5</v>
      </c>
      <c r="Z254" s="203">
        <v>56914.28</v>
      </c>
      <c r="AA254" s="203">
        <v>28457.06</v>
      </c>
      <c r="AB254" s="203">
        <v>0</v>
      </c>
      <c r="AC254" s="203"/>
      <c r="AD254" s="203"/>
      <c r="AE254" s="203">
        <v>130428.79166666667</v>
      </c>
      <c r="AF254" s="215"/>
      <c r="AG254" s="216"/>
      <c r="AH254" s="205"/>
      <c r="AI254" s="205"/>
      <c r="AJ254" s="205"/>
      <c r="AK254" s="206"/>
      <c r="AL254" s="205">
        <v>0</v>
      </c>
      <c r="AM254" s="207">
        <v>130428.79166666667</v>
      </c>
      <c r="AN254" s="205"/>
      <c r="AO254" s="208">
        <v>130428.79166666667</v>
      </c>
      <c r="AP254" s="209"/>
      <c r="AQ254" s="210">
        <v>0</v>
      </c>
      <c r="AR254" s="205"/>
      <c r="AS254" s="205"/>
      <c r="AT254" s="205"/>
      <c r="AU254" s="205"/>
      <c r="AV254" s="211">
        <v>0</v>
      </c>
      <c r="AW254" s="205">
        <v>0</v>
      </c>
      <c r="AX254" s="205"/>
      <c r="AY254" s="207">
        <v>0</v>
      </c>
      <c r="AZ254" s="212"/>
      <c r="BA254" s="213">
        <v>0</v>
      </c>
      <c r="BC254" s="202" t="str">
        <f t="shared" ref="BC254:BF287" si="32">IF(VALUE(AR254),BC$7,IF(ISBLANK(AR254),"",BC$7))</f>
        <v/>
      </c>
      <c r="BD254" s="202" t="str">
        <f t="shared" si="32"/>
        <v/>
      </c>
      <c r="BE254" s="202" t="str">
        <f t="shared" si="32"/>
        <v/>
      </c>
      <c r="BF254" s="202" t="str">
        <f t="shared" si="32"/>
        <v/>
      </c>
      <c r="BG254" s="202" t="str">
        <f t="shared" si="28"/>
        <v>W/C</v>
      </c>
      <c r="BH254" s="202" t="str">
        <f t="shared" si="28"/>
        <v>NO</v>
      </c>
      <c r="BI254" s="202" t="str">
        <f t="shared" si="29"/>
        <v>W/C</v>
      </c>
      <c r="BK254" s="202" t="b">
        <f t="shared" si="31"/>
        <v>1</v>
      </c>
      <c r="BL254" s="202" t="b">
        <f t="shared" si="31"/>
        <v>1</v>
      </c>
      <c r="BM254" s="202" t="b">
        <f t="shared" si="31"/>
        <v>1</v>
      </c>
      <c r="BN254" s="202" t="b">
        <f t="shared" si="31"/>
        <v>1</v>
      </c>
      <c r="BO254" s="202" t="b">
        <f t="shared" si="31"/>
        <v>1</v>
      </c>
      <c r="BP254" s="202" t="b">
        <f t="shared" si="31"/>
        <v>1</v>
      </c>
      <c r="BQ254" s="202" t="b">
        <f t="shared" si="31"/>
        <v>1</v>
      </c>
    </row>
    <row r="255" spans="1:69" s="214" customFormat="1" ht="12" customHeight="1" x14ac:dyDescent="0.25">
      <c r="A255" s="305">
        <v>16500491</v>
      </c>
      <c r="B255" s="287"/>
      <c r="C255" s="306" t="s">
        <v>4883</v>
      </c>
      <c r="D255" s="220" t="s">
        <v>479</v>
      </c>
      <c r="E255" s="221"/>
      <c r="F255" s="262">
        <v>43313</v>
      </c>
      <c r="G255" s="220"/>
      <c r="H255" s="223" t="s">
        <v>1684</v>
      </c>
      <c r="I255" s="223" t="s">
        <v>1684</v>
      </c>
      <c r="J255" s="223" t="s">
        <v>1684</v>
      </c>
      <c r="K255" s="223" t="s">
        <v>1684</v>
      </c>
      <c r="L255" s="223" t="s">
        <v>479</v>
      </c>
      <c r="M255" s="223" t="s">
        <v>1685</v>
      </c>
      <c r="N255" s="223" t="s">
        <v>479</v>
      </c>
      <c r="O255" s="224"/>
      <c r="P255" s="225"/>
      <c r="Q255" s="225"/>
      <c r="R255" s="225"/>
      <c r="S255" s="225"/>
      <c r="T255" s="225"/>
      <c r="U255" s="225"/>
      <c r="V255" s="225"/>
      <c r="W255" s="225"/>
      <c r="X255" s="225">
        <v>1489588</v>
      </c>
      <c r="Y255" s="225">
        <v>1489588</v>
      </c>
      <c r="Z255" s="225">
        <v>1489588</v>
      </c>
      <c r="AA255" s="225">
        <v>1489588</v>
      </c>
      <c r="AB255" s="225">
        <v>1378961</v>
      </c>
      <c r="AC255" s="225"/>
      <c r="AD255" s="225"/>
      <c r="AE255" s="225">
        <v>553986.04166666663</v>
      </c>
      <c r="AF255" s="226"/>
      <c r="AG255" s="227"/>
      <c r="AH255" s="228"/>
      <c r="AI255" s="228"/>
      <c r="AJ255" s="228"/>
      <c r="AK255" s="229"/>
      <c r="AL255" s="228">
        <v>0</v>
      </c>
      <c r="AM255" s="230">
        <v>553986.04166666663</v>
      </c>
      <c r="AN255" s="228"/>
      <c r="AO255" s="231">
        <v>553986.04166666663</v>
      </c>
      <c r="AP255" s="228"/>
      <c r="AQ255" s="232">
        <v>1378961</v>
      </c>
      <c r="AR255" s="228"/>
      <c r="AS255" s="228"/>
      <c r="AT255" s="228"/>
      <c r="AU255" s="228"/>
      <c r="AV255" s="233">
        <v>0</v>
      </c>
      <c r="AW255" s="228">
        <v>1378961</v>
      </c>
      <c r="AX255" s="228"/>
      <c r="AY255" s="230">
        <v>1378961</v>
      </c>
      <c r="AZ255" s="234"/>
      <c r="BA255" s="213">
        <v>0</v>
      </c>
      <c r="BC255" s="202"/>
      <c r="BD255" s="202"/>
      <c r="BE255" s="202"/>
      <c r="BF255" s="202"/>
      <c r="BG255" s="202"/>
      <c r="BH255" s="202"/>
      <c r="BI255" s="202"/>
      <c r="BK255" s="202"/>
      <c r="BL255" s="202"/>
      <c r="BM255" s="202"/>
      <c r="BN255" s="202"/>
      <c r="BO255" s="202"/>
      <c r="BP255" s="202"/>
      <c r="BQ255" s="202"/>
    </row>
    <row r="256" spans="1:69" s="214" customFormat="1" ht="12" customHeight="1" x14ac:dyDescent="0.2">
      <c r="A256" s="293">
        <v>16500493</v>
      </c>
      <c r="B256" s="294" t="s">
        <v>1922</v>
      </c>
      <c r="C256" s="200" t="s">
        <v>693</v>
      </c>
      <c r="D256" s="201" t="s">
        <v>479</v>
      </c>
      <c r="E256" s="170"/>
      <c r="F256" s="200"/>
      <c r="G256" s="201"/>
      <c r="H256" s="202" t="s">
        <v>1684</v>
      </c>
      <c r="I256" s="202" t="s">
        <v>1684</v>
      </c>
      <c r="J256" s="202" t="s">
        <v>1684</v>
      </c>
      <c r="K256" s="202" t="s">
        <v>1684</v>
      </c>
      <c r="L256" s="202" t="s">
        <v>479</v>
      </c>
      <c r="M256" s="202" t="s">
        <v>1685</v>
      </c>
      <c r="N256" s="202" t="s">
        <v>479</v>
      </c>
      <c r="O256" s="237"/>
      <c r="P256" s="203">
        <v>0</v>
      </c>
      <c r="Q256" s="203">
        <v>0</v>
      </c>
      <c r="R256" s="203">
        <v>0</v>
      </c>
      <c r="S256" s="203">
        <v>0</v>
      </c>
      <c r="T256" s="203">
        <v>0</v>
      </c>
      <c r="U256" s="203">
        <v>0</v>
      </c>
      <c r="V256" s="203">
        <v>0</v>
      </c>
      <c r="W256" s="203">
        <v>0</v>
      </c>
      <c r="X256" s="203">
        <v>0</v>
      </c>
      <c r="Y256" s="203">
        <v>0</v>
      </c>
      <c r="Z256" s="203">
        <v>0</v>
      </c>
      <c r="AA256" s="203">
        <v>0</v>
      </c>
      <c r="AB256" s="203">
        <v>0</v>
      </c>
      <c r="AC256" s="203"/>
      <c r="AD256" s="203"/>
      <c r="AE256" s="203">
        <v>0</v>
      </c>
      <c r="AF256" s="215"/>
      <c r="AG256" s="216"/>
      <c r="AH256" s="205"/>
      <c r="AI256" s="205"/>
      <c r="AJ256" s="205"/>
      <c r="AK256" s="206"/>
      <c r="AL256" s="205">
        <v>0</v>
      </c>
      <c r="AM256" s="207">
        <v>0</v>
      </c>
      <c r="AN256" s="205"/>
      <c r="AO256" s="208">
        <v>0</v>
      </c>
      <c r="AP256" s="205"/>
      <c r="AQ256" s="210">
        <v>0</v>
      </c>
      <c r="AR256" s="205"/>
      <c r="AS256" s="205"/>
      <c r="AT256" s="205"/>
      <c r="AU256" s="205"/>
      <c r="AV256" s="211">
        <v>0</v>
      </c>
      <c r="AW256" s="205">
        <v>0</v>
      </c>
      <c r="AX256" s="205"/>
      <c r="AY256" s="207">
        <v>0</v>
      </c>
      <c r="AZ256" s="212"/>
      <c r="BA256" s="213">
        <v>0</v>
      </c>
      <c r="BC256" s="202" t="str">
        <f t="shared" si="32"/>
        <v/>
      </c>
      <c r="BD256" s="202" t="str">
        <f t="shared" si="32"/>
        <v/>
      </c>
      <c r="BE256" s="202" t="str">
        <f t="shared" si="32"/>
        <v/>
      </c>
      <c r="BF256" s="202" t="str">
        <f t="shared" si="32"/>
        <v/>
      </c>
      <c r="BG256" s="202" t="str">
        <f t="shared" si="28"/>
        <v>W/C</v>
      </c>
      <c r="BH256" s="202" t="str">
        <f t="shared" si="28"/>
        <v>NO</v>
      </c>
      <c r="BI256" s="202" t="str">
        <f t="shared" si="29"/>
        <v>W/C</v>
      </c>
      <c r="BK256" s="202" t="b">
        <f t="shared" ref="BK256:BQ288" si="33">BC256=H256</f>
        <v>1</v>
      </c>
      <c r="BL256" s="202" t="b">
        <f t="shared" si="33"/>
        <v>1</v>
      </c>
      <c r="BM256" s="202" t="b">
        <f t="shared" si="33"/>
        <v>1</v>
      </c>
      <c r="BN256" s="202" t="b">
        <f t="shared" si="33"/>
        <v>1</v>
      </c>
      <c r="BO256" s="202" t="b">
        <f t="shared" si="33"/>
        <v>1</v>
      </c>
      <c r="BP256" s="202" t="b">
        <f t="shared" si="33"/>
        <v>1</v>
      </c>
      <c r="BQ256" s="202" t="b">
        <f t="shared" si="33"/>
        <v>1</v>
      </c>
    </row>
    <row r="257" spans="1:69" s="214" customFormat="1" ht="12" customHeight="1" x14ac:dyDescent="0.2">
      <c r="A257" s="291">
        <v>16500503</v>
      </c>
      <c r="B257" s="292" t="s">
        <v>1923</v>
      </c>
      <c r="C257" s="243" t="s">
        <v>694</v>
      </c>
      <c r="D257" s="244" t="s">
        <v>479</v>
      </c>
      <c r="E257" s="245"/>
      <c r="F257" s="263">
        <v>43040</v>
      </c>
      <c r="G257" s="244"/>
      <c r="H257" s="247" t="s">
        <v>1684</v>
      </c>
      <c r="I257" s="247" t="s">
        <v>1684</v>
      </c>
      <c r="J257" s="247" t="s">
        <v>1684</v>
      </c>
      <c r="K257" s="247" t="s">
        <v>1684</v>
      </c>
      <c r="L257" s="247" t="s">
        <v>479</v>
      </c>
      <c r="M257" s="247" t="s">
        <v>1685</v>
      </c>
      <c r="N257" s="247" t="s">
        <v>479</v>
      </c>
      <c r="O257" s="248"/>
      <c r="P257" s="249">
        <v>102682.11</v>
      </c>
      <c r="Q257" s="249">
        <v>102682.11</v>
      </c>
      <c r="R257" s="249">
        <v>0</v>
      </c>
      <c r="S257" s="249">
        <v>0</v>
      </c>
      <c r="T257" s="249">
        <v>0</v>
      </c>
      <c r="U257" s="249">
        <v>0</v>
      </c>
      <c r="V257" s="249">
        <v>0</v>
      </c>
      <c r="W257" s="249">
        <v>0</v>
      </c>
      <c r="X257" s="249">
        <v>0</v>
      </c>
      <c r="Y257" s="249">
        <v>0</v>
      </c>
      <c r="Z257" s="249">
        <v>0</v>
      </c>
      <c r="AA257" s="249">
        <v>0</v>
      </c>
      <c r="AB257" s="249">
        <v>0</v>
      </c>
      <c r="AC257" s="249"/>
      <c r="AD257" s="249"/>
      <c r="AE257" s="249">
        <v>12835.26375</v>
      </c>
      <c r="AF257" s="250"/>
      <c r="AG257" s="251"/>
      <c r="AH257" s="252"/>
      <c r="AI257" s="252"/>
      <c r="AJ257" s="252"/>
      <c r="AK257" s="253"/>
      <c r="AL257" s="252">
        <v>0</v>
      </c>
      <c r="AM257" s="254">
        <v>12835.26375</v>
      </c>
      <c r="AN257" s="252"/>
      <c r="AO257" s="255">
        <v>12835.26375</v>
      </c>
      <c r="AP257" s="252"/>
      <c r="AQ257" s="256">
        <v>0</v>
      </c>
      <c r="AR257" s="252"/>
      <c r="AS257" s="252"/>
      <c r="AT257" s="252"/>
      <c r="AU257" s="252"/>
      <c r="AV257" s="257">
        <v>0</v>
      </c>
      <c r="AW257" s="252">
        <v>0</v>
      </c>
      <c r="AX257" s="252"/>
      <c r="AY257" s="254">
        <v>0</v>
      </c>
      <c r="AZ257" s="258"/>
      <c r="BA257" s="213">
        <v>0</v>
      </c>
      <c r="BC257" s="247" t="str">
        <f t="shared" si="32"/>
        <v/>
      </c>
      <c r="BD257" s="247" t="str">
        <f t="shared" si="32"/>
        <v/>
      </c>
      <c r="BE257" s="247" t="str">
        <f t="shared" si="32"/>
        <v/>
      </c>
      <c r="BF257" s="202" t="str">
        <f t="shared" si="32"/>
        <v/>
      </c>
      <c r="BG257" s="202" t="str">
        <f t="shared" si="28"/>
        <v>W/C</v>
      </c>
      <c r="BH257" s="202" t="str">
        <f t="shared" si="28"/>
        <v>NO</v>
      </c>
      <c r="BI257" s="202" t="str">
        <f t="shared" si="29"/>
        <v>W/C</v>
      </c>
      <c r="BK257" s="202" t="b">
        <f t="shared" si="33"/>
        <v>1</v>
      </c>
      <c r="BL257" s="202" t="b">
        <f t="shared" si="33"/>
        <v>1</v>
      </c>
      <c r="BM257" s="202" t="b">
        <f t="shared" si="33"/>
        <v>1</v>
      </c>
      <c r="BN257" s="202" t="b">
        <f t="shared" si="33"/>
        <v>1</v>
      </c>
      <c r="BO257" s="202" t="b">
        <f t="shared" si="33"/>
        <v>1</v>
      </c>
      <c r="BP257" s="202" t="b">
        <f t="shared" si="33"/>
        <v>1</v>
      </c>
      <c r="BQ257" s="202" t="b">
        <f t="shared" si="33"/>
        <v>1</v>
      </c>
    </row>
    <row r="258" spans="1:69" s="214" customFormat="1" ht="12" customHeight="1" x14ac:dyDescent="0.25">
      <c r="A258" s="305">
        <v>16500511</v>
      </c>
      <c r="B258" s="307"/>
      <c r="C258" s="308" t="s">
        <v>4884</v>
      </c>
      <c r="D258" s="220" t="s">
        <v>479</v>
      </c>
      <c r="E258" s="221"/>
      <c r="F258" s="262">
        <v>43435</v>
      </c>
      <c r="G258" s="220"/>
      <c r="H258" s="223" t="s">
        <v>1684</v>
      </c>
      <c r="I258" s="223" t="s">
        <v>1684</v>
      </c>
      <c r="J258" s="223" t="s">
        <v>1684</v>
      </c>
      <c r="K258" s="223" t="s">
        <v>1684</v>
      </c>
      <c r="L258" s="223" t="s">
        <v>479</v>
      </c>
      <c r="M258" s="223" t="s">
        <v>1685</v>
      </c>
      <c r="N258" s="223" t="s">
        <v>479</v>
      </c>
      <c r="O258" s="224"/>
      <c r="P258" s="225"/>
      <c r="Q258" s="225"/>
      <c r="R258" s="225"/>
      <c r="S258" s="225"/>
      <c r="T258" s="225"/>
      <c r="U258" s="225"/>
      <c r="V258" s="225"/>
      <c r="W258" s="225"/>
      <c r="X258" s="225"/>
      <c r="Y258" s="225"/>
      <c r="Z258" s="225"/>
      <c r="AA258" s="225"/>
      <c r="AB258" s="225">
        <v>154282.94</v>
      </c>
      <c r="AC258" s="225"/>
      <c r="AD258" s="225"/>
      <c r="AE258" s="225">
        <v>6428.4558333333334</v>
      </c>
      <c r="AF258" s="226"/>
      <c r="AG258" s="227"/>
      <c r="AH258" s="228"/>
      <c r="AI258" s="228"/>
      <c r="AJ258" s="228"/>
      <c r="AK258" s="229"/>
      <c r="AL258" s="228">
        <v>0</v>
      </c>
      <c r="AM258" s="230">
        <v>6428.4558333333334</v>
      </c>
      <c r="AN258" s="228"/>
      <c r="AO258" s="231">
        <v>6428.4558333333334</v>
      </c>
      <c r="AP258" s="228"/>
      <c r="AQ258" s="232">
        <v>154282.94</v>
      </c>
      <c r="AR258" s="228"/>
      <c r="AS258" s="228"/>
      <c r="AT258" s="228"/>
      <c r="AU258" s="228"/>
      <c r="AV258" s="233">
        <v>0</v>
      </c>
      <c r="AW258" s="228">
        <v>154282.94</v>
      </c>
      <c r="AX258" s="228"/>
      <c r="AY258" s="230">
        <v>154282.94</v>
      </c>
      <c r="AZ258" s="234"/>
      <c r="BA258" s="213">
        <v>0</v>
      </c>
      <c r="BC258" s="247"/>
      <c r="BD258" s="247"/>
      <c r="BE258" s="247"/>
      <c r="BF258" s="202"/>
      <c r="BG258" s="202"/>
      <c r="BH258" s="202"/>
      <c r="BI258" s="202"/>
      <c r="BK258" s="202"/>
      <c r="BL258" s="202"/>
      <c r="BM258" s="202"/>
      <c r="BN258" s="202"/>
      <c r="BO258" s="202"/>
      <c r="BP258" s="202"/>
      <c r="BQ258" s="202"/>
    </row>
    <row r="259" spans="1:69" s="214" customFormat="1" ht="12" customHeight="1" x14ac:dyDescent="0.2">
      <c r="A259" s="239">
        <v>16500532</v>
      </c>
      <c r="B259" s="240" t="s">
        <v>1924</v>
      </c>
      <c r="C259" s="200" t="s">
        <v>695</v>
      </c>
      <c r="D259" s="201" t="s">
        <v>479</v>
      </c>
      <c r="E259" s="170"/>
      <c r="F259" s="200"/>
      <c r="G259" s="201"/>
      <c r="H259" s="202" t="s">
        <v>1684</v>
      </c>
      <c r="I259" s="202" t="s">
        <v>1684</v>
      </c>
      <c r="J259" s="202" t="s">
        <v>1684</v>
      </c>
      <c r="K259" s="202" t="s">
        <v>1684</v>
      </c>
      <c r="L259" s="202" t="s">
        <v>479</v>
      </c>
      <c r="M259" s="202" t="s">
        <v>1685</v>
      </c>
      <c r="N259" s="202" t="s">
        <v>479</v>
      </c>
      <c r="O259" s="167"/>
      <c r="P259" s="203">
        <v>0</v>
      </c>
      <c r="Q259" s="203">
        <v>0</v>
      </c>
      <c r="R259" s="203">
        <v>0</v>
      </c>
      <c r="S259" s="203">
        <v>0</v>
      </c>
      <c r="T259" s="203">
        <v>0</v>
      </c>
      <c r="U259" s="203">
        <v>0</v>
      </c>
      <c r="V259" s="203">
        <v>0</v>
      </c>
      <c r="W259" s="203">
        <v>0</v>
      </c>
      <c r="X259" s="203">
        <v>0</v>
      </c>
      <c r="Y259" s="203">
        <v>0</v>
      </c>
      <c r="Z259" s="203">
        <v>0</v>
      </c>
      <c r="AA259" s="203">
        <v>0</v>
      </c>
      <c r="AB259" s="203">
        <v>0</v>
      </c>
      <c r="AC259" s="203"/>
      <c r="AD259" s="203"/>
      <c r="AE259" s="203">
        <v>0</v>
      </c>
      <c r="AF259" s="215"/>
      <c r="AG259" s="216"/>
      <c r="AH259" s="205"/>
      <c r="AI259" s="205"/>
      <c r="AJ259" s="205"/>
      <c r="AK259" s="206"/>
      <c r="AL259" s="205">
        <v>0</v>
      </c>
      <c r="AM259" s="207">
        <v>0</v>
      </c>
      <c r="AN259" s="205"/>
      <c r="AO259" s="208">
        <v>0</v>
      </c>
      <c r="AP259" s="209"/>
      <c r="AQ259" s="210">
        <v>0</v>
      </c>
      <c r="AR259" s="205"/>
      <c r="AS259" s="205"/>
      <c r="AT259" s="205"/>
      <c r="AU259" s="205"/>
      <c r="AV259" s="211">
        <v>0</v>
      </c>
      <c r="AW259" s="205">
        <v>0</v>
      </c>
      <c r="AX259" s="205"/>
      <c r="AY259" s="207">
        <v>0</v>
      </c>
      <c r="AZ259" s="212"/>
      <c r="BA259" s="213">
        <v>0</v>
      </c>
      <c r="BC259" s="202" t="str">
        <f t="shared" si="32"/>
        <v/>
      </c>
      <c r="BD259" s="202" t="str">
        <f t="shared" si="32"/>
        <v/>
      </c>
      <c r="BE259" s="202" t="str">
        <f t="shared" si="32"/>
        <v/>
      </c>
      <c r="BF259" s="202" t="str">
        <f t="shared" si="32"/>
        <v/>
      </c>
      <c r="BG259" s="202" t="str">
        <f t="shared" si="28"/>
        <v>W/C</v>
      </c>
      <c r="BH259" s="202" t="str">
        <f t="shared" si="28"/>
        <v>NO</v>
      </c>
      <c r="BI259" s="202" t="str">
        <f t="shared" si="29"/>
        <v>W/C</v>
      </c>
      <c r="BK259" s="202" t="b">
        <f t="shared" si="33"/>
        <v>1</v>
      </c>
      <c r="BL259" s="202" t="b">
        <f t="shared" si="33"/>
        <v>1</v>
      </c>
      <c r="BM259" s="202" t="b">
        <f t="shared" si="33"/>
        <v>1</v>
      </c>
      <c r="BN259" s="202" t="b">
        <f t="shared" si="33"/>
        <v>1</v>
      </c>
      <c r="BO259" s="202" t="b">
        <f t="shared" si="33"/>
        <v>1</v>
      </c>
      <c r="BP259" s="202" t="b">
        <f t="shared" si="33"/>
        <v>1</v>
      </c>
      <c r="BQ259" s="202" t="b">
        <f t="shared" si="33"/>
        <v>1</v>
      </c>
    </row>
    <row r="260" spans="1:69" s="214" customFormat="1" ht="12" customHeight="1" x14ac:dyDescent="0.2">
      <c r="A260" s="239">
        <v>16500553</v>
      </c>
      <c r="B260" s="240" t="s">
        <v>1925</v>
      </c>
      <c r="C260" s="200" t="s">
        <v>696</v>
      </c>
      <c r="D260" s="201" t="s">
        <v>479</v>
      </c>
      <c r="E260" s="170"/>
      <c r="F260" s="200"/>
      <c r="G260" s="201"/>
      <c r="H260" s="202" t="s">
        <v>1684</v>
      </c>
      <c r="I260" s="202" t="s">
        <v>1684</v>
      </c>
      <c r="J260" s="202" t="s">
        <v>1684</v>
      </c>
      <c r="K260" s="202" t="s">
        <v>1684</v>
      </c>
      <c r="L260" s="202" t="s">
        <v>479</v>
      </c>
      <c r="M260" s="202" t="s">
        <v>1685</v>
      </c>
      <c r="N260" s="202" t="s">
        <v>479</v>
      </c>
      <c r="O260" s="167"/>
      <c r="P260" s="203">
        <v>0</v>
      </c>
      <c r="Q260" s="203">
        <v>0</v>
      </c>
      <c r="R260" s="203">
        <v>0</v>
      </c>
      <c r="S260" s="203">
        <v>0</v>
      </c>
      <c r="T260" s="203">
        <v>0</v>
      </c>
      <c r="U260" s="203">
        <v>0</v>
      </c>
      <c r="V260" s="203">
        <v>0</v>
      </c>
      <c r="W260" s="203">
        <v>0</v>
      </c>
      <c r="X260" s="203">
        <v>48182.400000000001</v>
      </c>
      <c r="Y260" s="203">
        <v>0</v>
      </c>
      <c r="Z260" s="203">
        <v>0</v>
      </c>
      <c r="AA260" s="203">
        <v>0</v>
      </c>
      <c r="AB260" s="203">
        <v>0</v>
      </c>
      <c r="AC260" s="203"/>
      <c r="AD260" s="203"/>
      <c r="AE260" s="203">
        <v>4015.2000000000003</v>
      </c>
      <c r="AF260" s="215"/>
      <c r="AG260" s="216"/>
      <c r="AH260" s="205"/>
      <c r="AI260" s="205"/>
      <c r="AJ260" s="205"/>
      <c r="AK260" s="206"/>
      <c r="AL260" s="205">
        <v>0</v>
      </c>
      <c r="AM260" s="207">
        <v>4015.2000000000003</v>
      </c>
      <c r="AN260" s="205"/>
      <c r="AO260" s="208">
        <v>4015.2000000000003</v>
      </c>
      <c r="AP260" s="209"/>
      <c r="AQ260" s="210">
        <v>0</v>
      </c>
      <c r="AR260" s="205"/>
      <c r="AS260" s="205"/>
      <c r="AT260" s="205"/>
      <c r="AU260" s="205"/>
      <c r="AV260" s="211">
        <v>0</v>
      </c>
      <c r="AW260" s="205">
        <v>0</v>
      </c>
      <c r="AX260" s="205"/>
      <c r="AY260" s="207">
        <v>0</v>
      </c>
      <c r="AZ260" s="212"/>
      <c r="BA260" s="213">
        <v>0</v>
      </c>
      <c r="BC260" s="202" t="str">
        <f t="shared" si="32"/>
        <v/>
      </c>
      <c r="BD260" s="202" t="str">
        <f t="shared" si="32"/>
        <v/>
      </c>
      <c r="BE260" s="202" t="str">
        <f t="shared" si="32"/>
        <v/>
      </c>
      <c r="BF260" s="202" t="str">
        <f t="shared" si="32"/>
        <v/>
      </c>
      <c r="BG260" s="202" t="str">
        <f t="shared" si="28"/>
        <v>W/C</v>
      </c>
      <c r="BH260" s="202" t="str">
        <f t="shared" si="28"/>
        <v>NO</v>
      </c>
      <c r="BI260" s="202" t="str">
        <f t="shared" si="29"/>
        <v>W/C</v>
      </c>
      <c r="BK260" s="202" t="b">
        <f t="shared" si="33"/>
        <v>1</v>
      </c>
      <c r="BL260" s="202" t="b">
        <f t="shared" si="33"/>
        <v>1</v>
      </c>
      <c r="BM260" s="202" t="b">
        <f t="shared" si="33"/>
        <v>1</v>
      </c>
      <c r="BN260" s="202" t="b">
        <f t="shared" si="33"/>
        <v>1</v>
      </c>
      <c r="BO260" s="202" t="b">
        <f t="shared" si="33"/>
        <v>1</v>
      </c>
      <c r="BP260" s="202" t="b">
        <f t="shared" si="33"/>
        <v>1</v>
      </c>
      <c r="BQ260" s="202" t="b">
        <f t="shared" si="33"/>
        <v>1</v>
      </c>
    </row>
    <row r="261" spans="1:69" s="214" customFormat="1" ht="12" customHeight="1" x14ac:dyDescent="0.2">
      <c r="A261" s="239">
        <v>16500563</v>
      </c>
      <c r="B261" s="240" t="s">
        <v>1926</v>
      </c>
      <c r="C261" s="200" t="s">
        <v>697</v>
      </c>
      <c r="D261" s="201" t="s">
        <v>479</v>
      </c>
      <c r="E261" s="170"/>
      <c r="F261" s="200"/>
      <c r="G261" s="201"/>
      <c r="H261" s="202" t="s">
        <v>1684</v>
      </c>
      <c r="I261" s="202" t="s">
        <v>1684</v>
      </c>
      <c r="J261" s="202" t="s">
        <v>1684</v>
      </c>
      <c r="K261" s="202" t="s">
        <v>1684</v>
      </c>
      <c r="L261" s="202" t="s">
        <v>479</v>
      </c>
      <c r="M261" s="202" t="s">
        <v>1685</v>
      </c>
      <c r="N261" s="202" t="s">
        <v>479</v>
      </c>
      <c r="O261" s="167"/>
      <c r="P261" s="203">
        <v>0</v>
      </c>
      <c r="Q261" s="203">
        <v>0</v>
      </c>
      <c r="R261" s="203">
        <v>0</v>
      </c>
      <c r="S261" s="203">
        <v>0</v>
      </c>
      <c r="T261" s="203">
        <v>0</v>
      </c>
      <c r="U261" s="203">
        <v>0</v>
      </c>
      <c r="V261" s="203">
        <v>0</v>
      </c>
      <c r="W261" s="203">
        <v>0</v>
      </c>
      <c r="X261" s="203">
        <v>0</v>
      </c>
      <c r="Y261" s="203">
        <v>0</v>
      </c>
      <c r="Z261" s="203">
        <v>0</v>
      </c>
      <c r="AA261" s="203">
        <v>0</v>
      </c>
      <c r="AB261" s="203">
        <v>0</v>
      </c>
      <c r="AC261" s="203"/>
      <c r="AD261" s="203"/>
      <c r="AE261" s="203">
        <v>0</v>
      </c>
      <c r="AF261" s="215"/>
      <c r="AG261" s="216"/>
      <c r="AH261" s="205"/>
      <c r="AI261" s="205"/>
      <c r="AJ261" s="205"/>
      <c r="AK261" s="206"/>
      <c r="AL261" s="205">
        <v>0</v>
      </c>
      <c r="AM261" s="207">
        <v>0</v>
      </c>
      <c r="AN261" s="205"/>
      <c r="AO261" s="208">
        <v>0</v>
      </c>
      <c r="AP261" s="209"/>
      <c r="AQ261" s="210">
        <v>0</v>
      </c>
      <c r="AR261" s="205"/>
      <c r="AS261" s="205"/>
      <c r="AT261" s="205"/>
      <c r="AU261" s="205"/>
      <c r="AV261" s="211">
        <v>0</v>
      </c>
      <c r="AW261" s="205">
        <v>0</v>
      </c>
      <c r="AX261" s="205"/>
      <c r="AY261" s="207">
        <v>0</v>
      </c>
      <c r="AZ261" s="212"/>
      <c r="BA261" s="213">
        <v>0</v>
      </c>
      <c r="BC261" s="202" t="str">
        <f t="shared" si="32"/>
        <v/>
      </c>
      <c r="BD261" s="202" t="str">
        <f t="shared" si="32"/>
        <v/>
      </c>
      <c r="BE261" s="202" t="str">
        <f t="shared" si="32"/>
        <v/>
      </c>
      <c r="BF261" s="202" t="str">
        <f t="shared" si="32"/>
        <v/>
      </c>
      <c r="BG261" s="202" t="str">
        <f t="shared" si="28"/>
        <v>W/C</v>
      </c>
      <c r="BH261" s="202" t="str">
        <f t="shared" si="28"/>
        <v>NO</v>
      </c>
      <c r="BI261" s="202" t="str">
        <f t="shared" si="29"/>
        <v>W/C</v>
      </c>
      <c r="BK261" s="202" t="b">
        <f t="shared" si="33"/>
        <v>1</v>
      </c>
      <c r="BL261" s="202" t="b">
        <f t="shared" si="33"/>
        <v>1</v>
      </c>
      <c r="BM261" s="202" t="b">
        <f t="shared" si="33"/>
        <v>1</v>
      </c>
      <c r="BN261" s="202" t="b">
        <f t="shared" si="33"/>
        <v>1</v>
      </c>
      <c r="BO261" s="202" t="b">
        <f t="shared" si="33"/>
        <v>1</v>
      </c>
      <c r="BP261" s="202" t="b">
        <f t="shared" si="33"/>
        <v>1</v>
      </c>
      <c r="BQ261" s="202" t="b">
        <f t="shared" si="33"/>
        <v>1</v>
      </c>
    </row>
    <row r="262" spans="1:69" s="214" customFormat="1" ht="12" customHeight="1" x14ac:dyDescent="0.2">
      <c r="A262" s="239">
        <v>16500583</v>
      </c>
      <c r="B262" s="240" t="s">
        <v>1927</v>
      </c>
      <c r="C262" s="200" t="s">
        <v>698</v>
      </c>
      <c r="D262" s="201" t="s">
        <v>479</v>
      </c>
      <c r="E262" s="170"/>
      <c r="F262" s="200"/>
      <c r="G262" s="201"/>
      <c r="H262" s="202" t="s">
        <v>1684</v>
      </c>
      <c r="I262" s="202" t="s">
        <v>1684</v>
      </c>
      <c r="J262" s="202" t="s">
        <v>1684</v>
      </c>
      <c r="K262" s="202" t="s">
        <v>1684</v>
      </c>
      <c r="L262" s="202" t="s">
        <v>479</v>
      </c>
      <c r="M262" s="202" t="s">
        <v>1685</v>
      </c>
      <c r="N262" s="202" t="s">
        <v>479</v>
      </c>
      <c r="O262" s="167"/>
      <c r="P262" s="203">
        <v>605351.81000000006</v>
      </c>
      <c r="Q262" s="203">
        <v>610396.41</v>
      </c>
      <c r="R262" s="203">
        <v>554905.82999999996</v>
      </c>
      <c r="S262" s="203">
        <v>499415.25</v>
      </c>
      <c r="T262" s="203">
        <v>443924.67</v>
      </c>
      <c r="U262" s="203">
        <v>388434.09</v>
      </c>
      <c r="V262" s="203">
        <v>332943.51</v>
      </c>
      <c r="W262" s="203">
        <v>277452.93</v>
      </c>
      <c r="X262" s="203">
        <v>221962.35</v>
      </c>
      <c r="Y262" s="203">
        <v>166471.76999999999</v>
      </c>
      <c r="Z262" s="203">
        <v>110981.19</v>
      </c>
      <c r="AA262" s="203">
        <v>55490.61</v>
      </c>
      <c r="AB262" s="203">
        <v>0</v>
      </c>
      <c r="AC262" s="203"/>
      <c r="AD262" s="203"/>
      <c r="AE262" s="203">
        <v>330421.20958333329</v>
      </c>
      <c r="AF262" s="215"/>
      <c r="AG262" s="216"/>
      <c r="AH262" s="205"/>
      <c r="AI262" s="205"/>
      <c r="AJ262" s="205"/>
      <c r="AK262" s="206"/>
      <c r="AL262" s="205">
        <v>0</v>
      </c>
      <c r="AM262" s="207">
        <v>330421.20958333329</v>
      </c>
      <c r="AN262" s="205"/>
      <c r="AO262" s="208">
        <v>330421.20958333329</v>
      </c>
      <c r="AP262" s="209"/>
      <c r="AQ262" s="210">
        <v>0</v>
      </c>
      <c r="AR262" s="205"/>
      <c r="AS262" s="205"/>
      <c r="AT262" s="205"/>
      <c r="AU262" s="205"/>
      <c r="AV262" s="211">
        <v>0</v>
      </c>
      <c r="AW262" s="205">
        <v>0</v>
      </c>
      <c r="AX262" s="205"/>
      <c r="AY262" s="207">
        <v>0</v>
      </c>
      <c r="AZ262" s="212"/>
      <c r="BA262" s="213">
        <v>0</v>
      </c>
      <c r="BC262" s="202" t="str">
        <f t="shared" si="32"/>
        <v/>
      </c>
      <c r="BD262" s="202" t="str">
        <f t="shared" si="32"/>
        <v/>
      </c>
      <c r="BE262" s="202" t="str">
        <f t="shared" si="32"/>
        <v/>
      </c>
      <c r="BF262" s="202" t="str">
        <f t="shared" si="32"/>
        <v/>
      </c>
      <c r="BG262" s="202" t="str">
        <f t="shared" si="28"/>
        <v>W/C</v>
      </c>
      <c r="BH262" s="202" t="str">
        <f t="shared" si="28"/>
        <v>NO</v>
      </c>
      <c r="BI262" s="202" t="str">
        <f t="shared" si="29"/>
        <v>W/C</v>
      </c>
      <c r="BK262" s="202" t="b">
        <f t="shared" si="33"/>
        <v>1</v>
      </c>
      <c r="BL262" s="202" t="b">
        <f t="shared" si="33"/>
        <v>1</v>
      </c>
      <c r="BM262" s="202" t="b">
        <f t="shared" si="33"/>
        <v>1</v>
      </c>
      <c r="BN262" s="202" t="b">
        <f t="shared" si="33"/>
        <v>1</v>
      </c>
      <c r="BO262" s="202" t="b">
        <f t="shared" si="33"/>
        <v>1</v>
      </c>
      <c r="BP262" s="202" t="b">
        <f t="shared" si="33"/>
        <v>1</v>
      </c>
      <c r="BQ262" s="202" t="b">
        <f t="shared" si="33"/>
        <v>1</v>
      </c>
    </row>
    <row r="263" spans="1:69" s="214" customFormat="1" ht="12" customHeight="1" x14ac:dyDescent="0.2">
      <c r="A263" s="309">
        <v>16500591</v>
      </c>
      <c r="B263" s="201" t="s">
        <v>1928</v>
      </c>
      <c r="C263" s="200" t="s">
        <v>699</v>
      </c>
      <c r="D263" s="201" t="s">
        <v>479</v>
      </c>
      <c r="E263" s="170"/>
      <c r="F263" s="200"/>
      <c r="G263" s="201"/>
      <c r="H263" s="202" t="s">
        <v>1684</v>
      </c>
      <c r="I263" s="202" t="s">
        <v>1684</v>
      </c>
      <c r="J263" s="202" t="s">
        <v>1684</v>
      </c>
      <c r="K263" s="202" t="s">
        <v>1684</v>
      </c>
      <c r="L263" s="202" t="s">
        <v>479</v>
      </c>
      <c r="M263" s="202" t="s">
        <v>1685</v>
      </c>
      <c r="N263" s="202" t="s">
        <v>479</v>
      </c>
      <c r="O263" s="167"/>
      <c r="P263" s="203">
        <v>0</v>
      </c>
      <c r="Q263" s="203">
        <v>0</v>
      </c>
      <c r="R263" s="203">
        <v>0</v>
      </c>
      <c r="S263" s="203">
        <v>0</v>
      </c>
      <c r="T263" s="203">
        <v>0</v>
      </c>
      <c r="U263" s="203">
        <v>0</v>
      </c>
      <c r="V263" s="203">
        <v>0</v>
      </c>
      <c r="W263" s="203">
        <v>0</v>
      </c>
      <c r="X263" s="203">
        <v>0</v>
      </c>
      <c r="Y263" s="203">
        <v>0</v>
      </c>
      <c r="Z263" s="203">
        <v>0</v>
      </c>
      <c r="AA263" s="203">
        <v>0</v>
      </c>
      <c r="AB263" s="203">
        <v>0</v>
      </c>
      <c r="AC263" s="203"/>
      <c r="AD263" s="203"/>
      <c r="AE263" s="203">
        <v>0</v>
      </c>
      <c r="AF263" s="215"/>
      <c r="AG263" s="216"/>
      <c r="AH263" s="205"/>
      <c r="AI263" s="205"/>
      <c r="AJ263" s="205"/>
      <c r="AK263" s="206"/>
      <c r="AL263" s="205">
        <v>0</v>
      </c>
      <c r="AM263" s="207">
        <v>0</v>
      </c>
      <c r="AN263" s="205"/>
      <c r="AO263" s="208">
        <v>0</v>
      </c>
      <c r="AP263" s="209"/>
      <c r="AQ263" s="210">
        <v>0</v>
      </c>
      <c r="AR263" s="205"/>
      <c r="AS263" s="205"/>
      <c r="AT263" s="205"/>
      <c r="AU263" s="205"/>
      <c r="AV263" s="211">
        <v>0</v>
      </c>
      <c r="AW263" s="205">
        <v>0</v>
      </c>
      <c r="AX263" s="205"/>
      <c r="AY263" s="207">
        <v>0</v>
      </c>
      <c r="AZ263" s="212"/>
      <c r="BA263" s="213">
        <v>0</v>
      </c>
      <c r="BC263" s="202" t="str">
        <f t="shared" si="32"/>
        <v/>
      </c>
      <c r="BD263" s="202" t="str">
        <f t="shared" si="32"/>
        <v/>
      </c>
      <c r="BE263" s="202" t="str">
        <f t="shared" si="32"/>
        <v/>
      </c>
      <c r="BF263" s="202" t="str">
        <f t="shared" si="32"/>
        <v/>
      </c>
      <c r="BG263" s="202" t="str">
        <f t="shared" si="28"/>
        <v>W/C</v>
      </c>
      <c r="BH263" s="202" t="str">
        <f t="shared" si="28"/>
        <v>NO</v>
      </c>
      <c r="BI263" s="202" t="str">
        <f t="shared" si="29"/>
        <v>W/C</v>
      </c>
      <c r="BK263" s="202" t="b">
        <f t="shared" si="33"/>
        <v>1</v>
      </c>
      <c r="BL263" s="202" t="b">
        <f t="shared" si="33"/>
        <v>1</v>
      </c>
      <c r="BM263" s="202" t="b">
        <f t="shared" si="33"/>
        <v>1</v>
      </c>
      <c r="BN263" s="202" t="b">
        <f t="shared" si="33"/>
        <v>1</v>
      </c>
      <c r="BO263" s="202" t="b">
        <f t="shared" si="33"/>
        <v>1</v>
      </c>
      <c r="BP263" s="202" t="b">
        <f t="shared" si="33"/>
        <v>1</v>
      </c>
      <c r="BQ263" s="202" t="b">
        <f t="shared" si="33"/>
        <v>1</v>
      </c>
    </row>
    <row r="264" spans="1:69" s="214" customFormat="1" ht="12" customHeight="1" x14ac:dyDescent="0.2">
      <c r="A264" s="239">
        <v>16500601</v>
      </c>
      <c r="B264" s="240" t="s">
        <v>1929</v>
      </c>
      <c r="C264" s="200" t="s">
        <v>700</v>
      </c>
      <c r="D264" s="201" t="s">
        <v>479</v>
      </c>
      <c r="E264" s="170"/>
      <c r="F264" s="200"/>
      <c r="G264" s="201"/>
      <c r="H264" s="202" t="s">
        <v>1684</v>
      </c>
      <c r="I264" s="202" t="s">
        <v>1684</v>
      </c>
      <c r="J264" s="202" t="s">
        <v>1684</v>
      </c>
      <c r="K264" s="202" t="s">
        <v>1684</v>
      </c>
      <c r="L264" s="202" t="s">
        <v>479</v>
      </c>
      <c r="M264" s="202" t="s">
        <v>1685</v>
      </c>
      <c r="N264" s="202" t="s">
        <v>479</v>
      </c>
      <c r="O264" s="167"/>
      <c r="P264" s="203">
        <v>0</v>
      </c>
      <c r="Q264" s="203">
        <v>0</v>
      </c>
      <c r="R264" s="203">
        <v>0</v>
      </c>
      <c r="S264" s="203">
        <v>0</v>
      </c>
      <c r="T264" s="203">
        <v>0</v>
      </c>
      <c r="U264" s="203">
        <v>0</v>
      </c>
      <c r="V264" s="203">
        <v>0</v>
      </c>
      <c r="W264" s="203">
        <v>0</v>
      </c>
      <c r="X264" s="203">
        <v>0</v>
      </c>
      <c r="Y264" s="203">
        <v>0</v>
      </c>
      <c r="Z264" s="203">
        <v>0</v>
      </c>
      <c r="AA264" s="203">
        <v>0</v>
      </c>
      <c r="AB264" s="203">
        <v>0</v>
      </c>
      <c r="AC264" s="203"/>
      <c r="AD264" s="203"/>
      <c r="AE264" s="203">
        <v>0</v>
      </c>
      <c r="AF264" s="215"/>
      <c r="AG264" s="216"/>
      <c r="AH264" s="205"/>
      <c r="AI264" s="205"/>
      <c r="AJ264" s="205"/>
      <c r="AK264" s="206"/>
      <c r="AL264" s="205">
        <v>0</v>
      </c>
      <c r="AM264" s="207">
        <v>0</v>
      </c>
      <c r="AN264" s="205"/>
      <c r="AO264" s="208">
        <v>0</v>
      </c>
      <c r="AP264" s="209"/>
      <c r="AQ264" s="210">
        <v>0</v>
      </c>
      <c r="AR264" s="205"/>
      <c r="AS264" s="205"/>
      <c r="AT264" s="205"/>
      <c r="AU264" s="205"/>
      <c r="AV264" s="211">
        <v>0</v>
      </c>
      <c r="AW264" s="205">
        <v>0</v>
      </c>
      <c r="AX264" s="205"/>
      <c r="AY264" s="207">
        <v>0</v>
      </c>
      <c r="AZ264" s="212"/>
      <c r="BA264" s="213">
        <v>0</v>
      </c>
      <c r="BC264" s="202" t="str">
        <f t="shared" si="32"/>
        <v/>
      </c>
      <c r="BD264" s="202" t="str">
        <f t="shared" si="32"/>
        <v/>
      </c>
      <c r="BE264" s="202" t="str">
        <f t="shared" si="32"/>
        <v/>
      </c>
      <c r="BF264" s="202" t="str">
        <f t="shared" si="32"/>
        <v/>
      </c>
      <c r="BG264" s="202" t="str">
        <f t="shared" si="28"/>
        <v>W/C</v>
      </c>
      <c r="BH264" s="202" t="str">
        <f t="shared" si="28"/>
        <v>NO</v>
      </c>
      <c r="BI264" s="202" t="str">
        <f t="shared" si="29"/>
        <v>W/C</v>
      </c>
      <c r="BK264" s="202" t="b">
        <f t="shared" si="33"/>
        <v>1</v>
      </c>
      <c r="BL264" s="202" t="b">
        <f t="shared" si="33"/>
        <v>1</v>
      </c>
      <c r="BM264" s="202" t="b">
        <f t="shared" si="33"/>
        <v>1</v>
      </c>
      <c r="BN264" s="202" t="b">
        <f t="shared" si="33"/>
        <v>1</v>
      </c>
      <c r="BO264" s="202" t="b">
        <f t="shared" si="33"/>
        <v>1</v>
      </c>
      <c r="BP264" s="202" t="b">
        <f t="shared" si="33"/>
        <v>1</v>
      </c>
      <c r="BQ264" s="202" t="b">
        <f t="shared" si="33"/>
        <v>1</v>
      </c>
    </row>
    <row r="265" spans="1:69" s="214" customFormat="1" ht="12" customHeight="1" x14ac:dyDescent="0.2">
      <c r="A265" s="239">
        <v>16500611</v>
      </c>
      <c r="B265" s="240" t="s">
        <v>1930</v>
      </c>
      <c r="C265" s="200" t="s">
        <v>701</v>
      </c>
      <c r="D265" s="201" t="s">
        <v>479</v>
      </c>
      <c r="E265" s="170"/>
      <c r="F265" s="200"/>
      <c r="G265" s="201"/>
      <c r="H265" s="202" t="s">
        <v>1684</v>
      </c>
      <c r="I265" s="202" t="s">
        <v>1684</v>
      </c>
      <c r="J265" s="202" t="s">
        <v>1684</v>
      </c>
      <c r="K265" s="202" t="s">
        <v>1684</v>
      </c>
      <c r="L265" s="202" t="s">
        <v>479</v>
      </c>
      <c r="M265" s="202" t="s">
        <v>1685</v>
      </c>
      <c r="N265" s="202" t="s">
        <v>479</v>
      </c>
      <c r="O265" s="167"/>
      <c r="P265" s="203">
        <v>0</v>
      </c>
      <c r="Q265" s="203">
        <v>688388.25</v>
      </c>
      <c r="R265" s="203">
        <v>625807.5</v>
      </c>
      <c r="S265" s="203">
        <v>563226.75</v>
      </c>
      <c r="T265" s="203">
        <v>500646</v>
      </c>
      <c r="U265" s="203">
        <v>438065.25</v>
      </c>
      <c r="V265" s="203">
        <v>375484.5</v>
      </c>
      <c r="W265" s="203">
        <v>312903.75</v>
      </c>
      <c r="X265" s="203">
        <v>250323</v>
      </c>
      <c r="Y265" s="203">
        <v>187742.25</v>
      </c>
      <c r="Z265" s="203">
        <v>125161.5</v>
      </c>
      <c r="AA265" s="203">
        <v>62580.75</v>
      </c>
      <c r="AB265" s="203">
        <v>769462</v>
      </c>
      <c r="AC265" s="203"/>
      <c r="AD265" s="203"/>
      <c r="AE265" s="203">
        <v>376255.04166666669</v>
      </c>
      <c r="AF265" s="215"/>
      <c r="AG265" s="216"/>
      <c r="AH265" s="205"/>
      <c r="AI265" s="205"/>
      <c r="AJ265" s="205"/>
      <c r="AK265" s="206"/>
      <c r="AL265" s="205">
        <v>0</v>
      </c>
      <c r="AM265" s="207">
        <v>376255.04166666669</v>
      </c>
      <c r="AN265" s="205"/>
      <c r="AO265" s="208">
        <v>376255.04166666669</v>
      </c>
      <c r="AP265" s="209"/>
      <c r="AQ265" s="210">
        <v>769462</v>
      </c>
      <c r="AR265" s="205"/>
      <c r="AS265" s="205"/>
      <c r="AT265" s="205"/>
      <c r="AU265" s="205"/>
      <c r="AV265" s="211">
        <v>0</v>
      </c>
      <c r="AW265" s="205">
        <v>769462</v>
      </c>
      <c r="AX265" s="205"/>
      <c r="AY265" s="207">
        <v>769462</v>
      </c>
      <c r="AZ265" s="212"/>
      <c r="BA265" s="213">
        <v>0</v>
      </c>
      <c r="BC265" s="202" t="str">
        <f t="shared" si="32"/>
        <v/>
      </c>
      <c r="BD265" s="202" t="str">
        <f t="shared" si="32"/>
        <v/>
      </c>
      <c r="BE265" s="202" t="str">
        <f t="shared" si="32"/>
        <v/>
      </c>
      <c r="BF265" s="202" t="str">
        <f t="shared" si="32"/>
        <v/>
      </c>
      <c r="BG265" s="202" t="str">
        <f t="shared" si="28"/>
        <v>W/C</v>
      </c>
      <c r="BH265" s="202" t="str">
        <f t="shared" si="28"/>
        <v>NO</v>
      </c>
      <c r="BI265" s="202" t="str">
        <f t="shared" si="29"/>
        <v>W/C</v>
      </c>
      <c r="BK265" s="202" t="b">
        <f t="shared" si="33"/>
        <v>1</v>
      </c>
      <c r="BL265" s="202" t="b">
        <f t="shared" si="33"/>
        <v>1</v>
      </c>
      <c r="BM265" s="202" t="b">
        <f t="shared" si="33"/>
        <v>1</v>
      </c>
      <c r="BN265" s="202" t="b">
        <f t="shared" si="33"/>
        <v>1</v>
      </c>
      <c r="BO265" s="202" t="b">
        <f t="shared" si="33"/>
        <v>1</v>
      </c>
      <c r="BP265" s="202" t="b">
        <f t="shared" si="33"/>
        <v>1</v>
      </c>
      <c r="BQ265" s="202" t="b">
        <f t="shared" si="33"/>
        <v>1</v>
      </c>
    </row>
    <row r="266" spans="1:69" s="214" customFormat="1" ht="12" customHeight="1" x14ac:dyDescent="0.2">
      <c r="A266" s="239">
        <v>16500612</v>
      </c>
      <c r="B266" s="240" t="s">
        <v>1931</v>
      </c>
      <c r="C266" s="200" t="s">
        <v>702</v>
      </c>
      <c r="D266" s="201" t="s">
        <v>479</v>
      </c>
      <c r="E266" s="170"/>
      <c r="F266" s="200"/>
      <c r="G266" s="201"/>
      <c r="H266" s="202" t="s">
        <v>1684</v>
      </c>
      <c r="I266" s="202" t="s">
        <v>1684</v>
      </c>
      <c r="J266" s="202" t="s">
        <v>1684</v>
      </c>
      <c r="K266" s="202" t="s">
        <v>1684</v>
      </c>
      <c r="L266" s="202" t="s">
        <v>479</v>
      </c>
      <c r="M266" s="202" t="s">
        <v>1685</v>
      </c>
      <c r="N266" s="202" t="s">
        <v>479</v>
      </c>
      <c r="O266" s="167"/>
      <c r="P266" s="203">
        <v>465677</v>
      </c>
      <c r="Q266" s="203">
        <v>426870.58</v>
      </c>
      <c r="R266" s="203">
        <v>388064.16</v>
      </c>
      <c r="S266" s="203">
        <v>349257.74</v>
      </c>
      <c r="T266" s="203">
        <v>310451.32</v>
      </c>
      <c r="U266" s="203">
        <v>271644.90000000002</v>
      </c>
      <c r="V266" s="203">
        <v>232838.48</v>
      </c>
      <c r="W266" s="203">
        <v>194032.06</v>
      </c>
      <c r="X266" s="203">
        <v>155225.64000000001</v>
      </c>
      <c r="Y266" s="203">
        <v>116419.22</v>
      </c>
      <c r="Z266" s="203">
        <v>77612.800000000003</v>
      </c>
      <c r="AA266" s="203">
        <v>38806.379999999997</v>
      </c>
      <c r="AB266" s="203">
        <v>0</v>
      </c>
      <c r="AC266" s="203"/>
      <c r="AD266" s="203"/>
      <c r="AE266" s="203">
        <v>232838.48166666669</v>
      </c>
      <c r="AF266" s="215"/>
      <c r="AG266" s="216"/>
      <c r="AH266" s="205"/>
      <c r="AI266" s="205"/>
      <c r="AJ266" s="205"/>
      <c r="AK266" s="206"/>
      <c r="AL266" s="205">
        <v>0</v>
      </c>
      <c r="AM266" s="207">
        <v>232838.48166666669</v>
      </c>
      <c r="AN266" s="205"/>
      <c r="AO266" s="208">
        <v>232838.48166666669</v>
      </c>
      <c r="AP266" s="209"/>
      <c r="AQ266" s="210">
        <v>0</v>
      </c>
      <c r="AR266" s="205"/>
      <c r="AS266" s="205"/>
      <c r="AT266" s="205"/>
      <c r="AU266" s="205"/>
      <c r="AV266" s="211">
        <v>0</v>
      </c>
      <c r="AW266" s="205">
        <v>0</v>
      </c>
      <c r="AX266" s="205"/>
      <c r="AY266" s="207">
        <v>0</v>
      </c>
      <c r="AZ266" s="212"/>
      <c r="BA266" s="213">
        <v>0</v>
      </c>
      <c r="BC266" s="202" t="str">
        <f t="shared" si="32"/>
        <v/>
      </c>
      <c r="BD266" s="202" t="str">
        <f t="shared" si="32"/>
        <v/>
      </c>
      <c r="BE266" s="202" t="str">
        <f t="shared" si="32"/>
        <v/>
      </c>
      <c r="BF266" s="202" t="str">
        <f t="shared" si="32"/>
        <v/>
      </c>
      <c r="BG266" s="202" t="str">
        <f t="shared" si="28"/>
        <v>W/C</v>
      </c>
      <c r="BH266" s="202" t="str">
        <f t="shared" si="28"/>
        <v>NO</v>
      </c>
      <c r="BI266" s="202" t="str">
        <f t="shared" si="29"/>
        <v>W/C</v>
      </c>
      <c r="BK266" s="202" t="b">
        <f t="shared" si="33"/>
        <v>1</v>
      </c>
      <c r="BL266" s="202" t="b">
        <f t="shared" si="33"/>
        <v>1</v>
      </c>
      <c r="BM266" s="202" t="b">
        <f t="shared" si="33"/>
        <v>1</v>
      </c>
      <c r="BN266" s="202" t="b">
        <f t="shared" si="33"/>
        <v>1</v>
      </c>
      <c r="BO266" s="202" t="b">
        <f t="shared" si="33"/>
        <v>1</v>
      </c>
      <c r="BP266" s="202" t="b">
        <f t="shared" si="33"/>
        <v>1</v>
      </c>
      <c r="BQ266" s="202" t="b">
        <f t="shared" si="33"/>
        <v>1</v>
      </c>
    </row>
    <row r="267" spans="1:69" s="214" customFormat="1" ht="12" customHeight="1" x14ac:dyDescent="0.2">
      <c r="A267" s="239">
        <v>16500622</v>
      </c>
      <c r="B267" s="240" t="s">
        <v>1932</v>
      </c>
      <c r="C267" s="200" t="s">
        <v>703</v>
      </c>
      <c r="D267" s="201" t="s">
        <v>479</v>
      </c>
      <c r="E267" s="170"/>
      <c r="F267" s="200"/>
      <c r="G267" s="201"/>
      <c r="H267" s="202" t="s">
        <v>1684</v>
      </c>
      <c r="I267" s="202" t="s">
        <v>1684</v>
      </c>
      <c r="J267" s="202" t="s">
        <v>1684</v>
      </c>
      <c r="K267" s="202" t="s">
        <v>1684</v>
      </c>
      <c r="L267" s="202" t="s">
        <v>479</v>
      </c>
      <c r="M267" s="202" t="s">
        <v>1685</v>
      </c>
      <c r="N267" s="202" t="s">
        <v>479</v>
      </c>
      <c r="O267" s="167"/>
      <c r="P267" s="203">
        <v>0</v>
      </c>
      <c r="Q267" s="203">
        <v>0</v>
      </c>
      <c r="R267" s="203">
        <v>0</v>
      </c>
      <c r="S267" s="203">
        <v>67070.25</v>
      </c>
      <c r="T267" s="203">
        <v>59618</v>
      </c>
      <c r="U267" s="203">
        <v>52165.75</v>
      </c>
      <c r="V267" s="203">
        <v>44713.5</v>
      </c>
      <c r="W267" s="203">
        <v>37261.25</v>
      </c>
      <c r="X267" s="203">
        <v>29809</v>
      </c>
      <c r="Y267" s="203">
        <v>22356.75</v>
      </c>
      <c r="Z267" s="203">
        <v>14904.5</v>
      </c>
      <c r="AA267" s="203">
        <v>7452.25</v>
      </c>
      <c r="AB267" s="203">
        <v>0</v>
      </c>
      <c r="AC267" s="203"/>
      <c r="AD267" s="203"/>
      <c r="AE267" s="203">
        <v>27945.9375</v>
      </c>
      <c r="AF267" s="215"/>
      <c r="AG267" s="216"/>
      <c r="AH267" s="205"/>
      <c r="AI267" s="205"/>
      <c r="AJ267" s="205"/>
      <c r="AK267" s="206"/>
      <c r="AL267" s="205">
        <v>0</v>
      </c>
      <c r="AM267" s="207">
        <v>27945.9375</v>
      </c>
      <c r="AN267" s="205"/>
      <c r="AO267" s="208">
        <v>27945.9375</v>
      </c>
      <c r="AP267" s="209"/>
      <c r="AQ267" s="210">
        <v>0</v>
      </c>
      <c r="AR267" s="205"/>
      <c r="AS267" s="205"/>
      <c r="AT267" s="205"/>
      <c r="AU267" s="205"/>
      <c r="AV267" s="211">
        <v>0</v>
      </c>
      <c r="AW267" s="205">
        <v>0</v>
      </c>
      <c r="AX267" s="205"/>
      <c r="AY267" s="207">
        <v>0</v>
      </c>
      <c r="AZ267" s="212"/>
      <c r="BA267" s="213">
        <v>0</v>
      </c>
      <c r="BC267" s="202" t="str">
        <f t="shared" si="32"/>
        <v/>
      </c>
      <c r="BD267" s="202" t="str">
        <f t="shared" si="32"/>
        <v/>
      </c>
      <c r="BE267" s="202" t="str">
        <f t="shared" si="32"/>
        <v/>
      </c>
      <c r="BF267" s="202" t="str">
        <f t="shared" si="32"/>
        <v/>
      </c>
      <c r="BG267" s="202" t="str">
        <f t="shared" si="28"/>
        <v>W/C</v>
      </c>
      <c r="BH267" s="202" t="str">
        <f t="shared" si="28"/>
        <v>NO</v>
      </c>
      <c r="BI267" s="202" t="str">
        <f t="shared" si="29"/>
        <v>W/C</v>
      </c>
      <c r="BK267" s="202" t="b">
        <f t="shared" si="33"/>
        <v>1</v>
      </c>
      <c r="BL267" s="202" t="b">
        <f t="shared" si="33"/>
        <v>1</v>
      </c>
      <c r="BM267" s="202" t="b">
        <f t="shared" si="33"/>
        <v>1</v>
      </c>
      <c r="BN267" s="202" t="b">
        <f t="shared" si="33"/>
        <v>1</v>
      </c>
      <c r="BO267" s="202" t="b">
        <f t="shared" si="33"/>
        <v>1</v>
      </c>
      <c r="BP267" s="202" t="b">
        <f t="shared" si="33"/>
        <v>1</v>
      </c>
      <c r="BQ267" s="202" t="b">
        <f t="shared" si="33"/>
        <v>1</v>
      </c>
    </row>
    <row r="268" spans="1:69" s="214" customFormat="1" ht="12" customHeight="1" x14ac:dyDescent="0.2">
      <c r="A268" s="239">
        <v>16500623</v>
      </c>
      <c r="B268" s="240" t="s">
        <v>1933</v>
      </c>
      <c r="C268" s="200" t="s">
        <v>704</v>
      </c>
      <c r="D268" s="201" t="s">
        <v>479</v>
      </c>
      <c r="E268" s="170"/>
      <c r="F268" s="200"/>
      <c r="G268" s="201"/>
      <c r="H268" s="202" t="s">
        <v>1684</v>
      </c>
      <c r="I268" s="202" t="s">
        <v>1684</v>
      </c>
      <c r="J268" s="202" t="s">
        <v>1684</v>
      </c>
      <c r="K268" s="202" t="s">
        <v>1684</v>
      </c>
      <c r="L268" s="202" t="s">
        <v>479</v>
      </c>
      <c r="M268" s="202" t="s">
        <v>1685</v>
      </c>
      <c r="N268" s="202" t="s">
        <v>479</v>
      </c>
      <c r="O268" s="167"/>
      <c r="P268" s="203">
        <v>14863.87</v>
      </c>
      <c r="Q268" s="203">
        <v>7431.92</v>
      </c>
      <c r="R268" s="203">
        <v>0</v>
      </c>
      <c r="S268" s="203">
        <v>70432.08</v>
      </c>
      <c r="T268" s="203">
        <v>64029.16</v>
      </c>
      <c r="U268" s="203">
        <v>57626.239999999998</v>
      </c>
      <c r="V268" s="203">
        <v>51223.32</v>
      </c>
      <c r="W268" s="203">
        <v>44820.4</v>
      </c>
      <c r="X268" s="203">
        <v>38417.480000000003</v>
      </c>
      <c r="Y268" s="203">
        <v>32014.560000000001</v>
      </c>
      <c r="Z268" s="203">
        <v>25611.64</v>
      </c>
      <c r="AA268" s="203">
        <v>19208.72</v>
      </c>
      <c r="AB268" s="203">
        <v>12805.8</v>
      </c>
      <c r="AC268" s="203"/>
      <c r="AD268" s="203"/>
      <c r="AE268" s="203">
        <v>35387.529583333337</v>
      </c>
      <c r="AF268" s="215"/>
      <c r="AG268" s="216"/>
      <c r="AH268" s="205"/>
      <c r="AI268" s="205"/>
      <c r="AJ268" s="205"/>
      <c r="AK268" s="206"/>
      <c r="AL268" s="205">
        <v>0</v>
      </c>
      <c r="AM268" s="207">
        <v>35387.529583333337</v>
      </c>
      <c r="AN268" s="205"/>
      <c r="AO268" s="208">
        <v>35387.529583333337</v>
      </c>
      <c r="AP268" s="209"/>
      <c r="AQ268" s="210">
        <v>12805.8</v>
      </c>
      <c r="AR268" s="205"/>
      <c r="AS268" s="205"/>
      <c r="AT268" s="205"/>
      <c r="AU268" s="205"/>
      <c r="AV268" s="211">
        <v>0</v>
      </c>
      <c r="AW268" s="205">
        <v>12805.8</v>
      </c>
      <c r="AX268" s="205"/>
      <c r="AY268" s="207">
        <v>12805.8</v>
      </c>
      <c r="AZ268" s="212"/>
      <c r="BA268" s="213">
        <v>0</v>
      </c>
      <c r="BC268" s="202" t="str">
        <f t="shared" si="32"/>
        <v/>
      </c>
      <c r="BD268" s="202" t="str">
        <f t="shared" si="32"/>
        <v/>
      </c>
      <c r="BE268" s="202" t="str">
        <f t="shared" si="32"/>
        <v/>
      </c>
      <c r="BF268" s="202" t="str">
        <f t="shared" si="32"/>
        <v/>
      </c>
      <c r="BG268" s="202" t="str">
        <f t="shared" si="28"/>
        <v>W/C</v>
      </c>
      <c r="BH268" s="202" t="str">
        <f t="shared" si="28"/>
        <v>NO</v>
      </c>
      <c r="BI268" s="202" t="str">
        <f t="shared" si="29"/>
        <v>W/C</v>
      </c>
      <c r="BK268" s="202" t="b">
        <f t="shared" si="33"/>
        <v>1</v>
      </c>
      <c r="BL268" s="202" t="b">
        <f t="shared" si="33"/>
        <v>1</v>
      </c>
      <c r="BM268" s="202" t="b">
        <f t="shared" si="33"/>
        <v>1</v>
      </c>
      <c r="BN268" s="202" t="b">
        <f t="shared" si="33"/>
        <v>1</v>
      </c>
      <c r="BO268" s="202" t="b">
        <f t="shared" si="33"/>
        <v>1</v>
      </c>
      <c r="BP268" s="202" t="b">
        <f t="shared" si="33"/>
        <v>1</v>
      </c>
      <c r="BQ268" s="202" t="b">
        <f t="shared" si="33"/>
        <v>1</v>
      </c>
    </row>
    <row r="269" spans="1:69" s="214" customFormat="1" ht="12" customHeight="1" x14ac:dyDescent="0.2">
      <c r="A269" s="239">
        <v>16500633</v>
      </c>
      <c r="B269" s="240" t="s">
        <v>1934</v>
      </c>
      <c r="C269" s="200" t="s">
        <v>705</v>
      </c>
      <c r="D269" s="201" t="s">
        <v>479</v>
      </c>
      <c r="E269" s="170"/>
      <c r="F269" s="200"/>
      <c r="G269" s="201"/>
      <c r="H269" s="202" t="s">
        <v>1684</v>
      </c>
      <c r="I269" s="202" t="s">
        <v>1684</v>
      </c>
      <c r="J269" s="202" t="s">
        <v>1684</v>
      </c>
      <c r="K269" s="202" t="s">
        <v>1684</v>
      </c>
      <c r="L269" s="202" t="s">
        <v>479</v>
      </c>
      <c r="M269" s="202" t="s">
        <v>1685</v>
      </c>
      <c r="N269" s="202" t="s">
        <v>479</v>
      </c>
      <c r="O269" s="167"/>
      <c r="P269" s="203">
        <v>0</v>
      </c>
      <c r="Q269" s="203">
        <v>0</v>
      </c>
      <c r="R269" s="203">
        <v>0</v>
      </c>
      <c r="S269" s="203">
        <v>0</v>
      </c>
      <c r="T269" s="203">
        <v>0</v>
      </c>
      <c r="U269" s="203">
        <v>0</v>
      </c>
      <c r="V269" s="203">
        <v>0</v>
      </c>
      <c r="W269" s="203">
        <v>0</v>
      </c>
      <c r="X269" s="203">
        <v>0</v>
      </c>
      <c r="Y269" s="203">
        <v>0</v>
      </c>
      <c r="Z269" s="203">
        <v>0</v>
      </c>
      <c r="AA269" s="203">
        <v>0</v>
      </c>
      <c r="AB269" s="203">
        <v>0</v>
      </c>
      <c r="AC269" s="203"/>
      <c r="AD269" s="203"/>
      <c r="AE269" s="203">
        <v>0</v>
      </c>
      <c r="AF269" s="215"/>
      <c r="AG269" s="216"/>
      <c r="AH269" s="205"/>
      <c r="AI269" s="205"/>
      <c r="AJ269" s="205"/>
      <c r="AK269" s="206"/>
      <c r="AL269" s="205">
        <v>0</v>
      </c>
      <c r="AM269" s="207">
        <v>0</v>
      </c>
      <c r="AN269" s="205"/>
      <c r="AO269" s="208">
        <v>0</v>
      </c>
      <c r="AP269" s="209"/>
      <c r="AQ269" s="210">
        <v>0</v>
      </c>
      <c r="AR269" s="205"/>
      <c r="AS269" s="205"/>
      <c r="AT269" s="205"/>
      <c r="AU269" s="205"/>
      <c r="AV269" s="211">
        <v>0</v>
      </c>
      <c r="AW269" s="205">
        <v>0</v>
      </c>
      <c r="AX269" s="205"/>
      <c r="AY269" s="207">
        <v>0</v>
      </c>
      <c r="AZ269" s="212"/>
      <c r="BA269" s="213">
        <v>0</v>
      </c>
      <c r="BC269" s="202" t="str">
        <f t="shared" si="32"/>
        <v/>
      </c>
      <c r="BD269" s="202" t="str">
        <f t="shared" si="32"/>
        <v/>
      </c>
      <c r="BE269" s="202" t="str">
        <f t="shared" si="32"/>
        <v/>
      </c>
      <c r="BF269" s="202" t="str">
        <f t="shared" si="32"/>
        <v/>
      </c>
      <c r="BG269" s="202" t="str">
        <f t="shared" si="28"/>
        <v>W/C</v>
      </c>
      <c r="BH269" s="202" t="str">
        <f t="shared" si="28"/>
        <v>NO</v>
      </c>
      <c r="BI269" s="202" t="str">
        <f t="shared" si="29"/>
        <v>W/C</v>
      </c>
      <c r="BK269" s="202" t="b">
        <f t="shared" si="33"/>
        <v>1</v>
      </c>
      <c r="BL269" s="202" t="b">
        <f t="shared" si="33"/>
        <v>1</v>
      </c>
      <c r="BM269" s="202" t="b">
        <f t="shared" si="33"/>
        <v>1</v>
      </c>
      <c r="BN269" s="202" t="b">
        <f t="shared" si="33"/>
        <v>1</v>
      </c>
      <c r="BO269" s="202" t="b">
        <f t="shared" si="33"/>
        <v>1</v>
      </c>
      <c r="BP269" s="202" t="b">
        <f t="shared" si="33"/>
        <v>1</v>
      </c>
      <c r="BQ269" s="202" t="b">
        <f t="shared" si="33"/>
        <v>1</v>
      </c>
    </row>
    <row r="270" spans="1:69" s="214" customFormat="1" ht="12" customHeight="1" x14ac:dyDescent="0.2">
      <c r="A270" s="239">
        <v>16500643</v>
      </c>
      <c r="B270" s="240" t="s">
        <v>1935</v>
      </c>
      <c r="C270" s="310" t="s">
        <v>706</v>
      </c>
      <c r="D270" s="201" t="s">
        <v>479</v>
      </c>
      <c r="E270" s="170"/>
      <c r="F270" s="310"/>
      <c r="G270" s="201"/>
      <c r="H270" s="202" t="s">
        <v>1684</v>
      </c>
      <c r="I270" s="202" t="s">
        <v>1684</v>
      </c>
      <c r="J270" s="202" t="s">
        <v>1684</v>
      </c>
      <c r="K270" s="202" t="s">
        <v>1684</v>
      </c>
      <c r="L270" s="202" t="s">
        <v>479</v>
      </c>
      <c r="M270" s="202" t="s">
        <v>1685</v>
      </c>
      <c r="N270" s="202" t="s">
        <v>479</v>
      </c>
      <c r="O270" s="167"/>
      <c r="P270" s="203">
        <v>0</v>
      </c>
      <c r="Q270" s="203">
        <v>0</v>
      </c>
      <c r="R270" s="203">
        <v>0</v>
      </c>
      <c r="S270" s="203">
        <v>0</v>
      </c>
      <c r="T270" s="203">
        <v>0</v>
      </c>
      <c r="U270" s="203">
        <v>0</v>
      </c>
      <c r="V270" s="203">
        <v>0</v>
      </c>
      <c r="W270" s="203">
        <v>0</v>
      </c>
      <c r="X270" s="203">
        <v>0</v>
      </c>
      <c r="Y270" s="203">
        <v>0</v>
      </c>
      <c r="Z270" s="203">
        <v>0</v>
      </c>
      <c r="AA270" s="203">
        <v>0</v>
      </c>
      <c r="AB270" s="203">
        <v>0</v>
      </c>
      <c r="AC270" s="203"/>
      <c r="AD270" s="203"/>
      <c r="AE270" s="203">
        <v>0</v>
      </c>
      <c r="AF270" s="215"/>
      <c r="AG270" s="216"/>
      <c r="AH270" s="205"/>
      <c r="AI270" s="205"/>
      <c r="AJ270" s="205"/>
      <c r="AK270" s="206"/>
      <c r="AL270" s="205">
        <v>0</v>
      </c>
      <c r="AM270" s="207">
        <v>0</v>
      </c>
      <c r="AN270" s="205"/>
      <c r="AO270" s="208">
        <v>0</v>
      </c>
      <c r="AP270" s="209"/>
      <c r="AQ270" s="210">
        <v>0</v>
      </c>
      <c r="AR270" s="205"/>
      <c r="AS270" s="205"/>
      <c r="AT270" s="205"/>
      <c r="AU270" s="205"/>
      <c r="AV270" s="211">
        <v>0</v>
      </c>
      <c r="AW270" s="205">
        <v>0</v>
      </c>
      <c r="AX270" s="205"/>
      <c r="AY270" s="207">
        <v>0</v>
      </c>
      <c r="AZ270" s="212"/>
      <c r="BA270" s="213">
        <v>0</v>
      </c>
      <c r="BC270" s="202" t="str">
        <f t="shared" si="32"/>
        <v/>
      </c>
      <c r="BD270" s="202" t="str">
        <f t="shared" si="32"/>
        <v/>
      </c>
      <c r="BE270" s="202" t="str">
        <f t="shared" si="32"/>
        <v/>
      </c>
      <c r="BF270" s="202" t="str">
        <f t="shared" si="32"/>
        <v/>
      </c>
      <c r="BG270" s="202" t="str">
        <f t="shared" si="28"/>
        <v>W/C</v>
      </c>
      <c r="BH270" s="202" t="str">
        <f t="shared" si="28"/>
        <v>NO</v>
      </c>
      <c r="BI270" s="202" t="str">
        <f t="shared" si="29"/>
        <v>W/C</v>
      </c>
      <c r="BK270" s="202" t="b">
        <f t="shared" si="33"/>
        <v>1</v>
      </c>
      <c r="BL270" s="202" t="b">
        <f t="shared" si="33"/>
        <v>1</v>
      </c>
      <c r="BM270" s="202" t="b">
        <f t="shared" si="33"/>
        <v>1</v>
      </c>
      <c r="BN270" s="202" t="b">
        <f t="shared" si="33"/>
        <v>1</v>
      </c>
      <c r="BO270" s="202" t="b">
        <f t="shared" si="33"/>
        <v>1</v>
      </c>
      <c r="BP270" s="202" t="b">
        <f t="shared" si="33"/>
        <v>1</v>
      </c>
      <c r="BQ270" s="202" t="b">
        <f t="shared" si="33"/>
        <v>1</v>
      </c>
    </row>
    <row r="271" spans="1:69" s="214" customFormat="1" ht="12" customHeight="1" x14ac:dyDescent="0.2">
      <c r="A271" s="295">
        <v>16500651</v>
      </c>
      <c r="B271" s="296" t="s">
        <v>1936</v>
      </c>
      <c r="C271" s="296" t="s">
        <v>707</v>
      </c>
      <c r="D271" s="201" t="s">
        <v>479</v>
      </c>
      <c r="E271" s="170"/>
      <c r="F271" s="296"/>
      <c r="G271" s="201"/>
      <c r="H271" s="202" t="s">
        <v>1684</v>
      </c>
      <c r="I271" s="202" t="s">
        <v>1684</v>
      </c>
      <c r="J271" s="202" t="s">
        <v>1684</v>
      </c>
      <c r="K271" s="202" t="s">
        <v>1684</v>
      </c>
      <c r="L271" s="202" t="s">
        <v>479</v>
      </c>
      <c r="M271" s="202" t="s">
        <v>1685</v>
      </c>
      <c r="N271" s="202" t="s">
        <v>479</v>
      </c>
      <c r="O271" s="167"/>
      <c r="P271" s="203">
        <v>0</v>
      </c>
      <c r="Q271" s="203">
        <v>0</v>
      </c>
      <c r="R271" s="203">
        <v>0</v>
      </c>
      <c r="S271" s="203">
        <v>0</v>
      </c>
      <c r="T271" s="203">
        <v>0</v>
      </c>
      <c r="U271" s="203">
        <v>0</v>
      </c>
      <c r="V271" s="203">
        <v>0</v>
      </c>
      <c r="W271" s="203">
        <v>0</v>
      </c>
      <c r="X271" s="203">
        <v>0</v>
      </c>
      <c r="Y271" s="203">
        <v>0</v>
      </c>
      <c r="Z271" s="203">
        <v>0</v>
      </c>
      <c r="AA271" s="203">
        <v>0</v>
      </c>
      <c r="AB271" s="203">
        <v>0</v>
      </c>
      <c r="AC271" s="203"/>
      <c r="AD271" s="203"/>
      <c r="AE271" s="203">
        <v>0</v>
      </c>
      <c r="AF271" s="215"/>
      <c r="AG271" s="216"/>
      <c r="AH271" s="205"/>
      <c r="AI271" s="205"/>
      <c r="AJ271" s="205"/>
      <c r="AK271" s="206"/>
      <c r="AL271" s="205">
        <v>0</v>
      </c>
      <c r="AM271" s="207">
        <v>0</v>
      </c>
      <c r="AN271" s="205"/>
      <c r="AO271" s="208">
        <v>0</v>
      </c>
      <c r="AP271" s="209"/>
      <c r="AQ271" s="210">
        <v>0</v>
      </c>
      <c r="AR271" s="205"/>
      <c r="AS271" s="205"/>
      <c r="AT271" s="205"/>
      <c r="AU271" s="205"/>
      <c r="AV271" s="211">
        <v>0</v>
      </c>
      <c r="AW271" s="205">
        <v>0</v>
      </c>
      <c r="AX271" s="205"/>
      <c r="AY271" s="207">
        <v>0</v>
      </c>
      <c r="AZ271" s="212"/>
      <c r="BA271" s="213">
        <v>0</v>
      </c>
      <c r="BC271" s="202" t="str">
        <f t="shared" si="32"/>
        <v/>
      </c>
      <c r="BD271" s="202" t="str">
        <f t="shared" si="32"/>
        <v/>
      </c>
      <c r="BE271" s="202" t="str">
        <f t="shared" si="32"/>
        <v/>
      </c>
      <c r="BF271" s="202" t="str">
        <f t="shared" si="32"/>
        <v/>
      </c>
      <c r="BG271" s="202" t="str">
        <f t="shared" si="28"/>
        <v>W/C</v>
      </c>
      <c r="BH271" s="202" t="str">
        <f t="shared" si="28"/>
        <v>NO</v>
      </c>
      <c r="BI271" s="202" t="str">
        <f t="shared" si="29"/>
        <v>W/C</v>
      </c>
      <c r="BK271" s="202" t="b">
        <f t="shared" si="33"/>
        <v>1</v>
      </c>
      <c r="BL271" s="202" t="b">
        <f t="shared" si="33"/>
        <v>1</v>
      </c>
      <c r="BM271" s="202" t="b">
        <f t="shared" si="33"/>
        <v>1</v>
      </c>
      <c r="BN271" s="202" t="b">
        <f t="shared" si="33"/>
        <v>1</v>
      </c>
      <c r="BO271" s="202" t="b">
        <f t="shared" si="33"/>
        <v>1</v>
      </c>
      <c r="BP271" s="202" t="b">
        <f t="shared" si="33"/>
        <v>1</v>
      </c>
      <c r="BQ271" s="202" t="b">
        <f t="shared" si="33"/>
        <v>1</v>
      </c>
    </row>
    <row r="272" spans="1:69" s="214" customFormat="1" ht="12" customHeight="1" x14ac:dyDescent="0.2">
      <c r="A272" s="295">
        <v>16500661</v>
      </c>
      <c r="B272" s="296" t="s">
        <v>1937</v>
      </c>
      <c r="C272" s="296" t="s">
        <v>708</v>
      </c>
      <c r="D272" s="201" t="s">
        <v>479</v>
      </c>
      <c r="E272" s="170"/>
      <c r="F272" s="296"/>
      <c r="G272" s="201"/>
      <c r="H272" s="202" t="s">
        <v>1684</v>
      </c>
      <c r="I272" s="202" t="s">
        <v>1684</v>
      </c>
      <c r="J272" s="202" t="s">
        <v>1684</v>
      </c>
      <c r="K272" s="202" t="s">
        <v>1684</v>
      </c>
      <c r="L272" s="202" t="s">
        <v>479</v>
      </c>
      <c r="M272" s="202" t="s">
        <v>1685</v>
      </c>
      <c r="N272" s="202" t="s">
        <v>479</v>
      </c>
      <c r="O272" s="167"/>
      <c r="P272" s="203">
        <v>0</v>
      </c>
      <c r="Q272" s="203">
        <v>0</v>
      </c>
      <c r="R272" s="203">
        <v>0</v>
      </c>
      <c r="S272" s="203">
        <v>0</v>
      </c>
      <c r="T272" s="203">
        <v>0</v>
      </c>
      <c r="U272" s="203">
        <v>0</v>
      </c>
      <c r="V272" s="203">
        <v>0</v>
      </c>
      <c r="W272" s="203">
        <v>0</v>
      </c>
      <c r="X272" s="203">
        <v>0</v>
      </c>
      <c r="Y272" s="203">
        <v>0</v>
      </c>
      <c r="Z272" s="203">
        <v>0</v>
      </c>
      <c r="AA272" s="203">
        <v>0</v>
      </c>
      <c r="AB272" s="203">
        <v>0</v>
      </c>
      <c r="AC272" s="203"/>
      <c r="AD272" s="203"/>
      <c r="AE272" s="203">
        <v>0</v>
      </c>
      <c r="AF272" s="215"/>
      <c r="AG272" s="216"/>
      <c r="AH272" s="205"/>
      <c r="AI272" s="205"/>
      <c r="AJ272" s="205"/>
      <c r="AK272" s="206"/>
      <c r="AL272" s="205">
        <v>0</v>
      </c>
      <c r="AM272" s="207">
        <v>0</v>
      </c>
      <c r="AN272" s="205"/>
      <c r="AO272" s="208">
        <v>0</v>
      </c>
      <c r="AP272" s="209"/>
      <c r="AQ272" s="210">
        <v>0</v>
      </c>
      <c r="AR272" s="205"/>
      <c r="AS272" s="205"/>
      <c r="AT272" s="205"/>
      <c r="AU272" s="205"/>
      <c r="AV272" s="211">
        <v>0</v>
      </c>
      <c r="AW272" s="205">
        <v>0</v>
      </c>
      <c r="AX272" s="205"/>
      <c r="AY272" s="207">
        <v>0</v>
      </c>
      <c r="AZ272" s="212"/>
      <c r="BA272" s="213">
        <v>0</v>
      </c>
      <c r="BC272" s="202" t="str">
        <f t="shared" si="32"/>
        <v/>
      </c>
      <c r="BD272" s="202" t="str">
        <f t="shared" si="32"/>
        <v/>
      </c>
      <c r="BE272" s="202" t="str">
        <f t="shared" si="32"/>
        <v/>
      </c>
      <c r="BF272" s="202" t="str">
        <f t="shared" si="32"/>
        <v/>
      </c>
      <c r="BG272" s="202" t="str">
        <f t="shared" si="28"/>
        <v>W/C</v>
      </c>
      <c r="BH272" s="202" t="str">
        <f t="shared" si="28"/>
        <v>NO</v>
      </c>
      <c r="BI272" s="202" t="str">
        <f t="shared" si="29"/>
        <v>W/C</v>
      </c>
      <c r="BK272" s="202" t="b">
        <f t="shared" si="33"/>
        <v>1</v>
      </c>
      <c r="BL272" s="202" t="b">
        <f t="shared" si="33"/>
        <v>1</v>
      </c>
      <c r="BM272" s="202" t="b">
        <f t="shared" si="33"/>
        <v>1</v>
      </c>
      <c r="BN272" s="202" t="b">
        <f t="shared" si="33"/>
        <v>1</v>
      </c>
      <c r="BO272" s="202" t="b">
        <f t="shared" si="33"/>
        <v>1</v>
      </c>
      <c r="BP272" s="202" t="b">
        <f t="shared" si="33"/>
        <v>1</v>
      </c>
      <c r="BQ272" s="202" t="b">
        <f t="shared" si="33"/>
        <v>1</v>
      </c>
    </row>
    <row r="273" spans="1:69" s="214" customFormat="1" ht="12" customHeight="1" x14ac:dyDescent="0.2">
      <c r="A273" s="295">
        <v>16500671</v>
      </c>
      <c r="B273" s="296" t="s">
        <v>1938</v>
      </c>
      <c r="C273" s="296" t="s">
        <v>709</v>
      </c>
      <c r="D273" s="201" t="s">
        <v>479</v>
      </c>
      <c r="E273" s="170"/>
      <c r="F273" s="296"/>
      <c r="G273" s="201"/>
      <c r="H273" s="202" t="s">
        <v>1684</v>
      </c>
      <c r="I273" s="202" t="s">
        <v>1684</v>
      </c>
      <c r="J273" s="202" t="s">
        <v>1684</v>
      </c>
      <c r="K273" s="202" t="s">
        <v>1684</v>
      </c>
      <c r="L273" s="202" t="s">
        <v>479</v>
      </c>
      <c r="M273" s="202" t="s">
        <v>1685</v>
      </c>
      <c r="N273" s="202" t="s">
        <v>479</v>
      </c>
      <c r="O273" s="167"/>
      <c r="P273" s="203">
        <v>0</v>
      </c>
      <c r="Q273" s="203">
        <v>0</v>
      </c>
      <c r="R273" s="203">
        <v>0</v>
      </c>
      <c r="S273" s="203">
        <v>0</v>
      </c>
      <c r="T273" s="203">
        <v>0</v>
      </c>
      <c r="U273" s="203">
        <v>0</v>
      </c>
      <c r="V273" s="203">
        <v>0</v>
      </c>
      <c r="W273" s="203">
        <v>0</v>
      </c>
      <c r="X273" s="203">
        <v>0</v>
      </c>
      <c r="Y273" s="203">
        <v>0</v>
      </c>
      <c r="Z273" s="203">
        <v>0</v>
      </c>
      <c r="AA273" s="203">
        <v>0</v>
      </c>
      <c r="AB273" s="203">
        <v>0</v>
      </c>
      <c r="AC273" s="203"/>
      <c r="AD273" s="203"/>
      <c r="AE273" s="203">
        <v>0</v>
      </c>
      <c r="AF273" s="215"/>
      <c r="AG273" s="216"/>
      <c r="AH273" s="205"/>
      <c r="AI273" s="205"/>
      <c r="AJ273" s="205"/>
      <c r="AK273" s="206"/>
      <c r="AL273" s="205">
        <v>0</v>
      </c>
      <c r="AM273" s="207">
        <v>0</v>
      </c>
      <c r="AN273" s="205"/>
      <c r="AO273" s="208">
        <v>0</v>
      </c>
      <c r="AP273" s="209"/>
      <c r="AQ273" s="210">
        <v>0</v>
      </c>
      <c r="AR273" s="205"/>
      <c r="AS273" s="205"/>
      <c r="AT273" s="205"/>
      <c r="AU273" s="205"/>
      <c r="AV273" s="211">
        <v>0</v>
      </c>
      <c r="AW273" s="205">
        <v>0</v>
      </c>
      <c r="AX273" s="205"/>
      <c r="AY273" s="207">
        <v>0</v>
      </c>
      <c r="AZ273" s="212"/>
      <c r="BA273" s="213">
        <v>0</v>
      </c>
      <c r="BC273" s="202" t="str">
        <f t="shared" si="32"/>
        <v/>
      </c>
      <c r="BD273" s="202" t="str">
        <f t="shared" si="32"/>
        <v/>
      </c>
      <c r="BE273" s="202" t="str">
        <f t="shared" si="32"/>
        <v/>
      </c>
      <c r="BF273" s="202" t="str">
        <f t="shared" si="32"/>
        <v/>
      </c>
      <c r="BG273" s="202" t="str">
        <f t="shared" si="28"/>
        <v>W/C</v>
      </c>
      <c r="BH273" s="202" t="str">
        <f t="shared" si="28"/>
        <v>NO</v>
      </c>
      <c r="BI273" s="202" t="str">
        <f t="shared" si="29"/>
        <v>W/C</v>
      </c>
      <c r="BK273" s="202" t="b">
        <f t="shared" si="33"/>
        <v>1</v>
      </c>
      <c r="BL273" s="202" t="b">
        <f t="shared" si="33"/>
        <v>1</v>
      </c>
      <c r="BM273" s="202" t="b">
        <f t="shared" si="33"/>
        <v>1</v>
      </c>
      <c r="BN273" s="202" t="b">
        <f t="shared" si="33"/>
        <v>1</v>
      </c>
      <c r="BO273" s="202" t="b">
        <f t="shared" si="33"/>
        <v>1</v>
      </c>
      <c r="BP273" s="202" t="b">
        <f t="shared" si="33"/>
        <v>1</v>
      </c>
      <c r="BQ273" s="202" t="b">
        <f t="shared" si="33"/>
        <v>1</v>
      </c>
    </row>
    <row r="274" spans="1:69" s="214" customFormat="1" ht="12" customHeight="1" x14ac:dyDescent="0.2">
      <c r="A274" s="295">
        <v>16500673</v>
      </c>
      <c r="B274" s="296" t="s">
        <v>1939</v>
      </c>
      <c r="C274" s="296" t="s">
        <v>710</v>
      </c>
      <c r="D274" s="201" t="s">
        <v>479</v>
      </c>
      <c r="E274" s="170"/>
      <c r="F274" s="296"/>
      <c r="G274" s="201"/>
      <c r="H274" s="202" t="s">
        <v>1684</v>
      </c>
      <c r="I274" s="202" t="s">
        <v>1684</v>
      </c>
      <c r="J274" s="202" t="s">
        <v>1684</v>
      </c>
      <c r="K274" s="202" t="s">
        <v>1684</v>
      </c>
      <c r="L274" s="202" t="s">
        <v>479</v>
      </c>
      <c r="M274" s="202" t="s">
        <v>1685</v>
      </c>
      <c r="N274" s="202" t="s">
        <v>479</v>
      </c>
      <c r="O274" s="167"/>
      <c r="P274" s="203">
        <v>0</v>
      </c>
      <c r="Q274" s="203">
        <v>215564.81</v>
      </c>
      <c r="R274" s="203">
        <v>195968.01</v>
      </c>
      <c r="S274" s="203">
        <v>176371.21</v>
      </c>
      <c r="T274" s="203">
        <v>156774.41</v>
      </c>
      <c r="U274" s="203">
        <v>137177.60999999999</v>
      </c>
      <c r="V274" s="203">
        <v>117580.81</v>
      </c>
      <c r="W274" s="203">
        <v>97984.01</v>
      </c>
      <c r="X274" s="203">
        <v>78387.210000000006</v>
      </c>
      <c r="Y274" s="203">
        <v>58790.41</v>
      </c>
      <c r="Z274" s="203">
        <v>39193.61</v>
      </c>
      <c r="AA274" s="203">
        <v>19596.810000000001</v>
      </c>
      <c r="AB274" s="203">
        <v>241040.65</v>
      </c>
      <c r="AC274" s="203"/>
      <c r="AD274" s="203"/>
      <c r="AE274" s="203">
        <v>117825.76958333334</v>
      </c>
      <c r="AF274" s="215"/>
      <c r="AG274" s="216"/>
      <c r="AH274" s="205"/>
      <c r="AI274" s="205"/>
      <c r="AJ274" s="205"/>
      <c r="AK274" s="206"/>
      <c r="AL274" s="205">
        <v>0</v>
      </c>
      <c r="AM274" s="207">
        <v>117825.76958333334</v>
      </c>
      <c r="AN274" s="205"/>
      <c r="AO274" s="208">
        <v>117825.76958333334</v>
      </c>
      <c r="AP274" s="209"/>
      <c r="AQ274" s="210">
        <v>241040.65</v>
      </c>
      <c r="AR274" s="205"/>
      <c r="AS274" s="205"/>
      <c r="AT274" s="205"/>
      <c r="AU274" s="205"/>
      <c r="AV274" s="211">
        <v>0</v>
      </c>
      <c r="AW274" s="205">
        <v>241040.65</v>
      </c>
      <c r="AX274" s="205"/>
      <c r="AY274" s="207">
        <v>241040.65</v>
      </c>
      <c r="AZ274" s="212"/>
      <c r="BA274" s="213">
        <v>0</v>
      </c>
      <c r="BC274" s="202" t="str">
        <f t="shared" si="32"/>
        <v/>
      </c>
      <c r="BD274" s="202" t="str">
        <f t="shared" si="32"/>
        <v/>
      </c>
      <c r="BE274" s="202" t="str">
        <f t="shared" si="32"/>
        <v/>
      </c>
      <c r="BF274" s="202" t="str">
        <f t="shared" si="32"/>
        <v/>
      </c>
      <c r="BG274" s="202" t="str">
        <f t="shared" si="28"/>
        <v>W/C</v>
      </c>
      <c r="BH274" s="202" t="str">
        <f t="shared" si="28"/>
        <v>NO</v>
      </c>
      <c r="BI274" s="202" t="str">
        <f t="shared" si="29"/>
        <v>W/C</v>
      </c>
      <c r="BK274" s="202" t="b">
        <f t="shared" si="33"/>
        <v>1</v>
      </c>
      <c r="BL274" s="202" t="b">
        <f t="shared" si="33"/>
        <v>1</v>
      </c>
      <c r="BM274" s="202" t="b">
        <f t="shared" si="33"/>
        <v>1</v>
      </c>
      <c r="BN274" s="202" t="b">
        <f t="shared" si="33"/>
        <v>1</v>
      </c>
      <c r="BO274" s="202" t="b">
        <f t="shared" si="33"/>
        <v>1</v>
      </c>
      <c r="BP274" s="202" t="b">
        <f t="shared" si="33"/>
        <v>1</v>
      </c>
      <c r="BQ274" s="202" t="b">
        <f t="shared" si="33"/>
        <v>1</v>
      </c>
    </row>
    <row r="275" spans="1:69" s="214" customFormat="1" ht="12" customHeight="1" x14ac:dyDescent="0.2">
      <c r="A275" s="239">
        <v>16500681</v>
      </c>
      <c r="B275" s="240" t="s">
        <v>1940</v>
      </c>
      <c r="C275" s="200" t="s">
        <v>711</v>
      </c>
      <c r="D275" s="201" t="s">
        <v>479</v>
      </c>
      <c r="E275" s="170"/>
      <c r="F275" s="200"/>
      <c r="G275" s="201"/>
      <c r="H275" s="202" t="s">
        <v>1684</v>
      </c>
      <c r="I275" s="202" t="s">
        <v>1684</v>
      </c>
      <c r="J275" s="202" t="s">
        <v>1684</v>
      </c>
      <c r="K275" s="202" t="s">
        <v>1684</v>
      </c>
      <c r="L275" s="202" t="s">
        <v>479</v>
      </c>
      <c r="M275" s="202" t="s">
        <v>1685</v>
      </c>
      <c r="N275" s="202" t="s">
        <v>479</v>
      </c>
      <c r="O275" s="167"/>
      <c r="P275" s="203">
        <v>0</v>
      </c>
      <c r="Q275" s="203">
        <v>0</v>
      </c>
      <c r="R275" s="203">
        <v>0</v>
      </c>
      <c r="S275" s="203">
        <v>0</v>
      </c>
      <c r="T275" s="203">
        <v>0</v>
      </c>
      <c r="U275" s="203">
        <v>0</v>
      </c>
      <c r="V275" s="203">
        <v>0</v>
      </c>
      <c r="W275" s="203">
        <v>0</v>
      </c>
      <c r="X275" s="203">
        <v>0</v>
      </c>
      <c r="Y275" s="203">
        <v>0</v>
      </c>
      <c r="Z275" s="203">
        <v>0</v>
      </c>
      <c r="AA275" s="203">
        <v>0</v>
      </c>
      <c r="AB275" s="203">
        <v>0</v>
      </c>
      <c r="AC275" s="203"/>
      <c r="AD275" s="203"/>
      <c r="AE275" s="203">
        <v>0</v>
      </c>
      <c r="AF275" s="215"/>
      <c r="AG275" s="216"/>
      <c r="AH275" s="205"/>
      <c r="AI275" s="205"/>
      <c r="AJ275" s="205"/>
      <c r="AK275" s="206"/>
      <c r="AL275" s="205">
        <v>0</v>
      </c>
      <c r="AM275" s="207">
        <v>0</v>
      </c>
      <c r="AN275" s="205"/>
      <c r="AO275" s="208">
        <v>0</v>
      </c>
      <c r="AP275" s="209"/>
      <c r="AQ275" s="210">
        <v>0</v>
      </c>
      <c r="AR275" s="205"/>
      <c r="AS275" s="205"/>
      <c r="AT275" s="205"/>
      <c r="AU275" s="205"/>
      <c r="AV275" s="211">
        <v>0</v>
      </c>
      <c r="AW275" s="205">
        <v>0</v>
      </c>
      <c r="AX275" s="205"/>
      <c r="AY275" s="207">
        <v>0</v>
      </c>
      <c r="AZ275" s="212"/>
      <c r="BA275" s="213">
        <v>0</v>
      </c>
      <c r="BC275" s="202" t="str">
        <f t="shared" si="32"/>
        <v/>
      </c>
      <c r="BD275" s="202" t="str">
        <f t="shared" si="32"/>
        <v/>
      </c>
      <c r="BE275" s="202" t="str">
        <f t="shared" si="32"/>
        <v/>
      </c>
      <c r="BF275" s="202" t="str">
        <f t="shared" si="32"/>
        <v/>
      </c>
      <c r="BG275" s="202" t="str">
        <f t="shared" si="28"/>
        <v>W/C</v>
      </c>
      <c r="BH275" s="202" t="str">
        <f t="shared" si="28"/>
        <v>NO</v>
      </c>
      <c r="BI275" s="202" t="str">
        <f t="shared" si="29"/>
        <v>W/C</v>
      </c>
      <c r="BK275" s="202" t="b">
        <f t="shared" si="33"/>
        <v>1</v>
      </c>
      <c r="BL275" s="202" t="b">
        <f t="shared" si="33"/>
        <v>1</v>
      </c>
      <c r="BM275" s="202" t="b">
        <f t="shared" si="33"/>
        <v>1</v>
      </c>
      <c r="BN275" s="202" t="b">
        <f t="shared" si="33"/>
        <v>1</v>
      </c>
      <c r="BO275" s="202" t="b">
        <f t="shared" si="33"/>
        <v>1</v>
      </c>
      <c r="BP275" s="202" t="b">
        <f t="shared" si="33"/>
        <v>1</v>
      </c>
      <c r="BQ275" s="202" t="b">
        <f t="shared" si="33"/>
        <v>1</v>
      </c>
    </row>
    <row r="276" spans="1:69" s="214" customFormat="1" ht="12" customHeight="1" x14ac:dyDescent="0.2">
      <c r="A276" s="239">
        <v>16500683</v>
      </c>
      <c r="B276" s="240" t="s">
        <v>1941</v>
      </c>
      <c r="C276" s="200" t="s">
        <v>712</v>
      </c>
      <c r="D276" s="201" t="s">
        <v>479</v>
      </c>
      <c r="E276" s="170"/>
      <c r="F276" s="200"/>
      <c r="G276" s="201"/>
      <c r="H276" s="202" t="s">
        <v>1684</v>
      </c>
      <c r="I276" s="202" t="s">
        <v>1684</v>
      </c>
      <c r="J276" s="202" t="s">
        <v>1684</v>
      </c>
      <c r="K276" s="202" t="s">
        <v>1684</v>
      </c>
      <c r="L276" s="202" t="s">
        <v>479</v>
      </c>
      <c r="M276" s="202" t="s">
        <v>1685</v>
      </c>
      <c r="N276" s="202" t="s">
        <v>479</v>
      </c>
      <c r="O276" s="167"/>
      <c r="P276" s="203">
        <v>0</v>
      </c>
      <c r="Q276" s="203">
        <v>0</v>
      </c>
      <c r="R276" s="203">
        <v>0</v>
      </c>
      <c r="S276" s="203">
        <v>0</v>
      </c>
      <c r="T276" s="203">
        <v>0</v>
      </c>
      <c r="U276" s="203">
        <v>0</v>
      </c>
      <c r="V276" s="203">
        <v>0</v>
      </c>
      <c r="W276" s="203">
        <v>0</v>
      </c>
      <c r="X276" s="203">
        <v>0</v>
      </c>
      <c r="Y276" s="203">
        <v>0</v>
      </c>
      <c r="Z276" s="203">
        <v>0</v>
      </c>
      <c r="AA276" s="203">
        <v>0</v>
      </c>
      <c r="AB276" s="203">
        <v>0</v>
      </c>
      <c r="AC276" s="203"/>
      <c r="AD276" s="203"/>
      <c r="AE276" s="203">
        <v>0</v>
      </c>
      <c r="AF276" s="215"/>
      <c r="AG276" s="216"/>
      <c r="AH276" s="205"/>
      <c r="AI276" s="205"/>
      <c r="AJ276" s="205"/>
      <c r="AK276" s="206"/>
      <c r="AL276" s="205">
        <v>0</v>
      </c>
      <c r="AM276" s="207">
        <v>0</v>
      </c>
      <c r="AN276" s="205"/>
      <c r="AO276" s="208">
        <v>0</v>
      </c>
      <c r="AP276" s="209"/>
      <c r="AQ276" s="210">
        <v>0</v>
      </c>
      <c r="AR276" s="205"/>
      <c r="AS276" s="205"/>
      <c r="AT276" s="205"/>
      <c r="AU276" s="205"/>
      <c r="AV276" s="211">
        <v>0</v>
      </c>
      <c r="AW276" s="205">
        <v>0</v>
      </c>
      <c r="AX276" s="205"/>
      <c r="AY276" s="207">
        <v>0</v>
      </c>
      <c r="AZ276" s="212"/>
      <c r="BA276" s="213">
        <v>0</v>
      </c>
      <c r="BC276" s="202" t="str">
        <f t="shared" si="32"/>
        <v/>
      </c>
      <c r="BD276" s="202" t="str">
        <f t="shared" si="32"/>
        <v/>
      </c>
      <c r="BE276" s="202" t="str">
        <f t="shared" si="32"/>
        <v/>
      </c>
      <c r="BF276" s="202" t="str">
        <f t="shared" si="32"/>
        <v/>
      </c>
      <c r="BG276" s="202" t="str">
        <f t="shared" ref="BG276:BH345" si="34">IF(VALUE(AW276),"W/C",IF(ISBLANK(AW276),"NO","W/C"))</f>
        <v>W/C</v>
      </c>
      <c r="BH276" s="202" t="str">
        <f t="shared" si="34"/>
        <v>NO</v>
      </c>
      <c r="BI276" s="202" t="str">
        <f t="shared" si="29"/>
        <v>W/C</v>
      </c>
      <c r="BK276" s="202" t="b">
        <f t="shared" si="33"/>
        <v>1</v>
      </c>
      <c r="BL276" s="202" t="b">
        <f t="shared" si="33"/>
        <v>1</v>
      </c>
      <c r="BM276" s="202" t="b">
        <f t="shared" si="33"/>
        <v>1</v>
      </c>
      <c r="BN276" s="202" t="b">
        <f t="shared" si="33"/>
        <v>1</v>
      </c>
      <c r="BO276" s="202" t="b">
        <f t="shared" si="33"/>
        <v>1</v>
      </c>
      <c r="BP276" s="202" t="b">
        <f t="shared" si="33"/>
        <v>1</v>
      </c>
      <c r="BQ276" s="202" t="b">
        <f t="shared" si="33"/>
        <v>1</v>
      </c>
    </row>
    <row r="277" spans="1:69" s="214" customFormat="1" ht="12" customHeight="1" x14ac:dyDescent="0.2">
      <c r="A277" s="239">
        <v>16500693</v>
      </c>
      <c r="B277" s="240" t="s">
        <v>1942</v>
      </c>
      <c r="C277" s="200" t="s">
        <v>713</v>
      </c>
      <c r="D277" s="201" t="s">
        <v>479</v>
      </c>
      <c r="E277" s="170"/>
      <c r="F277" s="200"/>
      <c r="G277" s="201"/>
      <c r="H277" s="202" t="s">
        <v>1684</v>
      </c>
      <c r="I277" s="202" t="s">
        <v>1684</v>
      </c>
      <c r="J277" s="202" t="s">
        <v>1684</v>
      </c>
      <c r="K277" s="202" t="s">
        <v>1684</v>
      </c>
      <c r="L277" s="202" t="s">
        <v>479</v>
      </c>
      <c r="M277" s="202" t="s">
        <v>1685</v>
      </c>
      <c r="N277" s="202" t="s">
        <v>479</v>
      </c>
      <c r="O277" s="167"/>
      <c r="P277" s="203">
        <v>0</v>
      </c>
      <c r="Q277" s="203">
        <v>0</v>
      </c>
      <c r="R277" s="203">
        <v>0</v>
      </c>
      <c r="S277" s="203">
        <v>0</v>
      </c>
      <c r="T277" s="203">
        <v>0</v>
      </c>
      <c r="U277" s="203">
        <v>0</v>
      </c>
      <c r="V277" s="203">
        <v>0</v>
      </c>
      <c r="W277" s="203">
        <v>0</v>
      </c>
      <c r="X277" s="203">
        <v>0</v>
      </c>
      <c r="Y277" s="203">
        <v>0</v>
      </c>
      <c r="Z277" s="203">
        <v>0</v>
      </c>
      <c r="AA277" s="203">
        <v>0</v>
      </c>
      <c r="AB277" s="203">
        <v>0</v>
      </c>
      <c r="AC277" s="203"/>
      <c r="AD277" s="203"/>
      <c r="AE277" s="203">
        <v>0</v>
      </c>
      <c r="AF277" s="215"/>
      <c r="AG277" s="216"/>
      <c r="AH277" s="205"/>
      <c r="AI277" s="205"/>
      <c r="AJ277" s="205"/>
      <c r="AK277" s="206"/>
      <c r="AL277" s="205">
        <v>0</v>
      </c>
      <c r="AM277" s="207">
        <v>0</v>
      </c>
      <c r="AN277" s="205"/>
      <c r="AO277" s="208">
        <v>0</v>
      </c>
      <c r="AP277" s="209"/>
      <c r="AQ277" s="210">
        <v>0</v>
      </c>
      <c r="AR277" s="205"/>
      <c r="AS277" s="205"/>
      <c r="AT277" s="205"/>
      <c r="AU277" s="205"/>
      <c r="AV277" s="211">
        <v>0</v>
      </c>
      <c r="AW277" s="205">
        <v>0</v>
      </c>
      <c r="AX277" s="205"/>
      <c r="AY277" s="207">
        <v>0</v>
      </c>
      <c r="AZ277" s="212"/>
      <c r="BA277" s="213">
        <v>0</v>
      </c>
      <c r="BC277" s="202" t="str">
        <f t="shared" si="32"/>
        <v/>
      </c>
      <c r="BD277" s="202" t="str">
        <f t="shared" si="32"/>
        <v/>
      </c>
      <c r="BE277" s="202" t="str">
        <f t="shared" si="32"/>
        <v/>
      </c>
      <c r="BF277" s="202" t="str">
        <f t="shared" si="32"/>
        <v/>
      </c>
      <c r="BG277" s="202" t="str">
        <f t="shared" si="34"/>
        <v>W/C</v>
      </c>
      <c r="BH277" s="202" t="str">
        <f t="shared" si="34"/>
        <v>NO</v>
      </c>
      <c r="BI277" s="202" t="str">
        <f t="shared" si="29"/>
        <v>W/C</v>
      </c>
      <c r="BK277" s="202" t="b">
        <f t="shared" si="33"/>
        <v>1</v>
      </c>
      <c r="BL277" s="202" t="b">
        <f t="shared" si="33"/>
        <v>1</v>
      </c>
      <c r="BM277" s="202" t="b">
        <f t="shared" si="33"/>
        <v>1</v>
      </c>
      <c r="BN277" s="202" t="b">
        <f t="shared" si="33"/>
        <v>1</v>
      </c>
      <c r="BO277" s="202" t="b">
        <f t="shared" si="33"/>
        <v>1</v>
      </c>
      <c r="BP277" s="202" t="b">
        <f t="shared" si="33"/>
        <v>1</v>
      </c>
      <c r="BQ277" s="202" t="b">
        <f t="shared" si="33"/>
        <v>1</v>
      </c>
    </row>
    <row r="278" spans="1:69" s="214" customFormat="1" ht="12" customHeight="1" x14ac:dyDescent="0.2">
      <c r="A278" s="295">
        <v>16500703</v>
      </c>
      <c r="B278" s="296" t="s">
        <v>1943</v>
      </c>
      <c r="C278" s="296" t="s">
        <v>714</v>
      </c>
      <c r="D278" s="201" t="s">
        <v>479</v>
      </c>
      <c r="E278" s="170"/>
      <c r="F278" s="296"/>
      <c r="G278" s="201"/>
      <c r="H278" s="202" t="s">
        <v>1684</v>
      </c>
      <c r="I278" s="202" t="s">
        <v>1684</v>
      </c>
      <c r="J278" s="202" t="s">
        <v>1684</v>
      </c>
      <c r="K278" s="202" t="s">
        <v>1684</v>
      </c>
      <c r="L278" s="202" t="s">
        <v>479</v>
      </c>
      <c r="M278" s="202" t="s">
        <v>1685</v>
      </c>
      <c r="N278" s="202" t="s">
        <v>479</v>
      </c>
      <c r="O278" s="167"/>
      <c r="P278" s="203">
        <v>0</v>
      </c>
      <c r="Q278" s="203">
        <v>0</v>
      </c>
      <c r="R278" s="203">
        <v>0</v>
      </c>
      <c r="S278" s="203">
        <v>0</v>
      </c>
      <c r="T278" s="203">
        <v>0</v>
      </c>
      <c r="U278" s="203">
        <v>0</v>
      </c>
      <c r="V278" s="203">
        <v>0</v>
      </c>
      <c r="W278" s="203">
        <v>0</v>
      </c>
      <c r="X278" s="203">
        <v>0</v>
      </c>
      <c r="Y278" s="203">
        <v>0</v>
      </c>
      <c r="Z278" s="203">
        <v>0</v>
      </c>
      <c r="AA278" s="203">
        <v>0</v>
      </c>
      <c r="AB278" s="203">
        <v>0</v>
      </c>
      <c r="AC278" s="203"/>
      <c r="AD278" s="203"/>
      <c r="AE278" s="203">
        <v>0</v>
      </c>
      <c r="AF278" s="215"/>
      <c r="AG278" s="216"/>
      <c r="AH278" s="205"/>
      <c r="AI278" s="205"/>
      <c r="AJ278" s="205"/>
      <c r="AK278" s="206"/>
      <c r="AL278" s="205">
        <v>0</v>
      </c>
      <c r="AM278" s="207">
        <v>0</v>
      </c>
      <c r="AN278" s="205"/>
      <c r="AO278" s="208">
        <v>0</v>
      </c>
      <c r="AP278" s="209"/>
      <c r="AQ278" s="210">
        <v>0</v>
      </c>
      <c r="AR278" s="205"/>
      <c r="AS278" s="205"/>
      <c r="AT278" s="205"/>
      <c r="AU278" s="205"/>
      <c r="AV278" s="211">
        <v>0</v>
      </c>
      <c r="AW278" s="205">
        <v>0</v>
      </c>
      <c r="AX278" s="205"/>
      <c r="AY278" s="207">
        <v>0</v>
      </c>
      <c r="AZ278" s="212"/>
      <c r="BA278" s="213">
        <v>0</v>
      </c>
      <c r="BC278" s="202" t="str">
        <f t="shared" si="32"/>
        <v/>
      </c>
      <c r="BD278" s="202" t="str">
        <f t="shared" si="32"/>
        <v/>
      </c>
      <c r="BE278" s="202" t="str">
        <f t="shared" si="32"/>
        <v/>
      </c>
      <c r="BF278" s="202" t="str">
        <f t="shared" si="32"/>
        <v/>
      </c>
      <c r="BG278" s="202" t="str">
        <f t="shared" si="34"/>
        <v>W/C</v>
      </c>
      <c r="BH278" s="202" t="str">
        <f t="shared" si="34"/>
        <v>NO</v>
      </c>
      <c r="BI278" s="202" t="str">
        <f t="shared" si="29"/>
        <v>W/C</v>
      </c>
      <c r="BK278" s="202" t="b">
        <f t="shared" si="33"/>
        <v>1</v>
      </c>
      <c r="BL278" s="202" t="b">
        <f t="shared" si="33"/>
        <v>1</v>
      </c>
      <c r="BM278" s="202" t="b">
        <f t="shared" si="33"/>
        <v>1</v>
      </c>
      <c r="BN278" s="202" t="b">
        <f t="shared" si="33"/>
        <v>1</v>
      </c>
      <c r="BO278" s="202" t="b">
        <f t="shared" si="33"/>
        <v>1</v>
      </c>
      <c r="BP278" s="202" t="b">
        <f t="shared" si="33"/>
        <v>1</v>
      </c>
      <c r="BQ278" s="202" t="b">
        <f t="shared" si="33"/>
        <v>1</v>
      </c>
    </row>
    <row r="279" spans="1:69" s="214" customFormat="1" ht="12" customHeight="1" x14ac:dyDescent="0.2">
      <c r="A279" s="278">
        <v>16500731</v>
      </c>
      <c r="B279" s="269" t="s">
        <v>1944</v>
      </c>
      <c r="C279" s="200" t="s">
        <v>715</v>
      </c>
      <c r="D279" s="201" t="s">
        <v>479</v>
      </c>
      <c r="E279" s="170"/>
      <c r="F279" s="200"/>
      <c r="G279" s="201"/>
      <c r="H279" s="202" t="s">
        <v>1684</v>
      </c>
      <c r="I279" s="202" t="s">
        <v>1684</v>
      </c>
      <c r="J279" s="202" t="s">
        <v>1684</v>
      </c>
      <c r="K279" s="202" t="s">
        <v>1684</v>
      </c>
      <c r="L279" s="202" t="s">
        <v>479</v>
      </c>
      <c r="M279" s="202" t="s">
        <v>1685</v>
      </c>
      <c r="N279" s="202" t="s">
        <v>479</v>
      </c>
      <c r="O279" s="167"/>
      <c r="P279" s="203">
        <v>0</v>
      </c>
      <c r="Q279" s="203">
        <v>0</v>
      </c>
      <c r="R279" s="203">
        <v>0</v>
      </c>
      <c r="S279" s="203">
        <v>0</v>
      </c>
      <c r="T279" s="203">
        <v>0</v>
      </c>
      <c r="U279" s="203">
        <v>0</v>
      </c>
      <c r="V279" s="203">
        <v>0</v>
      </c>
      <c r="W279" s="203">
        <v>0</v>
      </c>
      <c r="X279" s="203">
        <v>0</v>
      </c>
      <c r="Y279" s="203">
        <v>0</v>
      </c>
      <c r="Z279" s="203">
        <v>0</v>
      </c>
      <c r="AA279" s="203">
        <v>0</v>
      </c>
      <c r="AB279" s="203">
        <v>0</v>
      </c>
      <c r="AC279" s="203"/>
      <c r="AD279" s="203"/>
      <c r="AE279" s="203">
        <v>0</v>
      </c>
      <c r="AF279" s="215"/>
      <c r="AG279" s="216"/>
      <c r="AH279" s="205"/>
      <c r="AI279" s="205"/>
      <c r="AJ279" s="205"/>
      <c r="AK279" s="206"/>
      <c r="AL279" s="205">
        <v>0</v>
      </c>
      <c r="AM279" s="207">
        <v>0</v>
      </c>
      <c r="AN279" s="205"/>
      <c r="AO279" s="208">
        <v>0</v>
      </c>
      <c r="AP279" s="209"/>
      <c r="AQ279" s="210">
        <v>0</v>
      </c>
      <c r="AR279" s="205"/>
      <c r="AS279" s="205"/>
      <c r="AT279" s="205"/>
      <c r="AU279" s="205"/>
      <c r="AV279" s="211">
        <v>0</v>
      </c>
      <c r="AW279" s="205">
        <v>0</v>
      </c>
      <c r="AX279" s="205"/>
      <c r="AY279" s="207">
        <v>0</v>
      </c>
      <c r="AZ279" s="212"/>
      <c r="BA279" s="213">
        <v>0</v>
      </c>
      <c r="BC279" s="202" t="str">
        <f t="shared" si="32"/>
        <v/>
      </c>
      <c r="BD279" s="202" t="str">
        <f t="shared" si="32"/>
        <v/>
      </c>
      <c r="BE279" s="202" t="str">
        <f t="shared" si="32"/>
        <v/>
      </c>
      <c r="BF279" s="202" t="str">
        <f t="shared" si="32"/>
        <v/>
      </c>
      <c r="BG279" s="202" t="str">
        <f t="shared" si="34"/>
        <v>W/C</v>
      </c>
      <c r="BH279" s="202" t="str">
        <f t="shared" si="34"/>
        <v>NO</v>
      </c>
      <c r="BI279" s="202" t="str">
        <f t="shared" si="29"/>
        <v>W/C</v>
      </c>
      <c r="BK279" s="202" t="b">
        <f t="shared" si="33"/>
        <v>1</v>
      </c>
      <c r="BL279" s="202" t="b">
        <f t="shared" si="33"/>
        <v>1</v>
      </c>
      <c r="BM279" s="202" t="b">
        <f t="shared" si="33"/>
        <v>1</v>
      </c>
      <c r="BN279" s="202" t="b">
        <f t="shared" si="33"/>
        <v>1</v>
      </c>
      <c r="BO279" s="202" t="b">
        <f t="shared" si="33"/>
        <v>1</v>
      </c>
      <c r="BP279" s="202" t="b">
        <f t="shared" si="33"/>
        <v>1</v>
      </c>
      <c r="BQ279" s="202" t="b">
        <f t="shared" si="33"/>
        <v>1</v>
      </c>
    </row>
    <row r="280" spans="1:69" s="214" customFormat="1" ht="12" customHeight="1" x14ac:dyDescent="0.2">
      <c r="A280" s="278">
        <v>16500741</v>
      </c>
      <c r="B280" s="269" t="s">
        <v>1945</v>
      </c>
      <c r="C280" s="200" t="s">
        <v>716</v>
      </c>
      <c r="D280" s="201" t="s">
        <v>479</v>
      </c>
      <c r="E280" s="170"/>
      <c r="F280" s="200"/>
      <c r="G280" s="201"/>
      <c r="H280" s="202" t="s">
        <v>1684</v>
      </c>
      <c r="I280" s="202" t="s">
        <v>1684</v>
      </c>
      <c r="J280" s="202" t="s">
        <v>1684</v>
      </c>
      <c r="K280" s="202" t="s">
        <v>1684</v>
      </c>
      <c r="L280" s="202" t="s">
        <v>479</v>
      </c>
      <c r="M280" s="202" t="s">
        <v>1685</v>
      </c>
      <c r="N280" s="202" t="s">
        <v>479</v>
      </c>
      <c r="O280" s="167"/>
      <c r="P280" s="203">
        <v>0</v>
      </c>
      <c r="Q280" s="203">
        <v>0</v>
      </c>
      <c r="R280" s="203">
        <v>0</v>
      </c>
      <c r="S280" s="203">
        <v>0</v>
      </c>
      <c r="T280" s="203">
        <v>0</v>
      </c>
      <c r="U280" s="203">
        <v>0</v>
      </c>
      <c r="V280" s="203">
        <v>0</v>
      </c>
      <c r="W280" s="203">
        <v>0</v>
      </c>
      <c r="X280" s="203">
        <v>0</v>
      </c>
      <c r="Y280" s="203">
        <v>0</v>
      </c>
      <c r="Z280" s="203">
        <v>0</v>
      </c>
      <c r="AA280" s="203">
        <v>0</v>
      </c>
      <c r="AB280" s="203">
        <v>0</v>
      </c>
      <c r="AC280" s="203"/>
      <c r="AD280" s="203"/>
      <c r="AE280" s="203">
        <v>0</v>
      </c>
      <c r="AF280" s="215"/>
      <c r="AG280" s="216"/>
      <c r="AH280" s="205"/>
      <c r="AI280" s="205"/>
      <c r="AJ280" s="205"/>
      <c r="AK280" s="206"/>
      <c r="AL280" s="205">
        <v>0</v>
      </c>
      <c r="AM280" s="207">
        <v>0</v>
      </c>
      <c r="AN280" s="205"/>
      <c r="AO280" s="208">
        <v>0</v>
      </c>
      <c r="AP280" s="209"/>
      <c r="AQ280" s="210">
        <v>0</v>
      </c>
      <c r="AR280" s="205"/>
      <c r="AS280" s="205"/>
      <c r="AT280" s="205"/>
      <c r="AU280" s="205"/>
      <c r="AV280" s="211">
        <v>0</v>
      </c>
      <c r="AW280" s="205">
        <v>0</v>
      </c>
      <c r="AX280" s="205"/>
      <c r="AY280" s="207">
        <v>0</v>
      </c>
      <c r="AZ280" s="212"/>
      <c r="BA280" s="213">
        <v>0</v>
      </c>
      <c r="BC280" s="202" t="str">
        <f t="shared" si="32"/>
        <v/>
      </c>
      <c r="BD280" s="202" t="str">
        <f t="shared" si="32"/>
        <v/>
      </c>
      <c r="BE280" s="202" t="str">
        <f t="shared" si="32"/>
        <v/>
      </c>
      <c r="BF280" s="202" t="str">
        <f t="shared" si="32"/>
        <v/>
      </c>
      <c r="BG280" s="202" t="str">
        <f t="shared" si="34"/>
        <v>W/C</v>
      </c>
      <c r="BH280" s="202" t="str">
        <f t="shared" si="34"/>
        <v>NO</v>
      </c>
      <c r="BI280" s="202" t="str">
        <f t="shared" si="29"/>
        <v>W/C</v>
      </c>
      <c r="BK280" s="202" t="b">
        <f t="shared" si="33"/>
        <v>1</v>
      </c>
      <c r="BL280" s="202" t="b">
        <f t="shared" si="33"/>
        <v>1</v>
      </c>
      <c r="BM280" s="202" t="b">
        <f t="shared" si="33"/>
        <v>1</v>
      </c>
      <c r="BN280" s="202" t="b">
        <f t="shared" si="33"/>
        <v>1</v>
      </c>
      <c r="BO280" s="202" t="b">
        <f t="shared" si="33"/>
        <v>1</v>
      </c>
      <c r="BP280" s="202" t="b">
        <f t="shared" si="33"/>
        <v>1</v>
      </c>
      <c r="BQ280" s="202" t="b">
        <f t="shared" si="33"/>
        <v>1</v>
      </c>
    </row>
    <row r="281" spans="1:69" s="214" customFormat="1" ht="12" customHeight="1" x14ac:dyDescent="0.2">
      <c r="A281" s="278">
        <v>16500743</v>
      </c>
      <c r="B281" s="269" t="s">
        <v>1946</v>
      </c>
      <c r="C281" s="200" t="s">
        <v>717</v>
      </c>
      <c r="D281" s="201" t="s">
        <v>479</v>
      </c>
      <c r="E281" s="170"/>
      <c r="F281" s="200"/>
      <c r="G281" s="201"/>
      <c r="H281" s="202" t="s">
        <v>1684</v>
      </c>
      <c r="I281" s="202" t="s">
        <v>1684</v>
      </c>
      <c r="J281" s="202" t="s">
        <v>1684</v>
      </c>
      <c r="K281" s="202" t="s">
        <v>1684</v>
      </c>
      <c r="L281" s="202" t="s">
        <v>479</v>
      </c>
      <c r="M281" s="202" t="s">
        <v>1685</v>
      </c>
      <c r="N281" s="202" t="s">
        <v>479</v>
      </c>
      <c r="O281" s="167"/>
      <c r="P281" s="203">
        <v>67159.39</v>
      </c>
      <c r="Q281" s="203">
        <v>50369.54</v>
      </c>
      <c r="R281" s="203">
        <v>33579.69</v>
      </c>
      <c r="S281" s="203">
        <v>16789.84</v>
      </c>
      <c r="T281" s="203">
        <v>0</v>
      </c>
      <c r="U281" s="203">
        <v>0</v>
      </c>
      <c r="V281" s="203">
        <v>0</v>
      </c>
      <c r="W281" s="203">
        <v>154986.41</v>
      </c>
      <c r="X281" s="203">
        <v>137765.70000000001</v>
      </c>
      <c r="Y281" s="203">
        <v>120544.99</v>
      </c>
      <c r="Z281" s="203">
        <v>103324.28</v>
      </c>
      <c r="AA281" s="203">
        <v>86103.57</v>
      </c>
      <c r="AB281" s="203">
        <v>68882.86</v>
      </c>
      <c r="AC281" s="203"/>
      <c r="AD281" s="203"/>
      <c r="AE281" s="203">
        <v>64290.428749999999</v>
      </c>
      <c r="AF281" s="215"/>
      <c r="AG281" s="216"/>
      <c r="AH281" s="205"/>
      <c r="AI281" s="205"/>
      <c r="AJ281" s="205"/>
      <c r="AK281" s="206"/>
      <c r="AL281" s="205">
        <v>0</v>
      </c>
      <c r="AM281" s="207">
        <v>64290.428749999999</v>
      </c>
      <c r="AN281" s="205"/>
      <c r="AO281" s="208">
        <v>64290.428749999999</v>
      </c>
      <c r="AP281" s="209"/>
      <c r="AQ281" s="210">
        <v>68882.86</v>
      </c>
      <c r="AR281" s="205"/>
      <c r="AS281" s="205"/>
      <c r="AT281" s="205"/>
      <c r="AU281" s="205"/>
      <c r="AV281" s="211">
        <v>0</v>
      </c>
      <c r="AW281" s="205">
        <v>68882.86</v>
      </c>
      <c r="AX281" s="205"/>
      <c r="AY281" s="207">
        <v>68882.86</v>
      </c>
      <c r="AZ281" s="212"/>
      <c r="BA281" s="213">
        <v>0</v>
      </c>
      <c r="BC281" s="202" t="str">
        <f t="shared" si="32"/>
        <v/>
      </c>
      <c r="BD281" s="202" t="str">
        <f t="shared" si="32"/>
        <v/>
      </c>
      <c r="BE281" s="202" t="str">
        <f t="shared" si="32"/>
        <v/>
      </c>
      <c r="BF281" s="202" t="str">
        <f t="shared" si="32"/>
        <v/>
      </c>
      <c r="BG281" s="202" t="str">
        <f t="shared" si="34"/>
        <v>W/C</v>
      </c>
      <c r="BH281" s="202" t="str">
        <f t="shared" si="34"/>
        <v>NO</v>
      </c>
      <c r="BI281" s="202" t="str">
        <f t="shared" si="29"/>
        <v>W/C</v>
      </c>
      <c r="BK281" s="202" t="b">
        <f t="shared" si="33"/>
        <v>1</v>
      </c>
      <c r="BL281" s="202" t="b">
        <f t="shared" si="33"/>
        <v>1</v>
      </c>
      <c r="BM281" s="202" t="b">
        <f t="shared" si="33"/>
        <v>1</v>
      </c>
      <c r="BN281" s="202" t="b">
        <f t="shared" si="33"/>
        <v>1</v>
      </c>
      <c r="BO281" s="202" t="b">
        <f t="shared" si="33"/>
        <v>1</v>
      </c>
      <c r="BP281" s="202" t="b">
        <f t="shared" si="33"/>
        <v>1</v>
      </c>
      <c r="BQ281" s="202" t="b">
        <f t="shared" si="33"/>
        <v>1</v>
      </c>
    </row>
    <row r="282" spans="1:69" s="214" customFormat="1" ht="12" customHeight="1" x14ac:dyDescent="0.2">
      <c r="A282" s="278">
        <v>16500751</v>
      </c>
      <c r="B282" s="269" t="s">
        <v>1947</v>
      </c>
      <c r="C282" s="311" t="s">
        <v>718</v>
      </c>
      <c r="D282" s="201" t="s">
        <v>479</v>
      </c>
      <c r="E282" s="170"/>
      <c r="F282" s="200"/>
      <c r="G282" s="201"/>
      <c r="H282" s="202" t="s">
        <v>1684</v>
      </c>
      <c r="I282" s="202" t="s">
        <v>1684</v>
      </c>
      <c r="J282" s="202" t="s">
        <v>1684</v>
      </c>
      <c r="K282" s="202" t="s">
        <v>1684</v>
      </c>
      <c r="L282" s="202" t="s">
        <v>479</v>
      </c>
      <c r="M282" s="202" t="s">
        <v>1685</v>
      </c>
      <c r="N282" s="202" t="s">
        <v>479</v>
      </c>
      <c r="O282" s="167"/>
      <c r="P282" s="203">
        <v>0</v>
      </c>
      <c r="Q282" s="203">
        <v>0</v>
      </c>
      <c r="R282" s="203">
        <v>0</v>
      </c>
      <c r="S282" s="203">
        <v>0</v>
      </c>
      <c r="T282" s="203">
        <v>0</v>
      </c>
      <c r="U282" s="203">
        <v>0</v>
      </c>
      <c r="V282" s="203">
        <v>0</v>
      </c>
      <c r="W282" s="203">
        <v>0</v>
      </c>
      <c r="X282" s="203">
        <v>0</v>
      </c>
      <c r="Y282" s="203">
        <v>0</v>
      </c>
      <c r="Z282" s="203">
        <v>0</v>
      </c>
      <c r="AA282" s="203">
        <v>0</v>
      </c>
      <c r="AB282" s="203">
        <v>0</v>
      </c>
      <c r="AC282" s="203"/>
      <c r="AD282" s="203"/>
      <c r="AE282" s="203">
        <v>0</v>
      </c>
      <c r="AF282" s="215"/>
      <c r="AG282" s="216"/>
      <c r="AH282" s="205"/>
      <c r="AI282" s="205"/>
      <c r="AJ282" s="205"/>
      <c r="AK282" s="206"/>
      <c r="AL282" s="205">
        <v>0</v>
      </c>
      <c r="AM282" s="207">
        <v>0</v>
      </c>
      <c r="AN282" s="205"/>
      <c r="AO282" s="208">
        <v>0</v>
      </c>
      <c r="AP282" s="209"/>
      <c r="AQ282" s="210">
        <v>0</v>
      </c>
      <c r="AR282" s="205"/>
      <c r="AS282" s="205"/>
      <c r="AT282" s="205"/>
      <c r="AU282" s="205"/>
      <c r="AV282" s="211">
        <v>0</v>
      </c>
      <c r="AW282" s="205">
        <v>0</v>
      </c>
      <c r="AX282" s="205"/>
      <c r="AY282" s="207">
        <v>0</v>
      </c>
      <c r="AZ282" s="212"/>
      <c r="BA282" s="213">
        <v>0</v>
      </c>
      <c r="BC282" s="202" t="str">
        <f t="shared" si="32"/>
        <v/>
      </c>
      <c r="BD282" s="202" t="str">
        <f t="shared" si="32"/>
        <v/>
      </c>
      <c r="BE282" s="202" t="str">
        <f t="shared" si="32"/>
        <v/>
      </c>
      <c r="BF282" s="202" t="str">
        <f t="shared" si="32"/>
        <v/>
      </c>
      <c r="BG282" s="202" t="str">
        <f t="shared" si="34"/>
        <v>W/C</v>
      </c>
      <c r="BH282" s="202" t="str">
        <f t="shared" si="34"/>
        <v>NO</v>
      </c>
      <c r="BI282" s="202" t="str">
        <f t="shared" si="29"/>
        <v>W/C</v>
      </c>
      <c r="BK282" s="202" t="b">
        <f t="shared" si="33"/>
        <v>1</v>
      </c>
      <c r="BL282" s="202" t="b">
        <f t="shared" si="33"/>
        <v>1</v>
      </c>
      <c r="BM282" s="202" t="b">
        <f t="shared" si="33"/>
        <v>1</v>
      </c>
      <c r="BN282" s="202" t="b">
        <f t="shared" si="33"/>
        <v>1</v>
      </c>
      <c r="BO282" s="202" t="b">
        <f t="shared" si="33"/>
        <v>1</v>
      </c>
      <c r="BP282" s="202" t="b">
        <f t="shared" si="33"/>
        <v>1</v>
      </c>
      <c r="BQ282" s="202" t="b">
        <f t="shared" si="33"/>
        <v>1</v>
      </c>
    </row>
    <row r="283" spans="1:69" s="214" customFormat="1" ht="12" customHeight="1" x14ac:dyDescent="0.2">
      <c r="A283" s="278">
        <v>16500753</v>
      </c>
      <c r="B283" s="269" t="s">
        <v>1948</v>
      </c>
      <c r="C283" s="200" t="s">
        <v>719</v>
      </c>
      <c r="D283" s="201" t="s">
        <v>479</v>
      </c>
      <c r="E283" s="170"/>
      <c r="F283" s="200"/>
      <c r="G283" s="201"/>
      <c r="H283" s="202" t="s">
        <v>1684</v>
      </c>
      <c r="I283" s="202" t="s">
        <v>1684</v>
      </c>
      <c r="J283" s="202" t="s">
        <v>1684</v>
      </c>
      <c r="K283" s="202" t="s">
        <v>1684</v>
      </c>
      <c r="L283" s="202" t="s">
        <v>479</v>
      </c>
      <c r="M283" s="202" t="s">
        <v>1685</v>
      </c>
      <c r="N283" s="202" t="s">
        <v>479</v>
      </c>
      <c r="O283" s="167"/>
      <c r="P283" s="203">
        <v>397475.42</v>
      </c>
      <c r="Q283" s="203">
        <v>996286.06</v>
      </c>
      <c r="R283" s="203">
        <v>238485.26</v>
      </c>
      <c r="S283" s="203">
        <v>158990.18</v>
      </c>
      <c r="T283" s="203">
        <v>79495.100000000006</v>
      </c>
      <c r="U283" s="203">
        <v>0</v>
      </c>
      <c r="V283" s="203">
        <v>924033.14</v>
      </c>
      <c r="W283" s="203">
        <v>840060.66</v>
      </c>
      <c r="X283" s="203">
        <v>756088.18</v>
      </c>
      <c r="Y283" s="203">
        <v>672115.7</v>
      </c>
      <c r="Z283" s="203">
        <v>588143.22</v>
      </c>
      <c r="AA283" s="203">
        <v>504170.74</v>
      </c>
      <c r="AB283" s="203">
        <v>420198.26</v>
      </c>
      <c r="AC283" s="203"/>
      <c r="AD283" s="203"/>
      <c r="AE283" s="203">
        <v>513892.09</v>
      </c>
      <c r="AF283" s="215"/>
      <c r="AG283" s="216"/>
      <c r="AH283" s="205"/>
      <c r="AI283" s="205"/>
      <c r="AJ283" s="205"/>
      <c r="AK283" s="206"/>
      <c r="AL283" s="205">
        <v>0</v>
      </c>
      <c r="AM283" s="207">
        <v>513892.09</v>
      </c>
      <c r="AN283" s="205"/>
      <c r="AO283" s="208">
        <v>513892.09</v>
      </c>
      <c r="AP283" s="209"/>
      <c r="AQ283" s="210">
        <v>420198.26</v>
      </c>
      <c r="AR283" s="205"/>
      <c r="AS283" s="205"/>
      <c r="AT283" s="205"/>
      <c r="AU283" s="205"/>
      <c r="AV283" s="211">
        <v>0</v>
      </c>
      <c r="AW283" s="205">
        <v>420198.26</v>
      </c>
      <c r="AX283" s="205"/>
      <c r="AY283" s="207">
        <v>420198.26</v>
      </c>
      <c r="AZ283" s="212"/>
      <c r="BA283" s="213">
        <v>0</v>
      </c>
      <c r="BC283" s="202" t="str">
        <f t="shared" si="32"/>
        <v/>
      </c>
      <c r="BD283" s="202" t="str">
        <f t="shared" si="32"/>
        <v/>
      </c>
      <c r="BE283" s="202" t="str">
        <f t="shared" si="32"/>
        <v/>
      </c>
      <c r="BF283" s="202" t="str">
        <f t="shared" si="32"/>
        <v/>
      </c>
      <c r="BG283" s="202" t="str">
        <f t="shared" si="34"/>
        <v>W/C</v>
      </c>
      <c r="BH283" s="202" t="str">
        <f t="shared" si="34"/>
        <v>NO</v>
      </c>
      <c r="BI283" s="202" t="str">
        <f t="shared" si="29"/>
        <v>W/C</v>
      </c>
      <c r="BK283" s="202" t="b">
        <f t="shared" si="33"/>
        <v>1</v>
      </c>
      <c r="BL283" s="202" t="b">
        <f t="shared" si="33"/>
        <v>1</v>
      </c>
      <c r="BM283" s="202" t="b">
        <f t="shared" si="33"/>
        <v>1</v>
      </c>
      <c r="BN283" s="202" t="b">
        <f t="shared" si="33"/>
        <v>1</v>
      </c>
      <c r="BO283" s="202" t="b">
        <f t="shared" si="33"/>
        <v>1</v>
      </c>
      <c r="BP283" s="202" t="b">
        <f t="shared" si="33"/>
        <v>1</v>
      </c>
      <c r="BQ283" s="202" t="b">
        <f t="shared" si="33"/>
        <v>1</v>
      </c>
    </row>
    <row r="284" spans="1:69" s="214" customFormat="1" ht="12" customHeight="1" x14ac:dyDescent="0.2">
      <c r="A284" s="278">
        <v>16500763</v>
      </c>
      <c r="B284" s="269" t="s">
        <v>1949</v>
      </c>
      <c r="C284" s="200" t="s">
        <v>720</v>
      </c>
      <c r="D284" s="201" t="s">
        <v>479</v>
      </c>
      <c r="E284" s="170"/>
      <c r="F284" s="200"/>
      <c r="G284" s="201"/>
      <c r="H284" s="202" t="s">
        <v>1684</v>
      </c>
      <c r="I284" s="202" t="s">
        <v>1684</v>
      </c>
      <c r="J284" s="202" t="s">
        <v>1684</v>
      </c>
      <c r="K284" s="202" t="s">
        <v>1684</v>
      </c>
      <c r="L284" s="202" t="s">
        <v>479</v>
      </c>
      <c r="M284" s="202" t="s">
        <v>1685</v>
      </c>
      <c r="N284" s="202" t="s">
        <v>479</v>
      </c>
      <c r="O284" s="167"/>
      <c r="P284" s="203">
        <v>0</v>
      </c>
      <c r="Q284" s="203">
        <v>0</v>
      </c>
      <c r="R284" s="203">
        <v>0</v>
      </c>
      <c r="S284" s="203">
        <v>0</v>
      </c>
      <c r="T284" s="203">
        <v>0</v>
      </c>
      <c r="U284" s="203">
        <v>0</v>
      </c>
      <c r="V284" s="203">
        <v>0</v>
      </c>
      <c r="W284" s="203">
        <v>0</v>
      </c>
      <c r="X284" s="203">
        <v>0</v>
      </c>
      <c r="Y284" s="203">
        <v>0</v>
      </c>
      <c r="Z284" s="203">
        <v>0</v>
      </c>
      <c r="AA284" s="203">
        <v>0</v>
      </c>
      <c r="AB284" s="203">
        <v>0</v>
      </c>
      <c r="AC284" s="203"/>
      <c r="AD284" s="203"/>
      <c r="AE284" s="203">
        <v>0</v>
      </c>
      <c r="AF284" s="215"/>
      <c r="AG284" s="216"/>
      <c r="AH284" s="205"/>
      <c r="AI284" s="205"/>
      <c r="AJ284" s="205"/>
      <c r="AK284" s="206"/>
      <c r="AL284" s="205">
        <v>0</v>
      </c>
      <c r="AM284" s="207">
        <v>0</v>
      </c>
      <c r="AN284" s="205"/>
      <c r="AO284" s="208">
        <v>0</v>
      </c>
      <c r="AP284" s="209"/>
      <c r="AQ284" s="210">
        <v>0</v>
      </c>
      <c r="AR284" s="205"/>
      <c r="AS284" s="205"/>
      <c r="AT284" s="205"/>
      <c r="AU284" s="205"/>
      <c r="AV284" s="211">
        <v>0</v>
      </c>
      <c r="AW284" s="205">
        <v>0</v>
      </c>
      <c r="AX284" s="205"/>
      <c r="AY284" s="207">
        <v>0</v>
      </c>
      <c r="AZ284" s="212"/>
      <c r="BA284" s="213">
        <v>0</v>
      </c>
      <c r="BC284" s="202" t="str">
        <f t="shared" si="32"/>
        <v/>
      </c>
      <c r="BD284" s="202" t="str">
        <f t="shared" si="32"/>
        <v/>
      </c>
      <c r="BE284" s="202" t="str">
        <f t="shared" si="32"/>
        <v/>
      </c>
      <c r="BF284" s="202" t="str">
        <f t="shared" si="32"/>
        <v/>
      </c>
      <c r="BG284" s="202" t="str">
        <f t="shared" si="34"/>
        <v>W/C</v>
      </c>
      <c r="BH284" s="202" t="str">
        <f t="shared" si="34"/>
        <v>NO</v>
      </c>
      <c r="BI284" s="202" t="str">
        <f t="shared" ref="BI284:BI354" si="35">IF(OR(CONCATENATE(BG284,BH284)="NOW/C",CONCATENATE(BG284,BH284)="W/CNO"),"W/C","")</f>
        <v>W/C</v>
      </c>
      <c r="BK284" s="202" t="b">
        <f t="shared" si="33"/>
        <v>1</v>
      </c>
      <c r="BL284" s="202" t="b">
        <f t="shared" si="33"/>
        <v>1</v>
      </c>
      <c r="BM284" s="202" t="b">
        <f t="shared" si="33"/>
        <v>1</v>
      </c>
      <c r="BN284" s="202" t="b">
        <f t="shared" si="33"/>
        <v>1</v>
      </c>
      <c r="BO284" s="202" t="b">
        <f t="shared" si="33"/>
        <v>1</v>
      </c>
      <c r="BP284" s="202" t="b">
        <f t="shared" si="33"/>
        <v>1</v>
      </c>
      <c r="BQ284" s="202" t="b">
        <f t="shared" si="33"/>
        <v>1</v>
      </c>
    </row>
    <row r="285" spans="1:69" s="214" customFormat="1" ht="12" customHeight="1" x14ac:dyDescent="0.2">
      <c r="A285" s="278">
        <v>16500783</v>
      </c>
      <c r="B285" s="269" t="s">
        <v>1950</v>
      </c>
      <c r="C285" s="200" t="s">
        <v>721</v>
      </c>
      <c r="D285" s="201" t="s">
        <v>479</v>
      </c>
      <c r="E285" s="170"/>
      <c r="F285" s="200"/>
      <c r="G285" s="201"/>
      <c r="H285" s="202" t="s">
        <v>1684</v>
      </c>
      <c r="I285" s="202" t="s">
        <v>1684</v>
      </c>
      <c r="J285" s="202" t="s">
        <v>1684</v>
      </c>
      <c r="K285" s="202" t="s">
        <v>1684</v>
      </c>
      <c r="L285" s="202" t="s">
        <v>479</v>
      </c>
      <c r="M285" s="202" t="s">
        <v>1685</v>
      </c>
      <c r="N285" s="202" t="s">
        <v>479</v>
      </c>
      <c r="O285" s="167"/>
      <c r="P285" s="203">
        <v>64226.25</v>
      </c>
      <c r="Q285" s="203">
        <v>57090</v>
      </c>
      <c r="R285" s="203">
        <v>49953.75</v>
      </c>
      <c r="S285" s="203">
        <v>42817.5</v>
      </c>
      <c r="T285" s="203">
        <v>35681.25</v>
      </c>
      <c r="U285" s="203">
        <v>28545</v>
      </c>
      <c r="V285" s="203">
        <v>21408.75</v>
      </c>
      <c r="W285" s="203">
        <v>14272.5</v>
      </c>
      <c r="X285" s="203">
        <v>7136.25</v>
      </c>
      <c r="Y285" s="203">
        <v>0</v>
      </c>
      <c r="Z285" s="203">
        <v>0</v>
      </c>
      <c r="AA285" s="203">
        <v>73397.5</v>
      </c>
      <c r="AB285" s="203">
        <v>66057.75</v>
      </c>
      <c r="AC285" s="203"/>
      <c r="AD285" s="203"/>
      <c r="AE285" s="203">
        <v>32953.708333333336</v>
      </c>
      <c r="AF285" s="215"/>
      <c r="AG285" s="216"/>
      <c r="AH285" s="205"/>
      <c r="AI285" s="205"/>
      <c r="AJ285" s="205"/>
      <c r="AK285" s="206"/>
      <c r="AL285" s="205">
        <v>0</v>
      </c>
      <c r="AM285" s="207">
        <v>32953.708333333336</v>
      </c>
      <c r="AN285" s="205"/>
      <c r="AO285" s="208">
        <v>32953.708333333336</v>
      </c>
      <c r="AP285" s="209"/>
      <c r="AQ285" s="210">
        <v>66057.75</v>
      </c>
      <c r="AR285" s="205"/>
      <c r="AS285" s="205"/>
      <c r="AT285" s="205"/>
      <c r="AU285" s="205"/>
      <c r="AV285" s="211">
        <v>0</v>
      </c>
      <c r="AW285" s="205">
        <v>66057.75</v>
      </c>
      <c r="AX285" s="205"/>
      <c r="AY285" s="207">
        <v>66057.75</v>
      </c>
      <c r="AZ285" s="212"/>
      <c r="BA285" s="213">
        <v>0</v>
      </c>
      <c r="BC285" s="202" t="str">
        <f t="shared" si="32"/>
        <v/>
      </c>
      <c r="BD285" s="202" t="str">
        <f t="shared" si="32"/>
        <v/>
      </c>
      <c r="BE285" s="202" t="str">
        <f t="shared" si="32"/>
        <v/>
      </c>
      <c r="BF285" s="202" t="str">
        <f t="shared" si="32"/>
        <v/>
      </c>
      <c r="BG285" s="202" t="str">
        <f t="shared" si="34"/>
        <v>W/C</v>
      </c>
      <c r="BH285" s="202" t="str">
        <f t="shared" si="34"/>
        <v>NO</v>
      </c>
      <c r="BI285" s="202" t="str">
        <f t="shared" si="35"/>
        <v>W/C</v>
      </c>
      <c r="BK285" s="202" t="b">
        <f t="shared" si="33"/>
        <v>1</v>
      </c>
      <c r="BL285" s="202" t="b">
        <f t="shared" si="33"/>
        <v>1</v>
      </c>
      <c r="BM285" s="202" t="b">
        <f t="shared" si="33"/>
        <v>1</v>
      </c>
      <c r="BN285" s="202" t="b">
        <f t="shared" si="33"/>
        <v>1</v>
      </c>
      <c r="BO285" s="202" t="b">
        <f t="shared" si="33"/>
        <v>1</v>
      </c>
      <c r="BP285" s="202" t="b">
        <f t="shared" si="33"/>
        <v>1</v>
      </c>
      <c r="BQ285" s="202" t="b">
        <f t="shared" si="33"/>
        <v>1</v>
      </c>
    </row>
    <row r="286" spans="1:69" s="214" customFormat="1" ht="12" customHeight="1" x14ac:dyDescent="0.2">
      <c r="A286" s="312">
        <v>16500813</v>
      </c>
      <c r="B286" s="312" t="s">
        <v>1951</v>
      </c>
      <c r="C286" s="273" t="s">
        <v>722</v>
      </c>
      <c r="D286" s="244" t="s">
        <v>479</v>
      </c>
      <c r="E286" s="245"/>
      <c r="F286" s="274">
        <v>43101</v>
      </c>
      <c r="G286" s="244"/>
      <c r="H286" s="247" t="s">
        <v>1684</v>
      </c>
      <c r="I286" s="247" t="s">
        <v>1684</v>
      </c>
      <c r="J286" s="247" t="s">
        <v>1684</v>
      </c>
      <c r="K286" s="247" t="s">
        <v>1684</v>
      </c>
      <c r="L286" s="247" t="s">
        <v>479</v>
      </c>
      <c r="M286" s="247" t="s">
        <v>1685</v>
      </c>
      <c r="N286" s="247" t="s">
        <v>479</v>
      </c>
      <c r="O286" s="248"/>
      <c r="P286" s="249">
        <v>0</v>
      </c>
      <c r="Q286" s="249">
        <v>930056.42</v>
      </c>
      <c r="R286" s="249">
        <v>930056.42</v>
      </c>
      <c r="S286" s="249">
        <v>760955.26</v>
      </c>
      <c r="T286" s="249">
        <v>676404.68</v>
      </c>
      <c r="U286" s="249">
        <v>591854.1</v>
      </c>
      <c r="V286" s="249">
        <v>507303.52</v>
      </c>
      <c r="W286" s="249">
        <v>422752.94</v>
      </c>
      <c r="X286" s="249">
        <v>338202.36</v>
      </c>
      <c r="Y286" s="249">
        <v>253651.78</v>
      </c>
      <c r="Z286" s="249">
        <v>169101.2</v>
      </c>
      <c r="AA286" s="249">
        <v>84550.62</v>
      </c>
      <c r="AB286" s="249">
        <v>0</v>
      </c>
      <c r="AC286" s="249"/>
      <c r="AD286" s="249"/>
      <c r="AE286" s="249">
        <v>472074.10833333345</v>
      </c>
      <c r="AF286" s="250"/>
      <c r="AG286" s="251"/>
      <c r="AH286" s="252"/>
      <c r="AI286" s="252"/>
      <c r="AJ286" s="252"/>
      <c r="AK286" s="253"/>
      <c r="AL286" s="252">
        <v>0</v>
      </c>
      <c r="AM286" s="254">
        <v>472074.10833333345</v>
      </c>
      <c r="AN286" s="252"/>
      <c r="AO286" s="255">
        <v>472074.10833333345</v>
      </c>
      <c r="AP286" s="252"/>
      <c r="AQ286" s="256">
        <v>0</v>
      </c>
      <c r="AR286" s="252"/>
      <c r="AS286" s="252"/>
      <c r="AT286" s="252"/>
      <c r="AU286" s="252"/>
      <c r="AV286" s="257">
        <v>0</v>
      </c>
      <c r="AW286" s="252">
        <v>0</v>
      </c>
      <c r="AX286" s="252"/>
      <c r="AY286" s="254">
        <v>0</v>
      </c>
      <c r="AZ286" s="258"/>
      <c r="BA286" s="213">
        <v>0</v>
      </c>
      <c r="BC286" s="247" t="str">
        <f t="shared" si="32"/>
        <v/>
      </c>
      <c r="BD286" s="247" t="str">
        <f t="shared" si="32"/>
        <v/>
      </c>
      <c r="BE286" s="247" t="str">
        <f t="shared" si="32"/>
        <v/>
      </c>
      <c r="BF286" s="202" t="str">
        <f t="shared" si="32"/>
        <v/>
      </c>
      <c r="BG286" s="202" t="str">
        <f t="shared" si="34"/>
        <v>W/C</v>
      </c>
      <c r="BH286" s="202" t="str">
        <f t="shared" si="34"/>
        <v>NO</v>
      </c>
      <c r="BI286" s="202" t="str">
        <f t="shared" si="35"/>
        <v>W/C</v>
      </c>
      <c r="BK286" s="202" t="b">
        <f t="shared" si="33"/>
        <v>1</v>
      </c>
      <c r="BL286" s="202" t="b">
        <f t="shared" si="33"/>
        <v>1</v>
      </c>
      <c r="BM286" s="202" t="b">
        <f t="shared" si="33"/>
        <v>1</v>
      </c>
      <c r="BN286" s="202" t="b">
        <f t="shared" si="33"/>
        <v>1</v>
      </c>
      <c r="BO286" s="202" t="b">
        <f t="shared" si="33"/>
        <v>1</v>
      </c>
      <c r="BP286" s="202" t="b">
        <f t="shared" si="33"/>
        <v>1</v>
      </c>
      <c r="BQ286" s="202" t="b">
        <f t="shared" si="33"/>
        <v>1</v>
      </c>
    </row>
    <row r="287" spans="1:69" s="214" customFormat="1" ht="12" customHeight="1" x14ac:dyDescent="0.2">
      <c r="A287" s="312">
        <v>16500833</v>
      </c>
      <c r="B287" s="312" t="s">
        <v>1952</v>
      </c>
      <c r="C287" s="273" t="s">
        <v>723</v>
      </c>
      <c r="D287" s="244" t="s">
        <v>479</v>
      </c>
      <c r="E287" s="245"/>
      <c r="F287" s="274">
        <v>43132</v>
      </c>
      <c r="G287" s="244"/>
      <c r="H287" s="247" t="s">
        <v>1684</v>
      </c>
      <c r="I287" s="247" t="s">
        <v>1684</v>
      </c>
      <c r="J287" s="247" t="s">
        <v>1684</v>
      </c>
      <c r="K287" s="247" t="s">
        <v>1684</v>
      </c>
      <c r="L287" s="247" t="s">
        <v>479</v>
      </c>
      <c r="M287" s="247" t="s">
        <v>1685</v>
      </c>
      <c r="N287" s="247" t="s">
        <v>479</v>
      </c>
      <c r="O287" s="248"/>
      <c r="P287" s="249">
        <v>0</v>
      </c>
      <c r="Q287" s="249">
        <v>0</v>
      </c>
      <c r="R287" s="249">
        <v>616641.56000000006</v>
      </c>
      <c r="S287" s="249">
        <v>554977.4</v>
      </c>
      <c r="T287" s="249">
        <v>493313.24</v>
      </c>
      <c r="U287" s="249">
        <v>431649.08</v>
      </c>
      <c r="V287" s="249">
        <v>369984.92</v>
      </c>
      <c r="W287" s="249">
        <v>308320.76</v>
      </c>
      <c r="X287" s="249">
        <v>246656.6</v>
      </c>
      <c r="Y287" s="249">
        <v>184992.44</v>
      </c>
      <c r="Z287" s="249">
        <v>123328.28</v>
      </c>
      <c r="AA287" s="249">
        <v>61664.12</v>
      </c>
      <c r="AB287" s="249">
        <v>0</v>
      </c>
      <c r="AC287" s="249"/>
      <c r="AD287" s="249"/>
      <c r="AE287" s="249">
        <v>282627.36666666664</v>
      </c>
      <c r="AF287" s="250"/>
      <c r="AG287" s="251"/>
      <c r="AH287" s="252"/>
      <c r="AI287" s="252"/>
      <c r="AJ287" s="252"/>
      <c r="AK287" s="253"/>
      <c r="AL287" s="252">
        <v>0</v>
      </c>
      <c r="AM287" s="254">
        <v>282627.36666666664</v>
      </c>
      <c r="AN287" s="252"/>
      <c r="AO287" s="255">
        <v>282627.36666666664</v>
      </c>
      <c r="AP287" s="252"/>
      <c r="AQ287" s="256">
        <v>0</v>
      </c>
      <c r="AR287" s="252"/>
      <c r="AS287" s="252"/>
      <c r="AT287" s="252"/>
      <c r="AU287" s="252"/>
      <c r="AV287" s="257">
        <v>0</v>
      </c>
      <c r="AW287" s="252">
        <v>0</v>
      </c>
      <c r="AX287" s="252"/>
      <c r="AY287" s="254">
        <v>0</v>
      </c>
      <c r="AZ287" s="258"/>
      <c r="BA287" s="213">
        <v>0</v>
      </c>
      <c r="BC287" s="247" t="str">
        <f t="shared" si="32"/>
        <v/>
      </c>
      <c r="BD287" s="247" t="str">
        <f t="shared" si="32"/>
        <v/>
      </c>
      <c r="BE287" s="247" t="str">
        <f t="shared" si="32"/>
        <v/>
      </c>
      <c r="BF287" s="202" t="str">
        <f t="shared" si="32"/>
        <v/>
      </c>
      <c r="BG287" s="202" t="str">
        <f t="shared" si="34"/>
        <v>W/C</v>
      </c>
      <c r="BH287" s="202" t="str">
        <f t="shared" si="34"/>
        <v>NO</v>
      </c>
      <c r="BI287" s="202" t="str">
        <f t="shared" si="35"/>
        <v>W/C</v>
      </c>
      <c r="BK287" s="202" t="b">
        <f t="shared" si="33"/>
        <v>1</v>
      </c>
      <c r="BL287" s="202" t="b">
        <f t="shared" si="33"/>
        <v>1</v>
      </c>
      <c r="BM287" s="202" t="b">
        <f t="shared" si="33"/>
        <v>1</v>
      </c>
      <c r="BN287" s="202" t="b">
        <f t="shared" si="33"/>
        <v>1</v>
      </c>
      <c r="BO287" s="202" t="b">
        <f t="shared" si="33"/>
        <v>1</v>
      </c>
      <c r="BP287" s="202" t="b">
        <f t="shared" si="33"/>
        <v>1</v>
      </c>
      <c r="BQ287" s="202" t="b">
        <f t="shared" si="33"/>
        <v>1</v>
      </c>
    </row>
    <row r="288" spans="1:69" s="214" customFormat="1" ht="12" customHeight="1" x14ac:dyDescent="0.2">
      <c r="A288" s="312">
        <v>16500843</v>
      </c>
      <c r="B288" s="312" t="s">
        <v>1953</v>
      </c>
      <c r="C288" s="273" t="s">
        <v>724</v>
      </c>
      <c r="D288" s="244" t="s">
        <v>479</v>
      </c>
      <c r="E288" s="245"/>
      <c r="F288" s="274">
        <v>43101</v>
      </c>
      <c r="G288" s="244"/>
      <c r="H288" s="247" t="s">
        <v>1684</v>
      </c>
      <c r="I288" s="247" t="s">
        <v>1684</v>
      </c>
      <c r="J288" s="247" t="s">
        <v>1684</v>
      </c>
      <c r="K288" s="247" t="s">
        <v>1684</v>
      </c>
      <c r="L288" s="247" t="s">
        <v>479</v>
      </c>
      <c r="M288" s="247" t="s">
        <v>1685</v>
      </c>
      <c r="N288" s="247" t="s">
        <v>479</v>
      </c>
      <c r="O288" s="248"/>
      <c r="P288" s="249">
        <v>0</v>
      </c>
      <c r="Q288" s="249">
        <v>180157.92</v>
      </c>
      <c r="R288" s="249">
        <v>163779.93</v>
      </c>
      <c r="S288" s="249">
        <v>147401.94</v>
      </c>
      <c r="T288" s="249">
        <v>131023.95</v>
      </c>
      <c r="U288" s="249">
        <v>114645.96</v>
      </c>
      <c r="V288" s="249">
        <v>98267.97</v>
      </c>
      <c r="W288" s="249">
        <v>81889.98</v>
      </c>
      <c r="X288" s="249">
        <v>65511.99</v>
      </c>
      <c r="Y288" s="249">
        <v>49134</v>
      </c>
      <c r="Z288" s="249">
        <v>32756.01</v>
      </c>
      <c r="AA288" s="249">
        <v>16378.02</v>
      </c>
      <c r="AB288" s="249">
        <v>0</v>
      </c>
      <c r="AC288" s="249"/>
      <c r="AD288" s="249"/>
      <c r="AE288" s="249">
        <v>90078.972499999989</v>
      </c>
      <c r="AF288" s="250"/>
      <c r="AG288" s="251"/>
      <c r="AH288" s="252"/>
      <c r="AI288" s="252"/>
      <c r="AJ288" s="252"/>
      <c r="AK288" s="253"/>
      <c r="AL288" s="252">
        <v>0</v>
      </c>
      <c r="AM288" s="254">
        <v>90078.972499999989</v>
      </c>
      <c r="AN288" s="252"/>
      <c r="AO288" s="255">
        <v>90078.972499999989</v>
      </c>
      <c r="AP288" s="252"/>
      <c r="AQ288" s="256">
        <v>0</v>
      </c>
      <c r="AR288" s="252"/>
      <c r="AS288" s="252"/>
      <c r="AT288" s="252"/>
      <c r="AU288" s="252"/>
      <c r="AV288" s="257">
        <v>0</v>
      </c>
      <c r="AW288" s="252">
        <v>0</v>
      </c>
      <c r="AX288" s="252"/>
      <c r="AY288" s="254">
        <v>0</v>
      </c>
      <c r="AZ288" s="258"/>
      <c r="BA288" s="213">
        <v>0</v>
      </c>
      <c r="BC288" s="247" t="str">
        <f t="shared" ref="BC288:BF312" si="36">IF(VALUE(AR288),BC$7,IF(ISBLANK(AR288),"",BC$7))</f>
        <v/>
      </c>
      <c r="BD288" s="247" t="str">
        <f t="shared" si="36"/>
        <v/>
      </c>
      <c r="BE288" s="247" t="str">
        <f t="shared" si="36"/>
        <v/>
      </c>
      <c r="BF288" s="202" t="str">
        <f t="shared" si="36"/>
        <v/>
      </c>
      <c r="BG288" s="202" t="str">
        <f t="shared" si="34"/>
        <v>W/C</v>
      </c>
      <c r="BH288" s="202" t="str">
        <f t="shared" si="34"/>
        <v>NO</v>
      </c>
      <c r="BI288" s="202" t="str">
        <f t="shared" si="35"/>
        <v>W/C</v>
      </c>
      <c r="BK288" s="202" t="b">
        <f t="shared" si="33"/>
        <v>1</v>
      </c>
      <c r="BL288" s="202" t="b">
        <f t="shared" si="33"/>
        <v>1</v>
      </c>
      <c r="BM288" s="202" t="b">
        <f t="shared" si="33"/>
        <v>1</v>
      </c>
      <c r="BN288" s="202" t="b">
        <f t="shared" si="33"/>
        <v>1</v>
      </c>
      <c r="BO288" s="202" t="b">
        <f t="shared" si="33"/>
        <v>1</v>
      </c>
      <c r="BP288" s="202" t="b">
        <f t="shared" si="33"/>
        <v>1</v>
      </c>
      <c r="BQ288" s="202" t="b">
        <f t="shared" si="33"/>
        <v>1</v>
      </c>
    </row>
    <row r="289" spans="1:69" s="214" customFormat="1" ht="12" customHeight="1" x14ac:dyDescent="0.2">
      <c r="A289" s="313">
        <v>16500853</v>
      </c>
      <c r="B289" s="313"/>
      <c r="C289" s="276" t="s">
        <v>4885</v>
      </c>
      <c r="D289" s="220" t="s">
        <v>479</v>
      </c>
      <c r="E289" s="221"/>
      <c r="F289" s="277">
        <v>43374</v>
      </c>
      <c r="G289" s="220"/>
      <c r="H289" s="223" t="s">
        <v>1684</v>
      </c>
      <c r="I289" s="223" t="s">
        <v>1684</v>
      </c>
      <c r="J289" s="223" t="s">
        <v>1684</v>
      </c>
      <c r="K289" s="223" t="s">
        <v>1684</v>
      </c>
      <c r="L289" s="223" t="s">
        <v>479</v>
      </c>
      <c r="M289" s="223" t="s">
        <v>1685</v>
      </c>
      <c r="N289" s="223" t="s">
        <v>479</v>
      </c>
      <c r="O289" s="224"/>
      <c r="P289" s="225"/>
      <c r="Q289" s="225"/>
      <c r="R289" s="225"/>
      <c r="S289" s="225"/>
      <c r="T289" s="225"/>
      <c r="U289" s="225"/>
      <c r="V289" s="225"/>
      <c r="W289" s="225"/>
      <c r="X289" s="225"/>
      <c r="Y289" s="225"/>
      <c r="Z289" s="225">
        <v>367389</v>
      </c>
      <c r="AA289" s="225">
        <v>333990</v>
      </c>
      <c r="AB289" s="225">
        <v>300591</v>
      </c>
      <c r="AC289" s="225"/>
      <c r="AD289" s="225"/>
      <c r="AE289" s="225">
        <v>70972.875</v>
      </c>
      <c r="AF289" s="226"/>
      <c r="AG289" s="227"/>
      <c r="AH289" s="228"/>
      <c r="AI289" s="228"/>
      <c r="AJ289" s="228"/>
      <c r="AK289" s="229"/>
      <c r="AL289" s="228">
        <v>0</v>
      </c>
      <c r="AM289" s="230">
        <v>70972.875</v>
      </c>
      <c r="AN289" s="228"/>
      <c r="AO289" s="231">
        <v>70972.875</v>
      </c>
      <c r="AP289" s="228"/>
      <c r="AQ289" s="232">
        <v>300591</v>
      </c>
      <c r="AR289" s="228"/>
      <c r="AS289" s="228"/>
      <c r="AT289" s="228"/>
      <c r="AU289" s="228"/>
      <c r="AV289" s="233">
        <v>0</v>
      </c>
      <c r="AW289" s="228">
        <v>300591</v>
      </c>
      <c r="AX289" s="228"/>
      <c r="AY289" s="230">
        <v>300591</v>
      </c>
      <c r="AZ289" s="234"/>
      <c r="BA289" s="213">
        <v>0</v>
      </c>
      <c r="BC289" s="247"/>
      <c r="BD289" s="247"/>
      <c r="BE289" s="247"/>
      <c r="BF289" s="202"/>
      <c r="BG289" s="202"/>
      <c r="BH289" s="202"/>
      <c r="BI289" s="202"/>
      <c r="BK289" s="202"/>
      <c r="BL289" s="202"/>
      <c r="BM289" s="202"/>
      <c r="BN289" s="202"/>
      <c r="BO289" s="202"/>
      <c r="BP289" s="202"/>
      <c r="BQ289" s="202"/>
    </row>
    <row r="290" spans="1:69" s="214" customFormat="1" ht="12" customHeight="1" x14ac:dyDescent="0.2">
      <c r="A290" s="312">
        <v>16500873</v>
      </c>
      <c r="B290" s="312" t="s">
        <v>1954</v>
      </c>
      <c r="C290" s="273" t="s">
        <v>725</v>
      </c>
      <c r="D290" s="244" t="s">
        <v>479</v>
      </c>
      <c r="E290" s="245"/>
      <c r="F290" s="274">
        <v>43101</v>
      </c>
      <c r="G290" s="244"/>
      <c r="H290" s="247" t="s">
        <v>1684</v>
      </c>
      <c r="I290" s="247" t="s">
        <v>1684</v>
      </c>
      <c r="J290" s="247" t="s">
        <v>1684</v>
      </c>
      <c r="K290" s="247" t="s">
        <v>1684</v>
      </c>
      <c r="L290" s="247" t="s">
        <v>479</v>
      </c>
      <c r="M290" s="247" t="s">
        <v>1685</v>
      </c>
      <c r="N290" s="247" t="s">
        <v>479</v>
      </c>
      <c r="O290" s="248"/>
      <c r="P290" s="249">
        <v>0</v>
      </c>
      <c r="Q290" s="249">
        <v>88671.84</v>
      </c>
      <c r="R290" s="249">
        <v>80610.759999999995</v>
      </c>
      <c r="S290" s="249">
        <v>72549.679999999993</v>
      </c>
      <c r="T290" s="249">
        <v>64488.6</v>
      </c>
      <c r="U290" s="249">
        <v>56427.519999999997</v>
      </c>
      <c r="V290" s="249">
        <v>48366.44</v>
      </c>
      <c r="W290" s="249">
        <v>40305.360000000001</v>
      </c>
      <c r="X290" s="249">
        <v>32244.28</v>
      </c>
      <c r="Y290" s="249">
        <v>24183.200000000001</v>
      </c>
      <c r="Z290" s="249">
        <v>16122.12</v>
      </c>
      <c r="AA290" s="249">
        <v>8061.04</v>
      </c>
      <c r="AB290" s="249">
        <v>106791.33</v>
      </c>
      <c r="AC290" s="249"/>
      <c r="AD290" s="249"/>
      <c r="AE290" s="249">
        <v>48785.542083333334</v>
      </c>
      <c r="AF290" s="250"/>
      <c r="AG290" s="251"/>
      <c r="AH290" s="252"/>
      <c r="AI290" s="252"/>
      <c r="AJ290" s="252"/>
      <c r="AK290" s="253"/>
      <c r="AL290" s="252">
        <v>0</v>
      </c>
      <c r="AM290" s="254">
        <v>48785.542083333334</v>
      </c>
      <c r="AN290" s="252"/>
      <c r="AO290" s="255">
        <v>48785.542083333334</v>
      </c>
      <c r="AP290" s="252"/>
      <c r="AQ290" s="256">
        <v>106791.33</v>
      </c>
      <c r="AR290" s="252"/>
      <c r="AS290" s="252"/>
      <c r="AT290" s="252"/>
      <c r="AU290" s="252"/>
      <c r="AV290" s="257">
        <v>0</v>
      </c>
      <c r="AW290" s="252">
        <v>106791.33</v>
      </c>
      <c r="AX290" s="252"/>
      <c r="AY290" s="254">
        <v>106791.33</v>
      </c>
      <c r="AZ290" s="258"/>
      <c r="BA290" s="213">
        <v>0</v>
      </c>
      <c r="BC290" s="247" t="str">
        <f t="shared" si="36"/>
        <v/>
      </c>
      <c r="BD290" s="247" t="str">
        <f t="shared" si="36"/>
        <v/>
      </c>
      <c r="BE290" s="247" t="str">
        <f t="shared" si="36"/>
        <v/>
      </c>
      <c r="BF290" s="202" t="str">
        <f t="shared" si="36"/>
        <v/>
      </c>
      <c r="BG290" s="202" t="str">
        <f t="shared" si="34"/>
        <v>W/C</v>
      </c>
      <c r="BH290" s="202" t="str">
        <f t="shared" si="34"/>
        <v>NO</v>
      </c>
      <c r="BI290" s="202" t="str">
        <f t="shared" si="35"/>
        <v>W/C</v>
      </c>
      <c r="BK290" s="202" t="b">
        <f t="shared" ref="BK290:BQ312" si="37">BC290=H290</f>
        <v>1</v>
      </c>
      <c r="BL290" s="202" t="b">
        <f t="shared" si="37"/>
        <v>1</v>
      </c>
      <c r="BM290" s="202" t="b">
        <f t="shared" si="37"/>
        <v>1</v>
      </c>
      <c r="BN290" s="202" t="b">
        <f t="shared" si="37"/>
        <v>1</v>
      </c>
      <c r="BO290" s="202" t="b">
        <f t="shared" si="37"/>
        <v>1</v>
      </c>
      <c r="BP290" s="202" t="b">
        <f t="shared" si="37"/>
        <v>1</v>
      </c>
      <c r="BQ290" s="202" t="b">
        <f t="shared" si="37"/>
        <v>1</v>
      </c>
    </row>
    <row r="291" spans="1:69" s="214" customFormat="1" ht="12" customHeight="1" x14ac:dyDescent="0.2">
      <c r="A291" s="278">
        <v>16500881</v>
      </c>
      <c r="B291" s="269" t="s">
        <v>1955</v>
      </c>
      <c r="C291" s="200" t="s">
        <v>726</v>
      </c>
      <c r="D291" s="201" t="s">
        <v>479</v>
      </c>
      <c r="E291" s="170"/>
      <c r="F291" s="200"/>
      <c r="G291" s="201"/>
      <c r="H291" s="202" t="s">
        <v>1684</v>
      </c>
      <c r="I291" s="202" t="s">
        <v>1684</v>
      </c>
      <c r="J291" s="202" t="s">
        <v>1684</v>
      </c>
      <c r="K291" s="202" t="s">
        <v>1684</v>
      </c>
      <c r="L291" s="202" t="s">
        <v>479</v>
      </c>
      <c r="M291" s="202" t="s">
        <v>1685</v>
      </c>
      <c r="N291" s="202" t="s">
        <v>479</v>
      </c>
      <c r="O291" s="167"/>
      <c r="P291" s="203">
        <v>0</v>
      </c>
      <c r="Q291" s="203">
        <v>0</v>
      </c>
      <c r="R291" s="203">
        <v>0</v>
      </c>
      <c r="S291" s="203">
        <v>0</v>
      </c>
      <c r="T291" s="203">
        <v>0</v>
      </c>
      <c r="U291" s="203">
        <v>0</v>
      </c>
      <c r="V291" s="203">
        <v>0</v>
      </c>
      <c r="W291" s="203">
        <v>0</v>
      </c>
      <c r="X291" s="203">
        <v>0</v>
      </c>
      <c r="Y291" s="203">
        <v>0</v>
      </c>
      <c r="Z291" s="203">
        <v>0</v>
      </c>
      <c r="AA291" s="203">
        <v>0</v>
      </c>
      <c r="AB291" s="203">
        <v>0</v>
      </c>
      <c r="AC291" s="203"/>
      <c r="AD291" s="203"/>
      <c r="AE291" s="203">
        <v>0</v>
      </c>
      <c r="AF291" s="215"/>
      <c r="AG291" s="216"/>
      <c r="AH291" s="205"/>
      <c r="AI291" s="205"/>
      <c r="AJ291" s="205"/>
      <c r="AK291" s="206"/>
      <c r="AL291" s="205">
        <v>0</v>
      </c>
      <c r="AM291" s="207">
        <v>0</v>
      </c>
      <c r="AN291" s="205"/>
      <c r="AO291" s="208">
        <v>0</v>
      </c>
      <c r="AP291" s="209"/>
      <c r="AQ291" s="210">
        <v>0</v>
      </c>
      <c r="AR291" s="205"/>
      <c r="AS291" s="205"/>
      <c r="AT291" s="205"/>
      <c r="AU291" s="205"/>
      <c r="AV291" s="211">
        <v>0</v>
      </c>
      <c r="AW291" s="205">
        <v>0</v>
      </c>
      <c r="AX291" s="205"/>
      <c r="AY291" s="207">
        <v>0</v>
      </c>
      <c r="AZ291" s="212"/>
      <c r="BA291" s="213">
        <v>0</v>
      </c>
      <c r="BC291" s="202" t="str">
        <f t="shared" si="36"/>
        <v/>
      </c>
      <c r="BD291" s="202" t="str">
        <f t="shared" si="36"/>
        <v/>
      </c>
      <c r="BE291" s="202" t="str">
        <f t="shared" si="36"/>
        <v/>
      </c>
      <c r="BF291" s="202" t="str">
        <f t="shared" si="36"/>
        <v/>
      </c>
      <c r="BG291" s="202" t="str">
        <f t="shared" si="34"/>
        <v>W/C</v>
      </c>
      <c r="BH291" s="202" t="str">
        <f t="shared" si="34"/>
        <v>NO</v>
      </c>
      <c r="BI291" s="202" t="str">
        <f t="shared" si="35"/>
        <v>W/C</v>
      </c>
      <c r="BK291" s="202" t="b">
        <f t="shared" si="37"/>
        <v>1</v>
      </c>
      <c r="BL291" s="202" t="b">
        <f t="shared" si="37"/>
        <v>1</v>
      </c>
      <c r="BM291" s="202" t="b">
        <f t="shared" si="37"/>
        <v>1</v>
      </c>
      <c r="BN291" s="202" t="b">
        <f t="shared" si="37"/>
        <v>1</v>
      </c>
      <c r="BO291" s="202" t="b">
        <f t="shared" si="37"/>
        <v>1</v>
      </c>
      <c r="BP291" s="202" t="b">
        <f t="shared" si="37"/>
        <v>1</v>
      </c>
      <c r="BQ291" s="202" t="b">
        <f t="shared" si="37"/>
        <v>1</v>
      </c>
    </row>
    <row r="292" spans="1:69" s="214" customFormat="1" ht="12" customHeight="1" x14ac:dyDescent="0.2">
      <c r="A292" s="278">
        <v>16500893</v>
      </c>
      <c r="B292" s="269" t="s">
        <v>1956</v>
      </c>
      <c r="C292" s="200" t="s">
        <v>727</v>
      </c>
      <c r="D292" s="201" t="s">
        <v>479</v>
      </c>
      <c r="E292" s="170"/>
      <c r="F292" s="200"/>
      <c r="G292" s="201"/>
      <c r="H292" s="202" t="s">
        <v>1684</v>
      </c>
      <c r="I292" s="202" t="s">
        <v>1684</v>
      </c>
      <c r="J292" s="202" t="s">
        <v>1684</v>
      </c>
      <c r="K292" s="202" t="s">
        <v>1684</v>
      </c>
      <c r="L292" s="202" t="s">
        <v>479</v>
      </c>
      <c r="M292" s="202" t="s">
        <v>1685</v>
      </c>
      <c r="N292" s="202" t="s">
        <v>479</v>
      </c>
      <c r="O292" s="167"/>
      <c r="P292" s="203">
        <v>0</v>
      </c>
      <c r="Q292" s="203">
        <v>0</v>
      </c>
      <c r="R292" s="203">
        <v>0</v>
      </c>
      <c r="S292" s="203">
        <v>0</v>
      </c>
      <c r="T292" s="203">
        <v>0</v>
      </c>
      <c r="U292" s="203">
        <v>0</v>
      </c>
      <c r="V292" s="203">
        <v>0</v>
      </c>
      <c r="W292" s="203">
        <v>0</v>
      </c>
      <c r="X292" s="203">
        <v>0</v>
      </c>
      <c r="Y292" s="203">
        <v>0</v>
      </c>
      <c r="Z292" s="203">
        <v>0</v>
      </c>
      <c r="AA292" s="203">
        <v>0</v>
      </c>
      <c r="AB292" s="203">
        <v>0</v>
      </c>
      <c r="AC292" s="203"/>
      <c r="AD292" s="203"/>
      <c r="AE292" s="203">
        <v>0</v>
      </c>
      <c r="AF292" s="215"/>
      <c r="AG292" s="216"/>
      <c r="AH292" s="205"/>
      <c r="AI292" s="205"/>
      <c r="AJ292" s="205"/>
      <c r="AK292" s="206"/>
      <c r="AL292" s="205">
        <v>0</v>
      </c>
      <c r="AM292" s="207">
        <v>0</v>
      </c>
      <c r="AN292" s="205"/>
      <c r="AO292" s="208">
        <v>0</v>
      </c>
      <c r="AP292" s="209"/>
      <c r="AQ292" s="210">
        <v>0</v>
      </c>
      <c r="AR292" s="205"/>
      <c r="AS292" s="205"/>
      <c r="AT292" s="205"/>
      <c r="AU292" s="205"/>
      <c r="AV292" s="211">
        <v>0</v>
      </c>
      <c r="AW292" s="205">
        <v>0</v>
      </c>
      <c r="AX292" s="205"/>
      <c r="AY292" s="207">
        <v>0</v>
      </c>
      <c r="AZ292" s="212"/>
      <c r="BA292" s="213">
        <v>0</v>
      </c>
      <c r="BC292" s="202" t="str">
        <f t="shared" si="36"/>
        <v/>
      </c>
      <c r="BD292" s="202" t="str">
        <f t="shared" si="36"/>
        <v/>
      </c>
      <c r="BE292" s="202" t="str">
        <f t="shared" si="36"/>
        <v/>
      </c>
      <c r="BF292" s="202" t="str">
        <f t="shared" si="36"/>
        <v/>
      </c>
      <c r="BG292" s="202" t="str">
        <f t="shared" si="34"/>
        <v>W/C</v>
      </c>
      <c r="BH292" s="202" t="str">
        <f t="shared" si="34"/>
        <v>NO</v>
      </c>
      <c r="BI292" s="202" t="str">
        <f t="shared" si="35"/>
        <v>W/C</v>
      </c>
      <c r="BK292" s="202" t="b">
        <f t="shared" si="37"/>
        <v>1</v>
      </c>
      <c r="BL292" s="202" t="b">
        <f t="shared" si="37"/>
        <v>1</v>
      </c>
      <c r="BM292" s="202" t="b">
        <f t="shared" si="37"/>
        <v>1</v>
      </c>
      <c r="BN292" s="202" t="b">
        <f t="shared" si="37"/>
        <v>1</v>
      </c>
      <c r="BO292" s="202" t="b">
        <f t="shared" si="37"/>
        <v>1</v>
      </c>
      <c r="BP292" s="202" t="b">
        <f t="shared" si="37"/>
        <v>1</v>
      </c>
      <c r="BQ292" s="202" t="b">
        <f t="shared" si="37"/>
        <v>1</v>
      </c>
    </row>
    <row r="293" spans="1:69" s="214" customFormat="1" ht="12" customHeight="1" x14ac:dyDescent="0.2">
      <c r="A293" s="278">
        <v>16500901</v>
      </c>
      <c r="B293" s="269" t="s">
        <v>1957</v>
      </c>
      <c r="C293" s="200" t="s">
        <v>728</v>
      </c>
      <c r="D293" s="201" t="s">
        <v>478</v>
      </c>
      <c r="E293" s="170"/>
      <c r="F293" s="200"/>
      <c r="G293" s="201"/>
      <c r="H293" s="202" t="s">
        <v>1684</v>
      </c>
      <c r="I293" s="202" t="s">
        <v>1684</v>
      </c>
      <c r="J293" s="202" t="s">
        <v>1684</v>
      </c>
      <c r="K293" s="202" t="s">
        <v>478</v>
      </c>
      <c r="L293" s="202" t="s">
        <v>1685</v>
      </c>
      <c r="M293" s="202" t="s">
        <v>1685</v>
      </c>
      <c r="N293" s="202" t="s">
        <v>1684</v>
      </c>
      <c r="O293" s="167"/>
      <c r="P293" s="203">
        <v>0</v>
      </c>
      <c r="Q293" s="203">
        <v>0</v>
      </c>
      <c r="R293" s="203">
        <v>0</v>
      </c>
      <c r="S293" s="203">
        <v>0</v>
      </c>
      <c r="T293" s="203">
        <v>0</v>
      </c>
      <c r="U293" s="203">
        <v>0</v>
      </c>
      <c r="V293" s="203">
        <v>0</v>
      </c>
      <c r="W293" s="203">
        <v>0</v>
      </c>
      <c r="X293" s="203">
        <v>0</v>
      </c>
      <c r="Y293" s="203">
        <v>0</v>
      </c>
      <c r="Z293" s="203">
        <v>0</v>
      </c>
      <c r="AA293" s="203">
        <v>0</v>
      </c>
      <c r="AB293" s="203">
        <v>0</v>
      </c>
      <c r="AC293" s="203"/>
      <c r="AD293" s="203"/>
      <c r="AE293" s="203">
        <v>0</v>
      </c>
      <c r="AF293" s="270"/>
      <c r="AG293" s="271"/>
      <c r="AH293" s="205"/>
      <c r="AI293" s="205"/>
      <c r="AJ293" s="205"/>
      <c r="AK293" s="206">
        <v>0</v>
      </c>
      <c r="AL293" s="205">
        <v>0</v>
      </c>
      <c r="AM293" s="207"/>
      <c r="AN293" s="205"/>
      <c r="AO293" s="208">
        <v>0</v>
      </c>
      <c r="AP293" s="209"/>
      <c r="AQ293" s="210">
        <v>0</v>
      </c>
      <c r="AR293" s="205"/>
      <c r="AS293" s="205"/>
      <c r="AT293" s="205"/>
      <c r="AU293" s="205">
        <v>0</v>
      </c>
      <c r="AV293" s="211">
        <v>0</v>
      </c>
      <c r="AW293" s="205"/>
      <c r="AX293" s="205"/>
      <c r="AY293" s="207">
        <v>0</v>
      </c>
      <c r="AZ293" s="212" t="s">
        <v>4866</v>
      </c>
      <c r="BA293" s="213">
        <v>0</v>
      </c>
      <c r="BC293" s="202" t="str">
        <f t="shared" si="36"/>
        <v/>
      </c>
      <c r="BD293" s="202" t="str">
        <f t="shared" si="36"/>
        <v/>
      </c>
      <c r="BE293" s="202" t="str">
        <f t="shared" si="36"/>
        <v/>
      </c>
      <c r="BF293" s="202" t="str">
        <f t="shared" si="36"/>
        <v>Non-Op</v>
      </c>
      <c r="BG293" s="202" t="str">
        <f t="shared" si="34"/>
        <v>NO</v>
      </c>
      <c r="BH293" s="202" t="str">
        <f t="shared" si="34"/>
        <v>NO</v>
      </c>
      <c r="BI293" s="202" t="str">
        <f t="shared" si="35"/>
        <v/>
      </c>
      <c r="BK293" s="202" t="b">
        <f t="shared" si="37"/>
        <v>1</v>
      </c>
      <c r="BL293" s="202" t="b">
        <f t="shared" si="37"/>
        <v>1</v>
      </c>
      <c r="BM293" s="202" t="b">
        <f t="shared" si="37"/>
        <v>1</v>
      </c>
      <c r="BN293" s="202" t="b">
        <f t="shared" si="37"/>
        <v>1</v>
      </c>
      <c r="BO293" s="202" t="b">
        <f t="shared" si="37"/>
        <v>1</v>
      </c>
      <c r="BP293" s="202" t="b">
        <f t="shared" si="37"/>
        <v>1</v>
      </c>
      <c r="BQ293" s="202" t="b">
        <f t="shared" si="37"/>
        <v>1</v>
      </c>
    </row>
    <row r="294" spans="1:69" s="214" customFormat="1" ht="12" customHeight="1" x14ac:dyDescent="0.2">
      <c r="A294" s="278">
        <v>16500911</v>
      </c>
      <c r="B294" s="269" t="s">
        <v>1958</v>
      </c>
      <c r="C294" s="200" t="s">
        <v>729</v>
      </c>
      <c r="D294" s="201" t="s">
        <v>479</v>
      </c>
      <c r="E294" s="170"/>
      <c r="F294" s="200"/>
      <c r="G294" s="201"/>
      <c r="H294" s="202" t="s">
        <v>1684</v>
      </c>
      <c r="I294" s="202" t="s">
        <v>1684</v>
      </c>
      <c r="J294" s="202" t="s">
        <v>1684</v>
      </c>
      <c r="K294" s="202" t="s">
        <v>1684</v>
      </c>
      <c r="L294" s="202" t="s">
        <v>479</v>
      </c>
      <c r="M294" s="202" t="s">
        <v>1685</v>
      </c>
      <c r="N294" s="202" t="s">
        <v>479</v>
      </c>
      <c r="O294" s="167"/>
      <c r="P294" s="203">
        <v>0</v>
      </c>
      <c r="Q294" s="203">
        <v>0</v>
      </c>
      <c r="R294" s="203">
        <v>0</v>
      </c>
      <c r="S294" s="203">
        <v>0</v>
      </c>
      <c r="T294" s="203">
        <v>0</v>
      </c>
      <c r="U294" s="203">
        <v>0</v>
      </c>
      <c r="V294" s="203">
        <v>0</v>
      </c>
      <c r="W294" s="203">
        <v>0</v>
      </c>
      <c r="X294" s="203">
        <v>0</v>
      </c>
      <c r="Y294" s="203">
        <v>0</v>
      </c>
      <c r="Z294" s="203">
        <v>0</v>
      </c>
      <c r="AA294" s="203">
        <v>0</v>
      </c>
      <c r="AB294" s="203">
        <v>0</v>
      </c>
      <c r="AC294" s="203"/>
      <c r="AD294" s="203"/>
      <c r="AE294" s="203">
        <v>0</v>
      </c>
      <c r="AF294" s="215"/>
      <c r="AG294" s="216"/>
      <c r="AH294" s="205"/>
      <c r="AI294" s="205"/>
      <c r="AJ294" s="205"/>
      <c r="AK294" s="206"/>
      <c r="AL294" s="205">
        <v>0</v>
      </c>
      <c r="AM294" s="207">
        <v>0</v>
      </c>
      <c r="AN294" s="205"/>
      <c r="AO294" s="208">
        <v>0</v>
      </c>
      <c r="AP294" s="209"/>
      <c r="AQ294" s="210">
        <v>0</v>
      </c>
      <c r="AR294" s="205"/>
      <c r="AS294" s="205"/>
      <c r="AT294" s="205"/>
      <c r="AU294" s="205"/>
      <c r="AV294" s="211">
        <v>0</v>
      </c>
      <c r="AW294" s="205">
        <v>0</v>
      </c>
      <c r="AX294" s="205"/>
      <c r="AY294" s="207">
        <v>0</v>
      </c>
      <c r="AZ294" s="212"/>
      <c r="BA294" s="213">
        <v>0</v>
      </c>
      <c r="BC294" s="202" t="str">
        <f t="shared" si="36"/>
        <v/>
      </c>
      <c r="BD294" s="202" t="str">
        <f t="shared" si="36"/>
        <v/>
      </c>
      <c r="BE294" s="202" t="str">
        <f t="shared" si="36"/>
        <v/>
      </c>
      <c r="BF294" s="202" t="str">
        <f t="shared" si="36"/>
        <v/>
      </c>
      <c r="BG294" s="202" t="str">
        <f t="shared" si="34"/>
        <v>W/C</v>
      </c>
      <c r="BH294" s="202" t="str">
        <f t="shared" si="34"/>
        <v>NO</v>
      </c>
      <c r="BI294" s="202" t="str">
        <f t="shared" si="35"/>
        <v>W/C</v>
      </c>
      <c r="BK294" s="202" t="b">
        <f t="shared" si="37"/>
        <v>1</v>
      </c>
      <c r="BL294" s="202" t="b">
        <f t="shared" si="37"/>
        <v>1</v>
      </c>
      <c r="BM294" s="202" t="b">
        <f t="shared" si="37"/>
        <v>1</v>
      </c>
      <c r="BN294" s="202" t="b">
        <f t="shared" si="37"/>
        <v>1</v>
      </c>
      <c r="BO294" s="202" t="b">
        <f t="shared" si="37"/>
        <v>1</v>
      </c>
      <c r="BP294" s="202" t="b">
        <f t="shared" si="37"/>
        <v>1</v>
      </c>
      <c r="BQ294" s="202" t="b">
        <f t="shared" si="37"/>
        <v>1</v>
      </c>
    </row>
    <row r="295" spans="1:69" s="214" customFormat="1" ht="12" customHeight="1" x14ac:dyDescent="0.2">
      <c r="A295" s="278">
        <v>16500953</v>
      </c>
      <c r="B295" s="269" t="s">
        <v>1959</v>
      </c>
      <c r="C295" s="200" t="s">
        <v>730</v>
      </c>
      <c r="D295" s="201" t="s">
        <v>479</v>
      </c>
      <c r="E295" s="170"/>
      <c r="F295" s="200"/>
      <c r="G295" s="201"/>
      <c r="H295" s="202" t="s">
        <v>1684</v>
      </c>
      <c r="I295" s="202" t="s">
        <v>1684</v>
      </c>
      <c r="J295" s="202" t="s">
        <v>1684</v>
      </c>
      <c r="K295" s="202" t="s">
        <v>1684</v>
      </c>
      <c r="L295" s="202" t="s">
        <v>479</v>
      </c>
      <c r="M295" s="202" t="s">
        <v>1685</v>
      </c>
      <c r="N295" s="202" t="s">
        <v>479</v>
      </c>
      <c r="O295" s="167"/>
      <c r="P295" s="203">
        <v>0</v>
      </c>
      <c r="Q295" s="203">
        <v>0</v>
      </c>
      <c r="R295" s="203">
        <v>0</v>
      </c>
      <c r="S295" s="203">
        <v>0</v>
      </c>
      <c r="T295" s="203">
        <v>0</v>
      </c>
      <c r="U295" s="203">
        <v>0</v>
      </c>
      <c r="V295" s="203">
        <v>0</v>
      </c>
      <c r="W295" s="203">
        <v>0</v>
      </c>
      <c r="X295" s="203">
        <v>0</v>
      </c>
      <c r="Y295" s="203">
        <v>0</v>
      </c>
      <c r="Z295" s="203">
        <v>0</v>
      </c>
      <c r="AA295" s="203">
        <v>0</v>
      </c>
      <c r="AB295" s="203">
        <v>0</v>
      </c>
      <c r="AC295" s="203"/>
      <c r="AD295" s="203"/>
      <c r="AE295" s="203">
        <v>0</v>
      </c>
      <c r="AF295" s="215"/>
      <c r="AG295" s="216"/>
      <c r="AH295" s="205"/>
      <c r="AI295" s="205"/>
      <c r="AJ295" s="205"/>
      <c r="AK295" s="206"/>
      <c r="AL295" s="205">
        <v>0</v>
      </c>
      <c r="AM295" s="207">
        <v>0</v>
      </c>
      <c r="AN295" s="205"/>
      <c r="AO295" s="208">
        <v>0</v>
      </c>
      <c r="AP295" s="209"/>
      <c r="AQ295" s="210">
        <v>0</v>
      </c>
      <c r="AR295" s="205"/>
      <c r="AS295" s="205"/>
      <c r="AT295" s="205"/>
      <c r="AU295" s="205"/>
      <c r="AV295" s="211">
        <v>0</v>
      </c>
      <c r="AW295" s="205">
        <v>0</v>
      </c>
      <c r="AX295" s="205"/>
      <c r="AY295" s="207">
        <v>0</v>
      </c>
      <c r="AZ295" s="212"/>
      <c r="BA295" s="213">
        <v>0</v>
      </c>
      <c r="BC295" s="202" t="str">
        <f t="shared" si="36"/>
        <v/>
      </c>
      <c r="BD295" s="202" t="str">
        <f t="shared" si="36"/>
        <v/>
      </c>
      <c r="BE295" s="202" t="str">
        <f t="shared" si="36"/>
        <v/>
      </c>
      <c r="BF295" s="202" t="str">
        <f t="shared" si="36"/>
        <v/>
      </c>
      <c r="BG295" s="202" t="str">
        <f t="shared" si="34"/>
        <v>W/C</v>
      </c>
      <c r="BH295" s="202" t="str">
        <f t="shared" si="34"/>
        <v>NO</v>
      </c>
      <c r="BI295" s="202" t="str">
        <f t="shared" si="35"/>
        <v>W/C</v>
      </c>
      <c r="BK295" s="202" t="b">
        <f t="shared" si="37"/>
        <v>1</v>
      </c>
      <c r="BL295" s="202" t="b">
        <f t="shared" si="37"/>
        <v>1</v>
      </c>
      <c r="BM295" s="202" t="b">
        <f t="shared" si="37"/>
        <v>1</v>
      </c>
      <c r="BN295" s="202" t="b">
        <f t="shared" si="37"/>
        <v>1</v>
      </c>
      <c r="BO295" s="202" t="b">
        <f t="shared" si="37"/>
        <v>1</v>
      </c>
      <c r="BP295" s="202" t="b">
        <f t="shared" si="37"/>
        <v>1</v>
      </c>
      <c r="BQ295" s="202" t="b">
        <f t="shared" si="37"/>
        <v>1</v>
      </c>
    </row>
    <row r="296" spans="1:69" s="214" customFormat="1" ht="12" customHeight="1" x14ac:dyDescent="0.2">
      <c r="A296" s="314">
        <v>16500963</v>
      </c>
      <c r="B296" s="315" t="s">
        <v>1960</v>
      </c>
      <c r="C296" s="243" t="s">
        <v>731</v>
      </c>
      <c r="D296" s="244" t="s">
        <v>479</v>
      </c>
      <c r="E296" s="245"/>
      <c r="F296" s="263">
        <v>43040</v>
      </c>
      <c r="G296" s="244"/>
      <c r="H296" s="247" t="s">
        <v>1684</v>
      </c>
      <c r="I296" s="247" t="s">
        <v>1684</v>
      </c>
      <c r="J296" s="247" t="s">
        <v>1684</v>
      </c>
      <c r="K296" s="247" t="s">
        <v>1684</v>
      </c>
      <c r="L296" s="247" t="s">
        <v>479</v>
      </c>
      <c r="M296" s="247" t="s">
        <v>1685</v>
      </c>
      <c r="N296" s="247" t="s">
        <v>479</v>
      </c>
      <c r="O296" s="248"/>
      <c r="P296" s="249">
        <v>39670.1</v>
      </c>
      <c r="Q296" s="249">
        <v>33058.42</v>
      </c>
      <c r="R296" s="249">
        <v>26446.74</v>
      </c>
      <c r="S296" s="249">
        <v>19835.060000000001</v>
      </c>
      <c r="T296" s="249">
        <v>13223.38</v>
      </c>
      <c r="U296" s="249">
        <v>6611.7</v>
      </c>
      <c r="V296" s="249">
        <v>0</v>
      </c>
      <c r="W296" s="249">
        <v>0</v>
      </c>
      <c r="X296" s="249">
        <v>0</v>
      </c>
      <c r="Y296" s="249">
        <v>0</v>
      </c>
      <c r="Z296" s="249">
        <v>0</v>
      </c>
      <c r="AA296" s="249">
        <v>48133.04</v>
      </c>
      <c r="AB296" s="249">
        <v>41256.89</v>
      </c>
      <c r="AC296" s="249"/>
      <c r="AD296" s="249"/>
      <c r="AE296" s="249">
        <v>15647.652916666666</v>
      </c>
      <c r="AF296" s="250"/>
      <c r="AG296" s="251"/>
      <c r="AH296" s="252"/>
      <c r="AI296" s="252"/>
      <c r="AJ296" s="252"/>
      <c r="AK296" s="253"/>
      <c r="AL296" s="252">
        <v>0</v>
      </c>
      <c r="AM296" s="254">
        <v>15647.652916666666</v>
      </c>
      <c r="AN296" s="252"/>
      <c r="AO296" s="255">
        <v>15647.652916666666</v>
      </c>
      <c r="AP296" s="252"/>
      <c r="AQ296" s="256">
        <v>41256.89</v>
      </c>
      <c r="AR296" s="252"/>
      <c r="AS296" s="252"/>
      <c r="AT296" s="252"/>
      <c r="AU296" s="252"/>
      <c r="AV296" s="257">
        <v>0</v>
      </c>
      <c r="AW296" s="252">
        <v>41256.89</v>
      </c>
      <c r="AX296" s="252"/>
      <c r="AY296" s="254">
        <v>41256.89</v>
      </c>
      <c r="AZ296" s="258"/>
      <c r="BA296" s="213">
        <v>0</v>
      </c>
      <c r="BC296" s="247" t="str">
        <f t="shared" si="36"/>
        <v/>
      </c>
      <c r="BD296" s="247" t="str">
        <f t="shared" si="36"/>
        <v/>
      </c>
      <c r="BE296" s="247" t="str">
        <f t="shared" si="36"/>
        <v/>
      </c>
      <c r="BF296" s="202" t="str">
        <f t="shared" si="36"/>
        <v/>
      </c>
      <c r="BG296" s="202" t="str">
        <f t="shared" si="34"/>
        <v>W/C</v>
      </c>
      <c r="BH296" s="202" t="str">
        <f t="shared" si="34"/>
        <v>NO</v>
      </c>
      <c r="BI296" s="202" t="str">
        <f t="shared" si="35"/>
        <v>W/C</v>
      </c>
      <c r="BK296" s="202" t="b">
        <f t="shared" si="37"/>
        <v>1</v>
      </c>
      <c r="BL296" s="202" t="b">
        <f t="shared" si="37"/>
        <v>1</v>
      </c>
      <c r="BM296" s="202" t="b">
        <f t="shared" si="37"/>
        <v>1</v>
      </c>
      <c r="BN296" s="202" t="b">
        <f t="shared" si="37"/>
        <v>1</v>
      </c>
      <c r="BO296" s="202" t="b">
        <f t="shared" si="37"/>
        <v>1</v>
      </c>
      <c r="BP296" s="202" t="b">
        <f t="shared" si="37"/>
        <v>1</v>
      </c>
      <c r="BQ296" s="202" t="b">
        <f t="shared" si="37"/>
        <v>1</v>
      </c>
    </row>
    <row r="297" spans="1:69" s="214" customFormat="1" ht="12" customHeight="1" x14ac:dyDescent="0.2">
      <c r="A297" s="312">
        <v>16500973</v>
      </c>
      <c r="B297" s="312" t="s">
        <v>1961</v>
      </c>
      <c r="C297" s="273" t="s">
        <v>732</v>
      </c>
      <c r="D297" s="244" t="s">
        <v>479</v>
      </c>
      <c r="E297" s="245"/>
      <c r="F297" s="274">
        <v>43132</v>
      </c>
      <c r="G297" s="244"/>
      <c r="H297" s="247" t="s">
        <v>1684</v>
      </c>
      <c r="I297" s="247" t="s">
        <v>1684</v>
      </c>
      <c r="J297" s="247" t="s">
        <v>1684</v>
      </c>
      <c r="K297" s="247" t="s">
        <v>1684</v>
      </c>
      <c r="L297" s="247" t="s">
        <v>479</v>
      </c>
      <c r="M297" s="247" t="s">
        <v>1685</v>
      </c>
      <c r="N297" s="247" t="s">
        <v>479</v>
      </c>
      <c r="O297" s="248"/>
      <c r="P297" s="249">
        <v>0</v>
      </c>
      <c r="Q297" s="249">
        <v>0</v>
      </c>
      <c r="R297" s="249">
        <v>353812.25</v>
      </c>
      <c r="S297" s="249">
        <v>318431.02</v>
      </c>
      <c r="T297" s="249">
        <v>283049.78999999998</v>
      </c>
      <c r="U297" s="249">
        <v>247668.56</v>
      </c>
      <c r="V297" s="249">
        <v>212287.33</v>
      </c>
      <c r="W297" s="249">
        <v>176906.1</v>
      </c>
      <c r="X297" s="249">
        <v>141524.87</v>
      </c>
      <c r="Y297" s="249">
        <v>106143.64</v>
      </c>
      <c r="Z297" s="249">
        <v>70762.41</v>
      </c>
      <c r="AA297" s="249">
        <v>35381.18</v>
      </c>
      <c r="AB297" s="249">
        <v>0.01</v>
      </c>
      <c r="AC297" s="249"/>
      <c r="AD297" s="249"/>
      <c r="AE297" s="249">
        <v>162163.92958333335</v>
      </c>
      <c r="AF297" s="250"/>
      <c r="AG297" s="251"/>
      <c r="AH297" s="252"/>
      <c r="AI297" s="252"/>
      <c r="AJ297" s="252"/>
      <c r="AK297" s="253"/>
      <c r="AL297" s="252"/>
      <c r="AM297" s="254">
        <v>162163.92958333335</v>
      </c>
      <c r="AN297" s="252"/>
      <c r="AO297" s="255">
        <v>162163.92958333335</v>
      </c>
      <c r="AP297" s="252"/>
      <c r="AQ297" s="256">
        <v>0.01</v>
      </c>
      <c r="AR297" s="252"/>
      <c r="AS297" s="252"/>
      <c r="AT297" s="252"/>
      <c r="AU297" s="252"/>
      <c r="AV297" s="257">
        <v>0</v>
      </c>
      <c r="AW297" s="252">
        <v>0.01</v>
      </c>
      <c r="AX297" s="252"/>
      <c r="AY297" s="254">
        <v>0.01</v>
      </c>
      <c r="AZ297" s="258"/>
      <c r="BA297" s="213">
        <v>0</v>
      </c>
      <c r="BC297" s="247" t="str">
        <f t="shared" si="36"/>
        <v/>
      </c>
      <c r="BD297" s="247" t="str">
        <f t="shared" si="36"/>
        <v/>
      </c>
      <c r="BE297" s="247" t="str">
        <f t="shared" si="36"/>
        <v/>
      </c>
      <c r="BF297" s="202" t="str">
        <f t="shared" si="36"/>
        <v/>
      </c>
      <c r="BG297" s="202" t="str">
        <f t="shared" si="34"/>
        <v>W/C</v>
      </c>
      <c r="BH297" s="202" t="str">
        <f t="shared" si="34"/>
        <v>NO</v>
      </c>
      <c r="BI297" s="202" t="str">
        <f t="shared" si="35"/>
        <v>W/C</v>
      </c>
      <c r="BK297" s="202" t="b">
        <f t="shared" si="37"/>
        <v>1</v>
      </c>
      <c r="BL297" s="202" t="b">
        <f t="shared" si="37"/>
        <v>1</v>
      </c>
      <c r="BM297" s="202" t="b">
        <f t="shared" si="37"/>
        <v>1</v>
      </c>
      <c r="BN297" s="202" t="b">
        <f t="shared" si="37"/>
        <v>1</v>
      </c>
      <c r="BO297" s="202" t="b">
        <f t="shared" si="37"/>
        <v>1</v>
      </c>
      <c r="BP297" s="202" t="b">
        <f t="shared" si="37"/>
        <v>1</v>
      </c>
      <c r="BQ297" s="202" t="b">
        <f t="shared" si="37"/>
        <v>1</v>
      </c>
    </row>
    <row r="298" spans="1:69" s="214" customFormat="1" ht="12" customHeight="1" x14ac:dyDescent="0.2">
      <c r="A298" s="312">
        <v>16500983</v>
      </c>
      <c r="B298" s="312" t="s">
        <v>1962</v>
      </c>
      <c r="C298" s="273" t="s">
        <v>733</v>
      </c>
      <c r="D298" s="244" t="s">
        <v>479</v>
      </c>
      <c r="E298" s="245"/>
      <c r="F298" s="274">
        <v>43132</v>
      </c>
      <c r="G298" s="244"/>
      <c r="H298" s="247" t="s">
        <v>1684</v>
      </c>
      <c r="I298" s="247" t="s">
        <v>1684</v>
      </c>
      <c r="J298" s="247" t="s">
        <v>1684</v>
      </c>
      <c r="K298" s="247" t="s">
        <v>1684</v>
      </c>
      <c r="L298" s="247" t="s">
        <v>479</v>
      </c>
      <c r="M298" s="247" t="s">
        <v>1685</v>
      </c>
      <c r="N298" s="247" t="s">
        <v>479</v>
      </c>
      <c r="O298" s="248"/>
      <c r="P298" s="249">
        <v>0</v>
      </c>
      <c r="Q298" s="249">
        <v>0</v>
      </c>
      <c r="R298" s="249">
        <v>90305.600000000006</v>
      </c>
      <c r="S298" s="249">
        <v>79017.399999999994</v>
      </c>
      <c r="T298" s="249">
        <v>67729.2</v>
      </c>
      <c r="U298" s="249">
        <v>56441</v>
      </c>
      <c r="V298" s="249">
        <v>45152.800000000003</v>
      </c>
      <c r="W298" s="249">
        <v>33864.6</v>
      </c>
      <c r="X298" s="249">
        <v>22576.400000000001</v>
      </c>
      <c r="Y298" s="249">
        <v>11288.2</v>
      </c>
      <c r="Z298" s="249">
        <v>0</v>
      </c>
      <c r="AA298" s="249">
        <v>119475.5</v>
      </c>
      <c r="AB298" s="249">
        <v>118876.09</v>
      </c>
      <c r="AC298" s="249"/>
      <c r="AD298" s="249"/>
      <c r="AE298" s="249">
        <v>48774.062083333331</v>
      </c>
      <c r="AF298" s="250"/>
      <c r="AG298" s="251"/>
      <c r="AH298" s="252"/>
      <c r="AI298" s="252"/>
      <c r="AJ298" s="252"/>
      <c r="AK298" s="253"/>
      <c r="AL298" s="252"/>
      <c r="AM298" s="254">
        <v>48774.062083333331</v>
      </c>
      <c r="AN298" s="252"/>
      <c r="AO298" s="255">
        <v>48774.062083333331</v>
      </c>
      <c r="AP298" s="252"/>
      <c r="AQ298" s="256">
        <v>118876.09</v>
      </c>
      <c r="AR298" s="252"/>
      <c r="AS298" s="252"/>
      <c r="AT298" s="252"/>
      <c r="AU298" s="252"/>
      <c r="AV298" s="257">
        <v>0</v>
      </c>
      <c r="AW298" s="252">
        <v>118876.09</v>
      </c>
      <c r="AX298" s="252"/>
      <c r="AY298" s="254">
        <v>118876.09</v>
      </c>
      <c r="AZ298" s="258"/>
      <c r="BA298" s="213">
        <v>0</v>
      </c>
      <c r="BC298" s="247" t="str">
        <f t="shared" si="36"/>
        <v/>
      </c>
      <c r="BD298" s="247" t="str">
        <f t="shared" si="36"/>
        <v/>
      </c>
      <c r="BE298" s="247" t="str">
        <f t="shared" si="36"/>
        <v/>
      </c>
      <c r="BF298" s="202" t="str">
        <f t="shared" si="36"/>
        <v/>
      </c>
      <c r="BG298" s="202" t="str">
        <f t="shared" si="34"/>
        <v>W/C</v>
      </c>
      <c r="BH298" s="202" t="str">
        <f t="shared" si="34"/>
        <v>NO</v>
      </c>
      <c r="BI298" s="202" t="str">
        <f t="shared" si="35"/>
        <v>W/C</v>
      </c>
      <c r="BK298" s="202" t="b">
        <f t="shared" si="37"/>
        <v>1</v>
      </c>
      <c r="BL298" s="202" t="b">
        <f t="shared" si="37"/>
        <v>1</v>
      </c>
      <c r="BM298" s="202" t="b">
        <f t="shared" si="37"/>
        <v>1</v>
      </c>
      <c r="BN298" s="202" t="b">
        <f t="shared" si="37"/>
        <v>1</v>
      </c>
      <c r="BO298" s="202" t="b">
        <f t="shared" si="37"/>
        <v>1</v>
      </c>
      <c r="BP298" s="202" t="b">
        <f t="shared" si="37"/>
        <v>1</v>
      </c>
      <c r="BQ298" s="202" t="b">
        <f t="shared" si="37"/>
        <v>1</v>
      </c>
    </row>
    <row r="299" spans="1:69" s="214" customFormat="1" ht="12" customHeight="1" x14ac:dyDescent="0.2">
      <c r="A299" s="239">
        <v>16501003</v>
      </c>
      <c r="B299" s="240" t="s">
        <v>1963</v>
      </c>
      <c r="C299" s="200" t="s">
        <v>734</v>
      </c>
      <c r="D299" s="201" t="s">
        <v>479</v>
      </c>
      <c r="E299" s="170"/>
      <c r="F299" s="200"/>
      <c r="G299" s="201"/>
      <c r="H299" s="202" t="s">
        <v>1684</v>
      </c>
      <c r="I299" s="202" t="s">
        <v>1684</v>
      </c>
      <c r="J299" s="202" t="s">
        <v>1684</v>
      </c>
      <c r="K299" s="202" t="s">
        <v>1684</v>
      </c>
      <c r="L299" s="202" t="s">
        <v>479</v>
      </c>
      <c r="M299" s="202" t="s">
        <v>1685</v>
      </c>
      <c r="N299" s="202" t="s">
        <v>479</v>
      </c>
      <c r="O299" s="167"/>
      <c r="P299" s="203">
        <v>3901.03</v>
      </c>
      <c r="Q299" s="203">
        <v>2400</v>
      </c>
      <c r="R299" s="203">
        <v>0</v>
      </c>
      <c r="S299" s="203">
        <v>0</v>
      </c>
      <c r="T299" s="203">
        <v>0</v>
      </c>
      <c r="U299" s="203">
        <v>0</v>
      </c>
      <c r="V299" s="203">
        <v>0</v>
      </c>
      <c r="W299" s="203">
        <v>0</v>
      </c>
      <c r="X299" s="203">
        <v>0</v>
      </c>
      <c r="Y299" s="203">
        <v>0</v>
      </c>
      <c r="Z299" s="203">
        <v>0</v>
      </c>
      <c r="AA299" s="203">
        <v>1830374.34</v>
      </c>
      <c r="AB299" s="203">
        <v>500</v>
      </c>
      <c r="AC299" s="203"/>
      <c r="AD299" s="203"/>
      <c r="AE299" s="203">
        <v>152914.57125000001</v>
      </c>
      <c r="AF299" s="215"/>
      <c r="AG299" s="216"/>
      <c r="AH299" s="205"/>
      <c r="AI299" s="205"/>
      <c r="AJ299" s="205"/>
      <c r="AK299" s="206"/>
      <c r="AL299" s="205">
        <v>0</v>
      </c>
      <c r="AM299" s="207">
        <v>152914.57125000001</v>
      </c>
      <c r="AN299" s="205"/>
      <c r="AO299" s="208">
        <v>152914.57125000001</v>
      </c>
      <c r="AP299" s="209"/>
      <c r="AQ299" s="210">
        <v>500</v>
      </c>
      <c r="AR299" s="205"/>
      <c r="AS299" s="205"/>
      <c r="AT299" s="205"/>
      <c r="AU299" s="205"/>
      <c r="AV299" s="211">
        <v>0</v>
      </c>
      <c r="AW299" s="205">
        <v>500</v>
      </c>
      <c r="AX299" s="205"/>
      <c r="AY299" s="207">
        <v>500</v>
      </c>
      <c r="AZ299" s="212"/>
      <c r="BA299" s="213">
        <v>0</v>
      </c>
      <c r="BC299" s="202" t="str">
        <f t="shared" si="36"/>
        <v/>
      </c>
      <c r="BD299" s="202" t="str">
        <f t="shared" si="36"/>
        <v/>
      </c>
      <c r="BE299" s="202" t="str">
        <f t="shared" si="36"/>
        <v/>
      </c>
      <c r="BF299" s="202" t="str">
        <f t="shared" si="36"/>
        <v/>
      </c>
      <c r="BG299" s="202" t="str">
        <f t="shared" si="34"/>
        <v>W/C</v>
      </c>
      <c r="BH299" s="202" t="str">
        <f t="shared" si="34"/>
        <v>NO</v>
      </c>
      <c r="BI299" s="202" t="str">
        <f t="shared" si="35"/>
        <v>W/C</v>
      </c>
      <c r="BK299" s="202" t="b">
        <f t="shared" si="37"/>
        <v>1</v>
      </c>
      <c r="BL299" s="202" t="b">
        <f t="shared" si="37"/>
        <v>1</v>
      </c>
      <c r="BM299" s="202" t="b">
        <f t="shared" si="37"/>
        <v>1</v>
      </c>
      <c r="BN299" s="202" t="b">
        <f t="shared" si="37"/>
        <v>1</v>
      </c>
      <c r="BO299" s="202" t="b">
        <f t="shared" si="37"/>
        <v>1</v>
      </c>
      <c r="BP299" s="202" t="b">
        <f t="shared" si="37"/>
        <v>1</v>
      </c>
      <c r="BQ299" s="202" t="b">
        <f t="shared" si="37"/>
        <v>1</v>
      </c>
    </row>
    <row r="300" spans="1:69" s="214" customFormat="1" ht="12" customHeight="1" x14ac:dyDescent="0.2">
      <c r="A300" s="239">
        <v>16501013</v>
      </c>
      <c r="B300" s="240" t="s">
        <v>1964</v>
      </c>
      <c r="C300" s="311" t="s">
        <v>735</v>
      </c>
      <c r="D300" s="201" t="s">
        <v>479</v>
      </c>
      <c r="E300" s="170"/>
      <c r="F300" s="200"/>
      <c r="G300" s="201"/>
      <c r="H300" s="202" t="s">
        <v>1684</v>
      </c>
      <c r="I300" s="202" t="s">
        <v>1684</v>
      </c>
      <c r="J300" s="202" t="s">
        <v>1684</v>
      </c>
      <c r="K300" s="202" t="s">
        <v>1684</v>
      </c>
      <c r="L300" s="202" t="s">
        <v>479</v>
      </c>
      <c r="M300" s="202" t="s">
        <v>1685</v>
      </c>
      <c r="N300" s="202" t="s">
        <v>479</v>
      </c>
      <c r="O300" s="167"/>
      <c r="P300" s="203">
        <v>2171361.65</v>
      </c>
      <c r="Q300" s="203">
        <v>322694.88</v>
      </c>
      <c r="R300" s="203">
        <v>577750.88</v>
      </c>
      <c r="S300" s="203">
        <v>588280.88</v>
      </c>
      <c r="T300" s="203">
        <v>603887.92000000004</v>
      </c>
      <c r="U300" s="203">
        <v>627381.9</v>
      </c>
      <c r="V300" s="203">
        <v>689841.4</v>
      </c>
      <c r="W300" s="203">
        <v>296396.03999999998</v>
      </c>
      <c r="X300" s="203">
        <v>687416.94</v>
      </c>
      <c r="Y300" s="203">
        <v>839698.49</v>
      </c>
      <c r="Z300" s="203">
        <v>993452.72</v>
      </c>
      <c r="AA300" s="203">
        <v>2819629.35</v>
      </c>
      <c r="AB300" s="203">
        <v>3399130.95</v>
      </c>
      <c r="AC300" s="203"/>
      <c r="AD300" s="203"/>
      <c r="AE300" s="203">
        <v>985973.1416666666</v>
      </c>
      <c r="AF300" s="215"/>
      <c r="AG300" s="216"/>
      <c r="AH300" s="205"/>
      <c r="AI300" s="205"/>
      <c r="AJ300" s="205"/>
      <c r="AK300" s="206"/>
      <c r="AL300" s="205">
        <v>0</v>
      </c>
      <c r="AM300" s="207">
        <v>985973.1416666666</v>
      </c>
      <c r="AN300" s="205"/>
      <c r="AO300" s="208">
        <v>985973.1416666666</v>
      </c>
      <c r="AP300" s="209"/>
      <c r="AQ300" s="210">
        <v>3399130.95</v>
      </c>
      <c r="AR300" s="205"/>
      <c r="AS300" s="205"/>
      <c r="AT300" s="205"/>
      <c r="AU300" s="205"/>
      <c r="AV300" s="211">
        <v>0</v>
      </c>
      <c r="AW300" s="205">
        <v>3399130.95</v>
      </c>
      <c r="AX300" s="205"/>
      <c r="AY300" s="207">
        <v>3399130.95</v>
      </c>
      <c r="AZ300" s="212"/>
      <c r="BA300" s="213">
        <v>0</v>
      </c>
      <c r="BC300" s="202" t="str">
        <f t="shared" si="36"/>
        <v/>
      </c>
      <c r="BD300" s="202" t="str">
        <f t="shared" si="36"/>
        <v/>
      </c>
      <c r="BE300" s="202" t="str">
        <f t="shared" si="36"/>
        <v/>
      </c>
      <c r="BF300" s="202" t="str">
        <f t="shared" si="36"/>
        <v/>
      </c>
      <c r="BG300" s="202" t="str">
        <f t="shared" si="34"/>
        <v>W/C</v>
      </c>
      <c r="BH300" s="202" t="str">
        <f t="shared" si="34"/>
        <v>NO</v>
      </c>
      <c r="BI300" s="202" t="str">
        <f t="shared" si="35"/>
        <v>W/C</v>
      </c>
      <c r="BK300" s="202" t="b">
        <f t="shared" si="37"/>
        <v>1</v>
      </c>
      <c r="BL300" s="202" t="b">
        <f t="shared" si="37"/>
        <v>1</v>
      </c>
      <c r="BM300" s="202" t="b">
        <f t="shared" si="37"/>
        <v>1</v>
      </c>
      <c r="BN300" s="202" t="b">
        <f t="shared" si="37"/>
        <v>1</v>
      </c>
      <c r="BO300" s="202" t="b">
        <f t="shared" si="37"/>
        <v>1</v>
      </c>
      <c r="BP300" s="202" t="b">
        <f t="shared" si="37"/>
        <v>1</v>
      </c>
      <c r="BQ300" s="202" t="b">
        <f t="shared" si="37"/>
        <v>1</v>
      </c>
    </row>
    <row r="301" spans="1:69" s="214" customFormat="1" ht="12" customHeight="1" x14ac:dyDescent="0.2">
      <c r="A301" s="291">
        <v>16501023</v>
      </c>
      <c r="B301" s="292" t="s">
        <v>1965</v>
      </c>
      <c r="C301" s="243" t="s">
        <v>1966</v>
      </c>
      <c r="D301" s="244" t="s">
        <v>479</v>
      </c>
      <c r="E301" s="245"/>
      <c r="F301" s="246">
        <v>42752</v>
      </c>
      <c r="G301" s="244"/>
      <c r="H301" s="247" t="s">
        <v>1684</v>
      </c>
      <c r="I301" s="247" t="s">
        <v>1684</v>
      </c>
      <c r="J301" s="247" t="s">
        <v>1684</v>
      </c>
      <c r="K301" s="247" t="s">
        <v>1684</v>
      </c>
      <c r="L301" s="247" t="s">
        <v>479</v>
      </c>
      <c r="M301" s="247" t="s">
        <v>1685</v>
      </c>
      <c r="N301" s="247" t="s">
        <v>479</v>
      </c>
      <c r="O301" s="248"/>
      <c r="P301" s="249">
        <v>57941.25</v>
      </c>
      <c r="Q301" s="249">
        <v>50698.59</v>
      </c>
      <c r="R301" s="249">
        <v>43455.93</v>
      </c>
      <c r="S301" s="249">
        <v>36213.269999999997</v>
      </c>
      <c r="T301" s="249">
        <v>28970.61</v>
      </c>
      <c r="U301" s="249">
        <v>21727.95</v>
      </c>
      <c r="V301" s="249">
        <v>14485.29</v>
      </c>
      <c r="W301" s="249">
        <v>7242.63</v>
      </c>
      <c r="X301" s="249">
        <v>0</v>
      </c>
      <c r="Y301" s="249">
        <v>90849.91</v>
      </c>
      <c r="Z301" s="249">
        <v>90849.91</v>
      </c>
      <c r="AA301" s="249">
        <v>90849.91</v>
      </c>
      <c r="AB301" s="249">
        <v>0</v>
      </c>
      <c r="AC301" s="249"/>
      <c r="AD301" s="249"/>
      <c r="AE301" s="249">
        <v>42026.21875</v>
      </c>
      <c r="AF301" s="250"/>
      <c r="AG301" s="251"/>
      <c r="AH301" s="252"/>
      <c r="AI301" s="252"/>
      <c r="AJ301" s="252"/>
      <c r="AK301" s="253"/>
      <c r="AL301" s="252">
        <v>0</v>
      </c>
      <c r="AM301" s="254">
        <v>42026.21875</v>
      </c>
      <c r="AN301" s="252"/>
      <c r="AO301" s="255">
        <v>42026.21875</v>
      </c>
      <c r="AP301" s="252"/>
      <c r="AQ301" s="256">
        <v>0</v>
      </c>
      <c r="AR301" s="252"/>
      <c r="AS301" s="252"/>
      <c r="AT301" s="252"/>
      <c r="AU301" s="252"/>
      <c r="AV301" s="257">
        <v>0</v>
      </c>
      <c r="AW301" s="252">
        <v>0</v>
      </c>
      <c r="AX301" s="252"/>
      <c r="AY301" s="254">
        <v>0</v>
      </c>
      <c r="AZ301" s="258"/>
      <c r="BA301" s="213">
        <v>0</v>
      </c>
      <c r="BC301" s="247" t="str">
        <f t="shared" si="36"/>
        <v/>
      </c>
      <c r="BD301" s="247" t="str">
        <f t="shared" si="36"/>
        <v/>
      </c>
      <c r="BE301" s="247" t="str">
        <f t="shared" si="36"/>
        <v/>
      </c>
      <c r="BF301" s="202" t="str">
        <f t="shared" si="36"/>
        <v/>
      </c>
      <c r="BG301" s="202" t="str">
        <f t="shared" si="34"/>
        <v>W/C</v>
      </c>
      <c r="BH301" s="202" t="str">
        <f t="shared" si="34"/>
        <v>NO</v>
      </c>
      <c r="BI301" s="202" t="str">
        <f t="shared" si="35"/>
        <v>W/C</v>
      </c>
      <c r="BK301" s="202" t="b">
        <f t="shared" si="37"/>
        <v>1</v>
      </c>
      <c r="BL301" s="202" t="b">
        <f t="shared" si="37"/>
        <v>1</v>
      </c>
      <c r="BM301" s="202" t="b">
        <f t="shared" si="37"/>
        <v>1</v>
      </c>
      <c r="BN301" s="202" t="b">
        <f t="shared" si="37"/>
        <v>1</v>
      </c>
      <c r="BO301" s="202" t="b">
        <f t="shared" si="37"/>
        <v>1</v>
      </c>
      <c r="BP301" s="202" t="b">
        <f t="shared" si="37"/>
        <v>1</v>
      </c>
      <c r="BQ301" s="202" t="b">
        <f t="shared" si="37"/>
        <v>1</v>
      </c>
    </row>
    <row r="302" spans="1:69" s="214" customFormat="1" ht="12" customHeight="1" x14ac:dyDescent="0.2">
      <c r="A302" s="291">
        <v>16501033</v>
      </c>
      <c r="B302" s="292" t="s">
        <v>1967</v>
      </c>
      <c r="C302" s="243" t="s">
        <v>1968</v>
      </c>
      <c r="D302" s="244" t="s">
        <v>479</v>
      </c>
      <c r="E302" s="245"/>
      <c r="F302" s="246">
        <v>42964</v>
      </c>
      <c r="G302" s="244"/>
      <c r="H302" s="247" t="s">
        <v>1684</v>
      </c>
      <c r="I302" s="247" t="s">
        <v>1684</v>
      </c>
      <c r="J302" s="247" t="s">
        <v>1684</v>
      </c>
      <c r="K302" s="247" t="s">
        <v>1684</v>
      </c>
      <c r="L302" s="247" t="s">
        <v>479</v>
      </c>
      <c r="M302" s="247" t="s">
        <v>1685</v>
      </c>
      <c r="N302" s="247" t="s">
        <v>479</v>
      </c>
      <c r="O302" s="248"/>
      <c r="P302" s="249">
        <v>65450</v>
      </c>
      <c r="Q302" s="249">
        <v>52360</v>
      </c>
      <c r="R302" s="249">
        <v>39270</v>
      </c>
      <c r="S302" s="249">
        <v>26180</v>
      </c>
      <c r="T302" s="249">
        <v>13090</v>
      </c>
      <c r="U302" s="249">
        <v>0</v>
      </c>
      <c r="V302" s="249">
        <v>146712.5</v>
      </c>
      <c r="W302" s="249">
        <v>133375</v>
      </c>
      <c r="X302" s="249">
        <v>264307.09000000003</v>
      </c>
      <c r="Y302" s="249">
        <v>230175</v>
      </c>
      <c r="Z302" s="249">
        <v>207157.5</v>
      </c>
      <c r="AA302" s="249">
        <v>184140</v>
      </c>
      <c r="AB302" s="249">
        <v>161122.5</v>
      </c>
      <c r="AC302" s="249"/>
      <c r="AD302" s="249"/>
      <c r="AE302" s="249">
        <v>117504.44500000001</v>
      </c>
      <c r="AF302" s="250"/>
      <c r="AG302" s="251"/>
      <c r="AH302" s="252"/>
      <c r="AI302" s="252"/>
      <c r="AJ302" s="252"/>
      <c r="AK302" s="253"/>
      <c r="AL302" s="252">
        <v>0</v>
      </c>
      <c r="AM302" s="254">
        <v>117504.44500000001</v>
      </c>
      <c r="AN302" s="252"/>
      <c r="AO302" s="255">
        <v>117504.44500000001</v>
      </c>
      <c r="AP302" s="252"/>
      <c r="AQ302" s="256">
        <v>161122.5</v>
      </c>
      <c r="AR302" s="252"/>
      <c r="AS302" s="252"/>
      <c r="AT302" s="252"/>
      <c r="AU302" s="252"/>
      <c r="AV302" s="257">
        <v>0</v>
      </c>
      <c r="AW302" s="252">
        <v>161122.5</v>
      </c>
      <c r="AX302" s="252"/>
      <c r="AY302" s="254">
        <v>161122.5</v>
      </c>
      <c r="AZ302" s="258"/>
      <c r="BA302" s="213">
        <v>0</v>
      </c>
      <c r="BC302" s="247" t="str">
        <f t="shared" si="36"/>
        <v/>
      </c>
      <c r="BD302" s="247" t="str">
        <f t="shared" si="36"/>
        <v/>
      </c>
      <c r="BE302" s="247" t="str">
        <f t="shared" si="36"/>
        <v/>
      </c>
      <c r="BF302" s="202" t="str">
        <f t="shared" si="36"/>
        <v/>
      </c>
      <c r="BG302" s="202" t="str">
        <f t="shared" si="34"/>
        <v>W/C</v>
      </c>
      <c r="BH302" s="202" t="str">
        <f t="shared" si="34"/>
        <v>NO</v>
      </c>
      <c r="BI302" s="202" t="str">
        <f t="shared" si="35"/>
        <v>W/C</v>
      </c>
      <c r="BK302" s="202" t="b">
        <f t="shared" si="37"/>
        <v>1</v>
      </c>
      <c r="BL302" s="202" t="b">
        <f t="shared" si="37"/>
        <v>1</v>
      </c>
      <c r="BM302" s="202" t="b">
        <f t="shared" si="37"/>
        <v>1</v>
      </c>
      <c r="BN302" s="202" t="b">
        <f t="shared" si="37"/>
        <v>1</v>
      </c>
      <c r="BO302" s="202" t="b">
        <f t="shared" si="37"/>
        <v>1</v>
      </c>
      <c r="BP302" s="202" t="b">
        <f t="shared" si="37"/>
        <v>1</v>
      </c>
      <c r="BQ302" s="202" t="b">
        <f t="shared" si="37"/>
        <v>1</v>
      </c>
    </row>
    <row r="303" spans="1:69" s="214" customFormat="1" ht="12" customHeight="1" x14ac:dyDescent="0.2">
      <c r="A303" s="291">
        <v>16501043</v>
      </c>
      <c r="B303" s="292" t="s">
        <v>1969</v>
      </c>
      <c r="C303" s="243" t="s">
        <v>1970</v>
      </c>
      <c r="D303" s="244" t="s">
        <v>479</v>
      </c>
      <c r="E303" s="245"/>
      <c r="F303" s="246">
        <v>42903</v>
      </c>
      <c r="G303" s="244"/>
      <c r="H303" s="247" t="s">
        <v>1684</v>
      </c>
      <c r="I303" s="247" t="s">
        <v>1684</v>
      </c>
      <c r="J303" s="247" t="s">
        <v>1684</v>
      </c>
      <c r="K303" s="247" t="s">
        <v>1684</v>
      </c>
      <c r="L303" s="247" t="s">
        <v>479</v>
      </c>
      <c r="M303" s="247" t="s">
        <v>1685</v>
      </c>
      <c r="N303" s="247" t="s">
        <v>479</v>
      </c>
      <c r="O303" s="248"/>
      <c r="P303" s="249">
        <v>297091.68</v>
      </c>
      <c r="Q303" s="249">
        <v>222818.76</v>
      </c>
      <c r="R303" s="249">
        <v>148545.84</v>
      </c>
      <c r="S303" s="249">
        <v>74272.92</v>
      </c>
      <c r="T303" s="249">
        <v>0</v>
      </c>
      <c r="U303" s="249">
        <v>826630.78</v>
      </c>
      <c r="V303" s="249">
        <v>751482.53</v>
      </c>
      <c r="W303" s="249">
        <v>676334.28</v>
      </c>
      <c r="X303" s="249">
        <v>601186.03</v>
      </c>
      <c r="Y303" s="249">
        <v>526037.78</v>
      </c>
      <c r="Z303" s="249">
        <v>450889.53</v>
      </c>
      <c r="AA303" s="249">
        <v>375741.28</v>
      </c>
      <c r="AB303" s="249">
        <v>300593.03000000003</v>
      </c>
      <c r="AC303" s="249"/>
      <c r="AD303" s="249"/>
      <c r="AE303" s="249">
        <v>412731.84041666676</v>
      </c>
      <c r="AF303" s="250"/>
      <c r="AG303" s="251"/>
      <c r="AH303" s="252"/>
      <c r="AI303" s="252"/>
      <c r="AJ303" s="252"/>
      <c r="AK303" s="253"/>
      <c r="AL303" s="252">
        <v>0</v>
      </c>
      <c r="AM303" s="254">
        <v>412731.84041666676</v>
      </c>
      <c r="AN303" s="252"/>
      <c r="AO303" s="255">
        <v>412731.84041666676</v>
      </c>
      <c r="AP303" s="252"/>
      <c r="AQ303" s="256">
        <v>300593.03000000003</v>
      </c>
      <c r="AR303" s="252"/>
      <c r="AS303" s="252"/>
      <c r="AT303" s="252"/>
      <c r="AU303" s="252"/>
      <c r="AV303" s="257">
        <v>0</v>
      </c>
      <c r="AW303" s="252">
        <v>300593.03000000003</v>
      </c>
      <c r="AX303" s="252"/>
      <c r="AY303" s="254">
        <v>300593.03000000003</v>
      </c>
      <c r="AZ303" s="258"/>
      <c r="BA303" s="213">
        <v>0</v>
      </c>
      <c r="BC303" s="247" t="str">
        <f t="shared" si="36"/>
        <v/>
      </c>
      <c r="BD303" s="247" t="str">
        <f t="shared" si="36"/>
        <v/>
      </c>
      <c r="BE303" s="247" t="str">
        <f t="shared" si="36"/>
        <v/>
      </c>
      <c r="BF303" s="202" t="str">
        <f t="shared" si="36"/>
        <v/>
      </c>
      <c r="BG303" s="202" t="str">
        <f t="shared" si="34"/>
        <v>W/C</v>
      </c>
      <c r="BH303" s="202" t="str">
        <f t="shared" si="34"/>
        <v>NO</v>
      </c>
      <c r="BI303" s="202" t="str">
        <f t="shared" si="35"/>
        <v>W/C</v>
      </c>
      <c r="BK303" s="202" t="b">
        <f t="shared" si="37"/>
        <v>1</v>
      </c>
      <c r="BL303" s="202" t="b">
        <f t="shared" si="37"/>
        <v>1</v>
      </c>
      <c r="BM303" s="202" t="b">
        <f t="shared" si="37"/>
        <v>1</v>
      </c>
      <c r="BN303" s="202" t="b">
        <f t="shared" si="37"/>
        <v>1</v>
      </c>
      <c r="BO303" s="202" t="b">
        <f t="shared" si="37"/>
        <v>1</v>
      </c>
      <c r="BP303" s="202" t="b">
        <f t="shared" si="37"/>
        <v>1</v>
      </c>
      <c r="BQ303" s="202" t="b">
        <f t="shared" si="37"/>
        <v>1</v>
      </c>
    </row>
    <row r="304" spans="1:69" s="214" customFormat="1" ht="12" customHeight="1" x14ac:dyDescent="0.2">
      <c r="A304" s="239">
        <v>16501051</v>
      </c>
      <c r="B304" s="240" t="s">
        <v>1971</v>
      </c>
      <c r="C304" s="200" t="s">
        <v>736</v>
      </c>
      <c r="D304" s="201" t="s">
        <v>479</v>
      </c>
      <c r="E304" s="170"/>
      <c r="F304" s="303"/>
      <c r="G304" s="201"/>
      <c r="H304" s="202" t="s">
        <v>1684</v>
      </c>
      <c r="I304" s="202" t="s">
        <v>1684</v>
      </c>
      <c r="J304" s="202" t="s">
        <v>1684</v>
      </c>
      <c r="K304" s="202" t="s">
        <v>1684</v>
      </c>
      <c r="L304" s="202" t="s">
        <v>479</v>
      </c>
      <c r="M304" s="202" t="s">
        <v>1685</v>
      </c>
      <c r="N304" s="202" t="s">
        <v>479</v>
      </c>
      <c r="O304" s="167"/>
      <c r="P304" s="203">
        <v>0</v>
      </c>
      <c r="Q304" s="203">
        <v>0</v>
      </c>
      <c r="R304" s="203">
        <v>0</v>
      </c>
      <c r="S304" s="203">
        <v>0</v>
      </c>
      <c r="T304" s="203">
        <v>395452.2</v>
      </c>
      <c r="U304" s="203">
        <v>362497.85</v>
      </c>
      <c r="V304" s="203">
        <v>329543.5</v>
      </c>
      <c r="W304" s="203">
        <v>296589.15000000002</v>
      </c>
      <c r="X304" s="203">
        <v>263634.8</v>
      </c>
      <c r="Y304" s="203">
        <v>230680.45</v>
      </c>
      <c r="Z304" s="203">
        <v>197726.1</v>
      </c>
      <c r="AA304" s="203">
        <v>164771.75</v>
      </c>
      <c r="AB304" s="203">
        <v>131817.4</v>
      </c>
      <c r="AC304" s="203"/>
      <c r="AD304" s="203"/>
      <c r="AE304" s="203">
        <v>192233.70833333337</v>
      </c>
      <c r="AF304" s="215"/>
      <c r="AG304" s="216"/>
      <c r="AH304" s="205"/>
      <c r="AI304" s="205"/>
      <c r="AJ304" s="205"/>
      <c r="AK304" s="206"/>
      <c r="AL304" s="205">
        <v>0</v>
      </c>
      <c r="AM304" s="207">
        <v>192233.70833333337</v>
      </c>
      <c r="AN304" s="205"/>
      <c r="AO304" s="208">
        <v>192233.70833333337</v>
      </c>
      <c r="AP304" s="209"/>
      <c r="AQ304" s="210">
        <v>131817.4</v>
      </c>
      <c r="AR304" s="205"/>
      <c r="AS304" s="205"/>
      <c r="AT304" s="205"/>
      <c r="AU304" s="205"/>
      <c r="AV304" s="211">
        <v>0</v>
      </c>
      <c r="AW304" s="205">
        <v>131817.4</v>
      </c>
      <c r="AX304" s="205"/>
      <c r="AY304" s="207">
        <v>131817.4</v>
      </c>
      <c r="AZ304" s="212"/>
      <c r="BA304" s="213">
        <v>0</v>
      </c>
      <c r="BC304" s="202" t="str">
        <f t="shared" si="36"/>
        <v/>
      </c>
      <c r="BD304" s="202" t="str">
        <f t="shared" si="36"/>
        <v/>
      </c>
      <c r="BE304" s="202" t="str">
        <f t="shared" si="36"/>
        <v/>
      </c>
      <c r="BF304" s="202" t="str">
        <f t="shared" si="36"/>
        <v/>
      </c>
      <c r="BG304" s="202" t="str">
        <f t="shared" si="34"/>
        <v>W/C</v>
      </c>
      <c r="BH304" s="202" t="str">
        <f t="shared" si="34"/>
        <v>NO</v>
      </c>
      <c r="BI304" s="202" t="str">
        <f t="shared" si="35"/>
        <v>W/C</v>
      </c>
      <c r="BK304" s="202" t="b">
        <f t="shared" si="37"/>
        <v>1</v>
      </c>
      <c r="BL304" s="202" t="b">
        <f t="shared" si="37"/>
        <v>1</v>
      </c>
      <c r="BM304" s="202" t="b">
        <f t="shared" si="37"/>
        <v>1</v>
      </c>
      <c r="BN304" s="202" t="b">
        <f t="shared" si="37"/>
        <v>1</v>
      </c>
      <c r="BO304" s="202" t="b">
        <f t="shared" si="37"/>
        <v>1</v>
      </c>
      <c r="BP304" s="202" t="b">
        <f t="shared" si="37"/>
        <v>1</v>
      </c>
      <c r="BQ304" s="202" t="b">
        <f t="shared" si="37"/>
        <v>1</v>
      </c>
    </row>
    <row r="305" spans="1:69" s="214" customFormat="1" ht="12" customHeight="1" x14ac:dyDescent="0.2">
      <c r="A305" s="291">
        <v>16501053</v>
      </c>
      <c r="B305" s="292" t="s">
        <v>1972</v>
      </c>
      <c r="C305" s="243" t="s">
        <v>1973</v>
      </c>
      <c r="D305" s="244" t="s">
        <v>479</v>
      </c>
      <c r="E305" s="245"/>
      <c r="F305" s="246">
        <v>42783</v>
      </c>
      <c r="G305" s="244"/>
      <c r="H305" s="247" t="s">
        <v>1684</v>
      </c>
      <c r="I305" s="247" t="s">
        <v>1684</v>
      </c>
      <c r="J305" s="247" t="s">
        <v>1684</v>
      </c>
      <c r="K305" s="247" t="s">
        <v>1684</v>
      </c>
      <c r="L305" s="247" t="s">
        <v>479</v>
      </c>
      <c r="M305" s="247" t="s">
        <v>1685</v>
      </c>
      <c r="N305" s="247" t="s">
        <v>479</v>
      </c>
      <c r="O305" s="248"/>
      <c r="P305" s="249">
        <v>0</v>
      </c>
      <c r="Q305" s="249">
        <v>137295.4</v>
      </c>
      <c r="R305" s="249">
        <v>124814</v>
      </c>
      <c r="S305" s="249">
        <v>112332.6</v>
      </c>
      <c r="T305" s="249">
        <v>99851.199999999997</v>
      </c>
      <c r="U305" s="249">
        <v>88934.09</v>
      </c>
      <c r="V305" s="249">
        <v>76229.22</v>
      </c>
      <c r="W305" s="249">
        <v>63524.35</v>
      </c>
      <c r="X305" s="249">
        <v>50819.48</v>
      </c>
      <c r="Y305" s="249">
        <v>38114.61</v>
      </c>
      <c r="Z305" s="249">
        <v>25409.74</v>
      </c>
      <c r="AA305" s="249">
        <v>13598.75</v>
      </c>
      <c r="AB305" s="249">
        <v>0</v>
      </c>
      <c r="AC305" s="249"/>
      <c r="AD305" s="249"/>
      <c r="AE305" s="249">
        <v>69243.62</v>
      </c>
      <c r="AF305" s="250"/>
      <c r="AG305" s="251"/>
      <c r="AH305" s="252"/>
      <c r="AI305" s="252"/>
      <c r="AJ305" s="252"/>
      <c r="AK305" s="253"/>
      <c r="AL305" s="252">
        <v>0</v>
      </c>
      <c r="AM305" s="254">
        <v>69243.62</v>
      </c>
      <c r="AN305" s="252"/>
      <c r="AO305" s="255">
        <v>69243.62</v>
      </c>
      <c r="AP305" s="252"/>
      <c r="AQ305" s="256">
        <v>0</v>
      </c>
      <c r="AR305" s="252"/>
      <c r="AS305" s="252"/>
      <c r="AT305" s="252"/>
      <c r="AU305" s="252"/>
      <c r="AV305" s="257">
        <v>0</v>
      </c>
      <c r="AW305" s="252">
        <v>0</v>
      </c>
      <c r="AX305" s="252"/>
      <c r="AY305" s="254">
        <v>0</v>
      </c>
      <c r="AZ305" s="258"/>
      <c r="BA305" s="213">
        <v>0</v>
      </c>
      <c r="BC305" s="247" t="str">
        <f t="shared" si="36"/>
        <v/>
      </c>
      <c r="BD305" s="247" t="str">
        <f t="shared" si="36"/>
        <v/>
      </c>
      <c r="BE305" s="247" t="str">
        <f t="shared" si="36"/>
        <v/>
      </c>
      <c r="BF305" s="202" t="str">
        <f t="shared" si="36"/>
        <v/>
      </c>
      <c r="BG305" s="202" t="str">
        <f t="shared" si="34"/>
        <v>W/C</v>
      </c>
      <c r="BH305" s="202" t="str">
        <f t="shared" si="34"/>
        <v>NO</v>
      </c>
      <c r="BI305" s="202" t="str">
        <f t="shared" si="35"/>
        <v>W/C</v>
      </c>
      <c r="BK305" s="202" t="b">
        <f t="shared" si="37"/>
        <v>1</v>
      </c>
      <c r="BL305" s="202" t="b">
        <f t="shared" si="37"/>
        <v>1</v>
      </c>
      <c r="BM305" s="202" t="b">
        <f t="shared" si="37"/>
        <v>1</v>
      </c>
      <c r="BN305" s="202" t="b">
        <f t="shared" si="37"/>
        <v>1</v>
      </c>
      <c r="BO305" s="202" t="b">
        <f t="shared" si="37"/>
        <v>1</v>
      </c>
      <c r="BP305" s="202" t="b">
        <f t="shared" si="37"/>
        <v>1</v>
      </c>
      <c r="BQ305" s="202" t="b">
        <f t="shared" si="37"/>
        <v>1</v>
      </c>
    </row>
    <row r="306" spans="1:69" s="214" customFormat="1" ht="12" customHeight="1" x14ac:dyDescent="0.2">
      <c r="A306" s="239">
        <v>16501083</v>
      </c>
      <c r="B306" s="240" t="s">
        <v>1974</v>
      </c>
      <c r="C306" s="200" t="s">
        <v>737</v>
      </c>
      <c r="D306" s="201" t="s">
        <v>479</v>
      </c>
      <c r="E306" s="170"/>
      <c r="F306" s="200"/>
      <c r="G306" s="201"/>
      <c r="H306" s="202" t="s">
        <v>1684</v>
      </c>
      <c r="I306" s="202" t="s">
        <v>1684</v>
      </c>
      <c r="J306" s="202" t="s">
        <v>1684</v>
      </c>
      <c r="K306" s="202" t="s">
        <v>1684</v>
      </c>
      <c r="L306" s="202" t="s">
        <v>479</v>
      </c>
      <c r="M306" s="202" t="s">
        <v>1685</v>
      </c>
      <c r="N306" s="202" t="s">
        <v>479</v>
      </c>
      <c r="O306" s="167"/>
      <c r="P306" s="203">
        <v>11095.94</v>
      </c>
      <c r="Q306" s="203">
        <v>10045.94</v>
      </c>
      <c r="R306" s="203">
        <v>9545.94</v>
      </c>
      <c r="S306" s="203">
        <v>8045.94</v>
      </c>
      <c r="T306" s="203">
        <v>6495.94</v>
      </c>
      <c r="U306" s="203">
        <v>6245.94</v>
      </c>
      <c r="V306" s="203">
        <v>5995.94</v>
      </c>
      <c r="W306" s="203">
        <v>4995.9399999999996</v>
      </c>
      <c r="X306" s="203">
        <v>4745.9399999999996</v>
      </c>
      <c r="Y306" s="203">
        <v>1995.94</v>
      </c>
      <c r="Z306" s="203">
        <v>995.94</v>
      </c>
      <c r="AA306" s="203">
        <v>-2754.06</v>
      </c>
      <c r="AB306" s="203">
        <v>-4754.0600000000004</v>
      </c>
      <c r="AC306" s="203"/>
      <c r="AD306" s="203"/>
      <c r="AE306" s="203">
        <v>4960.5233333333354</v>
      </c>
      <c r="AF306" s="215"/>
      <c r="AG306" s="216"/>
      <c r="AH306" s="205"/>
      <c r="AI306" s="205"/>
      <c r="AJ306" s="205"/>
      <c r="AK306" s="206"/>
      <c r="AL306" s="205">
        <v>0</v>
      </c>
      <c r="AM306" s="207">
        <v>4960.5233333333354</v>
      </c>
      <c r="AN306" s="205"/>
      <c r="AO306" s="208">
        <v>4960.5233333333354</v>
      </c>
      <c r="AP306" s="209"/>
      <c r="AQ306" s="210">
        <v>-4754.0600000000004</v>
      </c>
      <c r="AR306" s="205"/>
      <c r="AS306" s="205"/>
      <c r="AT306" s="205"/>
      <c r="AU306" s="205"/>
      <c r="AV306" s="211">
        <v>0</v>
      </c>
      <c r="AW306" s="205">
        <v>-4754.0600000000004</v>
      </c>
      <c r="AX306" s="205"/>
      <c r="AY306" s="207">
        <v>-4754.0600000000004</v>
      </c>
      <c r="AZ306" s="212"/>
      <c r="BA306" s="213">
        <v>0</v>
      </c>
      <c r="BC306" s="202" t="str">
        <f t="shared" si="36"/>
        <v/>
      </c>
      <c r="BD306" s="202" t="str">
        <f t="shared" si="36"/>
        <v/>
      </c>
      <c r="BE306" s="202" t="str">
        <f t="shared" si="36"/>
        <v/>
      </c>
      <c r="BF306" s="202" t="str">
        <f t="shared" si="36"/>
        <v/>
      </c>
      <c r="BG306" s="202" t="str">
        <f t="shared" si="34"/>
        <v>W/C</v>
      </c>
      <c r="BH306" s="202" t="str">
        <f t="shared" si="34"/>
        <v>NO</v>
      </c>
      <c r="BI306" s="202" t="str">
        <f t="shared" si="35"/>
        <v>W/C</v>
      </c>
      <c r="BK306" s="202" t="b">
        <f t="shared" si="37"/>
        <v>1</v>
      </c>
      <c r="BL306" s="202" t="b">
        <f t="shared" si="37"/>
        <v>1</v>
      </c>
      <c r="BM306" s="202" t="b">
        <f t="shared" si="37"/>
        <v>1</v>
      </c>
      <c r="BN306" s="202" t="b">
        <f t="shared" si="37"/>
        <v>1</v>
      </c>
      <c r="BO306" s="202" t="b">
        <f t="shared" si="37"/>
        <v>1</v>
      </c>
      <c r="BP306" s="202" t="b">
        <f t="shared" si="37"/>
        <v>1</v>
      </c>
      <c r="BQ306" s="202" t="b">
        <f t="shared" si="37"/>
        <v>1</v>
      </c>
    </row>
    <row r="307" spans="1:69" s="214" customFormat="1" ht="12" customHeight="1" x14ac:dyDescent="0.2">
      <c r="A307" s="293">
        <v>16501101</v>
      </c>
      <c r="B307" s="294" t="s">
        <v>1975</v>
      </c>
      <c r="C307" s="200" t="s">
        <v>738</v>
      </c>
      <c r="D307" s="201" t="s">
        <v>479</v>
      </c>
      <c r="E307" s="170"/>
      <c r="F307" s="200"/>
      <c r="G307" s="201"/>
      <c r="H307" s="202" t="s">
        <v>1684</v>
      </c>
      <c r="I307" s="202" t="s">
        <v>1684</v>
      </c>
      <c r="J307" s="202" t="s">
        <v>1684</v>
      </c>
      <c r="K307" s="202" t="s">
        <v>1684</v>
      </c>
      <c r="L307" s="202" t="s">
        <v>479</v>
      </c>
      <c r="M307" s="202" t="s">
        <v>1685</v>
      </c>
      <c r="N307" s="202" t="s">
        <v>479</v>
      </c>
      <c r="O307" s="237"/>
      <c r="P307" s="203">
        <v>42860.43</v>
      </c>
      <c r="Q307" s="203">
        <v>35717.03</v>
      </c>
      <c r="R307" s="203">
        <v>28573.63</v>
      </c>
      <c r="S307" s="203">
        <v>21430.23</v>
      </c>
      <c r="T307" s="203">
        <v>14286.83</v>
      </c>
      <c r="U307" s="203">
        <v>7143.43</v>
      </c>
      <c r="V307" s="203">
        <v>0</v>
      </c>
      <c r="W307" s="203">
        <v>0</v>
      </c>
      <c r="X307" s="203">
        <v>66239.16</v>
      </c>
      <c r="Y307" s="203">
        <v>59615.24</v>
      </c>
      <c r="Z307" s="203">
        <v>52991.32</v>
      </c>
      <c r="AA307" s="203">
        <v>46367.4</v>
      </c>
      <c r="AB307" s="203">
        <v>39743.480000000003</v>
      </c>
      <c r="AC307" s="203"/>
      <c r="AD307" s="203"/>
      <c r="AE307" s="203">
        <v>31138.852083333335</v>
      </c>
      <c r="AF307" s="215"/>
      <c r="AG307" s="216"/>
      <c r="AH307" s="205"/>
      <c r="AI307" s="205"/>
      <c r="AJ307" s="205"/>
      <c r="AK307" s="206"/>
      <c r="AL307" s="205">
        <v>0</v>
      </c>
      <c r="AM307" s="207">
        <v>31138.852083333335</v>
      </c>
      <c r="AN307" s="205"/>
      <c r="AO307" s="208">
        <v>31138.852083333335</v>
      </c>
      <c r="AP307" s="205"/>
      <c r="AQ307" s="210">
        <v>39743.480000000003</v>
      </c>
      <c r="AR307" s="205"/>
      <c r="AS307" s="205"/>
      <c r="AT307" s="205"/>
      <c r="AU307" s="205"/>
      <c r="AV307" s="211">
        <v>0</v>
      </c>
      <c r="AW307" s="205">
        <v>39743.480000000003</v>
      </c>
      <c r="AX307" s="205"/>
      <c r="AY307" s="207">
        <v>39743.480000000003</v>
      </c>
      <c r="AZ307" s="212"/>
      <c r="BA307" s="213">
        <v>0</v>
      </c>
      <c r="BC307" s="202" t="str">
        <f t="shared" si="36"/>
        <v/>
      </c>
      <c r="BD307" s="202" t="str">
        <f t="shared" si="36"/>
        <v/>
      </c>
      <c r="BE307" s="202" t="str">
        <f t="shared" si="36"/>
        <v/>
      </c>
      <c r="BF307" s="202" t="str">
        <f t="shared" si="36"/>
        <v/>
      </c>
      <c r="BG307" s="202" t="str">
        <f t="shared" si="34"/>
        <v>W/C</v>
      </c>
      <c r="BH307" s="202" t="str">
        <f t="shared" si="34"/>
        <v>NO</v>
      </c>
      <c r="BI307" s="202" t="str">
        <f t="shared" si="35"/>
        <v>W/C</v>
      </c>
      <c r="BK307" s="202" t="b">
        <f t="shared" si="37"/>
        <v>1</v>
      </c>
      <c r="BL307" s="202" t="b">
        <f t="shared" si="37"/>
        <v>1</v>
      </c>
      <c r="BM307" s="202" t="b">
        <f t="shared" si="37"/>
        <v>1</v>
      </c>
      <c r="BN307" s="202" t="b">
        <f t="shared" si="37"/>
        <v>1</v>
      </c>
      <c r="BO307" s="202" t="b">
        <f t="shared" si="37"/>
        <v>1</v>
      </c>
      <c r="BP307" s="202" t="b">
        <f t="shared" si="37"/>
        <v>1</v>
      </c>
      <c r="BQ307" s="202" t="b">
        <f t="shared" si="37"/>
        <v>1</v>
      </c>
    </row>
    <row r="308" spans="1:69" s="214" customFormat="1" ht="12" customHeight="1" x14ac:dyDescent="0.2">
      <c r="A308" s="239">
        <v>16501103</v>
      </c>
      <c r="B308" s="240" t="s">
        <v>1976</v>
      </c>
      <c r="C308" s="200" t="s">
        <v>739</v>
      </c>
      <c r="D308" s="201" t="s">
        <v>479</v>
      </c>
      <c r="E308" s="170"/>
      <c r="F308" s="200"/>
      <c r="G308" s="201"/>
      <c r="H308" s="202" t="s">
        <v>1684</v>
      </c>
      <c r="I308" s="202" t="s">
        <v>1684</v>
      </c>
      <c r="J308" s="202" t="s">
        <v>1684</v>
      </c>
      <c r="K308" s="202" t="s">
        <v>1684</v>
      </c>
      <c r="L308" s="202" t="s">
        <v>479</v>
      </c>
      <c r="M308" s="202" t="s">
        <v>1685</v>
      </c>
      <c r="N308" s="202" t="s">
        <v>479</v>
      </c>
      <c r="O308" s="237"/>
      <c r="P308" s="203">
        <v>176857.77</v>
      </c>
      <c r="Q308" s="203">
        <v>147381.47</v>
      </c>
      <c r="R308" s="203">
        <v>117905.17</v>
      </c>
      <c r="S308" s="203">
        <v>88428.87</v>
      </c>
      <c r="T308" s="203">
        <v>58952.57</v>
      </c>
      <c r="U308" s="203">
        <v>29476.27</v>
      </c>
      <c r="V308" s="203">
        <v>0</v>
      </c>
      <c r="W308" s="203">
        <v>0</v>
      </c>
      <c r="X308" s="203">
        <v>2741785.87</v>
      </c>
      <c r="Y308" s="203">
        <v>940040.9</v>
      </c>
      <c r="Z308" s="203">
        <v>940040.9</v>
      </c>
      <c r="AA308" s="203">
        <v>940040.9</v>
      </c>
      <c r="AB308" s="203">
        <v>1091974.22</v>
      </c>
      <c r="AC308" s="203"/>
      <c r="AD308" s="203"/>
      <c r="AE308" s="203">
        <v>553205.74291666679</v>
      </c>
      <c r="AF308" s="215"/>
      <c r="AG308" s="216"/>
      <c r="AH308" s="205"/>
      <c r="AI308" s="205"/>
      <c r="AJ308" s="205"/>
      <c r="AK308" s="206"/>
      <c r="AL308" s="205">
        <v>0</v>
      </c>
      <c r="AM308" s="207">
        <v>553205.74291666679</v>
      </c>
      <c r="AN308" s="205"/>
      <c r="AO308" s="208">
        <v>553205.74291666679</v>
      </c>
      <c r="AP308" s="205"/>
      <c r="AQ308" s="210">
        <v>1091974.22</v>
      </c>
      <c r="AR308" s="205"/>
      <c r="AS308" s="205"/>
      <c r="AT308" s="205"/>
      <c r="AU308" s="205"/>
      <c r="AV308" s="211">
        <v>0</v>
      </c>
      <c r="AW308" s="205">
        <v>1091974.22</v>
      </c>
      <c r="AX308" s="205"/>
      <c r="AY308" s="207">
        <v>1091974.22</v>
      </c>
      <c r="AZ308" s="212"/>
      <c r="BA308" s="213">
        <v>0</v>
      </c>
      <c r="BC308" s="202" t="str">
        <f t="shared" si="36"/>
        <v/>
      </c>
      <c r="BD308" s="202" t="str">
        <f t="shared" si="36"/>
        <v/>
      </c>
      <c r="BE308" s="202" t="str">
        <f t="shared" si="36"/>
        <v/>
      </c>
      <c r="BF308" s="202" t="str">
        <f t="shared" si="36"/>
        <v/>
      </c>
      <c r="BG308" s="202" t="str">
        <f t="shared" si="34"/>
        <v>W/C</v>
      </c>
      <c r="BH308" s="202" t="str">
        <f t="shared" si="34"/>
        <v>NO</v>
      </c>
      <c r="BI308" s="202" t="str">
        <f t="shared" si="35"/>
        <v>W/C</v>
      </c>
      <c r="BK308" s="202" t="b">
        <f t="shared" si="37"/>
        <v>1</v>
      </c>
      <c r="BL308" s="202" t="b">
        <f t="shared" si="37"/>
        <v>1</v>
      </c>
      <c r="BM308" s="202" t="b">
        <f t="shared" si="37"/>
        <v>1</v>
      </c>
      <c r="BN308" s="202" t="b">
        <f t="shared" si="37"/>
        <v>1</v>
      </c>
      <c r="BO308" s="202" t="b">
        <f t="shared" si="37"/>
        <v>1</v>
      </c>
      <c r="BP308" s="202" t="b">
        <f t="shared" si="37"/>
        <v>1</v>
      </c>
      <c r="BQ308" s="202" t="b">
        <f t="shared" si="37"/>
        <v>1</v>
      </c>
    </row>
    <row r="309" spans="1:69" s="214" customFormat="1" ht="12" customHeight="1" x14ac:dyDescent="0.2">
      <c r="A309" s="293">
        <v>16501113</v>
      </c>
      <c r="B309" s="294" t="s">
        <v>1977</v>
      </c>
      <c r="C309" s="200" t="s">
        <v>740</v>
      </c>
      <c r="D309" s="201" t="s">
        <v>479</v>
      </c>
      <c r="E309" s="170"/>
      <c r="F309" s="200"/>
      <c r="G309" s="201"/>
      <c r="H309" s="202" t="s">
        <v>1684</v>
      </c>
      <c r="I309" s="202" t="s">
        <v>1684</v>
      </c>
      <c r="J309" s="202" t="s">
        <v>1684</v>
      </c>
      <c r="K309" s="202" t="s">
        <v>1684</v>
      </c>
      <c r="L309" s="202" t="s">
        <v>479</v>
      </c>
      <c r="M309" s="202" t="s">
        <v>1685</v>
      </c>
      <c r="N309" s="202" t="s">
        <v>479</v>
      </c>
      <c r="O309" s="237"/>
      <c r="P309" s="203">
        <v>56976.959999999999</v>
      </c>
      <c r="Q309" s="203">
        <v>47480.79</v>
      </c>
      <c r="R309" s="203">
        <v>37984.620000000003</v>
      </c>
      <c r="S309" s="203">
        <v>28488.45</v>
      </c>
      <c r="T309" s="203">
        <v>18992.28</v>
      </c>
      <c r="U309" s="203">
        <v>9496.11</v>
      </c>
      <c r="V309" s="203">
        <v>0</v>
      </c>
      <c r="W309" s="203">
        <v>0</v>
      </c>
      <c r="X309" s="203">
        <v>0</v>
      </c>
      <c r="Y309" s="203">
        <v>0</v>
      </c>
      <c r="Z309" s="203">
        <v>0</v>
      </c>
      <c r="AA309" s="203">
        <v>0</v>
      </c>
      <c r="AB309" s="203">
        <v>0</v>
      </c>
      <c r="AC309" s="203"/>
      <c r="AD309" s="203"/>
      <c r="AE309" s="203">
        <v>14244.227500000001</v>
      </c>
      <c r="AF309" s="215"/>
      <c r="AG309" s="216"/>
      <c r="AH309" s="205"/>
      <c r="AI309" s="205"/>
      <c r="AJ309" s="205"/>
      <c r="AK309" s="206"/>
      <c r="AL309" s="205">
        <v>0</v>
      </c>
      <c r="AM309" s="207">
        <v>14244.227500000001</v>
      </c>
      <c r="AN309" s="205"/>
      <c r="AO309" s="208">
        <v>14244.227500000001</v>
      </c>
      <c r="AP309" s="205"/>
      <c r="AQ309" s="210">
        <v>0</v>
      </c>
      <c r="AR309" s="205"/>
      <c r="AS309" s="205"/>
      <c r="AT309" s="205"/>
      <c r="AU309" s="205"/>
      <c r="AV309" s="211">
        <v>0</v>
      </c>
      <c r="AW309" s="205">
        <v>0</v>
      </c>
      <c r="AX309" s="205"/>
      <c r="AY309" s="207">
        <v>0</v>
      </c>
      <c r="AZ309" s="212"/>
      <c r="BA309" s="213">
        <v>0</v>
      </c>
      <c r="BC309" s="202" t="str">
        <f t="shared" si="36"/>
        <v/>
      </c>
      <c r="BD309" s="202" t="str">
        <f t="shared" si="36"/>
        <v/>
      </c>
      <c r="BE309" s="202" t="str">
        <f t="shared" si="36"/>
        <v/>
      </c>
      <c r="BF309" s="202" t="str">
        <f t="shared" si="36"/>
        <v/>
      </c>
      <c r="BG309" s="202" t="str">
        <f t="shared" si="34"/>
        <v>W/C</v>
      </c>
      <c r="BH309" s="202" t="str">
        <f t="shared" si="34"/>
        <v>NO</v>
      </c>
      <c r="BI309" s="202" t="str">
        <f t="shared" si="35"/>
        <v>W/C</v>
      </c>
      <c r="BK309" s="202" t="b">
        <f t="shared" si="37"/>
        <v>1</v>
      </c>
      <c r="BL309" s="202" t="b">
        <f t="shared" si="37"/>
        <v>1</v>
      </c>
      <c r="BM309" s="202" t="b">
        <f t="shared" si="37"/>
        <v>1</v>
      </c>
      <c r="BN309" s="202" t="b">
        <f t="shared" si="37"/>
        <v>1</v>
      </c>
      <c r="BO309" s="202" t="b">
        <f t="shared" si="37"/>
        <v>1</v>
      </c>
      <c r="BP309" s="202" t="b">
        <f t="shared" si="37"/>
        <v>1</v>
      </c>
      <c r="BQ309" s="202" t="b">
        <f t="shared" si="37"/>
        <v>1</v>
      </c>
    </row>
    <row r="310" spans="1:69" s="214" customFormat="1" ht="12" customHeight="1" x14ac:dyDescent="0.2">
      <c r="A310" s="272">
        <v>16501133</v>
      </c>
      <c r="B310" s="272" t="s">
        <v>1978</v>
      </c>
      <c r="C310" s="273" t="s">
        <v>741</v>
      </c>
      <c r="D310" s="244" t="s">
        <v>479</v>
      </c>
      <c r="E310" s="245"/>
      <c r="F310" s="274">
        <v>43101</v>
      </c>
      <c r="G310" s="244"/>
      <c r="H310" s="247" t="s">
        <v>1684</v>
      </c>
      <c r="I310" s="247" t="s">
        <v>1684</v>
      </c>
      <c r="J310" s="247" t="s">
        <v>1684</v>
      </c>
      <c r="K310" s="247" t="s">
        <v>1684</v>
      </c>
      <c r="L310" s="247" t="s">
        <v>479</v>
      </c>
      <c r="M310" s="247" t="s">
        <v>1685</v>
      </c>
      <c r="N310" s="247" t="s">
        <v>479</v>
      </c>
      <c r="O310" s="248"/>
      <c r="P310" s="249">
        <v>0</v>
      </c>
      <c r="Q310" s="249">
        <v>91531.47</v>
      </c>
      <c r="R310" s="249">
        <v>83210.429999999993</v>
      </c>
      <c r="S310" s="249">
        <v>74889.39</v>
      </c>
      <c r="T310" s="249">
        <v>66568.350000000006</v>
      </c>
      <c r="U310" s="249">
        <v>58247.31</v>
      </c>
      <c r="V310" s="249">
        <v>49926.27</v>
      </c>
      <c r="W310" s="249">
        <v>41605.230000000003</v>
      </c>
      <c r="X310" s="249">
        <v>33284.19</v>
      </c>
      <c r="Y310" s="249">
        <v>24963.15</v>
      </c>
      <c r="Z310" s="249">
        <v>16642.11</v>
      </c>
      <c r="AA310" s="249">
        <v>8321.07</v>
      </c>
      <c r="AB310" s="249">
        <v>0</v>
      </c>
      <c r="AC310" s="249"/>
      <c r="AD310" s="249"/>
      <c r="AE310" s="249">
        <v>45765.747499999998</v>
      </c>
      <c r="AF310" s="250"/>
      <c r="AG310" s="251"/>
      <c r="AH310" s="252"/>
      <c r="AI310" s="252"/>
      <c r="AJ310" s="252"/>
      <c r="AK310" s="253"/>
      <c r="AL310" s="252">
        <v>0</v>
      </c>
      <c r="AM310" s="254">
        <v>45765.747499999998</v>
      </c>
      <c r="AN310" s="252"/>
      <c r="AO310" s="255">
        <v>45765.747499999998</v>
      </c>
      <c r="AP310" s="252"/>
      <c r="AQ310" s="256">
        <v>0</v>
      </c>
      <c r="AR310" s="252"/>
      <c r="AS310" s="252"/>
      <c r="AT310" s="252"/>
      <c r="AU310" s="252"/>
      <c r="AV310" s="257">
        <v>0</v>
      </c>
      <c r="AW310" s="252">
        <v>0</v>
      </c>
      <c r="AX310" s="252"/>
      <c r="AY310" s="254">
        <v>0</v>
      </c>
      <c r="AZ310" s="258"/>
      <c r="BA310" s="213">
        <v>0</v>
      </c>
      <c r="BC310" s="247" t="str">
        <f t="shared" si="36"/>
        <v/>
      </c>
      <c r="BD310" s="247" t="str">
        <f t="shared" si="36"/>
        <v/>
      </c>
      <c r="BE310" s="247" t="str">
        <f t="shared" si="36"/>
        <v/>
      </c>
      <c r="BF310" s="202" t="str">
        <f t="shared" si="36"/>
        <v/>
      </c>
      <c r="BG310" s="202" t="str">
        <f t="shared" si="34"/>
        <v>W/C</v>
      </c>
      <c r="BH310" s="202" t="str">
        <f t="shared" si="34"/>
        <v>NO</v>
      </c>
      <c r="BI310" s="202" t="str">
        <f t="shared" si="35"/>
        <v>W/C</v>
      </c>
      <c r="BK310" s="202" t="b">
        <f t="shared" si="37"/>
        <v>1</v>
      </c>
      <c r="BL310" s="202" t="b">
        <f t="shared" si="37"/>
        <v>1</v>
      </c>
      <c r="BM310" s="202" t="b">
        <f t="shared" si="37"/>
        <v>1</v>
      </c>
      <c r="BN310" s="202" t="b">
        <f t="shared" si="37"/>
        <v>1</v>
      </c>
      <c r="BO310" s="202" t="b">
        <f t="shared" si="37"/>
        <v>1</v>
      </c>
      <c r="BP310" s="202" t="b">
        <f t="shared" si="37"/>
        <v>1</v>
      </c>
      <c r="BQ310" s="202" t="b">
        <f t="shared" si="37"/>
        <v>1</v>
      </c>
    </row>
    <row r="311" spans="1:69" s="214" customFormat="1" ht="12" customHeight="1" x14ac:dyDescent="0.2">
      <c r="A311" s="272">
        <v>16501143</v>
      </c>
      <c r="B311" s="272" t="s">
        <v>1979</v>
      </c>
      <c r="C311" s="273" t="s">
        <v>742</v>
      </c>
      <c r="D311" s="244" t="s">
        <v>479</v>
      </c>
      <c r="E311" s="245"/>
      <c r="F311" s="274">
        <v>43101</v>
      </c>
      <c r="G311" s="244"/>
      <c r="H311" s="247" t="s">
        <v>1684</v>
      </c>
      <c r="I311" s="247" t="s">
        <v>1684</v>
      </c>
      <c r="J311" s="247" t="s">
        <v>1684</v>
      </c>
      <c r="K311" s="247" t="s">
        <v>1684</v>
      </c>
      <c r="L311" s="247" t="s">
        <v>479</v>
      </c>
      <c r="M311" s="247" t="s">
        <v>1685</v>
      </c>
      <c r="N311" s="247" t="s">
        <v>479</v>
      </c>
      <c r="O311" s="248"/>
      <c r="P311" s="249">
        <v>0</v>
      </c>
      <c r="Q311" s="249">
        <v>165159.26</v>
      </c>
      <c r="R311" s="249">
        <v>150144.78</v>
      </c>
      <c r="S311" s="249">
        <v>135130.29999999999</v>
      </c>
      <c r="T311" s="249">
        <v>120115.82</v>
      </c>
      <c r="U311" s="249">
        <v>105101.34</v>
      </c>
      <c r="V311" s="249">
        <v>90086.86</v>
      </c>
      <c r="W311" s="249">
        <v>75072.38</v>
      </c>
      <c r="X311" s="249">
        <v>60057.9</v>
      </c>
      <c r="Y311" s="249">
        <v>45043.42</v>
      </c>
      <c r="Z311" s="249">
        <v>30028.94</v>
      </c>
      <c r="AA311" s="249">
        <v>15014.46</v>
      </c>
      <c r="AB311" s="249">
        <v>0</v>
      </c>
      <c r="AC311" s="249"/>
      <c r="AD311" s="249"/>
      <c r="AE311" s="249">
        <v>82579.621666666659</v>
      </c>
      <c r="AF311" s="250"/>
      <c r="AG311" s="251"/>
      <c r="AH311" s="252"/>
      <c r="AI311" s="252"/>
      <c r="AJ311" s="252"/>
      <c r="AK311" s="253"/>
      <c r="AL311" s="252">
        <v>0</v>
      </c>
      <c r="AM311" s="254">
        <v>82579.621666666659</v>
      </c>
      <c r="AN311" s="252"/>
      <c r="AO311" s="255">
        <v>82579.621666666659</v>
      </c>
      <c r="AP311" s="252"/>
      <c r="AQ311" s="256">
        <v>0</v>
      </c>
      <c r="AR311" s="252"/>
      <c r="AS311" s="252"/>
      <c r="AT311" s="252"/>
      <c r="AU311" s="252"/>
      <c r="AV311" s="257">
        <v>0</v>
      </c>
      <c r="AW311" s="252">
        <v>0</v>
      </c>
      <c r="AX311" s="252"/>
      <c r="AY311" s="254">
        <v>0</v>
      </c>
      <c r="AZ311" s="258"/>
      <c r="BA311" s="213">
        <v>0</v>
      </c>
      <c r="BC311" s="247" t="str">
        <f t="shared" si="36"/>
        <v/>
      </c>
      <c r="BD311" s="247" t="str">
        <f t="shared" si="36"/>
        <v/>
      </c>
      <c r="BE311" s="247" t="str">
        <f t="shared" si="36"/>
        <v/>
      </c>
      <c r="BF311" s="202" t="str">
        <f t="shared" si="36"/>
        <v/>
      </c>
      <c r="BG311" s="202" t="str">
        <f t="shared" si="34"/>
        <v>W/C</v>
      </c>
      <c r="BH311" s="202" t="str">
        <f t="shared" si="34"/>
        <v>NO</v>
      </c>
      <c r="BI311" s="202" t="str">
        <f t="shared" si="35"/>
        <v>W/C</v>
      </c>
      <c r="BK311" s="202" t="b">
        <f t="shared" si="37"/>
        <v>1</v>
      </c>
      <c r="BL311" s="202" t="b">
        <f t="shared" si="37"/>
        <v>1</v>
      </c>
      <c r="BM311" s="202" t="b">
        <f t="shared" si="37"/>
        <v>1</v>
      </c>
      <c r="BN311" s="202" t="b">
        <f t="shared" si="37"/>
        <v>1</v>
      </c>
      <c r="BO311" s="202" t="b">
        <f t="shared" si="37"/>
        <v>1</v>
      </c>
      <c r="BP311" s="202" t="b">
        <f t="shared" si="37"/>
        <v>1</v>
      </c>
      <c r="BQ311" s="202" t="b">
        <f t="shared" si="37"/>
        <v>1</v>
      </c>
    </row>
    <row r="312" spans="1:69" s="214" customFormat="1" ht="12" customHeight="1" x14ac:dyDescent="0.2">
      <c r="A312" s="272">
        <v>16501153</v>
      </c>
      <c r="B312" s="272" t="s">
        <v>1980</v>
      </c>
      <c r="C312" s="273" t="s">
        <v>743</v>
      </c>
      <c r="D312" s="244" t="s">
        <v>479</v>
      </c>
      <c r="E312" s="245"/>
      <c r="F312" s="274">
        <v>43101</v>
      </c>
      <c r="G312" s="244"/>
      <c r="H312" s="247" t="s">
        <v>1684</v>
      </c>
      <c r="I312" s="247" t="s">
        <v>1684</v>
      </c>
      <c r="J312" s="247" t="s">
        <v>1684</v>
      </c>
      <c r="K312" s="247" t="s">
        <v>1684</v>
      </c>
      <c r="L312" s="247" t="s">
        <v>479</v>
      </c>
      <c r="M312" s="247" t="s">
        <v>1685</v>
      </c>
      <c r="N312" s="247" t="s">
        <v>479</v>
      </c>
      <c r="O312" s="248"/>
      <c r="P312" s="249">
        <v>0</v>
      </c>
      <c r="Q312" s="249">
        <v>72187.5</v>
      </c>
      <c r="R312" s="249">
        <v>65625</v>
      </c>
      <c r="S312" s="249">
        <v>59062.5</v>
      </c>
      <c r="T312" s="249">
        <v>52500</v>
      </c>
      <c r="U312" s="249">
        <v>45937.5</v>
      </c>
      <c r="V312" s="249">
        <v>39375</v>
      </c>
      <c r="W312" s="249">
        <v>32812.5</v>
      </c>
      <c r="X312" s="249">
        <v>26250</v>
      </c>
      <c r="Y312" s="249">
        <v>19687.5</v>
      </c>
      <c r="Z312" s="249">
        <v>13125</v>
      </c>
      <c r="AA312" s="249">
        <v>6562.5</v>
      </c>
      <c r="AB312" s="249">
        <v>86562.5</v>
      </c>
      <c r="AC312" s="249"/>
      <c r="AD312" s="249"/>
      <c r="AE312" s="249">
        <v>39700.520833333336</v>
      </c>
      <c r="AF312" s="250"/>
      <c r="AG312" s="251"/>
      <c r="AH312" s="252"/>
      <c r="AI312" s="252"/>
      <c r="AJ312" s="252"/>
      <c r="AK312" s="253"/>
      <c r="AL312" s="252">
        <v>0</v>
      </c>
      <c r="AM312" s="254">
        <v>39700.520833333336</v>
      </c>
      <c r="AN312" s="252"/>
      <c r="AO312" s="255">
        <v>39700.520833333336</v>
      </c>
      <c r="AP312" s="252"/>
      <c r="AQ312" s="256">
        <v>86562.5</v>
      </c>
      <c r="AR312" s="252"/>
      <c r="AS312" s="252"/>
      <c r="AT312" s="252"/>
      <c r="AU312" s="252"/>
      <c r="AV312" s="257">
        <v>0</v>
      </c>
      <c r="AW312" s="252">
        <v>86562.5</v>
      </c>
      <c r="AX312" s="252"/>
      <c r="AY312" s="254">
        <v>86562.5</v>
      </c>
      <c r="AZ312" s="258"/>
      <c r="BA312" s="213">
        <v>0</v>
      </c>
      <c r="BC312" s="247" t="str">
        <f t="shared" si="36"/>
        <v/>
      </c>
      <c r="BD312" s="247" t="str">
        <f t="shared" si="36"/>
        <v/>
      </c>
      <c r="BE312" s="247" t="str">
        <f t="shared" si="36"/>
        <v/>
      </c>
      <c r="BF312" s="202" t="str">
        <f t="shared" si="36"/>
        <v/>
      </c>
      <c r="BG312" s="202" t="str">
        <f t="shared" si="34"/>
        <v>W/C</v>
      </c>
      <c r="BH312" s="202" t="str">
        <f t="shared" si="34"/>
        <v>NO</v>
      </c>
      <c r="BI312" s="202" t="str">
        <f t="shared" si="35"/>
        <v>W/C</v>
      </c>
      <c r="BK312" s="202" t="b">
        <f t="shared" si="37"/>
        <v>1</v>
      </c>
      <c r="BL312" s="202" t="b">
        <f t="shared" si="37"/>
        <v>1</v>
      </c>
      <c r="BM312" s="202" t="b">
        <f t="shared" si="37"/>
        <v>1</v>
      </c>
      <c r="BN312" s="202" t="b">
        <f t="shared" si="37"/>
        <v>1</v>
      </c>
      <c r="BO312" s="202" t="b">
        <f t="shared" si="37"/>
        <v>1</v>
      </c>
      <c r="BP312" s="202" t="b">
        <f t="shared" si="37"/>
        <v>1</v>
      </c>
      <c r="BQ312" s="202" t="b">
        <f t="shared" si="37"/>
        <v>1</v>
      </c>
    </row>
    <row r="313" spans="1:69" s="214" customFormat="1" ht="12" customHeight="1" x14ac:dyDescent="0.25">
      <c r="A313" s="275">
        <v>16501173</v>
      </c>
      <c r="B313" s="275"/>
      <c r="C313" s="306" t="s">
        <v>4886</v>
      </c>
      <c r="D313" s="220" t="s">
        <v>479</v>
      </c>
      <c r="E313" s="221"/>
      <c r="F313" s="277">
        <v>43313</v>
      </c>
      <c r="G313" s="220"/>
      <c r="H313" s="223" t="s">
        <v>1684</v>
      </c>
      <c r="I313" s="223" t="s">
        <v>1684</v>
      </c>
      <c r="J313" s="223" t="s">
        <v>1684</v>
      </c>
      <c r="K313" s="223" t="s">
        <v>1684</v>
      </c>
      <c r="L313" s="223" t="s">
        <v>479</v>
      </c>
      <c r="M313" s="223" t="s">
        <v>1685</v>
      </c>
      <c r="N313" s="223" t="s">
        <v>479</v>
      </c>
      <c r="O313" s="224"/>
      <c r="P313" s="225"/>
      <c r="Q313" s="225"/>
      <c r="R313" s="225"/>
      <c r="S313" s="225"/>
      <c r="T313" s="225"/>
      <c r="U313" s="225"/>
      <c r="V313" s="225"/>
      <c r="W313" s="225"/>
      <c r="X313" s="225">
        <v>140984.28</v>
      </c>
      <c r="Y313" s="225">
        <v>140984.28</v>
      </c>
      <c r="Z313" s="225">
        <v>115350.78</v>
      </c>
      <c r="AA313" s="225">
        <v>102534.03</v>
      </c>
      <c r="AB313" s="225">
        <v>89717.28</v>
      </c>
      <c r="AC313" s="225"/>
      <c r="AD313" s="225"/>
      <c r="AE313" s="225">
        <v>45392.667500000003</v>
      </c>
      <c r="AF313" s="226"/>
      <c r="AG313" s="227"/>
      <c r="AH313" s="228"/>
      <c r="AI313" s="228"/>
      <c r="AJ313" s="228"/>
      <c r="AK313" s="229"/>
      <c r="AL313" s="228">
        <v>0</v>
      </c>
      <c r="AM313" s="230">
        <v>45392.667500000003</v>
      </c>
      <c r="AN313" s="228"/>
      <c r="AO313" s="231">
        <v>45392.667500000003</v>
      </c>
      <c r="AP313" s="228"/>
      <c r="AQ313" s="232">
        <v>89717.28</v>
      </c>
      <c r="AR313" s="228"/>
      <c r="AS313" s="228"/>
      <c r="AT313" s="228"/>
      <c r="AU313" s="228"/>
      <c r="AV313" s="233">
        <v>0</v>
      </c>
      <c r="AW313" s="228">
        <v>89717.28</v>
      </c>
      <c r="AX313" s="228"/>
      <c r="AY313" s="230">
        <v>89717.28</v>
      </c>
      <c r="AZ313" s="234"/>
      <c r="BA313" s="213">
        <v>0</v>
      </c>
      <c r="BC313" s="247"/>
      <c r="BD313" s="247"/>
      <c r="BE313" s="247"/>
      <c r="BF313" s="202"/>
      <c r="BG313" s="202"/>
      <c r="BH313" s="202"/>
      <c r="BI313" s="202"/>
      <c r="BK313" s="202"/>
      <c r="BL313" s="202"/>
      <c r="BM313" s="202"/>
      <c r="BN313" s="202"/>
      <c r="BO313" s="202"/>
      <c r="BP313" s="202"/>
      <c r="BQ313" s="202"/>
    </row>
    <row r="314" spans="1:69" s="214" customFormat="1" ht="12" customHeight="1" x14ac:dyDescent="0.2">
      <c r="A314" s="272">
        <v>16501193</v>
      </c>
      <c r="B314" s="272" t="s">
        <v>1981</v>
      </c>
      <c r="C314" s="273" t="s">
        <v>744</v>
      </c>
      <c r="D314" s="244" t="s">
        <v>479</v>
      </c>
      <c r="E314" s="245"/>
      <c r="F314" s="274"/>
      <c r="G314" s="244"/>
      <c r="H314" s="247" t="s">
        <v>1684</v>
      </c>
      <c r="I314" s="247" t="s">
        <v>1684</v>
      </c>
      <c r="J314" s="247" t="s">
        <v>1684</v>
      </c>
      <c r="K314" s="247" t="s">
        <v>1684</v>
      </c>
      <c r="L314" s="247" t="s">
        <v>479</v>
      </c>
      <c r="M314" s="247" t="s">
        <v>1685</v>
      </c>
      <c r="N314" s="247" t="s">
        <v>479</v>
      </c>
      <c r="O314" s="248"/>
      <c r="P314" s="249">
        <v>0</v>
      </c>
      <c r="Q314" s="249">
        <v>0</v>
      </c>
      <c r="R314" s="249">
        <v>0</v>
      </c>
      <c r="S314" s="249">
        <v>593775</v>
      </c>
      <c r="T314" s="249">
        <v>508950</v>
      </c>
      <c r="U314" s="249">
        <v>424125</v>
      </c>
      <c r="V314" s="249">
        <v>339300</v>
      </c>
      <c r="W314" s="249">
        <v>254475</v>
      </c>
      <c r="X314" s="249">
        <v>169650</v>
      </c>
      <c r="Y314" s="249">
        <v>84825</v>
      </c>
      <c r="Z314" s="249">
        <v>0</v>
      </c>
      <c r="AA314" s="249">
        <v>0</v>
      </c>
      <c r="AB314" s="249">
        <v>0</v>
      </c>
      <c r="AC314" s="249"/>
      <c r="AD314" s="249"/>
      <c r="AE314" s="249">
        <v>197925</v>
      </c>
      <c r="AF314" s="250"/>
      <c r="AG314" s="251"/>
      <c r="AH314" s="252"/>
      <c r="AI314" s="252"/>
      <c r="AJ314" s="252"/>
      <c r="AK314" s="253"/>
      <c r="AL314" s="252">
        <v>0</v>
      </c>
      <c r="AM314" s="254">
        <v>197925</v>
      </c>
      <c r="AN314" s="252"/>
      <c r="AO314" s="255">
        <v>197925</v>
      </c>
      <c r="AP314" s="252"/>
      <c r="AQ314" s="256">
        <v>0</v>
      </c>
      <c r="AR314" s="252"/>
      <c r="AS314" s="252"/>
      <c r="AT314" s="252"/>
      <c r="AU314" s="252"/>
      <c r="AV314" s="257">
        <v>0</v>
      </c>
      <c r="AW314" s="252">
        <v>0</v>
      </c>
      <c r="AX314" s="252"/>
      <c r="AY314" s="254">
        <v>0</v>
      </c>
      <c r="AZ314" s="258"/>
      <c r="BA314" s="213">
        <v>0</v>
      </c>
      <c r="BC314" s="247"/>
      <c r="BD314" s="247"/>
      <c r="BE314" s="247"/>
      <c r="BF314" s="202" t="str">
        <f t="shared" ref="BF314:BF327" si="38">IF(VALUE(AU314),BF$7,IF(ISBLANK(AU314),"",BF$7))</f>
        <v/>
      </c>
      <c r="BG314" s="202" t="str">
        <f t="shared" si="34"/>
        <v>W/C</v>
      </c>
      <c r="BH314" s="202" t="str">
        <f t="shared" si="34"/>
        <v>NO</v>
      </c>
      <c r="BI314" s="202" t="str">
        <f t="shared" si="35"/>
        <v>W/C</v>
      </c>
      <c r="BK314" s="202" t="b">
        <f t="shared" ref="BK314:BQ314" si="39">BC314=H314</f>
        <v>1</v>
      </c>
      <c r="BL314" s="202" t="b">
        <f t="shared" si="39"/>
        <v>1</v>
      </c>
      <c r="BM314" s="202" t="b">
        <f t="shared" si="39"/>
        <v>1</v>
      </c>
      <c r="BN314" s="202" t="b">
        <f t="shared" si="39"/>
        <v>1</v>
      </c>
      <c r="BO314" s="202" t="b">
        <f t="shared" si="39"/>
        <v>1</v>
      </c>
      <c r="BP314" s="202" t="b">
        <f t="shared" si="39"/>
        <v>1</v>
      </c>
      <c r="BQ314" s="202" t="b">
        <f t="shared" si="39"/>
        <v>1</v>
      </c>
    </row>
    <row r="315" spans="1:69" s="214" customFormat="1" ht="12" customHeight="1" x14ac:dyDescent="0.2">
      <c r="A315" s="275">
        <v>16501203</v>
      </c>
      <c r="B315" s="275"/>
      <c r="C315" s="276" t="s">
        <v>4887</v>
      </c>
      <c r="D315" s="220" t="s">
        <v>479</v>
      </c>
      <c r="E315" s="221"/>
      <c r="F315" s="277">
        <v>43405</v>
      </c>
      <c r="G315" s="220"/>
      <c r="H315" s="223" t="s">
        <v>1684</v>
      </c>
      <c r="I315" s="223" t="s">
        <v>1684</v>
      </c>
      <c r="J315" s="223" t="s">
        <v>1684</v>
      </c>
      <c r="K315" s="223" t="s">
        <v>1684</v>
      </c>
      <c r="L315" s="223" t="s">
        <v>479</v>
      </c>
      <c r="M315" s="223" t="s">
        <v>1685</v>
      </c>
      <c r="N315" s="223" t="s">
        <v>479</v>
      </c>
      <c r="O315" s="224"/>
      <c r="P315" s="225"/>
      <c r="Q315" s="225"/>
      <c r="R315" s="225"/>
      <c r="S315" s="225"/>
      <c r="T315" s="225"/>
      <c r="U315" s="225"/>
      <c r="V315" s="225"/>
      <c r="W315" s="225"/>
      <c r="X315" s="225"/>
      <c r="Y315" s="225"/>
      <c r="Z315" s="225"/>
      <c r="AA315" s="225">
        <v>-138132.54</v>
      </c>
      <c r="AB315" s="225">
        <v>126529.4</v>
      </c>
      <c r="AC315" s="225"/>
      <c r="AD315" s="225"/>
      <c r="AE315" s="225">
        <v>-6238.9866666666676</v>
      </c>
      <c r="AF315" s="226"/>
      <c r="AG315" s="227"/>
      <c r="AH315" s="228"/>
      <c r="AI315" s="228"/>
      <c r="AJ315" s="228"/>
      <c r="AK315" s="229"/>
      <c r="AL315" s="228">
        <v>0</v>
      </c>
      <c r="AM315" s="230">
        <v>-6238.9866666666676</v>
      </c>
      <c r="AN315" s="228"/>
      <c r="AO315" s="231">
        <v>-6238.9866666666676</v>
      </c>
      <c r="AP315" s="228"/>
      <c r="AQ315" s="232">
        <v>126529.4</v>
      </c>
      <c r="AR315" s="228"/>
      <c r="AS315" s="228"/>
      <c r="AT315" s="228"/>
      <c r="AU315" s="228"/>
      <c r="AV315" s="233">
        <v>0</v>
      </c>
      <c r="AW315" s="228">
        <v>126529.4</v>
      </c>
      <c r="AX315" s="228"/>
      <c r="AY315" s="230">
        <v>126529.4</v>
      </c>
      <c r="AZ315" s="234"/>
      <c r="BA315" s="213">
        <v>0</v>
      </c>
      <c r="BC315" s="247"/>
      <c r="BD315" s="247"/>
      <c r="BE315" s="247"/>
      <c r="BF315" s="202"/>
      <c r="BG315" s="202"/>
      <c r="BH315" s="202"/>
      <c r="BI315" s="202"/>
      <c r="BK315" s="202"/>
      <c r="BL315" s="202"/>
      <c r="BM315" s="202"/>
      <c r="BN315" s="202"/>
      <c r="BO315" s="202"/>
      <c r="BP315" s="202"/>
      <c r="BQ315" s="202"/>
    </row>
    <row r="316" spans="1:69" s="214" customFormat="1" ht="12" customHeight="1" x14ac:dyDescent="0.2">
      <c r="A316" s="275">
        <v>16501223</v>
      </c>
      <c r="B316" s="275"/>
      <c r="C316" s="276" t="s">
        <v>4888</v>
      </c>
      <c r="D316" s="220" t="s">
        <v>479</v>
      </c>
      <c r="E316" s="221"/>
      <c r="F316" s="277">
        <v>43435</v>
      </c>
      <c r="G316" s="220"/>
      <c r="H316" s="223" t="s">
        <v>1684</v>
      </c>
      <c r="I316" s="223" t="s">
        <v>1684</v>
      </c>
      <c r="J316" s="223" t="s">
        <v>1684</v>
      </c>
      <c r="K316" s="223" t="s">
        <v>1684</v>
      </c>
      <c r="L316" s="223" t="s">
        <v>479</v>
      </c>
      <c r="M316" s="223" t="s">
        <v>1685</v>
      </c>
      <c r="N316" s="223" t="s">
        <v>479</v>
      </c>
      <c r="O316" s="224"/>
      <c r="P316" s="225"/>
      <c r="Q316" s="225"/>
      <c r="R316" s="225"/>
      <c r="S316" s="225"/>
      <c r="T316" s="225"/>
      <c r="U316" s="225"/>
      <c r="V316" s="225"/>
      <c r="W316" s="225"/>
      <c r="X316" s="225"/>
      <c r="Y316" s="225"/>
      <c r="Z316" s="225"/>
      <c r="AA316" s="225"/>
      <c r="AB316" s="225">
        <v>47239.85</v>
      </c>
      <c r="AC316" s="225"/>
      <c r="AD316" s="225"/>
      <c r="AE316" s="225">
        <v>1968.3270833333333</v>
      </c>
      <c r="AF316" s="226"/>
      <c r="AG316" s="227"/>
      <c r="AH316" s="228"/>
      <c r="AI316" s="228"/>
      <c r="AJ316" s="228"/>
      <c r="AK316" s="229"/>
      <c r="AL316" s="228">
        <v>0</v>
      </c>
      <c r="AM316" s="230">
        <v>1968.3270833333333</v>
      </c>
      <c r="AN316" s="228"/>
      <c r="AO316" s="231">
        <v>1968.3270833333333</v>
      </c>
      <c r="AP316" s="228"/>
      <c r="AQ316" s="232">
        <v>47239.85</v>
      </c>
      <c r="AR316" s="228"/>
      <c r="AS316" s="228"/>
      <c r="AT316" s="228"/>
      <c r="AU316" s="228"/>
      <c r="AV316" s="233">
        <v>0</v>
      </c>
      <c r="AW316" s="228">
        <v>47239.85</v>
      </c>
      <c r="AX316" s="228"/>
      <c r="AY316" s="230">
        <v>47239.85</v>
      </c>
      <c r="AZ316" s="234"/>
      <c r="BA316" s="213">
        <v>0</v>
      </c>
      <c r="BC316" s="247"/>
      <c r="BD316" s="247"/>
      <c r="BE316" s="247"/>
      <c r="BF316" s="202"/>
      <c r="BG316" s="202"/>
      <c r="BH316" s="202"/>
      <c r="BI316" s="202"/>
      <c r="BK316" s="202"/>
      <c r="BL316" s="202"/>
      <c r="BM316" s="202"/>
      <c r="BN316" s="202"/>
      <c r="BO316" s="202"/>
      <c r="BP316" s="202"/>
      <c r="BQ316" s="202"/>
    </row>
    <row r="317" spans="1:69" s="214" customFormat="1" ht="12" customHeight="1" x14ac:dyDescent="0.2">
      <c r="A317" s="275">
        <v>16501233</v>
      </c>
      <c r="B317" s="275"/>
      <c r="C317" s="276" t="s">
        <v>4889</v>
      </c>
      <c r="D317" s="220" t="s">
        <v>479</v>
      </c>
      <c r="E317" s="221"/>
      <c r="F317" s="277">
        <v>43374</v>
      </c>
      <c r="G317" s="220"/>
      <c r="H317" s="223"/>
      <c r="I317" s="223"/>
      <c r="J317" s="223"/>
      <c r="K317" s="223" t="s">
        <v>1684</v>
      </c>
      <c r="L317" s="223" t="s">
        <v>479</v>
      </c>
      <c r="M317" s="223" t="s">
        <v>1685</v>
      </c>
      <c r="N317" s="223" t="s">
        <v>479</v>
      </c>
      <c r="O317" s="224"/>
      <c r="P317" s="225"/>
      <c r="Q317" s="225"/>
      <c r="R317" s="225"/>
      <c r="S317" s="225"/>
      <c r="T317" s="225"/>
      <c r="U317" s="225"/>
      <c r="V317" s="225"/>
      <c r="W317" s="225"/>
      <c r="X317" s="225"/>
      <c r="Y317" s="225"/>
      <c r="Z317" s="225">
        <v>386476.73</v>
      </c>
      <c r="AA317" s="225">
        <v>347829.06</v>
      </c>
      <c r="AB317" s="225">
        <v>309181.39</v>
      </c>
      <c r="AC317" s="225"/>
      <c r="AD317" s="225"/>
      <c r="AE317" s="225">
        <v>74074.707083333342</v>
      </c>
      <c r="AF317" s="226"/>
      <c r="AG317" s="227"/>
      <c r="AH317" s="228"/>
      <c r="AI317" s="228"/>
      <c r="AJ317" s="228"/>
      <c r="AK317" s="229"/>
      <c r="AL317" s="228">
        <v>0</v>
      </c>
      <c r="AM317" s="230">
        <v>74074.707083333342</v>
      </c>
      <c r="AN317" s="228"/>
      <c r="AO317" s="231">
        <v>74074.707083333342</v>
      </c>
      <c r="AP317" s="228"/>
      <c r="AQ317" s="232">
        <v>309181.39</v>
      </c>
      <c r="AR317" s="228"/>
      <c r="AS317" s="228"/>
      <c r="AT317" s="228"/>
      <c r="AU317" s="228"/>
      <c r="AV317" s="233">
        <v>0</v>
      </c>
      <c r="AW317" s="228">
        <v>309181.39</v>
      </c>
      <c r="AX317" s="228"/>
      <c r="AY317" s="230">
        <v>309181.39</v>
      </c>
      <c r="AZ317" s="234"/>
      <c r="BA317" s="213">
        <v>0</v>
      </c>
      <c r="BC317" s="247"/>
      <c r="BD317" s="247"/>
      <c r="BE317" s="247"/>
      <c r="BF317" s="202"/>
      <c r="BG317" s="202"/>
      <c r="BH317" s="202"/>
      <c r="BI317" s="202"/>
      <c r="BK317" s="202"/>
      <c r="BL317" s="202"/>
      <c r="BM317" s="202"/>
      <c r="BN317" s="202"/>
      <c r="BO317" s="202"/>
      <c r="BP317" s="202"/>
      <c r="BQ317" s="202"/>
    </row>
    <row r="318" spans="1:69" s="214" customFormat="1" ht="12" customHeight="1" x14ac:dyDescent="0.2">
      <c r="A318" s="275">
        <v>16501243</v>
      </c>
      <c r="B318" s="275"/>
      <c r="C318" s="276" t="s">
        <v>4890</v>
      </c>
      <c r="D318" s="220" t="s">
        <v>479</v>
      </c>
      <c r="E318" s="221"/>
      <c r="F318" s="277">
        <v>43435</v>
      </c>
      <c r="G318" s="220"/>
      <c r="H318" s="223" t="s">
        <v>1684</v>
      </c>
      <c r="I318" s="223" t="s">
        <v>1684</v>
      </c>
      <c r="J318" s="223" t="s">
        <v>1684</v>
      </c>
      <c r="K318" s="223" t="s">
        <v>1684</v>
      </c>
      <c r="L318" s="223" t="s">
        <v>479</v>
      </c>
      <c r="M318" s="223" t="s">
        <v>1685</v>
      </c>
      <c r="N318" s="223" t="s">
        <v>479</v>
      </c>
      <c r="O318" s="224"/>
      <c r="P318" s="225"/>
      <c r="Q318" s="225"/>
      <c r="R318" s="225"/>
      <c r="S318" s="225"/>
      <c r="T318" s="225"/>
      <c r="U318" s="225"/>
      <c r="V318" s="225"/>
      <c r="W318" s="225"/>
      <c r="X318" s="225"/>
      <c r="Y318" s="225"/>
      <c r="Z318" s="225"/>
      <c r="AA318" s="225"/>
      <c r="AB318" s="225">
        <v>68907.95</v>
      </c>
      <c r="AC318" s="225"/>
      <c r="AD318" s="225"/>
      <c r="AE318" s="225">
        <v>2871.1645833333332</v>
      </c>
      <c r="AF318" s="226"/>
      <c r="AG318" s="227"/>
      <c r="AH318" s="228"/>
      <c r="AI318" s="228"/>
      <c r="AJ318" s="228"/>
      <c r="AK318" s="229"/>
      <c r="AL318" s="228">
        <v>0</v>
      </c>
      <c r="AM318" s="230">
        <v>2871.1645833333332</v>
      </c>
      <c r="AN318" s="228"/>
      <c r="AO318" s="231">
        <v>2871.1645833333332</v>
      </c>
      <c r="AP318" s="228"/>
      <c r="AQ318" s="232">
        <v>68907.95</v>
      </c>
      <c r="AR318" s="228"/>
      <c r="AS318" s="228"/>
      <c r="AT318" s="228"/>
      <c r="AU318" s="228"/>
      <c r="AV318" s="233">
        <v>0</v>
      </c>
      <c r="AW318" s="228">
        <v>68907.95</v>
      </c>
      <c r="AX318" s="228"/>
      <c r="AY318" s="230">
        <v>68907.95</v>
      </c>
      <c r="AZ318" s="234"/>
      <c r="BA318" s="213">
        <v>0</v>
      </c>
      <c r="BC318" s="247"/>
      <c r="BD318" s="247"/>
      <c r="BE318" s="247"/>
      <c r="BF318" s="202"/>
      <c r="BG318" s="202"/>
      <c r="BH318" s="202"/>
      <c r="BI318" s="202"/>
      <c r="BK318" s="202"/>
      <c r="BL318" s="202"/>
      <c r="BM318" s="202"/>
      <c r="BN318" s="202"/>
      <c r="BO318" s="202"/>
      <c r="BP318" s="202"/>
      <c r="BQ318" s="202"/>
    </row>
    <row r="319" spans="1:69" s="214" customFormat="1" ht="12" customHeight="1" x14ac:dyDescent="0.2">
      <c r="A319" s="239">
        <v>16502001</v>
      </c>
      <c r="B319" s="240" t="s">
        <v>1982</v>
      </c>
      <c r="C319" s="240" t="s">
        <v>745</v>
      </c>
      <c r="D319" s="201" t="s">
        <v>478</v>
      </c>
      <c r="E319" s="170"/>
      <c r="F319" s="240"/>
      <c r="G319" s="201"/>
      <c r="H319" s="202" t="s">
        <v>1684</v>
      </c>
      <c r="I319" s="202" t="s">
        <v>1684</v>
      </c>
      <c r="J319" s="202" t="s">
        <v>1684</v>
      </c>
      <c r="K319" s="202" t="s">
        <v>478</v>
      </c>
      <c r="L319" s="202" t="s">
        <v>1685</v>
      </c>
      <c r="M319" s="202" t="s">
        <v>1685</v>
      </c>
      <c r="N319" s="202" t="s">
        <v>1684</v>
      </c>
      <c r="O319" s="167"/>
      <c r="P319" s="203">
        <v>0</v>
      </c>
      <c r="Q319" s="203">
        <v>0</v>
      </c>
      <c r="R319" s="203">
        <v>0</v>
      </c>
      <c r="S319" s="203">
        <v>0</v>
      </c>
      <c r="T319" s="203">
        <v>0</v>
      </c>
      <c r="U319" s="203">
        <v>0</v>
      </c>
      <c r="V319" s="203">
        <v>0</v>
      </c>
      <c r="W319" s="203">
        <v>0</v>
      </c>
      <c r="X319" s="203">
        <v>0</v>
      </c>
      <c r="Y319" s="203">
        <v>0</v>
      </c>
      <c r="Z319" s="203">
        <v>0</v>
      </c>
      <c r="AA319" s="203">
        <v>0</v>
      </c>
      <c r="AB319" s="203">
        <v>0</v>
      </c>
      <c r="AC319" s="203"/>
      <c r="AD319" s="203"/>
      <c r="AE319" s="203">
        <v>0</v>
      </c>
      <c r="AF319" s="215"/>
      <c r="AG319" s="216"/>
      <c r="AH319" s="205"/>
      <c r="AI319" s="205"/>
      <c r="AJ319" s="205"/>
      <c r="AK319" s="206">
        <v>0</v>
      </c>
      <c r="AL319" s="205">
        <v>0</v>
      </c>
      <c r="AM319" s="207"/>
      <c r="AN319" s="205"/>
      <c r="AO319" s="208">
        <v>0</v>
      </c>
      <c r="AP319" s="209"/>
      <c r="AQ319" s="210">
        <v>0</v>
      </c>
      <c r="AR319" s="205"/>
      <c r="AS319" s="205"/>
      <c r="AT319" s="205"/>
      <c r="AU319" s="205">
        <v>0</v>
      </c>
      <c r="AV319" s="211">
        <v>0</v>
      </c>
      <c r="AW319" s="205"/>
      <c r="AX319" s="205"/>
      <c r="AY319" s="207">
        <v>0</v>
      </c>
      <c r="AZ319" s="212" t="s">
        <v>4866</v>
      </c>
      <c r="BA319" s="213">
        <v>0</v>
      </c>
      <c r="BC319" s="202" t="str">
        <f t="shared" ref="BC319:BE327" si="40">IF(VALUE(AR319),BC$7,IF(ISBLANK(AR319),"",BC$7))</f>
        <v/>
      </c>
      <c r="BD319" s="202" t="str">
        <f t="shared" si="40"/>
        <v/>
      </c>
      <c r="BE319" s="202" t="str">
        <f t="shared" si="40"/>
        <v/>
      </c>
      <c r="BF319" s="202" t="str">
        <f t="shared" si="38"/>
        <v>Non-Op</v>
      </c>
      <c r="BG319" s="202" t="str">
        <f t="shared" si="34"/>
        <v>NO</v>
      </c>
      <c r="BH319" s="202" t="str">
        <f t="shared" si="34"/>
        <v>NO</v>
      </c>
      <c r="BI319" s="202" t="str">
        <f t="shared" si="35"/>
        <v/>
      </c>
      <c r="BK319" s="202" t="b">
        <f t="shared" ref="BK319:BQ348" si="41">BC319=H319</f>
        <v>1</v>
      </c>
      <c r="BL319" s="202" t="b">
        <f t="shared" si="41"/>
        <v>1</v>
      </c>
      <c r="BM319" s="202" t="b">
        <f t="shared" si="41"/>
        <v>1</v>
      </c>
      <c r="BN319" s="202" t="b">
        <f t="shared" si="41"/>
        <v>1</v>
      </c>
      <c r="BO319" s="202" t="b">
        <f t="shared" si="41"/>
        <v>1</v>
      </c>
      <c r="BP319" s="202" t="b">
        <f t="shared" si="41"/>
        <v>1</v>
      </c>
      <c r="BQ319" s="202" t="b">
        <f t="shared" si="41"/>
        <v>1</v>
      </c>
    </row>
    <row r="320" spans="1:69" s="214" customFormat="1" ht="12" customHeight="1" x14ac:dyDescent="0.2">
      <c r="A320" s="239">
        <v>16502003</v>
      </c>
      <c r="B320" s="240" t="s">
        <v>1983</v>
      </c>
      <c r="C320" s="200" t="s">
        <v>746</v>
      </c>
      <c r="D320" s="201" t="s">
        <v>479</v>
      </c>
      <c r="E320" s="170"/>
      <c r="F320" s="200"/>
      <c r="G320" s="201"/>
      <c r="H320" s="202" t="s">
        <v>1684</v>
      </c>
      <c r="I320" s="202" t="s">
        <v>1684</v>
      </c>
      <c r="J320" s="202" t="s">
        <v>1684</v>
      </c>
      <c r="K320" s="202" t="s">
        <v>1684</v>
      </c>
      <c r="L320" s="202" t="s">
        <v>479</v>
      </c>
      <c r="M320" s="202" t="s">
        <v>1685</v>
      </c>
      <c r="N320" s="202" t="s">
        <v>479</v>
      </c>
      <c r="O320" s="167"/>
      <c r="P320" s="203">
        <v>20809.09</v>
      </c>
      <c r="Q320" s="203">
        <v>20809.09</v>
      </c>
      <c r="R320" s="203">
        <v>20809.09</v>
      </c>
      <c r="S320" s="203">
        <v>10404.549999999999</v>
      </c>
      <c r="T320" s="203">
        <v>10404.549999999999</v>
      </c>
      <c r="U320" s="203">
        <v>52212.76</v>
      </c>
      <c r="V320" s="203">
        <v>41808.21</v>
      </c>
      <c r="W320" s="203">
        <v>41808.21</v>
      </c>
      <c r="X320" s="203">
        <v>41808.21</v>
      </c>
      <c r="Y320" s="203">
        <v>31356.16</v>
      </c>
      <c r="Z320" s="203">
        <v>31356.16</v>
      </c>
      <c r="AA320" s="203">
        <v>31356.16</v>
      </c>
      <c r="AB320" s="203">
        <v>20904.11</v>
      </c>
      <c r="AC320" s="203"/>
      <c r="AD320" s="203"/>
      <c r="AE320" s="203">
        <v>29582.479166666657</v>
      </c>
      <c r="AF320" s="215"/>
      <c r="AG320" s="216"/>
      <c r="AH320" s="205"/>
      <c r="AI320" s="205"/>
      <c r="AJ320" s="205"/>
      <c r="AK320" s="206"/>
      <c r="AL320" s="205">
        <v>0</v>
      </c>
      <c r="AM320" s="207">
        <v>29582.479166666657</v>
      </c>
      <c r="AN320" s="205"/>
      <c r="AO320" s="208">
        <v>29582.479166666657</v>
      </c>
      <c r="AP320" s="209"/>
      <c r="AQ320" s="210">
        <v>20904.11</v>
      </c>
      <c r="AR320" s="205"/>
      <c r="AS320" s="205"/>
      <c r="AT320" s="205"/>
      <c r="AU320" s="205"/>
      <c r="AV320" s="211">
        <v>0</v>
      </c>
      <c r="AW320" s="205">
        <v>20904.11</v>
      </c>
      <c r="AX320" s="205"/>
      <c r="AY320" s="207">
        <v>20904.11</v>
      </c>
      <c r="AZ320" s="212"/>
      <c r="BA320" s="213">
        <v>0</v>
      </c>
      <c r="BC320" s="202" t="str">
        <f t="shared" si="40"/>
        <v/>
      </c>
      <c r="BD320" s="202" t="str">
        <f t="shared" si="40"/>
        <v/>
      </c>
      <c r="BE320" s="202" t="str">
        <f t="shared" si="40"/>
        <v/>
      </c>
      <c r="BF320" s="202" t="str">
        <f t="shared" si="38"/>
        <v/>
      </c>
      <c r="BG320" s="202" t="str">
        <f t="shared" si="34"/>
        <v>W/C</v>
      </c>
      <c r="BH320" s="202" t="str">
        <f t="shared" si="34"/>
        <v>NO</v>
      </c>
      <c r="BI320" s="202" t="str">
        <f t="shared" si="35"/>
        <v>W/C</v>
      </c>
      <c r="BK320" s="202" t="b">
        <f t="shared" si="41"/>
        <v>1</v>
      </c>
      <c r="BL320" s="202" t="b">
        <f t="shared" si="41"/>
        <v>1</v>
      </c>
      <c r="BM320" s="202" t="b">
        <f t="shared" si="41"/>
        <v>1</v>
      </c>
      <c r="BN320" s="202" t="b">
        <f t="shared" si="41"/>
        <v>1</v>
      </c>
      <c r="BO320" s="202" t="b">
        <f t="shared" si="41"/>
        <v>1</v>
      </c>
      <c r="BP320" s="202" t="b">
        <f t="shared" si="41"/>
        <v>1</v>
      </c>
      <c r="BQ320" s="202" t="b">
        <f t="shared" si="41"/>
        <v>1</v>
      </c>
    </row>
    <row r="321" spans="1:69" s="214" customFormat="1" ht="12" customHeight="1" x14ac:dyDescent="0.2">
      <c r="A321" s="239">
        <v>16502013</v>
      </c>
      <c r="B321" s="240" t="s">
        <v>1984</v>
      </c>
      <c r="C321" s="200" t="s">
        <v>747</v>
      </c>
      <c r="D321" s="201" t="s">
        <v>479</v>
      </c>
      <c r="E321" s="170"/>
      <c r="F321" s="200"/>
      <c r="G321" s="201"/>
      <c r="H321" s="202" t="s">
        <v>1684</v>
      </c>
      <c r="I321" s="202" t="s">
        <v>1684</v>
      </c>
      <c r="J321" s="202" t="s">
        <v>1684</v>
      </c>
      <c r="K321" s="202" t="s">
        <v>1684</v>
      </c>
      <c r="L321" s="202" t="s">
        <v>479</v>
      </c>
      <c r="M321" s="202" t="s">
        <v>1685</v>
      </c>
      <c r="N321" s="202" t="s">
        <v>479</v>
      </c>
      <c r="O321" s="167"/>
      <c r="P321" s="203">
        <v>0</v>
      </c>
      <c r="Q321" s="203">
        <v>0</v>
      </c>
      <c r="R321" s="203">
        <v>0</v>
      </c>
      <c r="S321" s="203">
        <v>0</v>
      </c>
      <c r="T321" s="203">
        <v>0</v>
      </c>
      <c r="U321" s="203">
        <v>0</v>
      </c>
      <c r="V321" s="203">
        <v>0</v>
      </c>
      <c r="W321" s="203">
        <v>0</v>
      </c>
      <c r="X321" s="203">
        <v>0</v>
      </c>
      <c r="Y321" s="203">
        <v>0</v>
      </c>
      <c r="Z321" s="203">
        <v>0</v>
      </c>
      <c r="AA321" s="203">
        <v>0</v>
      </c>
      <c r="AB321" s="203">
        <v>0</v>
      </c>
      <c r="AC321" s="203"/>
      <c r="AD321" s="203"/>
      <c r="AE321" s="203">
        <v>0</v>
      </c>
      <c r="AF321" s="215"/>
      <c r="AG321" s="216"/>
      <c r="AH321" s="205"/>
      <c r="AI321" s="205"/>
      <c r="AJ321" s="205"/>
      <c r="AK321" s="206"/>
      <c r="AL321" s="205">
        <v>0</v>
      </c>
      <c r="AM321" s="207">
        <v>0</v>
      </c>
      <c r="AN321" s="205"/>
      <c r="AO321" s="208">
        <v>0</v>
      </c>
      <c r="AP321" s="209"/>
      <c r="AQ321" s="210">
        <v>0</v>
      </c>
      <c r="AR321" s="205"/>
      <c r="AS321" s="205"/>
      <c r="AT321" s="205"/>
      <c r="AU321" s="205"/>
      <c r="AV321" s="211">
        <v>0</v>
      </c>
      <c r="AW321" s="205">
        <v>0</v>
      </c>
      <c r="AX321" s="205"/>
      <c r="AY321" s="207">
        <v>0</v>
      </c>
      <c r="AZ321" s="212"/>
      <c r="BA321" s="213">
        <v>0</v>
      </c>
      <c r="BC321" s="202" t="str">
        <f t="shared" si="40"/>
        <v/>
      </c>
      <c r="BD321" s="202" t="str">
        <f t="shared" si="40"/>
        <v/>
      </c>
      <c r="BE321" s="202" t="str">
        <f t="shared" si="40"/>
        <v/>
      </c>
      <c r="BF321" s="202" t="str">
        <f t="shared" si="38"/>
        <v/>
      </c>
      <c r="BG321" s="202" t="str">
        <f t="shared" si="34"/>
        <v>W/C</v>
      </c>
      <c r="BH321" s="202" t="str">
        <f t="shared" si="34"/>
        <v>NO</v>
      </c>
      <c r="BI321" s="202" t="str">
        <f t="shared" si="35"/>
        <v>W/C</v>
      </c>
      <c r="BK321" s="202" t="b">
        <f t="shared" si="41"/>
        <v>1</v>
      </c>
      <c r="BL321" s="202" t="b">
        <f t="shared" si="41"/>
        <v>1</v>
      </c>
      <c r="BM321" s="202" t="b">
        <f t="shared" si="41"/>
        <v>1</v>
      </c>
      <c r="BN321" s="202" t="b">
        <f t="shared" si="41"/>
        <v>1</v>
      </c>
      <c r="BO321" s="202" t="b">
        <f t="shared" si="41"/>
        <v>1</v>
      </c>
      <c r="BP321" s="202" t="b">
        <f t="shared" si="41"/>
        <v>1</v>
      </c>
      <c r="BQ321" s="202" t="b">
        <f t="shared" si="41"/>
        <v>1</v>
      </c>
    </row>
    <row r="322" spans="1:69" s="214" customFormat="1" ht="12" customHeight="1" x14ac:dyDescent="0.2">
      <c r="A322" s="239">
        <v>16502021</v>
      </c>
      <c r="B322" s="240" t="s">
        <v>1985</v>
      </c>
      <c r="C322" s="240" t="s">
        <v>4891</v>
      </c>
      <c r="D322" s="201" t="s">
        <v>478</v>
      </c>
      <c r="E322" s="170"/>
      <c r="F322" s="240"/>
      <c r="G322" s="201"/>
      <c r="H322" s="202" t="s">
        <v>1684</v>
      </c>
      <c r="I322" s="202" t="s">
        <v>1684</v>
      </c>
      <c r="J322" s="202" t="s">
        <v>1684</v>
      </c>
      <c r="K322" s="202" t="s">
        <v>478</v>
      </c>
      <c r="L322" s="202" t="s">
        <v>1685</v>
      </c>
      <c r="M322" s="202" t="s">
        <v>1685</v>
      </c>
      <c r="N322" s="202" t="s">
        <v>1684</v>
      </c>
      <c r="O322" s="167"/>
      <c r="P322" s="203">
        <v>0</v>
      </c>
      <c r="Q322" s="203">
        <v>0</v>
      </c>
      <c r="R322" s="203">
        <v>0</v>
      </c>
      <c r="S322" s="203">
        <v>0</v>
      </c>
      <c r="T322" s="203">
        <v>0</v>
      </c>
      <c r="U322" s="203">
        <v>0</v>
      </c>
      <c r="V322" s="203">
        <v>0</v>
      </c>
      <c r="W322" s="203">
        <v>0</v>
      </c>
      <c r="X322" s="203">
        <v>0</v>
      </c>
      <c r="Y322" s="203">
        <v>0</v>
      </c>
      <c r="Z322" s="203">
        <v>0</v>
      </c>
      <c r="AA322" s="203">
        <v>656250</v>
      </c>
      <c r="AB322" s="203">
        <v>0</v>
      </c>
      <c r="AC322" s="203"/>
      <c r="AD322" s="203"/>
      <c r="AE322" s="203">
        <v>54687.5</v>
      </c>
      <c r="AF322" s="215"/>
      <c r="AG322" s="216"/>
      <c r="AH322" s="205"/>
      <c r="AI322" s="205"/>
      <c r="AJ322" s="205"/>
      <c r="AK322" s="206">
        <v>54687.5</v>
      </c>
      <c r="AL322" s="205">
        <v>54687.5</v>
      </c>
      <c r="AM322" s="207"/>
      <c r="AN322" s="205"/>
      <c r="AO322" s="208">
        <v>0</v>
      </c>
      <c r="AP322" s="209"/>
      <c r="AQ322" s="210">
        <v>0</v>
      </c>
      <c r="AR322" s="205"/>
      <c r="AS322" s="205"/>
      <c r="AT322" s="205"/>
      <c r="AU322" s="205">
        <v>0</v>
      </c>
      <c r="AV322" s="211">
        <v>0</v>
      </c>
      <c r="AW322" s="205"/>
      <c r="AX322" s="205"/>
      <c r="AY322" s="207">
        <v>0</v>
      </c>
      <c r="AZ322" s="212" t="s">
        <v>4866</v>
      </c>
      <c r="BA322" s="213">
        <v>0</v>
      </c>
      <c r="BC322" s="202" t="str">
        <f t="shared" si="40"/>
        <v/>
      </c>
      <c r="BD322" s="202" t="str">
        <f t="shared" si="40"/>
        <v/>
      </c>
      <c r="BE322" s="202" t="str">
        <f t="shared" si="40"/>
        <v/>
      </c>
      <c r="BF322" s="202" t="str">
        <f t="shared" si="38"/>
        <v>Non-Op</v>
      </c>
      <c r="BG322" s="202" t="str">
        <f t="shared" si="34"/>
        <v>NO</v>
      </c>
      <c r="BH322" s="202" t="str">
        <f t="shared" si="34"/>
        <v>NO</v>
      </c>
      <c r="BI322" s="202" t="str">
        <f t="shared" si="35"/>
        <v/>
      </c>
      <c r="BK322" s="202" t="b">
        <f t="shared" si="41"/>
        <v>1</v>
      </c>
      <c r="BL322" s="202" t="b">
        <f t="shared" si="41"/>
        <v>1</v>
      </c>
      <c r="BM322" s="202" t="b">
        <f t="shared" si="41"/>
        <v>1</v>
      </c>
      <c r="BN322" s="202" t="b">
        <f t="shared" si="41"/>
        <v>1</v>
      </c>
      <c r="BO322" s="202" t="b">
        <f t="shared" si="41"/>
        <v>1</v>
      </c>
      <c r="BP322" s="202" t="b">
        <f t="shared" si="41"/>
        <v>1</v>
      </c>
      <c r="BQ322" s="202" t="b">
        <f t="shared" si="41"/>
        <v>1</v>
      </c>
    </row>
    <row r="323" spans="1:69" s="214" customFormat="1" ht="12" customHeight="1" x14ac:dyDescent="0.2">
      <c r="A323" s="239">
        <v>16502023</v>
      </c>
      <c r="B323" s="240" t="s">
        <v>1986</v>
      </c>
      <c r="C323" s="200" t="s">
        <v>748</v>
      </c>
      <c r="D323" s="201" t="s">
        <v>479</v>
      </c>
      <c r="E323" s="170"/>
      <c r="F323" s="200"/>
      <c r="G323" s="201"/>
      <c r="H323" s="202" t="s">
        <v>1684</v>
      </c>
      <c r="I323" s="202" t="s">
        <v>1684</v>
      </c>
      <c r="J323" s="202" t="s">
        <v>1684</v>
      </c>
      <c r="K323" s="202" t="s">
        <v>1684</v>
      </c>
      <c r="L323" s="202" t="s">
        <v>479</v>
      </c>
      <c r="M323" s="202" t="s">
        <v>1685</v>
      </c>
      <c r="N323" s="202" t="s">
        <v>479</v>
      </c>
      <c r="O323" s="167"/>
      <c r="P323" s="203">
        <v>118773.52</v>
      </c>
      <c r="Q323" s="203">
        <v>103926.82</v>
      </c>
      <c r="R323" s="203">
        <v>89080.12</v>
      </c>
      <c r="S323" s="203">
        <v>74233.42</v>
      </c>
      <c r="T323" s="203">
        <v>59386.720000000001</v>
      </c>
      <c r="U323" s="203">
        <v>44540.02</v>
      </c>
      <c r="V323" s="203">
        <v>29693.32</v>
      </c>
      <c r="W323" s="203">
        <v>14846.62</v>
      </c>
      <c r="X323" s="203">
        <v>0</v>
      </c>
      <c r="Y323" s="203">
        <v>0</v>
      </c>
      <c r="Z323" s="203">
        <v>256976.5</v>
      </c>
      <c r="AA323" s="203">
        <v>231278.85</v>
      </c>
      <c r="AB323" s="203">
        <v>205581.2</v>
      </c>
      <c r="AC323" s="203"/>
      <c r="AD323" s="203"/>
      <c r="AE323" s="203">
        <v>88844.979166666672</v>
      </c>
      <c r="AF323" s="215"/>
      <c r="AG323" s="216"/>
      <c r="AH323" s="205"/>
      <c r="AI323" s="205"/>
      <c r="AJ323" s="205"/>
      <c r="AK323" s="206"/>
      <c r="AL323" s="205">
        <v>0</v>
      </c>
      <c r="AM323" s="207">
        <v>88844.979166666672</v>
      </c>
      <c r="AN323" s="205"/>
      <c r="AO323" s="208">
        <v>88844.979166666672</v>
      </c>
      <c r="AP323" s="209"/>
      <c r="AQ323" s="210">
        <v>205581.2</v>
      </c>
      <c r="AR323" s="205"/>
      <c r="AS323" s="205"/>
      <c r="AT323" s="205"/>
      <c r="AU323" s="205"/>
      <c r="AV323" s="211">
        <v>0</v>
      </c>
      <c r="AW323" s="205">
        <v>205581.2</v>
      </c>
      <c r="AX323" s="205"/>
      <c r="AY323" s="207">
        <v>205581.2</v>
      </c>
      <c r="AZ323" s="212"/>
      <c r="BA323" s="213">
        <v>0</v>
      </c>
      <c r="BC323" s="202" t="str">
        <f t="shared" si="40"/>
        <v/>
      </c>
      <c r="BD323" s="202" t="str">
        <f t="shared" si="40"/>
        <v/>
      </c>
      <c r="BE323" s="202" t="str">
        <f t="shared" si="40"/>
        <v/>
      </c>
      <c r="BF323" s="202" t="str">
        <f t="shared" si="38"/>
        <v/>
      </c>
      <c r="BG323" s="202" t="str">
        <f t="shared" si="34"/>
        <v>W/C</v>
      </c>
      <c r="BH323" s="202" t="str">
        <f t="shared" si="34"/>
        <v>NO</v>
      </c>
      <c r="BI323" s="202" t="str">
        <f t="shared" si="35"/>
        <v>W/C</v>
      </c>
      <c r="BK323" s="202" t="b">
        <f t="shared" si="41"/>
        <v>1</v>
      </c>
      <c r="BL323" s="202" t="b">
        <f t="shared" si="41"/>
        <v>1</v>
      </c>
      <c r="BM323" s="202" t="b">
        <f t="shared" si="41"/>
        <v>1</v>
      </c>
      <c r="BN323" s="202" t="b">
        <f t="shared" si="41"/>
        <v>1</v>
      </c>
      <c r="BO323" s="202" t="b">
        <f t="shared" si="41"/>
        <v>1</v>
      </c>
      <c r="BP323" s="202" t="b">
        <f t="shared" si="41"/>
        <v>1</v>
      </c>
      <c r="BQ323" s="202" t="b">
        <f t="shared" si="41"/>
        <v>1</v>
      </c>
    </row>
    <row r="324" spans="1:69" s="214" customFormat="1" ht="12" customHeight="1" x14ac:dyDescent="0.2">
      <c r="A324" s="239">
        <v>16502033</v>
      </c>
      <c r="B324" s="240" t="s">
        <v>1987</v>
      </c>
      <c r="C324" s="200" t="s">
        <v>749</v>
      </c>
      <c r="D324" s="201" t="s">
        <v>479</v>
      </c>
      <c r="E324" s="170"/>
      <c r="F324" s="200"/>
      <c r="G324" s="201"/>
      <c r="H324" s="202" t="s">
        <v>1684</v>
      </c>
      <c r="I324" s="202" t="s">
        <v>1684</v>
      </c>
      <c r="J324" s="202" t="s">
        <v>1684</v>
      </c>
      <c r="K324" s="202" t="s">
        <v>1684</v>
      </c>
      <c r="L324" s="202" t="s">
        <v>479</v>
      </c>
      <c r="M324" s="202" t="s">
        <v>1685</v>
      </c>
      <c r="N324" s="202" t="s">
        <v>479</v>
      </c>
      <c r="O324" s="167"/>
      <c r="P324" s="203">
        <v>0</v>
      </c>
      <c r="Q324" s="203">
        <v>0</v>
      </c>
      <c r="R324" s="203">
        <v>0</v>
      </c>
      <c r="S324" s="203">
        <v>0</v>
      </c>
      <c r="T324" s="203">
        <v>0</v>
      </c>
      <c r="U324" s="203">
        <v>0</v>
      </c>
      <c r="V324" s="203">
        <v>0</v>
      </c>
      <c r="W324" s="203">
        <v>0</v>
      </c>
      <c r="X324" s="203">
        <v>0</v>
      </c>
      <c r="Y324" s="203">
        <v>0</v>
      </c>
      <c r="Z324" s="203">
        <v>0</v>
      </c>
      <c r="AA324" s="203">
        <v>0</v>
      </c>
      <c r="AB324" s="203">
        <v>0</v>
      </c>
      <c r="AC324" s="203"/>
      <c r="AD324" s="203"/>
      <c r="AE324" s="203">
        <v>0</v>
      </c>
      <c r="AF324" s="215"/>
      <c r="AG324" s="216"/>
      <c r="AH324" s="205"/>
      <c r="AI324" s="205"/>
      <c r="AJ324" s="205"/>
      <c r="AK324" s="206"/>
      <c r="AL324" s="205">
        <v>0</v>
      </c>
      <c r="AM324" s="207">
        <v>0</v>
      </c>
      <c r="AN324" s="205"/>
      <c r="AO324" s="208">
        <v>0</v>
      </c>
      <c r="AP324" s="209"/>
      <c r="AQ324" s="210">
        <v>0</v>
      </c>
      <c r="AR324" s="205"/>
      <c r="AS324" s="205"/>
      <c r="AT324" s="205"/>
      <c r="AU324" s="205"/>
      <c r="AV324" s="211">
        <v>0</v>
      </c>
      <c r="AW324" s="205">
        <v>0</v>
      </c>
      <c r="AX324" s="205"/>
      <c r="AY324" s="207">
        <v>0</v>
      </c>
      <c r="AZ324" s="212"/>
      <c r="BA324" s="213">
        <v>0</v>
      </c>
      <c r="BC324" s="202" t="str">
        <f t="shared" si="40"/>
        <v/>
      </c>
      <c r="BD324" s="202" t="str">
        <f t="shared" si="40"/>
        <v/>
      </c>
      <c r="BE324" s="202" t="str">
        <f t="shared" si="40"/>
        <v/>
      </c>
      <c r="BF324" s="202" t="str">
        <f t="shared" si="38"/>
        <v/>
      </c>
      <c r="BG324" s="202" t="str">
        <f t="shared" si="34"/>
        <v>W/C</v>
      </c>
      <c r="BH324" s="202" t="str">
        <f t="shared" si="34"/>
        <v>NO</v>
      </c>
      <c r="BI324" s="202" t="str">
        <f t="shared" si="35"/>
        <v>W/C</v>
      </c>
      <c r="BK324" s="202" t="b">
        <f t="shared" si="41"/>
        <v>1</v>
      </c>
      <c r="BL324" s="202" t="b">
        <f t="shared" si="41"/>
        <v>1</v>
      </c>
      <c r="BM324" s="202" t="b">
        <f t="shared" si="41"/>
        <v>1</v>
      </c>
      <c r="BN324" s="202" t="b">
        <f t="shared" si="41"/>
        <v>1</v>
      </c>
      <c r="BO324" s="202" t="b">
        <f t="shared" si="41"/>
        <v>1</v>
      </c>
      <c r="BP324" s="202" t="b">
        <f t="shared" si="41"/>
        <v>1</v>
      </c>
      <c r="BQ324" s="202" t="b">
        <f t="shared" si="41"/>
        <v>1</v>
      </c>
    </row>
    <row r="325" spans="1:69" s="214" customFormat="1" ht="12" customHeight="1" x14ac:dyDescent="0.2">
      <c r="A325" s="239">
        <v>16502053</v>
      </c>
      <c r="B325" s="240" t="s">
        <v>1988</v>
      </c>
      <c r="C325" s="200" t="s">
        <v>750</v>
      </c>
      <c r="D325" s="201" t="s">
        <v>479</v>
      </c>
      <c r="E325" s="170"/>
      <c r="F325" s="200"/>
      <c r="G325" s="201"/>
      <c r="H325" s="202" t="s">
        <v>1684</v>
      </c>
      <c r="I325" s="202" t="s">
        <v>1684</v>
      </c>
      <c r="J325" s="202" t="s">
        <v>1684</v>
      </c>
      <c r="K325" s="202" t="s">
        <v>1684</v>
      </c>
      <c r="L325" s="202" t="s">
        <v>479</v>
      </c>
      <c r="M325" s="202" t="s">
        <v>1685</v>
      </c>
      <c r="N325" s="202" t="s">
        <v>479</v>
      </c>
      <c r="O325" s="167"/>
      <c r="P325" s="203">
        <v>0</v>
      </c>
      <c r="Q325" s="203">
        <v>0</v>
      </c>
      <c r="R325" s="203">
        <v>84536.84</v>
      </c>
      <c r="S325" s="203">
        <v>76083.16</v>
      </c>
      <c r="T325" s="203">
        <v>67629.48</v>
      </c>
      <c r="U325" s="203">
        <v>59175.8</v>
      </c>
      <c r="V325" s="203">
        <v>50722.12</v>
      </c>
      <c r="W325" s="203">
        <v>42268.44</v>
      </c>
      <c r="X325" s="203">
        <v>33814.76</v>
      </c>
      <c r="Y325" s="203">
        <v>25361.08</v>
      </c>
      <c r="Z325" s="203">
        <v>16907.400000000001</v>
      </c>
      <c r="AA325" s="203">
        <v>8453.7199999999993</v>
      </c>
      <c r="AB325" s="203">
        <v>0</v>
      </c>
      <c r="AC325" s="203"/>
      <c r="AD325" s="203"/>
      <c r="AE325" s="203">
        <v>38746.066666666666</v>
      </c>
      <c r="AF325" s="215"/>
      <c r="AG325" s="216"/>
      <c r="AH325" s="205"/>
      <c r="AI325" s="205"/>
      <c r="AJ325" s="205"/>
      <c r="AK325" s="206"/>
      <c r="AL325" s="205">
        <v>0</v>
      </c>
      <c r="AM325" s="207">
        <v>38746.066666666666</v>
      </c>
      <c r="AN325" s="205"/>
      <c r="AO325" s="208">
        <v>38746.066666666666</v>
      </c>
      <c r="AP325" s="209"/>
      <c r="AQ325" s="210">
        <v>0</v>
      </c>
      <c r="AR325" s="205"/>
      <c r="AS325" s="205"/>
      <c r="AT325" s="205"/>
      <c r="AU325" s="205"/>
      <c r="AV325" s="211">
        <v>0</v>
      </c>
      <c r="AW325" s="205">
        <v>0</v>
      </c>
      <c r="AX325" s="205"/>
      <c r="AY325" s="207">
        <v>0</v>
      </c>
      <c r="AZ325" s="212"/>
      <c r="BA325" s="213">
        <v>0</v>
      </c>
      <c r="BC325" s="202" t="str">
        <f t="shared" si="40"/>
        <v/>
      </c>
      <c r="BD325" s="202" t="str">
        <f t="shared" si="40"/>
        <v/>
      </c>
      <c r="BE325" s="202" t="str">
        <f t="shared" si="40"/>
        <v/>
      </c>
      <c r="BF325" s="202" t="str">
        <f t="shared" si="38"/>
        <v/>
      </c>
      <c r="BG325" s="202" t="str">
        <f t="shared" si="34"/>
        <v>W/C</v>
      </c>
      <c r="BH325" s="202" t="str">
        <f t="shared" si="34"/>
        <v>NO</v>
      </c>
      <c r="BI325" s="202" t="str">
        <f t="shared" si="35"/>
        <v>W/C</v>
      </c>
      <c r="BK325" s="202" t="b">
        <f t="shared" si="41"/>
        <v>1</v>
      </c>
      <c r="BL325" s="202" t="b">
        <f t="shared" si="41"/>
        <v>1</v>
      </c>
      <c r="BM325" s="202" t="b">
        <f t="shared" si="41"/>
        <v>1</v>
      </c>
      <c r="BN325" s="202" t="b">
        <f t="shared" si="41"/>
        <v>1</v>
      </c>
      <c r="BO325" s="202" t="b">
        <f t="shared" si="41"/>
        <v>1</v>
      </c>
      <c r="BP325" s="202" t="b">
        <f t="shared" si="41"/>
        <v>1</v>
      </c>
      <c r="BQ325" s="202" t="b">
        <f t="shared" si="41"/>
        <v>1</v>
      </c>
    </row>
    <row r="326" spans="1:69" s="214" customFormat="1" ht="12" customHeight="1" x14ac:dyDescent="0.2">
      <c r="A326" s="239">
        <v>16502063</v>
      </c>
      <c r="B326" s="240" t="s">
        <v>1989</v>
      </c>
      <c r="C326" s="200" t="s">
        <v>751</v>
      </c>
      <c r="D326" s="201" t="s">
        <v>479</v>
      </c>
      <c r="E326" s="170"/>
      <c r="F326" s="200"/>
      <c r="G326" s="201"/>
      <c r="H326" s="202" t="s">
        <v>1684</v>
      </c>
      <c r="I326" s="202" t="s">
        <v>1684</v>
      </c>
      <c r="J326" s="202" t="s">
        <v>1684</v>
      </c>
      <c r="K326" s="202" t="s">
        <v>1684</v>
      </c>
      <c r="L326" s="202" t="s">
        <v>479</v>
      </c>
      <c r="M326" s="202" t="s">
        <v>1685</v>
      </c>
      <c r="N326" s="202" t="s">
        <v>479</v>
      </c>
      <c r="O326" s="167"/>
      <c r="P326" s="203">
        <v>-0.01</v>
      </c>
      <c r="Q326" s="203">
        <v>218183.12</v>
      </c>
      <c r="R326" s="203">
        <v>198348.29</v>
      </c>
      <c r="S326" s="203">
        <v>178513.46</v>
      </c>
      <c r="T326" s="203">
        <v>158678.63</v>
      </c>
      <c r="U326" s="203">
        <v>138843.79999999999</v>
      </c>
      <c r="V326" s="203">
        <v>119008.97</v>
      </c>
      <c r="W326" s="203">
        <v>99174.14</v>
      </c>
      <c r="X326" s="203">
        <v>79339.31</v>
      </c>
      <c r="Y326" s="203">
        <v>59504.480000000003</v>
      </c>
      <c r="Z326" s="203">
        <v>39669.65</v>
      </c>
      <c r="AA326" s="203">
        <v>19834.82</v>
      </c>
      <c r="AB326" s="203">
        <v>0</v>
      </c>
      <c r="AC326" s="203"/>
      <c r="AD326" s="203"/>
      <c r="AE326" s="203">
        <v>109091.55541666667</v>
      </c>
      <c r="AF326" s="215"/>
      <c r="AG326" s="216"/>
      <c r="AH326" s="205"/>
      <c r="AI326" s="205"/>
      <c r="AJ326" s="205"/>
      <c r="AK326" s="206"/>
      <c r="AL326" s="205">
        <v>0</v>
      </c>
      <c r="AM326" s="207">
        <v>109091.55541666667</v>
      </c>
      <c r="AN326" s="205"/>
      <c r="AO326" s="208">
        <v>109091.55541666667</v>
      </c>
      <c r="AP326" s="209"/>
      <c r="AQ326" s="210">
        <v>0</v>
      </c>
      <c r="AR326" s="205"/>
      <c r="AS326" s="205"/>
      <c r="AT326" s="205"/>
      <c r="AU326" s="205"/>
      <c r="AV326" s="211">
        <v>0</v>
      </c>
      <c r="AW326" s="205">
        <v>0</v>
      </c>
      <c r="AX326" s="205"/>
      <c r="AY326" s="207">
        <v>0</v>
      </c>
      <c r="AZ326" s="212"/>
      <c r="BA326" s="213">
        <v>0</v>
      </c>
      <c r="BC326" s="202" t="str">
        <f t="shared" si="40"/>
        <v/>
      </c>
      <c r="BD326" s="202" t="str">
        <f t="shared" si="40"/>
        <v/>
      </c>
      <c r="BE326" s="202" t="str">
        <f t="shared" si="40"/>
        <v/>
      </c>
      <c r="BF326" s="202" t="str">
        <f t="shared" si="38"/>
        <v/>
      </c>
      <c r="BG326" s="202" t="str">
        <f t="shared" si="34"/>
        <v>W/C</v>
      </c>
      <c r="BH326" s="202" t="str">
        <f t="shared" si="34"/>
        <v>NO</v>
      </c>
      <c r="BI326" s="202" t="str">
        <f t="shared" si="35"/>
        <v>W/C</v>
      </c>
      <c r="BK326" s="202" t="b">
        <f t="shared" si="41"/>
        <v>1</v>
      </c>
      <c r="BL326" s="202" t="b">
        <f t="shared" si="41"/>
        <v>1</v>
      </c>
      <c r="BM326" s="202" t="b">
        <f t="shared" si="41"/>
        <v>1</v>
      </c>
      <c r="BN326" s="202" t="b">
        <f t="shared" si="41"/>
        <v>1</v>
      </c>
      <c r="BO326" s="202" t="b">
        <f t="shared" si="41"/>
        <v>1</v>
      </c>
      <c r="BP326" s="202" t="b">
        <f t="shared" si="41"/>
        <v>1</v>
      </c>
      <c r="BQ326" s="202" t="b">
        <f t="shared" si="41"/>
        <v>1</v>
      </c>
    </row>
    <row r="327" spans="1:69" s="214" customFormat="1" ht="12" customHeight="1" x14ac:dyDescent="0.2">
      <c r="A327" s="239">
        <v>16502083</v>
      </c>
      <c r="B327" s="240" t="s">
        <v>1990</v>
      </c>
      <c r="C327" s="200" t="s">
        <v>752</v>
      </c>
      <c r="D327" s="201" t="s">
        <v>479</v>
      </c>
      <c r="E327" s="170"/>
      <c r="F327" s="200"/>
      <c r="G327" s="201"/>
      <c r="H327" s="202" t="s">
        <v>1684</v>
      </c>
      <c r="I327" s="202" t="s">
        <v>1684</v>
      </c>
      <c r="J327" s="202" t="s">
        <v>1684</v>
      </c>
      <c r="K327" s="202" t="s">
        <v>1684</v>
      </c>
      <c r="L327" s="202" t="s">
        <v>479</v>
      </c>
      <c r="M327" s="202" t="s">
        <v>1685</v>
      </c>
      <c r="N327" s="202" t="s">
        <v>479</v>
      </c>
      <c r="O327" s="167"/>
      <c r="P327" s="203">
        <v>0</v>
      </c>
      <c r="Q327" s="203">
        <v>0</v>
      </c>
      <c r="R327" s="203">
        <v>0</v>
      </c>
      <c r="S327" s="203">
        <v>0</v>
      </c>
      <c r="T327" s="203">
        <v>0</v>
      </c>
      <c r="U327" s="203">
        <v>0</v>
      </c>
      <c r="V327" s="203">
        <v>0</v>
      </c>
      <c r="W327" s="203">
        <v>0</v>
      </c>
      <c r="X327" s="203">
        <v>0</v>
      </c>
      <c r="Y327" s="203">
        <v>0</v>
      </c>
      <c r="Z327" s="203">
        <v>0</v>
      </c>
      <c r="AA327" s="203">
        <v>0</v>
      </c>
      <c r="AB327" s="203">
        <v>0</v>
      </c>
      <c r="AC327" s="203"/>
      <c r="AD327" s="203"/>
      <c r="AE327" s="203">
        <v>0</v>
      </c>
      <c r="AF327" s="215"/>
      <c r="AG327" s="216"/>
      <c r="AH327" s="205"/>
      <c r="AI327" s="205"/>
      <c r="AJ327" s="205"/>
      <c r="AK327" s="206"/>
      <c r="AL327" s="205">
        <v>0</v>
      </c>
      <c r="AM327" s="207">
        <v>0</v>
      </c>
      <c r="AN327" s="205"/>
      <c r="AO327" s="208">
        <v>0</v>
      </c>
      <c r="AP327" s="209"/>
      <c r="AQ327" s="210">
        <v>0</v>
      </c>
      <c r="AR327" s="205"/>
      <c r="AS327" s="205"/>
      <c r="AT327" s="205"/>
      <c r="AU327" s="205"/>
      <c r="AV327" s="211">
        <v>0</v>
      </c>
      <c r="AW327" s="205">
        <v>0</v>
      </c>
      <c r="AX327" s="205"/>
      <c r="AY327" s="207">
        <v>0</v>
      </c>
      <c r="AZ327" s="212"/>
      <c r="BA327" s="213">
        <v>0</v>
      </c>
      <c r="BC327" s="202" t="str">
        <f t="shared" si="40"/>
        <v/>
      </c>
      <c r="BD327" s="202" t="str">
        <f t="shared" si="40"/>
        <v/>
      </c>
      <c r="BE327" s="202" t="str">
        <f t="shared" si="40"/>
        <v/>
      </c>
      <c r="BF327" s="202" t="str">
        <f t="shared" si="38"/>
        <v/>
      </c>
      <c r="BG327" s="202" t="str">
        <f t="shared" si="34"/>
        <v>W/C</v>
      </c>
      <c r="BH327" s="202" t="str">
        <f t="shared" si="34"/>
        <v>NO</v>
      </c>
      <c r="BI327" s="202" t="str">
        <f t="shared" si="35"/>
        <v>W/C</v>
      </c>
      <c r="BK327" s="202" t="b">
        <f t="shared" si="41"/>
        <v>1</v>
      </c>
      <c r="BL327" s="202" t="b">
        <f t="shared" si="41"/>
        <v>1</v>
      </c>
      <c r="BM327" s="202" t="b">
        <f t="shared" si="41"/>
        <v>1</v>
      </c>
      <c r="BN327" s="202" t="b">
        <f t="shared" si="41"/>
        <v>1</v>
      </c>
      <c r="BO327" s="202" t="b">
        <f t="shared" si="41"/>
        <v>1</v>
      </c>
      <c r="BP327" s="202" t="b">
        <f t="shared" si="41"/>
        <v>1</v>
      </c>
      <c r="BQ327" s="202" t="b">
        <f t="shared" si="41"/>
        <v>1</v>
      </c>
    </row>
    <row r="328" spans="1:69" s="214" customFormat="1" ht="12" customHeight="1" x14ac:dyDescent="0.2">
      <c r="A328" s="239">
        <v>16502093</v>
      </c>
      <c r="B328" s="240" t="s">
        <v>4950</v>
      </c>
      <c r="C328" s="200" t="s">
        <v>753</v>
      </c>
      <c r="D328" s="201" t="s">
        <v>479</v>
      </c>
      <c r="E328" s="170" t="s">
        <v>4867</v>
      </c>
      <c r="F328" s="316">
        <v>41791</v>
      </c>
      <c r="G328" s="201"/>
      <c r="H328" s="202"/>
      <c r="I328" s="202"/>
      <c r="J328" s="202"/>
      <c r="K328" s="202"/>
      <c r="L328" s="202" t="s">
        <v>479</v>
      </c>
      <c r="M328" s="202" t="s">
        <v>1685</v>
      </c>
      <c r="N328" s="202" t="s">
        <v>479</v>
      </c>
      <c r="O328" s="237"/>
      <c r="P328" s="203"/>
      <c r="Q328" s="203">
        <v>0</v>
      </c>
      <c r="R328" s="203">
        <v>0</v>
      </c>
      <c r="S328" s="203">
        <v>0</v>
      </c>
      <c r="T328" s="203">
        <v>74655.399999999994</v>
      </c>
      <c r="U328" s="203">
        <v>67868.55</v>
      </c>
      <c r="V328" s="203">
        <v>61081.7</v>
      </c>
      <c r="W328" s="203">
        <v>54294.85</v>
      </c>
      <c r="X328" s="203">
        <v>47508</v>
      </c>
      <c r="Y328" s="203">
        <v>40721.15</v>
      </c>
      <c r="Z328" s="203">
        <v>33934.300000000003</v>
      </c>
      <c r="AA328" s="203">
        <v>27147.45</v>
      </c>
      <c r="AB328" s="203">
        <v>20360.599999999999</v>
      </c>
      <c r="AC328" s="203"/>
      <c r="AD328" s="203"/>
      <c r="AE328" s="203">
        <v>34782.64166666667</v>
      </c>
      <c r="AF328" s="215"/>
      <c r="AG328" s="216"/>
      <c r="AH328" s="205"/>
      <c r="AI328" s="205"/>
      <c r="AJ328" s="205"/>
      <c r="AK328" s="206"/>
      <c r="AL328" s="205"/>
      <c r="AM328" s="207">
        <v>34782.64166666667</v>
      </c>
      <c r="AN328" s="205"/>
      <c r="AO328" s="208">
        <v>34782.64166666667</v>
      </c>
      <c r="AP328" s="205"/>
      <c r="AQ328" s="210">
        <v>20360.599999999999</v>
      </c>
      <c r="AR328" s="205"/>
      <c r="AS328" s="205"/>
      <c r="AT328" s="205"/>
      <c r="AU328" s="205"/>
      <c r="AV328" s="211"/>
      <c r="AW328" s="205">
        <v>20360.599999999999</v>
      </c>
      <c r="AX328" s="205"/>
      <c r="AY328" s="207">
        <v>20360.599999999999</v>
      </c>
      <c r="AZ328" s="212"/>
      <c r="BA328" s="213">
        <v>0</v>
      </c>
      <c r="BC328" s="202"/>
      <c r="BD328" s="202"/>
      <c r="BE328" s="202"/>
      <c r="BF328" s="202"/>
      <c r="BG328" s="202" t="str">
        <f t="shared" si="34"/>
        <v>W/C</v>
      </c>
      <c r="BH328" s="202" t="str">
        <f t="shared" si="34"/>
        <v>NO</v>
      </c>
      <c r="BI328" s="202" t="str">
        <f t="shared" si="35"/>
        <v>W/C</v>
      </c>
      <c r="BK328" s="202" t="b">
        <f t="shared" si="41"/>
        <v>1</v>
      </c>
      <c r="BL328" s="202" t="b">
        <f t="shared" si="41"/>
        <v>1</v>
      </c>
      <c r="BM328" s="202" t="b">
        <f t="shared" si="41"/>
        <v>1</v>
      </c>
      <c r="BN328" s="202" t="b">
        <f t="shared" si="41"/>
        <v>1</v>
      </c>
      <c r="BO328" s="202" t="b">
        <f t="shared" si="41"/>
        <v>1</v>
      </c>
      <c r="BP328" s="202" t="b">
        <f t="shared" si="41"/>
        <v>1</v>
      </c>
      <c r="BQ328" s="202" t="b">
        <f t="shared" si="41"/>
        <v>1</v>
      </c>
    </row>
    <row r="329" spans="1:69" s="214" customFormat="1" ht="12" customHeight="1" x14ac:dyDescent="0.2">
      <c r="A329" s="239">
        <v>16502103</v>
      </c>
      <c r="B329" s="240" t="s">
        <v>1991</v>
      </c>
      <c r="C329" s="200" t="s">
        <v>754</v>
      </c>
      <c r="D329" s="201" t="s">
        <v>479</v>
      </c>
      <c r="E329" s="170"/>
      <c r="F329" s="200"/>
      <c r="G329" s="201"/>
      <c r="H329" s="202" t="s">
        <v>1684</v>
      </c>
      <c r="I329" s="202" t="s">
        <v>1684</v>
      </c>
      <c r="J329" s="202" t="s">
        <v>1684</v>
      </c>
      <c r="K329" s="202" t="s">
        <v>1684</v>
      </c>
      <c r="L329" s="202" t="s">
        <v>479</v>
      </c>
      <c r="M329" s="202" t="s">
        <v>1685</v>
      </c>
      <c r="N329" s="202" t="s">
        <v>479</v>
      </c>
      <c r="O329" s="167"/>
      <c r="P329" s="203">
        <v>0</v>
      </c>
      <c r="Q329" s="203">
        <v>0</v>
      </c>
      <c r="R329" s="203">
        <v>0</v>
      </c>
      <c r="S329" s="203">
        <v>0</v>
      </c>
      <c r="T329" s="203">
        <v>0</v>
      </c>
      <c r="U329" s="203">
        <v>0</v>
      </c>
      <c r="V329" s="203">
        <v>0</v>
      </c>
      <c r="W329" s="203">
        <v>0</v>
      </c>
      <c r="X329" s="203">
        <v>0</v>
      </c>
      <c r="Y329" s="203">
        <v>0</v>
      </c>
      <c r="Z329" s="203">
        <v>0</v>
      </c>
      <c r="AA329" s="203">
        <v>0</v>
      </c>
      <c r="AB329" s="203">
        <v>0</v>
      </c>
      <c r="AC329" s="203"/>
      <c r="AD329" s="203"/>
      <c r="AE329" s="203">
        <v>0</v>
      </c>
      <c r="AF329" s="215"/>
      <c r="AG329" s="216"/>
      <c r="AH329" s="205"/>
      <c r="AI329" s="205"/>
      <c r="AJ329" s="205"/>
      <c r="AK329" s="206"/>
      <c r="AL329" s="205">
        <v>0</v>
      </c>
      <c r="AM329" s="207">
        <v>0</v>
      </c>
      <c r="AN329" s="205"/>
      <c r="AO329" s="208">
        <v>0</v>
      </c>
      <c r="AP329" s="209"/>
      <c r="AQ329" s="210">
        <v>0</v>
      </c>
      <c r="AR329" s="205"/>
      <c r="AS329" s="205"/>
      <c r="AT329" s="205"/>
      <c r="AU329" s="205"/>
      <c r="AV329" s="211">
        <v>0</v>
      </c>
      <c r="AW329" s="205">
        <v>0</v>
      </c>
      <c r="AX329" s="205"/>
      <c r="AY329" s="207">
        <v>0</v>
      </c>
      <c r="AZ329" s="212"/>
      <c r="BA329" s="213">
        <v>0</v>
      </c>
      <c r="BC329" s="202" t="str">
        <f t="shared" ref="BC329:BF347" si="42">IF(VALUE(AR329),BC$7,IF(ISBLANK(AR329),"",BC$7))</f>
        <v/>
      </c>
      <c r="BD329" s="202" t="str">
        <f t="shared" si="42"/>
        <v/>
      </c>
      <c r="BE329" s="202" t="str">
        <f t="shared" si="42"/>
        <v/>
      </c>
      <c r="BF329" s="202" t="str">
        <f t="shared" si="42"/>
        <v/>
      </c>
      <c r="BG329" s="202" t="str">
        <f t="shared" si="34"/>
        <v>W/C</v>
      </c>
      <c r="BH329" s="202" t="str">
        <f t="shared" si="34"/>
        <v>NO</v>
      </c>
      <c r="BI329" s="202" t="str">
        <f t="shared" si="35"/>
        <v>W/C</v>
      </c>
      <c r="BK329" s="202" t="b">
        <f t="shared" si="41"/>
        <v>1</v>
      </c>
      <c r="BL329" s="202" t="b">
        <f t="shared" si="41"/>
        <v>1</v>
      </c>
      <c r="BM329" s="202" t="b">
        <f t="shared" si="41"/>
        <v>1</v>
      </c>
      <c r="BN329" s="202" t="b">
        <f t="shared" si="41"/>
        <v>1</v>
      </c>
      <c r="BO329" s="202" t="b">
        <f t="shared" si="41"/>
        <v>1</v>
      </c>
      <c r="BP329" s="202" t="b">
        <f t="shared" si="41"/>
        <v>1</v>
      </c>
      <c r="BQ329" s="202" t="b">
        <f t="shared" si="41"/>
        <v>1</v>
      </c>
    </row>
    <row r="330" spans="1:69" s="214" customFormat="1" ht="12" customHeight="1" x14ac:dyDescent="0.2">
      <c r="A330" s="239">
        <v>16502011</v>
      </c>
      <c r="B330" s="240" t="s">
        <v>1992</v>
      </c>
      <c r="C330" s="200" t="s">
        <v>755</v>
      </c>
      <c r="D330" s="201" t="s">
        <v>479</v>
      </c>
      <c r="E330" s="170"/>
      <c r="F330" s="200"/>
      <c r="G330" s="201"/>
      <c r="H330" s="202" t="s">
        <v>1684</v>
      </c>
      <c r="I330" s="202" t="s">
        <v>1684</v>
      </c>
      <c r="J330" s="202" t="s">
        <v>1684</v>
      </c>
      <c r="K330" s="202" t="s">
        <v>1684</v>
      </c>
      <c r="L330" s="202" t="s">
        <v>479</v>
      </c>
      <c r="M330" s="202" t="s">
        <v>1685</v>
      </c>
      <c r="N330" s="202" t="s">
        <v>479</v>
      </c>
      <c r="O330" s="167"/>
      <c r="P330" s="203">
        <v>0</v>
      </c>
      <c r="Q330" s="203">
        <v>0</v>
      </c>
      <c r="R330" s="203">
        <v>0</v>
      </c>
      <c r="S330" s="203">
        <v>0</v>
      </c>
      <c r="T330" s="203">
        <v>0</v>
      </c>
      <c r="U330" s="203">
        <v>0</v>
      </c>
      <c r="V330" s="203">
        <v>0</v>
      </c>
      <c r="W330" s="203">
        <v>0</v>
      </c>
      <c r="X330" s="203">
        <v>0</v>
      </c>
      <c r="Y330" s="203">
        <v>0</v>
      </c>
      <c r="Z330" s="203">
        <v>0</v>
      </c>
      <c r="AA330" s="203">
        <v>0</v>
      </c>
      <c r="AB330" s="203">
        <v>0</v>
      </c>
      <c r="AC330" s="203"/>
      <c r="AD330" s="203"/>
      <c r="AE330" s="203">
        <v>0</v>
      </c>
      <c r="AF330" s="215"/>
      <c r="AG330" s="216"/>
      <c r="AH330" s="205"/>
      <c r="AI330" s="205"/>
      <c r="AJ330" s="205"/>
      <c r="AK330" s="206"/>
      <c r="AL330" s="205">
        <v>0</v>
      </c>
      <c r="AM330" s="207">
        <v>0</v>
      </c>
      <c r="AN330" s="205"/>
      <c r="AO330" s="208">
        <v>0</v>
      </c>
      <c r="AP330" s="209"/>
      <c r="AQ330" s="210">
        <v>0</v>
      </c>
      <c r="AR330" s="205"/>
      <c r="AS330" s="205"/>
      <c r="AT330" s="205"/>
      <c r="AU330" s="205"/>
      <c r="AV330" s="211">
        <v>0</v>
      </c>
      <c r="AW330" s="205">
        <v>0</v>
      </c>
      <c r="AX330" s="205"/>
      <c r="AY330" s="207">
        <v>0</v>
      </c>
      <c r="AZ330" s="212"/>
      <c r="BA330" s="213">
        <v>0</v>
      </c>
      <c r="BC330" s="202" t="str">
        <f t="shared" si="42"/>
        <v/>
      </c>
      <c r="BD330" s="202" t="str">
        <f t="shared" si="42"/>
        <v/>
      </c>
      <c r="BE330" s="202" t="str">
        <f t="shared" si="42"/>
        <v/>
      </c>
      <c r="BF330" s="202" t="str">
        <f t="shared" si="42"/>
        <v/>
      </c>
      <c r="BG330" s="202" t="str">
        <f t="shared" si="34"/>
        <v>W/C</v>
      </c>
      <c r="BH330" s="202" t="str">
        <f t="shared" si="34"/>
        <v>NO</v>
      </c>
      <c r="BI330" s="202" t="str">
        <f t="shared" si="35"/>
        <v>W/C</v>
      </c>
      <c r="BK330" s="202" t="b">
        <f t="shared" si="41"/>
        <v>1</v>
      </c>
      <c r="BL330" s="202" t="b">
        <f t="shared" si="41"/>
        <v>1</v>
      </c>
      <c r="BM330" s="202" t="b">
        <f t="shared" si="41"/>
        <v>1</v>
      </c>
      <c r="BN330" s="202" t="b">
        <f t="shared" si="41"/>
        <v>1</v>
      </c>
      <c r="BO330" s="202" t="b">
        <f t="shared" si="41"/>
        <v>1</v>
      </c>
      <c r="BP330" s="202" t="b">
        <f t="shared" si="41"/>
        <v>1</v>
      </c>
      <c r="BQ330" s="202" t="b">
        <f t="shared" si="41"/>
        <v>1</v>
      </c>
    </row>
    <row r="331" spans="1:69" s="214" customFormat="1" ht="12" customHeight="1" x14ac:dyDescent="0.2">
      <c r="A331" s="239">
        <v>16502113</v>
      </c>
      <c r="B331" s="240" t="s">
        <v>1993</v>
      </c>
      <c r="C331" s="200" t="s">
        <v>756</v>
      </c>
      <c r="D331" s="201" t="s">
        <v>479</v>
      </c>
      <c r="E331" s="170"/>
      <c r="F331" s="200"/>
      <c r="G331" s="201"/>
      <c r="H331" s="202" t="s">
        <v>1684</v>
      </c>
      <c r="I331" s="202" t="s">
        <v>1684</v>
      </c>
      <c r="J331" s="202" t="s">
        <v>1684</v>
      </c>
      <c r="K331" s="202" t="s">
        <v>1684</v>
      </c>
      <c r="L331" s="202" t="s">
        <v>479</v>
      </c>
      <c r="M331" s="202" t="s">
        <v>1685</v>
      </c>
      <c r="N331" s="202" t="s">
        <v>479</v>
      </c>
      <c r="O331" s="167"/>
      <c r="P331" s="203">
        <v>58685.17</v>
      </c>
      <c r="Q331" s="203">
        <v>50301.58</v>
      </c>
      <c r="R331" s="203">
        <v>41917.99</v>
      </c>
      <c r="S331" s="203">
        <v>33534.400000000001</v>
      </c>
      <c r="T331" s="203">
        <v>25150.81</v>
      </c>
      <c r="U331" s="203">
        <v>16767.22</v>
      </c>
      <c r="V331" s="203">
        <v>8383.6299999999992</v>
      </c>
      <c r="W331" s="203">
        <v>0.04</v>
      </c>
      <c r="X331" s="203">
        <v>0</v>
      </c>
      <c r="Y331" s="203">
        <v>84236.71</v>
      </c>
      <c r="Z331" s="203">
        <v>75814.83</v>
      </c>
      <c r="AA331" s="203">
        <v>67392.95</v>
      </c>
      <c r="AB331" s="203">
        <v>58971.07</v>
      </c>
      <c r="AC331" s="203"/>
      <c r="AD331" s="203"/>
      <c r="AE331" s="203">
        <v>38527.356666666667</v>
      </c>
      <c r="AF331" s="215"/>
      <c r="AG331" s="216"/>
      <c r="AH331" s="205"/>
      <c r="AI331" s="205"/>
      <c r="AJ331" s="205"/>
      <c r="AK331" s="206"/>
      <c r="AL331" s="205">
        <v>0</v>
      </c>
      <c r="AM331" s="207">
        <v>38527.356666666667</v>
      </c>
      <c r="AN331" s="205"/>
      <c r="AO331" s="208">
        <v>38527.356666666667</v>
      </c>
      <c r="AP331" s="209"/>
      <c r="AQ331" s="210">
        <v>58971.07</v>
      </c>
      <c r="AR331" s="205"/>
      <c r="AS331" s="205"/>
      <c r="AT331" s="205"/>
      <c r="AU331" s="205"/>
      <c r="AV331" s="211">
        <v>0</v>
      </c>
      <c r="AW331" s="205">
        <v>58971.07</v>
      </c>
      <c r="AX331" s="205"/>
      <c r="AY331" s="207">
        <v>58971.07</v>
      </c>
      <c r="AZ331" s="212"/>
      <c r="BA331" s="213">
        <v>0</v>
      </c>
      <c r="BC331" s="202" t="str">
        <f t="shared" si="42"/>
        <v/>
      </c>
      <c r="BD331" s="202" t="str">
        <f t="shared" si="42"/>
        <v/>
      </c>
      <c r="BE331" s="202" t="str">
        <f t="shared" si="42"/>
        <v/>
      </c>
      <c r="BF331" s="202" t="str">
        <f t="shared" si="42"/>
        <v/>
      </c>
      <c r="BG331" s="202" t="str">
        <f t="shared" si="34"/>
        <v>W/C</v>
      </c>
      <c r="BH331" s="202" t="str">
        <f t="shared" si="34"/>
        <v>NO</v>
      </c>
      <c r="BI331" s="202" t="str">
        <f t="shared" si="35"/>
        <v>W/C</v>
      </c>
      <c r="BK331" s="202" t="b">
        <f t="shared" si="41"/>
        <v>1</v>
      </c>
      <c r="BL331" s="202" t="b">
        <f t="shared" si="41"/>
        <v>1</v>
      </c>
      <c r="BM331" s="202" t="b">
        <f t="shared" si="41"/>
        <v>1</v>
      </c>
      <c r="BN331" s="202" t="b">
        <f t="shared" si="41"/>
        <v>1</v>
      </c>
      <c r="BO331" s="202" t="b">
        <f t="shared" si="41"/>
        <v>1</v>
      </c>
      <c r="BP331" s="202" t="b">
        <f t="shared" si="41"/>
        <v>1</v>
      </c>
      <c r="BQ331" s="202" t="b">
        <f t="shared" si="41"/>
        <v>1</v>
      </c>
    </row>
    <row r="332" spans="1:69" s="214" customFormat="1" ht="12" customHeight="1" x14ac:dyDescent="0.2">
      <c r="A332" s="239">
        <v>16502123</v>
      </c>
      <c r="B332" s="240" t="s">
        <v>1994</v>
      </c>
      <c r="C332" s="200" t="s">
        <v>757</v>
      </c>
      <c r="D332" s="201" t="s">
        <v>479</v>
      </c>
      <c r="E332" s="170"/>
      <c r="F332" s="200"/>
      <c r="G332" s="201"/>
      <c r="H332" s="202" t="s">
        <v>1684</v>
      </c>
      <c r="I332" s="202" t="s">
        <v>1684</v>
      </c>
      <c r="J332" s="202" t="s">
        <v>1684</v>
      </c>
      <c r="K332" s="202" t="s">
        <v>1684</v>
      </c>
      <c r="L332" s="202" t="s">
        <v>479</v>
      </c>
      <c r="M332" s="202" t="s">
        <v>1685</v>
      </c>
      <c r="N332" s="202" t="s">
        <v>479</v>
      </c>
      <c r="O332" s="167"/>
      <c r="P332" s="203">
        <v>111135.03999999999</v>
      </c>
      <c r="Q332" s="203">
        <v>0</v>
      </c>
      <c r="R332" s="203">
        <v>0</v>
      </c>
      <c r="S332" s="203">
        <v>0</v>
      </c>
      <c r="T332" s="203">
        <v>0</v>
      </c>
      <c r="U332" s="203">
        <v>0</v>
      </c>
      <c r="V332" s="203">
        <v>0</v>
      </c>
      <c r="W332" s="203">
        <v>0</v>
      </c>
      <c r="X332" s="203">
        <v>0</v>
      </c>
      <c r="Y332" s="203">
        <v>0</v>
      </c>
      <c r="Z332" s="203">
        <v>0</v>
      </c>
      <c r="AA332" s="203">
        <v>0</v>
      </c>
      <c r="AB332" s="203">
        <v>0</v>
      </c>
      <c r="AC332" s="203"/>
      <c r="AD332" s="203"/>
      <c r="AE332" s="203">
        <v>4630.6266666666661</v>
      </c>
      <c r="AF332" s="215"/>
      <c r="AG332" s="216"/>
      <c r="AH332" s="205"/>
      <c r="AI332" s="205"/>
      <c r="AJ332" s="205"/>
      <c r="AK332" s="206"/>
      <c r="AL332" s="205">
        <v>0</v>
      </c>
      <c r="AM332" s="207">
        <v>4630.6266666666661</v>
      </c>
      <c r="AN332" s="205"/>
      <c r="AO332" s="208">
        <v>4630.6266666666661</v>
      </c>
      <c r="AP332" s="209"/>
      <c r="AQ332" s="210">
        <v>0</v>
      </c>
      <c r="AR332" s="205"/>
      <c r="AS332" s="205"/>
      <c r="AT332" s="205"/>
      <c r="AU332" s="205"/>
      <c r="AV332" s="211">
        <v>0</v>
      </c>
      <c r="AW332" s="205">
        <v>0</v>
      </c>
      <c r="AX332" s="205"/>
      <c r="AY332" s="207">
        <v>0</v>
      </c>
      <c r="AZ332" s="212"/>
      <c r="BA332" s="213">
        <v>0</v>
      </c>
      <c r="BC332" s="202" t="str">
        <f t="shared" si="42"/>
        <v/>
      </c>
      <c r="BD332" s="202" t="str">
        <f t="shared" si="42"/>
        <v/>
      </c>
      <c r="BE332" s="202" t="str">
        <f t="shared" si="42"/>
        <v/>
      </c>
      <c r="BF332" s="202" t="str">
        <f t="shared" si="42"/>
        <v/>
      </c>
      <c r="BG332" s="202" t="str">
        <f t="shared" si="34"/>
        <v>W/C</v>
      </c>
      <c r="BH332" s="202" t="str">
        <f t="shared" si="34"/>
        <v>NO</v>
      </c>
      <c r="BI332" s="202" t="str">
        <f t="shared" si="35"/>
        <v>W/C</v>
      </c>
      <c r="BK332" s="202" t="b">
        <f t="shared" si="41"/>
        <v>1</v>
      </c>
      <c r="BL332" s="202" t="b">
        <f t="shared" si="41"/>
        <v>1</v>
      </c>
      <c r="BM332" s="202" t="b">
        <f t="shared" si="41"/>
        <v>1</v>
      </c>
      <c r="BN332" s="202" t="b">
        <f t="shared" si="41"/>
        <v>1</v>
      </c>
      <c r="BO332" s="202" t="b">
        <f t="shared" si="41"/>
        <v>1</v>
      </c>
      <c r="BP332" s="202" t="b">
        <f t="shared" si="41"/>
        <v>1</v>
      </c>
      <c r="BQ332" s="202" t="b">
        <f t="shared" si="41"/>
        <v>1</v>
      </c>
    </row>
    <row r="333" spans="1:69" s="214" customFormat="1" ht="12" customHeight="1" x14ac:dyDescent="0.2">
      <c r="A333" s="239">
        <v>16502133</v>
      </c>
      <c r="B333" s="240" t="s">
        <v>1995</v>
      </c>
      <c r="C333" s="200" t="s">
        <v>758</v>
      </c>
      <c r="D333" s="201" t="s">
        <v>479</v>
      </c>
      <c r="E333" s="170"/>
      <c r="F333" s="200"/>
      <c r="G333" s="201"/>
      <c r="H333" s="202" t="s">
        <v>1684</v>
      </c>
      <c r="I333" s="202" t="s">
        <v>1684</v>
      </c>
      <c r="J333" s="202" t="s">
        <v>1684</v>
      </c>
      <c r="K333" s="202" t="s">
        <v>1684</v>
      </c>
      <c r="L333" s="202" t="s">
        <v>479</v>
      </c>
      <c r="M333" s="202" t="s">
        <v>1685</v>
      </c>
      <c r="N333" s="202" t="s">
        <v>479</v>
      </c>
      <c r="O333" s="167"/>
      <c r="P333" s="203">
        <v>435062.76</v>
      </c>
      <c r="Q333" s="203">
        <v>362552.3</v>
      </c>
      <c r="R333" s="203">
        <v>290041.84000000003</v>
      </c>
      <c r="S333" s="203">
        <v>217531.38</v>
      </c>
      <c r="T333" s="203">
        <v>145020.92000000001</v>
      </c>
      <c r="U333" s="203">
        <v>72510.460000000006</v>
      </c>
      <c r="V333" s="203">
        <v>1023971.52</v>
      </c>
      <c r="W333" s="203">
        <v>938640.56</v>
      </c>
      <c r="X333" s="203">
        <v>853309.6</v>
      </c>
      <c r="Y333" s="203">
        <v>767978.64</v>
      </c>
      <c r="Z333" s="203">
        <v>682647.68</v>
      </c>
      <c r="AA333" s="203">
        <v>597316.72</v>
      </c>
      <c r="AB333" s="203">
        <v>511985.76</v>
      </c>
      <c r="AC333" s="203"/>
      <c r="AD333" s="203"/>
      <c r="AE333" s="203">
        <v>535420.48999999987</v>
      </c>
      <c r="AF333" s="215"/>
      <c r="AG333" s="216"/>
      <c r="AH333" s="205"/>
      <c r="AI333" s="205"/>
      <c r="AJ333" s="205"/>
      <c r="AK333" s="206"/>
      <c r="AL333" s="205">
        <v>0</v>
      </c>
      <c r="AM333" s="207">
        <v>535420.48999999987</v>
      </c>
      <c r="AN333" s="205"/>
      <c r="AO333" s="208">
        <v>535420.48999999987</v>
      </c>
      <c r="AP333" s="209"/>
      <c r="AQ333" s="210">
        <v>511985.76</v>
      </c>
      <c r="AR333" s="205"/>
      <c r="AS333" s="205"/>
      <c r="AT333" s="205"/>
      <c r="AU333" s="205"/>
      <c r="AV333" s="211">
        <v>0</v>
      </c>
      <c r="AW333" s="205">
        <v>511985.76</v>
      </c>
      <c r="AX333" s="205"/>
      <c r="AY333" s="207">
        <v>511985.76</v>
      </c>
      <c r="AZ333" s="212"/>
      <c r="BA333" s="213">
        <v>0</v>
      </c>
      <c r="BC333" s="202" t="str">
        <f t="shared" si="42"/>
        <v/>
      </c>
      <c r="BD333" s="202" t="str">
        <f t="shared" si="42"/>
        <v/>
      </c>
      <c r="BE333" s="202" t="str">
        <f t="shared" si="42"/>
        <v/>
      </c>
      <c r="BF333" s="202" t="str">
        <f t="shared" si="42"/>
        <v/>
      </c>
      <c r="BG333" s="202" t="str">
        <f t="shared" si="34"/>
        <v>W/C</v>
      </c>
      <c r="BH333" s="202" t="str">
        <f t="shared" si="34"/>
        <v>NO</v>
      </c>
      <c r="BI333" s="202" t="str">
        <f t="shared" si="35"/>
        <v>W/C</v>
      </c>
      <c r="BK333" s="202" t="b">
        <f t="shared" si="41"/>
        <v>1</v>
      </c>
      <c r="BL333" s="202" t="b">
        <f t="shared" si="41"/>
        <v>1</v>
      </c>
      <c r="BM333" s="202" t="b">
        <f t="shared" si="41"/>
        <v>1</v>
      </c>
      <c r="BN333" s="202" t="b">
        <f t="shared" si="41"/>
        <v>1</v>
      </c>
      <c r="BO333" s="202" t="b">
        <f t="shared" si="41"/>
        <v>1</v>
      </c>
      <c r="BP333" s="202" t="b">
        <f t="shared" si="41"/>
        <v>1</v>
      </c>
      <c r="BQ333" s="202" t="b">
        <f t="shared" si="41"/>
        <v>1</v>
      </c>
    </row>
    <row r="334" spans="1:69" s="214" customFormat="1" ht="12" customHeight="1" x14ac:dyDescent="0.2">
      <c r="A334" s="239">
        <v>16502143</v>
      </c>
      <c r="B334" s="240" t="s">
        <v>1996</v>
      </c>
      <c r="C334" s="240" t="s">
        <v>759</v>
      </c>
      <c r="D334" s="201" t="s">
        <v>479</v>
      </c>
      <c r="E334" s="170"/>
      <c r="F334" s="240"/>
      <c r="G334" s="201"/>
      <c r="H334" s="202" t="s">
        <v>1684</v>
      </c>
      <c r="I334" s="202" t="s">
        <v>1684</v>
      </c>
      <c r="J334" s="202" t="s">
        <v>1684</v>
      </c>
      <c r="K334" s="202" t="s">
        <v>1684</v>
      </c>
      <c r="L334" s="202" t="s">
        <v>479</v>
      </c>
      <c r="M334" s="202" t="s">
        <v>1685</v>
      </c>
      <c r="N334" s="202" t="s">
        <v>479</v>
      </c>
      <c r="O334" s="167"/>
      <c r="P334" s="203">
        <v>0</v>
      </c>
      <c r="Q334" s="203">
        <v>0</v>
      </c>
      <c r="R334" s="203">
        <v>0</v>
      </c>
      <c r="S334" s="203">
        <v>0</v>
      </c>
      <c r="T334" s="203">
        <v>0</v>
      </c>
      <c r="U334" s="203">
        <v>0</v>
      </c>
      <c r="V334" s="203">
        <v>0</v>
      </c>
      <c r="W334" s="203">
        <v>0</v>
      </c>
      <c r="X334" s="203">
        <v>0</v>
      </c>
      <c r="Y334" s="203">
        <v>0</v>
      </c>
      <c r="Z334" s="203">
        <v>0</v>
      </c>
      <c r="AA334" s="203">
        <v>0</v>
      </c>
      <c r="AB334" s="203">
        <v>0</v>
      </c>
      <c r="AC334" s="203"/>
      <c r="AD334" s="203"/>
      <c r="AE334" s="203">
        <v>0</v>
      </c>
      <c r="AF334" s="215"/>
      <c r="AG334" s="216"/>
      <c r="AH334" s="205"/>
      <c r="AI334" s="205"/>
      <c r="AJ334" s="205"/>
      <c r="AK334" s="206"/>
      <c r="AL334" s="205">
        <v>0</v>
      </c>
      <c r="AM334" s="207">
        <v>0</v>
      </c>
      <c r="AN334" s="205"/>
      <c r="AO334" s="208">
        <v>0</v>
      </c>
      <c r="AP334" s="209"/>
      <c r="AQ334" s="210">
        <v>0</v>
      </c>
      <c r="AR334" s="205"/>
      <c r="AS334" s="205"/>
      <c r="AT334" s="205"/>
      <c r="AU334" s="205"/>
      <c r="AV334" s="211">
        <v>0</v>
      </c>
      <c r="AW334" s="205">
        <v>0</v>
      </c>
      <c r="AX334" s="205"/>
      <c r="AY334" s="207">
        <v>0</v>
      </c>
      <c r="AZ334" s="212"/>
      <c r="BA334" s="213">
        <v>0</v>
      </c>
      <c r="BC334" s="202" t="str">
        <f t="shared" si="42"/>
        <v/>
      </c>
      <c r="BD334" s="202" t="str">
        <f t="shared" si="42"/>
        <v/>
      </c>
      <c r="BE334" s="202" t="str">
        <f t="shared" si="42"/>
        <v/>
      </c>
      <c r="BF334" s="202" t="str">
        <f t="shared" si="42"/>
        <v/>
      </c>
      <c r="BG334" s="202" t="str">
        <f t="shared" si="34"/>
        <v>W/C</v>
      </c>
      <c r="BH334" s="202" t="str">
        <f t="shared" si="34"/>
        <v>NO</v>
      </c>
      <c r="BI334" s="202" t="str">
        <f t="shared" si="35"/>
        <v>W/C</v>
      </c>
      <c r="BK334" s="202" t="b">
        <f t="shared" si="41"/>
        <v>1</v>
      </c>
      <c r="BL334" s="202" t="b">
        <f t="shared" si="41"/>
        <v>1</v>
      </c>
      <c r="BM334" s="202" t="b">
        <f t="shared" si="41"/>
        <v>1</v>
      </c>
      <c r="BN334" s="202" t="b">
        <f t="shared" si="41"/>
        <v>1</v>
      </c>
      <c r="BO334" s="202" t="b">
        <f t="shared" si="41"/>
        <v>1</v>
      </c>
      <c r="BP334" s="202" t="b">
        <f t="shared" si="41"/>
        <v>1</v>
      </c>
      <c r="BQ334" s="202" t="b">
        <f t="shared" si="41"/>
        <v>1</v>
      </c>
    </row>
    <row r="335" spans="1:69" s="214" customFormat="1" ht="12" customHeight="1" x14ac:dyDescent="0.2">
      <c r="A335" s="239">
        <v>16502153</v>
      </c>
      <c r="B335" s="240" t="s">
        <v>1997</v>
      </c>
      <c r="C335" s="240" t="s">
        <v>760</v>
      </c>
      <c r="D335" s="201" t="s">
        <v>479</v>
      </c>
      <c r="E335" s="170"/>
      <c r="F335" s="240"/>
      <c r="G335" s="201"/>
      <c r="H335" s="202" t="s">
        <v>1684</v>
      </c>
      <c r="I335" s="202" t="s">
        <v>1684</v>
      </c>
      <c r="J335" s="202" t="s">
        <v>1684</v>
      </c>
      <c r="K335" s="202" t="s">
        <v>1684</v>
      </c>
      <c r="L335" s="202" t="s">
        <v>479</v>
      </c>
      <c r="M335" s="202" t="s">
        <v>1685</v>
      </c>
      <c r="N335" s="202" t="s">
        <v>479</v>
      </c>
      <c r="O335" s="167"/>
      <c r="P335" s="203">
        <v>157075.34</v>
      </c>
      <c r="Q335" s="203">
        <v>137440.92000000001</v>
      </c>
      <c r="R335" s="203">
        <v>117806.5</v>
      </c>
      <c r="S335" s="203">
        <v>98172.08</v>
      </c>
      <c r="T335" s="203">
        <v>78537.66</v>
      </c>
      <c r="U335" s="203">
        <v>58903.24</v>
      </c>
      <c r="V335" s="203">
        <v>39268.82</v>
      </c>
      <c r="W335" s="203">
        <v>19634.400000000001</v>
      </c>
      <c r="X335" s="203">
        <v>157158.63</v>
      </c>
      <c r="Y335" s="203">
        <v>144062.07999999999</v>
      </c>
      <c r="Z335" s="203">
        <v>130965.53</v>
      </c>
      <c r="AA335" s="203">
        <v>117868.98</v>
      </c>
      <c r="AB335" s="203">
        <v>104772.43</v>
      </c>
      <c r="AC335" s="203"/>
      <c r="AD335" s="203"/>
      <c r="AE335" s="203">
        <v>102561.89375</v>
      </c>
      <c r="AF335" s="215"/>
      <c r="AG335" s="216"/>
      <c r="AH335" s="205"/>
      <c r="AI335" s="205"/>
      <c r="AJ335" s="205"/>
      <c r="AK335" s="206"/>
      <c r="AL335" s="205">
        <v>0</v>
      </c>
      <c r="AM335" s="207">
        <v>102561.89375</v>
      </c>
      <c r="AN335" s="205"/>
      <c r="AO335" s="208">
        <v>102561.89375</v>
      </c>
      <c r="AP335" s="209"/>
      <c r="AQ335" s="210">
        <v>104772.43</v>
      </c>
      <c r="AR335" s="205"/>
      <c r="AS335" s="205"/>
      <c r="AT335" s="205"/>
      <c r="AU335" s="205"/>
      <c r="AV335" s="211">
        <v>0</v>
      </c>
      <c r="AW335" s="205">
        <v>104772.43</v>
      </c>
      <c r="AX335" s="205"/>
      <c r="AY335" s="207">
        <v>104772.43</v>
      </c>
      <c r="AZ335" s="212"/>
      <c r="BA335" s="213">
        <v>0</v>
      </c>
      <c r="BC335" s="202" t="str">
        <f t="shared" si="42"/>
        <v/>
      </c>
      <c r="BD335" s="202" t="str">
        <f t="shared" si="42"/>
        <v/>
      </c>
      <c r="BE335" s="202" t="str">
        <f t="shared" si="42"/>
        <v/>
      </c>
      <c r="BF335" s="202" t="str">
        <f t="shared" si="42"/>
        <v/>
      </c>
      <c r="BG335" s="202" t="str">
        <f t="shared" si="34"/>
        <v>W/C</v>
      </c>
      <c r="BH335" s="202" t="str">
        <f t="shared" si="34"/>
        <v>NO</v>
      </c>
      <c r="BI335" s="202" t="str">
        <f t="shared" si="35"/>
        <v>W/C</v>
      </c>
      <c r="BK335" s="202" t="b">
        <f t="shared" si="41"/>
        <v>1</v>
      </c>
      <c r="BL335" s="202" t="b">
        <f t="shared" si="41"/>
        <v>1</v>
      </c>
      <c r="BM335" s="202" t="b">
        <f t="shared" si="41"/>
        <v>1</v>
      </c>
      <c r="BN335" s="202" t="b">
        <f t="shared" si="41"/>
        <v>1</v>
      </c>
      <c r="BO335" s="202" t="b">
        <f t="shared" si="41"/>
        <v>1</v>
      </c>
      <c r="BP335" s="202" t="b">
        <f t="shared" si="41"/>
        <v>1</v>
      </c>
      <c r="BQ335" s="202" t="b">
        <f t="shared" si="41"/>
        <v>1</v>
      </c>
    </row>
    <row r="336" spans="1:69" s="214" customFormat="1" ht="12" customHeight="1" x14ac:dyDescent="0.2">
      <c r="A336" s="293">
        <v>16502163</v>
      </c>
      <c r="B336" s="294" t="s">
        <v>1998</v>
      </c>
      <c r="C336" s="240" t="s">
        <v>761</v>
      </c>
      <c r="D336" s="201" t="s">
        <v>479</v>
      </c>
      <c r="E336" s="170"/>
      <c r="F336" s="240"/>
      <c r="G336" s="201"/>
      <c r="H336" s="202" t="s">
        <v>1684</v>
      </c>
      <c r="I336" s="202" t="s">
        <v>1684</v>
      </c>
      <c r="J336" s="202" t="s">
        <v>1684</v>
      </c>
      <c r="K336" s="202" t="s">
        <v>1684</v>
      </c>
      <c r="L336" s="202" t="s">
        <v>479</v>
      </c>
      <c r="M336" s="202" t="s">
        <v>1685</v>
      </c>
      <c r="N336" s="202" t="s">
        <v>479</v>
      </c>
      <c r="O336" s="237"/>
      <c r="P336" s="203">
        <v>0</v>
      </c>
      <c r="Q336" s="203">
        <v>0</v>
      </c>
      <c r="R336" s="203">
        <v>0</v>
      </c>
      <c r="S336" s="203">
        <v>0</v>
      </c>
      <c r="T336" s="203">
        <v>0</v>
      </c>
      <c r="U336" s="203">
        <v>0</v>
      </c>
      <c r="V336" s="203">
        <v>0</v>
      </c>
      <c r="W336" s="203">
        <v>0</v>
      </c>
      <c r="X336" s="203">
        <v>0</v>
      </c>
      <c r="Y336" s="203">
        <v>0</v>
      </c>
      <c r="Z336" s="203">
        <v>0</v>
      </c>
      <c r="AA336" s="203">
        <v>0</v>
      </c>
      <c r="AB336" s="203">
        <v>0</v>
      </c>
      <c r="AC336" s="203"/>
      <c r="AD336" s="203"/>
      <c r="AE336" s="203">
        <v>0</v>
      </c>
      <c r="AF336" s="215"/>
      <c r="AG336" s="216"/>
      <c r="AH336" s="205"/>
      <c r="AI336" s="205"/>
      <c r="AJ336" s="205"/>
      <c r="AK336" s="206"/>
      <c r="AL336" s="205">
        <v>0</v>
      </c>
      <c r="AM336" s="207">
        <v>0</v>
      </c>
      <c r="AN336" s="205"/>
      <c r="AO336" s="208">
        <v>0</v>
      </c>
      <c r="AP336" s="205"/>
      <c r="AQ336" s="210">
        <v>0</v>
      </c>
      <c r="AR336" s="205"/>
      <c r="AS336" s="205"/>
      <c r="AT336" s="205"/>
      <c r="AU336" s="205"/>
      <c r="AV336" s="211">
        <v>0</v>
      </c>
      <c r="AW336" s="205">
        <v>0</v>
      </c>
      <c r="AX336" s="205"/>
      <c r="AY336" s="207">
        <v>0</v>
      </c>
      <c r="AZ336" s="212"/>
      <c r="BA336" s="213">
        <v>0</v>
      </c>
      <c r="BC336" s="202" t="str">
        <f t="shared" si="42"/>
        <v/>
      </c>
      <c r="BD336" s="202" t="str">
        <f t="shared" si="42"/>
        <v/>
      </c>
      <c r="BE336" s="202" t="str">
        <f t="shared" si="42"/>
        <v/>
      </c>
      <c r="BF336" s="202" t="str">
        <f t="shared" si="42"/>
        <v/>
      </c>
      <c r="BG336" s="202" t="str">
        <f t="shared" si="34"/>
        <v>W/C</v>
      </c>
      <c r="BH336" s="202" t="str">
        <f t="shared" si="34"/>
        <v>NO</v>
      </c>
      <c r="BI336" s="202" t="str">
        <f t="shared" si="35"/>
        <v>W/C</v>
      </c>
      <c r="BK336" s="202" t="b">
        <f t="shared" si="41"/>
        <v>1</v>
      </c>
      <c r="BL336" s="202" t="b">
        <f t="shared" si="41"/>
        <v>1</v>
      </c>
      <c r="BM336" s="202" t="b">
        <f t="shared" si="41"/>
        <v>1</v>
      </c>
      <c r="BN336" s="202" t="b">
        <f t="shared" si="41"/>
        <v>1</v>
      </c>
      <c r="BO336" s="202" t="b">
        <f t="shared" si="41"/>
        <v>1</v>
      </c>
      <c r="BP336" s="202" t="b">
        <f t="shared" si="41"/>
        <v>1</v>
      </c>
      <c r="BQ336" s="202" t="b">
        <f t="shared" si="41"/>
        <v>1</v>
      </c>
    </row>
    <row r="337" spans="1:69" s="214" customFormat="1" ht="12" customHeight="1" x14ac:dyDescent="0.2">
      <c r="A337" s="293">
        <v>16502173</v>
      </c>
      <c r="B337" s="294" t="s">
        <v>1999</v>
      </c>
      <c r="C337" s="240" t="s">
        <v>762</v>
      </c>
      <c r="D337" s="201" t="s">
        <v>479</v>
      </c>
      <c r="E337" s="170"/>
      <c r="F337" s="240"/>
      <c r="G337" s="201"/>
      <c r="H337" s="202" t="s">
        <v>1684</v>
      </c>
      <c r="I337" s="202" t="s">
        <v>1684</v>
      </c>
      <c r="J337" s="202" t="s">
        <v>1684</v>
      </c>
      <c r="K337" s="202" t="s">
        <v>1684</v>
      </c>
      <c r="L337" s="202" t="s">
        <v>479</v>
      </c>
      <c r="M337" s="202" t="s">
        <v>1685</v>
      </c>
      <c r="N337" s="202" t="s">
        <v>479</v>
      </c>
      <c r="O337" s="237"/>
      <c r="P337" s="203">
        <v>263981.84000000003</v>
      </c>
      <c r="Q337" s="203">
        <v>197986.38</v>
      </c>
      <c r="R337" s="203">
        <v>131990.92000000001</v>
      </c>
      <c r="S337" s="203">
        <v>65995.460000000006</v>
      </c>
      <c r="T337" s="203">
        <v>0</v>
      </c>
      <c r="U337" s="203">
        <v>0</v>
      </c>
      <c r="V337" s="203">
        <v>869279.87</v>
      </c>
      <c r="W337" s="203">
        <v>782351.88</v>
      </c>
      <c r="X337" s="203">
        <v>695423.89</v>
      </c>
      <c r="Y337" s="203">
        <v>608495.9</v>
      </c>
      <c r="Z337" s="203">
        <v>521567.91</v>
      </c>
      <c r="AA337" s="203">
        <v>434639.92</v>
      </c>
      <c r="AB337" s="203">
        <v>347711.93</v>
      </c>
      <c r="AC337" s="203"/>
      <c r="AD337" s="203"/>
      <c r="AE337" s="203">
        <v>384464.91791666672</v>
      </c>
      <c r="AF337" s="215"/>
      <c r="AG337" s="216"/>
      <c r="AH337" s="205"/>
      <c r="AI337" s="205"/>
      <c r="AJ337" s="205"/>
      <c r="AK337" s="206"/>
      <c r="AL337" s="205">
        <v>0</v>
      </c>
      <c r="AM337" s="207">
        <v>384464.91791666672</v>
      </c>
      <c r="AN337" s="205"/>
      <c r="AO337" s="208">
        <v>384464.91791666672</v>
      </c>
      <c r="AP337" s="205"/>
      <c r="AQ337" s="210">
        <v>347711.93</v>
      </c>
      <c r="AR337" s="205"/>
      <c r="AS337" s="205"/>
      <c r="AT337" s="205"/>
      <c r="AU337" s="205"/>
      <c r="AV337" s="211">
        <v>0</v>
      </c>
      <c r="AW337" s="205">
        <v>347711.93</v>
      </c>
      <c r="AX337" s="205"/>
      <c r="AY337" s="207">
        <v>347711.93</v>
      </c>
      <c r="AZ337" s="212"/>
      <c r="BA337" s="213">
        <v>0</v>
      </c>
      <c r="BC337" s="202" t="str">
        <f t="shared" si="42"/>
        <v/>
      </c>
      <c r="BD337" s="202" t="str">
        <f t="shared" si="42"/>
        <v/>
      </c>
      <c r="BE337" s="202" t="str">
        <f t="shared" si="42"/>
        <v/>
      </c>
      <c r="BF337" s="202" t="str">
        <f t="shared" si="42"/>
        <v/>
      </c>
      <c r="BG337" s="202" t="str">
        <f t="shared" si="34"/>
        <v>W/C</v>
      </c>
      <c r="BH337" s="202" t="str">
        <f t="shared" si="34"/>
        <v>NO</v>
      </c>
      <c r="BI337" s="202" t="str">
        <f t="shared" si="35"/>
        <v>W/C</v>
      </c>
      <c r="BK337" s="202" t="b">
        <f t="shared" si="41"/>
        <v>1</v>
      </c>
      <c r="BL337" s="202" t="b">
        <f t="shared" si="41"/>
        <v>1</v>
      </c>
      <c r="BM337" s="202" t="b">
        <f t="shared" si="41"/>
        <v>1</v>
      </c>
      <c r="BN337" s="202" t="b">
        <f t="shared" si="41"/>
        <v>1</v>
      </c>
      <c r="BO337" s="202" t="b">
        <f t="shared" si="41"/>
        <v>1</v>
      </c>
      <c r="BP337" s="202" t="b">
        <f t="shared" si="41"/>
        <v>1</v>
      </c>
      <c r="BQ337" s="202" t="b">
        <f t="shared" si="41"/>
        <v>1</v>
      </c>
    </row>
    <row r="338" spans="1:69" s="214" customFormat="1" ht="12" customHeight="1" x14ac:dyDescent="0.2">
      <c r="A338" s="239">
        <v>16502181</v>
      </c>
      <c r="B338" s="240" t="s">
        <v>2000</v>
      </c>
      <c r="C338" s="240" t="s">
        <v>763</v>
      </c>
      <c r="D338" s="201" t="s">
        <v>479</v>
      </c>
      <c r="E338" s="170"/>
      <c r="F338" s="240"/>
      <c r="G338" s="201"/>
      <c r="H338" s="202" t="s">
        <v>1684</v>
      </c>
      <c r="I338" s="202" t="s">
        <v>1684</v>
      </c>
      <c r="J338" s="202" t="s">
        <v>1684</v>
      </c>
      <c r="K338" s="202" t="s">
        <v>1684</v>
      </c>
      <c r="L338" s="202" t="s">
        <v>479</v>
      </c>
      <c r="M338" s="202" t="s">
        <v>1685</v>
      </c>
      <c r="N338" s="202" t="s">
        <v>479</v>
      </c>
      <c r="O338" s="167"/>
      <c r="P338" s="203">
        <v>9164.11</v>
      </c>
      <c r="Q338" s="203">
        <v>9164.11</v>
      </c>
      <c r="R338" s="203">
        <v>9164.11</v>
      </c>
      <c r="S338" s="203">
        <v>9164.11</v>
      </c>
      <c r="T338" s="203">
        <v>9164.11</v>
      </c>
      <c r="U338" s="203">
        <v>9164.11</v>
      </c>
      <c r="V338" s="203">
        <v>9164.11</v>
      </c>
      <c r="W338" s="203">
        <v>9164.11</v>
      </c>
      <c r="X338" s="203">
        <v>9164.11</v>
      </c>
      <c r="Y338" s="203">
        <v>9164.11</v>
      </c>
      <c r="Z338" s="203">
        <v>9164.11</v>
      </c>
      <c r="AA338" s="203">
        <v>9164.11</v>
      </c>
      <c r="AB338" s="203">
        <v>9164.11</v>
      </c>
      <c r="AC338" s="203"/>
      <c r="AD338" s="203"/>
      <c r="AE338" s="203">
        <v>9164.11</v>
      </c>
      <c r="AF338" s="215"/>
      <c r="AG338" s="216"/>
      <c r="AH338" s="205"/>
      <c r="AI338" s="205"/>
      <c r="AJ338" s="205"/>
      <c r="AK338" s="206"/>
      <c r="AL338" s="205">
        <v>0</v>
      </c>
      <c r="AM338" s="207">
        <v>9164.11</v>
      </c>
      <c r="AN338" s="205"/>
      <c r="AO338" s="208">
        <v>9164.11</v>
      </c>
      <c r="AP338" s="209"/>
      <c r="AQ338" s="210">
        <v>9164.11</v>
      </c>
      <c r="AR338" s="205"/>
      <c r="AS338" s="205"/>
      <c r="AT338" s="205"/>
      <c r="AU338" s="205"/>
      <c r="AV338" s="211">
        <v>0</v>
      </c>
      <c r="AW338" s="205">
        <v>9164.11</v>
      </c>
      <c r="AX338" s="205"/>
      <c r="AY338" s="207">
        <v>9164.11</v>
      </c>
      <c r="AZ338" s="212"/>
      <c r="BA338" s="213">
        <v>0</v>
      </c>
      <c r="BC338" s="202" t="str">
        <f t="shared" si="42"/>
        <v/>
      </c>
      <c r="BD338" s="202" t="str">
        <f t="shared" si="42"/>
        <v/>
      </c>
      <c r="BE338" s="202" t="str">
        <f t="shared" si="42"/>
        <v/>
      </c>
      <c r="BF338" s="202" t="str">
        <f t="shared" si="42"/>
        <v/>
      </c>
      <c r="BG338" s="202" t="str">
        <f t="shared" si="34"/>
        <v>W/C</v>
      </c>
      <c r="BH338" s="202" t="str">
        <f t="shared" si="34"/>
        <v>NO</v>
      </c>
      <c r="BI338" s="202" t="str">
        <f t="shared" si="35"/>
        <v>W/C</v>
      </c>
      <c r="BK338" s="202" t="b">
        <f t="shared" si="41"/>
        <v>1</v>
      </c>
      <c r="BL338" s="202" t="b">
        <f t="shared" si="41"/>
        <v>1</v>
      </c>
      <c r="BM338" s="202" t="b">
        <f t="shared" si="41"/>
        <v>1</v>
      </c>
      <c r="BN338" s="202" t="b">
        <f t="shared" si="41"/>
        <v>1</v>
      </c>
      <c r="BO338" s="202" t="b">
        <f t="shared" si="41"/>
        <v>1</v>
      </c>
      <c r="BP338" s="202" t="b">
        <f t="shared" si="41"/>
        <v>1</v>
      </c>
      <c r="BQ338" s="202" t="b">
        <f t="shared" si="41"/>
        <v>1</v>
      </c>
    </row>
    <row r="339" spans="1:69" s="214" customFormat="1" ht="12" customHeight="1" x14ac:dyDescent="0.2">
      <c r="A339" s="239">
        <v>16502191</v>
      </c>
      <c r="B339" s="240" t="s">
        <v>2001</v>
      </c>
      <c r="C339" s="240" t="s">
        <v>728</v>
      </c>
      <c r="D339" s="201" t="s">
        <v>479</v>
      </c>
      <c r="E339" s="170"/>
      <c r="F339" s="240"/>
      <c r="G339" s="201"/>
      <c r="H339" s="202" t="s">
        <v>1684</v>
      </c>
      <c r="I339" s="202" t="s">
        <v>1684</v>
      </c>
      <c r="J339" s="202" t="s">
        <v>1684</v>
      </c>
      <c r="K339" s="202" t="s">
        <v>1684</v>
      </c>
      <c r="L339" s="202" t="s">
        <v>479</v>
      </c>
      <c r="M339" s="202" t="s">
        <v>1685</v>
      </c>
      <c r="N339" s="202" t="s">
        <v>479</v>
      </c>
      <c r="O339" s="167"/>
      <c r="P339" s="203">
        <v>207418.81</v>
      </c>
      <c r="Q339" s="203">
        <v>646495.24</v>
      </c>
      <c r="R339" s="203">
        <v>392470.67</v>
      </c>
      <c r="S339" s="203">
        <v>682130.29</v>
      </c>
      <c r="T339" s="203">
        <v>417654.92</v>
      </c>
      <c r="U339" s="203">
        <v>340321.89</v>
      </c>
      <c r="V339" s="203">
        <v>291846.40999999997</v>
      </c>
      <c r="W339" s="203">
        <v>172627.42</v>
      </c>
      <c r="X339" s="203">
        <v>73288.39</v>
      </c>
      <c r="Y339" s="203">
        <v>130311.54</v>
      </c>
      <c r="Z339" s="203">
        <v>309545.90000000002</v>
      </c>
      <c r="AA339" s="203">
        <v>238509.17</v>
      </c>
      <c r="AB339" s="203">
        <v>189891.01</v>
      </c>
      <c r="AC339" s="203"/>
      <c r="AD339" s="203"/>
      <c r="AE339" s="203">
        <v>324488.06250000006</v>
      </c>
      <c r="AF339" s="215"/>
      <c r="AG339" s="216"/>
      <c r="AH339" s="205"/>
      <c r="AI339" s="205"/>
      <c r="AJ339" s="205"/>
      <c r="AK339" s="206"/>
      <c r="AL339" s="205">
        <v>0</v>
      </c>
      <c r="AM339" s="207">
        <v>324488.06250000006</v>
      </c>
      <c r="AN339" s="205"/>
      <c r="AO339" s="208">
        <v>324488.06250000006</v>
      </c>
      <c r="AP339" s="209"/>
      <c r="AQ339" s="210">
        <v>189891.01</v>
      </c>
      <c r="AR339" s="205"/>
      <c r="AS339" s="205"/>
      <c r="AT339" s="205"/>
      <c r="AU339" s="205"/>
      <c r="AV339" s="211">
        <v>0</v>
      </c>
      <c r="AW339" s="205">
        <v>189891.01</v>
      </c>
      <c r="AX339" s="205"/>
      <c r="AY339" s="207">
        <v>189891.01</v>
      </c>
      <c r="AZ339" s="212"/>
      <c r="BA339" s="213">
        <v>0</v>
      </c>
      <c r="BC339" s="202" t="str">
        <f t="shared" si="42"/>
        <v/>
      </c>
      <c r="BD339" s="202" t="str">
        <f t="shared" si="42"/>
        <v/>
      </c>
      <c r="BE339" s="202" t="str">
        <f t="shared" si="42"/>
        <v/>
      </c>
      <c r="BF339" s="202" t="str">
        <f t="shared" si="42"/>
        <v/>
      </c>
      <c r="BG339" s="202" t="str">
        <f t="shared" si="34"/>
        <v>W/C</v>
      </c>
      <c r="BH339" s="202" t="str">
        <f t="shared" si="34"/>
        <v>NO</v>
      </c>
      <c r="BI339" s="202" t="str">
        <f t="shared" si="35"/>
        <v>W/C</v>
      </c>
      <c r="BK339" s="202" t="b">
        <f t="shared" si="41"/>
        <v>1</v>
      </c>
      <c r="BL339" s="202" t="b">
        <f t="shared" si="41"/>
        <v>1</v>
      </c>
      <c r="BM339" s="202" t="b">
        <f t="shared" si="41"/>
        <v>1</v>
      </c>
      <c r="BN339" s="202" t="b">
        <f t="shared" si="41"/>
        <v>1</v>
      </c>
      <c r="BO339" s="202" t="b">
        <f t="shared" si="41"/>
        <v>1</v>
      </c>
      <c r="BP339" s="202" t="b">
        <f t="shared" si="41"/>
        <v>1</v>
      </c>
      <c r="BQ339" s="202" t="b">
        <f t="shared" si="41"/>
        <v>1</v>
      </c>
    </row>
    <row r="340" spans="1:69" s="214" customFormat="1" ht="12" customHeight="1" x14ac:dyDescent="0.2">
      <c r="A340" s="239">
        <v>16502201</v>
      </c>
      <c r="B340" s="240" t="s">
        <v>2002</v>
      </c>
      <c r="C340" s="240" t="s">
        <v>764</v>
      </c>
      <c r="D340" s="201" t="s">
        <v>479</v>
      </c>
      <c r="E340" s="170"/>
      <c r="F340" s="240"/>
      <c r="G340" s="201"/>
      <c r="H340" s="202" t="s">
        <v>1684</v>
      </c>
      <c r="I340" s="202" t="s">
        <v>1684</v>
      </c>
      <c r="J340" s="202" t="s">
        <v>1684</v>
      </c>
      <c r="K340" s="202" t="s">
        <v>1684</v>
      </c>
      <c r="L340" s="202" t="s">
        <v>479</v>
      </c>
      <c r="M340" s="202" t="s">
        <v>1685</v>
      </c>
      <c r="N340" s="202" t="s">
        <v>479</v>
      </c>
      <c r="O340" s="167"/>
      <c r="P340" s="203">
        <v>14084</v>
      </c>
      <c r="Q340" s="203">
        <v>14084</v>
      </c>
      <c r="R340" s="203">
        <v>14084</v>
      </c>
      <c r="S340" s="203">
        <v>14084</v>
      </c>
      <c r="T340" s="203">
        <v>14084</v>
      </c>
      <c r="U340" s="203">
        <v>14084</v>
      </c>
      <c r="V340" s="203">
        <v>14084</v>
      </c>
      <c r="W340" s="203">
        <v>14084</v>
      </c>
      <c r="X340" s="203">
        <v>14084</v>
      </c>
      <c r="Y340" s="203">
        <v>14084</v>
      </c>
      <c r="Z340" s="203">
        <v>14084</v>
      </c>
      <c r="AA340" s="203">
        <v>14084</v>
      </c>
      <c r="AB340" s="203">
        <v>14084</v>
      </c>
      <c r="AC340" s="203"/>
      <c r="AD340" s="203"/>
      <c r="AE340" s="203">
        <v>14084</v>
      </c>
      <c r="AF340" s="215"/>
      <c r="AG340" s="216"/>
      <c r="AH340" s="205"/>
      <c r="AI340" s="205"/>
      <c r="AJ340" s="205"/>
      <c r="AK340" s="206"/>
      <c r="AL340" s="205">
        <v>0</v>
      </c>
      <c r="AM340" s="207">
        <v>14084</v>
      </c>
      <c r="AN340" s="205"/>
      <c r="AO340" s="208">
        <v>14084</v>
      </c>
      <c r="AP340" s="209"/>
      <c r="AQ340" s="210">
        <v>14084</v>
      </c>
      <c r="AR340" s="205"/>
      <c r="AS340" s="205"/>
      <c r="AT340" s="205"/>
      <c r="AU340" s="205"/>
      <c r="AV340" s="211">
        <v>0</v>
      </c>
      <c r="AW340" s="205">
        <v>14084</v>
      </c>
      <c r="AX340" s="205"/>
      <c r="AY340" s="207">
        <v>14084</v>
      </c>
      <c r="AZ340" s="212"/>
      <c r="BA340" s="213">
        <v>0</v>
      </c>
      <c r="BC340" s="202" t="str">
        <f t="shared" si="42"/>
        <v/>
      </c>
      <c r="BD340" s="202" t="str">
        <f t="shared" si="42"/>
        <v/>
      </c>
      <c r="BE340" s="202" t="str">
        <f t="shared" si="42"/>
        <v/>
      </c>
      <c r="BF340" s="202" t="str">
        <f t="shared" si="42"/>
        <v/>
      </c>
      <c r="BG340" s="202" t="str">
        <f t="shared" si="34"/>
        <v>W/C</v>
      </c>
      <c r="BH340" s="202" t="str">
        <f t="shared" si="34"/>
        <v>NO</v>
      </c>
      <c r="BI340" s="202" t="str">
        <f t="shared" si="35"/>
        <v>W/C</v>
      </c>
      <c r="BK340" s="202" t="b">
        <f t="shared" si="41"/>
        <v>1</v>
      </c>
      <c r="BL340" s="202" t="b">
        <f t="shared" si="41"/>
        <v>1</v>
      </c>
      <c r="BM340" s="202" t="b">
        <f t="shared" si="41"/>
        <v>1</v>
      </c>
      <c r="BN340" s="202" t="b">
        <f t="shared" si="41"/>
        <v>1</v>
      </c>
      <c r="BO340" s="202" t="b">
        <f t="shared" si="41"/>
        <v>1</v>
      </c>
      <c r="BP340" s="202" t="b">
        <f t="shared" si="41"/>
        <v>1</v>
      </c>
      <c r="BQ340" s="202" t="b">
        <f t="shared" si="41"/>
        <v>1</v>
      </c>
    </row>
    <row r="341" spans="1:69" s="214" customFormat="1" ht="12" customHeight="1" x14ac:dyDescent="0.2">
      <c r="A341" s="239">
        <v>16502213</v>
      </c>
      <c r="B341" s="240" t="s">
        <v>2003</v>
      </c>
      <c r="C341" s="240" t="s">
        <v>765</v>
      </c>
      <c r="D341" s="201" t="s">
        <v>479</v>
      </c>
      <c r="E341" s="170"/>
      <c r="F341" s="240"/>
      <c r="G341" s="201"/>
      <c r="H341" s="202" t="s">
        <v>1684</v>
      </c>
      <c r="I341" s="202" t="s">
        <v>1684</v>
      </c>
      <c r="J341" s="202" t="s">
        <v>1684</v>
      </c>
      <c r="K341" s="202" t="s">
        <v>1684</v>
      </c>
      <c r="L341" s="202" t="s">
        <v>479</v>
      </c>
      <c r="M341" s="202" t="s">
        <v>1685</v>
      </c>
      <c r="N341" s="202" t="s">
        <v>479</v>
      </c>
      <c r="O341" s="167"/>
      <c r="P341" s="203">
        <v>54532.29</v>
      </c>
      <c r="Q341" s="203">
        <v>54532.29</v>
      </c>
      <c r="R341" s="203">
        <v>54532.29</v>
      </c>
      <c r="S341" s="203">
        <v>57546.61</v>
      </c>
      <c r="T341" s="203">
        <v>57546.61</v>
      </c>
      <c r="U341" s="203">
        <v>57546.61</v>
      </c>
      <c r="V341" s="203">
        <v>57546.61</v>
      </c>
      <c r="W341" s="203">
        <v>57546.61</v>
      </c>
      <c r="X341" s="203">
        <v>57546.61</v>
      </c>
      <c r="Y341" s="203">
        <v>57546.61</v>
      </c>
      <c r="Z341" s="203">
        <v>52751.06</v>
      </c>
      <c r="AA341" s="203">
        <v>47955.51</v>
      </c>
      <c r="AB341" s="203">
        <v>43159.96</v>
      </c>
      <c r="AC341" s="203"/>
      <c r="AD341" s="203"/>
      <c r="AE341" s="203">
        <v>55120.29541666666</v>
      </c>
      <c r="AF341" s="215"/>
      <c r="AG341" s="216"/>
      <c r="AH341" s="205"/>
      <c r="AI341" s="205"/>
      <c r="AJ341" s="205"/>
      <c r="AK341" s="206"/>
      <c r="AL341" s="205">
        <v>0</v>
      </c>
      <c r="AM341" s="207">
        <v>55120.29541666666</v>
      </c>
      <c r="AN341" s="205"/>
      <c r="AO341" s="208">
        <v>55120.29541666666</v>
      </c>
      <c r="AP341" s="209"/>
      <c r="AQ341" s="210">
        <v>43159.96</v>
      </c>
      <c r="AR341" s="205"/>
      <c r="AS341" s="205"/>
      <c r="AT341" s="205"/>
      <c r="AU341" s="205"/>
      <c r="AV341" s="211">
        <v>0</v>
      </c>
      <c r="AW341" s="205">
        <v>43159.96</v>
      </c>
      <c r="AX341" s="205"/>
      <c r="AY341" s="207">
        <v>43159.96</v>
      </c>
      <c r="AZ341" s="212"/>
      <c r="BA341" s="213">
        <v>0</v>
      </c>
      <c r="BC341" s="202" t="str">
        <f t="shared" si="42"/>
        <v/>
      </c>
      <c r="BD341" s="202" t="str">
        <f t="shared" si="42"/>
        <v/>
      </c>
      <c r="BE341" s="202" t="str">
        <f t="shared" si="42"/>
        <v/>
      </c>
      <c r="BF341" s="202" t="str">
        <f t="shared" si="42"/>
        <v/>
      </c>
      <c r="BG341" s="202" t="str">
        <f t="shared" si="34"/>
        <v>W/C</v>
      </c>
      <c r="BH341" s="202" t="str">
        <f t="shared" si="34"/>
        <v>NO</v>
      </c>
      <c r="BI341" s="202" t="str">
        <f t="shared" si="35"/>
        <v>W/C</v>
      </c>
      <c r="BK341" s="202" t="b">
        <f t="shared" si="41"/>
        <v>1</v>
      </c>
      <c r="BL341" s="202" t="b">
        <f t="shared" si="41"/>
        <v>1</v>
      </c>
      <c r="BM341" s="202" t="b">
        <f t="shared" si="41"/>
        <v>1</v>
      </c>
      <c r="BN341" s="202" t="b">
        <f t="shared" si="41"/>
        <v>1</v>
      </c>
      <c r="BO341" s="202" t="b">
        <f t="shared" si="41"/>
        <v>1</v>
      </c>
      <c r="BP341" s="202" t="b">
        <f t="shared" si="41"/>
        <v>1</v>
      </c>
      <c r="BQ341" s="202" t="b">
        <f t="shared" si="41"/>
        <v>1</v>
      </c>
    </row>
    <row r="342" spans="1:69" s="214" customFormat="1" ht="12" customHeight="1" x14ac:dyDescent="0.2">
      <c r="A342" s="239">
        <v>16502221</v>
      </c>
      <c r="B342" s="240" t="s">
        <v>2004</v>
      </c>
      <c r="C342" s="240" t="s">
        <v>766</v>
      </c>
      <c r="D342" s="201" t="s">
        <v>479</v>
      </c>
      <c r="E342" s="170"/>
      <c r="F342" s="240"/>
      <c r="G342" s="201"/>
      <c r="H342" s="202" t="s">
        <v>1684</v>
      </c>
      <c r="I342" s="202" t="s">
        <v>1684</v>
      </c>
      <c r="J342" s="202" t="s">
        <v>1684</v>
      </c>
      <c r="K342" s="202" t="s">
        <v>1684</v>
      </c>
      <c r="L342" s="202" t="s">
        <v>479</v>
      </c>
      <c r="M342" s="202" t="s">
        <v>1685</v>
      </c>
      <c r="N342" s="202" t="s">
        <v>479</v>
      </c>
      <c r="O342" s="167"/>
      <c r="P342" s="203">
        <v>0</v>
      </c>
      <c r="Q342" s="203">
        <v>0</v>
      </c>
      <c r="R342" s="203">
        <v>0</v>
      </c>
      <c r="S342" s="203">
        <v>0</v>
      </c>
      <c r="T342" s="203">
        <v>0</v>
      </c>
      <c r="U342" s="203">
        <v>0</v>
      </c>
      <c r="V342" s="203">
        <v>0</v>
      </c>
      <c r="W342" s="203">
        <v>0</v>
      </c>
      <c r="X342" s="203">
        <v>0</v>
      </c>
      <c r="Y342" s="203">
        <v>0</v>
      </c>
      <c r="Z342" s="203">
        <v>0</v>
      </c>
      <c r="AA342" s="203">
        <v>0</v>
      </c>
      <c r="AB342" s="203">
        <v>0</v>
      </c>
      <c r="AC342" s="203"/>
      <c r="AD342" s="203"/>
      <c r="AE342" s="203">
        <v>0</v>
      </c>
      <c r="AF342" s="215"/>
      <c r="AG342" s="216"/>
      <c r="AH342" s="205"/>
      <c r="AI342" s="205"/>
      <c r="AJ342" s="205"/>
      <c r="AK342" s="206"/>
      <c r="AL342" s="205">
        <v>0</v>
      </c>
      <c r="AM342" s="207">
        <v>0</v>
      </c>
      <c r="AN342" s="205"/>
      <c r="AO342" s="208">
        <v>0</v>
      </c>
      <c r="AP342" s="209"/>
      <c r="AQ342" s="210">
        <v>0</v>
      </c>
      <c r="AR342" s="205"/>
      <c r="AS342" s="205"/>
      <c r="AT342" s="205"/>
      <c r="AU342" s="205"/>
      <c r="AV342" s="211">
        <v>0</v>
      </c>
      <c r="AW342" s="205">
        <v>0</v>
      </c>
      <c r="AX342" s="205"/>
      <c r="AY342" s="207">
        <v>0</v>
      </c>
      <c r="AZ342" s="212"/>
      <c r="BA342" s="213">
        <v>0</v>
      </c>
      <c r="BC342" s="202" t="str">
        <f t="shared" si="42"/>
        <v/>
      </c>
      <c r="BD342" s="202" t="str">
        <f t="shared" si="42"/>
        <v/>
      </c>
      <c r="BE342" s="202" t="str">
        <f t="shared" si="42"/>
        <v/>
      </c>
      <c r="BF342" s="202" t="str">
        <f t="shared" si="42"/>
        <v/>
      </c>
      <c r="BG342" s="202" t="str">
        <f t="shared" si="34"/>
        <v>W/C</v>
      </c>
      <c r="BH342" s="202" t="str">
        <f t="shared" si="34"/>
        <v>NO</v>
      </c>
      <c r="BI342" s="202" t="str">
        <f t="shared" si="35"/>
        <v>W/C</v>
      </c>
      <c r="BK342" s="202" t="b">
        <f t="shared" si="41"/>
        <v>1</v>
      </c>
      <c r="BL342" s="202" t="b">
        <f t="shared" si="41"/>
        <v>1</v>
      </c>
      <c r="BM342" s="202" t="b">
        <f t="shared" si="41"/>
        <v>1</v>
      </c>
      <c r="BN342" s="202" t="b">
        <f t="shared" si="41"/>
        <v>1</v>
      </c>
      <c r="BO342" s="202" t="b">
        <f t="shared" si="41"/>
        <v>1</v>
      </c>
      <c r="BP342" s="202" t="b">
        <f t="shared" si="41"/>
        <v>1</v>
      </c>
      <c r="BQ342" s="202" t="b">
        <f t="shared" si="41"/>
        <v>1</v>
      </c>
    </row>
    <row r="343" spans="1:69" s="214" customFormat="1" ht="12" customHeight="1" x14ac:dyDescent="0.2">
      <c r="A343" s="239">
        <v>16502231</v>
      </c>
      <c r="B343" s="240" t="s">
        <v>2005</v>
      </c>
      <c r="C343" s="240" t="s">
        <v>767</v>
      </c>
      <c r="D343" s="201" t="s">
        <v>479</v>
      </c>
      <c r="E343" s="170"/>
      <c r="F343" s="240"/>
      <c r="G343" s="201"/>
      <c r="H343" s="202" t="s">
        <v>1684</v>
      </c>
      <c r="I343" s="202" t="s">
        <v>1684</v>
      </c>
      <c r="J343" s="202" t="s">
        <v>1684</v>
      </c>
      <c r="K343" s="202" t="s">
        <v>1684</v>
      </c>
      <c r="L343" s="202" t="s">
        <v>479</v>
      </c>
      <c r="M343" s="202" t="s">
        <v>1685</v>
      </c>
      <c r="N343" s="202" t="s">
        <v>479</v>
      </c>
      <c r="O343" s="167"/>
      <c r="P343" s="203">
        <v>0</v>
      </c>
      <c r="Q343" s="203">
        <v>0</v>
      </c>
      <c r="R343" s="203">
        <v>0</v>
      </c>
      <c r="S343" s="203">
        <v>0</v>
      </c>
      <c r="T343" s="203">
        <v>0</v>
      </c>
      <c r="U343" s="203">
        <v>0</v>
      </c>
      <c r="V343" s="203">
        <v>0</v>
      </c>
      <c r="W343" s="203">
        <v>0</v>
      </c>
      <c r="X343" s="203">
        <v>0</v>
      </c>
      <c r="Y343" s="203">
        <v>0</v>
      </c>
      <c r="Z343" s="203">
        <v>0</v>
      </c>
      <c r="AA343" s="203">
        <v>0</v>
      </c>
      <c r="AB343" s="203">
        <v>0</v>
      </c>
      <c r="AC343" s="203"/>
      <c r="AD343" s="203"/>
      <c r="AE343" s="203">
        <v>0</v>
      </c>
      <c r="AF343" s="215"/>
      <c r="AG343" s="216"/>
      <c r="AH343" s="205"/>
      <c r="AI343" s="205"/>
      <c r="AJ343" s="205"/>
      <c r="AK343" s="206"/>
      <c r="AL343" s="205">
        <v>0</v>
      </c>
      <c r="AM343" s="207">
        <v>0</v>
      </c>
      <c r="AN343" s="205"/>
      <c r="AO343" s="208">
        <v>0</v>
      </c>
      <c r="AP343" s="209"/>
      <c r="AQ343" s="210">
        <v>0</v>
      </c>
      <c r="AR343" s="205"/>
      <c r="AS343" s="205"/>
      <c r="AT343" s="205"/>
      <c r="AU343" s="205"/>
      <c r="AV343" s="211">
        <v>0</v>
      </c>
      <c r="AW343" s="205">
        <v>0</v>
      </c>
      <c r="AX343" s="205"/>
      <c r="AY343" s="207">
        <v>0</v>
      </c>
      <c r="AZ343" s="212"/>
      <c r="BA343" s="213">
        <v>0</v>
      </c>
      <c r="BC343" s="202" t="str">
        <f t="shared" si="42"/>
        <v/>
      </c>
      <c r="BD343" s="202" t="str">
        <f t="shared" si="42"/>
        <v/>
      </c>
      <c r="BE343" s="202" t="str">
        <f t="shared" si="42"/>
        <v/>
      </c>
      <c r="BF343" s="202" t="str">
        <f t="shared" si="42"/>
        <v/>
      </c>
      <c r="BG343" s="202" t="str">
        <f t="shared" si="34"/>
        <v>W/C</v>
      </c>
      <c r="BH343" s="202" t="str">
        <f t="shared" si="34"/>
        <v>NO</v>
      </c>
      <c r="BI343" s="202" t="str">
        <f t="shared" si="35"/>
        <v>W/C</v>
      </c>
      <c r="BK343" s="202" t="b">
        <f t="shared" si="41"/>
        <v>1</v>
      </c>
      <c r="BL343" s="202" t="b">
        <f t="shared" si="41"/>
        <v>1</v>
      </c>
      <c r="BM343" s="202" t="b">
        <f t="shared" si="41"/>
        <v>1</v>
      </c>
      <c r="BN343" s="202" t="b">
        <f t="shared" si="41"/>
        <v>1</v>
      </c>
      <c r="BO343" s="202" t="b">
        <f t="shared" si="41"/>
        <v>1</v>
      </c>
      <c r="BP343" s="202" t="b">
        <f t="shared" si="41"/>
        <v>1</v>
      </c>
      <c r="BQ343" s="202" t="b">
        <f t="shared" si="41"/>
        <v>1</v>
      </c>
    </row>
    <row r="344" spans="1:69" s="214" customFormat="1" ht="12" customHeight="1" x14ac:dyDescent="0.2">
      <c r="A344" s="239">
        <v>16502241</v>
      </c>
      <c r="B344" s="240" t="s">
        <v>2006</v>
      </c>
      <c r="C344" s="240" t="s">
        <v>768</v>
      </c>
      <c r="D344" s="201" t="s">
        <v>479</v>
      </c>
      <c r="E344" s="170"/>
      <c r="F344" s="240"/>
      <c r="G344" s="201"/>
      <c r="H344" s="202" t="s">
        <v>1684</v>
      </c>
      <c r="I344" s="202" t="s">
        <v>1684</v>
      </c>
      <c r="J344" s="202" t="s">
        <v>1684</v>
      </c>
      <c r="K344" s="202" t="s">
        <v>1684</v>
      </c>
      <c r="L344" s="202" t="s">
        <v>479</v>
      </c>
      <c r="M344" s="202" t="s">
        <v>1685</v>
      </c>
      <c r="N344" s="202" t="s">
        <v>479</v>
      </c>
      <c r="O344" s="167"/>
      <c r="P344" s="203">
        <v>0</v>
      </c>
      <c r="Q344" s="203">
        <v>0</v>
      </c>
      <c r="R344" s="203">
        <v>0</v>
      </c>
      <c r="S344" s="203">
        <v>0</v>
      </c>
      <c r="T344" s="203">
        <v>0</v>
      </c>
      <c r="U344" s="203">
        <v>0</v>
      </c>
      <c r="V344" s="203">
        <v>0</v>
      </c>
      <c r="W344" s="203">
        <v>0</v>
      </c>
      <c r="X344" s="203">
        <v>0</v>
      </c>
      <c r="Y344" s="203">
        <v>0</v>
      </c>
      <c r="Z344" s="203">
        <v>0</v>
      </c>
      <c r="AA344" s="203">
        <v>0</v>
      </c>
      <c r="AB344" s="203">
        <v>0</v>
      </c>
      <c r="AC344" s="203"/>
      <c r="AD344" s="203"/>
      <c r="AE344" s="203">
        <v>0</v>
      </c>
      <c r="AF344" s="215"/>
      <c r="AG344" s="216"/>
      <c r="AH344" s="205"/>
      <c r="AI344" s="205"/>
      <c r="AJ344" s="205"/>
      <c r="AK344" s="206"/>
      <c r="AL344" s="205">
        <v>0</v>
      </c>
      <c r="AM344" s="207">
        <v>0</v>
      </c>
      <c r="AN344" s="205"/>
      <c r="AO344" s="208">
        <v>0</v>
      </c>
      <c r="AP344" s="209"/>
      <c r="AQ344" s="210">
        <v>0</v>
      </c>
      <c r="AR344" s="205"/>
      <c r="AS344" s="205"/>
      <c r="AT344" s="205"/>
      <c r="AU344" s="205"/>
      <c r="AV344" s="211">
        <v>0</v>
      </c>
      <c r="AW344" s="205">
        <v>0</v>
      </c>
      <c r="AX344" s="205"/>
      <c r="AY344" s="207">
        <v>0</v>
      </c>
      <c r="AZ344" s="212"/>
      <c r="BA344" s="213">
        <v>0</v>
      </c>
      <c r="BC344" s="202" t="str">
        <f t="shared" si="42"/>
        <v/>
      </c>
      <c r="BD344" s="202" t="str">
        <f t="shared" si="42"/>
        <v/>
      </c>
      <c r="BE344" s="202" t="str">
        <f t="shared" si="42"/>
        <v/>
      </c>
      <c r="BF344" s="202" t="str">
        <f t="shared" si="42"/>
        <v/>
      </c>
      <c r="BG344" s="202" t="str">
        <f t="shared" si="34"/>
        <v>W/C</v>
      </c>
      <c r="BH344" s="202" t="str">
        <f t="shared" si="34"/>
        <v>NO</v>
      </c>
      <c r="BI344" s="202" t="str">
        <f t="shared" si="35"/>
        <v>W/C</v>
      </c>
      <c r="BK344" s="202" t="b">
        <f t="shared" si="41"/>
        <v>1</v>
      </c>
      <c r="BL344" s="202" t="b">
        <f t="shared" si="41"/>
        <v>1</v>
      </c>
      <c r="BM344" s="202" t="b">
        <f t="shared" si="41"/>
        <v>1</v>
      </c>
      <c r="BN344" s="202" t="b">
        <f t="shared" si="41"/>
        <v>1</v>
      </c>
      <c r="BO344" s="202" t="b">
        <f t="shared" si="41"/>
        <v>1</v>
      </c>
      <c r="BP344" s="202" t="b">
        <f t="shared" si="41"/>
        <v>1</v>
      </c>
      <c r="BQ344" s="202" t="b">
        <f t="shared" si="41"/>
        <v>1</v>
      </c>
    </row>
    <row r="345" spans="1:69" s="214" customFormat="1" ht="12" customHeight="1" x14ac:dyDescent="0.2">
      <c r="A345" s="291">
        <v>16502251</v>
      </c>
      <c r="B345" s="292" t="s">
        <v>2007</v>
      </c>
      <c r="C345" s="283" t="s">
        <v>769</v>
      </c>
      <c r="D345" s="244" t="s">
        <v>479</v>
      </c>
      <c r="E345" s="245"/>
      <c r="F345" s="246">
        <v>42811</v>
      </c>
      <c r="G345" s="244"/>
      <c r="H345" s="247" t="s">
        <v>1684</v>
      </c>
      <c r="I345" s="247" t="s">
        <v>1684</v>
      </c>
      <c r="J345" s="247" t="s">
        <v>1684</v>
      </c>
      <c r="K345" s="247" t="s">
        <v>1684</v>
      </c>
      <c r="L345" s="247" t="s">
        <v>479</v>
      </c>
      <c r="M345" s="247" t="s">
        <v>1685</v>
      </c>
      <c r="N345" s="247" t="s">
        <v>479</v>
      </c>
      <c r="O345" s="248"/>
      <c r="P345" s="249">
        <v>0</v>
      </c>
      <c r="Q345" s="249">
        <v>0</v>
      </c>
      <c r="R345" s="249">
        <v>0</v>
      </c>
      <c r="S345" s="249">
        <v>0</v>
      </c>
      <c r="T345" s="249">
        <v>0</v>
      </c>
      <c r="U345" s="249">
        <v>0</v>
      </c>
      <c r="V345" s="249">
        <v>0</v>
      </c>
      <c r="W345" s="249">
        <v>0</v>
      </c>
      <c r="X345" s="249">
        <v>0</v>
      </c>
      <c r="Y345" s="249">
        <v>0</v>
      </c>
      <c r="Z345" s="249">
        <v>0</v>
      </c>
      <c r="AA345" s="249">
        <v>0</v>
      </c>
      <c r="AB345" s="249">
        <v>0</v>
      </c>
      <c r="AC345" s="249"/>
      <c r="AD345" s="249"/>
      <c r="AE345" s="249">
        <v>0</v>
      </c>
      <c r="AF345" s="250"/>
      <c r="AG345" s="251"/>
      <c r="AH345" s="252"/>
      <c r="AI345" s="252"/>
      <c r="AJ345" s="252"/>
      <c r="AK345" s="253"/>
      <c r="AL345" s="252">
        <v>0</v>
      </c>
      <c r="AM345" s="254">
        <v>0</v>
      </c>
      <c r="AN345" s="252"/>
      <c r="AO345" s="255">
        <v>0</v>
      </c>
      <c r="AP345" s="252"/>
      <c r="AQ345" s="256">
        <v>0</v>
      </c>
      <c r="AR345" s="252"/>
      <c r="AS345" s="252"/>
      <c r="AT345" s="252"/>
      <c r="AU345" s="252"/>
      <c r="AV345" s="257">
        <v>0</v>
      </c>
      <c r="AW345" s="252">
        <v>0</v>
      </c>
      <c r="AX345" s="252"/>
      <c r="AY345" s="254">
        <v>0</v>
      </c>
      <c r="AZ345" s="258"/>
      <c r="BA345" s="213">
        <v>0</v>
      </c>
      <c r="BC345" s="247" t="str">
        <f t="shared" si="42"/>
        <v/>
      </c>
      <c r="BD345" s="247" t="str">
        <f t="shared" si="42"/>
        <v/>
      </c>
      <c r="BE345" s="247" t="str">
        <f t="shared" si="42"/>
        <v/>
      </c>
      <c r="BF345" s="202" t="str">
        <f t="shared" si="42"/>
        <v/>
      </c>
      <c r="BG345" s="202" t="str">
        <f t="shared" si="34"/>
        <v>W/C</v>
      </c>
      <c r="BH345" s="202" t="str">
        <f t="shared" si="34"/>
        <v>NO</v>
      </c>
      <c r="BI345" s="202" t="str">
        <f t="shared" si="35"/>
        <v>W/C</v>
      </c>
      <c r="BK345" s="202" t="b">
        <f t="shared" si="41"/>
        <v>1</v>
      </c>
      <c r="BL345" s="202" t="b">
        <f t="shared" si="41"/>
        <v>1</v>
      </c>
      <c r="BM345" s="202" t="b">
        <f t="shared" si="41"/>
        <v>1</v>
      </c>
      <c r="BN345" s="202" t="b">
        <f t="shared" si="41"/>
        <v>1</v>
      </c>
      <c r="BO345" s="202" t="b">
        <f t="shared" si="41"/>
        <v>1</v>
      </c>
      <c r="BP345" s="202" t="b">
        <f t="shared" si="41"/>
        <v>1</v>
      </c>
      <c r="BQ345" s="202" t="b">
        <f t="shared" si="41"/>
        <v>1</v>
      </c>
    </row>
    <row r="346" spans="1:69" s="214" customFormat="1" ht="12" customHeight="1" x14ac:dyDescent="0.2">
      <c r="A346" s="293">
        <v>16502261</v>
      </c>
      <c r="B346" s="294" t="s">
        <v>2008</v>
      </c>
      <c r="C346" s="200" t="s">
        <v>770</v>
      </c>
      <c r="D346" s="201" t="s">
        <v>479</v>
      </c>
      <c r="E346" s="170"/>
      <c r="F346" s="200"/>
      <c r="G346" s="201"/>
      <c r="H346" s="202" t="s">
        <v>1684</v>
      </c>
      <c r="I346" s="202" t="s">
        <v>1684</v>
      </c>
      <c r="J346" s="202" t="s">
        <v>1684</v>
      </c>
      <c r="K346" s="202" t="s">
        <v>1684</v>
      </c>
      <c r="L346" s="202" t="s">
        <v>479</v>
      </c>
      <c r="M346" s="202" t="s">
        <v>1685</v>
      </c>
      <c r="N346" s="202" t="s">
        <v>479</v>
      </c>
      <c r="O346" s="237"/>
      <c r="P346" s="203">
        <v>0</v>
      </c>
      <c r="Q346" s="203">
        <v>0</v>
      </c>
      <c r="R346" s="203">
        <v>0</v>
      </c>
      <c r="S346" s="203">
        <v>0</v>
      </c>
      <c r="T346" s="203">
        <v>0</v>
      </c>
      <c r="U346" s="203">
        <v>0</v>
      </c>
      <c r="V346" s="203">
        <v>0</v>
      </c>
      <c r="W346" s="203">
        <v>0</v>
      </c>
      <c r="X346" s="203">
        <v>0</v>
      </c>
      <c r="Y346" s="203">
        <v>0</v>
      </c>
      <c r="Z346" s="203">
        <v>0</v>
      </c>
      <c r="AA346" s="203">
        <v>0</v>
      </c>
      <c r="AB346" s="203">
        <v>0</v>
      </c>
      <c r="AC346" s="203"/>
      <c r="AD346" s="203"/>
      <c r="AE346" s="203">
        <v>0</v>
      </c>
      <c r="AF346" s="215"/>
      <c r="AG346" s="216"/>
      <c r="AH346" s="205"/>
      <c r="AI346" s="205"/>
      <c r="AJ346" s="205"/>
      <c r="AK346" s="206"/>
      <c r="AL346" s="205">
        <v>0</v>
      </c>
      <c r="AM346" s="207">
        <v>0</v>
      </c>
      <c r="AN346" s="205"/>
      <c r="AO346" s="208">
        <v>0</v>
      </c>
      <c r="AP346" s="205"/>
      <c r="AQ346" s="210">
        <v>0</v>
      </c>
      <c r="AR346" s="205"/>
      <c r="AS346" s="205"/>
      <c r="AT346" s="205"/>
      <c r="AU346" s="205"/>
      <c r="AV346" s="211">
        <v>0</v>
      </c>
      <c r="AW346" s="205">
        <v>0</v>
      </c>
      <c r="AX346" s="205"/>
      <c r="AY346" s="207">
        <v>0</v>
      </c>
      <c r="AZ346" s="212"/>
      <c r="BA346" s="213">
        <v>0</v>
      </c>
      <c r="BC346" s="202" t="str">
        <f t="shared" si="42"/>
        <v/>
      </c>
      <c r="BD346" s="202" t="str">
        <f t="shared" si="42"/>
        <v/>
      </c>
      <c r="BE346" s="202" t="str">
        <f t="shared" si="42"/>
        <v/>
      </c>
      <c r="BF346" s="202" t="str">
        <f t="shared" si="42"/>
        <v/>
      </c>
      <c r="BG346" s="202" t="str">
        <f t="shared" ref="BG346:BH420" si="43">IF(VALUE(AW346),"W/C",IF(ISBLANK(AW346),"NO","W/C"))</f>
        <v>W/C</v>
      </c>
      <c r="BH346" s="202" t="str">
        <f t="shared" si="43"/>
        <v>NO</v>
      </c>
      <c r="BI346" s="202" t="str">
        <f t="shared" si="35"/>
        <v>W/C</v>
      </c>
      <c r="BK346" s="202" t="b">
        <f t="shared" si="41"/>
        <v>1</v>
      </c>
      <c r="BL346" s="202" t="b">
        <f t="shared" si="41"/>
        <v>1</v>
      </c>
      <c r="BM346" s="202" t="b">
        <f t="shared" si="41"/>
        <v>1</v>
      </c>
      <c r="BN346" s="202" t="b">
        <f t="shared" si="41"/>
        <v>1</v>
      </c>
      <c r="BO346" s="202" t="b">
        <f t="shared" si="41"/>
        <v>1</v>
      </c>
      <c r="BP346" s="202" t="b">
        <f t="shared" si="41"/>
        <v>1</v>
      </c>
      <c r="BQ346" s="202" t="b">
        <f t="shared" si="41"/>
        <v>1</v>
      </c>
    </row>
    <row r="347" spans="1:69" s="214" customFormat="1" ht="12" customHeight="1" x14ac:dyDescent="0.2">
      <c r="A347" s="293">
        <v>16502271</v>
      </c>
      <c r="B347" s="294" t="s">
        <v>2009</v>
      </c>
      <c r="C347" s="200" t="s">
        <v>771</v>
      </c>
      <c r="D347" s="201" t="s">
        <v>479</v>
      </c>
      <c r="E347" s="170"/>
      <c r="F347" s="200"/>
      <c r="G347" s="201"/>
      <c r="H347" s="202" t="s">
        <v>1684</v>
      </c>
      <c r="I347" s="202" t="s">
        <v>1684</v>
      </c>
      <c r="J347" s="202" t="s">
        <v>1684</v>
      </c>
      <c r="K347" s="202" t="s">
        <v>1684</v>
      </c>
      <c r="L347" s="202" t="s">
        <v>479</v>
      </c>
      <c r="M347" s="202" t="s">
        <v>1685</v>
      </c>
      <c r="N347" s="202" t="s">
        <v>479</v>
      </c>
      <c r="O347" s="237"/>
      <c r="P347" s="203">
        <v>0</v>
      </c>
      <c r="Q347" s="203">
        <v>0</v>
      </c>
      <c r="R347" s="203">
        <v>0</v>
      </c>
      <c r="S347" s="203">
        <v>0</v>
      </c>
      <c r="T347" s="203">
        <v>0</v>
      </c>
      <c r="U347" s="203">
        <v>0</v>
      </c>
      <c r="V347" s="203">
        <v>0</v>
      </c>
      <c r="W347" s="203">
        <v>0</v>
      </c>
      <c r="X347" s="203">
        <v>0</v>
      </c>
      <c r="Y347" s="203">
        <v>0</v>
      </c>
      <c r="Z347" s="203">
        <v>0</v>
      </c>
      <c r="AA347" s="203">
        <v>0</v>
      </c>
      <c r="AB347" s="203">
        <v>0</v>
      </c>
      <c r="AC347" s="203"/>
      <c r="AD347" s="203"/>
      <c r="AE347" s="203">
        <v>0</v>
      </c>
      <c r="AF347" s="215"/>
      <c r="AG347" s="216"/>
      <c r="AH347" s="205"/>
      <c r="AI347" s="205"/>
      <c r="AJ347" s="205"/>
      <c r="AK347" s="206"/>
      <c r="AL347" s="205">
        <v>0</v>
      </c>
      <c r="AM347" s="207">
        <v>0</v>
      </c>
      <c r="AN347" s="205"/>
      <c r="AO347" s="208">
        <v>0</v>
      </c>
      <c r="AP347" s="205"/>
      <c r="AQ347" s="210">
        <v>0</v>
      </c>
      <c r="AR347" s="205"/>
      <c r="AS347" s="205"/>
      <c r="AT347" s="205"/>
      <c r="AU347" s="205"/>
      <c r="AV347" s="211">
        <v>0</v>
      </c>
      <c r="AW347" s="205">
        <v>0</v>
      </c>
      <c r="AX347" s="205"/>
      <c r="AY347" s="207">
        <v>0</v>
      </c>
      <c r="AZ347" s="212"/>
      <c r="BA347" s="213">
        <v>0</v>
      </c>
      <c r="BC347" s="202" t="str">
        <f t="shared" si="42"/>
        <v/>
      </c>
      <c r="BD347" s="202" t="str">
        <f t="shared" si="42"/>
        <v/>
      </c>
      <c r="BE347" s="202" t="str">
        <f t="shared" si="42"/>
        <v/>
      </c>
      <c r="BF347" s="202" t="str">
        <f t="shared" si="42"/>
        <v/>
      </c>
      <c r="BG347" s="202" t="str">
        <f t="shared" si="43"/>
        <v>W/C</v>
      </c>
      <c r="BH347" s="202" t="str">
        <f t="shared" si="43"/>
        <v>NO</v>
      </c>
      <c r="BI347" s="202" t="str">
        <f t="shared" si="35"/>
        <v>W/C</v>
      </c>
      <c r="BK347" s="202" t="b">
        <f t="shared" si="41"/>
        <v>1</v>
      </c>
      <c r="BL347" s="202" t="b">
        <f t="shared" si="41"/>
        <v>1</v>
      </c>
      <c r="BM347" s="202" t="b">
        <f t="shared" si="41"/>
        <v>1</v>
      </c>
      <c r="BN347" s="202" t="b">
        <f t="shared" si="41"/>
        <v>1</v>
      </c>
      <c r="BO347" s="202" t="b">
        <f t="shared" si="41"/>
        <v>1</v>
      </c>
      <c r="BP347" s="202" t="b">
        <f t="shared" si="41"/>
        <v>1</v>
      </c>
      <c r="BQ347" s="202" t="b">
        <f t="shared" si="41"/>
        <v>1</v>
      </c>
    </row>
    <row r="348" spans="1:69" s="214" customFormat="1" ht="12" customHeight="1" x14ac:dyDescent="0.2">
      <c r="A348" s="291">
        <v>16502273</v>
      </c>
      <c r="B348" s="292" t="s">
        <v>2010</v>
      </c>
      <c r="C348" s="243" t="s">
        <v>772</v>
      </c>
      <c r="D348" s="244" t="s">
        <v>479</v>
      </c>
      <c r="E348" s="245"/>
      <c r="F348" s="246">
        <v>43268</v>
      </c>
      <c r="G348" s="244"/>
      <c r="H348" s="247" t="s">
        <v>1684</v>
      </c>
      <c r="I348" s="247" t="s">
        <v>1684</v>
      </c>
      <c r="J348" s="247" t="s">
        <v>1684</v>
      </c>
      <c r="K348" s="247" t="s">
        <v>1684</v>
      </c>
      <c r="L348" s="247" t="s">
        <v>479</v>
      </c>
      <c r="M348" s="247" t="s">
        <v>1685</v>
      </c>
      <c r="N348" s="247" t="s">
        <v>479</v>
      </c>
      <c r="O348" s="248"/>
      <c r="P348" s="249"/>
      <c r="Q348" s="249"/>
      <c r="R348" s="249"/>
      <c r="S348" s="249"/>
      <c r="T348" s="249"/>
      <c r="U348" s="249"/>
      <c r="V348" s="249">
        <v>24587.46</v>
      </c>
      <c r="W348" s="249">
        <v>0</v>
      </c>
      <c r="X348" s="249">
        <v>0</v>
      </c>
      <c r="Y348" s="249">
        <v>0</v>
      </c>
      <c r="Z348" s="249">
        <v>0</v>
      </c>
      <c r="AA348" s="249">
        <v>0</v>
      </c>
      <c r="AB348" s="249">
        <v>0</v>
      </c>
      <c r="AC348" s="249"/>
      <c r="AD348" s="249"/>
      <c r="AE348" s="249">
        <v>2048.9549999999999</v>
      </c>
      <c r="AF348" s="250"/>
      <c r="AG348" s="251"/>
      <c r="AH348" s="252"/>
      <c r="AI348" s="252"/>
      <c r="AJ348" s="252"/>
      <c r="AK348" s="253"/>
      <c r="AL348" s="252">
        <v>0</v>
      </c>
      <c r="AM348" s="254">
        <v>2048.9549999999999</v>
      </c>
      <c r="AN348" s="252"/>
      <c r="AO348" s="255">
        <v>2048.9549999999999</v>
      </c>
      <c r="AP348" s="252"/>
      <c r="AQ348" s="256">
        <v>0</v>
      </c>
      <c r="AR348" s="252"/>
      <c r="AS348" s="252"/>
      <c r="AT348" s="252"/>
      <c r="AU348" s="252"/>
      <c r="AV348" s="257">
        <v>0</v>
      </c>
      <c r="AW348" s="252">
        <v>0</v>
      </c>
      <c r="AX348" s="252"/>
      <c r="AY348" s="254">
        <v>0</v>
      </c>
      <c r="AZ348" s="258"/>
      <c r="BA348" s="213">
        <v>0</v>
      </c>
      <c r="BC348" s="247"/>
      <c r="BD348" s="247"/>
      <c r="BE348" s="247"/>
      <c r="BF348" s="202"/>
      <c r="BG348" s="202" t="str">
        <f t="shared" si="43"/>
        <v>W/C</v>
      </c>
      <c r="BH348" s="202" t="str">
        <f t="shared" si="43"/>
        <v>NO</v>
      </c>
      <c r="BI348" s="202" t="str">
        <f t="shared" si="35"/>
        <v>W/C</v>
      </c>
      <c r="BK348" s="202" t="b">
        <f t="shared" si="41"/>
        <v>1</v>
      </c>
      <c r="BL348" s="202" t="b">
        <f t="shared" si="41"/>
        <v>1</v>
      </c>
      <c r="BM348" s="202" t="b">
        <f t="shared" si="41"/>
        <v>1</v>
      </c>
      <c r="BN348" s="202" t="b">
        <f t="shared" si="41"/>
        <v>1</v>
      </c>
      <c r="BO348" s="202" t="b">
        <f t="shared" si="41"/>
        <v>1</v>
      </c>
      <c r="BP348" s="202" t="b">
        <f t="shared" si="41"/>
        <v>1</v>
      </c>
      <c r="BQ348" s="202" t="b">
        <f t="shared" si="41"/>
        <v>1</v>
      </c>
    </row>
    <row r="349" spans="1:69" s="214" customFormat="1" ht="12" customHeight="1" x14ac:dyDescent="0.2">
      <c r="A349" s="305">
        <v>16502283</v>
      </c>
      <c r="B349" s="307" t="s">
        <v>4951</v>
      </c>
      <c r="C349" s="219" t="s">
        <v>4892</v>
      </c>
      <c r="D349" s="220" t="s">
        <v>479</v>
      </c>
      <c r="E349" s="221"/>
      <c r="F349" s="222">
        <v>43374</v>
      </c>
      <c r="G349" s="220"/>
      <c r="H349" s="223" t="s">
        <v>1684</v>
      </c>
      <c r="I349" s="223" t="s">
        <v>1684</v>
      </c>
      <c r="J349" s="223" t="s">
        <v>1684</v>
      </c>
      <c r="K349" s="223" t="s">
        <v>1684</v>
      </c>
      <c r="L349" s="223" t="s">
        <v>479</v>
      </c>
      <c r="M349" s="223" t="s">
        <v>1685</v>
      </c>
      <c r="N349" s="223" t="s">
        <v>479</v>
      </c>
      <c r="O349" s="224"/>
      <c r="P349" s="225"/>
      <c r="Q349" s="225"/>
      <c r="R349" s="225"/>
      <c r="S349" s="225"/>
      <c r="T349" s="225"/>
      <c r="U349" s="225"/>
      <c r="V349" s="225"/>
      <c r="W349" s="225"/>
      <c r="X349" s="225"/>
      <c r="Y349" s="225"/>
      <c r="Z349" s="225">
        <v>348000</v>
      </c>
      <c r="AA349" s="225">
        <v>313200</v>
      </c>
      <c r="AB349" s="225">
        <v>278400</v>
      </c>
      <c r="AC349" s="225"/>
      <c r="AD349" s="225"/>
      <c r="AE349" s="225">
        <v>66700</v>
      </c>
      <c r="AF349" s="226"/>
      <c r="AG349" s="227"/>
      <c r="AH349" s="228"/>
      <c r="AI349" s="228"/>
      <c r="AJ349" s="228"/>
      <c r="AK349" s="229"/>
      <c r="AL349" s="228">
        <v>0</v>
      </c>
      <c r="AM349" s="230">
        <v>66700</v>
      </c>
      <c r="AN349" s="228"/>
      <c r="AO349" s="231">
        <v>66700</v>
      </c>
      <c r="AP349" s="228"/>
      <c r="AQ349" s="232">
        <v>278400</v>
      </c>
      <c r="AR349" s="228"/>
      <c r="AS349" s="228"/>
      <c r="AT349" s="228"/>
      <c r="AU349" s="228"/>
      <c r="AV349" s="233">
        <v>0</v>
      </c>
      <c r="AW349" s="228">
        <v>278400</v>
      </c>
      <c r="AX349" s="228"/>
      <c r="AY349" s="230">
        <v>278400</v>
      </c>
      <c r="AZ349" s="234"/>
      <c r="BA349" s="213">
        <v>0</v>
      </c>
      <c r="BC349" s="247"/>
      <c r="BD349" s="247"/>
      <c r="BE349" s="247"/>
      <c r="BF349" s="202"/>
      <c r="BG349" s="202"/>
      <c r="BH349" s="202"/>
      <c r="BI349" s="202"/>
      <c r="BK349" s="202"/>
      <c r="BL349" s="202"/>
      <c r="BM349" s="202"/>
      <c r="BN349" s="202"/>
      <c r="BO349" s="202"/>
      <c r="BP349" s="202"/>
      <c r="BQ349" s="202"/>
    </row>
    <row r="350" spans="1:69" s="214" customFormat="1" ht="12" customHeight="1" x14ac:dyDescent="0.2">
      <c r="A350" s="293">
        <v>16502381</v>
      </c>
      <c r="B350" s="294" t="s">
        <v>2011</v>
      </c>
      <c r="C350" s="200" t="s">
        <v>773</v>
      </c>
      <c r="D350" s="201" t="s">
        <v>479</v>
      </c>
      <c r="E350" s="170"/>
      <c r="F350" s="200"/>
      <c r="G350" s="201"/>
      <c r="H350" s="202" t="s">
        <v>1684</v>
      </c>
      <c r="I350" s="202" t="s">
        <v>1684</v>
      </c>
      <c r="J350" s="202" t="s">
        <v>1684</v>
      </c>
      <c r="K350" s="202" t="s">
        <v>1684</v>
      </c>
      <c r="L350" s="202" t="s">
        <v>479</v>
      </c>
      <c r="M350" s="202" t="s">
        <v>1685</v>
      </c>
      <c r="N350" s="202" t="s">
        <v>479</v>
      </c>
      <c r="O350" s="237"/>
      <c r="P350" s="203">
        <v>0</v>
      </c>
      <c r="Q350" s="203">
        <v>0</v>
      </c>
      <c r="R350" s="203">
        <v>0</v>
      </c>
      <c r="S350" s="203">
        <v>0</v>
      </c>
      <c r="T350" s="203">
        <v>0</v>
      </c>
      <c r="U350" s="203">
        <v>0</v>
      </c>
      <c r="V350" s="203">
        <v>0</v>
      </c>
      <c r="W350" s="203">
        <v>0</v>
      </c>
      <c r="X350" s="203">
        <v>0</v>
      </c>
      <c r="Y350" s="203">
        <v>0</v>
      </c>
      <c r="Z350" s="203">
        <v>0</v>
      </c>
      <c r="AA350" s="203">
        <v>0</v>
      </c>
      <c r="AB350" s="203">
        <v>0</v>
      </c>
      <c r="AC350" s="203"/>
      <c r="AD350" s="203"/>
      <c r="AE350" s="203">
        <v>0</v>
      </c>
      <c r="AF350" s="215"/>
      <c r="AG350" s="216"/>
      <c r="AH350" s="205"/>
      <c r="AI350" s="205"/>
      <c r="AJ350" s="205"/>
      <c r="AK350" s="206"/>
      <c r="AL350" s="205">
        <v>0</v>
      </c>
      <c r="AM350" s="207">
        <v>0</v>
      </c>
      <c r="AN350" s="205"/>
      <c r="AO350" s="208">
        <v>0</v>
      </c>
      <c r="AP350" s="205"/>
      <c r="AQ350" s="210">
        <v>0</v>
      </c>
      <c r="AR350" s="205"/>
      <c r="AS350" s="205"/>
      <c r="AT350" s="205"/>
      <c r="AU350" s="205"/>
      <c r="AV350" s="211">
        <v>0</v>
      </c>
      <c r="AW350" s="205">
        <v>0</v>
      </c>
      <c r="AX350" s="205"/>
      <c r="AY350" s="207">
        <v>0</v>
      </c>
      <c r="AZ350" s="212"/>
      <c r="BA350" s="213">
        <v>0</v>
      </c>
      <c r="BC350" s="202" t="str">
        <f t="shared" ref="BC350:BF368" si="44">IF(VALUE(AR350),BC$7,IF(ISBLANK(AR350),"",BC$7))</f>
        <v/>
      </c>
      <c r="BD350" s="202" t="str">
        <f t="shared" si="44"/>
        <v/>
      </c>
      <c r="BE350" s="202" t="str">
        <f t="shared" si="44"/>
        <v/>
      </c>
      <c r="BF350" s="202" t="str">
        <f t="shared" si="44"/>
        <v/>
      </c>
      <c r="BG350" s="202" t="str">
        <f t="shared" si="43"/>
        <v>W/C</v>
      </c>
      <c r="BH350" s="202" t="str">
        <f t="shared" si="43"/>
        <v>NO</v>
      </c>
      <c r="BI350" s="202" t="str">
        <f t="shared" si="35"/>
        <v>W/C</v>
      </c>
      <c r="BK350" s="202" t="b">
        <f t="shared" ref="BK350:BQ368" si="45">BC350=H350</f>
        <v>1</v>
      </c>
      <c r="BL350" s="202" t="b">
        <f t="shared" si="45"/>
        <v>1</v>
      </c>
      <c r="BM350" s="202" t="b">
        <f t="shared" si="45"/>
        <v>1</v>
      </c>
      <c r="BN350" s="202" t="b">
        <f t="shared" si="45"/>
        <v>1</v>
      </c>
      <c r="BO350" s="202" t="b">
        <f t="shared" si="45"/>
        <v>1</v>
      </c>
      <c r="BP350" s="202" t="b">
        <f t="shared" si="45"/>
        <v>1</v>
      </c>
      <c r="BQ350" s="202" t="b">
        <f t="shared" si="45"/>
        <v>1</v>
      </c>
    </row>
    <row r="351" spans="1:69" s="214" customFormat="1" ht="12" customHeight="1" x14ac:dyDescent="0.2">
      <c r="A351" s="239">
        <v>16502382</v>
      </c>
      <c r="B351" s="240" t="s">
        <v>2012</v>
      </c>
      <c r="C351" s="240" t="s">
        <v>774</v>
      </c>
      <c r="D351" s="201" t="s">
        <v>478</v>
      </c>
      <c r="E351" s="170"/>
      <c r="F351" s="240"/>
      <c r="G351" s="201"/>
      <c r="H351" s="202" t="s">
        <v>1684</v>
      </c>
      <c r="I351" s="202" t="s">
        <v>1684</v>
      </c>
      <c r="J351" s="202" t="s">
        <v>1684</v>
      </c>
      <c r="K351" s="202" t="s">
        <v>478</v>
      </c>
      <c r="L351" s="202" t="s">
        <v>1685</v>
      </c>
      <c r="M351" s="202" t="s">
        <v>1685</v>
      </c>
      <c r="N351" s="202" t="s">
        <v>1684</v>
      </c>
      <c r="O351" s="237"/>
      <c r="P351" s="203">
        <v>1727595</v>
      </c>
      <c r="Q351" s="203">
        <v>1891882.5</v>
      </c>
      <c r="R351" s="203">
        <v>1890432.5</v>
      </c>
      <c r="S351" s="203">
        <v>1722070</v>
      </c>
      <c r="T351" s="203">
        <v>1600420</v>
      </c>
      <c r="U351" s="203">
        <v>1474715</v>
      </c>
      <c r="V351" s="203">
        <v>1575302.5</v>
      </c>
      <c r="W351" s="203">
        <v>1449597.5</v>
      </c>
      <c r="X351" s="203">
        <v>1323892.5</v>
      </c>
      <c r="Y351" s="203">
        <v>1396592.5</v>
      </c>
      <c r="Z351" s="203">
        <v>1270887.5</v>
      </c>
      <c r="AA351" s="203">
        <v>1307837.5</v>
      </c>
      <c r="AB351" s="203">
        <v>1108025</v>
      </c>
      <c r="AC351" s="203"/>
      <c r="AD351" s="203"/>
      <c r="AE351" s="203">
        <v>1526786.6666666667</v>
      </c>
      <c r="AF351" s="270"/>
      <c r="AG351" s="271"/>
      <c r="AH351" s="205"/>
      <c r="AI351" s="205"/>
      <c r="AJ351" s="205"/>
      <c r="AK351" s="206">
        <v>1526786.6666666667</v>
      </c>
      <c r="AL351" s="205">
        <v>1526786.6666666667</v>
      </c>
      <c r="AM351" s="207"/>
      <c r="AN351" s="205"/>
      <c r="AO351" s="208">
        <v>0</v>
      </c>
      <c r="AP351" s="205"/>
      <c r="AQ351" s="210">
        <v>1108025</v>
      </c>
      <c r="AR351" s="205"/>
      <c r="AS351" s="205"/>
      <c r="AT351" s="205"/>
      <c r="AU351" s="205">
        <v>1108025</v>
      </c>
      <c r="AV351" s="211">
        <v>1108025</v>
      </c>
      <c r="AW351" s="205"/>
      <c r="AX351" s="205"/>
      <c r="AY351" s="207">
        <v>0</v>
      </c>
      <c r="AZ351" s="212" t="s">
        <v>4893</v>
      </c>
      <c r="BA351" s="213">
        <v>0</v>
      </c>
      <c r="BC351" s="202" t="str">
        <f t="shared" si="44"/>
        <v/>
      </c>
      <c r="BD351" s="202" t="str">
        <f t="shared" si="44"/>
        <v/>
      </c>
      <c r="BE351" s="202" t="str">
        <f t="shared" si="44"/>
        <v/>
      </c>
      <c r="BF351" s="202" t="str">
        <f t="shared" si="44"/>
        <v>Non-Op</v>
      </c>
      <c r="BG351" s="202" t="str">
        <f t="shared" si="43"/>
        <v>NO</v>
      </c>
      <c r="BH351" s="202" t="str">
        <f t="shared" si="43"/>
        <v>NO</v>
      </c>
      <c r="BI351" s="202" t="str">
        <f t="shared" si="35"/>
        <v/>
      </c>
      <c r="BK351" s="202" t="b">
        <f t="shared" si="45"/>
        <v>1</v>
      </c>
      <c r="BL351" s="202" t="b">
        <f t="shared" si="45"/>
        <v>1</v>
      </c>
      <c r="BM351" s="202" t="b">
        <f t="shared" si="45"/>
        <v>1</v>
      </c>
      <c r="BN351" s="202" t="b">
        <f t="shared" si="45"/>
        <v>1</v>
      </c>
      <c r="BO351" s="202" t="b">
        <f t="shared" si="45"/>
        <v>1</v>
      </c>
      <c r="BP351" s="202" t="b">
        <f t="shared" si="45"/>
        <v>1</v>
      </c>
      <c r="BQ351" s="202" t="b">
        <f t="shared" si="45"/>
        <v>1</v>
      </c>
    </row>
    <row r="352" spans="1:69" s="214" customFormat="1" ht="12" customHeight="1" x14ac:dyDescent="0.2">
      <c r="A352" s="293">
        <v>16502391</v>
      </c>
      <c r="B352" s="294" t="s">
        <v>2013</v>
      </c>
      <c r="C352" s="200" t="s">
        <v>775</v>
      </c>
      <c r="D352" s="201" t="s">
        <v>479</v>
      </c>
      <c r="E352" s="170"/>
      <c r="F352" s="200"/>
      <c r="G352" s="201"/>
      <c r="H352" s="202" t="s">
        <v>1684</v>
      </c>
      <c r="I352" s="202" t="s">
        <v>1684</v>
      </c>
      <c r="J352" s="202" t="s">
        <v>1684</v>
      </c>
      <c r="K352" s="202" t="s">
        <v>1684</v>
      </c>
      <c r="L352" s="202" t="s">
        <v>479</v>
      </c>
      <c r="M352" s="202" t="s">
        <v>1685</v>
      </c>
      <c r="N352" s="202" t="s">
        <v>479</v>
      </c>
      <c r="O352" s="237"/>
      <c r="P352" s="203">
        <v>0</v>
      </c>
      <c r="Q352" s="203">
        <v>0</v>
      </c>
      <c r="R352" s="203">
        <v>0</v>
      </c>
      <c r="S352" s="203">
        <v>0</v>
      </c>
      <c r="T352" s="203">
        <v>0</v>
      </c>
      <c r="U352" s="203">
        <v>0</v>
      </c>
      <c r="V352" s="203">
        <v>0</v>
      </c>
      <c r="W352" s="203">
        <v>0</v>
      </c>
      <c r="X352" s="203">
        <v>0</v>
      </c>
      <c r="Y352" s="203">
        <v>0</v>
      </c>
      <c r="Z352" s="203">
        <v>0</v>
      </c>
      <c r="AA352" s="203">
        <v>0</v>
      </c>
      <c r="AB352" s="203">
        <v>0</v>
      </c>
      <c r="AC352" s="203"/>
      <c r="AD352" s="203"/>
      <c r="AE352" s="203">
        <v>0</v>
      </c>
      <c r="AF352" s="215"/>
      <c r="AG352" s="216"/>
      <c r="AH352" s="205"/>
      <c r="AI352" s="205"/>
      <c r="AJ352" s="205"/>
      <c r="AK352" s="206"/>
      <c r="AL352" s="205">
        <v>0</v>
      </c>
      <c r="AM352" s="207">
        <v>0</v>
      </c>
      <c r="AN352" s="205"/>
      <c r="AO352" s="208">
        <v>0</v>
      </c>
      <c r="AP352" s="205"/>
      <c r="AQ352" s="210">
        <v>0</v>
      </c>
      <c r="AR352" s="205"/>
      <c r="AS352" s="205"/>
      <c r="AT352" s="205"/>
      <c r="AU352" s="205"/>
      <c r="AV352" s="211">
        <v>0</v>
      </c>
      <c r="AW352" s="205">
        <v>0</v>
      </c>
      <c r="AX352" s="205"/>
      <c r="AY352" s="207">
        <v>0</v>
      </c>
      <c r="AZ352" s="212"/>
      <c r="BA352" s="213">
        <v>0</v>
      </c>
      <c r="BC352" s="202" t="str">
        <f t="shared" si="44"/>
        <v/>
      </c>
      <c r="BD352" s="202" t="str">
        <f t="shared" si="44"/>
        <v/>
      </c>
      <c r="BE352" s="202" t="str">
        <f t="shared" si="44"/>
        <v/>
      </c>
      <c r="BF352" s="202" t="str">
        <f t="shared" si="44"/>
        <v/>
      </c>
      <c r="BG352" s="202" t="str">
        <f t="shared" si="43"/>
        <v>W/C</v>
      </c>
      <c r="BH352" s="202" t="str">
        <f t="shared" si="43"/>
        <v>NO</v>
      </c>
      <c r="BI352" s="202" t="str">
        <f t="shared" si="35"/>
        <v>W/C</v>
      </c>
      <c r="BK352" s="202" t="b">
        <f t="shared" si="45"/>
        <v>1</v>
      </c>
      <c r="BL352" s="202" t="b">
        <f t="shared" si="45"/>
        <v>1</v>
      </c>
      <c r="BM352" s="202" t="b">
        <f t="shared" si="45"/>
        <v>1</v>
      </c>
      <c r="BN352" s="202" t="b">
        <f t="shared" si="45"/>
        <v>1</v>
      </c>
      <c r="BO352" s="202" t="b">
        <f t="shared" si="45"/>
        <v>1</v>
      </c>
      <c r="BP352" s="202" t="b">
        <f t="shared" si="45"/>
        <v>1</v>
      </c>
      <c r="BQ352" s="202" t="b">
        <f t="shared" si="45"/>
        <v>1</v>
      </c>
    </row>
    <row r="353" spans="1:69" s="214" customFormat="1" ht="12" customHeight="1" x14ac:dyDescent="0.2">
      <c r="A353" s="239">
        <v>16502393</v>
      </c>
      <c r="B353" s="240" t="s">
        <v>2014</v>
      </c>
      <c r="C353" s="240" t="s">
        <v>776</v>
      </c>
      <c r="D353" s="201" t="s">
        <v>479</v>
      </c>
      <c r="E353" s="170"/>
      <c r="F353" s="240"/>
      <c r="G353" s="201"/>
      <c r="H353" s="202" t="s">
        <v>1684</v>
      </c>
      <c r="I353" s="202" t="s">
        <v>1684</v>
      </c>
      <c r="J353" s="202" t="s">
        <v>1684</v>
      </c>
      <c r="K353" s="202" t="s">
        <v>1684</v>
      </c>
      <c r="L353" s="202" t="s">
        <v>479</v>
      </c>
      <c r="M353" s="202" t="s">
        <v>1685</v>
      </c>
      <c r="N353" s="202" t="s">
        <v>479</v>
      </c>
      <c r="O353" s="237"/>
      <c r="P353" s="203">
        <v>11497.5</v>
      </c>
      <c r="Q353" s="203">
        <v>10220</v>
      </c>
      <c r="R353" s="203">
        <v>8942.5</v>
      </c>
      <c r="S353" s="203">
        <v>7665</v>
      </c>
      <c r="T353" s="203">
        <v>6387.5</v>
      </c>
      <c r="U353" s="203">
        <v>5110</v>
      </c>
      <c r="V353" s="203">
        <v>3832.5</v>
      </c>
      <c r="W353" s="203">
        <v>2555</v>
      </c>
      <c r="X353" s="203">
        <v>1277.5</v>
      </c>
      <c r="Y353" s="203">
        <v>0</v>
      </c>
      <c r="Z353" s="203">
        <v>0</v>
      </c>
      <c r="AA353" s="203">
        <v>0</v>
      </c>
      <c r="AB353" s="203">
        <v>0</v>
      </c>
      <c r="AC353" s="203"/>
      <c r="AD353" s="203"/>
      <c r="AE353" s="203">
        <v>4311.5625</v>
      </c>
      <c r="AF353" s="215"/>
      <c r="AG353" s="216"/>
      <c r="AH353" s="205"/>
      <c r="AI353" s="205"/>
      <c r="AJ353" s="205"/>
      <c r="AK353" s="206"/>
      <c r="AL353" s="205">
        <v>0</v>
      </c>
      <c r="AM353" s="207">
        <v>4311.5625</v>
      </c>
      <c r="AN353" s="205"/>
      <c r="AO353" s="208">
        <v>4311.5625</v>
      </c>
      <c r="AP353" s="205"/>
      <c r="AQ353" s="210">
        <v>0</v>
      </c>
      <c r="AR353" s="205"/>
      <c r="AS353" s="205"/>
      <c r="AT353" s="205"/>
      <c r="AU353" s="205"/>
      <c r="AV353" s="211">
        <v>0</v>
      </c>
      <c r="AW353" s="205">
        <v>0</v>
      </c>
      <c r="AX353" s="205"/>
      <c r="AY353" s="207">
        <v>0</v>
      </c>
      <c r="AZ353" s="212"/>
      <c r="BA353" s="213">
        <v>0</v>
      </c>
      <c r="BC353" s="202" t="str">
        <f t="shared" si="44"/>
        <v/>
      </c>
      <c r="BD353" s="202" t="str">
        <f t="shared" si="44"/>
        <v/>
      </c>
      <c r="BE353" s="202" t="str">
        <f t="shared" si="44"/>
        <v/>
      </c>
      <c r="BF353" s="202" t="str">
        <f t="shared" si="44"/>
        <v/>
      </c>
      <c r="BG353" s="202" t="str">
        <f t="shared" si="43"/>
        <v>W/C</v>
      </c>
      <c r="BH353" s="202" t="str">
        <f t="shared" si="43"/>
        <v>NO</v>
      </c>
      <c r="BI353" s="202" t="str">
        <f t="shared" si="35"/>
        <v>W/C</v>
      </c>
      <c r="BK353" s="202" t="b">
        <f t="shared" si="45"/>
        <v>1</v>
      </c>
      <c r="BL353" s="202" t="b">
        <f t="shared" si="45"/>
        <v>1</v>
      </c>
      <c r="BM353" s="202" t="b">
        <f t="shared" si="45"/>
        <v>1</v>
      </c>
      <c r="BN353" s="202" t="b">
        <f t="shared" si="45"/>
        <v>1</v>
      </c>
      <c r="BO353" s="202" t="b">
        <f t="shared" si="45"/>
        <v>1</v>
      </c>
      <c r="BP353" s="202" t="b">
        <f t="shared" si="45"/>
        <v>1</v>
      </c>
      <c r="BQ353" s="202" t="b">
        <f t="shared" si="45"/>
        <v>1</v>
      </c>
    </row>
    <row r="354" spans="1:69" s="214" customFormat="1" ht="12" customHeight="1" x14ac:dyDescent="0.2">
      <c r="A354" s="293">
        <v>16502401</v>
      </c>
      <c r="B354" s="294" t="s">
        <v>2015</v>
      </c>
      <c r="C354" s="200" t="s">
        <v>777</v>
      </c>
      <c r="D354" s="201" t="s">
        <v>479</v>
      </c>
      <c r="E354" s="170"/>
      <c r="F354" s="200"/>
      <c r="G354" s="201"/>
      <c r="H354" s="202" t="s">
        <v>1684</v>
      </c>
      <c r="I354" s="202" t="s">
        <v>1684</v>
      </c>
      <c r="J354" s="202" t="s">
        <v>1684</v>
      </c>
      <c r="K354" s="202" t="s">
        <v>1684</v>
      </c>
      <c r="L354" s="202" t="s">
        <v>479</v>
      </c>
      <c r="M354" s="202" t="s">
        <v>1685</v>
      </c>
      <c r="N354" s="202" t="s">
        <v>479</v>
      </c>
      <c r="O354" s="237"/>
      <c r="P354" s="203">
        <v>0</v>
      </c>
      <c r="Q354" s="203">
        <v>0</v>
      </c>
      <c r="R354" s="203">
        <v>0</v>
      </c>
      <c r="S354" s="203">
        <v>0</v>
      </c>
      <c r="T354" s="203">
        <v>0</v>
      </c>
      <c r="U354" s="203">
        <v>0</v>
      </c>
      <c r="V354" s="203">
        <v>0</v>
      </c>
      <c r="W354" s="203">
        <v>0</v>
      </c>
      <c r="X354" s="203">
        <v>0</v>
      </c>
      <c r="Y354" s="203">
        <v>0</v>
      </c>
      <c r="Z354" s="203">
        <v>0</v>
      </c>
      <c r="AA354" s="203">
        <v>0</v>
      </c>
      <c r="AB354" s="203">
        <v>0</v>
      </c>
      <c r="AC354" s="203"/>
      <c r="AD354" s="203"/>
      <c r="AE354" s="203">
        <v>0</v>
      </c>
      <c r="AF354" s="215"/>
      <c r="AG354" s="216"/>
      <c r="AH354" s="205"/>
      <c r="AI354" s="205"/>
      <c r="AJ354" s="205"/>
      <c r="AK354" s="206"/>
      <c r="AL354" s="205">
        <v>0</v>
      </c>
      <c r="AM354" s="207">
        <v>0</v>
      </c>
      <c r="AN354" s="205"/>
      <c r="AO354" s="208">
        <v>0</v>
      </c>
      <c r="AP354" s="205"/>
      <c r="AQ354" s="210">
        <v>0</v>
      </c>
      <c r="AR354" s="205"/>
      <c r="AS354" s="205"/>
      <c r="AT354" s="205"/>
      <c r="AU354" s="205"/>
      <c r="AV354" s="211">
        <v>0</v>
      </c>
      <c r="AW354" s="205">
        <v>0</v>
      </c>
      <c r="AX354" s="205"/>
      <c r="AY354" s="207">
        <v>0</v>
      </c>
      <c r="AZ354" s="212"/>
      <c r="BA354" s="213">
        <v>0</v>
      </c>
      <c r="BC354" s="202" t="str">
        <f t="shared" si="44"/>
        <v/>
      </c>
      <c r="BD354" s="202" t="str">
        <f t="shared" si="44"/>
        <v/>
      </c>
      <c r="BE354" s="202" t="str">
        <f t="shared" si="44"/>
        <v/>
      </c>
      <c r="BF354" s="202" t="str">
        <f t="shared" si="44"/>
        <v/>
      </c>
      <c r="BG354" s="202" t="str">
        <f t="shared" si="43"/>
        <v>W/C</v>
      </c>
      <c r="BH354" s="202" t="str">
        <f t="shared" si="43"/>
        <v>NO</v>
      </c>
      <c r="BI354" s="202" t="str">
        <f t="shared" si="35"/>
        <v>W/C</v>
      </c>
      <c r="BK354" s="202" t="b">
        <f t="shared" si="45"/>
        <v>1</v>
      </c>
      <c r="BL354" s="202" t="b">
        <f t="shared" si="45"/>
        <v>1</v>
      </c>
      <c r="BM354" s="202" t="b">
        <f t="shared" si="45"/>
        <v>1</v>
      </c>
      <c r="BN354" s="202" t="b">
        <f t="shared" si="45"/>
        <v>1</v>
      </c>
      <c r="BO354" s="202" t="b">
        <f t="shared" si="45"/>
        <v>1</v>
      </c>
      <c r="BP354" s="202" t="b">
        <f t="shared" si="45"/>
        <v>1</v>
      </c>
      <c r="BQ354" s="202" t="b">
        <f t="shared" si="45"/>
        <v>1</v>
      </c>
    </row>
    <row r="355" spans="1:69" s="214" customFormat="1" ht="12" customHeight="1" x14ac:dyDescent="0.2">
      <c r="A355" s="239">
        <v>16502403</v>
      </c>
      <c r="B355" s="240" t="s">
        <v>2016</v>
      </c>
      <c r="C355" s="240" t="s">
        <v>778</v>
      </c>
      <c r="D355" s="201" t="s">
        <v>479</v>
      </c>
      <c r="E355" s="170"/>
      <c r="F355" s="240"/>
      <c r="G355" s="201"/>
      <c r="H355" s="202" t="s">
        <v>1684</v>
      </c>
      <c r="I355" s="202" t="s">
        <v>1684</v>
      </c>
      <c r="J355" s="202" t="s">
        <v>1684</v>
      </c>
      <c r="K355" s="202" t="s">
        <v>1684</v>
      </c>
      <c r="L355" s="202" t="s">
        <v>479</v>
      </c>
      <c r="M355" s="202" t="s">
        <v>1685</v>
      </c>
      <c r="N355" s="202" t="s">
        <v>479</v>
      </c>
      <c r="O355" s="237"/>
      <c r="P355" s="203">
        <v>67320</v>
      </c>
      <c r="Q355" s="203">
        <v>59840</v>
      </c>
      <c r="R355" s="203">
        <v>52360</v>
      </c>
      <c r="S355" s="203">
        <v>44880</v>
      </c>
      <c r="T355" s="203">
        <v>37400</v>
      </c>
      <c r="U355" s="203">
        <v>29920</v>
      </c>
      <c r="V355" s="203">
        <v>22440</v>
      </c>
      <c r="W355" s="203">
        <v>14960</v>
      </c>
      <c r="X355" s="203">
        <v>7480</v>
      </c>
      <c r="Y355" s="203">
        <v>83966.399999999994</v>
      </c>
      <c r="Z355" s="203">
        <v>76969.2</v>
      </c>
      <c r="AA355" s="203">
        <v>69972</v>
      </c>
      <c r="AB355" s="203">
        <v>62974.8</v>
      </c>
      <c r="AC355" s="203"/>
      <c r="AD355" s="203"/>
      <c r="AE355" s="203">
        <v>47111.25</v>
      </c>
      <c r="AF355" s="215"/>
      <c r="AG355" s="216"/>
      <c r="AH355" s="205"/>
      <c r="AI355" s="205"/>
      <c r="AJ355" s="205"/>
      <c r="AK355" s="206"/>
      <c r="AL355" s="205">
        <v>0</v>
      </c>
      <c r="AM355" s="207">
        <v>47111.25</v>
      </c>
      <c r="AN355" s="205"/>
      <c r="AO355" s="208">
        <v>47111.25</v>
      </c>
      <c r="AP355" s="205"/>
      <c r="AQ355" s="210">
        <v>62974.8</v>
      </c>
      <c r="AR355" s="205"/>
      <c r="AS355" s="205"/>
      <c r="AT355" s="205"/>
      <c r="AU355" s="205"/>
      <c r="AV355" s="211">
        <v>0</v>
      </c>
      <c r="AW355" s="205">
        <v>62974.8</v>
      </c>
      <c r="AX355" s="205"/>
      <c r="AY355" s="207">
        <v>62974.8</v>
      </c>
      <c r="AZ355" s="212"/>
      <c r="BA355" s="213">
        <v>0</v>
      </c>
      <c r="BC355" s="202" t="str">
        <f t="shared" si="44"/>
        <v/>
      </c>
      <c r="BD355" s="202" t="str">
        <f t="shared" si="44"/>
        <v/>
      </c>
      <c r="BE355" s="202" t="str">
        <f t="shared" si="44"/>
        <v/>
      </c>
      <c r="BF355" s="202" t="str">
        <f t="shared" si="44"/>
        <v/>
      </c>
      <c r="BG355" s="202" t="str">
        <f t="shared" si="43"/>
        <v>W/C</v>
      </c>
      <c r="BH355" s="202" t="str">
        <f t="shared" si="43"/>
        <v>NO</v>
      </c>
      <c r="BI355" s="202" t="str">
        <f t="shared" ref="BI355:BI431" si="46">IF(OR(CONCATENATE(BG355,BH355)="NOW/C",CONCATENATE(BG355,BH355)="W/CNO"),"W/C","")</f>
        <v>W/C</v>
      </c>
      <c r="BK355" s="202" t="b">
        <f t="shared" si="45"/>
        <v>1</v>
      </c>
      <c r="BL355" s="202" t="b">
        <f t="shared" si="45"/>
        <v>1</v>
      </c>
      <c r="BM355" s="202" t="b">
        <f t="shared" si="45"/>
        <v>1</v>
      </c>
      <c r="BN355" s="202" t="b">
        <f t="shared" si="45"/>
        <v>1</v>
      </c>
      <c r="BO355" s="202" t="b">
        <f t="shared" si="45"/>
        <v>1</v>
      </c>
      <c r="BP355" s="202" t="b">
        <f t="shared" si="45"/>
        <v>1</v>
      </c>
      <c r="BQ355" s="202" t="b">
        <f t="shared" si="45"/>
        <v>1</v>
      </c>
    </row>
    <row r="356" spans="1:69" s="214" customFormat="1" ht="12" customHeight="1" x14ac:dyDescent="0.2">
      <c r="A356" s="239">
        <v>16502413</v>
      </c>
      <c r="B356" s="240" t="s">
        <v>2017</v>
      </c>
      <c r="C356" s="240" t="s">
        <v>779</v>
      </c>
      <c r="D356" s="201" t="s">
        <v>479</v>
      </c>
      <c r="E356" s="170"/>
      <c r="F356" s="240"/>
      <c r="G356" s="201"/>
      <c r="H356" s="202" t="s">
        <v>1684</v>
      </c>
      <c r="I356" s="202" t="s">
        <v>1684</v>
      </c>
      <c r="J356" s="202" t="s">
        <v>1684</v>
      </c>
      <c r="K356" s="202" t="s">
        <v>1684</v>
      </c>
      <c r="L356" s="202" t="s">
        <v>479</v>
      </c>
      <c r="M356" s="202" t="s">
        <v>1685</v>
      </c>
      <c r="N356" s="202" t="s">
        <v>479</v>
      </c>
      <c r="O356" s="237"/>
      <c r="P356" s="203">
        <v>35000</v>
      </c>
      <c r="Q356" s="203">
        <v>30000</v>
      </c>
      <c r="R356" s="203">
        <v>25000</v>
      </c>
      <c r="S356" s="203">
        <v>20000</v>
      </c>
      <c r="T356" s="203">
        <v>15000</v>
      </c>
      <c r="U356" s="203">
        <v>10000</v>
      </c>
      <c r="V356" s="203">
        <v>5000</v>
      </c>
      <c r="W356" s="203">
        <v>0</v>
      </c>
      <c r="X356" s="203">
        <v>0</v>
      </c>
      <c r="Y356" s="203">
        <v>0</v>
      </c>
      <c r="Z356" s="203">
        <v>0</v>
      </c>
      <c r="AA356" s="203">
        <v>0</v>
      </c>
      <c r="AB356" s="203">
        <v>0</v>
      </c>
      <c r="AC356" s="203"/>
      <c r="AD356" s="203"/>
      <c r="AE356" s="203">
        <v>10208.333333333334</v>
      </c>
      <c r="AF356" s="215"/>
      <c r="AG356" s="216"/>
      <c r="AH356" s="205"/>
      <c r="AI356" s="205"/>
      <c r="AJ356" s="205"/>
      <c r="AK356" s="206"/>
      <c r="AL356" s="205">
        <v>0</v>
      </c>
      <c r="AM356" s="207">
        <v>10208.333333333334</v>
      </c>
      <c r="AN356" s="205"/>
      <c r="AO356" s="208">
        <v>10208.333333333334</v>
      </c>
      <c r="AP356" s="205"/>
      <c r="AQ356" s="210">
        <v>0</v>
      </c>
      <c r="AR356" s="205"/>
      <c r="AS356" s="205"/>
      <c r="AT356" s="205"/>
      <c r="AU356" s="205"/>
      <c r="AV356" s="211">
        <v>0</v>
      </c>
      <c r="AW356" s="205">
        <v>0</v>
      </c>
      <c r="AX356" s="205"/>
      <c r="AY356" s="207">
        <v>0</v>
      </c>
      <c r="AZ356" s="212"/>
      <c r="BA356" s="213">
        <v>0</v>
      </c>
      <c r="BC356" s="202" t="str">
        <f t="shared" si="44"/>
        <v/>
      </c>
      <c r="BD356" s="202" t="str">
        <f t="shared" si="44"/>
        <v/>
      </c>
      <c r="BE356" s="202" t="str">
        <f t="shared" si="44"/>
        <v/>
      </c>
      <c r="BF356" s="202" t="str">
        <f t="shared" si="44"/>
        <v/>
      </c>
      <c r="BG356" s="202" t="str">
        <f t="shared" si="43"/>
        <v>W/C</v>
      </c>
      <c r="BH356" s="202" t="str">
        <f t="shared" si="43"/>
        <v>NO</v>
      </c>
      <c r="BI356" s="202" t="str">
        <f t="shared" si="46"/>
        <v>W/C</v>
      </c>
      <c r="BK356" s="202" t="b">
        <f t="shared" si="45"/>
        <v>1</v>
      </c>
      <c r="BL356" s="202" t="b">
        <f t="shared" si="45"/>
        <v>1</v>
      </c>
      <c r="BM356" s="202" t="b">
        <f t="shared" si="45"/>
        <v>1</v>
      </c>
      <c r="BN356" s="202" t="b">
        <f t="shared" si="45"/>
        <v>1</v>
      </c>
      <c r="BO356" s="202" t="b">
        <f t="shared" si="45"/>
        <v>1</v>
      </c>
      <c r="BP356" s="202" t="b">
        <f t="shared" si="45"/>
        <v>1</v>
      </c>
      <c r="BQ356" s="202" t="b">
        <f t="shared" si="45"/>
        <v>1</v>
      </c>
    </row>
    <row r="357" spans="1:69" s="214" customFormat="1" ht="12" customHeight="1" x14ac:dyDescent="0.2">
      <c r="A357" s="239">
        <v>16502423</v>
      </c>
      <c r="B357" s="240" t="s">
        <v>2018</v>
      </c>
      <c r="C357" s="240" t="s">
        <v>780</v>
      </c>
      <c r="D357" s="201" t="s">
        <v>479</v>
      </c>
      <c r="E357" s="170"/>
      <c r="F357" s="240"/>
      <c r="G357" s="201"/>
      <c r="H357" s="202" t="s">
        <v>1684</v>
      </c>
      <c r="I357" s="202" t="s">
        <v>1684</v>
      </c>
      <c r="J357" s="202" t="s">
        <v>1684</v>
      </c>
      <c r="K357" s="202" t="s">
        <v>1684</v>
      </c>
      <c r="L357" s="202" t="s">
        <v>479</v>
      </c>
      <c r="M357" s="202" t="s">
        <v>1685</v>
      </c>
      <c r="N357" s="202" t="s">
        <v>479</v>
      </c>
      <c r="O357" s="237"/>
      <c r="P357" s="203">
        <v>99653.16</v>
      </c>
      <c r="Q357" s="203">
        <v>99653.16</v>
      </c>
      <c r="R357" s="203">
        <v>99653.16</v>
      </c>
      <c r="S357" s="203">
        <v>99653.16</v>
      </c>
      <c r="T357" s="203">
        <v>99653.16</v>
      </c>
      <c r="U357" s="203">
        <v>99653.16</v>
      </c>
      <c r="V357" s="203">
        <v>99653.16</v>
      </c>
      <c r="W357" s="203">
        <v>99653.16</v>
      </c>
      <c r="X357" s="203">
        <v>99653.16</v>
      </c>
      <c r="Y357" s="203">
        <v>99653.16</v>
      </c>
      <c r="Z357" s="203">
        <v>99653.16</v>
      </c>
      <c r="AA357" s="203">
        <v>99653.16</v>
      </c>
      <c r="AB357" s="203">
        <v>99653.16</v>
      </c>
      <c r="AC357" s="203"/>
      <c r="AD357" s="203"/>
      <c r="AE357" s="203">
        <v>99653.160000000018</v>
      </c>
      <c r="AF357" s="215"/>
      <c r="AG357" s="216"/>
      <c r="AH357" s="205"/>
      <c r="AI357" s="205"/>
      <c r="AJ357" s="205"/>
      <c r="AK357" s="206"/>
      <c r="AL357" s="205">
        <v>0</v>
      </c>
      <c r="AM357" s="207">
        <v>99653.160000000018</v>
      </c>
      <c r="AN357" s="205"/>
      <c r="AO357" s="208">
        <v>99653.160000000018</v>
      </c>
      <c r="AP357" s="205"/>
      <c r="AQ357" s="210">
        <v>99653.16</v>
      </c>
      <c r="AR357" s="205"/>
      <c r="AS357" s="205"/>
      <c r="AT357" s="205"/>
      <c r="AU357" s="205"/>
      <c r="AV357" s="211">
        <v>0</v>
      </c>
      <c r="AW357" s="205">
        <v>99653.16</v>
      </c>
      <c r="AX357" s="205"/>
      <c r="AY357" s="207">
        <v>99653.16</v>
      </c>
      <c r="AZ357" s="212"/>
      <c r="BA357" s="213">
        <v>0</v>
      </c>
      <c r="BC357" s="202" t="str">
        <f t="shared" si="44"/>
        <v/>
      </c>
      <c r="BD357" s="202" t="str">
        <f t="shared" si="44"/>
        <v/>
      </c>
      <c r="BE357" s="202" t="str">
        <f t="shared" si="44"/>
        <v/>
      </c>
      <c r="BF357" s="202" t="str">
        <f t="shared" si="44"/>
        <v/>
      </c>
      <c r="BG357" s="202" t="str">
        <f t="shared" si="43"/>
        <v>W/C</v>
      </c>
      <c r="BH357" s="202" t="str">
        <f t="shared" si="43"/>
        <v>NO</v>
      </c>
      <c r="BI357" s="202" t="str">
        <f t="shared" si="46"/>
        <v>W/C</v>
      </c>
      <c r="BK357" s="202" t="b">
        <f t="shared" si="45"/>
        <v>1</v>
      </c>
      <c r="BL357" s="202" t="b">
        <f t="shared" si="45"/>
        <v>1</v>
      </c>
      <c r="BM357" s="202" t="b">
        <f t="shared" si="45"/>
        <v>1</v>
      </c>
      <c r="BN357" s="202" t="b">
        <f t="shared" si="45"/>
        <v>1</v>
      </c>
      <c r="BO357" s="202" t="b">
        <f t="shared" si="45"/>
        <v>1</v>
      </c>
      <c r="BP357" s="202" t="b">
        <f t="shared" si="45"/>
        <v>1</v>
      </c>
      <c r="BQ357" s="202" t="b">
        <f t="shared" si="45"/>
        <v>1</v>
      </c>
    </row>
    <row r="358" spans="1:69" s="214" customFormat="1" ht="12" customHeight="1" x14ac:dyDescent="0.2">
      <c r="A358" s="239">
        <v>16502433</v>
      </c>
      <c r="B358" s="240" t="s">
        <v>2019</v>
      </c>
      <c r="C358" s="201" t="s">
        <v>781</v>
      </c>
      <c r="D358" s="201" t="s">
        <v>479</v>
      </c>
      <c r="E358" s="170"/>
      <c r="F358" s="201"/>
      <c r="G358" s="201"/>
      <c r="H358" s="202" t="s">
        <v>1684</v>
      </c>
      <c r="I358" s="202" t="s">
        <v>1684</v>
      </c>
      <c r="J358" s="202" t="s">
        <v>1684</v>
      </c>
      <c r="K358" s="202" t="s">
        <v>1684</v>
      </c>
      <c r="L358" s="202" t="s">
        <v>479</v>
      </c>
      <c r="M358" s="202" t="s">
        <v>1685</v>
      </c>
      <c r="N358" s="202" t="s">
        <v>479</v>
      </c>
      <c r="O358" s="237"/>
      <c r="P358" s="203">
        <v>40906.92</v>
      </c>
      <c r="Q358" s="203">
        <v>40906.92</v>
      </c>
      <c r="R358" s="203">
        <v>40906.92</v>
      </c>
      <c r="S358" s="203">
        <v>40906.92</v>
      </c>
      <c r="T358" s="203">
        <v>40906.92</v>
      </c>
      <c r="U358" s="203">
        <v>40906.92</v>
      </c>
      <c r="V358" s="203">
        <v>40906.92</v>
      </c>
      <c r="W358" s="203">
        <v>40906.92</v>
      </c>
      <c r="X358" s="203">
        <v>40906.92</v>
      </c>
      <c r="Y358" s="203">
        <v>40906.92</v>
      </c>
      <c r="Z358" s="203">
        <v>40906.92</v>
      </c>
      <c r="AA358" s="203">
        <v>40906.92</v>
      </c>
      <c r="AB358" s="203">
        <v>40906.92</v>
      </c>
      <c r="AC358" s="203"/>
      <c r="AD358" s="203"/>
      <c r="AE358" s="203">
        <v>40906.919999999991</v>
      </c>
      <c r="AF358" s="215"/>
      <c r="AG358" s="216"/>
      <c r="AH358" s="205"/>
      <c r="AI358" s="205"/>
      <c r="AJ358" s="205"/>
      <c r="AK358" s="206"/>
      <c r="AL358" s="205">
        <v>0</v>
      </c>
      <c r="AM358" s="207">
        <v>40906.919999999991</v>
      </c>
      <c r="AN358" s="205"/>
      <c r="AO358" s="208">
        <v>40906.919999999991</v>
      </c>
      <c r="AP358" s="205"/>
      <c r="AQ358" s="210">
        <v>40906.92</v>
      </c>
      <c r="AR358" s="205"/>
      <c r="AS358" s="205"/>
      <c r="AT358" s="205"/>
      <c r="AU358" s="205"/>
      <c r="AV358" s="211">
        <v>0</v>
      </c>
      <c r="AW358" s="205">
        <v>40906.92</v>
      </c>
      <c r="AX358" s="205"/>
      <c r="AY358" s="207">
        <v>40906.92</v>
      </c>
      <c r="AZ358" s="212"/>
      <c r="BA358" s="213">
        <v>0</v>
      </c>
      <c r="BC358" s="202" t="str">
        <f t="shared" si="44"/>
        <v/>
      </c>
      <c r="BD358" s="202" t="str">
        <f t="shared" si="44"/>
        <v/>
      </c>
      <c r="BE358" s="202" t="str">
        <f t="shared" si="44"/>
        <v/>
      </c>
      <c r="BF358" s="202" t="str">
        <f t="shared" si="44"/>
        <v/>
      </c>
      <c r="BG358" s="202" t="str">
        <f t="shared" si="43"/>
        <v>W/C</v>
      </c>
      <c r="BH358" s="202" t="str">
        <f t="shared" si="43"/>
        <v>NO</v>
      </c>
      <c r="BI358" s="202" t="str">
        <f t="shared" si="46"/>
        <v>W/C</v>
      </c>
      <c r="BK358" s="202" t="b">
        <f t="shared" si="45"/>
        <v>1</v>
      </c>
      <c r="BL358" s="202" t="b">
        <f t="shared" si="45"/>
        <v>1</v>
      </c>
      <c r="BM358" s="202" t="b">
        <f t="shared" si="45"/>
        <v>1</v>
      </c>
      <c r="BN358" s="202" t="b">
        <f t="shared" si="45"/>
        <v>1</v>
      </c>
      <c r="BO358" s="202" t="b">
        <f t="shared" si="45"/>
        <v>1</v>
      </c>
      <c r="BP358" s="202" t="b">
        <f t="shared" si="45"/>
        <v>1</v>
      </c>
      <c r="BQ358" s="202" t="b">
        <f t="shared" si="45"/>
        <v>1</v>
      </c>
    </row>
    <row r="359" spans="1:69" s="214" customFormat="1" ht="12" customHeight="1" x14ac:dyDescent="0.2">
      <c r="A359" s="239">
        <v>16502453</v>
      </c>
      <c r="B359" s="240" t="s">
        <v>2020</v>
      </c>
      <c r="C359" s="201" t="s">
        <v>782</v>
      </c>
      <c r="D359" s="201" t="s">
        <v>479</v>
      </c>
      <c r="E359" s="170"/>
      <c r="F359" s="201"/>
      <c r="G359" s="201"/>
      <c r="H359" s="202" t="s">
        <v>1684</v>
      </c>
      <c r="I359" s="202" t="s">
        <v>1684</v>
      </c>
      <c r="J359" s="202" t="s">
        <v>1684</v>
      </c>
      <c r="K359" s="202" t="s">
        <v>1684</v>
      </c>
      <c r="L359" s="202" t="s">
        <v>479</v>
      </c>
      <c r="M359" s="202" t="s">
        <v>1685</v>
      </c>
      <c r="N359" s="202" t="s">
        <v>479</v>
      </c>
      <c r="O359" s="237"/>
      <c r="P359" s="203">
        <v>148920</v>
      </c>
      <c r="Q359" s="203">
        <v>148920</v>
      </c>
      <c r="R359" s="203">
        <v>148920</v>
      </c>
      <c r="S359" s="203">
        <v>148920</v>
      </c>
      <c r="T359" s="203">
        <v>148920</v>
      </c>
      <c r="U359" s="203">
        <v>148920</v>
      </c>
      <c r="V359" s="203">
        <v>148920</v>
      </c>
      <c r="W359" s="203">
        <v>148920</v>
      </c>
      <c r="X359" s="203">
        <v>148920</v>
      </c>
      <c r="Y359" s="203">
        <v>148920</v>
      </c>
      <c r="Z359" s="203">
        <v>148920</v>
      </c>
      <c r="AA359" s="203">
        <v>148920</v>
      </c>
      <c r="AB359" s="203">
        <v>148920</v>
      </c>
      <c r="AC359" s="203"/>
      <c r="AD359" s="203"/>
      <c r="AE359" s="203">
        <v>148920</v>
      </c>
      <c r="AF359" s="215"/>
      <c r="AG359" s="216"/>
      <c r="AH359" s="205"/>
      <c r="AI359" s="205"/>
      <c r="AJ359" s="205"/>
      <c r="AK359" s="206"/>
      <c r="AL359" s="205">
        <v>0</v>
      </c>
      <c r="AM359" s="207">
        <v>148920</v>
      </c>
      <c r="AN359" s="205"/>
      <c r="AO359" s="208">
        <v>148920</v>
      </c>
      <c r="AP359" s="205"/>
      <c r="AQ359" s="210">
        <v>148920</v>
      </c>
      <c r="AR359" s="205"/>
      <c r="AS359" s="205"/>
      <c r="AT359" s="205"/>
      <c r="AU359" s="205"/>
      <c r="AV359" s="211">
        <v>0</v>
      </c>
      <c r="AW359" s="205">
        <v>148920</v>
      </c>
      <c r="AX359" s="205"/>
      <c r="AY359" s="207">
        <v>148920</v>
      </c>
      <c r="AZ359" s="212"/>
      <c r="BA359" s="213">
        <v>0</v>
      </c>
      <c r="BC359" s="202" t="str">
        <f t="shared" si="44"/>
        <v/>
      </c>
      <c r="BD359" s="202" t="str">
        <f t="shared" si="44"/>
        <v/>
      </c>
      <c r="BE359" s="202" t="str">
        <f t="shared" si="44"/>
        <v/>
      </c>
      <c r="BF359" s="202" t="str">
        <f t="shared" si="44"/>
        <v/>
      </c>
      <c r="BG359" s="202" t="str">
        <f t="shared" si="43"/>
        <v>W/C</v>
      </c>
      <c r="BH359" s="202" t="str">
        <f t="shared" si="43"/>
        <v>NO</v>
      </c>
      <c r="BI359" s="202" t="str">
        <f t="shared" si="46"/>
        <v>W/C</v>
      </c>
      <c r="BK359" s="202" t="b">
        <f t="shared" si="45"/>
        <v>1</v>
      </c>
      <c r="BL359" s="202" t="b">
        <f t="shared" si="45"/>
        <v>1</v>
      </c>
      <c r="BM359" s="202" t="b">
        <f t="shared" si="45"/>
        <v>1</v>
      </c>
      <c r="BN359" s="202" t="b">
        <f t="shared" si="45"/>
        <v>1</v>
      </c>
      <c r="BO359" s="202" t="b">
        <f t="shared" si="45"/>
        <v>1</v>
      </c>
      <c r="BP359" s="202" t="b">
        <f t="shared" si="45"/>
        <v>1</v>
      </c>
      <c r="BQ359" s="202" t="b">
        <f t="shared" si="45"/>
        <v>1</v>
      </c>
    </row>
    <row r="360" spans="1:69" s="214" customFormat="1" ht="12" customHeight="1" x14ac:dyDescent="0.2">
      <c r="A360" s="239">
        <v>16502443</v>
      </c>
      <c r="B360" s="240" t="s">
        <v>2021</v>
      </c>
      <c r="C360" s="201" t="s">
        <v>783</v>
      </c>
      <c r="D360" s="201" t="s">
        <v>479</v>
      </c>
      <c r="E360" s="170"/>
      <c r="F360" s="201"/>
      <c r="G360" s="201"/>
      <c r="H360" s="202" t="s">
        <v>1684</v>
      </c>
      <c r="I360" s="202" t="s">
        <v>1684</v>
      </c>
      <c r="J360" s="202" t="s">
        <v>1684</v>
      </c>
      <c r="K360" s="202" t="s">
        <v>1684</v>
      </c>
      <c r="L360" s="202" t="s">
        <v>479</v>
      </c>
      <c r="M360" s="202" t="s">
        <v>1685</v>
      </c>
      <c r="N360" s="202" t="s">
        <v>479</v>
      </c>
      <c r="O360" s="237"/>
      <c r="P360" s="203">
        <v>970217.52</v>
      </c>
      <c r="Q360" s="203">
        <v>889366.06</v>
      </c>
      <c r="R360" s="203">
        <v>808514.6</v>
      </c>
      <c r="S360" s="203">
        <v>727663.14</v>
      </c>
      <c r="T360" s="203">
        <v>646811.68000000005</v>
      </c>
      <c r="U360" s="203">
        <v>565960.22</v>
      </c>
      <c r="V360" s="203">
        <v>485108.76</v>
      </c>
      <c r="W360" s="203">
        <v>404257.3</v>
      </c>
      <c r="X360" s="203">
        <v>323405.84000000003</v>
      </c>
      <c r="Y360" s="203">
        <v>242554.38</v>
      </c>
      <c r="Z360" s="203">
        <v>161702.92000000001</v>
      </c>
      <c r="AA360" s="203">
        <v>80851.460000000006</v>
      </c>
      <c r="AB360" s="203">
        <v>0</v>
      </c>
      <c r="AC360" s="203"/>
      <c r="AD360" s="203"/>
      <c r="AE360" s="203">
        <v>485108.75999999995</v>
      </c>
      <c r="AF360" s="215"/>
      <c r="AG360" s="216"/>
      <c r="AH360" s="205"/>
      <c r="AI360" s="205"/>
      <c r="AJ360" s="205"/>
      <c r="AK360" s="206"/>
      <c r="AL360" s="205">
        <v>0</v>
      </c>
      <c r="AM360" s="207">
        <v>485108.75999999995</v>
      </c>
      <c r="AN360" s="205"/>
      <c r="AO360" s="208">
        <v>485108.75999999995</v>
      </c>
      <c r="AP360" s="205"/>
      <c r="AQ360" s="210">
        <v>0</v>
      </c>
      <c r="AR360" s="205"/>
      <c r="AS360" s="205"/>
      <c r="AT360" s="205"/>
      <c r="AU360" s="205"/>
      <c r="AV360" s="211">
        <v>0</v>
      </c>
      <c r="AW360" s="205">
        <v>0</v>
      </c>
      <c r="AX360" s="205"/>
      <c r="AY360" s="207">
        <v>0</v>
      </c>
      <c r="AZ360" s="212"/>
      <c r="BA360" s="213">
        <v>0</v>
      </c>
      <c r="BC360" s="202" t="str">
        <f t="shared" si="44"/>
        <v/>
      </c>
      <c r="BD360" s="202" t="str">
        <f t="shared" si="44"/>
        <v/>
      </c>
      <c r="BE360" s="202" t="str">
        <f t="shared" si="44"/>
        <v/>
      </c>
      <c r="BF360" s="202" t="str">
        <f t="shared" si="44"/>
        <v/>
      </c>
      <c r="BG360" s="202" t="str">
        <f t="shared" si="43"/>
        <v>W/C</v>
      </c>
      <c r="BH360" s="202" t="str">
        <f t="shared" si="43"/>
        <v>NO</v>
      </c>
      <c r="BI360" s="202" t="str">
        <f t="shared" si="46"/>
        <v>W/C</v>
      </c>
      <c r="BK360" s="202" t="b">
        <f t="shared" si="45"/>
        <v>1</v>
      </c>
      <c r="BL360" s="202" t="b">
        <f t="shared" si="45"/>
        <v>1</v>
      </c>
      <c r="BM360" s="202" t="b">
        <f t="shared" si="45"/>
        <v>1</v>
      </c>
      <c r="BN360" s="202" t="b">
        <f t="shared" si="45"/>
        <v>1</v>
      </c>
      <c r="BO360" s="202" t="b">
        <f t="shared" si="45"/>
        <v>1</v>
      </c>
      <c r="BP360" s="202" t="b">
        <f t="shared" si="45"/>
        <v>1</v>
      </c>
      <c r="BQ360" s="202" t="b">
        <f t="shared" si="45"/>
        <v>1</v>
      </c>
    </row>
    <row r="361" spans="1:69" s="214" customFormat="1" ht="12" customHeight="1" x14ac:dyDescent="0.2">
      <c r="A361" s="239">
        <v>16502463</v>
      </c>
      <c r="B361" s="240" t="s">
        <v>2022</v>
      </c>
      <c r="C361" s="200" t="s">
        <v>784</v>
      </c>
      <c r="D361" s="201" t="s">
        <v>479</v>
      </c>
      <c r="E361" s="170"/>
      <c r="F361" s="200"/>
      <c r="G361" s="201"/>
      <c r="H361" s="202" t="s">
        <v>1684</v>
      </c>
      <c r="I361" s="202" t="s">
        <v>1684</v>
      </c>
      <c r="J361" s="202" t="s">
        <v>1684</v>
      </c>
      <c r="K361" s="202" t="s">
        <v>1684</v>
      </c>
      <c r="L361" s="202" t="s">
        <v>479</v>
      </c>
      <c r="M361" s="202" t="s">
        <v>1685</v>
      </c>
      <c r="N361" s="202" t="s">
        <v>479</v>
      </c>
      <c r="O361" s="237"/>
      <c r="P361" s="203">
        <v>169907.38</v>
      </c>
      <c r="Q361" s="203">
        <v>169907.38</v>
      </c>
      <c r="R361" s="203">
        <v>169907.38</v>
      </c>
      <c r="S361" s="203">
        <v>155748.43</v>
      </c>
      <c r="T361" s="203">
        <v>141589.48000000001</v>
      </c>
      <c r="U361" s="203">
        <v>127430.53</v>
      </c>
      <c r="V361" s="203">
        <v>113271.58</v>
      </c>
      <c r="W361" s="203">
        <v>99112.63</v>
      </c>
      <c r="X361" s="203">
        <v>84953.68</v>
      </c>
      <c r="Y361" s="203">
        <v>70794.73</v>
      </c>
      <c r="Z361" s="203">
        <v>56635.78</v>
      </c>
      <c r="AA361" s="203">
        <v>42476.83</v>
      </c>
      <c r="AB361" s="203">
        <v>28317.88</v>
      </c>
      <c r="AC361" s="203"/>
      <c r="AD361" s="203"/>
      <c r="AE361" s="203">
        <v>110911.755</v>
      </c>
      <c r="AF361" s="215"/>
      <c r="AG361" s="216"/>
      <c r="AH361" s="205"/>
      <c r="AI361" s="205"/>
      <c r="AJ361" s="205"/>
      <c r="AK361" s="206"/>
      <c r="AL361" s="205">
        <v>0</v>
      </c>
      <c r="AM361" s="207">
        <v>110911.755</v>
      </c>
      <c r="AN361" s="205"/>
      <c r="AO361" s="208">
        <v>110911.755</v>
      </c>
      <c r="AP361" s="205"/>
      <c r="AQ361" s="210">
        <v>28317.88</v>
      </c>
      <c r="AR361" s="205"/>
      <c r="AS361" s="205"/>
      <c r="AT361" s="205"/>
      <c r="AU361" s="205"/>
      <c r="AV361" s="211">
        <v>0</v>
      </c>
      <c r="AW361" s="205">
        <v>28317.88</v>
      </c>
      <c r="AX361" s="205"/>
      <c r="AY361" s="207">
        <v>28317.88</v>
      </c>
      <c r="AZ361" s="212"/>
      <c r="BA361" s="213">
        <v>0</v>
      </c>
      <c r="BC361" s="202" t="str">
        <f t="shared" si="44"/>
        <v/>
      </c>
      <c r="BD361" s="202" t="str">
        <f t="shared" si="44"/>
        <v/>
      </c>
      <c r="BE361" s="202" t="str">
        <f t="shared" si="44"/>
        <v/>
      </c>
      <c r="BF361" s="202" t="str">
        <f t="shared" si="44"/>
        <v/>
      </c>
      <c r="BG361" s="202" t="str">
        <f t="shared" si="43"/>
        <v>W/C</v>
      </c>
      <c r="BH361" s="202" t="str">
        <f t="shared" si="43"/>
        <v>NO</v>
      </c>
      <c r="BI361" s="202" t="str">
        <f t="shared" si="46"/>
        <v>W/C</v>
      </c>
      <c r="BK361" s="202" t="b">
        <f t="shared" si="45"/>
        <v>1</v>
      </c>
      <c r="BL361" s="202" t="b">
        <f t="shared" si="45"/>
        <v>1</v>
      </c>
      <c r="BM361" s="202" t="b">
        <f t="shared" si="45"/>
        <v>1</v>
      </c>
      <c r="BN361" s="202" t="b">
        <f t="shared" si="45"/>
        <v>1</v>
      </c>
      <c r="BO361" s="202" t="b">
        <f t="shared" si="45"/>
        <v>1</v>
      </c>
      <c r="BP361" s="202" t="b">
        <f t="shared" si="45"/>
        <v>1</v>
      </c>
      <c r="BQ361" s="202" t="b">
        <f t="shared" si="45"/>
        <v>1</v>
      </c>
    </row>
    <row r="362" spans="1:69" s="214" customFormat="1" ht="12" customHeight="1" x14ac:dyDescent="0.2">
      <c r="A362" s="239">
        <v>16502473</v>
      </c>
      <c r="B362" s="240" t="s">
        <v>2023</v>
      </c>
      <c r="C362" s="201" t="s">
        <v>785</v>
      </c>
      <c r="D362" s="201" t="s">
        <v>479</v>
      </c>
      <c r="E362" s="170"/>
      <c r="F362" s="201"/>
      <c r="G362" s="201"/>
      <c r="H362" s="202" t="s">
        <v>1684</v>
      </c>
      <c r="I362" s="202" t="s">
        <v>1684</v>
      </c>
      <c r="J362" s="202" t="s">
        <v>1684</v>
      </c>
      <c r="K362" s="202" t="s">
        <v>1684</v>
      </c>
      <c r="L362" s="202" t="s">
        <v>479</v>
      </c>
      <c r="M362" s="202" t="s">
        <v>1685</v>
      </c>
      <c r="N362" s="202" t="s">
        <v>479</v>
      </c>
      <c r="O362" s="237"/>
      <c r="P362" s="203">
        <v>0</v>
      </c>
      <c r="Q362" s="203">
        <v>0</v>
      </c>
      <c r="R362" s="203">
        <v>0</v>
      </c>
      <c r="S362" s="203">
        <v>0</v>
      </c>
      <c r="T362" s="203">
        <v>0</v>
      </c>
      <c r="U362" s="203">
        <v>0</v>
      </c>
      <c r="V362" s="203">
        <v>101692.01</v>
      </c>
      <c r="W362" s="203">
        <v>101692.01</v>
      </c>
      <c r="X362" s="203">
        <v>77927.25</v>
      </c>
      <c r="Y362" s="203">
        <v>77927.25</v>
      </c>
      <c r="Z362" s="203">
        <v>109689.75</v>
      </c>
      <c r="AA362" s="203">
        <v>109689.75</v>
      </c>
      <c r="AB362" s="203">
        <v>111390.81</v>
      </c>
      <c r="AC362" s="203"/>
      <c r="AD362" s="203"/>
      <c r="AE362" s="203">
        <v>52859.452083333337</v>
      </c>
      <c r="AF362" s="215"/>
      <c r="AG362" s="216"/>
      <c r="AH362" s="205"/>
      <c r="AI362" s="205"/>
      <c r="AJ362" s="205"/>
      <c r="AK362" s="206"/>
      <c r="AL362" s="205">
        <v>0</v>
      </c>
      <c r="AM362" s="207">
        <v>52859.452083333337</v>
      </c>
      <c r="AN362" s="205"/>
      <c r="AO362" s="208">
        <v>52859.452083333337</v>
      </c>
      <c r="AP362" s="205"/>
      <c r="AQ362" s="210">
        <v>111390.81</v>
      </c>
      <c r="AR362" s="205"/>
      <c r="AS362" s="205"/>
      <c r="AT362" s="205"/>
      <c r="AU362" s="205"/>
      <c r="AV362" s="211">
        <v>0</v>
      </c>
      <c r="AW362" s="205">
        <v>111390.81</v>
      </c>
      <c r="AX362" s="205"/>
      <c r="AY362" s="207">
        <v>111390.81</v>
      </c>
      <c r="AZ362" s="212"/>
      <c r="BA362" s="213">
        <v>0</v>
      </c>
      <c r="BC362" s="202" t="str">
        <f t="shared" si="44"/>
        <v/>
      </c>
      <c r="BD362" s="202" t="str">
        <f t="shared" si="44"/>
        <v/>
      </c>
      <c r="BE362" s="202" t="str">
        <f t="shared" si="44"/>
        <v/>
      </c>
      <c r="BF362" s="202" t="str">
        <f t="shared" si="44"/>
        <v/>
      </c>
      <c r="BG362" s="202" t="str">
        <f t="shared" si="43"/>
        <v>W/C</v>
      </c>
      <c r="BH362" s="202" t="str">
        <f t="shared" si="43"/>
        <v>NO</v>
      </c>
      <c r="BI362" s="202" t="str">
        <f t="shared" si="46"/>
        <v>W/C</v>
      </c>
      <c r="BK362" s="202" t="b">
        <f t="shared" si="45"/>
        <v>1</v>
      </c>
      <c r="BL362" s="202" t="b">
        <f t="shared" si="45"/>
        <v>1</v>
      </c>
      <c r="BM362" s="202" t="b">
        <f t="shared" si="45"/>
        <v>1</v>
      </c>
      <c r="BN362" s="202" t="b">
        <f t="shared" si="45"/>
        <v>1</v>
      </c>
      <c r="BO362" s="202" t="b">
        <f t="shared" si="45"/>
        <v>1</v>
      </c>
      <c r="BP362" s="202" t="b">
        <f t="shared" si="45"/>
        <v>1</v>
      </c>
      <c r="BQ362" s="202" t="b">
        <f t="shared" si="45"/>
        <v>1</v>
      </c>
    </row>
    <row r="363" spans="1:69" s="214" customFormat="1" ht="12" customHeight="1" x14ac:dyDescent="0.2">
      <c r="A363" s="293">
        <v>16502483</v>
      </c>
      <c r="B363" s="294" t="s">
        <v>2024</v>
      </c>
      <c r="C363" s="200" t="s">
        <v>786</v>
      </c>
      <c r="D363" s="201" t="s">
        <v>479</v>
      </c>
      <c r="E363" s="170"/>
      <c r="F363" s="200"/>
      <c r="G363" s="201"/>
      <c r="H363" s="202" t="s">
        <v>1684</v>
      </c>
      <c r="I363" s="202" t="s">
        <v>1684</v>
      </c>
      <c r="J363" s="202" t="s">
        <v>1684</v>
      </c>
      <c r="K363" s="202" t="s">
        <v>1684</v>
      </c>
      <c r="L363" s="202" t="s">
        <v>479</v>
      </c>
      <c r="M363" s="202" t="s">
        <v>1685</v>
      </c>
      <c r="N363" s="202" t="s">
        <v>479</v>
      </c>
      <c r="O363" s="237"/>
      <c r="P363" s="203">
        <v>74141.350000000006</v>
      </c>
      <c r="Q363" s="203">
        <v>74141.350000000006</v>
      </c>
      <c r="R363" s="203">
        <v>74141.350000000006</v>
      </c>
      <c r="S363" s="203">
        <v>74141.350000000006</v>
      </c>
      <c r="T363" s="203">
        <v>74141.350000000006</v>
      </c>
      <c r="U363" s="203">
        <v>74141.350000000006</v>
      </c>
      <c r="V363" s="203">
        <v>74141.350000000006</v>
      </c>
      <c r="W363" s="203">
        <v>74141.350000000006</v>
      </c>
      <c r="X363" s="203">
        <v>67962.899999999994</v>
      </c>
      <c r="Y363" s="203">
        <v>61784.45</v>
      </c>
      <c r="Z363" s="203">
        <v>55606</v>
      </c>
      <c r="AA363" s="203">
        <v>49427.55</v>
      </c>
      <c r="AB363" s="203">
        <v>43249.1</v>
      </c>
      <c r="AC363" s="203"/>
      <c r="AD363" s="203"/>
      <c r="AE363" s="203">
        <v>67705.464583333334</v>
      </c>
      <c r="AF363" s="215"/>
      <c r="AG363" s="216"/>
      <c r="AH363" s="205"/>
      <c r="AI363" s="205"/>
      <c r="AJ363" s="205"/>
      <c r="AK363" s="206"/>
      <c r="AL363" s="205">
        <v>0</v>
      </c>
      <c r="AM363" s="207">
        <v>67705.464583333334</v>
      </c>
      <c r="AN363" s="205"/>
      <c r="AO363" s="208">
        <v>67705.464583333334</v>
      </c>
      <c r="AP363" s="205"/>
      <c r="AQ363" s="210">
        <v>43249.1</v>
      </c>
      <c r="AR363" s="205"/>
      <c r="AS363" s="205"/>
      <c r="AT363" s="205"/>
      <c r="AU363" s="205"/>
      <c r="AV363" s="211">
        <v>0</v>
      </c>
      <c r="AW363" s="205">
        <v>43249.1</v>
      </c>
      <c r="AX363" s="205"/>
      <c r="AY363" s="207">
        <v>43249.1</v>
      </c>
      <c r="AZ363" s="212"/>
      <c r="BA363" s="213">
        <v>0</v>
      </c>
      <c r="BC363" s="202" t="str">
        <f t="shared" si="44"/>
        <v/>
      </c>
      <c r="BD363" s="202" t="str">
        <f t="shared" si="44"/>
        <v/>
      </c>
      <c r="BE363" s="202" t="str">
        <f t="shared" si="44"/>
        <v/>
      </c>
      <c r="BF363" s="202" t="str">
        <f t="shared" si="44"/>
        <v/>
      </c>
      <c r="BG363" s="202" t="str">
        <f t="shared" si="43"/>
        <v>W/C</v>
      </c>
      <c r="BH363" s="202" t="str">
        <f t="shared" si="43"/>
        <v>NO</v>
      </c>
      <c r="BI363" s="202" t="str">
        <f t="shared" si="46"/>
        <v>W/C</v>
      </c>
      <c r="BK363" s="202" t="b">
        <f t="shared" si="45"/>
        <v>1</v>
      </c>
      <c r="BL363" s="202" t="b">
        <f t="shared" si="45"/>
        <v>1</v>
      </c>
      <c r="BM363" s="202" t="b">
        <f t="shared" si="45"/>
        <v>1</v>
      </c>
      <c r="BN363" s="202" t="b">
        <f t="shared" si="45"/>
        <v>1</v>
      </c>
      <c r="BO363" s="202" t="b">
        <f t="shared" si="45"/>
        <v>1</v>
      </c>
      <c r="BP363" s="202" t="b">
        <f t="shared" si="45"/>
        <v>1</v>
      </c>
      <c r="BQ363" s="202" t="b">
        <f t="shared" si="45"/>
        <v>1</v>
      </c>
    </row>
    <row r="364" spans="1:69" s="214" customFormat="1" ht="12" customHeight="1" x14ac:dyDescent="0.2">
      <c r="A364" s="291">
        <v>16502493</v>
      </c>
      <c r="B364" s="292" t="s">
        <v>2025</v>
      </c>
      <c r="C364" s="243" t="s">
        <v>787</v>
      </c>
      <c r="D364" s="244" t="s">
        <v>479</v>
      </c>
      <c r="E364" s="245"/>
      <c r="F364" s="274">
        <v>42842</v>
      </c>
      <c r="G364" s="244"/>
      <c r="H364" s="247" t="s">
        <v>1684</v>
      </c>
      <c r="I364" s="247" t="s">
        <v>1684</v>
      </c>
      <c r="J364" s="247" t="s">
        <v>1684</v>
      </c>
      <c r="K364" s="247" t="s">
        <v>1684</v>
      </c>
      <c r="L364" s="247" t="s">
        <v>479</v>
      </c>
      <c r="M364" s="247" t="s">
        <v>1685</v>
      </c>
      <c r="N364" s="247" t="s">
        <v>479</v>
      </c>
      <c r="O364" s="248"/>
      <c r="P364" s="249">
        <v>251662.76</v>
      </c>
      <c r="Q364" s="249">
        <v>251662.76</v>
      </c>
      <c r="R364" s="249">
        <v>251662.76</v>
      </c>
      <c r="S364" s="249">
        <v>251662.76</v>
      </c>
      <c r="T364" s="249">
        <v>251662.76</v>
      </c>
      <c r="U364" s="249">
        <v>251662.76</v>
      </c>
      <c r="V364" s="249">
        <v>251662.76</v>
      </c>
      <c r="W364" s="249">
        <v>251662.76</v>
      </c>
      <c r="X364" s="249">
        <v>251662.76</v>
      </c>
      <c r="Y364" s="249">
        <v>449732.32</v>
      </c>
      <c r="Z364" s="249">
        <v>449732.32</v>
      </c>
      <c r="AA364" s="249">
        <v>412254.63</v>
      </c>
      <c r="AB364" s="249">
        <v>374776.94</v>
      </c>
      <c r="AC364" s="249"/>
      <c r="AD364" s="249"/>
      <c r="AE364" s="249">
        <v>303186.76666666666</v>
      </c>
      <c r="AF364" s="250"/>
      <c r="AG364" s="251"/>
      <c r="AH364" s="252"/>
      <c r="AI364" s="252"/>
      <c r="AJ364" s="252"/>
      <c r="AK364" s="253"/>
      <c r="AL364" s="252">
        <v>0</v>
      </c>
      <c r="AM364" s="254">
        <v>303186.76666666666</v>
      </c>
      <c r="AN364" s="252"/>
      <c r="AO364" s="255">
        <v>303186.76666666666</v>
      </c>
      <c r="AP364" s="252"/>
      <c r="AQ364" s="256">
        <v>374776.94</v>
      </c>
      <c r="AR364" s="252"/>
      <c r="AS364" s="252"/>
      <c r="AT364" s="252"/>
      <c r="AU364" s="252"/>
      <c r="AV364" s="257">
        <v>0</v>
      </c>
      <c r="AW364" s="252">
        <v>374776.94</v>
      </c>
      <c r="AX364" s="252"/>
      <c r="AY364" s="254">
        <v>374776.94</v>
      </c>
      <c r="AZ364" s="258"/>
      <c r="BA364" s="213">
        <v>0</v>
      </c>
      <c r="BC364" s="247" t="str">
        <f t="shared" si="44"/>
        <v/>
      </c>
      <c r="BD364" s="247" t="str">
        <f t="shared" si="44"/>
        <v/>
      </c>
      <c r="BE364" s="247" t="str">
        <f t="shared" si="44"/>
        <v/>
      </c>
      <c r="BF364" s="202" t="str">
        <f t="shared" si="44"/>
        <v/>
      </c>
      <c r="BG364" s="202" t="str">
        <f t="shared" si="43"/>
        <v>W/C</v>
      </c>
      <c r="BH364" s="202" t="str">
        <f t="shared" si="43"/>
        <v>NO</v>
      </c>
      <c r="BI364" s="202" t="str">
        <f t="shared" si="46"/>
        <v>W/C</v>
      </c>
      <c r="BK364" s="202" t="b">
        <f t="shared" si="45"/>
        <v>1</v>
      </c>
      <c r="BL364" s="202" t="b">
        <f t="shared" si="45"/>
        <v>1</v>
      </c>
      <c r="BM364" s="202" t="b">
        <f t="shared" si="45"/>
        <v>1</v>
      </c>
      <c r="BN364" s="202" t="b">
        <f t="shared" si="45"/>
        <v>1</v>
      </c>
      <c r="BO364" s="202" t="b">
        <f t="shared" si="45"/>
        <v>1</v>
      </c>
      <c r="BP364" s="202" t="b">
        <f t="shared" si="45"/>
        <v>1</v>
      </c>
      <c r="BQ364" s="202" t="b">
        <f t="shared" si="45"/>
        <v>1</v>
      </c>
    </row>
    <row r="365" spans="1:69" s="214" customFormat="1" ht="12" customHeight="1" x14ac:dyDescent="0.2">
      <c r="A365" s="291">
        <v>16502503</v>
      </c>
      <c r="B365" s="292" t="s">
        <v>2026</v>
      </c>
      <c r="C365" s="317" t="s">
        <v>788</v>
      </c>
      <c r="D365" s="244" t="s">
        <v>479</v>
      </c>
      <c r="E365" s="245"/>
      <c r="F365" s="274">
        <v>42964</v>
      </c>
      <c r="G365" s="244"/>
      <c r="H365" s="247" t="s">
        <v>1684</v>
      </c>
      <c r="I365" s="247" t="s">
        <v>1684</v>
      </c>
      <c r="J365" s="247" t="s">
        <v>1684</v>
      </c>
      <c r="K365" s="247" t="s">
        <v>1684</v>
      </c>
      <c r="L365" s="247" t="s">
        <v>479</v>
      </c>
      <c r="M365" s="247" t="s">
        <v>1685</v>
      </c>
      <c r="N365" s="247" t="s">
        <v>479</v>
      </c>
      <c r="O365" s="248"/>
      <c r="P365" s="249">
        <v>166750.44</v>
      </c>
      <c r="Q365" s="249">
        <v>166750.44</v>
      </c>
      <c r="R365" s="249">
        <v>166750.44</v>
      </c>
      <c r="S365" s="249">
        <v>166750.44</v>
      </c>
      <c r="T365" s="249">
        <v>166750.44</v>
      </c>
      <c r="U365" s="249">
        <v>166750.44</v>
      </c>
      <c r="V365" s="249">
        <v>166750.44</v>
      </c>
      <c r="W365" s="249">
        <v>166750.44</v>
      </c>
      <c r="X365" s="249">
        <v>166750.44</v>
      </c>
      <c r="Y365" s="249">
        <v>166750.44</v>
      </c>
      <c r="Z365" s="249">
        <v>166750.44</v>
      </c>
      <c r="AA365" s="249">
        <v>166750.44</v>
      </c>
      <c r="AB365" s="249">
        <v>166750.44</v>
      </c>
      <c r="AC365" s="249"/>
      <c r="AD365" s="249"/>
      <c r="AE365" s="249">
        <v>166750.43999999997</v>
      </c>
      <c r="AF365" s="250"/>
      <c r="AG365" s="251"/>
      <c r="AH365" s="252"/>
      <c r="AI365" s="252"/>
      <c r="AJ365" s="252"/>
      <c r="AK365" s="253"/>
      <c r="AL365" s="252">
        <v>0</v>
      </c>
      <c r="AM365" s="254">
        <v>166750.43999999997</v>
      </c>
      <c r="AN365" s="252"/>
      <c r="AO365" s="255">
        <v>166750.43999999997</v>
      </c>
      <c r="AP365" s="252"/>
      <c r="AQ365" s="256">
        <v>166750.44</v>
      </c>
      <c r="AR365" s="252"/>
      <c r="AS365" s="252"/>
      <c r="AT365" s="252"/>
      <c r="AU365" s="252"/>
      <c r="AV365" s="257">
        <v>0</v>
      </c>
      <c r="AW365" s="252">
        <v>166750.44</v>
      </c>
      <c r="AX365" s="252"/>
      <c r="AY365" s="254">
        <v>166750.44</v>
      </c>
      <c r="AZ365" s="258"/>
      <c r="BA365" s="213">
        <v>0</v>
      </c>
      <c r="BC365" s="247" t="str">
        <f t="shared" si="44"/>
        <v/>
      </c>
      <c r="BD365" s="247" t="str">
        <f t="shared" si="44"/>
        <v/>
      </c>
      <c r="BE365" s="247" t="str">
        <f t="shared" si="44"/>
        <v/>
      </c>
      <c r="BF365" s="202" t="str">
        <f t="shared" si="44"/>
        <v/>
      </c>
      <c r="BG365" s="202" t="str">
        <f t="shared" si="43"/>
        <v>W/C</v>
      </c>
      <c r="BH365" s="202" t="str">
        <f t="shared" si="43"/>
        <v>NO</v>
      </c>
      <c r="BI365" s="202" t="str">
        <f t="shared" si="46"/>
        <v>W/C</v>
      </c>
      <c r="BK365" s="202" t="b">
        <f t="shared" si="45"/>
        <v>1</v>
      </c>
      <c r="BL365" s="202" t="b">
        <f t="shared" si="45"/>
        <v>1</v>
      </c>
      <c r="BM365" s="202" t="b">
        <f t="shared" si="45"/>
        <v>1</v>
      </c>
      <c r="BN365" s="202" t="b">
        <f t="shared" si="45"/>
        <v>1</v>
      </c>
      <c r="BO365" s="202" t="b">
        <f t="shared" si="45"/>
        <v>1</v>
      </c>
      <c r="BP365" s="202" t="b">
        <f t="shared" si="45"/>
        <v>1</v>
      </c>
      <c r="BQ365" s="202" t="b">
        <f t="shared" si="45"/>
        <v>1</v>
      </c>
    </row>
    <row r="366" spans="1:69" s="214" customFormat="1" ht="12" customHeight="1" x14ac:dyDescent="0.2">
      <c r="A366" s="291">
        <v>16502513</v>
      </c>
      <c r="B366" s="292" t="s">
        <v>2027</v>
      </c>
      <c r="C366" s="317" t="s">
        <v>789</v>
      </c>
      <c r="D366" s="244" t="s">
        <v>479</v>
      </c>
      <c r="E366" s="245"/>
      <c r="F366" s="274">
        <v>42964</v>
      </c>
      <c r="G366" s="244"/>
      <c r="H366" s="247" t="s">
        <v>1684</v>
      </c>
      <c r="I366" s="247" t="s">
        <v>1684</v>
      </c>
      <c r="J366" s="247" t="s">
        <v>1684</v>
      </c>
      <c r="K366" s="247" t="s">
        <v>1684</v>
      </c>
      <c r="L366" s="247" t="s">
        <v>479</v>
      </c>
      <c r="M366" s="247" t="s">
        <v>1685</v>
      </c>
      <c r="N366" s="247" t="s">
        <v>479</v>
      </c>
      <c r="O366" s="248"/>
      <c r="P366" s="249">
        <v>419493.62</v>
      </c>
      <c r="Q366" s="249">
        <v>419493.62</v>
      </c>
      <c r="R366" s="249">
        <v>419493.62</v>
      </c>
      <c r="S366" s="249">
        <v>419493.62</v>
      </c>
      <c r="T366" s="249">
        <v>534250.82999999996</v>
      </c>
      <c r="U366" s="249">
        <v>553070.24</v>
      </c>
      <c r="V366" s="249">
        <v>568664.86</v>
      </c>
      <c r="W366" s="249">
        <v>476399.82</v>
      </c>
      <c r="X366" s="249">
        <v>460360.8</v>
      </c>
      <c r="Y366" s="249">
        <v>460360.8</v>
      </c>
      <c r="Z366" s="249">
        <v>460360.8</v>
      </c>
      <c r="AA366" s="249">
        <v>460360.8</v>
      </c>
      <c r="AB366" s="249">
        <v>460360.8</v>
      </c>
      <c r="AC366" s="249"/>
      <c r="AD366" s="249"/>
      <c r="AE366" s="249">
        <v>472686.41833333322</v>
      </c>
      <c r="AF366" s="250"/>
      <c r="AG366" s="251"/>
      <c r="AH366" s="252"/>
      <c r="AI366" s="252"/>
      <c r="AJ366" s="252"/>
      <c r="AK366" s="253"/>
      <c r="AL366" s="252">
        <v>0</v>
      </c>
      <c r="AM366" s="254">
        <v>472686.41833333322</v>
      </c>
      <c r="AN366" s="252"/>
      <c r="AO366" s="255">
        <v>472686.41833333322</v>
      </c>
      <c r="AP366" s="252"/>
      <c r="AQ366" s="256">
        <v>460360.8</v>
      </c>
      <c r="AR366" s="252"/>
      <c r="AS366" s="252"/>
      <c r="AT366" s="252"/>
      <c r="AU366" s="252"/>
      <c r="AV366" s="257">
        <v>0</v>
      </c>
      <c r="AW366" s="252">
        <v>460360.8</v>
      </c>
      <c r="AX366" s="252"/>
      <c r="AY366" s="254">
        <v>460360.8</v>
      </c>
      <c r="AZ366" s="258"/>
      <c r="BA366" s="213">
        <v>0</v>
      </c>
      <c r="BC366" s="247" t="str">
        <f t="shared" si="44"/>
        <v/>
      </c>
      <c r="BD366" s="247" t="str">
        <f t="shared" si="44"/>
        <v/>
      </c>
      <c r="BE366" s="247" t="str">
        <f t="shared" si="44"/>
        <v/>
      </c>
      <c r="BF366" s="202" t="str">
        <f t="shared" si="44"/>
        <v/>
      </c>
      <c r="BG366" s="202" t="str">
        <f t="shared" si="43"/>
        <v>W/C</v>
      </c>
      <c r="BH366" s="202" t="str">
        <f t="shared" si="43"/>
        <v>NO</v>
      </c>
      <c r="BI366" s="202" t="str">
        <f t="shared" si="46"/>
        <v>W/C</v>
      </c>
      <c r="BK366" s="202" t="b">
        <f t="shared" si="45"/>
        <v>1</v>
      </c>
      <c r="BL366" s="202" t="b">
        <f t="shared" si="45"/>
        <v>1</v>
      </c>
      <c r="BM366" s="202" t="b">
        <f t="shared" si="45"/>
        <v>1</v>
      </c>
      <c r="BN366" s="202" t="b">
        <f t="shared" si="45"/>
        <v>1</v>
      </c>
      <c r="BO366" s="202" t="b">
        <f t="shared" si="45"/>
        <v>1</v>
      </c>
      <c r="BP366" s="202" t="b">
        <f t="shared" si="45"/>
        <v>1</v>
      </c>
      <c r="BQ366" s="202" t="b">
        <f t="shared" si="45"/>
        <v>1</v>
      </c>
    </row>
    <row r="367" spans="1:69" s="214" customFormat="1" ht="12" customHeight="1" x14ac:dyDescent="0.2">
      <c r="A367" s="291">
        <v>16502523</v>
      </c>
      <c r="B367" s="292" t="s">
        <v>2028</v>
      </c>
      <c r="C367" s="317" t="s">
        <v>790</v>
      </c>
      <c r="D367" s="244" t="s">
        <v>479</v>
      </c>
      <c r="E367" s="245"/>
      <c r="F367" s="274">
        <v>42964</v>
      </c>
      <c r="G367" s="244"/>
      <c r="H367" s="247" t="s">
        <v>1684</v>
      </c>
      <c r="I367" s="247" t="s">
        <v>1684</v>
      </c>
      <c r="J367" s="247" t="s">
        <v>1684</v>
      </c>
      <c r="K367" s="247" t="s">
        <v>1684</v>
      </c>
      <c r="L367" s="247" t="s">
        <v>479</v>
      </c>
      <c r="M367" s="247" t="s">
        <v>1685</v>
      </c>
      <c r="N367" s="247" t="s">
        <v>479</v>
      </c>
      <c r="O367" s="248"/>
      <c r="P367" s="249">
        <v>570039.56999999995</v>
      </c>
      <c r="Q367" s="249">
        <v>570039.56999999995</v>
      </c>
      <c r="R367" s="249">
        <v>570039.56999999995</v>
      </c>
      <c r="S367" s="249">
        <v>570039.56999999995</v>
      </c>
      <c r="T367" s="249">
        <v>570039.56999999995</v>
      </c>
      <c r="U367" s="249">
        <v>570039.56999999995</v>
      </c>
      <c r="V367" s="249">
        <v>570039.56999999995</v>
      </c>
      <c r="W367" s="249">
        <v>570039.56999999995</v>
      </c>
      <c r="X367" s="249">
        <v>570039.56999999995</v>
      </c>
      <c r="Y367" s="249">
        <v>570039.56999999995</v>
      </c>
      <c r="Z367" s="249">
        <v>570039.56999999995</v>
      </c>
      <c r="AA367" s="249">
        <v>570039.56999999995</v>
      </c>
      <c r="AB367" s="249">
        <v>570039.56999999995</v>
      </c>
      <c r="AC367" s="249"/>
      <c r="AD367" s="249"/>
      <c r="AE367" s="249">
        <v>570039.57000000007</v>
      </c>
      <c r="AF367" s="250"/>
      <c r="AG367" s="251"/>
      <c r="AH367" s="252"/>
      <c r="AI367" s="252"/>
      <c r="AJ367" s="252"/>
      <c r="AK367" s="253"/>
      <c r="AL367" s="252">
        <v>0</v>
      </c>
      <c r="AM367" s="254">
        <v>570039.57000000007</v>
      </c>
      <c r="AN367" s="252"/>
      <c r="AO367" s="255">
        <v>570039.57000000007</v>
      </c>
      <c r="AP367" s="252"/>
      <c r="AQ367" s="256">
        <v>570039.56999999995</v>
      </c>
      <c r="AR367" s="252"/>
      <c r="AS367" s="252"/>
      <c r="AT367" s="252"/>
      <c r="AU367" s="252"/>
      <c r="AV367" s="257">
        <v>0</v>
      </c>
      <c r="AW367" s="252">
        <v>570039.56999999995</v>
      </c>
      <c r="AX367" s="252"/>
      <c r="AY367" s="254">
        <v>570039.56999999995</v>
      </c>
      <c r="AZ367" s="258"/>
      <c r="BA367" s="213">
        <v>0</v>
      </c>
      <c r="BC367" s="247" t="str">
        <f t="shared" si="44"/>
        <v/>
      </c>
      <c r="BD367" s="247" t="str">
        <f t="shared" si="44"/>
        <v/>
      </c>
      <c r="BE367" s="247" t="str">
        <f t="shared" si="44"/>
        <v/>
      </c>
      <c r="BF367" s="202" t="str">
        <f t="shared" si="44"/>
        <v/>
      </c>
      <c r="BG367" s="202" t="str">
        <f t="shared" si="43"/>
        <v>W/C</v>
      </c>
      <c r="BH367" s="202" t="str">
        <f t="shared" si="43"/>
        <v>NO</v>
      </c>
      <c r="BI367" s="202" t="str">
        <f t="shared" si="46"/>
        <v>W/C</v>
      </c>
      <c r="BK367" s="202" t="b">
        <f t="shared" si="45"/>
        <v>1</v>
      </c>
      <c r="BL367" s="202" t="b">
        <f t="shared" si="45"/>
        <v>1</v>
      </c>
      <c r="BM367" s="202" t="b">
        <f t="shared" si="45"/>
        <v>1</v>
      </c>
      <c r="BN367" s="202" t="b">
        <f t="shared" si="45"/>
        <v>1</v>
      </c>
      <c r="BO367" s="202" t="b">
        <f t="shared" si="45"/>
        <v>1</v>
      </c>
      <c r="BP367" s="202" t="b">
        <f t="shared" si="45"/>
        <v>1</v>
      </c>
      <c r="BQ367" s="202" t="b">
        <f t="shared" si="45"/>
        <v>1</v>
      </c>
    </row>
    <row r="368" spans="1:69" s="214" customFormat="1" ht="12" customHeight="1" x14ac:dyDescent="0.2">
      <c r="A368" s="318">
        <v>16502543</v>
      </c>
      <c r="B368" s="318" t="s">
        <v>2029</v>
      </c>
      <c r="C368" s="319" t="s">
        <v>791</v>
      </c>
      <c r="D368" s="244" t="s">
        <v>479</v>
      </c>
      <c r="E368" s="245"/>
      <c r="F368" s="274">
        <v>43101</v>
      </c>
      <c r="G368" s="244"/>
      <c r="H368" s="247" t="s">
        <v>1684</v>
      </c>
      <c r="I368" s="247" t="s">
        <v>1684</v>
      </c>
      <c r="J368" s="247" t="s">
        <v>1684</v>
      </c>
      <c r="K368" s="247" t="s">
        <v>1684</v>
      </c>
      <c r="L368" s="247" t="s">
        <v>479</v>
      </c>
      <c r="M368" s="247" t="s">
        <v>1685</v>
      </c>
      <c r="N368" s="247" t="s">
        <v>479</v>
      </c>
      <c r="O368" s="248"/>
      <c r="P368" s="249">
        <v>0</v>
      </c>
      <c r="Q368" s="249">
        <v>75000</v>
      </c>
      <c r="R368" s="249">
        <v>75000</v>
      </c>
      <c r="S368" s="249">
        <v>75000</v>
      </c>
      <c r="T368" s="249">
        <v>75000</v>
      </c>
      <c r="U368" s="249">
        <v>75000</v>
      </c>
      <c r="V368" s="249">
        <v>75000</v>
      </c>
      <c r="W368" s="249">
        <v>75000</v>
      </c>
      <c r="X368" s="249">
        <v>75000</v>
      </c>
      <c r="Y368" s="249">
        <v>75000</v>
      </c>
      <c r="Z368" s="249">
        <v>68750</v>
      </c>
      <c r="AA368" s="249">
        <v>62500</v>
      </c>
      <c r="AB368" s="249">
        <v>56250</v>
      </c>
      <c r="AC368" s="249"/>
      <c r="AD368" s="249"/>
      <c r="AE368" s="249">
        <v>69531.25</v>
      </c>
      <c r="AF368" s="250"/>
      <c r="AG368" s="251"/>
      <c r="AH368" s="252"/>
      <c r="AI368" s="252"/>
      <c r="AJ368" s="252"/>
      <c r="AK368" s="253"/>
      <c r="AL368" s="252">
        <v>0</v>
      </c>
      <c r="AM368" s="254">
        <v>69531.25</v>
      </c>
      <c r="AN368" s="252"/>
      <c r="AO368" s="255">
        <v>69531.25</v>
      </c>
      <c r="AP368" s="252"/>
      <c r="AQ368" s="256">
        <v>56250</v>
      </c>
      <c r="AR368" s="252"/>
      <c r="AS368" s="252"/>
      <c r="AT368" s="252"/>
      <c r="AU368" s="252"/>
      <c r="AV368" s="257">
        <v>0</v>
      </c>
      <c r="AW368" s="252">
        <v>56250</v>
      </c>
      <c r="AX368" s="252"/>
      <c r="AY368" s="254">
        <v>56250</v>
      </c>
      <c r="AZ368" s="258"/>
      <c r="BA368" s="213">
        <v>0</v>
      </c>
      <c r="BC368" s="247" t="str">
        <f t="shared" si="44"/>
        <v/>
      </c>
      <c r="BD368" s="247" t="str">
        <f t="shared" si="44"/>
        <v/>
      </c>
      <c r="BE368" s="247" t="str">
        <f t="shared" si="44"/>
        <v/>
      </c>
      <c r="BF368" s="202" t="str">
        <f t="shared" si="44"/>
        <v/>
      </c>
      <c r="BG368" s="202" t="str">
        <f t="shared" si="43"/>
        <v>W/C</v>
      </c>
      <c r="BH368" s="202" t="str">
        <f t="shared" si="43"/>
        <v>NO</v>
      </c>
      <c r="BI368" s="202" t="str">
        <f t="shared" si="46"/>
        <v>W/C</v>
      </c>
      <c r="BK368" s="202" t="b">
        <f t="shared" si="45"/>
        <v>1</v>
      </c>
      <c r="BL368" s="202" t="b">
        <f t="shared" si="45"/>
        <v>1</v>
      </c>
      <c r="BM368" s="202" t="b">
        <f t="shared" si="45"/>
        <v>1</v>
      </c>
      <c r="BN368" s="202" t="b">
        <f t="shared" si="45"/>
        <v>1</v>
      </c>
      <c r="BO368" s="202" t="b">
        <f t="shared" si="45"/>
        <v>1</v>
      </c>
      <c r="BP368" s="202" t="b">
        <f t="shared" si="45"/>
        <v>1</v>
      </c>
      <c r="BQ368" s="202" t="b">
        <f t="shared" si="45"/>
        <v>1</v>
      </c>
    </row>
    <row r="369" spans="1:69" s="214" customFormat="1" ht="12" customHeight="1" x14ac:dyDescent="0.25">
      <c r="A369" s="320">
        <v>16502553</v>
      </c>
      <c r="B369" s="320" t="s">
        <v>4952</v>
      </c>
      <c r="C369" s="288" t="s">
        <v>4894</v>
      </c>
      <c r="D369" s="220" t="s">
        <v>479</v>
      </c>
      <c r="E369" s="221"/>
      <c r="F369" s="277">
        <v>43282</v>
      </c>
      <c r="G369" s="277"/>
      <c r="H369" s="223" t="s">
        <v>1684</v>
      </c>
      <c r="I369" s="223" t="s">
        <v>1684</v>
      </c>
      <c r="J369" s="223" t="s">
        <v>1684</v>
      </c>
      <c r="K369" s="223" t="s">
        <v>1684</v>
      </c>
      <c r="L369" s="223" t="s">
        <v>479</v>
      </c>
      <c r="M369" s="223" t="s">
        <v>1685</v>
      </c>
      <c r="N369" s="223" t="s">
        <v>479</v>
      </c>
      <c r="O369" s="224"/>
      <c r="P369" s="225"/>
      <c r="Q369" s="225"/>
      <c r="R369" s="225"/>
      <c r="S369" s="225"/>
      <c r="T369" s="225"/>
      <c r="U369" s="225"/>
      <c r="V369" s="225"/>
      <c r="W369" s="225">
        <v>247414.8</v>
      </c>
      <c r="X369" s="225">
        <v>247414.8</v>
      </c>
      <c r="Y369" s="225">
        <v>247414.8</v>
      </c>
      <c r="Z369" s="225">
        <v>247414.8</v>
      </c>
      <c r="AA369" s="225">
        <v>247414.8</v>
      </c>
      <c r="AB369" s="225">
        <v>247414.8</v>
      </c>
      <c r="AC369" s="225"/>
      <c r="AD369" s="225"/>
      <c r="AE369" s="225">
        <v>113398.45</v>
      </c>
      <c r="AF369" s="226"/>
      <c r="AG369" s="227"/>
      <c r="AH369" s="228"/>
      <c r="AI369" s="228"/>
      <c r="AJ369" s="228"/>
      <c r="AK369" s="229"/>
      <c r="AL369" s="228">
        <v>0</v>
      </c>
      <c r="AM369" s="230">
        <v>113398.45</v>
      </c>
      <c r="AN369" s="228"/>
      <c r="AO369" s="231">
        <v>113398.45</v>
      </c>
      <c r="AP369" s="228"/>
      <c r="AQ369" s="232">
        <v>247414.8</v>
      </c>
      <c r="AR369" s="228"/>
      <c r="AS369" s="228"/>
      <c r="AT369" s="228"/>
      <c r="AU369" s="228"/>
      <c r="AV369" s="233">
        <v>0</v>
      </c>
      <c r="AW369" s="228">
        <v>247414.8</v>
      </c>
      <c r="AX369" s="228"/>
      <c r="AY369" s="230">
        <v>247414.8</v>
      </c>
      <c r="AZ369" s="234"/>
      <c r="BA369" s="213">
        <v>0</v>
      </c>
      <c r="BC369" s="247"/>
      <c r="BD369" s="247"/>
      <c r="BE369" s="247"/>
      <c r="BF369" s="202"/>
      <c r="BG369" s="202"/>
      <c r="BH369" s="202"/>
      <c r="BI369" s="202"/>
      <c r="BK369" s="202"/>
      <c r="BL369" s="202"/>
      <c r="BM369" s="202"/>
      <c r="BN369" s="202"/>
      <c r="BO369" s="202"/>
      <c r="BP369" s="202"/>
      <c r="BQ369" s="202"/>
    </row>
    <row r="370" spans="1:69" s="214" customFormat="1" ht="12" customHeight="1" x14ac:dyDescent="0.2">
      <c r="A370" s="318">
        <v>16502563</v>
      </c>
      <c r="B370" s="318"/>
      <c r="C370" s="319" t="s">
        <v>792</v>
      </c>
      <c r="D370" s="244" t="s">
        <v>479</v>
      </c>
      <c r="E370" s="245"/>
      <c r="F370" s="246">
        <v>43268</v>
      </c>
      <c r="G370" s="244"/>
      <c r="H370" s="247"/>
      <c r="I370" s="247"/>
      <c r="J370" s="247"/>
      <c r="K370" s="247"/>
      <c r="L370" s="247" t="s">
        <v>479</v>
      </c>
      <c r="M370" s="247" t="s">
        <v>1685</v>
      </c>
      <c r="N370" s="247" t="s">
        <v>479</v>
      </c>
      <c r="O370" s="248"/>
      <c r="P370" s="249"/>
      <c r="Q370" s="249"/>
      <c r="R370" s="249"/>
      <c r="S370" s="249"/>
      <c r="T370" s="249"/>
      <c r="U370" s="249"/>
      <c r="V370" s="249">
        <v>175019.76</v>
      </c>
      <c r="W370" s="249">
        <v>175019.76</v>
      </c>
      <c r="X370" s="249">
        <v>175019.76</v>
      </c>
      <c r="Y370" s="249">
        <v>175019.76</v>
      </c>
      <c r="Z370" s="249">
        <v>175019.76</v>
      </c>
      <c r="AA370" s="249">
        <v>160434.78</v>
      </c>
      <c r="AB370" s="249">
        <v>145849.79999999999</v>
      </c>
      <c r="AC370" s="249"/>
      <c r="AD370" s="249"/>
      <c r="AE370" s="249">
        <v>92371.54</v>
      </c>
      <c r="AF370" s="250"/>
      <c r="AG370" s="251"/>
      <c r="AH370" s="252"/>
      <c r="AI370" s="252"/>
      <c r="AJ370" s="252"/>
      <c r="AK370" s="253"/>
      <c r="AL370" s="252">
        <v>0</v>
      </c>
      <c r="AM370" s="254">
        <v>92371.54</v>
      </c>
      <c r="AN370" s="252"/>
      <c r="AO370" s="255">
        <v>92371.54</v>
      </c>
      <c r="AP370" s="252"/>
      <c r="AQ370" s="256">
        <v>145849.79999999999</v>
      </c>
      <c r="AR370" s="252"/>
      <c r="AS370" s="252"/>
      <c r="AT370" s="252"/>
      <c r="AU370" s="252"/>
      <c r="AV370" s="257">
        <v>0</v>
      </c>
      <c r="AW370" s="252">
        <v>145849.79999999999</v>
      </c>
      <c r="AX370" s="252"/>
      <c r="AY370" s="254">
        <v>145849.79999999999</v>
      </c>
      <c r="AZ370" s="258"/>
      <c r="BA370" s="213">
        <v>0</v>
      </c>
      <c r="BC370" s="247"/>
      <c r="BD370" s="247"/>
      <c r="BE370" s="247"/>
      <c r="BF370" s="202"/>
      <c r="BG370" s="202" t="str">
        <f t="shared" si="43"/>
        <v>W/C</v>
      </c>
      <c r="BH370" s="202" t="str">
        <f t="shared" si="43"/>
        <v>NO</v>
      </c>
      <c r="BI370" s="202" t="str">
        <f t="shared" si="46"/>
        <v>W/C</v>
      </c>
      <c r="BK370" s="202" t="b">
        <f t="shared" ref="BK370:BQ370" si="47">BC370=H370</f>
        <v>1</v>
      </c>
      <c r="BL370" s="202" t="b">
        <f t="shared" si="47"/>
        <v>1</v>
      </c>
      <c r="BM370" s="202" t="b">
        <f t="shared" si="47"/>
        <v>1</v>
      </c>
      <c r="BN370" s="202" t="b">
        <f t="shared" si="47"/>
        <v>1</v>
      </c>
      <c r="BO370" s="202" t="b">
        <f t="shared" si="47"/>
        <v>1</v>
      </c>
      <c r="BP370" s="202" t="b">
        <f t="shared" si="47"/>
        <v>1</v>
      </c>
      <c r="BQ370" s="202" t="b">
        <f t="shared" si="47"/>
        <v>1</v>
      </c>
    </row>
    <row r="371" spans="1:69" s="214" customFormat="1" ht="12" customHeight="1" x14ac:dyDescent="0.25">
      <c r="A371" s="320">
        <v>16502573</v>
      </c>
      <c r="B371" s="320"/>
      <c r="C371" s="288" t="s">
        <v>4895</v>
      </c>
      <c r="D371" s="220" t="s">
        <v>479</v>
      </c>
      <c r="E371" s="221"/>
      <c r="F371" s="277">
        <v>43282</v>
      </c>
      <c r="G371" s="277"/>
      <c r="H371" s="223" t="s">
        <v>1684</v>
      </c>
      <c r="I371" s="223" t="s">
        <v>1684</v>
      </c>
      <c r="J371" s="223" t="s">
        <v>1684</v>
      </c>
      <c r="K371" s="223" t="s">
        <v>1684</v>
      </c>
      <c r="L371" s="223" t="s">
        <v>479</v>
      </c>
      <c r="M371" s="223" t="s">
        <v>1685</v>
      </c>
      <c r="N371" s="223" t="s">
        <v>479</v>
      </c>
      <c r="O371" s="224"/>
      <c r="P371" s="225"/>
      <c r="Q371" s="225"/>
      <c r="R371" s="225"/>
      <c r="S371" s="225"/>
      <c r="T371" s="225"/>
      <c r="U371" s="225"/>
      <c r="V371" s="225"/>
      <c r="W371" s="225">
        <v>143402.39000000001</v>
      </c>
      <c r="X371" s="225">
        <v>129062.15</v>
      </c>
      <c r="Y371" s="225">
        <v>114721.91</v>
      </c>
      <c r="Z371" s="225">
        <v>100381.67</v>
      </c>
      <c r="AA371" s="225">
        <v>86041.43</v>
      </c>
      <c r="AB371" s="225">
        <v>71701.19</v>
      </c>
      <c r="AC371" s="225"/>
      <c r="AD371" s="225"/>
      <c r="AE371" s="225">
        <v>50788.345416666671</v>
      </c>
      <c r="AF371" s="226"/>
      <c r="AG371" s="227"/>
      <c r="AH371" s="228"/>
      <c r="AI371" s="228"/>
      <c r="AJ371" s="228"/>
      <c r="AK371" s="229"/>
      <c r="AL371" s="228">
        <v>0</v>
      </c>
      <c r="AM371" s="230">
        <v>50788.345416666671</v>
      </c>
      <c r="AN371" s="228"/>
      <c r="AO371" s="231">
        <v>50788.345416666671</v>
      </c>
      <c r="AP371" s="228"/>
      <c r="AQ371" s="232">
        <v>71701.19</v>
      </c>
      <c r="AR371" s="228"/>
      <c r="AS371" s="228"/>
      <c r="AT371" s="228"/>
      <c r="AU371" s="228"/>
      <c r="AV371" s="233">
        <v>0</v>
      </c>
      <c r="AW371" s="228">
        <v>71701.19</v>
      </c>
      <c r="AX371" s="228"/>
      <c r="AY371" s="230">
        <v>71701.19</v>
      </c>
      <c r="AZ371" s="234"/>
      <c r="BA371" s="213">
        <v>0</v>
      </c>
      <c r="BC371" s="247"/>
      <c r="BD371" s="247"/>
      <c r="BE371" s="247"/>
      <c r="BF371" s="202"/>
      <c r="BG371" s="202"/>
      <c r="BH371" s="202"/>
      <c r="BI371" s="202"/>
      <c r="BK371" s="202"/>
      <c r="BL371" s="202"/>
      <c r="BM371" s="202"/>
      <c r="BN371" s="202"/>
      <c r="BO371" s="202"/>
      <c r="BP371" s="202"/>
      <c r="BQ371" s="202"/>
    </row>
    <row r="372" spans="1:69" s="214" customFormat="1" ht="12" customHeight="1" x14ac:dyDescent="0.25">
      <c r="A372" s="320">
        <v>16502583</v>
      </c>
      <c r="B372" s="320"/>
      <c r="C372" s="306" t="s">
        <v>4896</v>
      </c>
      <c r="D372" s="220" t="s">
        <v>479</v>
      </c>
      <c r="E372" s="221"/>
      <c r="F372" s="277">
        <v>43313</v>
      </c>
      <c r="G372" s="277"/>
      <c r="H372" s="223" t="s">
        <v>1684</v>
      </c>
      <c r="I372" s="223" t="s">
        <v>1684</v>
      </c>
      <c r="J372" s="223" t="s">
        <v>1684</v>
      </c>
      <c r="K372" s="223" t="s">
        <v>1684</v>
      </c>
      <c r="L372" s="223" t="s">
        <v>479</v>
      </c>
      <c r="M372" s="223" t="s">
        <v>1685</v>
      </c>
      <c r="N372" s="223" t="s">
        <v>479</v>
      </c>
      <c r="O372" s="224"/>
      <c r="P372" s="225"/>
      <c r="Q372" s="225"/>
      <c r="R372" s="225"/>
      <c r="S372" s="225"/>
      <c r="T372" s="225"/>
      <c r="U372" s="225"/>
      <c r="V372" s="225"/>
      <c r="W372" s="225"/>
      <c r="X372" s="225">
        <v>34865.839999999997</v>
      </c>
      <c r="Y372" s="225">
        <v>34865.839999999997</v>
      </c>
      <c r="Z372" s="225">
        <v>34865.839999999997</v>
      </c>
      <c r="AA372" s="225">
        <v>34865.839999999997</v>
      </c>
      <c r="AB372" s="225">
        <v>34865.839999999997</v>
      </c>
      <c r="AC372" s="225"/>
      <c r="AD372" s="225"/>
      <c r="AE372" s="225">
        <v>13074.689999999997</v>
      </c>
      <c r="AF372" s="226"/>
      <c r="AG372" s="227"/>
      <c r="AH372" s="228"/>
      <c r="AI372" s="228"/>
      <c r="AJ372" s="228"/>
      <c r="AK372" s="229"/>
      <c r="AL372" s="228">
        <v>0</v>
      </c>
      <c r="AM372" s="230">
        <v>13074.689999999997</v>
      </c>
      <c r="AN372" s="228"/>
      <c r="AO372" s="231">
        <v>13074.689999999997</v>
      </c>
      <c r="AP372" s="228"/>
      <c r="AQ372" s="232">
        <v>34865.839999999997</v>
      </c>
      <c r="AR372" s="228"/>
      <c r="AS372" s="228"/>
      <c r="AT372" s="228"/>
      <c r="AU372" s="228"/>
      <c r="AV372" s="233">
        <v>0</v>
      </c>
      <c r="AW372" s="228">
        <v>34865.839999999997</v>
      </c>
      <c r="AX372" s="228"/>
      <c r="AY372" s="230">
        <v>34865.839999999997</v>
      </c>
      <c r="AZ372" s="234"/>
      <c r="BA372" s="213">
        <v>0</v>
      </c>
      <c r="BC372" s="247"/>
      <c r="BD372" s="247"/>
      <c r="BE372" s="247"/>
      <c r="BF372" s="202"/>
      <c r="BG372" s="202"/>
      <c r="BH372" s="202"/>
      <c r="BI372" s="202"/>
      <c r="BK372" s="202"/>
      <c r="BL372" s="202"/>
      <c r="BM372" s="202"/>
      <c r="BN372" s="202"/>
      <c r="BO372" s="202"/>
      <c r="BP372" s="202"/>
      <c r="BQ372" s="202"/>
    </row>
    <row r="373" spans="1:69" s="214" customFormat="1" ht="12" customHeight="1" x14ac:dyDescent="0.25">
      <c r="A373" s="320">
        <v>16502603</v>
      </c>
      <c r="B373" s="320"/>
      <c r="C373" s="306" t="s">
        <v>4897</v>
      </c>
      <c r="D373" s="220" t="s">
        <v>479</v>
      </c>
      <c r="E373" s="221"/>
      <c r="F373" s="277">
        <v>43282</v>
      </c>
      <c r="G373" s="277"/>
      <c r="H373" s="223" t="s">
        <v>1684</v>
      </c>
      <c r="I373" s="223" t="s">
        <v>1684</v>
      </c>
      <c r="J373" s="223" t="s">
        <v>1684</v>
      </c>
      <c r="K373" s="223" t="s">
        <v>1684</v>
      </c>
      <c r="L373" s="223" t="s">
        <v>479</v>
      </c>
      <c r="M373" s="223" t="s">
        <v>1685</v>
      </c>
      <c r="N373" s="223" t="s">
        <v>479</v>
      </c>
      <c r="O373" s="224"/>
      <c r="P373" s="225"/>
      <c r="Q373" s="225"/>
      <c r="R373" s="225"/>
      <c r="S373" s="225"/>
      <c r="T373" s="225"/>
      <c r="U373" s="225"/>
      <c r="V373" s="225"/>
      <c r="W373" s="225">
        <v>31680</v>
      </c>
      <c r="X373" s="225">
        <v>31680</v>
      </c>
      <c r="Y373" s="225">
        <v>31680</v>
      </c>
      <c r="Z373" s="225">
        <v>31680</v>
      </c>
      <c r="AA373" s="225">
        <v>31680</v>
      </c>
      <c r="AB373" s="225">
        <v>31680</v>
      </c>
      <c r="AC373" s="225"/>
      <c r="AD373" s="225"/>
      <c r="AE373" s="225">
        <v>14520</v>
      </c>
      <c r="AF373" s="226"/>
      <c r="AG373" s="227"/>
      <c r="AH373" s="228"/>
      <c r="AI373" s="228"/>
      <c r="AJ373" s="228"/>
      <c r="AK373" s="229"/>
      <c r="AL373" s="228">
        <v>0</v>
      </c>
      <c r="AM373" s="230">
        <v>14520</v>
      </c>
      <c r="AN373" s="228"/>
      <c r="AO373" s="231">
        <v>14520</v>
      </c>
      <c r="AP373" s="228"/>
      <c r="AQ373" s="232">
        <v>31680</v>
      </c>
      <c r="AR373" s="228"/>
      <c r="AS373" s="228"/>
      <c r="AT373" s="228"/>
      <c r="AU373" s="228"/>
      <c r="AV373" s="233">
        <v>0</v>
      </c>
      <c r="AW373" s="228">
        <v>31680</v>
      </c>
      <c r="AX373" s="228"/>
      <c r="AY373" s="230">
        <v>31680</v>
      </c>
      <c r="AZ373" s="234"/>
      <c r="BA373" s="213">
        <v>0</v>
      </c>
      <c r="BC373" s="247"/>
      <c r="BD373" s="247"/>
      <c r="BE373" s="247"/>
      <c r="BF373" s="202"/>
      <c r="BG373" s="202"/>
      <c r="BH373" s="202"/>
      <c r="BI373" s="202"/>
      <c r="BK373" s="202"/>
      <c r="BL373" s="202"/>
      <c r="BM373" s="202"/>
      <c r="BN373" s="202"/>
      <c r="BO373" s="202"/>
      <c r="BP373" s="202"/>
      <c r="BQ373" s="202"/>
    </row>
    <row r="374" spans="1:69" s="214" customFormat="1" ht="12" customHeight="1" x14ac:dyDescent="0.25">
      <c r="A374" s="320">
        <v>16502613</v>
      </c>
      <c r="B374" s="320"/>
      <c r="C374" s="306" t="s">
        <v>4898</v>
      </c>
      <c r="D374" s="220" t="s">
        <v>479</v>
      </c>
      <c r="E374" s="221"/>
      <c r="F374" s="277">
        <v>43344</v>
      </c>
      <c r="G374" s="277"/>
      <c r="H374" s="223" t="s">
        <v>1684</v>
      </c>
      <c r="I374" s="223" t="s">
        <v>1684</v>
      </c>
      <c r="J374" s="223" t="s">
        <v>1684</v>
      </c>
      <c r="K374" s="223" t="s">
        <v>1684</v>
      </c>
      <c r="L374" s="223" t="s">
        <v>479</v>
      </c>
      <c r="M374" s="223" t="s">
        <v>1685</v>
      </c>
      <c r="N374" s="223" t="s">
        <v>479</v>
      </c>
      <c r="O374" s="224"/>
      <c r="P374" s="225"/>
      <c r="Q374" s="225"/>
      <c r="R374" s="225"/>
      <c r="S374" s="225"/>
      <c r="T374" s="225"/>
      <c r="U374" s="225"/>
      <c r="V374" s="225"/>
      <c r="W374" s="225"/>
      <c r="X374" s="225"/>
      <c r="Y374" s="225">
        <v>36575.040000000001</v>
      </c>
      <c r="Z374" s="225">
        <v>36575.040000000001</v>
      </c>
      <c r="AA374" s="225">
        <v>36575.040000000001</v>
      </c>
      <c r="AB374" s="225">
        <v>36575.040000000001</v>
      </c>
      <c r="AC374" s="225"/>
      <c r="AD374" s="225"/>
      <c r="AE374" s="225">
        <v>10667.72</v>
      </c>
      <c r="AF374" s="226"/>
      <c r="AG374" s="227"/>
      <c r="AH374" s="228"/>
      <c r="AI374" s="228"/>
      <c r="AJ374" s="228"/>
      <c r="AK374" s="229"/>
      <c r="AL374" s="228">
        <v>0</v>
      </c>
      <c r="AM374" s="230">
        <v>10667.72</v>
      </c>
      <c r="AN374" s="228"/>
      <c r="AO374" s="231">
        <v>10667.72</v>
      </c>
      <c r="AP374" s="228"/>
      <c r="AQ374" s="232">
        <v>36575.040000000001</v>
      </c>
      <c r="AR374" s="228"/>
      <c r="AS374" s="228"/>
      <c r="AT374" s="228"/>
      <c r="AU374" s="228"/>
      <c r="AV374" s="233">
        <v>0</v>
      </c>
      <c r="AW374" s="228">
        <v>36575.040000000001</v>
      </c>
      <c r="AX374" s="228"/>
      <c r="AY374" s="230">
        <v>36575.040000000001</v>
      </c>
      <c r="AZ374" s="234"/>
      <c r="BA374" s="213">
        <v>0</v>
      </c>
      <c r="BC374" s="247"/>
      <c r="BD374" s="247"/>
      <c r="BE374" s="247"/>
      <c r="BF374" s="202"/>
      <c r="BG374" s="202"/>
      <c r="BH374" s="202"/>
      <c r="BI374" s="202"/>
      <c r="BK374" s="202"/>
      <c r="BL374" s="202"/>
      <c r="BM374" s="202"/>
      <c r="BN374" s="202"/>
      <c r="BO374" s="202"/>
      <c r="BP374" s="202"/>
      <c r="BQ374" s="202"/>
    </row>
    <row r="375" spans="1:69" s="214" customFormat="1" ht="12" customHeight="1" x14ac:dyDescent="0.25">
      <c r="A375" s="320">
        <v>16502623</v>
      </c>
      <c r="B375" s="320"/>
      <c r="C375" s="288" t="s">
        <v>4899</v>
      </c>
      <c r="D375" s="220" t="s">
        <v>479</v>
      </c>
      <c r="E375" s="221"/>
      <c r="F375" s="277">
        <v>43282</v>
      </c>
      <c r="G375" s="277"/>
      <c r="H375" s="223" t="s">
        <v>1684</v>
      </c>
      <c r="I375" s="223" t="s">
        <v>1684</v>
      </c>
      <c r="J375" s="223" t="s">
        <v>1684</v>
      </c>
      <c r="K375" s="223" t="s">
        <v>1684</v>
      </c>
      <c r="L375" s="223" t="s">
        <v>479</v>
      </c>
      <c r="M375" s="223" t="s">
        <v>1685</v>
      </c>
      <c r="N375" s="223" t="s">
        <v>479</v>
      </c>
      <c r="O375" s="224"/>
      <c r="P375" s="225"/>
      <c r="Q375" s="225"/>
      <c r="R375" s="225"/>
      <c r="S375" s="225"/>
      <c r="T375" s="225"/>
      <c r="U375" s="225"/>
      <c r="V375" s="225"/>
      <c r="W375" s="225">
        <v>111012.62</v>
      </c>
      <c r="X375" s="225">
        <v>92510.52</v>
      </c>
      <c r="Y375" s="225">
        <v>83259.47</v>
      </c>
      <c r="Z375" s="225">
        <v>74008.42</v>
      </c>
      <c r="AA375" s="225">
        <v>64757.37</v>
      </c>
      <c r="AB375" s="225">
        <v>55506.32</v>
      </c>
      <c r="AC375" s="225"/>
      <c r="AD375" s="225"/>
      <c r="AE375" s="225">
        <v>37775.129999999997</v>
      </c>
      <c r="AF375" s="226"/>
      <c r="AG375" s="227"/>
      <c r="AH375" s="228"/>
      <c r="AI375" s="228"/>
      <c r="AJ375" s="228"/>
      <c r="AK375" s="229"/>
      <c r="AL375" s="228">
        <v>0</v>
      </c>
      <c r="AM375" s="230">
        <v>37775.129999999997</v>
      </c>
      <c r="AN375" s="228"/>
      <c r="AO375" s="231">
        <v>37775.129999999997</v>
      </c>
      <c r="AP375" s="228"/>
      <c r="AQ375" s="232">
        <v>55506.32</v>
      </c>
      <c r="AR375" s="228"/>
      <c r="AS375" s="228"/>
      <c r="AT375" s="228"/>
      <c r="AU375" s="228"/>
      <c r="AV375" s="233">
        <v>0</v>
      </c>
      <c r="AW375" s="228">
        <v>55506.32</v>
      </c>
      <c r="AX375" s="228"/>
      <c r="AY375" s="230">
        <v>55506.32</v>
      </c>
      <c r="AZ375" s="234"/>
      <c r="BA375" s="213">
        <v>0</v>
      </c>
      <c r="BC375" s="247"/>
      <c r="BD375" s="247"/>
      <c r="BE375" s="247"/>
      <c r="BF375" s="202"/>
      <c r="BG375" s="202"/>
      <c r="BH375" s="202"/>
      <c r="BI375" s="202"/>
      <c r="BK375" s="202"/>
      <c r="BL375" s="202"/>
      <c r="BM375" s="202"/>
      <c r="BN375" s="202"/>
      <c r="BO375" s="202"/>
      <c r="BP375" s="202"/>
      <c r="BQ375" s="202"/>
    </row>
    <row r="376" spans="1:69" s="214" customFormat="1" ht="12" customHeight="1" x14ac:dyDescent="0.2">
      <c r="A376" s="239">
        <v>16504003</v>
      </c>
      <c r="B376" s="240" t="s">
        <v>2030</v>
      </c>
      <c r="C376" s="200" t="s">
        <v>793</v>
      </c>
      <c r="D376" s="201" t="s">
        <v>479</v>
      </c>
      <c r="E376" s="170"/>
      <c r="F376" s="200"/>
      <c r="G376" s="201"/>
      <c r="H376" s="202" t="s">
        <v>1684</v>
      </c>
      <c r="I376" s="202" t="s">
        <v>1684</v>
      </c>
      <c r="J376" s="202" t="s">
        <v>1684</v>
      </c>
      <c r="K376" s="202" t="s">
        <v>1684</v>
      </c>
      <c r="L376" s="202" t="s">
        <v>479</v>
      </c>
      <c r="M376" s="202" t="s">
        <v>1685</v>
      </c>
      <c r="N376" s="202" t="s">
        <v>479</v>
      </c>
      <c r="O376" s="167"/>
      <c r="P376" s="203">
        <v>0</v>
      </c>
      <c r="Q376" s="203">
        <v>0</v>
      </c>
      <c r="R376" s="203">
        <v>0</v>
      </c>
      <c r="S376" s="203">
        <v>0</v>
      </c>
      <c r="T376" s="203">
        <v>0</v>
      </c>
      <c r="U376" s="203">
        <v>0</v>
      </c>
      <c r="V376" s="203">
        <v>0</v>
      </c>
      <c r="W376" s="203">
        <v>0</v>
      </c>
      <c r="X376" s="203">
        <v>0</v>
      </c>
      <c r="Y376" s="203">
        <v>0</v>
      </c>
      <c r="Z376" s="203">
        <v>0</v>
      </c>
      <c r="AA376" s="203">
        <v>0</v>
      </c>
      <c r="AB376" s="203">
        <v>0</v>
      </c>
      <c r="AC376" s="203"/>
      <c r="AD376" s="203"/>
      <c r="AE376" s="203">
        <v>0</v>
      </c>
      <c r="AF376" s="215"/>
      <c r="AG376" s="216"/>
      <c r="AH376" s="205"/>
      <c r="AI376" s="205"/>
      <c r="AJ376" s="205"/>
      <c r="AK376" s="206"/>
      <c r="AL376" s="205">
        <v>0</v>
      </c>
      <c r="AM376" s="207">
        <v>0</v>
      </c>
      <c r="AN376" s="205"/>
      <c r="AO376" s="208">
        <v>0</v>
      </c>
      <c r="AP376" s="209"/>
      <c r="AQ376" s="210">
        <v>0</v>
      </c>
      <c r="AR376" s="205"/>
      <c r="AS376" s="205"/>
      <c r="AT376" s="205"/>
      <c r="AU376" s="205"/>
      <c r="AV376" s="211">
        <v>0</v>
      </c>
      <c r="AW376" s="205">
        <v>0</v>
      </c>
      <c r="AX376" s="205"/>
      <c r="AY376" s="207">
        <v>0</v>
      </c>
      <c r="AZ376" s="212"/>
      <c r="BA376" s="213">
        <v>0</v>
      </c>
      <c r="BC376" s="202" t="str">
        <f t="shared" ref="BC376:BF410" si="48">IF(VALUE(AR376),BC$7,IF(ISBLANK(AR376),"",BC$7))</f>
        <v/>
      </c>
      <c r="BD376" s="202" t="str">
        <f t="shared" si="48"/>
        <v/>
      </c>
      <c r="BE376" s="202" t="str">
        <f t="shared" si="48"/>
        <v/>
      </c>
      <c r="BF376" s="202" t="str">
        <f t="shared" si="48"/>
        <v/>
      </c>
      <c r="BG376" s="202" t="str">
        <f t="shared" si="43"/>
        <v>W/C</v>
      </c>
      <c r="BH376" s="202" t="str">
        <f t="shared" si="43"/>
        <v>NO</v>
      </c>
      <c r="BI376" s="202" t="str">
        <f t="shared" si="46"/>
        <v>W/C</v>
      </c>
      <c r="BK376" s="202" t="b">
        <f t="shared" ref="BK376:BQ411" si="49">BC376=H376</f>
        <v>1</v>
      </c>
      <c r="BL376" s="202" t="b">
        <f t="shared" si="49"/>
        <v>1</v>
      </c>
      <c r="BM376" s="202" t="b">
        <f t="shared" si="49"/>
        <v>1</v>
      </c>
      <c r="BN376" s="202" t="b">
        <f t="shared" si="49"/>
        <v>1</v>
      </c>
      <c r="BO376" s="202" t="b">
        <f t="shared" si="49"/>
        <v>1</v>
      </c>
      <c r="BP376" s="202" t="b">
        <f t="shared" si="49"/>
        <v>1</v>
      </c>
      <c r="BQ376" s="202" t="b">
        <f t="shared" si="49"/>
        <v>1</v>
      </c>
    </row>
    <row r="377" spans="1:69" s="214" customFormat="1" ht="12" customHeight="1" x14ac:dyDescent="0.2">
      <c r="A377" s="239">
        <v>16504013</v>
      </c>
      <c r="B377" s="240" t="s">
        <v>2031</v>
      </c>
      <c r="C377" s="200" t="s">
        <v>794</v>
      </c>
      <c r="D377" s="201" t="s">
        <v>479</v>
      </c>
      <c r="E377" s="170"/>
      <c r="F377" s="200"/>
      <c r="G377" s="201"/>
      <c r="H377" s="202" t="s">
        <v>1684</v>
      </c>
      <c r="I377" s="202" t="s">
        <v>1684</v>
      </c>
      <c r="J377" s="202" t="s">
        <v>1684</v>
      </c>
      <c r="K377" s="202" t="s">
        <v>1684</v>
      </c>
      <c r="L377" s="202" t="s">
        <v>479</v>
      </c>
      <c r="M377" s="202" t="s">
        <v>1685</v>
      </c>
      <c r="N377" s="202" t="s">
        <v>479</v>
      </c>
      <c r="O377" s="167"/>
      <c r="P377" s="203">
        <v>0</v>
      </c>
      <c r="Q377" s="203">
        <v>0</v>
      </c>
      <c r="R377" s="203">
        <v>0</v>
      </c>
      <c r="S377" s="203">
        <v>0</v>
      </c>
      <c r="T377" s="203">
        <v>0</v>
      </c>
      <c r="U377" s="203">
        <v>0</v>
      </c>
      <c r="V377" s="203">
        <v>0</v>
      </c>
      <c r="W377" s="203">
        <v>0</v>
      </c>
      <c r="X377" s="203">
        <v>0</v>
      </c>
      <c r="Y377" s="203">
        <v>0</v>
      </c>
      <c r="Z377" s="203">
        <v>0</v>
      </c>
      <c r="AA377" s="203">
        <v>0</v>
      </c>
      <c r="AB377" s="203">
        <v>0</v>
      </c>
      <c r="AC377" s="203"/>
      <c r="AD377" s="203"/>
      <c r="AE377" s="203">
        <v>0</v>
      </c>
      <c r="AF377" s="215"/>
      <c r="AG377" s="216"/>
      <c r="AH377" s="205"/>
      <c r="AI377" s="205"/>
      <c r="AJ377" s="205"/>
      <c r="AK377" s="206"/>
      <c r="AL377" s="205">
        <v>0</v>
      </c>
      <c r="AM377" s="207">
        <v>0</v>
      </c>
      <c r="AN377" s="205"/>
      <c r="AO377" s="208">
        <v>0</v>
      </c>
      <c r="AP377" s="209"/>
      <c r="AQ377" s="210">
        <v>0</v>
      </c>
      <c r="AR377" s="205"/>
      <c r="AS377" s="205"/>
      <c r="AT377" s="205"/>
      <c r="AU377" s="205"/>
      <c r="AV377" s="211">
        <v>0</v>
      </c>
      <c r="AW377" s="205">
        <v>0</v>
      </c>
      <c r="AX377" s="205"/>
      <c r="AY377" s="207">
        <v>0</v>
      </c>
      <c r="AZ377" s="212"/>
      <c r="BA377" s="213">
        <v>0</v>
      </c>
      <c r="BC377" s="202" t="str">
        <f t="shared" si="48"/>
        <v/>
      </c>
      <c r="BD377" s="202" t="str">
        <f t="shared" si="48"/>
        <v/>
      </c>
      <c r="BE377" s="202" t="str">
        <f t="shared" si="48"/>
        <v/>
      </c>
      <c r="BF377" s="202" t="str">
        <f t="shared" si="48"/>
        <v/>
      </c>
      <c r="BG377" s="202" t="str">
        <f t="shared" si="43"/>
        <v>W/C</v>
      </c>
      <c r="BH377" s="202" t="str">
        <f t="shared" si="43"/>
        <v>NO</v>
      </c>
      <c r="BI377" s="202" t="str">
        <f t="shared" si="46"/>
        <v>W/C</v>
      </c>
      <c r="BK377" s="202" t="b">
        <f t="shared" si="49"/>
        <v>1</v>
      </c>
      <c r="BL377" s="202" t="b">
        <f t="shared" si="49"/>
        <v>1</v>
      </c>
      <c r="BM377" s="202" t="b">
        <f t="shared" si="49"/>
        <v>1</v>
      </c>
      <c r="BN377" s="202" t="b">
        <f t="shared" si="49"/>
        <v>1</v>
      </c>
      <c r="BO377" s="202" t="b">
        <f t="shared" si="49"/>
        <v>1</v>
      </c>
      <c r="BP377" s="202" t="b">
        <f t="shared" si="49"/>
        <v>1</v>
      </c>
      <c r="BQ377" s="202" t="b">
        <f t="shared" si="49"/>
        <v>1</v>
      </c>
    </row>
    <row r="378" spans="1:69" s="214" customFormat="1" ht="12" customHeight="1" x14ac:dyDescent="0.2">
      <c r="A378" s="239">
        <v>16504023</v>
      </c>
      <c r="B378" s="240" t="s">
        <v>2032</v>
      </c>
      <c r="C378" s="200" t="s">
        <v>795</v>
      </c>
      <c r="D378" s="201" t="s">
        <v>479</v>
      </c>
      <c r="E378" s="170"/>
      <c r="F378" s="200"/>
      <c r="G378" s="201"/>
      <c r="H378" s="202" t="s">
        <v>1684</v>
      </c>
      <c r="I378" s="202" t="s">
        <v>1684</v>
      </c>
      <c r="J378" s="202" t="s">
        <v>1684</v>
      </c>
      <c r="K378" s="202" t="s">
        <v>1684</v>
      </c>
      <c r="L378" s="202" t="s">
        <v>479</v>
      </c>
      <c r="M378" s="202" t="s">
        <v>1685</v>
      </c>
      <c r="N378" s="202" t="s">
        <v>479</v>
      </c>
      <c r="O378" s="167"/>
      <c r="P378" s="203">
        <v>173740</v>
      </c>
      <c r="Q378" s="203">
        <v>161330</v>
      </c>
      <c r="R378" s="203">
        <v>148920</v>
      </c>
      <c r="S378" s="203">
        <v>136510</v>
      </c>
      <c r="T378" s="203">
        <v>124100</v>
      </c>
      <c r="U378" s="203">
        <v>111690</v>
      </c>
      <c r="V378" s="203">
        <v>99280</v>
      </c>
      <c r="W378" s="203">
        <v>86870</v>
      </c>
      <c r="X378" s="203">
        <v>74460</v>
      </c>
      <c r="Y378" s="203">
        <v>62050</v>
      </c>
      <c r="Z378" s="203">
        <v>49640</v>
      </c>
      <c r="AA378" s="203">
        <v>37230</v>
      </c>
      <c r="AB378" s="203">
        <v>24820</v>
      </c>
      <c r="AC378" s="203"/>
      <c r="AD378" s="203"/>
      <c r="AE378" s="203">
        <v>99280</v>
      </c>
      <c r="AF378" s="215"/>
      <c r="AG378" s="216"/>
      <c r="AH378" s="205"/>
      <c r="AI378" s="205"/>
      <c r="AJ378" s="205"/>
      <c r="AK378" s="206"/>
      <c r="AL378" s="205">
        <v>0</v>
      </c>
      <c r="AM378" s="207">
        <v>99280</v>
      </c>
      <c r="AN378" s="205"/>
      <c r="AO378" s="208">
        <v>99280</v>
      </c>
      <c r="AP378" s="209"/>
      <c r="AQ378" s="210">
        <v>24820</v>
      </c>
      <c r="AR378" s="205"/>
      <c r="AS378" s="205"/>
      <c r="AT378" s="205"/>
      <c r="AU378" s="205"/>
      <c r="AV378" s="211">
        <v>0</v>
      </c>
      <c r="AW378" s="205">
        <v>24820</v>
      </c>
      <c r="AX378" s="205"/>
      <c r="AY378" s="207">
        <v>24820</v>
      </c>
      <c r="AZ378" s="212"/>
      <c r="BA378" s="213">
        <v>0</v>
      </c>
      <c r="BC378" s="202" t="str">
        <f t="shared" si="48"/>
        <v/>
      </c>
      <c r="BD378" s="202" t="str">
        <f t="shared" si="48"/>
        <v/>
      </c>
      <c r="BE378" s="202" t="str">
        <f t="shared" si="48"/>
        <v/>
      </c>
      <c r="BF378" s="202" t="str">
        <f t="shared" si="48"/>
        <v/>
      </c>
      <c r="BG378" s="202" t="str">
        <f t="shared" si="43"/>
        <v>W/C</v>
      </c>
      <c r="BH378" s="202" t="str">
        <f t="shared" si="43"/>
        <v>NO</v>
      </c>
      <c r="BI378" s="202" t="str">
        <f t="shared" si="46"/>
        <v>W/C</v>
      </c>
      <c r="BK378" s="202" t="b">
        <f t="shared" si="49"/>
        <v>1</v>
      </c>
      <c r="BL378" s="202" t="b">
        <f t="shared" si="49"/>
        <v>1</v>
      </c>
      <c r="BM378" s="202" t="b">
        <f t="shared" si="49"/>
        <v>1</v>
      </c>
      <c r="BN378" s="202" t="b">
        <f t="shared" si="49"/>
        <v>1</v>
      </c>
      <c r="BO378" s="202" t="b">
        <f t="shared" si="49"/>
        <v>1</v>
      </c>
      <c r="BP378" s="202" t="b">
        <f t="shared" si="49"/>
        <v>1</v>
      </c>
      <c r="BQ378" s="202" t="b">
        <f t="shared" si="49"/>
        <v>1</v>
      </c>
    </row>
    <row r="379" spans="1:69" s="214" customFormat="1" ht="12" customHeight="1" x14ac:dyDescent="0.2">
      <c r="A379" s="239">
        <v>16504033</v>
      </c>
      <c r="B379" s="240" t="s">
        <v>2033</v>
      </c>
      <c r="C379" s="200" t="s">
        <v>796</v>
      </c>
      <c r="D379" s="201" t="s">
        <v>479</v>
      </c>
      <c r="E379" s="170"/>
      <c r="F379" s="200"/>
      <c r="G379" s="201"/>
      <c r="H379" s="202" t="s">
        <v>1684</v>
      </c>
      <c r="I379" s="202" t="s">
        <v>1684</v>
      </c>
      <c r="J379" s="202" t="s">
        <v>1684</v>
      </c>
      <c r="K379" s="202" t="s">
        <v>1684</v>
      </c>
      <c r="L379" s="202" t="s">
        <v>479</v>
      </c>
      <c r="M379" s="202" t="s">
        <v>1685</v>
      </c>
      <c r="N379" s="202" t="s">
        <v>479</v>
      </c>
      <c r="O379" s="167"/>
      <c r="P379" s="203">
        <v>0</v>
      </c>
      <c r="Q379" s="203">
        <v>0</v>
      </c>
      <c r="R379" s="203">
        <v>0</v>
      </c>
      <c r="S379" s="203">
        <v>0</v>
      </c>
      <c r="T379" s="203">
        <v>0</v>
      </c>
      <c r="U379" s="203">
        <v>0</v>
      </c>
      <c r="V379" s="203">
        <v>0</v>
      </c>
      <c r="W379" s="203">
        <v>0</v>
      </c>
      <c r="X379" s="203">
        <v>0</v>
      </c>
      <c r="Y379" s="203">
        <v>0</v>
      </c>
      <c r="Z379" s="203">
        <v>0</v>
      </c>
      <c r="AA379" s="203">
        <v>0</v>
      </c>
      <c r="AB379" s="203">
        <v>0</v>
      </c>
      <c r="AC379" s="203"/>
      <c r="AD379" s="203"/>
      <c r="AE379" s="203">
        <v>0</v>
      </c>
      <c r="AF379" s="215"/>
      <c r="AG379" s="216"/>
      <c r="AH379" s="205"/>
      <c r="AI379" s="205"/>
      <c r="AJ379" s="205"/>
      <c r="AK379" s="206"/>
      <c r="AL379" s="205">
        <v>0</v>
      </c>
      <c r="AM379" s="207">
        <v>0</v>
      </c>
      <c r="AN379" s="205"/>
      <c r="AO379" s="208">
        <v>0</v>
      </c>
      <c r="AP379" s="209"/>
      <c r="AQ379" s="210">
        <v>0</v>
      </c>
      <c r="AR379" s="205"/>
      <c r="AS379" s="205"/>
      <c r="AT379" s="205"/>
      <c r="AU379" s="205"/>
      <c r="AV379" s="211">
        <v>0</v>
      </c>
      <c r="AW379" s="205">
        <v>0</v>
      </c>
      <c r="AX379" s="205"/>
      <c r="AY379" s="207">
        <v>0</v>
      </c>
      <c r="AZ379" s="212"/>
      <c r="BA379" s="213">
        <v>0</v>
      </c>
      <c r="BC379" s="202" t="str">
        <f t="shared" si="48"/>
        <v/>
      </c>
      <c r="BD379" s="202" t="str">
        <f t="shared" si="48"/>
        <v/>
      </c>
      <c r="BE379" s="202" t="str">
        <f t="shared" si="48"/>
        <v/>
      </c>
      <c r="BF379" s="202" t="str">
        <f t="shared" si="48"/>
        <v/>
      </c>
      <c r="BG379" s="202" t="str">
        <f t="shared" si="43"/>
        <v>W/C</v>
      </c>
      <c r="BH379" s="202" t="str">
        <f t="shared" si="43"/>
        <v>NO</v>
      </c>
      <c r="BI379" s="202" t="str">
        <f t="shared" si="46"/>
        <v>W/C</v>
      </c>
      <c r="BK379" s="202" t="b">
        <f t="shared" si="49"/>
        <v>1</v>
      </c>
      <c r="BL379" s="202" t="b">
        <f t="shared" si="49"/>
        <v>1</v>
      </c>
      <c r="BM379" s="202" t="b">
        <f t="shared" si="49"/>
        <v>1</v>
      </c>
      <c r="BN379" s="202" t="b">
        <f t="shared" si="49"/>
        <v>1</v>
      </c>
      <c r="BO379" s="202" t="b">
        <f t="shared" si="49"/>
        <v>1</v>
      </c>
      <c r="BP379" s="202" t="b">
        <f t="shared" si="49"/>
        <v>1</v>
      </c>
      <c r="BQ379" s="202" t="b">
        <f t="shared" si="49"/>
        <v>1</v>
      </c>
    </row>
    <row r="380" spans="1:69" s="214" customFormat="1" ht="12" customHeight="1" x14ac:dyDescent="0.2">
      <c r="A380" s="239">
        <v>16504043</v>
      </c>
      <c r="B380" s="240" t="s">
        <v>2034</v>
      </c>
      <c r="C380" s="200" t="s">
        <v>797</v>
      </c>
      <c r="D380" s="201" t="s">
        <v>479</v>
      </c>
      <c r="E380" s="170"/>
      <c r="F380" s="200"/>
      <c r="G380" s="201"/>
      <c r="H380" s="202" t="s">
        <v>1684</v>
      </c>
      <c r="I380" s="202" t="s">
        <v>1684</v>
      </c>
      <c r="J380" s="202" t="s">
        <v>1684</v>
      </c>
      <c r="K380" s="202" t="s">
        <v>1684</v>
      </c>
      <c r="L380" s="202" t="s">
        <v>479</v>
      </c>
      <c r="M380" s="202" t="s">
        <v>1685</v>
      </c>
      <c r="N380" s="202" t="s">
        <v>479</v>
      </c>
      <c r="O380" s="167"/>
      <c r="P380" s="203">
        <v>0</v>
      </c>
      <c r="Q380" s="203">
        <v>0</v>
      </c>
      <c r="R380" s="203">
        <v>0</v>
      </c>
      <c r="S380" s="203">
        <v>0</v>
      </c>
      <c r="T380" s="203">
        <v>0</v>
      </c>
      <c r="U380" s="203">
        <v>0</v>
      </c>
      <c r="V380" s="203">
        <v>0</v>
      </c>
      <c r="W380" s="203">
        <v>0</v>
      </c>
      <c r="X380" s="203">
        <v>0</v>
      </c>
      <c r="Y380" s="203">
        <v>0</v>
      </c>
      <c r="Z380" s="203">
        <v>0</v>
      </c>
      <c r="AA380" s="203">
        <v>0</v>
      </c>
      <c r="AB380" s="203">
        <v>0</v>
      </c>
      <c r="AC380" s="203"/>
      <c r="AD380" s="203"/>
      <c r="AE380" s="203">
        <v>0</v>
      </c>
      <c r="AF380" s="215"/>
      <c r="AG380" s="216"/>
      <c r="AH380" s="205"/>
      <c r="AI380" s="205"/>
      <c r="AJ380" s="205"/>
      <c r="AK380" s="206"/>
      <c r="AL380" s="205">
        <v>0</v>
      </c>
      <c r="AM380" s="207">
        <v>0</v>
      </c>
      <c r="AN380" s="205"/>
      <c r="AO380" s="208">
        <v>0</v>
      </c>
      <c r="AP380" s="209"/>
      <c r="AQ380" s="210">
        <v>0</v>
      </c>
      <c r="AR380" s="205"/>
      <c r="AS380" s="205"/>
      <c r="AT380" s="205"/>
      <c r="AU380" s="205"/>
      <c r="AV380" s="211">
        <v>0</v>
      </c>
      <c r="AW380" s="205">
        <v>0</v>
      </c>
      <c r="AX380" s="205"/>
      <c r="AY380" s="207">
        <v>0</v>
      </c>
      <c r="AZ380" s="212"/>
      <c r="BA380" s="213">
        <v>0</v>
      </c>
      <c r="BC380" s="202" t="str">
        <f t="shared" si="48"/>
        <v/>
      </c>
      <c r="BD380" s="202" t="str">
        <f t="shared" si="48"/>
        <v/>
      </c>
      <c r="BE380" s="202" t="str">
        <f t="shared" si="48"/>
        <v/>
      </c>
      <c r="BF380" s="202" t="str">
        <f t="shared" si="48"/>
        <v/>
      </c>
      <c r="BG380" s="202" t="str">
        <f t="shared" si="43"/>
        <v>W/C</v>
      </c>
      <c r="BH380" s="202" t="str">
        <f t="shared" si="43"/>
        <v>NO</v>
      </c>
      <c r="BI380" s="202" t="str">
        <f t="shared" si="46"/>
        <v>W/C</v>
      </c>
      <c r="BK380" s="202" t="b">
        <f t="shared" si="49"/>
        <v>1</v>
      </c>
      <c r="BL380" s="202" t="b">
        <f t="shared" si="49"/>
        <v>1</v>
      </c>
      <c r="BM380" s="202" t="b">
        <f t="shared" si="49"/>
        <v>1</v>
      </c>
      <c r="BN380" s="202" t="b">
        <f t="shared" si="49"/>
        <v>1</v>
      </c>
      <c r="BO380" s="202" t="b">
        <f t="shared" si="49"/>
        <v>1</v>
      </c>
      <c r="BP380" s="202" t="b">
        <f t="shared" si="49"/>
        <v>1</v>
      </c>
      <c r="BQ380" s="202" t="b">
        <f t="shared" si="49"/>
        <v>1</v>
      </c>
    </row>
    <row r="381" spans="1:69" s="214" customFormat="1" ht="12" customHeight="1" x14ac:dyDescent="0.2">
      <c r="A381" s="239">
        <v>16504053</v>
      </c>
      <c r="B381" s="240" t="s">
        <v>2035</v>
      </c>
      <c r="C381" s="240" t="s">
        <v>798</v>
      </c>
      <c r="D381" s="201" t="s">
        <v>479</v>
      </c>
      <c r="E381" s="170"/>
      <c r="F381" s="240"/>
      <c r="G381" s="201"/>
      <c r="H381" s="202" t="s">
        <v>1684</v>
      </c>
      <c r="I381" s="202" t="s">
        <v>1684</v>
      </c>
      <c r="J381" s="202" t="s">
        <v>1684</v>
      </c>
      <c r="K381" s="202" t="s">
        <v>1684</v>
      </c>
      <c r="L381" s="202" t="s">
        <v>479</v>
      </c>
      <c r="M381" s="202" t="s">
        <v>1685</v>
      </c>
      <c r="N381" s="202" t="s">
        <v>479</v>
      </c>
      <c r="O381" s="167"/>
      <c r="P381" s="203">
        <v>0</v>
      </c>
      <c r="Q381" s="203">
        <v>0</v>
      </c>
      <c r="R381" s="203">
        <v>0</v>
      </c>
      <c r="S381" s="203">
        <v>0</v>
      </c>
      <c r="T381" s="203">
        <v>0</v>
      </c>
      <c r="U381" s="203">
        <v>0</v>
      </c>
      <c r="V381" s="203">
        <v>0</v>
      </c>
      <c r="W381" s="203">
        <v>0</v>
      </c>
      <c r="X381" s="203">
        <v>0</v>
      </c>
      <c r="Y381" s="203">
        <v>0</v>
      </c>
      <c r="Z381" s="203">
        <v>0</v>
      </c>
      <c r="AA381" s="203">
        <v>0</v>
      </c>
      <c r="AB381" s="203">
        <v>0</v>
      </c>
      <c r="AC381" s="203"/>
      <c r="AD381" s="203"/>
      <c r="AE381" s="203">
        <v>0</v>
      </c>
      <c r="AF381" s="215"/>
      <c r="AG381" s="216"/>
      <c r="AH381" s="205"/>
      <c r="AI381" s="205"/>
      <c r="AJ381" s="205"/>
      <c r="AK381" s="206"/>
      <c r="AL381" s="205">
        <v>0</v>
      </c>
      <c r="AM381" s="207">
        <v>0</v>
      </c>
      <c r="AN381" s="205"/>
      <c r="AO381" s="208">
        <v>0</v>
      </c>
      <c r="AP381" s="209"/>
      <c r="AQ381" s="210">
        <v>0</v>
      </c>
      <c r="AR381" s="205"/>
      <c r="AS381" s="205"/>
      <c r="AT381" s="205"/>
      <c r="AU381" s="205"/>
      <c r="AV381" s="211">
        <v>0</v>
      </c>
      <c r="AW381" s="205">
        <v>0</v>
      </c>
      <c r="AX381" s="205"/>
      <c r="AY381" s="207">
        <v>0</v>
      </c>
      <c r="AZ381" s="212"/>
      <c r="BA381" s="213">
        <v>0</v>
      </c>
      <c r="BC381" s="202" t="str">
        <f t="shared" si="48"/>
        <v/>
      </c>
      <c r="BD381" s="202" t="str">
        <f t="shared" si="48"/>
        <v/>
      </c>
      <c r="BE381" s="202" t="str">
        <f t="shared" si="48"/>
        <v/>
      </c>
      <c r="BF381" s="202" t="str">
        <f t="shared" si="48"/>
        <v/>
      </c>
      <c r="BG381" s="202" t="str">
        <f t="shared" si="43"/>
        <v>W/C</v>
      </c>
      <c r="BH381" s="202" t="str">
        <f t="shared" si="43"/>
        <v>NO</v>
      </c>
      <c r="BI381" s="202" t="str">
        <f t="shared" si="46"/>
        <v>W/C</v>
      </c>
      <c r="BK381" s="202" t="b">
        <f t="shared" si="49"/>
        <v>1</v>
      </c>
      <c r="BL381" s="202" t="b">
        <f t="shared" si="49"/>
        <v>1</v>
      </c>
      <c r="BM381" s="202" t="b">
        <f t="shared" si="49"/>
        <v>1</v>
      </c>
      <c r="BN381" s="202" t="b">
        <f t="shared" si="49"/>
        <v>1</v>
      </c>
      <c r="BO381" s="202" t="b">
        <f t="shared" si="49"/>
        <v>1</v>
      </c>
      <c r="BP381" s="202" t="b">
        <f t="shared" si="49"/>
        <v>1</v>
      </c>
      <c r="BQ381" s="202" t="b">
        <f t="shared" si="49"/>
        <v>1</v>
      </c>
    </row>
    <row r="382" spans="1:69" s="214" customFormat="1" ht="12" customHeight="1" x14ac:dyDescent="0.2">
      <c r="A382" s="239">
        <v>16504063</v>
      </c>
      <c r="B382" s="240" t="s">
        <v>2036</v>
      </c>
      <c r="C382" s="200" t="s">
        <v>799</v>
      </c>
      <c r="D382" s="201" t="s">
        <v>479</v>
      </c>
      <c r="E382" s="170"/>
      <c r="F382" s="200"/>
      <c r="G382" s="201"/>
      <c r="H382" s="202" t="s">
        <v>1684</v>
      </c>
      <c r="I382" s="202" t="s">
        <v>1684</v>
      </c>
      <c r="J382" s="202" t="s">
        <v>1684</v>
      </c>
      <c r="K382" s="202" t="s">
        <v>1684</v>
      </c>
      <c r="L382" s="202" t="s">
        <v>479</v>
      </c>
      <c r="M382" s="202" t="s">
        <v>1685</v>
      </c>
      <c r="N382" s="202" t="s">
        <v>479</v>
      </c>
      <c r="O382" s="167"/>
      <c r="P382" s="203">
        <v>0</v>
      </c>
      <c r="Q382" s="203">
        <v>0</v>
      </c>
      <c r="R382" s="203">
        <v>0</v>
      </c>
      <c r="S382" s="203">
        <v>0</v>
      </c>
      <c r="T382" s="203">
        <v>0</v>
      </c>
      <c r="U382" s="203">
        <v>0</v>
      </c>
      <c r="V382" s="203">
        <v>0</v>
      </c>
      <c r="W382" s="203">
        <v>0</v>
      </c>
      <c r="X382" s="203">
        <v>0</v>
      </c>
      <c r="Y382" s="203">
        <v>0</v>
      </c>
      <c r="Z382" s="203">
        <v>0</v>
      </c>
      <c r="AA382" s="203">
        <v>0</v>
      </c>
      <c r="AB382" s="203">
        <v>0</v>
      </c>
      <c r="AC382" s="203"/>
      <c r="AD382" s="203"/>
      <c r="AE382" s="203">
        <v>0</v>
      </c>
      <c r="AF382" s="215"/>
      <c r="AG382" s="216"/>
      <c r="AH382" s="205"/>
      <c r="AI382" s="205"/>
      <c r="AJ382" s="205"/>
      <c r="AK382" s="206"/>
      <c r="AL382" s="205">
        <v>0</v>
      </c>
      <c r="AM382" s="207">
        <v>0</v>
      </c>
      <c r="AN382" s="205"/>
      <c r="AO382" s="208">
        <v>0</v>
      </c>
      <c r="AP382" s="209"/>
      <c r="AQ382" s="210">
        <v>0</v>
      </c>
      <c r="AR382" s="205"/>
      <c r="AS382" s="205"/>
      <c r="AT382" s="205"/>
      <c r="AU382" s="205"/>
      <c r="AV382" s="211">
        <v>0</v>
      </c>
      <c r="AW382" s="205">
        <v>0</v>
      </c>
      <c r="AX382" s="205"/>
      <c r="AY382" s="207">
        <v>0</v>
      </c>
      <c r="AZ382" s="212"/>
      <c r="BA382" s="213">
        <v>0</v>
      </c>
      <c r="BC382" s="202" t="str">
        <f t="shared" si="48"/>
        <v/>
      </c>
      <c r="BD382" s="202" t="str">
        <f t="shared" si="48"/>
        <v/>
      </c>
      <c r="BE382" s="202" t="str">
        <f t="shared" si="48"/>
        <v/>
      </c>
      <c r="BF382" s="202" t="str">
        <f t="shared" si="48"/>
        <v/>
      </c>
      <c r="BG382" s="202" t="str">
        <f t="shared" si="43"/>
        <v>W/C</v>
      </c>
      <c r="BH382" s="202" t="str">
        <f t="shared" si="43"/>
        <v>NO</v>
      </c>
      <c r="BI382" s="202" t="str">
        <f t="shared" si="46"/>
        <v>W/C</v>
      </c>
      <c r="BK382" s="202" t="b">
        <f t="shared" si="49"/>
        <v>1</v>
      </c>
      <c r="BL382" s="202" t="b">
        <f t="shared" si="49"/>
        <v>1</v>
      </c>
      <c r="BM382" s="202" t="b">
        <f t="shared" si="49"/>
        <v>1</v>
      </c>
      <c r="BN382" s="202" t="b">
        <f t="shared" si="49"/>
        <v>1</v>
      </c>
      <c r="BO382" s="202" t="b">
        <f t="shared" si="49"/>
        <v>1</v>
      </c>
      <c r="BP382" s="202" t="b">
        <f t="shared" si="49"/>
        <v>1</v>
      </c>
      <c r="BQ382" s="202" t="b">
        <f t="shared" si="49"/>
        <v>1</v>
      </c>
    </row>
    <row r="383" spans="1:69" s="214" customFormat="1" ht="12" customHeight="1" x14ac:dyDescent="0.2">
      <c r="A383" s="239">
        <v>16504073</v>
      </c>
      <c r="B383" s="240" t="s">
        <v>2037</v>
      </c>
      <c r="C383" s="200" t="s">
        <v>779</v>
      </c>
      <c r="D383" s="201" t="s">
        <v>479</v>
      </c>
      <c r="E383" s="170"/>
      <c r="F383" s="200"/>
      <c r="G383" s="201"/>
      <c r="H383" s="202" t="s">
        <v>1684</v>
      </c>
      <c r="I383" s="202" t="s">
        <v>1684</v>
      </c>
      <c r="J383" s="202" t="s">
        <v>1684</v>
      </c>
      <c r="K383" s="202" t="s">
        <v>1684</v>
      </c>
      <c r="L383" s="202" t="s">
        <v>479</v>
      </c>
      <c r="M383" s="202" t="s">
        <v>1685</v>
      </c>
      <c r="N383" s="202" t="s">
        <v>479</v>
      </c>
      <c r="O383" s="167"/>
      <c r="P383" s="203">
        <v>0</v>
      </c>
      <c r="Q383" s="203">
        <v>0</v>
      </c>
      <c r="R383" s="203">
        <v>0</v>
      </c>
      <c r="S383" s="203">
        <v>0</v>
      </c>
      <c r="T383" s="203">
        <v>0</v>
      </c>
      <c r="U383" s="203">
        <v>0</v>
      </c>
      <c r="V383" s="203">
        <v>0</v>
      </c>
      <c r="W383" s="203">
        <v>0</v>
      </c>
      <c r="X383" s="203">
        <v>0</v>
      </c>
      <c r="Y383" s="203">
        <v>0</v>
      </c>
      <c r="Z383" s="203">
        <v>0</v>
      </c>
      <c r="AA383" s="203">
        <v>0</v>
      </c>
      <c r="AB383" s="203">
        <v>0</v>
      </c>
      <c r="AC383" s="203"/>
      <c r="AD383" s="203"/>
      <c r="AE383" s="203">
        <v>0</v>
      </c>
      <c r="AF383" s="215"/>
      <c r="AG383" s="216"/>
      <c r="AH383" s="205"/>
      <c r="AI383" s="205"/>
      <c r="AJ383" s="205"/>
      <c r="AK383" s="206"/>
      <c r="AL383" s="205">
        <v>0</v>
      </c>
      <c r="AM383" s="207">
        <v>0</v>
      </c>
      <c r="AN383" s="205"/>
      <c r="AO383" s="208">
        <v>0</v>
      </c>
      <c r="AP383" s="209"/>
      <c r="AQ383" s="210">
        <v>0</v>
      </c>
      <c r="AR383" s="205"/>
      <c r="AS383" s="205"/>
      <c r="AT383" s="205"/>
      <c r="AU383" s="205"/>
      <c r="AV383" s="211">
        <v>0</v>
      </c>
      <c r="AW383" s="205">
        <v>0</v>
      </c>
      <c r="AX383" s="205"/>
      <c r="AY383" s="207">
        <v>0</v>
      </c>
      <c r="AZ383" s="212"/>
      <c r="BA383" s="213">
        <v>0</v>
      </c>
      <c r="BC383" s="202" t="str">
        <f t="shared" si="48"/>
        <v/>
      </c>
      <c r="BD383" s="202" t="str">
        <f t="shared" si="48"/>
        <v/>
      </c>
      <c r="BE383" s="202" t="str">
        <f t="shared" si="48"/>
        <v/>
      </c>
      <c r="BF383" s="202" t="str">
        <f t="shared" si="48"/>
        <v/>
      </c>
      <c r="BG383" s="202" t="str">
        <f t="shared" si="43"/>
        <v>W/C</v>
      </c>
      <c r="BH383" s="202" t="str">
        <f t="shared" si="43"/>
        <v>NO</v>
      </c>
      <c r="BI383" s="202" t="str">
        <f t="shared" si="46"/>
        <v>W/C</v>
      </c>
      <c r="BK383" s="202" t="b">
        <f t="shared" si="49"/>
        <v>1</v>
      </c>
      <c r="BL383" s="202" t="b">
        <f t="shared" si="49"/>
        <v>1</v>
      </c>
      <c r="BM383" s="202" t="b">
        <f t="shared" si="49"/>
        <v>1</v>
      </c>
      <c r="BN383" s="202" t="b">
        <f t="shared" si="49"/>
        <v>1</v>
      </c>
      <c r="BO383" s="202" t="b">
        <f t="shared" si="49"/>
        <v>1</v>
      </c>
      <c r="BP383" s="202" t="b">
        <f t="shared" si="49"/>
        <v>1</v>
      </c>
      <c r="BQ383" s="202" t="b">
        <f t="shared" si="49"/>
        <v>1</v>
      </c>
    </row>
    <row r="384" spans="1:69" s="214" customFormat="1" ht="12" customHeight="1" x14ac:dyDescent="0.2">
      <c r="A384" s="239">
        <v>16504083</v>
      </c>
      <c r="B384" s="240" t="s">
        <v>2038</v>
      </c>
      <c r="C384" s="200" t="s">
        <v>778</v>
      </c>
      <c r="D384" s="201" t="s">
        <v>479</v>
      </c>
      <c r="E384" s="170"/>
      <c r="F384" s="200"/>
      <c r="G384" s="201"/>
      <c r="H384" s="202" t="s">
        <v>1684</v>
      </c>
      <c r="I384" s="202" t="s">
        <v>1684</v>
      </c>
      <c r="J384" s="202" t="s">
        <v>1684</v>
      </c>
      <c r="K384" s="202" t="s">
        <v>1684</v>
      </c>
      <c r="L384" s="202" t="s">
        <v>479</v>
      </c>
      <c r="M384" s="202" t="s">
        <v>1685</v>
      </c>
      <c r="N384" s="202" t="s">
        <v>479</v>
      </c>
      <c r="O384" s="167"/>
      <c r="P384" s="203">
        <v>0</v>
      </c>
      <c r="Q384" s="203">
        <v>0</v>
      </c>
      <c r="R384" s="203">
        <v>0</v>
      </c>
      <c r="S384" s="203">
        <v>0</v>
      </c>
      <c r="T384" s="203">
        <v>0</v>
      </c>
      <c r="U384" s="203">
        <v>0</v>
      </c>
      <c r="V384" s="203">
        <v>0</v>
      </c>
      <c r="W384" s="203">
        <v>0</v>
      </c>
      <c r="X384" s="203">
        <v>0</v>
      </c>
      <c r="Y384" s="203">
        <v>0</v>
      </c>
      <c r="Z384" s="203">
        <v>0</v>
      </c>
      <c r="AA384" s="203">
        <v>0</v>
      </c>
      <c r="AB384" s="203">
        <v>0</v>
      </c>
      <c r="AC384" s="203"/>
      <c r="AD384" s="203"/>
      <c r="AE384" s="203">
        <v>0</v>
      </c>
      <c r="AF384" s="215"/>
      <c r="AG384" s="216"/>
      <c r="AH384" s="205"/>
      <c r="AI384" s="205"/>
      <c r="AJ384" s="205"/>
      <c r="AK384" s="206"/>
      <c r="AL384" s="205">
        <v>0</v>
      </c>
      <c r="AM384" s="207">
        <v>0</v>
      </c>
      <c r="AN384" s="205"/>
      <c r="AO384" s="208">
        <v>0</v>
      </c>
      <c r="AP384" s="209"/>
      <c r="AQ384" s="210">
        <v>0</v>
      </c>
      <c r="AR384" s="205"/>
      <c r="AS384" s="205"/>
      <c r="AT384" s="205"/>
      <c r="AU384" s="205"/>
      <c r="AV384" s="211">
        <v>0</v>
      </c>
      <c r="AW384" s="205">
        <v>0</v>
      </c>
      <c r="AX384" s="205"/>
      <c r="AY384" s="207">
        <v>0</v>
      </c>
      <c r="AZ384" s="212"/>
      <c r="BA384" s="213">
        <v>0</v>
      </c>
      <c r="BC384" s="202" t="str">
        <f t="shared" si="48"/>
        <v/>
      </c>
      <c r="BD384" s="202" t="str">
        <f t="shared" si="48"/>
        <v/>
      </c>
      <c r="BE384" s="202" t="str">
        <f t="shared" si="48"/>
        <v/>
      </c>
      <c r="BF384" s="202" t="str">
        <f t="shared" si="48"/>
        <v/>
      </c>
      <c r="BG384" s="202" t="str">
        <f t="shared" si="43"/>
        <v>W/C</v>
      </c>
      <c r="BH384" s="202" t="str">
        <f t="shared" si="43"/>
        <v>NO</v>
      </c>
      <c r="BI384" s="202" t="str">
        <f t="shared" si="46"/>
        <v>W/C</v>
      </c>
      <c r="BK384" s="202" t="b">
        <f t="shared" si="49"/>
        <v>1</v>
      </c>
      <c r="BL384" s="202" t="b">
        <f t="shared" si="49"/>
        <v>1</v>
      </c>
      <c r="BM384" s="202" t="b">
        <f t="shared" si="49"/>
        <v>1</v>
      </c>
      <c r="BN384" s="202" t="b">
        <f t="shared" si="49"/>
        <v>1</v>
      </c>
      <c r="BO384" s="202" t="b">
        <f t="shared" si="49"/>
        <v>1</v>
      </c>
      <c r="BP384" s="202" t="b">
        <f t="shared" si="49"/>
        <v>1</v>
      </c>
      <c r="BQ384" s="202" t="b">
        <f t="shared" si="49"/>
        <v>1</v>
      </c>
    </row>
    <row r="385" spans="1:69" s="214" customFormat="1" ht="12" customHeight="1" x14ac:dyDescent="0.2">
      <c r="A385" s="239">
        <v>16504093</v>
      </c>
      <c r="B385" s="240" t="s">
        <v>2039</v>
      </c>
      <c r="C385" s="200" t="s">
        <v>800</v>
      </c>
      <c r="D385" s="201" t="s">
        <v>479</v>
      </c>
      <c r="E385" s="170"/>
      <c r="F385" s="200"/>
      <c r="G385" s="201"/>
      <c r="H385" s="202" t="s">
        <v>1684</v>
      </c>
      <c r="I385" s="202" t="s">
        <v>1684</v>
      </c>
      <c r="J385" s="202" t="s">
        <v>1684</v>
      </c>
      <c r="K385" s="202" t="s">
        <v>1684</v>
      </c>
      <c r="L385" s="202" t="s">
        <v>479</v>
      </c>
      <c r="M385" s="202" t="s">
        <v>1685</v>
      </c>
      <c r="N385" s="202" t="s">
        <v>479</v>
      </c>
      <c r="O385" s="167"/>
      <c r="P385" s="203">
        <v>132870.85999999999</v>
      </c>
      <c r="Q385" s="203">
        <v>124566.43</v>
      </c>
      <c r="R385" s="203">
        <v>116262</v>
      </c>
      <c r="S385" s="203">
        <v>107957.57</v>
      </c>
      <c r="T385" s="203">
        <v>99653.14</v>
      </c>
      <c r="U385" s="203">
        <v>91348.71</v>
      </c>
      <c r="V385" s="203">
        <v>83044.28</v>
      </c>
      <c r="W385" s="203">
        <v>74739.850000000006</v>
      </c>
      <c r="X385" s="203">
        <v>66435.42</v>
      </c>
      <c r="Y385" s="203">
        <v>58130.99</v>
      </c>
      <c r="Z385" s="203">
        <v>49826.559999999998</v>
      </c>
      <c r="AA385" s="203">
        <v>41522.129999999997</v>
      </c>
      <c r="AB385" s="203">
        <v>33217.699999999997</v>
      </c>
      <c r="AC385" s="203"/>
      <c r="AD385" s="203"/>
      <c r="AE385" s="203">
        <v>83044.28</v>
      </c>
      <c r="AF385" s="215"/>
      <c r="AG385" s="216"/>
      <c r="AH385" s="205"/>
      <c r="AI385" s="205"/>
      <c r="AJ385" s="205"/>
      <c r="AK385" s="206"/>
      <c r="AL385" s="205">
        <v>0</v>
      </c>
      <c r="AM385" s="207">
        <v>83044.28</v>
      </c>
      <c r="AN385" s="205"/>
      <c r="AO385" s="208">
        <v>83044.28</v>
      </c>
      <c r="AP385" s="209"/>
      <c r="AQ385" s="210">
        <v>33217.699999999997</v>
      </c>
      <c r="AR385" s="205"/>
      <c r="AS385" s="205"/>
      <c r="AT385" s="205"/>
      <c r="AU385" s="205"/>
      <c r="AV385" s="211">
        <v>0</v>
      </c>
      <c r="AW385" s="205">
        <v>33217.699999999997</v>
      </c>
      <c r="AX385" s="205"/>
      <c r="AY385" s="207">
        <v>33217.699999999997</v>
      </c>
      <c r="AZ385" s="212"/>
      <c r="BA385" s="213">
        <v>0</v>
      </c>
      <c r="BC385" s="202" t="str">
        <f t="shared" si="48"/>
        <v/>
      </c>
      <c r="BD385" s="202" t="str">
        <f t="shared" si="48"/>
        <v/>
      </c>
      <c r="BE385" s="202" t="str">
        <f t="shared" si="48"/>
        <v/>
      </c>
      <c r="BF385" s="202" t="str">
        <f t="shared" si="48"/>
        <v/>
      </c>
      <c r="BG385" s="202" t="str">
        <f t="shared" si="43"/>
        <v>W/C</v>
      </c>
      <c r="BH385" s="202" t="str">
        <f t="shared" si="43"/>
        <v>NO</v>
      </c>
      <c r="BI385" s="202" t="str">
        <f t="shared" si="46"/>
        <v>W/C</v>
      </c>
      <c r="BK385" s="202" t="b">
        <f t="shared" si="49"/>
        <v>1</v>
      </c>
      <c r="BL385" s="202" t="b">
        <f t="shared" si="49"/>
        <v>1</v>
      </c>
      <c r="BM385" s="202" t="b">
        <f t="shared" si="49"/>
        <v>1</v>
      </c>
      <c r="BN385" s="202" t="b">
        <f t="shared" si="49"/>
        <v>1</v>
      </c>
      <c r="BO385" s="202" t="b">
        <f t="shared" si="49"/>
        <v>1</v>
      </c>
      <c r="BP385" s="202" t="b">
        <f t="shared" si="49"/>
        <v>1</v>
      </c>
      <c r="BQ385" s="202" t="b">
        <f t="shared" si="49"/>
        <v>1</v>
      </c>
    </row>
    <row r="386" spans="1:69" s="214" customFormat="1" ht="12" customHeight="1" x14ac:dyDescent="0.2">
      <c r="A386" s="239">
        <v>16504101</v>
      </c>
      <c r="B386" s="240" t="s">
        <v>2040</v>
      </c>
      <c r="C386" s="200" t="s">
        <v>763</v>
      </c>
      <c r="D386" s="201" t="s">
        <v>479</v>
      </c>
      <c r="E386" s="170"/>
      <c r="F386" s="200"/>
      <c r="G386" s="201"/>
      <c r="H386" s="202" t="s">
        <v>1684</v>
      </c>
      <c r="I386" s="202" t="s">
        <v>1684</v>
      </c>
      <c r="J386" s="202" t="s">
        <v>1684</v>
      </c>
      <c r="K386" s="202" t="s">
        <v>1684</v>
      </c>
      <c r="L386" s="202" t="s">
        <v>479</v>
      </c>
      <c r="M386" s="202" t="s">
        <v>1685</v>
      </c>
      <c r="N386" s="202" t="s">
        <v>479</v>
      </c>
      <c r="O386" s="237"/>
      <c r="P386" s="203">
        <v>90309.6</v>
      </c>
      <c r="Q386" s="203">
        <v>89496</v>
      </c>
      <c r="R386" s="203">
        <v>88682.4</v>
      </c>
      <c r="S386" s="203">
        <v>87868.800000000003</v>
      </c>
      <c r="T386" s="203">
        <v>87055.2</v>
      </c>
      <c r="U386" s="203">
        <v>86241.600000000006</v>
      </c>
      <c r="V386" s="203">
        <v>85428</v>
      </c>
      <c r="W386" s="203">
        <v>84614.399999999994</v>
      </c>
      <c r="X386" s="203">
        <v>83800.800000000003</v>
      </c>
      <c r="Y386" s="203">
        <v>82987.199999999997</v>
      </c>
      <c r="Z386" s="203">
        <v>82173.600000000006</v>
      </c>
      <c r="AA386" s="203">
        <v>81360</v>
      </c>
      <c r="AB386" s="203">
        <v>80546.399999999994</v>
      </c>
      <c r="AC386" s="203"/>
      <c r="AD386" s="203"/>
      <c r="AE386" s="203">
        <v>85428</v>
      </c>
      <c r="AF386" s="215"/>
      <c r="AG386" s="216"/>
      <c r="AH386" s="205"/>
      <c r="AI386" s="205"/>
      <c r="AJ386" s="205"/>
      <c r="AK386" s="206"/>
      <c r="AL386" s="205">
        <v>0</v>
      </c>
      <c r="AM386" s="207">
        <v>85428</v>
      </c>
      <c r="AN386" s="205"/>
      <c r="AO386" s="208">
        <v>85428</v>
      </c>
      <c r="AP386" s="205"/>
      <c r="AQ386" s="210">
        <v>80546.399999999994</v>
      </c>
      <c r="AR386" s="205"/>
      <c r="AS386" s="205"/>
      <c r="AT386" s="205"/>
      <c r="AU386" s="205"/>
      <c r="AV386" s="211">
        <v>0</v>
      </c>
      <c r="AW386" s="205">
        <v>80546.399999999994</v>
      </c>
      <c r="AX386" s="205"/>
      <c r="AY386" s="207">
        <v>80546.399999999994</v>
      </c>
      <c r="AZ386" s="212"/>
      <c r="BA386" s="213">
        <v>0</v>
      </c>
      <c r="BC386" s="202" t="str">
        <f t="shared" si="48"/>
        <v/>
      </c>
      <c r="BD386" s="202" t="str">
        <f t="shared" si="48"/>
        <v/>
      </c>
      <c r="BE386" s="202" t="str">
        <f t="shared" si="48"/>
        <v/>
      </c>
      <c r="BF386" s="202" t="str">
        <f t="shared" si="48"/>
        <v/>
      </c>
      <c r="BG386" s="202" t="str">
        <f t="shared" si="43"/>
        <v>W/C</v>
      </c>
      <c r="BH386" s="202" t="str">
        <f t="shared" si="43"/>
        <v>NO</v>
      </c>
      <c r="BI386" s="202" t="str">
        <f t="shared" si="46"/>
        <v>W/C</v>
      </c>
      <c r="BK386" s="202" t="b">
        <f t="shared" si="49"/>
        <v>1</v>
      </c>
      <c r="BL386" s="202" t="b">
        <f t="shared" si="49"/>
        <v>1</v>
      </c>
      <c r="BM386" s="202" t="b">
        <f t="shared" si="49"/>
        <v>1</v>
      </c>
      <c r="BN386" s="202" t="b">
        <f t="shared" si="49"/>
        <v>1</v>
      </c>
      <c r="BO386" s="202" t="b">
        <f t="shared" si="49"/>
        <v>1</v>
      </c>
      <c r="BP386" s="202" t="b">
        <f t="shared" si="49"/>
        <v>1</v>
      </c>
      <c r="BQ386" s="202" t="b">
        <f t="shared" si="49"/>
        <v>1</v>
      </c>
    </row>
    <row r="387" spans="1:69" s="214" customFormat="1" ht="12" customHeight="1" x14ac:dyDescent="0.2">
      <c r="A387" s="239">
        <v>16504112</v>
      </c>
      <c r="B387" s="240" t="s">
        <v>2041</v>
      </c>
      <c r="C387" s="200" t="s">
        <v>801</v>
      </c>
      <c r="D387" s="201" t="s">
        <v>478</v>
      </c>
      <c r="E387" s="170"/>
      <c r="F387" s="200"/>
      <c r="G387" s="201"/>
      <c r="H387" s="202" t="s">
        <v>1684</v>
      </c>
      <c r="I387" s="202" t="s">
        <v>1684</v>
      </c>
      <c r="J387" s="202" t="s">
        <v>1684</v>
      </c>
      <c r="K387" s="202" t="s">
        <v>478</v>
      </c>
      <c r="L387" s="202" t="s">
        <v>1685</v>
      </c>
      <c r="M387" s="202" t="s">
        <v>1685</v>
      </c>
      <c r="N387" s="202" t="s">
        <v>1684</v>
      </c>
      <c r="O387" s="237"/>
      <c r="P387" s="203">
        <v>787475</v>
      </c>
      <c r="Q387" s="203">
        <v>787475</v>
      </c>
      <c r="R387" s="203">
        <v>787475</v>
      </c>
      <c r="S387" s="203">
        <v>778475</v>
      </c>
      <c r="T387" s="203">
        <v>778475</v>
      </c>
      <c r="U387" s="203">
        <v>778475</v>
      </c>
      <c r="V387" s="203">
        <v>556237.5</v>
      </c>
      <c r="W387" s="203">
        <v>556237.5</v>
      </c>
      <c r="X387" s="203">
        <v>556237.5</v>
      </c>
      <c r="Y387" s="203">
        <v>468887.5</v>
      </c>
      <c r="Z387" s="203">
        <v>468887.5</v>
      </c>
      <c r="AA387" s="203">
        <v>468887.5</v>
      </c>
      <c r="AB387" s="203">
        <v>504400</v>
      </c>
      <c r="AC387" s="203"/>
      <c r="AD387" s="203"/>
      <c r="AE387" s="203">
        <v>635973.95833333337</v>
      </c>
      <c r="AF387" s="270"/>
      <c r="AG387" s="271"/>
      <c r="AH387" s="205"/>
      <c r="AI387" s="205"/>
      <c r="AJ387" s="205"/>
      <c r="AK387" s="206">
        <v>635973.95833333337</v>
      </c>
      <c r="AL387" s="205">
        <v>635973.95833333337</v>
      </c>
      <c r="AM387" s="207"/>
      <c r="AN387" s="205"/>
      <c r="AO387" s="208">
        <v>0</v>
      </c>
      <c r="AP387" s="205"/>
      <c r="AQ387" s="210">
        <v>504400</v>
      </c>
      <c r="AR387" s="205"/>
      <c r="AS387" s="205"/>
      <c r="AT387" s="205"/>
      <c r="AU387" s="205">
        <v>504400</v>
      </c>
      <c r="AV387" s="211">
        <v>504400</v>
      </c>
      <c r="AW387" s="205"/>
      <c r="AX387" s="205"/>
      <c r="AY387" s="207">
        <v>0</v>
      </c>
      <c r="AZ387" s="212" t="s">
        <v>4893</v>
      </c>
      <c r="BA387" s="213">
        <v>0</v>
      </c>
      <c r="BC387" s="202" t="str">
        <f t="shared" si="48"/>
        <v/>
      </c>
      <c r="BD387" s="202" t="str">
        <f t="shared" si="48"/>
        <v/>
      </c>
      <c r="BE387" s="202" t="str">
        <f t="shared" si="48"/>
        <v/>
      </c>
      <c r="BF387" s="202" t="str">
        <f t="shared" si="48"/>
        <v>Non-Op</v>
      </c>
      <c r="BG387" s="202" t="str">
        <f t="shared" si="43"/>
        <v>NO</v>
      </c>
      <c r="BH387" s="202" t="str">
        <f t="shared" si="43"/>
        <v>NO</v>
      </c>
      <c r="BI387" s="202" t="str">
        <f t="shared" si="46"/>
        <v/>
      </c>
      <c r="BK387" s="202" t="b">
        <f t="shared" si="49"/>
        <v>1</v>
      </c>
      <c r="BL387" s="202" t="b">
        <f t="shared" si="49"/>
        <v>1</v>
      </c>
      <c r="BM387" s="202" t="b">
        <f t="shared" si="49"/>
        <v>1</v>
      </c>
      <c r="BN387" s="202" t="b">
        <f t="shared" si="49"/>
        <v>1</v>
      </c>
      <c r="BO387" s="202" t="b">
        <f t="shared" si="49"/>
        <v>1</v>
      </c>
      <c r="BP387" s="202" t="b">
        <f t="shared" si="49"/>
        <v>1</v>
      </c>
      <c r="BQ387" s="202" t="b">
        <f t="shared" si="49"/>
        <v>1</v>
      </c>
    </row>
    <row r="388" spans="1:69" s="214" customFormat="1" ht="12" customHeight="1" x14ac:dyDescent="0.2">
      <c r="A388" s="293">
        <v>16504171</v>
      </c>
      <c r="B388" s="294" t="s">
        <v>2042</v>
      </c>
      <c r="C388" s="200" t="s">
        <v>766</v>
      </c>
      <c r="D388" s="201" t="s">
        <v>479</v>
      </c>
      <c r="E388" s="170"/>
      <c r="F388" s="200"/>
      <c r="G388" s="201"/>
      <c r="H388" s="202" t="s">
        <v>1684</v>
      </c>
      <c r="I388" s="202" t="s">
        <v>1684</v>
      </c>
      <c r="J388" s="202" t="s">
        <v>1684</v>
      </c>
      <c r="K388" s="202" t="s">
        <v>1684</v>
      </c>
      <c r="L388" s="202" t="s">
        <v>479</v>
      </c>
      <c r="M388" s="202" t="s">
        <v>1685</v>
      </c>
      <c r="N388" s="202" t="s">
        <v>479</v>
      </c>
      <c r="O388" s="237"/>
      <c r="P388" s="203">
        <v>1560945.95</v>
      </c>
      <c r="Q388" s="203">
        <v>1846465.31</v>
      </c>
      <c r="R388" s="203">
        <v>1846465.31</v>
      </c>
      <c r="S388" s="203">
        <v>1846465.31</v>
      </c>
      <c r="T388" s="203">
        <v>2035744.63</v>
      </c>
      <c r="U388" s="203">
        <v>2035744.63</v>
      </c>
      <c r="V388" s="203">
        <v>2035744.63</v>
      </c>
      <c r="W388" s="203">
        <v>2124496.9</v>
      </c>
      <c r="X388" s="203">
        <v>2124496.9</v>
      </c>
      <c r="Y388" s="203">
        <v>2124496.9</v>
      </c>
      <c r="Z388" s="203">
        <v>2581926.44</v>
      </c>
      <c r="AA388" s="203">
        <v>2581926.44</v>
      </c>
      <c r="AB388" s="203">
        <v>2581926.44</v>
      </c>
      <c r="AC388" s="203"/>
      <c r="AD388" s="203"/>
      <c r="AE388" s="203">
        <v>2104617.4662500001</v>
      </c>
      <c r="AF388" s="215"/>
      <c r="AG388" s="216"/>
      <c r="AH388" s="205"/>
      <c r="AI388" s="205"/>
      <c r="AJ388" s="205"/>
      <c r="AK388" s="206"/>
      <c r="AL388" s="205">
        <v>0</v>
      </c>
      <c r="AM388" s="207">
        <v>2104617.4662500001</v>
      </c>
      <c r="AN388" s="205"/>
      <c r="AO388" s="208">
        <v>2104617.4662500001</v>
      </c>
      <c r="AP388" s="205"/>
      <c r="AQ388" s="210">
        <v>2581926.44</v>
      </c>
      <c r="AR388" s="205"/>
      <c r="AS388" s="205"/>
      <c r="AT388" s="205"/>
      <c r="AU388" s="205"/>
      <c r="AV388" s="211">
        <v>0</v>
      </c>
      <c r="AW388" s="205">
        <v>2581926.44</v>
      </c>
      <c r="AX388" s="205"/>
      <c r="AY388" s="207">
        <v>2581926.44</v>
      </c>
      <c r="AZ388" s="212"/>
      <c r="BA388" s="213">
        <v>0</v>
      </c>
      <c r="BC388" s="202" t="str">
        <f t="shared" si="48"/>
        <v/>
      </c>
      <c r="BD388" s="202" t="str">
        <f t="shared" si="48"/>
        <v/>
      </c>
      <c r="BE388" s="202" t="str">
        <f t="shared" si="48"/>
        <v/>
      </c>
      <c r="BF388" s="202" t="str">
        <f t="shared" si="48"/>
        <v/>
      </c>
      <c r="BG388" s="202" t="str">
        <f t="shared" si="43"/>
        <v>W/C</v>
      </c>
      <c r="BH388" s="202" t="str">
        <f t="shared" si="43"/>
        <v>NO</v>
      </c>
      <c r="BI388" s="202" t="str">
        <f t="shared" si="46"/>
        <v>W/C</v>
      </c>
      <c r="BK388" s="202" t="b">
        <f t="shared" si="49"/>
        <v>1</v>
      </c>
      <c r="BL388" s="202" t="b">
        <f t="shared" si="49"/>
        <v>1</v>
      </c>
      <c r="BM388" s="202" t="b">
        <f t="shared" si="49"/>
        <v>1</v>
      </c>
      <c r="BN388" s="202" t="b">
        <f t="shared" si="49"/>
        <v>1</v>
      </c>
      <c r="BO388" s="202" t="b">
        <f t="shared" si="49"/>
        <v>1</v>
      </c>
      <c r="BP388" s="202" t="b">
        <f t="shared" si="49"/>
        <v>1</v>
      </c>
      <c r="BQ388" s="202" t="b">
        <f t="shared" si="49"/>
        <v>1</v>
      </c>
    </row>
    <row r="389" spans="1:69" s="214" customFormat="1" ht="12" customHeight="1" x14ac:dyDescent="0.2">
      <c r="A389" s="293">
        <v>16504181</v>
      </c>
      <c r="B389" s="294" t="s">
        <v>2043</v>
      </c>
      <c r="C389" s="200" t="s">
        <v>767</v>
      </c>
      <c r="D389" s="201" t="s">
        <v>479</v>
      </c>
      <c r="E389" s="170"/>
      <c r="F389" s="200"/>
      <c r="G389" s="201"/>
      <c r="H389" s="202" t="s">
        <v>1684</v>
      </c>
      <c r="I389" s="202" t="s">
        <v>1684</v>
      </c>
      <c r="J389" s="202" t="s">
        <v>1684</v>
      </c>
      <c r="K389" s="202" t="s">
        <v>1684</v>
      </c>
      <c r="L389" s="202" t="s">
        <v>479</v>
      </c>
      <c r="M389" s="202" t="s">
        <v>1685</v>
      </c>
      <c r="N389" s="202" t="s">
        <v>479</v>
      </c>
      <c r="O389" s="237"/>
      <c r="P389" s="203">
        <v>855511.83</v>
      </c>
      <c r="Q389" s="203">
        <v>1012234.03</v>
      </c>
      <c r="R389" s="203">
        <v>1012234.03</v>
      </c>
      <c r="S389" s="203">
        <v>1012234.03</v>
      </c>
      <c r="T389" s="203">
        <v>1116129.8700000001</v>
      </c>
      <c r="U389" s="203">
        <v>1116129.8700000001</v>
      </c>
      <c r="V389" s="203">
        <v>1117757.3400000001</v>
      </c>
      <c r="W389" s="203">
        <v>1166005.05</v>
      </c>
      <c r="X389" s="203">
        <v>1166005.05</v>
      </c>
      <c r="Y389" s="203">
        <v>1166005.05</v>
      </c>
      <c r="Z389" s="203">
        <v>1417089.12</v>
      </c>
      <c r="AA389" s="203">
        <v>1417089.12</v>
      </c>
      <c r="AB389" s="203">
        <v>1417089.12</v>
      </c>
      <c r="AC389" s="203"/>
      <c r="AD389" s="203"/>
      <c r="AE389" s="203">
        <v>1154601.0862500002</v>
      </c>
      <c r="AF389" s="215"/>
      <c r="AG389" s="216"/>
      <c r="AH389" s="205"/>
      <c r="AI389" s="205"/>
      <c r="AJ389" s="205"/>
      <c r="AK389" s="206"/>
      <c r="AL389" s="205">
        <v>0</v>
      </c>
      <c r="AM389" s="207">
        <v>1154601.0862500002</v>
      </c>
      <c r="AN389" s="205"/>
      <c r="AO389" s="208">
        <v>1154601.0862500002</v>
      </c>
      <c r="AP389" s="205"/>
      <c r="AQ389" s="210">
        <v>1417089.12</v>
      </c>
      <c r="AR389" s="205"/>
      <c r="AS389" s="205"/>
      <c r="AT389" s="205"/>
      <c r="AU389" s="205"/>
      <c r="AV389" s="211">
        <v>0</v>
      </c>
      <c r="AW389" s="205">
        <v>1417089.12</v>
      </c>
      <c r="AX389" s="205"/>
      <c r="AY389" s="207">
        <v>1417089.12</v>
      </c>
      <c r="AZ389" s="212"/>
      <c r="BA389" s="213">
        <v>0</v>
      </c>
      <c r="BC389" s="202" t="str">
        <f t="shared" si="48"/>
        <v/>
      </c>
      <c r="BD389" s="202" t="str">
        <f t="shared" si="48"/>
        <v/>
      </c>
      <c r="BE389" s="202" t="str">
        <f t="shared" si="48"/>
        <v/>
      </c>
      <c r="BF389" s="202" t="str">
        <f t="shared" si="48"/>
        <v/>
      </c>
      <c r="BG389" s="202" t="str">
        <f t="shared" si="43"/>
        <v>W/C</v>
      </c>
      <c r="BH389" s="202" t="str">
        <f t="shared" si="43"/>
        <v>NO</v>
      </c>
      <c r="BI389" s="202" t="str">
        <f t="shared" si="46"/>
        <v>W/C</v>
      </c>
      <c r="BK389" s="202" t="b">
        <f t="shared" si="49"/>
        <v>1</v>
      </c>
      <c r="BL389" s="202" t="b">
        <f t="shared" si="49"/>
        <v>1</v>
      </c>
      <c r="BM389" s="202" t="b">
        <f t="shared" si="49"/>
        <v>1</v>
      </c>
      <c r="BN389" s="202" t="b">
        <f t="shared" si="49"/>
        <v>1</v>
      </c>
      <c r="BO389" s="202" t="b">
        <f t="shared" si="49"/>
        <v>1</v>
      </c>
      <c r="BP389" s="202" t="b">
        <f t="shared" si="49"/>
        <v>1</v>
      </c>
      <c r="BQ389" s="202" t="b">
        <f t="shared" si="49"/>
        <v>1</v>
      </c>
    </row>
    <row r="390" spans="1:69" s="214" customFormat="1" ht="12" customHeight="1" x14ac:dyDescent="0.2">
      <c r="A390" s="293">
        <v>16504191</v>
      </c>
      <c r="B390" s="294" t="s">
        <v>2044</v>
      </c>
      <c r="C390" s="200" t="s">
        <v>802</v>
      </c>
      <c r="D390" s="201" t="s">
        <v>479</v>
      </c>
      <c r="E390" s="170"/>
      <c r="F390" s="200"/>
      <c r="G390" s="201"/>
      <c r="H390" s="202" t="s">
        <v>1684</v>
      </c>
      <c r="I390" s="202" t="s">
        <v>1684</v>
      </c>
      <c r="J390" s="202" t="s">
        <v>1684</v>
      </c>
      <c r="K390" s="202" t="s">
        <v>1684</v>
      </c>
      <c r="L390" s="202" t="s">
        <v>479</v>
      </c>
      <c r="M390" s="202" t="s">
        <v>1685</v>
      </c>
      <c r="N390" s="202" t="s">
        <v>479</v>
      </c>
      <c r="O390" s="237"/>
      <c r="P390" s="203">
        <v>24853.73</v>
      </c>
      <c r="Q390" s="203">
        <v>29412.92</v>
      </c>
      <c r="R390" s="203">
        <v>29412.92</v>
      </c>
      <c r="S390" s="203">
        <v>29412.92</v>
      </c>
      <c r="T390" s="203">
        <v>32435.35</v>
      </c>
      <c r="U390" s="203">
        <v>32435.35</v>
      </c>
      <c r="V390" s="203">
        <v>32435.35</v>
      </c>
      <c r="W390" s="203">
        <v>33852.550000000003</v>
      </c>
      <c r="X390" s="203">
        <v>33852.550000000003</v>
      </c>
      <c r="Y390" s="203">
        <v>33852.550000000003</v>
      </c>
      <c r="Z390" s="203">
        <v>41156.81</v>
      </c>
      <c r="AA390" s="203">
        <v>41156.81</v>
      </c>
      <c r="AB390" s="203">
        <v>41156.81</v>
      </c>
      <c r="AC390" s="203"/>
      <c r="AD390" s="203"/>
      <c r="AE390" s="203">
        <v>33535.112499999996</v>
      </c>
      <c r="AF390" s="215"/>
      <c r="AG390" s="216"/>
      <c r="AH390" s="205"/>
      <c r="AI390" s="205"/>
      <c r="AJ390" s="205"/>
      <c r="AK390" s="206"/>
      <c r="AL390" s="205">
        <v>0</v>
      </c>
      <c r="AM390" s="207">
        <v>33535.112499999996</v>
      </c>
      <c r="AN390" s="205"/>
      <c r="AO390" s="208">
        <v>33535.112499999996</v>
      </c>
      <c r="AP390" s="205"/>
      <c r="AQ390" s="210">
        <v>41156.81</v>
      </c>
      <c r="AR390" s="205"/>
      <c r="AS390" s="205"/>
      <c r="AT390" s="205"/>
      <c r="AU390" s="205"/>
      <c r="AV390" s="211">
        <v>0</v>
      </c>
      <c r="AW390" s="205">
        <v>41156.81</v>
      </c>
      <c r="AX390" s="205"/>
      <c r="AY390" s="207">
        <v>41156.81</v>
      </c>
      <c r="AZ390" s="212"/>
      <c r="BA390" s="213">
        <v>0</v>
      </c>
      <c r="BC390" s="202" t="str">
        <f t="shared" si="48"/>
        <v/>
      </c>
      <c r="BD390" s="202" t="str">
        <f t="shared" si="48"/>
        <v/>
      </c>
      <c r="BE390" s="202" t="str">
        <f t="shared" si="48"/>
        <v/>
      </c>
      <c r="BF390" s="202" t="str">
        <f t="shared" si="48"/>
        <v/>
      </c>
      <c r="BG390" s="202" t="str">
        <f t="shared" si="43"/>
        <v>W/C</v>
      </c>
      <c r="BH390" s="202" t="str">
        <f t="shared" si="43"/>
        <v>NO</v>
      </c>
      <c r="BI390" s="202" t="str">
        <f t="shared" si="46"/>
        <v>W/C</v>
      </c>
      <c r="BK390" s="202" t="b">
        <f t="shared" si="49"/>
        <v>1</v>
      </c>
      <c r="BL390" s="202" t="b">
        <f t="shared" si="49"/>
        <v>1</v>
      </c>
      <c r="BM390" s="202" t="b">
        <f t="shared" si="49"/>
        <v>1</v>
      </c>
      <c r="BN390" s="202" t="b">
        <f t="shared" si="49"/>
        <v>1</v>
      </c>
      <c r="BO390" s="202" t="b">
        <f t="shared" si="49"/>
        <v>1</v>
      </c>
      <c r="BP390" s="202" t="b">
        <f t="shared" si="49"/>
        <v>1</v>
      </c>
      <c r="BQ390" s="202" t="b">
        <f t="shared" si="49"/>
        <v>1</v>
      </c>
    </row>
    <row r="391" spans="1:69" s="214" customFormat="1" ht="12" customHeight="1" x14ac:dyDescent="0.2">
      <c r="A391" s="293">
        <v>16504201</v>
      </c>
      <c r="B391" s="294" t="s">
        <v>2045</v>
      </c>
      <c r="C391" s="201" t="s">
        <v>740</v>
      </c>
      <c r="D391" s="201" t="s">
        <v>479</v>
      </c>
      <c r="E391" s="170"/>
      <c r="F391" s="201"/>
      <c r="G391" s="201"/>
      <c r="H391" s="202" t="s">
        <v>1684</v>
      </c>
      <c r="I391" s="202" t="s">
        <v>1684</v>
      </c>
      <c r="J391" s="202" t="s">
        <v>1684</v>
      </c>
      <c r="K391" s="202" t="s">
        <v>1684</v>
      </c>
      <c r="L391" s="202" t="s">
        <v>479</v>
      </c>
      <c r="M391" s="202" t="s">
        <v>1685</v>
      </c>
      <c r="N391" s="202" t="s">
        <v>479</v>
      </c>
      <c r="O391" s="237"/>
      <c r="P391" s="203">
        <v>33006</v>
      </c>
      <c r="Q391" s="203">
        <v>33006</v>
      </c>
      <c r="R391" s="203">
        <v>33006</v>
      </c>
      <c r="S391" s="203">
        <v>33006</v>
      </c>
      <c r="T391" s="203">
        <v>33006</v>
      </c>
      <c r="U391" s="203">
        <v>33006</v>
      </c>
      <c r="V391" s="203">
        <v>33006</v>
      </c>
      <c r="W391" s="203">
        <v>33006</v>
      </c>
      <c r="X391" s="203">
        <v>33006</v>
      </c>
      <c r="Y391" s="203">
        <v>33006</v>
      </c>
      <c r="Z391" s="203">
        <v>33006</v>
      </c>
      <c r="AA391" s="203">
        <v>33006</v>
      </c>
      <c r="AB391" s="203">
        <v>33006</v>
      </c>
      <c r="AC391" s="203"/>
      <c r="AD391" s="203"/>
      <c r="AE391" s="203">
        <v>33006</v>
      </c>
      <c r="AF391" s="215"/>
      <c r="AG391" s="216"/>
      <c r="AH391" s="205"/>
      <c r="AI391" s="205"/>
      <c r="AJ391" s="205"/>
      <c r="AK391" s="206"/>
      <c r="AL391" s="205">
        <v>0</v>
      </c>
      <c r="AM391" s="207">
        <v>33006</v>
      </c>
      <c r="AN391" s="205"/>
      <c r="AO391" s="208">
        <v>33006</v>
      </c>
      <c r="AP391" s="205"/>
      <c r="AQ391" s="210">
        <v>33006</v>
      </c>
      <c r="AR391" s="205"/>
      <c r="AS391" s="205"/>
      <c r="AT391" s="205"/>
      <c r="AU391" s="205"/>
      <c r="AV391" s="211">
        <v>0</v>
      </c>
      <c r="AW391" s="205">
        <v>33006</v>
      </c>
      <c r="AX391" s="205"/>
      <c r="AY391" s="207">
        <v>33006</v>
      </c>
      <c r="AZ391" s="212"/>
      <c r="BA391" s="213">
        <v>0</v>
      </c>
      <c r="BC391" s="202" t="str">
        <f t="shared" si="48"/>
        <v/>
      </c>
      <c r="BD391" s="202" t="str">
        <f t="shared" si="48"/>
        <v/>
      </c>
      <c r="BE391" s="202" t="str">
        <f t="shared" si="48"/>
        <v/>
      </c>
      <c r="BF391" s="202" t="str">
        <f t="shared" si="48"/>
        <v/>
      </c>
      <c r="BG391" s="202" t="str">
        <f t="shared" si="43"/>
        <v>W/C</v>
      </c>
      <c r="BH391" s="202" t="str">
        <f t="shared" si="43"/>
        <v>NO</v>
      </c>
      <c r="BI391" s="202" t="str">
        <f t="shared" si="46"/>
        <v>W/C</v>
      </c>
      <c r="BK391" s="202" t="b">
        <f t="shared" si="49"/>
        <v>1</v>
      </c>
      <c r="BL391" s="202" t="b">
        <f t="shared" si="49"/>
        <v>1</v>
      </c>
      <c r="BM391" s="202" t="b">
        <f t="shared" si="49"/>
        <v>1</v>
      </c>
      <c r="BN391" s="202" t="b">
        <f t="shared" si="49"/>
        <v>1</v>
      </c>
      <c r="BO391" s="202" t="b">
        <f t="shared" si="49"/>
        <v>1</v>
      </c>
      <c r="BP391" s="202" t="b">
        <f t="shared" si="49"/>
        <v>1</v>
      </c>
      <c r="BQ391" s="202" t="b">
        <f t="shared" si="49"/>
        <v>1</v>
      </c>
    </row>
    <row r="392" spans="1:69" s="214" customFormat="1" ht="12" customHeight="1" x14ac:dyDescent="0.2">
      <c r="A392" s="239">
        <v>16504221</v>
      </c>
      <c r="B392" s="240" t="s">
        <v>2046</v>
      </c>
      <c r="C392" s="200" t="s">
        <v>764</v>
      </c>
      <c r="D392" s="201" t="s">
        <v>479</v>
      </c>
      <c r="E392" s="170"/>
      <c r="F392" s="200"/>
      <c r="G392" s="201"/>
      <c r="H392" s="202" t="s">
        <v>1684</v>
      </c>
      <c r="I392" s="202" t="s">
        <v>1684</v>
      </c>
      <c r="J392" s="202" t="s">
        <v>1684</v>
      </c>
      <c r="K392" s="202" t="s">
        <v>1684</v>
      </c>
      <c r="L392" s="202" t="s">
        <v>479</v>
      </c>
      <c r="M392" s="202" t="s">
        <v>1685</v>
      </c>
      <c r="N392" s="202" t="s">
        <v>479</v>
      </c>
      <c r="O392" s="167"/>
      <c r="P392" s="203">
        <v>186110</v>
      </c>
      <c r="Q392" s="203">
        <v>184852.5</v>
      </c>
      <c r="R392" s="203">
        <v>183595</v>
      </c>
      <c r="S392" s="203">
        <v>182337.5</v>
      </c>
      <c r="T392" s="203">
        <v>181080</v>
      </c>
      <c r="U392" s="203">
        <v>179822.5</v>
      </c>
      <c r="V392" s="203">
        <v>178565</v>
      </c>
      <c r="W392" s="203">
        <v>177307.5</v>
      </c>
      <c r="X392" s="203">
        <v>176050</v>
      </c>
      <c r="Y392" s="203">
        <v>174792.5</v>
      </c>
      <c r="Z392" s="203">
        <v>173535</v>
      </c>
      <c r="AA392" s="203">
        <v>172277.5</v>
      </c>
      <c r="AB392" s="203">
        <v>171020</v>
      </c>
      <c r="AC392" s="203"/>
      <c r="AD392" s="203"/>
      <c r="AE392" s="203">
        <v>178565</v>
      </c>
      <c r="AF392" s="215"/>
      <c r="AG392" s="216"/>
      <c r="AH392" s="205"/>
      <c r="AI392" s="205"/>
      <c r="AJ392" s="205"/>
      <c r="AK392" s="206"/>
      <c r="AL392" s="205">
        <v>0</v>
      </c>
      <c r="AM392" s="207">
        <v>178565</v>
      </c>
      <c r="AN392" s="205"/>
      <c r="AO392" s="208">
        <v>178565</v>
      </c>
      <c r="AP392" s="209"/>
      <c r="AQ392" s="210">
        <v>171020</v>
      </c>
      <c r="AR392" s="205"/>
      <c r="AS392" s="205"/>
      <c r="AT392" s="205"/>
      <c r="AU392" s="205"/>
      <c r="AV392" s="211">
        <v>0</v>
      </c>
      <c r="AW392" s="205">
        <v>171020</v>
      </c>
      <c r="AX392" s="205"/>
      <c r="AY392" s="207">
        <v>171020</v>
      </c>
      <c r="AZ392" s="212"/>
      <c r="BA392" s="213">
        <v>0</v>
      </c>
      <c r="BC392" s="202" t="str">
        <f t="shared" si="48"/>
        <v/>
      </c>
      <c r="BD392" s="202" t="str">
        <f t="shared" si="48"/>
        <v/>
      </c>
      <c r="BE392" s="202" t="str">
        <f t="shared" si="48"/>
        <v/>
      </c>
      <c r="BF392" s="202" t="str">
        <f t="shared" si="48"/>
        <v/>
      </c>
      <c r="BG392" s="202" t="str">
        <f t="shared" si="43"/>
        <v>W/C</v>
      </c>
      <c r="BH392" s="202" t="str">
        <f t="shared" si="43"/>
        <v>NO</v>
      </c>
      <c r="BI392" s="202" t="str">
        <f t="shared" si="46"/>
        <v>W/C</v>
      </c>
      <c r="BK392" s="202" t="b">
        <f t="shared" si="49"/>
        <v>1</v>
      </c>
      <c r="BL392" s="202" t="b">
        <f t="shared" si="49"/>
        <v>1</v>
      </c>
      <c r="BM392" s="202" t="b">
        <f t="shared" si="49"/>
        <v>1</v>
      </c>
      <c r="BN392" s="202" t="b">
        <f t="shared" si="49"/>
        <v>1</v>
      </c>
      <c r="BO392" s="202" t="b">
        <f t="shared" si="49"/>
        <v>1</v>
      </c>
      <c r="BP392" s="202" t="b">
        <f t="shared" si="49"/>
        <v>1</v>
      </c>
      <c r="BQ392" s="202" t="b">
        <f t="shared" si="49"/>
        <v>1</v>
      </c>
    </row>
    <row r="393" spans="1:69" s="214" customFormat="1" ht="12" customHeight="1" x14ac:dyDescent="0.2">
      <c r="A393" s="239">
        <v>16504223</v>
      </c>
      <c r="B393" s="240" t="s">
        <v>2047</v>
      </c>
      <c r="C393" s="201" t="s">
        <v>803</v>
      </c>
      <c r="D393" s="201" t="s">
        <v>479</v>
      </c>
      <c r="E393" s="170"/>
      <c r="F393" s="201"/>
      <c r="G393" s="201"/>
      <c r="H393" s="202" t="s">
        <v>1684</v>
      </c>
      <c r="I393" s="202" t="s">
        <v>1684</v>
      </c>
      <c r="J393" s="202" t="s">
        <v>1684</v>
      </c>
      <c r="K393" s="202" t="s">
        <v>1684</v>
      </c>
      <c r="L393" s="202" t="s">
        <v>479</v>
      </c>
      <c r="M393" s="202" t="s">
        <v>1685</v>
      </c>
      <c r="N393" s="202" t="s">
        <v>479</v>
      </c>
      <c r="O393" s="167"/>
      <c r="P393" s="203">
        <v>40907.040000000001</v>
      </c>
      <c r="Q393" s="203">
        <v>37498.120000000003</v>
      </c>
      <c r="R393" s="203">
        <v>34089.199999999997</v>
      </c>
      <c r="S393" s="203">
        <v>30680.28</v>
      </c>
      <c r="T393" s="203">
        <v>27271.360000000001</v>
      </c>
      <c r="U393" s="203">
        <v>23862.44</v>
      </c>
      <c r="V393" s="203">
        <v>20453.52</v>
      </c>
      <c r="W393" s="203">
        <v>17044.599999999999</v>
      </c>
      <c r="X393" s="203">
        <v>13635.68</v>
      </c>
      <c r="Y393" s="203">
        <v>10226.76</v>
      </c>
      <c r="Z393" s="203">
        <v>6817.84</v>
      </c>
      <c r="AA393" s="203">
        <v>3408.92</v>
      </c>
      <c r="AB393" s="203">
        <v>0</v>
      </c>
      <c r="AC393" s="203"/>
      <c r="AD393" s="203"/>
      <c r="AE393" s="203">
        <v>20453.52</v>
      </c>
      <c r="AF393" s="215"/>
      <c r="AG393" s="216"/>
      <c r="AH393" s="205"/>
      <c r="AI393" s="205"/>
      <c r="AJ393" s="205"/>
      <c r="AK393" s="206"/>
      <c r="AL393" s="205">
        <v>0</v>
      </c>
      <c r="AM393" s="207">
        <v>20453.52</v>
      </c>
      <c r="AN393" s="205"/>
      <c r="AO393" s="208">
        <v>20453.52</v>
      </c>
      <c r="AP393" s="209"/>
      <c r="AQ393" s="210">
        <v>0</v>
      </c>
      <c r="AR393" s="205"/>
      <c r="AS393" s="205"/>
      <c r="AT393" s="205"/>
      <c r="AU393" s="205"/>
      <c r="AV393" s="211">
        <v>0</v>
      </c>
      <c r="AW393" s="205">
        <v>0</v>
      </c>
      <c r="AX393" s="205"/>
      <c r="AY393" s="207">
        <v>0</v>
      </c>
      <c r="AZ393" s="212"/>
      <c r="BA393" s="213">
        <v>0</v>
      </c>
      <c r="BC393" s="202" t="str">
        <f t="shared" si="48"/>
        <v/>
      </c>
      <c r="BD393" s="202" t="str">
        <f t="shared" si="48"/>
        <v/>
      </c>
      <c r="BE393" s="202" t="str">
        <f t="shared" si="48"/>
        <v/>
      </c>
      <c r="BF393" s="202" t="str">
        <f t="shared" si="48"/>
        <v/>
      </c>
      <c r="BG393" s="202" t="str">
        <f t="shared" si="43"/>
        <v>W/C</v>
      </c>
      <c r="BH393" s="202" t="str">
        <f t="shared" si="43"/>
        <v>NO</v>
      </c>
      <c r="BI393" s="202" t="str">
        <f t="shared" si="46"/>
        <v>W/C</v>
      </c>
      <c r="BK393" s="202" t="b">
        <f t="shared" si="49"/>
        <v>1</v>
      </c>
      <c r="BL393" s="202" t="b">
        <f t="shared" si="49"/>
        <v>1</v>
      </c>
      <c r="BM393" s="202" t="b">
        <f t="shared" si="49"/>
        <v>1</v>
      </c>
      <c r="BN393" s="202" t="b">
        <f t="shared" si="49"/>
        <v>1</v>
      </c>
      <c r="BO393" s="202" t="b">
        <f t="shared" si="49"/>
        <v>1</v>
      </c>
      <c r="BP393" s="202" t="b">
        <f t="shared" si="49"/>
        <v>1</v>
      </c>
      <c r="BQ393" s="202" t="b">
        <f t="shared" si="49"/>
        <v>1</v>
      </c>
    </row>
    <row r="394" spans="1:69" s="214" customFormat="1" ht="12" customHeight="1" x14ac:dyDescent="0.2">
      <c r="A394" s="239">
        <v>16504231</v>
      </c>
      <c r="B394" s="240" t="s">
        <v>2048</v>
      </c>
      <c r="C394" s="200" t="s">
        <v>773</v>
      </c>
      <c r="D394" s="201" t="s">
        <v>479</v>
      </c>
      <c r="E394" s="170"/>
      <c r="F394" s="200"/>
      <c r="G394" s="201"/>
      <c r="H394" s="202" t="s">
        <v>1684</v>
      </c>
      <c r="I394" s="202" t="s">
        <v>1684</v>
      </c>
      <c r="J394" s="202" t="s">
        <v>1684</v>
      </c>
      <c r="K394" s="202" t="s">
        <v>1684</v>
      </c>
      <c r="L394" s="202" t="s">
        <v>479</v>
      </c>
      <c r="M394" s="202" t="s">
        <v>1685</v>
      </c>
      <c r="N394" s="202" t="s">
        <v>479</v>
      </c>
      <c r="O394" s="167"/>
      <c r="P394" s="203">
        <v>0</v>
      </c>
      <c r="Q394" s="203">
        <v>0</v>
      </c>
      <c r="R394" s="203">
        <v>0</v>
      </c>
      <c r="S394" s="203">
        <v>0</v>
      </c>
      <c r="T394" s="203">
        <v>0</v>
      </c>
      <c r="U394" s="203">
        <v>0</v>
      </c>
      <c r="V394" s="203">
        <v>0</v>
      </c>
      <c r="W394" s="203">
        <v>0</v>
      </c>
      <c r="X394" s="203">
        <v>0</v>
      </c>
      <c r="Y394" s="203">
        <v>0</v>
      </c>
      <c r="Z394" s="203">
        <v>0</v>
      </c>
      <c r="AA394" s="203">
        <v>0</v>
      </c>
      <c r="AB394" s="203">
        <v>0</v>
      </c>
      <c r="AC394" s="203"/>
      <c r="AD394" s="203"/>
      <c r="AE394" s="203">
        <v>0</v>
      </c>
      <c r="AF394" s="215"/>
      <c r="AG394" s="216"/>
      <c r="AH394" s="205"/>
      <c r="AI394" s="205"/>
      <c r="AJ394" s="205"/>
      <c r="AK394" s="206"/>
      <c r="AL394" s="205">
        <v>0</v>
      </c>
      <c r="AM394" s="207">
        <v>0</v>
      </c>
      <c r="AN394" s="205"/>
      <c r="AO394" s="208">
        <v>0</v>
      </c>
      <c r="AP394" s="209"/>
      <c r="AQ394" s="210">
        <v>0</v>
      </c>
      <c r="AR394" s="205"/>
      <c r="AS394" s="205"/>
      <c r="AT394" s="205"/>
      <c r="AU394" s="205"/>
      <c r="AV394" s="211">
        <v>0</v>
      </c>
      <c r="AW394" s="205">
        <v>0</v>
      </c>
      <c r="AX394" s="205"/>
      <c r="AY394" s="207">
        <v>0</v>
      </c>
      <c r="AZ394" s="212"/>
      <c r="BA394" s="213">
        <v>0</v>
      </c>
      <c r="BC394" s="202" t="str">
        <f t="shared" si="48"/>
        <v/>
      </c>
      <c r="BD394" s="202" t="str">
        <f t="shared" si="48"/>
        <v/>
      </c>
      <c r="BE394" s="202" t="str">
        <f t="shared" si="48"/>
        <v/>
      </c>
      <c r="BF394" s="202" t="str">
        <f t="shared" si="48"/>
        <v/>
      </c>
      <c r="BG394" s="202" t="str">
        <f t="shared" si="43"/>
        <v>W/C</v>
      </c>
      <c r="BH394" s="202" t="str">
        <f t="shared" si="43"/>
        <v>NO</v>
      </c>
      <c r="BI394" s="202" t="str">
        <f t="shared" si="46"/>
        <v>W/C</v>
      </c>
      <c r="BK394" s="202" t="b">
        <f t="shared" si="49"/>
        <v>1</v>
      </c>
      <c r="BL394" s="202" t="b">
        <f t="shared" si="49"/>
        <v>1</v>
      </c>
      <c r="BM394" s="202" t="b">
        <f t="shared" si="49"/>
        <v>1</v>
      </c>
      <c r="BN394" s="202" t="b">
        <f t="shared" si="49"/>
        <v>1</v>
      </c>
      <c r="BO394" s="202" t="b">
        <f t="shared" si="49"/>
        <v>1</v>
      </c>
      <c r="BP394" s="202" t="b">
        <f t="shared" si="49"/>
        <v>1</v>
      </c>
      <c r="BQ394" s="202" t="b">
        <f t="shared" si="49"/>
        <v>1</v>
      </c>
    </row>
    <row r="395" spans="1:69" s="214" customFormat="1" ht="12" customHeight="1" x14ac:dyDescent="0.2">
      <c r="A395" s="239">
        <v>16504233</v>
      </c>
      <c r="B395" s="240" t="s">
        <v>2049</v>
      </c>
      <c r="C395" s="201" t="s">
        <v>783</v>
      </c>
      <c r="D395" s="201" t="s">
        <v>479</v>
      </c>
      <c r="E395" s="170"/>
      <c r="F395" s="201"/>
      <c r="G395" s="201"/>
      <c r="H395" s="202" t="s">
        <v>1684</v>
      </c>
      <c r="I395" s="202" t="s">
        <v>1684</v>
      </c>
      <c r="J395" s="202" t="s">
        <v>1684</v>
      </c>
      <c r="K395" s="202" t="s">
        <v>1684</v>
      </c>
      <c r="L395" s="202" t="s">
        <v>479</v>
      </c>
      <c r="M395" s="202" t="s">
        <v>1685</v>
      </c>
      <c r="N395" s="202" t="s">
        <v>479</v>
      </c>
      <c r="O395" s="167"/>
      <c r="P395" s="203">
        <v>0</v>
      </c>
      <c r="Q395" s="203">
        <v>0</v>
      </c>
      <c r="R395" s="203">
        <v>0</v>
      </c>
      <c r="S395" s="203">
        <v>0</v>
      </c>
      <c r="T395" s="203">
        <v>0</v>
      </c>
      <c r="U395" s="203">
        <v>0</v>
      </c>
      <c r="V395" s="203">
        <v>0</v>
      </c>
      <c r="W395" s="203">
        <v>0</v>
      </c>
      <c r="X395" s="203">
        <v>0</v>
      </c>
      <c r="Y395" s="203">
        <v>0</v>
      </c>
      <c r="Z395" s="203">
        <v>0</v>
      </c>
      <c r="AA395" s="203">
        <v>0</v>
      </c>
      <c r="AB395" s="203">
        <v>0</v>
      </c>
      <c r="AC395" s="203"/>
      <c r="AD395" s="203"/>
      <c r="AE395" s="203">
        <v>0</v>
      </c>
      <c r="AF395" s="215"/>
      <c r="AG395" s="216"/>
      <c r="AH395" s="205"/>
      <c r="AI395" s="205"/>
      <c r="AJ395" s="205"/>
      <c r="AK395" s="206"/>
      <c r="AL395" s="205">
        <v>0</v>
      </c>
      <c r="AM395" s="207">
        <v>0</v>
      </c>
      <c r="AN395" s="205"/>
      <c r="AO395" s="208">
        <v>0</v>
      </c>
      <c r="AP395" s="209"/>
      <c r="AQ395" s="210">
        <v>0</v>
      </c>
      <c r="AR395" s="205"/>
      <c r="AS395" s="205"/>
      <c r="AT395" s="205"/>
      <c r="AU395" s="205"/>
      <c r="AV395" s="211">
        <v>0</v>
      </c>
      <c r="AW395" s="205">
        <v>0</v>
      </c>
      <c r="AX395" s="205"/>
      <c r="AY395" s="207">
        <v>0</v>
      </c>
      <c r="AZ395" s="212"/>
      <c r="BA395" s="213">
        <v>0</v>
      </c>
      <c r="BC395" s="202" t="str">
        <f t="shared" si="48"/>
        <v/>
      </c>
      <c r="BD395" s="202" t="str">
        <f t="shared" si="48"/>
        <v/>
      </c>
      <c r="BE395" s="202" t="str">
        <f t="shared" si="48"/>
        <v/>
      </c>
      <c r="BF395" s="202" t="str">
        <f t="shared" si="48"/>
        <v/>
      </c>
      <c r="BG395" s="202" t="str">
        <f t="shared" si="43"/>
        <v>W/C</v>
      </c>
      <c r="BH395" s="202" t="str">
        <f t="shared" si="43"/>
        <v>NO</v>
      </c>
      <c r="BI395" s="202" t="str">
        <f t="shared" si="46"/>
        <v>W/C</v>
      </c>
      <c r="BK395" s="202" t="b">
        <f t="shared" si="49"/>
        <v>1</v>
      </c>
      <c r="BL395" s="202" t="b">
        <f t="shared" si="49"/>
        <v>1</v>
      </c>
      <c r="BM395" s="202" t="b">
        <f t="shared" si="49"/>
        <v>1</v>
      </c>
      <c r="BN395" s="202" t="b">
        <f t="shared" si="49"/>
        <v>1</v>
      </c>
      <c r="BO395" s="202" t="b">
        <f t="shared" si="49"/>
        <v>1</v>
      </c>
      <c r="BP395" s="202" t="b">
        <f t="shared" si="49"/>
        <v>1</v>
      </c>
      <c r="BQ395" s="202" t="b">
        <f t="shared" si="49"/>
        <v>1</v>
      </c>
    </row>
    <row r="396" spans="1:69" s="214" customFormat="1" ht="12" customHeight="1" x14ac:dyDescent="0.2">
      <c r="A396" s="239">
        <v>16504241</v>
      </c>
      <c r="B396" s="240" t="s">
        <v>2050</v>
      </c>
      <c r="C396" s="200" t="s">
        <v>775</v>
      </c>
      <c r="D396" s="201" t="s">
        <v>479</v>
      </c>
      <c r="E396" s="170"/>
      <c r="F396" s="200"/>
      <c r="G396" s="201"/>
      <c r="H396" s="202" t="s">
        <v>1684</v>
      </c>
      <c r="I396" s="202" t="s">
        <v>1684</v>
      </c>
      <c r="J396" s="202" t="s">
        <v>1684</v>
      </c>
      <c r="K396" s="202" t="s">
        <v>1684</v>
      </c>
      <c r="L396" s="202" t="s">
        <v>479</v>
      </c>
      <c r="M396" s="202" t="s">
        <v>1685</v>
      </c>
      <c r="N396" s="202" t="s">
        <v>479</v>
      </c>
      <c r="O396" s="167"/>
      <c r="P396" s="203">
        <v>0</v>
      </c>
      <c r="Q396" s="203">
        <v>0</v>
      </c>
      <c r="R396" s="203">
        <v>0</v>
      </c>
      <c r="S396" s="203">
        <v>0</v>
      </c>
      <c r="T396" s="203">
        <v>0</v>
      </c>
      <c r="U396" s="203">
        <v>0</v>
      </c>
      <c r="V396" s="203">
        <v>0</v>
      </c>
      <c r="W396" s="203">
        <v>0</v>
      </c>
      <c r="X396" s="203">
        <v>0</v>
      </c>
      <c r="Y396" s="203">
        <v>0</v>
      </c>
      <c r="Z396" s="203">
        <v>0</v>
      </c>
      <c r="AA396" s="203">
        <v>0</v>
      </c>
      <c r="AB396" s="203">
        <v>0</v>
      </c>
      <c r="AC396" s="203"/>
      <c r="AD396" s="203"/>
      <c r="AE396" s="203">
        <v>0</v>
      </c>
      <c r="AF396" s="215"/>
      <c r="AG396" s="216"/>
      <c r="AH396" s="205"/>
      <c r="AI396" s="205"/>
      <c r="AJ396" s="205"/>
      <c r="AK396" s="206"/>
      <c r="AL396" s="205">
        <v>0</v>
      </c>
      <c r="AM396" s="207">
        <v>0</v>
      </c>
      <c r="AN396" s="205"/>
      <c r="AO396" s="208">
        <v>0</v>
      </c>
      <c r="AP396" s="209"/>
      <c r="AQ396" s="210">
        <v>0</v>
      </c>
      <c r="AR396" s="205"/>
      <c r="AS396" s="205"/>
      <c r="AT396" s="205"/>
      <c r="AU396" s="205"/>
      <c r="AV396" s="211">
        <v>0</v>
      </c>
      <c r="AW396" s="205">
        <v>0</v>
      </c>
      <c r="AX396" s="205"/>
      <c r="AY396" s="207">
        <v>0</v>
      </c>
      <c r="AZ396" s="212"/>
      <c r="BA396" s="213">
        <v>0</v>
      </c>
      <c r="BC396" s="202" t="str">
        <f t="shared" si="48"/>
        <v/>
      </c>
      <c r="BD396" s="202" t="str">
        <f t="shared" si="48"/>
        <v/>
      </c>
      <c r="BE396" s="202" t="str">
        <f t="shared" si="48"/>
        <v/>
      </c>
      <c r="BF396" s="202" t="str">
        <f t="shared" si="48"/>
        <v/>
      </c>
      <c r="BG396" s="202" t="str">
        <f t="shared" si="43"/>
        <v>W/C</v>
      </c>
      <c r="BH396" s="202" t="str">
        <f t="shared" si="43"/>
        <v>NO</v>
      </c>
      <c r="BI396" s="202" t="str">
        <f t="shared" si="46"/>
        <v>W/C</v>
      </c>
      <c r="BK396" s="202" t="b">
        <f t="shared" si="49"/>
        <v>1</v>
      </c>
      <c r="BL396" s="202" t="b">
        <f t="shared" si="49"/>
        <v>1</v>
      </c>
      <c r="BM396" s="202" t="b">
        <f t="shared" si="49"/>
        <v>1</v>
      </c>
      <c r="BN396" s="202" t="b">
        <f t="shared" si="49"/>
        <v>1</v>
      </c>
      <c r="BO396" s="202" t="b">
        <f t="shared" si="49"/>
        <v>1</v>
      </c>
      <c r="BP396" s="202" t="b">
        <f t="shared" si="49"/>
        <v>1</v>
      </c>
      <c r="BQ396" s="202" t="b">
        <f t="shared" si="49"/>
        <v>1</v>
      </c>
    </row>
    <row r="397" spans="1:69" s="214" customFormat="1" ht="12" customHeight="1" x14ac:dyDescent="0.2">
      <c r="A397" s="291">
        <v>16504243</v>
      </c>
      <c r="B397" s="292" t="s">
        <v>2051</v>
      </c>
      <c r="C397" s="243" t="s">
        <v>2052</v>
      </c>
      <c r="D397" s="244" t="s">
        <v>479</v>
      </c>
      <c r="E397" s="245"/>
      <c r="F397" s="246">
        <v>43025</v>
      </c>
      <c r="G397" s="244"/>
      <c r="H397" s="247" t="s">
        <v>1684</v>
      </c>
      <c r="I397" s="247" t="s">
        <v>1684</v>
      </c>
      <c r="J397" s="247" t="s">
        <v>1684</v>
      </c>
      <c r="K397" s="247" t="s">
        <v>1684</v>
      </c>
      <c r="L397" s="247" t="s">
        <v>479</v>
      </c>
      <c r="M397" s="247" t="s">
        <v>1685</v>
      </c>
      <c r="N397" s="247" t="s">
        <v>479</v>
      </c>
      <c r="O397" s="248"/>
      <c r="P397" s="249">
        <v>123727.03</v>
      </c>
      <c r="Q397" s="249">
        <v>117540.68</v>
      </c>
      <c r="R397" s="249">
        <v>111354.33</v>
      </c>
      <c r="S397" s="249">
        <v>105167.98</v>
      </c>
      <c r="T397" s="249">
        <v>98981.63</v>
      </c>
      <c r="U397" s="249">
        <v>92795.28</v>
      </c>
      <c r="V397" s="249">
        <v>86608.93</v>
      </c>
      <c r="W397" s="249">
        <v>80422.58</v>
      </c>
      <c r="X397" s="249">
        <v>74236.23</v>
      </c>
      <c r="Y397" s="249">
        <v>68049.88</v>
      </c>
      <c r="Z397" s="249">
        <v>61863.53</v>
      </c>
      <c r="AA397" s="249">
        <v>55677.18</v>
      </c>
      <c r="AB397" s="249">
        <v>49490.83</v>
      </c>
      <c r="AC397" s="249"/>
      <c r="AD397" s="249"/>
      <c r="AE397" s="249">
        <v>86608.930000000008</v>
      </c>
      <c r="AF397" s="250"/>
      <c r="AG397" s="251"/>
      <c r="AH397" s="252"/>
      <c r="AI397" s="252"/>
      <c r="AJ397" s="252"/>
      <c r="AK397" s="253"/>
      <c r="AL397" s="252">
        <v>0</v>
      </c>
      <c r="AM397" s="254">
        <v>86608.930000000008</v>
      </c>
      <c r="AN397" s="252"/>
      <c r="AO397" s="255">
        <v>86608.930000000008</v>
      </c>
      <c r="AP397" s="252"/>
      <c r="AQ397" s="256">
        <v>49490.83</v>
      </c>
      <c r="AR397" s="252"/>
      <c r="AS397" s="252"/>
      <c r="AT397" s="252"/>
      <c r="AU397" s="252"/>
      <c r="AV397" s="257">
        <v>0</v>
      </c>
      <c r="AW397" s="252">
        <v>49490.83</v>
      </c>
      <c r="AX397" s="252"/>
      <c r="AY397" s="254">
        <v>49490.83</v>
      </c>
      <c r="AZ397" s="258"/>
      <c r="BA397" s="213">
        <v>0</v>
      </c>
      <c r="BC397" s="247" t="str">
        <f t="shared" si="48"/>
        <v/>
      </c>
      <c r="BD397" s="247" t="str">
        <f t="shared" si="48"/>
        <v/>
      </c>
      <c r="BE397" s="247" t="str">
        <f t="shared" si="48"/>
        <v/>
      </c>
      <c r="BF397" s="202" t="str">
        <f t="shared" si="48"/>
        <v/>
      </c>
      <c r="BG397" s="202" t="str">
        <f t="shared" si="43"/>
        <v>W/C</v>
      </c>
      <c r="BH397" s="202" t="str">
        <f t="shared" si="43"/>
        <v>NO</v>
      </c>
      <c r="BI397" s="202" t="str">
        <f t="shared" si="46"/>
        <v>W/C</v>
      </c>
      <c r="BK397" s="202" t="b">
        <f t="shared" si="49"/>
        <v>1</v>
      </c>
      <c r="BL397" s="202" t="b">
        <f t="shared" si="49"/>
        <v>1</v>
      </c>
      <c r="BM397" s="202" t="b">
        <f t="shared" si="49"/>
        <v>1</v>
      </c>
      <c r="BN397" s="202" t="b">
        <f t="shared" si="49"/>
        <v>1</v>
      </c>
      <c r="BO397" s="202" t="b">
        <f t="shared" si="49"/>
        <v>1</v>
      </c>
      <c r="BP397" s="202" t="b">
        <f t="shared" si="49"/>
        <v>1</v>
      </c>
      <c r="BQ397" s="202" t="b">
        <f t="shared" si="49"/>
        <v>1</v>
      </c>
    </row>
    <row r="398" spans="1:69" s="214" customFormat="1" ht="12" customHeight="1" x14ac:dyDescent="0.2">
      <c r="A398" s="239">
        <v>16504251</v>
      </c>
      <c r="B398" s="240" t="s">
        <v>2053</v>
      </c>
      <c r="C398" s="200" t="s">
        <v>777</v>
      </c>
      <c r="D398" s="201" t="s">
        <v>479</v>
      </c>
      <c r="E398" s="170"/>
      <c r="F398" s="303"/>
      <c r="G398" s="201"/>
      <c r="H398" s="202" t="s">
        <v>1684</v>
      </c>
      <c r="I398" s="202" t="s">
        <v>1684</v>
      </c>
      <c r="J398" s="202" t="s">
        <v>1684</v>
      </c>
      <c r="K398" s="202" t="s">
        <v>1684</v>
      </c>
      <c r="L398" s="202" t="s">
        <v>479</v>
      </c>
      <c r="M398" s="202" t="s">
        <v>1685</v>
      </c>
      <c r="N398" s="202" t="s">
        <v>479</v>
      </c>
      <c r="O398" s="167"/>
      <c r="P398" s="203">
        <v>0</v>
      </c>
      <c r="Q398" s="203">
        <v>0</v>
      </c>
      <c r="R398" s="203">
        <v>0</v>
      </c>
      <c r="S398" s="203">
        <v>0</v>
      </c>
      <c r="T398" s="203">
        <v>0</v>
      </c>
      <c r="U398" s="203">
        <v>0</v>
      </c>
      <c r="V398" s="203">
        <v>0</v>
      </c>
      <c r="W398" s="203">
        <v>0</v>
      </c>
      <c r="X398" s="203">
        <v>0</v>
      </c>
      <c r="Y398" s="203">
        <v>0</v>
      </c>
      <c r="Z398" s="203">
        <v>0</v>
      </c>
      <c r="AA398" s="203">
        <v>0</v>
      </c>
      <c r="AB398" s="203">
        <v>0</v>
      </c>
      <c r="AC398" s="203"/>
      <c r="AD398" s="203"/>
      <c r="AE398" s="203">
        <v>0</v>
      </c>
      <c r="AF398" s="215"/>
      <c r="AG398" s="216"/>
      <c r="AH398" s="205"/>
      <c r="AI398" s="205"/>
      <c r="AJ398" s="205"/>
      <c r="AK398" s="206"/>
      <c r="AL398" s="205">
        <v>0</v>
      </c>
      <c r="AM398" s="207">
        <v>0</v>
      </c>
      <c r="AN398" s="205"/>
      <c r="AO398" s="208">
        <v>0</v>
      </c>
      <c r="AP398" s="209"/>
      <c r="AQ398" s="210">
        <v>0</v>
      </c>
      <c r="AR398" s="205"/>
      <c r="AS398" s="205"/>
      <c r="AT398" s="205"/>
      <c r="AU398" s="205"/>
      <c r="AV398" s="211">
        <v>0</v>
      </c>
      <c r="AW398" s="205">
        <v>0</v>
      </c>
      <c r="AX398" s="205"/>
      <c r="AY398" s="207">
        <v>0</v>
      </c>
      <c r="AZ398" s="212"/>
      <c r="BA398" s="213">
        <v>0</v>
      </c>
      <c r="BC398" s="202" t="str">
        <f t="shared" si="48"/>
        <v/>
      </c>
      <c r="BD398" s="202" t="str">
        <f t="shared" si="48"/>
        <v/>
      </c>
      <c r="BE398" s="202" t="str">
        <f t="shared" si="48"/>
        <v/>
      </c>
      <c r="BF398" s="202" t="str">
        <f t="shared" si="48"/>
        <v/>
      </c>
      <c r="BG398" s="202" t="str">
        <f t="shared" si="43"/>
        <v>W/C</v>
      </c>
      <c r="BH398" s="202" t="str">
        <f t="shared" si="43"/>
        <v>NO</v>
      </c>
      <c r="BI398" s="202" t="str">
        <f t="shared" si="46"/>
        <v>W/C</v>
      </c>
      <c r="BK398" s="202" t="b">
        <f t="shared" si="49"/>
        <v>1</v>
      </c>
      <c r="BL398" s="202" t="b">
        <f t="shared" si="49"/>
        <v>1</v>
      </c>
      <c r="BM398" s="202" t="b">
        <f t="shared" si="49"/>
        <v>1</v>
      </c>
      <c r="BN398" s="202" t="b">
        <f t="shared" si="49"/>
        <v>1</v>
      </c>
      <c r="BO398" s="202" t="b">
        <f t="shared" si="49"/>
        <v>1</v>
      </c>
      <c r="BP398" s="202" t="b">
        <f t="shared" si="49"/>
        <v>1</v>
      </c>
      <c r="BQ398" s="202" t="b">
        <f t="shared" si="49"/>
        <v>1</v>
      </c>
    </row>
    <row r="399" spans="1:69" s="214" customFormat="1" ht="12" customHeight="1" x14ac:dyDescent="0.2">
      <c r="A399" s="239">
        <v>16504253</v>
      </c>
      <c r="B399" s="240" t="s">
        <v>2054</v>
      </c>
      <c r="C399" s="200" t="s">
        <v>804</v>
      </c>
      <c r="D399" s="201" t="s">
        <v>479</v>
      </c>
      <c r="E399" s="170"/>
      <c r="F399" s="303"/>
      <c r="G399" s="201"/>
      <c r="H399" s="202" t="s">
        <v>1684</v>
      </c>
      <c r="I399" s="202" t="s">
        <v>1684</v>
      </c>
      <c r="J399" s="202" t="s">
        <v>1684</v>
      </c>
      <c r="K399" s="202" t="s">
        <v>1684</v>
      </c>
      <c r="L399" s="202" t="s">
        <v>479</v>
      </c>
      <c r="M399" s="202" t="s">
        <v>1685</v>
      </c>
      <c r="N399" s="202" t="s">
        <v>479</v>
      </c>
      <c r="O399" s="167"/>
      <c r="P399" s="203">
        <v>40899.21</v>
      </c>
      <c r="Q399" s="203">
        <v>36354.85</v>
      </c>
      <c r="R399" s="203">
        <v>31810.49</v>
      </c>
      <c r="S399" s="203">
        <v>28773.31</v>
      </c>
      <c r="T399" s="203">
        <v>23977.759999999998</v>
      </c>
      <c r="U399" s="203">
        <v>19182.21</v>
      </c>
      <c r="V399" s="203">
        <v>14386.66</v>
      </c>
      <c r="W399" s="203">
        <v>9591.11</v>
      </c>
      <c r="X399" s="203">
        <v>4795.5600000000004</v>
      </c>
      <c r="Y399" s="203">
        <v>0</v>
      </c>
      <c r="Z399" s="203">
        <v>0</v>
      </c>
      <c r="AA399" s="203">
        <v>0</v>
      </c>
      <c r="AB399" s="203">
        <v>0</v>
      </c>
      <c r="AC399" s="203"/>
      <c r="AD399" s="203"/>
      <c r="AE399" s="203">
        <v>15776.796250000001</v>
      </c>
      <c r="AF399" s="215"/>
      <c r="AG399" s="216"/>
      <c r="AH399" s="205"/>
      <c r="AI399" s="205"/>
      <c r="AJ399" s="205"/>
      <c r="AK399" s="206"/>
      <c r="AL399" s="205">
        <v>0</v>
      </c>
      <c r="AM399" s="207">
        <v>15776.796250000001</v>
      </c>
      <c r="AN399" s="205"/>
      <c r="AO399" s="208">
        <v>15776.796250000001</v>
      </c>
      <c r="AP399" s="209"/>
      <c r="AQ399" s="210">
        <v>0</v>
      </c>
      <c r="AR399" s="205"/>
      <c r="AS399" s="205"/>
      <c r="AT399" s="205"/>
      <c r="AU399" s="205"/>
      <c r="AV399" s="211">
        <v>0</v>
      </c>
      <c r="AW399" s="205">
        <v>0</v>
      </c>
      <c r="AX399" s="205"/>
      <c r="AY399" s="207">
        <v>0</v>
      </c>
      <c r="AZ399" s="212"/>
      <c r="BA399" s="213">
        <v>0</v>
      </c>
      <c r="BC399" s="202" t="str">
        <f t="shared" si="48"/>
        <v/>
      </c>
      <c r="BD399" s="202" t="str">
        <f t="shared" si="48"/>
        <v/>
      </c>
      <c r="BE399" s="202" t="str">
        <f t="shared" si="48"/>
        <v/>
      </c>
      <c r="BF399" s="202" t="str">
        <f t="shared" si="48"/>
        <v/>
      </c>
      <c r="BG399" s="202" t="str">
        <f t="shared" si="43"/>
        <v>W/C</v>
      </c>
      <c r="BH399" s="202" t="str">
        <f t="shared" si="43"/>
        <v>NO</v>
      </c>
      <c r="BI399" s="202" t="str">
        <f t="shared" si="46"/>
        <v>W/C</v>
      </c>
      <c r="BK399" s="202" t="b">
        <f t="shared" si="49"/>
        <v>1</v>
      </c>
      <c r="BL399" s="202" t="b">
        <f t="shared" si="49"/>
        <v>1</v>
      </c>
      <c r="BM399" s="202" t="b">
        <f t="shared" si="49"/>
        <v>1</v>
      </c>
      <c r="BN399" s="202" t="b">
        <f t="shared" si="49"/>
        <v>1</v>
      </c>
      <c r="BO399" s="202" t="b">
        <f t="shared" si="49"/>
        <v>1</v>
      </c>
      <c r="BP399" s="202" t="b">
        <f t="shared" si="49"/>
        <v>1</v>
      </c>
      <c r="BQ399" s="202" t="b">
        <f t="shared" si="49"/>
        <v>1</v>
      </c>
    </row>
    <row r="400" spans="1:69" s="214" customFormat="1" ht="12" customHeight="1" x14ac:dyDescent="0.2">
      <c r="A400" s="239">
        <v>16504261</v>
      </c>
      <c r="B400" s="240" t="s">
        <v>2055</v>
      </c>
      <c r="C400" s="200" t="s">
        <v>770</v>
      </c>
      <c r="D400" s="201" t="s">
        <v>479</v>
      </c>
      <c r="E400" s="170"/>
      <c r="F400" s="303"/>
      <c r="G400" s="201"/>
      <c r="H400" s="202" t="s">
        <v>1684</v>
      </c>
      <c r="I400" s="202" t="s">
        <v>1684</v>
      </c>
      <c r="J400" s="202" t="s">
        <v>1684</v>
      </c>
      <c r="K400" s="202" t="s">
        <v>1684</v>
      </c>
      <c r="L400" s="202" t="s">
        <v>479</v>
      </c>
      <c r="M400" s="202" t="s">
        <v>1685</v>
      </c>
      <c r="N400" s="202" t="s">
        <v>479</v>
      </c>
      <c r="O400" s="167"/>
      <c r="P400" s="203">
        <v>414887.64</v>
      </c>
      <c r="Q400" s="203">
        <v>414887.64</v>
      </c>
      <c r="R400" s="203">
        <v>727436.04</v>
      </c>
      <c r="S400" s="203">
        <v>727436.04</v>
      </c>
      <c r="T400" s="203">
        <v>940143.24</v>
      </c>
      <c r="U400" s="203">
        <v>940143.24</v>
      </c>
      <c r="V400" s="203">
        <v>940143.24</v>
      </c>
      <c r="W400" s="203">
        <v>1154876.43</v>
      </c>
      <c r="X400" s="203">
        <v>1154876.43</v>
      </c>
      <c r="Y400" s="203">
        <v>1154876.43</v>
      </c>
      <c r="Z400" s="203">
        <v>1613761.45</v>
      </c>
      <c r="AA400" s="203">
        <v>1613761.45</v>
      </c>
      <c r="AB400" s="203">
        <v>1613761.45</v>
      </c>
      <c r="AC400" s="203"/>
      <c r="AD400" s="203"/>
      <c r="AE400" s="203">
        <v>1033055.5145833333</v>
      </c>
      <c r="AF400" s="215"/>
      <c r="AG400" s="216"/>
      <c r="AH400" s="205"/>
      <c r="AI400" s="205"/>
      <c r="AJ400" s="205"/>
      <c r="AK400" s="206"/>
      <c r="AL400" s="205">
        <v>0</v>
      </c>
      <c r="AM400" s="207">
        <v>1033055.5145833333</v>
      </c>
      <c r="AN400" s="205"/>
      <c r="AO400" s="208">
        <v>1033055.5145833333</v>
      </c>
      <c r="AP400" s="209"/>
      <c r="AQ400" s="210">
        <v>1613761.45</v>
      </c>
      <c r="AR400" s="205"/>
      <c r="AS400" s="205"/>
      <c r="AT400" s="205"/>
      <c r="AU400" s="205"/>
      <c r="AV400" s="211">
        <v>0</v>
      </c>
      <c r="AW400" s="205">
        <v>1613761.45</v>
      </c>
      <c r="AX400" s="205"/>
      <c r="AY400" s="207">
        <v>1613761.45</v>
      </c>
      <c r="AZ400" s="212"/>
      <c r="BA400" s="213">
        <v>0</v>
      </c>
      <c r="BC400" s="202" t="str">
        <f t="shared" si="48"/>
        <v/>
      </c>
      <c r="BD400" s="202" t="str">
        <f t="shared" si="48"/>
        <v/>
      </c>
      <c r="BE400" s="202" t="str">
        <f t="shared" si="48"/>
        <v/>
      </c>
      <c r="BF400" s="202" t="str">
        <f t="shared" si="48"/>
        <v/>
      </c>
      <c r="BG400" s="202" t="str">
        <f t="shared" si="43"/>
        <v>W/C</v>
      </c>
      <c r="BH400" s="202" t="str">
        <f t="shared" si="43"/>
        <v>NO</v>
      </c>
      <c r="BI400" s="202" t="str">
        <f t="shared" si="46"/>
        <v>W/C</v>
      </c>
      <c r="BK400" s="202" t="b">
        <f t="shared" si="49"/>
        <v>1</v>
      </c>
      <c r="BL400" s="202" t="b">
        <f t="shared" si="49"/>
        <v>1</v>
      </c>
      <c r="BM400" s="202" t="b">
        <f t="shared" si="49"/>
        <v>1</v>
      </c>
      <c r="BN400" s="202" t="b">
        <f t="shared" si="49"/>
        <v>1</v>
      </c>
      <c r="BO400" s="202" t="b">
        <f t="shared" si="49"/>
        <v>1</v>
      </c>
      <c r="BP400" s="202" t="b">
        <f t="shared" si="49"/>
        <v>1</v>
      </c>
      <c r="BQ400" s="202" t="b">
        <f t="shared" si="49"/>
        <v>1</v>
      </c>
    </row>
    <row r="401" spans="1:69" s="214" customFormat="1" ht="12" customHeight="1" x14ac:dyDescent="0.2">
      <c r="A401" s="239">
        <v>16504271</v>
      </c>
      <c r="B401" s="240" t="s">
        <v>2056</v>
      </c>
      <c r="C401" s="200" t="s">
        <v>771</v>
      </c>
      <c r="D401" s="201" t="s">
        <v>479</v>
      </c>
      <c r="E401" s="170"/>
      <c r="F401" s="303"/>
      <c r="G401" s="201"/>
      <c r="H401" s="202" t="s">
        <v>1684</v>
      </c>
      <c r="I401" s="202" t="s">
        <v>1684</v>
      </c>
      <c r="J401" s="202" t="s">
        <v>1684</v>
      </c>
      <c r="K401" s="202" t="s">
        <v>1684</v>
      </c>
      <c r="L401" s="202" t="s">
        <v>479</v>
      </c>
      <c r="M401" s="202" t="s">
        <v>1685</v>
      </c>
      <c r="N401" s="202" t="s">
        <v>479</v>
      </c>
      <c r="O401" s="167"/>
      <c r="P401" s="203">
        <v>227732.73</v>
      </c>
      <c r="Q401" s="203">
        <v>227732.73</v>
      </c>
      <c r="R401" s="203">
        <v>399291.25</v>
      </c>
      <c r="S401" s="203">
        <v>399291.25</v>
      </c>
      <c r="T401" s="203">
        <v>516046.7</v>
      </c>
      <c r="U401" s="203">
        <v>516046.7</v>
      </c>
      <c r="V401" s="203">
        <v>516046.7</v>
      </c>
      <c r="W401" s="203">
        <v>633914.21</v>
      </c>
      <c r="X401" s="203">
        <v>633914.21</v>
      </c>
      <c r="Y401" s="203">
        <v>633914.21</v>
      </c>
      <c r="Z401" s="203">
        <v>885797.21</v>
      </c>
      <c r="AA401" s="203">
        <v>885797.21</v>
      </c>
      <c r="AB401" s="203">
        <v>885797.21</v>
      </c>
      <c r="AC401" s="203"/>
      <c r="AD401" s="203"/>
      <c r="AE401" s="203">
        <v>567046.4458333333</v>
      </c>
      <c r="AF401" s="215"/>
      <c r="AG401" s="216"/>
      <c r="AH401" s="205"/>
      <c r="AI401" s="205"/>
      <c r="AJ401" s="205"/>
      <c r="AK401" s="206"/>
      <c r="AL401" s="205">
        <v>0</v>
      </c>
      <c r="AM401" s="207">
        <v>567046.4458333333</v>
      </c>
      <c r="AN401" s="205"/>
      <c r="AO401" s="208">
        <v>567046.4458333333</v>
      </c>
      <c r="AP401" s="209"/>
      <c r="AQ401" s="210">
        <v>885797.21</v>
      </c>
      <c r="AR401" s="205"/>
      <c r="AS401" s="205"/>
      <c r="AT401" s="205"/>
      <c r="AU401" s="205"/>
      <c r="AV401" s="211">
        <v>0</v>
      </c>
      <c r="AW401" s="205">
        <v>885797.21</v>
      </c>
      <c r="AX401" s="205"/>
      <c r="AY401" s="207">
        <v>885797.21</v>
      </c>
      <c r="AZ401" s="212"/>
      <c r="BA401" s="213">
        <v>0</v>
      </c>
      <c r="BC401" s="202" t="str">
        <f t="shared" si="48"/>
        <v/>
      </c>
      <c r="BD401" s="202" t="str">
        <f t="shared" si="48"/>
        <v/>
      </c>
      <c r="BE401" s="202" t="str">
        <f t="shared" si="48"/>
        <v/>
      </c>
      <c r="BF401" s="202" t="str">
        <f t="shared" si="48"/>
        <v/>
      </c>
      <c r="BG401" s="202" t="str">
        <f t="shared" si="43"/>
        <v>W/C</v>
      </c>
      <c r="BH401" s="202" t="str">
        <f t="shared" si="43"/>
        <v>NO</v>
      </c>
      <c r="BI401" s="202" t="str">
        <f t="shared" si="46"/>
        <v>W/C</v>
      </c>
      <c r="BK401" s="202" t="b">
        <f t="shared" si="49"/>
        <v>1</v>
      </c>
      <c r="BL401" s="202" t="b">
        <f t="shared" si="49"/>
        <v>1</v>
      </c>
      <c r="BM401" s="202" t="b">
        <f t="shared" si="49"/>
        <v>1</v>
      </c>
      <c r="BN401" s="202" t="b">
        <f t="shared" si="49"/>
        <v>1</v>
      </c>
      <c r="BO401" s="202" t="b">
        <f t="shared" si="49"/>
        <v>1</v>
      </c>
      <c r="BP401" s="202" t="b">
        <f t="shared" si="49"/>
        <v>1</v>
      </c>
      <c r="BQ401" s="202" t="b">
        <f t="shared" si="49"/>
        <v>1</v>
      </c>
    </row>
    <row r="402" spans="1:69" s="214" customFormat="1" ht="12" customHeight="1" x14ac:dyDescent="0.2">
      <c r="A402" s="239">
        <v>16504273</v>
      </c>
      <c r="B402" s="240" t="s">
        <v>2057</v>
      </c>
      <c r="C402" s="200" t="s">
        <v>805</v>
      </c>
      <c r="D402" s="201" t="s">
        <v>479</v>
      </c>
      <c r="E402" s="170"/>
      <c r="F402" s="303"/>
      <c r="G402" s="201"/>
      <c r="H402" s="202" t="s">
        <v>1684</v>
      </c>
      <c r="I402" s="202" t="s">
        <v>1684</v>
      </c>
      <c r="J402" s="202" t="s">
        <v>1684</v>
      </c>
      <c r="K402" s="202" t="s">
        <v>1684</v>
      </c>
      <c r="L402" s="202" t="s">
        <v>479</v>
      </c>
      <c r="M402" s="202" t="s">
        <v>1685</v>
      </c>
      <c r="N402" s="202" t="s">
        <v>479</v>
      </c>
      <c r="O402" s="167"/>
      <c r="P402" s="203">
        <v>28317.86</v>
      </c>
      <c r="Q402" s="203">
        <v>14158.91</v>
      </c>
      <c r="R402" s="203">
        <v>0</v>
      </c>
      <c r="S402" s="203">
        <v>0</v>
      </c>
      <c r="T402" s="203">
        <v>0</v>
      </c>
      <c r="U402" s="203">
        <v>0</v>
      </c>
      <c r="V402" s="203">
        <v>0</v>
      </c>
      <c r="W402" s="203">
        <v>0</v>
      </c>
      <c r="X402" s="203">
        <v>0</v>
      </c>
      <c r="Y402" s="203">
        <v>0</v>
      </c>
      <c r="Z402" s="203">
        <v>0</v>
      </c>
      <c r="AA402" s="203">
        <v>0</v>
      </c>
      <c r="AB402" s="203">
        <v>0</v>
      </c>
      <c r="AC402" s="203"/>
      <c r="AD402" s="203"/>
      <c r="AE402" s="203">
        <v>2359.8200000000002</v>
      </c>
      <c r="AF402" s="215"/>
      <c r="AG402" s="216"/>
      <c r="AH402" s="205"/>
      <c r="AI402" s="205"/>
      <c r="AJ402" s="205"/>
      <c r="AK402" s="206"/>
      <c r="AL402" s="205">
        <v>0</v>
      </c>
      <c r="AM402" s="207">
        <v>2359.8200000000002</v>
      </c>
      <c r="AN402" s="205"/>
      <c r="AO402" s="208">
        <v>2359.8200000000002</v>
      </c>
      <c r="AP402" s="209"/>
      <c r="AQ402" s="210">
        <v>0</v>
      </c>
      <c r="AR402" s="205"/>
      <c r="AS402" s="205"/>
      <c r="AT402" s="205"/>
      <c r="AU402" s="205"/>
      <c r="AV402" s="211">
        <v>0</v>
      </c>
      <c r="AW402" s="205">
        <v>0</v>
      </c>
      <c r="AX402" s="205"/>
      <c r="AY402" s="207">
        <v>0</v>
      </c>
      <c r="AZ402" s="212"/>
      <c r="BA402" s="213">
        <v>0</v>
      </c>
      <c r="BC402" s="202" t="str">
        <f t="shared" si="48"/>
        <v/>
      </c>
      <c r="BD402" s="202" t="str">
        <f t="shared" si="48"/>
        <v/>
      </c>
      <c r="BE402" s="202" t="str">
        <f t="shared" si="48"/>
        <v/>
      </c>
      <c r="BF402" s="202" t="str">
        <f t="shared" si="48"/>
        <v/>
      </c>
      <c r="BG402" s="202" t="str">
        <f t="shared" si="43"/>
        <v>W/C</v>
      </c>
      <c r="BH402" s="202" t="str">
        <f t="shared" si="43"/>
        <v>NO</v>
      </c>
      <c r="BI402" s="202" t="str">
        <f t="shared" si="46"/>
        <v>W/C</v>
      </c>
      <c r="BK402" s="202" t="b">
        <f t="shared" si="49"/>
        <v>1</v>
      </c>
      <c r="BL402" s="202" t="b">
        <f t="shared" si="49"/>
        <v>1</v>
      </c>
      <c r="BM402" s="202" t="b">
        <f t="shared" si="49"/>
        <v>1</v>
      </c>
      <c r="BN402" s="202" t="b">
        <f t="shared" si="49"/>
        <v>1</v>
      </c>
      <c r="BO402" s="202" t="b">
        <f t="shared" si="49"/>
        <v>1</v>
      </c>
      <c r="BP402" s="202" t="b">
        <f t="shared" si="49"/>
        <v>1</v>
      </c>
      <c r="BQ402" s="202" t="b">
        <f t="shared" si="49"/>
        <v>1</v>
      </c>
    </row>
    <row r="403" spans="1:69" s="214" customFormat="1" ht="12" customHeight="1" x14ac:dyDescent="0.2">
      <c r="A403" s="291">
        <v>16504281</v>
      </c>
      <c r="B403" s="292" t="s">
        <v>2058</v>
      </c>
      <c r="C403" s="321" t="s">
        <v>806</v>
      </c>
      <c r="D403" s="244" t="s">
        <v>479</v>
      </c>
      <c r="E403" s="245"/>
      <c r="F403" s="263">
        <v>42995</v>
      </c>
      <c r="G403" s="244"/>
      <c r="H403" s="247" t="s">
        <v>1684</v>
      </c>
      <c r="I403" s="247" t="s">
        <v>1684</v>
      </c>
      <c r="J403" s="247" t="s">
        <v>1684</v>
      </c>
      <c r="K403" s="247" t="s">
        <v>1684</v>
      </c>
      <c r="L403" s="247" t="s">
        <v>479</v>
      </c>
      <c r="M403" s="247" t="s">
        <v>1685</v>
      </c>
      <c r="N403" s="247" t="s">
        <v>479</v>
      </c>
      <c r="O403" s="248"/>
      <c r="P403" s="249">
        <v>6624.95</v>
      </c>
      <c r="Q403" s="249">
        <v>6624.95</v>
      </c>
      <c r="R403" s="249">
        <v>11615.74</v>
      </c>
      <c r="S403" s="249">
        <v>11615.74</v>
      </c>
      <c r="T403" s="249">
        <v>15012.26</v>
      </c>
      <c r="U403" s="249">
        <v>15012.26</v>
      </c>
      <c r="V403" s="249">
        <v>15012.26</v>
      </c>
      <c r="W403" s="249">
        <v>18441.14</v>
      </c>
      <c r="X403" s="249">
        <v>18441.14</v>
      </c>
      <c r="Y403" s="249">
        <v>18441.14</v>
      </c>
      <c r="Z403" s="249">
        <v>25768.639999999999</v>
      </c>
      <c r="AA403" s="249">
        <v>25768.639999999999</v>
      </c>
      <c r="AB403" s="249">
        <v>25768.639999999999</v>
      </c>
      <c r="AC403" s="249"/>
      <c r="AD403" s="249"/>
      <c r="AE403" s="249">
        <v>16495.892083333336</v>
      </c>
      <c r="AF403" s="250"/>
      <c r="AG403" s="251"/>
      <c r="AH403" s="252"/>
      <c r="AI403" s="252"/>
      <c r="AJ403" s="252"/>
      <c r="AK403" s="253"/>
      <c r="AL403" s="252">
        <v>0</v>
      </c>
      <c r="AM403" s="254">
        <v>16495.892083333336</v>
      </c>
      <c r="AN403" s="252"/>
      <c r="AO403" s="255">
        <v>16495.892083333336</v>
      </c>
      <c r="AP403" s="252"/>
      <c r="AQ403" s="256">
        <v>25768.639999999999</v>
      </c>
      <c r="AR403" s="252"/>
      <c r="AS403" s="252"/>
      <c r="AT403" s="252"/>
      <c r="AU403" s="252"/>
      <c r="AV403" s="257">
        <v>0</v>
      </c>
      <c r="AW403" s="252">
        <v>25768.639999999999</v>
      </c>
      <c r="AX403" s="252"/>
      <c r="AY403" s="254">
        <v>25768.639999999999</v>
      </c>
      <c r="AZ403" s="258"/>
      <c r="BA403" s="213">
        <v>0</v>
      </c>
      <c r="BC403" s="247" t="str">
        <f t="shared" si="48"/>
        <v/>
      </c>
      <c r="BD403" s="247" t="str">
        <f t="shared" si="48"/>
        <v/>
      </c>
      <c r="BE403" s="247" t="str">
        <f t="shared" si="48"/>
        <v/>
      </c>
      <c r="BF403" s="202" t="str">
        <f t="shared" si="48"/>
        <v/>
      </c>
      <c r="BG403" s="202" t="str">
        <f t="shared" si="43"/>
        <v>W/C</v>
      </c>
      <c r="BH403" s="202" t="str">
        <f t="shared" si="43"/>
        <v>NO</v>
      </c>
      <c r="BI403" s="202" t="str">
        <f t="shared" si="46"/>
        <v>W/C</v>
      </c>
      <c r="BK403" s="202" t="b">
        <f t="shared" si="49"/>
        <v>1</v>
      </c>
      <c r="BL403" s="202" t="b">
        <f t="shared" si="49"/>
        <v>1</v>
      </c>
      <c r="BM403" s="202" t="b">
        <f t="shared" si="49"/>
        <v>1</v>
      </c>
      <c r="BN403" s="202" t="b">
        <f t="shared" si="49"/>
        <v>1</v>
      </c>
      <c r="BO403" s="202" t="b">
        <f t="shared" si="49"/>
        <v>1</v>
      </c>
      <c r="BP403" s="202" t="b">
        <f t="shared" si="49"/>
        <v>1</v>
      </c>
      <c r="BQ403" s="202" t="b">
        <f t="shared" si="49"/>
        <v>1</v>
      </c>
    </row>
    <row r="404" spans="1:69" s="214" customFormat="1" ht="12" customHeight="1" x14ac:dyDescent="0.2">
      <c r="A404" s="293">
        <v>16504283</v>
      </c>
      <c r="B404" s="294" t="s">
        <v>2059</v>
      </c>
      <c r="C404" s="200" t="s">
        <v>807</v>
      </c>
      <c r="D404" s="201" t="s">
        <v>479</v>
      </c>
      <c r="E404" s="170"/>
      <c r="F404" s="303"/>
      <c r="G404" s="201"/>
      <c r="H404" s="202" t="s">
        <v>1684</v>
      </c>
      <c r="I404" s="202" t="s">
        <v>1684</v>
      </c>
      <c r="J404" s="202" t="s">
        <v>1684</v>
      </c>
      <c r="K404" s="202" t="s">
        <v>1684</v>
      </c>
      <c r="L404" s="202" t="s">
        <v>479</v>
      </c>
      <c r="M404" s="202" t="s">
        <v>1685</v>
      </c>
      <c r="N404" s="202" t="s">
        <v>479</v>
      </c>
      <c r="O404" s="237"/>
      <c r="P404" s="203">
        <v>43249.07</v>
      </c>
      <c r="Q404" s="203">
        <v>37070.620000000003</v>
      </c>
      <c r="R404" s="203">
        <v>30892.17</v>
      </c>
      <c r="S404" s="203">
        <v>24713.72</v>
      </c>
      <c r="T404" s="203">
        <v>18535.27</v>
      </c>
      <c r="U404" s="203">
        <v>12356.82</v>
      </c>
      <c r="V404" s="203">
        <v>6178.37</v>
      </c>
      <c r="W404" s="203">
        <v>0</v>
      </c>
      <c r="X404" s="203">
        <v>0</v>
      </c>
      <c r="Y404" s="203">
        <v>0</v>
      </c>
      <c r="Z404" s="203">
        <v>0</v>
      </c>
      <c r="AA404" s="203">
        <v>0</v>
      </c>
      <c r="AB404" s="203">
        <v>0</v>
      </c>
      <c r="AC404" s="203"/>
      <c r="AD404" s="203"/>
      <c r="AE404" s="203">
        <v>12614.292083333334</v>
      </c>
      <c r="AF404" s="215"/>
      <c r="AG404" s="216"/>
      <c r="AH404" s="205"/>
      <c r="AI404" s="205"/>
      <c r="AJ404" s="205"/>
      <c r="AK404" s="206"/>
      <c r="AL404" s="205">
        <v>0</v>
      </c>
      <c r="AM404" s="207">
        <v>12614.292083333334</v>
      </c>
      <c r="AN404" s="205"/>
      <c r="AO404" s="208">
        <v>12614.292083333334</v>
      </c>
      <c r="AP404" s="205"/>
      <c r="AQ404" s="210">
        <v>0</v>
      </c>
      <c r="AR404" s="205"/>
      <c r="AS404" s="205"/>
      <c r="AT404" s="205"/>
      <c r="AU404" s="205"/>
      <c r="AV404" s="211">
        <v>0</v>
      </c>
      <c r="AW404" s="205">
        <v>0</v>
      </c>
      <c r="AX404" s="205"/>
      <c r="AY404" s="207">
        <v>0</v>
      </c>
      <c r="AZ404" s="212"/>
      <c r="BA404" s="213">
        <v>0</v>
      </c>
      <c r="BC404" s="202" t="str">
        <f t="shared" si="48"/>
        <v/>
      </c>
      <c r="BD404" s="202" t="str">
        <f t="shared" si="48"/>
        <v/>
      </c>
      <c r="BE404" s="202" t="str">
        <f t="shared" si="48"/>
        <v/>
      </c>
      <c r="BF404" s="202" t="str">
        <f t="shared" si="48"/>
        <v/>
      </c>
      <c r="BG404" s="202" t="str">
        <f t="shared" si="43"/>
        <v>W/C</v>
      </c>
      <c r="BH404" s="202" t="str">
        <f t="shared" si="43"/>
        <v>NO</v>
      </c>
      <c r="BI404" s="202" t="str">
        <f t="shared" si="46"/>
        <v>W/C</v>
      </c>
      <c r="BK404" s="202" t="b">
        <f t="shared" si="49"/>
        <v>1</v>
      </c>
      <c r="BL404" s="202" t="b">
        <f t="shared" si="49"/>
        <v>1</v>
      </c>
      <c r="BM404" s="202" t="b">
        <f t="shared" si="49"/>
        <v>1</v>
      </c>
      <c r="BN404" s="202" t="b">
        <f t="shared" si="49"/>
        <v>1</v>
      </c>
      <c r="BO404" s="202" t="b">
        <f t="shared" si="49"/>
        <v>1</v>
      </c>
      <c r="BP404" s="202" t="b">
        <f t="shared" si="49"/>
        <v>1</v>
      </c>
      <c r="BQ404" s="202" t="b">
        <f t="shared" si="49"/>
        <v>1</v>
      </c>
    </row>
    <row r="405" spans="1:69" s="214" customFormat="1" ht="12" customHeight="1" x14ac:dyDescent="0.2">
      <c r="A405" s="291">
        <v>16504293</v>
      </c>
      <c r="B405" s="292" t="s">
        <v>2060</v>
      </c>
      <c r="C405" s="243" t="s">
        <v>808</v>
      </c>
      <c r="D405" s="244" t="s">
        <v>479</v>
      </c>
      <c r="E405" s="245"/>
      <c r="F405" s="263">
        <v>42842</v>
      </c>
      <c r="G405" s="244"/>
      <c r="H405" s="247" t="s">
        <v>1684</v>
      </c>
      <c r="I405" s="247" t="s">
        <v>1684</v>
      </c>
      <c r="J405" s="247" t="s">
        <v>1684</v>
      </c>
      <c r="K405" s="247" t="s">
        <v>1684</v>
      </c>
      <c r="L405" s="247" t="s">
        <v>479</v>
      </c>
      <c r="M405" s="247" t="s">
        <v>1685</v>
      </c>
      <c r="N405" s="247" t="s">
        <v>479</v>
      </c>
      <c r="O405" s="248"/>
      <c r="P405" s="249">
        <v>209718.96</v>
      </c>
      <c r="Q405" s="249">
        <v>188747.06</v>
      </c>
      <c r="R405" s="249">
        <v>167775.16</v>
      </c>
      <c r="S405" s="249">
        <v>146803.26</v>
      </c>
      <c r="T405" s="249">
        <v>125831.36</v>
      </c>
      <c r="U405" s="249">
        <v>104859.46</v>
      </c>
      <c r="V405" s="249">
        <v>83887.56</v>
      </c>
      <c r="W405" s="249">
        <v>62915.66</v>
      </c>
      <c r="X405" s="249">
        <v>41943.76</v>
      </c>
      <c r="Y405" s="249">
        <v>16505.75</v>
      </c>
      <c r="Z405" s="249">
        <v>0</v>
      </c>
      <c r="AA405" s="249">
        <v>0</v>
      </c>
      <c r="AB405" s="249">
        <v>0</v>
      </c>
      <c r="AC405" s="249"/>
      <c r="AD405" s="249"/>
      <c r="AE405" s="249">
        <v>87010.709166666653</v>
      </c>
      <c r="AF405" s="250"/>
      <c r="AG405" s="251"/>
      <c r="AH405" s="252"/>
      <c r="AI405" s="252"/>
      <c r="AJ405" s="252"/>
      <c r="AK405" s="253"/>
      <c r="AL405" s="252">
        <v>0</v>
      </c>
      <c r="AM405" s="254">
        <v>87010.709166666653</v>
      </c>
      <c r="AN405" s="252"/>
      <c r="AO405" s="255">
        <v>87010.709166666653</v>
      </c>
      <c r="AP405" s="252"/>
      <c r="AQ405" s="256">
        <v>0</v>
      </c>
      <c r="AR405" s="252"/>
      <c r="AS405" s="252"/>
      <c r="AT405" s="252"/>
      <c r="AU405" s="252"/>
      <c r="AV405" s="257">
        <v>0</v>
      </c>
      <c r="AW405" s="252">
        <v>0</v>
      </c>
      <c r="AX405" s="252"/>
      <c r="AY405" s="254">
        <v>0</v>
      </c>
      <c r="AZ405" s="258"/>
      <c r="BA405" s="213">
        <v>0</v>
      </c>
      <c r="BC405" s="247" t="str">
        <f t="shared" si="48"/>
        <v/>
      </c>
      <c r="BD405" s="247" t="str">
        <f t="shared" si="48"/>
        <v/>
      </c>
      <c r="BE405" s="247" t="str">
        <f t="shared" si="48"/>
        <v/>
      </c>
      <c r="BF405" s="202" t="str">
        <f t="shared" si="48"/>
        <v/>
      </c>
      <c r="BG405" s="202" t="str">
        <f t="shared" si="43"/>
        <v>W/C</v>
      </c>
      <c r="BH405" s="202" t="str">
        <f t="shared" si="43"/>
        <v>NO</v>
      </c>
      <c r="BI405" s="202" t="str">
        <f t="shared" si="46"/>
        <v>W/C</v>
      </c>
      <c r="BK405" s="202" t="b">
        <f t="shared" si="49"/>
        <v>1</v>
      </c>
      <c r="BL405" s="202" t="b">
        <f t="shared" si="49"/>
        <v>1</v>
      </c>
      <c r="BM405" s="202" t="b">
        <f t="shared" si="49"/>
        <v>1</v>
      </c>
      <c r="BN405" s="202" t="b">
        <f t="shared" si="49"/>
        <v>1</v>
      </c>
      <c r="BO405" s="202" t="b">
        <f t="shared" si="49"/>
        <v>1</v>
      </c>
      <c r="BP405" s="202" t="b">
        <f t="shared" si="49"/>
        <v>1</v>
      </c>
      <c r="BQ405" s="202" t="b">
        <f t="shared" si="49"/>
        <v>1</v>
      </c>
    </row>
    <row r="406" spans="1:69" s="214" customFormat="1" ht="12" customHeight="1" x14ac:dyDescent="0.2">
      <c r="A406" s="291">
        <v>16504303</v>
      </c>
      <c r="B406" s="292" t="s">
        <v>2061</v>
      </c>
      <c r="C406" s="317" t="s">
        <v>809</v>
      </c>
      <c r="D406" s="244" t="s">
        <v>479</v>
      </c>
      <c r="E406" s="245"/>
      <c r="F406" s="274">
        <v>42964</v>
      </c>
      <c r="G406" s="244"/>
      <c r="H406" s="247" t="s">
        <v>1684</v>
      </c>
      <c r="I406" s="247" t="s">
        <v>1684</v>
      </c>
      <c r="J406" s="247" t="s">
        <v>1684</v>
      </c>
      <c r="K406" s="247" t="s">
        <v>1684</v>
      </c>
      <c r="L406" s="247" t="s">
        <v>479</v>
      </c>
      <c r="M406" s="247" t="s">
        <v>1685</v>
      </c>
      <c r="N406" s="247" t="s">
        <v>479</v>
      </c>
      <c r="O406" s="248"/>
      <c r="P406" s="249">
        <v>222333.93</v>
      </c>
      <c r="Q406" s="249">
        <v>208438.06</v>
      </c>
      <c r="R406" s="249">
        <v>194542.19</v>
      </c>
      <c r="S406" s="249">
        <v>180646.32</v>
      </c>
      <c r="T406" s="249">
        <v>166750.45000000001</v>
      </c>
      <c r="U406" s="249">
        <v>152854.57999999999</v>
      </c>
      <c r="V406" s="249">
        <v>138958.71</v>
      </c>
      <c r="W406" s="249">
        <v>125062.84</v>
      </c>
      <c r="X406" s="249">
        <v>111166.97</v>
      </c>
      <c r="Y406" s="249">
        <v>97271.1</v>
      </c>
      <c r="Z406" s="249">
        <v>83375.23</v>
      </c>
      <c r="AA406" s="249">
        <v>69479.360000000001</v>
      </c>
      <c r="AB406" s="249">
        <v>55583.49</v>
      </c>
      <c r="AC406" s="249"/>
      <c r="AD406" s="249"/>
      <c r="AE406" s="249">
        <v>138958.71</v>
      </c>
      <c r="AF406" s="250"/>
      <c r="AG406" s="251"/>
      <c r="AH406" s="252"/>
      <c r="AI406" s="252"/>
      <c r="AJ406" s="252"/>
      <c r="AK406" s="253"/>
      <c r="AL406" s="252">
        <v>0</v>
      </c>
      <c r="AM406" s="254">
        <v>138958.71</v>
      </c>
      <c r="AN406" s="252"/>
      <c r="AO406" s="255">
        <v>138958.71</v>
      </c>
      <c r="AP406" s="252"/>
      <c r="AQ406" s="256">
        <v>55583.49</v>
      </c>
      <c r="AR406" s="252"/>
      <c r="AS406" s="252"/>
      <c r="AT406" s="252"/>
      <c r="AU406" s="252"/>
      <c r="AV406" s="257">
        <v>0</v>
      </c>
      <c r="AW406" s="252">
        <v>55583.49</v>
      </c>
      <c r="AX406" s="252"/>
      <c r="AY406" s="254">
        <v>55583.49</v>
      </c>
      <c r="AZ406" s="258"/>
      <c r="BA406" s="213">
        <v>0</v>
      </c>
      <c r="BC406" s="247" t="str">
        <f t="shared" si="48"/>
        <v/>
      </c>
      <c r="BD406" s="247" t="str">
        <f t="shared" si="48"/>
        <v/>
      </c>
      <c r="BE406" s="247" t="str">
        <f t="shared" si="48"/>
        <v/>
      </c>
      <c r="BF406" s="202" t="str">
        <f t="shared" si="48"/>
        <v/>
      </c>
      <c r="BG406" s="202" t="str">
        <f t="shared" si="43"/>
        <v>W/C</v>
      </c>
      <c r="BH406" s="202" t="str">
        <f t="shared" si="43"/>
        <v>NO</v>
      </c>
      <c r="BI406" s="202" t="str">
        <f t="shared" si="46"/>
        <v>W/C</v>
      </c>
      <c r="BK406" s="202" t="b">
        <f t="shared" si="49"/>
        <v>1</v>
      </c>
      <c r="BL406" s="202" t="b">
        <f t="shared" si="49"/>
        <v>1</v>
      </c>
      <c r="BM406" s="202" t="b">
        <f t="shared" si="49"/>
        <v>1</v>
      </c>
      <c r="BN406" s="202" t="b">
        <f t="shared" si="49"/>
        <v>1</v>
      </c>
      <c r="BO406" s="202" t="b">
        <f t="shared" si="49"/>
        <v>1</v>
      </c>
      <c r="BP406" s="202" t="b">
        <f t="shared" si="49"/>
        <v>1</v>
      </c>
      <c r="BQ406" s="202" t="b">
        <f t="shared" si="49"/>
        <v>1</v>
      </c>
    </row>
    <row r="407" spans="1:69" s="214" customFormat="1" ht="12" customHeight="1" x14ac:dyDescent="0.2">
      <c r="A407" s="291">
        <v>16504313</v>
      </c>
      <c r="B407" s="292" t="s">
        <v>2062</v>
      </c>
      <c r="C407" s="317" t="s">
        <v>810</v>
      </c>
      <c r="D407" s="244" t="s">
        <v>479</v>
      </c>
      <c r="E407" s="245"/>
      <c r="F407" s="263">
        <v>42964</v>
      </c>
      <c r="G407" s="244"/>
      <c r="H407" s="247" t="s">
        <v>1684</v>
      </c>
      <c r="I407" s="247" t="s">
        <v>1684</v>
      </c>
      <c r="J407" s="247" t="s">
        <v>1684</v>
      </c>
      <c r="K407" s="247" t="s">
        <v>1684</v>
      </c>
      <c r="L407" s="247" t="s">
        <v>479</v>
      </c>
      <c r="M407" s="247" t="s">
        <v>1685</v>
      </c>
      <c r="N407" s="247" t="s">
        <v>479</v>
      </c>
      <c r="O407" s="248"/>
      <c r="P407" s="249">
        <v>559324.82999999996</v>
      </c>
      <c r="Q407" s="249">
        <v>524367.03</v>
      </c>
      <c r="R407" s="249">
        <v>489409.23</v>
      </c>
      <c r="S407" s="249">
        <v>454451.43</v>
      </c>
      <c r="T407" s="249">
        <v>552234.07999999996</v>
      </c>
      <c r="U407" s="249">
        <v>513868.21</v>
      </c>
      <c r="V407" s="249">
        <v>474600.07</v>
      </c>
      <c r="W407" s="249">
        <v>372874.2</v>
      </c>
      <c r="X407" s="249">
        <v>334508.33</v>
      </c>
      <c r="Y407" s="249">
        <v>296142.46000000002</v>
      </c>
      <c r="Z407" s="249">
        <v>257776.59</v>
      </c>
      <c r="AA407" s="249">
        <v>219410.72</v>
      </c>
      <c r="AB407" s="249">
        <v>181044.85</v>
      </c>
      <c r="AC407" s="249"/>
      <c r="AD407" s="249"/>
      <c r="AE407" s="249">
        <v>404985.59916666662</v>
      </c>
      <c r="AF407" s="250"/>
      <c r="AG407" s="251"/>
      <c r="AH407" s="252"/>
      <c r="AI407" s="252"/>
      <c r="AJ407" s="252"/>
      <c r="AK407" s="253"/>
      <c r="AL407" s="252">
        <v>0</v>
      </c>
      <c r="AM407" s="254">
        <v>404985.59916666662</v>
      </c>
      <c r="AN407" s="252"/>
      <c r="AO407" s="255">
        <v>404985.59916666662</v>
      </c>
      <c r="AP407" s="252"/>
      <c r="AQ407" s="256">
        <v>181044.85</v>
      </c>
      <c r="AR407" s="252"/>
      <c r="AS407" s="252"/>
      <c r="AT407" s="252"/>
      <c r="AU407" s="252"/>
      <c r="AV407" s="257">
        <v>0</v>
      </c>
      <c r="AW407" s="252">
        <v>181044.85</v>
      </c>
      <c r="AX407" s="252"/>
      <c r="AY407" s="254">
        <v>181044.85</v>
      </c>
      <c r="AZ407" s="258"/>
      <c r="BA407" s="213">
        <v>0</v>
      </c>
      <c r="BC407" s="247" t="str">
        <f t="shared" si="48"/>
        <v/>
      </c>
      <c r="BD407" s="247" t="str">
        <f t="shared" si="48"/>
        <v/>
      </c>
      <c r="BE407" s="247" t="str">
        <f t="shared" si="48"/>
        <v/>
      </c>
      <c r="BF407" s="202" t="str">
        <f t="shared" si="48"/>
        <v/>
      </c>
      <c r="BG407" s="202" t="str">
        <f t="shared" si="43"/>
        <v>W/C</v>
      </c>
      <c r="BH407" s="202" t="str">
        <f t="shared" si="43"/>
        <v>NO</v>
      </c>
      <c r="BI407" s="202" t="str">
        <f t="shared" si="46"/>
        <v>W/C</v>
      </c>
      <c r="BK407" s="202" t="b">
        <f t="shared" si="49"/>
        <v>1</v>
      </c>
      <c r="BL407" s="202" t="b">
        <f t="shared" si="49"/>
        <v>1</v>
      </c>
      <c r="BM407" s="202" t="b">
        <f t="shared" si="49"/>
        <v>1</v>
      </c>
      <c r="BN407" s="202" t="b">
        <f t="shared" si="49"/>
        <v>1</v>
      </c>
      <c r="BO407" s="202" t="b">
        <f t="shared" si="49"/>
        <v>1</v>
      </c>
      <c r="BP407" s="202" t="b">
        <f t="shared" si="49"/>
        <v>1</v>
      </c>
      <c r="BQ407" s="202" t="b">
        <f t="shared" si="49"/>
        <v>1</v>
      </c>
    </row>
    <row r="408" spans="1:69" s="214" customFormat="1" ht="12" customHeight="1" x14ac:dyDescent="0.2">
      <c r="A408" s="291">
        <v>16504323</v>
      </c>
      <c r="B408" s="292" t="s">
        <v>2063</v>
      </c>
      <c r="C408" s="317" t="s">
        <v>811</v>
      </c>
      <c r="D408" s="244" t="s">
        <v>479</v>
      </c>
      <c r="E408" s="245"/>
      <c r="F408" s="274">
        <v>42964</v>
      </c>
      <c r="G408" s="244"/>
      <c r="H408" s="247" t="s">
        <v>1684</v>
      </c>
      <c r="I408" s="247" t="s">
        <v>1684</v>
      </c>
      <c r="J408" s="247" t="s">
        <v>1684</v>
      </c>
      <c r="K408" s="247" t="s">
        <v>1684</v>
      </c>
      <c r="L408" s="247" t="s">
        <v>479</v>
      </c>
      <c r="M408" s="247" t="s">
        <v>1685</v>
      </c>
      <c r="N408" s="247" t="s">
        <v>479</v>
      </c>
      <c r="O408" s="248"/>
      <c r="P408" s="249">
        <v>760052.74</v>
      </c>
      <c r="Q408" s="249">
        <v>712549.44</v>
      </c>
      <c r="R408" s="249">
        <v>665046.14</v>
      </c>
      <c r="S408" s="249">
        <v>617542.84</v>
      </c>
      <c r="T408" s="249">
        <v>570039.54</v>
      </c>
      <c r="U408" s="249">
        <v>522536.24</v>
      </c>
      <c r="V408" s="249">
        <v>475032.94</v>
      </c>
      <c r="W408" s="249">
        <v>427529.64</v>
      </c>
      <c r="X408" s="249">
        <v>380026.34</v>
      </c>
      <c r="Y408" s="249">
        <v>332523.03999999998</v>
      </c>
      <c r="Z408" s="249">
        <v>285019.74</v>
      </c>
      <c r="AA408" s="249">
        <v>237516.44</v>
      </c>
      <c r="AB408" s="249">
        <v>190013.14</v>
      </c>
      <c r="AC408" s="249"/>
      <c r="AD408" s="249"/>
      <c r="AE408" s="249">
        <v>475032.94000000012</v>
      </c>
      <c r="AF408" s="250"/>
      <c r="AG408" s="251"/>
      <c r="AH408" s="252"/>
      <c r="AI408" s="252"/>
      <c r="AJ408" s="252"/>
      <c r="AK408" s="253"/>
      <c r="AL408" s="252">
        <v>0</v>
      </c>
      <c r="AM408" s="254">
        <v>475032.94000000012</v>
      </c>
      <c r="AN408" s="252"/>
      <c r="AO408" s="255">
        <v>475032.94000000012</v>
      </c>
      <c r="AP408" s="252"/>
      <c r="AQ408" s="256">
        <v>190013.14</v>
      </c>
      <c r="AR408" s="252"/>
      <c r="AS408" s="252"/>
      <c r="AT408" s="252"/>
      <c r="AU408" s="252"/>
      <c r="AV408" s="257">
        <v>0</v>
      </c>
      <c r="AW408" s="252">
        <v>190013.14</v>
      </c>
      <c r="AX408" s="252"/>
      <c r="AY408" s="254">
        <v>190013.14</v>
      </c>
      <c r="AZ408" s="258"/>
      <c r="BA408" s="213">
        <v>0</v>
      </c>
      <c r="BC408" s="247" t="str">
        <f t="shared" si="48"/>
        <v/>
      </c>
      <c r="BD408" s="247" t="str">
        <f t="shared" si="48"/>
        <v/>
      </c>
      <c r="BE408" s="247" t="str">
        <f t="shared" si="48"/>
        <v/>
      </c>
      <c r="BF408" s="202" t="str">
        <f t="shared" si="48"/>
        <v/>
      </c>
      <c r="BG408" s="202" t="str">
        <f t="shared" si="43"/>
        <v>W/C</v>
      </c>
      <c r="BH408" s="202" t="str">
        <f t="shared" si="43"/>
        <v>NO</v>
      </c>
      <c r="BI408" s="202" t="str">
        <f t="shared" si="46"/>
        <v>W/C</v>
      </c>
      <c r="BK408" s="202" t="b">
        <f t="shared" si="49"/>
        <v>1</v>
      </c>
      <c r="BL408" s="202" t="b">
        <f t="shared" si="49"/>
        <v>1</v>
      </c>
      <c r="BM408" s="202" t="b">
        <f t="shared" si="49"/>
        <v>1</v>
      </c>
      <c r="BN408" s="202" t="b">
        <f t="shared" si="49"/>
        <v>1</v>
      </c>
      <c r="BO408" s="202" t="b">
        <f t="shared" si="49"/>
        <v>1</v>
      </c>
      <c r="BP408" s="202" t="b">
        <f t="shared" si="49"/>
        <v>1</v>
      </c>
      <c r="BQ408" s="202" t="b">
        <f t="shared" si="49"/>
        <v>1</v>
      </c>
    </row>
    <row r="409" spans="1:69" s="214" customFormat="1" ht="12" customHeight="1" x14ac:dyDescent="0.2">
      <c r="A409" s="291">
        <v>16504353</v>
      </c>
      <c r="B409" s="292" t="s">
        <v>2064</v>
      </c>
      <c r="C409" s="317" t="s">
        <v>694</v>
      </c>
      <c r="D409" s="244" t="s">
        <v>479</v>
      </c>
      <c r="E409" s="245"/>
      <c r="F409" s="263">
        <v>43070</v>
      </c>
      <c r="G409" s="244"/>
      <c r="H409" s="247" t="s">
        <v>1684</v>
      </c>
      <c r="I409" s="247" t="s">
        <v>1684</v>
      </c>
      <c r="J409" s="247" t="s">
        <v>1684</v>
      </c>
      <c r="K409" s="247" t="s">
        <v>1684</v>
      </c>
      <c r="L409" s="247" t="s">
        <v>479</v>
      </c>
      <c r="M409" s="247" t="s">
        <v>1685</v>
      </c>
      <c r="N409" s="247" t="s">
        <v>479</v>
      </c>
      <c r="O409" s="248"/>
      <c r="P409" s="249">
        <v>205364.21</v>
      </c>
      <c r="Q409" s="249">
        <v>196807.37</v>
      </c>
      <c r="R409" s="249">
        <v>308046.32</v>
      </c>
      <c r="S409" s="249">
        <v>308046.32</v>
      </c>
      <c r="T409" s="249">
        <v>308046.32</v>
      </c>
      <c r="U409" s="249">
        <v>308046.32</v>
      </c>
      <c r="V409" s="249">
        <v>308046.32</v>
      </c>
      <c r="W409" s="249">
        <v>308046.32</v>
      </c>
      <c r="X409" s="249">
        <v>308046.32</v>
      </c>
      <c r="Y409" s="249">
        <v>308046.32</v>
      </c>
      <c r="Z409" s="249">
        <v>308046.32</v>
      </c>
      <c r="AA409" s="249">
        <v>308046.32</v>
      </c>
      <c r="AB409" s="249">
        <v>308046.32</v>
      </c>
      <c r="AC409" s="249"/>
      <c r="AD409" s="249"/>
      <c r="AE409" s="249">
        <v>294497.98625000002</v>
      </c>
      <c r="AF409" s="250"/>
      <c r="AG409" s="251"/>
      <c r="AH409" s="252"/>
      <c r="AI409" s="252"/>
      <c r="AJ409" s="252"/>
      <c r="AK409" s="253"/>
      <c r="AL409" s="252">
        <v>0</v>
      </c>
      <c r="AM409" s="254">
        <v>294497.98625000002</v>
      </c>
      <c r="AN409" s="252"/>
      <c r="AO409" s="255">
        <v>294497.98625000002</v>
      </c>
      <c r="AP409" s="252"/>
      <c r="AQ409" s="256">
        <v>308046.32</v>
      </c>
      <c r="AR409" s="252"/>
      <c r="AS409" s="252"/>
      <c r="AT409" s="252"/>
      <c r="AU409" s="252"/>
      <c r="AV409" s="257">
        <v>0</v>
      </c>
      <c r="AW409" s="252">
        <v>308046.32</v>
      </c>
      <c r="AX409" s="252"/>
      <c r="AY409" s="254">
        <v>308046.32</v>
      </c>
      <c r="AZ409" s="258"/>
      <c r="BA409" s="213">
        <v>0</v>
      </c>
      <c r="BC409" s="247" t="str">
        <f t="shared" si="48"/>
        <v/>
      </c>
      <c r="BD409" s="247" t="str">
        <f t="shared" si="48"/>
        <v/>
      </c>
      <c r="BE409" s="247" t="str">
        <f t="shared" si="48"/>
        <v/>
      </c>
      <c r="BF409" s="202" t="str">
        <f t="shared" si="48"/>
        <v/>
      </c>
      <c r="BG409" s="202" t="str">
        <f t="shared" si="43"/>
        <v>W/C</v>
      </c>
      <c r="BH409" s="202" t="str">
        <f t="shared" si="43"/>
        <v>NO</v>
      </c>
      <c r="BI409" s="202" t="str">
        <f t="shared" si="46"/>
        <v>W/C</v>
      </c>
      <c r="BK409" s="202" t="b">
        <f t="shared" si="49"/>
        <v>1</v>
      </c>
      <c r="BL409" s="202" t="b">
        <f t="shared" si="49"/>
        <v>1</v>
      </c>
      <c r="BM409" s="202" t="b">
        <f t="shared" si="49"/>
        <v>1</v>
      </c>
      <c r="BN409" s="202" t="b">
        <f t="shared" si="49"/>
        <v>1</v>
      </c>
      <c r="BO409" s="202" t="b">
        <f t="shared" si="49"/>
        <v>1</v>
      </c>
      <c r="BP409" s="202" t="b">
        <f t="shared" si="49"/>
        <v>1</v>
      </c>
      <c r="BQ409" s="202" t="b">
        <f t="shared" si="49"/>
        <v>1</v>
      </c>
    </row>
    <row r="410" spans="1:69" s="214" customFormat="1" ht="12" customHeight="1" x14ac:dyDescent="0.2">
      <c r="A410" s="318">
        <v>16504373</v>
      </c>
      <c r="B410" s="318" t="s">
        <v>2065</v>
      </c>
      <c r="C410" s="319" t="s">
        <v>812</v>
      </c>
      <c r="D410" s="244" t="s">
        <v>479</v>
      </c>
      <c r="E410" s="245"/>
      <c r="F410" s="274">
        <v>43101</v>
      </c>
      <c r="G410" s="244"/>
      <c r="H410" s="247" t="s">
        <v>1684</v>
      </c>
      <c r="I410" s="247" t="s">
        <v>1684</v>
      </c>
      <c r="J410" s="247" t="s">
        <v>1684</v>
      </c>
      <c r="K410" s="247" t="s">
        <v>1684</v>
      </c>
      <c r="L410" s="247" t="s">
        <v>479</v>
      </c>
      <c r="M410" s="247" t="s">
        <v>1685</v>
      </c>
      <c r="N410" s="247" t="s">
        <v>479</v>
      </c>
      <c r="O410" s="248"/>
      <c r="P410" s="249">
        <v>0</v>
      </c>
      <c r="Q410" s="249">
        <v>50000</v>
      </c>
      <c r="R410" s="249">
        <v>43750</v>
      </c>
      <c r="S410" s="249">
        <v>37500</v>
      </c>
      <c r="T410" s="249">
        <v>31250</v>
      </c>
      <c r="U410" s="249">
        <v>25000</v>
      </c>
      <c r="V410" s="249">
        <v>18750</v>
      </c>
      <c r="W410" s="249">
        <v>12500</v>
      </c>
      <c r="X410" s="249">
        <v>6250</v>
      </c>
      <c r="Y410" s="249">
        <v>0</v>
      </c>
      <c r="Z410" s="249">
        <v>0</v>
      </c>
      <c r="AA410" s="249">
        <v>0</v>
      </c>
      <c r="AB410" s="249">
        <v>0</v>
      </c>
      <c r="AC410" s="249"/>
      <c r="AD410" s="249"/>
      <c r="AE410" s="249">
        <v>18750</v>
      </c>
      <c r="AF410" s="250"/>
      <c r="AG410" s="251"/>
      <c r="AH410" s="252"/>
      <c r="AI410" s="252"/>
      <c r="AJ410" s="252"/>
      <c r="AK410" s="253"/>
      <c r="AL410" s="252">
        <v>0</v>
      </c>
      <c r="AM410" s="254">
        <v>18750</v>
      </c>
      <c r="AN410" s="252"/>
      <c r="AO410" s="255">
        <v>18750</v>
      </c>
      <c r="AP410" s="252"/>
      <c r="AQ410" s="256">
        <v>0</v>
      </c>
      <c r="AR410" s="252"/>
      <c r="AS410" s="252"/>
      <c r="AT410" s="252"/>
      <c r="AU410" s="252"/>
      <c r="AV410" s="257">
        <v>0</v>
      </c>
      <c r="AW410" s="252">
        <v>0</v>
      </c>
      <c r="AX410" s="252"/>
      <c r="AY410" s="254">
        <v>0</v>
      </c>
      <c r="AZ410" s="258"/>
      <c r="BA410" s="213">
        <v>0</v>
      </c>
      <c r="BC410" s="247" t="str">
        <f t="shared" si="48"/>
        <v/>
      </c>
      <c r="BD410" s="247" t="str">
        <f t="shared" si="48"/>
        <v/>
      </c>
      <c r="BE410" s="247" t="str">
        <f t="shared" si="48"/>
        <v/>
      </c>
      <c r="BF410" s="202" t="str">
        <f t="shared" si="48"/>
        <v/>
      </c>
      <c r="BG410" s="202" t="str">
        <f t="shared" si="43"/>
        <v>W/C</v>
      </c>
      <c r="BH410" s="202" t="str">
        <f t="shared" si="43"/>
        <v>NO</v>
      </c>
      <c r="BI410" s="202" t="str">
        <f t="shared" si="46"/>
        <v>W/C</v>
      </c>
      <c r="BK410" s="202" t="b">
        <f t="shared" si="49"/>
        <v>1</v>
      </c>
      <c r="BL410" s="202" t="b">
        <f t="shared" si="49"/>
        <v>1</v>
      </c>
      <c r="BM410" s="202" t="b">
        <f t="shared" si="49"/>
        <v>1</v>
      </c>
      <c r="BN410" s="202" t="b">
        <f t="shared" si="49"/>
        <v>1</v>
      </c>
      <c r="BO410" s="202" t="b">
        <f t="shared" si="49"/>
        <v>1</v>
      </c>
      <c r="BP410" s="202" t="b">
        <f t="shared" si="49"/>
        <v>1</v>
      </c>
      <c r="BQ410" s="202" t="b">
        <f t="shared" si="49"/>
        <v>1</v>
      </c>
    </row>
    <row r="411" spans="1:69" s="214" customFormat="1" ht="12" customHeight="1" x14ac:dyDescent="0.25">
      <c r="A411" s="318">
        <v>16504383</v>
      </c>
      <c r="B411" s="318" t="s">
        <v>4953</v>
      </c>
      <c r="C411" s="298" t="s">
        <v>813</v>
      </c>
      <c r="D411" s="244" t="s">
        <v>479</v>
      </c>
      <c r="E411" s="245"/>
      <c r="F411" s="274">
        <v>43221</v>
      </c>
      <c r="G411" s="244"/>
      <c r="H411" s="247"/>
      <c r="I411" s="247"/>
      <c r="J411" s="247"/>
      <c r="K411" s="247"/>
      <c r="L411" s="247" t="s">
        <v>479</v>
      </c>
      <c r="M411" s="247" t="s">
        <v>1685</v>
      </c>
      <c r="N411" s="247" t="s">
        <v>479</v>
      </c>
      <c r="O411" s="248"/>
      <c r="P411" s="249"/>
      <c r="Q411" s="249"/>
      <c r="R411" s="249"/>
      <c r="S411" s="249"/>
      <c r="T411" s="249"/>
      <c r="U411" s="249">
        <v>378980.27</v>
      </c>
      <c r="V411" s="249">
        <v>361753.89</v>
      </c>
      <c r="W411" s="249">
        <v>344527.51</v>
      </c>
      <c r="X411" s="249">
        <v>327301.13</v>
      </c>
      <c r="Y411" s="249">
        <v>310074.75</v>
      </c>
      <c r="Z411" s="249">
        <v>292848.37</v>
      </c>
      <c r="AA411" s="249">
        <v>275621.99</v>
      </c>
      <c r="AB411" s="249">
        <v>258395.61</v>
      </c>
      <c r="AC411" s="249"/>
      <c r="AD411" s="249"/>
      <c r="AE411" s="249">
        <v>201692.14291666669</v>
      </c>
      <c r="AF411" s="250"/>
      <c r="AG411" s="251"/>
      <c r="AH411" s="252"/>
      <c r="AI411" s="252"/>
      <c r="AJ411" s="252"/>
      <c r="AK411" s="253"/>
      <c r="AL411" s="252">
        <v>0</v>
      </c>
      <c r="AM411" s="254">
        <v>201692.14291666669</v>
      </c>
      <c r="AN411" s="252"/>
      <c r="AO411" s="255">
        <v>201692.14291666669</v>
      </c>
      <c r="AP411" s="252"/>
      <c r="AQ411" s="256">
        <v>258395.61</v>
      </c>
      <c r="AR411" s="252"/>
      <c r="AS411" s="252"/>
      <c r="AT411" s="252"/>
      <c r="AU411" s="252"/>
      <c r="AV411" s="257">
        <v>0</v>
      </c>
      <c r="AW411" s="252">
        <v>258395.61</v>
      </c>
      <c r="AX411" s="252"/>
      <c r="AY411" s="254">
        <v>258395.61</v>
      </c>
      <c r="AZ411" s="258"/>
      <c r="BA411" s="213">
        <v>0</v>
      </c>
      <c r="BC411" s="247"/>
      <c r="BD411" s="247"/>
      <c r="BE411" s="247"/>
      <c r="BF411" s="202"/>
      <c r="BG411" s="202" t="str">
        <f t="shared" si="43"/>
        <v>W/C</v>
      </c>
      <c r="BH411" s="202" t="str">
        <f t="shared" si="43"/>
        <v>NO</v>
      </c>
      <c r="BI411" s="202" t="str">
        <f t="shared" si="46"/>
        <v>W/C</v>
      </c>
      <c r="BK411" s="202" t="b">
        <f t="shared" si="49"/>
        <v>1</v>
      </c>
      <c r="BL411" s="202" t="b">
        <f t="shared" si="49"/>
        <v>1</v>
      </c>
      <c r="BM411" s="202" t="b">
        <f t="shared" si="49"/>
        <v>1</v>
      </c>
      <c r="BN411" s="202" t="b">
        <f t="shared" si="49"/>
        <v>1</v>
      </c>
      <c r="BO411" s="202" t="b">
        <f t="shared" si="49"/>
        <v>1</v>
      </c>
      <c r="BP411" s="202" t="b">
        <f t="shared" si="49"/>
        <v>1</v>
      </c>
      <c r="BQ411" s="202" t="b">
        <f t="shared" si="49"/>
        <v>1</v>
      </c>
    </row>
    <row r="412" spans="1:69" s="214" customFormat="1" ht="12" customHeight="1" x14ac:dyDescent="0.25">
      <c r="A412" s="320">
        <v>16504393</v>
      </c>
      <c r="B412" s="320"/>
      <c r="C412" s="288" t="s">
        <v>4900</v>
      </c>
      <c r="D412" s="220" t="s">
        <v>479</v>
      </c>
      <c r="E412" s="221"/>
      <c r="F412" s="277">
        <v>43282</v>
      </c>
      <c r="G412" s="220"/>
      <c r="H412" s="223"/>
      <c r="I412" s="223"/>
      <c r="J412" s="223"/>
      <c r="K412" s="223"/>
      <c r="L412" s="223" t="s">
        <v>479</v>
      </c>
      <c r="M412" s="223" t="s">
        <v>1685</v>
      </c>
      <c r="N412" s="223" t="s">
        <v>479</v>
      </c>
      <c r="O412" s="224"/>
      <c r="P412" s="225"/>
      <c r="Q412" s="225"/>
      <c r="R412" s="225"/>
      <c r="S412" s="225"/>
      <c r="T412" s="225"/>
      <c r="U412" s="225"/>
      <c r="V412" s="225"/>
      <c r="W412" s="225">
        <v>268032.7</v>
      </c>
      <c r="X412" s="225">
        <v>268032.7</v>
      </c>
      <c r="Y412" s="225">
        <v>247414.8</v>
      </c>
      <c r="Z412" s="225">
        <v>226796.9</v>
      </c>
      <c r="AA412" s="225">
        <v>206179</v>
      </c>
      <c r="AB412" s="225">
        <v>185561.1</v>
      </c>
      <c r="AC412" s="225"/>
      <c r="AD412" s="225"/>
      <c r="AE412" s="225">
        <v>109103.05416666668</v>
      </c>
      <c r="AF412" s="226"/>
      <c r="AG412" s="227"/>
      <c r="AH412" s="228"/>
      <c r="AI412" s="228"/>
      <c r="AJ412" s="228"/>
      <c r="AK412" s="229"/>
      <c r="AL412" s="228">
        <v>0</v>
      </c>
      <c r="AM412" s="230">
        <v>109103.05416666668</v>
      </c>
      <c r="AN412" s="228"/>
      <c r="AO412" s="231">
        <v>109103.05416666668</v>
      </c>
      <c r="AP412" s="228"/>
      <c r="AQ412" s="232">
        <v>185561.1</v>
      </c>
      <c r="AR412" s="228"/>
      <c r="AS412" s="228"/>
      <c r="AT412" s="228"/>
      <c r="AU412" s="228"/>
      <c r="AV412" s="233">
        <v>0</v>
      </c>
      <c r="AW412" s="228">
        <v>185561.1</v>
      </c>
      <c r="AX412" s="228"/>
      <c r="AY412" s="230">
        <v>185561.1</v>
      </c>
      <c r="AZ412" s="234"/>
      <c r="BA412" s="213">
        <v>0</v>
      </c>
      <c r="BC412" s="247"/>
      <c r="BD412" s="247"/>
      <c r="BE412" s="247"/>
      <c r="BF412" s="202"/>
      <c r="BG412" s="202"/>
      <c r="BH412" s="202"/>
      <c r="BI412" s="202"/>
      <c r="BK412" s="202"/>
      <c r="BL412" s="202"/>
      <c r="BM412" s="202"/>
      <c r="BN412" s="202"/>
      <c r="BO412" s="202"/>
      <c r="BP412" s="202"/>
      <c r="BQ412" s="202"/>
    </row>
    <row r="413" spans="1:69" s="214" customFormat="1" ht="12" customHeight="1" x14ac:dyDescent="0.25">
      <c r="A413" s="318">
        <v>16504403</v>
      </c>
      <c r="B413" s="318"/>
      <c r="C413" s="298" t="s">
        <v>814</v>
      </c>
      <c r="D413" s="244" t="s">
        <v>479</v>
      </c>
      <c r="E413" s="245"/>
      <c r="F413" s="274">
        <v>43252</v>
      </c>
      <c r="G413" s="244"/>
      <c r="H413" s="247"/>
      <c r="I413" s="247"/>
      <c r="J413" s="247"/>
      <c r="K413" s="247"/>
      <c r="L413" s="247" t="s">
        <v>479</v>
      </c>
      <c r="M413" s="247" t="s">
        <v>1685</v>
      </c>
      <c r="N413" s="247" t="s">
        <v>479</v>
      </c>
      <c r="O413" s="248"/>
      <c r="P413" s="249"/>
      <c r="Q413" s="249"/>
      <c r="R413" s="249"/>
      <c r="S413" s="249"/>
      <c r="T413" s="249"/>
      <c r="U413" s="249"/>
      <c r="V413" s="249">
        <v>58339.92</v>
      </c>
      <c r="W413" s="249">
        <v>43754.94</v>
      </c>
      <c r="X413" s="249">
        <v>29169.96</v>
      </c>
      <c r="Y413" s="249">
        <v>14584.98</v>
      </c>
      <c r="Z413" s="249">
        <v>0</v>
      </c>
      <c r="AA413" s="249">
        <v>0</v>
      </c>
      <c r="AB413" s="249">
        <v>0</v>
      </c>
      <c r="AC413" s="249"/>
      <c r="AD413" s="249"/>
      <c r="AE413" s="249">
        <v>12154.150000000001</v>
      </c>
      <c r="AF413" s="250"/>
      <c r="AG413" s="251"/>
      <c r="AH413" s="252"/>
      <c r="AI413" s="252"/>
      <c r="AJ413" s="252"/>
      <c r="AK413" s="253"/>
      <c r="AL413" s="252">
        <v>0</v>
      </c>
      <c r="AM413" s="254">
        <v>12154.150000000001</v>
      </c>
      <c r="AN413" s="252"/>
      <c r="AO413" s="255">
        <v>12154.150000000001</v>
      </c>
      <c r="AP413" s="252"/>
      <c r="AQ413" s="256">
        <v>0</v>
      </c>
      <c r="AR413" s="252"/>
      <c r="AS413" s="252"/>
      <c r="AT413" s="252"/>
      <c r="AU413" s="252"/>
      <c r="AV413" s="257">
        <v>0</v>
      </c>
      <c r="AW413" s="252">
        <v>0</v>
      </c>
      <c r="AX413" s="252"/>
      <c r="AY413" s="254">
        <v>0</v>
      </c>
      <c r="AZ413" s="258"/>
      <c r="BA413" s="213">
        <v>0</v>
      </c>
      <c r="BC413" s="247"/>
      <c r="BD413" s="247"/>
      <c r="BE413" s="247"/>
      <c r="BF413" s="202"/>
      <c r="BG413" s="202" t="str">
        <f t="shared" si="43"/>
        <v>W/C</v>
      </c>
      <c r="BH413" s="202" t="str">
        <f t="shared" si="43"/>
        <v>NO</v>
      </c>
      <c r="BI413" s="202" t="str">
        <f t="shared" si="46"/>
        <v>W/C</v>
      </c>
      <c r="BK413" s="202" t="b">
        <f t="shared" ref="BK413:BQ413" si="50">BC413=H413</f>
        <v>1</v>
      </c>
      <c r="BL413" s="202" t="b">
        <f t="shared" si="50"/>
        <v>1</v>
      </c>
      <c r="BM413" s="202" t="b">
        <f t="shared" si="50"/>
        <v>1</v>
      </c>
      <c r="BN413" s="202" t="b">
        <f t="shared" si="50"/>
        <v>1</v>
      </c>
      <c r="BO413" s="202" t="b">
        <f t="shared" si="50"/>
        <v>1</v>
      </c>
      <c r="BP413" s="202" t="b">
        <f t="shared" si="50"/>
        <v>1</v>
      </c>
      <c r="BQ413" s="202" t="b">
        <f t="shared" si="50"/>
        <v>1</v>
      </c>
    </row>
    <row r="414" spans="1:69" s="214" customFormat="1" ht="12" customHeight="1" x14ac:dyDescent="0.25">
      <c r="A414" s="320">
        <v>16504413</v>
      </c>
      <c r="B414" s="320"/>
      <c r="C414" s="306" t="s">
        <v>4901</v>
      </c>
      <c r="D414" s="220" t="s">
        <v>479</v>
      </c>
      <c r="E414" s="221"/>
      <c r="F414" s="277">
        <v>43313</v>
      </c>
      <c r="G414" s="220"/>
      <c r="H414" s="223"/>
      <c r="I414" s="223"/>
      <c r="J414" s="223"/>
      <c r="K414" s="223"/>
      <c r="L414" s="223" t="s">
        <v>479</v>
      </c>
      <c r="M414" s="223" t="s">
        <v>1685</v>
      </c>
      <c r="N414" s="223" t="s">
        <v>479</v>
      </c>
      <c r="O414" s="224"/>
      <c r="P414" s="225"/>
      <c r="Q414" s="225"/>
      <c r="R414" s="225"/>
      <c r="S414" s="225"/>
      <c r="T414" s="225"/>
      <c r="U414" s="225"/>
      <c r="V414" s="225"/>
      <c r="W414" s="225"/>
      <c r="X414" s="225">
        <v>63920.68</v>
      </c>
      <c r="Y414" s="225">
        <v>61015.19</v>
      </c>
      <c r="Z414" s="225">
        <v>58109.7</v>
      </c>
      <c r="AA414" s="225">
        <v>55204.21</v>
      </c>
      <c r="AB414" s="225">
        <v>52298.720000000001</v>
      </c>
      <c r="AC414" s="225"/>
      <c r="AD414" s="225"/>
      <c r="AE414" s="225">
        <v>22033.261666666669</v>
      </c>
      <c r="AF414" s="226"/>
      <c r="AG414" s="227"/>
      <c r="AH414" s="228"/>
      <c r="AI414" s="228"/>
      <c r="AJ414" s="228"/>
      <c r="AK414" s="229"/>
      <c r="AL414" s="228">
        <v>0</v>
      </c>
      <c r="AM414" s="230">
        <v>22033.261666666669</v>
      </c>
      <c r="AN414" s="228"/>
      <c r="AO414" s="231">
        <v>22033.261666666669</v>
      </c>
      <c r="AP414" s="228"/>
      <c r="AQ414" s="232">
        <v>52298.720000000001</v>
      </c>
      <c r="AR414" s="228"/>
      <c r="AS414" s="228"/>
      <c r="AT414" s="228"/>
      <c r="AU414" s="228"/>
      <c r="AV414" s="233">
        <v>0</v>
      </c>
      <c r="AW414" s="228">
        <v>52298.720000000001</v>
      </c>
      <c r="AX414" s="228"/>
      <c r="AY414" s="230">
        <v>52298.720000000001</v>
      </c>
      <c r="AZ414" s="234"/>
      <c r="BA414" s="213">
        <v>0</v>
      </c>
      <c r="BC414" s="247"/>
      <c r="BD414" s="247"/>
      <c r="BE414" s="247"/>
      <c r="BF414" s="202"/>
      <c r="BG414" s="202"/>
      <c r="BH414" s="202"/>
      <c r="BI414" s="202"/>
      <c r="BK414" s="202"/>
      <c r="BL414" s="202"/>
      <c r="BM414" s="202"/>
      <c r="BN414" s="202"/>
      <c r="BO414" s="202"/>
      <c r="BP414" s="202"/>
      <c r="BQ414" s="202"/>
    </row>
    <row r="415" spans="1:69" s="214" customFormat="1" ht="12" customHeight="1" x14ac:dyDescent="0.25">
      <c r="A415" s="318">
        <v>16504433</v>
      </c>
      <c r="B415" s="318" t="s">
        <v>815</v>
      </c>
      <c r="C415" s="298" t="s">
        <v>815</v>
      </c>
      <c r="D415" s="244" t="s">
        <v>479</v>
      </c>
      <c r="E415" s="245"/>
      <c r="F415" s="274">
        <v>43252</v>
      </c>
      <c r="G415" s="244"/>
      <c r="H415" s="247"/>
      <c r="I415" s="247"/>
      <c r="J415" s="247"/>
      <c r="K415" s="247"/>
      <c r="L415" s="247" t="s">
        <v>479</v>
      </c>
      <c r="M415" s="247" t="s">
        <v>1685</v>
      </c>
      <c r="N415" s="247" t="s">
        <v>479</v>
      </c>
      <c r="O415" s="248"/>
      <c r="P415" s="249"/>
      <c r="Q415" s="249"/>
      <c r="R415" s="249"/>
      <c r="S415" s="249"/>
      <c r="T415" s="249"/>
      <c r="U415" s="249"/>
      <c r="V415" s="249">
        <v>49175.46</v>
      </c>
      <c r="W415" s="249">
        <v>0</v>
      </c>
      <c r="X415" s="249">
        <v>0</v>
      </c>
      <c r="Y415" s="249">
        <v>0</v>
      </c>
      <c r="Z415" s="249">
        <v>0</v>
      </c>
      <c r="AA415" s="249">
        <v>0</v>
      </c>
      <c r="AB415" s="249">
        <v>0</v>
      </c>
      <c r="AC415" s="249"/>
      <c r="AD415" s="249"/>
      <c r="AE415" s="249">
        <v>4097.9549999999999</v>
      </c>
      <c r="AF415" s="250"/>
      <c r="AG415" s="251"/>
      <c r="AH415" s="252"/>
      <c r="AI415" s="252"/>
      <c r="AJ415" s="252"/>
      <c r="AK415" s="253"/>
      <c r="AL415" s="252">
        <v>0</v>
      </c>
      <c r="AM415" s="254">
        <v>4097.9549999999999</v>
      </c>
      <c r="AN415" s="252"/>
      <c r="AO415" s="255">
        <v>4097.9549999999999</v>
      </c>
      <c r="AP415" s="252"/>
      <c r="AQ415" s="256">
        <v>0</v>
      </c>
      <c r="AR415" s="252"/>
      <c r="AS415" s="252"/>
      <c r="AT415" s="252"/>
      <c r="AU415" s="252"/>
      <c r="AV415" s="257">
        <v>0</v>
      </c>
      <c r="AW415" s="252">
        <v>0</v>
      </c>
      <c r="AX415" s="252"/>
      <c r="AY415" s="254">
        <v>0</v>
      </c>
      <c r="AZ415" s="258"/>
      <c r="BA415" s="213">
        <v>0</v>
      </c>
      <c r="BC415" s="247"/>
      <c r="BD415" s="247"/>
      <c r="BE415" s="247"/>
      <c r="BF415" s="202"/>
      <c r="BG415" s="202" t="str">
        <f t="shared" si="43"/>
        <v>W/C</v>
      </c>
      <c r="BH415" s="202" t="str">
        <f t="shared" si="43"/>
        <v>NO</v>
      </c>
      <c r="BI415" s="202" t="str">
        <f t="shared" si="46"/>
        <v>W/C</v>
      </c>
      <c r="BK415" s="202" t="b">
        <f t="shared" ref="BK415:BQ416" si="51">BC415=H415</f>
        <v>1</v>
      </c>
      <c r="BL415" s="202" t="b">
        <f t="shared" si="51"/>
        <v>1</v>
      </c>
      <c r="BM415" s="202" t="b">
        <f t="shared" si="51"/>
        <v>1</v>
      </c>
      <c r="BN415" s="202" t="b">
        <f t="shared" si="51"/>
        <v>1</v>
      </c>
      <c r="BO415" s="202" t="b">
        <f t="shared" si="51"/>
        <v>1</v>
      </c>
      <c r="BP415" s="202" t="b">
        <f t="shared" si="51"/>
        <v>1</v>
      </c>
      <c r="BQ415" s="202" t="b">
        <f t="shared" si="51"/>
        <v>1</v>
      </c>
    </row>
    <row r="416" spans="1:69" s="214" customFormat="1" ht="12" customHeight="1" x14ac:dyDescent="0.25">
      <c r="A416" s="318">
        <v>16504443</v>
      </c>
      <c r="B416" s="318" t="s">
        <v>816</v>
      </c>
      <c r="C416" s="298" t="s">
        <v>816</v>
      </c>
      <c r="D416" s="244" t="s">
        <v>479</v>
      </c>
      <c r="E416" s="245"/>
      <c r="F416" s="274">
        <v>43252</v>
      </c>
      <c r="G416" s="244"/>
      <c r="H416" s="247"/>
      <c r="I416" s="247"/>
      <c r="J416" s="247"/>
      <c r="K416" s="247"/>
      <c r="L416" s="247" t="s">
        <v>479</v>
      </c>
      <c r="M416" s="247" t="s">
        <v>1685</v>
      </c>
      <c r="N416" s="247" t="s">
        <v>479</v>
      </c>
      <c r="O416" s="248"/>
      <c r="P416" s="249"/>
      <c r="Q416" s="249"/>
      <c r="R416" s="249"/>
      <c r="S416" s="249"/>
      <c r="T416" s="249"/>
      <c r="U416" s="249"/>
      <c r="V416" s="249">
        <v>-7920</v>
      </c>
      <c r="W416" s="249">
        <v>52800</v>
      </c>
      <c r="X416" s="249">
        <v>50160</v>
      </c>
      <c r="Y416" s="249">
        <v>47520</v>
      </c>
      <c r="Z416" s="249">
        <v>44880</v>
      </c>
      <c r="AA416" s="249">
        <v>42240</v>
      </c>
      <c r="AB416" s="249">
        <v>39600</v>
      </c>
      <c r="AC416" s="249"/>
      <c r="AD416" s="249"/>
      <c r="AE416" s="249">
        <v>20790</v>
      </c>
      <c r="AF416" s="250"/>
      <c r="AG416" s="251"/>
      <c r="AH416" s="252"/>
      <c r="AI416" s="252"/>
      <c r="AJ416" s="252"/>
      <c r="AK416" s="253"/>
      <c r="AL416" s="252">
        <v>0</v>
      </c>
      <c r="AM416" s="254">
        <v>20790</v>
      </c>
      <c r="AN416" s="252"/>
      <c r="AO416" s="255">
        <v>20790</v>
      </c>
      <c r="AP416" s="252"/>
      <c r="AQ416" s="256">
        <v>39600</v>
      </c>
      <c r="AR416" s="252"/>
      <c r="AS416" s="252"/>
      <c r="AT416" s="252"/>
      <c r="AU416" s="252"/>
      <c r="AV416" s="257">
        <v>0</v>
      </c>
      <c r="AW416" s="252">
        <v>39600</v>
      </c>
      <c r="AX416" s="252"/>
      <c r="AY416" s="254">
        <v>39600</v>
      </c>
      <c r="AZ416" s="258"/>
      <c r="BA416" s="213">
        <v>0</v>
      </c>
      <c r="BC416" s="247"/>
      <c r="BD416" s="247"/>
      <c r="BE416" s="247"/>
      <c r="BF416" s="202"/>
      <c r="BG416" s="202" t="str">
        <f t="shared" si="43"/>
        <v>W/C</v>
      </c>
      <c r="BH416" s="202" t="str">
        <f t="shared" si="43"/>
        <v>NO</v>
      </c>
      <c r="BI416" s="202" t="str">
        <f t="shared" si="46"/>
        <v>W/C</v>
      </c>
      <c r="BK416" s="202" t="b">
        <f t="shared" si="51"/>
        <v>1</v>
      </c>
      <c r="BL416" s="202" t="b">
        <f t="shared" si="51"/>
        <v>1</v>
      </c>
      <c r="BM416" s="202" t="b">
        <f t="shared" si="51"/>
        <v>1</v>
      </c>
      <c r="BN416" s="202" t="b">
        <f t="shared" si="51"/>
        <v>1</v>
      </c>
      <c r="BO416" s="202" t="b">
        <f t="shared" si="51"/>
        <v>1</v>
      </c>
      <c r="BP416" s="202" t="b">
        <f t="shared" si="51"/>
        <v>1</v>
      </c>
      <c r="BQ416" s="202" t="b">
        <f t="shared" si="51"/>
        <v>1</v>
      </c>
    </row>
    <row r="417" spans="1:69" s="214" customFormat="1" ht="12" customHeight="1" x14ac:dyDescent="0.25">
      <c r="A417" s="320">
        <v>16504453</v>
      </c>
      <c r="B417" s="320"/>
      <c r="C417" s="306" t="s">
        <v>4902</v>
      </c>
      <c r="D417" s="220" t="s">
        <v>479</v>
      </c>
      <c r="E417" s="221"/>
      <c r="F417" s="277">
        <v>43313</v>
      </c>
      <c r="G417" s="220"/>
      <c r="H417" s="223"/>
      <c r="I417" s="223"/>
      <c r="J417" s="223"/>
      <c r="K417" s="223"/>
      <c r="L417" s="223" t="s">
        <v>479</v>
      </c>
      <c r="M417" s="223" t="s">
        <v>1685</v>
      </c>
      <c r="N417" s="223" t="s">
        <v>479</v>
      </c>
      <c r="O417" s="224"/>
      <c r="P417" s="225"/>
      <c r="Q417" s="225"/>
      <c r="R417" s="225"/>
      <c r="S417" s="225"/>
      <c r="T417" s="225"/>
      <c r="U417" s="225"/>
      <c r="V417" s="225"/>
      <c r="W417" s="225"/>
      <c r="X417" s="225">
        <v>103629.17</v>
      </c>
      <c r="Y417" s="225">
        <v>64006.21</v>
      </c>
      <c r="Z417" s="225">
        <v>60958.29</v>
      </c>
      <c r="AA417" s="225">
        <v>57910.37</v>
      </c>
      <c r="AB417" s="225">
        <v>54862.45</v>
      </c>
      <c r="AC417" s="225"/>
      <c r="AD417" s="225"/>
      <c r="AE417" s="225">
        <v>26161.272083333333</v>
      </c>
      <c r="AF417" s="226"/>
      <c r="AG417" s="227"/>
      <c r="AH417" s="228"/>
      <c r="AI417" s="228"/>
      <c r="AJ417" s="228"/>
      <c r="AK417" s="229"/>
      <c r="AL417" s="228">
        <v>0</v>
      </c>
      <c r="AM417" s="230">
        <v>26161.272083333333</v>
      </c>
      <c r="AN417" s="228"/>
      <c r="AO417" s="231">
        <v>26161.272083333333</v>
      </c>
      <c r="AP417" s="228"/>
      <c r="AQ417" s="232">
        <v>54862.45</v>
      </c>
      <c r="AR417" s="228"/>
      <c r="AS417" s="228"/>
      <c r="AT417" s="228"/>
      <c r="AU417" s="228"/>
      <c r="AV417" s="233">
        <v>0</v>
      </c>
      <c r="AW417" s="228">
        <v>54862.45</v>
      </c>
      <c r="AX417" s="228"/>
      <c r="AY417" s="230">
        <v>54862.45</v>
      </c>
      <c r="AZ417" s="234"/>
      <c r="BA417" s="213">
        <v>0</v>
      </c>
      <c r="BC417" s="247"/>
      <c r="BD417" s="247"/>
      <c r="BE417" s="247"/>
      <c r="BF417" s="202"/>
      <c r="BG417" s="202"/>
      <c r="BH417" s="202"/>
      <c r="BI417" s="202"/>
      <c r="BK417" s="202"/>
      <c r="BL417" s="202"/>
      <c r="BM417" s="202"/>
      <c r="BN417" s="202"/>
      <c r="BO417" s="202"/>
      <c r="BP417" s="202"/>
      <c r="BQ417" s="202"/>
    </row>
    <row r="418" spans="1:69" s="214" customFormat="1" ht="12" customHeight="1" x14ac:dyDescent="0.25">
      <c r="A418" s="320">
        <v>16504463</v>
      </c>
      <c r="B418" s="320"/>
      <c r="C418" s="306" t="s">
        <v>4903</v>
      </c>
      <c r="D418" s="220" t="s">
        <v>479</v>
      </c>
      <c r="E418" s="221"/>
      <c r="F418" s="277">
        <v>43344</v>
      </c>
      <c r="G418" s="220"/>
      <c r="H418" s="223"/>
      <c r="I418" s="223"/>
      <c r="J418" s="223"/>
      <c r="K418" s="223"/>
      <c r="L418" s="223" t="s">
        <v>479</v>
      </c>
      <c r="M418" s="223" t="s">
        <v>1685</v>
      </c>
      <c r="N418" s="223" t="s">
        <v>479</v>
      </c>
      <c r="O418" s="224"/>
      <c r="P418" s="225"/>
      <c r="Q418" s="225"/>
      <c r="R418" s="225"/>
      <c r="S418" s="225"/>
      <c r="T418" s="225"/>
      <c r="U418" s="225"/>
      <c r="V418" s="225"/>
      <c r="W418" s="225"/>
      <c r="X418" s="225"/>
      <c r="Y418" s="225">
        <v>1723408.23</v>
      </c>
      <c r="Z418" s="225">
        <v>1645071.49</v>
      </c>
      <c r="AA418" s="225">
        <v>1566734.75</v>
      </c>
      <c r="AB418" s="225">
        <v>1488398.01</v>
      </c>
      <c r="AC418" s="225"/>
      <c r="AD418" s="225"/>
      <c r="AE418" s="225">
        <v>473284.45624999999</v>
      </c>
      <c r="AF418" s="226"/>
      <c r="AG418" s="227"/>
      <c r="AH418" s="228"/>
      <c r="AI418" s="228"/>
      <c r="AJ418" s="228"/>
      <c r="AK418" s="229"/>
      <c r="AL418" s="228">
        <v>0</v>
      </c>
      <c r="AM418" s="230">
        <v>473284.45624999999</v>
      </c>
      <c r="AN418" s="228"/>
      <c r="AO418" s="231">
        <v>473284.45624999999</v>
      </c>
      <c r="AP418" s="228"/>
      <c r="AQ418" s="232">
        <v>1488398.01</v>
      </c>
      <c r="AR418" s="228"/>
      <c r="AS418" s="228"/>
      <c r="AT418" s="228"/>
      <c r="AU418" s="228"/>
      <c r="AV418" s="233">
        <v>0</v>
      </c>
      <c r="AW418" s="228">
        <v>1488398.01</v>
      </c>
      <c r="AX418" s="228"/>
      <c r="AY418" s="230">
        <v>1488398.01</v>
      </c>
      <c r="AZ418" s="234"/>
      <c r="BA418" s="213">
        <v>0</v>
      </c>
      <c r="BC418" s="247"/>
      <c r="BD418" s="247"/>
      <c r="BE418" s="247"/>
      <c r="BF418" s="202"/>
      <c r="BG418" s="202"/>
      <c r="BH418" s="202"/>
      <c r="BI418" s="202"/>
      <c r="BK418" s="202"/>
      <c r="BL418" s="202"/>
      <c r="BM418" s="202"/>
      <c r="BN418" s="202"/>
      <c r="BO418" s="202"/>
      <c r="BP418" s="202"/>
      <c r="BQ418" s="202"/>
    </row>
    <row r="419" spans="1:69" s="214" customFormat="1" ht="12" customHeight="1" x14ac:dyDescent="0.2">
      <c r="A419" s="239">
        <v>16580001</v>
      </c>
      <c r="B419" s="240" t="s">
        <v>2066</v>
      </c>
      <c r="C419" s="200" t="s">
        <v>817</v>
      </c>
      <c r="D419" s="201" t="s">
        <v>479</v>
      </c>
      <c r="E419" s="170"/>
      <c r="F419" s="200"/>
      <c r="G419" s="201"/>
      <c r="H419" s="202" t="s">
        <v>1684</v>
      </c>
      <c r="I419" s="202" t="s">
        <v>1684</v>
      </c>
      <c r="J419" s="202" t="s">
        <v>1684</v>
      </c>
      <c r="K419" s="202" t="s">
        <v>1684</v>
      </c>
      <c r="L419" s="202" t="s">
        <v>479</v>
      </c>
      <c r="M419" s="202" t="s">
        <v>1685</v>
      </c>
      <c r="N419" s="202" t="s">
        <v>479</v>
      </c>
      <c r="O419" s="167"/>
      <c r="P419" s="203">
        <v>-3399982.43</v>
      </c>
      <c r="Q419" s="203">
        <v>-3399982.43</v>
      </c>
      <c r="R419" s="203">
        <v>-3399982.43</v>
      </c>
      <c r="S419" s="203">
        <v>-4329667.59</v>
      </c>
      <c r="T419" s="203">
        <v>-4329667.59</v>
      </c>
      <c r="U419" s="203">
        <v>-4329667.59</v>
      </c>
      <c r="V419" s="203">
        <v>-4954138.5199999996</v>
      </c>
      <c r="W419" s="203">
        <v>-4954138.5199999996</v>
      </c>
      <c r="X419" s="203">
        <v>-4954138.5199999996</v>
      </c>
      <c r="Y419" s="203">
        <v>-5422371.9800000004</v>
      </c>
      <c r="Z419" s="203">
        <v>-5422371.9800000004</v>
      </c>
      <c r="AA419" s="203">
        <v>-5422371.9800000004</v>
      </c>
      <c r="AB419" s="203">
        <v>-6850072.0700000003</v>
      </c>
      <c r="AC419" s="203"/>
      <c r="AD419" s="203"/>
      <c r="AE419" s="203">
        <v>-4670293.8650000012</v>
      </c>
      <c r="AF419" s="215"/>
      <c r="AG419" s="216"/>
      <c r="AH419" s="205"/>
      <c r="AI419" s="205"/>
      <c r="AJ419" s="205"/>
      <c r="AK419" s="206"/>
      <c r="AL419" s="205">
        <v>0</v>
      </c>
      <c r="AM419" s="207">
        <v>-4670293.8650000012</v>
      </c>
      <c r="AN419" s="205"/>
      <c r="AO419" s="208">
        <v>-4670293.8650000012</v>
      </c>
      <c r="AP419" s="209"/>
      <c r="AQ419" s="210">
        <v>-6850072.0700000003</v>
      </c>
      <c r="AR419" s="205"/>
      <c r="AS419" s="205"/>
      <c r="AT419" s="205"/>
      <c r="AU419" s="205"/>
      <c r="AV419" s="211">
        <v>0</v>
      </c>
      <c r="AW419" s="205">
        <v>-6850072.0700000003</v>
      </c>
      <c r="AX419" s="205"/>
      <c r="AY419" s="207">
        <v>-6850072.0700000003</v>
      </c>
      <c r="AZ419" s="212"/>
      <c r="BA419" s="213">
        <v>0</v>
      </c>
      <c r="BC419" s="202" t="str">
        <f t="shared" ref="BC419:BF440" si="52">IF(VALUE(AR419),BC$7,IF(ISBLANK(AR419),"",BC$7))</f>
        <v/>
      </c>
      <c r="BD419" s="202" t="str">
        <f t="shared" si="52"/>
        <v/>
      </c>
      <c r="BE419" s="202" t="str">
        <f t="shared" si="52"/>
        <v/>
      </c>
      <c r="BF419" s="202" t="str">
        <f t="shared" si="52"/>
        <v/>
      </c>
      <c r="BG419" s="202" t="str">
        <f t="shared" si="43"/>
        <v>W/C</v>
      </c>
      <c r="BH419" s="202" t="str">
        <f t="shared" si="43"/>
        <v>NO</v>
      </c>
      <c r="BI419" s="202" t="str">
        <f t="shared" si="46"/>
        <v>W/C</v>
      </c>
      <c r="BK419" s="202" t="b">
        <f t="shared" ref="BK419:BQ455" si="53">BC419=H419</f>
        <v>1</v>
      </c>
      <c r="BL419" s="202" t="b">
        <f t="shared" si="53"/>
        <v>1</v>
      </c>
      <c r="BM419" s="202" t="b">
        <f t="shared" si="53"/>
        <v>1</v>
      </c>
      <c r="BN419" s="202" t="b">
        <f t="shared" si="53"/>
        <v>1</v>
      </c>
      <c r="BO419" s="202" t="b">
        <f t="shared" si="53"/>
        <v>1</v>
      </c>
      <c r="BP419" s="202" t="b">
        <f t="shared" si="53"/>
        <v>1</v>
      </c>
      <c r="BQ419" s="202" t="b">
        <f t="shared" si="53"/>
        <v>1</v>
      </c>
    </row>
    <row r="420" spans="1:69" s="214" customFormat="1" ht="12" customHeight="1" x14ac:dyDescent="0.2">
      <c r="A420" s="239">
        <v>16580002</v>
      </c>
      <c r="B420" s="240" t="s">
        <v>2067</v>
      </c>
      <c r="C420" s="200" t="s">
        <v>818</v>
      </c>
      <c r="D420" s="201" t="s">
        <v>479</v>
      </c>
      <c r="E420" s="170"/>
      <c r="F420" s="200"/>
      <c r="G420" s="201"/>
      <c r="H420" s="202" t="s">
        <v>1684</v>
      </c>
      <c r="I420" s="202" t="s">
        <v>1684</v>
      </c>
      <c r="J420" s="202" t="s">
        <v>1684</v>
      </c>
      <c r="K420" s="202" t="s">
        <v>1684</v>
      </c>
      <c r="L420" s="202" t="s">
        <v>479</v>
      </c>
      <c r="M420" s="202" t="s">
        <v>1685</v>
      </c>
      <c r="N420" s="202" t="s">
        <v>479</v>
      </c>
      <c r="O420" s="167"/>
      <c r="P420" s="203">
        <v>-787475</v>
      </c>
      <c r="Q420" s="203">
        <v>-787475</v>
      </c>
      <c r="R420" s="203">
        <v>-787475</v>
      </c>
      <c r="S420" s="203">
        <v>-778475</v>
      </c>
      <c r="T420" s="203">
        <v>-778475</v>
      </c>
      <c r="U420" s="203">
        <v>-778475</v>
      </c>
      <c r="V420" s="203">
        <v>-556237.5</v>
      </c>
      <c r="W420" s="203">
        <v>-556237.5</v>
      </c>
      <c r="X420" s="203">
        <v>-556237.5</v>
      </c>
      <c r="Y420" s="203">
        <v>-468887.5</v>
      </c>
      <c r="Z420" s="203">
        <v>-468887.5</v>
      </c>
      <c r="AA420" s="203">
        <v>-468887.5</v>
      </c>
      <c r="AB420" s="203">
        <v>-504400</v>
      </c>
      <c r="AC420" s="203"/>
      <c r="AD420" s="203"/>
      <c r="AE420" s="203">
        <v>-635973.95833333337</v>
      </c>
      <c r="AF420" s="215"/>
      <c r="AG420" s="216"/>
      <c r="AH420" s="205"/>
      <c r="AI420" s="205"/>
      <c r="AJ420" s="205"/>
      <c r="AK420" s="206"/>
      <c r="AL420" s="205">
        <v>0</v>
      </c>
      <c r="AM420" s="207">
        <v>-635973.95833333337</v>
      </c>
      <c r="AN420" s="205"/>
      <c r="AO420" s="208">
        <v>-635973.95833333337</v>
      </c>
      <c r="AP420" s="209"/>
      <c r="AQ420" s="210">
        <v>-504400</v>
      </c>
      <c r="AR420" s="205"/>
      <c r="AS420" s="205"/>
      <c r="AT420" s="205"/>
      <c r="AU420" s="205"/>
      <c r="AV420" s="211">
        <v>0</v>
      </c>
      <c r="AW420" s="205">
        <v>-504400</v>
      </c>
      <c r="AX420" s="205"/>
      <c r="AY420" s="207">
        <v>-504400</v>
      </c>
      <c r="AZ420" s="212"/>
      <c r="BA420" s="213">
        <v>0</v>
      </c>
      <c r="BC420" s="202" t="str">
        <f t="shared" si="52"/>
        <v/>
      </c>
      <c r="BD420" s="202" t="str">
        <f t="shared" si="52"/>
        <v/>
      </c>
      <c r="BE420" s="202" t="str">
        <f t="shared" si="52"/>
        <v/>
      </c>
      <c r="BF420" s="202" t="str">
        <f t="shared" si="52"/>
        <v/>
      </c>
      <c r="BG420" s="202" t="str">
        <f t="shared" si="43"/>
        <v>W/C</v>
      </c>
      <c r="BH420" s="202" t="str">
        <f t="shared" si="43"/>
        <v>NO</v>
      </c>
      <c r="BI420" s="202" t="str">
        <f t="shared" si="46"/>
        <v>W/C</v>
      </c>
      <c r="BK420" s="202" t="b">
        <f t="shared" si="53"/>
        <v>1</v>
      </c>
      <c r="BL420" s="202" t="b">
        <f t="shared" si="53"/>
        <v>1</v>
      </c>
      <c r="BM420" s="202" t="b">
        <f t="shared" si="53"/>
        <v>1</v>
      </c>
      <c r="BN420" s="202" t="b">
        <f t="shared" si="53"/>
        <v>1</v>
      </c>
      <c r="BO420" s="202" t="b">
        <f t="shared" si="53"/>
        <v>1</v>
      </c>
      <c r="BP420" s="202" t="b">
        <f t="shared" si="53"/>
        <v>1</v>
      </c>
      <c r="BQ420" s="202" t="b">
        <f t="shared" si="53"/>
        <v>1</v>
      </c>
    </row>
    <row r="421" spans="1:69" s="214" customFormat="1" ht="12" customHeight="1" x14ac:dyDescent="0.2">
      <c r="A421" s="239">
        <v>16580003</v>
      </c>
      <c r="B421" s="240" t="s">
        <v>2068</v>
      </c>
      <c r="C421" s="200" t="s">
        <v>819</v>
      </c>
      <c r="D421" s="201" t="s">
        <v>479</v>
      </c>
      <c r="E421" s="170"/>
      <c r="F421" s="200"/>
      <c r="G421" s="201"/>
      <c r="H421" s="202" t="s">
        <v>1684</v>
      </c>
      <c r="I421" s="202" t="s">
        <v>1684</v>
      </c>
      <c r="J421" s="202" t="s">
        <v>1684</v>
      </c>
      <c r="K421" s="202" t="s">
        <v>1684</v>
      </c>
      <c r="L421" s="202" t="s">
        <v>479</v>
      </c>
      <c r="M421" s="202" t="s">
        <v>1685</v>
      </c>
      <c r="N421" s="202" t="s">
        <v>479</v>
      </c>
      <c r="O421" s="167"/>
      <c r="P421" s="203">
        <v>-2540505.7400000002</v>
      </c>
      <c r="Q421" s="203">
        <v>-2540505.7400000002</v>
      </c>
      <c r="R421" s="203">
        <v>-2540505.7400000002</v>
      </c>
      <c r="S421" s="203">
        <v>-2178793.0299999998</v>
      </c>
      <c r="T421" s="203">
        <v>-2178793.0299999998</v>
      </c>
      <c r="U421" s="203">
        <v>-2178793.0299999998</v>
      </c>
      <c r="V421" s="203">
        <v>-2270576.63</v>
      </c>
      <c r="W421" s="203">
        <v>-2270576.63</v>
      </c>
      <c r="X421" s="203">
        <v>-2270576.63</v>
      </c>
      <c r="Y421" s="203">
        <v>-3716970.46</v>
      </c>
      <c r="Z421" s="203">
        <v>-3716970.46</v>
      </c>
      <c r="AA421" s="203">
        <v>-3716970.46</v>
      </c>
      <c r="AB421" s="203">
        <v>-2921331.59</v>
      </c>
      <c r="AC421" s="203"/>
      <c r="AD421" s="203"/>
      <c r="AE421" s="203">
        <v>-2692579.2087499998</v>
      </c>
      <c r="AF421" s="215"/>
      <c r="AG421" s="216"/>
      <c r="AH421" s="205"/>
      <c r="AI421" s="205"/>
      <c r="AJ421" s="205"/>
      <c r="AK421" s="206"/>
      <c r="AL421" s="205">
        <v>0</v>
      </c>
      <c r="AM421" s="207">
        <v>-2692579.2087499998</v>
      </c>
      <c r="AN421" s="205"/>
      <c r="AO421" s="208">
        <v>-2692579.2087499998</v>
      </c>
      <c r="AP421" s="209"/>
      <c r="AQ421" s="210">
        <v>-2921331.59</v>
      </c>
      <c r="AR421" s="205"/>
      <c r="AS421" s="205"/>
      <c r="AT421" s="205"/>
      <c r="AU421" s="205"/>
      <c r="AV421" s="211">
        <v>0</v>
      </c>
      <c r="AW421" s="205">
        <v>-2921331.59</v>
      </c>
      <c r="AX421" s="205"/>
      <c r="AY421" s="207">
        <v>-2921331.59</v>
      </c>
      <c r="AZ421" s="212"/>
      <c r="BA421" s="213">
        <v>0</v>
      </c>
      <c r="BC421" s="202" t="str">
        <f t="shared" si="52"/>
        <v/>
      </c>
      <c r="BD421" s="202" t="str">
        <f t="shared" si="52"/>
        <v/>
      </c>
      <c r="BE421" s="202" t="str">
        <f t="shared" si="52"/>
        <v/>
      </c>
      <c r="BF421" s="202" t="str">
        <f t="shared" si="52"/>
        <v/>
      </c>
      <c r="BG421" s="202" t="str">
        <f t="shared" ref="BG421:BH485" si="54">IF(VALUE(AW421),"W/C",IF(ISBLANK(AW421),"NO","W/C"))</f>
        <v>W/C</v>
      </c>
      <c r="BH421" s="202" t="str">
        <f t="shared" si="54"/>
        <v>NO</v>
      </c>
      <c r="BI421" s="202" t="str">
        <f t="shared" si="46"/>
        <v>W/C</v>
      </c>
      <c r="BK421" s="202" t="b">
        <f t="shared" si="53"/>
        <v>1</v>
      </c>
      <c r="BL421" s="202" t="b">
        <f t="shared" si="53"/>
        <v>1</v>
      </c>
      <c r="BM421" s="202" t="b">
        <f t="shared" si="53"/>
        <v>1</v>
      </c>
      <c r="BN421" s="202" t="b">
        <f t="shared" si="53"/>
        <v>1</v>
      </c>
      <c r="BO421" s="202" t="b">
        <f t="shared" si="53"/>
        <v>1</v>
      </c>
      <c r="BP421" s="202" t="b">
        <f t="shared" si="53"/>
        <v>1</v>
      </c>
      <c r="BQ421" s="202" t="b">
        <f t="shared" si="53"/>
        <v>1</v>
      </c>
    </row>
    <row r="422" spans="1:69" s="214" customFormat="1" ht="12" customHeight="1" x14ac:dyDescent="0.2">
      <c r="A422" s="239">
        <v>16590001</v>
      </c>
      <c r="B422" s="240" t="s">
        <v>2069</v>
      </c>
      <c r="C422" s="200" t="s">
        <v>817</v>
      </c>
      <c r="D422" s="201" t="s">
        <v>479</v>
      </c>
      <c r="E422" s="170"/>
      <c r="F422" s="200"/>
      <c r="G422" s="201"/>
      <c r="H422" s="202" t="s">
        <v>1684</v>
      </c>
      <c r="I422" s="202" t="s">
        <v>1684</v>
      </c>
      <c r="J422" s="202" t="s">
        <v>1684</v>
      </c>
      <c r="K422" s="202" t="s">
        <v>1684</v>
      </c>
      <c r="L422" s="202" t="s">
        <v>479</v>
      </c>
      <c r="M422" s="202" t="s">
        <v>1685</v>
      </c>
      <c r="N422" s="202" t="s">
        <v>479</v>
      </c>
      <c r="O422" s="167"/>
      <c r="P422" s="203">
        <v>3399982.43</v>
      </c>
      <c r="Q422" s="203">
        <v>3399982.43</v>
      </c>
      <c r="R422" s="203">
        <v>3399982.43</v>
      </c>
      <c r="S422" s="203">
        <v>4329667.59</v>
      </c>
      <c r="T422" s="203">
        <v>4329667.59</v>
      </c>
      <c r="U422" s="203">
        <v>4329667.59</v>
      </c>
      <c r="V422" s="203">
        <v>4954138.5199999996</v>
      </c>
      <c r="W422" s="203">
        <v>4954138.5199999996</v>
      </c>
      <c r="X422" s="203">
        <v>4954138.5199999996</v>
      </c>
      <c r="Y422" s="203">
        <v>5422371.9800000004</v>
      </c>
      <c r="Z422" s="203">
        <v>5422371.9800000004</v>
      </c>
      <c r="AA422" s="203">
        <v>5422371.9800000004</v>
      </c>
      <c r="AB422" s="203">
        <v>6850072.0700000003</v>
      </c>
      <c r="AC422" s="203"/>
      <c r="AD422" s="203"/>
      <c r="AE422" s="203">
        <v>4670293.8650000012</v>
      </c>
      <c r="AF422" s="215"/>
      <c r="AG422" s="216"/>
      <c r="AH422" s="205"/>
      <c r="AI422" s="205"/>
      <c r="AJ422" s="205"/>
      <c r="AK422" s="206"/>
      <c r="AL422" s="205">
        <v>0</v>
      </c>
      <c r="AM422" s="207">
        <v>4670293.8650000012</v>
      </c>
      <c r="AN422" s="205"/>
      <c r="AO422" s="208">
        <v>4670293.8650000012</v>
      </c>
      <c r="AP422" s="209"/>
      <c r="AQ422" s="210">
        <v>6850072.0700000003</v>
      </c>
      <c r="AR422" s="205"/>
      <c r="AS422" s="205"/>
      <c r="AT422" s="205"/>
      <c r="AU422" s="205"/>
      <c r="AV422" s="211">
        <v>0</v>
      </c>
      <c r="AW422" s="205">
        <v>6850072.0700000003</v>
      </c>
      <c r="AX422" s="205"/>
      <c r="AY422" s="207">
        <v>6850072.0700000003</v>
      </c>
      <c r="AZ422" s="212"/>
      <c r="BA422" s="213">
        <v>0</v>
      </c>
      <c r="BC422" s="202" t="str">
        <f t="shared" si="52"/>
        <v/>
      </c>
      <c r="BD422" s="202" t="str">
        <f t="shared" si="52"/>
        <v/>
      </c>
      <c r="BE422" s="202" t="str">
        <f t="shared" si="52"/>
        <v/>
      </c>
      <c r="BF422" s="202" t="str">
        <f t="shared" si="52"/>
        <v/>
      </c>
      <c r="BG422" s="202" t="str">
        <f t="shared" si="54"/>
        <v>W/C</v>
      </c>
      <c r="BH422" s="202" t="str">
        <f t="shared" si="54"/>
        <v>NO</v>
      </c>
      <c r="BI422" s="202" t="str">
        <f t="shared" si="46"/>
        <v>W/C</v>
      </c>
      <c r="BK422" s="202" t="b">
        <f t="shared" si="53"/>
        <v>1</v>
      </c>
      <c r="BL422" s="202" t="b">
        <f t="shared" si="53"/>
        <v>1</v>
      </c>
      <c r="BM422" s="202" t="b">
        <f t="shared" si="53"/>
        <v>1</v>
      </c>
      <c r="BN422" s="202" t="b">
        <f t="shared" si="53"/>
        <v>1</v>
      </c>
      <c r="BO422" s="202" t="b">
        <f t="shared" si="53"/>
        <v>1</v>
      </c>
      <c r="BP422" s="202" t="b">
        <f t="shared" si="53"/>
        <v>1</v>
      </c>
      <c r="BQ422" s="202" t="b">
        <f t="shared" si="53"/>
        <v>1</v>
      </c>
    </row>
    <row r="423" spans="1:69" s="214" customFormat="1" ht="12" customHeight="1" x14ac:dyDescent="0.2">
      <c r="A423" s="239">
        <v>16590002</v>
      </c>
      <c r="B423" s="240" t="s">
        <v>2070</v>
      </c>
      <c r="C423" s="200" t="s">
        <v>820</v>
      </c>
      <c r="D423" s="201" t="s">
        <v>479</v>
      </c>
      <c r="E423" s="170"/>
      <c r="F423" s="200"/>
      <c r="G423" s="201"/>
      <c r="H423" s="202" t="s">
        <v>1684</v>
      </c>
      <c r="I423" s="202" t="s">
        <v>1684</v>
      </c>
      <c r="J423" s="202" t="s">
        <v>1684</v>
      </c>
      <c r="K423" s="202" t="s">
        <v>1684</v>
      </c>
      <c r="L423" s="202" t="s">
        <v>479</v>
      </c>
      <c r="M423" s="202" t="s">
        <v>1685</v>
      </c>
      <c r="N423" s="202" t="s">
        <v>479</v>
      </c>
      <c r="O423" s="167"/>
      <c r="P423" s="203">
        <v>787475</v>
      </c>
      <c r="Q423" s="203">
        <v>787475</v>
      </c>
      <c r="R423" s="203">
        <v>787475</v>
      </c>
      <c r="S423" s="203">
        <v>778475</v>
      </c>
      <c r="T423" s="203">
        <v>778475</v>
      </c>
      <c r="U423" s="203">
        <v>778475</v>
      </c>
      <c r="V423" s="203">
        <v>556237.5</v>
      </c>
      <c r="W423" s="203">
        <v>556237.5</v>
      </c>
      <c r="X423" s="203">
        <v>556237.5</v>
      </c>
      <c r="Y423" s="203">
        <v>468887.5</v>
      </c>
      <c r="Z423" s="203">
        <v>468887.5</v>
      </c>
      <c r="AA423" s="203">
        <v>468887.5</v>
      </c>
      <c r="AB423" s="203">
        <v>504400</v>
      </c>
      <c r="AC423" s="203"/>
      <c r="AD423" s="203"/>
      <c r="AE423" s="203">
        <v>635973.95833333337</v>
      </c>
      <c r="AF423" s="215"/>
      <c r="AG423" s="216"/>
      <c r="AH423" s="205"/>
      <c r="AI423" s="205"/>
      <c r="AJ423" s="205"/>
      <c r="AK423" s="206"/>
      <c r="AL423" s="205">
        <v>0</v>
      </c>
      <c r="AM423" s="207">
        <v>635973.95833333337</v>
      </c>
      <c r="AN423" s="205"/>
      <c r="AO423" s="208">
        <v>635973.95833333337</v>
      </c>
      <c r="AP423" s="209"/>
      <c r="AQ423" s="210">
        <v>504400</v>
      </c>
      <c r="AR423" s="205"/>
      <c r="AS423" s="205"/>
      <c r="AT423" s="205"/>
      <c r="AU423" s="205"/>
      <c r="AV423" s="211">
        <v>0</v>
      </c>
      <c r="AW423" s="205">
        <v>504400</v>
      </c>
      <c r="AX423" s="205"/>
      <c r="AY423" s="207">
        <v>504400</v>
      </c>
      <c r="AZ423" s="212"/>
      <c r="BA423" s="213">
        <v>0</v>
      </c>
      <c r="BC423" s="202" t="str">
        <f t="shared" si="52"/>
        <v/>
      </c>
      <c r="BD423" s="202" t="str">
        <f t="shared" si="52"/>
        <v/>
      </c>
      <c r="BE423" s="202" t="str">
        <f t="shared" si="52"/>
        <v/>
      </c>
      <c r="BF423" s="202" t="str">
        <f t="shared" si="52"/>
        <v/>
      </c>
      <c r="BG423" s="202" t="str">
        <f t="shared" si="54"/>
        <v>W/C</v>
      </c>
      <c r="BH423" s="202" t="str">
        <f t="shared" si="54"/>
        <v>NO</v>
      </c>
      <c r="BI423" s="202" t="str">
        <f t="shared" si="46"/>
        <v>W/C</v>
      </c>
      <c r="BK423" s="202" t="b">
        <f t="shared" si="53"/>
        <v>1</v>
      </c>
      <c r="BL423" s="202" t="b">
        <f t="shared" si="53"/>
        <v>1</v>
      </c>
      <c r="BM423" s="202" t="b">
        <f t="shared" si="53"/>
        <v>1</v>
      </c>
      <c r="BN423" s="202" t="b">
        <f t="shared" si="53"/>
        <v>1</v>
      </c>
      <c r="BO423" s="202" t="b">
        <f t="shared" si="53"/>
        <v>1</v>
      </c>
      <c r="BP423" s="202" t="b">
        <f t="shared" si="53"/>
        <v>1</v>
      </c>
      <c r="BQ423" s="202" t="b">
        <f t="shared" si="53"/>
        <v>1</v>
      </c>
    </row>
    <row r="424" spans="1:69" s="214" customFormat="1" ht="12" customHeight="1" x14ac:dyDescent="0.2">
      <c r="A424" s="239">
        <v>16590003</v>
      </c>
      <c r="B424" s="240" t="s">
        <v>2071</v>
      </c>
      <c r="C424" s="200" t="s">
        <v>819</v>
      </c>
      <c r="D424" s="201" t="s">
        <v>479</v>
      </c>
      <c r="E424" s="170"/>
      <c r="F424" s="200"/>
      <c r="G424" s="201"/>
      <c r="H424" s="202" t="s">
        <v>1684</v>
      </c>
      <c r="I424" s="202" t="s">
        <v>1684</v>
      </c>
      <c r="J424" s="202" t="s">
        <v>1684</v>
      </c>
      <c r="K424" s="202" t="s">
        <v>1684</v>
      </c>
      <c r="L424" s="202" t="s">
        <v>479</v>
      </c>
      <c r="M424" s="202" t="s">
        <v>1685</v>
      </c>
      <c r="N424" s="202" t="s">
        <v>479</v>
      </c>
      <c r="O424" s="167"/>
      <c r="P424" s="203">
        <v>2540505.7400000002</v>
      </c>
      <c r="Q424" s="203">
        <v>2540505.7400000002</v>
      </c>
      <c r="R424" s="203">
        <v>2540505.7400000002</v>
      </c>
      <c r="S424" s="203">
        <v>2178793.0299999998</v>
      </c>
      <c r="T424" s="203">
        <v>2178793.0299999998</v>
      </c>
      <c r="U424" s="203">
        <v>2178793.0299999998</v>
      </c>
      <c r="V424" s="203">
        <v>2270576.63</v>
      </c>
      <c r="W424" s="203">
        <v>2270576.63</v>
      </c>
      <c r="X424" s="203">
        <v>2270576.63</v>
      </c>
      <c r="Y424" s="203">
        <v>3716970.46</v>
      </c>
      <c r="Z424" s="203">
        <v>3716970.46</v>
      </c>
      <c r="AA424" s="203">
        <v>3716970.46</v>
      </c>
      <c r="AB424" s="203">
        <v>2921331.59</v>
      </c>
      <c r="AC424" s="203"/>
      <c r="AD424" s="203"/>
      <c r="AE424" s="203">
        <v>2692579.2087499998</v>
      </c>
      <c r="AF424" s="215"/>
      <c r="AG424" s="216"/>
      <c r="AH424" s="205"/>
      <c r="AI424" s="205"/>
      <c r="AJ424" s="205"/>
      <c r="AK424" s="206"/>
      <c r="AL424" s="205">
        <v>0</v>
      </c>
      <c r="AM424" s="207">
        <v>2692579.2087499998</v>
      </c>
      <c r="AN424" s="205"/>
      <c r="AO424" s="208">
        <v>2692579.2087499998</v>
      </c>
      <c r="AP424" s="209"/>
      <c r="AQ424" s="210">
        <v>2921331.59</v>
      </c>
      <c r="AR424" s="205"/>
      <c r="AS424" s="205"/>
      <c r="AT424" s="205"/>
      <c r="AU424" s="205"/>
      <c r="AV424" s="211">
        <v>0</v>
      </c>
      <c r="AW424" s="205">
        <v>2921331.59</v>
      </c>
      <c r="AX424" s="205"/>
      <c r="AY424" s="207">
        <v>2921331.59</v>
      </c>
      <c r="AZ424" s="212"/>
      <c r="BA424" s="213">
        <v>0</v>
      </c>
      <c r="BC424" s="202" t="str">
        <f t="shared" si="52"/>
        <v/>
      </c>
      <c r="BD424" s="202" t="str">
        <f t="shared" si="52"/>
        <v/>
      </c>
      <c r="BE424" s="202" t="str">
        <f t="shared" si="52"/>
        <v/>
      </c>
      <c r="BF424" s="202" t="str">
        <f t="shared" si="52"/>
        <v/>
      </c>
      <c r="BG424" s="202" t="str">
        <f t="shared" si="54"/>
        <v>W/C</v>
      </c>
      <c r="BH424" s="202" t="str">
        <f t="shared" si="54"/>
        <v>NO</v>
      </c>
      <c r="BI424" s="202" t="str">
        <f t="shared" si="46"/>
        <v>W/C</v>
      </c>
      <c r="BK424" s="202" t="b">
        <f t="shared" si="53"/>
        <v>1</v>
      </c>
      <c r="BL424" s="202" t="b">
        <f t="shared" si="53"/>
        <v>1</v>
      </c>
      <c r="BM424" s="202" t="b">
        <f t="shared" si="53"/>
        <v>1</v>
      </c>
      <c r="BN424" s="202" t="b">
        <f t="shared" si="53"/>
        <v>1</v>
      </c>
      <c r="BO424" s="202" t="b">
        <f t="shared" si="53"/>
        <v>1</v>
      </c>
      <c r="BP424" s="202" t="b">
        <f t="shared" si="53"/>
        <v>1</v>
      </c>
      <c r="BQ424" s="202" t="b">
        <f t="shared" si="53"/>
        <v>1</v>
      </c>
    </row>
    <row r="425" spans="1:69" s="214" customFormat="1" ht="12" customHeight="1" x14ac:dyDescent="0.2">
      <c r="A425" s="239">
        <v>17300001</v>
      </c>
      <c r="B425" s="240" t="s">
        <v>2072</v>
      </c>
      <c r="C425" s="200" t="s">
        <v>821</v>
      </c>
      <c r="D425" s="201" t="s">
        <v>479</v>
      </c>
      <c r="E425" s="170"/>
      <c r="F425" s="200"/>
      <c r="G425" s="201"/>
      <c r="H425" s="202" t="s">
        <v>1684</v>
      </c>
      <c r="I425" s="202" t="s">
        <v>1684</v>
      </c>
      <c r="J425" s="202" t="s">
        <v>1684</v>
      </c>
      <c r="K425" s="202" t="s">
        <v>1684</v>
      </c>
      <c r="L425" s="202" t="s">
        <v>479</v>
      </c>
      <c r="M425" s="202" t="s">
        <v>1685</v>
      </c>
      <c r="N425" s="202" t="s">
        <v>479</v>
      </c>
      <c r="O425" s="167"/>
      <c r="P425" s="203">
        <v>153518277.15000001</v>
      </c>
      <c r="Q425" s="203">
        <v>141297485.46000001</v>
      </c>
      <c r="R425" s="203">
        <v>134679047.91</v>
      </c>
      <c r="S425" s="203">
        <v>124033846.59999999</v>
      </c>
      <c r="T425" s="203">
        <v>108462600.73</v>
      </c>
      <c r="U425" s="203">
        <v>97276925.409999996</v>
      </c>
      <c r="V425" s="203">
        <v>98182335.890000001</v>
      </c>
      <c r="W425" s="203">
        <v>109536940.70999999</v>
      </c>
      <c r="X425" s="203">
        <v>102425486.84</v>
      </c>
      <c r="Y425" s="203">
        <v>93533648.159999996</v>
      </c>
      <c r="Z425" s="203">
        <v>113454752.26000001</v>
      </c>
      <c r="AA425" s="203">
        <v>129256429.01000001</v>
      </c>
      <c r="AB425" s="203">
        <v>141358420.38999999</v>
      </c>
      <c r="AC425" s="203"/>
      <c r="AD425" s="203"/>
      <c r="AE425" s="203">
        <v>116631487.3125</v>
      </c>
      <c r="AF425" s="215"/>
      <c r="AG425" s="216"/>
      <c r="AH425" s="205"/>
      <c r="AI425" s="205"/>
      <c r="AJ425" s="205"/>
      <c r="AK425" s="206"/>
      <c r="AL425" s="205">
        <v>0</v>
      </c>
      <c r="AM425" s="207">
        <v>116631487.3125</v>
      </c>
      <c r="AN425" s="205"/>
      <c r="AO425" s="208">
        <v>116631487.3125</v>
      </c>
      <c r="AP425" s="209"/>
      <c r="AQ425" s="210">
        <v>141358420.38999999</v>
      </c>
      <c r="AR425" s="205"/>
      <c r="AS425" s="205"/>
      <c r="AT425" s="205"/>
      <c r="AU425" s="205"/>
      <c r="AV425" s="211">
        <v>0</v>
      </c>
      <c r="AW425" s="205">
        <v>141358420.38999999</v>
      </c>
      <c r="AX425" s="205"/>
      <c r="AY425" s="207">
        <v>141358420.38999999</v>
      </c>
      <c r="AZ425" s="212"/>
      <c r="BA425" s="213">
        <v>0</v>
      </c>
      <c r="BC425" s="202" t="str">
        <f t="shared" si="52"/>
        <v/>
      </c>
      <c r="BD425" s="202" t="str">
        <f t="shared" si="52"/>
        <v/>
      </c>
      <c r="BE425" s="202" t="str">
        <f t="shared" si="52"/>
        <v/>
      </c>
      <c r="BF425" s="202" t="str">
        <f t="shared" si="52"/>
        <v/>
      </c>
      <c r="BG425" s="202" t="str">
        <f t="shared" si="54"/>
        <v>W/C</v>
      </c>
      <c r="BH425" s="202" t="str">
        <f t="shared" si="54"/>
        <v>NO</v>
      </c>
      <c r="BI425" s="202" t="str">
        <f t="shared" si="46"/>
        <v>W/C</v>
      </c>
      <c r="BK425" s="202" t="b">
        <f t="shared" si="53"/>
        <v>1</v>
      </c>
      <c r="BL425" s="202" t="b">
        <f t="shared" si="53"/>
        <v>1</v>
      </c>
      <c r="BM425" s="202" t="b">
        <f t="shared" si="53"/>
        <v>1</v>
      </c>
      <c r="BN425" s="202" t="b">
        <f t="shared" si="53"/>
        <v>1</v>
      </c>
      <c r="BO425" s="202" t="b">
        <f t="shared" si="53"/>
        <v>1</v>
      </c>
      <c r="BP425" s="202" t="b">
        <f t="shared" si="53"/>
        <v>1</v>
      </c>
      <c r="BQ425" s="202" t="b">
        <f t="shared" si="53"/>
        <v>1</v>
      </c>
    </row>
    <row r="426" spans="1:69" s="214" customFormat="1" ht="12" customHeight="1" x14ac:dyDescent="0.2">
      <c r="A426" s="239">
        <v>17300002</v>
      </c>
      <c r="B426" s="240" t="s">
        <v>2073</v>
      </c>
      <c r="C426" s="200" t="s">
        <v>822</v>
      </c>
      <c r="D426" s="201" t="s">
        <v>479</v>
      </c>
      <c r="E426" s="170"/>
      <c r="F426" s="200"/>
      <c r="G426" s="201"/>
      <c r="H426" s="202" t="s">
        <v>1684</v>
      </c>
      <c r="I426" s="202" t="s">
        <v>1684</v>
      </c>
      <c r="J426" s="202" t="s">
        <v>1684</v>
      </c>
      <c r="K426" s="202" t="s">
        <v>1684</v>
      </c>
      <c r="L426" s="202" t="s">
        <v>479</v>
      </c>
      <c r="M426" s="202" t="s">
        <v>1685</v>
      </c>
      <c r="N426" s="202" t="s">
        <v>479</v>
      </c>
      <c r="O426" s="167"/>
      <c r="P426" s="203">
        <v>68667874.859999999</v>
      </c>
      <c r="Q426" s="203">
        <v>59375474.670000002</v>
      </c>
      <c r="R426" s="203">
        <v>61707399.82</v>
      </c>
      <c r="S426" s="203">
        <v>49811454.770000003</v>
      </c>
      <c r="T426" s="203">
        <v>37825641.18</v>
      </c>
      <c r="U426" s="203">
        <v>25238971.57</v>
      </c>
      <c r="V426" s="203">
        <v>25031300.559999999</v>
      </c>
      <c r="W426" s="203">
        <v>21459280.09</v>
      </c>
      <c r="X426" s="203">
        <v>22592649.23</v>
      </c>
      <c r="Y426" s="203">
        <v>25507808.960000001</v>
      </c>
      <c r="Z426" s="203">
        <v>41543811.960000001</v>
      </c>
      <c r="AA426" s="203">
        <v>50267698.579999998</v>
      </c>
      <c r="AB426" s="203">
        <v>63926684.789999999</v>
      </c>
      <c r="AC426" s="203"/>
      <c r="AD426" s="203"/>
      <c r="AE426" s="203">
        <v>40554897.60125</v>
      </c>
      <c r="AF426" s="215"/>
      <c r="AG426" s="216"/>
      <c r="AH426" s="205"/>
      <c r="AI426" s="205"/>
      <c r="AJ426" s="205"/>
      <c r="AK426" s="206"/>
      <c r="AL426" s="205">
        <v>0</v>
      </c>
      <c r="AM426" s="207">
        <v>40554897.60125</v>
      </c>
      <c r="AN426" s="205"/>
      <c r="AO426" s="208">
        <v>40554897.60125</v>
      </c>
      <c r="AP426" s="209"/>
      <c r="AQ426" s="210">
        <v>63926684.789999999</v>
      </c>
      <c r="AR426" s="205"/>
      <c r="AS426" s="205"/>
      <c r="AT426" s="205"/>
      <c r="AU426" s="205"/>
      <c r="AV426" s="211">
        <v>0</v>
      </c>
      <c r="AW426" s="205">
        <v>63926684.789999999</v>
      </c>
      <c r="AX426" s="205"/>
      <c r="AY426" s="207">
        <v>63926684.789999999</v>
      </c>
      <c r="AZ426" s="212"/>
      <c r="BA426" s="213">
        <v>0</v>
      </c>
      <c r="BC426" s="202" t="str">
        <f t="shared" si="52"/>
        <v/>
      </c>
      <c r="BD426" s="202" t="str">
        <f t="shared" si="52"/>
        <v/>
      </c>
      <c r="BE426" s="202" t="str">
        <f t="shared" si="52"/>
        <v/>
      </c>
      <c r="BF426" s="202" t="str">
        <f t="shared" si="52"/>
        <v/>
      </c>
      <c r="BG426" s="202" t="str">
        <f t="shared" si="54"/>
        <v>W/C</v>
      </c>
      <c r="BH426" s="202" t="str">
        <f t="shared" si="54"/>
        <v>NO</v>
      </c>
      <c r="BI426" s="202" t="str">
        <f t="shared" si="46"/>
        <v>W/C</v>
      </c>
      <c r="BK426" s="202" t="b">
        <f t="shared" si="53"/>
        <v>1</v>
      </c>
      <c r="BL426" s="202" t="b">
        <f t="shared" si="53"/>
        <v>1</v>
      </c>
      <c r="BM426" s="202" t="b">
        <f t="shared" si="53"/>
        <v>1</v>
      </c>
      <c r="BN426" s="202" t="b">
        <f t="shared" si="53"/>
        <v>1</v>
      </c>
      <c r="BO426" s="202" t="b">
        <f t="shared" si="53"/>
        <v>1</v>
      </c>
      <c r="BP426" s="202" t="b">
        <f t="shared" si="53"/>
        <v>1</v>
      </c>
      <c r="BQ426" s="202" t="b">
        <f t="shared" si="53"/>
        <v>1</v>
      </c>
    </row>
    <row r="427" spans="1:69" s="214" customFormat="1" ht="12" customHeight="1" x14ac:dyDescent="0.2">
      <c r="A427" s="239">
        <v>17400001</v>
      </c>
      <c r="B427" s="240" t="s">
        <v>2074</v>
      </c>
      <c r="C427" s="200" t="s">
        <v>823</v>
      </c>
      <c r="D427" s="201" t="s">
        <v>479</v>
      </c>
      <c r="E427" s="170"/>
      <c r="F427" s="200"/>
      <c r="G427" s="201"/>
      <c r="H427" s="202" t="s">
        <v>1684</v>
      </c>
      <c r="I427" s="202" t="s">
        <v>1684</v>
      </c>
      <c r="J427" s="202" t="s">
        <v>1684</v>
      </c>
      <c r="K427" s="202" t="s">
        <v>1684</v>
      </c>
      <c r="L427" s="202" t="s">
        <v>479</v>
      </c>
      <c r="M427" s="202" t="s">
        <v>1685</v>
      </c>
      <c r="N427" s="202" t="s">
        <v>479</v>
      </c>
      <c r="O427" s="167"/>
      <c r="P427" s="203">
        <v>0</v>
      </c>
      <c r="Q427" s="203">
        <v>0</v>
      </c>
      <c r="R427" s="203">
        <v>0</v>
      </c>
      <c r="S427" s="203">
        <v>0</v>
      </c>
      <c r="T427" s="203">
        <v>0</v>
      </c>
      <c r="U427" s="203">
        <v>0</v>
      </c>
      <c r="V427" s="203">
        <v>0</v>
      </c>
      <c r="W427" s="203">
        <v>1068641.5900000001</v>
      </c>
      <c r="X427" s="203">
        <v>9760938.2100000009</v>
      </c>
      <c r="Y427" s="203">
        <v>16313612.380000001</v>
      </c>
      <c r="Z427" s="203">
        <v>16313612.380000001</v>
      </c>
      <c r="AA427" s="203">
        <v>9733100.7799999993</v>
      </c>
      <c r="AB427" s="203">
        <v>0</v>
      </c>
      <c r="AC427" s="203"/>
      <c r="AD427" s="203"/>
      <c r="AE427" s="203">
        <v>4432492.1116666673</v>
      </c>
      <c r="AF427" s="215"/>
      <c r="AG427" s="216"/>
      <c r="AH427" s="205"/>
      <c r="AI427" s="205"/>
      <c r="AJ427" s="205"/>
      <c r="AK427" s="206"/>
      <c r="AL427" s="205">
        <v>0</v>
      </c>
      <c r="AM427" s="207">
        <v>4432492.1116666673</v>
      </c>
      <c r="AN427" s="205"/>
      <c r="AO427" s="208">
        <v>4432492.1116666673</v>
      </c>
      <c r="AP427" s="209"/>
      <c r="AQ427" s="210">
        <v>0</v>
      </c>
      <c r="AR427" s="205"/>
      <c r="AS427" s="205"/>
      <c r="AT427" s="205"/>
      <c r="AU427" s="205"/>
      <c r="AV427" s="211">
        <v>0</v>
      </c>
      <c r="AW427" s="205">
        <v>0</v>
      </c>
      <c r="AX427" s="205"/>
      <c r="AY427" s="207">
        <v>0</v>
      </c>
      <c r="AZ427" s="212"/>
      <c r="BA427" s="213">
        <v>0</v>
      </c>
      <c r="BC427" s="202" t="str">
        <f t="shared" si="52"/>
        <v/>
      </c>
      <c r="BD427" s="202" t="str">
        <f t="shared" si="52"/>
        <v/>
      </c>
      <c r="BE427" s="202" t="str">
        <f t="shared" si="52"/>
        <v/>
      </c>
      <c r="BF427" s="202" t="str">
        <f t="shared" si="52"/>
        <v/>
      </c>
      <c r="BG427" s="202" t="str">
        <f t="shared" si="54"/>
        <v>W/C</v>
      </c>
      <c r="BH427" s="202" t="str">
        <f t="shared" si="54"/>
        <v>NO</v>
      </c>
      <c r="BI427" s="202" t="str">
        <f t="shared" si="46"/>
        <v>W/C</v>
      </c>
      <c r="BK427" s="202" t="b">
        <f t="shared" si="53"/>
        <v>1</v>
      </c>
      <c r="BL427" s="202" t="b">
        <f t="shared" si="53"/>
        <v>1</v>
      </c>
      <c r="BM427" s="202" t="b">
        <f t="shared" si="53"/>
        <v>1</v>
      </c>
      <c r="BN427" s="202" t="b">
        <f t="shared" si="53"/>
        <v>1</v>
      </c>
      <c r="BO427" s="202" t="b">
        <f t="shared" si="53"/>
        <v>1</v>
      </c>
      <c r="BP427" s="202" t="b">
        <f t="shared" si="53"/>
        <v>1</v>
      </c>
      <c r="BQ427" s="202" t="b">
        <f t="shared" si="53"/>
        <v>1</v>
      </c>
    </row>
    <row r="428" spans="1:69" s="214" customFormat="1" ht="12" customHeight="1" x14ac:dyDescent="0.2">
      <c r="A428" s="291">
        <v>17400011</v>
      </c>
      <c r="B428" s="292" t="s">
        <v>2075</v>
      </c>
      <c r="C428" s="243" t="s">
        <v>824</v>
      </c>
      <c r="D428" s="244" t="s">
        <v>479</v>
      </c>
      <c r="E428" s="245"/>
      <c r="F428" s="274">
        <v>42933</v>
      </c>
      <c r="G428" s="244"/>
      <c r="H428" s="247" t="s">
        <v>1684</v>
      </c>
      <c r="I428" s="247" t="s">
        <v>1684</v>
      </c>
      <c r="J428" s="247" t="s">
        <v>1684</v>
      </c>
      <c r="K428" s="247" t="s">
        <v>1684</v>
      </c>
      <c r="L428" s="247" t="s">
        <v>479</v>
      </c>
      <c r="M428" s="247" t="s">
        <v>1685</v>
      </c>
      <c r="N428" s="247" t="s">
        <v>479</v>
      </c>
      <c r="O428" s="248"/>
      <c r="P428" s="249">
        <v>14000</v>
      </c>
      <c r="Q428" s="249">
        <v>14000</v>
      </c>
      <c r="R428" s="249">
        <v>14000</v>
      </c>
      <c r="S428" s="249">
        <v>14000</v>
      </c>
      <c r="T428" s="249">
        <v>14000</v>
      </c>
      <c r="U428" s="249">
        <v>14000</v>
      </c>
      <c r="V428" s="249">
        <v>14000</v>
      </c>
      <c r="W428" s="249">
        <v>14000</v>
      </c>
      <c r="X428" s="249">
        <v>14000</v>
      </c>
      <c r="Y428" s="249">
        <v>14000</v>
      </c>
      <c r="Z428" s="249">
        <v>0</v>
      </c>
      <c r="AA428" s="249">
        <v>0</v>
      </c>
      <c r="AB428" s="249">
        <v>0</v>
      </c>
      <c r="AC428" s="249"/>
      <c r="AD428" s="249"/>
      <c r="AE428" s="249">
        <v>11083.333333333334</v>
      </c>
      <c r="AF428" s="250"/>
      <c r="AG428" s="251"/>
      <c r="AH428" s="252"/>
      <c r="AI428" s="252"/>
      <c r="AJ428" s="252"/>
      <c r="AK428" s="253"/>
      <c r="AL428" s="252">
        <v>0</v>
      </c>
      <c r="AM428" s="254">
        <v>11083.333333333334</v>
      </c>
      <c r="AN428" s="252"/>
      <c r="AO428" s="255">
        <v>11083.333333333334</v>
      </c>
      <c r="AP428" s="252"/>
      <c r="AQ428" s="256">
        <v>0</v>
      </c>
      <c r="AR428" s="252"/>
      <c r="AS428" s="252"/>
      <c r="AT428" s="252"/>
      <c r="AU428" s="252"/>
      <c r="AV428" s="257">
        <v>0</v>
      </c>
      <c r="AW428" s="252">
        <v>0</v>
      </c>
      <c r="AX428" s="252"/>
      <c r="AY428" s="254">
        <v>0</v>
      </c>
      <c r="AZ428" s="258"/>
      <c r="BA428" s="213">
        <v>0</v>
      </c>
      <c r="BC428" s="247" t="str">
        <f t="shared" si="52"/>
        <v/>
      </c>
      <c r="BD428" s="247" t="str">
        <f t="shared" si="52"/>
        <v/>
      </c>
      <c r="BE428" s="247" t="str">
        <f t="shared" si="52"/>
        <v/>
      </c>
      <c r="BF428" s="202" t="str">
        <f t="shared" si="52"/>
        <v/>
      </c>
      <c r="BG428" s="202" t="str">
        <f t="shared" si="54"/>
        <v>W/C</v>
      </c>
      <c r="BH428" s="202" t="str">
        <f t="shared" si="54"/>
        <v>NO</v>
      </c>
      <c r="BI428" s="202" t="str">
        <f t="shared" si="46"/>
        <v>W/C</v>
      </c>
      <c r="BK428" s="202" t="b">
        <f t="shared" si="53"/>
        <v>1</v>
      </c>
      <c r="BL428" s="202" t="b">
        <f t="shared" si="53"/>
        <v>1</v>
      </c>
      <c r="BM428" s="202" t="b">
        <f t="shared" si="53"/>
        <v>1</v>
      </c>
      <c r="BN428" s="202" t="b">
        <f t="shared" si="53"/>
        <v>1</v>
      </c>
      <c r="BO428" s="202" t="b">
        <f t="shared" si="53"/>
        <v>1</v>
      </c>
      <c r="BP428" s="202" t="b">
        <f t="shared" si="53"/>
        <v>1</v>
      </c>
      <c r="BQ428" s="202" t="b">
        <f t="shared" si="53"/>
        <v>1</v>
      </c>
    </row>
    <row r="429" spans="1:69" s="214" customFormat="1" ht="12" customHeight="1" x14ac:dyDescent="0.2">
      <c r="A429" s="239">
        <v>17500001</v>
      </c>
      <c r="B429" s="240" t="s">
        <v>2076</v>
      </c>
      <c r="C429" s="200" t="s">
        <v>825</v>
      </c>
      <c r="D429" s="201" t="s">
        <v>478</v>
      </c>
      <c r="E429" s="170"/>
      <c r="F429" s="200"/>
      <c r="G429" s="201"/>
      <c r="H429" s="202" t="s">
        <v>1684</v>
      </c>
      <c r="I429" s="202" t="s">
        <v>1684</v>
      </c>
      <c r="J429" s="202" t="s">
        <v>1684</v>
      </c>
      <c r="K429" s="202" t="s">
        <v>478</v>
      </c>
      <c r="L429" s="202" t="s">
        <v>1685</v>
      </c>
      <c r="M429" s="202" t="s">
        <v>1685</v>
      </c>
      <c r="N429" s="202" t="s">
        <v>1684</v>
      </c>
      <c r="O429" s="167"/>
      <c r="P429" s="203">
        <v>12553432.84</v>
      </c>
      <c r="Q429" s="203">
        <v>15212790.039999999</v>
      </c>
      <c r="R429" s="203">
        <v>16085675.57</v>
      </c>
      <c r="S429" s="203">
        <v>12899302.1</v>
      </c>
      <c r="T429" s="203">
        <v>11574360.039999999</v>
      </c>
      <c r="U429" s="203">
        <v>11689016.68</v>
      </c>
      <c r="V429" s="203">
        <v>9879301.9800000004</v>
      </c>
      <c r="W429" s="203">
        <v>11776574.82</v>
      </c>
      <c r="X429" s="203">
        <v>7350028.3899999997</v>
      </c>
      <c r="Y429" s="203">
        <v>7817380.0199999996</v>
      </c>
      <c r="Z429" s="203">
        <v>108835366.48</v>
      </c>
      <c r="AA429" s="203">
        <v>142586570.08000001</v>
      </c>
      <c r="AB429" s="203">
        <v>32040885</v>
      </c>
      <c r="AC429" s="203"/>
      <c r="AD429" s="203"/>
      <c r="AE429" s="203">
        <v>31500293.760000005</v>
      </c>
      <c r="AF429" s="215"/>
      <c r="AG429" s="216"/>
      <c r="AH429" s="205"/>
      <c r="AI429" s="205"/>
      <c r="AJ429" s="205"/>
      <c r="AK429" s="206">
        <v>31500293.760000005</v>
      </c>
      <c r="AL429" s="205">
        <v>31500293.760000005</v>
      </c>
      <c r="AM429" s="207"/>
      <c r="AN429" s="205"/>
      <c r="AO429" s="208">
        <v>0</v>
      </c>
      <c r="AP429" s="209"/>
      <c r="AQ429" s="210">
        <v>32040885</v>
      </c>
      <c r="AR429" s="205"/>
      <c r="AS429" s="205"/>
      <c r="AT429" s="205"/>
      <c r="AU429" s="205">
        <v>32040885</v>
      </c>
      <c r="AV429" s="211">
        <v>32040885</v>
      </c>
      <c r="AW429" s="205"/>
      <c r="AX429" s="205"/>
      <c r="AY429" s="207">
        <v>0</v>
      </c>
      <c r="AZ429" s="212" t="s">
        <v>4904</v>
      </c>
      <c r="BA429" s="213">
        <v>0</v>
      </c>
      <c r="BC429" s="202" t="str">
        <f t="shared" si="52"/>
        <v/>
      </c>
      <c r="BD429" s="202" t="str">
        <f t="shared" si="52"/>
        <v/>
      </c>
      <c r="BE429" s="202" t="str">
        <f t="shared" si="52"/>
        <v/>
      </c>
      <c r="BF429" s="202" t="str">
        <f t="shared" si="52"/>
        <v>Non-Op</v>
      </c>
      <c r="BG429" s="202" t="str">
        <f t="shared" si="54"/>
        <v>NO</v>
      </c>
      <c r="BH429" s="202" t="str">
        <f t="shared" si="54"/>
        <v>NO</v>
      </c>
      <c r="BI429" s="202" t="str">
        <f t="shared" si="46"/>
        <v/>
      </c>
      <c r="BK429" s="202" t="b">
        <f t="shared" si="53"/>
        <v>1</v>
      </c>
      <c r="BL429" s="202" t="b">
        <f t="shared" si="53"/>
        <v>1</v>
      </c>
      <c r="BM429" s="202" t="b">
        <f t="shared" si="53"/>
        <v>1</v>
      </c>
      <c r="BN429" s="202" t="b">
        <f t="shared" si="53"/>
        <v>1</v>
      </c>
      <c r="BO429" s="202" t="b">
        <f t="shared" si="53"/>
        <v>1</v>
      </c>
      <c r="BP429" s="202" t="b">
        <f t="shared" si="53"/>
        <v>1</v>
      </c>
      <c r="BQ429" s="202" t="b">
        <f t="shared" si="53"/>
        <v>1</v>
      </c>
    </row>
    <row r="430" spans="1:69" s="214" customFormat="1" ht="12" customHeight="1" x14ac:dyDescent="0.2">
      <c r="A430" s="239">
        <v>17500002</v>
      </c>
      <c r="B430" s="240" t="s">
        <v>2077</v>
      </c>
      <c r="C430" s="200" t="s">
        <v>826</v>
      </c>
      <c r="D430" s="201" t="s">
        <v>478</v>
      </c>
      <c r="E430" s="170"/>
      <c r="F430" s="200"/>
      <c r="G430" s="201"/>
      <c r="H430" s="202" t="s">
        <v>1684</v>
      </c>
      <c r="I430" s="202" t="s">
        <v>1684</v>
      </c>
      <c r="J430" s="202" t="s">
        <v>1684</v>
      </c>
      <c r="K430" s="202" t="s">
        <v>478</v>
      </c>
      <c r="L430" s="202" t="s">
        <v>1685</v>
      </c>
      <c r="M430" s="202" t="s">
        <v>1685</v>
      </c>
      <c r="N430" s="202" t="s">
        <v>1684</v>
      </c>
      <c r="O430" s="167"/>
      <c r="P430" s="203">
        <v>9693583.0500000007</v>
      </c>
      <c r="Q430" s="203">
        <v>10471681.67</v>
      </c>
      <c r="R430" s="203">
        <v>13218859.529999999</v>
      </c>
      <c r="S430" s="203">
        <v>10818238.17</v>
      </c>
      <c r="T430" s="203">
        <v>10533972.859999999</v>
      </c>
      <c r="U430" s="203">
        <v>10821215.699999999</v>
      </c>
      <c r="V430" s="203">
        <v>9992856.0600000005</v>
      </c>
      <c r="W430" s="203">
        <v>8349249.1399999997</v>
      </c>
      <c r="X430" s="203">
        <v>8338686.6799999997</v>
      </c>
      <c r="Y430" s="203">
        <v>8706667.0800000001</v>
      </c>
      <c r="Z430" s="203">
        <v>42778674.600000001</v>
      </c>
      <c r="AA430" s="203">
        <v>61549100.82</v>
      </c>
      <c r="AB430" s="203">
        <v>14465981.050000001</v>
      </c>
      <c r="AC430" s="203"/>
      <c r="AD430" s="203"/>
      <c r="AE430" s="203">
        <v>17304915.363333333</v>
      </c>
      <c r="AF430" s="215"/>
      <c r="AG430" s="216"/>
      <c r="AH430" s="205"/>
      <c r="AI430" s="205"/>
      <c r="AJ430" s="205"/>
      <c r="AK430" s="206">
        <v>17304915.363333333</v>
      </c>
      <c r="AL430" s="205">
        <v>17304915.363333333</v>
      </c>
      <c r="AM430" s="207"/>
      <c r="AN430" s="205"/>
      <c r="AO430" s="208">
        <v>0</v>
      </c>
      <c r="AP430" s="209"/>
      <c r="AQ430" s="210">
        <v>14465981.050000001</v>
      </c>
      <c r="AR430" s="205"/>
      <c r="AS430" s="205"/>
      <c r="AT430" s="205"/>
      <c r="AU430" s="205">
        <v>14465981.050000001</v>
      </c>
      <c r="AV430" s="211">
        <v>14465981.050000001</v>
      </c>
      <c r="AW430" s="205"/>
      <c r="AX430" s="205"/>
      <c r="AY430" s="207">
        <v>0</v>
      </c>
      <c r="AZ430" s="212" t="s">
        <v>4893</v>
      </c>
      <c r="BA430" s="213">
        <v>0</v>
      </c>
      <c r="BC430" s="202" t="str">
        <f t="shared" si="52"/>
        <v/>
      </c>
      <c r="BD430" s="202" t="str">
        <f t="shared" si="52"/>
        <v/>
      </c>
      <c r="BE430" s="202" t="str">
        <f t="shared" si="52"/>
        <v/>
      </c>
      <c r="BF430" s="202" t="str">
        <f t="shared" si="52"/>
        <v>Non-Op</v>
      </c>
      <c r="BG430" s="202" t="str">
        <f t="shared" si="54"/>
        <v>NO</v>
      </c>
      <c r="BH430" s="202" t="str">
        <f t="shared" si="54"/>
        <v>NO</v>
      </c>
      <c r="BI430" s="202" t="str">
        <f t="shared" si="46"/>
        <v/>
      </c>
      <c r="BK430" s="202" t="b">
        <f t="shared" si="53"/>
        <v>1</v>
      </c>
      <c r="BL430" s="202" t="b">
        <f t="shared" si="53"/>
        <v>1</v>
      </c>
      <c r="BM430" s="202" t="b">
        <f t="shared" si="53"/>
        <v>1</v>
      </c>
      <c r="BN430" s="202" t="b">
        <f t="shared" si="53"/>
        <v>1</v>
      </c>
      <c r="BO430" s="202" t="b">
        <f t="shared" si="53"/>
        <v>1</v>
      </c>
      <c r="BP430" s="202" t="b">
        <f t="shared" si="53"/>
        <v>1</v>
      </c>
      <c r="BQ430" s="202" t="b">
        <f t="shared" si="53"/>
        <v>1</v>
      </c>
    </row>
    <row r="431" spans="1:69" s="214" customFormat="1" ht="12" customHeight="1" x14ac:dyDescent="0.2">
      <c r="A431" s="239">
        <v>17500011</v>
      </c>
      <c r="B431" s="240" t="s">
        <v>2078</v>
      </c>
      <c r="C431" s="200" t="s">
        <v>827</v>
      </c>
      <c r="D431" s="201" t="s">
        <v>478</v>
      </c>
      <c r="E431" s="170"/>
      <c r="F431" s="200"/>
      <c r="G431" s="201"/>
      <c r="H431" s="202" t="s">
        <v>1684</v>
      </c>
      <c r="I431" s="202" t="s">
        <v>1684</v>
      </c>
      <c r="J431" s="202" t="s">
        <v>1684</v>
      </c>
      <c r="K431" s="202" t="s">
        <v>478</v>
      </c>
      <c r="L431" s="202" t="s">
        <v>1685</v>
      </c>
      <c r="M431" s="202" t="s">
        <v>1685</v>
      </c>
      <c r="N431" s="202" t="s">
        <v>1684</v>
      </c>
      <c r="O431" s="167"/>
      <c r="P431" s="203">
        <v>837751.22</v>
      </c>
      <c r="Q431" s="203">
        <v>687879.1</v>
      </c>
      <c r="R431" s="203">
        <v>488562.34</v>
      </c>
      <c r="S431" s="203">
        <v>251088.8</v>
      </c>
      <c r="T431" s="203">
        <v>190729.95</v>
      </c>
      <c r="U431" s="203">
        <v>725090.15</v>
      </c>
      <c r="V431" s="203">
        <v>1010617.09</v>
      </c>
      <c r="W431" s="203">
        <v>1300390.1399999999</v>
      </c>
      <c r="X431" s="203">
        <v>598204.9</v>
      </c>
      <c r="Y431" s="203">
        <v>411722.97</v>
      </c>
      <c r="Z431" s="203">
        <v>2531084.6800000002</v>
      </c>
      <c r="AA431" s="203">
        <v>4987984.03</v>
      </c>
      <c r="AB431" s="203">
        <v>1245988.95</v>
      </c>
      <c r="AC431" s="203"/>
      <c r="AD431" s="203"/>
      <c r="AE431" s="203">
        <v>1185435.3529166665</v>
      </c>
      <c r="AF431" s="215"/>
      <c r="AG431" s="216"/>
      <c r="AH431" s="205"/>
      <c r="AI431" s="205"/>
      <c r="AJ431" s="205"/>
      <c r="AK431" s="206">
        <v>1185435.3529166665</v>
      </c>
      <c r="AL431" s="205">
        <v>1185435.3529166665</v>
      </c>
      <c r="AM431" s="207"/>
      <c r="AN431" s="205"/>
      <c r="AO431" s="208">
        <v>0</v>
      </c>
      <c r="AP431" s="209"/>
      <c r="AQ431" s="210">
        <v>1245988.95</v>
      </c>
      <c r="AR431" s="205"/>
      <c r="AS431" s="205"/>
      <c r="AT431" s="205"/>
      <c r="AU431" s="205">
        <v>1245988.95</v>
      </c>
      <c r="AV431" s="211">
        <v>1245988.95</v>
      </c>
      <c r="AW431" s="205"/>
      <c r="AX431" s="205"/>
      <c r="AY431" s="207">
        <v>0</v>
      </c>
      <c r="AZ431" s="212" t="s">
        <v>4904</v>
      </c>
      <c r="BA431" s="213">
        <v>0</v>
      </c>
      <c r="BC431" s="202" t="str">
        <f t="shared" si="52"/>
        <v/>
      </c>
      <c r="BD431" s="202" t="str">
        <f t="shared" si="52"/>
        <v/>
      </c>
      <c r="BE431" s="202" t="str">
        <f t="shared" si="52"/>
        <v/>
      </c>
      <c r="BF431" s="202" t="str">
        <f t="shared" si="52"/>
        <v>Non-Op</v>
      </c>
      <c r="BG431" s="202" t="str">
        <f t="shared" si="54"/>
        <v>NO</v>
      </c>
      <c r="BH431" s="202" t="str">
        <f t="shared" si="54"/>
        <v>NO</v>
      </c>
      <c r="BI431" s="202" t="str">
        <f t="shared" si="46"/>
        <v/>
      </c>
      <c r="BK431" s="202" t="b">
        <f t="shared" si="53"/>
        <v>1</v>
      </c>
      <c r="BL431" s="202" t="b">
        <f t="shared" si="53"/>
        <v>1</v>
      </c>
      <c r="BM431" s="202" t="b">
        <f t="shared" si="53"/>
        <v>1</v>
      </c>
      <c r="BN431" s="202" t="b">
        <f t="shared" si="53"/>
        <v>1</v>
      </c>
      <c r="BO431" s="202" t="b">
        <f t="shared" si="53"/>
        <v>1</v>
      </c>
      <c r="BP431" s="202" t="b">
        <f t="shared" si="53"/>
        <v>1</v>
      </c>
      <c r="BQ431" s="202" t="b">
        <f t="shared" si="53"/>
        <v>1</v>
      </c>
    </row>
    <row r="432" spans="1:69" s="214" customFormat="1" ht="12" customHeight="1" x14ac:dyDescent="0.2">
      <c r="A432" s="239">
        <v>17500012</v>
      </c>
      <c r="B432" s="240" t="s">
        <v>2079</v>
      </c>
      <c r="C432" s="200" t="s">
        <v>828</v>
      </c>
      <c r="D432" s="201" t="s">
        <v>478</v>
      </c>
      <c r="E432" s="170"/>
      <c r="F432" s="200"/>
      <c r="G432" s="201"/>
      <c r="H432" s="202" t="s">
        <v>1684</v>
      </c>
      <c r="I432" s="202" t="s">
        <v>1684</v>
      </c>
      <c r="J432" s="202" t="s">
        <v>1684</v>
      </c>
      <c r="K432" s="202" t="s">
        <v>478</v>
      </c>
      <c r="L432" s="202" t="s">
        <v>1685</v>
      </c>
      <c r="M432" s="202" t="s">
        <v>1685</v>
      </c>
      <c r="N432" s="202" t="s">
        <v>1684</v>
      </c>
      <c r="O432" s="167"/>
      <c r="P432" s="203">
        <v>1320240.06</v>
      </c>
      <c r="Q432" s="203">
        <v>2351929.56</v>
      </c>
      <c r="R432" s="203">
        <v>2518008.2000000002</v>
      </c>
      <c r="S432" s="203">
        <v>3191812.52</v>
      </c>
      <c r="T432" s="203">
        <v>2991759.55</v>
      </c>
      <c r="U432" s="203">
        <v>2650154.7799999998</v>
      </c>
      <c r="V432" s="203">
        <v>2578642.04</v>
      </c>
      <c r="W432" s="203">
        <v>2169328.16</v>
      </c>
      <c r="X432" s="203">
        <v>1867874.8</v>
      </c>
      <c r="Y432" s="203">
        <v>1484529.49</v>
      </c>
      <c r="Z432" s="203">
        <v>2243001.2999999998</v>
      </c>
      <c r="AA432" s="203">
        <v>2461174.19</v>
      </c>
      <c r="AB432" s="203">
        <v>1266370.44</v>
      </c>
      <c r="AC432" s="203"/>
      <c r="AD432" s="203"/>
      <c r="AE432" s="203">
        <v>2316793.3199999998</v>
      </c>
      <c r="AF432" s="215"/>
      <c r="AG432" s="216"/>
      <c r="AH432" s="205"/>
      <c r="AI432" s="205"/>
      <c r="AJ432" s="205"/>
      <c r="AK432" s="206">
        <v>2316793.3199999998</v>
      </c>
      <c r="AL432" s="205">
        <v>2316793.3199999998</v>
      </c>
      <c r="AM432" s="207"/>
      <c r="AN432" s="205"/>
      <c r="AO432" s="208">
        <v>0</v>
      </c>
      <c r="AP432" s="209"/>
      <c r="AQ432" s="210">
        <v>1266370.44</v>
      </c>
      <c r="AR432" s="205"/>
      <c r="AS432" s="205"/>
      <c r="AT432" s="205"/>
      <c r="AU432" s="205">
        <v>1266370.44</v>
      </c>
      <c r="AV432" s="211">
        <v>1266370.44</v>
      </c>
      <c r="AW432" s="205"/>
      <c r="AX432" s="205"/>
      <c r="AY432" s="207">
        <v>0</v>
      </c>
      <c r="AZ432" s="212" t="s">
        <v>4893</v>
      </c>
      <c r="BA432" s="213">
        <v>0</v>
      </c>
      <c r="BC432" s="202" t="str">
        <f t="shared" si="52"/>
        <v/>
      </c>
      <c r="BD432" s="202" t="str">
        <f t="shared" si="52"/>
        <v/>
      </c>
      <c r="BE432" s="202" t="str">
        <f t="shared" si="52"/>
        <v/>
      </c>
      <c r="BF432" s="202" t="str">
        <f t="shared" si="52"/>
        <v>Non-Op</v>
      </c>
      <c r="BG432" s="202" t="str">
        <f t="shared" si="54"/>
        <v>NO</v>
      </c>
      <c r="BH432" s="202" t="str">
        <f t="shared" si="54"/>
        <v>NO</v>
      </c>
      <c r="BI432" s="202" t="str">
        <f t="shared" ref="BI432:BI501" si="55">IF(OR(CONCATENATE(BG432,BH432)="NOW/C",CONCATENATE(BG432,BH432)="W/CNO"),"W/C","")</f>
        <v/>
      </c>
      <c r="BK432" s="202" t="b">
        <f t="shared" si="53"/>
        <v>1</v>
      </c>
      <c r="BL432" s="202" t="b">
        <f t="shared" si="53"/>
        <v>1</v>
      </c>
      <c r="BM432" s="202" t="b">
        <f t="shared" si="53"/>
        <v>1</v>
      </c>
      <c r="BN432" s="202" t="b">
        <f t="shared" si="53"/>
        <v>1</v>
      </c>
      <c r="BO432" s="202" t="b">
        <f t="shared" si="53"/>
        <v>1</v>
      </c>
      <c r="BP432" s="202" t="b">
        <f t="shared" si="53"/>
        <v>1</v>
      </c>
      <c r="BQ432" s="202" t="b">
        <f t="shared" si="53"/>
        <v>1</v>
      </c>
    </row>
    <row r="433" spans="1:69" s="214" customFormat="1" ht="12" customHeight="1" x14ac:dyDescent="0.2">
      <c r="A433" s="239">
        <v>18100003</v>
      </c>
      <c r="B433" s="240" t="s">
        <v>2080</v>
      </c>
      <c r="C433" s="200" t="s">
        <v>829</v>
      </c>
      <c r="D433" s="201" t="s">
        <v>475</v>
      </c>
      <c r="E433" s="170"/>
      <c r="F433" s="200"/>
      <c r="G433" s="201"/>
      <c r="H433" s="202" t="s">
        <v>475</v>
      </c>
      <c r="I433" s="202" t="s">
        <v>1684</v>
      </c>
      <c r="J433" s="202" t="s">
        <v>1684</v>
      </c>
      <c r="K433" s="202" t="s">
        <v>1684</v>
      </c>
      <c r="L433" s="202" t="s">
        <v>1685</v>
      </c>
      <c r="M433" s="202" t="s">
        <v>1685</v>
      </c>
      <c r="N433" s="202" t="s">
        <v>1684</v>
      </c>
      <c r="O433" s="167"/>
      <c r="P433" s="203">
        <v>46258.720000000001</v>
      </c>
      <c r="Q433" s="203">
        <v>37847.96</v>
      </c>
      <c r="R433" s="203">
        <v>29437.200000000001</v>
      </c>
      <c r="S433" s="203">
        <v>21026.44</v>
      </c>
      <c r="T433" s="203">
        <v>12615.68</v>
      </c>
      <c r="U433" s="203">
        <v>4204.92</v>
      </c>
      <c r="V433" s="203">
        <v>0</v>
      </c>
      <c r="W433" s="203">
        <v>0</v>
      </c>
      <c r="X433" s="203">
        <v>0</v>
      </c>
      <c r="Y433" s="203">
        <v>0</v>
      </c>
      <c r="Z433" s="203">
        <v>0</v>
      </c>
      <c r="AA433" s="203">
        <v>0</v>
      </c>
      <c r="AB433" s="203">
        <v>0</v>
      </c>
      <c r="AC433" s="203"/>
      <c r="AD433" s="203"/>
      <c r="AE433" s="203">
        <v>10688.463333333333</v>
      </c>
      <c r="AF433" s="215"/>
      <c r="AG433" s="216"/>
      <c r="AH433" s="205">
        <v>10688.463333333333</v>
      </c>
      <c r="AI433" s="205"/>
      <c r="AJ433" s="205"/>
      <c r="AK433" s="206"/>
      <c r="AL433" s="205">
        <v>0</v>
      </c>
      <c r="AM433" s="207"/>
      <c r="AN433" s="205"/>
      <c r="AO433" s="208">
        <v>0</v>
      </c>
      <c r="AP433" s="209"/>
      <c r="AQ433" s="210">
        <v>0</v>
      </c>
      <c r="AR433" s="205">
        <v>0</v>
      </c>
      <c r="AS433" s="205"/>
      <c r="AT433" s="205"/>
      <c r="AU433" s="205"/>
      <c r="AV433" s="211">
        <v>0</v>
      </c>
      <c r="AW433" s="205"/>
      <c r="AX433" s="205"/>
      <c r="AY433" s="207">
        <v>0</v>
      </c>
      <c r="AZ433" s="212"/>
      <c r="BA433" s="213">
        <v>0</v>
      </c>
      <c r="BC433" s="202" t="str">
        <f t="shared" si="52"/>
        <v>AIC</v>
      </c>
      <c r="BD433" s="202" t="str">
        <f t="shared" si="52"/>
        <v/>
      </c>
      <c r="BE433" s="202" t="str">
        <f t="shared" si="52"/>
        <v/>
      </c>
      <c r="BF433" s="202" t="str">
        <f t="shared" si="52"/>
        <v/>
      </c>
      <c r="BG433" s="202" t="str">
        <f t="shared" si="54"/>
        <v>NO</v>
      </c>
      <c r="BH433" s="202" t="str">
        <f t="shared" si="54"/>
        <v>NO</v>
      </c>
      <c r="BI433" s="202" t="str">
        <f t="shared" si="55"/>
        <v/>
      </c>
      <c r="BK433" s="202" t="b">
        <f t="shared" si="53"/>
        <v>1</v>
      </c>
      <c r="BL433" s="202" t="b">
        <f t="shared" si="53"/>
        <v>1</v>
      </c>
      <c r="BM433" s="202" t="b">
        <f t="shared" si="53"/>
        <v>1</v>
      </c>
      <c r="BN433" s="202" t="b">
        <f t="shared" si="53"/>
        <v>1</v>
      </c>
      <c r="BO433" s="202" t="b">
        <f t="shared" si="53"/>
        <v>1</v>
      </c>
      <c r="BP433" s="202" t="b">
        <f t="shared" si="53"/>
        <v>1</v>
      </c>
      <c r="BQ433" s="202" t="b">
        <f t="shared" si="53"/>
        <v>1</v>
      </c>
    </row>
    <row r="434" spans="1:69" s="214" customFormat="1" ht="12" customHeight="1" x14ac:dyDescent="0.2">
      <c r="A434" s="239">
        <v>18100093</v>
      </c>
      <c r="B434" s="240" t="s">
        <v>2081</v>
      </c>
      <c r="C434" s="200" t="s">
        <v>830</v>
      </c>
      <c r="D434" s="201" t="s">
        <v>475</v>
      </c>
      <c r="E434" s="170"/>
      <c r="F434" s="200"/>
      <c r="G434" s="201"/>
      <c r="H434" s="202" t="s">
        <v>475</v>
      </c>
      <c r="I434" s="202" t="s">
        <v>1684</v>
      </c>
      <c r="J434" s="202" t="s">
        <v>1684</v>
      </c>
      <c r="K434" s="202" t="s">
        <v>1684</v>
      </c>
      <c r="L434" s="202" t="s">
        <v>1685</v>
      </c>
      <c r="M434" s="202" t="s">
        <v>1685</v>
      </c>
      <c r="N434" s="202" t="s">
        <v>1684</v>
      </c>
      <c r="O434" s="167"/>
      <c r="P434" s="203">
        <v>35356.76</v>
      </c>
      <c r="Q434" s="203">
        <v>34984.589999999997</v>
      </c>
      <c r="R434" s="203">
        <v>34612.42</v>
      </c>
      <c r="S434" s="203">
        <v>34240.25</v>
      </c>
      <c r="T434" s="203">
        <v>33868.080000000002</v>
      </c>
      <c r="U434" s="203">
        <v>33495.910000000003</v>
      </c>
      <c r="V434" s="203">
        <v>33123.74</v>
      </c>
      <c r="W434" s="203">
        <v>32751.57</v>
      </c>
      <c r="X434" s="203">
        <v>32379.4</v>
      </c>
      <c r="Y434" s="203">
        <v>32007.23</v>
      </c>
      <c r="Z434" s="203">
        <v>31635.06</v>
      </c>
      <c r="AA434" s="203">
        <v>31262.89</v>
      </c>
      <c r="AB434" s="203">
        <v>30890.720000000001</v>
      </c>
      <c r="AC434" s="203"/>
      <c r="AD434" s="203"/>
      <c r="AE434" s="203">
        <v>33123.74</v>
      </c>
      <c r="AF434" s="215"/>
      <c r="AG434" s="216"/>
      <c r="AH434" s="205">
        <v>33123.74</v>
      </c>
      <c r="AI434" s="205"/>
      <c r="AJ434" s="205"/>
      <c r="AK434" s="206"/>
      <c r="AL434" s="205">
        <v>0</v>
      </c>
      <c r="AM434" s="207"/>
      <c r="AN434" s="205"/>
      <c r="AO434" s="208">
        <v>0</v>
      </c>
      <c r="AP434" s="209"/>
      <c r="AQ434" s="210">
        <v>30890.720000000001</v>
      </c>
      <c r="AR434" s="205">
        <v>30890.720000000001</v>
      </c>
      <c r="AS434" s="205"/>
      <c r="AT434" s="205"/>
      <c r="AU434" s="205"/>
      <c r="AV434" s="211">
        <v>0</v>
      </c>
      <c r="AW434" s="205"/>
      <c r="AX434" s="205"/>
      <c r="AY434" s="207">
        <v>0</v>
      </c>
      <c r="AZ434" s="212"/>
      <c r="BA434" s="213">
        <v>30890.720000000001</v>
      </c>
      <c r="BC434" s="202" t="str">
        <f t="shared" si="52"/>
        <v>AIC</v>
      </c>
      <c r="BD434" s="202" t="str">
        <f t="shared" si="52"/>
        <v/>
      </c>
      <c r="BE434" s="202" t="str">
        <f t="shared" si="52"/>
        <v/>
      </c>
      <c r="BF434" s="202" t="str">
        <f t="shared" si="52"/>
        <v/>
      </c>
      <c r="BG434" s="202" t="str">
        <f t="shared" si="54"/>
        <v>NO</v>
      </c>
      <c r="BH434" s="202" t="str">
        <f t="shared" si="54"/>
        <v>NO</v>
      </c>
      <c r="BI434" s="202" t="str">
        <f t="shared" si="55"/>
        <v/>
      </c>
      <c r="BK434" s="202" t="b">
        <f t="shared" si="53"/>
        <v>1</v>
      </c>
      <c r="BL434" s="202" t="b">
        <f t="shared" si="53"/>
        <v>1</v>
      </c>
      <c r="BM434" s="202" t="b">
        <f t="shared" si="53"/>
        <v>1</v>
      </c>
      <c r="BN434" s="202" t="b">
        <f t="shared" si="53"/>
        <v>1</v>
      </c>
      <c r="BO434" s="202" t="b">
        <f t="shared" si="53"/>
        <v>1</v>
      </c>
      <c r="BP434" s="202" t="b">
        <f t="shared" si="53"/>
        <v>1</v>
      </c>
      <c r="BQ434" s="202" t="b">
        <f t="shared" si="53"/>
        <v>1</v>
      </c>
    </row>
    <row r="435" spans="1:69" s="214" customFormat="1" ht="12" customHeight="1" x14ac:dyDescent="0.2">
      <c r="A435" s="239">
        <v>18100203</v>
      </c>
      <c r="B435" s="240" t="s">
        <v>2082</v>
      </c>
      <c r="C435" s="200" t="s">
        <v>831</v>
      </c>
      <c r="D435" s="201" t="s">
        <v>475</v>
      </c>
      <c r="E435" s="170"/>
      <c r="F435" s="200"/>
      <c r="G435" s="201"/>
      <c r="H435" s="202" t="s">
        <v>475</v>
      </c>
      <c r="I435" s="202" t="s">
        <v>1684</v>
      </c>
      <c r="J435" s="202" t="s">
        <v>1684</v>
      </c>
      <c r="K435" s="202" t="s">
        <v>1684</v>
      </c>
      <c r="L435" s="202" t="s">
        <v>1685</v>
      </c>
      <c r="M435" s="202" t="s">
        <v>1685</v>
      </c>
      <c r="N435" s="202" t="s">
        <v>1684</v>
      </c>
      <c r="O435" s="167"/>
      <c r="P435" s="203">
        <v>1428461.3</v>
      </c>
      <c r="Q435" s="203">
        <v>1421626.55</v>
      </c>
      <c r="R435" s="203">
        <v>1414791.8</v>
      </c>
      <c r="S435" s="203">
        <v>1407957.05</v>
      </c>
      <c r="T435" s="203">
        <v>1401122.3</v>
      </c>
      <c r="U435" s="203">
        <v>1394287.55</v>
      </c>
      <c r="V435" s="203">
        <v>1387452.8</v>
      </c>
      <c r="W435" s="203">
        <v>1380618.05</v>
      </c>
      <c r="X435" s="203">
        <v>1373783.3</v>
      </c>
      <c r="Y435" s="203">
        <v>1366948.55</v>
      </c>
      <c r="Z435" s="203">
        <v>1360113.8</v>
      </c>
      <c r="AA435" s="203">
        <v>1353279.05</v>
      </c>
      <c r="AB435" s="203">
        <v>1346444.3</v>
      </c>
      <c r="AC435" s="203"/>
      <c r="AD435" s="203"/>
      <c r="AE435" s="203">
        <v>1387452.8000000005</v>
      </c>
      <c r="AF435" s="215"/>
      <c r="AG435" s="216"/>
      <c r="AH435" s="205">
        <v>1387452.8000000005</v>
      </c>
      <c r="AI435" s="205"/>
      <c r="AJ435" s="205"/>
      <c r="AK435" s="206"/>
      <c r="AL435" s="205">
        <v>0</v>
      </c>
      <c r="AM435" s="207"/>
      <c r="AN435" s="205"/>
      <c r="AO435" s="208">
        <v>0</v>
      </c>
      <c r="AP435" s="209"/>
      <c r="AQ435" s="210">
        <v>1346444.3</v>
      </c>
      <c r="AR435" s="205">
        <v>1346444.3</v>
      </c>
      <c r="AS435" s="205"/>
      <c r="AT435" s="205"/>
      <c r="AU435" s="205"/>
      <c r="AV435" s="211">
        <v>0</v>
      </c>
      <c r="AW435" s="205"/>
      <c r="AX435" s="205"/>
      <c r="AY435" s="207">
        <v>0</v>
      </c>
      <c r="AZ435" s="212"/>
      <c r="BA435" s="213">
        <v>1346444.3</v>
      </c>
      <c r="BC435" s="202" t="str">
        <f t="shared" si="52"/>
        <v>AIC</v>
      </c>
      <c r="BD435" s="202" t="str">
        <f t="shared" si="52"/>
        <v/>
      </c>
      <c r="BE435" s="202" t="str">
        <f t="shared" si="52"/>
        <v/>
      </c>
      <c r="BF435" s="202" t="str">
        <f t="shared" si="52"/>
        <v/>
      </c>
      <c r="BG435" s="202" t="str">
        <f t="shared" si="54"/>
        <v>NO</v>
      </c>
      <c r="BH435" s="202" t="str">
        <f t="shared" si="54"/>
        <v>NO</v>
      </c>
      <c r="BI435" s="202" t="str">
        <f t="shared" si="55"/>
        <v/>
      </c>
      <c r="BK435" s="202" t="b">
        <f t="shared" si="53"/>
        <v>1</v>
      </c>
      <c r="BL435" s="202" t="b">
        <f t="shared" si="53"/>
        <v>1</v>
      </c>
      <c r="BM435" s="202" t="b">
        <f t="shared" si="53"/>
        <v>1</v>
      </c>
      <c r="BN435" s="202" t="b">
        <f t="shared" si="53"/>
        <v>1</v>
      </c>
      <c r="BO435" s="202" t="b">
        <f t="shared" si="53"/>
        <v>1</v>
      </c>
      <c r="BP435" s="202" t="b">
        <f t="shared" si="53"/>
        <v>1</v>
      </c>
      <c r="BQ435" s="202" t="b">
        <f t="shared" si="53"/>
        <v>1</v>
      </c>
    </row>
    <row r="436" spans="1:69" s="214" customFormat="1" ht="12" customHeight="1" x14ac:dyDescent="0.2">
      <c r="A436" s="239">
        <v>18100213</v>
      </c>
      <c r="B436" s="240" t="s">
        <v>2083</v>
      </c>
      <c r="C436" s="200" t="s">
        <v>832</v>
      </c>
      <c r="D436" s="201" t="s">
        <v>475</v>
      </c>
      <c r="E436" s="170"/>
      <c r="F436" s="200"/>
      <c r="G436" s="201"/>
      <c r="H436" s="202" t="s">
        <v>475</v>
      </c>
      <c r="I436" s="202" t="s">
        <v>1684</v>
      </c>
      <c r="J436" s="202" t="s">
        <v>1684</v>
      </c>
      <c r="K436" s="202" t="s">
        <v>1684</v>
      </c>
      <c r="L436" s="202" t="s">
        <v>1685</v>
      </c>
      <c r="M436" s="202" t="s">
        <v>1685</v>
      </c>
      <c r="N436" s="202" t="s">
        <v>1684</v>
      </c>
      <c r="O436" s="167"/>
      <c r="P436" s="203">
        <v>4219704.8600000003</v>
      </c>
      <c r="Q436" s="203">
        <v>4206839.91</v>
      </c>
      <c r="R436" s="203">
        <v>4193974.96</v>
      </c>
      <c r="S436" s="203">
        <v>4181110.01</v>
      </c>
      <c r="T436" s="203">
        <v>4168245.06</v>
      </c>
      <c r="U436" s="203">
        <v>4155380.11</v>
      </c>
      <c r="V436" s="203">
        <v>4142515.16</v>
      </c>
      <c r="W436" s="203">
        <v>4129650.21</v>
      </c>
      <c r="X436" s="203">
        <v>4116785.26</v>
      </c>
      <c r="Y436" s="203">
        <v>4103920.31</v>
      </c>
      <c r="Z436" s="203">
        <v>4091055.36</v>
      </c>
      <c r="AA436" s="203">
        <v>4078190.41</v>
      </c>
      <c r="AB436" s="203">
        <v>4065325.46</v>
      </c>
      <c r="AC436" s="203"/>
      <c r="AD436" s="203"/>
      <c r="AE436" s="203">
        <v>4142515.16</v>
      </c>
      <c r="AF436" s="215"/>
      <c r="AG436" s="216"/>
      <c r="AH436" s="205">
        <v>4142515.16</v>
      </c>
      <c r="AI436" s="205"/>
      <c r="AJ436" s="205"/>
      <c r="AK436" s="206"/>
      <c r="AL436" s="205">
        <v>0</v>
      </c>
      <c r="AM436" s="207"/>
      <c r="AN436" s="205"/>
      <c r="AO436" s="208">
        <v>0</v>
      </c>
      <c r="AP436" s="209"/>
      <c r="AQ436" s="210">
        <v>4065325.46</v>
      </c>
      <c r="AR436" s="205">
        <v>4065325.46</v>
      </c>
      <c r="AS436" s="205"/>
      <c r="AT436" s="205"/>
      <c r="AU436" s="205"/>
      <c r="AV436" s="211">
        <v>0</v>
      </c>
      <c r="AW436" s="205"/>
      <c r="AX436" s="205"/>
      <c r="AY436" s="207">
        <v>0</v>
      </c>
      <c r="AZ436" s="212"/>
      <c r="BA436" s="213">
        <v>4065325.46</v>
      </c>
      <c r="BC436" s="202" t="str">
        <f t="shared" si="52"/>
        <v>AIC</v>
      </c>
      <c r="BD436" s="202" t="str">
        <f t="shared" si="52"/>
        <v/>
      </c>
      <c r="BE436" s="202" t="str">
        <f t="shared" si="52"/>
        <v/>
      </c>
      <c r="BF436" s="202" t="str">
        <f t="shared" si="52"/>
        <v/>
      </c>
      <c r="BG436" s="202" t="str">
        <f t="shared" si="54"/>
        <v>NO</v>
      </c>
      <c r="BH436" s="202" t="str">
        <f t="shared" si="54"/>
        <v>NO</v>
      </c>
      <c r="BI436" s="202" t="str">
        <f t="shared" si="55"/>
        <v/>
      </c>
      <c r="BK436" s="202" t="b">
        <f t="shared" si="53"/>
        <v>1</v>
      </c>
      <c r="BL436" s="202" t="b">
        <f t="shared" si="53"/>
        <v>1</v>
      </c>
      <c r="BM436" s="202" t="b">
        <f t="shared" si="53"/>
        <v>1</v>
      </c>
      <c r="BN436" s="202" t="b">
        <f t="shared" si="53"/>
        <v>1</v>
      </c>
      <c r="BO436" s="202" t="b">
        <f t="shared" si="53"/>
        <v>1</v>
      </c>
      <c r="BP436" s="202" t="b">
        <f t="shared" si="53"/>
        <v>1</v>
      </c>
      <c r="BQ436" s="202" t="b">
        <f t="shared" si="53"/>
        <v>1</v>
      </c>
    </row>
    <row r="437" spans="1:69" s="214" customFormat="1" ht="12" customHeight="1" x14ac:dyDescent="0.2">
      <c r="A437" s="239">
        <v>18100223</v>
      </c>
      <c r="B437" s="240" t="s">
        <v>2084</v>
      </c>
      <c r="C437" s="200" t="s">
        <v>833</v>
      </c>
      <c r="D437" s="201" t="s">
        <v>475</v>
      </c>
      <c r="E437" s="170"/>
      <c r="F437" s="200"/>
      <c r="G437" s="201"/>
      <c r="H437" s="202" t="s">
        <v>475</v>
      </c>
      <c r="I437" s="202" t="s">
        <v>1684</v>
      </c>
      <c r="J437" s="202" t="s">
        <v>1684</v>
      </c>
      <c r="K437" s="202" t="s">
        <v>1684</v>
      </c>
      <c r="L437" s="202" t="s">
        <v>1685</v>
      </c>
      <c r="M437" s="202" t="s">
        <v>1685</v>
      </c>
      <c r="N437" s="202" t="s">
        <v>1684</v>
      </c>
      <c r="O437" s="167"/>
      <c r="P437" s="203">
        <v>1089194.8</v>
      </c>
      <c r="Q437" s="203">
        <v>1082301.1599999999</v>
      </c>
      <c r="R437" s="203">
        <v>1075407.52</v>
      </c>
      <c r="S437" s="203">
        <v>1068513.8799999999</v>
      </c>
      <c r="T437" s="203">
        <v>1061620.24</v>
      </c>
      <c r="U437" s="203">
        <v>1054726.6000000001</v>
      </c>
      <c r="V437" s="203">
        <v>1047832.96</v>
      </c>
      <c r="W437" s="203">
        <v>1040939.32</v>
      </c>
      <c r="X437" s="203">
        <v>1034045.68</v>
      </c>
      <c r="Y437" s="203">
        <v>1027152.04</v>
      </c>
      <c r="Z437" s="203">
        <v>1020258.4</v>
      </c>
      <c r="AA437" s="203">
        <v>1013364.76</v>
      </c>
      <c r="AB437" s="203">
        <v>1006471.12</v>
      </c>
      <c r="AC437" s="203"/>
      <c r="AD437" s="203"/>
      <c r="AE437" s="203">
        <v>1047832.9600000003</v>
      </c>
      <c r="AF437" s="215"/>
      <c r="AG437" s="216"/>
      <c r="AH437" s="205">
        <v>1047832.9600000003</v>
      </c>
      <c r="AI437" s="205"/>
      <c r="AJ437" s="205"/>
      <c r="AK437" s="206"/>
      <c r="AL437" s="205">
        <v>0</v>
      </c>
      <c r="AM437" s="207"/>
      <c r="AN437" s="205"/>
      <c r="AO437" s="208">
        <v>0</v>
      </c>
      <c r="AP437" s="209"/>
      <c r="AQ437" s="210">
        <v>1006471.12</v>
      </c>
      <c r="AR437" s="205">
        <v>1006471.12</v>
      </c>
      <c r="AS437" s="205"/>
      <c r="AT437" s="205"/>
      <c r="AU437" s="205"/>
      <c r="AV437" s="211">
        <v>0</v>
      </c>
      <c r="AW437" s="205"/>
      <c r="AX437" s="205"/>
      <c r="AY437" s="207">
        <v>0</v>
      </c>
      <c r="AZ437" s="212"/>
      <c r="BA437" s="213">
        <v>1006471.12</v>
      </c>
      <c r="BC437" s="202" t="str">
        <f t="shared" si="52"/>
        <v>AIC</v>
      </c>
      <c r="BD437" s="202" t="str">
        <f t="shared" si="52"/>
        <v/>
      </c>
      <c r="BE437" s="202" t="str">
        <f t="shared" si="52"/>
        <v/>
      </c>
      <c r="BF437" s="202" t="str">
        <f t="shared" si="52"/>
        <v/>
      </c>
      <c r="BG437" s="202" t="str">
        <f t="shared" si="54"/>
        <v>NO</v>
      </c>
      <c r="BH437" s="202" t="str">
        <f t="shared" si="54"/>
        <v>NO</v>
      </c>
      <c r="BI437" s="202" t="str">
        <f t="shared" si="55"/>
        <v/>
      </c>
      <c r="BK437" s="202" t="b">
        <f t="shared" si="53"/>
        <v>1</v>
      </c>
      <c r="BL437" s="202" t="b">
        <f t="shared" si="53"/>
        <v>1</v>
      </c>
      <c r="BM437" s="202" t="b">
        <f t="shared" si="53"/>
        <v>1</v>
      </c>
      <c r="BN437" s="202" t="b">
        <f t="shared" si="53"/>
        <v>1</v>
      </c>
      <c r="BO437" s="202" t="b">
        <f t="shared" si="53"/>
        <v>1</v>
      </c>
      <c r="BP437" s="202" t="b">
        <f t="shared" si="53"/>
        <v>1</v>
      </c>
      <c r="BQ437" s="202" t="b">
        <f t="shared" si="53"/>
        <v>1</v>
      </c>
    </row>
    <row r="438" spans="1:69" s="214" customFormat="1" ht="12" customHeight="1" x14ac:dyDescent="0.2">
      <c r="A438" s="239">
        <v>18100233</v>
      </c>
      <c r="B438" s="240" t="s">
        <v>2085</v>
      </c>
      <c r="C438" s="200" t="s">
        <v>834</v>
      </c>
      <c r="D438" s="201" t="s">
        <v>475</v>
      </c>
      <c r="E438" s="170"/>
      <c r="F438" s="200"/>
      <c r="G438" s="201"/>
      <c r="H438" s="202" t="s">
        <v>475</v>
      </c>
      <c r="I438" s="202" t="s">
        <v>1684</v>
      </c>
      <c r="J438" s="202" t="s">
        <v>1684</v>
      </c>
      <c r="K438" s="202" t="s">
        <v>1684</v>
      </c>
      <c r="L438" s="202" t="s">
        <v>1685</v>
      </c>
      <c r="M438" s="202" t="s">
        <v>1685</v>
      </c>
      <c r="N438" s="202" t="s">
        <v>1684</v>
      </c>
      <c r="O438" s="167"/>
      <c r="P438" s="203">
        <v>184067.51</v>
      </c>
      <c r="Q438" s="203">
        <v>182902.52</v>
      </c>
      <c r="R438" s="203">
        <v>181737.53</v>
      </c>
      <c r="S438" s="203">
        <v>180572.54</v>
      </c>
      <c r="T438" s="203">
        <v>179407.55</v>
      </c>
      <c r="U438" s="203">
        <v>178242.56</v>
      </c>
      <c r="V438" s="203">
        <v>177077.57</v>
      </c>
      <c r="W438" s="203">
        <v>175912.58</v>
      </c>
      <c r="X438" s="203">
        <v>174747.59</v>
      </c>
      <c r="Y438" s="203">
        <v>173582.6</v>
      </c>
      <c r="Z438" s="203">
        <v>172417.61</v>
      </c>
      <c r="AA438" s="203">
        <v>171252.62</v>
      </c>
      <c r="AB438" s="203">
        <v>170087.63</v>
      </c>
      <c r="AC438" s="203"/>
      <c r="AD438" s="203"/>
      <c r="AE438" s="203">
        <v>177077.57000000004</v>
      </c>
      <c r="AF438" s="215"/>
      <c r="AG438" s="216"/>
      <c r="AH438" s="205">
        <v>177077.57000000004</v>
      </c>
      <c r="AI438" s="205"/>
      <c r="AJ438" s="205"/>
      <c r="AK438" s="206"/>
      <c r="AL438" s="205">
        <v>0</v>
      </c>
      <c r="AM438" s="207"/>
      <c r="AN438" s="205"/>
      <c r="AO438" s="208">
        <v>0</v>
      </c>
      <c r="AP438" s="209"/>
      <c r="AQ438" s="210">
        <v>170087.63</v>
      </c>
      <c r="AR438" s="205">
        <v>170087.63</v>
      </c>
      <c r="AS438" s="205"/>
      <c r="AT438" s="205"/>
      <c r="AU438" s="205"/>
      <c r="AV438" s="211">
        <v>0</v>
      </c>
      <c r="AW438" s="205"/>
      <c r="AX438" s="205"/>
      <c r="AY438" s="207">
        <v>0</v>
      </c>
      <c r="AZ438" s="212"/>
      <c r="BA438" s="213">
        <v>170087.63</v>
      </c>
      <c r="BC438" s="202" t="str">
        <f t="shared" si="52"/>
        <v>AIC</v>
      </c>
      <c r="BD438" s="202" t="str">
        <f t="shared" si="52"/>
        <v/>
      </c>
      <c r="BE438" s="202" t="str">
        <f t="shared" si="52"/>
        <v/>
      </c>
      <c r="BF438" s="202" t="str">
        <f t="shared" si="52"/>
        <v/>
      </c>
      <c r="BG438" s="202" t="str">
        <f t="shared" si="54"/>
        <v>NO</v>
      </c>
      <c r="BH438" s="202" t="str">
        <f t="shared" si="54"/>
        <v>NO</v>
      </c>
      <c r="BI438" s="202" t="str">
        <f t="shared" si="55"/>
        <v/>
      </c>
      <c r="BK438" s="202" t="b">
        <f t="shared" si="53"/>
        <v>1</v>
      </c>
      <c r="BL438" s="202" t="b">
        <f t="shared" si="53"/>
        <v>1</v>
      </c>
      <c r="BM438" s="202" t="b">
        <f t="shared" si="53"/>
        <v>1</v>
      </c>
      <c r="BN438" s="202" t="b">
        <f t="shared" si="53"/>
        <v>1</v>
      </c>
      <c r="BO438" s="202" t="b">
        <f t="shared" si="53"/>
        <v>1</v>
      </c>
      <c r="BP438" s="202" t="b">
        <f t="shared" si="53"/>
        <v>1</v>
      </c>
      <c r="BQ438" s="202" t="b">
        <f t="shared" si="53"/>
        <v>1</v>
      </c>
    </row>
    <row r="439" spans="1:69" s="214" customFormat="1" ht="12" customHeight="1" x14ac:dyDescent="0.2">
      <c r="A439" s="239">
        <v>18100473</v>
      </c>
      <c r="B439" s="240" t="s">
        <v>2086</v>
      </c>
      <c r="C439" s="200" t="s">
        <v>835</v>
      </c>
      <c r="D439" s="201" t="s">
        <v>475</v>
      </c>
      <c r="E439" s="170"/>
      <c r="F439" s="200"/>
      <c r="G439" s="201"/>
      <c r="H439" s="202" t="s">
        <v>475</v>
      </c>
      <c r="I439" s="202" t="s">
        <v>1684</v>
      </c>
      <c r="J439" s="202" t="s">
        <v>1684</v>
      </c>
      <c r="K439" s="202" t="s">
        <v>1684</v>
      </c>
      <c r="L439" s="202" t="s">
        <v>1685</v>
      </c>
      <c r="M439" s="202" t="s">
        <v>1685</v>
      </c>
      <c r="N439" s="202" t="s">
        <v>1684</v>
      </c>
      <c r="O439" s="167"/>
      <c r="P439" s="203">
        <v>1003326.12</v>
      </c>
      <c r="Q439" s="203">
        <v>994894.8</v>
      </c>
      <c r="R439" s="203">
        <v>986463.48</v>
      </c>
      <c r="S439" s="203">
        <v>978032.16</v>
      </c>
      <c r="T439" s="203">
        <v>969600.84</v>
      </c>
      <c r="U439" s="203">
        <v>961169.52</v>
      </c>
      <c r="V439" s="203">
        <v>952738.2</v>
      </c>
      <c r="W439" s="203">
        <v>944306.88</v>
      </c>
      <c r="X439" s="203">
        <v>935875.56</v>
      </c>
      <c r="Y439" s="203">
        <v>927444.24</v>
      </c>
      <c r="Z439" s="203">
        <v>919012.92</v>
      </c>
      <c r="AA439" s="203">
        <v>910581.6</v>
      </c>
      <c r="AB439" s="203">
        <v>902150.28</v>
      </c>
      <c r="AC439" s="203"/>
      <c r="AD439" s="203"/>
      <c r="AE439" s="203">
        <v>952738.19999999984</v>
      </c>
      <c r="AF439" s="215"/>
      <c r="AG439" s="216"/>
      <c r="AH439" s="205">
        <v>952738.19999999984</v>
      </c>
      <c r="AI439" s="205"/>
      <c r="AJ439" s="205"/>
      <c r="AK439" s="206"/>
      <c r="AL439" s="205">
        <v>0</v>
      </c>
      <c r="AM439" s="207"/>
      <c r="AN439" s="205"/>
      <c r="AO439" s="208">
        <v>0</v>
      </c>
      <c r="AP439" s="209"/>
      <c r="AQ439" s="210">
        <v>902150.28</v>
      </c>
      <c r="AR439" s="205">
        <v>902150.28</v>
      </c>
      <c r="AS439" s="205"/>
      <c r="AT439" s="205"/>
      <c r="AU439" s="205"/>
      <c r="AV439" s="211">
        <v>0</v>
      </c>
      <c r="AW439" s="205"/>
      <c r="AX439" s="205"/>
      <c r="AY439" s="207">
        <v>0</v>
      </c>
      <c r="AZ439" s="212"/>
      <c r="BA439" s="213">
        <v>902150.28</v>
      </c>
      <c r="BC439" s="202" t="str">
        <f t="shared" si="52"/>
        <v>AIC</v>
      </c>
      <c r="BD439" s="202" t="str">
        <f t="shared" si="52"/>
        <v/>
      </c>
      <c r="BE439" s="202" t="str">
        <f t="shared" si="52"/>
        <v/>
      </c>
      <c r="BF439" s="202" t="str">
        <f t="shared" si="52"/>
        <v/>
      </c>
      <c r="BG439" s="202" t="str">
        <f t="shared" si="54"/>
        <v>NO</v>
      </c>
      <c r="BH439" s="202" t="str">
        <f t="shared" si="54"/>
        <v>NO</v>
      </c>
      <c r="BI439" s="202" t="str">
        <f t="shared" si="55"/>
        <v/>
      </c>
      <c r="BK439" s="202" t="b">
        <f t="shared" si="53"/>
        <v>1</v>
      </c>
      <c r="BL439" s="202" t="b">
        <f t="shared" si="53"/>
        <v>1</v>
      </c>
      <c r="BM439" s="202" t="b">
        <f t="shared" si="53"/>
        <v>1</v>
      </c>
      <c r="BN439" s="202" t="b">
        <f t="shared" si="53"/>
        <v>1</v>
      </c>
      <c r="BO439" s="202" t="b">
        <f t="shared" si="53"/>
        <v>1</v>
      </c>
      <c r="BP439" s="202" t="b">
        <f t="shared" si="53"/>
        <v>1</v>
      </c>
      <c r="BQ439" s="202" t="b">
        <f t="shared" si="53"/>
        <v>1</v>
      </c>
    </row>
    <row r="440" spans="1:69" s="214" customFormat="1" ht="12" customHeight="1" x14ac:dyDescent="0.2">
      <c r="A440" s="239">
        <v>18100493</v>
      </c>
      <c r="B440" s="240" t="s">
        <v>2087</v>
      </c>
      <c r="C440" s="200" t="s">
        <v>836</v>
      </c>
      <c r="D440" s="201" t="s">
        <v>475</v>
      </c>
      <c r="E440" s="170"/>
      <c r="F440" s="200"/>
      <c r="G440" s="201"/>
      <c r="H440" s="202" t="s">
        <v>475</v>
      </c>
      <c r="I440" s="202" t="s">
        <v>1684</v>
      </c>
      <c r="J440" s="202" t="s">
        <v>1684</v>
      </c>
      <c r="K440" s="202" t="s">
        <v>1684</v>
      </c>
      <c r="L440" s="202" t="s">
        <v>1685</v>
      </c>
      <c r="M440" s="202" t="s">
        <v>1685</v>
      </c>
      <c r="N440" s="202" t="s">
        <v>1684</v>
      </c>
      <c r="O440" s="167"/>
      <c r="P440" s="203">
        <v>356280.89</v>
      </c>
      <c r="Q440" s="203">
        <v>353628.02</v>
      </c>
      <c r="R440" s="203">
        <v>350975.15</v>
      </c>
      <c r="S440" s="203">
        <v>348322.28</v>
      </c>
      <c r="T440" s="203">
        <v>345669.41</v>
      </c>
      <c r="U440" s="203">
        <v>343016.54</v>
      </c>
      <c r="V440" s="203">
        <v>340363.67</v>
      </c>
      <c r="W440" s="203">
        <v>337710.8</v>
      </c>
      <c r="X440" s="203">
        <v>335057.93</v>
      </c>
      <c r="Y440" s="203">
        <v>332405.06</v>
      </c>
      <c r="Z440" s="203">
        <v>329752.19</v>
      </c>
      <c r="AA440" s="203">
        <v>327099.32</v>
      </c>
      <c r="AB440" s="203">
        <v>324446.45</v>
      </c>
      <c r="AC440" s="203"/>
      <c r="AD440" s="203"/>
      <c r="AE440" s="203">
        <v>340363.67</v>
      </c>
      <c r="AF440" s="215"/>
      <c r="AG440" s="216"/>
      <c r="AH440" s="205">
        <v>340363.67</v>
      </c>
      <c r="AI440" s="205"/>
      <c r="AJ440" s="205"/>
      <c r="AK440" s="206"/>
      <c r="AL440" s="205">
        <v>0</v>
      </c>
      <c r="AM440" s="207"/>
      <c r="AN440" s="205"/>
      <c r="AO440" s="208">
        <v>0</v>
      </c>
      <c r="AP440" s="209"/>
      <c r="AQ440" s="210">
        <v>324446.45</v>
      </c>
      <c r="AR440" s="205">
        <v>324446.45</v>
      </c>
      <c r="AS440" s="205"/>
      <c r="AT440" s="205"/>
      <c r="AU440" s="205"/>
      <c r="AV440" s="211">
        <v>0</v>
      </c>
      <c r="AW440" s="205"/>
      <c r="AX440" s="205"/>
      <c r="AY440" s="207">
        <v>0</v>
      </c>
      <c r="AZ440" s="212"/>
      <c r="BA440" s="213">
        <v>324446.45</v>
      </c>
      <c r="BC440" s="202" t="str">
        <f t="shared" si="52"/>
        <v>AIC</v>
      </c>
      <c r="BD440" s="202" t="str">
        <f t="shared" si="52"/>
        <v/>
      </c>
      <c r="BE440" s="202" t="str">
        <f t="shared" si="52"/>
        <v/>
      </c>
      <c r="BF440" s="202" t="str">
        <f t="shared" si="52"/>
        <v/>
      </c>
      <c r="BG440" s="202" t="str">
        <f t="shared" si="54"/>
        <v>NO</v>
      </c>
      <c r="BH440" s="202" t="str">
        <f t="shared" si="54"/>
        <v>NO</v>
      </c>
      <c r="BI440" s="202" t="str">
        <f t="shared" si="55"/>
        <v/>
      </c>
      <c r="BK440" s="202" t="b">
        <f t="shared" si="53"/>
        <v>1</v>
      </c>
      <c r="BL440" s="202" t="b">
        <f t="shared" si="53"/>
        <v>1</v>
      </c>
      <c r="BM440" s="202" t="b">
        <f t="shared" si="53"/>
        <v>1</v>
      </c>
      <c r="BN440" s="202" t="b">
        <f t="shared" si="53"/>
        <v>1</v>
      </c>
      <c r="BO440" s="202" t="b">
        <f t="shared" si="53"/>
        <v>1</v>
      </c>
      <c r="BP440" s="202" t="b">
        <f t="shared" si="53"/>
        <v>1</v>
      </c>
      <c r="BQ440" s="202" t="b">
        <f t="shared" si="53"/>
        <v>1</v>
      </c>
    </row>
    <row r="441" spans="1:69" s="214" customFormat="1" ht="12" customHeight="1" x14ac:dyDescent="0.2">
      <c r="A441" s="241">
        <v>18100633</v>
      </c>
      <c r="B441" s="242"/>
      <c r="C441" s="243" t="s">
        <v>837</v>
      </c>
      <c r="D441" s="244" t="s">
        <v>475</v>
      </c>
      <c r="E441" s="245"/>
      <c r="F441" s="274">
        <v>43268</v>
      </c>
      <c r="G441" s="244"/>
      <c r="H441" s="247" t="s">
        <v>475</v>
      </c>
      <c r="I441" s="247"/>
      <c r="J441" s="247"/>
      <c r="K441" s="247"/>
      <c r="L441" s="247" t="s">
        <v>1685</v>
      </c>
      <c r="M441" s="247" t="s">
        <v>1685</v>
      </c>
      <c r="N441" s="247" t="s">
        <v>1684</v>
      </c>
      <c r="O441" s="248"/>
      <c r="P441" s="249"/>
      <c r="Q441" s="249"/>
      <c r="R441" s="249"/>
      <c r="S441" s="249"/>
      <c r="T441" s="249"/>
      <c r="U441" s="249"/>
      <c r="V441" s="249">
        <v>407042.51</v>
      </c>
      <c r="W441" s="249">
        <v>1262083.6000000001</v>
      </c>
      <c r="X441" s="249">
        <v>1374415.7</v>
      </c>
      <c r="Y441" s="249">
        <v>1374502.24</v>
      </c>
      <c r="Z441" s="249">
        <v>1413142.56</v>
      </c>
      <c r="AA441" s="249">
        <v>1409161.88</v>
      </c>
      <c r="AB441" s="249">
        <v>1405715.18</v>
      </c>
      <c r="AC441" s="249"/>
      <c r="AD441" s="249"/>
      <c r="AE441" s="249">
        <v>661933.84</v>
      </c>
      <c r="AF441" s="250"/>
      <c r="AG441" s="251"/>
      <c r="AH441" s="252">
        <v>661933.84</v>
      </c>
      <c r="AI441" s="252"/>
      <c r="AJ441" s="252"/>
      <c r="AK441" s="253"/>
      <c r="AL441" s="252">
        <v>0</v>
      </c>
      <c r="AM441" s="254"/>
      <c r="AN441" s="252"/>
      <c r="AO441" s="255">
        <v>0</v>
      </c>
      <c r="AP441" s="252"/>
      <c r="AQ441" s="256">
        <v>1405715.18</v>
      </c>
      <c r="AR441" s="252">
        <v>1405715.18</v>
      </c>
      <c r="AS441" s="252"/>
      <c r="AT441" s="252"/>
      <c r="AU441" s="252"/>
      <c r="AV441" s="257">
        <v>0</v>
      </c>
      <c r="AW441" s="252"/>
      <c r="AX441" s="252"/>
      <c r="AY441" s="254">
        <v>0</v>
      </c>
      <c r="AZ441" s="258"/>
      <c r="BA441" s="213">
        <v>1405715.18</v>
      </c>
      <c r="BC441" s="247" t="str">
        <f t="shared" ref="BC441:BF473" si="56">IF(VALUE(AR441),BC$7,IF(ISBLANK(AR441),"",BC$7))</f>
        <v>AIC</v>
      </c>
      <c r="BD441" s="247"/>
      <c r="BE441" s="247"/>
      <c r="BF441" s="202"/>
      <c r="BG441" s="202" t="str">
        <f t="shared" si="54"/>
        <v>NO</v>
      </c>
      <c r="BH441" s="202" t="str">
        <f t="shared" si="54"/>
        <v>NO</v>
      </c>
      <c r="BI441" s="202" t="str">
        <f t="shared" si="55"/>
        <v/>
      </c>
      <c r="BK441" s="202" t="b">
        <f t="shared" si="53"/>
        <v>1</v>
      </c>
      <c r="BL441" s="202" t="b">
        <f t="shared" si="53"/>
        <v>1</v>
      </c>
      <c r="BM441" s="202" t="b">
        <f t="shared" si="53"/>
        <v>1</v>
      </c>
      <c r="BN441" s="202" t="b">
        <f t="shared" si="53"/>
        <v>1</v>
      </c>
      <c r="BO441" s="202" t="b">
        <f t="shared" si="53"/>
        <v>1</v>
      </c>
      <c r="BP441" s="202" t="b">
        <f t="shared" si="53"/>
        <v>1</v>
      </c>
      <c r="BQ441" s="202" t="b">
        <f t="shared" si="53"/>
        <v>1</v>
      </c>
    </row>
    <row r="442" spans="1:69" s="214" customFormat="1" ht="12" customHeight="1" x14ac:dyDescent="0.2">
      <c r="A442" s="239">
        <v>18100663</v>
      </c>
      <c r="B442" s="240" t="s">
        <v>2088</v>
      </c>
      <c r="C442" s="200" t="s">
        <v>838</v>
      </c>
      <c r="D442" s="201" t="s">
        <v>475</v>
      </c>
      <c r="E442" s="170"/>
      <c r="F442" s="200"/>
      <c r="G442" s="201"/>
      <c r="H442" s="202" t="s">
        <v>475</v>
      </c>
      <c r="I442" s="202" t="s">
        <v>1684</v>
      </c>
      <c r="J442" s="202" t="s">
        <v>1684</v>
      </c>
      <c r="K442" s="202" t="s">
        <v>1684</v>
      </c>
      <c r="L442" s="202" t="s">
        <v>1685</v>
      </c>
      <c r="M442" s="202" t="s">
        <v>1685</v>
      </c>
      <c r="N442" s="202" t="s">
        <v>1684</v>
      </c>
      <c r="O442" s="167"/>
      <c r="P442" s="203">
        <v>300643.74</v>
      </c>
      <c r="Q442" s="203">
        <v>295460.23</v>
      </c>
      <c r="R442" s="203">
        <v>290276.71999999997</v>
      </c>
      <c r="S442" s="203">
        <v>285093.21000000002</v>
      </c>
      <c r="T442" s="203">
        <v>279909.7</v>
      </c>
      <c r="U442" s="203">
        <v>274726.19</v>
      </c>
      <c r="V442" s="203">
        <v>269542.68</v>
      </c>
      <c r="W442" s="203">
        <v>264359.17</v>
      </c>
      <c r="X442" s="203">
        <v>259175.66</v>
      </c>
      <c r="Y442" s="203">
        <v>253992.15</v>
      </c>
      <c r="Z442" s="203">
        <v>248808.64</v>
      </c>
      <c r="AA442" s="203">
        <v>243625.13</v>
      </c>
      <c r="AB442" s="203">
        <v>238441.62</v>
      </c>
      <c r="AC442" s="203"/>
      <c r="AD442" s="203"/>
      <c r="AE442" s="203">
        <v>269542.68</v>
      </c>
      <c r="AF442" s="215"/>
      <c r="AG442" s="216"/>
      <c r="AH442" s="205">
        <v>269542.68</v>
      </c>
      <c r="AI442" s="205"/>
      <c r="AJ442" s="205"/>
      <c r="AK442" s="206"/>
      <c r="AL442" s="205">
        <v>0</v>
      </c>
      <c r="AM442" s="207"/>
      <c r="AN442" s="205"/>
      <c r="AO442" s="208">
        <v>0</v>
      </c>
      <c r="AP442" s="209"/>
      <c r="AQ442" s="210">
        <v>238441.62</v>
      </c>
      <c r="AR442" s="205">
        <v>238441.62</v>
      </c>
      <c r="AS442" s="205"/>
      <c r="AT442" s="205"/>
      <c r="AU442" s="205"/>
      <c r="AV442" s="211">
        <v>0</v>
      </c>
      <c r="AW442" s="205"/>
      <c r="AX442" s="205"/>
      <c r="AY442" s="207">
        <v>0</v>
      </c>
      <c r="AZ442" s="212"/>
      <c r="BA442" s="213">
        <v>238441.62</v>
      </c>
      <c r="BC442" s="202" t="str">
        <f t="shared" si="56"/>
        <v>AIC</v>
      </c>
      <c r="BD442" s="202" t="str">
        <f t="shared" si="56"/>
        <v/>
      </c>
      <c r="BE442" s="202" t="str">
        <f t="shared" si="56"/>
        <v/>
      </c>
      <c r="BF442" s="202" t="str">
        <f t="shared" si="56"/>
        <v/>
      </c>
      <c r="BG442" s="202" t="str">
        <f t="shared" si="54"/>
        <v>NO</v>
      </c>
      <c r="BH442" s="202" t="str">
        <f t="shared" si="54"/>
        <v>NO</v>
      </c>
      <c r="BI442" s="202" t="str">
        <f t="shared" si="55"/>
        <v/>
      </c>
      <c r="BK442" s="202" t="b">
        <f t="shared" si="53"/>
        <v>1</v>
      </c>
      <c r="BL442" s="202" t="b">
        <f t="shared" si="53"/>
        <v>1</v>
      </c>
      <c r="BM442" s="202" t="b">
        <f t="shared" si="53"/>
        <v>1</v>
      </c>
      <c r="BN442" s="202" t="b">
        <f t="shared" si="53"/>
        <v>1</v>
      </c>
      <c r="BO442" s="202" t="b">
        <f t="shared" si="53"/>
        <v>1</v>
      </c>
      <c r="BP442" s="202" t="b">
        <f t="shared" si="53"/>
        <v>1</v>
      </c>
      <c r="BQ442" s="202" t="b">
        <f t="shared" si="53"/>
        <v>1</v>
      </c>
    </row>
    <row r="443" spans="1:69" s="214" customFormat="1" ht="12" customHeight="1" x14ac:dyDescent="0.2">
      <c r="A443" s="239">
        <v>18100673</v>
      </c>
      <c r="B443" s="240" t="s">
        <v>2089</v>
      </c>
      <c r="C443" s="200" t="s">
        <v>839</v>
      </c>
      <c r="D443" s="201" t="s">
        <v>475</v>
      </c>
      <c r="E443" s="170"/>
      <c r="F443" s="200"/>
      <c r="G443" s="201"/>
      <c r="H443" s="202" t="s">
        <v>475</v>
      </c>
      <c r="I443" s="202" t="s">
        <v>1684</v>
      </c>
      <c r="J443" s="202" t="s">
        <v>1684</v>
      </c>
      <c r="K443" s="202" t="s">
        <v>1684</v>
      </c>
      <c r="L443" s="202" t="s">
        <v>1685</v>
      </c>
      <c r="M443" s="202" t="s">
        <v>1685</v>
      </c>
      <c r="N443" s="202" t="s">
        <v>1684</v>
      </c>
      <c r="O443" s="167"/>
      <c r="P443" s="203">
        <v>594685.77</v>
      </c>
      <c r="Q443" s="203">
        <v>584474.32999999996</v>
      </c>
      <c r="R443" s="203">
        <v>574262.89</v>
      </c>
      <c r="S443" s="203">
        <v>564051.44999999995</v>
      </c>
      <c r="T443" s="203">
        <v>553840.01</v>
      </c>
      <c r="U443" s="203">
        <v>543628.56999999995</v>
      </c>
      <c r="V443" s="203">
        <v>533417.13</v>
      </c>
      <c r="W443" s="203">
        <v>523205.69</v>
      </c>
      <c r="X443" s="203">
        <v>512994.25</v>
      </c>
      <c r="Y443" s="203">
        <v>502782.81</v>
      </c>
      <c r="Z443" s="203">
        <v>492571.37</v>
      </c>
      <c r="AA443" s="203">
        <v>482359.93</v>
      </c>
      <c r="AB443" s="203">
        <v>472148.49</v>
      </c>
      <c r="AC443" s="203"/>
      <c r="AD443" s="203"/>
      <c r="AE443" s="203">
        <v>533417.12999999989</v>
      </c>
      <c r="AF443" s="215"/>
      <c r="AG443" s="216"/>
      <c r="AH443" s="205">
        <v>533417.12999999989</v>
      </c>
      <c r="AI443" s="205"/>
      <c r="AJ443" s="205"/>
      <c r="AK443" s="206"/>
      <c r="AL443" s="205">
        <v>0</v>
      </c>
      <c r="AM443" s="207"/>
      <c r="AN443" s="205"/>
      <c r="AO443" s="208">
        <v>0</v>
      </c>
      <c r="AP443" s="209"/>
      <c r="AQ443" s="210">
        <v>472148.49</v>
      </c>
      <c r="AR443" s="205">
        <v>472148.49</v>
      </c>
      <c r="AS443" s="205"/>
      <c r="AT443" s="205"/>
      <c r="AU443" s="205"/>
      <c r="AV443" s="211">
        <v>0</v>
      </c>
      <c r="AW443" s="205"/>
      <c r="AX443" s="205"/>
      <c r="AY443" s="207">
        <v>0</v>
      </c>
      <c r="AZ443" s="212"/>
      <c r="BA443" s="213">
        <v>472148.49</v>
      </c>
      <c r="BC443" s="202" t="str">
        <f t="shared" si="56"/>
        <v>AIC</v>
      </c>
      <c r="BD443" s="202" t="str">
        <f t="shared" si="56"/>
        <v/>
      </c>
      <c r="BE443" s="202" t="str">
        <f t="shared" si="56"/>
        <v/>
      </c>
      <c r="BF443" s="202" t="str">
        <f t="shared" si="56"/>
        <v/>
      </c>
      <c r="BG443" s="202" t="str">
        <f t="shared" si="54"/>
        <v>NO</v>
      </c>
      <c r="BH443" s="202" t="str">
        <f t="shared" si="54"/>
        <v>NO</v>
      </c>
      <c r="BI443" s="202" t="str">
        <f t="shared" si="55"/>
        <v/>
      </c>
      <c r="BK443" s="202" t="b">
        <f t="shared" si="53"/>
        <v>1</v>
      </c>
      <c r="BL443" s="202" t="b">
        <f t="shared" si="53"/>
        <v>1</v>
      </c>
      <c r="BM443" s="202" t="b">
        <f t="shared" si="53"/>
        <v>1</v>
      </c>
      <c r="BN443" s="202" t="b">
        <f t="shared" si="53"/>
        <v>1</v>
      </c>
      <c r="BO443" s="202" t="b">
        <f t="shared" si="53"/>
        <v>1</v>
      </c>
      <c r="BP443" s="202" t="b">
        <f t="shared" si="53"/>
        <v>1</v>
      </c>
      <c r="BQ443" s="202" t="b">
        <f t="shared" si="53"/>
        <v>1</v>
      </c>
    </row>
    <row r="444" spans="1:69" s="214" customFormat="1" ht="12" customHeight="1" x14ac:dyDescent="0.2">
      <c r="A444" s="241">
        <v>18100683</v>
      </c>
      <c r="B444" s="242" t="s">
        <v>2090</v>
      </c>
      <c r="C444" s="243" t="s">
        <v>840</v>
      </c>
      <c r="D444" s="244" t="s">
        <v>475</v>
      </c>
      <c r="E444" s="245"/>
      <c r="F444" s="263">
        <v>43040</v>
      </c>
      <c r="G444" s="244"/>
      <c r="H444" s="247" t="s">
        <v>475</v>
      </c>
      <c r="I444" s="247" t="s">
        <v>1684</v>
      </c>
      <c r="J444" s="247" t="s">
        <v>1684</v>
      </c>
      <c r="K444" s="247" t="s">
        <v>1684</v>
      </c>
      <c r="L444" s="247" t="s">
        <v>1685</v>
      </c>
      <c r="M444" s="247" t="s">
        <v>1685</v>
      </c>
      <c r="N444" s="247" t="s">
        <v>1684</v>
      </c>
      <c r="O444" s="248"/>
      <c r="P444" s="249">
        <v>2672991.2599999998</v>
      </c>
      <c r="Q444" s="249">
        <v>2626786.63</v>
      </c>
      <c r="R444" s="249">
        <v>2587459</v>
      </c>
      <c r="S444" s="249">
        <v>2541254.37</v>
      </c>
      <c r="T444" s="249">
        <v>2495049.75</v>
      </c>
      <c r="U444" s="249">
        <v>2448845.12</v>
      </c>
      <c r="V444" s="249">
        <v>2435262.16</v>
      </c>
      <c r="W444" s="249">
        <v>2388430.2000000002</v>
      </c>
      <c r="X444" s="249">
        <v>2347774.09</v>
      </c>
      <c r="Y444" s="249">
        <v>2300818.61</v>
      </c>
      <c r="Z444" s="249">
        <v>2253863.13</v>
      </c>
      <c r="AA444" s="249">
        <v>2206907.65</v>
      </c>
      <c r="AB444" s="249">
        <v>2160272.7000000002</v>
      </c>
      <c r="AC444" s="249"/>
      <c r="AD444" s="249"/>
      <c r="AE444" s="249">
        <v>2420756.8908333331</v>
      </c>
      <c r="AF444" s="250"/>
      <c r="AG444" s="251"/>
      <c r="AH444" s="252">
        <v>2420756.8908333331</v>
      </c>
      <c r="AI444" s="252"/>
      <c r="AJ444" s="252"/>
      <c r="AK444" s="253"/>
      <c r="AL444" s="252">
        <v>0</v>
      </c>
      <c r="AM444" s="254"/>
      <c r="AN444" s="252"/>
      <c r="AO444" s="255">
        <v>0</v>
      </c>
      <c r="AP444" s="252"/>
      <c r="AQ444" s="256">
        <v>2160272.7000000002</v>
      </c>
      <c r="AR444" s="252">
        <v>2160272.7000000002</v>
      </c>
      <c r="AS444" s="252"/>
      <c r="AT444" s="252"/>
      <c r="AU444" s="252"/>
      <c r="AV444" s="257">
        <v>0</v>
      </c>
      <c r="AW444" s="252"/>
      <c r="AX444" s="252"/>
      <c r="AY444" s="254">
        <v>0</v>
      </c>
      <c r="AZ444" s="258"/>
      <c r="BA444" s="213">
        <v>2160272.7000000002</v>
      </c>
      <c r="BC444" s="247" t="str">
        <f t="shared" si="56"/>
        <v>AIC</v>
      </c>
      <c r="BD444" s="247" t="str">
        <f t="shared" si="56"/>
        <v/>
      </c>
      <c r="BE444" s="247" t="str">
        <f t="shared" si="56"/>
        <v/>
      </c>
      <c r="BF444" s="202" t="str">
        <f t="shared" si="56"/>
        <v/>
      </c>
      <c r="BG444" s="202" t="str">
        <f t="shared" si="54"/>
        <v>NO</v>
      </c>
      <c r="BH444" s="202" t="str">
        <f t="shared" si="54"/>
        <v>NO</v>
      </c>
      <c r="BI444" s="202" t="str">
        <f t="shared" si="55"/>
        <v/>
      </c>
      <c r="BK444" s="202" t="b">
        <f t="shared" si="53"/>
        <v>1</v>
      </c>
      <c r="BL444" s="202" t="b">
        <f t="shared" si="53"/>
        <v>1</v>
      </c>
      <c r="BM444" s="202" t="b">
        <f t="shared" si="53"/>
        <v>1</v>
      </c>
      <c r="BN444" s="202" t="b">
        <f t="shared" si="53"/>
        <v>1</v>
      </c>
      <c r="BO444" s="202" t="b">
        <f t="shared" si="53"/>
        <v>1</v>
      </c>
      <c r="BP444" s="202" t="b">
        <f t="shared" si="53"/>
        <v>1</v>
      </c>
      <c r="BQ444" s="202" t="b">
        <f t="shared" si="53"/>
        <v>1</v>
      </c>
    </row>
    <row r="445" spans="1:69" s="214" customFormat="1" ht="12" customHeight="1" x14ac:dyDescent="0.2">
      <c r="A445" s="239">
        <v>18100923</v>
      </c>
      <c r="B445" s="240" t="s">
        <v>2091</v>
      </c>
      <c r="C445" s="200" t="s">
        <v>841</v>
      </c>
      <c r="D445" s="201" t="s">
        <v>475</v>
      </c>
      <c r="E445" s="170"/>
      <c r="F445" s="200"/>
      <c r="G445" s="201"/>
      <c r="H445" s="202" t="s">
        <v>475</v>
      </c>
      <c r="I445" s="202" t="s">
        <v>1684</v>
      </c>
      <c r="J445" s="202" t="s">
        <v>1684</v>
      </c>
      <c r="K445" s="202" t="s">
        <v>1684</v>
      </c>
      <c r="L445" s="202" t="s">
        <v>1685</v>
      </c>
      <c r="M445" s="202" t="s">
        <v>1685</v>
      </c>
      <c r="N445" s="202" t="s">
        <v>1684</v>
      </c>
      <c r="O445" s="167"/>
      <c r="P445" s="203">
        <v>2067177.2</v>
      </c>
      <c r="Q445" s="203">
        <v>2059949.31</v>
      </c>
      <c r="R445" s="203">
        <v>2052721.42</v>
      </c>
      <c r="S445" s="203">
        <v>2045493.53</v>
      </c>
      <c r="T445" s="203">
        <v>2038265.64</v>
      </c>
      <c r="U445" s="203">
        <v>2031037.75</v>
      </c>
      <c r="V445" s="203">
        <v>2023809.86</v>
      </c>
      <c r="W445" s="203">
        <v>2016581.97</v>
      </c>
      <c r="X445" s="203">
        <v>2009354.08</v>
      </c>
      <c r="Y445" s="203">
        <v>2002126.19</v>
      </c>
      <c r="Z445" s="203">
        <v>1994898.3</v>
      </c>
      <c r="AA445" s="203">
        <v>1987670.41</v>
      </c>
      <c r="AB445" s="203">
        <v>1980442.52</v>
      </c>
      <c r="AC445" s="203"/>
      <c r="AD445" s="203"/>
      <c r="AE445" s="203">
        <v>2023809.86</v>
      </c>
      <c r="AF445" s="215"/>
      <c r="AG445" s="216"/>
      <c r="AH445" s="205">
        <v>2023809.86</v>
      </c>
      <c r="AI445" s="205"/>
      <c r="AJ445" s="205"/>
      <c r="AK445" s="206"/>
      <c r="AL445" s="205">
        <v>0</v>
      </c>
      <c r="AM445" s="207"/>
      <c r="AN445" s="205"/>
      <c r="AO445" s="208">
        <v>0</v>
      </c>
      <c r="AP445" s="209"/>
      <c r="AQ445" s="210">
        <v>1980442.52</v>
      </c>
      <c r="AR445" s="205">
        <v>1980442.52</v>
      </c>
      <c r="AS445" s="205"/>
      <c r="AT445" s="205"/>
      <c r="AU445" s="205"/>
      <c r="AV445" s="211">
        <v>0</v>
      </c>
      <c r="AW445" s="205"/>
      <c r="AX445" s="205"/>
      <c r="AY445" s="207">
        <v>0</v>
      </c>
      <c r="AZ445" s="212"/>
      <c r="BA445" s="213">
        <v>1980442.52</v>
      </c>
      <c r="BC445" s="202" t="str">
        <f t="shared" si="56"/>
        <v>AIC</v>
      </c>
      <c r="BD445" s="202" t="str">
        <f t="shared" si="56"/>
        <v/>
      </c>
      <c r="BE445" s="202" t="str">
        <f t="shared" si="56"/>
        <v/>
      </c>
      <c r="BF445" s="202" t="str">
        <f t="shared" si="56"/>
        <v/>
      </c>
      <c r="BG445" s="202" t="str">
        <f t="shared" si="54"/>
        <v>NO</v>
      </c>
      <c r="BH445" s="202" t="str">
        <f t="shared" si="54"/>
        <v>NO</v>
      </c>
      <c r="BI445" s="202" t="str">
        <f t="shared" si="55"/>
        <v/>
      </c>
      <c r="BK445" s="202" t="b">
        <f t="shared" si="53"/>
        <v>1</v>
      </c>
      <c r="BL445" s="202" t="b">
        <f t="shared" si="53"/>
        <v>1</v>
      </c>
      <c r="BM445" s="202" t="b">
        <f t="shared" si="53"/>
        <v>1</v>
      </c>
      <c r="BN445" s="202" t="b">
        <f t="shared" si="53"/>
        <v>1</v>
      </c>
      <c r="BO445" s="202" t="b">
        <f t="shared" si="53"/>
        <v>1</v>
      </c>
      <c r="BP445" s="202" t="b">
        <f t="shared" si="53"/>
        <v>1</v>
      </c>
      <c r="BQ445" s="202" t="b">
        <f t="shared" si="53"/>
        <v>1</v>
      </c>
    </row>
    <row r="446" spans="1:69" s="214" customFormat="1" ht="12" customHeight="1" x14ac:dyDescent="0.2">
      <c r="A446" s="239">
        <v>18100933</v>
      </c>
      <c r="B446" s="240" t="s">
        <v>2092</v>
      </c>
      <c r="C446" s="200" t="s">
        <v>842</v>
      </c>
      <c r="D446" s="201" t="s">
        <v>475</v>
      </c>
      <c r="E446" s="170"/>
      <c r="F446" s="200"/>
      <c r="G446" s="201"/>
      <c r="H446" s="202" t="s">
        <v>475</v>
      </c>
      <c r="I446" s="202" t="s">
        <v>1684</v>
      </c>
      <c r="J446" s="202" t="s">
        <v>1684</v>
      </c>
      <c r="K446" s="202" t="s">
        <v>1684</v>
      </c>
      <c r="L446" s="202" t="s">
        <v>1685</v>
      </c>
      <c r="M446" s="202" t="s">
        <v>1685</v>
      </c>
      <c r="N446" s="202" t="s">
        <v>1684</v>
      </c>
      <c r="O446" s="167"/>
      <c r="P446" s="203">
        <v>433184.42</v>
      </c>
      <c r="Q446" s="203">
        <v>432117.46</v>
      </c>
      <c r="R446" s="203">
        <v>431050.5</v>
      </c>
      <c r="S446" s="203">
        <v>429983.54</v>
      </c>
      <c r="T446" s="203">
        <v>428916.58</v>
      </c>
      <c r="U446" s="203">
        <v>427849.62</v>
      </c>
      <c r="V446" s="203">
        <v>426782.66</v>
      </c>
      <c r="W446" s="203">
        <v>425715.7</v>
      </c>
      <c r="X446" s="203">
        <v>424648.74</v>
      </c>
      <c r="Y446" s="203">
        <v>423581.78</v>
      </c>
      <c r="Z446" s="203">
        <v>422514.82</v>
      </c>
      <c r="AA446" s="203">
        <v>421447.86</v>
      </c>
      <c r="AB446" s="203">
        <v>420380.9</v>
      </c>
      <c r="AC446" s="203"/>
      <c r="AD446" s="203"/>
      <c r="AE446" s="203">
        <v>426782.66000000015</v>
      </c>
      <c r="AF446" s="215"/>
      <c r="AG446" s="216"/>
      <c r="AH446" s="205">
        <v>426782.66000000015</v>
      </c>
      <c r="AI446" s="205"/>
      <c r="AJ446" s="205"/>
      <c r="AK446" s="206"/>
      <c r="AL446" s="205">
        <v>0</v>
      </c>
      <c r="AM446" s="207"/>
      <c r="AN446" s="205"/>
      <c r="AO446" s="208">
        <v>0</v>
      </c>
      <c r="AP446" s="209"/>
      <c r="AQ446" s="210">
        <v>420380.9</v>
      </c>
      <c r="AR446" s="205">
        <v>420380.9</v>
      </c>
      <c r="AS446" s="205"/>
      <c r="AT446" s="205"/>
      <c r="AU446" s="205"/>
      <c r="AV446" s="211">
        <v>0</v>
      </c>
      <c r="AW446" s="205"/>
      <c r="AX446" s="205"/>
      <c r="AY446" s="207">
        <v>0</v>
      </c>
      <c r="AZ446" s="212"/>
      <c r="BA446" s="213">
        <v>420380.9</v>
      </c>
      <c r="BC446" s="202" t="str">
        <f t="shared" si="56"/>
        <v>AIC</v>
      </c>
      <c r="BD446" s="202" t="str">
        <f t="shared" si="56"/>
        <v/>
      </c>
      <c r="BE446" s="202" t="str">
        <f t="shared" si="56"/>
        <v/>
      </c>
      <c r="BF446" s="202" t="str">
        <f t="shared" si="56"/>
        <v/>
      </c>
      <c r="BG446" s="202" t="str">
        <f t="shared" si="54"/>
        <v>NO</v>
      </c>
      <c r="BH446" s="202" t="str">
        <f t="shared" si="54"/>
        <v>NO</v>
      </c>
      <c r="BI446" s="202" t="str">
        <f t="shared" si="55"/>
        <v/>
      </c>
      <c r="BK446" s="202" t="b">
        <f t="shared" si="53"/>
        <v>1</v>
      </c>
      <c r="BL446" s="202" t="b">
        <f t="shared" si="53"/>
        <v>1</v>
      </c>
      <c r="BM446" s="202" t="b">
        <f t="shared" si="53"/>
        <v>1</v>
      </c>
      <c r="BN446" s="202" t="b">
        <f t="shared" si="53"/>
        <v>1</v>
      </c>
      <c r="BO446" s="202" t="b">
        <f t="shared" si="53"/>
        <v>1</v>
      </c>
      <c r="BP446" s="202" t="b">
        <f t="shared" si="53"/>
        <v>1</v>
      </c>
      <c r="BQ446" s="202" t="b">
        <f t="shared" si="53"/>
        <v>1</v>
      </c>
    </row>
    <row r="447" spans="1:69" s="214" customFormat="1" ht="12" customHeight="1" x14ac:dyDescent="0.2">
      <c r="A447" s="293">
        <v>18100993</v>
      </c>
      <c r="B447" s="294" t="s">
        <v>2093</v>
      </c>
      <c r="C447" s="200" t="s">
        <v>843</v>
      </c>
      <c r="D447" s="201" t="s">
        <v>475</v>
      </c>
      <c r="E447" s="170" t="s">
        <v>4867</v>
      </c>
      <c r="F447" s="200"/>
      <c r="G447" s="201"/>
      <c r="H447" s="202" t="s">
        <v>475</v>
      </c>
      <c r="I447" s="202" t="s">
        <v>1684</v>
      </c>
      <c r="J447" s="202" t="s">
        <v>1684</v>
      </c>
      <c r="K447" s="202" t="s">
        <v>1684</v>
      </c>
      <c r="L447" s="202" t="s">
        <v>1685</v>
      </c>
      <c r="M447" s="202" t="s">
        <v>1685</v>
      </c>
      <c r="N447" s="202" t="s">
        <v>1684</v>
      </c>
      <c r="O447" s="237"/>
      <c r="P447" s="203">
        <v>0</v>
      </c>
      <c r="Q447" s="203">
        <v>0</v>
      </c>
      <c r="R447" s="203">
        <v>0</v>
      </c>
      <c r="S447" s="203">
        <v>0</v>
      </c>
      <c r="T447" s="203">
        <v>0</v>
      </c>
      <c r="U447" s="203">
        <v>0</v>
      </c>
      <c r="V447" s="203">
        <v>0</v>
      </c>
      <c r="W447" s="203">
        <v>0</v>
      </c>
      <c r="X447" s="203">
        <v>0</v>
      </c>
      <c r="Y447" s="203">
        <v>0</v>
      </c>
      <c r="Z447" s="203">
        <v>0</v>
      </c>
      <c r="AA447" s="203">
        <v>0</v>
      </c>
      <c r="AB447" s="203">
        <v>0</v>
      </c>
      <c r="AC447" s="203"/>
      <c r="AD447" s="203"/>
      <c r="AE447" s="203">
        <v>0</v>
      </c>
      <c r="AF447" s="215"/>
      <c r="AG447" s="216"/>
      <c r="AH447" s="205">
        <v>0</v>
      </c>
      <c r="AI447" s="205"/>
      <c r="AJ447" s="205"/>
      <c r="AK447" s="206"/>
      <c r="AL447" s="205">
        <v>0</v>
      </c>
      <c r="AM447" s="207"/>
      <c r="AN447" s="205"/>
      <c r="AO447" s="208">
        <v>0</v>
      </c>
      <c r="AP447" s="205"/>
      <c r="AQ447" s="210">
        <v>0</v>
      </c>
      <c r="AR447" s="205">
        <v>0</v>
      </c>
      <c r="AS447" s="205"/>
      <c r="AT447" s="205"/>
      <c r="AU447" s="205"/>
      <c r="AV447" s="211">
        <v>0</v>
      </c>
      <c r="AW447" s="205"/>
      <c r="AX447" s="205"/>
      <c r="AY447" s="207">
        <v>0</v>
      </c>
      <c r="AZ447" s="212"/>
      <c r="BA447" s="213">
        <v>0</v>
      </c>
      <c r="BC447" s="202" t="str">
        <f t="shared" si="56"/>
        <v>AIC</v>
      </c>
      <c r="BD447" s="202" t="str">
        <f t="shared" si="56"/>
        <v/>
      </c>
      <c r="BE447" s="202" t="str">
        <f t="shared" si="56"/>
        <v/>
      </c>
      <c r="BF447" s="202" t="str">
        <f t="shared" si="56"/>
        <v/>
      </c>
      <c r="BG447" s="202" t="str">
        <f t="shared" si="54"/>
        <v>NO</v>
      </c>
      <c r="BH447" s="202" t="str">
        <f t="shared" si="54"/>
        <v>NO</v>
      </c>
      <c r="BI447" s="202" t="str">
        <f t="shared" si="55"/>
        <v/>
      </c>
      <c r="BK447" s="202" t="b">
        <f t="shared" si="53"/>
        <v>1</v>
      </c>
      <c r="BL447" s="202" t="b">
        <f t="shared" si="53"/>
        <v>1</v>
      </c>
      <c r="BM447" s="202" t="b">
        <f t="shared" si="53"/>
        <v>1</v>
      </c>
      <c r="BN447" s="202" t="b">
        <f t="shared" si="53"/>
        <v>1</v>
      </c>
      <c r="BO447" s="202" t="b">
        <f t="shared" si="53"/>
        <v>1</v>
      </c>
      <c r="BP447" s="202" t="b">
        <f t="shared" si="53"/>
        <v>1</v>
      </c>
      <c r="BQ447" s="202" t="b">
        <f t="shared" si="53"/>
        <v>1</v>
      </c>
    </row>
    <row r="448" spans="1:69" s="214" customFormat="1" ht="12" customHeight="1" x14ac:dyDescent="0.2">
      <c r="A448" s="239">
        <v>18101023</v>
      </c>
      <c r="B448" s="240" t="s">
        <v>2094</v>
      </c>
      <c r="C448" s="200" t="s">
        <v>844</v>
      </c>
      <c r="D448" s="201" t="s">
        <v>475</v>
      </c>
      <c r="E448" s="170"/>
      <c r="F448" s="200"/>
      <c r="G448" s="201"/>
      <c r="H448" s="202" t="s">
        <v>475</v>
      </c>
      <c r="I448" s="202" t="s">
        <v>1684</v>
      </c>
      <c r="J448" s="202" t="s">
        <v>1684</v>
      </c>
      <c r="K448" s="202" t="s">
        <v>1684</v>
      </c>
      <c r="L448" s="202" t="s">
        <v>1685</v>
      </c>
      <c r="M448" s="202" t="s">
        <v>1685</v>
      </c>
      <c r="N448" s="202" t="s">
        <v>1684</v>
      </c>
      <c r="O448" s="167"/>
      <c r="P448" s="203">
        <v>1563079.48</v>
      </c>
      <c r="Q448" s="203">
        <v>1556028.6</v>
      </c>
      <c r="R448" s="203">
        <v>1548977.72</v>
      </c>
      <c r="S448" s="203">
        <v>1541926.84</v>
      </c>
      <c r="T448" s="203">
        <v>1534875.96</v>
      </c>
      <c r="U448" s="203">
        <v>1527825.08</v>
      </c>
      <c r="V448" s="203">
        <v>1520774.2</v>
      </c>
      <c r="W448" s="203">
        <v>1513723.32</v>
      </c>
      <c r="X448" s="203">
        <v>1506672.44</v>
      </c>
      <c r="Y448" s="203">
        <v>1499621.56</v>
      </c>
      <c r="Z448" s="203">
        <v>1492570.68</v>
      </c>
      <c r="AA448" s="203">
        <v>1485519.8</v>
      </c>
      <c r="AB448" s="203">
        <v>1478468.92</v>
      </c>
      <c r="AC448" s="203"/>
      <c r="AD448" s="203"/>
      <c r="AE448" s="203">
        <v>1520774.2000000002</v>
      </c>
      <c r="AF448" s="215"/>
      <c r="AG448" s="216"/>
      <c r="AH448" s="205">
        <v>1520774.2000000002</v>
      </c>
      <c r="AI448" s="205"/>
      <c r="AJ448" s="205"/>
      <c r="AK448" s="206"/>
      <c r="AL448" s="205">
        <v>0</v>
      </c>
      <c r="AM448" s="207"/>
      <c r="AN448" s="205"/>
      <c r="AO448" s="208">
        <v>0</v>
      </c>
      <c r="AP448" s="209"/>
      <c r="AQ448" s="210">
        <v>1478468.92</v>
      </c>
      <c r="AR448" s="205">
        <v>1478468.92</v>
      </c>
      <c r="AS448" s="205"/>
      <c r="AT448" s="205"/>
      <c r="AU448" s="205"/>
      <c r="AV448" s="211">
        <v>0</v>
      </c>
      <c r="AW448" s="205"/>
      <c r="AX448" s="205"/>
      <c r="AY448" s="207">
        <v>0</v>
      </c>
      <c r="AZ448" s="212"/>
      <c r="BA448" s="213">
        <v>1478468.92</v>
      </c>
      <c r="BC448" s="202" t="str">
        <f t="shared" si="56"/>
        <v>AIC</v>
      </c>
      <c r="BD448" s="202" t="str">
        <f t="shared" si="56"/>
        <v/>
      </c>
      <c r="BE448" s="202" t="str">
        <f t="shared" si="56"/>
        <v/>
      </c>
      <c r="BF448" s="202" t="str">
        <f t="shared" si="56"/>
        <v/>
      </c>
      <c r="BG448" s="202" t="str">
        <f t="shared" si="54"/>
        <v>NO</v>
      </c>
      <c r="BH448" s="202" t="str">
        <f t="shared" si="54"/>
        <v>NO</v>
      </c>
      <c r="BI448" s="202" t="str">
        <f t="shared" si="55"/>
        <v/>
      </c>
      <c r="BK448" s="202" t="b">
        <f t="shared" si="53"/>
        <v>1</v>
      </c>
      <c r="BL448" s="202" t="b">
        <f t="shared" si="53"/>
        <v>1</v>
      </c>
      <c r="BM448" s="202" t="b">
        <f t="shared" si="53"/>
        <v>1</v>
      </c>
      <c r="BN448" s="202" t="b">
        <f t="shared" si="53"/>
        <v>1</v>
      </c>
      <c r="BO448" s="202" t="b">
        <f t="shared" si="53"/>
        <v>1</v>
      </c>
      <c r="BP448" s="202" t="b">
        <f t="shared" si="53"/>
        <v>1</v>
      </c>
      <c r="BQ448" s="202" t="b">
        <f t="shared" si="53"/>
        <v>1</v>
      </c>
    </row>
    <row r="449" spans="1:69" s="214" customFormat="1" ht="12" customHeight="1" x14ac:dyDescent="0.2">
      <c r="A449" s="239">
        <v>18101033</v>
      </c>
      <c r="B449" s="240" t="s">
        <v>2095</v>
      </c>
      <c r="C449" s="200" t="s">
        <v>845</v>
      </c>
      <c r="D449" s="201" t="s">
        <v>475</v>
      </c>
      <c r="E449" s="170"/>
      <c r="F449" s="200"/>
      <c r="G449" s="201"/>
      <c r="H449" s="202" t="s">
        <v>475</v>
      </c>
      <c r="I449" s="202" t="s">
        <v>1684</v>
      </c>
      <c r="J449" s="202" t="s">
        <v>1684</v>
      </c>
      <c r="K449" s="202" t="s">
        <v>1684</v>
      </c>
      <c r="L449" s="202" t="s">
        <v>1685</v>
      </c>
      <c r="M449" s="202" t="s">
        <v>1685</v>
      </c>
      <c r="N449" s="202" t="s">
        <v>1684</v>
      </c>
      <c r="O449" s="167"/>
      <c r="P449" s="203">
        <v>1838868.79</v>
      </c>
      <c r="Q449" s="203">
        <v>1830873.71</v>
      </c>
      <c r="R449" s="203">
        <v>1822878.63</v>
      </c>
      <c r="S449" s="203">
        <v>1814883.55</v>
      </c>
      <c r="T449" s="203">
        <v>1806888.47</v>
      </c>
      <c r="U449" s="203">
        <v>1798893.39</v>
      </c>
      <c r="V449" s="203">
        <v>1790898.31</v>
      </c>
      <c r="W449" s="203">
        <v>1782903.23</v>
      </c>
      <c r="X449" s="203">
        <v>1774908.15</v>
      </c>
      <c r="Y449" s="203">
        <v>1766913.07</v>
      </c>
      <c r="Z449" s="203">
        <v>1758917.99</v>
      </c>
      <c r="AA449" s="203">
        <v>1750922.91</v>
      </c>
      <c r="AB449" s="203">
        <v>1742927.83</v>
      </c>
      <c r="AC449" s="203"/>
      <c r="AD449" s="203"/>
      <c r="AE449" s="203">
        <v>1790898.3099999998</v>
      </c>
      <c r="AF449" s="215"/>
      <c r="AG449" s="216"/>
      <c r="AH449" s="205">
        <v>1790898.3099999998</v>
      </c>
      <c r="AI449" s="205"/>
      <c r="AJ449" s="205"/>
      <c r="AK449" s="206"/>
      <c r="AL449" s="205">
        <v>0</v>
      </c>
      <c r="AM449" s="207"/>
      <c r="AN449" s="205"/>
      <c r="AO449" s="208">
        <v>0</v>
      </c>
      <c r="AP449" s="209"/>
      <c r="AQ449" s="210">
        <v>1742927.83</v>
      </c>
      <c r="AR449" s="205">
        <v>1742927.83</v>
      </c>
      <c r="AS449" s="205"/>
      <c r="AT449" s="205"/>
      <c r="AU449" s="205"/>
      <c r="AV449" s="211">
        <v>0</v>
      </c>
      <c r="AW449" s="205"/>
      <c r="AX449" s="205"/>
      <c r="AY449" s="207">
        <v>0</v>
      </c>
      <c r="AZ449" s="212"/>
      <c r="BA449" s="213">
        <v>1742927.83</v>
      </c>
      <c r="BC449" s="202" t="str">
        <f t="shared" si="56"/>
        <v>AIC</v>
      </c>
      <c r="BD449" s="202" t="str">
        <f t="shared" si="56"/>
        <v/>
      </c>
      <c r="BE449" s="202" t="str">
        <f t="shared" si="56"/>
        <v/>
      </c>
      <c r="BF449" s="202" t="str">
        <f t="shared" si="56"/>
        <v/>
      </c>
      <c r="BG449" s="202" t="str">
        <f t="shared" si="54"/>
        <v>NO</v>
      </c>
      <c r="BH449" s="202" t="str">
        <f t="shared" si="54"/>
        <v>NO</v>
      </c>
      <c r="BI449" s="202" t="str">
        <f t="shared" si="55"/>
        <v/>
      </c>
      <c r="BK449" s="202" t="b">
        <f t="shared" si="53"/>
        <v>1</v>
      </c>
      <c r="BL449" s="202" t="b">
        <f t="shared" si="53"/>
        <v>1</v>
      </c>
      <c r="BM449" s="202" t="b">
        <f t="shared" si="53"/>
        <v>1</v>
      </c>
      <c r="BN449" s="202" t="b">
        <f t="shared" si="53"/>
        <v>1</v>
      </c>
      <c r="BO449" s="202" t="b">
        <f t="shared" si="53"/>
        <v>1</v>
      </c>
      <c r="BP449" s="202" t="b">
        <f t="shared" si="53"/>
        <v>1</v>
      </c>
      <c r="BQ449" s="202" t="b">
        <f t="shared" si="53"/>
        <v>1</v>
      </c>
    </row>
    <row r="450" spans="1:69" s="214" customFormat="1" ht="12" customHeight="1" x14ac:dyDescent="0.2">
      <c r="A450" s="322">
        <v>18101053</v>
      </c>
      <c r="B450" s="323" t="s">
        <v>2096</v>
      </c>
      <c r="C450" s="324" t="s">
        <v>846</v>
      </c>
      <c r="D450" s="201" t="s">
        <v>475</v>
      </c>
      <c r="E450" s="170"/>
      <c r="F450" s="310"/>
      <c r="G450" s="201"/>
      <c r="H450" s="202" t="s">
        <v>475</v>
      </c>
      <c r="I450" s="202" t="s">
        <v>1684</v>
      </c>
      <c r="J450" s="202" t="s">
        <v>1684</v>
      </c>
      <c r="K450" s="202" t="s">
        <v>1684</v>
      </c>
      <c r="L450" s="202" t="s">
        <v>1685</v>
      </c>
      <c r="M450" s="202" t="s">
        <v>1685</v>
      </c>
      <c r="N450" s="202" t="s">
        <v>1684</v>
      </c>
      <c r="O450" s="167"/>
      <c r="P450" s="203">
        <v>0</v>
      </c>
      <c r="Q450" s="203">
        <v>0</v>
      </c>
      <c r="R450" s="203">
        <v>0</v>
      </c>
      <c r="S450" s="203">
        <v>0</v>
      </c>
      <c r="T450" s="203">
        <v>0</v>
      </c>
      <c r="U450" s="203">
        <v>0</v>
      </c>
      <c r="V450" s="203">
        <v>0</v>
      </c>
      <c r="W450" s="203">
        <v>0</v>
      </c>
      <c r="X450" s="203">
        <v>0</v>
      </c>
      <c r="Y450" s="203">
        <v>0</v>
      </c>
      <c r="Z450" s="203">
        <v>0</v>
      </c>
      <c r="AA450" s="203">
        <v>0</v>
      </c>
      <c r="AB450" s="203">
        <v>0</v>
      </c>
      <c r="AC450" s="203"/>
      <c r="AD450" s="203"/>
      <c r="AE450" s="203">
        <v>0</v>
      </c>
      <c r="AF450" s="215"/>
      <c r="AG450" s="216"/>
      <c r="AH450" s="205">
        <v>0</v>
      </c>
      <c r="AI450" s="205"/>
      <c r="AJ450" s="205"/>
      <c r="AK450" s="206"/>
      <c r="AL450" s="205">
        <v>0</v>
      </c>
      <c r="AM450" s="207"/>
      <c r="AN450" s="205"/>
      <c r="AO450" s="208">
        <v>0</v>
      </c>
      <c r="AP450" s="209"/>
      <c r="AQ450" s="210">
        <v>0</v>
      </c>
      <c r="AR450" s="205">
        <v>0</v>
      </c>
      <c r="AS450" s="205"/>
      <c r="AT450" s="205"/>
      <c r="AU450" s="205"/>
      <c r="AV450" s="211">
        <v>0</v>
      </c>
      <c r="AW450" s="205"/>
      <c r="AX450" s="205"/>
      <c r="AY450" s="207">
        <v>0</v>
      </c>
      <c r="AZ450" s="212"/>
      <c r="BA450" s="213">
        <v>0</v>
      </c>
      <c r="BC450" s="202" t="str">
        <f t="shared" si="56"/>
        <v>AIC</v>
      </c>
      <c r="BD450" s="202" t="str">
        <f t="shared" si="56"/>
        <v/>
      </c>
      <c r="BE450" s="202" t="str">
        <f t="shared" si="56"/>
        <v/>
      </c>
      <c r="BF450" s="202" t="str">
        <f t="shared" si="56"/>
        <v/>
      </c>
      <c r="BG450" s="202" t="str">
        <f t="shared" si="54"/>
        <v>NO</v>
      </c>
      <c r="BH450" s="202" t="str">
        <f t="shared" si="54"/>
        <v>NO</v>
      </c>
      <c r="BI450" s="202" t="str">
        <f t="shared" si="55"/>
        <v/>
      </c>
      <c r="BK450" s="202" t="b">
        <f t="shared" si="53"/>
        <v>1</v>
      </c>
      <c r="BL450" s="202" t="b">
        <f t="shared" si="53"/>
        <v>1</v>
      </c>
      <c r="BM450" s="202" t="b">
        <f t="shared" si="53"/>
        <v>1</v>
      </c>
      <c r="BN450" s="202" t="b">
        <f t="shared" si="53"/>
        <v>1</v>
      </c>
      <c r="BO450" s="202" t="b">
        <f t="shared" si="53"/>
        <v>1</v>
      </c>
      <c r="BP450" s="202" t="b">
        <f t="shared" si="53"/>
        <v>1</v>
      </c>
      <c r="BQ450" s="202" t="b">
        <f t="shared" si="53"/>
        <v>1</v>
      </c>
    </row>
    <row r="451" spans="1:69" s="214" customFormat="1" ht="12" customHeight="1" x14ac:dyDescent="0.2">
      <c r="A451" s="264">
        <v>18101083</v>
      </c>
      <c r="B451" s="265" t="s">
        <v>2097</v>
      </c>
      <c r="C451" s="266" t="s">
        <v>847</v>
      </c>
      <c r="D451" s="201" t="s">
        <v>475</v>
      </c>
      <c r="E451" s="170"/>
      <c r="F451" s="266"/>
      <c r="G451" s="201"/>
      <c r="H451" s="202" t="s">
        <v>475</v>
      </c>
      <c r="I451" s="202" t="s">
        <v>1684</v>
      </c>
      <c r="J451" s="202" t="s">
        <v>1684</v>
      </c>
      <c r="K451" s="202" t="s">
        <v>1684</v>
      </c>
      <c r="L451" s="202" t="s">
        <v>1685</v>
      </c>
      <c r="M451" s="202" t="s">
        <v>1685</v>
      </c>
      <c r="N451" s="202" t="s">
        <v>1684</v>
      </c>
      <c r="O451" s="167"/>
      <c r="P451" s="203">
        <v>22343.27</v>
      </c>
      <c r="Q451" s="203">
        <v>0</v>
      </c>
      <c r="R451" s="203">
        <v>0</v>
      </c>
      <c r="S451" s="203">
        <v>0</v>
      </c>
      <c r="T451" s="203">
        <v>0</v>
      </c>
      <c r="U451" s="203">
        <v>0</v>
      </c>
      <c r="V451" s="203">
        <v>0</v>
      </c>
      <c r="W451" s="203">
        <v>0</v>
      </c>
      <c r="X451" s="203">
        <v>0</v>
      </c>
      <c r="Y451" s="203">
        <v>0</v>
      </c>
      <c r="Z451" s="203">
        <v>0</v>
      </c>
      <c r="AA451" s="203">
        <v>0</v>
      </c>
      <c r="AB451" s="203">
        <v>0</v>
      </c>
      <c r="AC451" s="203"/>
      <c r="AD451" s="203"/>
      <c r="AE451" s="203">
        <v>930.96958333333339</v>
      </c>
      <c r="AF451" s="215"/>
      <c r="AG451" s="216"/>
      <c r="AH451" s="205">
        <v>930.96958333333339</v>
      </c>
      <c r="AI451" s="205"/>
      <c r="AJ451" s="205"/>
      <c r="AK451" s="206"/>
      <c r="AL451" s="205">
        <v>0</v>
      </c>
      <c r="AM451" s="207"/>
      <c r="AN451" s="205"/>
      <c r="AO451" s="208">
        <v>0</v>
      </c>
      <c r="AP451" s="209"/>
      <c r="AQ451" s="210">
        <v>0</v>
      </c>
      <c r="AR451" s="205">
        <v>0</v>
      </c>
      <c r="AS451" s="205"/>
      <c r="AT451" s="205"/>
      <c r="AU451" s="205"/>
      <c r="AV451" s="211">
        <v>0</v>
      </c>
      <c r="AW451" s="205"/>
      <c r="AX451" s="205"/>
      <c r="AY451" s="207">
        <v>0</v>
      </c>
      <c r="AZ451" s="212"/>
      <c r="BA451" s="213">
        <v>0</v>
      </c>
      <c r="BC451" s="202" t="str">
        <f t="shared" si="56"/>
        <v>AIC</v>
      </c>
      <c r="BD451" s="202" t="str">
        <f t="shared" si="56"/>
        <v/>
      </c>
      <c r="BE451" s="202" t="str">
        <f t="shared" si="56"/>
        <v/>
      </c>
      <c r="BF451" s="202" t="str">
        <f t="shared" si="56"/>
        <v/>
      </c>
      <c r="BG451" s="202" t="str">
        <f t="shared" si="54"/>
        <v>NO</v>
      </c>
      <c r="BH451" s="202" t="str">
        <f t="shared" si="54"/>
        <v>NO</v>
      </c>
      <c r="BI451" s="202" t="str">
        <f t="shared" si="55"/>
        <v/>
      </c>
      <c r="BK451" s="202" t="b">
        <f t="shared" si="53"/>
        <v>1</v>
      </c>
      <c r="BL451" s="202" t="b">
        <f t="shared" si="53"/>
        <v>1</v>
      </c>
      <c r="BM451" s="202" t="b">
        <f t="shared" si="53"/>
        <v>1</v>
      </c>
      <c r="BN451" s="202" t="b">
        <f t="shared" si="53"/>
        <v>1</v>
      </c>
      <c r="BO451" s="202" t="b">
        <f t="shared" si="53"/>
        <v>1</v>
      </c>
      <c r="BP451" s="202" t="b">
        <f t="shared" si="53"/>
        <v>1</v>
      </c>
      <c r="BQ451" s="202" t="b">
        <f t="shared" si="53"/>
        <v>1</v>
      </c>
    </row>
    <row r="452" spans="1:69" s="214" customFormat="1" ht="12" customHeight="1" x14ac:dyDescent="0.2">
      <c r="A452" s="264">
        <v>18101093</v>
      </c>
      <c r="B452" s="265" t="s">
        <v>2098</v>
      </c>
      <c r="C452" s="266" t="s">
        <v>848</v>
      </c>
      <c r="D452" s="201" t="s">
        <v>475</v>
      </c>
      <c r="E452" s="170"/>
      <c r="F452" s="266"/>
      <c r="G452" s="201"/>
      <c r="H452" s="202" t="s">
        <v>475</v>
      </c>
      <c r="I452" s="202" t="s">
        <v>1684</v>
      </c>
      <c r="J452" s="202" t="s">
        <v>1684</v>
      </c>
      <c r="K452" s="202" t="s">
        <v>1684</v>
      </c>
      <c r="L452" s="202" t="s">
        <v>1685</v>
      </c>
      <c r="M452" s="202" t="s">
        <v>1685</v>
      </c>
      <c r="N452" s="202" t="s">
        <v>1684</v>
      </c>
      <c r="O452" s="167"/>
      <c r="P452" s="203">
        <v>17214.28</v>
      </c>
      <c r="Q452" s="203">
        <v>0</v>
      </c>
      <c r="R452" s="203">
        <v>0</v>
      </c>
      <c r="S452" s="203">
        <v>0</v>
      </c>
      <c r="T452" s="203">
        <v>0</v>
      </c>
      <c r="U452" s="203">
        <v>0</v>
      </c>
      <c r="V452" s="203">
        <v>0</v>
      </c>
      <c r="W452" s="203">
        <v>0</v>
      </c>
      <c r="X452" s="203">
        <v>0</v>
      </c>
      <c r="Y452" s="203">
        <v>0</v>
      </c>
      <c r="Z452" s="203">
        <v>0</v>
      </c>
      <c r="AA452" s="203">
        <v>0</v>
      </c>
      <c r="AB452" s="203">
        <v>0</v>
      </c>
      <c r="AC452" s="203"/>
      <c r="AD452" s="203"/>
      <c r="AE452" s="203">
        <v>717.26166666666666</v>
      </c>
      <c r="AF452" s="215"/>
      <c r="AG452" s="216"/>
      <c r="AH452" s="205">
        <v>717.26166666666666</v>
      </c>
      <c r="AI452" s="205"/>
      <c r="AJ452" s="205"/>
      <c r="AK452" s="206"/>
      <c r="AL452" s="205">
        <v>0</v>
      </c>
      <c r="AM452" s="207"/>
      <c r="AN452" s="205"/>
      <c r="AO452" s="208">
        <v>0</v>
      </c>
      <c r="AP452" s="209"/>
      <c r="AQ452" s="210">
        <v>0</v>
      </c>
      <c r="AR452" s="205">
        <v>0</v>
      </c>
      <c r="AS452" s="205"/>
      <c r="AT452" s="205"/>
      <c r="AU452" s="205"/>
      <c r="AV452" s="211">
        <v>0</v>
      </c>
      <c r="AW452" s="205"/>
      <c r="AX452" s="205"/>
      <c r="AY452" s="207">
        <v>0</v>
      </c>
      <c r="AZ452" s="212"/>
      <c r="BA452" s="213">
        <v>0</v>
      </c>
      <c r="BC452" s="202" t="str">
        <f t="shared" si="56"/>
        <v>AIC</v>
      </c>
      <c r="BD452" s="202" t="str">
        <f t="shared" si="56"/>
        <v/>
      </c>
      <c r="BE452" s="202" t="str">
        <f t="shared" si="56"/>
        <v/>
      </c>
      <c r="BF452" s="202" t="str">
        <f t="shared" si="56"/>
        <v/>
      </c>
      <c r="BG452" s="202" t="str">
        <f t="shared" si="54"/>
        <v>NO</v>
      </c>
      <c r="BH452" s="202" t="str">
        <f t="shared" si="54"/>
        <v>NO</v>
      </c>
      <c r="BI452" s="202" t="str">
        <f t="shared" si="55"/>
        <v/>
      </c>
      <c r="BK452" s="202" t="b">
        <f t="shared" si="53"/>
        <v>1</v>
      </c>
      <c r="BL452" s="202" t="b">
        <f t="shared" si="53"/>
        <v>1</v>
      </c>
      <c r="BM452" s="202" t="b">
        <f t="shared" si="53"/>
        <v>1</v>
      </c>
      <c r="BN452" s="202" t="b">
        <f t="shared" si="53"/>
        <v>1</v>
      </c>
      <c r="BO452" s="202" t="b">
        <f t="shared" si="53"/>
        <v>1</v>
      </c>
      <c r="BP452" s="202" t="b">
        <f t="shared" si="53"/>
        <v>1</v>
      </c>
      <c r="BQ452" s="202" t="b">
        <f t="shared" si="53"/>
        <v>1</v>
      </c>
    </row>
    <row r="453" spans="1:69" s="214" customFormat="1" ht="12" customHeight="1" x14ac:dyDescent="0.2">
      <c r="A453" s="239">
        <v>18101113</v>
      </c>
      <c r="B453" s="240" t="s">
        <v>2099</v>
      </c>
      <c r="C453" s="200" t="s">
        <v>849</v>
      </c>
      <c r="D453" s="201" t="s">
        <v>475</v>
      </c>
      <c r="E453" s="170"/>
      <c r="F453" s="200"/>
      <c r="G453" s="201"/>
      <c r="H453" s="202" t="s">
        <v>475</v>
      </c>
      <c r="I453" s="202" t="s">
        <v>1684</v>
      </c>
      <c r="J453" s="202" t="s">
        <v>1684</v>
      </c>
      <c r="K453" s="202" t="s">
        <v>1684</v>
      </c>
      <c r="L453" s="202" t="s">
        <v>1685</v>
      </c>
      <c r="M453" s="202" t="s">
        <v>1685</v>
      </c>
      <c r="N453" s="202" t="s">
        <v>1684</v>
      </c>
      <c r="O453" s="167"/>
      <c r="P453" s="203">
        <v>2572311.5099999998</v>
      </c>
      <c r="Q453" s="203">
        <v>2562418.0099999998</v>
      </c>
      <c r="R453" s="203">
        <v>2552524.5099999998</v>
      </c>
      <c r="S453" s="203">
        <v>2542631.0099999998</v>
      </c>
      <c r="T453" s="203">
        <v>2532737.5099999998</v>
      </c>
      <c r="U453" s="203">
        <v>2522844.0099999998</v>
      </c>
      <c r="V453" s="203">
        <v>2512950.5099999998</v>
      </c>
      <c r="W453" s="203">
        <v>2503057.0099999998</v>
      </c>
      <c r="X453" s="203">
        <v>2493163.5099999998</v>
      </c>
      <c r="Y453" s="203">
        <v>2483270.0099999998</v>
      </c>
      <c r="Z453" s="203">
        <v>2473376.5099999998</v>
      </c>
      <c r="AA453" s="203">
        <v>2463483.0099999998</v>
      </c>
      <c r="AB453" s="203">
        <v>2453589.5099999998</v>
      </c>
      <c r="AC453" s="203"/>
      <c r="AD453" s="203"/>
      <c r="AE453" s="203">
        <v>2512950.5099999993</v>
      </c>
      <c r="AF453" s="215"/>
      <c r="AG453" s="216"/>
      <c r="AH453" s="205">
        <v>2512950.5099999993</v>
      </c>
      <c r="AI453" s="205"/>
      <c r="AJ453" s="205"/>
      <c r="AK453" s="206"/>
      <c r="AL453" s="205">
        <v>0</v>
      </c>
      <c r="AM453" s="207"/>
      <c r="AN453" s="205"/>
      <c r="AO453" s="208">
        <v>0</v>
      </c>
      <c r="AP453" s="209"/>
      <c r="AQ453" s="210">
        <v>2453589.5099999998</v>
      </c>
      <c r="AR453" s="205">
        <v>2453589.5099999998</v>
      </c>
      <c r="AS453" s="205"/>
      <c r="AT453" s="205"/>
      <c r="AU453" s="205"/>
      <c r="AV453" s="211">
        <v>0</v>
      </c>
      <c r="AW453" s="205"/>
      <c r="AX453" s="205"/>
      <c r="AY453" s="207">
        <v>0</v>
      </c>
      <c r="AZ453" s="212"/>
      <c r="BA453" s="213">
        <v>2453589.5099999998</v>
      </c>
      <c r="BC453" s="202" t="str">
        <f t="shared" si="56"/>
        <v>AIC</v>
      </c>
      <c r="BD453" s="202" t="str">
        <f t="shared" si="56"/>
        <v/>
      </c>
      <c r="BE453" s="202" t="str">
        <f t="shared" si="56"/>
        <v/>
      </c>
      <c r="BF453" s="202" t="str">
        <f t="shared" si="56"/>
        <v/>
      </c>
      <c r="BG453" s="202" t="str">
        <f t="shared" si="54"/>
        <v>NO</v>
      </c>
      <c r="BH453" s="202" t="str">
        <f t="shared" si="54"/>
        <v>NO</v>
      </c>
      <c r="BI453" s="202" t="str">
        <f t="shared" si="55"/>
        <v/>
      </c>
      <c r="BK453" s="202" t="b">
        <f t="shared" si="53"/>
        <v>1</v>
      </c>
      <c r="BL453" s="202" t="b">
        <f t="shared" si="53"/>
        <v>1</v>
      </c>
      <c r="BM453" s="202" t="b">
        <f t="shared" si="53"/>
        <v>1</v>
      </c>
      <c r="BN453" s="202" t="b">
        <f t="shared" si="53"/>
        <v>1</v>
      </c>
      <c r="BO453" s="202" t="b">
        <f t="shared" si="53"/>
        <v>1</v>
      </c>
      <c r="BP453" s="202" t="b">
        <f t="shared" si="53"/>
        <v>1</v>
      </c>
      <c r="BQ453" s="202" t="b">
        <f t="shared" si="53"/>
        <v>1</v>
      </c>
    </row>
    <row r="454" spans="1:69" s="214" customFormat="1" ht="12" customHeight="1" x14ac:dyDescent="0.2">
      <c r="A454" s="239">
        <v>18101123</v>
      </c>
      <c r="B454" s="240" t="s">
        <v>2100</v>
      </c>
      <c r="C454" s="201" t="s">
        <v>850</v>
      </c>
      <c r="D454" s="201" t="s">
        <v>475</v>
      </c>
      <c r="E454" s="170"/>
      <c r="F454" s="201"/>
      <c r="G454" s="201"/>
      <c r="H454" s="202" t="s">
        <v>475</v>
      </c>
      <c r="I454" s="202" t="s">
        <v>1684</v>
      </c>
      <c r="J454" s="202" t="s">
        <v>1684</v>
      </c>
      <c r="K454" s="202" t="s">
        <v>1684</v>
      </c>
      <c r="L454" s="202" t="s">
        <v>1685</v>
      </c>
      <c r="M454" s="202" t="s">
        <v>1685</v>
      </c>
      <c r="N454" s="202" t="s">
        <v>1684</v>
      </c>
      <c r="O454" s="167"/>
      <c r="P454" s="203">
        <v>2501278.61</v>
      </c>
      <c r="Q454" s="203">
        <v>2491875.31</v>
      </c>
      <c r="R454" s="203">
        <v>2482472.0099999998</v>
      </c>
      <c r="S454" s="203">
        <v>2473068.71</v>
      </c>
      <c r="T454" s="203">
        <v>2463665.41</v>
      </c>
      <c r="U454" s="203">
        <v>2454262.11</v>
      </c>
      <c r="V454" s="203">
        <v>2444858.81</v>
      </c>
      <c r="W454" s="203">
        <v>2435455.5099999998</v>
      </c>
      <c r="X454" s="203">
        <v>2426052.21</v>
      </c>
      <c r="Y454" s="203">
        <v>2416648.91</v>
      </c>
      <c r="Z454" s="203">
        <v>2407245.61</v>
      </c>
      <c r="AA454" s="203">
        <v>2397842.31</v>
      </c>
      <c r="AB454" s="203">
        <v>2388439.0099999998</v>
      </c>
      <c r="AC454" s="203"/>
      <c r="AD454" s="203"/>
      <c r="AE454" s="203">
        <v>2444858.81</v>
      </c>
      <c r="AF454" s="215"/>
      <c r="AG454" s="216"/>
      <c r="AH454" s="205">
        <v>2444858.81</v>
      </c>
      <c r="AI454" s="205"/>
      <c r="AJ454" s="205"/>
      <c r="AK454" s="206"/>
      <c r="AL454" s="205">
        <v>0</v>
      </c>
      <c r="AM454" s="207"/>
      <c r="AN454" s="205"/>
      <c r="AO454" s="208">
        <v>0</v>
      </c>
      <c r="AP454" s="209"/>
      <c r="AQ454" s="210">
        <v>2388439.0099999998</v>
      </c>
      <c r="AR454" s="205">
        <v>2388439.0099999998</v>
      </c>
      <c r="AS454" s="205"/>
      <c r="AT454" s="205"/>
      <c r="AU454" s="205"/>
      <c r="AV454" s="211">
        <v>0</v>
      </c>
      <c r="AW454" s="205"/>
      <c r="AX454" s="205"/>
      <c r="AY454" s="207">
        <v>0</v>
      </c>
      <c r="AZ454" s="212"/>
      <c r="BA454" s="213">
        <v>2388439.0099999998</v>
      </c>
      <c r="BC454" s="202" t="str">
        <f t="shared" si="56"/>
        <v>AIC</v>
      </c>
      <c r="BD454" s="202" t="str">
        <f t="shared" si="56"/>
        <v/>
      </c>
      <c r="BE454" s="202" t="str">
        <f t="shared" si="56"/>
        <v/>
      </c>
      <c r="BF454" s="202" t="str">
        <f t="shared" si="56"/>
        <v/>
      </c>
      <c r="BG454" s="202" t="str">
        <f t="shared" si="54"/>
        <v>NO</v>
      </c>
      <c r="BH454" s="202" t="str">
        <f t="shared" si="54"/>
        <v>NO</v>
      </c>
      <c r="BI454" s="202" t="str">
        <f t="shared" si="55"/>
        <v/>
      </c>
      <c r="BK454" s="202" t="b">
        <f t="shared" si="53"/>
        <v>1</v>
      </c>
      <c r="BL454" s="202" t="b">
        <f t="shared" si="53"/>
        <v>1</v>
      </c>
      <c r="BM454" s="202" t="b">
        <f t="shared" si="53"/>
        <v>1</v>
      </c>
      <c r="BN454" s="202" t="b">
        <f t="shared" si="53"/>
        <v>1</v>
      </c>
      <c r="BO454" s="202" t="b">
        <f t="shared" si="53"/>
        <v>1</v>
      </c>
      <c r="BP454" s="202" t="b">
        <f t="shared" si="53"/>
        <v>1</v>
      </c>
      <c r="BQ454" s="202" t="b">
        <f t="shared" si="53"/>
        <v>1</v>
      </c>
    </row>
    <row r="455" spans="1:69" s="214" customFormat="1" ht="12" customHeight="1" x14ac:dyDescent="0.2">
      <c r="A455" s="239">
        <v>18101133</v>
      </c>
      <c r="B455" s="240" t="s">
        <v>2101</v>
      </c>
      <c r="C455" s="201" t="s">
        <v>851</v>
      </c>
      <c r="D455" s="201" t="s">
        <v>475</v>
      </c>
      <c r="E455" s="170"/>
      <c r="F455" s="201"/>
      <c r="G455" s="201"/>
      <c r="H455" s="202" t="s">
        <v>475</v>
      </c>
      <c r="I455" s="202" t="s">
        <v>1684</v>
      </c>
      <c r="J455" s="202" t="s">
        <v>1684</v>
      </c>
      <c r="K455" s="202" t="s">
        <v>1684</v>
      </c>
      <c r="L455" s="202" t="s">
        <v>1685</v>
      </c>
      <c r="M455" s="202" t="s">
        <v>1685</v>
      </c>
      <c r="N455" s="202" t="s">
        <v>1684</v>
      </c>
      <c r="O455" s="167"/>
      <c r="P455" s="203">
        <v>1941313.96</v>
      </c>
      <c r="Q455" s="203">
        <v>1934150.44</v>
      </c>
      <c r="R455" s="203">
        <v>1926986.92</v>
      </c>
      <c r="S455" s="203">
        <v>1919823.4</v>
      </c>
      <c r="T455" s="203">
        <v>1912659.88</v>
      </c>
      <c r="U455" s="203">
        <v>1905496.36</v>
      </c>
      <c r="V455" s="203">
        <v>1898332.84</v>
      </c>
      <c r="W455" s="203">
        <v>1891169.32</v>
      </c>
      <c r="X455" s="203">
        <v>1884005.8</v>
      </c>
      <c r="Y455" s="203">
        <v>1876842.28</v>
      </c>
      <c r="Z455" s="203">
        <v>1869678.76</v>
      </c>
      <c r="AA455" s="203">
        <v>1862515.24</v>
      </c>
      <c r="AB455" s="203">
        <v>1855351.72</v>
      </c>
      <c r="AC455" s="203"/>
      <c r="AD455" s="203"/>
      <c r="AE455" s="203">
        <v>1898332.84</v>
      </c>
      <c r="AF455" s="215"/>
      <c r="AG455" s="216"/>
      <c r="AH455" s="205">
        <v>1898332.84</v>
      </c>
      <c r="AI455" s="205"/>
      <c r="AJ455" s="205"/>
      <c r="AK455" s="206"/>
      <c r="AL455" s="205">
        <v>0</v>
      </c>
      <c r="AM455" s="207"/>
      <c r="AN455" s="205"/>
      <c r="AO455" s="208">
        <v>0</v>
      </c>
      <c r="AP455" s="209"/>
      <c r="AQ455" s="210">
        <v>1855351.72</v>
      </c>
      <c r="AR455" s="205">
        <v>1855351.72</v>
      </c>
      <c r="AS455" s="205"/>
      <c r="AT455" s="205"/>
      <c r="AU455" s="205"/>
      <c r="AV455" s="211">
        <v>0</v>
      </c>
      <c r="AW455" s="205"/>
      <c r="AX455" s="205"/>
      <c r="AY455" s="207">
        <v>0</v>
      </c>
      <c r="AZ455" s="212"/>
      <c r="BA455" s="213">
        <v>1855351.72</v>
      </c>
      <c r="BC455" s="202" t="str">
        <f t="shared" si="56"/>
        <v>AIC</v>
      </c>
      <c r="BD455" s="202" t="str">
        <f t="shared" si="56"/>
        <v/>
      </c>
      <c r="BE455" s="202" t="str">
        <f t="shared" si="56"/>
        <v/>
      </c>
      <c r="BF455" s="202" t="str">
        <f t="shared" si="56"/>
        <v/>
      </c>
      <c r="BG455" s="202" t="str">
        <f t="shared" si="54"/>
        <v>NO</v>
      </c>
      <c r="BH455" s="202" t="str">
        <f t="shared" si="54"/>
        <v>NO</v>
      </c>
      <c r="BI455" s="202" t="str">
        <f t="shared" si="55"/>
        <v/>
      </c>
      <c r="BK455" s="202" t="b">
        <f t="shared" si="53"/>
        <v>1</v>
      </c>
      <c r="BL455" s="202" t="b">
        <f t="shared" si="53"/>
        <v>1</v>
      </c>
      <c r="BM455" s="202" t="b">
        <f t="shared" si="53"/>
        <v>1</v>
      </c>
      <c r="BN455" s="202" t="b">
        <f t="shared" ref="BN455:BQ519" si="57">BF455=K455</f>
        <v>1</v>
      </c>
      <c r="BO455" s="202" t="b">
        <f t="shared" si="57"/>
        <v>1</v>
      </c>
      <c r="BP455" s="202" t="b">
        <f t="shared" si="57"/>
        <v>1</v>
      </c>
      <c r="BQ455" s="202" t="b">
        <f t="shared" si="57"/>
        <v>1</v>
      </c>
    </row>
    <row r="456" spans="1:69" s="214" customFormat="1" ht="12" customHeight="1" x14ac:dyDescent="0.2">
      <c r="A456" s="239">
        <v>18101143</v>
      </c>
      <c r="B456" s="240" t="s">
        <v>2102</v>
      </c>
      <c r="C456" s="201" t="s">
        <v>852</v>
      </c>
      <c r="D456" s="201" t="s">
        <v>475</v>
      </c>
      <c r="E456" s="170"/>
      <c r="F456" s="201"/>
      <c r="G456" s="201"/>
      <c r="H456" s="202" t="s">
        <v>475</v>
      </c>
      <c r="I456" s="202" t="s">
        <v>1684</v>
      </c>
      <c r="J456" s="202" t="s">
        <v>1684</v>
      </c>
      <c r="K456" s="202" t="s">
        <v>1684</v>
      </c>
      <c r="L456" s="202" t="s">
        <v>1685</v>
      </c>
      <c r="M456" s="202" t="s">
        <v>1685</v>
      </c>
      <c r="N456" s="202" t="s">
        <v>1684</v>
      </c>
      <c r="O456" s="167"/>
      <c r="P456" s="203">
        <v>2387467.89</v>
      </c>
      <c r="Q456" s="203">
        <v>2378962.7599999998</v>
      </c>
      <c r="R456" s="203">
        <v>2370457.63</v>
      </c>
      <c r="S456" s="203">
        <v>2361952.5</v>
      </c>
      <c r="T456" s="203">
        <v>2353447.37</v>
      </c>
      <c r="U456" s="203">
        <v>2344942.2400000002</v>
      </c>
      <c r="V456" s="203">
        <v>2336437.11</v>
      </c>
      <c r="W456" s="203">
        <v>2327931.98</v>
      </c>
      <c r="X456" s="203">
        <v>2319426.85</v>
      </c>
      <c r="Y456" s="203">
        <v>2310921.7200000002</v>
      </c>
      <c r="Z456" s="203">
        <v>2302416.59</v>
      </c>
      <c r="AA456" s="203">
        <v>2293911.46</v>
      </c>
      <c r="AB456" s="203">
        <v>2285406.33</v>
      </c>
      <c r="AC456" s="203"/>
      <c r="AD456" s="203"/>
      <c r="AE456" s="203">
        <v>2336437.11</v>
      </c>
      <c r="AF456" s="215"/>
      <c r="AG456" s="216"/>
      <c r="AH456" s="205">
        <v>2336437.11</v>
      </c>
      <c r="AI456" s="205"/>
      <c r="AJ456" s="205"/>
      <c r="AK456" s="206"/>
      <c r="AL456" s="205">
        <v>0</v>
      </c>
      <c r="AM456" s="207"/>
      <c r="AN456" s="205"/>
      <c r="AO456" s="208">
        <v>0</v>
      </c>
      <c r="AP456" s="209"/>
      <c r="AQ456" s="210">
        <v>2285406.33</v>
      </c>
      <c r="AR456" s="205">
        <v>2285406.33</v>
      </c>
      <c r="AS456" s="205"/>
      <c r="AT456" s="205"/>
      <c r="AU456" s="205"/>
      <c r="AV456" s="211">
        <v>0</v>
      </c>
      <c r="AW456" s="205"/>
      <c r="AX456" s="205"/>
      <c r="AY456" s="207">
        <v>0</v>
      </c>
      <c r="AZ456" s="212"/>
      <c r="BA456" s="213">
        <v>2285406.33</v>
      </c>
      <c r="BC456" s="202" t="str">
        <f t="shared" si="56"/>
        <v>AIC</v>
      </c>
      <c r="BD456" s="202" t="str">
        <f t="shared" si="56"/>
        <v/>
      </c>
      <c r="BE456" s="202" t="str">
        <f t="shared" si="56"/>
        <v/>
      </c>
      <c r="BF456" s="202" t="str">
        <f t="shared" si="56"/>
        <v/>
      </c>
      <c r="BG456" s="202" t="str">
        <f t="shared" si="54"/>
        <v>NO</v>
      </c>
      <c r="BH456" s="202" t="str">
        <f t="shared" si="54"/>
        <v>NO</v>
      </c>
      <c r="BI456" s="202" t="str">
        <f t="shared" si="55"/>
        <v/>
      </c>
      <c r="BK456" s="202" t="b">
        <f t="shared" ref="BK456:BP520" si="58">BC456=H456</f>
        <v>1</v>
      </c>
      <c r="BL456" s="202" t="b">
        <f t="shared" si="58"/>
        <v>1</v>
      </c>
      <c r="BM456" s="202" t="b">
        <f t="shared" si="58"/>
        <v>1</v>
      </c>
      <c r="BN456" s="202" t="b">
        <f t="shared" si="57"/>
        <v>1</v>
      </c>
      <c r="BO456" s="202" t="b">
        <f t="shared" si="57"/>
        <v>1</v>
      </c>
      <c r="BP456" s="202" t="b">
        <f t="shared" si="57"/>
        <v>1</v>
      </c>
      <c r="BQ456" s="202" t="b">
        <f t="shared" si="57"/>
        <v>1</v>
      </c>
    </row>
    <row r="457" spans="1:69" s="332" customFormat="1" ht="12" customHeight="1" x14ac:dyDescent="0.2">
      <c r="A457" s="325">
        <v>18210231</v>
      </c>
      <c r="B457" s="326" t="s">
        <v>2103</v>
      </c>
      <c r="C457" s="327" t="s">
        <v>853</v>
      </c>
      <c r="D457" s="201" t="s">
        <v>479</v>
      </c>
      <c r="E457" s="170"/>
      <c r="F457" s="327"/>
      <c r="G457" s="201"/>
      <c r="H457" s="202" t="s">
        <v>1684</v>
      </c>
      <c r="I457" s="202" t="s">
        <v>1684</v>
      </c>
      <c r="J457" s="202" t="s">
        <v>1684</v>
      </c>
      <c r="K457" s="202" t="s">
        <v>1684</v>
      </c>
      <c r="L457" s="202" t="s">
        <v>479</v>
      </c>
      <c r="M457" s="202" t="s">
        <v>1685</v>
      </c>
      <c r="N457" s="202" t="s">
        <v>479</v>
      </c>
      <c r="O457" s="167"/>
      <c r="P457" s="203">
        <v>0</v>
      </c>
      <c r="Q457" s="203">
        <v>0</v>
      </c>
      <c r="R457" s="203">
        <v>0</v>
      </c>
      <c r="S457" s="203">
        <v>0</v>
      </c>
      <c r="T457" s="203">
        <v>0</v>
      </c>
      <c r="U457" s="203">
        <v>0</v>
      </c>
      <c r="V457" s="203">
        <v>0</v>
      </c>
      <c r="W457" s="203">
        <v>0</v>
      </c>
      <c r="X457" s="203">
        <v>0</v>
      </c>
      <c r="Y457" s="203">
        <v>0</v>
      </c>
      <c r="Z457" s="203">
        <v>0</v>
      </c>
      <c r="AA457" s="203">
        <v>0</v>
      </c>
      <c r="AB457" s="203">
        <v>0</v>
      </c>
      <c r="AC457" s="203"/>
      <c r="AD457" s="203"/>
      <c r="AE457" s="203">
        <v>0</v>
      </c>
      <c r="AF457" s="215"/>
      <c r="AG457" s="216"/>
      <c r="AH457" s="328"/>
      <c r="AI457" s="328"/>
      <c r="AJ457" s="328"/>
      <c r="AK457" s="329"/>
      <c r="AL457" s="205">
        <v>0</v>
      </c>
      <c r="AM457" s="330">
        <v>0</v>
      </c>
      <c r="AN457" s="328"/>
      <c r="AO457" s="208">
        <v>0</v>
      </c>
      <c r="AP457" s="209"/>
      <c r="AQ457" s="210">
        <v>0</v>
      </c>
      <c r="AR457" s="328"/>
      <c r="AS457" s="328"/>
      <c r="AT457" s="328"/>
      <c r="AU457" s="328"/>
      <c r="AV457" s="211">
        <v>0</v>
      </c>
      <c r="AW457" s="331">
        <v>0</v>
      </c>
      <c r="AX457" s="328"/>
      <c r="AY457" s="207">
        <v>0</v>
      </c>
      <c r="AZ457" s="212"/>
      <c r="BA457" s="213">
        <v>0</v>
      </c>
      <c r="BC457" s="202" t="str">
        <f t="shared" si="56"/>
        <v/>
      </c>
      <c r="BD457" s="202" t="str">
        <f t="shared" si="56"/>
        <v/>
      </c>
      <c r="BE457" s="202" t="str">
        <f t="shared" si="56"/>
        <v/>
      </c>
      <c r="BF457" s="202" t="str">
        <f t="shared" si="56"/>
        <v/>
      </c>
      <c r="BG457" s="202" t="str">
        <f t="shared" si="54"/>
        <v>W/C</v>
      </c>
      <c r="BH457" s="202" t="str">
        <f t="shared" si="54"/>
        <v>NO</v>
      </c>
      <c r="BI457" s="202" t="str">
        <f t="shared" si="55"/>
        <v>W/C</v>
      </c>
      <c r="BK457" s="202" t="b">
        <f t="shared" si="58"/>
        <v>1</v>
      </c>
      <c r="BL457" s="202" t="b">
        <f t="shared" si="58"/>
        <v>1</v>
      </c>
      <c r="BM457" s="202" t="b">
        <f t="shared" si="58"/>
        <v>1</v>
      </c>
      <c r="BN457" s="202" t="b">
        <f t="shared" si="57"/>
        <v>1</v>
      </c>
      <c r="BO457" s="202" t="b">
        <f t="shared" si="57"/>
        <v>1</v>
      </c>
      <c r="BP457" s="202" t="b">
        <f t="shared" si="57"/>
        <v>1</v>
      </c>
      <c r="BQ457" s="202" t="b">
        <f t="shared" si="57"/>
        <v>1</v>
      </c>
    </row>
    <row r="458" spans="1:69" s="332" customFormat="1" ht="12" customHeight="1" x14ac:dyDescent="0.2">
      <c r="A458" s="325">
        <v>18210261</v>
      </c>
      <c r="B458" s="326" t="s">
        <v>2104</v>
      </c>
      <c r="C458" s="327" t="s">
        <v>854</v>
      </c>
      <c r="D458" s="201" t="s">
        <v>479</v>
      </c>
      <c r="E458" s="170"/>
      <c r="F458" s="327"/>
      <c r="G458" s="201"/>
      <c r="H458" s="202" t="s">
        <v>1684</v>
      </c>
      <c r="I458" s="202" t="s">
        <v>1684</v>
      </c>
      <c r="J458" s="202" t="s">
        <v>1684</v>
      </c>
      <c r="K458" s="202" t="s">
        <v>1684</v>
      </c>
      <c r="L458" s="202" t="s">
        <v>479</v>
      </c>
      <c r="M458" s="202" t="s">
        <v>1685</v>
      </c>
      <c r="N458" s="202" t="s">
        <v>479</v>
      </c>
      <c r="O458" s="167"/>
      <c r="P458" s="203">
        <v>0</v>
      </c>
      <c r="Q458" s="203">
        <v>0</v>
      </c>
      <c r="R458" s="203">
        <v>0</v>
      </c>
      <c r="S458" s="203">
        <v>0</v>
      </c>
      <c r="T458" s="203">
        <v>0</v>
      </c>
      <c r="U458" s="203">
        <v>0</v>
      </c>
      <c r="V458" s="203">
        <v>0</v>
      </c>
      <c r="W458" s="203">
        <v>0</v>
      </c>
      <c r="X458" s="203">
        <v>0</v>
      </c>
      <c r="Y458" s="203">
        <v>0</v>
      </c>
      <c r="Z458" s="203">
        <v>0</v>
      </c>
      <c r="AA458" s="203">
        <v>0</v>
      </c>
      <c r="AB458" s="203">
        <v>0</v>
      </c>
      <c r="AC458" s="203"/>
      <c r="AD458" s="203"/>
      <c r="AE458" s="203">
        <v>0</v>
      </c>
      <c r="AF458" s="215"/>
      <c r="AG458" s="216"/>
      <c r="AH458" s="328"/>
      <c r="AI458" s="328"/>
      <c r="AJ458" s="328"/>
      <c r="AK458" s="329"/>
      <c r="AL458" s="205">
        <v>0</v>
      </c>
      <c r="AM458" s="330">
        <v>0</v>
      </c>
      <c r="AN458" s="328"/>
      <c r="AO458" s="208">
        <v>0</v>
      </c>
      <c r="AP458" s="209"/>
      <c r="AQ458" s="210">
        <v>0</v>
      </c>
      <c r="AR458" s="328"/>
      <c r="AS458" s="328"/>
      <c r="AT458" s="328"/>
      <c r="AU458" s="328"/>
      <c r="AV458" s="211">
        <v>0</v>
      </c>
      <c r="AW458" s="331">
        <v>0</v>
      </c>
      <c r="AX458" s="328"/>
      <c r="AY458" s="207">
        <v>0</v>
      </c>
      <c r="AZ458" s="212"/>
      <c r="BA458" s="213">
        <v>0</v>
      </c>
      <c r="BC458" s="202" t="str">
        <f t="shared" si="56"/>
        <v/>
      </c>
      <c r="BD458" s="202" t="str">
        <f t="shared" si="56"/>
        <v/>
      </c>
      <c r="BE458" s="202" t="str">
        <f t="shared" si="56"/>
        <v/>
      </c>
      <c r="BF458" s="202" t="str">
        <f t="shared" si="56"/>
        <v/>
      </c>
      <c r="BG458" s="202" t="str">
        <f t="shared" si="54"/>
        <v>W/C</v>
      </c>
      <c r="BH458" s="202" t="str">
        <f t="shared" si="54"/>
        <v>NO</v>
      </c>
      <c r="BI458" s="202" t="str">
        <f t="shared" si="55"/>
        <v>W/C</v>
      </c>
      <c r="BK458" s="202" t="b">
        <f t="shared" si="58"/>
        <v>1</v>
      </c>
      <c r="BL458" s="202" t="b">
        <f t="shared" si="58"/>
        <v>1</v>
      </c>
      <c r="BM458" s="202" t="b">
        <f t="shared" si="58"/>
        <v>1</v>
      </c>
      <c r="BN458" s="202" t="b">
        <f t="shared" si="57"/>
        <v>1</v>
      </c>
      <c r="BO458" s="202" t="b">
        <f t="shared" si="57"/>
        <v>1</v>
      </c>
      <c r="BP458" s="202" t="b">
        <f t="shared" si="57"/>
        <v>1</v>
      </c>
      <c r="BQ458" s="202" t="b">
        <f t="shared" si="57"/>
        <v>1</v>
      </c>
    </row>
    <row r="459" spans="1:69" s="332" customFormat="1" ht="12" customHeight="1" x14ac:dyDescent="0.2">
      <c r="A459" s="325">
        <v>18210281</v>
      </c>
      <c r="B459" s="326" t="s">
        <v>2105</v>
      </c>
      <c r="C459" s="327" t="s">
        <v>855</v>
      </c>
      <c r="D459" s="201" t="s">
        <v>479</v>
      </c>
      <c r="E459" s="170"/>
      <c r="F459" s="327"/>
      <c r="G459" s="201"/>
      <c r="H459" s="202" t="s">
        <v>1684</v>
      </c>
      <c r="I459" s="202" t="s">
        <v>1684</v>
      </c>
      <c r="J459" s="202" t="s">
        <v>1684</v>
      </c>
      <c r="K459" s="202" t="s">
        <v>1684</v>
      </c>
      <c r="L459" s="202" t="s">
        <v>479</v>
      </c>
      <c r="M459" s="202" t="s">
        <v>1685</v>
      </c>
      <c r="N459" s="202" t="s">
        <v>479</v>
      </c>
      <c r="O459" s="167"/>
      <c r="P459" s="203">
        <v>54592488.810000002</v>
      </c>
      <c r="Q459" s="203">
        <v>53837373.810000002</v>
      </c>
      <c r="R459" s="203">
        <v>53082258.810000002</v>
      </c>
      <c r="S459" s="203">
        <v>52327143.810000002</v>
      </c>
      <c r="T459" s="203">
        <v>51572028.810000002</v>
      </c>
      <c r="U459" s="203">
        <v>50816913.810000002</v>
      </c>
      <c r="V459" s="203">
        <v>50061798.810000002</v>
      </c>
      <c r="W459" s="203">
        <v>49306683.810000002</v>
      </c>
      <c r="X459" s="203">
        <v>48551568.810000002</v>
      </c>
      <c r="Y459" s="203">
        <v>47796453.810000002</v>
      </c>
      <c r="Z459" s="203">
        <v>47041338.810000002</v>
      </c>
      <c r="AA459" s="203">
        <v>46286223.810000002</v>
      </c>
      <c r="AB459" s="203">
        <v>45531108.810000002</v>
      </c>
      <c r="AC459" s="203"/>
      <c r="AD459" s="203"/>
      <c r="AE459" s="203">
        <v>50061798.810000002</v>
      </c>
      <c r="AF459" s="215"/>
      <c r="AG459" s="216"/>
      <c r="AH459" s="328"/>
      <c r="AI459" s="328"/>
      <c r="AJ459" s="328"/>
      <c r="AK459" s="329"/>
      <c r="AL459" s="205">
        <v>0</v>
      </c>
      <c r="AM459" s="330">
        <v>50061798.810000002</v>
      </c>
      <c r="AN459" s="328"/>
      <c r="AO459" s="208">
        <v>50061798.810000002</v>
      </c>
      <c r="AP459" s="209"/>
      <c r="AQ459" s="210">
        <v>45531108.810000002</v>
      </c>
      <c r="AR459" s="328"/>
      <c r="AS459" s="328"/>
      <c r="AT459" s="328"/>
      <c r="AU459" s="328"/>
      <c r="AV459" s="211">
        <v>0</v>
      </c>
      <c r="AW459" s="331">
        <v>45531108.810000002</v>
      </c>
      <c r="AX459" s="328"/>
      <c r="AY459" s="207">
        <v>45531108.810000002</v>
      </c>
      <c r="AZ459" s="212"/>
      <c r="BA459" s="213">
        <v>0</v>
      </c>
      <c r="BC459" s="202" t="str">
        <f t="shared" si="56"/>
        <v/>
      </c>
      <c r="BD459" s="202" t="str">
        <f t="shared" si="56"/>
        <v/>
      </c>
      <c r="BE459" s="202" t="str">
        <f t="shared" si="56"/>
        <v/>
      </c>
      <c r="BF459" s="202" t="str">
        <f t="shared" si="56"/>
        <v/>
      </c>
      <c r="BG459" s="202" t="str">
        <f t="shared" si="54"/>
        <v>W/C</v>
      </c>
      <c r="BH459" s="202" t="str">
        <f t="shared" si="54"/>
        <v>NO</v>
      </c>
      <c r="BI459" s="202" t="str">
        <f t="shared" si="55"/>
        <v>W/C</v>
      </c>
      <c r="BK459" s="202" t="b">
        <f t="shared" si="58"/>
        <v>1</v>
      </c>
      <c r="BL459" s="202" t="b">
        <f t="shared" si="58"/>
        <v>1</v>
      </c>
      <c r="BM459" s="202" t="b">
        <f t="shared" si="58"/>
        <v>1</v>
      </c>
      <c r="BN459" s="202" t="b">
        <f t="shared" si="57"/>
        <v>1</v>
      </c>
      <c r="BO459" s="202" t="b">
        <f t="shared" si="57"/>
        <v>1</v>
      </c>
      <c r="BP459" s="202" t="b">
        <f t="shared" si="57"/>
        <v>1</v>
      </c>
      <c r="BQ459" s="202" t="b">
        <f t="shared" si="57"/>
        <v>1</v>
      </c>
    </row>
    <row r="460" spans="1:69" s="332" customFormat="1" ht="12" customHeight="1" x14ac:dyDescent="0.2">
      <c r="A460" s="325">
        <v>18210291</v>
      </c>
      <c r="B460" s="326" t="s">
        <v>2106</v>
      </c>
      <c r="C460" s="327" t="s">
        <v>856</v>
      </c>
      <c r="D460" s="201" t="s">
        <v>479</v>
      </c>
      <c r="E460" s="170"/>
      <c r="F460" s="327"/>
      <c r="G460" s="201"/>
      <c r="H460" s="202" t="s">
        <v>1684</v>
      </c>
      <c r="I460" s="202" t="s">
        <v>1684</v>
      </c>
      <c r="J460" s="202" t="s">
        <v>1684</v>
      </c>
      <c r="K460" s="202" t="s">
        <v>1684</v>
      </c>
      <c r="L460" s="202" t="s">
        <v>479</v>
      </c>
      <c r="M460" s="202" t="s">
        <v>1685</v>
      </c>
      <c r="N460" s="202" t="s">
        <v>479</v>
      </c>
      <c r="O460" s="167"/>
      <c r="P460" s="203">
        <v>0</v>
      </c>
      <c r="Q460" s="203">
        <v>0</v>
      </c>
      <c r="R460" s="203">
        <v>0</v>
      </c>
      <c r="S460" s="203">
        <v>0</v>
      </c>
      <c r="T460" s="203">
        <v>0</v>
      </c>
      <c r="U460" s="203">
        <v>0</v>
      </c>
      <c r="V460" s="203">
        <v>0</v>
      </c>
      <c r="W460" s="203">
        <v>0</v>
      </c>
      <c r="X460" s="203">
        <v>0</v>
      </c>
      <c r="Y460" s="203">
        <v>0</v>
      </c>
      <c r="Z460" s="203">
        <v>0</v>
      </c>
      <c r="AA460" s="203">
        <v>0</v>
      </c>
      <c r="AB460" s="203">
        <v>0</v>
      </c>
      <c r="AC460" s="203"/>
      <c r="AD460" s="203"/>
      <c r="AE460" s="203">
        <v>0</v>
      </c>
      <c r="AF460" s="215"/>
      <c r="AG460" s="216"/>
      <c r="AH460" s="328"/>
      <c r="AI460" s="328"/>
      <c r="AJ460" s="328"/>
      <c r="AK460" s="329"/>
      <c r="AL460" s="205">
        <v>0</v>
      </c>
      <c r="AM460" s="330">
        <v>0</v>
      </c>
      <c r="AN460" s="328"/>
      <c r="AO460" s="208">
        <v>0</v>
      </c>
      <c r="AP460" s="209"/>
      <c r="AQ460" s="210">
        <v>0</v>
      </c>
      <c r="AR460" s="328"/>
      <c r="AS460" s="328"/>
      <c r="AT460" s="328"/>
      <c r="AU460" s="328"/>
      <c r="AV460" s="211">
        <v>0</v>
      </c>
      <c r="AW460" s="331">
        <v>0</v>
      </c>
      <c r="AX460" s="328"/>
      <c r="AY460" s="207">
        <v>0</v>
      </c>
      <c r="AZ460" s="212"/>
      <c r="BA460" s="213">
        <v>0</v>
      </c>
      <c r="BC460" s="202" t="str">
        <f t="shared" si="56"/>
        <v/>
      </c>
      <c r="BD460" s="202" t="str">
        <f t="shared" si="56"/>
        <v/>
      </c>
      <c r="BE460" s="202" t="str">
        <f t="shared" si="56"/>
        <v/>
      </c>
      <c r="BF460" s="202" t="str">
        <f t="shared" si="56"/>
        <v/>
      </c>
      <c r="BG460" s="202" t="str">
        <f t="shared" si="54"/>
        <v>W/C</v>
      </c>
      <c r="BH460" s="202" t="str">
        <f t="shared" si="54"/>
        <v>NO</v>
      </c>
      <c r="BI460" s="202" t="str">
        <f t="shared" si="55"/>
        <v>W/C</v>
      </c>
      <c r="BK460" s="202" t="b">
        <f t="shared" si="58"/>
        <v>1</v>
      </c>
      <c r="BL460" s="202" t="b">
        <f t="shared" si="58"/>
        <v>1</v>
      </c>
      <c r="BM460" s="202" t="b">
        <f t="shared" si="58"/>
        <v>1</v>
      </c>
      <c r="BN460" s="202" t="b">
        <f t="shared" si="57"/>
        <v>1</v>
      </c>
      <c r="BO460" s="202" t="b">
        <f t="shared" si="57"/>
        <v>1</v>
      </c>
      <c r="BP460" s="202" t="b">
        <f t="shared" si="57"/>
        <v>1</v>
      </c>
      <c r="BQ460" s="202" t="b">
        <f t="shared" si="57"/>
        <v>1</v>
      </c>
    </row>
    <row r="461" spans="1:69" s="332" customFormat="1" ht="12" customHeight="1" x14ac:dyDescent="0.2">
      <c r="A461" s="325">
        <v>18210301</v>
      </c>
      <c r="B461" s="326" t="s">
        <v>2107</v>
      </c>
      <c r="C461" s="327" t="s">
        <v>857</v>
      </c>
      <c r="D461" s="201" t="s">
        <v>479</v>
      </c>
      <c r="E461" s="170"/>
      <c r="F461" s="327"/>
      <c r="G461" s="201"/>
      <c r="H461" s="202" t="s">
        <v>1684</v>
      </c>
      <c r="I461" s="202" t="s">
        <v>1684</v>
      </c>
      <c r="J461" s="202" t="s">
        <v>1684</v>
      </c>
      <c r="K461" s="202" t="s">
        <v>1684</v>
      </c>
      <c r="L461" s="202" t="s">
        <v>479</v>
      </c>
      <c r="M461" s="202" t="s">
        <v>1685</v>
      </c>
      <c r="N461" s="202" t="s">
        <v>479</v>
      </c>
      <c r="O461" s="167"/>
      <c r="P461" s="203">
        <v>17667579.66</v>
      </c>
      <c r="Q461" s="203">
        <v>16312451.66</v>
      </c>
      <c r="R461" s="203">
        <v>14957323.66</v>
      </c>
      <c r="S461" s="203">
        <v>13602195.66</v>
      </c>
      <c r="T461" s="203">
        <v>12247067.66</v>
      </c>
      <c r="U461" s="203">
        <v>10891939.66</v>
      </c>
      <c r="V461" s="203">
        <v>9536811.6600000001</v>
      </c>
      <c r="W461" s="203">
        <v>8181683.6600000001</v>
      </c>
      <c r="X461" s="203">
        <v>6826555.6600000001</v>
      </c>
      <c r="Y461" s="203">
        <v>5471427.6600000001</v>
      </c>
      <c r="Z461" s="203">
        <v>4116299.66</v>
      </c>
      <c r="AA461" s="203">
        <v>2761171.66</v>
      </c>
      <c r="AB461" s="203">
        <v>1406043.66</v>
      </c>
      <c r="AC461" s="203"/>
      <c r="AD461" s="203"/>
      <c r="AE461" s="203">
        <v>9536811.6599999983</v>
      </c>
      <c r="AF461" s="215"/>
      <c r="AG461" s="216"/>
      <c r="AH461" s="328"/>
      <c r="AI461" s="328"/>
      <c r="AJ461" s="328"/>
      <c r="AK461" s="329"/>
      <c r="AL461" s="205">
        <v>0</v>
      </c>
      <c r="AM461" s="330">
        <v>9536811.6599999983</v>
      </c>
      <c r="AN461" s="328"/>
      <c r="AO461" s="208">
        <v>9536811.6599999983</v>
      </c>
      <c r="AP461" s="209"/>
      <c r="AQ461" s="210">
        <v>1406043.66</v>
      </c>
      <c r="AR461" s="328"/>
      <c r="AS461" s="328"/>
      <c r="AT461" s="328"/>
      <c r="AU461" s="328"/>
      <c r="AV461" s="211">
        <v>0</v>
      </c>
      <c r="AW461" s="331">
        <v>1406043.66</v>
      </c>
      <c r="AX461" s="328"/>
      <c r="AY461" s="207">
        <v>1406043.66</v>
      </c>
      <c r="AZ461" s="212"/>
      <c r="BA461" s="213">
        <v>0</v>
      </c>
      <c r="BC461" s="202" t="str">
        <f t="shared" si="56"/>
        <v/>
      </c>
      <c r="BD461" s="202" t="str">
        <f t="shared" si="56"/>
        <v/>
      </c>
      <c r="BE461" s="202" t="str">
        <f t="shared" si="56"/>
        <v/>
      </c>
      <c r="BF461" s="202" t="str">
        <f t="shared" si="56"/>
        <v/>
      </c>
      <c r="BG461" s="202" t="str">
        <f t="shared" si="54"/>
        <v>W/C</v>
      </c>
      <c r="BH461" s="202" t="str">
        <f t="shared" si="54"/>
        <v>NO</v>
      </c>
      <c r="BI461" s="202" t="str">
        <f t="shared" si="55"/>
        <v>W/C</v>
      </c>
      <c r="BK461" s="202" t="b">
        <f t="shared" si="58"/>
        <v>1</v>
      </c>
      <c r="BL461" s="202" t="b">
        <f t="shared" si="58"/>
        <v>1</v>
      </c>
      <c r="BM461" s="202" t="b">
        <f t="shared" si="58"/>
        <v>1</v>
      </c>
      <c r="BN461" s="202" t="b">
        <f t="shared" si="57"/>
        <v>1</v>
      </c>
      <c r="BO461" s="202" t="b">
        <f t="shared" si="57"/>
        <v>1</v>
      </c>
      <c r="BP461" s="202" t="b">
        <f t="shared" si="57"/>
        <v>1</v>
      </c>
      <c r="BQ461" s="202" t="b">
        <f t="shared" si="57"/>
        <v>1</v>
      </c>
    </row>
    <row r="462" spans="1:69" s="332" customFormat="1" ht="12" customHeight="1" x14ac:dyDescent="0.2">
      <c r="A462" s="239">
        <v>18210311</v>
      </c>
      <c r="B462" s="240" t="s">
        <v>2108</v>
      </c>
      <c r="C462" s="240" t="s">
        <v>858</v>
      </c>
      <c r="D462" s="201" t="s">
        <v>479</v>
      </c>
      <c r="E462" s="170"/>
      <c r="F462" s="240"/>
      <c r="G462" s="201"/>
      <c r="H462" s="202" t="s">
        <v>1684</v>
      </c>
      <c r="I462" s="202" t="s">
        <v>1684</v>
      </c>
      <c r="J462" s="202" t="s">
        <v>1684</v>
      </c>
      <c r="K462" s="202" t="s">
        <v>1684</v>
      </c>
      <c r="L462" s="202" t="s">
        <v>479</v>
      </c>
      <c r="M462" s="202" t="s">
        <v>1685</v>
      </c>
      <c r="N462" s="202" t="s">
        <v>479</v>
      </c>
      <c r="O462" s="167"/>
      <c r="P462" s="203">
        <v>24158235.699999999</v>
      </c>
      <c r="Q462" s="203">
        <v>24158235.699999999</v>
      </c>
      <c r="R462" s="203">
        <v>24158235.699999999</v>
      </c>
      <c r="S462" s="203">
        <v>24158235.699999999</v>
      </c>
      <c r="T462" s="203">
        <v>24158235.699999999</v>
      </c>
      <c r="U462" s="203">
        <v>24158235.699999999</v>
      </c>
      <c r="V462" s="203">
        <v>24158235.699999999</v>
      </c>
      <c r="W462" s="203">
        <v>24158235.699999999</v>
      </c>
      <c r="X462" s="203">
        <v>24158235.699999999</v>
      </c>
      <c r="Y462" s="203">
        <v>24158235.699999999</v>
      </c>
      <c r="Z462" s="203">
        <v>24158235.699999999</v>
      </c>
      <c r="AA462" s="203">
        <v>24158235.699999999</v>
      </c>
      <c r="AB462" s="203">
        <v>24158235.699999999</v>
      </c>
      <c r="AC462" s="203"/>
      <c r="AD462" s="203"/>
      <c r="AE462" s="203">
        <v>24158235.699999992</v>
      </c>
      <c r="AF462" s="215"/>
      <c r="AG462" s="216"/>
      <c r="AH462" s="328"/>
      <c r="AI462" s="328"/>
      <c r="AJ462" s="328"/>
      <c r="AK462" s="329"/>
      <c r="AL462" s="205">
        <v>0</v>
      </c>
      <c r="AM462" s="330">
        <v>24158235.699999992</v>
      </c>
      <c r="AN462" s="328"/>
      <c r="AO462" s="208">
        <v>24158235.699999992</v>
      </c>
      <c r="AP462" s="209"/>
      <c r="AQ462" s="210">
        <v>24158235.699999999</v>
      </c>
      <c r="AR462" s="328"/>
      <c r="AS462" s="328"/>
      <c r="AT462" s="328"/>
      <c r="AU462" s="328"/>
      <c r="AV462" s="211">
        <v>0</v>
      </c>
      <c r="AW462" s="331">
        <v>24158235.699999999</v>
      </c>
      <c r="AX462" s="328"/>
      <c r="AY462" s="207">
        <v>24158235.699999999</v>
      </c>
      <c r="AZ462" s="212"/>
      <c r="BA462" s="213">
        <v>0</v>
      </c>
      <c r="BC462" s="202" t="str">
        <f t="shared" si="56"/>
        <v/>
      </c>
      <c r="BD462" s="202" t="str">
        <f t="shared" si="56"/>
        <v/>
      </c>
      <c r="BE462" s="202" t="str">
        <f t="shared" si="56"/>
        <v/>
      </c>
      <c r="BF462" s="202" t="str">
        <f t="shared" si="56"/>
        <v/>
      </c>
      <c r="BG462" s="202" t="str">
        <f t="shared" si="54"/>
        <v>W/C</v>
      </c>
      <c r="BH462" s="202" t="str">
        <f t="shared" si="54"/>
        <v>NO</v>
      </c>
      <c r="BI462" s="202" t="str">
        <f t="shared" si="55"/>
        <v>W/C</v>
      </c>
      <c r="BK462" s="202" t="b">
        <f t="shared" si="58"/>
        <v>1</v>
      </c>
      <c r="BL462" s="202" t="b">
        <f t="shared" si="58"/>
        <v>1</v>
      </c>
      <c r="BM462" s="202" t="b">
        <f t="shared" si="58"/>
        <v>1</v>
      </c>
      <c r="BN462" s="202" t="b">
        <f t="shared" si="57"/>
        <v>1</v>
      </c>
      <c r="BO462" s="202" t="b">
        <f t="shared" si="57"/>
        <v>1</v>
      </c>
      <c r="BP462" s="202" t="b">
        <f t="shared" si="57"/>
        <v>1</v>
      </c>
      <c r="BQ462" s="202" t="b">
        <f t="shared" si="57"/>
        <v>1</v>
      </c>
    </row>
    <row r="463" spans="1:69" s="332" customFormat="1" ht="12" customHeight="1" x14ac:dyDescent="0.2">
      <c r="A463" s="239">
        <v>18210321</v>
      </c>
      <c r="B463" s="240" t="s">
        <v>2109</v>
      </c>
      <c r="C463" s="200" t="s">
        <v>859</v>
      </c>
      <c r="D463" s="201" t="s">
        <v>479</v>
      </c>
      <c r="E463" s="170"/>
      <c r="F463" s="200"/>
      <c r="G463" s="201"/>
      <c r="H463" s="202" t="s">
        <v>1684</v>
      </c>
      <c r="I463" s="202" t="s">
        <v>1684</v>
      </c>
      <c r="J463" s="202" t="s">
        <v>1684</v>
      </c>
      <c r="K463" s="202" t="s">
        <v>1684</v>
      </c>
      <c r="L463" s="202" t="s">
        <v>479</v>
      </c>
      <c r="M463" s="202" t="s">
        <v>1685</v>
      </c>
      <c r="N463" s="202" t="s">
        <v>479</v>
      </c>
      <c r="O463" s="167"/>
      <c r="P463" s="203">
        <v>10437020.220000001</v>
      </c>
      <c r="Q463" s="203">
        <v>10437020.220000001</v>
      </c>
      <c r="R463" s="203">
        <v>10437020.220000001</v>
      </c>
      <c r="S463" s="203">
        <v>10437020.220000001</v>
      </c>
      <c r="T463" s="203">
        <v>10437020.220000001</v>
      </c>
      <c r="U463" s="203">
        <v>10437020.220000001</v>
      </c>
      <c r="V463" s="203">
        <v>10437020.220000001</v>
      </c>
      <c r="W463" s="203">
        <v>10437020.220000001</v>
      </c>
      <c r="X463" s="203">
        <v>10437020.220000001</v>
      </c>
      <c r="Y463" s="203">
        <v>10437020.220000001</v>
      </c>
      <c r="Z463" s="203">
        <v>10437020.220000001</v>
      </c>
      <c r="AA463" s="203">
        <v>10437020.220000001</v>
      </c>
      <c r="AB463" s="203">
        <v>10437020.220000001</v>
      </c>
      <c r="AC463" s="203"/>
      <c r="AD463" s="203"/>
      <c r="AE463" s="203">
        <v>10437020.220000001</v>
      </c>
      <c r="AF463" s="215"/>
      <c r="AG463" s="216"/>
      <c r="AH463" s="328"/>
      <c r="AI463" s="328"/>
      <c r="AJ463" s="328"/>
      <c r="AK463" s="329"/>
      <c r="AL463" s="205">
        <v>0</v>
      </c>
      <c r="AM463" s="330">
        <v>10437020.220000001</v>
      </c>
      <c r="AN463" s="328"/>
      <c r="AO463" s="208">
        <v>10437020.220000001</v>
      </c>
      <c r="AP463" s="209"/>
      <c r="AQ463" s="210">
        <v>10437020.220000001</v>
      </c>
      <c r="AR463" s="328"/>
      <c r="AS463" s="328"/>
      <c r="AT463" s="328"/>
      <c r="AU463" s="328"/>
      <c r="AV463" s="211">
        <v>0</v>
      </c>
      <c r="AW463" s="331">
        <v>10437020.220000001</v>
      </c>
      <c r="AX463" s="328"/>
      <c r="AY463" s="207">
        <v>10437020.220000001</v>
      </c>
      <c r="AZ463" s="212"/>
      <c r="BA463" s="213">
        <v>0</v>
      </c>
      <c r="BC463" s="202" t="str">
        <f t="shared" si="56"/>
        <v/>
      </c>
      <c r="BD463" s="202" t="str">
        <f t="shared" si="56"/>
        <v/>
      </c>
      <c r="BE463" s="202" t="str">
        <f t="shared" si="56"/>
        <v/>
      </c>
      <c r="BF463" s="202" t="str">
        <f t="shared" si="56"/>
        <v/>
      </c>
      <c r="BG463" s="202" t="str">
        <f t="shared" si="54"/>
        <v>W/C</v>
      </c>
      <c r="BH463" s="202" t="str">
        <f t="shared" si="54"/>
        <v>NO</v>
      </c>
      <c r="BI463" s="202" t="str">
        <f t="shared" si="55"/>
        <v>W/C</v>
      </c>
      <c r="BK463" s="202" t="b">
        <f t="shared" si="58"/>
        <v>1</v>
      </c>
      <c r="BL463" s="202" t="b">
        <f t="shared" si="58"/>
        <v>1</v>
      </c>
      <c r="BM463" s="202" t="b">
        <f t="shared" si="58"/>
        <v>1</v>
      </c>
      <c r="BN463" s="202" t="b">
        <f t="shared" si="57"/>
        <v>1</v>
      </c>
      <c r="BO463" s="202" t="b">
        <f t="shared" si="57"/>
        <v>1</v>
      </c>
      <c r="BP463" s="202" t="b">
        <f t="shared" si="57"/>
        <v>1</v>
      </c>
      <c r="BQ463" s="202" t="b">
        <f t="shared" si="57"/>
        <v>1</v>
      </c>
    </row>
    <row r="464" spans="1:69" s="332" customFormat="1" ht="12" customHeight="1" x14ac:dyDescent="0.2">
      <c r="A464" s="291">
        <v>18210331</v>
      </c>
      <c r="B464" s="292" t="s">
        <v>2110</v>
      </c>
      <c r="C464" s="243" t="s">
        <v>860</v>
      </c>
      <c r="D464" s="244" t="s">
        <v>479</v>
      </c>
      <c r="E464" s="245"/>
      <c r="F464" s="263">
        <v>42783</v>
      </c>
      <c r="G464" s="244"/>
      <c r="H464" s="247" t="s">
        <v>1684</v>
      </c>
      <c r="I464" s="247" t="s">
        <v>1684</v>
      </c>
      <c r="J464" s="247" t="s">
        <v>1684</v>
      </c>
      <c r="K464" s="247" t="s">
        <v>1684</v>
      </c>
      <c r="L464" s="247" t="s">
        <v>479</v>
      </c>
      <c r="M464" s="247" t="s">
        <v>1685</v>
      </c>
      <c r="N464" s="247" t="s">
        <v>479</v>
      </c>
      <c r="O464" s="248"/>
      <c r="P464" s="249">
        <v>9437656.25</v>
      </c>
      <c r="Q464" s="249">
        <v>12336039.66</v>
      </c>
      <c r="R464" s="249">
        <v>12494253.279999999</v>
      </c>
      <c r="S464" s="249">
        <v>12565379.529999999</v>
      </c>
      <c r="T464" s="249">
        <v>12668753.01</v>
      </c>
      <c r="U464" s="249">
        <v>12681893.720000001</v>
      </c>
      <c r="V464" s="249">
        <v>12717824.810000001</v>
      </c>
      <c r="W464" s="249">
        <v>12720858.83</v>
      </c>
      <c r="X464" s="249">
        <v>12711399.300000001</v>
      </c>
      <c r="Y464" s="249">
        <v>12707858.34</v>
      </c>
      <c r="Z464" s="249">
        <v>12707858.34</v>
      </c>
      <c r="AA464" s="249">
        <v>12707858.34</v>
      </c>
      <c r="AB464" s="249">
        <v>12707858.34</v>
      </c>
      <c r="AC464" s="249"/>
      <c r="AD464" s="249"/>
      <c r="AE464" s="249">
        <v>12507727.871249998</v>
      </c>
      <c r="AF464" s="250"/>
      <c r="AG464" s="251"/>
      <c r="AH464" s="333"/>
      <c r="AI464" s="333"/>
      <c r="AJ464" s="333"/>
      <c r="AK464" s="334"/>
      <c r="AL464" s="252">
        <v>0</v>
      </c>
      <c r="AM464" s="335">
        <v>12507727.871249998</v>
      </c>
      <c r="AN464" s="333"/>
      <c r="AO464" s="255">
        <v>12507727.871249998</v>
      </c>
      <c r="AP464" s="252"/>
      <c r="AQ464" s="256">
        <v>12707858.34</v>
      </c>
      <c r="AR464" s="333"/>
      <c r="AS464" s="333"/>
      <c r="AT464" s="333"/>
      <c r="AU464" s="333"/>
      <c r="AV464" s="257">
        <v>0</v>
      </c>
      <c r="AW464" s="336">
        <v>12707858.34</v>
      </c>
      <c r="AX464" s="333"/>
      <c r="AY464" s="254">
        <v>12707858.34</v>
      </c>
      <c r="AZ464" s="258"/>
      <c r="BA464" s="213">
        <v>0</v>
      </c>
      <c r="BC464" s="247" t="str">
        <f t="shared" si="56"/>
        <v/>
      </c>
      <c r="BD464" s="247" t="str">
        <f t="shared" si="56"/>
        <v/>
      </c>
      <c r="BE464" s="247" t="str">
        <f t="shared" si="56"/>
        <v/>
      </c>
      <c r="BF464" s="202" t="str">
        <f t="shared" si="56"/>
        <v/>
      </c>
      <c r="BG464" s="202" t="str">
        <f t="shared" si="54"/>
        <v>W/C</v>
      </c>
      <c r="BH464" s="202" t="str">
        <f t="shared" si="54"/>
        <v>NO</v>
      </c>
      <c r="BI464" s="202" t="str">
        <f t="shared" si="55"/>
        <v>W/C</v>
      </c>
      <c r="BK464" s="202" t="b">
        <f t="shared" si="58"/>
        <v>1</v>
      </c>
      <c r="BL464" s="202" t="b">
        <f t="shared" si="58"/>
        <v>1</v>
      </c>
      <c r="BM464" s="202" t="b">
        <f t="shared" si="58"/>
        <v>1</v>
      </c>
      <c r="BN464" s="202" t="b">
        <f t="shared" si="57"/>
        <v>1</v>
      </c>
      <c r="BO464" s="202" t="b">
        <f t="shared" si="57"/>
        <v>1</v>
      </c>
      <c r="BP464" s="202" t="b">
        <f t="shared" si="57"/>
        <v>1</v>
      </c>
      <c r="BQ464" s="202" t="b">
        <f t="shared" si="57"/>
        <v>1</v>
      </c>
    </row>
    <row r="465" spans="1:69" s="332" customFormat="1" ht="12" customHeight="1" x14ac:dyDescent="0.2">
      <c r="A465" s="291">
        <v>18210341</v>
      </c>
      <c r="B465" s="292" t="s">
        <v>2111</v>
      </c>
      <c r="C465" s="243" t="s">
        <v>861</v>
      </c>
      <c r="D465" s="244" t="s">
        <v>479</v>
      </c>
      <c r="E465" s="245"/>
      <c r="F465" s="263">
        <v>43070</v>
      </c>
      <c r="G465" s="244"/>
      <c r="H465" s="247" t="s">
        <v>1684</v>
      </c>
      <c r="I465" s="247" t="s">
        <v>1684</v>
      </c>
      <c r="J465" s="247" t="s">
        <v>1684</v>
      </c>
      <c r="K465" s="247" t="s">
        <v>1684</v>
      </c>
      <c r="L465" s="247" t="s">
        <v>479</v>
      </c>
      <c r="M465" s="247" t="s">
        <v>1685</v>
      </c>
      <c r="N465" s="247" t="s">
        <v>479</v>
      </c>
      <c r="O465" s="248"/>
      <c r="P465" s="249">
        <v>12215518.98</v>
      </c>
      <c r="Q465" s="249">
        <v>12215518.98</v>
      </c>
      <c r="R465" s="249">
        <v>12215518.98</v>
      </c>
      <c r="S465" s="249">
        <v>12215518.98</v>
      </c>
      <c r="T465" s="249">
        <v>12215518.98</v>
      </c>
      <c r="U465" s="249">
        <v>12215518.98</v>
      </c>
      <c r="V465" s="249">
        <v>12215518.98</v>
      </c>
      <c r="W465" s="249">
        <v>12215518.98</v>
      </c>
      <c r="X465" s="249">
        <v>12215518.98</v>
      </c>
      <c r="Y465" s="249">
        <v>12215518.98</v>
      </c>
      <c r="Z465" s="249">
        <v>12215518.98</v>
      </c>
      <c r="AA465" s="249">
        <v>12215518.98</v>
      </c>
      <c r="AB465" s="249">
        <v>12215518.98</v>
      </c>
      <c r="AC465" s="249"/>
      <c r="AD465" s="249"/>
      <c r="AE465" s="249">
        <v>12215518.980000002</v>
      </c>
      <c r="AF465" s="250"/>
      <c r="AG465" s="251"/>
      <c r="AH465" s="333"/>
      <c r="AI465" s="333"/>
      <c r="AJ465" s="333"/>
      <c r="AK465" s="334"/>
      <c r="AL465" s="252">
        <v>0</v>
      </c>
      <c r="AM465" s="335">
        <v>12215518.980000002</v>
      </c>
      <c r="AN465" s="333"/>
      <c r="AO465" s="255">
        <v>12215518.980000002</v>
      </c>
      <c r="AP465" s="252"/>
      <c r="AQ465" s="256">
        <v>12215518.98</v>
      </c>
      <c r="AR465" s="333"/>
      <c r="AS465" s="333"/>
      <c r="AT465" s="333"/>
      <c r="AU465" s="333"/>
      <c r="AV465" s="257">
        <v>0</v>
      </c>
      <c r="AW465" s="336">
        <v>12215518.98</v>
      </c>
      <c r="AX465" s="333"/>
      <c r="AY465" s="254">
        <v>12215518.98</v>
      </c>
      <c r="AZ465" s="258"/>
      <c r="BA465" s="213">
        <v>0</v>
      </c>
      <c r="BC465" s="247" t="str">
        <f t="shared" si="56"/>
        <v/>
      </c>
      <c r="BD465" s="247" t="str">
        <f t="shared" si="56"/>
        <v/>
      </c>
      <c r="BE465" s="247" t="str">
        <f t="shared" si="56"/>
        <v/>
      </c>
      <c r="BF465" s="202" t="str">
        <f t="shared" si="56"/>
        <v/>
      </c>
      <c r="BG465" s="202" t="str">
        <f t="shared" si="54"/>
        <v>W/C</v>
      </c>
      <c r="BH465" s="202" t="str">
        <f t="shared" si="54"/>
        <v>NO</v>
      </c>
      <c r="BI465" s="202" t="str">
        <f t="shared" si="55"/>
        <v>W/C</v>
      </c>
      <c r="BK465" s="202" t="b">
        <f t="shared" si="58"/>
        <v>1</v>
      </c>
      <c r="BL465" s="202" t="b">
        <f t="shared" si="58"/>
        <v>1</v>
      </c>
      <c r="BM465" s="202" t="b">
        <f t="shared" si="58"/>
        <v>1</v>
      </c>
      <c r="BN465" s="202" t="b">
        <f t="shared" si="57"/>
        <v>1</v>
      </c>
      <c r="BO465" s="202" t="b">
        <f t="shared" si="57"/>
        <v>1</v>
      </c>
      <c r="BP465" s="202" t="b">
        <f t="shared" si="57"/>
        <v>1</v>
      </c>
      <c r="BQ465" s="202" t="b">
        <f t="shared" si="57"/>
        <v>1</v>
      </c>
    </row>
    <row r="466" spans="1:69" s="332" customFormat="1" ht="12" customHeight="1" x14ac:dyDescent="0.2">
      <c r="A466" s="305">
        <v>18210351</v>
      </c>
      <c r="B466" s="307" t="s">
        <v>4954</v>
      </c>
      <c r="C466" s="219" t="s">
        <v>4905</v>
      </c>
      <c r="D466" s="220" t="s">
        <v>479</v>
      </c>
      <c r="E466" s="221"/>
      <c r="F466" s="262">
        <v>43435</v>
      </c>
      <c r="G466" s="220"/>
      <c r="H466" s="223" t="s">
        <v>1684</v>
      </c>
      <c r="I466" s="223" t="s">
        <v>1684</v>
      </c>
      <c r="J466" s="223" t="s">
        <v>1684</v>
      </c>
      <c r="K466" s="223" t="s">
        <v>1684</v>
      </c>
      <c r="L466" s="223" t="s">
        <v>479</v>
      </c>
      <c r="M466" s="223" t="s">
        <v>1685</v>
      </c>
      <c r="N466" s="223" t="s">
        <v>479</v>
      </c>
      <c r="O466" s="224"/>
      <c r="P466" s="225"/>
      <c r="Q466" s="225"/>
      <c r="R466" s="225"/>
      <c r="S466" s="225"/>
      <c r="T466" s="225"/>
      <c r="U466" s="225"/>
      <c r="V466" s="225"/>
      <c r="W466" s="225"/>
      <c r="X466" s="225"/>
      <c r="Y466" s="225"/>
      <c r="Z466" s="225"/>
      <c r="AA466" s="225"/>
      <c r="AB466" s="225">
        <v>11874753.6</v>
      </c>
      <c r="AC466" s="225"/>
      <c r="AD466" s="225"/>
      <c r="AE466" s="225">
        <v>494781.39999999997</v>
      </c>
      <c r="AF466" s="226"/>
      <c r="AG466" s="227"/>
      <c r="AH466" s="337"/>
      <c r="AI466" s="337"/>
      <c r="AJ466" s="337"/>
      <c r="AK466" s="338"/>
      <c r="AL466" s="228">
        <v>0</v>
      </c>
      <c r="AM466" s="339">
        <v>494781.39999999997</v>
      </c>
      <c r="AN466" s="337"/>
      <c r="AO466" s="231">
        <v>494781.39999999997</v>
      </c>
      <c r="AP466" s="228"/>
      <c r="AQ466" s="232">
        <v>11874753.6</v>
      </c>
      <c r="AR466" s="337"/>
      <c r="AS466" s="337"/>
      <c r="AT466" s="337"/>
      <c r="AU466" s="337"/>
      <c r="AV466" s="233">
        <v>0</v>
      </c>
      <c r="AW466" s="340">
        <v>11874753.6</v>
      </c>
      <c r="AX466" s="337"/>
      <c r="AY466" s="230">
        <v>11874753.6</v>
      </c>
      <c r="AZ466" s="234"/>
      <c r="BA466" s="213">
        <v>0</v>
      </c>
      <c r="BC466" s="247"/>
      <c r="BD466" s="247"/>
      <c r="BE466" s="247"/>
      <c r="BF466" s="202"/>
      <c r="BG466" s="202"/>
      <c r="BH466" s="202"/>
      <c r="BI466" s="202"/>
      <c r="BK466" s="202"/>
      <c r="BL466" s="202"/>
      <c r="BM466" s="202"/>
      <c r="BN466" s="202"/>
      <c r="BO466" s="202"/>
      <c r="BP466" s="202"/>
      <c r="BQ466" s="202"/>
    </row>
    <row r="467" spans="1:69" s="214" customFormat="1" ht="12" customHeight="1" x14ac:dyDescent="0.2">
      <c r="A467" s="239">
        <v>18220011</v>
      </c>
      <c r="B467" s="240" t="s">
        <v>2112</v>
      </c>
      <c r="C467" s="200" t="s">
        <v>150</v>
      </c>
      <c r="D467" s="201" t="s">
        <v>476</v>
      </c>
      <c r="E467" s="170"/>
      <c r="F467" s="200"/>
      <c r="G467" s="201"/>
      <c r="H467" s="202" t="s">
        <v>1684</v>
      </c>
      <c r="I467" s="202" t="s">
        <v>476</v>
      </c>
      <c r="J467" s="202" t="s">
        <v>1684</v>
      </c>
      <c r="K467" s="202" t="s">
        <v>1684</v>
      </c>
      <c r="L467" s="202" t="s">
        <v>1685</v>
      </c>
      <c r="M467" s="202" t="s">
        <v>1685</v>
      </c>
      <c r="N467" s="202" t="s">
        <v>1684</v>
      </c>
      <c r="O467" s="167"/>
      <c r="P467" s="203">
        <v>0</v>
      </c>
      <c r="Q467" s="203">
        <v>0</v>
      </c>
      <c r="R467" s="203">
        <v>0</v>
      </c>
      <c r="S467" s="203">
        <v>0</v>
      </c>
      <c r="T467" s="203">
        <v>0</v>
      </c>
      <c r="U467" s="203">
        <v>0</v>
      </c>
      <c r="V467" s="203">
        <v>0</v>
      </c>
      <c r="W467" s="203">
        <v>0</v>
      </c>
      <c r="X467" s="203">
        <v>0</v>
      </c>
      <c r="Y467" s="203">
        <v>0</v>
      </c>
      <c r="Z467" s="203">
        <v>0</v>
      </c>
      <c r="AA467" s="203">
        <v>0</v>
      </c>
      <c r="AB467" s="203">
        <v>0</v>
      </c>
      <c r="AC467" s="203"/>
      <c r="AD467" s="203"/>
      <c r="AE467" s="203">
        <v>0</v>
      </c>
      <c r="AF467" s="215" t="s">
        <v>151</v>
      </c>
      <c r="AG467" s="216"/>
      <c r="AH467" s="205"/>
      <c r="AI467" s="205">
        <v>0</v>
      </c>
      <c r="AJ467" s="205"/>
      <c r="AK467" s="206"/>
      <c r="AL467" s="205">
        <v>0</v>
      </c>
      <c r="AM467" s="207"/>
      <c r="AN467" s="205"/>
      <c r="AO467" s="208">
        <v>0</v>
      </c>
      <c r="AP467" s="209"/>
      <c r="AQ467" s="210">
        <v>0</v>
      </c>
      <c r="AR467" s="205"/>
      <c r="AS467" s="205">
        <v>0</v>
      </c>
      <c r="AT467" s="205"/>
      <c r="AU467" s="205"/>
      <c r="AV467" s="211">
        <v>0</v>
      </c>
      <c r="AW467" s="205"/>
      <c r="AX467" s="205"/>
      <c r="AY467" s="207">
        <v>0</v>
      </c>
      <c r="AZ467" s="212"/>
      <c r="BA467" s="213">
        <v>0</v>
      </c>
      <c r="BC467" s="202" t="str">
        <f t="shared" si="56"/>
        <v/>
      </c>
      <c r="BD467" s="202" t="str">
        <f t="shared" si="56"/>
        <v>ERB</v>
      </c>
      <c r="BE467" s="202" t="str">
        <f t="shared" si="56"/>
        <v/>
      </c>
      <c r="BF467" s="202" t="str">
        <f t="shared" si="56"/>
        <v/>
      </c>
      <c r="BG467" s="202" t="str">
        <f t="shared" si="54"/>
        <v>NO</v>
      </c>
      <c r="BH467" s="202" t="str">
        <f t="shared" si="54"/>
        <v>NO</v>
      </c>
      <c r="BI467" s="202" t="str">
        <f t="shared" si="55"/>
        <v/>
      </c>
      <c r="BK467" s="202" t="b">
        <f t="shared" si="58"/>
        <v>1</v>
      </c>
      <c r="BL467" s="202" t="b">
        <f t="shared" si="58"/>
        <v>1</v>
      </c>
      <c r="BM467" s="202" t="b">
        <f t="shared" si="58"/>
        <v>1</v>
      </c>
      <c r="BN467" s="202" t="b">
        <f t="shared" si="57"/>
        <v>1</v>
      </c>
      <c r="BO467" s="202" t="b">
        <f t="shared" si="57"/>
        <v>1</v>
      </c>
      <c r="BP467" s="202" t="b">
        <f t="shared" si="57"/>
        <v>1</v>
      </c>
      <c r="BQ467" s="202" t="b">
        <f t="shared" si="57"/>
        <v>1</v>
      </c>
    </row>
    <row r="468" spans="1:69" s="214" customFormat="1" ht="12" customHeight="1" x14ac:dyDescent="0.2">
      <c r="A468" s="239">
        <v>18220021</v>
      </c>
      <c r="B468" s="240" t="s">
        <v>2113</v>
      </c>
      <c r="C468" s="200" t="s">
        <v>152</v>
      </c>
      <c r="D468" s="201" t="s">
        <v>476</v>
      </c>
      <c r="E468" s="170"/>
      <c r="F468" s="200"/>
      <c r="G468" s="201"/>
      <c r="H468" s="202" t="s">
        <v>1684</v>
      </c>
      <c r="I468" s="202" t="s">
        <v>476</v>
      </c>
      <c r="J468" s="202" t="s">
        <v>1684</v>
      </c>
      <c r="K468" s="202" t="s">
        <v>1684</v>
      </c>
      <c r="L468" s="202" t="s">
        <v>1685</v>
      </c>
      <c r="M468" s="202" t="s">
        <v>1685</v>
      </c>
      <c r="N468" s="202" t="s">
        <v>1684</v>
      </c>
      <c r="O468" s="167"/>
      <c r="P468" s="203">
        <v>0</v>
      </c>
      <c r="Q468" s="203">
        <v>0</v>
      </c>
      <c r="R468" s="203">
        <v>0</v>
      </c>
      <c r="S468" s="203">
        <v>0</v>
      </c>
      <c r="T468" s="203">
        <v>0</v>
      </c>
      <c r="U468" s="203">
        <v>0</v>
      </c>
      <c r="V468" s="203">
        <v>0</v>
      </c>
      <c r="W468" s="203">
        <v>0</v>
      </c>
      <c r="X468" s="203">
        <v>0</v>
      </c>
      <c r="Y468" s="203">
        <v>0</v>
      </c>
      <c r="Z468" s="203">
        <v>0</v>
      </c>
      <c r="AA468" s="203">
        <v>0</v>
      </c>
      <c r="AB468" s="203">
        <v>0</v>
      </c>
      <c r="AC468" s="203"/>
      <c r="AD468" s="203"/>
      <c r="AE468" s="203">
        <v>0</v>
      </c>
      <c r="AF468" s="215" t="s">
        <v>151</v>
      </c>
      <c r="AG468" s="216"/>
      <c r="AH468" s="205"/>
      <c r="AI468" s="205">
        <v>0</v>
      </c>
      <c r="AJ468" s="205"/>
      <c r="AK468" s="206"/>
      <c r="AL468" s="205">
        <v>0</v>
      </c>
      <c r="AM468" s="207"/>
      <c r="AN468" s="205"/>
      <c r="AO468" s="208">
        <v>0</v>
      </c>
      <c r="AP468" s="209"/>
      <c r="AQ468" s="210">
        <v>0</v>
      </c>
      <c r="AR468" s="205"/>
      <c r="AS468" s="205">
        <v>0</v>
      </c>
      <c r="AT468" s="205"/>
      <c r="AU468" s="205"/>
      <c r="AV468" s="211">
        <v>0</v>
      </c>
      <c r="AW468" s="205"/>
      <c r="AX468" s="205"/>
      <c r="AY468" s="207">
        <v>0</v>
      </c>
      <c r="AZ468" s="212"/>
      <c r="BA468" s="213">
        <v>0</v>
      </c>
      <c r="BC468" s="202" t="str">
        <f t="shared" si="56"/>
        <v/>
      </c>
      <c r="BD468" s="202" t="str">
        <f t="shared" si="56"/>
        <v>ERB</v>
      </c>
      <c r="BE468" s="202" t="str">
        <f t="shared" si="56"/>
        <v/>
      </c>
      <c r="BF468" s="202" t="str">
        <f t="shared" si="56"/>
        <v/>
      </c>
      <c r="BG468" s="202" t="str">
        <f t="shared" si="54"/>
        <v>NO</v>
      </c>
      <c r="BH468" s="202" t="str">
        <f t="shared" si="54"/>
        <v>NO</v>
      </c>
      <c r="BI468" s="202" t="str">
        <f t="shared" si="55"/>
        <v/>
      </c>
      <c r="BK468" s="202" t="b">
        <f t="shared" si="58"/>
        <v>1</v>
      </c>
      <c r="BL468" s="202" t="b">
        <f t="shared" si="58"/>
        <v>1</v>
      </c>
      <c r="BM468" s="202" t="b">
        <f t="shared" si="58"/>
        <v>1</v>
      </c>
      <c r="BN468" s="202" t="b">
        <f t="shared" si="57"/>
        <v>1</v>
      </c>
      <c r="BO468" s="202" t="b">
        <f t="shared" si="57"/>
        <v>1</v>
      </c>
      <c r="BP468" s="202" t="b">
        <f t="shared" si="57"/>
        <v>1</v>
      </c>
      <c r="BQ468" s="202" t="b">
        <f t="shared" si="57"/>
        <v>1</v>
      </c>
    </row>
    <row r="469" spans="1:69" s="214" customFormat="1" ht="12" customHeight="1" x14ac:dyDescent="0.2">
      <c r="A469" s="239">
        <v>18220031</v>
      </c>
      <c r="B469" s="240" t="s">
        <v>2114</v>
      </c>
      <c r="C469" s="200" t="s">
        <v>153</v>
      </c>
      <c r="D469" s="201" t="s">
        <v>476</v>
      </c>
      <c r="E469" s="170"/>
      <c r="F469" s="200"/>
      <c r="G469" s="201"/>
      <c r="H469" s="202" t="s">
        <v>1684</v>
      </c>
      <c r="I469" s="202" t="s">
        <v>476</v>
      </c>
      <c r="J469" s="202" t="s">
        <v>1684</v>
      </c>
      <c r="K469" s="202" t="s">
        <v>1684</v>
      </c>
      <c r="L469" s="202" t="s">
        <v>1685</v>
      </c>
      <c r="M469" s="202" t="s">
        <v>1685</v>
      </c>
      <c r="N469" s="202" t="s">
        <v>1684</v>
      </c>
      <c r="O469" s="167"/>
      <c r="P469" s="203">
        <v>0</v>
      </c>
      <c r="Q469" s="203">
        <v>0</v>
      </c>
      <c r="R469" s="203">
        <v>0</v>
      </c>
      <c r="S469" s="203">
        <v>0</v>
      </c>
      <c r="T469" s="203">
        <v>0</v>
      </c>
      <c r="U469" s="203">
        <v>0</v>
      </c>
      <c r="V469" s="203">
        <v>0</v>
      </c>
      <c r="W469" s="203">
        <v>0</v>
      </c>
      <c r="X469" s="203">
        <v>0</v>
      </c>
      <c r="Y469" s="203">
        <v>0</v>
      </c>
      <c r="Z469" s="203">
        <v>0</v>
      </c>
      <c r="AA469" s="203">
        <v>0</v>
      </c>
      <c r="AB469" s="203">
        <v>0</v>
      </c>
      <c r="AC469" s="203"/>
      <c r="AD469" s="203"/>
      <c r="AE469" s="203">
        <v>0</v>
      </c>
      <c r="AF469" s="215" t="s">
        <v>151</v>
      </c>
      <c r="AG469" s="216"/>
      <c r="AH469" s="205"/>
      <c r="AI469" s="205">
        <v>0</v>
      </c>
      <c r="AJ469" s="205"/>
      <c r="AK469" s="206"/>
      <c r="AL469" s="205">
        <v>0</v>
      </c>
      <c r="AM469" s="207"/>
      <c r="AN469" s="205"/>
      <c r="AO469" s="208">
        <v>0</v>
      </c>
      <c r="AP469" s="209"/>
      <c r="AQ469" s="210">
        <v>0</v>
      </c>
      <c r="AR469" s="205"/>
      <c r="AS469" s="205">
        <v>0</v>
      </c>
      <c r="AT469" s="205"/>
      <c r="AU469" s="205"/>
      <c r="AV469" s="211">
        <v>0</v>
      </c>
      <c r="AW469" s="205"/>
      <c r="AX469" s="205"/>
      <c r="AY469" s="207">
        <v>0</v>
      </c>
      <c r="AZ469" s="212"/>
      <c r="BA469" s="213">
        <v>0</v>
      </c>
      <c r="BC469" s="202" t="str">
        <f t="shared" si="56"/>
        <v/>
      </c>
      <c r="BD469" s="202" t="str">
        <f t="shared" si="56"/>
        <v>ERB</v>
      </c>
      <c r="BE469" s="202" t="str">
        <f t="shared" si="56"/>
        <v/>
      </c>
      <c r="BF469" s="202" t="str">
        <f t="shared" si="56"/>
        <v/>
      </c>
      <c r="BG469" s="202" t="str">
        <f t="shared" si="54"/>
        <v>NO</v>
      </c>
      <c r="BH469" s="202" t="str">
        <f t="shared" si="54"/>
        <v>NO</v>
      </c>
      <c r="BI469" s="202" t="str">
        <f t="shared" si="55"/>
        <v/>
      </c>
      <c r="BK469" s="202" t="b">
        <f t="shared" si="58"/>
        <v>1</v>
      </c>
      <c r="BL469" s="202" t="b">
        <f t="shared" si="58"/>
        <v>1</v>
      </c>
      <c r="BM469" s="202" t="b">
        <f t="shared" si="58"/>
        <v>1</v>
      </c>
      <c r="BN469" s="202" t="b">
        <f t="shared" si="57"/>
        <v>1</v>
      </c>
      <c r="BO469" s="202" t="b">
        <f t="shared" si="57"/>
        <v>1</v>
      </c>
      <c r="BP469" s="202" t="b">
        <f t="shared" si="57"/>
        <v>1</v>
      </c>
      <c r="BQ469" s="202" t="b">
        <f t="shared" si="57"/>
        <v>1</v>
      </c>
    </row>
    <row r="470" spans="1:69" s="214" customFormat="1" ht="12" customHeight="1" x14ac:dyDescent="0.2">
      <c r="A470" s="239">
        <v>18220041</v>
      </c>
      <c r="B470" s="240" t="s">
        <v>2115</v>
      </c>
      <c r="C470" s="200" t="s">
        <v>154</v>
      </c>
      <c r="D470" s="201" t="s">
        <v>476</v>
      </c>
      <c r="E470" s="170"/>
      <c r="F470" s="200"/>
      <c r="G470" s="201"/>
      <c r="H470" s="202" t="s">
        <v>1684</v>
      </c>
      <c r="I470" s="202" t="s">
        <v>476</v>
      </c>
      <c r="J470" s="202" t="s">
        <v>1684</v>
      </c>
      <c r="K470" s="202" t="s">
        <v>1684</v>
      </c>
      <c r="L470" s="202" t="s">
        <v>1685</v>
      </c>
      <c r="M470" s="202" t="s">
        <v>1685</v>
      </c>
      <c r="N470" s="202" t="s">
        <v>1684</v>
      </c>
      <c r="O470" s="167"/>
      <c r="P470" s="203">
        <v>0</v>
      </c>
      <c r="Q470" s="203">
        <v>0</v>
      </c>
      <c r="R470" s="203">
        <v>0</v>
      </c>
      <c r="S470" s="203">
        <v>0</v>
      </c>
      <c r="T470" s="203">
        <v>0</v>
      </c>
      <c r="U470" s="203">
        <v>0</v>
      </c>
      <c r="V470" s="203">
        <v>0</v>
      </c>
      <c r="W470" s="203">
        <v>0</v>
      </c>
      <c r="X470" s="203">
        <v>0</v>
      </c>
      <c r="Y470" s="203">
        <v>0</v>
      </c>
      <c r="Z470" s="203">
        <v>0</v>
      </c>
      <c r="AA470" s="203">
        <v>0</v>
      </c>
      <c r="AB470" s="203">
        <v>0</v>
      </c>
      <c r="AC470" s="203"/>
      <c r="AD470" s="203"/>
      <c r="AE470" s="203">
        <v>0</v>
      </c>
      <c r="AF470" s="215" t="s">
        <v>151</v>
      </c>
      <c r="AG470" s="216"/>
      <c r="AH470" s="205"/>
      <c r="AI470" s="205">
        <v>0</v>
      </c>
      <c r="AJ470" s="205"/>
      <c r="AK470" s="206"/>
      <c r="AL470" s="205">
        <v>0</v>
      </c>
      <c r="AM470" s="207"/>
      <c r="AN470" s="205"/>
      <c r="AO470" s="208">
        <v>0</v>
      </c>
      <c r="AP470" s="209"/>
      <c r="AQ470" s="210">
        <v>0</v>
      </c>
      <c r="AR470" s="205"/>
      <c r="AS470" s="205">
        <v>0</v>
      </c>
      <c r="AT470" s="205"/>
      <c r="AU470" s="205"/>
      <c r="AV470" s="211">
        <v>0</v>
      </c>
      <c r="AW470" s="205"/>
      <c r="AX470" s="205"/>
      <c r="AY470" s="207">
        <v>0</v>
      </c>
      <c r="AZ470" s="212"/>
      <c r="BA470" s="213">
        <v>0</v>
      </c>
      <c r="BC470" s="202" t="str">
        <f t="shared" si="56"/>
        <v/>
      </c>
      <c r="BD470" s="202" t="str">
        <f t="shared" si="56"/>
        <v>ERB</v>
      </c>
      <c r="BE470" s="202" t="str">
        <f t="shared" si="56"/>
        <v/>
      </c>
      <c r="BF470" s="202" t="str">
        <f t="shared" si="56"/>
        <v/>
      </c>
      <c r="BG470" s="202" t="str">
        <f t="shared" si="54"/>
        <v>NO</v>
      </c>
      <c r="BH470" s="202" t="str">
        <f t="shared" si="54"/>
        <v>NO</v>
      </c>
      <c r="BI470" s="202" t="str">
        <f t="shared" si="55"/>
        <v/>
      </c>
      <c r="BK470" s="202" t="b">
        <f t="shared" si="58"/>
        <v>1</v>
      </c>
      <c r="BL470" s="202" t="b">
        <f t="shared" si="58"/>
        <v>1</v>
      </c>
      <c r="BM470" s="202" t="b">
        <f t="shared" si="58"/>
        <v>1</v>
      </c>
      <c r="BN470" s="202" t="b">
        <f t="shared" si="57"/>
        <v>1</v>
      </c>
      <c r="BO470" s="202" t="b">
        <f t="shared" si="57"/>
        <v>1</v>
      </c>
      <c r="BP470" s="202" t="b">
        <f t="shared" si="57"/>
        <v>1</v>
      </c>
      <c r="BQ470" s="202" t="b">
        <f t="shared" si="57"/>
        <v>1</v>
      </c>
    </row>
    <row r="471" spans="1:69" s="214" customFormat="1" ht="12" customHeight="1" x14ac:dyDescent="0.2">
      <c r="A471" s="239">
        <v>18220061</v>
      </c>
      <c r="B471" s="240" t="s">
        <v>2116</v>
      </c>
      <c r="C471" s="200" t="s">
        <v>155</v>
      </c>
      <c r="D471" s="201" t="s">
        <v>476</v>
      </c>
      <c r="E471" s="170"/>
      <c r="F471" s="200"/>
      <c r="G471" s="201"/>
      <c r="H471" s="202" t="s">
        <v>1684</v>
      </c>
      <c r="I471" s="202" t="s">
        <v>476</v>
      </c>
      <c r="J471" s="202" t="s">
        <v>1684</v>
      </c>
      <c r="K471" s="202" t="s">
        <v>1684</v>
      </c>
      <c r="L471" s="202" t="s">
        <v>1685</v>
      </c>
      <c r="M471" s="202" t="s">
        <v>1685</v>
      </c>
      <c r="N471" s="202" t="s">
        <v>1684</v>
      </c>
      <c r="O471" s="167"/>
      <c r="P471" s="203">
        <v>0</v>
      </c>
      <c r="Q471" s="203">
        <v>0</v>
      </c>
      <c r="R471" s="203">
        <v>0</v>
      </c>
      <c r="S471" s="203">
        <v>0</v>
      </c>
      <c r="T471" s="203">
        <v>0</v>
      </c>
      <c r="U471" s="203">
        <v>0</v>
      </c>
      <c r="V471" s="203">
        <v>0</v>
      </c>
      <c r="W471" s="203">
        <v>0</v>
      </c>
      <c r="X471" s="203">
        <v>0</v>
      </c>
      <c r="Y471" s="203">
        <v>0</v>
      </c>
      <c r="Z471" s="203">
        <v>0</v>
      </c>
      <c r="AA471" s="203">
        <v>0</v>
      </c>
      <c r="AB471" s="203">
        <v>0</v>
      </c>
      <c r="AC471" s="203"/>
      <c r="AD471" s="203"/>
      <c r="AE471" s="203">
        <v>0</v>
      </c>
      <c r="AF471" s="215" t="s">
        <v>156</v>
      </c>
      <c r="AG471" s="216"/>
      <c r="AH471" s="205"/>
      <c r="AI471" s="205">
        <v>0</v>
      </c>
      <c r="AJ471" s="205"/>
      <c r="AK471" s="206"/>
      <c r="AL471" s="205">
        <v>0</v>
      </c>
      <c r="AM471" s="207"/>
      <c r="AN471" s="205"/>
      <c r="AO471" s="208">
        <v>0</v>
      </c>
      <c r="AP471" s="209"/>
      <c r="AQ471" s="210">
        <v>0</v>
      </c>
      <c r="AR471" s="205"/>
      <c r="AS471" s="205">
        <v>0</v>
      </c>
      <c r="AT471" s="205"/>
      <c r="AU471" s="205"/>
      <c r="AV471" s="211">
        <v>0</v>
      </c>
      <c r="AW471" s="205"/>
      <c r="AX471" s="205"/>
      <c r="AY471" s="207">
        <v>0</v>
      </c>
      <c r="AZ471" s="212"/>
      <c r="BA471" s="213">
        <v>0</v>
      </c>
      <c r="BC471" s="202" t="str">
        <f t="shared" si="56"/>
        <v/>
      </c>
      <c r="BD471" s="202" t="str">
        <f t="shared" si="56"/>
        <v>ERB</v>
      </c>
      <c r="BE471" s="202" t="str">
        <f t="shared" si="56"/>
        <v/>
      </c>
      <c r="BF471" s="202" t="str">
        <f t="shared" si="56"/>
        <v/>
      </c>
      <c r="BG471" s="202" t="str">
        <f t="shared" si="54"/>
        <v>NO</v>
      </c>
      <c r="BH471" s="202" t="str">
        <f t="shared" si="54"/>
        <v>NO</v>
      </c>
      <c r="BI471" s="202" t="str">
        <f t="shared" si="55"/>
        <v/>
      </c>
      <c r="BK471" s="202" t="b">
        <f t="shared" si="58"/>
        <v>1</v>
      </c>
      <c r="BL471" s="202" t="b">
        <f t="shared" si="58"/>
        <v>1</v>
      </c>
      <c r="BM471" s="202" t="b">
        <f t="shared" si="58"/>
        <v>1</v>
      </c>
      <c r="BN471" s="202" t="b">
        <f t="shared" si="57"/>
        <v>1</v>
      </c>
      <c r="BO471" s="202" t="b">
        <f t="shared" si="57"/>
        <v>1</v>
      </c>
      <c r="BP471" s="202" t="b">
        <f t="shared" si="57"/>
        <v>1</v>
      </c>
      <c r="BQ471" s="202" t="b">
        <f t="shared" si="57"/>
        <v>1</v>
      </c>
    </row>
    <row r="472" spans="1:69" s="214" customFormat="1" ht="12" customHeight="1" x14ac:dyDescent="0.2">
      <c r="A472" s="239">
        <v>18220091</v>
      </c>
      <c r="B472" s="240" t="s">
        <v>2117</v>
      </c>
      <c r="C472" s="200" t="s">
        <v>185</v>
      </c>
      <c r="D472" s="201" t="s">
        <v>476</v>
      </c>
      <c r="E472" s="170"/>
      <c r="F472" s="200"/>
      <c r="G472" s="201"/>
      <c r="H472" s="202" t="s">
        <v>1684</v>
      </c>
      <c r="I472" s="202" t="s">
        <v>476</v>
      </c>
      <c r="J472" s="202" t="s">
        <v>1684</v>
      </c>
      <c r="K472" s="202" t="s">
        <v>1684</v>
      </c>
      <c r="L472" s="202" t="s">
        <v>1685</v>
      </c>
      <c r="M472" s="202" t="s">
        <v>1685</v>
      </c>
      <c r="N472" s="202" t="s">
        <v>1684</v>
      </c>
      <c r="O472" s="167"/>
      <c r="P472" s="203">
        <v>0</v>
      </c>
      <c r="Q472" s="203">
        <v>0</v>
      </c>
      <c r="R472" s="203">
        <v>0</v>
      </c>
      <c r="S472" s="203">
        <v>0</v>
      </c>
      <c r="T472" s="203">
        <v>0</v>
      </c>
      <c r="U472" s="203">
        <v>0</v>
      </c>
      <c r="V472" s="203">
        <v>0</v>
      </c>
      <c r="W472" s="203">
        <v>0</v>
      </c>
      <c r="X472" s="203">
        <v>0</v>
      </c>
      <c r="Y472" s="203">
        <v>0</v>
      </c>
      <c r="Z472" s="203">
        <v>0</v>
      </c>
      <c r="AA472" s="203">
        <v>0</v>
      </c>
      <c r="AB472" s="203">
        <v>0</v>
      </c>
      <c r="AC472" s="203"/>
      <c r="AD472" s="203"/>
      <c r="AE472" s="203">
        <v>0</v>
      </c>
      <c r="AF472" s="215" t="s">
        <v>186</v>
      </c>
      <c r="AG472" s="216"/>
      <c r="AH472" s="205"/>
      <c r="AI472" s="205">
        <v>0</v>
      </c>
      <c r="AJ472" s="205"/>
      <c r="AK472" s="206"/>
      <c r="AL472" s="205">
        <v>0</v>
      </c>
      <c r="AM472" s="207"/>
      <c r="AN472" s="205"/>
      <c r="AO472" s="208">
        <v>0</v>
      </c>
      <c r="AP472" s="209"/>
      <c r="AQ472" s="210">
        <v>0</v>
      </c>
      <c r="AR472" s="205"/>
      <c r="AS472" s="205">
        <v>0</v>
      </c>
      <c r="AT472" s="205"/>
      <c r="AU472" s="205"/>
      <c r="AV472" s="211">
        <v>0</v>
      </c>
      <c r="AW472" s="205"/>
      <c r="AX472" s="205"/>
      <c r="AY472" s="207">
        <v>0</v>
      </c>
      <c r="AZ472" s="212"/>
      <c r="BA472" s="213">
        <v>0</v>
      </c>
      <c r="BC472" s="202" t="str">
        <f t="shared" si="56"/>
        <v/>
      </c>
      <c r="BD472" s="202" t="str">
        <f t="shared" si="56"/>
        <v>ERB</v>
      </c>
      <c r="BE472" s="202" t="str">
        <f t="shared" si="56"/>
        <v/>
      </c>
      <c r="BF472" s="202" t="str">
        <f t="shared" si="56"/>
        <v/>
      </c>
      <c r="BG472" s="202" t="str">
        <f t="shared" si="54"/>
        <v>NO</v>
      </c>
      <c r="BH472" s="202" t="str">
        <f t="shared" si="54"/>
        <v>NO</v>
      </c>
      <c r="BI472" s="202" t="str">
        <f t="shared" si="55"/>
        <v/>
      </c>
      <c r="BK472" s="202" t="b">
        <f t="shared" si="58"/>
        <v>1</v>
      </c>
      <c r="BL472" s="202" t="b">
        <f t="shared" si="58"/>
        <v>1</v>
      </c>
      <c r="BM472" s="202" t="b">
        <f t="shared" si="58"/>
        <v>1</v>
      </c>
      <c r="BN472" s="202" t="b">
        <f t="shared" si="57"/>
        <v>1</v>
      </c>
      <c r="BO472" s="202" t="b">
        <f t="shared" si="57"/>
        <v>1</v>
      </c>
      <c r="BP472" s="202" t="b">
        <f t="shared" si="57"/>
        <v>1</v>
      </c>
      <c r="BQ472" s="202" t="b">
        <f t="shared" si="57"/>
        <v>1</v>
      </c>
    </row>
    <row r="473" spans="1:69" s="214" customFormat="1" ht="12" customHeight="1" x14ac:dyDescent="0.2">
      <c r="A473" s="239">
        <v>18220101</v>
      </c>
      <c r="B473" s="240" t="s">
        <v>2118</v>
      </c>
      <c r="C473" s="200" t="s">
        <v>191</v>
      </c>
      <c r="D473" s="201" t="s">
        <v>476</v>
      </c>
      <c r="E473" s="170"/>
      <c r="F473" s="200"/>
      <c r="G473" s="201"/>
      <c r="H473" s="202" t="s">
        <v>1684</v>
      </c>
      <c r="I473" s="202" t="s">
        <v>476</v>
      </c>
      <c r="J473" s="202" t="s">
        <v>1684</v>
      </c>
      <c r="K473" s="202" t="s">
        <v>1684</v>
      </c>
      <c r="L473" s="202" t="s">
        <v>1685</v>
      </c>
      <c r="M473" s="202" t="s">
        <v>1685</v>
      </c>
      <c r="N473" s="202" t="s">
        <v>1684</v>
      </c>
      <c r="O473" s="167"/>
      <c r="P473" s="203">
        <v>3786307.84</v>
      </c>
      <c r="Q473" s="203">
        <v>3503682.84</v>
      </c>
      <c r="R473" s="203">
        <v>3221057.84</v>
      </c>
      <c r="S473" s="203">
        <v>2938432.84</v>
      </c>
      <c r="T473" s="203">
        <v>2655807.84</v>
      </c>
      <c r="U473" s="203">
        <v>2373182.84</v>
      </c>
      <c r="V473" s="203">
        <v>2090557.84</v>
      </c>
      <c r="W473" s="203">
        <v>1807932.84</v>
      </c>
      <c r="X473" s="203">
        <v>1032629.84</v>
      </c>
      <c r="Y473" s="203">
        <v>662593.84</v>
      </c>
      <c r="Z473" s="203">
        <v>318383.84000000003</v>
      </c>
      <c r="AA473" s="203">
        <v>0</v>
      </c>
      <c r="AB473" s="203">
        <v>0</v>
      </c>
      <c r="AC473" s="203"/>
      <c r="AD473" s="203"/>
      <c r="AE473" s="203">
        <v>1874784.6933333334</v>
      </c>
      <c r="AF473" s="215" t="s">
        <v>192</v>
      </c>
      <c r="AG473" s="216"/>
      <c r="AH473" s="205"/>
      <c r="AI473" s="205">
        <v>1874784.6933333334</v>
      </c>
      <c r="AJ473" s="205"/>
      <c r="AK473" s="206"/>
      <c r="AL473" s="205">
        <v>1874784.6933333334</v>
      </c>
      <c r="AM473" s="207"/>
      <c r="AN473" s="205"/>
      <c r="AO473" s="208">
        <v>0</v>
      </c>
      <c r="AP473" s="209"/>
      <c r="AQ473" s="210">
        <v>0</v>
      </c>
      <c r="AR473" s="205"/>
      <c r="AS473" s="205">
        <v>0</v>
      </c>
      <c r="AT473" s="205"/>
      <c r="AU473" s="205"/>
      <c r="AV473" s="211">
        <v>0</v>
      </c>
      <c r="AW473" s="205"/>
      <c r="AX473" s="205"/>
      <c r="AY473" s="207">
        <v>0</v>
      </c>
      <c r="AZ473" s="212"/>
      <c r="BA473" s="213">
        <v>0</v>
      </c>
      <c r="BC473" s="202" t="str">
        <f t="shared" si="56"/>
        <v/>
      </c>
      <c r="BD473" s="202" t="str">
        <f t="shared" si="56"/>
        <v>ERB</v>
      </c>
      <c r="BE473" s="202" t="str">
        <f t="shared" si="56"/>
        <v/>
      </c>
      <c r="BF473" s="202" t="str">
        <f t="shared" si="56"/>
        <v/>
      </c>
      <c r="BG473" s="202" t="str">
        <f t="shared" si="54"/>
        <v>NO</v>
      </c>
      <c r="BH473" s="202" t="str">
        <f t="shared" si="54"/>
        <v>NO</v>
      </c>
      <c r="BI473" s="202" t="str">
        <f t="shared" si="55"/>
        <v/>
      </c>
      <c r="BK473" s="202" t="b">
        <f t="shared" si="58"/>
        <v>1</v>
      </c>
      <c r="BL473" s="202" t="b">
        <f t="shared" si="58"/>
        <v>1</v>
      </c>
      <c r="BM473" s="202" t="b">
        <f t="shared" si="58"/>
        <v>1</v>
      </c>
      <c r="BN473" s="202" t="b">
        <f t="shared" si="57"/>
        <v>1</v>
      </c>
      <c r="BO473" s="202" t="b">
        <f t="shared" si="57"/>
        <v>1</v>
      </c>
      <c r="BP473" s="202" t="b">
        <f t="shared" si="57"/>
        <v>1</v>
      </c>
      <c r="BQ473" s="202" t="b">
        <f t="shared" si="57"/>
        <v>1</v>
      </c>
    </row>
    <row r="474" spans="1:69" s="214" customFormat="1" ht="12" customHeight="1" x14ac:dyDescent="0.2">
      <c r="A474" s="239">
        <v>18230002</v>
      </c>
      <c r="B474" s="240" t="s">
        <v>2119</v>
      </c>
      <c r="C474" s="200" t="s">
        <v>862</v>
      </c>
      <c r="D474" s="201" t="s">
        <v>478</v>
      </c>
      <c r="E474" s="170"/>
      <c r="F474" s="200"/>
      <c r="G474" s="201"/>
      <c r="H474" s="202" t="s">
        <v>1684</v>
      </c>
      <c r="I474" s="202" t="s">
        <v>1684</v>
      </c>
      <c r="J474" s="202" t="s">
        <v>1684</v>
      </c>
      <c r="K474" s="202" t="s">
        <v>478</v>
      </c>
      <c r="L474" s="202" t="s">
        <v>1685</v>
      </c>
      <c r="M474" s="202" t="s">
        <v>1685</v>
      </c>
      <c r="N474" s="202" t="s">
        <v>1684</v>
      </c>
      <c r="O474" s="167"/>
      <c r="P474" s="203">
        <v>0.35</v>
      </c>
      <c r="Q474" s="203">
        <v>755917.62</v>
      </c>
      <c r="R474" s="203">
        <v>1482621.9</v>
      </c>
      <c r="S474" s="203">
        <v>0.35</v>
      </c>
      <c r="T474" s="203">
        <v>0.35</v>
      </c>
      <c r="U474" s="203">
        <v>0.35</v>
      </c>
      <c r="V474" s="203">
        <v>0.35</v>
      </c>
      <c r="W474" s="203">
        <v>0.35</v>
      </c>
      <c r="X474" s="203">
        <v>0.35</v>
      </c>
      <c r="Y474" s="203">
        <v>0</v>
      </c>
      <c r="Z474" s="203">
        <v>-27996.9</v>
      </c>
      <c r="AA474" s="203">
        <v>-1.31</v>
      </c>
      <c r="AB474" s="203">
        <v>0</v>
      </c>
      <c r="AC474" s="203"/>
      <c r="AD474" s="203"/>
      <c r="AE474" s="203">
        <v>184211.9654166667</v>
      </c>
      <c r="AF474" s="215"/>
      <c r="AG474" s="216"/>
      <c r="AH474" s="205"/>
      <c r="AI474" s="205"/>
      <c r="AJ474" s="205"/>
      <c r="AK474" s="206">
        <v>184211.9654166667</v>
      </c>
      <c r="AL474" s="205">
        <v>184211.9654166667</v>
      </c>
      <c r="AM474" s="207"/>
      <c r="AN474" s="205"/>
      <c r="AO474" s="208">
        <v>0</v>
      </c>
      <c r="AP474" s="209"/>
      <c r="AQ474" s="210">
        <v>0</v>
      </c>
      <c r="AR474" s="205"/>
      <c r="AS474" s="205"/>
      <c r="AT474" s="205"/>
      <c r="AU474" s="205">
        <v>0</v>
      </c>
      <c r="AV474" s="211">
        <v>0</v>
      </c>
      <c r="AW474" s="205"/>
      <c r="AX474" s="205"/>
      <c r="AY474" s="207">
        <v>0</v>
      </c>
      <c r="AZ474" s="212" t="s">
        <v>4906</v>
      </c>
      <c r="BA474" s="213">
        <v>0</v>
      </c>
      <c r="BC474" s="202" t="str">
        <f t="shared" ref="BC474:BF505" si="59">IF(VALUE(AR474),BC$7,IF(ISBLANK(AR474),"",BC$7))</f>
        <v/>
      </c>
      <c r="BD474" s="202" t="str">
        <f t="shared" si="59"/>
        <v/>
      </c>
      <c r="BE474" s="202" t="str">
        <f t="shared" si="59"/>
        <v/>
      </c>
      <c r="BF474" s="202" t="str">
        <f t="shared" si="59"/>
        <v>Non-Op</v>
      </c>
      <c r="BG474" s="202" t="str">
        <f t="shared" si="54"/>
        <v>NO</v>
      </c>
      <c r="BH474" s="202" t="str">
        <f t="shared" si="54"/>
        <v>NO</v>
      </c>
      <c r="BI474" s="202" t="str">
        <f t="shared" si="55"/>
        <v/>
      </c>
      <c r="BK474" s="202" t="b">
        <f t="shared" si="58"/>
        <v>1</v>
      </c>
      <c r="BL474" s="202" t="b">
        <f t="shared" si="58"/>
        <v>1</v>
      </c>
      <c r="BM474" s="202" t="b">
        <f t="shared" si="58"/>
        <v>1</v>
      </c>
      <c r="BN474" s="202" t="b">
        <f t="shared" si="57"/>
        <v>1</v>
      </c>
      <c r="BO474" s="202" t="b">
        <f t="shared" si="57"/>
        <v>1</v>
      </c>
      <c r="BP474" s="202" t="b">
        <f t="shared" si="57"/>
        <v>1</v>
      </c>
      <c r="BQ474" s="202" t="b">
        <f t="shared" si="57"/>
        <v>1</v>
      </c>
    </row>
    <row r="475" spans="1:69" s="214" customFormat="1" ht="12" customHeight="1" x14ac:dyDescent="0.2">
      <c r="A475" s="239">
        <v>18230021</v>
      </c>
      <c r="B475" s="240" t="s">
        <v>2120</v>
      </c>
      <c r="C475" s="200" t="s">
        <v>863</v>
      </c>
      <c r="D475" s="201" t="s">
        <v>479</v>
      </c>
      <c r="E475" s="170"/>
      <c r="F475" s="200"/>
      <c r="G475" s="201"/>
      <c r="H475" s="202" t="s">
        <v>1684</v>
      </c>
      <c r="I475" s="202" t="s">
        <v>1684</v>
      </c>
      <c r="J475" s="202" t="s">
        <v>1684</v>
      </c>
      <c r="K475" s="202" t="s">
        <v>1684</v>
      </c>
      <c r="L475" s="202" t="s">
        <v>479</v>
      </c>
      <c r="M475" s="202" t="s">
        <v>1685</v>
      </c>
      <c r="N475" s="202" t="s">
        <v>479</v>
      </c>
      <c r="O475" s="167"/>
      <c r="P475" s="203">
        <v>101692369.02</v>
      </c>
      <c r="Q475" s="203">
        <v>110787303.84999999</v>
      </c>
      <c r="R475" s="203">
        <v>117052127.36</v>
      </c>
      <c r="S475" s="203">
        <v>123589039.42</v>
      </c>
      <c r="T475" s="203">
        <v>128958556.12</v>
      </c>
      <c r="U475" s="203">
        <v>33091735.899999999</v>
      </c>
      <c r="V475" s="203">
        <v>41370437.390000001</v>
      </c>
      <c r="W475" s="203">
        <v>47652902.740000002</v>
      </c>
      <c r="X475" s="203">
        <v>53878862.149999999</v>
      </c>
      <c r="Y475" s="203">
        <v>61827378.189999998</v>
      </c>
      <c r="Z475" s="203">
        <v>71257095.170000002</v>
      </c>
      <c r="AA475" s="203">
        <v>78286688.439999998</v>
      </c>
      <c r="AB475" s="203">
        <v>91086586.069999993</v>
      </c>
      <c r="AC475" s="203"/>
      <c r="AD475" s="203"/>
      <c r="AE475" s="203">
        <v>80345133.689583316</v>
      </c>
      <c r="AF475" s="270"/>
      <c r="AG475" s="271"/>
      <c r="AH475" s="205"/>
      <c r="AI475" s="205"/>
      <c r="AJ475" s="205"/>
      <c r="AK475" s="206"/>
      <c r="AL475" s="205">
        <v>0</v>
      </c>
      <c r="AM475" s="207">
        <v>80345133.689583316</v>
      </c>
      <c r="AN475" s="205"/>
      <c r="AO475" s="208">
        <v>80345133.689583316</v>
      </c>
      <c r="AP475" s="209"/>
      <c r="AQ475" s="210">
        <v>91086586.069999993</v>
      </c>
      <c r="AR475" s="205"/>
      <c r="AS475" s="205"/>
      <c r="AT475" s="205"/>
      <c r="AU475" s="205"/>
      <c r="AV475" s="211">
        <v>0</v>
      </c>
      <c r="AW475" s="205">
        <v>91086586.069999993</v>
      </c>
      <c r="AX475" s="205"/>
      <c r="AY475" s="207">
        <v>91086586.069999993</v>
      </c>
      <c r="AZ475" s="212"/>
      <c r="BA475" s="213">
        <v>0</v>
      </c>
      <c r="BC475" s="202" t="str">
        <f t="shared" si="59"/>
        <v/>
      </c>
      <c r="BD475" s="202" t="str">
        <f t="shared" si="59"/>
        <v/>
      </c>
      <c r="BE475" s="202" t="str">
        <f t="shared" si="59"/>
        <v/>
      </c>
      <c r="BF475" s="202" t="str">
        <f t="shared" si="59"/>
        <v/>
      </c>
      <c r="BG475" s="202" t="str">
        <f t="shared" si="54"/>
        <v>W/C</v>
      </c>
      <c r="BH475" s="202" t="str">
        <f t="shared" si="54"/>
        <v>NO</v>
      </c>
      <c r="BI475" s="202" t="str">
        <f t="shared" si="55"/>
        <v>W/C</v>
      </c>
      <c r="BK475" s="202" t="b">
        <f t="shared" si="58"/>
        <v>1</v>
      </c>
      <c r="BL475" s="202" t="b">
        <f t="shared" si="58"/>
        <v>1</v>
      </c>
      <c r="BM475" s="202" t="b">
        <f t="shared" si="58"/>
        <v>1</v>
      </c>
      <c r="BN475" s="202" t="b">
        <f t="shared" si="57"/>
        <v>1</v>
      </c>
      <c r="BO475" s="202" t="b">
        <f t="shared" si="57"/>
        <v>1</v>
      </c>
      <c r="BP475" s="202" t="b">
        <f t="shared" si="57"/>
        <v>1</v>
      </c>
      <c r="BQ475" s="202" t="b">
        <f t="shared" si="57"/>
        <v>1</v>
      </c>
    </row>
    <row r="476" spans="1:69" s="214" customFormat="1" ht="12" customHeight="1" x14ac:dyDescent="0.2">
      <c r="A476" s="239">
        <v>18230031</v>
      </c>
      <c r="B476" s="240" t="s">
        <v>2121</v>
      </c>
      <c r="C476" s="200" t="s">
        <v>198</v>
      </c>
      <c r="D476" s="201" t="s">
        <v>476</v>
      </c>
      <c r="E476" s="170"/>
      <c r="F476" s="200"/>
      <c r="G476" s="201"/>
      <c r="H476" s="202" t="s">
        <v>1684</v>
      </c>
      <c r="I476" s="202" t="s">
        <v>476</v>
      </c>
      <c r="J476" s="202" t="s">
        <v>1684</v>
      </c>
      <c r="K476" s="202" t="s">
        <v>1684</v>
      </c>
      <c r="L476" s="202" t="s">
        <v>1685</v>
      </c>
      <c r="M476" s="202" t="s">
        <v>1685</v>
      </c>
      <c r="N476" s="202" t="s">
        <v>1684</v>
      </c>
      <c r="O476" s="167"/>
      <c r="P476" s="203">
        <v>50300536.07</v>
      </c>
      <c r="Q476" s="203">
        <v>50092125.649999999</v>
      </c>
      <c r="R476" s="203">
        <v>49883715.229999997</v>
      </c>
      <c r="S476" s="203">
        <v>49675304.810000002</v>
      </c>
      <c r="T476" s="203">
        <v>49466894.390000001</v>
      </c>
      <c r="U476" s="203">
        <v>49258483.969999999</v>
      </c>
      <c r="V476" s="203">
        <v>49050073.549999997</v>
      </c>
      <c r="W476" s="203">
        <v>48841663.130000003</v>
      </c>
      <c r="X476" s="203">
        <v>48633252.710000001</v>
      </c>
      <c r="Y476" s="203">
        <v>48424842.289999999</v>
      </c>
      <c r="Z476" s="203">
        <v>48216431.869999997</v>
      </c>
      <c r="AA476" s="203">
        <v>48008021.450000003</v>
      </c>
      <c r="AB476" s="203">
        <v>52028793.020000003</v>
      </c>
      <c r="AC476" s="203"/>
      <c r="AD476" s="203"/>
      <c r="AE476" s="203">
        <v>49226289.466249995</v>
      </c>
      <c r="AF476" s="215" t="s">
        <v>199</v>
      </c>
      <c r="AG476" s="216"/>
      <c r="AH476" s="205"/>
      <c r="AI476" s="205">
        <v>49226289.466249995</v>
      </c>
      <c r="AJ476" s="205"/>
      <c r="AK476" s="206"/>
      <c r="AL476" s="205">
        <v>49226289.466249995</v>
      </c>
      <c r="AM476" s="207"/>
      <c r="AN476" s="205"/>
      <c r="AO476" s="208">
        <v>0</v>
      </c>
      <c r="AP476" s="209"/>
      <c r="AQ476" s="210">
        <v>52028793.020000003</v>
      </c>
      <c r="AR476" s="205"/>
      <c r="AS476" s="205">
        <v>52028793.020000003</v>
      </c>
      <c r="AT476" s="205"/>
      <c r="AU476" s="205"/>
      <c r="AV476" s="211">
        <v>52028793.020000003</v>
      </c>
      <c r="AW476" s="205"/>
      <c r="AX476" s="205"/>
      <c r="AY476" s="207">
        <v>0</v>
      </c>
      <c r="AZ476" s="212"/>
      <c r="BA476" s="213">
        <v>0</v>
      </c>
      <c r="BC476" s="202" t="str">
        <f t="shared" si="59"/>
        <v/>
      </c>
      <c r="BD476" s="202" t="str">
        <f t="shared" si="59"/>
        <v>ERB</v>
      </c>
      <c r="BE476" s="202" t="str">
        <f t="shared" si="59"/>
        <v/>
      </c>
      <c r="BF476" s="202" t="str">
        <f t="shared" si="59"/>
        <v/>
      </c>
      <c r="BG476" s="202" t="str">
        <f t="shared" si="54"/>
        <v>NO</v>
      </c>
      <c r="BH476" s="202" t="str">
        <f t="shared" si="54"/>
        <v>NO</v>
      </c>
      <c r="BI476" s="202" t="str">
        <f t="shared" si="55"/>
        <v/>
      </c>
      <c r="BK476" s="202" t="b">
        <f t="shared" si="58"/>
        <v>1</v>
      </c>
      <c r="BL476" s="202" t="b">
        <f t="shared" si="58"/>
        <v>1</v>
      </c>
      <c r="BM476" s="202" t="b">
        <f t="shared" si="58"/>
        <v>1</v>
      </c>
      <c r="BN476" s="202" t="b">
        <f t="shared" si="57"/>
        <v>1</v>
      </c>
      <c r="BO476" s="202" t="b">
        <f t="shared" si="57"/>
        <v>1</v>
      </c>
      <c r="BP476" s="202" t="b">
        <f t="shared" si="57"/>
        <v>1</v>
      </c>
      <c r="BQ476" s="202" t="b">
        <f t="shared" si="57"/>
        <v>1</v>
      </c>
    </row>
    <row r="477" spans="1:69" s="214" customFormat="1" ht="12" customHeight="1" x14ac:dyDescent="0.2">
      <c r="A477" s="239">
        <v>18230032</v>
      </c>
      <c r="B477" s="240" t="s">
        <v>2122</v>
      </c>
      <c r="C477" s="200" t="s">
        <v>864</v>
      </c>
      <c r="D477" s="201" t="s">
        <v>479</v>
      </c>
      <c r="E477" s="170"/>
      <c r="F477" s="200"/>
      <c r="G477" s="201"/>
      <c r="H477" s="202" t="s">
        <v>1684</v>
      </c>
      <c r="I477" s="202" t="s">
        <v>1684</v>
      </c>
      <c r="J477" s="202" t="s">
        <v>1684</v>
      </c>
      <c r="K477" s="202" t="s">
        <v>1684</v>
      </c>
      <c r="L477" s="202" t="s">
        <v>479</v>
      </c>
      <c r="M477" s="202" t="s">
        <v>1685</v>
      </c>
      <c r="N477" s="202" t="s">
        <v>479</v>
      </c>
      <c r="O477" s="167"/>
      <c r="P477" s="203">
        <v>14721637.93</v>
      </c>
      <c r="Q477" s="203">
        <v>16249743.5</v>
      </c>
      <c r="R477" s="203">
        <v>17283742.359999999</v>
      </c>
      <c r="S477" s="203">
        <v>18429735.120000001</v>
      </c>
      <c r="T477" s="203">
        <v>19755193.370000001</v>
      </c>
      <c r="U477" s="203">
        <v>5925651.3099999996</v>
      </c>
      <c r="V477" s="203">
        <v>7770531.3399999999</v>
      </c>
      <c r="W477" s="203">
        <v>8862044.8000000007</v>
      </c>
      <c r="X477" s="203">
        <v>9599998.2799999993</v>
      </c>
      <c r="Y477" s="203">
        <v>10929766.59</v>
      </c>
      <c r="Z477" s="203">
        <v>12135880.039999999</v>
      </c>
      <c r="AA477" s="203">
        <v>13503995.380000001</v>
      </c>
      <c r="AB477" s="203">
        <v>15790197.939999999</v>
      </c>
      <c r="AC477" s="203"/>
      <c r="AD477" s="203"/>
      <c r="AE477" s="203">
        <v>12975183.335416667</v>
      </c>
      <c r="AF477" s="215"/>
      <c r="AG477" s="216"/>
      <c r="AH477" s="205"/>
      <c r="AI477" s="205"/>
      <c r="AJ477" s="205"/>
      <c r="AK477" s="206"/>
      <c r="AL477" s="205">
        <v>0</v>
      </c>
      <c r="AM477" s="207">
        <v>12975183.335416667</v>
      </c>
      <c r="AN477" s="205"/>
      <c r="AO477" s="208">
        <v>12975183.335416667</v>
      </c>
      <c r="AP477" s="209"/>
      <c r="AQ477" s="210">
        <v>15790197.939999999</v>
      </c>
      <c r="AR477" s="205"/>
      <c r="AS477" s="205"/>
      <c r="AT477" s="205"/>
      <c r="AU477" s="205"/>
      <c r="AV477" s="211">
        <v>0</v>
      </c>
      <c r="AW477" s="205">
        <v>15790197.939999999</v>
      </c>
      <c r="AX477" s="205"/>
      <c r="AY477" s="207">
        <v>15790197.939999999</v>
      </c>
      <c r="AZ477" s="212"/>
      <c r="BA477" s="213">
        <v>0</v>
      </c>
      <c r="BC477" s="202" t="str">
        <f t="shared" si="59"/>
        <v/>
      </c>
      <c r="BD477" s="202" t="str">
        <f t="shared" si="59"/>
        <v/>
      </c>
      <c r="BE477" s="202" t="str">
        <f t="shared" si="59"/>
        <v/>
      </c>
      <c r="BF477" s="202" t="str">
        <f t="shared" si="59"/>
        <v/>
      </c>
      <c r="BG477" s="202" t="str">
        <f t="shared" si="54"/>
        <v>W/C</v>
      </c>
      <c r="BH477" s="202" t="str">
        <f t="shared" si="54"/>
        <v>NO</v>
      </c>
      <c r="BI477" s="202" t="str">
        <f t="shared" si="55"/>
        <v>W/C</v>
      </c>
      <c r="BK477" s="202" t="b">
        <f t="shared" si="58"/>
        <v>1</v>
      </c>
      <c r="BL477" s="202" t="b">
        <f t="shared" si="58"/>
        <v>1</v>
      </c>
      <c r="BM477" s="202" t="b">
        <f t="shared" si="58"/>
        <v>1</v>
      </c>
      <c r="BN477" s="202" t="b">
        <f t="shared" si="57"/>
        <v>1</v>
      </c>
      <c r="BO477" s="202" t="b">
        <f t="shared" si="57"/>
        <v>1</v>
      </c>
      <c r="BP477" s="202" t="b">
        <f t="shared" si="57"/>
        <v>1</v>
      </c>
      <c r="BQ477" s="202" t="b">
        <f t="shared" si="57"/>
        <v>1</v>
      </c>
    </row>
    <row r="478" spans="1:69" s="214" customFormat="1" ht="12" customHeight="1" x14ac:dyDescent="0.2">
      <c r="A478" s="239">
        <v>18230041</v>
      </c>
      <c r="B478" s="240" t="s">
        <v>2123</v>
      </c>
      <c r="C478" s="200" t="s">
        <v>193</v>
      </c>
      <c r="D478" s="201" t="s">
        <v>476</v>
      </c>
      <c r="E478" s="170"/>
      <c r="F478" s="200"/>
      <c r="G478" s="201"/>
      <c r="H478" s="202" t="s">
        <v>1684</v>
      </c>
      <c r="I478" s="202" t="s">
        <v>476</v>
      </c>
      <c r="J478" s="202" t="s">
        <v>1684</v>
      </c>
      <c r="K478" s="202" t="s">
        <v>1684</v>
      </c>
      <c r="L478" s="202" t="s">
        <v>1685</v>
      </c>
      <c r="M478" s="202" t="s">
        <v>1685</v>
      </c>
      <c r="N478" s="202" t="s">
        <v>1684</v>
      </c>
      <c r="O478" s="167"/>
      <c r="P478" s="203">
        <v>21589277</v>
      </c>
      <c r="Q478" s="203">
        <v>21589277</v>
      </c>
      <c r="R478" s="203">
        <v>21589277</v>
      </c>
      <c r="S478" s="203">
        <v>21589277</v>
      </c>
      <c r="T478" s="203">
        <v>21589277</v>
      </c>
      <c r="U478" s="203">
        <v>21589277</v>
      </c>
      <c r="V478" s="203">
        <v>21589277</v>
      </c>
      <c r="W478" s="203">
        <v>21589277</v>
      </c>
      <c r="X478" s="203">
        <v>21589277</v>
      </c>
      <c r="Y478" s="203">
        <v>21589277</v>
      </c>
      <c r="Z478" s="203">
        <v>21589277</v>
      </c>
      <c r="AA478" s="203">
        <v>21589277</v>
      </c>
      <c r="AB478" s="203">
        <v>21589277</v>
      </c>
      <c r="AC478" s="203"/>
      <c r="AD478" s="203"/>
      <c r="AE478" s="203">
        <v>21589277</v>
      </c>
      <c r="AF478" s="215">
        <v>7</v>
      </c>
      <c r="AG478" s="216"/>
      <c r="AH478" s="205"/>
      <c r="AI478" s="205">
        <v>21589277</v>
      </c>
      <c r="AJ478" s="205"/>
      <c r="AK478" s="206"/>
      <c r="AL478" s="205">
        <v>21589277</v>
      </c>
      <c r="AM478" s="207"/>
      <c r="AN478" s="205"/>
      <c r="AO478" s="208">
        <v>0</v>
      </c>
      <c r="AP478" s="209"/>
      <c r="AQ478" s="210">
        <v>21589277</v>
      </c>
      <c r="AR478" s="205"/>
      <c r="AS478" s="205">
        <v>21589277</v>
      </c>
      <c r="AT478" s="205"/>
      <c r="AU478" s="205"/>
      <c r="AV478" s="211">
        <v>21589277</v>
      </c>
      <c r="AW478" s="205"/>
      <c r="AX478" s="205"/>
      <c r="AY478" s="207">
        <v>0</v>
      </c>
      <c r="AZ478" s="212"/>
      <c r="BA478" s="213">
        <v>0</v>
      </c>
      <c r="BC478" s="202" t="str">
        <f t="shared" si="59"/>
        <v/>
      </c>
      <c r="BD478" s="202" t="str">
        <f t="shared" si="59"/>
        <v>ERB</v>
      </c>
      <c r="BE478" s="202" t="str">
        <f t="shared" si="59"/>
        <v/>
      </c>
      <c r="BF478" s="202" t="str">
        <f t="shared" si="59"/>
        <v/>
      </c>
      <c r="BG478" s="202" t="str">
        <f t="shared" si="54"/>
        <v>NO</v>
      </c>
      <c r="BH478" s="202" t="str">
        <f t="shared" si="54"/>
        <v>NO</v>
      </c>
      <c r="BI478" s="202" t="str">
        <f t="shared" si="55"/>
        <v/>
      </c>
      <c r="BK478" s="202" t="b">
        <f t="shared" si="58"/>
        <v>1</v>
      </c>
      <c r="BL478" s="202" t="b">
        <f t="shared" si="58"/>
        <v>1</v>
      </c>
      <c r="BM478" s="202" t="b">
        <f t="shared" si="58"/>
        <v>1</v>
      </c>
      <c r="BN478" s="202" t="b">
        <f t="shared" si="57"/>
        <v>1</v>
      </c>
      <c r="BO478" s="202" t="b">
        <f t="shared" si="57"/>
        <v>1</v>
      </c>
      <c r="BP478" s="202" t="b">
        <f t="shared" si="57"/>
        <v>1</v>
      </c>
      <c r="BQ478" s="202" t="b">
        <f t="shared" si="57"/>
        <v>1</v>
      </c>
    </row>
    <row r="479" spans="1:69" s="214" customFormat="1" ht="12" customHeight="1" x14ac:dyDescent="0.2">
      <c r="A479" s="239">
        <v>18230042</v>
      </c>
      <c r="B479" s="240" t="s">
        <v>2124</v>
      </c>
      <c r="C479" s="200" t="s">
        <v>865</v>
      </c>
      <c r="D479" s="201" t="s">
        <v>479</v>
      </c>
      <c r="E479" s="170"/>
      <c r="F479" s="200"/>
      <c r="G479" s="201"/>
      <c r="H479" s="202" t="s">
        <v>1684</v>
      </c>
      <c r="I479" s="202" t="s">
        <v>1684</v>
      </c>
      <c r="J479" s="202" t="s">
        <v>1684</v>
      </c>
      <c r="K479" s="202" t="s">
        <v>1684</v>
      </c>
      <c r="L479" s="202" t="s">
        <v>479</v>
      </c>
      <c r="M479" s="202" t="s">
        <v>1685</v>
      </c>
      <c r="N479" s="202" t="s">
        <v>479</v>
      </c>
      <c r="O479" s="167"/>
      <c r="P479" s="203">
        <v>-7679978.7000000002</v>
      </c>
      <c r="Q479" s="203">
        <v>-9731011.3100000005</v>
      </c>
      <c r="R479" s="203">
        <v>-11796843.550000001</v>
      </c>
      <c r="S479" s="203">
        <v>-13618440.24</v>
      </c>
      <c r="T479" s="203">
        <v>-14883578.529999999</v>
      </c>
      <c r="U479" s="203">
        <v>-814201.1</v>
      </c>
      <c r="V479" s="203">
        <v>-1412755.44</v>
      </c>
      <c r="W479" s="203">
        <v>-1796030.2</v>
      </c>
      <c r="X479" s="203">
        <v>-2264906.79</v>
      </c>
      <c r="Y479" s="203">
        <v>-2793038.78</v>
      </c>
      <c r="Z479" s="203">
        <v>-3889217.18</v>
      </c>
      <c r="AA479" s="203">
        <v>-5423632.7199999997</v>
      </c>
      <c r="AB479" s="203">
        <v>-7584174.1100000003</v>
      </c>
      <c r="AC479" s="203"/>
      <c r="AD479" s="203"/>
      <c r="AE479" s="203">
        <v>-6337977.6870833337</v>
      </c>
      <c r="AF479" s="215"/>
      <c r="AG479" s="216"/>
      <c r="AH479" s="205"/>
      <c r="AI479" s="205"/>
      <c r="AJ479" s="205"/>
      <c r="AK479" s="206"/>
      <c r="AL479" s="205">
        <v>0</v>
      </c>
      <c r="AM479" s="207">
        <v>-6337977.6870833337</v>
      </c>
      <c r="AN479" s="205"/>
      <c r="AO479" s="208">
        <v>-6337977.6870833337</v>
      </c>
      <c r="AP479" s="209"/>
      <c r="AQ479" s="210">
        <v>-7584174.1100000003</v>
      </c>
      <c r="AR479" s="205"/>
      <c r="AS479" s="205"/>
      <c r="AT479" s="205"/>
      <c r="AU479" s="205"/>
      <c r="AV479" s="211">
        <v>0</v>
      </c>
      <c r="AW479" s="205">
        <v>-7584174.1100000003</v>
      </c>
      <c r="AX479" s="205"/>
      <c r="AY479" s="207">
        <v>-7584174.1100000003</v>
      </c>
      <c r="AZ479" s="212"/>
      <c r="BA479" s="213">
        <v>0</v>
      </c>
      <c r="BC479" s="202" t="str">
        <f t="shared" si="59"/>
        <v/>
      </c>
      <c r="BD479" s="202" t="str">
        <f t="shared" si="59"/>
        <v/>
      </c>
      <c r="BE479" s="202" t="str">
        <f t="shared" si="59"/>
        <v/>
      </c>
      <c r="BF479" s="202" t="str">
        <f t="shared" si="59"/>
        <v/>
      </c>
      <c r="BG479" s="202" t="str">
        <f t="shared" si="54"/>
        <v>W/C</v>
      </c>
      <c r="BH479" s="202" t="str">
        <f t="shared" si="54"/>
        <v>NO</v>
      </c>
      <c r="BI479" s="202" t="str">
        <f t="shared" si="55"/>
        <v>W/C</v>
      </c>
      <c r="BK479" s="202" t="b">
        <f t="shared" si="58"/>
        <v>1</v>
      </c>
      <c r="BL479" s="202" t="b">
        <f t="shared" si="58"/>
        <v>1</v>
      </c>
      <c r="BM479" s="202" t="b">
        <f t="shared" si="58"/>
        <v>1</v>
      </c>
      <c r="BN479" s="202" t="b">
        <f t="shared" si="57"/>
        <v>1</v>
      </c>
      <c r="BO479" s="202" t="b">
        <f t="shared" si="57"/>
        <v>1</v>
      </c>
      <c r="BP479" s="202" t="b">
        <f t="shared" si="57"/>
        <v>1</v>
      </c>
      <c r="BQ479" s="202" t="b">
        <f t="shared" si="57"/>
        <v>1</v>
      </c>
    </row>
    <row r="480" spans="1:69" s="214" customFormat="1" ht="12" customHeight="1" x14ac:dyDescent="0.2">
      <c r="A480" s="239">
        <v>18230051</v>
      </c>
      <c r="B480" s="240" t="s">
        <v>2125</v>
      </c>
      <c r="C480" s="200" t="s">
        <v>194</v>
      </c>
      <c r="D480" s="201" t="s">
        <v>476</v>
      </c>
      <c r="E480" s="170"/>
      <c r="F480" s="200"/>
      <c r="G480" s="201"/>
      <c r="H480" s="202" t="s">
        <v>1684</v>
      </c>
      <c r="I480" s="202" t="s">
        <v>476</v>
      </c>
      <c r="J480" s="202" t="s">
        <v>1684</v>
      </c>
      <c r="K480" s="202" t="s">
        <v>1684</v>
      </c>
      <c r="L480" s="202" t="s">
        <v>1685</v>
      </c>
      <c r="M480" s="202" t="s">
        <v>1685</v>
      </c>
      <c r="N480" s="202" t="s">
        <v>1684</v>
      </c>
      <c r="O480" s="167"/>
      <c r="P480" s="203">
        <v>-17870988.390000001</v>
      </c>
      <c r="Q480" s="203">
        <v>-17919028.280000001</v>
      </c>
      <c r="R480" s="203">
        <v>-17967068.170000002</v>
      </c>
      <c r="S480" s="203">
        <v>-18015108.059999999</v>
      </c>
      <c r="T480" s="203">
        <v>-18063147.949999999</v>
      </c>
      <c r="U480" s="203">
        <v>-18111187.84</v>
      </c>
      <c r="V480" s="203">
        <v>-18159227.73</v>
      </c>
      <c r="W480" s="203">
        <v>-18207267.620000001</v>
      </c>
      <c r="X480" s="203">
        <v>-18255307.510000002</v>
      </c>
      <c r="Y480" s="203">
        <v>-18303347.399999999</v>
      </c>
      <c r="Z480" s="203">
        <v>-18351387.289999999</v>
      </c>
      <c r="AA480" s="203">
        <v>-18399427.18</v>
      </c>
      <c r="AB480" s="203">
        <v>-18447467.07</v>
      </c>
      <c r="AC480" s="203"/>
      <c r="AD480" s="203"/>
      <c r="AE480" s="203">
        <v>-18159227.73</v>
      </c>
      <c r="AF480" s="215">
        <v>8</v>
      </c>
      <c r="AG480" s="216"/>
      <c r="AH480" s="205"/>
      <c r="AI480" s="205">
        <v>-18159227.73</v>
      </c>
      <c r="AJ480" s="205"/>
      <c r="AK480" s="206"/>
      <c r="AL480" s="205">
        <v>-18159227.73</v>
      </c>
      <c r="AM480" s="207"/>
      <c r="AN480" s="205"/>
      <c r="AO480" s="208">
        <v>0</v>
      </c>
      <c r="AP480" s="209"/>
      <c r="AQ480" s="210">
        <v>-18447467.07</v>
      </c>
      <c r="AR480" s="205"/>
      <c r="AS480" s="205">
        <v>-18447467.07</v>
      </c>
      <c r="AT480" s="205"/>
      <c r="AU480" s="205"/>
      <c r="AV480" s="211">
        <v>-18447467.07</v>
      </c>
      <c r="AW480" s="205"/>
      <c r="AX480" s="205"/>
      <c r="AY480" s="207">
        <v>0</v>
      </c>
      <c r="AZ480" s="212"/>
      <c r="BA480" s="213">
        <v>0</v>
      </c>
      <c r="BC480" s="202" t="str">
        <f t="shared" si="59"/>
        <v/>
      </c>
      <c r="BD480" s="202" t="str">
        <f t="shared" si="59"/>
        <v>ERB</v>
      </c>
      <c r="BE480" s="202" t="str">
        <f t="shared" si="59"/>
        <v/>
      </c>
      <c r="BF480" s="202" t="str">
        <f t="shared" si="59"/>
        <v/>
      </c>
      <c r="BG480" s="202" t="str">
        <f t="shared" si="54"/>
        <v>NO</v>
      </c>
      <c r="BH480" s="202" t="str">
        <f t="shared" si="54"/>
        <v>NO</v>
      </c>
      <c r="BI480" s="202" t="str">
        <f t="shared" si="55"/>
        <v/>
      </c>
      <c r="BK480" s="202" t="b">
        <f t="shared" si="58"/>
        <v>1</v>
      </c>
      <c r="BL480" s="202" t="b">
        <f t="shared" si="58"/>
        <v>1</v>
      </c>
      <c r="BM480" s="202" t="b">
        <f t="shared" si="58"/>
        <v>1</v>
      </c>
      <c r="BN480" s="202" t="b">
        <f t="shared" si="57"/>
        <v>1</v>
      </c>
      <c r="BO480" s="202" t="b">
        <f t="shared" si="57"/>
        <v>1</v>
      </c>
      <c r="BP480" s="202" t="b">
        <f t="shared" si="57"/>
        <v>1</v>
      </c>
      <c r="BQ480" s="202" t="b">
        <f t="shared" si="57"/>
        <v>1</v>
      </c>
    </row>
    <row r="481" spans="1:69" s="214" customFormat="1" ht="12" customHeight="1" x14ac:dyDescent="0.2">
      <c r="A481" s="239">
        <v>18230061</v>
      </c>
      <c r="B481" s="240" t="s">
        <v>2126</v>
      </c>
      <c r="C481" s="200" t="s">
        <v>195</v>
      </c>
      <c r="D481" s="201" t="s">
        <v>476</v>
      </c>
      <c r="E481" s="170"/>
      <c r="F481" s="200"/>
      <c r="G481" s="201"/>
      <c r="H481" s="202" t="s">
        <v>1684</v>
      </c>
      <c r="I481" s="202" t="s">
        <v>476</v>
      </c>
      <c r="J481" s="202" t="s">
        <v>1684</v>
      </c>
      <c r="K481" s="202" t="s">
        <v>1684</v>
      </c>
      <c r="L481" s="202" t="s">
        <v>1685</v>
      </c>
      <c r="M481" s="202" t="s">
        <v>1685</v>
      </c>
      <c r="N481" s="202" t="s">
        <v>1684</v>
      </c>
      <c r="O481" s="167"/>
      <c r="P481" s="203">
        <v>900037</v>
      </c>
      <c r="Q481" s="203">
        <v>888470</v>
      </c>
      <c r="R481" s="203">
        <v>876903</v>
      </c>
      <c r="S481" s="203">
        <v>865336</v>
      </c>
      <c r="T481" s="203">
        <v>853769</v>
      </c>
      <c r="U481" s="203">
        <v>842202</v>
      </c>
      <c r="V481" s="203">
        <v>830635</v>
      </c>
      <c r="W481" s="203">
        <v>819068</v>
      </c>
      <c r="X481" s="203">
        <v>807501</v>
      </c>
      <c r="Y481" s="203">
        <v>795934</v>
      </c>
      <c r="Z481" s="203">
        <v>784367</v>
      </c>
      <c r="AA481" s="203">
        <v>772800</v>
      </c>
      <c r="AB481" s="203">
        <v>761233</v>
      </c>
      <c r="AC481" s="203"/>
      <c r="AD481" s="203"/>
      <c r="AE481" s="203">
        <v>830635</v>
      </c>
      <c r="AF481" s="215">
        <v>9</v>
      </c>
      <c r="AG481" s="216"/>
      <c r="AH481" s="205"/>
      <c r="AI481" s="205">
        <v>830635</v>
      </c>
      <c r="AJ481" s="205"/>
      <c r="AK481" s="206"/>
      <c r="AL481" s="205">
        <v>830635</v>
      </c>
      <c r="AM481" s="207"/>
      <c r="AN481" s="205"/>
      <c r="AO481" s="208">
        <v>0</v>
      </c>
      <c r="AP481" s="209"/>
      <c r="AQ481" s="210">
        <v>761233</v>
      </c>
      <c r="AR481" s="205"/>
      <c r="AS481" s="205">
        <v>761233</v>
      </c>
      <c r="AT481" s="205"/>
      <c r="AU481" s="205"/>
      <c r="AV481" s="211">
        <v>761233</v>
      </c>
      <c r="AW481" s="205"/>
      <c r="AX481" s="205"/>
      <c r="AY481" s="207">
        <v>0</v>
      </c>
      <c r="AZ481" s="212"/>
      <c r="BA481" s="213">
        <v>0</v>
      </c>
      <c r="BC481" s="202" t="str">
        <f t="shared" si="59"/>
        <v/>
      </c>
      <c r="BD481" s="202" t="str">
        <f t="shared" si="59"/>
        <v>ERB</v>
      </c>
      <c r="BE481" s="202" t="str">
        <f t="shared" si="59"/>
        <v/>
      </c>
      <c r="BF481" s="202" t="str">
        <f t="shared" si="59"/>
        <v/>
      </c>
      <c r="BG481" s="202" t="str">
        <f t="shared" si="54"/>
        <v>NO</v>
      </c>
      <c r="BH481" s="202" t="str">
        <f t="shared" si="54"/>
        <v>NO</v>
      </c>
      <c r="BI481" s="202" t="str">
        <f t="shared" si="55"/>
        <v/>
      </c>
      <c r="BK481" s="202" t="b">
        <f t="shared" si="58"/>
        <v>1</v>
      </c>
      <c r="BL481" s="202" t="b">
        <f t="shared" si="58"/>
        <v>1</v>
      </c>
      <c r="BM481" s="202" t="b">
        <f t="shared" si="58"/>
        <v>1</v>
      </c>
      <c r="BN481" s="202" t="b">
        <f t="shared" si="57"/>
        <v>1</v>
      </c>
      <c r="BO481" s="202" t="b">
        <f t="shared" si="57"/>
        <v>1</v>
      </c>
      <c r="BP481" s="202" t="b">
        <f t="shared" si="57"/>
        <v>1</v>
      </c>
      <c r="BQ481" s="202" t="b">
        <f t="shared" si="57"/>
        <v>1</v>
      </c>
    </row>
    <row r="482" spans="1:69" s="214" customFormat="1" ht="12" customHeight="1" x14ac:dyDescent="0.2">
      <c r="A482" s="239">
        <v>18230071</v>
      </c>
      <c r="B482" s="240" t="s">
        <v>2127</v>
      </c>
      <c r="C482" s="200" t="s">
        <v>196</v>
      </c>
      <c r="D482" s="201" t="s">
        <v>476</v>
      </c>
      <c r="E482" s="170"/>
      <c r="F482" s="200"/>
      <c r="G482" s="201"/>
      <c r="H482" s="202" t="s">
        <v>1684</v>
      </c>
      <c r="I482" s="202" t="s">
        <v>476</v>
      </c>
      <c r="J482" s="202" t="s">
        <v>1684</v>
      </c>
      <c r="K482" s="202" t="s">
        <v>1684</v>
      </c>
      <c r="L482" s="202" t="s">
        <v>1685</v>
      </c>
      <c r="M482" s="202" t="s">
        <v>1685</v>
      </c>
      <c r="N482" s="202" t="s">
        <v>1684</v>
      </c>
      <c r="O482" s="167"/>
      <c r="P482" s="203">
        <v>113632921</v>
      </c>
      <c r="Q482" s="203">
        <v>0</v>
      </c>
      <c r="R482" s="203">
        <v>0</v>
      </c>
      <c r="S482" s="203">
        <v>0</v>
      </c>
      <c r="T482" s="203">
        <v>0</v>
      </c>
      <c r="U482" s="203">
        <v>0</v>
      </c>
      <c r="V482" s="203">
        <v>0</v>
      </c>
      <c r="W482" s="203">
        <v>0</v>
      </c>
      <c r="X482" s="203">
        <v>0</v>
      </c>
      <c r="Y482" s="203">
        <v>0</v>
      </c>
      <c r="Z482" s="203">
        <v>0</v>
      </c>
      <c r="AA482" s="203">
        <v>0</v>
      </c>
      <c r="AB482" s="203">
        <v>0</v>
      </c>
      <c r="AC482" s="203"/>
      <c r="AD482" s="203"/>
      <c r="AE482" s="203">
        <v>4734705.041666667</v>
      </c>
      <c r="AF482" s="215">
        <v>10</v>
      </c>
      <c r="AG482" s="216"/>
      <c r="AH482" s="205"/>
      <c r="AI482" s="205">
        <v>4734705.041666667</v>
      </c>
      <c r="AJ482" s="205"/>
      <c r="AK482" s="206"/>
      <c r="AL482" s="205">
        <v>4734705.041666667</v>
      </c>
      <c r="AM482" s="207"/>
      <c r="AN482" s="205"/>
      <c r="AO482" s="208">
        <v>0</v>
      </c>
      <c r="AP482" s="209"/>
      <c r="AQ482" s="210">
        <v>0</v>
      </c>
      <c r="AR482" s="205"/>
      <c r="AS482" s="205">
        <v>0</v>
      </c>
      <c r="AT482" s="205"/>
      <c r="AU482" s="205"/>
      <c r="AV482" s="211">
        <v>0</v>
      </c>
      <c r="AW482" s="205"/>
      <c r="AX482" s="205"/>
      <c r="AY482" s="207">
        <v>0</v>
      </c>
      <c r="AZ482" s="212"/>
      <c r="BA482" s="213">
        <v>0</v>
      </c>
      <c r="BC482" s="202" t="str">
        <f t="shared" si="59"/>
        <v/>
      </c>
      <c r="BD482" s="202" t="str">
        <f t="shared" si="59"/>
        <v>ERB</v>
      </c>
      <c r="BE482" s="202" t="str">
        <f t="shared" si="59"/>
        <v/>
      </c>
      <c r="BF482" s="202" t="str">
        <f t="shared" si="59"/>
        <v/>
      </c>
      <c r="BG482" s="202" t="str">
        <f t="shared" si="54"/>
        <v>NO</v>
      </c>
      <c r="BH482" s="202" t="str">
        <f t="shared" si="54"/>
        <v>NO</v>
      </c>
      <c r="BI482" s="202" t="str">
        <f t="shared" si="55"/>
        <v/>
      </c>
      <c r="BK482" s="202" t="b">
        <f t="shared" si="58"/>
        <v>1</v>
      </c>
      <c r="BL482" s="202" t="b">
        <f t="shared" si="58"/>
        <v>1</v>
      </c>
      <c r="BM482" s="202" t="b">
        <f t="shared" si="58"/>
        <v>1</v>
      </c>
      <c r="BN482" s="202" t="b">
        <f t="shared" si="57"/>
        <v>1</v>
      </c>
      <c r="BO482" s="202" t="b">
        <f t="shared" si="57"/>
        <v>1</v>
      </c>
      <c r="BP482" s="202" t="b">
        <f t="shared" si="57"/>
        <v>1</v>
      </c>
      <c r="BQ482" s="202" t="b">
        <f t="shared" si="57"/>
        <v>1</v>
      </c>
    </row>
    <row r="483" spans="1:69" s="214" customFormat="1" ht="12" customHeight="1" x14ac:dyDescent="0.2">
      <c r="A483" s="239">
        <v>18230081</v>
      </c>
      <c r="B483" s="240" t="s">
        <v>2128</v>
      </c>
      <c r="C483" s="200" t="s">
        <v>197</v>
      </c>
      <c r="D483" s="201" t="s">
        <v>476</v>
      </c>
      <c r="E483" s="170"/>
      <c r="F483" s="200"/>
      <c r="G483" s="201"/>
      <c r="H483" s="202" t="s">
        <v>1684</v>
      </c>
      <c r="I483" s="202" t="s">
        <v>476</v>
      </c>
      <c r="J483" s="202" t="s">
        <v>1684</v>
      </c>
      <c r="K483" s="202" t="s">
        <v>1684</v>
      </c>
      <c r="L483" s="202" t="s">
        <v>1685</v>
      </c>
      <c r="M483" s="202" t="s">
        <v>1685</v>
      </c>
      <c r="N483" s="202" t="s">
        <v>1684</v>
      </c>
      <c r="O483" s="167"/>
      <c r="P483" s="203">
        <v>-113632921</v>
      </c>
      <c r="Q483" s="203">
        <v>0</v>
      </c>
      <c r="R483" s="203">
        <v>0</v>
      </c>
      <c r="S483" s="203">
        <v>0</v>
      </c>
      <c r="T483" s="203">
        <v>0</v>
      </c>
      <c r="U483" s="203">
        <v>0</v>
      </c>
      <c r="V483" s="203">
        <v>0</v>
      </c>
      <c r="W483" s="203">
        <v>0</v>
      </c>
      <c r="X483" s="203">
        <v>0</v>
      </c>
      <c r="Y483" s="203">
        <v>0</v>
      </c>
      <c r="Z483" s="203">
        <v>0</v>
      </c>
      <c r="AA483" s="203">
        <v>0</v>
      </c>
      <c r="AB483" s="203">
        <v>0</v>
      </c>
      <c r="AC483" s="203"/>
      <c r="AD483" s="203"/>
      <c r="AE483" s="203">
        <v>-4734705.041666667</v>
      </c>
      <c r="AF483" s="215">
        <v>11</v>
      </c>
      <c r="AG483" s="216"/>
      <c r="AH483" s="205"/>
      <c r="AI483" s="205">
        <v>-4734705.041666667</v>
      </c>
      <c r="AJ483" s="205"/>
      <c r="AK483" s="206"/>
      <c r="AL483" s="205">
        <v>-4734705.041666667</v>
      </c>
      <c r="AM483" s="207"/>
      <c r="AN483" s="205"/>
      <c r="AO483" s="208">
        <v>0</v>
      </c>
      <c r="AP483" s="209"/>
      <c r="AQ483" s="210">
        <v>0</v>
      </c>
      <c r="AR483" s="205"/>
      <c r="AS483" s="205">
        <v>0</v>
      </c>
      <c r="AT483" s="205"/>
      <c r="AU483" s="205"/>
      <c r="AV483" s="211">
        <v>0</v>
      </c>
      <c r="AW483" s="205"/>
      <c r="AX483" s="205"/>
      <c r="AY483" s="207">
        <v>0</v>
      </c>
      <c r="AZ483" s="212"/>
      <c r="BA483" s="213">
        <v>0</v>
      </c>
      <c r="BC483" s="202" t="str">
        <f t="shared" si="59"/>
        <v/>
      </c>
      <c r="BD483" s="202" t="str">
        <f t="shared" si="59"/>
        <v>ERB</v>
      </c>
      <c r="BE483" s="202" t="str">
        <f t="shared" si="59"/>
        <v/>
      </c>
      <c r="BF483" s="202" t="str">
        <f t="shared" si="59"/>
        <v/>
      </c>
      <c r="BG483" s="202" t="str">
        <f t="shared" si="54"/>
        <v>NO</v>
      </c>
      <c r="BH483" s="202" t="str">
        <f t="shared" si="54"/>
        <v>NO</v>
      </c>
      <c r="BI483" s="202" t="str">
        <f t="shared" si="55"/>
        <v/>
      </c>
      <c r="BK483" s="202" t="b">
        <f t="shared" si="58"/>
        <v>1</v>
      </c>
      <c r="BL483" s="202" t="b">
        <f t="shared" si="58"/>
        <v>1</v>
      </c>
      <c r="BM483" s="202" t="b">
        <f t="shared" si="58"/>
        <v>1</v>
      </c>
      <c r="BN483" s="202" t="b">
        <f t="shared" si="57"/>
        <v>1</v>
      </c>
      <c r="BO483" s="202" t="b">
        <f t="shared" si="57"/>
        <v>1</v>
      </c>
      <c r="BP483" s="202" t="b">
        <f t="shared" si="57"/>
        <v>1</v>
      </c>
      <c r="BQ483" s="202" t="b">
        <f t="shared" si="57"/>
        <v>1</v>
      </c>
    </row>
    <row r="484" spans="1:69" s="214" customFormat="1" ht="12" customHeight="1" x14ac:dyDescent="0.2">
      <c r="A484" s="239">
        <v>18230281</v>
      </c>
      <c r="B484" s="240" t="s">
        <v>2129</v>
      </c>
      <c r="C484" s="200" t="s">
        <v>866</v>
      </c>
      <c r="D484" s="201" t="s">
        <v>478</v>
      </c>
      <c r="E484" s="170"/>
      <c r="F484" s="200"/>
      <c r="G484" s="201"/>
      <c r="H484" s="202" t="s">
        <v>1684</v>
      </c>
      <c r="I484" s="202" t="s">
        <v>1684</v>
      </c>
      <c r="J484" s="202" t="s">
        <v>1684</v>
      </c>
      <c r="K484" s="202" t="s">
        <v>478</v>
      </c>
      <c r="L484" s="202" t="s">
        <v>1685</v>
      </c>
      <c r="M484" s="202" t="s">
        <v>1685</v>
      </c>
      <c r="N484" s="202" t="s">
        <v>1684</v>
      </c>
      <c r="O484" s="167"/>
      <c r="P484" s="203">
        <v>0</v>
      </c>
      <c r="Q484" s="203">
        <v>0</v>
      </c>
      <c r="R484" s="203">
        <v>0</v>
      </c>
      <c r="S484" s="203">
        <v>0</v>
      </c>
      <c r="T484" s="203">
        <v>0</v>
      </c>
      <c r="U484" s="203">
        <v>0</v>
      </c>
      <c r="V484" s="203">
        <v>0</v>
      </c>
      <c r="W484" s="203">
        <v>0</v>
      </c>
      <c r="X484" s="203">
        <v>0</v>
      </c>
      <c r="Y484" s="203">
        <v>0</v>
      </c>
      <c r="Z484" s="203">
        <v>0</v>
      </c>
      <c r="AA484" s="203">
        <v>0</v>
      </c>
      <c r="AB484" s="203">
        <v>0</v>
      </c>
      <c r="AC484" s="203"/>
      <c r="AD484" s="203"/>
      <c r="AE484" s="203">
        <v>0</v>
      </c>
      <c r="AF484" s="215"/>
      <c r="AG484" s="216"/>
      <c r="AH484" s="205"/>
      <c r="AI484" s="205"/>
      <c r="AJ484" s="205"/>
      <c r="AK484" s="206">
        <v>0</v>
      </c>
      <c r="AL484" s="205">
        <v>0</v>
      </c>
      <c r="AM484" s="207"/>
      <c r="AN484" s="205"/>
      <c r="AO484" s="208">
        <v>0</v>
      </c>
      <c r="AP484" s="209"/>
      <c r="AQ484" s="210">
        <v>0</v>
      </c>
      <c r="AR484" s="205"/>
      <c r="AS484" s="205"/>
      <c r="AT484" s="205"/>
      <c r="AU484" s="205">
        <v>0</v>
      </c>
      <c r="AV484" s="211">
        <v>0</v>
      </c>
      <c r="AW484" s="205"/>
      <c r="AX484" s="205"/>
      <c r="AY484" s="207">
        <v>0</v>
      </c>
      <c r="AZ484" s="212" t="s">
        <v>4907</v>
      </c>
      <c r="BA484" s="213">
        <v>0</v>
      </c>
      <c r="BC484" s="202" t="str">
        <f t="shared" si="59"/>
        <v/>
      </c>
      <c r="BD484" s="202" t="str">
        <f t="shared" si="59"/>
        <v/>
      </c>
      <c r="BE484" s="202" t="str">
        <f t="shared" si="59"/>
        <v/>
      </c>
      <c r="BF484" s="202" t="str">
        <f t="shared" si="59"/>
        <v>Non-Op</v>
      </c>
      <c r="BG484" s="202" t="str">
        <f t="shared" si="54"/>
        <v>NO</v>
      </c>
      <c r="BH484" s="202" t="str">
        <f t="shared" si="54"/>
        <v>NO</v>
      </c>
      <c r="BI484" s="202" t="str">
        <f t="shared" si="55"/>
        <v/>
      </c>
      <c r="BK484" s="202" t="b">
        <f t="shared" si="58"/>
        <v>1</v>
      </c>
      <c r="BL484" s="202" t="b">
        <f t="shared" si="58"/>
        <v>1</v>
      </c>
      <c r="BM484" s="202" t="b">
        <f t="shared" si="58"/>
        <v>1</v>
      </c>
      <c r="BN484" s="202" t="b">
        <f t="shared" si="57"/>
        <v>1</v>
      </c>
      <c r="BO484" s="202" t="b">
        <f t="shared" si="57"/>
        <v>1</v>
      </c>
      <c r="BP484" s="202" t="b">
        <f t="shared" si="57"/>
        <v>1</v>
      </c>
      <c r="BQ484" s="202" t="b">
        <f t="shared" si="57"/>
        <v>1</v>
      </c>
    </row>
    <row r="485" spans="1:69" s="214" customFormat="1" ht="12" customHeight="1" x14ac:dyDescent="0.2">
      <c r="A485" s="239">
        <v>18230291</v>
      </c>
      <c r="B485" s="240" t="s">
        <v>2130</v>
      </c>
      <c r="C485" s="200" t="s">
        <v>867</v>
      </c>
      <c r="D485" s="201" t="s">
        <v>478</v>
      </c>
      <c r="E485" s="170"/>
      <c r="F485" s="200"/>
      <c r="G485" s="201"/>
      <c r="H485" s="202" t="s">
        <v>1684</v>
      </c>
      <c r="I485" s="202" t="s">
        <v>1684</v>
      </c>
      <c r="J485" s="202" t="s">
        <v>1684</v>
      </c>
      <c r="K485" s="202" t="s">
        <v>478</v>
      </c>
      <c r="L485" s="202" t="s">
        <v>1685</v>
      </c>
      <c r="M485" s="202" t="s">
        <v>1685</v>
      </c>
      <c r="N485" s="202" t="s">
        <v>1684</v>
      </c>
      <c r="O485" s="167"/>
      <c r="P485" s="203">
        <v>0</v>
      </c>
      <c r="Q485" s="203">
        <v>0</v>
      </c>
      <c r="R485" s="203">
        <v>0</v>
      </c>
      <c r="S485" s="203">
        <v>0</v>
      </c>
      <c r="T485" s="203">
        <v>0</v>
      </c>
      <c r="U485" s="203">
        <v>0</v>
      </c>
      <c r="V485" s="203">
        <v>0</v>
      </c>
      <c r="W485" s="203">
        <v>0</v>
      </c>
      <c r="X485" s="203">
        <v>0</v>
      </c>
      <c r="Y485" s="203">
        <v>0</v>
      </c>
      <c r="Z485" s="203">
        <v>0</v>
      </c>
      <c r="AA485" s="203">
        <v>0</v>
      </c>
      <c r="AB485" s="203">
        <v>0</v>
      </c>
      <c r="AC485" s="203"/>
      <c r="AD485" s="203"/>
      <c r="AE485" s="203">
        <v>0</v>
      </c>
      <c r="AF485" s="215"/>
      <c r="AG485" s="216"/>
      <c r="AH485" s="205"/>
      <c r="AI485" s="205"/>
      <c r="AJ485" s="205"/>
      <c r="AK485" s="206">
        <v>0</v>
      </c>
      <c r="AL485" s="205">
        <v>0</v>
      </c>
      <c r="AM485" s="207"/>
      <c r="AN485" s="205"/>
      <c r="AO485" s="208">
        <v>0</v>
      </c>
      <c r="AP485" s="209"/>
      <c r="AQ485" s="210">
        <v>0</v>
      </c>
      <c r="AR485" s="205"/>
      <c r="AS485" s="205"/>
      <c r="AT485" s="205"/>
      <c r="AU485" s="205">
        <v>0</v>
      </c>
      <c r="AV485" s="211">
        <v>0</v>
      </c>
      <c r="AW485" s="205"/>
      <c r="AX485" s="205"/>
      <c r="AY485" s="207">
        <v>0</v>
      </c>
      <c r="AZ485" s="212" t="s">
        <v>4907</v>
      </c>
      <c r="BA485" s="213">
        <v>0</v>
      </c>
      <c r="BC485" s="202" t="str">
        <f t="shared" si="59"/>
        <v/>
      </c>
      <c r="BD485" s="202" t="str">
        <f t="shared" si="59"/>
        <v/>
      </c>
      <c r="BE485" s="202" t="str">
        <f t="shared" si="59"/>
        <v/>
      </c>
      <c r="BF485" s="202" t="str">
        <f t="shared" si="59"/>
        <v>Non-Op</v>
      </c>
      <c r="BG485" s="202" t="str">
        <f t="shared" si="54"/>
        <v>NO</v>
      </c>
      <c r="BH485" s="202" t="str">
        <f t="shared" si="54"/>
        <v>NO</v>
      </c>
      <c r="BI485" s="202" t="str">
        <f t="shared" si="55"/>
        <v/>
      </c>
      <c r="BK485" s="202" t="b">
        <f t="shared" si="58"/>
        <v>1</v>
      </c>
      <c r="BL485" s="202" t="b">
        <f t="shared" si="58"/>
        <v>1</v>
      </c>
      <c r="BM485" s="202" t="b">
        <f t="shared" si="58"/>
        <v>1</v>
      </c>
      <c r="BN485" s="202" t="b">
        <f t="shared" si="57"/>
        <v>1</v>
      </c>
      <c r="BO485" s="202" t="b">
        <f t="shared" si="57"/>
        <v>1</v>
      </c>
      <c r="BP485" s="202" t="b">
        <f t="shared" si="57"/>
        <v>1</v>
      </c>
      <c r="BQ485" s="202" t="b">
        <f t="shared" si="57"/>
        <v>1</v>
      </c>
    </row>
    <row r="486" spans="1:69" s="214" customFormat="1" ht="12" customHeight="1" x14ac:dyDescent="0.2">
      <c r="A486" s="239">
        <v>18230311</v>
      </c>
      <c r="B486" s="240" t="s">
        <v>2131</v>
      </c>
      <c r="C486" s="200" t="s">
        <v>868</v>
      </c>
      <c r="D486" s="201" t="s">
        <v>478</v>
      </c>
      <c r="E486" s="170"/>
      <c r="F486" s="200"/>
      <c r="G486" s="201"/>
      <c r="H486" s="202" t="s">
        <v>1684</v>
      </c>
      <c r="I486" s="202" t="s">
        <v>1684</v>
      </c>
      <c r="J486" s="202" t="s">
        <v>1684</v>
      </c>
      <c r="K486" s="202" t="s">
        <v>478</v>
      </c>
      <c r="L486" s="202" t="s">
        <v>1685</v>
      </c>
      <c r="M486" s="202" t="s">
        <v>1685</v>
      </c>
      <c r="N486" s="202" t="s">
        <v>1684</v>
      </c>
      <c r="O486" s="167"/>
      <c r="P486" s="203">
        <v>30000</v>
      </c>
      <c r="Q486" s="203">
        <v>30000</v>
      </c>
      <c r="R486" s="203">
        <v>30000</v>
      </c>
      <c r="S486" s="203">
        <v>30000</v>
      </c>
      <c r="T486" s="203">
        <v>30000</v>
      </c>
      <c r="U486" s="203">
        <v>30000</v>
      </c>
      <c r="V486" s="203">
        <v>30000</v>
      </c>
      <c r="W486" s="203">
        <v>30000</v>
      </c>
      <c r="X486" s="203">
        <v>30000</v>
      </c>
      <c r="Y486" s="203">
        <v>30000</v>
      </c>
      <c r="Z486" s="203">
        <v>30000</v>
      </c>
      <c r="AA486" s="203">
        <v>30000</v>
      </c>
      <c r="AB486" s="203">
        <v>32000</v>
      </c>
      <c r="AC486" s="203"/>
      <c r="AD486" s="203"/>
      <c r="AE486" s="203">
        <v>30083.333333333332</v>
      </c>
      <c r="AF486" s="215"/>
      <c r="AG486" s="216"/>
      <c r="AH486" s="205"/>
      <c r="AI486" s="205"/>
      <c r="AJ486" s="205"/>
      <c r="AK486" s="206">
        <v>30083.333333333332</v>
      </c>
      <c r="AL486" s="205">
        <v>30083.333333333332</v>
      </c>
      <c r="AM486" s="207"/>
      <c r="AN486" s="205"/>
      <c r="AO486" s="208">
        <v>0</v>
      </c>
      <c r="AP486" s="209"/>
      <c r="AQ486" s="210">
        <v>32000</v>
      </c>
      <c r="AR486" s="205"/>
      <c r="AS486" s="205"/>
      <c r="AT486" s="205"/>
      <c r="AU486" s="205">
        <v>32000</v>
      </c>
      <c r="AV486" s="211">
        <v>32000</v>
      </c>
      <c r="AW486" s="205"/>
      <c r="AX486" s="205"/>
      <c r="AY486" s="207">
        <v>0</v>
      </c>
      <c r="AZ486" s="212" t="s">
        <v>4908</v>
      </c>
      <c r="BA486" s="213">
        <v>0</v>
      </c>
      <c r="BC486" s="202" t="str">
        <f t="shared" si="59"/>
        <v/>
      </c>
      <c r="BD486" s="202" t="str">
        <f t="shared" si="59"/>
        <v/>
      </c>
      <c r="BE486" s="202" t="str">
        <f t="shared" si="59"/>
        <v/>
      </c>
      <c r="BF486" s="202" t="str">
        <f t="shared" si="59"/>
        <v>Non-Op</v>
      </c>
      <c r="BG486" s="202" t="str">
        <f t="shared" ref="BG486:BH549" si="60">IF(VALUE(AW486),"W/C",IF(ISBLANK(AW486),"NO","W/C"))</f>
        <v>NO</v>
      </c>
      <c r="BH486" s="202" t="str">
        <f t="shared" si="60"/>
        <v>NO</v>
      </c>
      <c r="BI486" s="202" t="str">
        <f t="shared" si="55"/>
        <v/>
      </c>
      <c r="BK486" s="202" t="b">
        <f t="shared" si="58"/>
        <v>1</v>
      </c>
      <c r="BL486" s="202" t="b">
        <f t="shared" si="58"/>
        <v>1</v>
      </c>
      <c r="BM486" s="202" t="b">
        <f t="shared" si="58"/>
        <v>1</v>
      </c>
      <c r="BN486" s="202" t="b">
        <f t="shared" si="57"/>
        <v>1</v>
      </c>
      <c r="BO486" s="202" t="b">
        <f t="shared" si="57"/>
        <v>1</v>
      </c>
      <c r="BP486" s="202" t="b">
        <f t="shared" si="57"/>
        <v>1</v>
      </c>
      <c r="BQ486" s="202" t="b">
        <f t="shared" si="57"/>
        <v>1</v>
      </c>
    </row>
    <row r="487" spans="1:69" s="214" customFormat="1" ht="12" customHeight="1" x14ac:dyDescent="0.2">
      <c r="A487" s="241">
        <v>18230312</v>
      </c>
      <c r="B487" s="242" t="s">
        <v>2132</v>
      </c>
      <c r="C487" s="243" t="s">
        <v>869</v>
      </c>
      <c r="D487" s="244" t="s">
        <v>479</v>
      </c>
      <c r="E487" s="245"/>
      <c r="F487" s="263">
        <v>43070</v>
      </c>
      <c r="G487" s="244"/>
      <c r="H487" s="247" t="s">
        <v>1684</v>
      </c>
      <c r="I487" s="247" t="s">
        <v>1684</v>
      </c>
      <c r="J487" s="247" t="s">
        <v>1684</v>
      </c>
      <c r="K487" s="247" t="s">
        <v>1684</v>
      </c>
      <c r="L487" s="247" t="s">
        <v>479</v>
      </c>
      <c r="M487" s="247" t="s">
        <v>1685</v>
      </c>
      <c r="N487" s="247" t="s">
        <v>479</v>
      </c>
      <c r="O487" s="248"/>
      <c r="P487" s="249">
        <v>-28972196.91</v>
      </c>
      <c r="Q487" s="249">
        <v>-28485928.309999999</v>
      </c>
      <c r="R487" s="249">
        <v>-27999659.710000001</v>
      </c>
      <c r="S487" s="249">
        <v>-27513391.109999999</v>
      </c>
      <c r="T487" s="249">
        <v>-27027122.510000002</v>
      </c>
      <c r="U487" s="249">
        <v>-26540853.91</v>
      </c>
      <c r="V487" s="249">
        <v>-26054585.309999999</v>
      </c>
      <c r="W487" s="249">
        <v>-25568316.710000001</v>
      </c>
      <c r="X487" s="249">
        <v>-25082048.109999999</v>
      </c>
      <c r="Y487" s="249">
        <v>-24595779.510000002</v>
      </c>
      <c r="Z487" s="249">
        <v>-24109510.91</v>
      </c>
      <c r="AA487" s="249">
        <v>-23623242.309999999</v>
      </c>
      <c r="AB487" s="249">
        <v>-23136973.710000001</v>
      </c>
      <c r="AC487" s="249"/>
      <c r="AD487" s="249"/>
      <c r="AE487" s="249">
        <v>-26054585.309999999</v>
      </c>
      <c r="AF487" s="250"/>
      <c r="AG487" s="341"/>
      <c r="AH487" s="252"/>
      <c r="AI487" s="252"/>
      <c r="AJ487" s="252"/>
      <c r="AK487" s="253"/>
      <c r="AL487" s="252">
        <v>0</v>
      </c>
      <c r="AM487" s="254">
        <v>-26054585.309999999</v>
      </c>
      <c r="AN487" s="252"/>
      <c r="AO487" s="255">
        <v>-26054585.309999999</v>
      </c>
      <c r="AP487" s="252"/>
      <c r="AQ487" s="256">
        <v>-23136973.710000001</v>
      </c>
      <c r="AR487" s="252"/>
      <c r="AS487" s="252"/>
      <c r="AT487" s="252"/>
      <c r="AU487" s="252"/>
      <c r="AV487" s="257">
        <v>0</v>
      </c>
      <c r="AW487" s="252">
        <v>-23136973.710000001</v>
      </c>
      <c r="AX487" s="252"/>
      <c r="AY487" s="254">
        <v>-23136973.710000001</v>
      </c>
      <c r="AZ487" s="258"/>
      <c r="BA487" s="213">
        <v>0</v>
      </c>
      <c r="BC487" s="247" t="str">
        <f t="shared" si="59"/>
        <v/>
      </c>
      <c r="BD487" s="247" t="str">
        <f t="shared" si="59"/>
        <v/>
      </c>
      <c r="BE487" s="247" t="str">
        <f t="shared" si="59"/>
        <v/>
      </c>
      <c r="BF487" s="202" t="str">
        <f t="shared" si="59"/>
        <v/>
      </c>
      <c r="BG487" s="202" t="str">
        <f t="shared" si="60"/>
        <v>W/C</v>
      </c>
      <c r="BH487" s="202" t="str">
        <f t="shared" si="60"/>
        <v>NO</v>
      </c>
      <c r="BI487" s="202" t="str">
        <f t="shared" si="55"/>
        <v>W/C</v>
      </c>
      <c r="BK487" s="202" t="b">
        <f t="shared" si="58"/>
        <v>1</v>
      </c>
      <c r="BL487" s="202" t="b">
        <f t="shared" si="58"/>
        <v>1</v>
      </c>
      <c r="BM487" s="202" t="b">
        <f t="shared" si="58"/>
        <v>1</v>
      </c>
      <c r="BN487" s="202" t="b">
        <f t="shared" si="57"/>
        <v>1</v>
      </c>
      <c r="BO487" s="202" t="b">
        <f t="shared" si="57"/>
        <v>1</v>
      </c>
      <c r="BP487" s="202" t="b">
        <f t="shared" si="57"/>
        <v>1</v>
      </c>
      <c r="BQ487" s="202" t="b">
        <f t="shared" si="57"/>
        <v>1</v>
      </c>
    </row>
    <row r="488" spans="1:69" s="214" customFormat="1" ht="12" customHeight="1" x14ac:dyDescent="0.2">
      <c r="A488" s="239">
        <v>18230351</v>
      </c>
      <c r="B488" s="240" t="s">
        <v>2133</v>
      </c>
      <c r="C488" s="200" t="s">
        <v>184</v>
      </c>
      <c r="D488" s="201" t="s">
        <v>476</v>
      </c>
      <c r="E488" s="170"/>
      <c r="F488" s="200"/>
      <c r="G488" s="201"/>
      <c r="H488" s="202" t="s">
        <v>1684</v>
      </c>
      <c r="I488" s="202" t="s">
        <v>476</v>
      </c>
      <c r="J488" s="202" t="s">
        <v>1684</v>
      </c>
      <c r="K488" s="202" t="s">
        <v>1684</v>
      </c>
      <c r="L488" s="202" t="s">
        <v>1685</v>
      </c>
      <c r="M488" s="202" t="s">
        <v>1685</v>
      </c>
      <c r="N488" s="202" t="s">
        <v>1684</v>
      </c>
      <c r="O488" s="167"/>
      <c r="P488" s="203">
        <v>98051574.730000004</v>
      </c>
      <c r="Q488" s="203">
        <v>97460902.599999994</v>
      </c>
      <c r="R488" s="203">
        <v>96870230.469999999</v>
      </c>
      <c r="S488" s="203">
        <v>96279558.340000004</v>
      </c>
      <c r="T488" s="203">
        <v>95688886.209999993</v>
      </c>
      <c r="U488" s="203">
        <v>95098214.079999998</v>
      </c>
      <c r="V488" s="203">
        <v>94507541.950000003</v>
      </c>
      <c r="W488" s="203">
        <v>93916869.819999993</v>
      </c>
      <c r="X488" s="203">
        <v>93326197.689999998</v>
      </c>
      <c r="Y488" s="203">
        <v>92735525.560000002</v>
      </c>
      <c r="Z488" s="203">
        <v>92144853.430000007</v>
      </c>
      <c r="AA488" s="203">
        <v>91554181.299999997</v>
      </c>
      <c r="AB488" s="203">
        <v>90963509.170000002</v>
      </c>
      <c r="AC488" s="203"/>
      <c r="AD488" s="203"/>
      <c r="AE488" s="203">
        <v>94507541.950000003</v>
      </c>
      <c r="AF488" s="215" t="s">
        <v>183</v>
      </c>
      <c r="AG488" s="342"/>
      <c r="AH488" s="205"/>
      <c r="AI488" s="205">
        <v>94507541.950000003</v>
      </c>
      <c r="AJ488" s="205"/>
      <c r="AK488" s="206"/>
      <c r="AL488" s="205">
        <v>94507541.950000003</v>
      </c>
      <c r="AM488" s="207"/>
      <c r="AN488" s="205"/>
      <c r="AO488" s="208">
        <v>0</v>
      </c>
      <c r="AP488" s="209"/>
      <c r="AQ488" s="210">
        <v>90963509.170000002</v>
      </c>
      <c r="AR488" s="205"/>
      <c r="AS488" s="205">
        <v>90963509.170000002</v>
      </c>
      <c r="AT488" s="205"/>
      <c r="AU488" s="205"/>
      <c r="AV488" s="211">
        <v>90963509.170000002</v>
      </c>
      <c r="AW488" s="205"/>
      <c r="AX488" s="205"/>
      <c r="AY488" s="207">
        <v>0</v>
      </c>
      <c r="AZ488" s="212"/>
      <c r="BA488" s="213">
        <v>0</v>
      </c>
      <c r="BC488" s="202" t="str">
        <f t="shared" si="59"/>
        <v/>
      </c>
      <c r="BD488" s="202" t="str">
        <f t="shared" si="59"/>
        <v>ERB</v>
      </c>
      <c r="BE488" s="202" t="str">
        <f t="shared" si="59"/>
        <v/>
      </c>
      <c r="BF488" s="202" t="str">
        <f t="shared" si="59"/>
        <v/>
      </c>
      <c r="BG488" s="202" t="str">
        <f t="shared" si="60"/>
        <v>NO</v>
      </c>
      <c r="BH488" s="202" t="str">
        <f t="shared" si="60"/>
        <v>NO</v>
      </c>
      <c r="BI488" s="202" t="str">
        <f t="shared" si="55"/>
        <v/>
      </c>
      <c r="BK488" s="202" t="b">
        <f t="shared" si="58"/>
        <v>1</v>
      </c>
      <c r="BL488" s="202" t="b">
        <f t="shared" si="58"/>
        <v>1</v>
      </c>
      <c r="BM488" s="202" t="b">
        <f t="shared" si="58"/>
        <v>1</v>
      </c>
      <c r="BN488" s="202" t="b">
        <f t="shared" si="57"/>
        <v>1</v>
      </c>
      <c r="BO488" s="202" t="b">
        <f t="shared" si="57"/>
        <v>1</v>
      </c>
      <c r="BP488" s="202" t="b">
        <f t="shared" si="57"/>
        <v>1</v>
      </c>
      <c r="BQ488" s="202" t="b">
        <f t="shared" si="57"/>
        <v>1</v>
      </c>
    </row>
    <row r="489" spans="1:69" s="214" customFormat="1" ht="12" customHeight="1" x14ac:dyDescent="0.2">
      <c r="A489" s="239">
        <v>18230401</v>
      </c>
      <c r="B489" s="240" t="s">
        <v>2134</v>
      </c>
      <c r="C489" s="200" t="s">
        <v>157</v>
      </c>
      <c r="D489" s="201" t="s">
        <v>476</v>
      </c>
      <c r="E489" s="170"/>
      <c r="F489" s="200"/>
      <c r="G489" s="201"/>
      <c r="H489" s="202" t="s">
        <v>1684</v>
      </c>
      <c r="I489" s="202" t="s">
        <v>476</v>
      </c>
      <c r="J489" s="202" t="s">
        <v>1684</v>
      </c>
      <c r="K489" s="202" t="s">
        <v>1684</v>
      </c>
      <c r="L489" s="202" t="s">
        <v>1685</v>
      </c>
      <c r="M489" s="202" t="s">
        <v>1685</v>
      </c>
      <c r="N489" s="202" t="s">
        <v>1684</v>
      </c>
      <c r="O489" s="167"/>
      <c r="P489" s="203">
        <v>0</v>
      </c>
      <c r="Q489" s="203">
        <v>0</v>
      </c>
      <c r="R489" s="203">
        <v>0</v>
      </c>
      <c r="S489" s="203">
        <v>0</v>
      </c>
      <c r="T489" s="203">
        <v>0</v>
      </c>
      <c r="U489" s="203">
        <v>0</v>
      </c>
      <c r="V489" s="203">
        <v>0</v>
      </c>
      <c r="W489" s="203">
        <v>0</v>
      </c>
      <c r="X489" s="203">
        <v>0</v>
      </c>
      <c r="Y489" s="203">
        <v>0</v>
      </c>
      <c r="Z489" s="203">
        <v>0</v>
      </c>
      <c r="AA489" s="203">
        <v>0</v>
      </c>
      <c r="AB489" s="203">
        <v>0</v>
      </c>
      <c r="AC489" s="203"/>
      <c r="AD489" s="203"/>
      <c r="AE489" s="203">
        <v>0</v>
      </c>
      <c r="AF489" s="215" t="s">
        <v>156</v>
      </c>
      <c r="AG489" s="216"/>
      <c r="AH489" s="205"/>
      <c r="AI489" s="205">
        <v>0</v>
      </c>
      <c r="AJ489" s="205"/>
      <c r="AK489" s="206"/>
      <c r="AL489" s="205">
        <v>0</v>
      </c>
      <c r="AM489" s="207"/>
      <c r="AN489" s="205"/>
      <c r="AO489" s="208">
        <v>0</v>
      </c>
      <c r="AP489" s="209"/>
      <c r="AQ489" s="210">
        <v>0</v>
      </c>
      <c r="AR489" s="205"/>
      <c r="AS489" s="205">
        <v>0</v>
      </c>
      <c r="AT489" s="205"/>
      <c r="AU489" s="205"/>
      <c r="AV489" s="211">
        <v>0</v>
      </c>
      <c r="AW489" s="205"/>
      <c r="AX489" s="205"/>
      <c r="AY489" s="207">
        <v>0</v>
      </c>
      <c r="AZ489" s="212"/>
      <c r="BA489" s="213">
        <v>0</v>
      </c>
      <c r="BC489" s="202" t="str">
        <f t="shared" si="59"/>
        <v/>
      </c>
      <c r="BD489" s="202" t="str">
        <f t="shared" si="59"/>
        <v>ERB</v>
      </c>
      <c r="BE489" s="202" t="str">
        <f t="shared" si="59"/>
        <v/>
      </c>
      <c r="BF489" s="202" t="str">
        <f t="shared" si="59"/>
        <v/>
      </c>
      <c r="BG489" s="202" t="str">
        <f t="shared" si="60"/>
        <v>NO</v>
      </c>
      <c r="BH489" s="202" t="str">
        <f t="shared" si="60"/>
        <v>NO</v>
      </c>
      <c r="BI489" s="202" t="str">
        <f t="shared" si="55"/>
        <v/>
      </c>
      <c r="BK489" s="202" t="b">
        <f t="shared" si="58"/>
        <v>1</v>
      </c>
      <c r="BL489" s="202" t="b">
        <f t="shared" si="58"/>
        <v>1</v>
      </c>
      <c r="BM489" s="202" t="b">
        <f t="shared" si="58"/>
        <v>1</v>
      </c>
      <c r="BN489" s="202" t="b">
        <f t="shared" si="57"/>
        <v>1</v>
      </c>
      <c r="BO489" s="202" t="b">
        <f t="shared" si="57"/>
        <v>1</v>
      </c>
      <c r="BP489" s="202" t="b">
        <f t="shared" si="57"/>
        <v>1</v>
      </c>
      <c r="BQ489" s="202" t="b">
        <f t="shared" si="57"/>
        <v>1</v>
      </c>
    </row>
    <row r="490" spans="1:69" s="214" customFormat="1" ht="12" customHeight="1" x14ac:dyDescent="0.2">
      <c r="A490" s="241">
        <v>18230431</v>
      </c>
      <c r="B490" s="242" t="s">
        <v>2135</v>
      </c>
      <c r="C490" s="243" t="s">
        <v>870</v>
      </c>
      <c r="D490" s="244" t="s">
        <v>479</v>
      </c>
      <c r="E490" s="245"/>
      <c r="F490" s="263">
        <v>43070</v>
      </c>
      <c r="G490" s="244"/>
      <c r="H490" s="247" t="s">
        <v>1684</v>
      </c>
      <c r="I490" s="247" t="s">
        <v>1684</v>
      </c>
      <c r="J490" s="247" t="s">
        <v>1684</v>
      </c>
      <c r="K490" s="247" t="s">
        <v>1684</v>
      </c>
      <c r="L490" s="247" t="s">
        <v>479</v>
      </c>
      <c r="M490" s="247" t="s">
        <v>1685</v>
      </c>
      <c r="N490" s="247" t="s">
        <v>479</v>
      </c>
      <c r="O490" s="248"/>
      <c r="P490" s="249">
        <v>-1725796.46</v>
      </c>
      <c r="Q490" s="249">
        <v>-1682956.01</v>
      </c>
      <c r="R490" s="249">
        <v>-1640115.56</v>
      </c>
      <c r="S490" s="249">
        <v>-2423940.2999999998</v>
      </c>
      <c r="T490" s="249">
        <v>-2381099.85</v>
      </c>
      <c r="U490" s="249">
        <v>-2338259.4</v>
      </c>
      <c r="V490" s="249">
        <v>-2295418.9500000002</v>
      </c>
      <c r="W490" s="249">
        <v>-2252578.5</v>
      </c>
      <c r="X490" s="249">
        <v>-2209738.0499999998</v>
      </c>
      <c r="Y490" s="249">
        <v>-2166897.6</v>
      </c>
      <c r="Z490" s="249">
        <v>-2124057.15</v>
      </c>
      <c r="AA490" s="249">
        <v>-2081216.7</v>
      </c>
      <c r="AB490" s="249">
        <v>-2038376.25</v>
      </c>
      <c r="AC490" s="249"/>
      <c r="AD490" s="249"/>
      <c r="AE490" s="249">
        <v>-2123197.0354166669</v>
      </c>
      <c r="AF490" s="250"/>
      <c r="AG490" s="251"/>
      <c r="AH490" s="252"/>
      <c r="AI490" s="252"/>
      <c r="AJ490" s="252"/>
      <c r="AK490" s="253"/>
      <c r="AL490" s="252">
        <v>0</v>
      </c>
      <c r="AM490" s="254">
        <v>-2123197.0354166669</v>
      </c>
      <c r="AN490" s="252"/>
      <c r="AO490" s="255">
        <v>-2123197.0354166669</v>
      </c>
      <c r="AP490" s="252"/>
      <c r="AQ490" s="256">
        <v>-2038376.25</v>
      </c>
      <c r="AR490" s="252"/>
      <c r="AS490" s="252"/>
      <c r="AT490" s="252"/>
      <c r="AU490" s="252"/>
      <c r="AV490" s="257">
        <v>0</v>
      </c>
      <c r="AW490" s="252">
        <v>-2038376.25</v>
      </c>
      <c r="AX490" s="252"/>
      <c r="AY490" s="254">
        <v>-2038376.25</v>
      </c>
      <c r="AZ490" s="258"/>
      <c r="BA490" s="213">
        <v>0</v>
      </c>
      <c r="BC490" s="247" t="str">
        <f t="shared" si="59"/>
        <v/>
      </c>
      <c r="BD490" s="247" t="str">
        <f t="shared" si="59"/>
        <v/>
      </c>
      <c r="BE490" s="247" t="str">
        <f t="shared" si="59"/>
        <v/>
      </c>
      <c r="BF490" s="202" t="str">
        <f t="shared" si="59"/>
        <v/>
      </c>
      <c r="BG490" s="202" t="str">
        <f t="shared" si="60"/>
        <v>W/C</v>
      </c>
      <c r="BH490" s="202" t="str">
        <f t="shared" si="60"/>
        <v>NO</v>
      </c>
      <c r="BI490" s="202" t="str">
        <f t="shared" si="55"/>
        <v>W/C</v>
      </c>
      <c r="BK490" s="202" t="b">
        <f t="shared" si="58"/>
        <v>1</v>
      </c>
      <c r="BL490" s="202" t="b">
        <f t="shared" si="58"/>
        <v>1</v>
      </c>
      <c r="BM490" s="202" t="b">
        <f t="shared" si="58"/>
        <v>1</v>
      </c>
      <c r="BN490" s="202" t="b">
        <f t="shared" si="57"/>
        <v>1</v>
      </c>
      <c r="BO490" s="202" t="b">
        <f t="shared" si="57"/>
        <v>1</v>
      </c>
      <c r="BP490" s="202" t="b">
        <f t="shared" si="57"/>
        <v>1</v>
      </c>
      <c r="BQ490" s="202" t="b">
        <f t="shared" si="57"/>
        <v>1</v>
      </c>
    </row>
    <row r="491" spans="1:69" s="214" customFormat="1" ht="12" customHeight="1" x14ac:dyDescent="0.2">
      <c r="A491" s="241">
        <v>18230501</v>
      </c>
      <c r="B491" s="242" t="s">
        <v>2136</v>
      </c>
      <c r="C491" s="243" t="s">
        <v>871</v>
      </c>
      <c r="D491" s="244" t="s">
        <v>479</v>
      </c>
      <c r="E491" s="245"/>
      <c r="F491" s="263">
        <v>43070</v>
      </c>
      <c r="G491" s="244"/>
      <c r="H491" s="247" t="s">
        <v>1684</v>
      </c>
      <c r="I491" s="247" t="s">
        <v>1684</v>
      </c>
      <c r="J491" s="247" t="s">
        <v>1684</v>
      </c>
      <c r="K491" s="247" t="s">
        <v>1684</v>
      </c>
      <c r="L491" s="247" t="s">
        <v>479</v>
      </c>
      <c r="M491" s="247" t="s">
        <v>1685</v>
      </c>
      <c r="N491" s="247" t="s">
        <v>479</v>
      </c>
      <c r="O491" s="248"/>
      <c r="P491" s="249">
        <v>2161908.7599999998</v>
      </c>
      <c r="Q491" s="249">
        <v>2088973.01</v>
      </c>
      <c r="R491" s="249">
        <v>2019917.01</v>
      </c>
      <c r="S491" s="249">
        <v>1950861.01</v>
      </c>
      <c r="T491" s="249">
        <v>1881805.01</v>
      </c>
      <c r="U491" s="249">
        <v>1812749.01</v>
      </c>
      <c r="V491" s="249">
        <v>1743693.01</v>
      </c>
      <c r="W491" s="249">
        <v>1674637.01</v>
      </c>
      <c r="X491" s="249">
        <v>1605581.01</v>
      </c>
      <c r="Y491" s="249">
        <v>1536525.01</v>
      </c>
      <c r="Z491" s="249">
        <v>1467469.01</v>
      </c>
      <c r="AA491" s="249">
        <v>1398413.01</v>
      </c>
      <c r="AB491" s="249">
        <v>1329357.01</v>
      </c>
      <c r="AC491" s="249"/>
      <c r="AD491" s="249"/>
      <c r="AE491" s="249">
        <v>1743854.6662500005</v>
      </c>
      <c r="AF491" s="250"/>
      <c r="AG491" s="251"/>
      <c r="AH491" s="252"/>
      <c r="AI491" s="252"/>
      <c r="AJ491" s="252"/>
      <c r="AK491" s="253"/>
      <c r="AL491" s="252">
        <v>0</v>
      </c>
      <c r="AM491" s="254">
        <v>1743854.6662500005</v>
      </c>
      <c r="AN491" s="252"/>
      <c r="AO491" s="255">
        <v>1743854.6662500005</v>
      </c>
      <c r="AP491" s="252"/>
      <c r="AQ491" s="256">
        <v>1329357.01</v>
      </c>
      <c r="AR491" s="252"/>
      <c r="AS491" s="252"/>
      <c r="AT491" s="252"/>
      <c r="AU491" s="252"/>
      <c r="AV491" s="257">
        <v>0</v>
      </c>
      <c r="AW491" s="252">
        <v>1329357.01</v>
      </c>
      <c r="AX491" s="252"/>
      <c r="AY491" s="254">
        <v>1329357.01</v>
      </c>
      <c r="AZ491" s="258"/>
      <c r="BA491" s="213">
        <v>0</v>
      </c>
      <c r="BC491" s="247" t="str">
        <f t="shared" si="59"/>
        <v/>
      </c>
      <c r="BD491" s="247" t="str">
        <f t="shared" si="59"/>
        <v/>
      </c>
      <c r="BE491" s="247" t="str">
        <f t="shared" si="59"/>
        <v/>
      </c>
      <c r="BF491" s="202" t="str">
        <f t="shared" si="59"/>
        <v/>
      </c>
      <c r="BG491" s="202" t="str">
        <f t="shared" si="60"/>
        <v>W/C</v>
      </c>
      <c r="BH491" s="202" t="str">
        <f t="shared" si="60"/>
        <v>NO</v>
      </c>
      <c r="BI491" s="202" t="str">
        <f t="shared" si="55"/>
        <v>W/C</v>
      </c>
      <c r="BK491" s="202" t="b">
        <f t="shared" si="58"/>
        <v>1</v>
      </c>
      <c r="BL491" s="202" t="b">
        <f t="shared" si="58"/>
        <v>1</v>
      </c>
      <c r="BM491" s="202" t="b">
        <f t="shared" si="58"/>
        <v>1</v>
      </c>
      <c r="BN491" s="202" t="b">
        <f t="shared" si="57"/>
        <v>1</v>
      </c>
      <c r="BO491" s="202" t="b">
        <f t="shared" si="57"/>
        <v>1</v>
      </c>
      <c r="BP491" s="202" t="b">
        <f t="shared" si="57"/>
        <v>1</v>
      </c>
      <c r="BQ491" s="202" t="b">
        <f t="shared" si="57"/>
        <v>1</v>
      </c>
    </row>
    <row r="492" spans="1:69" s="214" customFormat="1" ht="12" customHeight="1" x14ac:dyDescent="0.2">
      <c r="A492" s="241">
        <v>18230502</v>
      </c>
      <c r="B492" s="242" t="s">
        <v>2137</v>
      </c>
      <c r="C492" s="243" t="s">
        <v>872</v>
      </c>
      <c r="D492" s="244" t="s">
        <v>479</v>
      </c>
      <c r="E492" s="245"/>
      <c r="F492" s="263">
        <v>43070</v>
      </c>
      <c r="G492" s="244"/>
      <c r="H492" s="247" t="s">
        <v>1684</v>
      </c>
      <c r="I492" s="247" t="s">
        <v>1684</v>
      </c>
      <c r="J492" s="247" t="s">
        <v>1684</v>
      </c>
      <c r="K492" s="247" t="s">
        <v>1684</v>
      </c>
      <c r="L492" s="247" t="s">
        <v>479</v>
      </c>
      <c r="M492" s="247" t="s">
        <v>1685</v>
      </c>
      <c r="N492" s="247" t="s">
        <v>479</v>
      </c>
      <c r="O492" s="248"/>
      <c r="P492" s="249">
        <v>1558464.05</v>
      </c>
      <c r="Q492" s="249">
        <v>1505886.24</v>
      </c>
      <c r="R492" s="249">
        <v>1456105.24</v>
      </c>
      <c r="S492" s="249">
        <v>1406324.24</v>
      </c>
      <c r="T492" s="249">
        <v>1356543.24</v>
      </c>
      <c r="U492" s="249">
        <v>1306762.24</v>
      </c>
      <c r="V492" s="249">
        <v>1256981.24</v>
      </c>
      <c r="W492" s="249">
        <v>1207200.24</v>
      </c>
      <c r="X492" s="249">
        <v>1157419.24</v>
      </c>
      <c r="Y492" s="249">
        <v>1107638.24</v>
      </c>
      <c r="Z492" s="249">
        <v>1057857.24</v>
      </c>
      <c r="AA492" s="249">
        <v>1008076.24</v>
      </c>
      <c r="AB492" s="249">
        <v>958295.24</v>
      </c>
      <c r="AC492" s="249"/>
      <c r="AD492" s="249"/>
      <c r="AE492" s="249">
        <v>1257097.7737499999</v>
      </c>
      <c r="AF492" s="250"/>
      <c r="AG492" s="251"/>
      <c r="AH492" s="252"/>
      <c r="AI492" s="252"/>
      <c r="AJ492" s="252"/>
      <c r="AK492" s="253"/>
      <c r="AL492" s="252">
        <v>0</v>
      </c>
      <c r="AM492" s="254">
        <v>1257097.7737499999</v>
      </c>
      <c r="AN492" s="252"/>
      <c r="AO492" s="255">
        <v>1257097.7737499999</v>
      </c>
      <c r="AP492" s="252"/>
      <c r="AQ492" s="256">
        <v>958295.24</v>
      </c>
      <c r="AR492" s="252"/>
      <c r="AS492" s="252"/>
      <c r="AT492" s="252"/>
      <c r="AU492" s="252"/>
      <c r="AV492" s="257">
        <v>0</v>
      </c>
      <c r="AW492" s="252">
        <v>958295.24</v>
      </c>
      <c r="AX492" s="252"/>
      <c r="AY492" s="254">
        <v>958295.24</v>
      </c>
      <c r="AZ492" s="258"/>
      <c r="BA492" s="213">
        <v>0</v>
      </c>
      <c r="BC492" s="247" t="str">
        <f t="shared" si="59"/>
        <v/>
      </c>
      <c r="BD492" s="247" t="str">
        <f t="shared" si="59"/>
        <v/>
      </c>
      <c r="BE492" s="247" t="str">
        <f t="shared" si="59"/>
        <v/>
      </c>
      <c r="BF492" s="202" t="str">
        <f t="shared" si="59"/>
        <v/>
      </c>
      <c r="BG492" s="202" t="str">
        <f t="shared" si="60"/>
        <v>W/C</v>
      </c>
      <c r="BH492" s="202" t="str">
        <f t="shared" si="60"/>
        <v>NO</v>
      </c>
      <c r="BI492" s="202" t="str">
        <f t="shared" si="55"/>
        <v>W/C</v>
      </c>
      <c r="BK492" s="202" t="b">
        <f t="shared" si="58"/>
        <v>1</v>
      </c>
      <c r="BL492" s="202" t="b">
        <f t="shared" si="58"/>
        <v>1</v>
      </c>
      <c r="BM492" s="202" t="b">
        <f t="shared" si="58"/>
        <v>1</v>
      </c>
      <c r="BN492" s="202" t="b">
        <f t="shared" si="57"/>
        <v>1</v>
      </c>
      <c r="BO492" s="202" t="b">
        <f t="shared" si="57"/>
        <v>1</v>
      </c>
      <c r="BP492" s="202" t="b">
        <f t="shared" si="57"/>
        <v>1</v>
      </c>
      <c r="BQ492" s="202" t="b">
        <f t="shared" si="57"/>
        <v>1</v>
      </c>
    </row>
    <row r="493" spans="1:69" s="214" customFormat="1" ht="12" customHeight="1" x14ac:dyDescent="0.2">
      <c r="A493" s="239">
        <v>18230621</v>
      </c>
      <c r="B493" s="240" t="s">
        <v>2138</v>
      </c>
      <c r="C493" s="200" t="s">
        <v>873</v>
      </c>
      <c r="D493" s="201" t="s">
        <v>479</v>
      </c>
      <c r="E493" s="170"/>
      <c r="F493" s="200"/>
      <c r="G493" s="201"/>
      <c r="H493" s="202" t="s">
        <v>1684</v>
      </c>
      <c r="I493" s="202" t="s">
        <v>1684</v>
      </c>
      <c r="J493" s="202" t="s">
        <v>1684</v>
      </c>
      <c r="K493" s="202" t="s">
        <v>1684</v>
      </c>
      <c r="L493" s="202" t="s">
        <v>479</v>
      </c>
      <c r="M493" s="202" t="s">
        <v>1685</v>
      </c>
      <c r="N493" s="202" t="s">
        <v>479</v>
      </c>
      <c r="O493" s="167"/>
      <c r="P493" s="203">
        <v>-73196327.209999993</v>
      </c>
      <c r="Q493" s="203">
        <v>-83944956.180000007</v>
      </c>
      <c r="R493" s="203">
        <v>-94328603.640000001</v>
      </c>
      <c r="S493" s="203">
        <v>-104121649.39</v>
      </c>
      <c r="T493" s="203">
        <v>-112731382.27</v>
      </c>
      <c r="U493" s="203">
        <v>-17516650.149999999</v>
      </c>
      <c r="V493" s="203">
        <v>-23938028.82</v>
      </c>
      <c r="W493" s="203">
        <v>-31066970.329999998</v>
      </c>
      <c r="X493" s="203">
        <v>-37888338.93</v>
      </c>
      <c r="Y493" s="203">
        <v>-44158473.32</v>
      </c>
      <c r="Z493" s="203">
        <v>-51412496.82</v>
      </c>
      <c r="AA493" s="203">
        <v>-59373505.530000001</v>
      </c>
      <c r="AB493" s="203">
        <v>-68591861.140000001</v>
      </c>
      <c r="AC493" s="203"/>
      <c r="AD493" s="203"/>
      <c r="AE493" s="203">
        <v>-60947929.129583329</v>
      </c>
      <c r="AF493" s="215"/>
      <c r="AG493" s="216"/>
      <c r="AH493" s="205"/>
      <c r="AI493" s="205"/>
      <c r="AJ493" s="205"/>
      <c r="AK493" s="206"/>
      <c r="AL493" s="205">
        <v>0</v>
      </c>
      <c r="AM493" s="207">
        <v>-60947929.129583329</v>
      </c>
      <c r="AN493" s="205"/>
      <c r="AO493" s="208">
        <v>-60947929.129583329</v>
      </c>
      <c r="AP493" s="209"/>
      <c r="AQ493" s="210">
        <v>-68591861.140000001</v>
      </c>
      <c r="AR493" s="205"/>
      <c r="AS493" s="205"/>
      <c r="AT493" s="205"/>
      <c r="AU493" s="205"/>
      <c r="AV493" s="211">
        <v>0</v>
      </c>
      <c r="AW493" s="205">
        <v>-68591861.140000001</v>
      </c>
      <c r="AX493" s="205"/>
      <c r="AY493" s="207">
        <v>-68591861.140000001</v>
      </c>
      <c r="AZ493" s="212"/>
      <c r="BA493" s="213">
        <v>0</v>
      </c>
      <c r="BC493" s="202" t="str">
        <f t="shared" si="59"/>
        <v/>
      </c>
      <c r="BD493" s="202" t="str">
        <f t="shared" si="59"/>
        <v/>
      </c>
      <c r="BE493" s="202" t="str">
        <f t="shared" si="59"/>
        <v/>
      </c>
      <c r="BF493" s="202" t="str">
        <f t="shared" si="59"/>
        <v/>
      </c>
      <c r="BG493" s="202" t="str">
        <f t="shared" si="60"/>
        <v>W/C</v>
      </c>
      <c r="BH493" s="202" t="str">
        <f t="shared" si="60"/>
        <v>NO</v>
      </c>
      <c r="BI493" s="202" t="str">
        <f t="shared" si="55"/>
        <v>W/C</v>
      </c>
      <c r="BK493" s="202" t="b">
        <f t="shared" si="58"/>
        <v>1</v>
      </c>
      <c r="BL493" s="202" t="b">
        <f t="shared" si="58"/>
        <v>1</v>
      </c>
      <c r="BM493" s="202" t="b">
        <f t="shared" si="58"/>
        <v>1</v>
      </c>
      <c r="BN493" s="202" t="b">
        <f t="shared" si="57"/>
        <v>1</v>
      </c>
      <c r="BO493" s="202" t="b">
        <f t="shared" si="57"/>
        <v>1</v>
      </c>
      <c r="BP493" s="202" t="b">
        <f t="shared" si="57"/>
        <v>1</v>
      </c>
      <c r="BQ493" s="202" t="b">
        <f t="shared" si="57"/>
        <v>1</v>
      </c>
    </row>
    <row r="494" spans="1:69" s="214" customFormat="1" ht="12" customHeight="1" x14ac:dyDescent="0.2">
      <c r="A494" s="239">
        <v>18230631</v>
      </c>
      <c r="B494" s="240" t="s">
        <v>2139</v>
      </c>
      <c r="C494" s="200" t="s">
        <v>874</v>
      </c>
      <c r="D494" s="201" t="s">
        <v>478</v>
      </c>
      <c r="E494" s="170"/>
      <c r="F494" s="200"/>
      <c r="G494" s="201"/>
      <c r="H494" s="202" t="s">
        <v>1684</v>
      </c>
      <c r="I494" s="202" t="s">
        <v>1684</v>
      </c>
      <c r="J494" s="202" t="s">
        <v>1684</v>
      </c>
      <c r="K494" s="202" t="s">
        <v>478</v>
      </c>
      <c r="L494" s="202" t="s">
        <v>1685</v>
      </c>
      <c r="M494" s="202" t="s">
        <v>1685</v>
      </c>
      <c r="N494" s="202" t="s">
        <v>1684</v>
      </c>
      <c r="O494" s="167"/>
      <c r="P494" s="203">
        <v>797362.18</v>
      </c>
      <c r="Q494" s="203">
        <v>2511685.7599999998</v>
      </c>
      <c r="R494" s="203">
        <v>4201898.9400000004</v>
      </c>
      <c r="S494" s="203">
        <v>1.1100000000000001</v>
      </c>
      <c r="T494" s="203">
        <v>1.1100000000000001</v>
      </c>
      <c r="U494" s="203">
        <v>1.1100000000000001</v>
      </c>
      <c r="V494" s="203">
        <v>1.1100000000000001</v>
      </c>
      <c r="W494" s="203">
        <v>1.1100000000000001</v>
      </c>
      <c r="X494" s="203">
        <v>1.1100000000000001</v>
      </c>
      <c r="Y494" s="203">
        <v>0</v>
      </c>
      <c r="Z494" s="203">
        <v>0</v>
      </c>
      <c r="AA494" s="203">
        <v>-2.5</v>
      </c>
      <c r="AB494" s="203">
        <v>0</v>
      </c>
      <c r="AC494" s="203"/>
      <c r="AD494" s="203"/>
      <c r="AE494" s="203">
        <v>592689.16250000021</v>
      </c>
      <c r="AF494" s="215"/>
      <c r="AG494" s="216"/>
      <c r="AH494" s="205"/>
      <c r="AI494" s="205"/>
      <c r="AJ494" s="205"/>
      <c r="AK494" s="206">
        <v>592689.16250000021</v>
      </c>
      <c r="AL494" s="205">
        <v>592689.16250000021</v>
      </c>
      <c r="AM494" s="207"/>
      <c r="AN494" s="205"/>
      <c r="AO494" s="208">
        <v>0</v>
      </c>
      <c r="AP494" s="209"/>
      <c r="AQ494" s="210">
        <v>0</v>
      </c>
      <c r="AR494" s="205"/>
      <c r="AS494" s="205"/>
      <c r="AT494" s="205"/>
      <c r="AU494" s="205">
        <v>0</v>
      </c>
      <c r="AV494" s="211">
        <v>0</v>
      </c>
      <c r="AW494" s="205"/>
      <c r="AX494" s="205"/>
      <c r="AY494" s="207">
        <v>0</v>
      </c>
      <c r="AZ494" s="212" t="s">
        <v>4906</v>
      </c>
      <c r="BA494" s="213">
        <v>0</v>
      </c>
      <c r="BC494" s="202" t="str">
        <f t="shared" si="59"/>
        <v/>
      </c>
      <c r="BD494" s="202" t="str">
        <f t="shared" si="59"/>
        <v/>
      </c>
      <c r="BE494" s="202" t="str">
        <f t="shared" si="59"/>
        <v/>
      </c>
      <c r="BF494" s="202" t="str">
        <f t="shared" si="59"/>
        <v>Non-Op</v>
      </c>
      <c r="BG494" s="202" t="str">
        <f t="shared" si="60"/>
        <v>NO</v>
      </c>
      <c r="BH494" s="202" t="str">
        <f t="shared" si="60"/>
        <v>NO</v>
      </c>
      <c r="BI494" s="202" t="str">
        <f t="shared" si="55"/>
        <v/>
      </c>
      <c r="BK494" s="202" t="b">
        <f t="shared" si="58"/>
        <v>1</v>
      </c>
      <c r="BL494" s="202" t="b">
        <f t="shared" si="58"/>
        <v>1</v>
      </c>
      <c r="BM494" s="202" t="b">
        <f t="shared" si="58"/>
        <v>1</v>
      </c>
      <c r="BN494" s="202" t="b">
        <f t="shared" si="57"/>
        <v>1</v>
      </c>
      <c r="BO494" s="202" t="b">
        <f t="shared" si="57"/>
        <v>1</v>
      </c>
      <c r="BP494" s="202" t="b">
        <f t="shared" si="57"/>
        <v>1</v>
      </c>
      <c r="BQ494" s="202" t="b">
        <f t="shared" si="57"/>
        <v>1</v>
      </c>
    </row>
    <row r="495" spans="1:69" s="214" customFormat="1" ht="12" customHeight="1" x14ac:dyDescent="0.2">
      <c r="A495" s="239">
        <v>18230691</v>
      </c>
      <c r="B495" s="240" t="s">
        <v>2140</v>
      </c>
      <c r="C495" s="200" t="s">
        <v>158</v>
      </c>
      <c r="D495" s="201" t="s">
        <v>476</v>
      </c>
      <c r="E495" s="170"/>
      <c r="F495" s="200"/>
      <c r="G495" s="201"/>
      <c r="H495" s="202" t="s">
        <v>1684</v>
      </c>
      <c r="I495" s="202" t="s">
        <v>476</v>
      </c>
      <c r="J495" s="202" t="s">
        <v>1684</v>
      </c>
      <c r="K495" s="202" t="s">
        <v>1684</v>
      </c>
      <c r="L495" s="202" t="s">
        <v>1685</v>
      </c>
      <c r="M495" s="202" t="s">
        <v>1685</v>
      </c>
      <c r="N495" s="202" t="s">
        <v>1684</v>
      </c>
      <c r="O495" s="167"/>
      <c r="P495" s="203">
        <v>0</v>
      </c>
      <c r="Q495" s="203">
        <v>0</v>
      </c>
      <c r="R495" s="203">
        <v>0</v>
      </c>
      <c r="S495" s="203">
        <v>0</v>
      </c>
      <c r="T495" s="203">
        <v>0</v>
      </c>
      <c r="U495" s="203">
        <v>0</v>
      </c>
      <c r="V495" s="203">
        <v>0</v>
      </c>
      <c r="W495" s="203">
        <v>0</v>
      </c>
      <c r="X495" s="203">
        <v>0</v>
      </c>
      <c r="Y495" s="203">
        <v>0</v>
      </c>
      <c r="Z495" s="203">
        <v>0</v>
      </c>
      <c r="AA495" s="203">
        <v>0</v>
      </c>
      <c r="AB495" s="203">
        <v>0</v>
      </c>
      <c r="AC495" s="203"/>
      <c r="AD495" s="203"/>
      <c r="AE495" s="203">
        <v>0</v>
      </c>
      <c r="AF495" s="215" t="s">
        <v>156</v>
      </c>
      <c r="AG495" s="216"/>
      <c r="AH495" s="205"/>
      <c r="AI495" s="205">
        <v>0</v>
      </c>
      <c r="AJ495" s="205"/>
      <c r="AK495" s="206"/>
      <c r="AL495" s="205">
        <v>0</v>
      </c>
      <c r="AM495" s="207"/>
      <c r="AN495" s="205"/>
      <c r="AO495" s="208">
        <v>0</v>
      </c>
      <c r="AP495" s="209"/>
      <c r="AQ495" s="210">
        <v>0</v>
      </c>
      <c r="AR495" s="205"/>
      <c r="AS495" s="205">
        <v>0</v>
      </c>
      <c r="AT495" s="205"/>
      <c r="AU495" s="205"/>
      <c r="AV495" s="211">
        <v>0</v>
      </c>
      <c r="AW495" s="205"/>
      <c r="AX495" s="205"/>
      <c r="AY495" s="207">
        <v>0</v>
      </c>
      <c r="AZ495" s="212"/>
      <c r="BA495" s="213">
        <v>0</v>
      </c>
      <c r="BC495" s="202" t="str">
        <f t="shared" si="59"/>
        <v/>
      </c>
      <c r="BD495" s="202" t="str">
        <f t="shared" si="59"/>
        <v>ERB</v>
      </c>
      <c r="BE495" s="202" t="str">
        <f t="shared" si="59"/>
        <v/>
      </c>
      <c r="BF495" s="202" t="str">
        <f t="shared" si="59"/>
        <v/>
      </c>
      <c r="BG495" s="202" t="str">
        <f t="shared" si="60"/>
        <v>NO</v>
      </c>
      <c r="BH495" s="202" t="str">
        <f t="shared" si="60"/>
        <v>NO</v>
      </c>
      <c r="BI495" s="202" t="str">
        <f t="shared" si="55"/>
        <v/>
      </c>
      <c r="BK495" s="202" t="b">
        <f t="shared" si="58"/>
        <v>1</v>
      </c>
      <c r="BL495" s="202" t="b">
        <f t="shared" si="58"/>
        <v>1</v>
      </c>
      <c r="BM495" s="202" t="b">
        <f t="shared" si="58"/>
        <v>1</v>
      </c>
      <c r="BN495" s="202" t="b">
        <f t="shared" si="57"/>
        <v>1</v>
      </c>
      <c r="BO495" s="202" t="b">
        <f t="shared" si="57"/>
        <v>1</v>
      </c>
      <c r="BP495" s="202" t="b">
        <f t="shared" si="57"/>
        <v>1</v>
      </c>
      <c r="BQ495" s="202" t="b">
        <f t="shared" si="57"/>
        <v>1</v>
      </c>
    </row>
    <row r="496" spans="1:69" s="214" customFormat="1" ht="12" customHeight="1" x14ac:dyDescent="0.2">
      <c r="A496" s="239">
        <v>18230711</v>
      </c>
      <c r="B496" s="240" t="s">
        <v>2141</v>
      </c>
      <c r="C496" s="200" t="s">
        <v>875</v>
      </c>
      <c r="D496" s="201" t="s">
        <v>478</v>
      </c>
      <c r="E496" s="170"/>
      <c r="F496" s="200"/>
      <c r="G496" s="201"/>
      <c r="H496" s="202" t="s">
        <v>1684</v>
      </c>
      <c r="I496" s="202" t="s">
        <v>1684</v>
      </c>
      <c r="J496" s="202" t="s">
        <v>1684</v>
      </c>
      <c r="K496" s="202" t="s">
        <v>478</v>
      </c>
      <c r="L496" s="202" t="s">
        <v>1685</v>
      </c>
      <c r="M496" s="202" t="s">
        <v>1685</v>
      </c>
      <c r="N496" s="202" t="s">
        <v>1684</v>
      </c>
      <c r="O496" s="167"/>
      <c r="P496" s="203">
        <v>0</v>
      </c>
      <c r="Q496" s="203">
        <v>0</v>
      </c>
      <c r="R496" s="203">
        <v>0</v>
      </c>
      <c r="S496" s="203">
        <v>0</v>
      </c>
      <c r="T496" s="203">
        <v>0</v>
      </c>
      <c r="U496" s="203">
        <v>0</v>
      </c>
      <c r="V496" s="203">
        <v>0</v>
      </c>
      <c r="W496" s="203">
        <v>0</v>
      </c>
      <c r="X496" s="203">
        <v>0</v>
      </c>
      <c r="Y496" s="203">
        <v>0</v>
      </c>
      <c r="Z496" s="203">
        <v>0</v>
      </c>
      <c r="AA496" s="203">
        <v>0</v>
      </c>
      <c r="AB496" s="203">
        <v>0</v>
      </c>
      <c r="AC496" s="203"/>
      <c r="AD496" s="203"/>
      <c r="AE496" s="203">
        <v>0</v>
      </c>
      <c r="AF496" s="215"/>
      <c r="AG496" s="216"/>
      <c r="AH496" s="205"/>
      <c r="AI496" s="205"/>
      <c r="AJ496" s="205"/>
      <c r="AK496" s="206">
        <v>0</v>
      </c>
      <c r="AL496" s="205">
        <v>0</v>
      </c>
      <c r="AM496" s="207"/>
      <c r="AN496" s="205"/>
      <c r="AO496" s="208">
        <v>0</v>
      </c>
      <c r="AP496" s="209"/>
      <c r="AQ496" s="210">
        <v>0</v>
      </c>
      <c r="AR496" s="205"/>
      <c r="AS496" s="205"/>
      <c r="AT496" s="205"/>
      <c r="AU496" s="205">
        <v>0</v>
      </c>
      <c r="AV496" s="211">
        <v>0</v>
      </c>
      <c r="AW496" s="205"/>
      <c r="AX496" s="205"/>
      <c r="AY496" s="207">
        <v>0</v>
      </c>
      <c r="AZ496" s="212" t="s">
        <v>4878</v>
      </c>
      <c r="BA496" s="213">
        <v>0</v>
      </c>
      <c r="BC496" s="202" t="str">
        <f t="shared" si="59"/>
        <v/>
      </c>
      <c r="BD496" s="202" t="str">
        <f t="shared" si="59"/>
        <v/>
      </c>
      <c r="BE496" s="202" t="str">
        <f t="shared" si="59"/>
        <v/>
      </c>
      <c r="BF496" s="202" t="str">
        <f t="shared" si="59"/>
        <v>Non-Op</v>
      </c>
      <c r="BG496" s="202" t="str">
        <f t="shared" si="60"/>
        <v>NO</v>
      </c>
      <c r="BH496" s="202" t="str">
        <f t="shared" si="60"/>
        <v>NO</v>
      </c>
      <c r="BI496" s="202" t="str">
        <f t="shared" si="55"/>
        <v/>
      </c>
      <c r="BK496" s="202" t="b">
        <f t="shared" si="58"/>
        <v>1</v>
      </c>
      <c r="BL496" s="202" t="b">
        <f t="shared" si="58"/>
        <v>1</v>
      </c>
      <c r="BM496" s="202" t="b">
        <f t="shared" si="58"/>
        <v>1</v>
      </c>
      <c r="BN496" s="202" t="b">
        <f t="shared" si="57"/>
        <v>1</v>
      </c>
      <c r="BO496" s="202" t="b">
        <f t="shared" si="57"/>
        <v>1</v>
      </c>
      <c r="BP496" s="202" t="b">
        <f t="shared" si="57"/>
        <v>1</v>
      </c>
      <c r="BQ496" s="202" t="b">
        <f t="shared" si="57"/>
        <v>1</v>
      </c>
    </row>
    <row r="497" spans="1:69" s="214" customFormat="1" ht="12" customHeight="1" x14ac:dyDescent="0.2">
      <c r="A497" s="239">
        <v>18230721</v>
      </c>
      <c r="B497" s="240" t="s">
        <v>2142</v>
      </c>
      <c r="C497" s="200" t="s">
        <v>876</v>
      </c>
      <c r="D497" s="201" t="s">
        <v>478</v>
      </c>
      <c r="E497" s="170"/>
      <c r="F497" s="200"/>
      <c r="G497" s="201"/>
      <c r="H497" s="202" t="s">
        <v>1684</v>
      </c>
      <c r="I497" s="202" t="s">
        <v>1684</v>
      </c>
      <c r="J497" s="202" t="s">
        <v>1684</v>
      </c>
      <c r="K497" s="202" t="s">
        <v>478</v>
      </c>
      <c r="L497" s="202" t="s">
        <v>1685</v>
      </c>
      <c r="M497" s="202" t="s">
        <v>1685</v>
      </c>
      <c r="N497" s="202" t="s">
        <v>1684</v>
      </c>
      <c r="O497" s="167"/>
      <c r="P497" s="203">
        <v>0</v>
      </c>
      <c r="Q497" s="203">
        <v>0</v>
      </c>
      <c r="R497" s="203">
        <v>0</v>
      </c>
      <c r="S497" s="203">
        <v>0</v>
      </c>
      <c r="T497" s="203">
        <v>0</v>
      </c>
      <c r="U497" s="203">
        <v>0</v>
      </c>
      <c r="V497" s="203">
        <v>0</v>
      </c>
      <c r="W497" s="203">
        <v>0</v>
      </c>
      <c r="X497" s="203">
        <v>0</v>
      </c>
      <c r="Y497" s="203">
        <v>0</v>
      </c>
      <c r="Z497" s="203">
        <v>0</v>
      </c>
      <c r="AA497" s="203">
        <v>0</v>
      </c>
      <c r="AB497" s="203">
        <v>0</v>
      </c>
      <c r="AC497" s="203"/>
      <c r="AD497" s="203"/>
      <c r="AE497" s="203">
        <v>0</v>
      </c>
      <c r="AF497" s="215"/>
      <c r="AG497" s="216"/>
      <c r="AH497" s="205"/>
      <c r="AI497" s="205"/>
      <c r="AJ497" s="205"/>
      <c r="AK497" s="206">
        <v>0</v>
      </c>
      <c r="AL497" s="205">
        <v>0</v>
      </c>
      <c r="AM497" s="207"/>
      <c r="AN497" s="205"/>
      <c r="AO497" s="208">
        <v>0</v>
      </c>
      <c r="AP497" s="209"/>
      <c r="AQ497" s="210">
        <v>0</v>
      </c>
      <c r="AR497" s="205"/>
      <c r="AS497" s="205"/>
      <c r="AT497" s="205"/>
      <c r="AU497" s="205">
        <v>0</v>
      </c>
      <c r="AV497" s="211">
        <v>0</v>
      </c>
      <c r="AW497" s="205"/>
      <c r="AX497" s="205"/>
      <c r="AY497" s="207">
        <v>0</v>
      </c>
      <c r="AZ497" s="212" t="s">
        <v>4878</v>
      </c>
      <c r="BA497" s="213">
        <v>0</v>
      </c>
      <c r="BC497" s="202" t="str">
        <f t="shared" si="59"/>
        <v/>
      </c>
      <c r="BD497" s="202" t="str">
        <f t="shared" si="59"/>
        <v/>
      </c>
      <c r="BE497" s="202" t="str">
        <f t="shared" si="59"/>
        <v/>
      </c>
      <c r="BF497" s="202" t="str">
        <f t="shared" si="59"/>
        <v>Non-Op</v>
      </c>
      <c r="BG497" s="202" t="str">
        <f t="shared" si="60"/>
        <v>NO</v>
      </c>
      <c r="BH497" s="202" t="str">
        <f t="shared" si="60"/>
        <v>NO</v>
      </c>
      <c r="BI497" s="202" t="str">
        <f t="shared" si="55"/>
        <v/>
      </c>
      <c r="BK497" s="202" t="b">
        <f t="shared" si="58"/>
        <v>1</v>
      </c>
      <c r="BL497" s="202" t="b">
        <f t="shared" si="58"/>
        <v>1</v>
      </c>
      <c r="BM497" s="202" t="b">
        <f t="shared" si="58"/>
        <v>1</v>
      </c>
      <c r="BN497" s="202" t="b">
        <f t="shared" si="57"/>
        <v>1</v>
      </c>
      <c r="BO497" s="202" t="b">
        <f t="shared" si="57"/>
        <v>1</v>
      </c>
      <c r="BP497" s="202" t="b">
        <f t="shared" si="57"/>
        <v>1</v>
      </c>
      <c r="BQ497" s="202" t="b">
        <f t="shared" si="57"/>
        <v>1</v>
      </c>
    </row>
    <row r="498" spans="1:69" s="214" customFormat="1" ht="12" customHeight="1" x14ac:dyDescent="0.2">
      <c r="A498" s="239">
        <v>18230731</v>
      </c>
      <c r="B498" s="240" t="s">
        <v>2143</v>
      </c>
      <c r="C498" s="200" t="s">
        <v>877</v>
      </c>
      <c r="D498" s="201" t="s">
        <v>478</v>
      </c>
      <c r="E498" s="170"/>
      <c r="F498" s="200"/>
      <c r="G498" s="201"/>
      <c r="H498" s="202" t="s">
        <v>1684</v>
      </c>
      <c r="I498" s="202" t="s">
        <v>1684</v>
      </c>
      <c r="J498" s="202" t="s">
        <v>1684</v>
      </c>
      <c r="K498" s="202" t="s">
        <v>478</v>
      </c>
      <c r="L498" s="202" t="s">
        <v>1685</v>
      </c>
      <c r="M498" s="202" t="s">
        <v>1685</v>
      </c>
      <c r="N498" s="202" t="s">
        <v>1684</v>
      </c>
      <c r="O498" s="167"/>
      <c r="P498" s="203">
        <v>0</v>
      </c>
      <c r="Q498" s="203">
        <v>0</v>
      </c>
      <c r="R498" s="203">
        <v>0</v>
      </c>
      <c r="S498" s="203">
        <v>0</v>
      </c>
      <c r="T498" s="203">
        <v>0</v>
      </c>
      <c r="U498" s="203">
        <v>0</v>
      </c>
      <c r="V498" s="203">
        <v>0</v>
      </c>
      <c r="W498" s="203">
        <v>0</v>
      </c>
      <c r="X498" s="203">
        <v>0</v>
      </c>
      <c r="Y498" s="203">
        <v>0</v>
      </c>
      <c r="Z498" s="203">
        <v>0</v>
      </c>
      <c r="AA498" s="203">
        <v>0</v>
      </c>
      <c r="AB498" s="203">
        <v>0</v>
      </c>
      <c r="AC498" s="203"/>
      <c r="AD498" s="203"/>
      <c r="AE498" s="203">
        <v>0</v>
      </c>
      <c r="AF498" s="215"/>
      <c r="AG498" s="216"/>
      <c r="AH498" s="205"/>
      <c r="AI498" s="205"/>
      <c r="AJ498" s="205"/>
      <c r="AK498" s="206">
        <v>0</v>
      </c>
      <c r="AL498" s="205">
        <v>0</v>
      </c>
      <c r="AM498" s="207"/>
      <c r="AN498" s="205"/>
      <c r="AO498" s="208">
        <v>0</v>
      </c>
      <c r="AP498" s="209"/>
      <c r="AQ498" s="210">
        <v>0</v>
      </c>
      <c r="AR498" s="205"/>
      <c r="AS498" s="205"/>
      <c r="AT498" s="205"/>
      <c r="AU498" s="205">
        <v>0</v>
      </c>
      <c r="AV498" s="211">
        <v>0</v>
      </c>
      <c r="AW498" s="205"/>
      <c r="AX498" s="205"/>
      <c r="AY498" s="207">
        <v>0</v>
      </c>
      <c r="AZ498" s="212" t="s">
        <v>4878</v>
      </c>
      <c r="BA498" s="213">
        <v>0</v>
      </c>
      <c r="BC498" s="202" t="str">
        <f t="shared" si="59"/>
        <v/>
      </c>
      <c r="BD498" s="202" t="str">
        <f t="shared" si="59"/>
        <v/>
      </c>
      <c r="BE498" s="202" t="str">
        <f t="shared" si="59"/>
        <v/>
      </c>
      <c r="BF498" s="202" t="str">
        <f t="shared" si="59"/>
        <v>Non-Op</v>
      </c>
      <c r="BG498" s="202" t="str">
        <f t="shared" si="60"/>
        <v>NO</v>
      </c>
      <c r="BH498" s="202" t="str">
        <f t="shared" si="60"/>
        <v>NO</v>
      </c>
      <c r="BI498" s="202" t="str">
        <f t="shared" si="55"/>
        <v/>
      </c>
      <c r="BK498" s="202" t="b">
        <f t="shared" si="58"/>
        <v>1</v>
      </c>
      <c r="BL498" s="202" t="b">
        <f t="shared" si="58"/>
        <v>1</v>
      </c>
      <c r="BM498" s="202" t="b">
        <f t="shared" si="58"/>
        <v>1</v>
      </c>
      <c r="BN498" s="202" t="b">
        <f t="shared" si="57"/>
        <v>1</v>
      </c>
      <c r="BO498" s="202" t="b">
        <f t="shared" si="57"/>
        <v>1</v>
      </c>
      <c r="BP498" s="202" t="b">
        <f t="shared" si="57"/>
        <v>1</v>
      </c>
      <c r="BQ498" s="202" t="b">
        <f t="shared" si="57"/>
        <v>1</v>
      </c>
    </row>
    <row r="499" spans="1:69" s="214" customFormat="1" ht="12" customHeight="1" x14ac:dyDescent="0.2">
      <c r="A499" s="239">
        <v>18230741</v>
      </c>
      <c r="B499" s="240" t="s">
        <v>2144</v>
      </c>
      <c r="C499" s="200" t="s">
        <v>878</v>
      </c>
      <c r="D499" s="201" t="s">
        <v>478</v>
      </c>
      <c r="E499" s="170"/>
      <c r="F499" s="200"/>
      <c r="G499" s="201"/>
      <c r="H499" s="202" t="s">
        <v>1684</v>
      </c>
      <c r="I499" s="202" t="s">
        <v>1684</v>
      </c>
      <c r="J499" s="202" t="s">
        <v>1684</v>
      </c>
      <c r="K499" s="202" t="s">
        <v>478</v>
      </c>
      <c r="L499" s="202" t="s">
        <v>1685</v>
      </c>
      <c r="M499" s="202" t="s">
        <v>1685</v>
      </c>
      <c r="N499" s="202" t="s">
        <v>1684</v>
      </c>
      <c r="O499" s="167"/>
      <c r="P499" s="203">
        <v>0</v>
      </c>
      <c r="Q499" s="203">
        <v>0</v>
      </c>
      <c r="R499" s="203">
        <v>0</v>
      </c>
      <c r="S499" s="203">
        <v>0</v>
      </c>
      <c r="T499" s="203">
        <v>0</v>
      </c>
      <c r="U499" s="203">
        <v>0</v>
      </c>
      <c r="V499" s="203">
        <v>0</v>
      </c>
      <c r="W499" s="203">
        <v>0</v>
      </c>
      <c r="X499" s="203">
        <v>0</v>
      </c>
      <c r="Y499" s="203">
        <v>0</v>
      </c>
      <c r="Z499" s="203">
        <v>0</v>
      </c>
      <c r="AA499" s="203">
        <v>0</v>
      </c>
      <c r="AB499" s="203">
        <v>0</v>
      </c>
      <c r="AC499" s="203"/>
      <c r="AD499" s="203"/>
      <c r="AE499" s="203">
        <v>0</v>
      </c>
      <c r="AF499" s="215"/>
      <c r="AG499" s="216"/>
      <c r="AH499" s="205"/>
      <c r="AI499" s="205"/>
      <c r="AJ499" s="205"/>
      <c r="AK499" s="206">
        <v>0</v>
      </c>
      <c r="AL499" s="205">
        <v>0</v>
      </c>
      <c r="AM499" s="207"/>
      <c r="AN499" s="205"/>
      <c r="AO499" s="208">
        <v>0</v>
      </c>
      <c r="AP499" s="209"/>
      <c r="AQ499" s="210">
        <v>0</v>
      </c>
      <c r="AR499" s="205"/>
      <c r="AS499" s="205"/>
      <c r="AT499" s="205"/>
      <c r="AU499" s="205">
        <v>0</v>
      </c>
      <c r="AV499" s="211">
        <v>0</v>
      </c>
      <c r="AW499" s="205"/>
      <c r="AX499" s="205"/>
      <c r="AY499" s="207">
        <v>0</v>
      </c>
      <c r="AZ499" s="212" t="s">
        <v>4878</v>
      </c>
      <c r="BA499" s="213">
        <v>0</v>
      </c>
      <c r="BC499" s="202" t="str">
        <f t="shared" si="59"/>
        <v/>
      </c>
      <c r="BD499" s="202" t="str">
        <f t="shared" si="59"/>
        <v/>
      </c>
      <c r="BE499" s="202" t="str">
        <f t="shared" si="59"/>
        <v/>
      </c>
      <c r="BF499" s="202" t="str">
        <f t="shared" si="59"/>
        <v>Non-Op</v>
      </c>
      <c r="BG499" s="202" t="str">
        <f t="shared" si="60"/>
        <v>NO</v>
      </c>
      <c r="BH499" s="202" t="str">
        <f t="shared" si="60"/>
        <v>NO</v>
      </c>
      <c r="BI499" s="202" t="str">
        <f t="shared" si="55"/>
        <v/>
      </c>
      <c r="BK499" s="202" t="b">
        <f t="shared" si="58"/>
        <v>1</v>
      </c>
      <c r="BL499" s="202" t="b">
        <f t="shared" si="58"/>
        <v>1</v>
      </c>
      <c r="BM499" s="202" t="b">
        <f t="shared" si="58"/>
        <v>1</v>
      </c>
      <c r="BN499" s="202" t="b">
        <f t="shared" si="57"/>
        <v>1</v>
      </c>
      <c r="BO499" s="202" t="b">
        <f t="shared" si="57"/>
        <v>1</v>
      </c>
      <c r="BP499" s="202" t="b">
        <f t="shared" si="57"/>
        <v>1</v>
      </c>
      <c r="BQ499" s="202" t="b">
        <f t="shared" si="57"/>
        <v>1</v>
      </c>
    </row>
    <row r="500" spans="1:69" s="214" customFormat="1" ht="12" customHeight="1" x14ac:dyDescent="0.2">
      <c r="A500" s="239">
        <v>18230751</v>
      </c>
      <c r="B500" s="240" t="s">
        <v>2145</v>
      </c>
      <c r="C500" s="200" t="s">
        <v>879</v>
      </c>
      <c r="D500" s="201" t="s">
        <v>478</v>
      </c>
      <c r="E500" s="170"/>
      <c r="F500" s="200"/>
      <c r="G500" s="201"/>
      <c r="H500" s="202" t="s">
        <v>1684</v>
      </c>
      <c r="I500" s="202" t="s">
        <v>1684</v>
      </c>
      <c r="J500" s="202" t="s">
        <v>1684</v>
      </c>
      <c r="K500" s="202" t="s">
        <v>478</v>
      </c>
      <c r="L500" s="202" t="s">
        <v>1685</v>
      </c>
      <c r="M500" s="202" t="s">
        <v>1685</v>
      </c>
      <c r="N500" s="202" t="s">
        <v>1684</v>
      </c>
      <c r="O500" s="167"/>
      <c r="P500" s="203">
        <v>0</v>
      </c>
      <c r="Q500" s="203">
        <v>0</v>
      </c>
      <c r="R500" s="203">
        <v>0</v>
      </c>
      <c r="S500" s="203">
        <v>0</v>
      </c>
      <c r="T500" s="203">
        <v>0</v>
      </c>
      <c r="U500" s="203">
        <v>0</v>
      </c>
      <c r="V500" s="203">
        <v>0</v>
      </c>
      <c r="W500" s="203">
        <v>0</v>
      </c>
      <c r="X500" s="203">
        <v>0</v>
      </c>
      <c r="Y500" s="203">
        <v>0</v>
      </c>
      <c r="Z500" s="203">
        <v>0</v>
      </c>
      <c r="AA500" s="203">
        <v>0</v>
      </c>
      <c r="AB500" s="203">
        <v>0</v>
      </c>
      <c r="AC500" s="203"/>
      <c r="AD500" s="203"/>
      <c r="AE500" s="203">
        <v>0</v>
      </c>
      <c r="AF500" s="215"/>
      <c r="AG500" s="216"/>
      <c r="AH500" s="205"/>
      <c r="AI500" s="205"/>
      <c r="AJ500" s="205"/>
      <c r="AK500" s="206">
        <v>0</v>
      </c>
      <c r="AL500" s="205">
        <v>0</v>
      </c>
      <c r="AM500" s="207"/>
      <c r="AN500" s="205"/>
      <c r="AO500" s="208">
        <v>0</v>
      </c>
      <c r="AP500" s="209"/>
      <c r="AQ500" s="210">
        <v>0</v>
      </c>
      <c r="AR500" s="205"/>
      <c r="AS500" s="205"/>
      <c r="AT500" s="205"/>
      <c r="AU500" s="205">
        <v>0</v>
      </c>
      <c r="AV500" s="211">
        <v>0</v>
      </c>
      <c r="AW500" s="205"/>
      <c r="AX500" s="205"/>
      <c r="AY500" s="207">
        <v>0</v>
      </c>
      <c r="AZ500" s="212" t="s">
        <v>4878</v>
      </c>
      <c r="BA500" s="213">
        <v>0</v>
      </c>
      <c r="BC500" s="202" t="str">
        <f t="shared" si="59"/>
        <v/>
      </c>
      <c r="BD500" s="202" t="str">
        <f t="shared" si="59"/>
        <v/>
      </c>
      <c r="BE500" s="202" t="str">
        <f t="shared" si="59"/>
        <v/>
      </c>
      <c r="BF500" s="202" t="str">
        <f t="shared" si="59"/>
        <v>Non-Op</v>
      </c>
      <c r="BG500" s="202" t="str">
        <f t="shared" si="60"/>
        <v>NO</v>
      </c>
      <c r="BH500" s="202" t="str">
        <f t="shared" si="60"/>
        <v>NO</v>
      </c>
      <c r="BI500" s="202" t="str">
        <f t="shared" si="55"/>
        <v/>
      </c>
      <c r="BK500" s="202" t="b">
        <f t="shared" si="58"/>
        <v>1</v>
      </c>
      <c r="BL500" s="202" t="b">
        <f t="shared" si="58"/>
        <v>1</v>
      </c>
      <c r="BM500" s="202" t="b">
        <f t="shared" si="58"/>
        <v>1</v>
      </c>
      <c r="BN500" s="202" t="b">
        <f t="shared" si="57"/>
        <v>1</v>
      </c>
      <c r="BO500" s="202" t="b">
        <f t="shared" si="57"/>
        <v>1</v>
      </c>
      <c r="BP500" s="202" t="b">
        <f t="shared" si="57"/>
        <v>1</v>
      </c>
      <c r="BQ500" s="202" t="b">
        <f t="shared" si="57"/>
        <v>1</v>
      </c>
    </row>
    <row r="501" spans="1:69" s="214" customFormat="1" ht="12" customHeight="1" x14ac:dyDescent="0.2">
      <c r="A501" s="239">
        <v>18230761</v>
      </c>
      <c r="B501" s="240" t="s">
        <v>2146</v>
      </c>
      <c r="C501" s="200" t="s">
        <v>880</v>
      </c>
      <c r="D501" s="201" t="s">
        <v>478</v>
      </c>
      <c r="E501" s="170"/>
      <c r="F501" s="200"/>
      <c r="G501" s="201"/>
      <c r="H501" s="202" t="s">
        <v>1684</v>
      </c>
      <c r="I501" s="202" t="s">
        <v>1684</v>
      </c>
      <c r="J501" s="202" t="s">
        <v>1684</v>
      </c>
      <c r="K501" s="202" t="s">
        <v>478</v>
      </c>
      <c r="L501" s="202" t="s">
        <v>1685</v>
      </c>
      <c r="M501" s="202" t="s">
        <v>1685</v>
      </c>
      <c r="N501" s="202" t="s">
        <v>1684</v>
      </c>
      <c r="O501" s="167"/>
      <c r="P501" s="203">
        <v>0</v>
      </c>
      <c r="Q501" s="203">
        <v>0</v>
      </c>
      <c r="R501" s="203">
        <v>0</v>
      </c>
      <c r="S501" s="203">
        <v>0</v>
      </c>
      <c r="T501" s="203">
        <v>0</v>
      </c>
      <c r="U501" s="203">
        <v>0</v>
      </c>
      <c r="V501" s="203">
        <v>0</v>
      </c>
      <c r="W501" s="203">
        <v>0</v>
      </c>
      <c r="X501" s="203">
        <v>0</v>
      </c>
      <c r="Y501" s="203">
        <v>0</v>
      </c>
      <c r="Z501" s="203">
        <v>0</v>
      </c>
      <c r="AA501" s="203">
        <v>0</v>
      </c>
      <c r="AB501" s="203">
        <v>0</v>
      </c>
      <c r="AC501" s="203"/>
      <c r="AD501" s="203"/>
      <c r="AE501" s="203">
        <v>0</v>
      </c>
      <c r="AF501" s="215"/>
      <c r="AG501" s="216"/>
      <c r="AH501" s="205"/>
      <c r="AI501" s="205"/>
      <c r="AJ501" s="205"/>
      <c r="AK501" s="206">
        <v>0</v>
      </c>
      <c r="AL501" s="205">
        <v>0</v>
      </c>
      <c r="AM501" s="207"/>
      <c r="AN501" s="205"/>
      <c r="AO501" s="208">
        <v>0</v>
      </c>
      <c r="AP501" s="209"/>
      <c r="AQ501" s="210">
        <v>0</v>
      </c>
      <c r="AR501" s="205"/>
      <c r="AS501" s="205"/>
      <c r="AT501" s="205"/>
      <c r="AU501" s="205">
        <v>0</v>
      </c>
      <c r="AV501" s="211">
        <v>0</v>
      </c>
      <c r="AW501" s="205"/>
      <c r="AX501" s="205"/>
      <c r="AY501" s="207">
        <v>0</v>
      </c>
      <c r="AZ501" s="212" t="s">
        <v>4878</v>
      </c>
      <c r="BA501" s="213">
        <v>0</v>
      </c>
      <c r="BC501" s="202" t="str">
        <f t="shared" si="59"/>
        <v/>
      </c>
      <c r="BD501" s="202" t="str">
        <f t="shared" si="59"/>
        <v/>
      </c>
      <c r="BE501" s="202" t="str">
        <f t="shared" si="59"/>
        <v/>
      </c>
      <c r="BF501" s="202" t="str">
        <f t="shared" si="59"/>
        <v>Non-Op</v>
      </c>
      <c r="BG501" s="202" t="str">
        <f t="shared" si="60"/>
        <v>NO</v>
      </c>
      <c r="BH501" s="202" t="str">
        <f t="shared" si="60"/>
        <v>NO</v>
      </c>
      <c r="BI501" s="202" t="str">
        <f t="shared" si="55"/>
        <v/>
      </c>
      <c r="BK501" s="202" t="b">
        <f t="shared" si="58"/>
        <v>1</v>
      </c>
      <c r="BL501" s="202" t="b">
        <f t="shared" si="58"/>
        <v>1</v>
      </c>
      <c r="BM501" s="202" t="b">
        <f t="shared" si="58"/>
        <v>1</v>
      </c>
      <c r="BN501" s="202" t="b">
        <f t="shared" si="57"/>
        <v>1</v>
      </c>
      <c r="BO501" s="202" t="b">
        <f t="shared" si="57"/>
        <v>1</v>
      </c>
      <c r="BP501" s="202" t="b">
        <f t="shared" si="57"/>
        <v>1</v>
      </c>
      <c r="BQ501" s="202" t="b">
        <f t="shared" si="57"/>
        <v>1</v>
      </c>
    </row>
    <row r="502" spans="1:69" s="214" customFormat="1" ht="12" customHeight="1" x14ac:dyDescent="0.2">
      <c r="A502" s="239">
        <v>18230771</v>
      </c>
      <c r="B502" s="240" t="s">
        <v>2147</v>
      </c>
      <c r="C502" s="200" t="s">
        <v>881</v>
      </c>
      <c r="D502" s="201" t="s">
        <v>478</v>
      </c>
      <c r="E502" s="170"/>
      <c r="F502" s="200"/>
      <c r="G502" s="201"/>
      <c r="H502" s="202" t="s">
        <v>1684</v>
      </c>
      <c r="I502" s="202" t="s">
        <v>1684</v>
      </c>
      <c r="J502" s="202" t="s">
        <v>1684</v>
      </c>
      <c r="K502" s="202" t="s">
        <v>478</v>
      </c>
      <c r="L502" s="202" t="s">
        <v>1685</v>
      </c>
      <c r="M502" s="202" t="s">
        <v>1685</v>
      </c>
      <c r="N502" s="202" t="s">
        <v>1684</v>
      </c>
      <c r="O502" s="167"/>
      <c r="P502" s="203">
        <v>22414387</v>
      </c>
      <c r="Q502" s="203">
        <v>21255290</v>
      </c>
      <c r="R502" s="203">
        <v>16745089</v>
      </c>
      <c r="S502" s="203">
        <v>14925138</v>
      </c>
      <c r="T502" s="203">
        <v>11830855</v>
      </c>
      <c r="U502" s="203">
        <v>10116778</v>
      </c>
      <c r="V502" s="203">
        <v>7103672</v>
      </c>
      <c r="W502" s="203">
        <v>17738293</v>
      </c>
      <c r="X502" s="203">
        <v>30702019</v>
      </c>
      <c r="Y502" s="203">
        <v>30132549</v>
      </c>
      <c r="Z502" s="203">
        <v>35001666</v>
      </c>
      <c r="AA502" s="203">
        <v>22063318</v>
      </c>
      <c r="AB502" s="203">
        <v>25905547.77</v>
      </c>
      <c r="AC502" s="203"/>
      <c r="AD502" s="203"/>
      <c r="AE502" s="203">
        <v>20147886.19875</v>
      </c>
      <c r="AF502" s="215"/>
      <c r="AG502" s="216"/>
      <c r="AH502" s="205"/>
      <c r="AI502" s="205"/>
      <c r="AJ502" s="205"/>
      <c r="AK502" s="206">
        <v>20147886.19875</v>
      </c>
      <c r="AL502" s="205">
        <v>20147886.19875</v>
      </c>
      <c r="AM502" s="207"/>
      <c r="AN502" s="205"/>
      <c r="AO502" s="208">
        <v>0</v>
      </c>
      <c r="AP502" s="209"/>
      <c r="AQ502" s="210">
        <v>25905547.77</v>
      </c>
      <c r="AR502" s="205"/>
      <c r="AS502" s="205"/>
      <c r="AT502" s="205"/>
      <c r="AU502" s="205">
        <v>25905547.77</v>
      </c>
      <c r="AV502" s="211">
        <v>25905547.77</v>
      </c>
      <c r="AW502" s="205"/>
      <c r="AX502" s="205"/>
      <c r="AY502" s="207">
        <v>0</v>
      </c>
      <c r="AZ502" s="212" t="s">
        <v>4878</v>
      </c>
      <c r="BA502" s="213">
        <v>0</v>
      </c>
      <c r="BC502" s="202" t="str">
        <f t="shared" si="59"/>
        <v/>
      </c>
      <c r="BD502" s="202" t="str">
        <f t="shared" si="59"/>
        <v/>
      </c>
      <c r="BE502" s="202" t="str">
        <f t="shared" si="59"/>
        <v/>
      </c>
      <c r="BF502" s="202" t="str">
        <f t="shared" si="59"/>
        <v>Non-Op</v>
      </c>
      <c r="BG502" s="202" t="str">
        <f t="shared" si="60"/>
        <v>NO</v>
      </c>
      <c r="BH502" s="202" t="str">
        <f t="shared" si="60"/>
        <v>NO</v>
      </c>
      <c r="BI502" s="202" t="str">
        <f t="shared" ref="BI502:BI566" si="61">IF(OR(CONCATENATE(BG502,BH502)="NOW/C",CONCATENATE(BG502,BH502)="W/CNO"),"W/C","")</f>
        <v/>
      </c>
      <c r="BK502" s="202" t="b">
        <f t="shared" si="58"/>
        <v>1</v>
      </c>
      <c r="BL502" s="202" t="b">
        <f t="shared" si="58"/>
        <v>1</v>
      </c>
      <c r="BM502" s="202" t="b">
        <f t="shared" si="58"/>
        <v>1</v>
      </c>
      <c r="BN502" s="202" t="b">
        <f t="shared" si="57"/>
        <v>1</v>
      </c>
      <c r="BO502" s="202" t="b">
        <f t="shared" si="57"/>
        <v>1</v>
      </c>
      <c r="BP502" s="202" t="b">
        <f t="shared" si="57"/>
        <v>1</v>
      </c>
      <c r="BQ502" s="202" t="b">
        <f t="shared" si="57"/>
        <v>1</v>
      </c>
    </row>
    <row r="503" spans="1:69" s="214" customFormat="1" ht="12" customHeight="1" x14ac:dyDescent="0.2">
      <c r="A503" s="239">
        <v>18230781</v>
      </c>
      <c r="B503" s="240" t="s">
        <v>2148</v>
      </c>
      <c r="C503" s="200" t="s">
        <v>882</v>
      </c>
      <c r="D503" s="201" t="s">
        <v>478</v>
      </c>
      <c r="E503" s="170"/>
      <c r="F503" s="200"/>
      <c r="G503" s="201"/>
      <c r="H503" s="202" t="s">
        <v>1684</v>
      </c>
      <c r="I503" s="202" t="s">
        <v>1684</v>
      </c>
      <c r="J503" s="202" t="s">
        <v>1684</v>
      </c>
      <c r="K503" s="202" t="s">
        <v>478</v>
      </c>
      <c r="L503" s="202" t="s">
        <v>1685</v>
      </c>
      <c r="M503" s="202" t="s">
        <v>1685</v>
      </c>
      <c r="N503" s="202" t="s">
        <v>1684</v>
      </c>
      <c r="O503" s="167"/>
      <c r="P503" s="203">
        <v>-22414387</v>
      </c>
      <c r="Q503" s="203">
        <v>-21255290</v>
      </c>
      <c r="R503" s="203">
        <v>-16745089</v>
      </c>
      <c r="S503" s="203">
        <v>-14925138</v>
      </c>
      <c r="T503" s="203">
        <v>-11830855</v>
      </c>
      <c r="U503" s="203">
        <v>-10116778</v>
      </c>
      <c r="V503" s="203">
        <v>-7103672</v>
      </c>
      <c r="W503" s="203">
        <v>-17738293</v>
      </c>
      <c r="X503" s="203">
        <v>-30702019</v>
      </c>
      <c r="Y503" s="203">
        <v>-30132549</v>
      </c>
      <c r="Z503" s="203">
        <v>-35001666</v>
      </c>
      <c r="AA503" s="203">
        <v>-22063318</v>
      </c>
      <c r="AB503" s="203">
        <v>-25905547.77</v>
      </c>
      <c r="AC503" s="203"/>
      <c r="AD503" s="203"/>
      <c r="AE503" s="203">
        <v>-20147886.19875</v>
      </c>
      <c r="AF503" s="215"/>
      <c r="AG503" s="216"/>
      <c r="AH503" s="205"/>
      <c r="AI503" s="205"/>
      <c r="AJ503" s="205"/>
      <c r="AK503" s="206">
        <v>-20147886.19875</v>
      </c>
      <c r="AL503" s="205">
        <v>-20147886.19875</v>
      </c>
      <c r="AM503" s="207"/>
      <c r="AN503" s="205"/>
      <c r="AO503" s="208">
        <v>0</v>
      </c>
      <c r="AP503" s="209"/>
      <c r="AQ503" s="210">
        <v>-25905547.77</v>
      </c>
      <c r="AR503" s="205"/>
      <c r="AS503" s="205"/>
      <c r="AT503" s="205"/>
      <c r="AU503" s="205">
        <v>-25905547.77</v>
      </c>
      <c r="AV503" s="211">
        <v>-25905547.77</v>
      </c>
      <c r="AW503" s="205"/>
      <c r="AX503" s="205"/>
      <c r="AY503" s="207">
        <v>0</v>
      </c>
      <c r="AZ503" s="212" t="s">
        <v>4878</v>
      </c>
      <c r="BA503" s="213">
        <v>0</v>
      </c>
      <c r="BC503" s="202" t="str">
        <f t="shared" si="59"/>
        <v/>
      </c>
      <c r="BD503" s="202" t="str">
        <f t="shared" si="59"/>
        <v/>
      </c>
      <c r="BE503" s="202" t="str">
        <f t="shared" si="59"/>
        <v/>
      </c>
      <c r="BF503" s="202" t="str">
        <f t="shared" si="59"/>
        <v>Non-Op</v>
      </c>
      <c r="BG503" s="202" t="str">
        <f t="shared" si="60"/>
        <v>NO</v>
      </c>
      <c r="BH503" s="202" t="str">
        <f t="shared" si="60"/>
        <v>NO</v>
      </c>
      <c r="BI503" s="202" t="str">
        <f t="shared" si="61"/>
        <v/>
      </c>
      <c r="BK503" s="202" t="b">
        <f t="shared" si="58"/>
        <v>1</v>
      </c>
      <c r="BL503" s="202" t="b">
        <f t="shared" si="58"/>
        <v>1</v>
      </c>
      <c r="BM503" s="202" t="b">
        <f t="shared" si="58"/>
        <v>1</v>
      </c>
      <c r="BN503" s="202" t="b">
        <f t="shared" si="57"/>
        <v>1</v>
      </c>
      <c r="BO503" s="202" t="b">
        <f t="shared" si="57"/>
        <v>1</v>
      </c>
      <c r="BP503" s="202" t="b">
        <f t="shared" si="57"/>
        <v>1</v>
      </c>
      <c r="BQ503" s="202" t="b">
        <f t="shared" si="57"/>
        <v>1</v>
      </c>
    </row>
    <row r="504" spans="1:69" s="214" customFormat="1" ht="12" customHeight="1" x14ac:dyDescent="0.2">
      <c r="A504" s="239">
        <v>18230791</v>
      </c>
      <c r="B504" s="240" t="s">
        <v>2149</v>
      </c>
      <c r="C504" s="200" t="s">
        <v>883</v>
      </c>
      <c r="D504" s="201" t="s">
        <v>478</v>
      </c>
      <c r="E504" s="170"/>
      <c r="F504" s="200"/>
      <c r="G504" s="201"/>
      <c r="H504" s="202" t="s">
        <v>1684</v>
      </c>
      <c r="I504" s="202" t="s">
        <v>1684</v>
      </c>
      <c r="J504" s="202" t="s">
        <v>1684</v>
      </c>
      <c r="K504" s="202" t="s">
        <v>478</v>
      </c>
      <c r="L504" s="202" t="s">
        <v>1685</v>
      </c>
      <c r="M504" s="202" t="s">
        <v>1685</v>
      </c>
      <c r="N504" s="202" t="s">
        <v>1684</v>
      </c>
      <c r="O504" s="167"/>
      <c r="P504" s="203">
        <v>3454344</v>
      </c>
      <c r="Q504" s="203">
        <v>3454344</v>
      </c>
      <c r="R504" s="203">
        <v>3454344</v>
      </c>
      <c r="S504" s="203">
        <v>3454344</v>
      </c>
      <c r="T504" s="203">
        <v>3454344</v>
      </c>
      <c r="U504" s="203">
        <v>3454344</v>
      </c>
      <c r="V504" s="203">
        <v>3454344</v>
      </c>
      <c r="W504" s="203">
        <v>3454344</v>
      </c>
      <c r="X504" s="203">
        <v>3454344</v>
      </c>
      <c r="Y504" s="203">
        <v>3454344</v>
      </c>
      <c r="Z504" s="203">
        <v>3454344</v>
      </c>
      <c r="AA504" s="203">
        <v>3454344</v>
      </c>
      <c r="AB504" s="203">
        <v>3454344</v>
      </c>
      <c r="AC504" s="203"/>
      <c r="AD504" s="203"/>
      <c r="AE504" s="203">
        <v>3454344</v>
      </c>
      <c r="AF504" s="270"/>
      <c r="AG504" s="271"/>
      <c r="AH504" s="205"/>
      <c r="AI504" s="205"/>
      <c r="AJ504" s="205"/>
      <c r="AK504" s="206">
        <v>3454344</v>
      </c>
      <c r="AL504" s="205">
        <v>3454344</v>
      </c>
      <c r="AM504" s="207"/>
      <c r="AN504" s="205"/>
      <c r="AO504" s="208">
        <v>0</v>
      </c>
      <c r="AP504" s="209"/>
      <c r="AQ504" s="210">
        <v>3454344</v>
      </c>
      <c r="AR504" s="205"/>
      <c r="AS504" s="205"/>
      <c r="AT504" s="205"/>
      <c r="AU504" s="205">
        <v>3454344</v>
      </c>
      <c r="AV504" s="211">
        <v>3454344</v>
      </c>
      <c r="AW504" s="205"/>
      <c r="AX504" s="205"/>
      <c r="AY504" s="207">
        <v>0</v>
      </c>
      <c r="AZ504" s="212" t="s">
        <v>4907</v>
      </c>
      <c r="BA504" s="213">
        <v>0</v>
      </c>
      <c r="BC504" s="202" t="str">
        <f t="shared" si="59"/>
        <v/>
      </c>
      <c r="BD504" s="202" t="str">
        <f t="shared" si="59"/>
        <v/>
      </c>
      <c r="BE504" s="202" t="str">
        <f t="shared" si="59"/>
        <v/>
      </c>
      <c r="BF504" s="202" t="str">
        <f t="shared" si="59"/>
        <v>Non-Op</v>
      </c>
      <c r="BG504" s="202" t="str">
        <f t="shared" si="60"/>
        <v>NO</v>
      </c>
      <c r="BH504" s="202" t="str">
        <f t="shared" si="60"/>
        <v>NO</v>
      </c>
      <c r="BI504" s="202" t="str">
        <f t="shared" si="61"/>
        <v/>
      </c>
      <c r="BK504" s="202" t="b">
        <f t="shared" si="58"/>
        <v>1</v>
      </c>
      <c r="BL504" s="202" t="b">
        <f t="shared" si="58"/>
        <v>1</v>
      </c>
      <c r="BM504" s="202" t="b">
        <f t="shared" si="58"/>
        <v>1</v>
      </c>
      <c r="BN504" s="202" t="b">
        <f t="shared" si="57"/>
        <v>1</v>
      </c>
      <c r="BO504" s="202" t="b">
        <f t="shared" si="57"/>
        <v>1</v>
      </c>
      <c r="BP504" s="202" t="b">
        <f t="shared" si="57"/>
        <v>1</v>
      </c>
      <c r="BQ504" s="202" t="b">
        <f t="shared" si="57"/>
        <v>1</v>
      </c>
    </row>
    <row r="505" spans="1:69" s="214" customFormat="1" ht="12" customHeight="1" x14ac:dyDescent="0.2">
      <c r="A505" s="239">
        <v>18230811</v>
      </c>
      <c r="B505" s="240" t="s">
        <v>2150</v>
      </c>
      <c r="C505" s="200" t="s">
        <v>884</v>
      </c>
      <c r="D505" s="201" t="s">
        <v>478</v>
      </c>
      <c r="E505" s="170"/>
      <c r="F505" s="200"/>
      <c r="G505" s="201"/>
      <c r="H505" s="202" t="s">
        <v>1684</v>
      </c>
      <c r="I505" s="202" t="s">
        <v>1684</v>
      </c>
      <c r="J505" s="202" t="s">
        <v>1684</v>
      </c>
      <c r="K505" s="202" t="s">
        <v>478</v>
      </c>
      <c r="L505" s="202" t="s">
        <v>1685</v>
      </c>
      <c r="M505" s="202" t="s">
        <v>1685</v>
      </c>
      <c r="N505" s="202" t="s">
        <v>1684</v>
      </c>
      <c r="O505" s="167"/>
      <c r="P505" s="203">
        <v>0</v>
      </c>
      <c r="Q505" s="203">
        <v>0</v>
      </c>
      <c r="R505" s="203">
        <v>0</v>
      </c>
      <c r="S505" s="203">
        <v>0</v>
      </c>
      <c r="T505" s="203">
        <v>0</v>
      </c>
      <c r="U505" s="203">
        <v>0</v>
      </c>
      <c r="V505" s="203">
        <v>0</v>
      </c>
      <c r="W505" s="203">
        <v>0</v>
      </c>
      <c r="X505" s="203">
        <v>0</v>
      </c>
      <c r="Y505" s="203">
        <v>0</v>
      </c>
      <c r="Z505" s="203">
        <v>0</v>
      </c>
      <c r="AA505" s="203">
        <v>0</v>
      </c>
      <c r="AB505" s="203">
        <v>0</v>
      </c>
      <c r="AC505" s="203"/>
      <c r="AD505" s="203"/>
      <c r="AE505" s="203">
        <v>0</v>
      </c>
      <c r="AF505" s="215"/>
      <c r="AG505" s="216"/>
      <c r="AH505" s="205"/>
      <c r="AI505" s="205"/>
      <c r="AJ505" s="205"/>
      <c r="AK505" s="206">
        <v>0</v>
      </c>
      <c r="AL505" s="205">
        <v>0</v>
      </c>
      <c r="AM505" s="207"/>
      <c r="AN505" s="205"/>
      <c r="AO505" s="208">
        <v>0</v>
      </c>
      <c r="AP505" s="209"/>
      <c r="AQ505" s="210">
        <v>0</v>
      </c>
      <c r="AR505" s="205"/>
      <c r="AS505" s="205"/>
      <c r="AT505" s="205"/>
      <c r="AU505" s="205">
        <v>0</v>
      </c>
      <c r="AV505" s="211">
        <v>0</v>
      </c>
      <c r="AW505" s="205"/>
      <c r="AX505" s="205"/>
      <c r="AY505" s="207">
        <v>0</v>
      </c>
      <c r="AZ505" s="212" t="s">
        <v>4878</v>
      </c>
      <c r="BA505" s="213">
        <v>0</v>
      </c>
      <c r="BC505" s="202" t="str">
        <f t="shared" si="59"/>
        <v/>
      </c>
      <c r="BD505" s="202" t="str">
        <f t="shared" si="59"/>
        <v/>
      </c>
      <c r="BE505" s="202" t="str">
        <f t="shared" si="59"/>
        <v/>
      </c>
      <c r="BF505" s="202" t="str">
        <f t="shared" si="59"/>
        <v>Non-Op</v>
      </c>
      <c r="BG505" s="202" t="str">
        <f t="shared" si="60"/>
        <v>NO</v>
      </c>
      <c r="BH505" s="202" t="str">
        <f t="shared" si="60"/>
        <v>NO</v>
      </c>
      <c r="BI505" s="202" t="str">
        <f t="shared" si="61"/>
        <v/>
      </c>
      <c r="BK505" s="202" t="b">
        <f t="shared" si="58"/>
        <v>1</v>
      </c>
      <c r="BL505" s="202" t="b">
        <f t="shared" si="58"/>
        <v>1</v>
      </c>
      <c r="BM505" s="202" t="b">
        <f t="shared" si="58"/>
        <v>1</v>
      </c>
      <c r="BN505" s="202" t="b">
        <f t="shared" si="57"/>
        <v>1</v>
      </c>
      <c r="BO505" s="202" t="b">
        <f t="shared" si="57"/>
        <v>1</v>
      </c>
      <c r="BP505" s="202" t="b">
        <f t="shared" si="57"/>
        <v>1</v>
      </c>
      <c r="BQ505" s="202" t="b">
        <f t="shared" si="57"/>
        <v>1</v>
      </c>
    </row>
    <row r="506" spans="1:69" s="214" customFormat="1" ht="12" customHeight="1" x14ac:dyDescent="0.2">
      <c r="A506" s="239">
        <v>18230821</v>
      </c>
      <c r="B506" s="240" t="s">
        <v>2151</v>
      </c>
      <c r="C506" s="200" t="s">
        <v>885</v>
      </c>
      <c r="D506" s="201" t="s">
        <v>478</v>
      </c>
      <c r="E506" s="170"/>
      <c r="F506" s="200"/>
      <c r="G506" s="201"/>
      <c r="H506" s="202" t="s">
        <v>1684</v>
      </c>
      <c r="I506" s="202" t="s">
        <v>1684</v>
      </c>
      <c r="J506" s="202" t="s">
        <v>1684</v>
      </c>
      <c r="K506" s="202" t="s">
        <v>478</v>
      </c>
      <c r="L506" s="202" t="s">
        <v>1685</v>
      </c>
      <c r="M506" s="202" t="s">
        <v>1685</v>
      </c>
      <c r="N506" s="202" t="s">
        <v>1684</v>
      </c>
      <c r="O506" s="167"/>
      <c r="P506" s="203">
        <v>0</v>
      </c>
      <c r="Q506" s="203">
        <v>0</v>
      </c>
      <c r="R506" s="203">
        <v>0</v>
      </c>
      <c r="S506" s="203">
        <v>0</v>
      </c>
      <c r="T506" s="203">
        <v>0</v>
      </c>
      <c r="U506" s="203">
        <v>0</v>
      </c>
      <c r="V506" s="203">
        <v>0</v>
      </c>
      <c r="W506" s="203">
        <v>0</v>
      </c>
      <c r="X506" s="203">
        <v>0</v>
      </c>
      <c r="Y506" s="203">
        <v>0</v>
      </c>
      <c r="Z506" s="203">
        <v>0</v>
      </c>
      <c r="AA506" s="203">
        <v>0</v>
      </c>
      <c r="AB506" s="203">
        <v>0</v>
      </c>
      <c r="AC506" s="203"/>
      <c r="AD506" s="203"/>
      <c r="AE506" s="203">
        <v>0</v>
      </c>
      <c r="AF506" s="215"/>
      <c r="AG506" s="216"/>
      <c r="AH506" s="205"/>
      <c r="AI506" s="205"/>
      <c r="AJ506" s="205"/>
      <c r="AK506" s="206">
        <v>0</v>
      </c>
      <c r="AL506" s="205">
        <v>0</v>
      </c>
      <c r="AM506" s="207"/>
      <c r="AN506" s="205"/>
      <c r="AO506" s="208">
        <v>0</v>
      </c>
      <c r="AP506" s="209"/>
      <c r="AQ506" s="210">
        <v>0</v>
      </c>
      <c r="AR506" s="205"/>
      <c r="AS506" s="205"/>
      <c r="AT506" s="205"/>
      <c r="AU506" s="205">
        <v>0</v>
      </c>
      <c r="AV506" s="211">
        <v>0</v>
      </c>
      <c r="AW506" s="205"/>
      <c r="AX506" s="205"/>
      <c r="AY506" s="207">
        <v>0</v>
      </c>
      <c r="AZ506" s="212" t="s">
        <v>4878</v>
      </c>
      <c r="BA506" s="213">
        <v>0</v>
      </c>
      <c r="BC506" s="202" t="str">
        <f t="shared" ref="BC506:BF537" si="62">IF(VALUE(AR506),BC$7,IF(ISBLANK(AR506),"",BC$7))</f>
        <v/>
      </c>
      <c r="BD506" s="202" t="str">
        <f t="shared" si="62"/>
        <v/>
      </c>
      <c r="BE506" s="202" t="str">
        <f t="shared" si="62"/>
        <v/>
      </c>
      <c r="BF506" s="202" t="str">
        <f t="shared" si="62"/>
        <v>Non-Op</v>
      </c>
      <c r="BG506" s="202" t="str">
        <f t="shared" si="60"/>
        <v>NO</v>
      </c>
      <c r="BH506" s="202" t="str">
        <f t="shared" si="60"/>
        <v>NO</v>
      </c>
      <c r="BI506" s="202" t="str">
        <f t="shared" si="61"/>
        <v/>
      </c>
      <c r="BK506" s="202" t="b">
        <f t="shared" si="58"/>
        <v>1</v>
      </c>
      <c r="BL506" s="202" t="b">
        <f t="shared" si="58"/>
        <v>1</v>
      </c>
      <c r="BM506" s="202" t="b">
        <f t="shared" si="58"/>
        <v>1</v>
      </c>
      <c r="BN506" s="202" t="b">
        <f t="shared" si="57"/>
        <v>1</v>
      </c>
      <c r="BO506" s="202" t="b">
        <f t="shared" si="57"/>
        <v>1</v>
      </c>
      <c r="BP506" s="202" t="b">
        <f t="shared" si="57"/>
        <v>1</v>
      </c>
      <c r="BQ506" s="202" t="b">
        <f t="shared" si="57"/>
        <v>1</v>
      </c>
    </row>
    <row r="507" spans="1:69" s="214" customFormat="1" ht="12" customHeight="1" x14ac:dyDescent="0.2">
      <c r="A507" s="239">
        <v>18230831</v>
      </c>
      <c r="B507" s="240" t="s">
        <v>2152</v>
      </c>
      <c r="C507" s="200" t="s">
        <v>886</v>
      </c>
      <c r="D507" s="201" t="s">
        <v>478</v>
      </c>
      <c r="E507" s="170"/>
      <c r="F507" s="200"/>
      <c r="G507" s="201"/>
      <c r="H507" s="202" t="s">
        <v>1684</v>
      </c>
      <c r="I507" s="202" t="s">
        <v>1684</v>
      </c>
      <c r="J507" s="202" t="s">
        <v>1684</v>
      </c>
      <c r="K507" s="202" t="s">
        <v>478</v>
      </c>
      <c r="L507" s="202" t="s">
        <v>1685</v>
      </c>
      <c r="M507" s="202" t="s">
        <v>1685</v>
      </c>
      <c r="N507" s="202" t="s">
        <v>1684</v>
      </c>
      <c r="O507" s="167"/>
      <c r="P507" s="203">
        <v>0</v>
      </c>
      <c r="Q507" s="203">
        <v>0</v>
      </c>
      <c r="R507" s="203">
        <v>0</v>
      </c>
      <c r="S507" s="203">
        <v>0</v>
      </c>
      <c r="T507" s="203">
        <v>0</v>
      </c>
      <c r="U507" s="203">
        <v>0</v>
      </c>
      <c r="V507" s="203">
        <v>0</v>
      </c>
      <c r="W507" s="203">
        <v>0</v>
      </c>
      <c r="X507" s="203">
        <v>0</v>
      </c>
      <c r="Y507" s="203">
        <v>0</v>
      </c>
      <c r="Z507" s="203">
        <v>0</v>
      </c>
      <c r="AA507" s="203">
        <v>0</v>
      </c>
      <c r="AB507" s="203">
        <v>0</v>
      </c>
      <c r="AC507" s="203"/>
      <c r="AD507" s="203"/>
      <c r="AE507" s="203">
        <v>0</v>
      </c>
      <c r="AF507" s="215"/>
      <c r="AG507" s="216"/>
      <c r="AH507" s="205"/>
      <c r="AI507" s="205"/>
      <c r="AJ507" s="205"/>
      <c r="AK507" s="206">
        <v>0</v>
      </c>
      <c r="AL507" s="205">
        <v>0</v>
      </c>
      <c r="AM507" s="207"/>
      <c r="AN507" s="205"/>
      <c r="AO507" s="208">
        <v>0</v>
      </c>
      <c r="AP507" s="209"/>
      <c r="AQ507" s="210">
        <v>0</v>
      </c>
      <c r="AR507" s="205"/>
      <c r="AS507" s="205"/>
      <c r="AT507" s="205"/>
      <c r="AU507" s="205">
        <v>0</v>
      </c>
      <c r="AV507" s="211">
        <v>0</v>
      </c>
      <c r="AW507" s="205"/>
      <c r="AX507" s="205"/>
      <c r="AY507" s="207">
        <v>0</v>
      </c>
      <c r="AZ507" s="212" t="s">
        <v>4878</v>
      </c>
      <c r="BA507" s="213">
        <v>0</v>
      </c>
      <c r="BC507" s="202" t="str">
        <f t="shared" si="62"/>
        <v/>
      </c>
      <c r="BD507" s="202" t="str">
        <f t="shared" si="62"/>
        <v/>
      </c>
      <c r="BE507" s="202" t="str">
        <f t="shared" si="62"/>
        <v/>
      </c>
      <c r="BF507" s="202" t="str">
        <f t="shared" si="62"/>
        <v>Non-Op</v>
      </c>
      <c r="BG507" s="202" t="str">
        <f t="shared" si="60"/>
        <v>NO</v>
      </c>
      <c r="BH507" s="202" t="str">
        <f t="shared" si="60"/>
        <v>NO</v>
      </c>
      <c r="BI507" s="202" t="str">
        <f t="shared" si="61"/>
        <v/>
      </c>
      <c r="BK507" s="202" t="b">
        <f t="shared" si="58"/>
        <v>1</v>
      </c>
      <c r="BL507" s="202" t="b">
        <f t="shared" si="58"/>
        <v>1</v>
      </c>
      <c r="BM507" s="202" t="b">
        <f t="shared" si="58"/>
        <v>1</v>
      </c>
      <c r="BN507" s="202" t="b">
        <f t="shared" si="57"/>
        <v>1</v>
      </c>
      <c r="BO507" s="202" t="b">
        <f t="shared" si="57"/>
        <v>1</v>
      </c>
      <c r="BP507" s="202" t="b">
        <f t="shared" si="57"/>
        <v>1</v>
      </c>
      <c r="BQ507" s="202" t="b">
        <f t="shared" si="57"/>
        <v>1</v>
      </c>
    </row>
    <row r="508" spans="1:69" s="214" customFormat="1" ht="12" customHeight="1" x14ac:dyDescent="0.2">
      <c r="A508" s="239">
        <v>18230841</v>
      </c>
      <c r="B508" s="240" t="s">
        <v>2153</v>
      </c>
      <c r="C508" s="200" t="s">
        <v>887</v>
      </c>
      <c r="D508" s="201" t="s">
        <v>478</v>
      </c>
      <c r="E508" s="170"/>
      <c r="F508" s="200"/>
      <c r="G508" s="201"/>
      <c r="H508" s="202" t="s">
        <v>1684</v>
      </c>
      <c r="I508" s="202" t="s">
        <v>1684</v>
      </c>
      <c r="J508" s="202" t="s">
        <v>1684</v>
      </c>
      <c r="K508" s="202" t="s">
        <v>478</v>
      </c>
      <c r="L508" s="202" t="s">
        <v>1685</v>
      </c>
      <c r="M508" s="202" t="s">
        <v>1685</v>
      </c>
      <c r="N508" s="202" t="s">
        <v>1684</v>
      </c>
      <c r="O508" s="167"/>
      <c r="P508" s="203">
        <v>0</v>
      </c>
      <c r="Q508" s="203">
        <v>0</v>
      </c>
      <c r="R508" s="203">
        <v>0</v>
      </c>
      <c r="S508" s="203">
        <v>0</v>
      </c>
      <c r="T508" s="203">
        <v>0</v>
      </c>
      <c r="U508" s="203">
        <v>0</v>
      </c>
      <c r="V508" s="203">
        <v>0</v>
      </c>
      <c r="W508" s="203">
        <v>0</v>
      </c>
      <c r="X508" s="203">
        <v>0</v>
      </c>
      <c r="Y508" s="203">
        <v>0</v>
      </c>
      <c r="Z508" s="203">
        <v>0</v>
      </c>
      <c r="AA508" s="203">
        <v>0</v>
      </c>
      <c r="AB508" s="203">
        <v>0</v>
      </c>
      <c r="AC508" s="203"/>
      <c r="AD508" s="203"/>
      <c r="AE508" s="203">
        <v>0</v>
      </c>
      <c r="AF508" s="215"/>
      <c r="AG508" s="216"/>
      <c r="AH508" s="205"/>
      <c r="AI508" s="205"/>
      <c r="AJ508" s="205"/>
      <c r="AK508" s="206">
        <v>0</v>
      </c>
      <c r="AL508" s="205">
        <v>0</v>
      </c>
      <c r="AM508" s="207"/>
      <c r="AN508" s="205"/>
      <c r="AO508" s="208">
        <v>0</v>
      </c>
      <c r="AP508" s="209"/>
      <c r="AQ508" s="210">
        <v>0</v>
      </c>
      <c r="AR508" s="205"/>
      <c r="AS508" s="205"/>
      <c r="AT508" s="205"/>
      <c r="AU508" s="205">
        <v>0</v>
      </c>
      <c r="AV508" s="211">
        <v>0</v>
      </c>
      <c r="AW508" s="205"/>
      <c r="AX508" s="205"/>
      <c r="AY508" s="207">
        <v>0</v>
      </c>
      <c r="AZ508" s="212" t="s">
        <v>4878</v>
      </c>
      <c r="BA508" s="213">
        <v>0</v>
      </c>
      <c r="BC508" s="202" t="str">
        <f t="shared" si="62"/>
        <v/>
      </c>
      <c r="BD508" s="202" t="str">
        <f t="shared" si="62"/>
        <v/>
      </c>
      <c r="BE508" s="202" t="str">
        <f t="shared" si="62"/>
        <v/>
      </c>
      <c r="BF508" s="202" t="str">
        <f t="shared" si="62"/>
        <v>Non-Op</v>
      </c>
      <c r="BG508" s="202" t="str">
        <f t="shared" si="60"/>
        <v>NO</v>
      </c>
      <c r="BH508" s="202" t="str">
        <f t="shared" si="60"/>
        <v>NO</v>
      </c>
      <c r="BI508" s="202" t="str">
        <f t="shared" si="61"/>
        <v/>
      </c>
      <c r="BK508" s="202" t="b">
        <f t="shared" si="58"/>
        <v>1</v>
      </c>
      <c r="BL508" s="202" t="b">
        <f t="shared" si="58"/>
        <v>1</v>
      </c>
      <c r="BM508" s="202" t="b">
        <f t="shared" si="58"/>
        <v>1</v>
      </c>
      <c r="BN508" s="202" t="b">
        <f t="shared" si="57"/>
        <v>1</v>
      </c>
      <c r="BO508" s="202" t="b">
        <f t="shared" si="57"/>
        <v>1</v>
      </c>
      <c r="BP508" s="202" t="b">
        <f t="shared" si="57"/>
        <v>1</v>
      </c>
      <c r="BQ508" s="202" t="b">
        <f t="shared" si="57"/>
        <v>1</v>
      </c>
    </row>
    <row r="509" spans="1:69" s="214" customFormat="1" ht="12" customHeight="1" x14ac:dyDescent="0.2">
      <c r="A509" s="278">
        <v>18230851</v>
      </c>
      <c r="B509" s="269" t="s">
        <v>2154</v>
      </c>
      <c r="C509" s="200" t="s">
        <v>888</v>
      </c>
      <c r="D509" s="201" t="s">
        <v>478</v>
      </c>
      <c r="E509" s="170"/>
      <c r="F509" s="200"/>
      <c r="G509" s="201"/>
      <c r="H509" s="202" t="s">
        <v>1684</v>
      </c>
      <c r="I509" s="202" t="s">
        <v>1684</v>
      </c>
      <c r="J509" s="202" t="s">
        <v>1684</v>
      </c>
      <c r="K509" s="202" t="s">
        <v>478</v>
      </c>
      <c r="L509" s="202" t="s">
        <v>1685</v>
      </c>
      <c r="M509" s="202" t="s">
        <v>1685</v>
      </c>
      <c r="N509" s="202" t="s">
        <v>1684</v>
      </c>
      <c r="O509" s="167"/>
      <c r="P509" s="203">
        <v>0</v>
      </c>
      <c r="Q509" s="203">
        <v>0</v>
      </c>
      <c r="R509" s="203">
        <v>0</v>
      </c>
      <c r="S509" s="203">
        <v>0</v>
      </c>
      <c r="T509" s="203">
        <v>0</v>
      </c>
      <c r="U509" s="203">
        <v>0</v>
      </c>
      <c r="V509" s="203">
        <v>0</v>
      </c>
      <c r="W509" s="203">
        <v>0</v>
      </c>
      <c r="X509" s="203">
        <v>0</v>
      </c>
      <c r="Y509" s="203">
        <v>0</v>
      </c>
      <c r="Z509" s="203">
        <v>0</v>
      </c>
      <c r="AA509" s="203">
        <v>0</v>
      </c>
      <c r="AB509" s="203">
        <v>0</v>
      </c>
      <c r="AC509" s="203"/>
      <c r="AD509" s="203"/>
      <c r="AE509" s="203">
        <v>0</v>
      </c>
      <c r="AF509" s="215"/>
      <c r="AG509" s="216"/>
      <c r="AH509" s="205"/>
      <c r="AI509" s="205"/>
      <c r="AJ509" s="205"/>
      <c r="AK509" s="206">
        <v>0</v>
      </c>
      <c r="AL509" s="205">
        <v>0</v>
      </c>
      <c r="AM509" s="207"/>
      <c r="AN509" s="205"/>
      <c r="AO509" s="208">
        <v>0</v>
      </c>
      <c r="AP509" s="209"/>
      <c r="AQ509" s="210">
        <v>0</v>
      </c>
      <c r="AR509" s="205"/>
      <c r="AS509" s="205"/>
      <c r="AT509" s="205"/>
      <c r="AU509" s="205">
        <v>0</v>
      </c>
      <c r="AV509" s="211">
        <v>0</v>
      </c>
      <c r="AW509" s="205"/>
      <c r="AX509" s="205"/>
      <c r="AY509" s="207">
        <v>0</v>
      </c>
      <c r="AZ509" s="212" t="s">
        <v>4878</v>
      </c>
      <c r="BA509" s="213">
        <v>0</v>
      </c>
      <c r="BC509" s="202" t="str">
        <f t="shared" si="62"/>
        <v/>
      </c>
      <c r="BD509" s="202" t="str">
        <f t="shared" si="62"/>
        <v/>
      </c>
      <c r="BE509" s="202" t="str">
        <f t="shared" si="62"/>
        <v/>
      </c>
      <c r="BF509" s="202" t="str">
        <f t="shared" si="62"/>
        <v>Non-Op</v>
      </c>
      <c r="BG509" s="202" t="str">
        <f t="shared" si="60"/>
        <v>NO</v>
      </c>
      <c r="BH509" s="202" t="str">
        <f t="shared" si="60"/>
        <v>NO</v>
      </c>
      <c r="BI509" s="202" t="str">
        <f t="shared" si="61"/>
        <v/>
      </c>
      <c r="BK509" s="202" t="b">
        <f t="shared" si="58"/>
        <v>1</v>
      </c>
      <c r="BL509" s="202" t="b">
        <f t="shared" si="58"/>
        <v>1</v>
      </c>
      <c r="BM509" s="202" t="b">
        <f t="shared" si="58"/>
        <v>1</v>
      </c>
      <c r="BN509" s="202" t="b">
        <f t="shared" si="57"/>
        <v>1</v>
      </c>
      <c r="BO509" s="202" t="b">
        <f t="shared" si="57"/>
        <v>1</v>
      </c>
      <c r="BP509" s="202" t="b">
        <f t="shared" si="57"/>
        <v>1</v>
      </c>
      <c r="BQ509" s="202" t="b">
        <f t="shared" si="57"/>
        <v>1</v>
      </c>
    </row>
    <row r="510" spans="1:69" s="214" customFormat="1" ht="12" customHeight="1" x14ac:dyDescent="0.2">
      <c r="A510" s="278">
        <v>18230861</v>
      </c>
      <c r="B510" s="269" t="s">
        <v>2155</v>
      </c>
      <c r="C510" s="200" t="s">
        <v>889</v>
      </c>
      <c r="D510" s="201" t="s">
        <v>478</v>
      </c>
      <c r="E510" s="170"/>
      <c r="F510" s="200"/>
      <c r="G510" s="201"/>
      <c r="H510" s="202" t="s">
        <v>1684</v>
      </c>
      <c r="I510" s="202" t="s">
        <v>1684</v>
      </c>
      <c r="J510" s="202" t="s">
        <v>1684</v>
      </c>
      <c r="K510" s="202" t="s">
        <v>478</v>
      </c>
      <c r="L510" s="202" t="s">
        <v>1685</v>
      </c>
      <c r="M510" s="202" t="s">
        <v>1685</v>
      </c>
      <c r="N510" s="202" t="s">
        <v>1684</v>
      </c>
      <c r="O510" s="167"/>
      <c r="P510" s="203">
        <v>0</v>
      </c>
      <c r="Q510" s="203">
        <v>0</v>
      </c>
      <c r="R510" s="203">
        <v>0</v>
      </c>
      <c r="S510" s="203">
        <v>0</v>
      </c>
      <c r="T510" s="203">
        <v>0</v>
      </c>
      <c r="U510" s="203">
        <v>0</v>
      </c>
      <c r="V510" s="203">
        <v>0</v>
      </c>
      <c r="W510" s="203">
        <v>0</v>
      </c>
      <c r="X510" s="203">
        <v>0</v>
      </c>
      <c r="Y510" s="203">
        <v>0</v>
      </c>
      <c r="Z510" s="203">
        <v>0</v>
      </c>
      <c r="AA510" s="203">
        <v>0</v>
      </c>
      <c r="AB510" s="203">
        <v>0</v>
      </c>
      <c r="AC510" s="203"/>
      <c r="AD510" s="203"/>
      <c r="AE510" s="203">
        <v>0</v>
      </c>
      <c r="AF510" s="215"/>
      <c r="AG510" s="216"/>
      <c r="AH510" s="205"/>
      <c r="AI510" s="205"/>
      <c r="AJ510" s="205"/>
      <c r="AK510" s="206">
        <v>0</v>
      </c>
      <c r="AL510" s="205">
        <v>0</v>
      </c>
      <c r="AM510" s="207"/>
      <c r="AN510" s="205"/>
      <c r="AO510" s="208">
        <v>0</v>
      </c>
      <c r="AP510" s="209"/>
      <c r="AQ510" s="210">
        <v>0</v>
      </c>
      <c r="AR510" s="205"/>
      <c r="AS510" s="205"/>
      <c r="AT510" s="205"/>
      <c r="AU510" s="205">
        <v>0</v>
      </c>
      <c r="AV510" s="211">
        <v>0</v>
      </c>
      <c r="AW510" s="205"/>
      <c r="AX510" s="205"/>
      <c r="AY510" s="207">
        <v>0</v>
      </c>
      <c r="AZ510" s="212" t="s">
        <v>4878</v>
      </c>
      <c r="BA510" s="213">
        <v>0</v>
      </c>
      <c r="BC510" s="202" t="str">
        <f t="shared" si="62"/>
        <v/>
      </c>
      <c r="BD510" s="202" t="str">
        <f t="shared" si="62"/>
        <v/>
      </c>
      <c r="BE510" s="202" t="str">
        <f t="shared" si="62"/>
        <v/>
      </c>
      <c r="BF510" s="202" t="str">
        <f t="shared" si="62"/>
        <v>Non-Op</v>
      </c>
      <c r="BG510" s="202" t="str">
        <f t="shared" si="60"/>
        <v>NO</v>
      </c>
      <c r="BH510" s="202" t="str">
        <f t="shared" si="60"/>
        <v>NO</v>
      </c>
      <c r="BI510" s="202" t="str">
        <f t="shared" si="61"/>
        <v/>
      </c>
      <c r="BK510" s="202" t="b">
        <f t="shared" si="58"/>
        <v>1</v>
      </c>
      <c r="BL510" s="202" t="b">
        <f t="shared" si="58"/>
        <v>1</v>
      </c>
      <c r="BM510" s="202" t="b">
        <f t="shared" si="58"/>
        <v>1</v>
      </c>
      <c r="BN510" s="202" t="b">
        <f t="shared" si="57"/>
        <v>1</v>
      </c>
      <c r="BO510" s="202" t="b">
        <f t="shared" si="57"/>
        <v>1</v>
      </c>
      <c r="BP510" s="202" t="b">
        <f t="shared" si="57"/>
        <v>1</v>
      </c>
      <c r="BQ510" s="202" t="b">
        <f t="shared" si="57"/>
        <v>1</v>
      </c>
    </row>
    <row r="511" spans="1:69" s="214" customFormat="1" ht="12" customHeight="1" x14ac:dyDescent="0.2">
      <c r="A511" s="278">
        <v>18230871</v>
      </c>
      <c r="B511" s="269" t="s">
        <v>2156</v>
      </c>
      <c r="C511" s="200" t="s">
        <v>890</v>
      </c>
      <c r="D511" s="201" t="s">
        <v>478</v>
      </c>
      <c r="E511" s="170"/>
      <c r="F511" s="200"/>
      <c r="G511" s="201"/>
      <c r="H511" s="202" t="s">
        <v>1684</v>
      </c>
      <c r="I511" s="202" t="s">
        <v>1684</v>
      </c>
      <c r="J511" s="202" t="s">
        <v>1684</v>
      </c>
      <c r="K511" s="202" t="s">
        <v>478</v>
      </c>
      <c r="L511" s="202" t="s">
        <v>1685</v>
      </c>
      <c r="M511" s="202" t="s">
        <v>1685</v>
      </c>
      <c r="N511" s="202" t="s">
        <v>1684</v>
      </c>
      <c r="O511" s="167"/>
      <c r="P511" s="203">
        <v>0</v>
      </c>
      <c r="Q511" s="203">
        <v>0</v>
      </c>
      <c r="R511" s="203">
        <v>0</v>
      </c>
      <c r="S511" s="203">
        <v>0</v>
      </c>
      <c r="T511" s="203">
        <v>0</v>
      </c>
      <c r="U511" s="203">
        <v>0</v>
      </c>
      <c r="V511" s="203">
        <v>0</v>
      </c>
      <c r="W511" s="203">
        <v>0</v>
      </c>
      <c r="X511" s="203">
        <v>0</v>
      </c>
      <c r="Y511" s="203">
        <v>0</v>
      </c>
      <c r="Z511" s="203">
        <v>0</v>
      </c>
      <c r="AA511" s="203">
        <v>0</v>
      </c>
      <c r="AB511" s="203">
        <v>0</v>
      </c>
      <c r="AC511" s="203"/>
      <c r="AD511" s="203"/>
      <c r="AE511" s="203">
        <v>0</v>
      </c>
      <c r="AF511" s="215"/>
      <c r="AG511" s="216"/>
      <c r="AH511" s="205"/>
      <c r="AI511" s="205"/>
      <c r="AJ511" s="205"/>
      <c r="AK511" s="206">
        <v>0</v>
      </c>
      <c r="AL511" s="205">
        <v>0</v>
      </c>
      <c r="AM511" s="207"/>
      <c r="AN511" s="205"/>
      <c r="AO511" s="208">
        <v>0</v>
      </c>
      <c r="AP511" s="209"/>
      <c r="AQ511" s="210">
        <v>0</v>
      </c>
      <c r="AR511" s="205"/>
      <c r="AS511" s="205"/>
      <c r="AT511" s="205"/>
      <c r="AU511" s="205">
        <v>0</v>
      </c>
      <c r="AV511" s="211">
        <v>0</v>
      </c>
      <c r="AW511" s="205"/>
      <c r="AX511" s="205"/>
      <c r="AY511" s="207">
        <v>0</v>
      </c>
      <c r="AZ511" s="212" t="s">
        <v>4878</v>
      </c>
      <c r="BA511" s="213">
        <v>0</v>
      </c>
      <c r="BC511" s="202" t="str">
        <f t="shared" si="62"/>
        <v/>
      </c>
      <c r="BD511" s="202" t="str">
        <f t="shared" si="62"/>
        <v/>
      </c>
      <c r="BE511" s="202" t="str">
        <f t="shared" si="62"/>
        <v/>
      </c>
      <c r="BF511" s="202" t="str">
        <f t="shared" si="62"/>
        <v>Non-Op</v>
      </c>
      <c r="BG511" s="202" t="str">
        <f t="shared" si="60"/>
        <v>NO</v>
      </c>
      <c r="BH511" s="202" t="str">
        <f t="shared" si="60"/>
        <v>NO</v>
      </c>
      <c r="BI511" s="202" t="str">
        <f t="shared" si="61"/>
        <v/>
      </c>
      <c r="BK511" s="202" t="b">
        <f t="shared" si="58"/>
        <v>1</v>
      </c>
      <c r="BL511" s="202" t="b">
        <f t="shared" si="58"/>
        <v>1</v>
      </c>
      <c r="BM511" s="202" t="b">
        <f t="shared" si="58"/>
        <v>1</v>
      </c>
      <c r="BN511" s="202" t="b">
        <f t="shared" si="57"/>
        <v>1</v>
      </c>
      <c r="BO511" s="202" t="b">
        <f t="shared" si="57"/>
        <v>1</v>
      </c>
      <c r="BP511" s="202" t="b">
        <f t="shared" si="57"/>
        <v>1</v>
      </c>
      <c r="BQ511" s="202" t="b">
        <f t="shared" si="57"/>
        <v>1</v>
      </c>
    </row>
    <row r="512" spans="1:69" s="214" customFormat="1" ht="12" customHeight="1" x14ac:dyDescent="0.2">
      <c r="A512" s="278">
        <v>18230881</v>
      </c>
      <c r="B512" s="269" t="s">
        <v>2157</v>
      </c>
      <c r="C512" s="200" t="s">
        <v>891</v>
      </c>
      <c r="D512" s="201" t="s">
        <v>478</v>
      </c>
      <c r="E512" s="170"/>
      <c r="F512" s="200"/>
      <c r="G512" s="201"/>
      <c r="H512" s="202" t="s">
        <v>1684</v>
      </c>
      <c r="I512" s="202" t="s">
        <v>1684</v>
      </c>
      <c r="J512" s="202" t="s">
        <v>1684</v>
      </c>
      <c r="K512" s="202" t="s">
        <v>478</v>
      </c>
      <c r="L512" s="202" t="s">
        <v>1685</v>
      </c>
      <c r="M512" s="202" t="s">
        <v>1685</v>
      </c>
      <c r="N512" s="202" t="s">
        <v>1684</v>
      </c>
      <c r="O512" s="167"/>
      <c r="P512" s="203">
        <v>0</v>
      </c>
      <c r="Q512" s="203">
        <v>0</v>
      </c>
      <c r="R512" s="203">
        <v>0</v>
      </c>
      <c r="S512" s="203">
        <v>0</v>
      </c>
      <c r="T512" s="203">
        <v>0</v>
      </c>
      <c r="U512" s="203">
        <v>0</v>
      </c>
      <c r="V512" s="203">
        <v>0</v>
      </c>
      <c r="W512" s="203">
        <v>0</v>
      </c>
      <c r="X512" s="203">
        <v>0</v>
      </c>
      <c r="Y512" s="203">
        <v>0</v>
      </c>
      <c r="Z512" s="203">
        <v>0</v>
      </c>
      <c r="AA512" s="203">
        <v>0</v>
      </c>
      <c r="AB512" s="203">
        <v>0</v>
      </c>
      <c r="AC512" s="203"/>
      <c r="AD512" s="203"/>
      <c r="AE512" s="203">
        <v>0</v>
      </c>
      <c r="AF512" s="215"/>
      <c r="AG512" s="216"/>
      <c r="AH512" s="205"/>
      <c r="AI512" s="205"/>
      <c r="AJ512" s="205"/>
      <c r="AK512" s="206">
        <v>0</v>
      </c>
      <c r="AL512" s="205">
        <v>0</v>
      </c>
      <c r="AM512" s="207"/>
      <c r="AN512" s="205"/>
      <c r="AO512" s="208">
        <v>0</v>
      </c>
      <c r="AP512" s="209"/>
      <c r="AQ512" s="210">
        <v>0</v>
      </c>
      <c r="AR512" s="205"/>
      <c r="AS512" s="205"/>
      <c r="AT512" s="205"/>
      <c r="AU512" s="205">
        <v>0</v>
      </c>
      <c r="AV512" s="211">
        <v>0</v>
      </c>
      <c r="AW512" s="205"/>
      <c r="AX512" s="205"/>
      <c r="AY512" s="207">
        <v>0</v>
      </c>
      <c r="AZ512" s="212" t="s">
        <v>4878</v>
      </c>
      <c r="BA512" s="213">
        <v>0</v>
      </c>
      <c r="BC512" s="202" t="str">
        <f t="shared" si="62"/>
        <v/>
      </c>
      <c r="BD512" s="202" t="str">
        <f t="shared" si="62"/>
        <v/>
      </c>
      <c r="BE512" s="202" t="str">
        <f t="shared" si="62"/>
        <v/>
      </c>
      <c r="BF512" s="202" t="str">
        <f t="shared" si="62"/>
        <v>Non-Op</v>
      </c>
      <c r="BG512" s="202" t="str">
        <f t="shared" si="60"/>
        <v>NO</v>
      </c>
      <c r="BH512" s="202" t="str">
        <f t="shared" si="60"/>
        <v>NO</v>
      </c>
      <c r="BI512" s="202" t="str">
        <f t="shared" si="61"/>
        <v/>
      </c>
      <c r="BK512" s="202" t="b">
        <f t="shared" si="58"/>
        <v>1</v>
      </c>
      <c r="BL512" s="202" t="b">
        <f t="shared" si="58"/>
        <v>1</v>
      </c>
      <c r="BM512" s="202" t="b">
        <f t="shared" si="58"/>
        <v>1</v>
      </c>
      <c r="BN512" s="202" t="b">
        <f t="shared" si="57"/>
        <v>1</v>
      </c>
      <c r="BO512" s="202" t="b">
        <f t="shared" si="57"/>
        <v>1</v>
      </c>
      <c r="BP512" s="202" t="b">
        <f t="shared" si="57"/>
        <v>1</v>
      </c>
      <c r="BQ512" s="202" t="b">
        <f t="shared" si="57"/>
        <v>1</v>
      </c>
    </row>
    <row r="513" spans="1:70" s="214" customFormat="1" ht="12" customHeight="1" x14ac:dyDescent="0.2">
      <c r="A513" s="278">
        <v>18230891</v>
      </c>
      <c r="B513" s="269" t="s">
        <v>2158</v>
      </c>
      <c r="C513" s="200" t="s">
        <v>892</v>
      </c>
      <c r="D513" s="201" t="s">
        <v>478</v>
      </c>
      <c r="E513" s="170"/>
      <c r="F513" s="200"/>
      <c r="G513" s="201"/>
      <c r="H513" s="202" t="s">
        <v>1684</v>
      </c>
      <c r="I513" s="202" t="s">
        <v>1684</v>
      </c>
      <c r="J513" s="202" t="s">
        <v>1684</v>
      </c>
      <c r="K513" s="202" t="s">
        <v>478</v>
      </c>
      <c r="L513" s="202" t="s">
        <v>1685</v>
      </c>
      <c r="M513" s="202" t="s">
        <v>1685</v>
      </c>
      <c r="N513" s="202" t="s">
        <v>1684</v>
      </c>
      <c r="O513" s="167"/>
      <c r="P513" s="203">
        <v>0</v>
      </c>
      <c r="Q513" s="203">
        <v>0</v>
      </c>
      <c r="R513" s="203">
        <v>0</v>
      </c>
      <c r="S513" s="203">
        <v>0</v>
      </c>
      <c r="T513" s="203">
        <v>0</v>
      </c>
      <c r="U513" s="203">
        <v>0</v>
      </c>
      <c r="V513" s="203">
        <v>0</v>
      </c>
      <c r="W513" s="203">
        <v>0</v>
      </c>
      <c r="X513" s="203">
        <v>0</v>
      </c>
      <c r="Y513" s="203">
        <v>0</v>
      </c>
      <c r="Z513" s="203">
        <v>0</v>
      </c>
      <c r="AA513" s="203">
        <v>0</v>
      </c>
      <c r="AB513" s="203">
        <v>0</v>
      </c>
      <c r="AC513" s="203"/>
      <c r="AD513" s="203"/>
      <c r="AE513" s="203">
        <v>0</v>
      </c>
      <c r="AF513" s="215"/>
      <c r="AG513" s="216"/>
      <c r="AH513" s="343"/>
      <c r="AI513" s="205"/>
      <c r="AJ513" s="205"/>
      <c r="AK513" s="206">
        <v>0</v>
      </c>
      <c r="AL513" s="205">
        <v>0</v>
      </c>
      <c r="AM513" s="344"/>
      <c r="AN513" s="343"/>
      <c r="AO513" s="208">
        <v>0</v>
      </c>
      <c r="AP513" s="209"/>
      <c r="AQ513" s="210">
        <v>0</v>
      </c>
      <c r="AR513" s="343"/>
      <c r="AS513" s="205"/>
      <c r="AT513" s="205"/>
      <c r="AU513" s="205">
        <v>0</v>
      </c>
      <c r="AV513" s="211">
        <v>0</v>
      </c>
      <c r="AW513" s="343"/>
      <c r="AX513" s="343"/>
      <c r="AY513" s="207">
        <v>0</v>
      </c>
      <c r="AZ513" s="212" t="s">
        <v>4878</v>
      </c>
      <c r="BA513" s="213">
        <v>0</v>
      </c>
      <c r="BB513" s="345"/>
      <c r="BC513" s="202" t="str">
        <f t="shared" si="62"/>
        <v/>
      </c>
      <c r="BD513" s="202" t="str">
        <f t="shared" si="62"/>
        <v/>
      </c>
      <c r="BE513" s="202" t="str">
        <f t="shared" si="62"/>
        <v/>
      </c>
      <c r="BF513" s="202" t="str">
        <f t="shared" si="62"/>
        <v>Non-Op</v>
      </c>
      <c r="BG513" s="202" t="str">
        <f t="shared" si="60"/>
        <v>NO</v>
      </c>
      <c r="BH513" s="202" t="str">
        <f t="shared" si="60"/>
        <v>NO</v>
      </c>
      <c r="BI513" s="202" t="str">
        <f t="shared" si="61"/>
        <v/>
      </c>
      <c r="BJ513" s="345"/>
      <c r="BK513" s="202" t="b">
        <f t="shared" si="58"/>
        <v>1</v>
      </c>
      <c r="BL513" s="202" t="b">
        <f t="shared" si="58"/>
        <v>1</v>
      </c>
      <c r="BM513" s="202" t="b">
        <f t="shared" si="58"/>
        <v>1</v>
      </c>
      <c r="BN513" s="202" t="b">
        <f t="shared" si="57"/>
        <v>1</v>
      </c>
      <c r="BO513" s="202" t="b">
        <f t="shared" si="57"/>
        <v>1</v>
      </c>
      <c r="BP513" s="202" t="b">
        <f t="shared" si="57"/>
        <v>1</v>
      </c>
      <c r="BQ513" s="202" t="b">
        <f t="shared" si="57"/>
        <v>1</v>
      </c>
      <c r="BR513" s="345"/>
    </row>
    <row r="514" spans="1:70" s="214" customFormat="1" ht="12" customHeight="1" x14ac:dyDescent="0.2">
      <c r="A514" s="239">
        <v>18230971</v>
      </c>
      <c r="B514" s="240" t="s">
        <v>2159</v>
      </c>
      <c r="C514" s="200" t="s">
        <v>159</v>
      </c>
      <c r="D514" s="201" t="s">
        <v>476</v>
      </c>
      <c r="E514" s="170"/>
      <c r="F514" s="200"/>
      <c r="G514" s="201"/>
      <c r="H514" s="202" t="s">
        <v>1684</v>
      </c>
      <c r="I514" s="202" t="s">
        <v>476</v>
      </c>
      <c r="J514" s="202" t="s">
        <v>1684</v>
      </c>
      <c r="K514" s="202" t="s">
        <v>1684</v>
      </c>
      <c r="L514" s="202" t="s">
        <v>1685</v>
      </c>
      <c r="M514" s="202" t="s">
        <v>1685</v>
      </c>
      <c r="N514" s="202" t="s">
        <v>1684</v>
      </c>
      <c r="O514" s="167"/>
      <c r="P514" s="203">
        <v>0</v>
      </c>
      <c r="Q514" s="203">
        <v>0</v>
      </c>
      <c r="R514" s="203">
        <v>0</v>
      </c>
      <c r="S514" s="203">
        <v>0</v>
      </c>
      <c r="T514" s="203">
        <v>0</v>
      </c>
      <c r="U514" s="203">
        <v>0</v>
      </c>
      <c r="V514" s="203">
        <v>0</v>
      </c>
      <c r="W514" s="203">
        <v>0</v>
      </c>
      <c r="X514" s="203">
        <v>0</v>
      </c>
      <c r="Y514" s="203">
        <v>0</v>
      </c>
      <c r="Z514" s="203">
        <v>0</v>
      </c>
      <c r="AA514" s="203">
        <v>0</v>
      </c>
      <c r="AB514" s="203">
        <v>0</v>
      </c>
      <c r="AC514" s="203"/>
      <c r="AD514" s="203"/>
      <c r="AE514" s="203">
        <v>0</v>
      </c>
      <c r="AF514" s="215" t="s">
        <v>156</v>
      </c>
      <c r="AG514" s="216"/>
      <c r="AH514" s="205"/>
      <c r="AI514" s="205">
        <v>0</v>
      </c>
      <c r="AJ514" s="205"/>
      <c r="AK514" s="206"/>
      <c r="AL514" s="205">
        <v>0</v>
      </c>
      <c r="AM514" s="207"/>
      <c r="AN514" s="205"/>
      <c r="AO514" s="208">
        <v>0</v>
      </c>
      <c r="AP514" s="209"/>
      <c r="AQ514" s="210">
        <v>0</v>
      </c>
      <c r="AR514" s="205"/>
      <c r="AS514" s="205">
        <v>0</v>
      </c>
      <c r="AT514" s="205"/>
      <c r="AU514" s="205"/>
      <c r="AV514" s="211">
        <v>0</v>
      </c>
      <c r="AW514" s="205"/>
      <c r="AX514" s="205"/>
      <c r="AY514" s="207">
        <v>0</v>
      </c>
      <c r="AZ514" s="212"/>
      <c r="BA514" s="213">
        <v>0</v>
      </c>
      <c r="BC514" s="202" t="str">
        <f t="shared" si="62"/>
        <v/>
      </c>
      <c r="BD514" s="202" t="str">
        <f t="shared" si="62"/>
        <v>ERB</v>
      </c>
      <c r="BE514" s="202" t="str">
        <f t="shared" si="62"/>
        <v/>
      </c>
      <c r="BF514" s="202" t="str">
        <f t="shared" si="62"/>
        <v/>
      </c>
      <c r="BG514" s="202" t="str">
        <f t="shared" si="60"/>
        <v>NO</v>
      </c>
      <c r="BH514" s="202" t="str">
        <f t="shared" si="60"/>
        <v>NO</v>
      </c>
      <c r="BI514" s="202" t="str">
        <f t="shared" si="61"/>
        <v/>
      </c>
      <c r="BK514" s="202" t="b">
        <f t="shared" si="58"/>
        <v>1</v>
      </c>
      <c r="BL514" s="202" t="b">
        <f t="shared" si="58"/>
        <v>1</v>
      </c>
      <c r="BM514" s="202" t="b">
        <f t="shared" si="58"/>
        <v>1</v>
      </c>
      <c r="BN514" s="202" t="b">
        <f t="shared" si="57"/>
        <v>1</v>
      </c>
      <c r="BO514" s="202" t="b">
        <f t="shared" si="57"/>
        <v>1</v>
      </c>
      <c r="BP514" s="202" t="b">
        <f t="shared" si="57"/>
        <v>1</v>
      </c>
      <c r="BQ514" s="202" t="b">
        <f t="shared" si="57"/>
        <v>1</v>
      </c>
    </row>
    <row r="515" spans="1:70" s="214" customFormat="1" ht="12" customHeight="1" x14ac:dyDescent="0.2">
      <c r="A515" s="278">
        <v>18230981</v>
      </c>
      <c r="B515" s="269" t="s">
        <v>2160</v>
      </c>
      <c r="C515" s="200" t="s">
        <v>893</v>
      </c>
      <c r="D515" s="201" t="s">
        <v>478</v>
      </c>
      <c r="E515" s="170"/>
      <c r="F515" s="200"/>
      <c r="G515" s="201"/>
      <c r="H515" s="202" t="s">
        <v>1684</v>
      </c>
      <c r="I515" s="202" t="s">
        <v>1684</v>
      </c>
      <c r="J515" s="202" t="s">
        <v>1684</v>
      </c>
      <c r="K515" s="202" t="s">
        <v>478</v>
      </c>
      <c r="L515" s="202" t="s">
        <v>1685</v>
      </c>
      <c r="M515" s="202" t="s">
        <v>1685</v>
      </c>
      <c r="N515" s="202" t="s">
        <v>1684</v>
      </c>
      <c r="O515" s="167"/>
      <c r="P515" s="203">
        <v>0</v>
      </c>
      <c r="Q515" s="203">
        <v>0</v>
      </c>
      <c r="R515" s="203">
        <v>0</v>
      </c>
      <c r="S515" s="203">
        <v>0</v>
      </c>
      <c r="T515" s="203">
        <v>0</v>
      </c>
      <c r="U515" s="203">
        <v>0</v>
      </c>
      <c r="V515" s="203">
        <v>0</v>
      </c>
      <c r="W515" s="203">
        <v>0</v>
      </c>
      <c r="X515" s="203">
        <v>0</v>
      </c>
      <c r="Y515" s="203">
        <v>0</v>
      </c>
      <c r="Z515" s="203">
        <v>0</v>
      </c>
      <c r="AA515" s="203">
        <v>0</v>
      </c>
      <c r="AB515" s="203">
        <v>0</v>
      </c>
      <c r="AC515" s="203"/>
      <c r="AD515" s="203"/>
      <c r="AE515" s="203">
        <v>0</v>
      </c>
      <c r="AF515" s="215"/>
      <c r="AG515" s="216"/>
      <c r="AH515" s="343"/>
      <c r="AI515" s="205"/>
      <c r="AJ515" s="205"/>
      <c r="AK515" s="206">
        <v>0</v>
      </c>
      <c r="AL515" s="205">
        <v>0</v>
      </c>
      <c r="AM515" s="344"/>
      <c r="AN515" s="343"/>
      <c r="AO515" s="208">
        <v>0</v>
      </c>
      <c r="AP515" s="209"/>
      <c r="AQ515" s="210">
        <v>0</v>
      </c>
      <c r="AR515" s="343"/>
      <c r="AS515" s="205"/>
      <c r="AT515" s="205"/>
      <c r="AU515" s="205">
        <v>0</v>
      </c>
      <c r="AV515" s="211">
        <v>0</v>
      </c>
      <c r="AW515" s="343"/>
      <c r="AX515" s="343"/>
      <c r="AY515" s="207">
        <v>0</v>
      </c>
      <c r="AZ515" s="212" t="s">
        <v>4878</v>
      </c>
      <c r="BA515" s="213">
        <v>0</v>
      </c>
      <c r="BB515" s="345"/>
      <c r="BC515" s="202" t="str">
        <f t="shared" si="62"/>
        <v/>
      </c>
      <c r="BD515" s="202" t="str">
        <f t="shared" si="62"/>
        <v/>
      </c>
      <c r="BE515" s="202" t="str">
        <f t="shared" si="62"/>
        <v/>
      </c>
      <c r="BF515" s="202" t="str">
        <f t="shared" si="62"/>
        <v>Non-Op</v>
      </c>
      <c r="BG515" s="202" t="str">
        <f t="shared" si="60"/>
        <v>NO</v>
      </c>
      <c r="BH515" s="202" t="str">
        <f t="shared" si="60"/>
        <v>NO</v>
      </c>
      <c r="BI515" s="202" t="str">
        <f t="shared" si="61"/>
        <v/>
      </c>
      <c r="BJ515" s="345"/>
      <c r="BK515" s="202" t="b">
        <f t="shared" si="58"/>
        <v>1</v>
      </c>
      <c r="BL515" s="202" t="b">
        <f t="shared" si="58"/>
        <v>1</v>
      </c>
      <c r="BM515" s="202" t="b">
        <f t="shared" si="58"/>
        <v>1</v>
      </c>
      <c r="BN515" s="202" t="b">
        <f t="shared" si="57"/>
        <v>1</v>
      </c>
      <c r="BO515" s="202" t="b">
        <f t="shared" si="57"/>
        <v>1</v>
      </c>
      <c r="BP515" s="202" t="b">
        <f t="shared" si="57"/>
        <v>1</v>
      </c>
      <c r="BQ515" s="202" t="b">
        <f t="shared" si="57"/>
        <v>1</v>
      </c>
      <c r="BR515" s="345"/>
    </row>
    <row r="516" spans="1:70" s="214" customFormat="1" ht="12" customHeight="1" x14ac:dyDescent="0.2">
      <c r="A516" s="239">
        <v>18231051</v>
      </c>
      <c r="B516" s="240" t="s">
        <v>2161</v>
      </c>
      <c r="C516" s="200" t="s">
        <v>894</v>
      </c>
      <c r="D516" s="201" t="s">
        <v>478</v>
      </c>
      <c r="E516" s="170"/>
      <c r="F516" s="200"/>
      <c r="G516" s="201"/>
      <c r="H516" s="202" t="s">
        <v>1684</v>
      </c>
      <c r="I516" s="202" t="s">
        <v>1684</v>
      </c>
      <c r="J516" s="202" t="s">
        <v>1684</v>
      </c>
      <c r="K516" s="202" t="s">
        <v>478</v>
      </c>
      <c r="L516" s="202" t="s">
        <v>1685</v>
      </c>
      <c r="M516" s="202" t="s">
        <v>1685</v>
      </c>
      <c r="N516" s="202" t="s">
        <v>1684</v>
      </c>
      <c r="O516" s="167"/>
      <c r="P516" s="203">
        <v>-34827817</v>
      </c>
      <c r="Q516" s="203">
        <v>-34827817</v>
      </c>
      <c r="R516" s="203">
        <v>-34827817</v>
      </c>
      <c r="S516" s="203">
        <v>-34827817</v>
      </c>
      <c r="T516" s="203">
        <v>-34827817</v>
      </c>
      <c r="U516" s="203">
        <v>-34827817</v>
      </c>
      <c r="V516" s="203">
        <v>-34827817</v>
      </c>
      <c r="W516" s="203">
        <v>-34827817</v>
      </c>
      <c r="X516" s="203">
        <v>-34827817</v>
      </c>
      <c r="Y516" s="203">
        <v>-34827817</v>
      </c>
      <c r="Z516" s="203">
        <v>-34827817</v>
      </c>
      <c r="AA516" s="203">
        <v>-34827817</v>
      </c>
      <c r="AB516" s="203">
        <v>-34827817</v>
      </c>
      <c r="AC516" s="203"/>
      <c r="AD516" s="203"/>
      <c r="AE516" s="203">
        <v>-34827817</v>
      </c>
      <c r="AF516" s="215"/>
      <c r="AG516" s="216"/>
      <c r="AH516" s="343"/>
      <c r="AI516" s="205"/>
      <c r="AJ516" s="205"/>
      <c r="AK516" s="206">
        <v>-34827817</v>
      </c>
      <c r="AL516" s="205">
        <v>-34827817</v>
      </c>
      <c r="AM516" s="344"/>
      <c r="AN516" s="343"/>
      <c r="AO516" s="208">
        <v>0</v>
      </c>
      <c r="AP516" s="209"/>
      <c r="AQ516" s="210">
        <v>-34827817</v>
      </c>
      <c r="AR516" s="343"/>
      <c r="AS516" s="205"/>
      <c r="AT516" s="205"/>
      <c r="AU516" s="205">
        <v>-34827817</v>
      </c>
      <c r="AV516" s="211">
        <v>-34827817</v>
      </c>
      <c r="AW516" s="343"/>
      <c r="AX516" s="343"/>
      <c r="AY516" s="207">
        <v>0</v>
      </c>
      <c r="AZ516" s="212" t="s">
        <v>4878</v>
      </c>
      <c r="BA516" s="213">
        <v>0</v>
      </c>
      <c r="BB516" s="345"/>
      <c r="BC516" s="202" t="str">
        <f t="shared" si="62"/>
        <v/>
      </c>
      <c r="BD516" s="202" t="str">
        <f t="shared" si="62"/>
        <v/>
      </c>
      <c r="BE516" s="202" t="str">
        <f t="shared" si="62"/>
        <v/>
      </c>
      <c r="BF516" s="202" t="str">
        <f t="shared" si="62"/>
        <v>Non-Op</v>
      </c>
      <c r="BG516" s="202" t="str">
        <f t="shared" si="60"/>
        <v>NO</v>
      </c>
      <c r="BH516" s="202" t="str">
        <f t="shared" si="60"/>
        <v>NO</v>
      </c>
      <c r="BI516" s="202" t="str">
        <f t="shared" si="61"/>
        <v/>
      </c>
      <c r="BJ516" s="345"/>
      <c r="BK516" s="202" t="b">
        <f t="shared" si="58"/>
        <v>1</v>
      </c>
      <c r="BL516" s="202" t="b">
        <f t="shared" si="58"/>
        <v>1</v>
      </c>
      <c r="BM516" s="202" t="b">
        <f t="shared" si="58"/>
        <v>1</v>
      </c>
      <c r="BN516" s="202" t="b">
        <f t="shared" si="57"/>
        <v>1</v>
      </c>
      <c r="BO516" s="202" t="b">
        <f t="shared" si="57"/>
        <v>1</v>
      </c>
      <c r="BP516" s="202" t="b">
        <f t="shared" si="57"/>
        <v>1</v>
      </c>
      <c r="BQ516" s="202" t="b">
        <f t="shared" si="57"/>
        <v>1</v>
      </c>
      <c r="BR516" s="345"/>
    </row>
    <row r="517" spans="1:70" s="214" customFormat="1" ht="12" customHeight="1" x14ac:dyDescent="0.2">
      <c r="A517" s="239">
        <v>18231061</v>
      </c>
      <c r="B517" s="240" t="s">
        <v>2162</v>
      </c>
      <c r="C517" s="200" t="s">
        <v>895</v>
      </c>
      <c r="D517" s="201" t="s">
        <v>478</v>
      </c>
      <c r="E517" s="170"/>
      <c r="F517" s="200"/>
      <c r="G517" s="201"/>
      <c r="H517" s="202" t="s">
        <v>1684</v>
      </c>
      <c r="I517" s="202" t="s">
        <v>1684</v>
      </c>
      <c r="J517" s="202" t="s">
        <v>1684</v>
      </c>
      <c r="K517" s="202" t="s">
        <v>478</v>
      </c>
      <c r="L517" s="202" t="s">
        <v>1685</v>
      </c>
      <c r="M517" s="202" t="s">
        <v>1685</v>
      </c>
      <c r="N517" s="202" t="s">
        <v>1684</v>
      </c>
      <c r="O517" s="167"/>
      <c r="P517" s="203">
        <v>34827817</v>
      </c>
      <c r="Q517" s="203">
        <v>34827817</v>
      </c>
      <c r="R517" s="203">
        <v>34827817</v>
      </c>
      <c r="S517" s="203">
        <v>34827817</v>
      </c>
      <c r="T517" s="203">
        <v>34827817</v>
      </c>
      <c r="U517" s="203">
        <v>34827817</v>
      </c>
      <c r="V517" s="203">
        <v>34827817</v>
      </c>
      <c r="W517" s="203">
        <v>34827817</v>
      </c>
      <c r="X517" s="203">
        <v>34827817</v>
      </c>
      <c r="Y517" s="203">
        <v>34827817</v>
      </c>
      <c r="Z517" s="203">
        <v>34827817</v>
      </c>
      <c r="AA517" s="203">
        <v>34827817</v>
      </c>
      <c r="AB517" s="203">
        <v>34827817</v>
      </c>
      <c r="AC517" s="203"/>
      <c r="AD517" s="203"/>
      <c r="AE517" s="203">
        <v>34827817</v>
      </c>
      <c r="AF517" s="215"/>
      <c r="AG517" s="216"/>
      <c r="AH517" s="343"/>
      <c r="AI517" s="205"/>
      <c r="AJ517" s="205"/>
      <c r="AK517" s="206">
        <v>34827817</v>
      </c>
      <c r="AL517" s="205">
        <v>34827817</v>
      </c>
      <c r="AM517" s="344"/>
      <c r="AN517" s="343"/>
      <c r="AO517" s="208">
        <v>0</v>
      </c>
      <c r="AP517" s="209"/>
      <c r="AQ517" s="210">
        <v>34827817</v>
      </c>
      <c r="AR517" s="343"/>
      <c r="AS517" s="205"/>
      <c r="AT517" s="205"/>
      <c r="AU517" s="205">
        <v>34827817</v>
      </c>
      <c r="AV517" s="211">
        <v>34827817</v>
      </c>
      <c r="AW517" s="343"/>
      <c r="AX517" s="343"/>
      <c r="AY517" s="207">
        <v>0</v>
      </c>
      <c r="AZ517" s="212" t="s">
        <v>4878</v>
      </c>
      <c r="BA517" s="213">
        <v>0</v>
      </c>
      <c r="BB517" s="345"/>
      <c r="BC517" s="202" t="str">
        <f t="shared" si="62"/>
        <v/>
      </c>
      <c r="BD517" s="202" t="str">
        <f t="shared" si="62"/>
        <v/>
      </c>
      <c r="BE517" s="202" t="str">
        <f t="shared" si="62"/>
        <v/>
      </c>
      <c r="BF517" s="202" t="str">
        <f t="shared" si="62"/>
        <v>Non-Op</v>
      </c>
      <c r="BG517" s="202" t="str">
        <f t="shared" si="60"/>
        <v>NO</v>
      </c>
      <c r="BH517" s="202" t="str">
        <f t="shared" si="60"/>
        <v>NO</v>
      </c>
      <c r="BI517" s="202" t="str">
        <f t="shared" si="61"/>
        <v/>
      </c>
      <c r="BJ517" s="345"/>
      <c r="BK517" s="202" t="b">
        <f t="shared" si="58"/>
        <v>1</v>
      </c>
      <c r="BL517" s="202" t="b">
        <f t="shared" si="58"/>
        <v>1</v>
      </c>
      <c r="BM517" s="202" t="b">
        <f t="shared" si="58"/>
        <v>1</v>
      </c>
      <c r="BN517" s="202" t="b">
        <f t="shared" si="57"/>
        <v>1</v>
      </c>
      <c r="BO517" s="202" t="b">
        <f t="shared" si="57"/>
        <v>1</v>
      </c>
      <c r="BP517" s="202" t="b">
        <f t="shared" si="57"/>
        <v>1</v>
      </c>
      <c r="BQ517" s="202" t="b">
        <f t="shared" si="57"/>
        <v>1</v>
      </c>
      <c r="BR517" s="345"/>
    </row>
    <row r="518" spans="1:70" s="214" customFormat="1" ht="12" customHeight="1" x14ac:dyDescent="0.2">
      <c r="A518" s="239">
        <v>18231081</v>
      </c>
      <c r="B518" s="240" t="s">
        <v>2163</v>
      </c>
      <c r="C518" s="200" t="s">
        <v>896</v>
      </c>
      <c r="D518" s="201" t="s">
        <v>478</v>
      </c>
      <c r="E518" s="170"/>
      <c r="F518" s="200"/>
      <c r="G518" s="201"/>
      <c r="H518" s="202" t="s">
        <v>1684</v>
      </c>
      <c r="I518" s="202" t="s">
        <v>1684</v>
      </c>
      <c r="J518" s="202" t="s">
        <v>1684</v>
      </c>
      <c r="K518" s="202" t="s">
        <v>478</v>
      </c>
      <c r="L518" s="202" t="s">
        <v>1685</v>
      </c>
      <c r="M518" s="202" t="s">
        <v>1685</v>
      </c>
      <c r="N518" s="202" t="s">
        <v>1684</v>
      </c>
      <c r="O518" s="167"/>
      <c r="P518" s="203">
        <v>-25644564</v>
      </c>
      <c r="Q518" s="203">
        <v>-25644564</v>
      </c>
      <c r="R518" s="203">
        <v>-25644564</v>
      </c>
      <c r="S518" s="203">
        <v>-25644564</v>
      </c>
      <c r="T518" s="203">
        <v>-25644564</v>
      </c>
      <c r="U518" s="203">
        <v>-25644564</v>
      </c>
      <c r="V518" s="203">
        <v>-25644564</v>
      </c>
      <c r="W518" s="203">
        <v>-25644564</v>
      </c>
      <c r="X518" s="203">
        <v>-25644564</v>
      </c>
      <c r="Y518" s="203">
        <v>-25644564</v>
      </c>
      <c r="Z518" s="203">
        <v>-25644564</v>
      </c>
      <c r="AA518" s="203">
        <v>-25644564</v>
      </c>
      <c r="AB518" s="203">
        <v>-25644564</v>
      </c>
      <c r="AC518" s="203"/>
      <c r="AD518" s="203"/>
      <c r="AE518" s="203">
        <v>-25644564</v>
      </c>
      <c r="AF518" s="215"/>
      <c r="AG518" s="216"/>
      <c r="AH518" s="343"/>
      <c r="AI518" s="205"/>
      <c r="AJ518" s="205"/>
      <c r="AK518" s="206">
        <v>-25644564</v>
      </c>
      <c r="AL518" s="205">
        <v>-25644564</v>
      </c>
      <c r="AM518" s="344"/>
      <c r="AN518" s="343"/>
      <c r="AO518" s="208">
        <v>0</v>
      </c>
      <c r="AP518" s="209"/>
      <c r="AQ518" s="210">
        <v>-25644564</v>
      </c>
      <c r="AR518" s="343"/>
      <c r="AS518" s="205"/>
      <c r="AT518" s="205"/>
      <c r="AU518" s="205">
        <v>-25644564</v>
      </c>
      <c r="AV518" s="211">
        <v>-25644564</v>
      </c>
      <c r="AW518" s="343"/>
      <c r="AX518" s="343"/>
      <c r="AY518" s="207">
        <v>0</v>
      </c>
      <c r="AZ518" s="212" t="s">
        <v>4878</v>
      </c>
      <c r="BA518" s="213">
        <v>0</v>
      </c>
      <c r="BB518" s="345"/>
      <c r="BC518" s="202" t="str">
        <f t="shared" si="62"/>
        <v/>
      </c>
      <c r="BD518" s="202" t="str">
        <f t="shared" si="62"/>
        <v/>
      </c>
      <c r="BE518" s="202" t="str">
        <f t="shared" si="62"/>
        <v/>
      </c>
      <c r="BF518" s="202" t="str">
        <f t="shared" si="62"/>
        <v>Non-Op</v>
      </c>
      <c r="BG518" s="202" t="str">
        <f t="shared" si="60"/>
        <v>NO</v>
      </c>
      <c r="BH518" s="202" t="str">
        <f t="shared" si="60"/>
        <v>NO</v>
      </c>
      <c r="BI518" s="202" t="str">
        <f t="shared" si="61"/>
        <v/>
      </c>
      <c r="BJ518" s="345"/>
      <c r="BK518" s="202" t="b">
        <f t="shared" si="58"/>
        <v>1</v>
      </c>
      <c r="BL518" s="202" t="b">
        <f t="shared" si="58"/>
        <v>1</v>
      </c>
      <c r="BM518" s="202" t="b">
        <f t="shared" si="58"/>
        <v>1</v>
      </c>
      <c r="BN518" s="202" t="b">
        <f t="shared" si="57"/>
        <v>1</v>
      </c>
      <c r="BO518" s="202" t="b">
        <f t="shared" si="57"/>
        <v>1</v>
      </c>
      <c r="BP518" s="202" t="b">
        <f t="shared" si="57"/>
        <v>1</v>
      </c>
      <c r="BQ518" s="202" t="b">
        <f t="shared" si="57"/>
        <v>1</v>
      </c>
      <c r="BR518" s="345"/>
    </row>
    <row r="519" spans="1:70" s="214" customFormat="1" ht="12" customHeight="1" x14ac:dyDescent="0.2">
      <c r="A519" s="239">
        <v>18231091</v>
      </c>
      <c r="B519" s="240" t="s">
        <v>2164</v>
      </c>
      <c r="C519" s="200" t="s">
        <v>897</v>
      </c>
      <c r="D519" s="201" t="s">
        <v>478</v>
      </c>
      <c r="E519" s="170"/>
      <c r="F519" s="200"/>
      <c r="G519" s="201"/>
      <c r="H519" s="202" t="s">
        <v>1684</v>
      </c>
      <c r="I519" s="202" t="s">
        <v>1684</v>
      </c>
      <c r="J519" s="202" t="s">
        <v>1684</v>
      </c>
      <c r="K519" s="202" t="s">
        <v>478</v>
      </c>
      <c r="L519" s="202" t="s">
        <v>1685</v>
      </c>
      <c r="M519" s="202" t="s">
        <v>1685</v>
      </c>
      <c r="N519" s="202" t="s">
        <v>1684</v>
      </c>
      <c r="O519" s="167"/>
      <c r="P519" s="203">
        <v>25644564</v>
      </c>
      <c r="Q519" s="203">
        <v>25644564</v>
      </c>
      <c r="R519" s="203">
        <v>25644564</v>
      </c>
      <c r="S519" s="203">
        <v>25644564</v>
      </c>
      <c r="T519" s="203">
        <v>25644564</v>
      </c>
      <c r="U519" s="203">
        <v>25644564</v>
      </c>
      <c r="V519" s="203">
        <v>25644564</v>
      </c>
      <c r="W519" s="203">
        <v>25644564</v>
      </c>
      <c r="X519" s="203">
        <v>25644564</v>
      </c>
      <c r="Y519" s="203">
        <v>25644564</v>
      </c>
      <c r="Z519" s="203">
        <v>25644564</v>
      </c>
      <c r="AA519" s="203">
        <v>25644564</v>
      </c>
      <c r="AB519" s="203">
        <v>25644564</v>
      </c>
      <c r="AC519" s="203"/>
      <c r="AD519" s="203"/>
      <c r="AE519" s="203">
        <v>25644564</v>
      </c>
      <c r="AF519" s="215"/>
      <c r="AG519" s="216"/>
      <c r="AH519" s="343"/>
      <c r="AI519" s="205"/>
      <c r="AJ519" s="205"/>
      <c r="AK519" s="206">
        <v>25644564</v>
      </c>
      <c r="AL519" s="205">
        <v>25644564</v>
      </c>
      <c r="AM519" s="344"/>
      <c r="AN519" s="343"/>
      <c r="AO519" s="208">
        <v>0</v>
      </c>
      <c r="AP519" s="209"/>
      <c r="AQ519" s="210">
        <v>25644564</v>
      </c>
      <c r="AR519" s="343"/>
      <c r="AS519" s="205"/>
      <c r="AT519" s="205"/>
      <c r="AU519" s="205">
        <v>25644564</v>
      </c>
      <c r="AV519" s="211">
        <v>25644564</v>
      </c>
      <c r="AW519" s="343"/>
      <c r="AX519" s="343"/>
      <c r="AY519" s="207">
        <v>0</v>
      </c>
      <c r="AZ519" s="212" t="s">
        <v>4878</v>
      </c>
      <c r="BA519" s="213">
        <v>0</v>
      </c>
      <c r="BB519" s="345"/>
      <c r="BC519" s="202" t="str">
        <f t="shared" si="62"/>
        <v/>
      </c>
      <c r="BD519" s="202" t="str">
        <f t="shared" si="62"/>
        <v/>
      </c>
      <c r="BE519" s="202" t="str">
        <f t="shared" si="62"/>
        <v/>
      </c>
      <c r="BF519" s="202" t="str">
        <f t="shared" si="62"/>
        <v>Non-Op</v>
      </c>
      <c r="BG519" s="202" t="str">
        <f t="shared" si="60"/>
        <v>NO</v>
      </c>
      <c r="BH519" s="202" t="str">
        <f t="shared" si="60"/>
        <v>NO</v>
      </c>
      <c r="BI519" s="202" t="str">
        <f t="shared" si="61"/>
        <v/>
      </c>
      <c r="BJ519" s="345"/>
      <c r="BK519" s="202" t="b">
        <f t="shared" si="58"/>
        <v>1</v>
      </c>
      <c r="BL519" s="202" t="b">
        <f t="shared" si="58"/>
        <v>1</v>
      </c>
      <c r="BM519" s="202" t="b">
        <f t="shared" si="58"/>
        <v>1</v>
      </c>
      <c r="BN519" s="202" t="b">
        <f t="shared" si="57"/>
        <v>1</v>
      </c>
      <c r="BO519" s="202" t="b">
        <f t="shared" si="57"/>
        <v>1</v>
      </c>
      <c r="BP519" s="202" t="b">
        <f t="shared" si="57"/>
        <v>1</v>
      </c>
      <c r="BQ519" s="202" t="b">
        <f t="shared" ref="BQ519:BQ582" si="63">BI519=N519</f>
        <v>1</v>
      </c>
      <c r="BR519" s="345"/>
    </row>
    <row r="520" spans="1:70" s="214" customFormat="1" ht="12" customHeight="1" x14ac:dyDescent="0.2">
      <c r="A520" s="239">
        <v>18231141</v>
      </c>
      <c r="B520" s="240" t="s">
        <v>2165</v>
      </c>
      <c r="C520" s="200" t="s">
        <v>898</v>
      </c>
      <c r="D520" s="201" t="s">
        <v>478</v>
      </c>
      <c r="E520" s="170"/>
      <c r="F520" s="200"/>
      <c r="G520" s="201"/>
      <c r="H520" s="202" t="s">
        <v>1684</v>
      </c>
      <c r="I520" s="202" t="s">
        <v>1684</v>
      </c>
      <c r="J520" s="202" t="s">
        <v>1684</v>
      </c>
      <c r="K520" s="202" t="s">
        <v>478</v>
      </c>
      <c r="L520" s="202" t="s">
        <v>1685</v>
      </c>
      <c r="M520" s="202" t="s">
        <v>1685</v>
      </c>
      <c r="N520" s="202" t="s">
        <v>1684</v>
      </c>
      <c r="O520" s="167"/>
      <c r="P520" s="203">
        <v>-38038883</v>
      </c>
      <c r="Q520" s="203">
        <v>-38038883</v>
      </c>
      <c r="R520" s="203">
        <v>-38038883</v>
      </c>
      <c r="S520" s="203">
        <v>-38038883</v>
      </c>
      <c r="T520" s="203">
        <v>-38038883</v>
      </c>
      <c r="U520" s="203">
        <v>-38038883</v>
      </c>
      <c r="V520" s="203">
        <v>-38038883</v>
      </c>
      <c r="W520" s="203">
        <v>-38038883</v>
      </c>
      <c r="X520" s="203">
        <v>-38038883</v>
      </c>
      <c r="Y520" s="203">
        <v>-38038883</v>
      </c>
      <c r="Z520" s="203">
        <v>-38038883</v>
      </c>
      <c r="AA520" s="203">
        <v>-38038883</v>
      </c>
      <c r="AB520" s="203">
        <v>-38038883</v>
      </c>
      <c r="AC520" s="203"/>
      <c r="AD520" s="203"/>
      <c r="AE520" s="203">
        <v>-38038883</v>
      </c>
      <c r="AF520" s="215"/>
      <c r="AG520" s="216"/>
      <c r="AH520" s="343"/>
      <c r="AI520" s="205"/>
      <c r="AJ520" s="205"/>
      <c r="AK520" s="206">
        <v>-38038883</v>
      </c>
      <c r="AL520" s="205">
        <v>-38038883</v>
      </c>
      <c r="AM520" s="344"/>
      <c r="AN520" s="343"/>
      <c r="AO520" s="208">
        <v>0</v>
      </c>
      <c r="AP520" s="209"/>
      <c r="AQ520" s="210">
        <v>-38038883</v>
      </c>
      <c r="AR520" s="343"/>
      <c r="AS520" s="205"/>
      <c r="AT520" s="205"/>
      <c r="AU520" s="205">
        <v>-38038883</v>
      </c>
      <c r="AV520" s="211">
        <v>-38038883</v>
      </c>
      <c r="AW520" s="343"/>
      <c r="AX520" s="343"/>
      <c r="AY520" s="207">
        <v>0</v>
      </c>
      <c r="AZ520" s="212" t="s">
        <v>4878</v>
      </c>
      <c r="BA520" s="213">
        <v>0</v>
      </c>
      <c r="BB520" s="345"/>
      <c r="BC520" s="202" t="str">
        <f t="shared" si="62"/>
        <v/>
      </c>
      <c r="BD520" s="202" t="str">
        <f t="shared" si="62"/>
        <v/>
      </c>
      <c r="BE520" s="202" t="str">
        <f t="shared" si="62"/>
        <v/>
      </c>
      <c r="BF520" s="202" t="str">
        <f t="shared" si="62"/>
        <v>Non-Op</v>
      </c>
      <c r="BG520" s="202" t="str">
        <f t="shared" si="60"/>
        <v>NO</v>
      </c>
      <c r="BH520" s="202" t="str">
        <f t="shared" si="60"/>
        <v>NO</v>
      </c>
      <c r="BI520" s="202" t="str">
        <f t="shared" si="61"/>
        <v/>
      </c>
      <c r="BJ520" s="345"/>
      <c r="BK520" s="202" t="b">
        <f t="shared" si="58"/>
        <v>1</v>
      </c>
      <c r="BL520" s="202" t="b">
        <f t="shared" si="58"/>
        <v>1</v>
      </c>
      <c r="BM520" s="202" t="b">
        <f t="shared" si="58"/>
        <v>1</v>
      </c>
      <c r="BN520" s="202" t="b">
        <f t="shared" si="58"/>
        <v>1</v>
      </c>
      <c r="BO520" s="202" t="b">
        <f t="shared" si="58"/>
        <v>1</v>
      </c>
      <c r="BP520" s="202" t="b">
        <f t="shared" si="58"/>
        <v>1</v>
      </c>
      <c r="BQ520" s="202" t="b">
        <f t="shared" si="63"/>
        <v>1</v>
      </c>
      <c r="BR520" s="345"/>
    </row>
    <row r="521" spans="1:70" s="214" customFormat="1" ht="12" customHeight="1" x14ac:dyDescent="0.2">
      <c r="A521" s="239">
        <v>18231151</v>
      </c>
      <c r="B521" s="240" t="s">
        <v>2166</v>
      </c>
      <c r="C521" s="200" t="s">
        <v>899</v>
      </c>
      <c r="D521" s="201" t="s">
        <v>478</v>
      </c>
      <c r="E521" s="170"/>
      <c r="F521" s="200"/>
      <c r="G521" s="201"/>
      <c r="H521" s="202" t="s">
        <v>1684</v>
      </c>
      <c r="I521" s="202" t="s">
        <v>1684</v>
      </c>
      <c r="J521" s="202" t="s">
        <v>1684</v>
      </c>
      <c r="K521" s="202" t="s">
        <v>478</v>
      </c>
      <c r="L521" s="202" t="s">
        <v>1685</v>
      </c>
      <c r="M521" s="202" t="s">
        <v>1685</v>
      </c>
      <c r="N521" s="202" t="s">
        <v>1684</v>
      </c>
      <c r="O521" s="167"/>
      <c r="P521" s="203">
        <v>38038883</v>
      </c>
      <c r="Q521" s="203">
        <v>38038883</v>
      </c>
      <c r="R521" s="203">
        <v>38038883</v>
      </c>
      <c r="S521" s="203">
        <v>38038883</v>
      </c>
      <c r="T521" s="203">
        <v>38038883</v>
      </c>
      <c r="U521" s="203">
        <v>38038883</v>
      </c>
      <c r="V521" s="203">
        <v>38038883</v>
      </c>
      <c r="W521" s="203">
        <v>38038883</v>
      </c>
      <c r="X521" s="203">
        <v>38038883</v>
      </c>
      <c r="Y521" s="203">
        <v>38038883</v>
      </c>
      <c r="Z521" s="203">
        <v>38038883</v>
      </c>
      <c r="AA521" s="203">
        <v>38038883</v>
      </c>
      <c r="AB521" s="203">
        <v>38038883</v>
      </c>
      <c r="AC521" s="203"/>
      <c r="AD521" s="203"/>
      <c r="AE521" s="203">
        <v>38038883</v>
      </c>
      <c r="AF521" s="215"/>
      <c r="AG521" s="216"/>
      <c r="AH521" s="343"/>
      <c r="AI521" s="205"/>
      <c r="AJ521" s="205"/>
      <c r="AK521" s="206">
        <v>38038883</v>
      </c>
      <c r="AL521" s="205">
        <v>38038883</v>
      </c>
      <c r="AM521" s="344"/>
      <c r="AN521" s="343"/>
      <c r="AO521" s="208">
        <v>0</v>
      </c>
      <c r="AP521" s="209"/>
      <c r="AQ521" s="210">
        <v>38038883</v>
      </c>
      <c r="AR521" s="343"/>
      <c r="AS521" s="205"/>
      <c r="AT521" s="205"/>
      <c r="AU521" s="205">
        <v>38038883</v>
      </c>
      <c r="AV521" s="211">
        <v>38038883</v>
      </c>
      <c r="AW521" s="343"/>
      <c r="AX521" s="343"/>
      <c r="AY521" s="207">
        <v>0</v>
      </c>
      <c r="AZ521" s="212" t="s">
        <v>4878</v>
      </c>
      <c r="BA521" s="213">
        <v>0</v>
      </c>
      <c r="BB521" s="345"/>
      <c r="BC521" s="202" t="str">
        <f t="shared" si="62"/>
        <v/>
      </c>
      <c r="BD521" s="202" t="str">
        <f t="shared" si="62"/>
        <v/>
      </c>
      <c r="BE521" s="202" t="str">
        <f t="shared" si="62"/>
        <v/>
      </c>
      <c r="BF521" s="202" t="str">
        <f t="shared" si="62"/>
        <v>Non-Op</v>
      </c>
      <c r="BG521" s="202" t="str">
        <f t="shared" si="60"/>
        <v>NO</v>
      </c>
      <c r="BH521" s="202" t="str">
        <f t="shared" si="60"/>
        <v>NO</v>
      </c>
      <c r="BI521" s="202" t="str">
        <f t="shared" si="61"/>
        <v/>
      </c>
      <c r="BJ521" s="345"/>
      <c r="BK521" s="202" t="b">
        <f t="shared" ref="BK521:BP563" si="64">BC521=H521</f>
        <v>1</v>
      </c>
      <c r="BL521" s="202" t="b">
        <f t="shared" si="64"/>
        <v>1</v>
      </c>
      <c r="BM521" s="202" t="b">
        <f t="shared" si="64"/>
        <v>1</v>
      </c>
      <c r="BN521" s="202" t="b">
        <f t="shared" si="64"/>
        <v>1</v>
      </c>
      <c r="BO521" s="202" t="b">
        <f t="shared" si="64"/>
        <v>1</v>
      </c>
      <c r="BP521" s="202" t="b">
        <f t="shared" si="64"/>
        <v>1</v>
      </c>
      <c r="BQ521" s="202" t="b">
        <f t="shared" si="63"/>
        <v>1</v>
      </c>
      <c r="BR521" s="345"/>
    </row>
    <row r="522" spans="1:70" s="214" customFormat="1" ht="12" customHeight="1" x14ac:dyDescent="0.2">
      <c r="A522" s="239">
        <v>18231161</v>
      </c>
      <c r="B522" s="240" t="s">
        <v>2167</v>
      </c>
      <c r="C522" s="200" t="s">
        <v>900</v>
      </c>
      <c r="D522" s="201" t="s">
        <v>478</v>
      </c>
      <c r="E522" s="170"/>
      <c r="F522" s="200"/>
      <c r="G522" s="201"/>
      <c r="H522" s="202" t="s">
        <v>1684</v>
      </c>
      <c r="I522" s="202" t="s">
        <v>1684</v>
      </c>
      <c r="J522" s="202" t="s">
        <v>1684</v>
      </c>
      <c r="K522" s="202" t="s">
        <v>478</v>
      </c>
      <c r="L522" s="202" t="s">
        <v>1685</v>
      </c>
      <c r="M522" s="202" t="s">
        <v>1685</v>
      </c>
      <c r="N522" s="202" t="s">
        <v>1684</v>
      </c>
      <c r="O522" s="167"/>
      <c r="P522" s="203">
        <v>39647674</v>
      </c>
      <c r="Q522" s="203">
        <v>39647674</v>
      </c>
      <c r="R522" s="203">
        <v>39647674</v>
      </c>
      <c r="S522" s="203">
        <v>39647674</v>
      </c>
      <c r="T522" s="203">
        <v>39647674</v>
      </c>
      <c r="U522" s="203">
        <v>39647674</v>
      </c>
      <c r="V522" s="203">
        <v>39647674</v>
      </c>
      <c r="W522" s="203">
        <v>39647674</v>
      </c>
      <c r="X522" s="203">
        <v>39647674</v>
      </c>
      <c r="Y522" s="203">
        <v>39647674</v>
      </c>
      <c r="Z522" s="203">
        <v>39647674</v>
      </c>
      <c r="AA522" s="203">
        <v>39647674</v>
      </c>
      <c r="AB522" s="203">
        <v>39647674</v>
      </c>
      <c r="AC522" s="203"/>
      <c r="AD522" s="203"/>
      <c r="AE522" s="203">
        <v>39647674</v>
      </c>
      <c r="AF522" s="215"/>
      <c r="AG522" s="216"/>
      <c r="AH522" s="343"/>
      <c r="AI522" s="205"/>
      <c r="AJ522" s="205"/>
      <c r="AK522" s="206">
        <v>39647674</v>
      </c>
      <c r="AL522" s="205">
        <v>39647674</v>
      </c>
      <c r="AM522" s="344"/>
      <c r="AN522" s="343"/>
      <c r="AO522" s="208">
        <v>0</v>
      </c>
      <c r="AP522" s="209"/>
      <c r="AQ522" s="210">
        <v>39647674</v>
      </c>
      <c r="AR522" s="343"/>
      <c r="AS522" s="205"/>
      <c r="AT522" s="205"/>
      <c r="AU522" s="205">
        <v>39647674</v>
      </c>
      <c r="AV522" s="211">
        <v>39647674</v>
      </c>
      <c r="AW522" s="343"/>
      <c r="AX522" s="343"/>
      <c r="AY522" s="207">
        <v>0</v>
      </c>
      <c r="AZ522" s="212" t="s">
        <v>4878</v>
      </c>
      <c r="BA522" s="213">
        <v>0</v>
      </c>
      <c r="BB522" s="345"/>
      <c r="BC522" s="202" t="str">
        <f t="shared" si="62"/>
        <v/>
      </c>
      <c r="BD522" s="202" t="str">
        <f t="shared" si="62"/>
        <v/>
      </c>
      <c r="BE522" s="202" t="str">
        <f t="shared" si="62"/>
        <v/>
      </c>
      <c r="BF522" s="202" t="str">
        <f t="shared" si="62"/>
        <v>Non-Op</v>
      </c>
      <c r="BG522" s="202" t="str">
        <f t="shared" si="60"/>
        <v>NO</v>
      </c>
      <c r="BH522" s="202" t="str">
        <f t="shared" si="60"/>
        <v>NO</v>
      </c>
      <c r="BI522" s="202" t="str">
        <f t="shared" si="61"/>
        <v/>
      </c>
      <c r="BJ522" s="345"/>
      <c r="BK522" s="202" t="b">
        <f t="shared" si="64"/>
        <v>1</v>
      </c>
      <c r="BL522" s="202" t="b">
        <f t="shared" si="64"/>
        <v>1</v>
      </c>
      <c r="BM522" s="202" t="b">
        <f t="shared" si="64"/>
        <v>1</v>
      </c>
      <c r="BN522" s="202" t="b">
        <f t="shared" si="64"/>
        <v>1</v>
      </c>
      <c r="BO522" s="202" t="b">
        <f t="shared" si="64"/>
        <v>1</v>
      </c>
      <c r="BP522" s="202" t="b">
        <f t="shared" si="64"/>
        <v>1</v>
      </c>
      <c r="BQ522" s="202" t="b">
        <f t="shared" si="63"/>
        <v>1</v>
      </c>
      <c r="BR522" s="345"/>
    </row>
    <row r="523" spans="1:70" s="214" customFormat="1" ht="12" customHeight="1" x14ac:dyDescent="0.2">
      <c r="A523" s="239">
        <v>18231171</v>
      </c>
      <c r="B523" s="240" t="s">
        <v>2168</v>
      </c>
      <c r="C523" s="200" t="s">
        <v>901</v>
      </c>
      <c r="D523" s="201" t="s">
        <v>478</v>
      </c>
      <c r="E523" s="170"/>
      <c r="F523" s="200"/>
      <c r="G523" s="201"/>
      <c r="H523" s="202" t="s">
        <v>1684</v>
      </c>
      <c r="I523" s="202" t="s">
        <v>1684</v>
      </c>
      <c r="J523" s="202" t="s">
        <v>1684</v>
      </c>
      <c r="K523" s="202" t="s">
        <v>478</v>
      </c>
      <c r="L523" s="202" t="s">
        <v>1685</v>
      </c>
      <c r="M523" s="202" t="s">
        <v>1685</v>
      </c>
      <c r="N523" s="202" t="s">
        <v>1684</v>
      </c>
      <c r="O523" s="167"/>
      <c r="P523" s="203">
        <v>-39647674</v>
      </c>
      <c r="Q523" s="203">
        <v>-39647674</v>
      </c>
      <c r="R523" s="203">
        <v>-39647674</v>
      </c>
      <c r="S523" s="203">
        <v>-39647674</v>
      </c>
      <c r="T523" s="203">
        <v>-39647674</v>
      </c>
      <c r="U523" s="203">
        <v>-39647674</v>
      </c>
      <c r="V523" s="203">
        <v>-39647674</v>
      </c>
      <c r="W523" s="203">
        <v>-39647674</v>
      </c>
      <c r="X523" s="203">
        <v>-39647674</v>
      </c>
      <c r="Y523" s="203">
        <v>-39647674</v>
      </c>
      <c r="Z523" s="203">
        <v>-39647674</v>
      </c>
      <c r="AA523" s="203">
        <v>-39647674</v>
      </c>
      <c r="AB523" s="203">
        <v>-39647674</v>
      </c>
      <c r="AC523" s="203"/>
      <c r="AD523" s="203"/>
      <c r="AE523" s="203">
        <v>-39647674</v>
      </c>
      <c r="AF523" s="215"/>
      <c r="AG523" s="216"/>
      <c r="AH523" s="343"/>
      <c r="AI523" s="205"/>
      <c r="AJ523" s="205"/>
      <c r="AK523" s="206">
        <v>-39647674</v>
      </c>
      <c r="AL523" s="205">
        <v>-39647674</v>
      </c>
      <c r="AM523" s="344"/>
      <c r="AN523" s="343"/>
      <c r="AO523" s="208">
        <v>0</v>
      </c>
      <c r="AP523" s="209"/>
      <c r="AQ523" s="210">
        <v>-39647674</v>
      </c>
      <c r="AR523" s="343"/>
      <c r="AS523" s="205"/>
      <c r="AT523" s="205"/>
      <c r="AU523" s="205">
        <v>-39647674</v>
      </c>
      <c r="AV523" s="211">
        <v>-39647674</v>
      </c>
      <c r="AW523" s="343"/>
      <c r="AX523" s="343"/>
      <c r="AY523" s="207">
        <v>0</v>
      </c>
      <c r="AZ523" s="212" t="s">
        <v>4878</v>
      </c>
      <c r="BA523" s="213">
        <v>0</v>
      </c>
      <c r="BB523" s="345"/>
      <c r="BC523" s="202" t="str">
        <f t="shared" si="62"/>
        <v/>
      </c>
      <c r="BD523" s="202" t="str">
        <f t="shared" si="62"/>
        <v/>
      </c>
      <c r="BE523" s="202" t="str">
        <f t="shared" si="62"/>
        <v/>
      </c>
      <c r="BF523" s="202" t="str">
        <f t="shared" si="62"/>
        <v>Non-Op</v>
      </c>
      <c r="BG523" s="202" t="str">
        <f t="shared" si="60"/>
        <v>NO</v>
      </c>
      <c r="BH523" s="202" t="str">
        <f t="shared" si="60"/>
        <v>NO</v>
      </c>
      <c r="BI523" s="202" t="str">
        <f t="shared" si="61"/>
        <v/>
      </c>
      <c r="BJ523" s="345"/>
      <c r="BK523" s="202" t="b">
        <f t="shared" si="64"/>
        <v>1</v>
      </c>
      <c r="BL523" s="202" t="b">
        <f t="shared" si="64"/>
        <v>1</v>
      </c>
      <c r="BM523" s="202" t="b">
        <f t="shared" si="64"/>
        <v>1</v>
      </c>
      <c r="BN523" s="202" t="b">
        <f t="shared" si="64"/>
        <v>1</v>
      </c>
      <c r="BO523" s="202" t="b">
        <f t="shared" si="64"/>
        <v>1</v>
      </c>
      <c r="BP523" s="202" t="b">
        <f t="shared" si="64"/>
        <v>1</v>
      </c>
      <c r="BQ523" s="202" t="b">
        <f t="shared" si="63"/>
        <v>1</v>
      </c>
      <c r="BR523" s="345"/>
    </row>
    <row r="524" spans="1:70" s="214" customFormat="1" ht="12" customHeight="1" x14ac:dyDescent="0.2">
      <c r="A524" s="239">
        <v>18231181</v>
      </c>
      <c r="B524" s="240" t="s">
        <v>2169</v>
      </c>
      <c r="C524" s="200" t="s">
        <v>902</v>
      </c>
      <c r="D524" s="201" t="s">
        <v>478</v>
      </c>
      <c r="E524" s="170"/>
      <c r="F524" s="200"/>
      <c r="G524" s="201"/>
      <c r="H524" s="202" t="s">
        <v>1684</v>
      </c>
      <c r="I524" s="202" t="s">
        <v>1684</v>
      </c>
      <c r="J524" s="202" t="s">
        <v>1684</v>
      </c>
      <c r="K524" s="202" t="s">
        <v>478</v>
      </c>
      <c r="L524" s="202" t="s">
        <v>1685</v>
      </c>
      <c r="M524" s="202" t="s">
        <v>1685</v>
      </c>
      <c r="N524" s="202" t="s">
        <v>1684</v>
      </c>
      <c r="O524" s="167"/>
      <c r="P524" s="203">
        <v>8232968</v>
      </c>
      <c r="Q524" s="203">
        <v>8232968</v>
      </c>
      <c r="R524" s="203">
        <v>8232968</v>
      </c>
      <c r="S524" s="203">
        <v>8232968</v>
      </c>
      <c r="T524" s="203">
        <v>8232968</v>
      </c>
      <c r="U524" s="203">
        <v>8232968</v>
      </c>
      <c r="V524" s="203">
        <v>8232968</v>
      </c>
      <c r="W524" s="203">
        <v>8232968</v>
      </c>
      <c r="X524" s="203">
        <v>8232968</v>
      </c>
      <c r="Y524" s="203">
        <v>8232968</v>
      </c>
      <c r="Z524" s="203">
        <v>8232968</v>
      </c>
      <c r="AA524" s="203">
        <v>8232968</v>
      </c>
      <c r="AB524" s="203">
        <v>8232968</v>
      </c>
      <c r="AC524" s="203"/>
      <c r="AD524" s="203"/>
      <c r="AE524" s="203">
        <v>8232968</v>
      </c>
      <c r="AF524" s="215"/>
      <c r="AG524" s="216"/>
      <c r="AH524" s="343"/>
      <c r="AI524" s="205"/>
      <c r="AJ524" s="205"/>
      <c r="AK524" s="206">
        <v>8232968</v>
      </c>
      <c r="AL524" s="205">
        <v>8232968</v>
      </c>
      <c r="AM524" s="344"/>
      <c r="AN524" s="343"/>
      <c r="AO524" s="208">
        <v>0</v>
      </c>
      <c r="AP524" s="209"/>
      <c r="AQ524" s="210">
        <v>8232968</v>
      </c>
      <c r="AR524" s="343"/>
      <c r="AS524" s="205"/>
      <c r="AT524" s="205"/>
      <c r="AU524" s="205">
        <v>8232968</v>
      </c>
      <c r="AV524" s="211">
        <v>8232968</v>
      </c>
      <c r="AW524" s="343"/>
      <c r="AX524" s="343"/>
      <c r="AY524" s="207">
        <v>0</v>
      </c>
      <c r="AZ524" s="212" t="s">
        <v>4878</v>
      </c>
      <c r="BA524" s="213">
        <v>0</v>
      </c>
      <c r="BB524" s="345"/>
      <c r="BC524" s="202" t="str">
        <f t="shared" si="62"/>
        <v/>
      </c>
      <c r="BD524" s="202" t="str">
        <f t="shared" si="62"/>
        <v/>
      </c>
      <c r="BE524" s="202" t="str">
        <f t="shared" si="62"/>
        <v/>
      </c>
      <c r="BF524" s="202" t="str">
        <f t="shared" si="62"/>
        <v>Non-Op</v>
      </c>
      <c r="BG524" s="202" t="str">
        <f t="shared" si="60"/>
        <v>NO</v>
      </c>
      <c r="BH524" s="202" t="str">
        <f t="shared" si="60"/>
        <v>NO</v>
      </c>
      <c r="BI524" s="202" t="str">
        <f t="shared" si="61"/>
        <v/>
      </c>
      <c r="BJ524" s="345"/>
      <c r="BK524" s="202" t="b">
        <f t="shared" si="64"/>
        <v>1</v>
      </c>
      <c r="BL524" s="202" t="b">
        <f t="shared" si="64"/>
        <v>1</v>
      </c>
      <c r="BM524" s="202" t="b">
        <f t="shared" si="64"/>
        <v>1</v>
      </c>
      <c r="BN524" s="202" t="b">
        <f t="shared" si="64"/>
        <v>1</v>
      </c>
      <c r="BO524" s="202" t="b">
        <f t="shared" si="64"/>
        <v>1</v>
      </c>
      <c r="BP524" s="202" t="b">
        <f t="shared" si="64"/>
        <v>1</v>
      </c>
      <c r="BQ524" s="202" t="b">
        <f t="shared" si="63"/>
        <v>1</v>
      </c>
      <c r="BR524" s="345"/>
    </row>
    <row r="525" spans="1:70" s="214" customFormat="1" ht="12" customHeight="1" x14ac:dyDescent="0.2">
      <c r="A525" s="239">
        <v>18231191</v>
      </c>
      <c r="B525" s="240" t="s">
        <v>2170</v>
      </c>
      <c r="C525" s="200" t="s">
        <v>903</v>
      </c>
      <c r="D525" s="201" t="s">
        <v>478</v>
      </c>
      <c r="E525" s="170"/>
      <c r="F525" s="200"/>
      <c r="G525" s="201"/>
      <c r="H525" s="202" t="s">
        <v>1684</v>
      </c>
      <c r="I525" s="202" t="s">
        <v>1684</v>
      </c>
      <c r="J525" s="202" t="s">
        <v>1684</v>
      </c>
      <c r="K525" s="202" t="s">
        <v>478</v>
      </c>
      <c r="L525" s="202" t="s">
        <v>1685</v>
      </c>
      <c r="M525" s="202" t="s">
        <v>1685</v>
      </c>
      <c r="N525" s="202" t="s">
        <v>1684</v>
      </c>
      <c r="O525" s="167"/>
      <c r="P525" s="203">
        <v>-8232968</v>
      </c>
      <c r="Q525" s="203">
        <v>-8232968</v>
      </c>
      <c r="R525" s="203">
        <v>-8232968</v>
      </c>
      <c r="S525" s="203">
        <v>-8232968</v>
      </c>
      <c r="T525" s="203">
        <v>-8232968</v>
      </c>
      <c r="U525" s="203">
        <v>-8232968</v>
      </c>
      <c r="V525" s="203">
        <v>-8232968</v>
      </c>
      <c r="W525" s="203">
        <v>-8232968</v>
      </c>
      <c r="X525" s="203">
        <v>-8232968</v>
      </c>
      <c r="Y525" s="203">
        <v>-8232968</v>
      </c>
      <c r="Z525" s="203">
        <v>-8232968</v>
      </c>
      <c r="AA525" s="203">
        <v>-8232968</v>
      </c>
      <c r="AB525" s="203">
        <v>-8232968</v>
      </c>
      <c r="AC525" s="203"/>
      <c r="AD525" s="203"/>
      <c r="AE525" s="203">
        <v>-8232968</v>
      </c>
      <c r="AF525" s="215"/>
      <c r="AG525" s="216"/>
      <c r="AH525" s="343"/>
      <c r="AI525" s="205"/>
      <c r="AJ525" s="205"/>
      <c r="AK525" s="206">
        <v>-8232968</v>
      </c>
      <c r="AL525" s="205">
        <v>-8232968</v>
      </c>
      <c r="AM525" s="344"/>
      <c r="AN525" s="343"/>
      <c r="AO525" s="208">
        <v>0</v>
      </c>
      <c r="AP525" s="209"/>
      <c r="AQ525" s="210">
        <v>-8232968</v>
      </c>
      <c r="AR525" s="343"/>
      <c r="AS525" s="205"/>
      <c r="AT525" s="205"/>
      <c r="AU525" s="205">
        <v>-8232968</v>
      </c>
      <c r="AV525" s="211">
        <v>-8232968</v>
      </c>
      <c r="AW525" s="343"/>
      <c r="AX525" s="343"/>
      <c r="AY525" s="207">
        <v>0</v>
      </c>
      <c r="AZ525" s="212" t="s">
        <v>4878</v>
      </c>
      <c r="BA525" s="213">
        <v>0</v>
      </c>
      <c r="BB525" s="345"/>
      <c r="BC525" s="202" t="str">
        <f t="shared" si="62"/>
        <v/>
      </c>
      <c r="BD525" s="202" t="str">
        <f t="shared" si="62"/>
        <v/>
      </c>
      <c r="BE525" s="202" t="str">
        <f t="shared" si="62"/>
        <v/>
      </c>
      <c r="BF525" s="202" t="str">
        <f t="shared" si="62"/>
        <v>Non-Op</v>
      </c>
      <c r="BG525" s="202" t="str">
        <f t="shared" si="60"/>
        <v>NO</v>
      </c>
      <c r="BH525" s="202" t="str">
        <f t="shared" si="60"/>
        <v>NO</v>
      </c>
      <c r="BI525" s="202" t="str">
        <f t="shared" si="61"/>
        <v/>
      </c>
      <c r="BJ525" s="345"/>
      <c r="BK525" s="202" t="b">
        <f t="shared" si="64"/>
        <v>1</v>
      </c>
      <c r="BL525" s="202" t="b">
        <f t="shared" si="64"/>
        <v>1</v>
      </c>
      <c r="BM525" s="202" t="b">
        <f t="shared" si="64"/>
        <v>1</v>
      </c>
      <c r="BN525" s="202" t="b">
        <f t="shared" si="64"/>
        <v>1</v>
      </c>
      <c r="BO525" s="202" t="b">
        <f t="shared" si="64"/>
        <v>1</v>
      </c>
      <c r="BP525" s="202" t="b">
        <f t="shared" si="64"/>
        <v>1</v>
      </c>
      <c r="BQ525" s="202" t="b">
        <f t="shared" si="63"/>
        <v>1</v>
      </c>
      <c r="BR525" s="345"/>
    </row>
    <row r="526" spans="1:70" s="214" customFormat="1" ht="12" customHeight="1" x14ac:dyDescent="0.2">
      <c r="A526" s="239">
        <v>18231241</v>
      </c>
      <c r="B526" s="240" t="s">
        <v>2171</v>
      </c>
      <c r="C526" s="200" t="s">
        <v>904</v>
      </c>
      <c r="D526" s="201" t="s">
        <v>478</v>
      </c>
      <c r="E526" s="170"/>
      <c r="F526" s="200"/>
      <c r="G526" s="201"/>
      <c r="H526" s="202" t="s">
        <v>1684</v>
      </c>
      <c r="I526" s="202" t="s">
        <v>1684</v>
      </c>
      <c r="J526" s="202" t="s">
        <v>1684</v>
      </c>
      <c r="K526" s="202" t="s">
        <v>478</v>
      </c>
      <c r="L526" s="202" t="s">
        <v>1685</v>
      </c>
      <c r="M526" s="202" t="s">
        <v>1685</v>
      </c>
      <c r="N526" s="202" t="s">
        <v>1684</v>
      </c>
      <c r="O526" s="167"/>
      <c r="P526" s="203">
        <v>465000</v>
      </c>
      <c r="Q526" s="203">
        <v>465000</v>
      </c>
      <c r="R526" s="203">
        <v>465000</v>
      </c>
      <c r="S526" s="203">
        <v>0</v>
      </c>
      <c r="T526" s="203">
        <v>0</v>
      </c>
      <c r="U526" s="203">
        <v>0</v>
      </c>
      <c r="V526" s="203">
        <v>0</v>
      </c>
      <c r="W526" s="203">
        <v>0</v>
      </c>
      <c r="X526" s="203">
        <v>0</v>
      </c>
      <c r="Y526" s="203">
        <v>0</v>
      </c>
      <c r="Z526" s="203">
        <v>0</v>
      </c>
      <c r="AA526" s="203">
        <v>0</v>
      </c>
      <c r="AB526" s="203">
        <v>0</v>
      </c>
      <c r="AC526" s="203"/>
      <c r="AD526" s="203"/>
      <c r="AE526" s="203">
        <v>96875</v>
      </c>
      <c r="AF526" s="215"/>
      <c r="AG526" s="216"/>
      <c r="AH526" s="343"/>
      <c r="AI526" s="205"/>
      <c r="AJ526" s="205"/>
      <c r="AK526" s="206">
        <v>96875</v>
      </c>
      <c r="AL526" s="205">
        <v>96875</v>
      </c>
      <c r="AM526" s="344"/>
      <c r="AN526" s="343"/>
      <c r="AO526" s="208">
        <v>0</v>
      </c>
      <c r="AP526" s="209"/>
      <c r="AQ526" s="210">
        <v>0</v>
      </c>
      <c r="AR526" s="343"/>
      <c r="AS526" s="205"/>
      <c r="AT526" s="205"/>
      <c r="AU526" s="205">
        <v>0</v>
      </c>
      <c r="AV526" s="211">
        <v>0</v>
      </c>
      <c r="AW526" s="343"/>
      <c r="AX526" s="343"/>
      <c r="AY526" s="207">
        <v>0</v>
      </c>
      <c r="AZ526" s="212" t="s">
        <v>4908</v>
      </c>
      <c r="BA526" s="213">
        <v>0</v>
      </c>
      <c r="BB526" s="345"/>
      <c r="BC526" s="202" t="str">
        <f t="shared" si="62"/>
        <v/>
      </c>
      <c r="BD526" s="202" t="str">
        <f t="shared" si="62"/>
        <v/>
      </c>
      <c r="BE526" s="202" t="str">
        <f t="shared" si="62"/>
        <v/>
      </c>
      <c r="BF526" s="202" t="str">
        <f t="shared" si="62"/>
        <v>Non-Op</v>
      </c>
      <c r="BG526" s="202" t="str">
        <f t="shared" si="60"/>
        <v>NO</v>
      </c>
      <c r="BH526" s="202" t="str">
        <f t="shared" si="60"/>
        <v>NO</v>
      </c>
      <c r="BI526" s="202" t="str">
        <f t="shared" si="61"/>
        <v/>
      </c>
      <c r="BJ526" s="345"/>
      <c r="BK526" s="202" t="b">
        <f t="shared" si="64"/>
        <v>1</v>
      </c>
      <c r="BL526" s="202" t="b">
        <f t="shared" si="64"/>
        <v>1</v>
      </c>
      <c r="BM526" s="202" t="b">
        <f t="shared" si="64"/>
        <v>1</v>
      </c>
      <c r="BN526" s="202" t="b">
        <f t="shared" si="64"/>
        <v>1</v>
      </c>
      <c r="BO526" s="202" t="b">
        <f t="shared" si="64"/>
        <v>1</v>
      </c>
      <c r="BP526" s="202" t="b">
        <f t="shared" si="64"/>
        <v>1</v>
      </c>
      <c r="BQ526" s="202" t="b">
        <f t="shared" si="63"/>
        <v>1</v>
      </c>
      <c r="BR526" s="345"/>
    </row>
    <row r="527" spans="1:70" s="214" customFormat="1" ht="12" customHeight="1" x14ac:dyDescent="0.2">
      <c r="A527" s="239">
        <v>18231251</v>
      </c>
      <c r="B527" s="240" t="s">
        <v>2172</v>
      </c>
      <c r="C527" s="200" t="s">
        <v>905</v>
      </c>
      <c r="D527" s="201" t="s">
        <v>478</v>
      </c>
      <c r="E527" s="170"/>
      <c r="F527" s="200"/>
      <c r="G527" s="201"/>
      <c r="H527" s="202" t="s">
        <v>1684</v>
      </c>
      <c r="I527" s="202" t="s">
        <v>1684</v>
      </c>
      <c r="J527" s="202" t="s">
        <v>1684</v>
      </c>
      <c r="K527" s="202" t="s">
        <v>478</v>
      </c>
      <c r="L527" s="202" t="s">
        <v>1685</v>
      </c>
      <c r="M527" s="202" t="s">
        <v>1685</v>
      </c>
      <c r="N527" s="202" t="s">
        <v>1684</v>
      </c>
      <c r="O527" s="167"/>
      <c r="P527" s="203">
        <v>61259.91</v>
      </c>
      <c r="Q527" s="203">
        <v>61729.91</v>
      </c>
      <c r="R527" s="203">
        <v>67949.210000000006</v>
      </c>
      <c r="S527" s="203">
        <v>61259.91</v>
      </c>
      <c r="T527" s="203">
        <v>61259.91</v>
      </c>
      <c r="U527" s="203">
        <v>61259.91</v>
      </c>
      <c r="V527" s="203">
        <v>61259.91</v>
      </c>
      <c r="W527" s="203">
        <v>61259.91</v>
      </c>
      <c r="X527" s="203">
        <v>61259.91</v>
      </c>
      <c r="Y527" s="203">
        <v>61259.91</v>
      </c>
      <c r="Z527" s="203">
        <v>61259.91</v>
      </c>
      <c r="AA527" s="203">
        <v>61259.91</v>
      </c>
      <c r="AB527" s="203">
        <v>61259.91</v>
      </c>
      <c r="AC527" s="203"/>
      <c r="AD527" s="203"/>
      <c r="AE527" s="203">
        <v>61856.518333333348</v>
      </c>
      <c r="AF527" s="270"/>
      <c r="AG527" s="271"/>
      <c r="AH527" s="343"/>
      <c r="AI527" s="205"/>
      <c r="AJ527" s="205"/>
      <c r="AK527" s="206">
        <v>61856.518333333348</v>
      </c>
      <c r="AL527" s="205">
        <v>61856.518333333348</v>
      </c>
      <c r="AM527" s="344"/>
      <c r="AN527" s="343"/>
      <c r="AO527" s="208">
        <v>0</v>
      </c>
      <c r="AP527" s="209"/>
      <c r="AQ527" s="210">
        <v>61259.91</v>
      </c>
      <c r="AR527" s="343"/>
      <c r="AS527" s="205"/>
      <c r="AT527" s="205"/>
      <c r="AU527" s="205">
        <v>61259.91</v>
      </c>
      <c r="AV527" s="211">
        <v>61259.91</v>
      </c>
      <c r="AW527" s="343"/>
      <c r="AX527" s="343"/>
      <c r="AY527" s="207">
        <v>0</v>
      </c>
      <c r="AZ527" s="212" t="s">
        <v>4908</v>
      </c>
      <c r="BA527" s="213">
        <v>0</v>
      </c>
      <c r="BB527" s="345"/>
      <c r="BC527" s="202" t="str">
        <f t="shared" si="62"/>
        <v/>
      </c>
      <c r="BD527" s="202" t="str">
        <f t="shared" si="62"/>
        <v/>
      </c>
      <c r="BE527" s="202" t="str">
        <f t="shared" si="62"/>
        <v/>
      </c>
      <c r="BF527" s="202" t="str">
        <f t="shared" si="62"/>
        <v>Non-Op</v>
      </c>
      <c r="BG527" s="202" t="str">
        <f t="shared" si="60"/>
        <v>NO</v>
      </c>
      <c r="BH527" s="202" t="str">
        <f t="shared" si="60"/>
        <v>NO</v>
      </c>
      <c r="BI527" s="202" t="str">
        <f t="shared" si="61"/>
        <v/>
      </c>
      <c r="BJ527" s="345"/>
      <c r="BK527" s="202" t="b">
        <f t="shared" si="64"/>
        <v>1</v>
      </c>
      <c r="BL527" s="202" t="b">
        <f t="shared" si="64"/>
        <v>1</v>
      </c>
      <c r="BM527" s="202" t="b">
        <f t="shared" si="64"/>
        <v>1</v>
      </c>
      <c r="BN527" s="202" t="b">
        <f t="shared" si="64"/>
        <v>1</v>
      </c>
      <c r="BO527" s="202" t="b">
        <f t="shared" si="64"/>
        <v>1</v>
      </c>
      <c r="BP527" s="202" t="b">
        <f t="shared" si="64"/>
        <v>1</v>
      </c>
      <c r="BQ527" s="202" t="b">
        <f t="shared" si="63"/>
        <v>1</v>
      </c>
      <c r="BR527" s="345"/>
    </row>
    <row r="528" spans="1:70" s="214" customFormat="1" ht="12" customHeight="1" x14ac:dyDescent="0.2">
      <c r="A528" s="272">
        <v>18231261</v>
      </c>
      <c r="B528" s="272" t="s">
        <v>2173</v>
      </c>
      <c r="C528" s="273" t="s">
        <v>906</v>
      </c>
      <c r="D528" s="244" t="s">
        <v>478</v>
      </c>
      <c r="E528" s="245"/>
      <c r="F528" s="274">
        <v>43101</v>
      </c>
      <c r="G528" s="244"/>
      <c r="H528" s="247" t="s">
        <v>1684</v>
      </c>
      <c r="I528" s="247" t="s">
        <v>1684</v>
      </c>
      <c r="J528" s="247" t="s">
        <v>1684</v>
      </c>
      <c r="K528" s="247" t="s">
        <v>478</v>
      </c>
      <c r="L528" s="247" t="s">
        <v>1685</v>
      </c>
      <c r="M528" s="247" t="s">
        <v>1685</v>
      </c>
      <c r="N528" s="247" t="s">
        <v>1684</v>
      </c>
      <c r="O528" s="248"/>
      <c r="P528" s="249">
        <v>0</v>
      </c>
      <c r="Q528" s="249">
        <v>-1159097</v>
      </c>
      <c r="R528" s="249">
        <v>-5669298</v>
      </c>
      <c r="S528" s="249">
        <v>-7489249</v>
      </c>
      <c r="T528" s="249">
        <v>-10583532</v>
      </c>
      <c r="U528" s="249">
        <v>-12297609</v>
      </c>
      <c r="V528" s="249">
        <v>-15310715</v>
      </c>
      <c r="W528" s="249">
        <v>-4676094</v>
      </c>
      <c r="X528" s="249">
        <v>8287632</v>
      </c>
      <c r="Y528" s="249">
        <v>7718162</v>
      </c>
      <c r="Z528" s="249">
        <v>12587279</v>
      </c>
      <c r="AA528" s="249">
        <v>-351069</v>
      </c>
      <c r="AB528" s="249">
        <v>3491160.77</v>
      </c>
      <c r="AC528" s="249"/>
      <c r="AD528" s="249"/>
      <c r="AE528" s="249">
        <v>-2266500.80125</v>
      </c>
      <c r="AF528" s="284"/>
      <c r="AG528" s="285"/>
      <c r="AH528" s="346"/>
      <c r="AI528" s="252"/>
      <c r="AJ528" s="252"/>
      <c r="AK528" s="253">
        <v>-2266500.80125</v>
      </c>
      <c r="AL528" s="252">
        <v>-2266500.80125</v>
      </c>
      <c r="AM528" s="347"/>
      <c r="AN528" s="346"/>
      <c r="AO528" s="255">
        <v>0</v>
      </c>
      <c r="AP528" s="252"/>
      <c r="AQ528" s="256">
        <v>3491160.77</v>
      </c>
      <c r="AR528" s="346"/>
      <c r="AS528" s="252"/>
      <c r="AT528" s="252"/>
      <c r="AU528" s="252">
        <v>3491160.77</v>
      </c>
      <c r="AV528" s="257">
        <v>3491160.77</v>
      </c>
      <c r="AW528" s="346"/>
      <c r="AX528" s="346"/>
      <c r="AY528" s="254">
        <v>0</v>
      </c>
      <c r="AZ528" s="258" t="s">
        <v>4878</v>
      </c>
      <c r="BA528" s="213">
        <v>0</v>
      </c>
      <c r="BB528" s="345"/>
      <c r="BC528" s="247" t="str">
        <f t="shared" si="62"/>
        <v/>
      </c>
      <c r="BD528" s="247" t="str">
        <f t="shared" si="62"/>
        <v/>
      </c>
      <c r="BE528" s="247" t="str">
        <f t="shared" si="62"/>
        <v/>
      </c>
      <c r="BF528" s="202" t="str">
        <f t="shared" si="62"/>
        <v>Non-Op</v>
      </c>
      <c r="BG528" s="202" t="str">
        <f t="shared" si="60"/>
        <v>NO</v>
      </c>
      <c r="BH528" s="202" t="str">
        <f t="shared" si="60"/>
        <v>NO</v>
      </c>
      <c r="BI528" s="202" t="str">
        <f t="shared" si="61"/>
        <v/>
      </c>
      <c r="BJ528" s="345"/>
      <c r="BK528" s="202" t="b">
        <f t="shared" si="64"/>
        <v>1</v>
      </c>
      <c r="BL528" s="202" t="b">
        <f t="shared" si="64"/>
        <v>1</v>
      </c>
      <c r="BM528" s="202" t="b">
        <f t="shared" si="64"/>
        <v>1</v>
      </c>
      <c r="BN528" s="202" t="b">
        <f t="shared" si="64"/>
        <v>1</v>
      </c>
      <c r="BO528" s="202" t="b">
        <f t="shared" si="64"/>
        <v>1</v>
      </c>
      <c r="BP528" s="202" t="b">
        <f t="shared" si="64"/>
        <v>1</v>
      </c>
      <c r="BQ528" s="202" t="b">
        <f t="shared" si="63"/>
        <v>1</v>
      </c>
      <c r="BR528" s="345"/>
    </row>
    <row r="529" spans="1:70" s="214" customFormat="1" ht="12" customHeight="1" x14ac:dyDescent="0.2">
      <c r="A529" s="272">
        <v>18231271</v>
      </c>
      <c r="B529" s="272" t="s">
        <v>2174</v>
      </c>
      <c r="C529" s="273" t="s">
        <v>907</v>
      </c>
      <c r="D529" s="244" t="s">
        <v>478</v>
      </c>
      <c r="E529" s="245"/>
      <c r="F529" s="274">
        <v>43101</v>
      </c>
      <c r="G529" s="244"/>
      <c r="H529" s="247" t="s">
        <v>1684</v>
      </c>
      <c r="I529" s="247" t="s">
        <v>1684</v>
      </c>
      <c r="J529" s="247" t="s">
        <v>1684</v>
      </c>
      <c r="K529" s="247" t="s">
        <v>478</v>
      </c>
      <c r="L529" s="247" t="s">
        <v>1685</v>
      </c>
      <c r="M529" s="247" t="s">
        <v>1685</v>
      </c>
      <c r="N529" s="247" t="s">
        <v>1684</v>
      </c>
      <c r="O529" s="248"/>
      <c r="P529" s="249">
        <v>0</v>
      </c>
      <c r="Q529" s="249">
        <v>1159097</v>
      </c>
      <c r="R529" s="249">
        <v>5669298</v>
      </c>
      <c r="S529" s="249">
        <v>7489249</v>
      </c>
      <c r="T529" s="249">
        <v>10583532</v>
      </c>
      <c r="U529" s="249">
        <v>12297609</v>
      </c>
      <c r="V529" s="249">
        <v>15310715</v>
      </c>
      <c r="W529" s="249">
        <v>4676094</v>
      </c>
      <c r="X529" s="249">
        <v>-8287632</v>
      </c>
      <c r="Y529" s="249">
        <v>-7718162</v>
      </c>
      <c r="Z529" s="249">
        <v>-12587279</v>
      </c>
      <c r="AA529" s="249">
        <v>351069</v>
      </c>
      <c r="AB529" s="249">
        <v>-3491160.77</v>
      </c>
      <c r="AC529" s="249"/>
      <c r="AD529" s="249"/>
      <c r="AE529" s="249">
        <v>2266500.80125</v>
      </c>
      <c r="AF529" s="284"/>
      <c r="AG529" s="285"/>
      <c r="AH529" s="346"/>
      <c r="AI529" s="252"/>
      <c r="AJ529" s="252"/>
      <c r="AK529" s="253">
        <v>2266500.80125</v>
      </c>
      <c r="AL529" s="252">
        <v>2266500.80125</v>
      </c>
      <c r="AM529" s="347"/>
      <c r="AN529" s="346"/>
      <c r="AO529" s="255">
        <v>0</v>
      </c>
      <c r="AP529" s="252"/>
      <c r="AQ529" s="256">
        <v>-3491160.77</v>
      </c>
      <c r="AR529" s="346"/>
      <c r="AS529" s="252"/>
      <c r="AT529" s="252"/>
      <c r="AU529" s="252">
        <v>-3491160.77</v>
      </c>
      <c r="AV529" s="257">
        <v>-3491160.77</v>
      </c>
      <c r="AW529" s="346"/>
      <c r="AX529" s="346"/>
      <c r="AY529" s="254">
        <v>0</v>
      </c>
      <c r="AZ529" s="258" t="s">
        <v>4878</v>
      </c>
      <c r="BA529" s="213">
        <v>0</v>
      </c>
      <c r="BB529" s="345"/>
      <c r="BC529" s="247" t="str">
        <f t="shared" si="62"/>
        <v/>
      </c>
      <c r="BD529" s="247" t="str">
        <f t="shared" si="62"/>
        <v/>
      </c>
      <c r="BE529" s="247" t="str">
        <f t="shared" si="62"/>
        <v/>
      </c>
      <c r="BF529" s="202" t="str">
        <f t="shared" si="62"/>
        <v>Non-Op</v>
      </c>
      <c r="BG529" s="202" t="str">
        <f t="shared" si="60"/>
        <v>NO</v>
      </c>
      <c r="BH529" s="202" t="str">
        <f t="shared" si="60"/>
        <v>NO</v>
      </c>
      <c r="BI529" s="202" t="str">
        <f t="shared" si="61"/>
        <v/>
      </c>
      <c r="BJ529" s="345"/>
      <c r="BK529" s="202" t="b">
        <f t="shared" si="64"/>
        <v>1</v>
      </c>
      <c r="BL529" s="202" t="b">
        <f t="shared" si="64"/>
        <v>1</v>
      </c>
      <c r="BM529" s="202" t="b">
        <f t="shared" si="64"/>
        <v>1</v>
      </c>
      <c r="BN529" s="202" t="b">
        <f t="shared" si="64"/>
        <v>1</v>
      </c>
      <c r="BO529" s="202" t="b">
        <f t="shared" si="64"/>
        <v>1</v>
      </c>
      <c r="BP529" s="202" t="b">
        <f t="shared" si="64"/>
        <v>1</v>
      </c>
      <c r="BQ529" s="202" t="b">
        <f t="shared" si="63"/>
        <v>1</v>
      </c>
      <c r="BR529" s="345"/>
    </row>
    <row r="530" spans="1:70" s="214" customFormat="1" ht="12" customHeight="1" x14ac:dyDescent="0.2">
      <c r="A530" s="239">
        <v>18232221</v>
      </c>
      <c r="B530" s="240" t="s">
        <v>2175</v>
      </c>
      <c r="C530" s="200" t="s">
        <v>908</v>
      </c>
      <c r="D530" s="201" t="s">
        <v>478</v>
      </c>
      <c r="E530" s="170"/>
      <c r="F530" s="200"/>
      <c r="G530" s="201"/>
      <c r="H530" s="202" t="s">
        <v>1684</v>
      </c>
      <c r="I530" s="202" t="s">
        <v>1684</v>
      </c>
      <c r="J530" s="202" t="s">
        <v>1684</v>
      </c>
      <c r="K530" s="202" t="s">
        <v>478</v>
      </c>
      <c r="L530" s="202" t="s">
        <v>1685</v>
      </c>
      <c r="M530" s="202" t="s">
        <v>1685</v>
      </c>
      <c r="N530" s="202" t="s">
        <v>1684</v>
      </c>
      <c r="O530" s="167"/>
      <c r="P530" s="203">
        <v>200000</v>
      </c>
      <c r="Q530" s="203">
        <v>200000</v>
      </c>
      <c r="R530" s="203">
        <v>200000</v>
      </c>
      <c r="S530" s="203">
        <v>197670.25</v>
      </c>
      <c r="T530" s="203">
        <v>197670.25</v>
      </c>
      <c r="U530" s="203">
        <v>197670.25</v>
      </c>
      <c r="V530" s="203">
        <v>197670.25</v>
      </c>
      <c r="W530" s="203">
        <v>197670.25</v>
      </c>
      <c r="X530" s="203">
        <v>197670.25</v>
      </c>
      <c r="Y530" s="203">
        <v>197670.25</v>
      </c>
      <c r="Z530" s="203">
        <v>197670.25</v>
      </c>
      <c r="AA530" s="203">
        <v>197670.25</v>
      </c>
      <c r="AB530" s="203">
        <v>50000</v>
      </c>
      <c r="AC530" s="203"/>
      <c r="AD530" s="203"/>
      <c r="AE530" s="203">
        <v>192002.6875</v>
      </c>
      <c r="AF530" s="215"/>
      <c r="AG530" s="216"/>
      <c r="AH530" s="205"/>
      <c r="AI530" s="205"/>
      <c r="AJ530" s="205"/>
      <c r="AK530" s="206">
        <v>192002.6875</v>
      </c>
      <c r="AL530" s="205">
        <v>192002.6875</v>
      </c>
      <c r="AM530" s="207"/>
      <c r="AN530" s="205"/>
      <c r="AO530" s="208">
        <v>0</v>
      </c>
      <c r="AP530" s="209"/>
      <c r="AQ530" s="210">
        <v>50000</v>
      </c>
      <c r="AR530" s="205"/>
      <c r="AS530" s="205"/>
      <c r="AT530" s="205"/>
      <c r="AU530" s="205">
        <v>50000</v>
      </c>
      <c r="AV530" s="211">
        <v>50000</v>
      </c>
      <c r="AW530" s="205"/>
      <c r="AX530" s="205"/>
      <c r="AY530" s="207">
        <v>0</v>
      </c>
      <c r="AZ530" s="212" t="s">
        <v>4908</v>
      </c>
      <c r="BA530" s="213">
        <v>0</v>
      </c>
      <c r="BC530" s="202" t="str">
        <f t="shared" si="62"/>
        <v/>
      </c>
      <c r="BD530" s="202" t="str">
        <f t="shared" si="62"/>
        <v/>
      </c>
      <c r="BE530" s="202" t="str">
        <f t="shared" si="62"/>
        <v/>
      </c>
      <c r="BF530" s="202" t="str">
        <f t="shared" si="62"/>
        <v>Non-Op</v>
      </c>
      <c r="BG530" s="202" t="str">
        <f t="shared" si="60"/>
        <v>NO</v>
      </c>
      <c r="BH530" s="202" t="str">
        <f t="shared" si="60"/>
        <v>NO</v>
      </c>
      <c r="BI530" s="202" t="str">
        <f t="shared" si="61"/>
        <v/>
      </c>
      <c r="BK530" s="202" t="b">
        <f t="shared" si="64"/>
        <v>1</v>
      </c>
      <c r="BL530" s="202" t="b">
        <f t="shared" si="64"/>
        <v>1</v>
      </c>
      <c r="BM530" s="202" t="b">
        <f t="shared" si="64"/>
        <v>1</v>
      </c>
      <c r="BN530" s="202" t="b">
        <f t="shared" si="64"/>
        <v>1</v>
      </c>
      <c r="BO530" s="202" t="b">
        <f t="shared" si="64"/>
        <v>1</v>
      </c>
      <c r="BP530" s="202" t="b">
        <f t="shared" si="64"/>
        <v>1</v>
      </c>
      <c r="BQ530" s="202" t="b">
        <f t="shared" si="63"/>
        <v>1</v>
      </c>
    </row>
    <row r="531" spans="1:70" s="214" customFormat="1" ht="12" customHeight="1" x14ac:dyDescent="0.2">
      <c r="A531" s="239">
        <v>18232251</v>
      </c>
      <c r="B531" s="240" t="s">
        <v>2176</v>
      </c>
      <c r="C531" s="200" t="s">
        <v>909</v>
      </c>
      <c r="D531" s="201" t="s">
        <v>479</v>
      </c>
      <c r="E531" s="170"/>
      <c r="F531" s="200"/>
      <c r="G531" s="201"/>
      <c r="H531" s="202" t="s">
        <v>1684</v>
      </c>
      <c r="I531" s="202" t="s">
        <v>1684</v>
      </c>
      <c r="J531" s="202" t="s">
        <v>1684</v>
      </c>
      <c r="K531" s="202" t="s">
        <v>1684</v>
      </c>
      <c r="L531" s="202" t="s">
        <v>479</v>
      </c>
      <c r="M531" s="202" t="s">
        <v>1685</v>
      </c>
      <c r="N531" s="202" t="s">
        <v>479</v>
      </c>
      <c r="O531" s="167"/>
      <c r="P531" s="203">
        <v>23165.34</v>
      </c>
      <c r="Q531" s="203">
        <v>23185.34</v>
      </c>
      <c r="R531" s="203">
        <v>23185.34</v>
      </c>
      <c r="S531" s="203">
        <v>25495.09</v>
      </c>
      <c r="T531" s="203">
        <v>25495.09</v>
      </c>
      <c r="U531" s="203">
        <v>25495.09</v>
      </c>
      <c r="V531" s="203">
        <v>25495.09</v>
      </c>
      <c r="W531" s="203">
        <v>25495.09</v>
      </c>
      <c r="X531" s="203">
        <v>25495.09</v>
      </c>
      <c r="Y531" s="203">
        <v>25495.09</v>
      </c>
      <c r="Z531" s="203">
        <v>25495.09</v>
      </c>
      <c r="AA531" s="203">
        <v>25495.09</v>
      </c>
      <c r="AB531" s="203">
        <v>25495.09</v>
      </c>
      <c r="AC531" s="203"/>
      <c r="AD531" s="203"/>
      <c r="AE531" s="203">
        <v>25013.05875</v>
      </c>
      <c r="AF531" s="215"/>
      <c r="AG531" s="216"/>
      <c r="AH531" s="205"/>
      <c r="AI531" s="205"/>
      <c r="AJ531" s="205"/>
      <c r="AK531" s="206"/>
      <c r="AL531" s="205">
        <v>0</v>
      </c>
      <c r="AM531" s="207">
        <v>25013.05875</v>
      </c>
      <c r="AN531" s="205"/>
      <c r="AO531" s="208">
        <v>25013.05875</v>
      </c>
      <c r="AP531" s="209"/>
      <c r="AQ531" s="210">
        <v>25495.09</v>
      </c>
      <c r="AR531" s="205"/>
      <c r="AS531" s="205"/>
      <c r="AT531" s="205"/>
      <c r="AU531" s="205"/>
      <c r="AV531" s="211">
        <v>0</v>
      </c>
      <c r="AW531" s="205">
        <v>25495.09</v>
      </c>
      <c r="AX531" s="205"/>
      <c r="AY531" s="207">
        <v>25495.09</v>
      </c>
      <c r="AZ531" s="212"/>
      <c r="BA531" s="213">
        <v>0</v>
      </c>
      <c r="BC531" s="202" t="str">
        <f t="shared" si="62"/>
        <v/>
      </c>
      <c r="BD531" s="202" t="str">
        <f t="shared" si="62"/>
        <v/>
      </c>
      <c r="BE531" s="202" t="str">
        <f t="shared" si="62"/>
        <v/>
      </c>
      <c r="BF531" s="202" t="str">
        <f t="shared" si="62"/>
        <v/>
      </c>
      <c r="BG531" s="202" t="str">
        <f t="shared" si="60"/>
        <v>W/C</v>
      </c>
      <c r="BH531" s="202" t="str">
        <f t="shared" si="60"/>
        <v>NO</v>
      </c>
      <c r="BI531" s="202" t="str">
        <f t="shared" si="61"/>
        <v>W/C</v>
      </c>
      <c r="BK531" s="202" t="b">
        <f t="shared" si="64"/>
        <v>1</v>
      </c>
      <c r="BL531" s="202" t="b">
        <f t="shared" si="64"/>
        <v>1</v>
      </c>
      <c r="BM531" s="202" t="b">
        <f t="shared" si="64"/>
        <v>1</v>
      </c>
      <c r="BN531" s="202" t="b">
        <f t="shared" si="64"/>
        <v>1</v>
      </c>
      <c r="BO531" s="202" t="b">
        <f t="shared" si="64"/>
        <v>1</v>
      </c>
      <c r="BP531" s="202" t="b">
        <f t="shared" si="64"/>
        <v>1</v>
      </c>
      <c r="BQ531" s="202" t="b">
        <f t="shared" si="63"/>
        <v>1</v>
      </c>
    </row>
    <row r="532" spans="1:70" s="214" customFormat="1" ht="12" customHeight="1" x14ac:dyDescent="0.2">
      <c r="A532" s="239">
        <v>18232261</v>
      </c>
      <c r="B532" s="240" t="s">
        <v>2177</v>
      </c>
      <c r="C532" s="200" t="s">
        <v>910</v>
      </c>
      <c r="D532" s="201" t="s">
        <v>478</v>
      </c>
      <c r="E532" s="170"/>
      <c r="F532" s="200"/>
      <c r="G532" s="201"/>
      <c r="H532" s="202" t="s">
        <v>1684</v>
      </c>
      <c r="I532" s="202" t="s">
        <v>1684</v>
      </c>
      <c r="J532" s="202" t="s">
        <v>1684</v>
      </c>
      <c r="K532" s="202" t="s">
        <v>478</v>
      </c>
      <c r="L532" s="202" t="s">
        <v>1685</v>
      </c>
      <c r="M532" s="202" t="s">
        <v>1685</v>
      </c>
      <c r="N532" s="202" t="s">
        <v>1684</v>
      </c>
      <c r="O532" s="167"/>
      <c r="P532" s="203">
        <v>150000</v>
      </c>
      <c r="Q532" s="203">
        <v>150000</v>
      </c>
      <c r="R532" s="203">
        <v>150000</v>
      </c>
      <c r="S532" s="203">
        <v>87847.75</v>
      </c>
      <c r="T532" s="203">
        <v>87847.75</v>
      </c>
      <c r="U532" s="203">
        <v>87847.75</v>
      </c>
      <c r="V532" s="203">
        <v>110868.66</v>
      </c>
      <c r="W532" s="203">
        <v>110868.66</v>
      </c>
      <c r="X532" s="203">
        <v>110868.66</v>
      </c>
      <c r="Y532" s="203">
        <v>75282.86</v>
      </c>
      <c r="Z532" s="203">
        <v>75282.86</v>
      </c>
      <c r="AA532" s="203">
        <v>75282.86</v>
      </c>
      <c r="AB532" s="203">
        <v>160000</v>
      </c>
      <c r="AC532" s="203"/>
      <c r="AD532" s="203"/>
      <c r="AE532" s="203">
        <v>106416.48416666668</v>
      </c>
      <c r="AF532" s="215"/>
      <c r="AG532" s="216"/>
      <c r="AH532" s="205"/>
      <c r="AI532" s="205"/>
      <c r="AJ532" s="205"/>
      <c r="AK532" s="206">
        <v>106416.48416666668</v>
      </c>
      <c r="AL532" s="205">
        <v>106416.48416666668</v>
      </c>
      <c r="AM532" s="207"/>
      <c r="AN532" s="205"/>
      <c r="AO532" s="208">
        <v>0</v>
      </c>
      <c r="AP532" s="209"/>
      <c r="AQ532" s="210">
        <v>160000</v>
      </c>
      <c r="AR532" s="205"/>
      <c r="AS532" s="205"/>
      <c r="AT532" s="205"/>
      <c r="AU532" s="205">
        <v>160000</v>
      </c>
      <c r="AV532" s="211">
        <v>160000</v>
      </c>
      <c r="AW532" s="205"/>
      <c r="AX532" s="205"/>
      <c r="AY532" s="207">
        <v>0</v>
      </c>
      <c r="AZ532" s="212" t="s">
        <v>4908</v>
      </c>
      <c r="BA532" s="213">
        <v>0</v>
      </c>
      <c r="BC532" s="202" t="str">
        <f t="shared" si="62"/>
        <v/>
      </c>
      <c r="BD532" s="202" t="str">
        <f t="shared" si="62"/>
        <v/>
      </c>
      <c r="BE532" s="202" t="str">
        <f t="shared" si="62"/>
        <v/>
      </c>
      <c r="BF532" s="202" t="str">
        <f t="shared" si="62"/>
        <v>Non-Op</v>
      </c>
      <c r="BG532" s="202" t="str">
        <f t="shared" si="60"/>
        <v>NO</v>
      </c>
      <c r="BH532" s="202" t="str">
        <f t="shared" si="60"/>
        <v>NO</v>
      </c>
      <c r="BI532" s="202" t="str">
        <f t="shared" si="61"/>
        <v/>
      </c>
      <c r="BK532" s="202" t="b">
        <f t="shared" si="64"/>
        <v>1</v>
      </c>
      <c r="BL532" s="202" t="b">
        <f t="shared" si="64"/>
        <v>1</v>
      </c>
      <c r="BM532" s="202" t="b">
        <f t="shared" si="64"/>
        <v>1</v>
      </c>
      <c r="BN532" s="202" t="b">
        <f t="shared" si="64"/>
        <v>1</v>
      </c>
      <c r="BO532" s="202" t="b">
        <f t="shared" si="64"/>
        <v>1</v>
      </c>
      <c r="BP532" s="202" t="b">
        <f t="shared" si="64"/>
        <v>1</v>
      </c>
      <c r="BQ532" s="202" t="b">
        <f t="shared" si="63"/>
        <v>1</v>
      </c>
    </row>
    <row r="533" spans="1:70" s="214" customFormat="1" ht="12" customHeight="1" x14ac:dyDescent="0.2">
      <c r="A533" s="239">
        <v>18232271</v>
      </c>
      <c r="B533" s="240" t="s">
        <v>2178</v>
      </c>
      <c r="C533" s="200" t="s">
        <v>911</v>
      </c>
      <c r="D533" s="201" t="s">
        <v>479</v>
      </c>
      <c r="E533" s="170"/>
      <c r="F533" s="200"/>
      <c r="G533" s="201"/>
      <c r="H533" s="202" t="s">
        <v>1684</v>
      </c>
      <c r="I533" s="202" t="s">
        <v>1684</v>
      </c>
      <c r="J533" s="202" t="s">
        <v>1684</v>
      </c>
      <c r="K533" s="202" t="s">
        <v>1684</v>
      </c>
      <c r="L533" s="202" t="s">
        <v>479</v>
      </c>
      <c r="M533" s="202" t="s">
        <v>1685</v>
      </c>
      <c r="N533" s="202" t="s">
        <v>479</v>
      </c>
      <c r="O533" s="167"/>
      <c r="P533" s="203">
        <v>250050.86</v>
      </c>
      <c r="Q533" s="203">
        <v>272689.36</v>
      </c>
      <c r="R533" s="203">
        <v>115835.43</v>
      </c>
      <c r="S533" s="203">
        <v>-65949.009999999995</v>
      </c>
      <c r="T533" s="203">
        <v>-88673.66</v>
      </c>
      <c r="U533" s="203">
        <v>-127460.08</v>
      </c>
      <c r="V533" s="203">
        <v>-122689.07</v>
      </c>
      <c r="W533" s="203">
        <v>-148518.07</v>
      </c>
      <c r="X533" s="203">
        <v>-141170.51999999999</v>
      </c>
      <c r="Y533" s="203">
        <v>-127338.13</v>
      </c>
      <c r="Z533" s="203">
        <v>-104416.31</v>
      </c>
      <c r="AA533" s="203">
        <v>-98363.79</v>
      </c>
      <c r="AB533" s="203">
        <v>-87291.95</v>
      </c>
      <c r="AC533" s="203"/>
      <c r="AD533" s="203"/>
      <c r="AE533" s="203">
        <v>-46222.866250000014</v>
      </c>
      <c r="AF533" s="215"/>
      <c r="AG533" s="216"/>
      <c r="AH533" s="205"/>
      <c r="AI533" s="205"/>
      <c r="AJ533" s="205"/>
      <c r="AK533" s="206"/>
      <c r="AL533" s="205">
        <v>0</v>
      </c>
      <c r="AM533" s="207">
        <v>-46222.866250000014</v>
      </c>
      <c r="AN533" s="205"/>
      <c r="AO533" s="208">
        <v>-46222.866250000014</v>
      </c>
      <c r="AP533" s="209"/>
      <c r="AQ533" s="210">
        <v>-87291.95</v>
      </c>
      <c r="AR533" s="205"/>
      <c r="AS533" s="205"/>
      <c r="AT533" s="205"/>
      <c r="AU533" s="205"/>
      <c r="AV533" s="211">
        <v>0</v>
      </c>
      <c r="AW533" s="205">
        <v>-87291.95</v>
      </c>
      <c r="AX533" s="205"/>
      <c r="AY533" s="207">
        <v>-87291.95</v>
      </c>
      <c r="AZ533" s="212"/>
      <c r="BA533" s="213">
        <v>0</v>
      </c>
      <c r="BC533" s="202" t="str">
        <f t="shared" si="62"/>
        <v/>
      </c>
      <c r="BD533" s="202" t="str">
        <f t="shared" si="62"/>
        <v/>
      </c>
      <c r="BE533" s="202" t="str">
        <f t="shared" si="62"/>
        <v/>
      </c>
      <c r="BF533" s="202" t="str">
        <f t="shared" si="62"/>
        <v/>
      </c>
      <c r="BG533" s="202" t="str">
        <f t="shared" si="60"/>
        <v>W/C</v>
      </c>
      <c r="BH533" s="202" t="str">
        <f t="shared" si="60"/>
        <v>NO</v>
      </c>
      <c r="BI533" s="202" t="str">
        <f t="shared" si="61"/>
        <v>W/C</v>
      </c>
      <c r="BK533" s="202" t="b">
        <f t="shared" si="64"/>
        <v>1</v>
      </c>
      <c r="BL533" s="202" t="b">
        <f t="shared" si="64"/>
        <v>1</v>
      </c>
      <c r="BM533" s="202" t="b">
        <f t="shared" si="64"/>
        <v>1</v>
      </c>
      <c r="BN533" s="202" t="b">
        <f t="shared" si="64"/>
        <v>1</v>
      </c>
      <c r="BO533" s="202" t="b">
        <f t="shared" si="64"/>
        <v>1</v>
      </c>
      <c r="BP533" s="202" t="b">
        <f t="shared" si="64"/>
        <v>1</v>
      </c>
      <c r="BQ533" s="202" t="b">
        <f t="shared" si="63"/>
        <v>1</v>
      </c>
    </row>
    <row r="534" spans="1:70" s="214" customFormat="1" ht="12" customHeight="1" x14ac:dyDescent="0.2">
      <c r="A534" s="239">
        <v>18232301</v>
      </c>
      <c r="B534" s="240" t="s">
        <v>2179</v>
      </c>
      <c r="C534" s="200" t="s">
        <v>187</v>
      </c>
      <c r="D534" s="201" t="s">
        <v>476</v>
      </c>
      <c r="E534" s="170"/>
      <c r="F534" s="200"/>
      <c r="G534" s="201"/>
      <c r="H534" s="202" t="s">
        <v>1684</v>
      </c>
      <c r="I534" s="202" t="s">
        <v>476</v>
      </c>
      <c r="J534" s="202" t="s">
        <v>1684</v>
      </c>
      <c r="K534" s="202" t="s">
        <v>1684</v>
      </c>
      <c r="L534" s="202" t="s">
        <v>1685</v>
      </c>
      <c r="M534" s="202" t="s">
        <v>1685</v>
      </c>
      <c r="N534" s="202" t="s">
        <v>1684</v>
      </c>
      <c r="O534" s="167"/>
      <c r="P534" s="203">
        <v>62954125.369999997</v>
      </c>
      <c r="Q534" s="203">
        <v>62667908.369999997</v>
      </c>
      <c r="R534" s="203">
        <v>62361705.369999997</v>
      </c>
      <c r="S534" s="203">
        <v>62072585.369999997</v>
      </c>
      <c r="T534" s="203">
        <v>61777559.369999997</v>
      </c>
      <c r="U534" s="203">
        <v>61487220.369999997</v>
      </c>
      <c r="V534" s="203">
        <v>61189384.369999997</v>
      </c>
      <c r="W534" s="203">
        <v>60897821.369999997</v>
      </c>
      <c r="X534" s="203">
        <v>60604807.369999997</v>
      </c>
      <c r="Y534" s="203">
        <v>60304382.369999997</v>
      </c>
      <c r="Z534" s="203">
        <v>60010138.369999997</v>
      </c>
      <c r="AA534" s="203">
        <v>59708524.369999997</v>
      </c>
      <c r="AB534" s="203">
        <v>59411377.369999997</v>
      </c>
      <c r="AC534" s="203"/>
      <c r="AD534" s="203"/>
      <c r="AE534" s="203">
        <v>61188732.369999997</v>
      </c>
      <c r="AF534" s="215" t="s">
        <v>188</v>
      </c>
      <c r="AG534" s="216"/>
      <c r="AH534" s="205"/>
      <c r="AI534" s="205">
        <v>61188732.369999997</v>
      </c>
      <c r="AJ534" s="205"/>
      <c r="AK534" s="206"/>
      <c r="AL534" s="205">
        <v>61188732.369999997</v>
      </c>
      <c r="AM534" s="207"/>
      <c r="AN534" s="205"/>
      <c r="AO534" s="208">
        <v>0</v>
      </c>
      <c r="AP534" s="209"/>
      <c r="AQ534" s="210">
        <v>59411377.369999997</v>
      </c>
      <c r="AR534" s="205"/>
      <c r="AS534" s="205">
        <v>59411377.369999997</v>
      </c>
      <c r="AT534" s="205"/>
      <c r="AU534" s="205"/>
      <c r="AV534" s="211">
        <v>59411377.369999997</v>
      </c>
      <c r="AW534" s="205"/>
      <c r="AX534" s="205"/>
      <c r="AY534" s="207">
        <v>0</v>
      </c>
      <c r="AZ534" s="212"/>
      <c r="BA534" s="213">
        <v>0</v>
      </c>
      <c r="BC534" s="202" t="str">
        <f t="shared" si="62"/>
        <v/>
      </c>
      <c r="BD534" s="202" t="str">
        <f t="shared" si="62"/>
        <v>ERB</v>
      </c>
      <c r="BE534" s="202" t="str">
        <f t="shared" si="62"/>
        <v/>
      </c>
      <c r="BF534" s="202" t="str">
        <f t="shared" si="62"/>
        <v/>
      </c>
      <c r="BG534" s="202" t="str">
        <f t="shared" si="60"/>
        <v>NO</v>
      </c>
      <c r="BH534" s="202" t="str">
        <f t="shared" si="60"/>
        <v>NO</v>
      </c>
      <c r="BI534" s="202" t="str">
        <f t="shared" si="61"/>
        <v/>
      </c>
      <c r="BK534" s="202" t="b">
        <f t="shared" si="64"/>
        <v>1</v>
      </c>
      <c r="BL534" s="202" t="b">
        <f t="shared" si="64"/>
        <v>1</v>
      </c>
      <c r="BM534" s="202" t="b">
        <f t="shared" si="64"/>
        <v>1</v>
      </c>
      <c r="BN534" s="202" t="b">
        <f t="shared" si="64"/>
        <v>1</v>
      </c>
      <c r="BO534" s="202" t="b">
        <f t="shared" si="64"/>
        <v>1</v>
      </c>
      <c r="BP534" s="202" t="b">
        <f t="shared" si="64"/>
        <v>1</v>
      </c>
      <c r="BQ534" s="202" t="b">
        <f t="shared" si="63"/>
        <v>1</v>
      </c>
    </row>
    <row r="535" spans="1:70" s="214" customFormat="1" ht="12" customHeight="1" x14ac:dyDescent="0.2">
      <c r="A535" s="239">
        <v>18232311</v>
      </c>
      <c r="B535" s="240" t="s">
        <v>2180</v>
      </c>
      <c r="C535" s="200" t="s">
        <v>189</v>
      </c>
      <c r="D535" s="201" t="s">
        <v>476</v>
      </c>
      <c r="E535" s="170"/>
      <c r="F535" s="200"/>
      <c r="G535" s="201"/>
      <c r="H535" s="202" t="s">
        <v>1684</v>
      </c>
      <c r="I535" s="202" t="s">
        <v>476</v>
      </c>
      <c r="J535" s="202" t="s">
        <v>1684</v>
      </c>
      <c r="K535" s="202" t="s">
        <v>1684</v>
      </c>
      <c r="L535" s="202" t="s">
        <v>1685</v>
      </c>
      <c r="M535" s="202" t="s">
        <v>1685</v>
      </c>
      <c r="N535" s="202" t="s">
        <v>1684</v>
      </c>
      <c r="O535" s="167"/>
      <c r="P535" s="203">
        <v>13369404</v>
      </c>
      <c r="Q535" s="203">
        <v>13312119</v>
      </c>
      <c r="R535" s="203">
        <v>13254834</v>
      </c>
      <c r="S535" s="203">
        <v>13197549</v>
      </c>
      <c r="T535" s="203">
        <v>13140264</v>
      </c>
      <c r="U535" s="203">
        <v>13082979</v>
      </c>
      <c r="V535" s="203">
        <v>13025694</v>
      </c>
      <c r="W535" s="203">
        <v>12968409</v>
      </c>
      <c r="X535" s="203">
        <v>12911124</v>
      </c>
      <c r="Y535" s="203">
        <v>12853839</v>
      </c>
      <c r="Z535" s="203">
        <v>12796554</v>
      </c>
      <c r="AA535" s="203">
        <v>12739269</v>
      </c>
      <c r="AB535" s="203">
        <v>12681984</v>
      </c>
      <c r="AC535" s="203"/>
      <c r="AD535" s="203"/>
      <c r="AE535" s="203">
        <v>13025694</v>
      </c>
      <c r="AF535" s="215" t="s">
        <v>188</v>
      </c>
      <c r="AG535" s="216"/>
      <c r="AH535" s="205"/>
      <c r="AI535" s="205">
        <v>13025694</v>
      </c>
      <c r="AJ535" s="205"/>
      <c r="AK535" s="206"/>
      <c r="AL535" s="205">
        <v>13025694</v>
      </c>
      <c r="AM535" s="207"/>
      <c r="AN535" s="205"/>
      <c r="AO535" s="208">
        <v>0</v>
      </c>
      <c r="AP535" s="209"/>
      <c r="AQ535" s="210">
        <v>12681984</v>
      </c>
      <c r="AR535" s="205"/>
      <c r="AS535" s="205">
        <v>12681984</v>
      </c>
      <c r="AT535" s="205"/>
      <c r="AU535" s="205"/>
      <c r="AV535" s="211">
        <v>12681984</v>
      </c>
      <c r="AW535" s="205"/>
      <c r="AX535" s="205"/>
      <c r="AY535" s="207">
        <v>0</v>
      </c>
      <c r="AZ535" s="212"/>
      <c r="BA535" s="213">
        <v>0</v>
      </c>
      <c r="BC535" s="202" t="str">
        <f t="shared" si="62"/>
        <v/>
      </c>
      <c r="BD535" s="202" t="str">
        <f t="shared" si="62"/>
        <v>ERB</v>
      </c>
      <c r="BE535" s="202" t="str">
        <f t="shared" si="62"/>
        <v/>
      </c>
      <c r="BF535" s="202" t="str">
        <f t="shared" si="62"/>
        <v/>
      </c>
      <c r="BG535" s="202" t="str">
        <f t="shared" si="60"/>
        <v>NO</v>
      </c>
      <c r="BH535" s="202" t="str">
        <f t="shared" si="60"/>
        <v>NO</v>
      </c>
      <c r="BI535" s="202" t="str">
        <f t="shared" si="61"/>
        <v/>
      </c>
      <c r="BK535" s="202" t="b">
        <f t="shared" si="64"/>
        <v>1</v>
      </c>
      <c r="BL535" s="202" t="b">
        <f t="shared" si="64"/>
        <v>1</v>
      </c>
      <c r="BM535" s="202" t="b">
        <f t="shared" si="64"/>
        <v>1</v>
      </c>
      <c r="BN535" s="202" t="b">
        <f t="shared" si="64"/>
        <v>1</v>
      </c>
      <c r="BO535" s="202" t="b">
        <f t="shared" si="64"/>
        <v>1</v>
      </c>
      <c r="BP535" s="202" t="b">
        <f t="shared" si="64"/>
        <v>1</v>
      </c>
      <c r="BQ535" s="202" t="b">
        <f t="shared" si="63"/>
        <v>1</v>
      </c>
    </row>
    <row r="536" spans="1:70" s="214" customFormat="1" ht="12" customHeight="1" x14ac:dyDescent="0.2">
      <c r="A536" s="239">
        <v>18232321</v>
      </c>
      <c r="B536" s="240" t="s">
        <v>2181</v>
      </c>
      <c r="C536" s="200" t="s">
        <v>169</v>
      </c>
      <c r="D536" s="201" t="s">
        <v>476</v>
      </c>
      <c r="E536" s="170"/>
      <c r="F536" s="200"/>
      <c r="G536" s="201"/>
      <c r="H536" s="202" t="s">
        <v>1684</v>
      </c>
      <c r="I536" s="202" t="s">
        <v>476</v>
      </c>
      <c r="J536" s="202" t="s">
        <v>1684</v>
      </c>
      <c r="K536" s="202" t="s">
        <v>1684</v>
      </c>
      <c r="L536" s="202" t="s">
        <v>1685</v>
      </c>
      <c r="M536" s="202" t="s">
        <v>1685</v>
      </c>
      <c r="N536" s="202" t="s">
        <v>1684</v>
      </c>
      <c r="O536" s="167"/>
      <c r="P536" s="203">
        <v>999999.71</v>
      </c>
      <c r="Q536" s="203">
        <v>958333.04</v>
      </c>
      <c r="R536" s="203">
        <v>916666.37</v>
      </c>
      <c r="S536" s="203">
        <v>874999.7</v>
      </c>
      <c r="T536" s="203">
        <v>833333.03</v>
      </c>
      <c r="U536" s="203">
        <v>791666.36</v>
      </c>
      <c r="V536" s="203">
        <v>749999.69</v>
      </c>
      <c r="W536" s="203">
        <v>708333.02</v>
      </c>
      <c r="X536" s="203">
        <v>666666.35</v>
      </c>
      <c r="Y536" s="203">
        <v>624999.68000000005</v>
      </c>
      <c r="Z536" s="203">
        <v>583333.01</v>
      </c>
      <c r="AA536" s="203">
        <v>541666.34</v>
      </c>
      <c r="AB536" s="203">
        <v>499999.67</v>
      </c>
      <c r="AC536" s="203"/>
      <c r="AD536" s="203"/>
      <c r="AE536" s="203">
        <v>749999.69</v>
      </c>
      <c r="AF536" s="215" t="s">
        <v>170</v>
      </c>
      <c r="AG536" s="216"/>
      <c r="AH536" s="205"/>
      <c r="AI536" s="205">
        <v>749999.69</v>
      </c>
      <c r="AJ536" s="205"/>
      <c r="AK536" s="206"/>
      <c r="AL536" s="205">
        <v>749999.69</v>
      </c>
      <c r="AM536" s="207"/>
      <c r="AN536" s="205"/>
      <c r="AO536" s="208">
        <v>0</v>
      </c>
      <c r="AP536" s="209"/>
      <c r="AQ536" s="210">
        <v>499999.67</v>
      </c>
      <c r="AR536" s="205"/>
      <c r="AS536" s="205">
        <v>499999.67</v>
      </c>
      <c r="AT536" s="205"/>
      <c r="AU536" s="205"/>
      <c r="AV536" s="211">
        <v>499999.67</v>
      </c>
      <c r="AW536" s="205"/>
      <c r="AX536" s="205"/>
      <c r="AY536" s="207">
        <v>0</v>
      </c>
      <c r="AZ536" s="212"/>
      <c r="BA536" s="213">
        <v>0</v>
      </c>
      <c r="BC536" s="202" t="str">
        <f t="shared" si="62"/>
        <v/>
      </c>
      <c r="BD536" s="202" t="str">
        <f t="shared" si="62"/>
        <v>ERB</v>
      </c>
      <c r="BE536" s="202" t="str">
        <f t="shared" si="62"/>
        <v/>
      </c>
      <c r="BF536" s="202" t="str">
        <f t="shared" si="62"/>
        <v/>
      </c>
      <c r="BG536" s="202" t="str">
        <f t="shared" si="60"/>
        <v>NO</v>
      </c>
      <c r="BH536" s="202" t="str">
        <f t="shared" si="60"/>
        <v>NO</v>
      </c>
      <c r="BI536" s="202" t="str">
        <f t="shared" si="61"/>
        <v/>
      </c>
      <c r="BK536" s="202" t="b">
        <f t="shared" si="64"/>
        <v>1</v>
      </c>
      <c r="BL536" s="202" t="b">
        <f t="shared" si="64"/>
        <v>1</v>
      </c>
      <c r="BM536" s="202" t="b">
        <f t="shared" si="64"/>
        <v>1</v>
      </c>
      <c r="BN536" s="202" t="b">
        <f t="shared" si="64"/>
        <v>1</v>
      </c>
      <c r="BO536" s="202" t="b">
        <f t="shared" si="64"/>
        <v>1</v>
      </c>
      <c r="BP536" s="202" t="b">
        <f t="shared" si="64"/>
        <v>1</v>
      </c>
      <c r="BQ536" s="202" t="b">
        <f t="shared" si="63"/>
        <v>1</v>
      </c>
    </row>
    <row r="537" spans="1:70" s="214" customFormat="1" ht="12" customHeight="1" x14ac:dyDescent="0.2">
      <c r="A537" s="239">
        <v>18232331</v>
      </c>
      <c r="B537" s="240" t="s">
        <v>2182</v>
      </c>
      <c r="C537" s="200" t="s">
        <v>190</v>
      </c>
      <c r="D537" s="201" t="s">
        <v>476</v>
      </c>
      <c r="E537" s="170"/>
      <c r="F537" s="200"/>
      <c r="G537" s="201"/>
      <c r="H537" s="202" t="s">
        <v>1684</v>
      </c>
      <c r="I537" s="202" t="s">
        <v>476</v>
      </c>
      <c r="J537" s="202" t="s">
        <v>1684</v>
      </c>
      <c r="K537" s="202" t="s">
        <v>1684</v>
      </c>
      <c r="L537" s="202" t="s">
        <v>1685</v>
      </c>
      <c r="M537" s="202" t="s">
        <v>1685</v>
      </c>
      <c r="N537" s="202" t="s">
        <v>1684</v>
      </c>
      <c r="O537" s="167"/>
      <c r="P537" s="203">
        <v>0</v>
      </c>
      <c r="Q537" s="203">
        <v>0</v>
      </c>
      <c r="R537" s="203">
        <v>0</v>
      </c>
      <c r="S537" s="203">
        <v>0</v>
      </c>
      <c r="T537" s="203">
        <v>0</v>
      </c>
      <c r="U537" s="203">
        <v>0</v>
      </c>
      <c r="V537" s="203">
        <v>0</v>
      </c>
      <c r="W537" s="203">
        <v>0</v>
      </c>
      <c r="X537" s="203">
        <v>0</v>
      </c>
      <c r="Y537" s="203">
        <v>0</v>
      </c>
      <c r="Z537" s="203">
        <v>0</v>
      </c>
      <c r="AA537" s="203">
        <v>0</v>
      </c>
      <c r="AB537" s="203">
        <v>0</v>
      </c>
      <c r="AC537" s="203"/>
      <c r="AD537" s="203"/>
      <c r="AE537" s="203">
        <v>0</v>
      </c>
      <c r="AF537" s="215" t="s">
        <v>188</v>
      </c>
      <c r="AG537" s="216"/>
      <c r="AH537" s="205"/>
      <c r="AI537" s="205">
        <v>0</v>
      </c>
      <c r="AJ537" s="205"/>
      <c r="AK537" s="206"/>
      <c r="AL537" s="205">
        <v>0</v>
      </c>
      <c r="AM537" s="207"/>
      <c r="AN537" s="205"/>
      <c r="AO537" s="208">
        <v>0</v>
      </c>
      <c r="AP537" s="209"/>
      <c r="AQ537" s="210">
        <v>0</v>
      </c>
      <c r="AR537" s="205"/>
      <c r="AS537" s="205">
        <v>0</v>
      </c>
      <c r="AT537" s="205"/>
      <c r="AU537" s="205"/>
      <c r="AV537" s="211">
        <v>0</v>
      </c>
      <c r="AW537" s="205"/>
      <c r="AX537" s="205"/>
      <c r="AY537" s="207">
        <v>0</v>
      </c>
      <c r="AZ537" s="212"/>
      <c r="BA537" s="213">
        <v>0</v>
      </c>
      <c r="BC537" s="202" t="str">
        <f t="shared" si="62"/>
        <v/>
      </c>
      <c r="BD537" s="202" t="str">
        <f t="shared" si="62"/>
        <v>ERB</v>
      </c>
      <c r="BE537" s="202" t="str">
        <f t="shared" si="62"/>
        <v/>
      </c>
      <c r="BF537" s="202" t="str">
        <f t="shared" si="62"/>
        <v/>
      </c>
      <c r="BG537" s="202" t="str">
        <f t="shared" si="60"/>
        <v>NO</v>
      </c>
      <c r="BH537" s="202" t="str">
        <f t="shared" si="60"/>
        <v>NO</v>
      </c>
      <c r="BI537" s="202" t="str">
        <f t="shared" si="61"/>
        <v/>
      </c>
      <c r="BK537" s="202" t="b">
        <f t="shared" si="64"/>
        <v>1</v>
      </c>
      <c r="BL537" s="202" t="b">
        <f t="shared" si="64"/>
        <v>1</v>
      </c>
      <c r="BM537" s="202" t="b">
        <f t="shared" si="64"/>
        <v>1</v>
      </c>
      <c r="BN537" s="202" t="b">
        <f t="shared" si="64"/>
        <v>1</v>
      </c>
      <c r="BO537" s="202" t="b">
        <f t="shared" si="64"/>
        <v>1</v>
      </c>
      <c r="BP537" s="202" t="b">
        <f t="shared" si="64"/>
        <v>1</v>
      </c>
      <c r="BQ537" s="202" t="b">
        <f t="shared" si="63"/>
        <v>1</v>
      </c>
    </row>
    <row r="538" spans="1:70" s="214" customFormat="1" ht="12" customHeight="1" x14ac:dyDescent="0.2">
      <c r="A538" s="239">
        <v>18233061</v>
      </c>
      <c r="B538" s="240" t="s">
        <v>2183</v>
      </c>
      <c r="C538" s="200" t="s">
        <v>912</v>
      </c>
      <c r="D538" s="201" t="s">
        <v>479</v>
      </c>
      <c r="E538" s="170"/>
      <c r="F538" s="200"/>
      <c r="G538" s="201"/>
      <c r="H538" s="202" t="s">
        <v>1684</v>
      </c>
      <c r="I538" s="202" t="s">
        <v>1684</v>
      </c>
      <c r="J538" s="202" t="s">
        <v>1684</v>
      </c>
      <c r="K538" s="202" t="s">
        <v>1684</v>
      </c>
      <c r="L538" s="202" t="s">
        <v>479</v>
      </c>
      <c r="M538" s="202" t="s">
        <v>1685</v>
      </c>
      <c r="N538" s="202" t="s">
        <v>479</v>
      </c>
      <c r="O538" s="167"/>
      <c r="P538" s="203">
        <v>20000</v>
      </c>
      <c r="Q538" s="203">
        <v>20000</v>
      </c>
      <c r="R538" s="203">
        <v>20000</v>
      </c>
      <c r="S538" s="203">
        <v>20000</v>
      </c>
      <c r="T538" s="203">
        <v>20000</v>
      </c>
      <c r="U538" s="203">
        <v>20000</v>
      </c>
      <c r="V538" s="203">
        <v>20000</v>
      </c>
      <c r="W538" s="203">
        <v>20000</v>
      </c>
      <c r="X538" s="203">
        <v>20000</v>
      </c>
      <c r="Y538" s="203">
        <v>20000</v>
      </c>
      <c r="Z538" s="203">
        <v>20000</v>
      </c>
      <c r="AA538" s="203">
        <v>20000</v>
      </c>
      <c r="AB538" s="203">
        <v>21000</v>
      </c>
      <c r="AC538" s="203"/>
      <c r="AD538" s="203"/>
      <c r="AE538" s="203">
        <v>20041.666666666668</v>
      </c>
      <c r="AF538" s="215"/>
      <c r="AG538" s="216"/>
      <c r="AH538" s="205"/>
      <c r="AI538" s="205"/>
      <c r="AJ538" s="205"/>
      <c r="AK538" s="206"/>
      <c r="AL538" s="205">
        <v>0</v>
      </c>
      <c r="AM538" s="207">
        <v>20041.666666666668</v>
      </c>
      <c r="AN538" s="205"/>
      <c r="AO538" s="208">
        <v>20041.666666666668</v>
      </c>
      <c r="AP538" s="209"/>
      <c r="AQ538" s="210">
        <v>21000</v>
      </c>
      <c r="AR538" s="205"/>
      <c r="AS538" s="205"/>
      <c r="AT538" s="205"/>
      <c r="AU538" s="205"/>
      <c r="AV538" s="211">
        <v>0</v>
      </c>
      <c r="AW538" s="205">
        <v>21000</v>
      </c>
      <c r="AX538" s="205"/>
      <c r="AY538" s="207">
        <v>21000</v>
      </c>
      <c r="AZ538" s="212"/>
      <c r="BA538" s="213">
        <v>0</v>
      </c>
      <c r="BC538" s="202" t="str">
        <f t="shared" ref="BC538:BF557" si="65">IF(VALUE(AR538),BC$7,IF(ISBLANK(AR538),"",BC$7))</f>
        <v/>
      </c>
      <c r="BD538" s="202" t="str">
        <f t="shared" si="65"/>
        <v/>
      </c>
      <c r="BE538" s="202" t="str">
        <f t="shared" si="65"/>
        <v/>
      </c>
      <c r="BF538" s="202" t="str">
        <f t="shared" si="65"/>
        <v/>
      </c>
      <c r="BG538" s="202" t="str">
        <f t="shared" si="60"/>
        <v>W/C</v>
      </c>
      <c r="BH538" s="202" t="str">
        <f t="shared" si="60"/>
        <v>NO</v>
      </c>
      <c r="BI538" s="202" t="str">
        <f t="shared" si="61"/>
        <v>W/C</v>
      </c>
      <c r="BK538" s="202" t="b">
        <f t="shared" si="64"/>
        <v>1</v>
      </c>
      <c r="BL538" s="202" t="b">
        <f t="shared" si="64"/>
        <v>1</v>
      </c>
      <c r="BM538" s="202" t="b">
        <f t="shared" si="64"/>
        <v>1</v>
      </c>
      <c r="BN538" s="202" t="b">
        <f t="shared" si="64"/>
        <v>1</v>
      </c>
      <c r="BO538" s="202" t="b">
        <f t="shared" si="64"/>
        <v>1</v>
      </c>
      <c r="BP538" s="202" t="b">
        <f t="shared" si="64"/>
        <v>1</v>
      </c>
      <c r="BQ538" s="202" t="b">
        <f t="shared" si="63"/>
        <v>1</v>
      </c>
    </row>
    <row r="539" spans="1:70" s="214" customFormat="1" ht="12" customHeight="1" x14ac:dyDescent="0.2">
      <c r="A539" s="239">
        <v>18233091</v>
      </c>
      <c r="B539" s="240" t="s">
        <v>2184</v>
      </c>
      <c r="C539" s="200" t="s">
        <v>913</v>
      </c>
      <c r="D539" s="201" t="s">
        <v>479</v>
      </c>
      <c r="E539" s="170"/>
      <c r="F539" s="200"/>
      <c r="G539" s="201"/>
      <c r="H539" s="202" t="s">
        <v>1684</v>
      </c>
      <c r="I539" s="202" t="s">
        <v>1684</v>
      </c>
      <c r="J539" s="202" t="s">
        <v>1684</v>
      </c>
      <c r="K539" s="202" t="s">
        <v>1684</v>
      </c>
      <c r="L539" s="202" t="s">
        <v>479</v>
      </c>
      <c r="M539" s="202" t="s">
        <v>1685</v>
      </c>
      <c r="N539" s="202" t="s">
        <v>479</v>
      </c>
      <c r="O539" s="167"/>
      <c r="P539" s="203">
        <v>0</v>
      </c>
      <c r="Q539" s="203">
        <v>0</v>
      </c>
      <c r="R539" s="203">
        <v>0</v>
      </c>
      <c r="S539" s="203">
        <v>0</v>
      </c>
      <c r="T539" s="203">
        <v>0</v>
      </c>
      <c r="U539" s="203">
        <v>0</v>
      </c>
      <c r="V539" s="203">
        <v>0</v>
      </c>
      <c r="W539" s="203">
        <v>0</v>
      </c>
      <c r="X539" s="203">
        <v>0</v>
      </c>
      <c r="Y539" s="203">
        <v>0</v>
      </c>
      <c r="Z539" s="203">
        <v>0</v>
      </c>
      <c r="AA539" s="203">
        <v>0</v>
      </c>
      <c r="AB539" s="203">
        <v>0</v>
      </c>
      <c r="AC539" s="203"/>
      <c r="AD539" s="203"/>
      <c r="AE539" s="203">
        <v>0</v>
      </c>
      <c r="AF539" s="215"/>
      <c r="AG539" s="216"/>
      <c r="AH539" s="205"/>
      <c r="AI539" s="205"/>
      <c r="AJ539" s="205"/>
      <c r="AK539" s="206"/>
      <c r="AL539" s="205">
        <v>0</v>
      </c>
      <c r="AM539" s="207">
        <v>0</v>
      </c>
      <c r="AN539" s="205"/>
      <c r="AO539" s="208">
        <v>0</v>
      </c>
      <c r="AP539" s="209"/>
      <c r="AQ539" s="210">
        <v>0</v>
      </c>
      <c r="AR539" s="205"/>
      <c r="AS539" s="205"/>
      <c r="AT539" s="205"/>
      <c r="AU539" s="205"/>
      <c r="AV539" s="211">
        <v>0</v>
      </c>
      <c r="AW539" s="205">
        <v>0</v>
      </c>
      <c r="AX539" s="205"/>
      <c r="AY539" s="207">
        <v>0</v>
      </c>
      <c r="AZ539" s="212"/>
      <c r="BA539" s="213">
        <v>0</v>
      </c>
      <c r="BC539" s="202" t="str">
        <f t="shared" si="65"/>
        <v/>
      </c>
      <c r="BD539" s="202" t="str">
        <f t="shared" si="65"/>
        <v/>
      </c>
      <c r="BE539" s="202" t="str">
        <f t="shared" si="65"/>
        <v/>
      </c>
      <c r="BF539" s="202" t="str">
        <f t="shared" si="65"/>
        <v/>
      </c>
      <c r="BG539" s="202" t="str">
        <f t="shared" si="60"/>
        <v>W/C</v>
      </c>
      <c r="BH539" s="202" t="str">
        <f t="shared" si="60"/>
        <v>NO</v>
      </c>
      <c r="BI539" s="202" t="str">
        <f t="shared" si="61"/>
        <v>W/C</v>
      </c>
      <c r="BK539" s="202" t="b">
        <f t="shared" si="64"/>
        <v>1</v>
      </c>
      <c r="BL539" s="202" t="b">
        <f t="shared" si="64"/>
        <v>1</v>
      </c>
      <c r="BM539" s="202" t="b">
        <f t="shared" si="64"/>
        <v>1</v>
      </c>
      <c r="BN539" s="202" t="b">
        <f t="shared" si="64"/>
        <v>1</v>
      </c>
      <c r="BO539" s="202" t="b">
        <f t="shared" si="64"/>
        <v>1</v>
      </c>
      <c r="BP539" s="202" t="b">
        <f t="shared" si="64"/>
        <v>1</v>
      </c>
      <c r="BQ539" s="202" t="b">
        <f t="shared" si="63"/>
        <v>1</v>
      </c>
    </row>
    <row r="540" spans="1:70" s="214" customFormat="1" ht="12" customHeight="1" x14ac:dyDescent="0.2">
      <c r="A540" s="309">
        <v>18235521</v>
      </c>
      <c r="B540" s="201" t="s">
        <v>2185</v>
      </c>
      <c r="C540" s="200" t="s">
        <v>173</v>
      </c>
      <c r="D540" s="201" t="s">
        <v>476</v>
      </c>
      <c r="E540" s="170"/>
      <c r="F540" s="200"/>
      <c r="G540" s="201"/>
      <c r="H540" s="202" t="s">
        <v>1684</v>
      </c>
      <c r="I540" s="202" t="s">
        <v>476</v>
      </c>
      <c r="J540" s="202" t="s">
        <v>1684</v>
      </c>
      <c r="K540" s="202" t="s">
        <v>1684</v>
      </c>
      <c r="L540" s="202" t="s">
        <v>1685</v>
      </c>
      <c r="M540" s="202" t="s">
        <v>1685</v>
      </c>
      <c r="N540" s="202" t="s">
        <v>1684</v>
      </c>
      <c r="O540" s="167"/>
      <c r="P540" s="203">
        <v>20750386.879999999</v>
      </c>
      <c r="Q540" s="203">
        <v>20509965.879999999</v>
      </c>
      <c r="R540" s="203">
        <v>20269544.879999999</v>
      </c>
      <c r="S540" s="203">
        <v>20029123.879999999</v>
      </c>
      <c r="T540" s="203">
        <v>19788702.879999999</v>
      </c>
      <c r="U540" s="203">
        <v>19548281.879999999</v>
      </c>
      <c r="V540" s="203">
        <v>19307860.879999999</v>
      </c>
      <c r="W540" s="203">
        <v>19067439.879999999</v>
      </c>
      <c r="X540" s="203">
        <v>18827018.879999999</v>
      </c>
      <c r="Y540" s="203">
        <v>18586597.879999999</v>
      </c>
      <c r="Z540" s="203">
        <v>18346176.879999999</v>
      </c>
      <c r="AA540" s="203">
        <v>18105755.879999999</v>
      </c>
      <c r="AB540" s="203">
        <v>17865334.879999999</v>
      </c>
      <c r="AC540" s="203"/>
      <c r="AD540" s="203"/>
      <c r="AE540" s="203">
        <v>19307860.879999999</v>
      </c>
      <c r="AF540" s="215" t="s">
        <v>174</v>
      </c>
      <c r="AG540" s="216"/>
      <c r="AH540" s="205"/>
      <c r="AI540" s="205">
        <v>19307860.879999999</v>
      </c>
      <c r="AJ540" s="205"/>
      <c r="AK540" s="206"/>
      <c r="AL540" s="205">
        <v>19307860.879999999</v>
      </c>
      <c r="AM540" s="207"/>
      <c r="AN540" s="205"/>
      <c r="AO540" s="208">
        <v>0</v>
      </c>
      <c r="AP540" s="209"/>
      <c r="AQ540" s="210">
        <v>17865334.879999999</v>
      </c>
      <c r="AR540" s="205"/>
      <c r="AS540" s="205">
        <v>17865334.879999999</v>
      </c>
      <c r="AT540" s="205"/>
      <c r="AU540" s="205"/>
      <c r="AV540" s="211">
        <v>17865334.879999999</v>
      </c>
      <c r="AW540" s="205"/>
      <c r="AX540" s="205"/>
      <c r="AY540" s="207">
        <v>0</v>
      </c>
      <c r="AZ540" s="212"/>
      <c r="BA540" s="213">
        <v>0</v>
      </c>
      <c r="BC540" s="202" t="str">
        <f t="shared" si="65"/>
        <v/>
      </c>
      <c r="BD540" s="202" t="str">
        <f t="shared" si="65"/>
        <v>ERB</v>
      </c>
      <c r="BE540" s="202" t="str">
        <f t="shared" si="65"/>
        <v/>
      </c>
      <c r="BF540" s="202" t="str">
        <f t="shared" si="65"/>
        <v/>
      </c>
      <c r="BG540" s="202" t="str">
        <f t="shared" si="60"/>
        <v>NO</v>
      </c>
      <c r="BH540" s="202" t="str">
        <f t="shared" si="60"/>
        <v>NO</v>
      </c>
      <c r="BI540" s="202" t="str">
        <f t="shared" si="61"/>
        <v/>
      </c>
      <c r="BK540" s="202" t="b">
        <f t="shared" si="64"/>
        <v>1</v>
      </c>
      <c r="BL540" s="202" t="b">
        <f t="shared" si="64"/>
        <v>1</v>
      </c>
      <c r="BM540" s="202" t="b">
        <f t="shared" si="64"/>
        <v>1</v>
      </c>
      <c r="BN540" s="202" t="b">
        <f t="shared" si="64"/>
        <v>1</v>
      </c>
      <c r="BO540" s="202" t="b">
        <f t="shared" si="64"/>
        <v>1</v>
      </c>
      <c r="BP540" s="202" t="b">
        <f t="shared" si="64"/>
        <v>1</v>
      </c>
      <c r="BQ540" s="202" t="b">
        <f t="shared" si="63"/>
        <v>1</v>
      </c>
    </row>
    <row r="541" spans="1:70" s="214" customFormat="1" ht="12" customHeight="1" x14ac:dyDescent="0.2">
      <c r="A541" s="239">
        <v>18236021</v>
      </c>
      <c r="B541" s="240" t="s">
        <v>2186</v>
      </c>
      <c r="C541" s="200" t="s">
        <v>160</v>
      </c>
      <c r="D541" s="201" t="s">
        <v>476</v>
      </c>
      <c r="E541" s="170"/>
      <c r="F541" s="200"/>
      <c r="G541" s="201"/>
      <c r="H541" s="202" t="s">
        <v>1684</v>
      </c>
      <c r="I541" s="202" t="s">
        <v>476</v>
      </c>
      <c r="J541" s="202" t="s">
        <v>1684</v>
      </c>
      <c r="K541" s="202" t="s">
        <v>1684</v>
      </c>
      <c r="L541" s="202" t="s">
        <v>1685</v>
      </c>
      <c r="M541" s="202" t="s">
        <v>1685</v>
      </c>
      <c r="N541" s="202" t="s">
        <v>1684</v>
      </c>
      <c r="O541" s="167"/>
      <c r="P541" s="203">
        <v>0</v>
      </c>
      <c r="Q541" s="203">
        <v>0</v>
      </c>
      <c r="R541" s="203">
        <v>0</v>
      </c>
      <c r="S541" s="203">
        <v>0</v>
      </c>
      <c r="T541" s="203">
        <v>0</v>
      </c>
      <c r="U541" s="203">
        <v>0</v>
      </c>
      <c r="V541" s="203">
        <v>0</v>
      </c>
      <c r="W541" s="203">
        <v>0</v>
      </c>
      <c r="X541" s="203">
        <v>0</v>
      </c>
      <c r="Y541" s="203">
        <v>0</v>
      </c>
      <c r="Z541" s="203">
        <v>0</v>
      </c>
      <c r="AA541" s="203">
        <v>0</v>
      </c>
      <c r="AB541" s="203">
        <v>0</v>
      </c>
      <c r="AC541" s="203"/>
      <c r="AD541" s="203"/>
      <c r="AE541" s="203">
        <v>0</v>
      </c>
      <c r="AF541" s="215" t="s">
        <v>156</v>
      </c>
      <c r="AG541" s="216"/>
      <c r="AH541" s="205"/>
      <c r="AI541" s="205">
        <v>0</v>
      </c>
      <c r="AJ541" s="205"/>
      <c r="AK541" s="206"/>
      <c r="AL541" s="205">
        <v>0</v>
      </c>
      <c r="AM541" s="207"/>
      <c r="AN541" s="205"/>
      <c r="AO541" s="208">
        <v>0</v>
      </c>
      <c r="AP541" s="209"/>
      <c r="AQ541" s="210">
        <v>0</v>
      </c>
      <c r="AR541" s="205"/>
      <c r="AS541" s="205">
        <v>0</v>
      </c>
      <c r="AT541" s="205"/>
      <c r="AU541" s="205"/>
      <c r="AV541" s="211">
        <v>0</v>
      </c>
      <c r="AW541" s="205"/>
      <c r="AX541" s="205"/>
      <c r="AY541" s="207">
        <v>0</v>
      </c>
      <c r="AZ541" s="212"/>
      <c r="BA541" s="213">
        <v>0</v>
      </c>
      <c r="BC541" s="202" t="str">
        <f t="shared" si="65"/>
        <v/>
      </c>
      <c r="BD541" s="202" t="str">
        <f t="shared" si="65"/>
        <v>ERB</v>
      </c>
      <c r="BE541" s="202" t="str">
        <f t="shared" si="65"/>
        <v/>
      </c>
      <c r="BF541" s="202" t="str">
        <f t="shared" si="65"/>
        <v/>
      </c>
      <c r="BG541" s="202" t="str">
        <f t="shared" si="60"/>
        <v>NO</v>
      </c>
      <c r="BH541" s="202" t="str">
        <f t="shared" si="60"/>
        <v>NO</v>
      </c>
      <c r="BI541" s="202" t="str">
        <f t="shared" si="61"/>
        <v/>
      </c>
      <c r="BK541" s="202" t="b">
        <f t="shared" si="64"/>
        <v>1</v>
      </c>
      <c r="BL541" s="202" t="b">
        <f t="shared" si="64"/>
        <v>1</v>
      </c>
      <c r="BM541" s="202" t="b">
        <f t="shared" si="64"/>
        <v>1</v>
      </c>
      <c r="BN541" s="202" t="b">
        <f t="shared" si="64"/>
        <v>1</v>
      </c>
      <c r="BO541" s="202" t="b">
        <f t="shared" si="64"/>
        <v>1</v>
      </c>
      <c r="BP541" s="202" t="b">
        <f t="shared" si="64"/>
        <v>1</v>
      </c>
      <c r="BQ541" s="202" t="b">
        <f t="shared" si="63"/>
        <v>1</v>
      </c>
    </row>
    <row r="542" spans="1:70" s="214" customFormat="1" ht="12" customHeight="1" x14ac:dyDescent="0.2">
      <c r="A542" s="239">
        <v>18236031</v>
      </c>
      <c r="B542" s="240" t="s">
        <v>2187</v>
      </c>
      <c r="C542" s="200" t="s">
        <v>161</v>
      </c>
      <c r="D542" s="201" t="s">
        <v>476</v>
      </c>
      <c r="E542" s="170"/>
      <c r="F542" s="200"/>
      <c r="G542" s="201"/>
      <c r="H542" s="202" t="s">
        <v>1684</v>
      </c>
      <c r="I542" s="202" t="s">
        <v>476</v>
      </c>
      <c r="J542" s="202" t="s">
        <v>1684</v>
      </c>
      <c r="K542" s="202" t="s">
        <v>1684</v>
      </c>
      <c r="L542" s="202" t="s">
        <v>1685</v>
      </c>
      <c r="M542" s="202" t="s">
        <v>1685</v>
      </c>
      <c r="N542" s="202" t="s">
        <v>1684</v>
      </c>
      <c r="O542" s="167"/>
      <c r="P542" s="203">
        <v>0</v>
      </c>
      <c r="Q542" s="203">
        <v>0</v>
      </c>
      <c r="R542" s="203">
        <v>0</v>
      </c>
      <c r="S542" s="203">
        <v>0</v>
      </c>
      <c r="T542" s="203">
        <v>0</v>
      </c>
      <c r="U542" s="203">
        <v>0</v>
      </c>
      <c r="V542" s="203">
        <v>0</v>
      </c>
      <c r="W542" s="203">
        <v>0</v>
      </c>
      <c r="X542" s="203">
        <v>0</v>
      </c>
      <c r="Y542" s="203">
        <v>0</v>
      </c>
      <c r="Z542" s="203">
        <v>0</v>
      </c>
      <c r="AA542" s="203">
        <v>0</v>
      </c>
      <c r="AB542" s="203">
        <v>0</v>
      </c>
      <c r="AC542" s="203"/>
      <c r="AD542" s="203"/>
      <c r="AE542" s="203">
        <v>0</v>
      </c>
      <c r="AF542" s="215" t="s">
        <v>156</v>
      </c>
      <c r="AG542" s="216"/>
      <c r="AH542" s="205"/>
      <c r="AI542" s="205">
        <v>0</v>
      </c>
      <c r="AJ542" s="205"/>
      <c r="AK542" s="206"/>
      <c r="AL542" s="205">
        <v>0</v>
      </c>
      <c r="AM542" s="207"/>
      <c r="AN542" s="205"/>
      <c r="AO542" s="208">
        <v>0</v>
      </c>
      <c r="AP542" s="209"/>
      <c r="AQ542" s="210">
        <v>0</v>
      </c>
      <c r="AR542" s="205"/>
      <c r="AS542" s="205">
        <v>0</v>
      </c>
      <c r="AT542" s="205"/>
      <c r="AU542" s="205"/>
      <c r="AV542" s="211">
        <v>0</v>
      </c>
      <c r="AW542" s="205"/>
      <c r="AX542" s="205"/>
      <c r="AY542" s="207">
        <v>0</v>
      </c>
      <c r="AZ542" s="212"/>
      <c r="BA542" s="213">
        <v>0</v>
      </c>
      <c r="BC542" s="202" t="str">
        <f t="shared" si="65"/>
        <v/>
      </c>
      <c r="BD542" s="202" t="str">
        <f t="shared" si="65"/>
        <v>ERB</v>
      </c>
      <c r="BE542" s="202" t="str">
        <f t="shared" si="65"/>
        <v/>
      </c>
      <c r="BF542" s="202" t="str">
        <f t="shared" si="65"/>
        <v/>
      </c>
      <c r="BG542" s="202" t="str">
        <f t="shared" si="60"/>
        <v>NO</v>
      </c>
      <c r="BH542" s="202" t="str">
        <f t="shared" si="60"/>
        <v>NO</v>
      </c>
      <c r="BI542" s="202" t="str">
        <f t="shared" si="61"/>
        <v/>
      </c>
      <c r="BK542" s="202" t="b">
        <f t="shared" si="64"/>
        <v>1</v>
      </c>
      <c r="BL542" s="202" t="b">
        <f t="shared" si="64"/>
        <v>1</v>
      </c>
      <c r="BM542" s="202" t="b">
        <f t="shared" si="64"/>
        <v>1</v>
      </c>
      <c r="BN542" s="202" t="b">
        <f t="shared" si="64"/>
        <v>1</v>
      </c>
      <c r="BO542" s="202" t="b">
        <f t="shared" si="64"/>
        <v>1</v>
      </c>
      <c r="BP542" s="202" t="b">
        <f t="shared" si="64"/>
        <v>1</v>
      </c>
      <c r="BQ542" s="202" t="b">
        <f t="shared" si="63"/>
        <v>1</v>
      </c>
    </row>
    <row r="543" spans="1:70" s="214" customFormat="1" ht="12" customHeight="1" x14ac:dyDescent="0.2">
      <c r="A543" s="239">
        <v>18236041</v>
      </c>
      <c r="B543" s="240" t="s">
        <v>2188</v>
      </c>
      <c r="C543" s="200" t="s">
        <v>162</v>
      </c>
      <c r="D543" s="201" t="s">
        <v>476</v>
      </c>
      <c r="E543" s="170"/>
      <c r="F543" s="200"/>
      <c r="G543" s="201"/>
      <c r="H543" s="202" t="s">
        <v>1684</v>
      </c>
      <c r="I543" s="202" t="s">
        <v>476</v>
      </c>
      <c r="J543" s="202" t="s">
        <v>1684</v>
      </c>
      <c r="K543" s="202" t="s">
        <v>1684</v>
      </c>
      <c r="L543" s="202" t="s">
        <v>1685</v>
      </c>
      <c r="M543" s="202" t="s">
        <v>1685</v>
      </c>
      <c r="N543" s="202" t="s">
        <v>1684</v>
      </c>
      <c r="O543" s="167"/>
      <c r="P543" s="203">
        <v>0</v>
      </c>
      <c r="Q543" s="203">
        <v>0</v>
      </c>
      <c r="R543" s="203">
        <v>0</v>
      </c>
      <c r="S543" s="203">
        <v>0</v>
      </c>
      <c r="T543" s="203">
        <v>0</v>
      </c>
      <c r="U543" s="203">
        <v>0</v>
      </c>
      <c r="V543" s="203">
        <v>0</v>
      </c>
      <c r="W543" s="203">
        <v>0</v>
      </c>
      <c r="X543" s="203">
        <v>0</v>
      </c>
      <c r="Y543" s="203">
        <v>0</v>
      </c>
      <c r="Z543" s="203">
        <v>0</v>
      </c>
      <c r="AA543" s="203">
        <v>0</v>
      </c>
      <c r="AB543" s="203">
        <v>0</v>
      </c>
      <c r="AC543" s="203"/>
      <c r="AD543" s="203"/>
      <c r="AE543" s="203">
        <v>0</v>
      </c>
      <c r="AF543" s="215" t="s">
        <v>156</v>
      </c>
      <c r="AG543" s="216"/>
      <c r="AH543" s="205"/>
      <c r="AI543" s="205">
        <v>0</v>
      </c>
      <c r="AJ543" s="205"/>
      <c r="AK543" s="206"/>
      <c r="AL543" s="205">
        <v>0</v>
      </c>
      <c r="AM543" s="207"/>
      <c r="AN543" s="205"/>
      <c r="AO543" s="208">
        <v>0</v>
      </c>
      <c r="AP543" s="209"/>
      <c r="AQ543" s="210">
        <v>0</v>
      </c>
      <c r="AR543" s="205"/>
      <c r="AS543" s="205">
        <v>0</v>
      </c>
      <c r="AT543" s="205"/>
      <c r="AU543" s="205"/>
      <c r="AV543" s="211">
        <v>0</v>
      </c>
      <c r="AW543" s="205"/>
      <c r="AX543" s="205"/>
      <c r="AY543" s="207">
        <v>0</v>
      </c>
      <c r="AZ543" s="212"/>
      <c r="BA543" s="213">
        <v>0</v>
      </c>
      <c r="BC543" s="202" t="str">
        <f t="shared" si="65"/>
        <v/>
      </c>
      <c r="BD543" s="202" t="str">
        <f t="shared" si="65"/>
        <v>ERB</v>
      </c>
      <c r="BE543" s="202" t="str">
        <f t="shared" si="65"/>
        <v/>
      </c>
      <c r="BF543" s="202" t="str">
        <f t="shared" si="65"/>
        <v/>
      </c>
      <c r="BG543" s="202" t="str">
        <f t="shared" si="60"/>
        <v>NO</v>
      </c>
      <c r="BH543" s="202" t="str">
        <f t="shared" si="60"/>
        <v>NO</v>
      </c>
      <c r="BI543" s="202" t="str">
        <f t="shared" si="61"/>
        <v/>
      </c>
      <c r="BK543" s="202" t="b">
        <f t="shared" si="64"/>
        <v>1</v>
      </c>
      <c r="BL543" s="202" t="b">
        <f t="shared" si="64"/>
        <v>1</v>
      </c>
      <c r="BM543" s="202" t="b">
        <f t="shared" si="64"/>
        <v>1</v>
      </c>
      <c r="BN543" s="202" t="b">
        <f t="shared" si="64"/>
        <v>1</v>
      </c>
      <c r="BO543" s="202" t="b">
        <f t="shared" si="64"/>
        <v>1</v>
      </c>
      <c r="BP543" s="202" t="b">
        <f t="shared" si="64"/>
        <v>1</v>
      </c>
      <c r="BQ543" s="202" t="b">
        <f t="shared" si="63"/>
        <v>1</v>
      </c>
    </row>
    <row r="544" spans="1:70" s="214" customFormat="1" ht="12" customHeight="1" x14ac:dyDescent="0.2">
      <c r="A544" s="239">
        <v>18236051</v>
      </c>
      <c r="B544" s="240" t="s">
        <v>2189</v>
      </c>
      <c r="C544" s="200" t="s">
        <v>163</v>
      </c>
      <c r="D544" s="201" t="s">
        <v>476</v>
      </c>
      <c r="E544" s="170"/>
      <c r="F544" s="200"/>
      <c r="G544" s="201"/>
      <c r="H544" s="202" t="s">
        <v>1684</v>
      </c>
      <c r="I544" s="202" t="s">
        <v>476</v>
      </c>
      <c r="J544" s="202" t="s">
        <v>1684</v>
      </c>
      <c r="K544" s="202" t="s">
        <v>1684</v>
      </c>
      <c r="L544" s="202" t="s">
        <v>1685</v>
      </c>
      <c r="M544" s="202" t="s">
        <v>1685</v>
      </c>
      <c r="N544" s="202" t="s">
        <v>1684</v>
      </c>
      <c r="O544" s="167"/>
      <c r="P544" s="203">
        <v>0</v>
      </c>
      <c r="Q544" s="203">
        <v>0</v>
      </c>
      <c r="R544" s="203">
        <v>0</v>
      </c>
      <c r="S544" s="203">
        <v>0</v>
      </c>
      <c r="T544" s="203">
        <v>0</v>
      </c>
      <c r="U544" s="203">
        <v>0</v>
      </c>
      <c r="V544" s="203">
        <v>0</v>
      </c>
      <c r="W544" s="203">
        <v>0</v>
      </c>
      <c r="X544" s="203">
        <v>0</v>
      </c>
      <c r="Y544" s="203">
        <v>0</v>
      </c>
      <c r="Z544" s="203">
        <v>0</v>
      </c>
      <c r="AA544" s="203">
        <v>0</v>
      </c>
      <c r="AB544" s="203">
        <v>0</v>
      </c>
      <c r="AC544" s="203"/>
      <c r="AD544" s="203"/>
      <c r="AE544" s="203">
        <v>0</v>
      </c>
      <c r="AF544" s="215" t="s">
        <v>156</v>
      </c>
      <c r="AG544" s="216"/>
      <c r="AH544" s="205"/>
      <c r="AI544" s="205">
        <v>0</v>
      </c>
      <c r="AJ544" s="205"/>
      <c r="AK544" s="206"/>
      <c r="AL544" s="205">
        <v>0</v>
      </c>
      <c r="AM544" s="207"/>
      <c r="AN544" s="205"/>
      <c r="AO544" s="208">
        <v>0</v>
      </c>
      <c r="AP544" s="209"/>
      <c r="AQ544" s="210">
        <v>0</v>
      </c>
      <c r="AR544" s="205"/>
      <c r="AS544" s="205">
        <v>0</v>
      </c>
      <c r="AT544" s="205"/>
      <c r="AU544" s="205"/>
      <c r="AV544" s="211">
        <v>0</v>
      </c>
      <c r="AW544" s="205"/>
      <c r="AX544" s="205"/>
      <c r="AY544" s="207">
        <v>0</v>
      </c>
      <c r="AZ544" s="212"/>
      <c r="BA544" s="213">
        <v>0</v>
      </c>
      <c r="BC544" s="202" t="str">
        <f t="shared" si="65"/>
        <v/>
      </c>
      <c r="BD544" s="202" t="str">
        <f t="shared" si="65"/>
        <v>ERB</v>
      </c>
      <c r="BE544" s="202" t="str">
        <f t="shared" si="65"/>
        <v/>
      </c>
      <c r="BF544" s="202" t="str">
        <f t="shared" si="65"/>
        <v/>
      </c>
      <c r="BG544" s="202" t="str">
        <f t="shared" si="60"/>
        <v>NO</v>
      </c>
      <c r="BH544" s="202" t="str">
        <f t="shared" si="60"/>
        <v>NO</v>
      </c>
      <c r="BI544" s="202" t="str">
        <f t="shared" si="61"/>
        <v/>
      </c>
      <c r="BK544" s="202" t="b">
        <f t="shared" si="64"/>
        <v>1</v>
      </c>
      <c r="BL544" s="202" t="b">
        <f t="shared" si="64"/>
        <v>1</v>
      </c>
      <c r="BM544" s="202" t="b">
        <f t="shared" si="64"/>
        <v>1</v>
      </c>
      <c r="BN544" s="202" t="b">
        <f t="shared" si="64"/>
        <v>1</v>
      </c>
      <c r="BO544" s="202" t="b">
        <f t="shared" si="64"/>
        <v>1</v>
      </c>
      <c r="BP544" s="202" t="b">
        <f t="shared" si="64"/>
        <v>1</v>
      </c>
      <c r="BQ544" s="202" t="b">
        <f t="shared" si="63"/>
        <v>1</v>
      </c>
    </row>
    <row r="545" spans="1:69" s="214" customFormat="1" ht="12" customHeight="1" x14ac:dyDescent="0.2">
      <c r="A545" s="239">
        <v>18236061</v>
      </c>
      <c r="B545" s="240" t="s">
        <v>2190</v>
      </c>
      <c r="C545" s="200" t="s">
        <v>164</v>
      </c>
      <c r="D545" s="201" t="s">
        <v>476</v>
      </c>
      <c r="E545" s="170"/>
      <c r="F545" s="200"/>
      <c r="G545" s="201"/>
      <c r="H545" s="202" t="s">
        <v>1684</v>
      </c>
      <c r="I545" s="202" t="s">
        <v>476</v>
      </c>
      <c r="J545" s="202" t="s">
        <v>1684</v>
      </c>
      <c r="K545" s="202" t="s">
        <v>1684</v>
      </c>
      <c r="L545" s="202" t="s">
        <v>1685</v>
      </c>
      <c r="M545" s="202" t="s">
        <v>1685</v>
      </c>
      <c r="N545" s="202" t="s">
        <v>1684</v>
      </c>
      <c r="O545" s="167"/>
      <c r="P545" s="203">
        <v>0</v>
      </c>
      <c r="Q545" s="203">
        <v>0</v>
      </c>
      <c r="R545" s="203">
        <v>0</v>
      </c>
      <c r="S545" s="203">
        <v>0</v>
      </c>
      <c r="T545" s="203">
        <v>0</v>
      </c>
      <c r="U545" s="203">
        <v>0</v>
      </c>
      <c r="V545" s="203">
        <v>0</v>
      </c>
      <c r="W545" s="203">
        <v>0</v>
      </c>
      <c r="X545" s="203">
        <v>0</v>
      </c>
      <c r="Y545" s="203">
        <v>0</v>
      </c>
      <c r="Z545" s="203">
        <v>0</v>
      </c>
      <c r="AA545" s="203">
        <v>0</v>
      </c>
      <c r="AB545" s="203">
        <v>0</v>
      </c>
      <c r="AC545" s="203"/>
      <c r="AD545" s="203"/>
      <c r="AE545" s="203">
        <v>0</v>
      </c>
      <c r="AF545" s="215" t="s">
        <v>156</v>
      </c>
      <c r="AG545" s="216"/>
      <c r="AH545" s="205"/>
      <c r="AI545" s="205">
        <v>0</v>
      </c>
      <c r="AJ545" s="205"/>
      <c r="AK545" s="206"/>
      <c r="AL545" s="205">
        <v>0</v>
      </c>
      <c r="AM545" s="207"/>
      <c r="AN545" s="205"/>
      <c r="AO545" s="208">
        <v>0</v>
      </c>
      <c r="AP545" s="209"/>
      <c r="AQ545" s="210">
        <v>0</v>
      </c>
      <c r="AR545" s="205"/>
      <c r="AS545" s="205">
        <v>0</v>
      </c>
      <c r="AT545" s="205"/>
      <c r="AU545" s="205"/>
      <c r="AV545" s="211">
        <v>0</v>
      </c>
      <c r="AW545" s="205"/>
      <c r="AX545" s="205"/>
      <c r="AY545" s="207">
        <v>0</v>
      </c>
      <c r="AZ545" s="212"/>
      <c r="BA545" s="213">
        <v>0</v>
      </c>
      <c r="BC545" s="202" t="str">
        <f t="shared" si="65"/>
        <v/>
      </c>
      <c r="BD545" s="202" t="str">
        <f t="shared" si="65"/>
        <v>ERB</v>
      </c>
      <c r="BE545" s="202" t="str">
        <f t="shared" si="65"/>
        <v/>
      </c>
      <c r="BF545" s="202" t="str">
        <f t="shared" si="65"/>
        <v/>
      </c>
      <c r="BG545" s="202" t="str">
        <f t="shared" si="60"/>
        <v>NO</v>
      </c>
      <c r="BH545" s="202" t="str">
        <f t="shared" si="60"/>
        <v>NO</v>
      </c>
      <c r="BI545" s="202" t="str">
        <f t="shared" si="61"/>
        <v/>
      </c>
      <c r="BK545" s="202" t="b">
        <f t="shared" si="64"/>
        <v>1</v>
      </c>
      <c r="BL545" s="202" t="b">
        <f t="shared" si="64"/>
        <v>1</v>
      </c>
      <c r="BM545" s="202" t="b">
        <f t="shared" si="64"/>
        <v>1</v>
      </c>
      <c r="BN545" s="202" t="b">
        <f t="shared" si="64"/>
        <v>1</v>
      </c>
      <c r="BO545" s="202" t="b">
        <f t="shared" si="64"/>
        <v>1</v>
      </c>
      <c r="BP545" s="202" t="b">
        <f t="shared" si="64"/>
        <v>1</v>
      </c>
      <c r="BQ545" s="202" t="b">
        <f t="shared" si="63"/>
        <v>1</v>
      </c>
    </row>
    <row r="546" spans="1:69" s="214" customFormat="1" ht="12" customHeight="1" x14ac:dyDescent="0.2">
      <c r="A546" s="239">
        <v>18236071</v>
      </c>
      <c r="B546" s="240" t="s">
        <v>2191</v>
      </c>
      <c r="C546" s="200" t="s">
        <v>165</v>
      </c>
      <c r="D546" s="201" t="s">
        <v>476</v>
      </c>
      <c r="E546" s="170"/>
      <c r="F546" s="200"/>
      <c r="G546" s="201"/>
      <c r="H546" s="202" t="s">
        <v>1684</v>
      </c>
      <c r="I546" s="202" t="s">
        <v>476</v>
      </c>
      <c r="J546" s="202" t="s">
        <v>1684</v>
      </c>
      <c r="K546" s="202" t="s">
        <v>1684</v>
      </c>
      <c r="L546" s="202" t="s">
        <v>1685</v>
      </c>
      <c r="M546" s="202" t="s">
        <v>1685</v>
      </c>
      <c r="N546" s="202" t="s">
        <v>1684</v>
      </c>
      <c r="O546" s="167"/>
      <c r="P546" s="203">
        <v>0</v>
      </c>
      <c r="Q546" s="203">
        <v>0</v>
      </c>
      <c r="R546" s="203">
        <v>0</v>
      </c>
      <c r="S546" s="203">
        <v>0</v>
      </c>
      <c r="T546" s="203">
        <v>0</v>
      </c>
      <c r="U546" s="203">
        <v>0</v>
      </c>
      <c r="V546" s="203">
        <v>0</v>
      </c>
      <c r="W546" s="203">
        <v>0</v>
      </c>
      <c r="X546" s="203">
        <v>0</v>
      </c>
      <c r="Y546" s="203">
        <v>0</v>
      </c>
      <c r="Z546" s="203">
        <v>0</v>
      </c>
      <c r="AA546" s="203">
        <v>0</v>
      </c>
      <c r="AB546" s="203">
        <v>0</v>
      </c>
      <c r="AC546" s="203"/>
      <c r="AD546" s="203"/>
      <c r="AE546" s="203">
        <v>0</v>
      </c>
      <c r="AF546" s="215" t="s">
        <v>156</v>
      </c>
      <c r="AG546" s="216"/>
      <c r="AH546" s="205"/>
      <c r="AI546" s="205">
        <v>0</v>
      </c>
      <c r="AJ546" s="205"/>
      <c r="AK546" s="206"/>
      <c r="AL546" s="205">
        <v>0</v>
      </c>
      <c r="AM546" s="207"/>
      <c r="AN546" s="205"/>
      <c r="AO546" s="208">
        <v>0</v>
      </c>
      <c r="AP546" s="209"/>
      <c r="AQ546" s="210">
        <v>0</v>
      </c>
      <c r="AR546" s="205"/>
      <c r="AS546" s="205">
        <v>0</v>
      </c>
      <c r="AT546" s="205"/>
      <c r="AU546" s="205"/>
      <c r="AV546" s="211">
        <v>0</v>
      </c>
      <c r="AW546" s="205"/>
      <c r="AX546" s="205"/>
      <c r="AY546" s="207">
        <v>0</v>
      </c>
      <c r="AZ546" s="212"/>
      <c r="BA546" s="213">
        <v>0</v>
      </c>
      <c r="BC546" s="202" t="str">
        <f t="shared" si="65"/>
        <v/>
      </c>
      <c r="BD546" s="202" t="str">
        <f t="shared" si="65"/>
        <v>ERB</v>
      </c>
      <c r="BE546" s="202" t="str">
        <f t="shared" si="65"/>
        <v/>
      </c>
      <c r="BF546" s="202" t="str">
        <f t="shared" si="65"/>
        <v/>
      </c>
      <c r="BG546" s="202" t="str">
        <f t="shared" si="60"/>
        <v>NO</v>
      </c>
      <c r="BH546" s="202" t="str">
        <f t="shared" si="60"/>
        <v>NO</v>
      </c>
      <c r="BI546" s="202" t="str">
        <f t="shared" si="61"/>
        <v/>
      </c>
      <c r="BK546" s="202" t="b">
        <f t="shared" si="64"/>
        <v>1</v>
      </c>
      <c r="BL546" s="202" t="b">
        <f t="shared" si="64"/>
        <v>1</v>
      </c>
      <c r="BM546" s="202" t="b">
        <f t="shared" si="64"/>
        <v>1</v>
      </c>
      <c r="BN546" s="202" t="b">
        <f t="shared" si="64"/>
        <v>1</v>
      </c>
      <c r="BO546" s="202" t="b">
        <f t="shared" si="64"/>
        <v>1</v>
      </c>
      <c r="BP546" s="202" t="b">
        <f t="shared" si="64"/>
        <v>1</v>
      </c>
      <c r="BQ546" s="202" t="b">
        <f t="shared" si="63"/>
        <v>1</v>
      </c>
    </row>
    <row r="547" spans="1:69" s="214" customFormat="1" ht="12" customHeight="1" x14ac:dyDescent="0.2">
      <c r="A547" s="239">
        <v>18236091</v>
      </c>
      <c r="B547" s="240" t="s">
        <v>2192</v>
      </c>
      <c r="C547" s="200" t="s">
        <v>166</v>
      </c>
      <c r="D547" s="201" t="s">
        <v>476</v>
      </c>
      <c r="E547" s="170"/>
      <c r="F547" s="200"/>
      <c r="G547" s="201"/>
      <c r="H547" s="202" t="s">
        <v>1684</v>
      </c>
      <c r="I547" s="202" t="s">
        <v>476</v>
      </c>
      <c r="J547" s="202" t="s">
        <v>1684</v>
      </c>
      <c r="K547" s="202" t="s">
        <v>1684</v>
      </c>
      <c r="L547" s="202" t="s">
        <v>1685</v>
      </c>
      <c r="M547" s="202" t="s">
        <v>1685</v>
      </c>
      <c r="N547" s="202" t="s">
        <v>1684</v>
      </c>
      <c r="O547" s="167"/>
      <c r="P547" s="203">
        <v>0</v>
      </c>
      <c r="Q547" s="203">
        <v>0</v>
      </c>
      <c r="R547" s="203">
        <v>0</v>
      </c>
      <c r="S547" s="203">
        <v>0</v>
      </c>
      <c r="T547" s="203">
        <v>0</v>
      </c>
      <c r="U547" s="203">
        <v>0</v>
      </c>
      <c r="V547" s="203">
        <v>0</v>
      </c>
      <c r="W547" s="203">
        <v>0</v>
      </c>
      <c r="X547" s="203">
        <v>0</v>
      </c>
      <c r="Y547" s="203">
        <v>0</v>
      </c>
      <c r="Z547" s="203">
        <v>0</v>
      </c>
      <c r="AA547" s="203">
        <v>0</v>
      </c>
      <c r="AB547" s="203">
        <v>0</v>
      </c>
      <c r="AC547" s="203"/>
      <c r="AD547" s="203"/>
      <c r="AE547" s="203">
        <v>0</v>
      </c>
      <c r="AF547" s="215" t="s">
        <v>156</v>
      </c>
      <c r="AG547" s="216"/>
      <c r="AH547" s="205"/>
      <c r="AI547" s="205">
        <v>0</v>
      </c>
      <c r="AJ547" s="205"/>
      <c r="AK547" s="206"/>
      <c r="AL547" s="205">
        <v>0</v>
      </c>
      <c r="AM547" s="207"/>
      <c r="AN547" s="205"/>
      <c r="AO547" s="208">
        <v>0</v>
      </c>
      <c r="AP547" s="209"/>
      <c r="AQ547" s="210">
        <v>0</v>
      </c>
      <c r="AR547" s="205"/>
      <c r="AS547" s="205">
        <v>0</v>
      </c>
      <c r="AT547" s="205"/>
      <c r="AU547" s="205"/>
      <c r="AV547" s="211">
        <v>0</v>
      </c>
      <c r="AW547" s="205"/>
      <c r="AX547" s="205"/>
      <c r="AY547" s="207">
        <v>0</v>
      </c>
      <c r="AZ547" s="212"/>
      <c r="BA547" s="213">
        <v>0</v>
      </c>
      <c r="BC547" s="202" t="str">
        <f t="shared" si="65"/>
        <v/>
      </c>
      <c r="BD547" s="202" t="str">
        <f t="shared" si="65"/>
        <v>ERB</v>
      </c>
      <c r="BE547" s="202" t="str">
        <f t="shared" si="65"/>
        <v/>
      </c>
      <c r="BF547" s="202" t="str">
        <f t="shared" si="65"/>
        <v/>
      </c>
      <c r="BG547" s="202" t="str">
        <f t="shared" si="60"/>
        <v>NO</v>
      </c>
      <c r="BH547" s="202" t="str">
        <f t="shared" si="60"/>
        <v>NO</v>
      </c>
      <c r="BI547" s="202" t="str">
        <f t="shared" si="61"/>
        <v/>
      </c>
      <c r="BK547" s="202" t="b">
        <f t="shared" si="64"/>
        <v>1</v>
      </c>
      <c r="BL547" s="202" t="b">
        <f t="shared" si="64"/>
        <v>1</v>
      </c>
      <c r="BM547" s="202" t="b">
        <f t="shared" si="64"/>
        <v>1</v>
      </c>
      <c r="BN547" s="202" t="b">
        <f t="shared" si="64"/>
        <v>1</v>
      </c>
      <c r="BO547" s="202" t="b">
        <f t="shared" si="64"/>
        <v>1</v>
      </c>
      <c r="BP547" s="202" t="b">
        <f t="shared" si="64"/>
        <v>1</v>
      </c>
      <c r="BQ547" s="202" t="b">
        <f t="shared" si="63"/>
        <v>1</v>
      </c>
    </row>
    <row r="548" spans="1:69" s="214" customFormat="1" ht="12" customHeight="1" x14ac:dyDescent="0.2">
      <c r="A548" s="239">
        <v>18236101</v>
      </c>
      <c r="B548" s="240" t="s">
        <v>2193</v>
      </c>
      <c r="C548" s="200" t="s">
        <v>167</v>
      </c>
      <c r="D548" s="201" t="s">
        <v>476</v>
      </c>
      <c r="E548" s="170"/>
      <c r="F548" s="200"/>
      <c r="G548" s="201"/>
      <c r="H548" s="202" t="s">
        <v>1684</v>
      </c>
      <c r="I548" s="202" t="s">
        <v>476</v>
      </c>
      <c r="J548" s="202" t="s">
        <v>1684</v>
      </c>
      <c r="K548" s="202" t="s">
        <v>1684</v>
      </c>
      <c r="L548" s="202" t="s">
        <v>1685</v>
      </c>
      <c r="M548" s="202" t="s">
        <v>1685</v>
      </c>
      <c r="N548" s="202" t="s">
        <v>1684</v>
      </c>
      <c r="O548" s="167"/>
      <c r="P548" s="203">
        <v>0</v>
      </c>
      <c r="Q548" s="203">
        <v>0</v>
      </c>
      <c r="R548" s="203">
        <v>0</v>
      </c>
      <c r="S548" s="203">
        <v>0</v>
      </c>
      <c r="T548" s="203">
        <v>0</v>
      </c>
      <c r="U548" s="203">
        <v>0</v>
      </c>
      <c r="V548" s="203">
        <v>0</v>
      </c>
      <c r="W548" s="203">
        <v>0</v>
      </c>
      <c r="X548" s="203">
        <v>0</v>
      </c>
      <c r="Y548" s="203">
        <v>0</v>
      </c>
      <c r="Z548" s="203">
        <v>0</v>
      </c>
      <c r="AA548" s="203">
        <v>0</v>
      </c>
      <c r="AB548" s="203">
        <v>0</v>
      </c>
      <c r="AC548" s="203"/>
      <c r="AD548" s="203"/>
      <c r="AE548" s="203">
        <v>0</v>
      </c>
      <c r="AF548" s="215" t="s">
        <v>156</v>
      </c>
      <c r="AG548" s="216"/>
      <c r="AH548" s="205"/>
      <c r="AI548" s="205">
        <v>0</v>
      </c>
      <c r="AJ548" s="205"/>
      <c r="AK548" s="206"/>
      <c r="AL548" s="205">
        <v>0</v>
      </c>
      <c r="AM548" s="207"/>
      <c r="AN548" s="205"/>
      <c r="AO548" s="208">
        <v>0</v>
      </c>
      <c r="AP548" s="209"/>
      <c r="AQ548" s="210">
        <v>0</v>
      </c>
      <c r="AR548" s="205"/>
      <c r="AS548" s="205">
        <v>0</v>
      </c>
      <c r="AT548" s="205"/>
      <c r="AU548" s="205"/>
      <c r="AV548" s="211">
        <v>0</v>
      </c>
      <c r="AW548" s="205"/>
      <c r="AX548" s="205"/>
      <c r="AY548" s="207">
        <v>0</v>
      </c>
      <c r="AZ548" s="212"/>
      <c r="BA548" s="213">
        <v>0</v>
      </c>
      <c r="BC548" s="202" t="str">
        <f t="shared" si="65"/>
        <v/>
      </c>
      <c r="BD548" s="202" t="str">
        <f t="shared" si="65"/>
        <v>ERB</v>
      </c>
      <c r="BE548" s="202" t="str">
        <f t="shared" si="65"/>
        <v/>
      </c>
      <c r="BF548" s="202" t="str">
        <f t="shared" si="65"/>
        <v/>
      </c>
      <c r="BG548" s="202" t="str">
        <f t="shared" si="60"/>
        <v>NO</v>
      </c>
      <c r="BH548" s="202" t="str">
        <f t="shared" si="60"/>
        <v>NO</v>
      </c>
      <c r="BI548" s="202" t="str">
        <f t="shared" si="61"/>
        <v/>
      </c>
      <c r="BK548" s="202" t="b">
        <f t="shared" si="64"/>
        <v>1</v>
      </c>
      <c r="BL548" s="202" t="b">
        <f t="shared" si="64"/>
        <v>1</v>
      </c>
      <c r="BM548" s="202" t="b">
        <f t="shared" si="64"/>
        <v>1</v>
      </c>
      <c r="BN548" s="202" t="b">
        <f t="shared" si="64"/>
        <v>1</v>
      </c>
      <c r="BO548" s="202" t="b">
        <f t="shared" si="64"/>
        <v>1</v>
      </c>
      <c r="BP548" s="202" t="b">
        <f t="shared" si="64"/>
        <v>1</v>
      </c>
      <c r="BQ548" s="202" t="b">
        <f t="shared" si="63"/>
        <v>1</v>
      </c>
    </row>
    <row r="549" spans="1:69" s="214" customFormat="1" ht="12" customHeight="1" x14ac:dyDescent="0.2">
      <c r="A549" s="239">
        <v>18236111</v>
      </c>
      <c r="B549" s="240" t="s">
        <v>2194</v>
      </c>
      <c r="C549" s="200" t="s">
        <v>168</v>
      </c>
      <c r="D549" s="201" t="s">
        <v>476</v>
      </c>
      <c r="E549" s="170"/>
      <c r="F549" s="200"/>
      <c r="G549" s="201"/>
      <c r="H549" s="202" t="s">
        <v>1684</v>
      </c>
      <c r="I549" s="202" t="s">
        <v>476</v>
      </c>
      <c r="J549" s="202" t="s">
        <v>1684</v>
      </c>
      <c r="K549" s="202" t="s">
        <v>1684</v>
      </c>
      <c r="L549" s="202" t="s">
        <v>1685</v>
      </c>
      <c r="M549" s="202" t="s">
        <v>1685</v>
      </c>
      <c r="N549" s="202" t="s">
        <v>1684</v>
      </c>
      <c r="O549" s="167"/>
      <c r="P549" s="203">
        <v>0</v>
      </c>
      <c r="Q549" s="203">
        <v>0</v>
      </c>
      <c r="R549" s="203">
        <v>0</v>
      </c>
      <c r="S549" s="203">
        <v>0</v>
      </c>
      <c r="T549" s="203">
        <v>0</v>
      </c>
      <c r="U549" s="203">
        <v>0</v>
      </c>
      <c r="V549" s="203">
        <v>0</v>
      </c>
      <c r="W549" s="203">
        <v>0</v>
      </c>
      <c r="X549" s="203">
        <v>0</v>
      </c>
      <c r="Y549" s="203">
        <v>0</v>
      </c>
      <c r="Z549" s="203">
        <v>0</v>
      </c>
      <c r="AA549" s="203">
        <v>0</v>
      </c>
      <c r="AB549" s="203">
        <v>0</v>
      </c>
      <c r="AC549" s="203"/>
      <c r="AD549" s="203"/>
      <c r="AE549" s="203">
        <v>0</v>
      </c>
      <c r="AF549" s="215" t="s">
        <v>156</v>
      </c>
      <c r="AG549" s="216"/>
      <c r="AH549" s="205"/>
      <c r="AI549" s="205">
        <v>0</v>
      </c>
      <c r="AJ549" s="205"/>
      <c r="AK549" s="206"/>
      <c r="AL549" s="205">
        <v>0</v>
      </c>
      <c r="AM549" s="207"/>
      <c r="AN549" s="205"/>
      <c r="AO549" s="208">
        <v>0</v>
      </c>
      <c r="AP549" s="209"/>
      <c r="AQ549" s="210">
        <v>0</v>
      </c>
      <c r="AR549" s="205"/>
      <c r="AS549" s="205">
        <v>0</v>
      </c>
      <c r="AT549" s="205"/>
      <c r="AU549" s="205"/>
      <c r="AV549" s="211">
        <v>0</v>
      </c>
      <c r="AW549" s="205"/>
      <c r="AX549" s="205"/>
      <c r="AY549" s="207">
        <v>0</v>
      </c>
      <c r="AZ549" s="212"/>
      <c r="BA549" s="213">
        <v>0</v>
      </c>
      <c r="BC549" s="202" t="str">
        <f t="shared" si="65"/>
        <v/>
      </c>
      <c r="BD549" s="202" t="str">
        <f t="shared" si="65"/>
        <v>ERB</v>
      </c>
      <c r="BE549" s="202" t="str">
        <f t="shared" si="65"/>
        <v/>
      </c>
      <c r="BF549" s="202" t="str">
        <f t="shared" si="65"/>
        <v/>
      </c>
      <c r="BG549" s="202" t="str">
        <f t="shared" si="60"/>
        <v>NO</v>
      </c>
      <c r="BH549" s="202" t="str">
        <f t="shared" si="60"/>
        <v>NO</v>
      </c>
      <c r="BI549" s="202" t="str">
        <f t="shared" si="61"/>
        <v/>
      </c>
      <c r="BK549" s="202" t="b">
        <f t="shared" si="64"/>
        <v>1</v>
      </c>
      <c r="BL549" s="202" t="b">
        <f t="shared" si="64"/>
        <v>1</v>
      </c>
      <c r="BM549" s="202" t="b">
        <f t="shared" si="64"/>
        <v>1</v>
      </c>
      <c r="BN549" s="202" t="b">
        <f t="shared" si="64"/>
        <v>1</v>
      </c>
      <c r="BO549" s="202" t="b">
        <f t="shared" si="64"/>
        <v>1</v>
      </c>
      <c r="BP549" s="202" t="b">
        <f t="shared" si="64"/>
        <v>1</v>
      </c>
      <c r="BQ549" s="202" t="b">
        <f t="shared" si="63"/>
        <v>1</v>
      </c>
    </row>
    <row r="550" spans="1:69" s="214" customFormat="1" ht="12" customHeight="1" x14ac:dyDescent="0.2">
      <c r="A550" s="239">
        <v>18237112</v>
      </c>
      <c r="B550" s="240" t="s">
        <v>2195</v>
      </c>
      <c r="C550" s="200" t="s">
        <v>914</v>
      </c>
      <c r="D550" s="201" t="s">
        <v>479</v>
      </c>
      <c r="E550" s="170"/>
      <c r="F550" s="200"/>
      <c r="G550" s="201"/>
      <c r="H550" s="202" t="s">
        <v>1684</v>
      </c>
      <c r="I550" s="202" t="s">
        <v>1684</v>
      </c>
      <c r="J550" s="202" t="s">
        <v>1684</v>
      </c>
      <c r="K550" s="202" t="s">
        <v>1684</v>
      </c>
      <c r="L550" s="202" t="s">
        <v>479</v>
      </c>
      <c r="M550" s="202" t="s">
        <v>1685</v>
      </c>
      <c r="N550" s="202" t="s">
        <v>479</v>
      </c>
      <c r="O550" s="167"/>
      <c r="P550" s="203">
        <v>5107.6499999999996</v>
      </c>
      <c r="Q550" s="203">
        <v>5107.6499999999996</v>
      </c>
      <c r="R550" s="203">
        <v>5107.6499999999996</v>
      </c>
      <c r="S550" s="203">
        <v>5107.6499999999996</v>
      </c>
      <c r="T550" s="203">
        <v>5107.6499999999996</v>
      </c>
      <c r="U550" s="203">
        <v>5107.6499999999996</v>
      </c>
      <c r="V550" s="203">
        <v>5107.6499999999996</v>
      </c>
      <c r="W550" s="203">
        <v>5107.6499999999996</v>
      </c>
      <c r="X550" s="203">
        <v>5107.6499999999996</v>
      </c>
      <c r="Y550" s="203">
        <v>5107.6499999999996</v>
      </c>
      <c r="Z550" s="203">
        <v>5107.6499999999996</v>
      </c>
      <c r="AA550" s="203">
        <v>5107.6499999999996</v>
      </c>
      <c r="AB550" s="203">
        <v>5107.6499999999996</v>
      </c>
      <c r="AC550" s="203"/>
      <c r="AD550" s="203"/>
      <c r="AE550" s="203">
        <v>5107.6500000000005</v>
      </c>
      <c r="AF550" s="270"/>
      <c r="AG550" s="271"/>
      <c r="AH550" s="205"/>
      <c r="AI550" s="205"/>
      <c r="AJ550" s="205"/>
      <c r="AK550" s="206"/>
      <c r="AL550" s="205">
        <v>0</v>
      </c>
      <c r="AM550" s="207">
        <v>5107.6500000000005</v>
      </c>
      <c r="AN550" s="205"/>
      <c r="AO550" s="208">
        <v>5107.6500000000005</v>
      </c>
      <c r="AP550" s="209"/>
      <c r="AQ550" s="210">
        <v>5107.6499999999996</v>
      </c>
      <c r="AR550" s="205"/>
      <c r="AS550" s="205"/>
      <c r="AT550" s="205"/>
      <c r="AU550" s="205"/>
      <c r="AV550" s="211">
        <v>0</v>
      </c>
      <c r="AW550" s="205">
        <v>5107.6499999999996</v>
      </c>
      <c r="AX550" s="205"/>
      <c r="AY550" s="207">
        <v>5107.6499999999996</v>
      </c>
      <c r="AZ550" s="212"/>
      <c r="BA550" s="213">
        <v>0</v>
      </c>
      <c r="BC550" s="202" t="str">
        <f t="shared" si="65"/>
        <v/>
      </c>
      <c r="BD550" s="202" t="str">
        <f t="shared" si="65"/>
        <v/>
      </c>
      <c r="BE550" s="202" t="str">
        <f t="shared" si="65"/>
        <v/>
      </c>
      <c r="BF550" s="202" t="str">
        <f t="shared" si="65"/>
        <v/>
      </c>
      <c r="BG550" s="202" t="str">
        <f t="shared" ref="BG550:BH613" si="66">IF(VALUE(AW550),"W/C",IF(ISBLANK(AW550),"NO","W/C"))</f>
        <v>W/C</v>
      </c>
      <c r="BH550" s="202" t="str">
        <f t="shared" si="66"/>
        <v>NO</v>
      </c>
      <c r="BI550" s="202" t="str">
        <f t="shared" si="61"/>
        <v>W/C</v>
      </c>
      <c r="BK550" s="202" t="b">
        <f t="shared" si="64"/>
        <v>1</v>
      </c>
      <c r="BL550" s="202" t="b">
        <f t="shared" si="64"/>
        <v>1</v>
      </c>
      <c r="BM550" s="202" t="b">
        <f t="shared" si="64"/>
        <v>1</v>
      </c>
      <c r="BN550" s="202" t="b">
        <f t="shared" si="64"/>
        <v>1</v>
      </c>
      <c r="BO550" s="202" t="b">
        <f t="shared" si="64"/>
        <v>1</v>
      </c>
      <c r="BP550" s="202" t="b">
        <f t="shared" si="64"/>
        <v>1</v>
      </c>
      <c r="BQ550" s="202" t="b">
        <f t="shared" si="63"/>
        <v>1</v>
      </c>
    </row>
    <row r="551" spans="1:69" s="214" customFormat="1" ht="12" customHeight="1" x14ac:dyDescent="0.2">
      <c r="A551" s="239">
        <v>18237122</v>
      </c>
      <c r="B551" s="240" t="s">
        <v>2196</v>
      </c>
      <c r="C551" s="200" t="s">
        <v>915</v>
      </c>
      <c r="D551" s="201" t="s">
        <v>479</v>
      </c>
      <c r="E551" s="170"/>
      <c r="F551" s="200"/>
      <c r="G551" s="201"/>
      <c r="H551" s="202" t="s">
        <v>1684</v>
      </c>
      <c r="I551" s="202" t="s">
        <v>1684</v>
      </c>
      <c r="J551" s="202" t="s">
        <v>1684</v>
      </c>
      <c r="K551" s="202" t="s">
        <v>1684</v>
      </c>
      <c r="L551" s="202" t="s">
        <v>479</v>
      </c>
      <c r="M551" s="202" t="s">
        <v>1685</v>
      </c>
      <c r="N551" s="202" t="s">
        <v>479</v>
      </c>
      <c r="O551" s="167"/>
      <c r="P551" s="203">
        <v>0</v>
      </c>
      <c r="Q551" s="203">
        <v>0</v>
      </c>
      <c r="R551" s="203">
        <v>0</v>
      </c>
      <c r="S551" s="203">
        <v>0</v>
      </c>
      <c r="T551" s="203">
        <v>0</v>
      </c>
      <c r="U551" s="203">
        <v>0</v>
      </c>
      <c r="V551" s="203">
        <v>0</v>
      </c>
      <c r="W551" s="203">
        <v>0</v>
      </c>
      <c r="X551" s="203">
        <v>0</v>
      </c>
      <c r="Y551" s="203">
        <v>0</v>
      </c>
      <c r="Z551" s="203">
        <v>0</v>
      </c>
      <c r="AA551" s="203">
        <v>0</v>
      </c>
      <c r="AB551" s="203">
        <v>0</v>
      </c>
      <c r="AC551" s="203"/>
      <c r="AD551" s="203"/>
      <c r="AE551" s="203">
        <v>0</v>
      </c>
      <c r="AF551" s="270"/>
      <c r="AG551" s="271"/>
      <c r="AH551" s="205"/>
      <c r="AI551" s="205"/>
      <c r="AJ551" s="205"/>
      <c r="AK551" s="206"/>
      <c r="AL551" s="205">
        <v>0</v>
      </c>
      <c r="AM551" s="207">
        <v>0</v>
      </c>
      <c r="AN551" s="205"/>
      <c r="AO551" s="208">
        <v>0</v>
      </c>
      <c r="AP551" s="209"/>
      <c r="AQ551" s="210">
        <v>0</v>
      </c>
      <c r="AR551" s="205"/>
      <c r="AS551" s="205"/>
      <c r="AT551" s="205"/>
      <c r="AU551" s="205"/>
      <c r="AV551" s="211">
        <v>0</v>
      </c>
      <c r="AW551" s="205">
        <v>0</v>
      </c>
      <c r="AX551" s="205"/>
      <c r="AY551" s="207">
        <v>0</v>
      </c>
      <c r="AZ551" s="212"/>
      <c r="BA551" s="213">
        <v>0</v>
      </c>
      <c r="BC551" s="202" t="str">
        <f t="shared" si="65"/>
        <v/>
      </c>
      <c r="BD551" s="202" t="str">
        <f t="shared" si="65"/>
        <v/>
      </c>
      <c r="BE551" s="202" t="str">
        <f t="shared" si="65"/>
        <v/>
      </c>
      <c r="BF551" s="202" t="str">
        <f t="shared" si="65"/>
        <v/>
      </c>
      <c r="BG551" s="202" t="str">
        <f t="shared" si="66"/>
        <v>W/C</v>
      </c>
      <c r="BH551" s="202" t="str">
        <f t="shared" si="66"/>
        <v>NO</v>
      </c>
      <c r="BI551" s="202" t="str">
        <f t="shared" si="61"/>
        <v>W/C</v>
      </c>
      <c r="BK551" s="202" t="b">
        <f t="shared" si="64"/>
        <v>1</v>
      </c>
      <c r="BL551" s="202" t="b">
        <f t="shared" si="64"/>
        <v>1</v>
      </c>
      <c r="BM551" s="202" t="b">
        <f t="shared" si="64"/>
        <v>1</v>
      </c>
      <c r="BN551" s="202" t="b">
        <f t="shared" si="64"/>
        <v>1</v>
      </c>
      <c r="BO551" s="202" t="b">
        <f t="shared" si="64"/>
        <v>1</v>
      </c>
      <c r="BP551" s="202" t="b">
        <f t="shared" si="64"/>
        <v>1</v>
      </c>
      <c r="BQ551" s="202" t="b">
        <f t="shared" si="63"/>
        <v>1</v>
      </c>
    </row>
    <row r="552" spans="1:69" s="214" customFormat="1" ht="12" customHeight="1" x14ac:dyDescent="0.2">
      <c r="A552" s="278">
        <v>18237132</v>
      </c>
      <c r="B552" s="269" t="s">
        <v>2197</v>
      </c>
      <c r="C552" s="348" t="s">
        <v>916</v>
      </c>
      <c r="D552" s="201" t="s">
        <v>479</v>
      </c>
      <c r="E552" s="170"/>
      <c r="F552" s="348"/>
      <c r="G552" s="201"/>
      <c r="H552" s="202" t="s">
        <v>1684</v>
      </c>
      <c r="I552" s="202" t="s">
        <v>1684</v>
      </c>
      <c r="J552" s="202" t="s">
        <v>1684</v>
      </c>
      <c r="K552" s="202" t="s">
        <v>1684</v>
      </c>
      <c r="L552" s="202" t="s">
        <v>479</v>
      </c>
      <c r="M552" s="202" t="s">
        <v>1685</v>
      </c>
      <c r="N552" s="202" t="s">
        <v>479</v>
      </c>
      <c r="O552" s="167"/>
      <c r="P552" s="203">
        <v>0</v>
      </c>
      <c r="Q552" s="203">
        <v>0</v>
      </c>
      <c r="R552" s="203">
        <v>0</v>
      </c>
      <c r="S552" s="203">
        <v>0</v>
      </c>
      <c r="T552" s="203">
        <v>0</v>
      </c>
      <c r="U552" s="203">
        <v>0</v>
      </c>
      <c r="V552" s="203">
        <v>0</v>
      </c>
      <c r="W552" s="203">
        <v>0</v>
      </c>
      <c r="X552" s="203">
        <v>0</v>
      </c>
      <c r="Y552" s="203">
        <v>0</v>
      </c>
      <c r="Z552" s="203">
        <v>0</v>
      </c>
      <c r="AA552" s="203">
        <v>0</v>
      </c>
      <c r="AB552" s="203">
        <v>0</v>
      </c>
      <c r="AC552" s="203"/>
      <c r="AD552" s="203"/>
      <c r="AE552" s="203">
        <v>0</v>
      </c>
      <c r="AF552" s="270"/>
      <c r="AG552" s="271"/>
      <c r="AH552" s="205"/>
      <c r="AI552" s="205"/>
      <c r="AJ552" s="205"/>
      <c r="AK552" s="206"/>
      <c r="AL552" s="205">
        <v>0</v>
      </c>
      <c r="AM552" s="207">
        <v>0</v>
      </c>
      <c r="AN552" s="205"/>
      <c r="AO552" s="208">
        <v>0</v>
      </c>
      <c r="AP552" s="209"/>
      <c r="AQ552" s="210">
        <v>0</v>
      </c>
      <c r="AR552" s="205"/>
      <c r="AS552" s="205"/>
      <c r="AT552" s="205"/>
      <c r="AU552" s="205"/>
      <c r="AV552" s="211">
        <v>0</v>
      </c>
      <c r="AW552" s="205">
        <v>0</v>
      </c>
      <c r="AX552" s="205"/>
      <c r="AY552" s="207">
        <v>0</v>
      </c>
      <c r="AZ552" s="212"/>
      <c r="BA552" s="213">
        <v>0</v>
      </c>
      <c r="BC552" s="202" t="str">
        <f t="shared" si="65"/>
        <v/>
      </c>
      <c r="BD552" s="202" t="str">
        <f t="shared" si="65"/>
        <v/>
      </c>
      <c r="BE552" s="202" t="str">
        <f t="shared" si="65"/>
        <v/>
      </c>
      <c r="BF552" s="202" t="str">
        <f t="shared" si="65"/>
        <v/>
      </c>
      <c r="BG552" s="202" t="str">
        <f t="shared" si="66"/>
        <v>W/C</v>
      </c>
      <c r="BH552" s="202" t="str">
        <f t="shared" si="66"/>
        <v>NO</v>
      </c>
      <c r="BI552" s="202" t="str">
        <f t="shared" si="61"/>
        <v>W/C</v>
      </c>
      <c r="BK552" s="202" t="b">
        <f t="shared" si="64"/>
        <v>1</v>
      </c>
      <c r="BL552" s="202" t="b">
        <f t="shared" si="64"/>
        <v>1</v>
      </c>
      <c r="BM552" s="202" t="b">
        <f t="shared" si="64"/>
        <v>1</v>
      </c>
      <c r="BN552" s="202" t="b">
        <f t="shared" si="64"/>
        <v>1</v>
      </c>
      <c r="BO552" s="202" t="b">
        <f t="shared" si="64"/>
        <v>1</v>
      </c>
      <c r="BP552" s="202" t="b">
        <f t="shared" si="64"/>
        <v>1</v>
      </c>
      <c r="BQ552" s="202" t="b">
        <f t="shared" si="63"/>
        <v>1</v>
      </c>
    </row>
    <row r="553" spans="1:69" s="214" customFormat="1" ht="12" customHeight="1" x14ac:dyDescent="0.2">
      <c r="A553" s="278">
        <v>18237142</v>
      </c>
      <c r="B553" s="269" t="s">
        <v>2198</v>
      </c>
      <c r="C553" s="348" t="s">
        <v>917</v>
      </c>
      <c r="D553" s="201" t="s">
        <v>479</v>
      </c>
      <c r="E553" s="170"/>
      <c r="F553" s="348"/>
      <c r="G553" s="201"/>
      <c r="H553" s="202" t="s">
        <v>1684</v>
      </c>
      <c r="I553" s="202" t="s">
        <v>1684</v>
      </c>
      <c r="J553" s="202" t="s">
        <v>1684</v>
      </c>
      <c r="K553" s="202" t="s">
        <v>1684</v>
      </c>
      <c r="L553" s="202" t="s">
        <v>479</v>
      </c>
      <c r="M553" s="202" t="s">
        <v>1685</v>
      </c>
      <c r="N553" s="202" t="s">
        <v>479</v>
      </c>
      <c r="O553" s="167"/>
      <c r="P553" s="203">
        <v>0</v>
      </c>
      <c r="Q553" s="203">
        <v>0</v>
      </c>
      <c r="R553" s="203">
        <v>0</v>
      </c>
      <c r="S553" s="203">
        <v>0</v>
      </c>
      <c r="T553" s="203">
        <v>0</v>
      </c>
      <c r="U553" s="203">
        <v>0</v>
      </c>
      <c r="V553" s="203">
        <v>0</v>
      </c>
      <c r="W553" s="203">
        <v>0</v>
      </c>
      <c r="X553" s="203">
        <v>0</v>
      </c>
      <c r="Y553" s="203">
        <v>0</v>
      </c>
      <c r="Z553" s="203">
        <v>0</v>
      </c>
      <c r="AA553" s="203">
        <v>0</v>
      </c>
      <c r="AB553" s="203">
        <v>0</v>
      </c>
      <c r="AC553" s="203"/>
      <c r="AD553" s="203"/>
      <c r="AE553" s="203">
        <v>0</v>
      </c>
      <c r="AF553" s="270"/>
      <c r="AG553" s="271"/>
      <c r="AH553" s="205"/>
      <c r="AI553" s="205"/>
      <c r="AJ553" s="205"/>
      <c r="AK553" s="206"/>
      <c r="AL553" s="205">
        <v>0</v>
      </c>
      <c r="AM553" s="207">
        <v>0</v>
      </c>
      <c r="AN553" s="205"/>
      <c r="AO553" s="208">
        <v>0</v>
      </c>
      <c r="AP553" s="209"/>
      <c r="AQ553" s="210">
        <v>0</v>
      </c>
      <c r="AR553" s="205"/>
      <c r="AS553" s="205"/>
      <c r="AT553" s="205"/>
      <c r="AU553" s="205"/>
      <c r="AV553" s="211">
        <v>0</v>
      </c>
      <c r="AW553" s="205">
        <v>0</v>
      </c>
      <c r="AX553" s="205"/>
      <c r="AY553" s="207">
        <v>0</v>
      </c>
      <c r="AZ553" s="212"/>
      <c r="BA553" s="213">
        <v>0</v>
      </c>
      <c r="BC553" s="202" t="str">
        <f t="shared" si="65"/>
        <v/>
      </c>
      <c r="BD553" s="202" t="str">
        <f t="shared" si="65"/>
        <v/>
      </c>
      <c r="BE553" s="202" t="str">
        <f t="shared" si="65"/>
        <v/>
      </c>
      <c r="BF553" s="202" t="str">
        <f t="shared" si="65"/>
        <v/>
      </c>
      <c r="BG553" s="202" t="str">
        <f t="shared" si="66"/>
        <v>W/C</v>
      </c>
      <c r="BH553" s="202" t="str">
        <f t="shared" si="66"/>
        <v>NO</v>
      </c>
      <c r="BI553" s="202" t="str">
        <f t="shared" si="61"/>
        <v>W/C</v>
      </c>
      <c r="BK553" s="202" t="b">
        <f t="shared" si="64"/>
        <v>1</v>
      </c>
      <c r="BL553" s="202" t="b">
        <f t="shared" si="64"/>
        <v>1</v>
      </c>
      <c r="BM553" s="202" t="b">
        <f t="shared" si="64"/>
        <v>1</v>
      </c>
      <c r="BN553" s="202" t="b">
        <f t="shared" si="64"/>
        <v>1</v>
      </c>
      <c r="BO553" s="202" t="b">
        <f t="shared" si="64"/>
        <v>1</v>
      </c>
      <c r="BP553" s="202" t="b">
        <f t="shared" si="64"/>
        <v>1</v>
      </c>
      <c r="BQ553" s="202" t="b">
        <f t="shared" si="63"/>
        <v>1</v>
      </c>
    </row>
    <row r="554" spans="1:69" s="214" customFormat="1" ht="12" customHeight="1" x14ac:dyDescent="0.2">
      <c r="A554" s="278">
        <v>18237152</v>
      </c>
      <c r="B554" s="269" t="s">
        <v>2199</v>
      </c>
      <c r="C554" s="348" t="s">
        <v>918</v>
      </c>
      <c r="D554" s="201" t="s">
        <v>479</v>
      </c>
      <c r="E554" s="170"/>
      <c r="F554" s="348"/>
      <c r="G554" s="201"/>
      <c r="H554" s="202" t="s">
        <v>1684</v>
      </c>
      <c r="I554" s="202" t="s">
        <v>1684</v>
      </c>
      <c r="J554" s="202" t="s">
        <v>1684</v>
      </c>
      <c r="K554" s="202" t="s">
        <v>1684</v>
      </c>
      <c r="L554" s="202" t="s">
        <v>479</v>
      </c>
      <c r="M554" s="202" t="s">
        <v>1685</v>
      </c>
      <c r="N554" s="202" t="s">
        <v>479</v>
      </c>
      <c r="O554" s="167"/>
      <c r="P554" s="203">
        <v>0</v>
      </c>
      <c r="Q554" s="203">
        <v>0</v>
      </c>
      <c r="R554" s="203">
        <v>0</v>
      </c>
      <c r="S554" s="203">
        <v>0</v>
      </c>
      <c r="T554" s="203">
        <v>0</v>
      </c>
      <c r="U554" s="203">
        <v>0</v>
      </c>
      <c r="V554" s="203">
        <v>0</v>
      </c>
      <c r="W554" s="203">
        <v>0</v>
      </c>
      <c r="X554" s="203">
        <v>0</v>
      </c>
      <c r="Y554" s="203">
        <v>0</v>
      </c>
      <c r="Z554" s="203">
        <v>0</v>
      </c>
      <c r="AA554" s="203">
        <v>0</v>
      </c>
      <c r="AB554" s="203">
        <v>0</v>
      </c>
      <c r="AC554" s="203"/>
      <c r="AD554" s="203"/>
      <c r="AE554" s="203">
        <v>0</v>
      </c>
      <c r="AF554" s="270"/>
      <c r="AG554" s="271"/>
      <c r="AH554" s="205"/>
      <c r="AI554" s="205"/>
      <c r="AJ554" s="205"/>
      <c r="AK554" s="206"/>
      <c r="AL554" s="205">
        <v>0</v>
      </c>
      <c r="AM554" s="207">
        <v>0</v>
      </c>
      <c r="AN554" s="205"/>
      <c r="AO554" s="208">
        <v>0</v>
      </c>
      <c r="AP554" s="209"/>
      <c r="AQ554" s="210">
        <v>0</v>
      </c>
      <c r="AR554" s="205"/>
      <c r="AS554" s="205"/>
      <c r="AT554" s="205"/>
      <c r="AU554" s="205"/>
      <c r="AV554" s="211">
        <v>0</v>
      </c>
      <c r="AW554" s="205">
        <v>0</v>
      </c>
      <c r="AX554" s="205"/>
      <c r="AY554" s="207">
        <v>0</v>
      </c>
      <c r="AZ554" s="212"/>
      <c r="BA554" s="213">
        <v>0</v>
      </c>
      <c r="BC554" s="202" t="str">
        <f t="shared" si="65"/>
        <v/>
      </c>
      <c r="BD554" s="202" t="str">
        <f t="shared" si="65"/>
        <v/>
      </c>
      <c r="BE554" s="202" t="str">
        <f t="shared" si="65"/>
        <v/>
      </c>
      <c r="BF554" s="202" t="str">
        <f t="shared" si="65"/>
        <v/>
      </c>
      <c r="BG554" s="202" t="str">
        <f t="shared" si="66"/>
        <v>W/C</v>
      </c>
      <c r="BH554" s="202" t="str">
        <f t="shared" si="66"/>
        <v>NO</v>
      </c>
      <c r="BI554" s="202" t="str">
        <f t="shared" si="61"/>
        <v>W/C</v>
      </c>
      <c r="BK554" s="202" t="b">
        <f t="shared" si="64"/>
        <v>1</v>
      </c>
      <c r="BL554" s="202" t="b">
        <f t="shared" si="64"/>
        <v>1</v>
      </c>
      <c r="BM554" s="202" t="b">
        <f t="shared" si="64"/>
        <v>1</v>
      </c>
      <c r="BN554" s="202" t="b">
        <f t="shared" si="64"/>
        <v>1</v>
      </c>
      <c r="BO554" s="202" t="b">
        <f t="shared" si="64"/>
        <v>1</v>
      </c>
      <c r="BP554" s="202" t="b">
        <f t="shared" si="64"/>
        <v>1</v>
      </c>
      <c r="BQ554" s="202" t="b">
        <f t="shared" si="63"/>
        <v>1</v>
      </c>
    </row>
    <row r="555" spans="1:69" s="214" customFormat="1" ht="12" customHeight="1" x14ac:dyDescent="0.2">
      <c r="A555" s="312">
        <v>18237161</v>
      </c>
      <c r="B555" s="312" t="s">
        <v>2200</v>
      </c>
      <c r="C555" s="349" t="s">
        <v>919</v>
      </c>
      <c r="D555" s="244" t="s">
        <v>478</v>
      </c>
      <c r="E555" s="245"/>
      <c r="F555" s="274">
        <v>43101</v>
      </c>
      <c r="G555" s="244"/>
      <c r="H555" s="247" t="s">
        <v>1684</v>
      </c>
      <c r="I555" s="247" t="s">
        <v>1684</v>
      </c>
      <c r="J555" s="247" t="s">
        <v>1684</v>
      </c>
      <c r="K555" s="247" t="s">
        <v>478</v>
      </c>
      <c r="L555" s="247" t="s">
        <v>1685</v>
      </c>
      <c r="M555" s="247" t="s">
        <v>1685</v>
      </c>
      <c r="N555" s="247" t="s">
        <v>1684</v>
      </c>
      <c r="O555" s="248"/>
      <c r="P555" s="249">
        <v>0</v>
      </c>
      <c r="Q555" s="249">
        <v>1010556.04</v>
      </c>
      <c r="R555" s="249">
        <v>1010556.04</v>
      </c>
      <c r="S555" s="249">
        <v>1010556.04</v>
      </c>
      <c r="T555" s="249">
        <v>1010556.04</v>
      </c>
      <c r="U555" s="249">
        <v>0</v>
      </c>
      <c r="V555" s="249">
        <v>0</v>
      </c>
      <c r="W555" s="249">
        <v>0</v>
      </c>
      <c r="X555" s="249">
        <v>0</v>
      </c>
      <c r="Y555" s="249">
        <v>0</v>
      </c>
      <c r="Z555" s="249">
        <v>0</v>
      </c>
      <c r="AA555" s="249">
        <v>0</v>
      </c>
      <c r="AB555" s="249">
        <v>0</v>
      </c>
      <c r="AC555" s="249"/>
      <c r="AD555" s="249"/>
      <c r="AE555" s="249">
        <v>336852.01333333337</v>
      </c>
      <c r="AF555" s="284"/>
      <c r="AG555" s="285"/>
      <c r="AH555" s="252"/>
      <c r="AI555" s="252"/>
      <c r="AJ555" s="252"/>
      <c r="AK555" s="253">
        <v>336852.01333333337</v>
      </c>
      <c r="AL555" s="252">
        <v>336852.01333333337</v>
      </c>
      <c r="AM555" s="254"/>
      <c r="AN555" s="252"/>
      <c r="AO555" s="255">
        <v>0</v>
      </c>
      <c r="AP555" s="252"/>
      <c r="AQ555" s="256">
        <v>0</v>
      </c>
      <c r="AR555" s="252"/>
      <c r="AS555" s="252"/>
      <c r="AT555" s="252"/>
      <c r="AU555" s="252">
        <v>0</v>
      </c>
      <c r="AV555" s="257">
        <v>0</v>
      </c>
      <c r="AW555" s="252"/>
      <c r="AX555" s="252"/>
      <c r="AY555" s="254">
        <v>0</v>
      </c>
      <c r="AZ555" s="258" t="s">
        <v>4909</v>
      </c>
      <c r="BA555" s="213">
        <v>0</v>
      </c>
      <c r="BC555" s="247" t="str">
        <f t="shared" si="65"/>
        <v/>
      </c>
      <c r="BD555" s="247" t="str">
        <f t="shared" si="65"/>
        <v/>
      </c>
      <c r="BE555" s="247" t="str">
        <f t="shared" si="65"/>
        <v/>
      </c>
      <c r="BF555" s="202" t="str">
        <f t="shared" si="65"/>
        <v>Non-Op</v>
      </c>
      <c r="BG555" s="202" t="str">
        <f t="shared" si="66"/>
        <v>NO</v>
      </c>
      <c r="BH555" s="202" t="str">
        <f t="shared" si="66"/>
        <v>NO</v>
      </c>
      <c r="BI555" s="202" t="str">
        <f t="shared" si="61"/>
        <v/>
      </c>
      <c r="BK555" s="202" t="b">
        <f t="shared" si="64"/>
        <v>1</v>
      </c>
      <c r="BL555" s="202" t="b">
        <f t="shared" si="64"/>
        <v>1</v>
      </c>
      <c r="BM555" s="202" t="b">
        <f t="shared" si="64"/>
        <v>1</v>
      </c>
      <c r="BN555" s="202" t="b">
        <f t="shared" si="64"/>
        <v>1</v>
      </c>
      <c r="BO555" s="202" t="b">
        <f t="shared" si="64"/>
        <v>1</v>
      </c>
      <c r="BP555" s="202" t="b">
        <f t="shared" si="64"/>
        <v>1</v>
      </c>
      <c r="BQ555" s="202" t="b">
        <f t="shared" si="63"/>
        <v>1</v>
      </c>
    </row>
    <row r="556" spans="1:69" s="214" customFormat="1" ht="12" customHeight="1" x14ac:dyDescent="0.2">
      <c r="A556" s="312">
        <v>18237171</v>
      </c>
      <c r="B556" s="312" t="s">
        <v>2201</v>
      </c>
      <c r="C556" s="349" t="s">
        <v>920</v>
      </c>
      <c r="D556" s="244" t="s">
        <v>478</v>
      </c>
      <c r="E556" s="245"/>
      <c r="F556" s="274">
        <v>43101</v>
      </c>
      <c r="G556" s="244"/>
      <c r="H556" s="247" t="s">
        <v>1684</v>
      </c>
      <c r="I556" s="247" t="s">
        <v>1684</v>
      </c>
      <c r="J556" s="247" t="s">
        <v>1684</v>
      </c>
      <c r="K556" s="247" t="s">
        <v>478</v>
      </c>
      <c r="L556" s="247" t="s">
        <v>1685</v>
      </c>
      <c r="M556" s="247" t="s">
        <v>1685</v>
      </c>
      <c r="N556" s="247" t="s">
        <v>1684</v>
      </c>
      <c r="O556" s="248"/>
      <c r="P556" s="249">
        <v>0</v>
      </c>
      <c r="Q556" s="249">
        <v>127367.65</v>
      </c>
      <c r="R556" s="249">
        <v>127367.65</v>
      </c>
      <c r="S556" s="249">
        <v>127367.65</v>
      </c>
      <c r="T556" s="249">
        <v>6913.99</v>
      </c>
      <c r="U556" s="249">
        <v>0</v>
      </c>
      <c r="V556" s="249">
        <v>0</v>
      </c>
      <c r="W556" s="249">
        <v>0</v>
      </c>
      <c r="X556" s="249">
        <v>0</v>
      </c>
      <c r="Y556" s="249">
        <v>0</v>
      </c>
      <c r="Z556" s="249">
        <v>0</v>
      </c>
      <c r="AA556" s="249">
        <v>0</v>
      </c>
      <c r="AB556" s="249">
        <v>0</v>
      </c>
      <c r="AC556" s="249"/>
      <c r="AD556" s="249"/>
      <c r="AE556" s="249">
        <v>32418.078333333327</v>
      </c>
      <c r="AF556" s="284"/>
      <c r="AG556" s="285"/>
      <c r="AH556" s="252"/>
      <c r="AI556" s="252"/>
      <c r="AJ556" s="252"/>
      <c r="AK556" s="253">
        <v>32418.078333333327</v>
      </c>
      <c r="AL556" s="252">
        <v>32418.078333333327</v>
      </c>
      <c r="AM556" s="254"/>
      <c r="AN556" s="252"/>
      <c r="AO556" s="255">
        <v>0</v>
      </c>
      <c r="AP556" s="252"/>
      <c r="AQ556" s="256">
        <v>0</v>
      </c>
      <c r="AR556" s="252"/>
      <c r="AS556" s="252"/>
      <c r="AT556" s="252"/>
      <c r="AU556" s="252">
        <v>0</v>
      </c>
      <c r="AV556" s="257">
        <v>0</v>
      </c>
      <c r="AW556" s="252"/>
      <c r="AX556" s="252"/>
      <c r="AY556" s="254">
        <v>0</v>
      </c>
      <c r="AZ556" s="258" t="s">
        <v>4909</v>
      </c>
      <c r="BA556" s="213">
        <v>0</v>
      </c>
      <c r="BC556" s="247" t="str">
        <f t="shared" si="65"/>
        <v/>
      </c>
      <c r="BD556" s="247" t="str">
        <f t="shared" si="65"/>
        <v/>
      </c>
      <c r="BE556" s="247" t="str">
        <f t="shared" si="65"/>
        <v/>
      </c>
      <c r="BF556" s="202" t="str">
        <f t="shared" si="65"/>
        <v>Non-Op</v>
      </c>
      <c r="BG556" s="202" t="str">
        <f t="shared" si="66"/>
        <v>NO</v>
      </c>
      <c r="BH556" s="202" t="str">
        <f t="shared" si="66"/>
        <v>NO</v>
      </c>
      <c r="BI556" s="202" t="str">
        <f t="shared" si="61"/>
        <v/>
      </c>
      <c r="BK556" s="202" t="b">
        <f t="shared" si="64"/>
        <v>1</v>
      </c>
      <c r="BL556" s="202" t="b">
        <f t="shared" si="64"/>
        <v>1</v>
      </c>
      <c r="BM556" s="202" t="b">
        <f t="shared" si="64"/>
        <v>1</v>
      </c>
      <c r="BN556" s="202" t="b">
        <f t="shared" si="64"/>
        <v>1</v>
      </c>
      <c r="BO556" s="202" t="b">
        <f t="shared" si="64"/>
        <v>1</v>
      </c>
      <c r="BP556" s="202" t="b">
        <f t="shared" si="64"/>
        <v>1</v>
      </c>
      <c r="BQ556" s="202" t="b">
        <f t="shared" si="63"/>
        <v>1</v>
      </c>
    </row>
    <row r="557" spans="1:69" s="214" customFormat="1" ht="12" customHeight="1" x14ac:dyDescent="0.2">
      <c r="A557" s="312">
        <v>18237181</v>
      </c>
      <c r="B557" s="312" t="s">
        <v>2202</v>
      </c>
      <c r="C557" s="349" t="s">
        <v>921</v>
      </c>
      <c r="D557" s="244" t="s">
        <v>478</v>
      </c>
      <c r="E557" s="245"/>
      <c r="F557" s="274">
        <v>43101</v>
      </c>
      <c r="G557" s="244"/>
      <c r="H557" s="247" t="s">
        <v>1684</v>
      </c>
      <c r="I557" s="247" t="s">
        <v>1684</v>
      </c>
      <c r="J557" s="247" t="s">
        <v>1684</v>
      </c>
      <c r="K557" s="247" t="s">
        <v>478</v>
      </c>
      <c r="L557" s="247" t="s">
        <v>1685</v>
      </c>
      <c r="M557" s="247" t="s">
        <v>1685</v>
      </c>
      <c r="N557" s="247" t="s">
        <v>1684</v>
      </c>
      <c r="O557" s="248"/>
      <c r="P557" s="249">
        <v>0</v>
      </c>
      <c r="Q557" s="249">
        <v>225.55</v>
      </c>
      <c r="R557" s="249">
        <v>676.64</v>
      </c>
      <c r="S557" s="249">
        <v>1127.73</v>
      </c>
      <c r="T557" s="249">
        <v>86.97</v>
      </c>
      <c r="U557" s="249">
        <v>111.65</v>
      </c>
      <c r="V557" s="249">
        <v>134.25</v>
      </c>
      <c r="W557" s="249">
        <v>155.68</v>
      </c>
      <c r="X557" s="249">
        <v>174.78</v>
      </c>
      <c r="Y557" s="249">
        <v>191.71</v>
      </c>
      <c r="Z557" s="249">
        <v>207.54</v>
      </c>
      <c r="AA557" s="249">
        <v>221.18</v>
      </c>
      <c r="AB557" s="249">
        <v>232.69</v>
      </c>
      <c r="AC557" s="249"/>
      <c r="AD557" s="249"/>
      <c r="AE557" s="249">
        <v>285.83541666666662</v>
      </c>
      <c r="AF557" s="284"/>
      <c r="AG557" s="285"/>
      <c r="AH557" s="252"/>
      <c r="AI557" s="252"/>
      <c r="AJ557" s="252"/>
      <c r="AK557" s="253">
        <v>285.83541666666662</v>
      </c>
      <c r="AL557" s="252">
        <v>285.83541666666662</v>
      </c>
      <c r="AM557" s="254"/>
      <c r="AN557" s="252"/>
      <c r="AO557" s="255">
        <v>0</v>
      </c>
      <c r="AP557" s="252"/>
      <c r="AQ557" s="256">
        <v>232.69</v>
      </c>
      <c r="AR557" s="252"/>
      <c r="AS557" s="252"/>
      <c r="AT557" s="252"/>
      <c r="AU557" s="252">
        <v>232.69</v>
      </c>
      <c r="AV557" s="257">
        <v>232.69</v>
      </c>
      <c r="AW557" s="252"/>
      <c r="AX557" s="252"/>
      <c r="AY557" s="254">
        <v>0</v>
      </c>
      <c r="AZ557" s="258" t="s">
        <v>4909</v>
      </c>
      <c r="BA557" s="213">
        <v>0</v>
      </c>
      <c r="BC557" s="247" t="str">
        <f t="shared" si="65"/>
        <v/>
      </c>
      <c r="BD557" s="247" t="str">
        <f t="shared" si="65"/>
        <v/>
      </c>
      <c r="BE557" s="247" t="str">
        <f t="shared" si="65"/>
        <v/>
      </c>
      <c r="BF557" s="202" t="str">
        <f t="shared" si="65"/>
        <v>Non-Op</v>
      </c>
      <c r="BG557" s="202" t="str">
        <f t="shared" si="66"/>
        <v>NO</v>
      </c>
      <c r="BH557" s="202" t="str">
        <f t="shared" si="66"/>
        <v>NO</v>
      </c>
      <c r="BI557" s="202" t="str">
        <f t="shared" si="61"/>
        <v/>
      </c>
      <c r="BK557" s="202" t="b">
        <f t="shared" si="64"/>
        <v>1</v>
      </c>
      <c r="BL557" s="202" t="b">
        <f t="shared" si="64"/>
        <v>1</v>
      </c>
      <c r="BM557" s="202" t="b">
        <f t="shared" si="64"/>
        <v>1</v>
      </c>
      <c r="BN557" s="202" t="b">
        <f t="shared" si="64"/>
        <v>1</v>
      </c>
      <c r="BO557" s="202" t="b">
        <f t="shared" si="64"/>
        <v>1</v>
      </c>
      <c r="BP557" s="202" t="b">
        <f t="shared" si="64"/>
        <v>1</v>
      </c>
      <c r="BQ557" s="202" t="b">
        <f t="shared" si="63"/>
        <v>1</v>
      </c>
    </row>
    <row r="558" spans="1:69" s="214" customFormat="1" ht="12" customHeight="1" x14ac:dyDescent="0.25">
      <c r="A558" s="312">
        <v>18237191</v>
      </c>
      <c r="B558" s="312" t="s">
        <v>4955</v>
      </c>
      <c r="C558" s="298" t="s">
        <v>922</v>
      </c>
      <c r="D558" s="244" t="s">
        <v>478</v>
      </c>
      <c r="E558" s="245"/>
      <c r="F558" s="274">
        <v>43221</v>
      </c>
      <c r="G558" s="244"/>
      <c r="H558" s="247"/>
      <c r="I558" s="247"/>
      <c r="J558" s="247"/>
      <c r="K558" s="247" t="s">
        <v>478</v>
      </c>
      <c r="L558" s="247" t="s">
        <v>1685</v>
      </c>
      <c r="M558" s="247" t="s">
        <v>1685</v>
      </c>
      <c r="N558" s="247" t="s">
        <v>1684</v>
      </c>
      <c r="O558" s="248"/>
      <c r="P558" s="249"/>
      <c r="Q558" s="249"/>
      <c r="R558" s="249"/>
      <c r="S558" s="249"/>
      <c r="T558" s="249"/>
      <c r="U558" s="249">
        <v>6335.41</v>
      </c>
      <c r="V558" s="249">
        <v>5799.92</v>
      </c>
      <c r="W558" s="249">
        <v>5168.95</v>
      </c>
      <c r="X558" s="249">
        <v>4606.47</v>
      </c>
      <c r="Y558" s="249">
        <v>4059.33</v>
      </c>
      <c r="Z558" s="249">
        <v>3600.55</v>
      </c>
      <c r="AA558" s="249">
        <v>2997.86</v>
      </c>
      <c r="AB558" s="249">
        <v>2572.84</v>
      </c>
      <c r="AC558" s="249"/>
      <c r="AD558" s="249"/>
      <c r="AE558" s="249">
        <v>2821.2425000000003</v>
      </c>
      <c r="AF558" s="284"/>
      <c r="AG558" s="285"/>
      <c r="AH558" s="252"/>
      <c r="AI558" s="252"/>
      <c r="AJ558" s="252"/>
      <c r="AK558" s="253">
        <v>2821.2425000000003</v>
      </c>
      <c r="AL558" s="252">
        <v>2821.2425000000003</v>
      </c>
      <c r="AM558" s="254"/>
      <c r="AN558" s="252"/>
      <c r="AO558" s="255">
        <v>0</v>
      </c>
      <c r="AP558" s="252"/>
      <c r="AQ558" s="256">
        <v>2572.84</v>
      </c>
      <c r="AR558" s="252"/>
      <c r="AS558" s="252"/>
      <c r="AT558" s="252"/>
      <c r="AU558" s="252">
        <v>2572.84</v>
      </c>
      <c r="AV558" s="257">
        <v>2572.84</v>
      </c>
      <c r="AW558" s="252"/>
      <c r="AX558" s="252"/>
      <c r="AY558" s="254">
        <v>0</v>
      </c>
      <c r="AZ558" s="258" t="s">
        <v>4909</v>
      </c>
      <c r="BA558" s="213">
        <v>0</v>
      </c>
      <c r="BC558" s="247"/>
      <c r="BD558" s="247"/>
      <c r="BE558" s="247"/>
      <c r="BF558" s="202" t="str">
        <f t="shared" ref="BF558:BF621" si="67">IF(VALUE(AU558),BF$7,IF(ISBLANK(AU558),"",BF$7))</f>
        <v>Non-Op</v>
      </c>
      <c r="BG558" s="202" t="str">
        <f t="shared" si="66"/>
        <v>NO</v>
      </c>
      <c r="BH558" s="202" t="str">
        <f t="shared" si="66"/>
        <v>NO</v>
      </c>
      <c r="BI558" s="202" t="str">
        <f t="shared" si="61"/>
        <v/>
      </c>
      <c r="BK558" s="202" t="b">
        <f t="shared" si="64"/>
        <v>1</v>
      </c>
      <c r="BL558" s="202" t="b">
        <f t="shared" si="64"/>
        <v>1</v>
      </c>
      <c r="BM558" s="202" t="b">
        <f t="shared" si="64"/>
        <v>1</v>
      </c>
      <c r="BN558" s="202" t="b">
        <f t="shared" si="64"/>
        <v>1</v>
      </c>
      <c r="BO558" s="202" t="b">
        <f t="shared" si="64"/>
        <v>1</v>
      </c>
      <c r="BP558" s="202" t="b">
        <f t="shared" si="64"/>
        <v>1</v>
      </c>
      <c r="BQ558" s="202" t="b">
        <f t="shared" si="63"/>
        <v>1</v>
      </c>
    </row>
    <row r="559" spans="1:69" s="214" customFormat="1" ht="12" customHeight="1" x14ac:dyDescent="0.2">
      <c r="A559" s="312">
        <v>18237201</v>
      </c>
      <c r="B559" s="312" t="s">
        <v>2203</v>
      </c>
      <c r="C559" s="349" t="s">
        <v>923</v>
      </c>
      <c r="D559" s="244" t="s">
        <v>478</v>
      </c>
      <c r="E559" s="245"/>
      <c r="F559" s="274">
        <v>43101</v>
      </c>
      <c r="G559" s="244"/>
      <c r="H559" s="247" t="s">
        <v>1684</v>
      </c>
      <c r="I559" s="247" t="s">
        <v>1684</v>
      </c>
      <c r="J559" s="247" t="s">
        <v>1684</v>
      </c>
      <c r="K559" s="247" t="s">
        <v>478</v>
      </c>
      <c r="L559" s="247" t="s">
        <v>1685</v>
      </c>
      <c r="M559" s="247" t="s">
        <v>1685</v>
      </c>
      <c r="N559" s="247" t="s">
        <v>1684</v>
      </c>
      <c r="O559" s="248"/>
      <c r="P559" s="249">
        <v>0</v>
      </c>
      <c r="Q559" s="249">
        <v>5310509.9000000004</v>
      </c>
      <c r="R559" s="249">
        <v>5387122.7000000002</v>
      </c>
      <c r="S559" s="249">
        <v>5881130.96</v>
      </c>
      <c r="T559" s="249">
        <v>5861913.0700000003</v>
      </c>
      <c r="U559" s="249">
        <v>1970457.63</v>
      </c>
      <c r="V559" s="249">
        <v>2237283.89</v>
      </c>
      <c r="W559" s="249">
        <v>2425966.17</v>
      </c>
      <c r="X559" s="249">
        <v>2965458.47</v>
      </c>
      <c r="Y559" s="249">
        <v>3741675.94</v>
      </c>
      <c r="Z559" s="249">
        <v>3970721.89</v>
      </c>
      <c r="AA559" s="249">
        <v>4327789.83</v>
      </c>
      <c r="AB559" s="249">
        <v>5245012.28</v>
      </c>
      <c r="AC559" s="249"/>
      <c r="AD559" s="249"/>
      <c r="AE559" s="249">
        <v>3891878.0491666663</v>
      </c>
      <c r="AF559" s="284"/>
      <c r="AG559" s="285"/>
      <c r="AH559" s="252"/>
      <c r="AI559" s="252"/>
      <c r="AJ559" s="252"/>
      <c r="AK559" s="253">
        <v>3891878.0491666663</v>
      </c>
      <c r="AL559" s="252">
        <v>3891878.0491666663</v>
      </c>
      <c r="AM559" s="254"/>
      <c r="AN559" s="252"/>
      <c r="AO559" s="255">
        <v>0</v>
      </c>
      <c r="AP559" s="252"/>
      <c r="AQ559" s="256">
        <v>5245012.28</v>
      </c>
      <c r="AR559" s="252"/>
      <c r="AS559" s="252"/>
      <c r="AT559" s="252"/>
      <c r="AU559" s="252">
        <v>5245012.28</v>
      </c>
      <c r="AV559" s="257">
        <v>5245012.28</v>
      </c>
      <c r="AW559" s="252"/>
      <c r="AX559" s="252"/>
      <c r="AY559" s="254">
        <v>0</v>
      </c>
      <c r="AZ559" s="258" t="s">
        <v>4909</v>
      </c>
      <c r="BA559" s="213">
        <v>0</v>
      </c>
      <c r="BC559" s="247" t="str">
        <f t="shared" ref="BC559:BE575" si="68">IF(VALUE(AR559),BC$7,IF(ISBLANK(AR559),"",BC$7))</f>
        <v/>
      </c>
      <c r="BD559" s="247" t="str">
        <f t="shared" si="68"/>
        <v/>
      </c>
      <c r="BE559" s="247" t="str">
        <f t="shared" si="68"/>
        <v/>
      </c>
      <c r="BF559" s="202" t="str">
        <f t="shared" si="67"/>
        <v>Non-Op</v>
      </c>
      <c r="BG559" s="202" t="str">
        <f t="shared" si="66"/>
        <v>NO</v>
      </c>
      <c r="BH559" s="202" t="str">
        <f t="shared" si="66"/>
        <v>NO</v>
      </c>
      <c r="BI559" s="202" t="str">
        <f t="shared" si="61"/>
        <v/>
      </c>
      <c r="BK559" s="202" t="b">
        <f t="shared" si="64"/>
        <v>1</v>
      </c>
      <c r="BL559" s="202" t="b">
        <f t="shared" si="64"/>
        <v>1</v>
      </c>
      <c r="BM559" s="202" t="b">
        <f t="shared" si="64"/>
        <v>1</v>
      </c>
      <c r="BN559" s="202" t="b">
        <f t="shared" si="64"/>
        <v>1</v>
      </c>
      <c r="BO559" s="202" t="b">
        <f t="shared" si="64"/>
        <v>1</v>
      </c>
      <c r="BP559" s="202" t="b">
        <f t="shared" si="64"/>
        <v>1</v>
      </c>
      <c r="BQ559" s="202" t="b">
        <f t="shared" si="63"/>
        <v>1</v>
      </c>
    </row>
    <row r="560" spans="1:69" s="214" customFormat="1" ht="12" customHeight="1" x14ac:dyDescent="0.2">
      <c r="A560" s="314">
        <v>18237211</v>
      </c>
      <c r="B560" s="315" t="s">
        <v>2204</v>
      </c>
      <c r="C560" s="350" t="s">
        <v>924</v>
      </c>
      <c r="D560" s="244" t="s">
        <v>478</v>
      </c>
      <c r="E560" s="245"/>
      <c r="F560" s="263">
        <v>43070</v>
      </c>
      <c r="G560" s="244"/>
      <c r="H560" s="247" t="s">
        <v>1684</v>
      </c>
      <c r="I560" s="247" t="s">
        <v>1684</v>
      </c>
      <c r="J560" s="247" t="s">
        <v>1684</v>
      </c>
      <c r="K560" s="247" t="s">
        <v>478</v>
      </c>
      <c r="L560" s="247" t="s">
        <v>1685</v>
      </c>
      <c r="M560" s="247" t="s">
        <v>1685</v>
      </c>
      <c r="N560" s="247" t="s">
        <v>1684</v>
      </c>
      <c r="O560" s="248"/>
      <c r="P560" s="249">
        <v>23158.12</v>
      </c>
      <c r="Q560" s="249">
        <v>4866591.76</v>
      </c>
      <c r="R560" s="249">
        <v>4505332.0199999996</v>
      </c>
      <c r="S560" s="249">
        <v>4667176.51</v>
      </c>
      <c r="T560" s="249">
        <v>4061773.01</v>
      </c>
      <c r="U560" s="249">
        <v>0</v>
      </c>
      <c r="V560" s="249">
        <v>0</v>
      </c>
      <c r="W560" s="249">
        <v>0</v>
      </c>
      <c r="X560" s="249">
        <v>0</v>
      </c>
      <c r="Y560" s="249">
        <v>309045.33</v>
      </c>
      <c r="Z560" s="249">
        <v>504542.27</v>
      </c>
      <c r="AA560" s="249">
        <v>765174.35</v>
      </c>
      <c r="AB560" s="249">
        <v>1472859</v>
      </c>
      <c r="AC560" s="249"/>
      <c r="AD560" s="249"/>
      <c r="AE560" s="249">
        <v>1702303.6508333329</v>
      </c>
      <c r="AF560" s="284"/>
      <c r="AG560" s="285"/>
      <c r="AH560" s="252"/>
      <c r="AI560" s="252"/>
      <c r="AJ560" s="252"/>
      <c r="AK560" s="253">
        <v>1702303.6508333329</v>
      </c>
      <c r="AL560" s="252">
        <v>1702303.6508333329</v>
      </c>
      <c r="AM560" s="254"/>
      <c r="AN560" s="252"/>
      <c r="AO560" s="255">
        <v>0</v>
      </c>
      <c r="AP560" s="252"/>
      <c r="AQ560" s="256">
        <v>1472859</v>
      </c>
      <c r="AR560" s="252"/>
      <c r="AS560" s="252"/>
      <c r="AT560" s="252"/>
      <c r="AU560" s="252">
        <v>1472859</v>
      </c>
      <c r="AV560" s="257">
        <v>1472859</v>
      </c>
      <c r="AW560" s="252"/>
      <c r="AX560" s="252"/>
      <c r="AY560" s="254">
        <v>0</v>
      </c>
      <c r="AZ560" s="258" t="s">
        <v>4909</v>
      </c>
      <c r="BA560" s="213">
        <v>0</v>
      </c>
      <c r="BC560" s="247" t="str">
        <f t="shared" si="68"/>
        <v/>
      </c>
      <c r="BD560" s="247" t="str">
        <f t="shared" si="68"/>
        <v/>
      </c>
      <c r="BE560" s="247" t="str">
        <f t="shared" si="68"/>
        <v/>
      </c>
      <c r="BF560" s="202" t="str">
        <f t="shared" si="67"/>
        <v>Non-Op</v>
      </c>
      <c r="BG560" s="202" t="str">
        <f t="shared" si="66"/>
        <v>NO</v>
      </c>
      <c r="BH560" s="202" t="str">
        <f t="shared" si="66"/>
        <v>NO</v>
      </c>
      <c r="BI560" s="202" t="str">
        <f t="shared" si="61"/>
        <v/>
      </c>
      <c r="BK560" s="202" t="b">
        <f t="shared" si="64"/>
        <v>1</v>
      </c>
      <c r="BL560" s="202" t="b">
        <f t="shared" si="64"/>
        <v>1</v>
      </c>
      <c r="BM560" s="202" t="b">
        <f t="shared" si="64"/>
        <v>1</v>
      </c>
      <c r="BN560" s="202" t="b">
        <f t="shared" si="64"/>
        <v>1</v>
      </c>
      <c r="BO560" s="202" t="b">
        <f t="shared" si="64"/>
        <v>1</v>
      </c>
      <c r="BP560" s="202" t="b">
        <f t="shared" si="64"/>
        <v>1</v>
      </c>
      <c r="BQ560" s="202" t="b">
        <f t="shared" si="63"/>
        <v>1</v>
      </c>
    </row>
    <row r="561" spans="1:69" s="214" customFormat="1" ht="12" customHeight="1" x14ac:dyDescent="0.2">
      <c r="A561" s="314">
        <v>18237221</v>
      </c>
      <c r="B561" s="315" t="s">
        <v>2205</v>
      </c>
      <c r="C561" s="350" t="s">
        <v>925</v>
      </c>
      <c r="D561" s="244" t="s">
        <v>478</v>
      </c>
      <c r="E561" s="245"/>
      <c r="F561" s="263">
        <v>43070</v>
      </c>
      <c r="G561" s="244"/>
      <c r="H561" s="247" t="s">
        <v>1684</v>
      </c>
      <c r="I561" s="247" t="s">
        <v>1684</v>
      </c>
      <c r="J561" s="247" t="s">
        <v>1684</v>
      </c>
      <c r="K561" s="247" t="s">
        <v>478</v>
      </c>
      <c r="L561" s="247" t="s">
        <v>1685</v>
      </c>
      <c r="M561" s="247" t="s">
        <v>1685</v>
      </c>
      <c r="N561" s="247" t="s">
        <v>1684</v>
      </c>
      <c r="O561" s="248"/>
      <c r="P561" s="249">
        <v>94681.86</v>
      </c>
      <c r="Q561" s="249">
        <v>1296197.46</v>
      </c>
      <c r="R561" s="249">
        <v>1367803.4</v>
      </c>
      <c r="S561" s="249">
        <v>1441151.09</v>
      </c>
      <c r="T561" s="249">
        <v>1439062.01</v>
      </c>
      <c r="U561" s="249">
        <v>643443.1</v>
      </c>
      <c r="V561" s="249">
        <v>820002.18</v>
      </c>
      <c r="W561" s="249">
        <v>838971.29</v>
      </c>
      <c r="X561" s="249">
        <v>1206707.7</v>
      </c>
      <c r="Y561" s="249">
        <v>1277708.2</v>
      </c>
      <c r="Z561" s="249">
        <v>1470633.61</v>
      </c>
      <c r="AA561" s="249">
        <v>1658269.74</v>
      </c>
      <c r="AB561" s="249">
        <v>1866510.07</v>
      </c>
      <c r="AC561" s="249"/>
      <c r="AD561" s="249"/>
      <c r="AE561" s="249">
        <v>1203378.812083333</v>
      </c>
      <c r="AF561" s="284"/>
      <c r="AG561" s="285"/>
      <c r="AH561" s="252"/>
      <c r="AI561" s="252"/>
      <c r="AJ561" s="252"/>
      <c r="AK561" s="253">
        <v>1203378.812083333</v>
      </c>
      <c r="AL561" s="252">
        <v>1203378.812083333</v>
      </c>
      <c r="AM561" s="254"/>
      <c r="AN561" s="252"/>
      <c r="AO561" s="255">
        <v>0</v>
      </c>
      <c r="AP561" s="252"/>
      <c r="AQ561" s="256">
        <v>1866510.07</v>
      </c>
      <c r="AR561" s="252"/>
      <c r="AS561" s="252"/>
      <c r="AT561" s="252"/>
      <c r="AU561" s="252">
        <v>1866510.07</v>
      </c>
      <c r="AV561" s="257">
        <v>1866510.07</v>
      </c>
      <c r="AW561" s="252"/>
      <c r="AX561" s="252"/>
      <c r="AY561" s="254">
        <v>0</v>
      </c>
      <c r="AZ561" s="258" t="s">
        <v>4909</v>
      </c>
      <c r="BA561" s="213">
        <v>0</v>
      </c>
      <c r="BC561" s="247" t="str">
        <f t="shared" si="68"/>
        <v/>
      </c>
      <c r="BD561" s="247" t="str">
        <f t="shared" si="68"/>
        <v/>
      </c>
      <c r="BE561" s="247" t="str">
        <f t="shared" si="68"/>
        <v/>
      </c>
      <c r="BF561" s="202" t="str">
        <f t="shared" si="67"/>
        <v>Non-Op</v>
      </c>
      <c r="BG561" s="202" t="str">
        <f t="shared" si="66"/>
        <v>NO</v>
      </c>
      <c r="BH561" s="202" t="str">
        <f t="shared" si="66"/>
        <v>NO</v>
      </c>
      <c r="BI561" s="202" t="str">
        <f t="shared" si="61"/>
        <v/>
      </c>
      <c r="BK561" s="202" t="b">
        <f t="shared" si="64"/>
        <v>1</v>
      </c>
      <c r="BL561" s="202" t="b">
        <f t="shared" si="64"/>
        <v>1</v>
      </c>
      <c r="BM561" s="202" t="b">
        <f t="shared" si="64"/>
        <v>1</v>
      </c>
      <c r="BN561" s="202" t="b">
        <f t="shared" si="64"/>
        <v>1</v>
      </c>
      <c r="BO561" s="202" t="b">
        <f t="shared" si="64"/>
        <v>1</v>
      </c>
      <c r="BP561" s="202" t="b">
        <f t="shared" si="64"/>
        <v>1</v>
      </c>
      <c r="BQ561" s="202" t="b">
        <f t="shared" si="63"/>
        <v>1</v>
      </c>
    </row>
    <row r="562" spans="1:69" s="214" customFormat="1" ht="12" customHeight="1" x14ac:dyDescent="0.2">
      <c r="A562" s="312">
        <v>18237231</v>
      </c>
      <c r="B562" s="312" t="s">
        <v>2206</v>
      </c>
      <c r="C562" s="349" t="s">
        <v>926</v>
      </c>
      <c r="D562" s="244" t="s">
        <v>478</v>
      </c>
      <c r="E562" s="245"/>
      <c r="F562" s="274">
        <v>43101</v>
      </c>
      <c r="G562" s="244"/>
      <c r="H562" s="247" t="s">
        <v>1684</v>
      </c>
      <c r="I562" s="247" t="s">
        <v>1684</v>
      </c>
      <c r="J562" s="247" t="s">
        <v>1684</v>
      </c>
      <c r="K562" s="247" t="s">
        <v>478</v>
      </c>
      <c r="L562" s="247" t="s">
        <v>1685</v>
      </c>
      <c r="M562" s="247" t="s">
        <v>1685</v>
      </c>
      <c r="N562" s="247" t="s">
        <v>1684</v>
      </c>
      <c r="O562" s="248"/>
      <c r="P562" s="249">
        <v>0</v>
      </c>
      <c r="Q562" s="249">
        <v>3430641.38</v>
      </c>
      <c r="R562" s="249">
        <v>2507239.0499999998</v>
      </c>
      <c r="S562" s="249">
        <v>1454059.51</v>
      </c>
      <c r="T562" s="249">
        <v>0</v>
      </c>
      <c r="U562" s="249">
        <v>339148.32</v>
      </c>
      <c r="V562" s="249">
        <v>0</v>
      </c>
      <c r="W562" s="249">
        <v>0</v>
      </c>
      <c r="X562" s="249">
        <v>0</v>
      </c>
      <c r="Y562" s="249">
        <v>0</v>
      </c>
      <c r="Z562" s="249">
        <v>0</v>
      </c>
      <c r="AA562" s="249">
        <v>0</v>
      </c>
      <c r="AB562" s="249">
        <v>0</v>
      </c>
      <c r="AC562" s="249"/>
      <c r="AD562" s="249"/>
      <c r="AE562" s="249">
        <v>644257.35499999998</v>
      </c>
      <c r="AF562" s="284"/>
      <c r="AG562" s="285"/>
      <c r="AH562" s="252"/>
      <c r="AI562" s="252"/>
      <c r="AJ562" s="252"/>
      <c r="AK562" s="253">
        <v>644257.35499999998</v>
      </c>
      <c r="AL562" s="252">
        <v>644257.35499999998</v>
      </c>
      <c r="AM562" s="254"/>
      <c r="AN562" s="252"/>
      <c r="AO562" s="255">
        <v>0</v>
      </c>
      <c r="AP562" s="252"/>
      <c r="AQ562" s="256">
        <v>0</v>
      </c>
      <c r="AR562" s="252"/>
      <c r="AS562" s="252"/>
      <c r="AT562" s="252"/>
      <c r="AU562" s="252">
        <v>0</v>
      </c>
      <c r="AV562" s="257">
        <v>0</v>
      </c>
      <c r="AW562" s="252"/>
      <c r="AX562" s="252"/>
      <c r="AY562" s="254">
        <v>0</v>
      </c>
      <c r="AZ562" s="258" t="s">
        <v>4909</v>
      </c>
      <c r="BA562" s="213">
        <v>0</v>
      </c>
      <c r="BC562" s="247" t="str">
        <f t="shared" si="68"/>
        <v/>
      </c>
      <c r="BD562" s="247" t="str">
        <f t="shared" si="68"/>
        <v/>
      </c>
      <c r="BE562" s="247" t="str">
        <f t="shared" si="68"/>
        <v/>
      </c>
      <c r="BF562" s="202" t="str">
        <f t="shared" si="67"/>
        <v>Non-Op</v>
      </c>
      <c r="BG562" s="202" t="str">
        <f t="shared" si="66"/>
        <v>NO</v>
      </c>
      <c r="BH562" s="202" t="str">
        <f t="shared" si="66"/>
        <v>NO</v>
      </c>
      <c r="BI562" s="202" t="str">
        <f t="shared" si="61"/>
        <v/>
      </c>
      <c r="BK562" s="202" t="b">
        <f t="shared" si="64"/>
        <v>1</v>
      </c>
      <c r="BL562" s="202" t="b">
        <f t="shared" si="64"/>
        <v>1</v>
      </c>
      <c r="BM562" s="202" t="b">
        <f t="shared" si="64"/>
        <v>1</v>
      </c>
      <c r="BN562" s="202" t="b">
        <f t="shared" si="64"/>
        <v>1</v>
      </c>
      <c r="BO562" s="202" t="b">
        <f t="shared" si="64"/>
        <v>1</v>
      </c>
      <c r="BP562" s="202" t="b">
        <f t="shared" si="64"/>
        <v>1</v>
      </c>
      <c r="BQ562" s="202" t="b">
        <f t="shared" si="63"/>
        <v>1</v>
      </c>
    </row>
    <row r="563" spans="1:69" s="214" customFormat="1" ht="12" customHeight="1" x14ac:dyDescent="0.2">
      <c r="A563" s="312">
        <v>18237241</v>
      </c>
      <c r="B563" s="312" t="s">
        <v>2207</v>
      </c>
      <c r="C563" s="349" t="s">
        <v>927</v>
      </c>
      <c r="D563" s="244" t="s">
        <v>478</v>
      </c>
      <c r="E563" s="245"/>
      <c r="F563" s="274">
        <v>43101</v>
      </c>
      <c r="G563" s="244"/>
      <c r="H563" s="247" t="s">
        <v>1684</v>
      </c>
      <c r="I563" s="247" t="s">
        <v>1684</v>
      </c>
      <c r="J563" s="247" t="s">
        <v>1684</v>
      </c>
      <c r="K563" s="247" t="s">
        <v>478</v>
      </c>
      <c r="L563" s="247" t="s">
        <v>1685</v>
      </c>
      <c r="M563" s="247" t="s">
        <v>1685</v>
      </c>
      <c r="N563" s="247" t="s">
        <v>1684</v>
      </c>
      <c r="O563" s="248"/>
      <c r="P563" s="249">
        <v>0</v>
      </c>
      <c r="Q563" s="249">
        <v>404128.53</v>
      </c>
      <c r="R563" s="249">
        <v>0</v>
      </c>
      <c r="S563" s="249">
        <v>0</v>
      </c>
      <c r="T563" s="249">
        <v>0</v>
      </c>
      <c r="U563" s="249">
        <v>0</v>
      </c>
      <c r="V563" s="249">
        <v>0</v>
      </c>
      <c r="W563" s="249">
        <v>0</v>
      </c>
      <c r="X563" s="249">
        <v>0</v>
      </c>
      <c r="Y563" s="249">
        <v>0</v>
      </c>
      <c r="Z563" s="249">
        <v>0</v>
      </c>
      <c r="AA563" s="249">
        <v>0</v>
      </c>
      <c r="AB563" s="249">
        <v>0</v>
      </c>
      <c r="AC563" s="249"/>
      <c r="AD563" s="249"/>
      <c r="AE563" s="249">
        <v>33677.377500000002</v>
      </c>
      <c r="AF563" s="284"/>
      <c r="AG563" s="285"/>
      <c r="AH563" s="252"/>
      <c r="AI563" s="252"/>
      <c r="AJ563" s="252"/>
      <c r="AK563" s="253">
        <v>33677.377500000002</v>
      </c>
      <c r="AL563" s="252">
        <v>33677.377500000002</v>
      </c>
      <c r="AM563" s="254"/>
      <c r="AN563" s="252"/>
      <c r="AO563" s="255">
        <v>0</v>
      </c>
      <c r="AP563" s="252"/>
      <c r="AQ563" s="256">
        <v>0</v>
      </c>
      <c r="AR563" s="252"/>
      <c r="AS563" s="252"/>
      <c r="AT563" s="252"/>
      <c r="AU563" s="252">
        <v>0</v>
      </c>
      <c r="AV563" s="257">
        <v>0</v>
      </c>
      <c r="AW563" s="252"/>
      <c r="AX563" s="252"/>
      <c r="AY563" s="254">
        <v>0</v>
      </c>
      <c r="AZ563" s="258" t="s">
        <v>4909</v>
      </c>
      <c r="BA563" s="213">
        <v>0</v>
      </c>
      <c r="BC563" s="247" t="str">
        <f t="shared" si="68"/>
        <v/>
      </c>
      <c r="BD563" s="247" t="str">
        <f t="shared" si="68"/>
        <v/>
      </c>
      <c r="BE563" s="247" t="str">
        <f t="shared" si="68"/>
        <v/>
      </c>
      <c r="BF563" s="202" t="str">
        <f t="shared" si="67"/>
        <v>Non-Op</v>
      </c>
      <c r="BG563" s="202" t="str">
        <f t="shared" si="66"/>
        <v>NO</v>
      </c>
      <c r="BH563" s="202" t="str">
        <f t="shared" si="66"/>
        <v>NO</v>
      </c>
      <c r="BI563" s="202" t="str">
        <f t="shared" si="61"/>
        <v/>
      </c>
      <c r="BK563" s="202" t="b">
        <f t="shared" si="64"/>
        <v>1</v>
      </c>
      <c r="BL563" s="202" t="b">
        <f t="shared" si="64"/>
        <v>1</v>
      </c>
      <c r="BM563" s="202" t="b">
        <f t="shared" si="64"/>
        <v>1</v>
      </c>
      <c r="BN563" s="202" t="b">
        <f t="shared" ref="BN563:BQ626" si="69">BF563=K563</f>
        <v>1</v>
      </c>
      <c r="BO563" s="202" t="b">
        <f t="shared" si="69"/>
        <v>1</v>
      </c>
      <c r="BP563" s="202" t="b">
        <f t="shared" si="69"/>
        <v>1</v>
      </c>
      <c r="BQ563" s="202" t="b">
        <f t="shared" si="63"/>
        <v>1</v>
      </c>
    </row>
    <row r="564" spans="1:69" s="214" customFormat="1" ht="12" customHeight="1" x14ac:dyDescent="0.2">
      <c r="A564" s="312">
        <v>18237251</v>
      </c>
      <c r="B564" s="312" t="s">
        <v>2208</v>
      </c>
      <c r="C564" s="349" t="s">
        <v>928</v>
      </c>
      <c r="D564" s="244" t="s">
        <v>478</v>
      </c>
      <c r="E564" s="245"/>
      <c r="F564" s="274">
        <v>43101</v>
      </c>
      <c r="G564" s="244"/>
      <c r="H564" s="247" t="s">
        <v>1684</v>
      </c>
      <c r="I564" s="247" t="s">
        <v>1684</v>
      </c>
      <c r="J564" s="247" t="s">
        <v>1684</v>
      </c>
      <c r="K564" s="247" t="s">
        <v>478</v>
      </c>
      <c r="L564" s="247" t="s">
        <v>1685</v>
      </c>
      <c r="M564" s="247" t="s">
        <v>1685</v>
      </c>
      <c r="N564" s="247" t="s">
        <v>1684</v>
      </c>
      <c r="O564" s="248"/>
      <c r="P564" s="249">
        <v>0</v>
      </c>
      <c r="Q564" s="249">
        <v>1016896.38</v>
      </c>
      <c r="R564" s="249">
        <v>922204</v>
      </c>
      <c r="S564" s="249">
        <v>1173617.1000000001</v>
      </c>
      <c r="T564" s="249">
        <v>386648.74</v>
      </c>
      <c r="U564" s="249">
        <v>898922.84</v>
      </c>
      <c r="V564" s="249">
        <v>977525.48</v>
      </c>
      <c r="W564" s="249">
        <v>965312.22</v>
      </c>
      <c r="X564" s="249">
        <v>1248501.05</v>
      </c>
      <c r="Y564" s="249">
        <v>1751645.28</v>
      </c>
      <c r="Z564" s="249">
        <v>1767472.06</v>
      </c>
      <c r="AA564" s="249">
        <v>1883244</v>
      </c>
      <c r="AB564" s="249">
        <v>2468307.38</v>
      </c>
      <c r="AC564" s="249"/>
      <c r="AD564" s="249"/>
      <c r="AE564" s="249">
        <v>1185511.9033333331</v>
      </c>
      <c r="AF564" s="284"/>
      <c r="AG564" s="285"/>
      <c r="AH564" s="252"/>
      <c r="AI564" s="252"/>
      <c r="AJ564" s="252"/>
      <c r="AK564" s="253">
        <v>1185511.9033333331</v>
      </c>
      <c r="AL564" s="252">
        <v>1185511.9033333331</v>
      </c>
      <c r="AM564" s="254"/>
      <c r="AN564" s="252"/>
      <c r="AO564" s="255">
        <v>0</v>
      </c>
      <c r="AP564" s="252"/>
      <c r="AQ564" s="256">
        <v>2468307.38</v>
      </c>
      <c r="AR564" s="252"/>
      <c r="AS564" s="252"/>
      <c r="AT564" s="252"/>
      <c r="AU564" s="252">
        <v>2468307.38</v>
      </c>
      <c r="AV564" s="257">
        <v>2468307.38</v>
      </c>
      <c r="AW564" s="252"/>
      <c r="AX564" s="252"/>
      <c r="AY564" s="254">
        <v>0</v>
      </c>
      <c r="AZ564" s="258" t="s">
        <v>4909</v>
      </c>
      <c r="BA564" s="213">
        <v>0</v>
      </c>
      <c r="BC564" s="247" t="str">
        <f t="shared" si="68"/>
        <v/>
      </c>
      <c r="BD564" s="247" t="str">
        <f t="shared" si="68"/>
        <v/>
      </c>
      <c r="BE564" s="247" t="str">
        <f t="shared" si="68"/>
        <v/>
      </c>
      <c r="BF564" s="202" t="str">
        <f t="shared" si="67"/>
        <v>Non-Op</v>
      </c>
      <c r="BG564" s="202" t="str">
        <f t="shared" si="66"/>
        <v>NO</v>
      </c>
      <c r="BH564" s="202" t="str">
        <f t="shared" si="66"/>
        <v>NO</v>
      </c>
      <c r="BI564" s="202" t="str">
        <f t="shared" si="61"/>
        <v/>
      </c>
      <c r="BK564" s="202" t="b">
        <f t="shared" ref="BK564:BQ627" si="70">BC564=H564</f>
        <v>1</v>
      </c>
      <c r="BL564" s="202" t="b">
        <f t="shared" si="70"/>
        <v>1</v>
      </c>
      <c r="BM564" s="202" t="b">
        <f t="shared" si="70"/>
        <v>1</v>
      </c>
      <c r="BN564" s="202" t="b">
        <f t="shared" si="69"/>
        <v>1</v>
      </c>
      <c r="BO564" s="202" t="b">
        <f t="shared" si="69"/>
        <v>1</v>
      </c>
      <c r="BP564" s="202" t="b">
        <f t="shared" si="69"/>
        <v>1</v>
      </c>
      <c r="BQ564" s="202" t="b">
        <f t="shared" si="63"/>
        <v>1</v>
      </c>
    </row>
    <row r="565" spans="1:69" s="214" customFormat="1" ht="12" customHeight="1" x14ac:dyDescent="0.2">
      <c r="A565" s="312">
        <v>18237261</v>
      </c>
      <c r="B565" s="312" t="s">
        <v>2209</v>
      </c>
      <c r="C565" s="273" t="s">
        <v>929</v>
      </c>
      <c r="D565" s="244" t="s">
        <v>478</v>
      </c>
      <c r="E565" s="245"/>
      <c r="F565" s="274">
        <v>43132</v>
      </c>
      <c r="G565" s="244"/>
      <c r="H565" s="247" t="s">
        <v>1684</v>
      </c>
      <c r="I565" s="247" t="s">
        <v>1684</v>
      </c>
      <c r="J565" s="247" t="s">
        <v>1684</v>
      </c>
      <c r="K565" s="247" t="s">
        <v>478</v>
      </c>
      <c r="L565" s="247" t="s">
        <v>1685</v>
      </c>
      <c r="M565" s="247" t="s">
        <v>1685</v>
      </c>
      <c r="N565" s="247" t="s">
        <v>1684</v>
      </c>
      <c r="O565" s="248"/>
      <c r="P565" s="249">
        <v>0</v>
      </c>
      <c r="Q565" s="249">
        <v>0</v>
      </c>
      <c r="R565" s="249">
        <v>65877.88</v>
      </c>
      <c r="S565" s="249">
        <v>13046.03</v>
      </c>
      <c r="T565" s="249">
        <v>0</v>
      </c>
      <c r="U565" s="249">
        <v>0</v>
      </c>
      <c r="V565" s="249">
        <v>0</v>
      </c>
      <c r="W565" s="249">
        <v>0</v>
      </c>
      <c r="X565" s="249">
        <v>0</v>
      </c>
      <c r="Y565" s="249">
        <v>0</v>
      </c>
      <c r="Z565" s="249">
        <v>0</v>
      </c>
      <c r="AA565" s="249">
        <v>0</v>
      </c>
      <c r="AB565" s="249">
        <v>0</v>
      </c>
      <c r="AC565" s="249"/>
      <c r="AD565" s="249"/>
      <c r="AE565" s="249">
        <v>6576.9925000000003</v>
      </c>
      <c r="AF565" s="284"/>
      <c r="AG565" s="285"/>
      <c r="AH565" s="252"/>
      <c r="AI565" s="252"/>
      <c r="AJ565" s="252"/>
      <c r="AK565" s="253">
        <v>6576.9925000000003</v>
      </c>
      <c r="AL565" s="252">
        <v>6576.9925000000003</v>
      </c>
      <c r="AM565" s="254"/>
      <c r="AN565" s="252"/>
      <c r="AO565" s="255"/>
      <c r="AP565" s="252"/>
      <c r="AQ565" s="256">
        <v>0</v>
      </c>
      <c r="AR565" s="252"/>
      <c r="AS565" s="252"/>
      <c r="AT565" s="252"/>
      <c r="AU565" s="252">
        <v>0</v>
      </c>
      <c r="AV565" s="257">
        <v>0</v>
      </c>
      <c r="AW565" s="252"/>
      <c r="AX565" s="252"/>
      <c r="AY565" s="254">
        <v>0</v>
      </c>
      <c r="AZ565" s="258" t="s">
        <v>4909</v>
      </c>
      <c r="BA565" s="213">
        <v>0</v>
      </c>
      <c r="BC565" s="247" t="str">
        <f t="shared" si="68"/>
        <v/>
      </c>
      <c r="BD565" s="247" t="str">
        <f t="shared" si="68"/>
        <v/>
      </c>
      <c r="BE565" s="247" t="str">
        <f t="shared" si="68"/>
        <v/>
      </c>
      <c r="BF565" s="202" t="str">
        <f t="shared" si="67"/>
        <v>Non-Op</v>
      </c>
      <c r="BG565" s="202" t="str">
        <f t="shared" si="66"/>
        <v>NO</v>
      </c>
      <c r="BH565" s="202" t="str">
        <f t="shared" si="66"/>
        <v>NO</v>
      </c>
      <c r="BI565" s="202" t="str">
        <f t="shared" si="61"/>
        <v/>
      </c>
      <c r="BK565" s="202" t="b">
        <f t="shared" si="70"/>
        <v>1</v>
      </c>
      <c r="BL565" s="202" t="b">
        <f t="shared" si="70"/>
        <v>1</v>
      </c>
      <c r="BM565" s="202" t="b">
        <f t="shared" si="70"/>
        <v>1</v>
      </c>
      <c r="BN565" s="202" t="b">
        <f t="shared" si="69"/>
        <v>1</v>
      </c>
      <c r="BO565" s="202" t="b">
        <f t="shared" si="69"/>
        <v>1</v>
      </c>
      <c r="BP565" s="202" t="b">
        <f t="shared" si="69"/>
        <v>1</v>
      </c>
      <c r="BQ565" s="202" t="b">
        <f t="shared" si="63"/>
        <v>1</v>
      </c>
    </row>
    <row r="566" spans="1:69" s="214" customFormat="1" ht="12" customHeight="1" x14ac:dyDescent="0.2">
      <c r="A566" s="314">
        <v>18237271</v>
      </c>
      <c r="B566" s="315" t="s">
        <v>2210</v>
      </c>
      <c r="C566" s="350" t="s">
        <v>930</v>
      </c>
      <c r="D566" s="244" t="s">
        <v>478</v>
      </c>
      <c r="E566" s="245"/>
      <c r="F566" s="263">
        <v>43070</v>
      </c>
      <c r="G566" s="244"/>
      <c r="H566" s="247" t="s">
        <v>1684</v>
      </c>
      <c r="I566" s="247" t="s">
        <v>1684</v>
      </c>
      <c r="J566" s="247" t="s">
        <v>1684</v>
      </c>
      <c r="K566" s="247" t="s">
        <v>478</v>
      </c>
      <c r="L566" s="247" t="s">
        <v>1685</v>
      </c>
      <c r="M566" s="247" t="s">
        <v>1685</v>
      </c>
      <c r="N566" s="247" t="s">
        <v>1684</v>
      </c>
      <c r="O566" s="248"/>
      <c r="P566" s="249">
        <v>133361.39000000001</v>
      </c>
      <c r="Q566" s="249">
        <v>956585.82</v>
      </c>
      <c r="R566" s="249">
        <v>468633.14</v>
      </c>
      <c r="S566" s="249">
        <v>608791.43999999994</v>
      </c>
      <c r="T566" s="249">
        <v>288775.17</v>
      </c>
      <c r="U566" s="249">
        <v>0</v>
      </c>
      <c r="V566" s="249">
        <v>0</v>
      </c>
      <c r="W566" s="249">
        <v>0</v>
      </c>
      <c r="X566" s="249">
        <v>0</v>
      </c>
      <c r="Y566" s="249">
        <v>0</v>
      </c>
      <c r="Z566" s="249">
        <v>0</v>
      </c>
      <c r="AA566" s="249">
        <v>0</v>
      </c>
      <c r="AB566" s="249">
        <v>0</v>
      </c>
      <c r="AC566" s="249"/>
      <c r="AD566" s="249"/>
      <c r="AE566" s="249">
        <v>199122.18874999997</v>
      </c>
      <c r="AF566" s="284"/>
      <c r="AG566" s="285"/>
      <c r="AH566" s="252"/>
      <c r="AI566" s="252"/>
      <c r="AJ566" s="252"/>
      <c r="AK566" s="253">
        <v>199122.18874999997</v>
      </c>
      <c r="AL566" s="252">
        <v>199122.18874999997</v>
      </c>
      <c r="AM566" s="254"/>
      <c r="AN566" s="252"/>
      <c r="AO566" s="255">
        <v>0</v>
      </c>
      <c r="AP566" s="252"/>
      <c r="AQ566" s="256">
        <v>0</v>
      </c>
      <c r="AR566" s="252"/>
      <c r="AS566" s="252"/>
      <c r="AT566" s="252"/>
      <c r="AU566" s="252">
        <v>0</v>
      </c>
      <c r="AV566" s="257">
        <v>0</v>
      </c>
      <c r="AW566" s="252"/>
      <c r="AX566" s="252"/>
      <c r="AY566" s="254">
        <v>0</v>
      </c>
      <c r="AZ566" s="258" t="s">
        <v>4909</v>
      </c>
      <c r="BA566" s="213">
        <v>0</v>
      </c>
      <c r="BC566" s="247" t="str">
        <f t="shared" si="68"/>
        <v/>
      </c>
      <c r="BD566" s="247" t="str">
        <f t="shared" si="68"/>
        <v/>
      </c>
      <c r="BE566" s="247" t="str">
        <f t="shared" si="68"/>
        <v/>
      </c>
      <c r="BF566" s="202" t="str">
        <f t="shared" si="67"/>
        <v>Non-Op</v>
      </c>
      <c r="BG566" s="202" t="str">
        <f t="shared" si="66"/>
        <v>NO</v>
      </c>
      <c r="BH566" s="202" t="str">
        <f t="shared" si="66"/>
        <v>NO</v>
      </c>
      <c r="BI566" s="202" t="str">
        <f t="shared" si="61"/>
        <v/>
      </c>
      <c r="BK566" s="202" t="b">
        <f t="shared" si="70"/>
        <v>1</v>
      </c>
      <c r="BL566" s="202" t="b">
        <f t="shared" si="70"/>
        <v>1</v>
      </c>
      <c r="BM566" s="202" t="b">
        <f t="shared" si="70"/>
        <v>1</v>
      </c>
      <c r="BN566" s="202" t="b">
        <f t="shared" si="69"/>
        <v>1</v>
      </c>
      <c r="BO566" s="202" t="b">
        <f t="shared" si="69"/>
        <v>1</v>
      </c>
      <c r="BP566" s="202" t="b">
        <f t="shared" si="69"/>
        <v>1</v>
      </c>
      <c r="BQ566" s="202" t="b">
        <f t="shared" si="63"/>
        <v>1</v>
      </c>
    </row>
    <row r="567" spans="1:69" s="214" customFormat="1" ht="12" customHeight="1" x14ac:dyDescent="0.2">
      <c r="A567" s="314">
        <v>18237281</v>
      </c>
      <c r="B567" s="315" t="s">
        <v>2211</v>
      </c>
      <c r="C567" s="350" t="s">
        <v>931</v>
      </c>
      <c r="D567" s="244" t="s">
        <v>478</v>
      </c>
      <c r="E567" s="245"/>
      <c r="F567" s="263">
        <v>43070</v>
      </c>
      <c r="G567" s="244"/>
      <c r="H567" s="247" t="s">
        <v>1684</v>
      </c>
      <c r="I567" s="247" t="s">
        <v>1684</v>
      </c>
      <c r="J567" s="247" t="s">
        <v>1684</v>
      </c>
      <c r="K567" s="247" t="s">
        <v>478</v>
      </c>
      <c r="L567" s="247" t="s">
        <v>1685</v>
      </c>
      <c r="M567" s="247" t="s">
        <v>1685</v>
      </c>
      <c r="N567" s="247" t="s">
        <v>1684</v>
      </c>
      <c r="O567" s="248"/>
      <c r="P567" s="249">
        <v>129130.56</v>
      </c>
      <c r="Q567" s="249">
        <v>598079.81999999995</v>
      </c>
      <c r="R567" s="249">
        <v>717448.8</v>
      </c>
      <c r="S567" s="249">
        <v>839588.52</v>
      </c>
      <c r="T567" s="249">
        <v>737066.4</v>
      </c>
      <c r="U567" s="249">
        <v>978828.96</v>
      </c>
      <c r="V567" s="249">
        <v>1242985.23</v>
      </c>
      <c r="W567" s="249">
        <v>1286555.76</v>
      </c>
      <c r="X567" s="249">
        <v>1804217.41</v>
      </c>
      <c r="Y567" s="249">
        <v>1916277.12</v>
      </c>
      <c r="Z567" s="249">
        <v>2194751.35</v>
      </c>
      <c r="AA567" s="249">
        <v>2464422.6800000002</v>
      </c>
      <c r="AB567" s="249">
        <v>2784489.88</v>
      </c>
      <c r="AC567" s="249"/>
      <c r="AD567" s="249"/>
      <c r="AE567" s="249">
        <v>1353086.0225</v>
      </c>
      <c r="AF567" s="284"/>
      <c r="AG567" s="285"/>
      <c r="AH567" s="252"/>
      <c r="AI567" s="252"/>
      <c r="AJ567" s="252"/>
      <c r="AK567" s="253">
        <v>1353086.0225</v>
      </c>
      <c r="AL567" s="252">
        <v>1353086.0225</v>
      </c>
      <c r="AM567" s="254"/>
      <c r="AN567" s="252"/>
      <c r="AO567" s="255">
        <v>0</v>
      </c>
      <c r="AP567" s="252"/>
      <c r="AQ567" s="256">
        <v>2784489.88</v>
      </c>
      <c r="AR567" s="252"/>
      <c r="AS567" s="252"/>
      <c r="AT567" s="252"/>
      <c r="AU567" s="252">
        <v>2784489.88</v>
      </c>
      <c r="AV567" s="257">
        <v>2784489.88</v>
      </c>
      <c r="AW567" s="252"/>
      <c r="AX567" s="252"/>
      <c r="AY567" s="254">
        <v>0</v>
      </c>
      <c r="AZ567" s="258" t="s">
        <v>4909</v>
      </c>
      <c r="BA567" s="213">
        <v>0</v>
      </c>
      <c r="BC567" s="247" t="str">
        <f t="shared" si="68"/>
        <v/>
      </c>
      <c r="BD567" s="247" t="str">
        <f t="shared" si="68"/>
        <v/>
      </c>
      <c r="BE567" s="247" t="str">
        <f t="shared" si="68"/>
        <v/>
      </c>
      <c r="BF567" s="202" t="str">
        <f t="shared" si="67"/>
        <v>Non-Op</v>
      </c>
      <c r="BG567" s="202" t="str">
        <f t="shared" si="66"/>
        <v>NO</v>
      </c>
      <c r="BH567" s="202" t="str">
        <f t="shared" si="66"/>
        <v>NO</v>
      </c>
      <c r="BI567" s="202" t="str">
        <f t="shared" ref="BI567:BI575" si="71">IF(OR(CONCATENATE(BG567,BH567)="NOW/C",CONCATENATE(BG567,BH567)="W/CNO"),"W/C","")</f>
        <v/>
      </c>
      <c r="BK567" s="202" t="b">
        <f t="shared" si="70"/>
        <v>1</v>
      </c>
      <c r="BL567" s="202" t="b">
        <f t="shared" si="70"/>
        <v>1</v>
      </c>
      <c r="BM567" s="202" t="b">
        <f t="shared" si="70"/>
        <v>1</v>
      </c>
      <c r="BN567" s="202" t="b">
        <f t="shared" si="69"/>
        <v>1</v>
      </c>
      <c r="BO567" s="202" t="b">
        <f t="shared" si="69"/>
        <v>1</v>
      </c>
      <c r="BP567" s="202" t="b">
        <f t="shared" si="69"/>
        <v>1</v>
      </c>
      <c r="BQ567" s="202" t="b">
        <f t="shared" si="63"/>
        <v>1</v>
      </c>
    </row>
    <row r="568" spans="1:69" s="214" customFormat="1" ht="12" customHeight="1" x14ac:dyDescent="0.2">
      <c r="A568" s="312">
        <v>18237292</v>
      </c>
      <c r="B568" s="312" t="s">
        <v>2212</v>
      </c>
      <c r="C568" s="349" t="s">
        <v>932</v>
      </c>
      <c r="D568" s="244" t="s">
        <v>478</v>
      </c>
      <c r="E568" s="245"/>
      <c r="F568" s="274">
        <v>43101</v>
      </c>
      <c r="G568" s="244"/>
      <c r="H568" s="247" t="s">
        <v>1684</v>
      </c>
      <c r="I568" s="247" t="s">
        <v>1684</v>
      </c>
      <c r="J568" s="247" t="s">
        <v>1684</v>
      </c>
      <c r="K568" s="247" t="s">
        <v>478</v>
      </c>
      <c r="L568" s="247" t="s">
        <v>1685</v>
      </c>
      <c r="M568" s="247" t="s">
        <v>1685</v>
      </c>
      <c r="N568" s="247" t="s">
        <v>1684</v>
      </c>
      <c r="O568" s="248"/>
      <c r="P568" s="249">
        <v>0</v>
      </c>
      <c r="Q568" s="249">
        <v>1128506.1100000001</v>
      </c>
      <c r="R568" s="249">
        <v>57536.91</v>
      </c>
      <c r="S568" s="249">
        <v>0</v>
      </c>
      <c r="T568" s="249">
        <v>0</v>
      </c>
      <c r="U568" s="249">
        <v>0</v>
      </c>
      <c r="V568" s="249">
        <v>0</v>
      </c>
      <c r="W568" s="249">
        <v>0</v>
      </c>
      <c r="X568" s="249">
        <v>0</v>
      </c>
      <c r="Y568" s="249">
        <v>0</v>
      </c>
      <c r="Z568" s="249">
        <v>0</v>
      </c>
      <c r="AA568" s="249">
        <v>0</v>
      </c>
      <c r="AB568" s="249">
        <v>0</v>
      </c>
      <c r="AC568" s="249"/>
      <c r="AD568" s="249"/>
      <c r="AE568" s="249">
        <v>98836.918333333335</v>
      </c>
      <c r="AF568" s="284"/>
      <c r="AG568" s="285"/>
      <c r="AH568" s="252"/>
      <c r="AI568" s="252"/>
      <c r="AJ568" s="252"/>
      <c r="AK568" s="253">
        <v>98836.918333333335</v>
      </c>
      <c r="AL568" s="252">
        <v>98836.918333333335</v>
      </c>
      <c r="AM568" s="254"/>
      <c r="AN568" s="252"/>
      <c r="AO568" s="255">
        <v>0</v>
      </c>
      <c r="AP568" s="252"/>
      <c r="AQ568" s="256">
        <v>0</v>
      </c>
      <c r="AR568" s="252"/>
      <c r="AS568" s="252"/>
      <c r="AT568" s="252"/>
      <c r="AU568" s="252">
        <v>0</v>
      </c>
      <c r="AV568" s="257">
        <v>0</v>
      </c>
      <c r="AW568" s="252"/>
      <c r="AX568" s="252"/>
      <c r="AY568" s="254">
        <v>0</v>
      </c>
      <c r="AZ568" s="258" t="s">
        <v>4909</v>
      </c>
      <c r="BA568" s="213">
        <v>0</v>
      </c>
      <c r="BC568" s="247" t="str">
        <f t="shared" si="68"/>
        <v/>
      </c>
      <c r="BD568" s="247" t="str">
        <f t="shared" si="68"/>
        <v/>
      </c>
      <c r="BE568" s="247" t="str">
        <f t="shared" si="68"/>
        <v/>
      </c>
      <c r="BF568" s="202" t="str">
        <f t="shared" si="67"/>
        <v>Non-Op</v>
      </c>
      <c r="BG568" s="202" t="str">
        <f t="shared" si="66"/>
        <v>NO</v>
      </c>
      <c r="BH568" s="202" t="str">
        <f t="shared" si="66"/>
        <v>NO</v>
      </c>
      <c r="BI568" s="202" t="str">
        <f t="shared" si="71"/>
        <v/>
      </c>
      <c r="BK568" s="202" t="b">
        <f t="shared" si="70"/>
        <v>1</v>
      </c>
      <c r="BL568" s="202" t="b">
        <f t="shared" si="70"/>
        <v>1</v>
      </c>
      <c r="BM568" s="202" t="b">
        <f t="shared" si="70"/>
        <v>1</v>
      </c>
      <c r="BN568" s="202" t="b">
        <f t="shared" si="69"/>
        <v>1</v>
      </c>
      <c r="BO568" s="202" t="b">
        <f t="shared" si="69"/>
        <v>1</v>
      </c>
      <c r="BP568" s="202" t="b">
        <f t="shared" si="69"/>
        <v>1</v>
      </c>
      <c r="BQ568" s="202" t="b">
        <f t="shared" si="63"/>
        <v>1</v>
      </c>
    </row>
    <row r="569" spans="1:69" s="214" customFormat="1" ht="12" customHeight="1" x14ac:dyDescent="0.2">
      <c r="A569" s="314">
        <v>18237302</v>
      </c>
      <c r="B569" s="315" t="s">
        <v>2213</v>
      </c>
      <c r="C569" s="350" t="s">
        <v>933</v>
      </c>
      <c r="D569" s="244" t="s">
        <v>478</v>
      </c>
      <c r="E569" s="245"/>
      <c r="F569" s="263">
        <v>43070</v>
      </c>
      <c r="G569" s="244"/>
      <c r="H569" s="247" t="s">
        <v>1684</v>
      </c>
      <c r="I569" s="247" t="s">
        <v>1684</v>
      </c>
      <c r="J569" s="247" t="s">
        <v>1684</v>
      </c>
      <c r="K569" s="247" t="s">
        <v>478</v>
      </c>
      <c r="L569" s="247" t="s">
        <v>1685</v>
      </c>
      <c r="M569" s="247" t="s">
        <v>1685</v>
      </c>
      <c r="N569" s="247" t="s">
        <v>1684</v>
      </c>
      <c r="O569" s="248"/>
      <c r="P569" s="249">
        <v>138018.64000000001</v>
      </c>
      <c r="Q569" s="249">
        <v>511441.53</v>
      </c>
      <c r="R569" s="249">
        <v>335956.86</v>
      </c>
      <c r="S569" s="249">
        <v>593266.19999999995</v>
      </c>
      <c r="T569" s="249">
        <v>506993.28</v>
      </c>
      <c r="U569" s="249">
        <v>164204.48000000001</v>
      </c>
      <c r="V569" s="249">
        <v>70107.520000000004</v>
      </c>
      <c r="W569" s="249">
        <v>241552.41</v>
      </c>
      <c r="X569" s="249">
        <v>0</v>
      </c>
      <c r="Y569" s="249">
        <v>0</v>
      </c>
      <c r="Z569" s="249">
        <v>0</v>
      </c>
      <c r="AA569" s="249">
        <v>0</v>
      </c>
      <c r="AB569" s="249">
        <v>0</v>
      </c>
      <c r="AC569" s="249"/>
      <c r="AD569" s="249"/>
      <c r="AE569" s="249">
        <v>207710.96666666667</v>
      </c>
      <c r="AF569" s="284"/>
      <c r="AG569" s="285"/>
      <c r="AH569" s="252"/>
      <c r="AI569" s="252"/>
      <c r="AJ569" s="252"/>
      <c r="AK569" s="253">
        <v>207710.96666666667</v>
      </c>
      <c r="AL569" s="252">
        <v>207710.96666666667</v>
      </c>
      <c r="AM569" s="254"/>
      <c r="AN569" s="252"/>
      <c r="AO569" s="255">
        <v>0</v>
      </c>
      <c r="AP569" s="252"/>
      <c r="AQ569" s="256">
        <v>0</v>
      </c>
      <c r="AR569" s="252"/>
      <c r="AS569" s="252"/>
      <c r="AT569" s="252"/>
      <c r="AU569" s="252">
        <v>0</v>
      </c>
      <c r="AV569" s="257">
        <v>0</v>
      </c>
      <c r="AW569" s="252"/>
      <c r="AX569" s="252"/>
      <c r="AY569" s="254">
        <v>0</v>
      </c>
      <c r="AZ569" s="258" t="s">
        <v>4909</v>
      </c>
      <c r="BA569" s="213">
        <v>0</v>
      </c>
      <c r="BC569" s="247" t="str">
        <f t="shared" si="68"/>
        <v/>
      </c>
      <c r="BD569" s="247" t="str">
        <f t="shared" si="68"/>
        <v/>
      </c>
      <c r="BE569" s="247" t="str">
        <f t="shared" si="68"/>
        <v/>
      </c>
      <c r="BF569" s="202" t="str">
        <f t="shared" si="67"/>
        <v>Non-Op</v>
      </c>
      <c r="BG569" s="202" t="str">
        <f t="shared" si="66"/>
        <v>NO</v>
      </c>
      <c r="BH569" s="202" t="str">
        <f t="shared" si="66"/>
        <v>NO</v>
      </c>
      <c r="BI569" s="202" t="str">
        <f t="shared" si="71"/>
        <v/>
      </c>
      <c r="BK569" s="202" t="b">
        <f t="shared" si="70"/>
        <v>1</v>
      </c>
      <c r="BL569" s="202" t="b">
        <f t="shared" si="70"/>
        <v>1</v>
      </c>
      <c r="BM569" s="202" t="b">
        <f t="shared" si="70"/>
        <v>1</v>
      </c>
      <c r="BN569" s="202" t="b">
        <f t="shared" si="69"/>
        <v>1</v>
      </c>
      <c r="BO569" s="202" t="b">
        <f t="shared" si="69"/>
        <v>1</v>
      </c>
      <c r="BP569" s="202" t="b">
        <f t="shared" si="69"/>
        <v>1</v>
      </c>
      <c r="BQ569" s="202" t="b">
        <f t="shared" si="63"/>
        <v>1</v>
      </c>
    </row>
    <row r="570" spans="1:69" s="214" customFormat="1" ht="12" customHeight="1" x14ac:dyDescent="0.2">
      <c r="A570" s="312">
        <v>18237311</v>
      </c>
      <c r="B570" s="312" t="s">
        <v>2214</v>
      </c>
      <c r="C570" s="349" t="s">
        <v>934</v>
      </c>
      <c r="D570" s="244" t="s">
        <v>478</v>
      </c>
      <c r="E570" s="245"/>
      <c r="F570" s="274">
        <v>43101</v>
      </c>
      <c r="G570" s="244"/>
      <c r="H570" s="247" t="s">
        <v>1684</v>
      </c>
      <c r="I570" s="247" t="s">
        <v>1684</v>
      </c>
      <c r="J570" s="247" t="s">
        <v>1684</v>
      </c>
      <c r="K570" s="247" t="s">
        <v>478</v>
      </c>
      <c r="L570" s="247" t="s">
        <v>1685</v>
      </c>
      <c r="M570" s="247" t="s">
        <v>1685</v>
      </c>
      <c r="N570" s="247" t="s">
        <v>1684</v>
      </c>
      <c r="O570" s="248"/>
      <c r="P570" s="249">
        <v>0</v>
      </c>
      <c r="Q570" s="249">
        <v>216820.74</v>
      </c>
      <c r="R570" s="249">
        <v>239129.01</v>
      </c>
      <c r="S570" s="249">
        <v>261422.55</v>
      </c>
      <c r="T570" s="249">
        <v>284726.12</v>
      </c>
      <c r="U570" s="249">
        <v>100000.92</v>
      </c>
      <c r="V570" s="249">
        <v>119842.81</v>
      </c>
      <c r="W570" s="249">
        <v>140565.73000000001</v>
      </c>
      <c r="X570" s="249">
        <v>161673.31</v>
      </c>
      <c r="Y570" s="249">
        <v>184383.12</v>
      </c>
      <c r="Z570" s="249">
        <v>209474.13</v>
      </c>
      <c r="AA570" s="249">
        <v>234691.34</v>
      </c>
      <c r="AB570" s="249">
        <v>261382.18</v>
      </c>
      <c r="AC570" s="249"/>
      <c r="AD570" s="249"/>
      <c r="AE570" s="249">
        <v>190285.07249999998</v>
      </c>
      <c r="AF570" s="284"/>
      <c r="AG570" s="285"/>
      <c r="AH570" s="252"/>
      <c r="AI570" s="252"/>
      <c r="AJ570" s="252"/>
      <c r="AK570" s="253">
        <v>190285.07249999998</v>
      </c>
      <c r="AL570" s="252">
        <v>190285.07249999998</v>
      </c>
      <c r="AM570" s="254"/>
      <c r="AN570" s="252"/>
      <c r="AO570" s="255">
        <v>0</v>
      </c>
      <c r="AP570" s="252"/>
      <c r="AQ570" s="256">
        <v>261382.18</v>
      </c>
      <c r="AR570" s="252"/>
      <c r="AS570" s="252"/>
      <c r="AT570" s="252"/>
      <c r="AU570" s="252">
        <v>261382.18</v>
      </c>
      <c r="AV570" s="257">
        <v>261382.18</v>
      </c>
      <c r="AW570" s="252"/>
      <c r="AX570" s="252"/>
      <c r="AY570" s="254">
        <v>0</v>
      </c>
      <c r="AZ570" s="258" t="s">
        <v>4909</v>
      </c>
      <c r="BA570" s="213">
        <v>0</v>
      </c>
      <c r="BC570" s="247" t="str">
        <f t="shared" si="68"/>
        <v/>
      </c>
      <c r="BD570" s="247" t="str">
        <f t="shared" si="68"/>
        <v/>
      </c>
      <c r="BE570" s="247" t="str">
        <f t="shared" si="68"/>
        <v/>
      </c>
      <c r="BF570" s="202" t="str">
        <f t="shared" si="67"/>
        <v>Non-Op</v>
      </c>
      <c r="BG570" s="202" t="str">
        <f t="shared" si="66"/>
        <v>NO</v>
      </c>
      <c r="BH570" s="202" t="str">
        <f t="shared" si="66"/>
        <v>NO</v>
      </c>
      <c r="BI570" s="202" t="str">
        <f t="shared" si="71"/>
        <v/>
      </c>
      <c r="BK570" s="202" t="b">
        <f t="shared" si="70"/>
        <v>1</v>
      </c>
      <c r="BL570" s="202" t="b">
        <f t="shared" si="70"/>
        <v>1</v>
      </c>
      <c r="BM570" s="202" t="b">
        <f t="shared" si="70"/>
        <v>1</v>
      </c>
      <c r="BN570" s="202" t="b">
        <f t="shared" si="69"/>
        <v>1</v>
      </c>
      <c r="BO570" s="202" t="b">
        <f t="shared" si="69"/>
        <v>1</v>
      </c>
      <c r="BP570" s="202" t="b">
        <f t="shared" si="69"/>
        <v>1</v>
      </c>
      <c r="BQ570" s="202" t="b">
        <f t="shared" si="63"/>
        <v>1</v>
      </c>
    </row>
    <row r="571" spans="1:69" s="214" customFormat="1" ht="12" customHeight="1" x14ac:dyDescent="0.2">
      <c r="A571" s="312">
        <v>18237321</v>
      </c>
      <c r="B571" s="312" t="s">
        <v>2215</v>
      </c>
      <c r="C571" s="349" t="s">
        <v>935</v>
      </c>
      <c r="D571" s="244" t="s">
        <v>478</v>
      </c>
      <c r="E571" s="245"/>
      <c r="F571" s="274">
        <v>43101</v>
      </c>
      <c r="G571" s="244"/>
      <c r="H571" s="247" t="s">
        <v>1684</v>
      </c>
      <c r="I571" s="247" t="s">
        <v>1684</v>
      </c>
      <c r="J571" s="247" t="s">
        <v>1684</v>
      </c>
      <c r="K571" s="247" t="s">
        <v>478</v>
      </c>
      <c r="L571" s="247" t="s">
        <v>1685</v>
      </c>
      <c r="M571" s="247" t="s">
        <v>1685</v>
      </c>
      <c r="N571" s="247" t="s">
        <v>1684</v>
      </c>
      <c r="O571" s="248"/>
      <c r="P571" s="249">
        <v>0</v>
      </c>
      <c r="Q571" s="249">
        <v>231526.69</v>
      </c>
      <c r="R571" s="249">
        <v>251738.25</v>
      </c>
      <c r="S571" s="249">
        <v>270427.62</v>
      </c>
      <c r="T571" s="249">
        <v>288066.46000000002</v>
      </c>
      <c r="U571" s="249">
        <v>79700.179999999993</v>
      </c>
      <c r="V571" s="249">
        <v>89679.84</v>
      </c>
      <c r="W571" s="249">
        <v>99656.53</v>
      </c>
      <c r="X571" s="249">
        <v>107618.02</v>
      </c>
      <c r="Y571" s="249">
        <v>116371.28</v>
      </c>
      <c r="Z571" s="249">
        <v>127150.79</v>
      </c>
      <c r="AA571" s="249">
        <v>137537.68</v>
      </c>
      <c r="AB571" s="249">
        <v>148528.34</v>
      </c>
      <c r="AC571" s="249"/>
      <c r="AD571" s="249"/>
      <c r="AE571" s="249">
        <v>156144.79250000001</v>
      </c>
      <c r="AF571" s="284"/>
      <c r="AG571" s="285"/>
      <c r="AH571" s="252"/>
      <c r="AI571" s="252"/>
      <c r="AJ571" s="252"/>
      <c r="AK571" s="253">
        <v>156144.79250000001</v>
      </c>
      <c r="AL571" s="252">
        <v>156144.79250000001</v>
      </c>
      <c r="AM571" s="254"/>
      <c r="AN571" s="252"/>
      <c r="AO571" s="255">
        <v>0</v>
      </c>
      <c r="AP571" s="252"/>
      <c r="AQ571" s="256">
        <v>148528.34</v>
      </c>
      <c r="AR571" s="252"/>
      <c r="AS571" s="252"/>
      <c r="AT571" s="252"/>
      <c r="AU571" s="252">
        <v>148528.34</v>
      </c>
      <c r="AV571" s="257">
        <v>148528.34</v>
      </c>
      <c r="AW571" s="252"/>
      <c r="AX571" s="252"/>
      <c r="AY571" s="254">
        <v>0</v>
      </c>
      <c r="AZ571" s="258" t="s">
        <v>4909</v>
      </c>
      <c r="BA571" s="213">
        <v>0</v>
      </c>
      <c r="BC571" s="247" t="str">
        <f t="shared" si="68"/>
        <v/>
      </c>
      <c r="BD571" s="247" t="str">
        <f t="shared" si="68"/>
        <v/>
      </c>
      <c r="BE571" s="247" t="str">
        <f t="shared" si="68"/>
        <v/>
      </c>
      <c r="BF571" s="202" t="str">
        <f t="shared" si="67"/>
        <v>Non-Op</v>
      </c>
      <c r="BG571" s="202" t="str">
        <f t="shared" si="66"/>
        <v>NO</v>
      </c>
      <c r="BH571" s="202" t="str">
        <f t="shared" si="66"/>
        <v>NO</v>
      </c>
      <c r="BI571" s="202" t="str">
        <f t="shared" si="71"/>
        <v/>
      </c>
      <c r="BK571" s="202" t="b">
        <f t="shared" si="70"/>
        <v>1</v>
      </c>
      <c r="BL571" s="202" t="b">
        <f t="shared" si="70"/>
        <v>1</v>
      </c>
      <c r="BM571" s="202" t="b">
        <f t="shared" si="70"/>
        <v>1</v>
      </c>
      <c r="BN571" s="202" t="b">
        <f t="shared" si="69"/>
        <v>1</v>
      </c>
      <c r="BO571" s="202" t="b">
        <f t="shared" si="69"/>
        <v>1</v>
      </c>
      <c r="BP571" s="202" t="b">
        <f t="shared" si="69"/>
        <v>1</v>
      </c>
      <c r="BQ571" s="202" t="b">
        <f t="shared" si="63"/>
        <v>1</v>
      </c>
    </row>
    <row r="572" spans="1:69" s="214" customFormat="1" ht="12" customHeight="1" x14ac:dyDescent="0.2">
      <c r="A572" s="314">
        <v>18237331</v>
      </c>
      <c r="B572" s="315" t="s">
        <v>2216</v>
      </c>
      <c r="C572" s="350" t="s">
        <v>936</v>
      </c>
      <c r="D572" s="244" t="s">
        <v>478</v>
      </c>
      <c r="E572" s="245"/>
      <c r="F572" s="263">
        <v>43070</v>
      </c>
      <c r="G572" s="244"/>
      <c r="H572" s="247" t="s">
        <v>1684</v>
      </c>
      <c r="I572" s="247" t="s">
        <v>1684</v>
      </c>
      <c r="J572" s="247" t="s">
        <v>1684</v>
      </c>
      <c r="K572" s="247" t="s">
        <v>478</v>
      </c>
      <c r="L572" s="247" t="s">
        <v>1685</v>
      </c>
      <c r="M572" s="247" t="s">
        <v>1685</v>
      </c>
      <c r="N572" s="247" t="s">
        <v>1684</v>
      </c>
      <c r="O572" s="248"/>
      <c r="P572" s="249">
        <v>126.81</v>
      </c>
      <c r="Q572" s="249">
        <v>45813.17</v>
      </c>
      <c r="R572" s="249">
        <v>51320.959999999999</v>
      </c>
      <c r="S572" s="249">
        <v>56911.9</v>
      </c>
      <c r="T572" s="249">
        <v>62731.57</v>
      </c>
      <c r="U572" s="249">
        <v>25428.44</v>
      </c>
      <c r="V572" s="249">
        <v>31238.73</v>
      </c>
      <c r="W572" s="249">
        <v>37476.49</v>
      </c>
      <c r="X572" s="249">
        <v>44218.48</v>
      </c>
      <c r="Y572" s="249">
        <v>51586.02</v>
      </c>
      <c r="Z572" s="249">
        <v>59681.33</v>
      </c>
      <c r="AA572" s="249">
        <v>68334.990000000005</v>
      </c>
      <c r="AB572" s="249">
        <v>77573.17</v>
      </c>
      <c r="AC572" s="249"/>
      <c r="AD572" s="249"/>
      <c r="AE572" s="249">
        <v>47799.339166666672</v>
      </c>
      <c r="AF572" s="284"/>
      <c r="AG572" s="285"/>
      <c r="AH572" s="252"/>
      <c r="AI572" s="252"/>
      <c r="AJ572" s="252"/>
      <c r="AK572" s="253">
        <v>47799.339166666672</v>
      </c>
      <c r="AL572" s="252">
        <v>47799.339166666672</v>
      </c>
      <c r="AM572" s="254"/>
      <c r="AN572" s="252"/>
      <c r="AO572" s="255">
        <v>0</v>
      </c>
      <c r="AP572" s="252"/>
      <c r="AQ572" s="256">
        <v>77573.17</v>
      </c>
      <c r="AR572" s="252"/>
      <c r="AS572" s="252"/>
      <c r="AT572" s="252"/>
      <c r="AU572" s="252">
        <v>77573.17</v>
      </c>
      <c r="AV572" s="257">
        <v>77573.17</v>
      </c>
      <c r="AW572" s="252"/>
      <c r="AX572" s="252"/>
      <c r="AY572" s="254">
        <v>0</v>
      </c>
      <c r="AZ572" s="258" t="s">
        <v>4909</v>
      </c>
      <c r="BA572" s="213">
        <v>0</v>
      </c>
      <c r="BC572" s="247" t="str">
        <f t="shared" si="68"/>
        <v/>
      </c>
      <c r="BD572" s="247" t="str">
        <f t="shared" si="68"/>
        <v/>
      </c>
      <c r="BE572" s="247" t="str">
        <f t="shared" si="68"/>
        <v/>
      </c>
      <c r="BF572" s="202" t="str">
        <f t="shared" si="67"/>
        <v>Non-Op</v>
      </c>
      <c r="BG572" s="202" t="str">
        <f t="shared" si="66"/>
        <v>NO</v>
      </c>
      <c r="BH572" s="202" t="str">
        <f t="shared" si="66"/>
        <v>NO</v>
      </c>
      <c r="BI572" s="202" t="str">
        <f t="shared" si="71"/>
        <v/>
      </c>
      <c r="BK572" s="202" t="b">
        <f t="shared" si="70"/>
        <v>1</v>
      </c>
      <c r="BL572" s="202" t="b">
        <f t="shared" si="70"/>
        <v>1</v>
      </c>
      <c r="BM572" s="202" t="b">
        <f t="shared" si="70"/>
        <v>1</v>
      </c>
      <c r="BN572" s="202" t="b">
        <f t="shared" si="69"/>
        <v>1</v>
      </c>
      <c r="BO572" s="202" t="b">
        <f t="shared" si="69"/>
        <v>1</v>
      </c>
      <c r="BP572" s="202" t="b">
        <f t="shared" si="69"/>
        <v>1</v>
      </c>
      <c r="BQ572" s="202" t="b">
        <f t="shared" si="63"/>
        <v>1</v>
      </c>
    </row>
    <row r="573" spans="1:69" s="214" customFormat="1" ht="12" customHeight="1" x14ac:dyDescent="0.2">
      <c r="A573" s="312">
        <v>18237341</v>
      </c>
      <c r="B573" s="312" t="s">
        <v>2217</v>
      </c>
      <c r="C573" s="349" t="s">
        <v>921</v>
      </c>
      <c r="D573" s="244" t="s">
        <v>478</v>
      </c>
      <c r="E573" s="245"/>
      <c r="F573" s="274">
        <v>43101</v>
      </c>
      <c r="G573" s="244"/>
      <c r="H573" s="247" t="s">
        <v>1684</v>
      </c>
      <c r="I573" s="247" t="s">
        <v>1684</v>
      </c>
      <c r="J573" s="247" t="s">
        <v>1684</v>
      </c>
      <c r="K573" s="247" t="s">
        <v>478</v>
      </c>
      <c r="L573" s="247" t="s">
        <v>1685</v>
      </c>
      <c r="M573" s="247" t="s">
        <v>1685</v>
      </c>
      <c r="N573" s="247" t="s">
        <v>1684</v>
      </c>
      <c r="O573" s="248"/>
      <c r="P573" s="249">
        <v>0</v>
      </c>
      <c r="Q573" s="249">
        <v>1234.02</v>
      </c>
      <c r="R573" s="249">
        <v>11749.02</v>
      </c>
      <c r="S573" s="249">
        <v>18763.82</v>
      </c>
      <c r="T573" s="249">
        <v>-7103.53</v>
      </c>
      <c r="U573" s="249">
        <v>0</v>
      </c>
      <c r="V573" s="249">
        <v>0</v>
      </c>
      <c r="W573" s="249">
        <v>0</v>
      </c>
      <c r="X573" s="249">
        <v>0</v>
      </c>
      <c r="Y573" s="249">
        <v>0</v>
      </c>
      <c r="Z573" s="249">
        <v>0</v>
      </c>
      <c r="AA573" s="249">
        <v>0</v>
      </c>
      <c r="AB573" s="249">
        <v>0</v>
      </c>
      <c r="AC573" s="249"/>
      <c r="AD573" s="249"/>
      <c r="AE573" s="249">
        <v>2053.6108333333336</v>
      </c>
      <c r="AF573" s="284"/>
      <c r="AG573" s="285"/>
      <c r="AH573" s="252"/>
      <c r="AI573" s="252"/>
      <c r="AJ573" s="252"/>
      <c r="AK573" s="253">
        <v>2053.6108333333336</v>
      </c>
      <c r="AL573" s="252">
        <v>2053.6108333333336</v>
      </c>
      <c r="AM573" s="254"/>
      <c r="AN573" s="252"/>
      <c r="AO573" s="255">
        <v>0</v>
      </c>
      <c r="AP573" s="252"/>
      <c r="AQ573" s="256">
        <v>0</v>
      </c>
      <c r="AR573" s="252"/>
      <c r="AS573" s="252"/>
      <c r="AT573" s="252"/>
      <c r="AU573" s="252">
        <v>0</v>
      </c>
      <c r="AV573" s="257">
        <v>0</v>
      </c>
      <c r="AW573" s="252"/>
      <c r="AX573" s="252"/>
      <c r="AY573" s="254">
        <v>0</v>
      </c>
      <c r="AZ573" s="258" t="s">
        <v>4909</v>
      </c>
      <c r="BA573" s="213">
        <v>0</v>
      </c>
      <c r="BC573" s="247" t="str">
        <f t="shared" si="68"/>
        <v/>
      </c>
      <c r="BD573" s="247" t="str">
        <f t="shared" si="68"/>
        <v/>
      </c>
      <c r="BE573" s="247" t="str">
        <f t="shared" si="68"/>
        <v/>
      </c>
      <c r="BF573" s="202" t="str">
        <f t="shared" si="67"/>
        <v>Non-Op</v>
      </c>
      <c r="BG573" s="202" t="str">
        <f t="shared" si="66"/>
        <v>NO</v>
      </c>
      <c r="BH573" s="202" t="str">
        <f t="shared" si="66"/>
        <v>NO</v>
      </c>
      <c r="BI573" s="202" t="str">
        <f t="shared" si="71"/>
        <v/>
      </c>
      <c r="BK573" s="202" t="b">
        <f t="shared" si="70"/>
        <v>1</v>
      </c>
      <c r="BL573" s="202" t="b">
        <f t="shared" si="70"/>
        <v>1</v>
      </c>
      <c r="BM573" s="202" t="b">
        <f t="shared" si="70"/>
        <v>1</v>
      </c>
      <c r="BN573" s="202" t="b">
        <f t="shared" si="69"/>
        <v>1</v>
      </c>
      <c r="BO573" s="202" t="b">
        <f t="shared" si="69"/>
        <v>1</v>
      </c>
      <c r="BP573" s="202" t="b">
        <f t="shared" si="69"/>
        <v>1</v>
      </c>
      <c r="BQ573" s="202" t="b">
        <f t="shared" si="63"/>
        <v>1</v>
      </c>
    </row>
    <row r="574" spans="1:69" s="214" customFormat="1" ht="12" customHeight="1" x14ac:dyDescent="0.2">
      <c r="A574" s="312">
        <v>18237351</v>
      </c>
      <c r="B574" s="312" t="s">
        <v>2218</v>
      </c>
      <c r="C574" s="349" t="s">
        <v>937</v>
      </c>
      <c r="D574" s="244" t="s">
        <v>478</v>
      </c>
      <c r="E574" s="245"/>
      <c r="F574" s="274">
        <v>43101</v>
      </c>
      <c r="G574" s="244"/>
      <c r="H574" s="247" t="s">
        <v>1684</v>
      </c>
      <c r="I574" s="247" t="s">
        <v>1684</v>
      </c>
      <c r="J574" s="247" t="s">
        <v>1684</v>
      </c>
      <c r="K574" s="247" t="s">
        <v>478</v>
      </c>
      <c r="L574" s="247" t="s">
        <v>1685</v>
      </c>
      <c r="M574" s="247" t="s">
        <v>1685</v>
      </c>
      <c r="N574" s="247" t="s">
        <v>1684</v>
      </c>
      <c r="O574" s="248"/>
      <c r="P574" s="249">
        <v>0</v>
      </c>
      <c r="Q574" s="249">
        <v>588.96</v>
      </c>
      <c r="R574" s="249">
        <v>1066.5899999999999</v>
      </c>
      <c r="S574" s="249">
        <v>206.25</v>
      </c>
      <c r="T574" s="249">
        <v>-1129.6300000000001</v>
      </c>
      <c r="U574" s="249">
        <v>0</v>
      </c>
      <c r="V574" s="249">
        <v>0</v>
      </c>
      <c r="W574" s="249">
        <v>0</v>
      </c>
      <c r="X574" s="249">
        <v>0</v>
      </c>
      <c r="Y574" s="249">
        <v>0</v>
      </c>
      <c r="Z574" s="249">
        <v>0</v>
      </c>
      <c r="AA574" s="249">
        <v>0</v>
      </c>
      <c r="AB574" s="249">
        <v>0</v>
      </c>
      <c r="AC574" s="249"/>
      <c r="AD574" s="249"/>
      <c r="AE574" s="249">
        <v>61.014166666666654</v>
      </c>
      <c r="AF574" s="284"/>
      <c r="AG574" s="285"/>
      <c r="AH574" s="252"/>
      <c r="AI574" s="252"/>
      <c r="AJ574" s="252"/>
      <c r="AK574" s="253">
        <v>61.014166666666654</v>
      </c>
      <c r="AL574" s="252">
        <v>61.014166666666654</v>
      </c>
      <c r="AM574" s="254"/>
      <c r="AN574" s="252"/>
      <c r="AO574" s="255">
        <v>0</v>
      </c>
      <c r="AP574" s="252"/>
      <c r="AQ574" s="256">
        <v>0</v>
      </c>
      <c r="AR574" s="252"/>
      <c r="AS574" s="252"/>
      <c r="AT574" s="252"/>
      <c r="AU574" s="252">
        <v>0</v>
      </c>
      <c r="AV574" s="257">
        <v>0</v>
      </c>
      <c r="AW574" s="252"/>
      <c r="AX574" s="252"/>
      <c r="AY574" s="254">
        <v>0</v>
      </c>
      <c r="AZ574" s="258" t="s">
        <v>4909</v>
      </c>
      <c r="BA574" s="213">
        <v>0</v>
      </c>
      <c r="BC574" s="247" t="str">
        <f t="shared" si="68"/>
        <v/>
      </c>
      <c r="BD574" s="247" t="str">
        <f t="shared" si="68"/>
        <v/>
      </c>
      <c r="BE574" s="247" t="str">
        <f t="shared" si="68"/>
        <v/>
      </c>
      <c r="BF574" s="202" t="str">
        <f t="shared" si="67"/>
        <v>Non-Op</v>
      </c>
      <c r="BG574" s="202" t="str">
        <f t="shared" si="66"/>
        <v>NO</v>
      </c>
      <c r="BH574" s="202" t="str">
        <f t="shared" si="66"/>
        <v>NO</v>
      </c>
      <c r="BI574" s="202" t="str">
        <f t="shared" si="71"/>
        <v/>
      </c>
      <c r="BK574" s="202" t="b">
        <f t="shared" si="70"/>
        <v>1</v>
      </c>
      <c r="BL574" s="202" t="b">
        <f t="shared" si="70"/>
        <v>1</v>
      </c>
      <c r="BM574" s="202" t="b">
        <f t="shared" si="70"/>
        <v>1</v>
      </c>
      <c r="BN574" s="202" t="b">
        <f t="shared" si="69"/>
        <v>1</v>
      </c>
      <c r="BO574" s="202" t="b">
        <f t="shared" si="69"/>
        <v>1</v>
      </c>
      <c r="BP574" s="202" t="b">
        <f t="shared" si="69"/>
        <v>1</v>
      </c>
      <c r="BQ574" s="202" t="b">
        <f t="shared" si="63"/>
        <v>1</v>
      </c>
    </row>
    <row r="575" spans="1:69" s="214" customFormat="1" ht="12" customHeight="1" x14ac:dyDescent="0.2">
      <c r="A575" s="312">
        <v>18237361</v>
      </c>
      <c r="B575" s="312" t="s">
        <v>2219</v>
      </c>
      <c r="C575" s="349" t="s">
        <v>921</v>
      </c>
      <c r="D575" s="244" t="s">
        <v>478</v>
      </c>
      <c r="E575" s="245"/>
      <c r="F575" s="274">
        <v>43101</v>
      </c>
      <c r="G575" s="244"/>
      <c r="H575" s="247" t="s">
        <v>1684</v>
      </c>
      <c r="I575" s="247" t="s">
        <v>1684</v>
      </c>
      <c r="J575" s="247" t="s">
        <v>1684</v>
      </c>
      <c r="K575" s="247" t="s">
        <v>478</v>
      </c>
      <c r="L575" s="247" t="s">
        <v>1685</v>
      </c>
      <c r="M575" s="247" t="s">
        <v>1685</v>
      </c>
      <c r="N575" s="247" t="s">
        <v>1684</v>
      </c>
      <c r="O575" s="248"/>
      <c r="P575" s="249">
        <v>0</v>
      </c>
      <c r="Q575" s="249">
        <v>1050.79</v>
      </c>
      <c r="R575" s="249">
        <v>4484.6099999999997</v>
      </c>
      <c r="S575" s="249">
        <v>8195.9599999999991</v>
      </c>
      <c r="T575" s="249">
        <v>4480.42</v>
      </c>
      <c r="U575" s="249">
        <v>6941.33</v>
      </c>
      <c r="V575" s="249">
        <v>9844.57</v>
      </c>
      <c r="W575" s="249">
        <v>13069.22</v>
      </c>
      <c r="X575" s="249">
        <v>16875.16</v>
      </c>
      <c r="Y575" s="249">
        <v>22266.02</v>
      </c>
      <c r="Z575" s="249">
        <v>29089.8</v>
      </c>
      <c r="AA575" s="249">
        <v>36239.599999999999</v>
      </c>
      <c r="AB575" s="249">
        <v>44895.61</v>
      </c>
      <c r="AC575" s="249"/>
      <c r="AD575" s="249"/>
      <c r="AE575" s="249">
        <v>14582.107083333334</v>
      </c>
      <c r="AF575" s="284"/>
      <c r="AG575" s="285"/>
      <c r="AH575" s="252"/>
      <c r="AI575" s="252"/>
      <c r="AJ575" s="252"/>
      <c r="AK575" s="253">
        <v>14582.107083333334</v>
      </c>
      <c r="AL575" s="252">
        <v>14582.107083333334</v>
      </c>
      <c r="AM575" s="254"/>
      <c r="AN575" s="252"/>
      <c r="AO575" s="255">
        <v>0</v>
      </c>
      <c r="AP575" s="252"/>
      <c r="AQ575" s="256">
        <v>44895.61</v>
      </c>
      <c r="AR575" s="252"/>
      <c r="AS575" s="252"/>
      <c r="AT575" s="252"/>
      <c r="AU575" s="252">
        <v>44895.61</v>
      </c>
      <c r="AV575" s="257">
        <v>44895.61</v>
      </c>
      <c r="AW575" s="252"/>
      <c r="AX575" s="252"/>
      <c r="AY575" s="254">
        <v>0</v>
      </c>
      <c r="AZ575" s="258" t="s">
        <v>4909</v>
      </c>
      <c r="BA575" s="213">
        <v>0</v>
      </c>
      <c r="BC575" s="247" t="str">
        <f t="shared" si="68"/>
        <v/>
      </c>
      <c r="BD575" s="247" t="str">
        <f t="shared" si="68"/>
        <v/>
      </c>
      <c r="BE575" s="247" t="str">
        <f t="shared" si="68"/>
        <v/>
      </c>
      <c r="BF575" s="202" t="str">
        <f t="shared" si="67"/>
        <v>Non-Op</v>
      </c>
      <c r="BG575" s="202" t="str">
        <f t="shared" si="66"/>
        <v>NO</v>
      </c>
      <c r="BH575" s="202" t="str">
        <f t="shared" si="66"/>
        <v>NO</v>
      </c>
      <c r="BI575" s="202" t="str">
        <f t="shared" si="71"/>
        <v/>
      </c>
      <c r="BK575" s="202" t="b">
        <f t="shared" si="70"/>
        <v>1</v>
      </c>
      <c r="BL575" s="202" t="b">
        <f t="shared" si="70"/>
        <v>1</v>
      </c>
      <c r="BM575" s="202" t="b">
        <f t="shared" si="70"/>
        <v>1</v>
      </c>
      <c r="BN575" s="202" t="b">
        <f t="shared" si="69"/>
        <v>1</v>
      </c>
      <c r="BO575" s="202" t="b">
        <f t="shared" si="69"/>
        <v>1</v>
      </c>
      <c r="BP575" s="202" t="b">
        <f t="shared" si="69"/>
        <v>1</v>
      </c>
      <c r="BQ575" s="202" t="b">
        <f t="shared" si="63"/>
        <v>1</v>
      </c>
    </row>
    <row r="576" spans="1:69" s="214" customFormat="1" ht="12" customHeight="1" x14ac:dyDescent="0.2">
      <c r="A576" s="312">
        <v>18237371</v>
      </c>
      <c r="B576" s="312" t="s">
        <v>4956</v>
      </c>
      <c r="C576" s="349" t="s">
        <v>921</v>
      </c>
      <c r="D576" s="244" t="s">
        <v>478</v>
      </c>
      <c r="E576" s="245"/>
      <c r="F576" s="274">
        <v>43191</v>
      </c>
      <c r="G576" s="244"/>
      <c r="H576" s="247"/>
      <c r="I576" s="247"/>
      <c r="J576" s="247"/>
      <c r="K576" s="247" t="s">
        <v>478</v>
      </c>
      <c r="L576" s="247" t="s">
        <v>1685</v>
      </c>
      <c r="M576" s="247" t="s">
        <v>1685</v>
      </c>
      <c r="N576" s="247"/>
      <c r="O576" s="248"/>
      <c r="P576" s="249"/>
      <c r="Q576" s="249">
        <v>0</v>
      </c>
      <c r="R576" s="249">
        <v>0</v>
      </c>
      <c r="S576" s="249">
        <v>0</v>
      </c>
      <c r="T576" s="249">
        <v>-139.76</v>
      </c>
      <c r="U576" s="249">
        <v>0</v>
      </c>
      <c r="V576" s="249">
        <v>0</v>
      </c>
      <c r="W576" s="249">
        <v>0</v>
      </c>
      <c r="X576" s="249">
        <v>0</v>
      </c>
      <c r="Y576" s="249">
        <v>0</v>
      </c>
      <c r="Z576" s="249">
        <v>0</v>
      </c>
      <c r="AA576" s="249">
        <v>0</v>
      </c>
      <c r="AB576" s="249">
        <v>0</v>
      </c>
      <c r="AC576" s="249"/>
      <c r="AD576" s="249"/>
      <c r="AE576" s="249">
        <v>-11.646666666666667</v>
      </c>
      <c r="AF576" s="284"/>
      <c r="AG576" s="285"/>
      <c r="AH576" s="252"/>
      <c r="AI576" s="252"/>
      <c r="AJ576" s="252"/>
      <c r="AK576" s="253">
        <v>-11.646666666666667</v>
      </c>
      <c r="AL576" s="252">
        <v>-11.646666666666667</v>
      </c>
      <c r="AM576" s="254"/>
      <c r="AN576" s="252"/>
      <c r="AO576" s="255">
        <v>0</v>
      </c>
      <c r="AP576" s="252"/>
      <c r="AQ576" s="256">
        <v>0</v>
      </c>
      <c r="AR576" s="252"/>
      <c r="AS576" s="252"/>
      <c r="AT576" s="252"/>
      <c r="AU576" s="252">
        <v>0</v>
      </c>
      <c r="AV576" s="257">
        <v>0</v>
      </c>
      <c r="AW576" s="252"/>
      <c r="AX576" s="252"/>
      <c r="AY576" s="254">
        <v>0</v>
      </c>
      <c r="AZ576" s="258" t="s">
        <v>4909</v>
      </c>
      <c r="BA576" s="213">
        <v>0</v>
      </c>
      <c r="BC576" s="247"/>
      <c r="BD576" s="247"/>
      <c r="BE576" s="247"/>
      <c r="BF576" s="202" t="str">
        <f t="shared" si="67"/>
        <v>Non-Op</v>
      </c>
      <c r="BG576" s="202" t="str">
        <f t="shared" si="66"/>
        <v>NO</v>
      </c>
      <c r="BH576" s="202" t="str">
        <f t="shared" si="66"/>
        <v>NO</v>
      </c>
      <c r="BI576" s="202"/>
      <c r="BK576" s="202" t="b">
        <f t="shared" si="70"/>
        <v>1</v>
      </c>
      <c r="BL576" s="202" t="b">
        <f t="shared" si="70"/>
        <v>1</v>
      </c>
      <c r="BM576" s="202" t="b">
        <f t="shared" si="70"/>
        <v>1</v>
      </c>
      <c r="BN576" s="202" t="b">
        <f t="shared" si="69"/>
        <v>1</v>
      </c>
      <c r="BO576" s="202" t="b">
        <f t="shared" si="69"/>
        <v>1</v>
      </c>
      <c r="BP576" s="202" t="b">
        <f t="shared" si="69"/>
        <v>1</v>
      </c>
      <c r="BQ576" s="202" t="b">
        <f t="shared" si="63"/>
        <v>1</v>
      </c>
    </row>
    <row r="577" spans="1:69" s="214" customFormat="1" ht="12" customHeight="1" x14ac:dyDescent="0.2">
      <c r="A577" s="314">
        <v>18237381</v>
      </c>
      <c r="B577" s="315" t="s">
        <v>2220</v>
      </c>
      <c r="C577" s="350" t="s">
        <v>938</v>
      </c>
      <c r="D577" s="244" t="s">
        <v>478</v>
      </c>
      <c r="E577" s="245"/>
      <c r="F577" s="263">
        <v>43070</v>
      </c>
      <c r="G577" s="244"/>
      <c r="H577" s="247" t="s">
        <v>1684</v>
      </c>
      <c r="I577" s="247" t="s">
        <v>1684</v>
      </c>
      <c r="J577" s="247" t="s">
        <v>1684</v>
      </c>
      <c r="K577" s="247" t="s">
        <v>478</v>
      </c>
      <c r="L577" s="247" t="s">
        <v>1685</v>
      </c>
      <c r="M577" s="247" t="s">
        <v>1685</v>
      </c>
      <c r="N577" s="247" t="s">
        <v>1684</v>
      </c>
      <c r="O577" s="248"/>
      <c r="P577" s="249">
        <v>233.94</v>
      </c>
      <c r="Q577" s="249">
        <v>2164.0500000000002</v>
      </c>
      <c r="R577" s="249">
        <v>4687.88</v>
      </c>
      <c r="S577" s="249">
        <v>6595.82</v>
      </c>
      <c r="T577" s="249">
        <v>3943.59</v>
      </c>
      <c r="U577" s="249">
        <v>3852.93</v>
      </c>
      <c r="V577" s="249">
        <v>3621.63</v>
      </c>
      <c r="W577" s="249">
        <v>3466.84</v>
      </c>
      <c r="X577" s="249">
        <v>2173.0700000000002</v>
      </c>
      <c r="Y577" s="249">
        <v>457.1</v>
      </c>
      <c r="Z577" s="249">
        <v>0</v>
      </c>
      <c r="AA577" s="249">
        <v>0</v>
      </c>
      <c r="AB577" s="249">
        <v>0</v>
      </c>
      <c r="AC577" s="249"/>
      <c r="AD577" s="249"/>
      <c r="AE577" s="249">
        <v>2589.9900000000002</v>
      </c>
      <c r="AF577" s="284"/>
      <c r="AG577" s="285"/>
      <c r="AH577" s="252"/>
      <c r="AI577" s="252"/>
      <c r="AJ577" s="252"/>
      <c r="AK577" s="253">
        <v>2589.9900000000002</v>
      </c>
      <c r="AL577" s="252">
        <v>2589.9900000000002</v>
      </c>
      <c r="AM577" s="254"/>
      <c r="AN577" s="252"/>
      <c r="AO577" s="255">
        <v>0</v>
      </c>
      <c r="AP577" s="252"/>
      <c r="AQ577" s="256">
        <v>0</v>
      </c>
      <c r="AR577" s="252"/>
      <c r="AS577" s="252"/>
      <c r="AT577" s="252"/>
      <c r="AU577" s="252">
        <v>0</v>
      </c>
      <c r="AV577" s="257">
        <v>0</v>
      </c>
      <c r="AW577" s="252"/>
      <c r="AX577" s="252"/>
      <c r="AY577" s="254">
        <v>0</v>
      </c>
      <c r="AZ577" s="258" t="s">
        <v>4909</v>
      </c>
      <c r="BA577" s="213">
        <v>0</v>
      </c>
      <c r="BC577" s="247" t="str">
        <f t="shared" ref="BC577:BE585" si="72">IF(VALUE(AR577),BC$7,IF(ISBLANK(AR577),"",BC$7))</f>
        <v/>
      </c>
      <c r="BD577" s="247" t="str">
        <f t="shared" si="72"/>
        <v/>
      </c>
      <c r="BE577" s="247" t="str">
        <f t="shared" si="72"/>
        <v/>
      </c>
      <c r="BF577" s="202" t="str">
        <f t="shared" si="67"/>
        <v>Non-Op</v>
      </c>
      <c r="BG577" s="202" t="str">
        <f t="shared" si="66"/>
        <v>NO</v>
      </c>
      <c r="BH577" s="202" t="str">
        <f t="shared" si="66"/>
        <v>NO</v>
      </c>
      <c r="BI577" s="202" t="str">
        <f t="shared" ref="BI577:BI585" si="73">IF(OR(CONCATENATE(BG577,BH577)="NOW/C",CONCATENATE(BG577,BH577)="W/CNO"),"W/C","")</f>
        <v/>
      </c>
      <c r="BK577" s="202" t="b">
        <f t="shared" si="70"/>
        <v>1</v>
      </c>
      <c r="BL577" s="202" t="b">
        <f t="shared" si="70"/>
        <v>1</v>
      </c>
      <c r="BM577" s="202" t="b">
        <f t="shared" si="70"/>
        <v>1</v>
      </c>
      <c r="BN577" s="202" t="b">
        <f t="shared" si="69"/>
        <v>1</v>
      </c>
      <c r="BO577" s="202" t="b">
        <f t="shared" si="69"/>
        <v>1</v>
      </c>
      <c r="BP577" s="202" t="b">
        <f t="shared" si="69"/>
        <v>1</v>
      </c>
      <c r="BQ577" s="202" t="b">
        <f t="shared" si="63"/>
        <v>1</v>
      </c>
    </row>
    <row r="578" spans="1:69" s="214" customFormat="1" ht="12" customHeight="1" x14ac:dyDescent="0.2">
      <c r="A578" s="314">
        <v>18237391</v>
      </c>
      <c r="B578" s="315" t="s">
        <v>2221</v>
      </c>
      <c r="C578" s="350" t="s">
        <v>939</v>
      </c>
      <c r="D578" s="244" t="s">
        <v>478</v>
      </c>
      <c r="E578" s="245"/>
      <c r="F578" s="263">
        <v>43070</v>
      </c>
      <c r="G578" s="244"/>
      <c r="H578" s="247" t="s">
        <v>1684</v>
      </c>
      <c r="I578" s="247" t="s">
        <v>1684</v>
      </c>
      <c r="J578" s="247" t="s">
        <v>1684</v>
      </c>
      <c r="K578" s="247" t="s">
        <v>478</v>
      </c>
      <c r="L578" s="247" t="s">
        <v>1685</v>
      </c>
      <c r="M578" s="247" t="s">
        <v>1685</v>
      </c>
      <c r="N578" s="247" t="s">
        <v>1684</v>
      </c>
      <c r="O578" s="248"/>
      <c r="P578" s="249">
        <v>226.52</v>
      </c>
      <c r="Q578" s="249">
        <v>1514.29</v>
      </c>
      <c r="R578" s="249">
        <v>3843.87</v>
      </c>
      <c r="S578" s="249">
        <v>6601.12</v>
      </c>
      <c r="T578" s="249">
        <v>8192.8799999999992</v>
      </c>
      <c r="U578" s="249">
        <v>11404.12</v>
      </c>
      <c r="V578" s="249">
        <v>16010.76</v>
      </c>
      <c r="W578" s="249">
        <v>21408.9</v>
      </c>
      <c r="X578" s="249">
        <v>27865.38</v>
      </c>
      <c r="Y578" s="249">
        <v>35517.040000000001</v>
      </c>
      <c r="Z578" s="249">
        <v>44379.37</v>
      </c>
      <c r="AA578" s="249">
        <v>54339.69</v>
      </c>
      <c r="AB578" s="249">
        <v>65483.13</v>
      </c>
      <c r="AC578" s="249"/>
      <c r="AD578" s="249"/>
      <c r="AE578" s="249">
        <v>21994.353749999998</v>
      </c>
      <c r="AF578" s="284"/>
      <c r="AG578" s="285"/>
      <c r="AH578" s="252"/>
      <c r="AI578" s="252"/>
      <c r="AJ578" s="252"/>
      <c r="AK578" s="253">
        <v>21994.353749999998</v>
      </c>
      <c r="AL578" s="252">
        <v>21994.353749999998</v>
      </c>
      <c r="AM578" s="254"/>
      <c r="AN578" s="252"/>
      <c r="AO578" s="255">
        <v>0</v>
      </c>
      <c r="AP578" s="252"/>
      <c r="AQ578" s="256">
        <v>65483.13</v>
      </c>
      <c r="AR578" s="252"/>
      <c r="AS578" s="252"/>
      <c r="AT578" s="252"/>
      <c r="AU578" s="252">
        <v>65483.13</v>
      </c>
      <c r="AV578" s="257">
        <v>65483.13</v>
      </c>
      <c r="AW578" s="252"/>
      <c r="AX578" s="252"/>
      <c r="AY578" s="254">
        <v>0</v>
      </c>
      <c r="AZ578" s="258" t="s">
        <v>4909</v>
      </c>
      <c r="BA578" s="213">
        <v>0</v>
      </c>
      <c r="BC578" s="247" t="str">
        <f t="shared" si="72"/>
        <v/>
      </c>
      <c r="BD578" s="247" t="str">
        <f t="shared" si="72"/>
        <v/>
      </c>
      <c r="BE578" s="247" t="str">
        <f t="shared" si="72"/>
        <v/>
      </c>
      <c r="BF578" s="202" t="str">
        <f t="shared" si="67"/>
        <v>Non-Op</v>
      </c>
      <c r="BG578" s="202" t="str">
        <f t="shared" si="66"/>
        <v>NO</v>
      </c>
      <c r="BH578" s="202" t="str">
        <f t="shared" si="66"/>
        <v>NO</v>
      </c>
      <c r="BI578" s="202" t="str">
        <f t="shared" si="73"/>
        <v/>
      </c>
      <c r="BK578" s="202" t="b">
        <f t="shared" si="70"/>
        <v>1</v>
      </c>
      <c r="BL578" s="202" t="b">
        <f t="shared" si="70"/>
        <v>1</v>
      </c>
      <c r="BM578" s="202" t="b">
        <f t="shared" si="70"/>
        <v>1</v>
      </c>
      <c r="BN578" s="202" t="b">
        <f t="shared" si="69"/>
        <v>1</v>
      </c>
      <c r="BO578" s="202" t="b">
        <f t="shared" si="69"/>
        <v>1</v>
      </c>
      <c r="BP578" s="202" t="b">
        <f t="shared" si="69"/>
        <v>1</v>
      </c>
      <c r="BQ578" s="202" t="b">
        <f t="shared" si="63"/>
        <v>1</v>
      </c>
    </row>
    <row r="579" spans="1:69" s="214" customFormat="1" ht="12" customHeight="1" x14ac:dyDescent="0.2">
      <c r="A579" s="312">
        <v>18237401</v>
      </c>
      <c r="B579" s="312" t="s">
        <v>2222</v>
      </c>
      <c r="C579" s="349" t="s">
        <v>940</v>
      </c>
      <c r="D579" s="244" t="s">
        <v>478</v>
      </c>
      <c r="E579" s="245"/>
      <c r="F579" s="274">
        <v>43101</v>
      </c>
      <c r="G579" s="244"/>
      <c r="H579" s="247" t="s">
        <v>1684</v>
      </c>
      <c r="I579" s="247" t="s">
        <v>1684</v>
      </c>
      <c r="J579" s="247" t="s">
        <v>1684</v>
      </c>
      <c r="K579" s="247" t="s">
        <v>478</v>
      </c>
      <c r="L579" s="247" t="s">
        <v>1685</v>
      </c>
      <c r="M579" s="247" t="s">
        <v>1685</v>
      </c>
      <c r="N579" s="247" t="s">
        <v>1684</v>
      </c>
      <c r="O579" s="248"/>
      <c r="P579" s="249">
        <v>0</v>
      </c>
      <c r="Q579" s="249">
        <v>47514.42</v>
      </c>
      <c r="R579" s="249">
        <v>51793.97</v>
      </c>
      <c r="S579" s="249">
        <v>55855.98</v>
      </c>
      <c r="T579" s="249">
        <v>60008.72</v>
      </c>
      <c r="U579" s="249">
        <v>18148.189999999999</v>
      </c>
      <c r="V579" s="249">
        <v>20893.75</v>
      </c>
      <c r="W579" s="249">
        <v>23517.58</v>
      </c>
      <c r="X579" s="249">
        <v>25878.6</v>
      </c>
      <c r="Y579" s="249">
        <v>27995.27</v>
      </c>
      <c r="Z579" s="249">
        <v>29999.53</v>
      </c>
      <c r="AA579" s="249">
        <v>31756.59</v>
      </c>
      <c r="AB579" s="249">
        <v>33274.32</v>
      </c>
      <c r="AC579" s="249"/>
      <c r="AD579" s="249"/>
      <c r="AE579" s="249">
        <v>34166.646666666667</v>
      </c>
      <c r="AF579" s="284"/>
      <c r="AG579" s="285"/>
      <c r="AH579" s="252"/>
      <c r="AI579" s="252"/>
      <c r="AJ579" s="252"/>
      <c r="AK579" s="253">
        <v>34166.646666666667</v>
      </c>
      <c r="AL579" s="252">
        <v>34166.646666666667</v>
      </c>
      <c r="AM579" s="254"/>
      <c r="AN579" s="252"/>
      <c r="AO579" s="255">
        <v>0</v>
      </c>
      <c r="AP579" s="252"/>
      <c r="AQ579" s="256">
        <v>33274.32</v>
      </c>
      <c r="AR579" s="252"/>
      <c r="AS579" s="252"/>
      <c r="AT579" s="252"/>
      <c r="AU579" s="252">
        <v>33274.32</v>
      </c>
      <c r="AV579" s="257">
        <v>33274.32</v>
      </c>
      <c r="AW579" s="252"/>
      <c r="AX579" s="252"/>
      <c r="AY579" s="254">
        <v>0</v>
      </c>
      <c r="AZ579" s="258" t="s">
        <v>4909</v>
      </c>
      <c r="BA579" s="213">
        <v>0</v>
      </c>
      <c r="BC579" s="247" t="str">
        <f t="shared" si="72"/>
        <v/>
      </c>
      <c r="BD579" s="247" t="str">
        <f t="shared" si="72"/>
        <v/>
      </c>
      <c r="BE579" s="247" t="str">
        <f t="shared" si="72"/>
        <v/>
      </c>
      <c r="BF579" s="202" t="str">
        <f t="shared" si="67"/>
        <v>Non-Op</v>
      </c>
      <c r="BG579" s="202" t="str">
        <f t="shared" si="66"/>
        <v>NO</v>
      </c>
      <c r="BH579" s="202" t="str">
        <f t="shared" si="66"/>
        <v>NO</v>
      </c>
      <c r="BI579" s="202" t="str">
        <f t="shared" si="73"/>
        <v/>
      </c>
      <c r="BK579" s="202" t="b">
        <f t="shared" si="70"/>
        <v>1</v>
      </c>
      <c r="BL579" s="202" t="b">
        <f t="shared" si="70"/>
        <v>1</v>
      </c>
      <c r="BM579" s="202" t="b">
        <f t="shared" si="70"/>
        <v>1</v>
      </c>
      <c r="BN579" s="202" t="b">
        <f t="shared" si="69"/>
        <v>1</v>
      </c>
      <c r="BO579" s="202" t="b">
        <f t="shared" si="69"/>
        <v>1</v>
      </c>
      <c r="BP579" s="202" t="b">
        <f t="shared" si="69"/>
        <v>1</v>
      </c>
      <c r="BQ579" s="202" t="b">
        <f t="shared" si="63"/>
        <v>1</v>
      </c>
    </row>
    <row r="580" spans="1:69" s="214" customFormat="1" ht="12" customHeight="1" x14ac:dyDescent="0.2">
      <c r="A580" s="312">
        <v>18237402</v>
      </c>
      <c r="B580" s="312" t="s">
        <v>2223</v>
      </c>
      <c r="C580" s="349" t="s">
        <v>941</v>
      </c>
      <c r="D580" s="244" t="s">
        <v>478</v>
      </c>
      <c r="E580" s="245"/>
      <c r="F580" s="274">
        <v>43101</v>
      </c>
      <c r="G580" s="244"/>
      <c r="H580" s="247" t="s">
        <v>1684</v>
      </c>
      <c r="I580" s="247" t="s">
        <v>1684</v>
      </c>
      <c r="J580" s="247" t="s">
        <v>1684</v>
      </c>
      <c r="K580" s="247" t="s">
        <v>478</v>
      </c>
      <c r="L580" s="247" t="s">
        <v>1685</v>
      </c>
      <c r="M580" s="247" t="s">
        <v>1685</v>
      </c>
      <c r="N580" s="247" t="s">
        <v>1684</v>
      </c>
      <c r="O580" s="248"/>
      <c r="P580" s="249">
        <v>0</v>
      </c>
      <c r="Q580" s="249">
        <v>321178.28999999998</v>
      </c>
      <c r="R580" s="249">
        <v>337213.05</v>
      </c>
      <c r="S580" s="249">
        <v>345163.39</v>
      </c>
      <c r="T580" s="249">
        <v>347032.02</v>
      </c>
      <c r="U580" s="249">
        <v>33063.74</v>
      </c>
      <c r="V580" s="249">
        <v>29120.23</v>
      </c>
      <c r="W580" s="249">
        <v>24564.45</v>
      </c>
      <c r="X580" s="249">
        <v>20057.29</v>
      </c>
      <c r="Y580" s="249">
        <v>15295.87</v>
      </c>
      <c r="Z580" s="249">
        <v>9770.91</v>
      </c>
      <c r="AA580" s="249">
        <v>3282.76</v>
      </c>
      <c r="AB580" s="249">
        <v>0</v>
      </c>
      <c r="AC580" s="249"/>
      <c r="AD580" s="249"/>
      <c r="AE580" s="249">
        <v>123811.83333333333</v>
      </c>
      <c r="AF580" s="284"/>
      <c r="AG580" s="285"/>
      <c r="AH580" s="252"/>
      <c r="AI580" s="252"/>
      <c r="AJ580" s="252"/>
      <c r="AK580" s="253">
        <v>123811.83333333333</v>
      </c>
      <c r="AL580" s="252">
        <v>123811.83333333333</v>
      </c>
      <c r="AM580" s="254"/>
      <c r="AN580" s="252"/>
      <c r="AO580" s="255">
        <v>0</v>
      </c>
      <c r="AP580" s="252"/>
      <c r="AQ580" s="256">
        <v>0</v>
      </c>
      <c r="AR580" s="252"/>
      <c r="AS580" s="252"/>
      <c r="AT580" s="252"/>
      <c r="AU580" s="252">
        <v>0</v>
      </c>
      <c r="AV580" s="257">
        <v>0</v>
      </c>
      <c r="AW580" s="252"/>
      <c r="AX580" s="252"/>
      <c r="AY580" s="254">
        <v>0</v>
      </c>
      <c r="AZ580" s="258" t="s">
        <v>4909</v>
      </c>
      <c r="BA580" s="213">
        <v>0</v>
      </c>
      <c r="BC580" s="247" t="str">
        <f t="shared" si="72"/>
        <v/>
      </c>
      <c r="BD580" s="247" t="str">
        <f t="shared" si="72"/>
        <v/>
      </c>
      <c r="BE580" s="247" t="str">
        <f t="shared" si="72"/>
        <v/>
      </c>
      <c r="BF580" s="202" t="str">
        <f t="shared" si="67"/>
        <v>Non-Op</v>
      </c>
      <c r="BG580" s="202" t="str">
        <f t="shared" si="66"/>
        <v>NO</v>
      </c>
      <c r="BH580" s="202" t="str">
        <f t="shared" si="66"/>
        <v>NO</v>
      </c>
      <c r="BI580" s="202" t="str">
        <f t="shared" si="73"/>
        <v/>
      </c>
      <c r="BK580" s="202" t="b">
        <f t="shared" si="70"/>
        <v>1</v>
      </c>
      <c r="BL580" s="202" t="b">
        <f t="shared" si="70"/>
        <v>1</v>
      </c>
      <c r="BM580" s="202" t="b">
        <f t="shared" si="70"/>
        <v>1</v>
      </c>
      <c r="BN580" s="202" t="b">
        <f t="shared" si="69"/>
        <v>1</v>
      </c>
      <c r="BO580" s="202" t="b">
        <f t="shared" si="69"/>
        <v>1</v>
      </c>
      <c r="BP580" s="202" t="b">
        <f t="shared" si="69"/>
        <v>1</v>
      </c>
      <c r="BQ580" s="202" t="b">
        <f t="shared" si="63"/>
        <v>1</v>
      </c>
    </row>
    <row r="581" spans="1:69" s="214" customFormat="1" ht="12" customHeight="1" x14ac:dyDescent="0.2">
      <c r="A581" s="314">
        <v>18237411</v>
      </c>
      <c r="B581" s="315" t="s">
        <v>2224</v>
      </c>
      <c r="C581" s="350" t="s">
        <v>942</v>
      </c>
      <c r="D581" s="244" t="s">
        <v>478</v>
      </c>
      <c r="E581" s="245"/>
      <c r="F581" s="263">
        <v>43070</v>
      </c>
      <c r="G581" s="244"/>
      <c r="H581" s="247" t="s">
        <v>1684</v>
      </c>
      <c r="I581" s="247" t="s">
        <v>1684</v>
      </c>
      <c r="J581" s="247" t="s">
        <v>1684</v>
      </c>
      <c r="K581" s="247" t="s">
        <v>478</v>
      </c>
      <c r="L581" s="247" t="s">
        <v>1685</v>
      </c>
      <c r="M581" s="247" t="s">
        <v>1685</v>
      </c>
      <c r="N581" s="247" t="s">
        <v>1684</v>
      </c>
      <c r="O581" s="248"/>
      <c r="P581" s="249">
        <v>-24025</v>
      </c>
      <c r="Q581" s="249">
        <v>268047.5</v>
      </c>
      <c r="R581" s="249">
        <v>146853.87</v>
      </c>
      <c r="S581" s="249">
        <v>139200.16</v>
      </c>
      <c r="T581" s="249">
        <v>79538.09</v>
      </c>
      <c r="U581" s="249">
        <v>811975</v>
      </c>
      <c r="V581" s="249">
        <v>748105.5</v>
      </c>
      <c r="W581" s="249">
        <v>672847.54</v>
      </c>
      <c r="X581" s="249">
        <v>605758.80000000005</v>
      </c>
      <c r="Y581" s="249">
        <v>540499.67000000004</v>
      </c>
      <c r="Z581" s="249">
        <v>485780.23</v>
      </c>
      <c r="AA581" s="249">
        <v>413896.01</v>
      </c>
      <c r="AB581" s="249">
        <v>363202.5</v>
      </c>
      <c r="AC581" s="249"/>
      <c r="AD581" s="249"/>
      <c r="AE581" s="249">
        <v>423507.59333333327</v>
      </c>
      <c r="AF581" s="284"/>
      <c r="AG581" s="285"/>
      <c r="AH581" s="252"/>
      <c r="AI581" s="252"/>
      <c r="AJ581" s="252"/>
      <c r="AK581" s="253">
        <v>423507.59333333327</v>
      </c>
      <c r="AL581" s="252">
        <v>423507.59333333327</v>
      </c>
      <c r="AM581" s="254"/>
      <c r="AN581" s="252"/>
      <c r="AO581" s="255">
        <v>0</v>
      </c>
      <c r="AP581" s="252"/>
      <c r="AQ581" s="256">
        <v>363202.5</v>
      </c>
      <c r="AR581" s="252"/>
      <c r="AS581" s="252"/>
      <c r="AT581" s="252"/>
      <c r="AU581" s="252">
        <v>363202.5</v>
      </c>
      <c r="AV581" s="257">
        <v>363202.5</v>
      </c>
      <c r="AW581" s="252"/>
      <c r="AX581" s="252"/>
      <c r="AY581" s="254">
        <v>0</v>
      </c>
      <c r="AZ581" s="258" t="s">
        <v>4909</v>
      </c>
      <c r="BA581" s="213">
        <v>0</v>
      </c>
      <c r="BC581" s="247" t="str">
        <f t="shared" si="72"/>
        <v/>
      </c>
      <c r="BD581" s="247" t="str">
        <f t="shared" si="72"/>
        <v/>
      </c>
      <c r="BE581" s="247" t="str">
        <f t="shared" si="72"/>
        <v/>
      </c>
      <c r="BF581" s="202" t="str">
        <f t="shared" si="67"/>
        <v>Non-Op</v>
      </c>
      <c r="BG581" s="202" t="str">
        <f t="shared" si="66"/>
        <v>NO</v>
      </c>
      <c r="BH581" s="202" t="str">
        <f t="shared" si="66"/>
        <v>NO</v>
      </c>
      <c r="BI581" s="202" t="str">
        <f t="shared" si="73"/>
        <v/>
      </c>
      <c r="BK581" s="202" t="b">
        <f t="shared" si="70"/>
        <v>1</v>
      </c>
      <c r="BL581" s="202" t="b">
        <f t="shared" si="70"/>
        <v>1</v>
      </c>
      <c r="BM581" s="202" t="b">
        <f t="shared" si="70"/>
        <v>1</v>
      </c>
      <c r="BN581" s="202" t="b">
        <f t="shared" si="69"/>
        <v>1</v>
      </c>
      <c r="BO581" s="202" t="b">
        <f t="shared" si="69"/>
        <v>1</v>
      </c>
      <c r="BP581" s="202" t="b">
        <f t="shared" si="69"/>
        <v>1</v>
      </c>
      <c r="BQ581" s="202" t="b">
        <f t="shared" si="63"/>
        <v>1</v>
      </c>
    </row>
    <row r="582" spans="1:69" s="214" customFormat="1" ht="12" customHeight="1" x14ac:dyDescent="0.2">
      <c r="A582" s="314">
        <v>18237412</v>
      </c>
      <c r="B582" s="315" t="s">
        <v>2225</v>
      </c>
      <c r="C582" s="350" t="s">
        <v>943</v>
      </c>
      <c r="D582" s="244" t="s">
        <v>478</v>
      </c>
      <c r="E582" s="245"/>
      <c r="F582" s="263">
        <v>43070</v>
      </c>
      <c r="G582" s="244"/>
      <c r="H582" s="247" t="s">
        <v>1684</v>
      </c>
      <c r="I582" s="247" t="s">
        <v>1684</v>
      </c>
      <c r="J582" s="247" t="s">
        <v>1684</v>
      </c>
      <c r="K582" s="247" t="s">
        <v>478</v>
      </c>
      <c r="L582" s="247" t="s">
        <v>1685</v>
      </c>
      <c r="M582" s="247" t="s">
        <v>1685</v>
      </c>
      <c r="N582" s="247" t="s">
        <v>1684</v>
      </c>
      <c r="O582" s="248"/>
      <c r="P582" s="249">
        <v>98.07</v>
      </c>
      <c r="Q582" s="249">
        <v>137536.98000000001</v>
      </c>
      <c r="R582" s="249">
        <v>146888.18</v>
      </c>
      <c r="S582" s="249">
        <v>155654.84</v>
      </c>
      <c r="T582" s="249">
        <v>164542.10999999999</v>
      </c>
      <c r="U582" s="249">
        <v>39624.93</v>
      </c>
      <c r="V582" s="249">
        <v>45815.79</v>
      </c>
      <c r="W582" s="249">
        <v>52144.29</v>
      </c>
      <c r="X582" s="249">
        <v>57107.34</v>
      </c>
      <c r="Y582" s="249">
        <v>60134.94</v>
      </c>
      <c r="Z582" s="249">
        <v>62835.91</v>
      </c>
      <c r="AA582" s="249">
        <v>64801.73</v>
      </c>
      <c r="AB582" s="249">
        <v>66607.72</v>
      </c>
      <c r="AC582" s="249"/>
      <c r="AD582" s="249"/>
      <c r="AE582" s="249">
        <v>85036.661250000019</v>
      </c>
      <c r="AF582" s="284"/>
      <c r="AG582" s="285"/>
      <c r="AH582" s="252"/>
      <c r="AI582" s="252"/>
      <c r="AJ582" s="252"/>
      <c r="AK582" s="253">
        <v>85036.661250000019</v>
      </c>
      <c r="AL582" s="252">
        <v>85036.661250000019</v>
      </c>
      <c r="AM582" s="254"/>
      <c r="AN582" s="252"/>
      <c r="AO582" s="255">
        <v>0</v>
      </c>
      <c r="AP582" s="252"/>
      <c r="AQ582" s="256">
        <v>66607.72</v>
      </c>
      <c r="AR582" s="252"/>
      <c r="AS582" s="252"/>
      <c r="AT582" s="252"/>
      <c r="AU582" s="252">
        <v>66607.72</v>
      </c>
      <c r="AV582" s="257">
        <v>66607.72</v>
      </c>
      <c r="AW582" s="252"/>
      <c r="AX582" s="252"/>
      <c r="AY582" s="254">
        <v>0</v>
      </c>
      <c r="AZ582" s="258" t="s">
        <v>4909</v>
      </c>
      <c r="BA582" s="213">
        <v>0</v>
      </c>
      <c r="BC582" s="247" t="str">
        <f t="shared" si="72"/>
        <v/>
      </c>
      <c r="BD582" s="247" t="str">
        <f t="shared" si="72"/>
        <v/>
      </c>
      <c r="BE582" s="247" t="str">
        <f t="shared" si="72"/>
        <v/>
      </c>
      <c r="BF582" s="202" t="str">
        <f t="shared" si="67"/>
        <v>Non-Op</v>
      </c>
      <c r="BG582" s="202" t="str">
        <f t="shared" si="66"/>
        <v>NO</v>
      </c>
      <c r="BH582" s="202" t="str">
        <f t="shared" si="66"/>
        <v>NO</v>
      </c>
      <c r="BI582" s="202" t="str">
        <f t="shared" si="73"/>
        <v/>
      </c>
      <c r="BK582" s="202" t="b">
        <f t="shared" si="70"/>
        <v>1</v>
      </c>
      <c r="BL582" s="202" t="b">
        <f t="shared" si="70"/>
        <v>1</v>
      </c>
      <c r="BM582" s="202" t="b">
        <f t="shared" si="70"/>
        <v>1</v>
      </c>
      <c r="BN582" s="202" t="b">
        <f t="shared" si="69"/>
        <v>1</v>
      </c>
      <c r="BO582" s="202" t="b">
        <f t="shared" si="69"/>
        <v>1</v>
      </c>
      <c r="BP582" s="202" t="b">
        <f t="shared" si="69"/>
        <v>1</v>
      </c>
      <c r="BQ582" s="202" t="b">
        <f t="shared" si="63"/>
        <v>1</v>
      </c>
    </row>
    <row r="583" spans="1:69" s="214" customFormat="1" ht="12" customHeight="1" x14ac:dyDescent="0.2">
      <c r="A583" s="314">
        <v>18237421</v>
      </c>
      <c r="B583" s="315" t="s">
        <v>2226</v>
      </c>
      <c r="C583" s="350" t="s">
        <v>944</v>
      </c>
      <c r="D583" s="244" t="s">
        <v>478</v>
      </c>
      <c r="E583" s="245"/>
      <c r="F583" s="263">
        <v>43070</v>
      </c>
      <c r="G583" s="244"/>
      <c r="H583" s="247" t="s">
        <v>1684</v>
      </c>
      <c r="I583" s="247" t="s">
        <v>1684</v>
      </c>
      <c r="J583" s="247" t="s">
        <v>1684</v>
      </c>
      <c r="K583" s="247" t="s">
        <v>478</v>
      </c>
      <c r="L583" s="247" t="s">
        <v>1685</v>
      </c>
      <c r="M583" s="247" t="s">
        <v>1685</v>
      </c>
      <c r="N583" s="247" t="s">
        <v>1684</v>
      </c>
      <c r="O583" s="248"/>
      <c r="P583" s="249">
        <v>-154152.79999999999</v>
      </c>
      <c r="Q583" s="249">
        <v>1144641.3500000001</v>
      </c>
      <c r="R583" s="249">
        <v>848172.17</v>
      </c>
      <c r="S583" s="249">
        <v>537411.38</v>
      </c>
      <c r="T583" s="249">
        <v>269099.92</v>
      </c>
      <c r="U583" s="249">
        <v>4294966.8</v>
      </c>
      <c r="V583" s="249">
        <v>3294766.88</v>
      </c>
      <c r="W583" s="249">
        <v>3012344.43</v>
      </c>
      <c r="X583" s="249">
        <v>2732692.17</v>
      </c>
      <c r="Y583" s="249">
        <v>2487859.08</v>
      </c>
      <c r="Z583" s="249">
        <v>2218916.1800000002</v>
      </c>
      <c r="AA583" s="249">
        <v>1932431.34</v>
      </c>
      <c r="AB583" s="249">
        <v>1625203.29</v>
      </c>
      <c r="AC583" s="249"/>
      <c r="AD583" s="249"/>
      <c r="AE583" s="249">
        <v>1959068.9120833334</v>
      </c>
      <c r="AF583" s="284"/>
      <c r="AG583" s="285"/>
      <c r="AH583" s="252"/>
      <c r="AI583" s="252"/>
      <c r="AJ583" s="252"/>
      <c r="AK583" s="253">
        <v>1959068.9120833334</v>
      </c>
      <c r="AL583" s="252">
        <v>1959068.9120833334</v>
      </c>
      <c r="AM583" s="254"/>
      <c r="AN583" s="252"/>
      <c r="AO583" s="255">
        <v>0</v>
      </c>
      <c r="AP583" s="252"/>
      <c r="AQ583" s="256">
        <v>1625203.29</v>
      </c>
      <c r="AR583" s="252"/>
      <c r="AS583" s="252"/>
      <c r="AT583" s="252"/>
      <c r="AU583" s="252">
        <v>1625203.29</v>
      </c>
      <c r="AV583" s="257">
        <v>1625203.29</v>
      </c>
      <c r="AW583" s="252"/>
      <c r="AX583" s="252"/>
      <c r="AY583" s="254">
        <v>0</v>
      </c>
      <c r="AZ583" s="258" t="s">
        <v>4909</v>
      </c>
      <c r="BA583" s="213">
        <v>0</v>
      </c>
      <c r="BC583" s="247" t="str">
        <f t="shared" si="72"/>
        <v/>
      </c>
      <c r="BD583" s="247" t="str">
        <f t="shared" si="72"/>
        <v/>
      </c>
      <c r="BE583" s="247" t="str">
        <f t="shared" si="72"/>
        <v/>
      </c>
      <c r="BF583" s="202" t="str">
        <f t="shared" si="67"/>
        <v>Non-Op</v>
      </c>
      <c r="BG583" s="202" t="str">
        <f t="shared" si="66"/>
        <v>NO</v>
      </c>
      <c r="BH583" s="202" t="str">
        <f t="shared" si="66"/>
        <v>NO</v>
      </c>
      <c r="BI583" s="202" t="str">
        <f t="shared" si="73"/>
        <v/>
      </c>
      <c r="BK583" s="202" t="b">
        <f t="shared" si="70"/>
        <v>1</v>
      </c>
      <c r="BL583" s="202" t="b">
        <f t="shared" si="70"/>
        <v>1</v>
      </c>
      <c r="BM583" s="202" t="b">
        <f t="shared" si="70"/>
        <v>1</v>
      </c>
      <c r="BN583" s="202" t="b">
        <f t="shared" si="69"/>
        <v>1</v>
      </c>
      <c r="BO583" s="202" t="b">
        <f t="shared" si="69"/>
        <v>1</v>
      </c>
      <c r="BP583" s="202" t="b">
        <f t="shared" si="69"/>
        <v>1</v>
      </c>
      <c r="BQ583" s="202" t="b">
        <f t="shared" si="69"/>
        <v>1</v>
      </c>
    </row>
    <row r="584" spans="1:69" s="214" customFormat="1" ht="12" customHeight="1" x14ac:dyDescent="0.2">
      <c r="A584" s="314">
        <v>18237431</v>
      </c>
      <c r="B584" s="315" t="s">
        <v>2227</v>
      </c>
      <c r="C584" s="350" t="s">
        <v>945</v>
      </c>
      <c r="D584" s="244" t="s">
        <v>478</v>
      </c>
      <c r="E584" s="245"/>
      <c r="F584" s="263">
        <v>43070</v>
      </c>
      <c r="G584" s="244"/>
      <c r="H584" s="247" t="s">
        <v>1684</v>
      </c>
      <c r="I584" s="247" t="s">
        <v>1684</v>
      </c>
      <c r="J584" s="247" t="s">
        <v>1684</v>
      </c>
      <c r="K584" s="247" t="s">
        <v>478</v>
      </c>
      <c r="L584" s="247" t="s">
        <v>1685</v>
      </c>
      <c r="M584" s="247" t="s">
        <v>1685</v>
      </c>
      <c r="N584" s="247" t="s">
        <v>1684</v>
      </c>
      <c r="O584" s="248"/>
      <c r="P584" s="249">
        <v>-152267.75</v>
      </c>
      <c r="Q584" s="249">
        <v>1240435.3500000001</v>
      </c>
      <c r="R584" s="249">
        <v>900983.93</v>
      </c>
      <c r="S584" s="249">
        <v>548005.24</v>
      </c>
      <c r="T584" s="249">
        <v>229795.8</v>
      </c>
      <c r="U584" s="249">
        <v>5058664.09</v>
      </c>
      <c r="V584" s="249">
        <v>3536893.8</v>
      </c>
      <c r="W584" s="249">
        <v>3165881.53</v>
      </c>
      <c r="X584" s="249">
        <v>2816201.04</v>
      </c>
      <c r="Y584" s="249">
        <v>2504767.66</v>
      </c>
      <c r="Z584" s="249">
        <v>2165290.02</v>
      </c>
      <c r="AA584" s="249">
        <v>1822958.49</v>
      </c>
      <c r="AB584" s="249">
        <v>1451761.65</v>
      </c>
      <c r="AC584" s="249"/>
      <c r="AD584" s="249"/>
      <c r="AE584" s="249">
        <v>2053301.9916666665</v>
      </c>
      <c r="AF584" s="284"/>
      <c r="AG584" s="285"/>
      <c r="AH584" s="252"/>
      <c r="AI584" s="252"/>
      <c r="AJ584" s="252"/>
      <c r="AK584" s="253">
        <v>2053301.9916666665</v>
      </c>
      <c r="AL584" s="252">
        <v>2053301.9916666665</v>
      </c>
      <c r="AM584" s="254"/>
      <c r="AN584" s="252"/>
      <c r="AO584" s="255">
        <v>0</v>
      </c>
      <c r="AP584" s="252"/>
      <c r="AQ584" s="256">
        <v>1451761.65</v>
      </c>
      <c r="AR584" s="252"/>
      <c r="AS584" s="252"/>
      <c r="AT584" s="252"/>
      <c r="AU584" s="252">
        <v>1451761.65</v>
      </c>
      <c r="AV584" s="257">
        <v>1451761.65</v>
      </c>
      <c r="AW584" s="252"/>
      <c r="AX584" s="252"/>
      <c r="AY584" s="254">
        <v>0</v>
      </c>
      <c r="AZ584" s="258" t="s">
        <v>4909</v>
      </c>
      <c r="BA584" s="213">
        <v>0</v>
      </c>
      <c r="BC584" s="247" t="str">
        <f t="shared" si="72"/>
        <v/>
      </c>
      <c r="BD584" s="247" t="str">
        <f t="shared" si="72"/>
        <v/>
      </c>
      <c r="BE584" s="247" t="str">
        <f t="shared" si="72"/>
        <v/>
      </c>
      <c r="BF584" s="202" t="str">
        <f t="shared" si="67"/>
        <v>Non-Op</v>
      </c>
      <c r="BG584" s="202" t="str">
        <f t="shared" si="66"/>
        <v>NO</v>
      </c>
      <c r="BH584" s="202" t="str">
        <f t="shared" si="66"/>
        <v>NO</v>
      </c>
      <c r="BI584" s="202" t="str">
        <f t="shared" si="73"/>
        <v/>
      </c>
      <c r="BK584" s="202" t="b">
        <f t="shared" si="70"/>
        <v>1</v>
      </c>
      <c r="BL584" s="202" t="b">
        <f t="shared" si="70"/>
        <v>1</v>
      </c>
      <c r="BM584" s="202" t="b">
        <f t="shared" si="70"/>
        <v>1</v>
      </c>
      <c r="BN584" s="202" t="b">
        <f t="shared" si="69"/>
        <v>1</v>
      </c>
      <c r="BO584" s="202" t="b">
        <f t="shared" si="69"/>
        <v>1</v>
      </c>
      <c r="BP584" s="202" t="b">
        <f t="shared" si="69"/>
        <v>1</v>
      </c>
      <c r="BQ584" s="202" t="b">
        <f t="shared" si="69"/>
        <v>1</v>
      </c>
    </row>
    <row r="585" spans="1:69" s="214" customFormat="1" ht="12" customHeight="1" x14ac:dyDescent="0.2">
      <c r="A585" s="314">
        <v>18237441</v>
      </c>
      <c r="B585" s="315" t="s">
        <v>2228</v>
      </c>
      <c r="C585" s="350" t="s">
        <v>946</v>
      </c>
      <c r="D585" s="244" t="s">
        <v>478</v>
      </c>
      <c r="E585" s="245"/>
      <c r="F585" s="263">
        <v>43070</v>
      </c>
      <c r="G585" s="244"/>
      <c r="H585" s="247" t="s">
        <v>1684</v>
      </c>
      <c r="I585" s="247" t="s">
        <v>1684</v>
      </c>
      <c r="J585" s="247" t="s">
        <v>1684</v>
      </c>
      <c r="K585" s="247" t="s">
        <v>478</v>
      </c>
      <c r="L585" s="247" t="s">
        <v>1685</v>
      </c>
      <c r="M585" s="247" t="s">
        <v>1685</v>
      </c>
      <c r="N585" s="247" t="s">
        <v>1684</v>
      </c>
      <c r="O585" s="248"/>
      <c r="P585" s="249">
        <v>-23482.89</v>
      </c>
      <c r="Q585" s="249">
        <v>259504.88</v>
      </c>
      <c r="R585" s="249">
        <v>208583.38</v>
      </c>
      <c r="S585" s="249">
        <v>156717.25</v>
      </c>
      <c r="T585" s="249">
        <v>99665.82</v>
      </c>
      <c r="U585" s="249">
        <v>900129.83</v>
      </c>
      <c r="V585" s="249">
        <v>843195.62</v>
      </c>
      <c r="W585" s="249">
        <v>771093.63</v>
      </c>
      <c r="X585" s="249">
        <v>708332.98</v>
      </c>
      <c r="Y585" s="249">
        <v>646765.23</v>
      </c>
      <c r="Z585" s="249">
        <v>585694.09</v>
      </c>
      <c r="AA585" s="249">
        <v>531069.67000000004</v>
      </c>
      <c r="AB585" s="249">
        <v>467216.02</v>
      </c>
      <c r="AC585" s="249"/>
      <c r="AD585" s="249"/>
      <c r="AE585" s="249">
        <v>494384.91208333336</v>
      </c>
      <c r="AF585" s="284"/>
      <c r="AG585" s="285"/>
      <c r="AH585" s="252"/>
      <c r="AI585" s="252"/>
      <c r="AJ585" s="252"/>
      <c r="AK585" s="253">
        <v>494384.91208333336</v>
      </c>
      <c r="AL585" s="252">
        <v>494384.91208333336</v>
      </c>
      <c r="AM585" s="254"/>
      <c r="AN585" s="252"/>
      <c r="AO585" s="255">
        <v>0</v>
      </c>
      <c r="AP585" s="252"/>
      <c r="AQ585" s="256">
        <v>467216.02</v>
      </c>
      <c r="AR585" s="252"/>
      <c r="AS585" s="252"/>
      <c r="AT585" s="252"/>
      <c r="AU585" s="252">
        <v>467216.02</v>
      </c>
      <c r="AV585" s="257">
        <v>467216.02</v>
      </c>
      <c r="AW585" s="252"/>
      <c r="AX585" s="252"/>
      <c r="AY585" s="254">
        <v>0</v>
      </c>
      <c r="AZ585" s="258" t="s">
        <v>4909</v>
      </c>
      <c r="BA585" s="213">
        <v>0</v>
      </c>
      <c r="BC585" s="247" t="str">
        <f t="shared" si="72"/>
        <v/>
      </c>
      <c r="BD585" s="247" t="str">
        <f t="shared" si="72"/>
        <v/>
      </c>
      <c r="BE585" s="247" t="str">
        <f t="shared" si="72"/>
        <v/>
      </c>
      <c r="BF585" s="202" t="str">
        <f t="shared" si="67"/>
        <v>Non-Op</v>
      </c>
      <c r="BG585" s="202" t="str">
        <f t="shared" si="66"/>
        <v>NO</v>
      </c>
      <c r="BH585" s="202" t="str">
        <f t="shared" si="66"/>
        <v>NO</v>
      </c>
      <c r="BI585" s="202" t="str">
        <f t="shared" si="73"/>
        <v/>
      </c>
      <c r="BK585" s="202" t="b">
        <f t="shared" si="70"/>
        <v>1</v>
      </c>
      <c r="BL585" s="202" t="b">
        <f t="shared" si="70"/>
        <v>1</v>
      </c>
      <c r="BM585" s="202" t="b">
        <f t="shared" si="70"/>
        <v>1</v>
      </c>
      <c r="BN585" s="202" t="b">
        <f t="shared" si="69"/>
        <v>1</v>
      </c>
      <c r="BO585" s="202" t="b">
        <f t="shared" si="69"/>
        <v>1</v>
      </c>
      <c r="BP585" s="202" t="b">
        <f t="shared" si="69"/>
        <v>1</v>
      </c>
      <c r="BQ585" s="202" t="b">
        <f t="shared" si="69"/>
        <v>1</v>
      </c>
    </row>
    <row r="586" spans="1:69" s="214" customFormat="1" ht="12" customHeight="1" x14ac:dyDescent="0.25">
      <c r="A586" s="314">
        <v>18237461</v>
      </c>
      <c r="B586" s="315" t="s">
        <v>4957</v>
      </c>
      <c r="C586" s="298" t="s">
        <v>947</v>
      </c>
      <c r="D586" s="244" t="s">
        <v>478</v>
      </c>
      <c r="E586" s="245"/>
      <c r="F586" s="263">
        <v>43221</v>
      </c>
      <c r="G586" s="244"/>
      <c r="H586" s="247"/>
      <c r="I586" s="247"/>
      <c r="J586" s="247"/>
      <c r="K586" s="247" t="s">
        <v>478</v>
      </c>
      <c r="L586" s="247" t="s">
        <v>1685</v>
      </c>
      <c r="M586" s="247" t="s">
        <v>1685</v>
      </c>
      <c r="N586" s="247"/>
      <c r="O586" s="248"/>
      <c r="P586" s="249"/>
      <c r="Q586" s="249"/>
      <c r="R586" s="249"/>
      <c r="S586" s="249"/>
      <c r="T586" s="249"/>
      <c r="U586" s="249">
        <v>987.25</v>
      </c>
      <c r="V586" s="249">
        <v>987.25</v>
      </c>
      <c r="W586" s="249">
        <v>987.25</v>
      </c>
      <c r="X586" s="249">
        <v>987.25</v>
      </c>
      <c r="Y586" s="249">
        <v>987.25</v>
      </c>
      <c r="Z586" s="249">
        <v>987.25</v>
      </c>
      <c r="AA586" s="249">
        <v>987.25</v>
      </c>
      <c r="AB586" s="249">
        <v>987.25</v>
      </c>
      <c r="AC586" s="249"/>
      <c r="AD586" s="249"/>
      <c r="AE586" s="249">
        <v>617.03125</v>
      </c>
      <c r="AF586" s="284"/>
      <c r="AG586" s="285"/>
      <c r="AH586" s="252"/>
      <c r="AI586" s="252"/>
      <c r="AJ586" s="252"/>
      <c r="AK586" s="253">
        <v>617.03125</v>
      </c>
      <c r="AL586" s="252">
        <v>617.03125</v>
      </c>
      <c r="AM586" s="254"/>
      <c r="AN586" s="252"/>
      <c r="AO586" s="255">
        <v>0</v>
      </c>
      <c r="AP586" s="252"/>
      <c r="AQ586" s="256">
        <v>987.25</v>
      </c>
      <c r="AR586" s="252"/>
      <c r="AS586" s="252"/>
      <c r="AT586" s="252"/>
      <c r="AU586" s="252">
        <v>987.25</v>
      </c>
      <c r="AV586" s="257">
        <v>987.25</v>
      </c>
      <c r="AW586" s="252"/>
      <c r="AX586" s="252"/>
      <c r="AY586" s="254">
        <v>0</v>
      </c>
      <c r="AZ586" s="258" t="s">
        <v>4909</v>
      </c>
      <c r="BA586" s="213">
        <v>0</v>
      </c>
      <c r="BC586" s="247"/>
      <c r="BD586" s="247"/>
      <c r="BE586" s="247"/>
      <c r="BF586" s="202" t="str">
        <f t="shared" si="67"/>
        <v>Non-Op</v>
      </c>
      <c r="BG586" s="202" t="str">
        <f t="shared" si="66"/>
        <v>NO</v>
      </c>
      <c r="BH586" s="202" t="str">
        <f t="shared" si="66"/>
        <v>NO</v>
      </c>
      <c r="BI586" s="202"/>
      <c r="BK586" s="202" t="b">
        <f t="shared" si="70"/>
        <v>1</v>
      </c>
      <c r="BL586" s="202" t="b">
        <f t="shared" si="70"/>
        <v>1</v>
      </c>
      <c r="BM586" s="202" t="b">
        <f t="shared" si="70"/>
        <v>1</v>
      </c>
      <c r="BN586" s="202" t="b">
        <f t="shared" si="69"/>
        <v>1</v>
      </c>
      <c r="BO586" s="202" t="b">
        <f t="shared" si="69"/>
        <v>1</v>
      </c>
      <c r="BP586" s="202" t="b">
        <f t="shared" si="69"/>
        <v>1</v>
      </c>
      <c r="BQ586" s="202" t="b">
        <f t="shared" si="69"/>
        <v>1</v>
      </c>
    </row>
    <row r="587" spans="1:69" s="214" customFormat="1" ht="12" customHeight="1" x14ac:dyDescent="0.25">
      <c r="A587" s="314">
        <v>18237491</v>
      </c>
      <c r="B587" s="315" t="s">
        <v>4958</v>
      </c>
      <c r="C587" s="298" t="s">
        <v>948</v>
      </c>
      <c r="D587" s="244" t="s">
        <v>478</v>
      </c>
      <c r="E587" s="245"/>
      <c r="F587" s="263">
        <v>43221</v>
      </c>
      <c r="G587" s="244"/>
      <c r="H587" s="247"/>
      <c r="I587" s="247"/>
      <c r="J587" s="247"/>
      <c r="K587" s="247" t="s">
        <v>478</v>
      </c>
      <c r="L587" s="247" t="s">
        <v>1685</v>
      </c>
      <c r="M587" s="247" t="s">
        <v>1685</v>
      </c>
      <c r="N587" s="247"/>
      <c r="O587" s="248"/>
      <c r="P587" s="249"/>
      <c r="Q587" s="249"/>
      <c r="R587" s="249"/>
      <c r="S587" s="249"/>
      <c r="T587" s="249"/>
      <c r="U587" s="249">
        <v>143853.23000000001</v>
      </c>
      <c r="V587" s="249">
        <v>131137.56</v>
      </c>
      <c r="W587" s="249">
        <v>116702.9</v>
      </c>
      <c r="X587" s="249">
        <v>102519.39</v>
      </c>
      <c r="Y587" s="249">
        <v>89826.17</v>
      </c>
      <c r="Z587" s="249">
        <v>76515.73</v>
      </c>
      <c r="AA587" s="249">
        <v>64689.53</v>
      </c>
      <c r="AB587" s="249">
        <v>51871.25</v>
      </c>
      <c r="AC587" s="249"/>
      <c r="AD587" s="249"/>
      <c r="AE587" s="249">
        <v>62598.344583333346</v>
      </c>
      <c r="AF587" s="284"/>
      <c r="AG587" s="285"/>
      <c r="AH587" s="252"/>
      <c r="AI587" s="252"/>
      <c r="AJ587" s="252"/>
      <c r="AK587" s="253">
        <v>62598.344583333346</v>
      </c>
      <c r="AL587" s="252">
        <v>62598.344583333346</v>
      </c>
      <c r="AM587" s="254"/>
      <c r="AN587" s="252"/>
      <c r="AO587" s="255">
        <v>0</v>
      </c>
      <c r="AP587" s="252"/>
      <c r="AQ587" s="256">
        <v>51871.25</v>
      </c>
      <c r="AR587" s="252"/>
      <c r="AS587" s="252"/>
      <c r="AT587" s="252"/>
      <c r="AU587" s="252">
        <v>51871.25</v>
      </c>
      <c r="AV587" s="257">
        <v>51871.25</v>
      </c>
      <c r="AW587" s="252"/>
      <c r="AX587" s="252"/>
      <c r="AY587" s="254">
        <v>0</v>
      </c>
      <c r="AZ587" s="258" t="s">
        <v>4909</v>
      </c>
      <c r="BA587" s="213">
        <v>0</v>
      </c>
      <c r="BC587" s="247"/>
      <c r="BD587" s="247"/>
      <c r="BE587" s="247"/>
      <c r="BF587" s="202" t="str">
        <f t="shared" si="67"/>
        <v>Non-Op</v>
      </c>
      <c r="BG587" s="202" t="str">
        <f t="shared" si="66"/>
        <v>NO</v>
      </c>
      <c r="BH587" s="202" t="str">
        <f t="shared" si="66"/>
        <v>NO</v>
      </c>
      <c r="BI587" s="202"/>
      <c r="BK587" s="202" t="b">
        <f t="shared" si="70"/>
        <v>1</v>
      </c>
      <c r="BL587" s="202" t="b">
        <f t="shared" si="70"/>
        <v>1</v>
      </c>
      <c r="BM587" s="202" t="b">
        <f t="shared" si="70"/>
        <v>1</v>
      </c>
      <c r="BN587" s="202" t="b">
        <f t="shared" si="69"/>
        <v>1</v>
      </c>
      <c r="BO587" s="202" t="b">
        <f t="shared" si="69"/>
        <v>1</v>
      </c>
      <c r="BP587" s="202" t="b">
        <f t="shared" si="69"/>
        <v>1</v>
      </c>
      <c r="BQ587" s="202" t="b">
        <f t="shared" si="69"/>
        <v>1</v>
      </c>
    </row>
    <row r="588" spans="1:69" s="214" customFormat="1" ht="12" customHeight="1" x14ac:dyDescent="0.25">
      <c r="A588" s="314">
        <v>18237501</v>
      </c>
      <c r="B588" s="315" t="s">
        <v>4959</v>
      </c>
      <c r="C588" s="298" t="s">
        <v>949</v>
      </c>
      <c r="D588" s="244" t="s">
        <v>478</v>
      </c>
      <c r="E588" s="245"/>
      <c r="F588" s="263">
        <v>43221</v>
      </c>
      <c r="G588" s="244"/>
      <c r="H588" s="247"/>
      <c r="I588" s="247"/>
      <c r="J588" s="247"/>
      <c r="K588" s="247" t="s">
        <v>478</v>
      </c>
      <c r="L588" s="247" t="s">
        <v>1685</v>
      </c>
      <c r="M588" s="247" t="s">
        <v>1685</v>
      </c>
      <c r="N588" s="247"/>
      <c r="O588" s="248"/>
      <c r="P588" s="249"/>
      <c r="Q588" s="249"/>
      <c r="R588" s="249"/>
      <c r="S588" s="249"/>
      <c r="T588" s="249"/>
      <c r="U588" s="249">
        <v>130096.77</v>
      </c>
      <c r="V588" s="249">
        <v>121871.24</v>
      </c>
      <c r="W588" s="249">
        <v>111347.75</v>
      </c>
      <c r="X588" s="249">
        <v>102187.66</v>
      </c>
      <c r="Y588" s="249">
        <v>93201.67</v>
      </c>
      <c r="Z588" s="249">
        <v>84288.16</v>
      </c>
      <c r="AA588" s="249">
        <v>76315.570000000007</v>
      </c>
      <c r="AB588" s="249">
        <v>66995.95</v>
      </c>
      <c r="AC588" s="249"/>
      <c r="AD588" s="249"/>
      <c r="AE588" s="249">
        <v>62733.899583333339</v>
      </c>
      <c r="AF588" s="284"/>
      <c r="AG588" s="285"/>
      <c r="AH588" s="252"/>
      <c r="AI588" s="252"/>
      <c r="AJ588" s="252"/>
      <c r="AK588" s="253">
        <v>62733.899583333339</v>
      </c>
      <c r="AL588" s="252">
        <v>62733.899583333339</v>
      </c>
      <c r="AM588" s="254"/>
      <c r="AN588" s="252"/>
      <c r="AO588" s="255">
        <v>0</v>
      </c>
      <c r="AP588" s="252"/>
      <c r="AQ588" s="256">
        <v>66995.95</v>
      </c>
      <c r="AR588" s="252"/>
      <c r="AS588" s="252"/>
      <c r="AT588" s="252"/>
      <c r="AU588" s="252">
        <v>66995.95</v>
      </c>
      <c r="AV588" s="257">
        <v>66995.95</v>
      </c>
      <c r="AW588" s="252"/>
      <c r="AX588" s="252"/>
      <c r="AY588" s="254">
        <v>0</v>
      </c>
      <c r="AZ588" s="258" t="s">
        <v>4909</v>
      </c>
      <c r="BA588" s="213">
        <v>0</v>
      </c>
      <c r="BC588" s="247"/>
      <c r="BD588" s="247"/>
      <c r="BE588" s="247"/>
      <c r="BF588" s="202" t="str">
        <f t="shared" si="67"/>
        <v>Non-Op</v>
      </c>
      <c r="BG588" s="202" t="str">
        <f t="shared" si="66"/>
        <v>NO</v>
      </c>
      <c r="BH588" s="202" t="str">
        <f t="shared" si="66"/>
        <v>NO</v>
      </c>
      <c r="BI588" s="202"/>
      <c r="BK588" s="202" t="b">
        <f t="shared" si="70"/>
        <v>1</v>
      </c>
      <c r="BL588" s="202" t="b">
        <f t="shared" si="70"/>
        <v>1</v>
      </c>
      <c r="BM588" s="202" t="b">
        <f t="shared" si="70"/>
        <v>1</v>
      </c>
      <c r="BN588" s="202" t="b">
        <f t="shared" si="69"/>
        <v>1</v>
      </c>
      <c r="BO588" s="202" t="b">
        <f t="shared" si="69"/>
        <v>1</v>
      </c>
      <c r="BP588" s="202" t="b">
        <f t="shared" si="69"/>
        <v>1</v>
      </c>
      <c r="BQ588" s="202" t="b">
        <f t="shared" si="69"/>
        <v>1</v>
      </c>
    </row>
    <row r="589" spans="1:69" s="214" customFormat="1" ht="12" customHeight="1" x14ac:dyDescent="0.2">
      <c r="A589" s="314">
        <v>18237502</v>
      </c>
      <c r="B589" s="315" t="s">
        <v>2229</v>
      </c>
      <c r="C589" s="350" t="s">
        <v>950</v>
      </c>
      <c r="D589" s="244" t="s">
        <v>478</v>
      </c>
      <c r="E589" s="245"/>
      <c r="F589" s="263">
        <v>43070</v>
      </c>
      <c r="G589" s="244"/>
      <c r="H589" s="247" t="s">
        <v>1684</v>
      </c>
      <c r="I589" s="247" t="s">
        <v>1684</v>
      </c>
      <c r="J589" s="247" t="s">
        <v>1684</v>
      </c>
      <c r="K589" s="247" t="s">
        <v>478</v>
      </c>
      <c r="L589" s="247" t="s">
        <v>1685</v>
      </c>
      <c r="M589" s="247" t="s">
        <v>1685</v>
      </c>
      <c r="N589" s="247" t="s">
        <v>1684</v>
      </c>
      <c r="O589" s="248"/>
      <c r="P589" s="249">
        <v>-567913.01</v>
      </c>
      <c r="Q589" s="249">
        <v>4734808.6500000004</v>
      </c>
      <c r="R589" s="249">
        <v>3487510.05</v>
      </c>
      <c r="S589" s="249">
        <v>2363798.31</v>
      </c>
      <c r="T589" s="249">
        <v>1609188.67</v>
      </c>
      <c r="U589" s="249">
        <v>1385855.74</v>
      </c>
      <c r="V589" s="249">
        <v>1307804.79</v>
      </c>
      <c r="W589" s="249">
        <v>1254829.95</v>
      </c>
      <c r="X589" s="249">
        <v>1197700.8</v>
      </c>
      <c r="Y589" s="249">
        <v>1133788.23</v>
      </c>
      <c r="Z589" s="249">
        <v>1022287.12</v>
      </c>
      <c r="AA589" s="249">
        <v>868291.2</v>
      </c>
      <c r="AB589" s="249">
        <v>639222.56999999995</v>
      </c>
      <c r="AC589" s="249"/>
      <c r="AD589" s="249"/>
      <c r="AE589" s="249">
        <v>1700126.5241666669</v>
      </c>
      <c r="AF589" s="284"/>
      <c r="AG589" s="285"/>
      <c r="AH589" s="252"/>
      <c r="AI589" s="252"/>
      <c r="AJ589" s="252"/>
      <c r="AK589" s="253">
        <v>1700126.5241666669</v>
      </c>
      <c r="AL589" s="252">
        <v>1700126.5241666669</v>
      </c>
      <c r="AM589" s="254"/>
      <c r="AN589" s="252"/>
      <c r="AO589" s="255">
        <v>0</v>
      </c>
      <c r="AP589" s="252"/>
      <c r="AQ589" s="256">
        <v>639222.56999999995</v>
      </c>
      <c r="AR589" s="252"/>
      <c r="AS589" s="252"/>
      <c r="AT589" s="252"/>
      <c r="AU589" s="252">
        <v>639222.56999999995</v>
      </c>
      <c r="AV589" s="257">
        <v>639222.56999999995</v>
      </c>
      <c r="AW589" s="252"/>
      <c r="AX589" s="252"/>
      <c r="AY589" s="254">
        <v>0</v>
      </c>
      <c r="AZ589" s="258" t="s">
        <v>4909</v>
      </c>
      <c r="BA589" s="213">
        <v>0</v>
      </c>
      <c r="BC589" s="247" t="str">
        <f t="shared" ref="BC589:BE620" si="74">IF(VALUE(AR589),BC$7,IF(ISBLANK(AR589),"",BC$7))</f>
        <v/>
      </c>
      <c r="BD589" s="247" t="str">
        <f t="shared" si="74"/>
        <v/>
      </c>
      <c r="BE589" s="247" t="str">
        <f t="shared" si="74"/>
        <v/>
      </c>
      <c r="BF589" s="202" t="str">
        <f t="shared" si="67"/>
        <v>Non-Op</v>
      </c>
      <c r="BG589" s="202" t="str">
        <f t="shared" si="66"/>
        <v>NO</v>
      </c>
      <c r="BH589" s="202" t="str">
        <f t="shared" si="66"/>
        <v>NO</v>
      </c>
      <c r="BI589" s="202" t="str">
        <f t="shared" ref="BI589:BI659" si="75">IF(OR(CONCATENATE(BG589,BH589)="NOW/C",CONCATENATE(BG589,BH589)="W/CNO"),"W/C","")</f>
        <v/>
      </c>
      <c r="BK589" s="202" t="b">
        <f t="shared" si="70"/>
        <v>1</v>
      </c>
      <c r="BL589" s="202" t="b">
        <f t="shared" si="70"/>
        <v>1</v>
      </c>
      <c r="BM589" s="202" t="b">
        <f t="shared" si="70"/>
        <v>1</v>
      </c>
      <c r="BN589" s="202" t="b">
        <f t="shared" si="69"/>
        <v>1</v>
      </c>
      <c r="BO589" s="202" t="b">
        <f t="shared" si="69"/>
        <v>1</v>
      </c>
      <c r="BP589" s="202" t="b">
        <f t="shared" si="69"/>
        <v>1</v>
      </c>
      <c r="BQ589" s="202" t="b">
        <f t="shared" si="69"/>
        <v>1</v>
      </c>
    </row>
    <row r="590" spans="1:69" s="214" customFormat="1" ht="12" customHeight="1" x14ac:dyDescent="0.2">
      <c r="A590" s="314">
        <v>18237512</v>
      </c>
      <c r="B590" s="315" t="s">
        <v>2230</v>
      </c>
      <c r="C590" s="350" t="s">
        <v>951</v>
      </c>
      <c r="D590" s="244" t="s">
        <v>478</v>
      </c>
      <c r="E590" s="245"/>
      <c r="F590" s="263">
        <v>43070</v>
      </c>
      <c r="G590" s="244"/>
      <c r="H590" s="247" t="s">
        <v>1684</v>
      </c>
      <c r="I590" s="247" t="s">
        <v>1684</v>
      </c>
      <c r="J590" s="247" t="s">
        <v>1684</v>
      </c>
      <c r="K590" s="247" t="s">
        <v>478</v>
      </c>
      <c r="L590" s="247" t="s">
        <v>1685</v>
      </c>
      <c r="M590" s="247" t="s">
        <v>1685</v>
      </c>
      <c r="N590" s="247" t="s">
        <v>1684</v>
      </c>
      <c r="O590" s="248"/>
      <c r="P590" s="249">
        <v>-85799.86</v>
      </c>
      <c r="Q590" s="249">
        <v>2441010.52</v>
      </c>
      <c r="R590" s="249">
        <v>2191392.2000000002</v>
      </c>
      <c r="S590" s="249">
        <v>2010594.14</v>
      </c>
      <c r="T590" s="249">
        <v>1825742.46</v>
      </c>
      <c r="U590" s="249">
        <v>1798440.82</v>
      </c>
      <c r="V590" s="249">
        <v>1686715.57</v>
      </c>
      <c r="W590" s="249">
        <v>1623245.98</v>
      </c>
      <c r="X590" s="249">
        <v>1461501.77</v>
      </c>
      <c r="Y590" s="249">
        <v>1357169.56</v>
      </c>
      <c r="Z590" s="249">
        <v>1230420.2</v>
      </c>
      <c r="AA590" s="249">
        <v>1067532.8500000001</v>
      </c>
      <c r="AB590" s="249">
        <v>879938.14</v>
      </c>
      <c r="AC590" s="249"/>
      <c r="AD590" s="249"/>
      <c r="AE590" s="249">
        <v>1590902.9341666671</v>
      </c>
      <c r="AF590" s="284"/>
      <c r="AG590" s="285"/>
      <c r="AH590" s="252"/>
      <c r="AI590" s="252"/>
      <c r="AJ590" s="252"/>
      <c r="AK590" s="253">
        <v>1590902.9341666671</v>
      </c>
      <c r="AL590" s="252">
        <v>1590902.9341666671</v>
      </c>
      <c r="AM590" s="254"/>
      <c r="AN590" s="252"/>
      <c r="AO590" s="255">
        <v>0</v>
      </c>
      <c r="AP590" s="252"/>
      <c r="AQ590" s="256">
        <v>879938.14</v>
      </c>
      <c r="AR590" s="252"/>
      <c r="AS590" s="252"/>
      <c r="AT590" s="252"/>
      <c r="AU590" s="252">
        <v>879938.14</v>
      </c>
      <c r="AV590" s="257">
        <v>879938.14</v>
      </c>
      <c r="AW590" s="252"/>
      <c r="AX590" s="252"/>
      <c r="AY590" s="254">
        <v>0</v>
      </c>
      <c r="AZ590" s="258" t="s">
        <v>4909</v>
      </c>
      <c r="BA590" s="213">
        <v>0</v>
      </c>
      <c r="BC590" s="247" t="str">
        <f t="shared" si="74"/>
        <v/>
      </c>
      <c r="BD590" s="247" t="str">
        <f t="shared" si="74"/>
        <v/>
      </c>
      <c r="BE590" s="247" t="str">
        <f t="shared" si="74"/>
        <v/>
      </c>
      <c r="BF590" s="202" t="str">
        <f t="shared" si="67"/>
        <v>Non-Op</v>
      </c>
      <c r="BG590" s="202" t="str">
        <f t="shared" si="66"/>
        <v>NO</v>
      </c>
      <c r="BH590" s="202" t="str">
        <f t="shared" si="66"/>
        <v>NO</v>
      </c>
      <c r="BI590" s="202" t="str">
        <f t="shared" si="75"/>
        <v/>
      </c>
      <c r="BK590" s="202" t="b">
        <f t="shared" si="70"/>
        <v>1</v>
      </c>
      <c r="BL590" s="202" t="b">
        <f t="shared" si="70"/>
        <v>1</v>
      </c>
      <c r="BM590" s="202" t="b">
        <f t="shared" si="70"/>
        <v>1</v>
      </c>
      <c r="BN590" s="202" t="b">
        <f t="shared" si="69"/>
        <v>1</v>
      </c>
      <c r="BO590" s="202" t="b">
        <f t="shared" si="69"/>
        <v>1</v>
      </c>
      <c r="BP590" s="202" t="b">
        <f t="shared" si="69"/>
        <v>1</v>
      </c>
      <c r="BQ590" s="202" t="b">
        <f t="shared" si="69"/>
        <v>1</v>
      </c>
    </row>
    <row r="591" spans="1:69" s="214" customFormat="1" ht="12" customHeight="1" x14ac:dyDescent="0.2">
      <c r="A591" s="239">
        <v>18238031</v>
      </c>
      <c r="B591" s="240" t="s">
        <v>2231</v>
      </c>
      <c r="C591" s="200" t="s">
        <v>952</v>
      </c>
      <c r="D591" s="201" t="s">
        <v>479</v>
      </c>
      <c r="E591" s="170"/>
      <c r="F591" s="200"/>
      <c r="G591" s="201"/>
      <c r="H591" s="202" t="s">
        <v>1684</v>
      </c>
      <c r="I591" s="202" t="s">
        <v>1684</v>
      </c>
      <c r="J591" s="202" t="s">
        <v>1684</v>
      </c>
      <c r="K591" s="202" t="s">
        <v>1684</v>
      </c>
      <c r="L591" s="202" t="s">
        <v>479</v>
      </c>
      <c r="M591" s="202" t="s">
        <v>1685</v>
      </c>
      <c r="N591" s="202" t="s">
        <v>479</v>
      </c>
      <c r="O591" s="167"/>
      <c r="P591" s="203">
        <v>7634421.9699999997</v>
      </c>
      <c r="Q591" s="203">
        <v>5725815.9699999997</v>
      </c>
      <c r="R591" s="203">
        <v>3817210.97</v>
      </c>
      <c r="S591" s="203">
        <v>3273188.89</v>
      </c>
      <c r="T591" s="203">
        <v>1364582.89</v>
      </c>
      <c r="U591" s="203">
        <v>21045459.890000001</v>
      </c>
      <c r="V591" s="203">
        <v>19132235.890000001</v>
      </c>
      <c r="W591" s="203">
        <v>17219012.890000001</v>
      </c>
      <c r="X591" s="203">
        <v>15305788.890000001</v>
      </c>
      <c r="Y591" s="203">
        <v>13392564.890000001</v>
      </c>
      <c r="Z591" s="203">
        <v>11479340.890000001</v>
      </c>
      <c r="AA591" s="203">
        <v>9566116.8900000006</v>
      </c>
      <c r="AB591" s="203">
        <v>7652893.8899999997</v>
      </c>
      <c r="AC591" s="203"/>
      <c r="AD591" s="203"/>
      <c r="AE591" s="203">
        <v>10747081.406666666</v>
      </c>
      <c r="AF591" s="270"/>
      <c r="AG591" s="271"/>
      <c r="AH591" s="205"/>
      <c r="AI591" s="205"/>
      <c r="AJ591" s="205"/>
      <c r="AK591" s="206"/>
      <c r="AL591" s="205">
        <v>0</v>
      </c>
      <c r="AM591" s="207">
        <v>10747081.406666666</v>
      </c>
      <c r="AN591" s="205"/>
      <c r="AO591" s="208">
        <v>10747081.406666666</v>
      </c>
      <c r="AP591" s="205"/>
      <c r="AQ591" s="210">
        <v>7652893.8899999997</v>
      </c>
      <c r="AR591" s="205"/>
      <c r="AS591" s="205"/>
      <c r="AT591" s="205"/>
      <c r="AU591" s="205"/>
      <c r="AV591" s="211">
        <v>0</v>
      </c>
      <c r="AW591" s="205">
        <v>7652893.8899999997</v>
      </c>
      <c r="AX591" s="205"/>
      <c r="AY591" s="207">
        <v>7652893.8899999997</v>
      </c>
      <c r="AZ591" s="212"/>
      <c r="BA591" s="213">
        <v>0</v>
      </c>
      <c r="BC591" s="202" t="str">
        <f t="shared" si="74"/>
        <v/>
      </c>
      <c r="BD591" s="202" t="str">
        <f t="shared" si="74"/>
        <v/>
      </c>
      <c r="BE591" s="202" t="str">
        <f t="shared" si="74"/>
        <v/>
      </c>
      <c r="BF591" s="202" t="str">
        <f t="shared" si="67"/>
        <v/>
      </c>
      <c r="BG591" s="202" t="str">
        <f t="shared" si="66"/>
        <v>W/C</v>
      </c>
      <c r="BH591" s="202" t="str">
        <f t="shared" si="66"/>
        <v>NO</v>
      </c>
      <c r="BI591" s="202" t="str">
        <f t="shared" si="75"/>
        <v>W/C</v>
      </c>
      <c r="BK591" s="202" t="b">
        <f t="shared" si="70"/>
        <v>1</v>
      </c>
      <c r="BL591" s="202" t="b">
        <f t="shared" si="70"/>
        <v>1</v>
      </c>
      <c r="BM591" s="202" t="b">
        <f t="shared" si="70"/>
        <v>1</v>
      </c>
      <c r="BN591" s="202" t="b">
        <f t="shared" si="69"/>
        <v>1</v>
      </c>
      <c r="BO591" s="202" t="b">
        <f t="shared" si="69"/>
        <v>1</v>
      </c>
      <c r="BP591" s="202" t="b">
        <f t="shared" si="69"/>
        <v>1</v>
      </c>
      <c r="BQ591" s="202" t="b">
        <f t="shared" si="69"/>
        <v>1</v>
      </c>
    </row>
    <row r="592" spans="1:69" s="214" customFormat="1" ht="12" customHeight="1" x14ac:dyDescent="0.2">
      <c r="A592" s="239">
        <v>18238032</v>
      </c>
      <c r="B592" s="240" t="s">
        <v>2232</v>
      </c>
      <c r="C592" s="200" t="s">
        <v>953</v>
      </c>
      <c r="D592" s="201" t="s">
        <v>479</v>
      </c>
      <c r="E592" s="170"/>
      <c r="F592" s="200"/>
      <c r="G592" s="201"/>
      <c r="H592" s="202" t="s">
        <v>1684</v>
      </c>
      <c r="I592" s="202" t="s">
        <v>1684</v>
      </c>
      <c r="J592" s="202" t="s">
        <v>1684</v>
      </c>
      <c r="K592" s="202" t="s">
        <v>1684</v>
      </c>
      <c r="L592" s="202" t="s">
        <v>479</v>
      </c>
      <c r="M592" s="202" t="s">
        <v>1685</v>
      </c>
      <c r="N592" s="202" t="s">
        <v>479</v>
      </c>
      <c r="O592" s="167"/>
      <c r="P592" s="203">
        <v>2767519.23</v>
      </c>
      <c r="Q592" s="203">
        <v>2075639.23</v>
      </c>
      <c r="R592" s="203">
        <v>1383760.23</v>
      </c>
      <c r="S592" s="203">
        <v>1795092.73</v>
      </c>
      <c r="T592" s="203">
        <v>1103212.73</v>
      </c>
      <c r="U592" s="203">
        <v>5155696.7300000004</v>
      </c>
      <c r="V592" s="203">
        <v>4686996.7300000004</v>
      </c>
      <c r="W592" s="203">
        <v>4218297.7300000004</v>
      </c>
      <c r="X592" s="203">
        <v>3749597.73</v>
      </c>
      <c r="Y592" s="203">
        <v>3280897.73</v>
      </c>
      <c r="Z592" s="203">
        <v>2812197.73</v>
      </c>
      <c r="AA592" s="203">
        <v>2343498.73</v>
      </c>
      <c r="AB592" s="203">
        <v>1874798.73</v>
      </c>
      <c r="AC592" s="203"/>
      <c r="AD592" s="203"/>
      <c r="AE592" s="203">
        <v>2910503.9175</v>
      </c>
      <c r="AF592" s="270"/>
      <c r="AG592" s="271"/>
      <c r="AH592" s="205"/>
      <c r="AI592" s="205"/>
      <c r="AJ592" s="205"/>
      <c r="AK592" s="206"/>
      <c r="AL592" s="205">
        <v>0</v>
      </c>
      <c r="AM592" s="207">
        <v>2910503.9175</v>
      </c>
      <c r="AN592" s="205"/>
      <c r="AO592" s="208">
        <v>2910503.9175</v>
      </c>
      <c r="AP592" s="205"/>
      <c r="AQ592" s="210">
        <v>1874798.73</v>
      </c>
      <c r="AR592" s="205"/>
      <c r="AS592" s="205"/>
      <c r="AT592" s="205"/>
      <c r="AU592" s="205"/>
      <c r="AV592" s="211">
        <v>0</v>
      </c>
      <c r="AW592" s="205">
        <v>1874798.73</v>
      </c>
      <c r="AX592" s="205"/>
      <c r="AY592" s="207">
        <v>1874798.73</v>
      </c>
      <c r="AZ592" s="212"/>
      <c r="BA592" s="213">
        <v>0</v>
      </c>
      <c r="BC592" s="202" t="str">
        <f t="shared" si="74"/>
        <v/>
      </c>
      <c r="BD592" s="202" t="str">
        <f t="shared" si="74"/>
        <v/>
      </c>
      <c r="BE592" s="202" t="str">
        <f t="shared" si="74"/>
        <v/>
      </c>
      <c r="BF592" s="202" t="str">
        <f t="shared" si="67"/>
        <v/>
      </c>
      <c r="BG592" s="202" t="str">
        <f t="shared" si="66"/>
        <v>W/C</v>
      </c>
      <c r="BH592" s="202" t="str">
        <f t="shared" si="66"/>
        <v>NO</v>
      </c>
      <c r="BI592" s="202" t="str">
        <f t="shared" si="75"/>
        <v>W/C</v>
      </c>
      <c r="BK592" s="202" t="b">
        <f t="shared" si="70"/>
        <v>1</v>
      </c>
      <c r="BL592" s="202" t="b">
        <f t="shared" si="70"/>
        <v>1</v>
      </c>
      <c r="BM592" s="202" t="b">
        <f t="shared" si="70"/>
        <v>1</v>
      </c>
      <c r="BN592" s="202" t="b">
        <f t="shared" si="69"/>
        <v>1</v>
      </c>
      <c r="BO592" s="202" t="b">
        <f t="shared" si="69"/>
        <v>1</v>
      </c>
      <c r="BP592" s="202" t="b">
        <f t="shared" si="69"/>
        <v>1</v>
      </c>
      <c r="BQ592" s="202" t="b">
        <f t="shared" si="69"/>
        <v>1</v>
      </c>
    </row>
    <row r="593" spans="1:69" s="214" customFormat="1" ht="12" customHeight="1" x14ac:dyDescent="0.2">
      <c r="A593" s="239">
        <v>18238041</v>
      </c>
      <c r="B593" s="240" t="s">
        <v>2233</v>
      </c>
      <c r="C593" s="200" t="s">
        <v>954</v>
      </c>
      <c r="D593" s="201" t="s">
        <v>479</v>
      </c>
      <c r="E593" s="170"/>
      <c r="F593" s="200"/>
      <c r="G593" s="201"/>
      <c r="H593" s="202" t="s">
        <v>1684</v>
      </c>
      <c r="I593" s="202" t="s">
        <v>1684</v>
      </c>
      <c r="J593" s="202" t="s">
        <v>1684</v>
      </c>
      <c r="K593" s="202" t="s">
        <v>1684</v>
      </c>
      <c r="L593" s="202" t="s">
        <v>479</v>
      </c>
      <c r="M593" s="202" t="s">
        <v>1685</v>
      </c>
      <c r="N593" s="202" t="s">
        <v>479</v>
      </c>
      <c r="O593" s="167"/>
      <c r="P593" s="203">
        <v>21594101</v>
      </c>
      <c r="Q593" s="203">
        <v>22767459</v>
      </c>
      <c r="R593" s="203">
        <v>23969550</v>
      </c>
      <c r="S593" s="203">
        <v>25693086</v>
      </c>
      <c r="T593" s="203">
        <v>28861796</v>
      </c>
      <c r="U593" s="203">
        <v>10529285</v>
      </c>
      <c r="V593" s="203">
        <v>12924811</v>
      </c>
      <c r="W593" s="203">
        <v>15665300</v>
      </c>
      <c r="X593" s="203">
        <v>18169853</v>
      </c>
      <c r="Y593" s="203">
        <v>21402204</v>
      </c>
      <c r="Z593" s="203">
        <v>23921631</v>
      </c>
      <c r="AA593" s="203">
        <v>26268073</v>
      </c>
      <c r="AB593" s="203">
        <v>27199229</v>
      </c>
      <c r="AC593" s="203"/>
      <c r="AD593" s="203"/>
      <c r="AE593" s="203">
        <v>21214142.75</v>
      </c>
      <c r="AF593" s="270"/>
      <c r="AG593" s="271"/>
      <c r="AH593" s="205"/>
      <c r="AI593" s="205"/>
      <c r="AJ593" s="205"/>
      <c r="AK593" s="206"/>
      <c r="AL593" s="205">
        <v>0</v>
      </c>
      <c r="AM593" s="207">
        <v>21214142.75</v>
      </c>
      <c r="AN593" s="205"/>
      <c r="AO593" s="208">
        <v>21214142.75</v>
      </c>
      <c r="AP593" s="205"/>
      <c r="AQ593" s="210">
        <v>27199229</v>
      </c>
      <c r="AR593" s="205"/>
      <c r="AS593" s="205"/>
      <c r="AT593" s="205"/>
      <c r="AU593" s="205"/>
      <c r="AV593" s="211">
        <v>0</v>
      </c>
      <c r="AW593" s="205">
        <v>27199229</v>
      </c>
      <c r="AX593" s="205"/>
      <c r="AY593" s="207">
        <v>27199229</v>
      </c>
      <c r="AZ593" s="212"/>
      <c r="BA593" s="213">
        <v>0</v>
      </c>
      <c r="BC593" s="202" t="str">
        <f t="shared" si="74"/>
        <v/>
      </c>
      <c r="BD593" s="202" t="str">
        <f t="shared" si="74"/>
        <v/>
      </c>
      <c r="BE593" s="202" t="str">
        <f t="shared" si="74"/>
        <v/>
      </c>
      <c r="BF593" s="202" t="str">
        <f t="shared" si="67"/>
        <v/>
      </c>
      <c r="BG593" s="202" t="str">
        <f t="shared" si="66"/>
        <v>W/C</v>
      </c>
      <c r="BH593" s="202" t="str">
        <f t="shared" si="66"/>
        <v>NO</v>
      </c>
      <c r="BI593" s="202" t="str">
        <f t="shared" si="75"/>
        <v>W/C</v>
      </c>
      <c r="BK593" s="202" t="b">
        <f t="shared" si="70"/>
        <v>1</v>
      </c>
      <c r="BL593" s="202" t="b">
        <f t="shared" si="70"/>
        <v>1</v>
      </c>
      <c r="BM593" s="202" t="b">
        <f t="shared" si="70"/>
        <v>1</v>
      </c>
      <c r="BN593" s="202" t="b">
        <f t="shared" si="69"/>
        <v>1</v>
      </c>
      <c r="BO593" s="202" t="b">
        <f t="shared" si="69"/>
        <v>1</v>
      </c>
      <c r="BP593" s="202" t="b">
        <f t="shared" si="69"/>
        <v>1</v>
      </c>
      <c r="BQ593" s="202" t="b">
        <f t="shared" si="69"/>
        <v>1</v>
      </c>
    </row>
    <row r="594" spans="1:69" s="214" customFormat="1" ht="12" customHeight="1" x14ac:dyDescent="0.2">
      <c r="A594" s="239">
        <v>18238042</v>
      </c>
      <c r="B594" s="240" t="s">
        <v>2234</v>
      </c>
      <c r="C594" s="200" t="s">
        <v>955</v>
      </c>
      <c r="D594" s="201" t="s">
        <v>479</v>
      </c>
      <c r="E594" s="170"/>
      <c r="F594" s="200"/>
      <c r="G594" s="201"/>
      <c r="H594" s="202" t="s">
        <v>1684</v>
      </c>
      <c r="I594" s="202" t="s">
        <v>1684</v>
      </c>
      <c r="J594" s="202" t="s">
        <v>1684</v>
      </c>
      <c r="K594" s="202" t="s">
        <v>1684</v>
      </c>
      <c r="L594" s="202" t="s">
        <v>479</v>
      </c>
      <c r="M594" s="202" t="s">
        <v>1685</v>
      </c>
      <c r="N594" s="202" t="s">
        <v>479</v>
      </c>
      <c r="O594" s="167"/>
      <c r="P594" s="203">
        <v>4521184</v>
      </c>
      <c r="Q594" s="203">
        <v>3984927</v>
      </c>
      <c r="R594" s="203">
        <v>3315251</v>
      </c>
      <c r="S594" s="203">
        <v>3188890</v>
      </c>
      <c r="T594" s="203">
        <v>4225985</v>
      </c>
      <c r="U594" s="203">
        <v>1281728</v>
      </c>
      <c r="V594" s="203">
        <v>2938150</v>
      </c>
      <c r="W594" s="203">
        <v>4858211</v>
      </c>
      <c r="X594" s="203">
        <v>6758653</v>
      </c>
      <c r="Y594" s="203">
        <v>8507920</v>
      </c>
      <c r="Z594" s="203">
        <v>9463638</v>
      </c>
      <c r="AA594" s="203">
        <v>9812804</v>
      </c>
      <c r="AB594" s="203">
        <v>8894921</v>
      </c>
      <c r="AC594" s="203"/>
      <c r="AD594" s="203"/>
      <c r="AE594" s="203">
        <v>5420350.791666667</v>
      </c>
      <c r="AF594" s="270"/>
      <c r="AG594" s="271"/>
      <c r="AH594" s="205"/>
      <c r="AI594" s="205"/>
      <c r="AJ594" s="205"/>
      <c r="AK594" s="206"/>
      <c r="AL594" s="205">
        <v>0</v>
      </c>
      <c r="AM594" s="207">
        <v>5420350.791666667</v>
      </c>
      <c r="AN594" s="205"/>
      <c r="AO594" s="208">
        <v>5420350.791666667</v>
      </c>
      <c r="AP594" s="205"/>
      <c r="AQ594" s="210">
        <v>8894921</v>
      </c>
      <c r="AR594" s="205"/>
      <c r="AS594" s="205"/>
      <c r="AT594" s="205"/>
      <c r="AU594" s="205"/>
      <c r="AV594" s="211">
        <v>0</v>
      </c>
      <c r="AW594" s="205">
        <v>8894921</v>
      </c>
      <c r="AX594" s="205"/>
      <c r="AY594" s="207">
        <v>8894921</v>
      </c>
      <c r="AZ594" s="212"/>
      <c r="BA594" s="213">
        <v>0</v>
      </c>
      <c r="BC594" s="202" t="str">
        <f t="shared" si="74"/>
        <v/>
      </c>
      <c r="BD594" s="202" t="str">
        <f t="shared" si="74"/>
        <v/>
      </c>
      <c r="BE594" s="202" t="str">
        <f t="shared" si="74"/>
        <v/>
      </c>
      <c r="BF594" s="202" t="str">
        <f t="shared" si="67"/>
        <v/>
      </c>
      <c r="BG594" s="202" t="str">
        <f t="shared" si="66"/>
        <v>W/C</v>
      </c>
      <c r="BH594" s="202" t="str">
        <f t="shared" si="66"/>
        <v>NO</v>
      </c>
      <c r="BI594" s="202" t="str">
        <f t="shared" si="75"/>
        <v>W/C</v>
      </c>
      <c r="BK594" s="202" t="b">
        <f t="shared" si="70"/>
        <v>1</v>
      </c>
      <c r="BL594" s="202" t="b">
        <f t="shared" si="70"/>
        <v>1</v>
      </c>
      <c r="BM594" s="202" t="b">
        <f t="shared" si="70"/>
        <v>1</v>
      </c>
      <c r="BN594" s="202" t="b">
        <f t="shared" si="69"/>
        <v>1</v>
      </c>
      <c r="BO594" s="202" t="b">
        <f t="shared" si="69"/>
        <v>1</v>
      </c>
      <c r="BP594" s="202" t="b">
        <f t="shared" si="69"/>
        <v>1</v>
      </c>
      <c r="BQ594" s="202" t="b">
        <f t="shared" si="69"/>
        <v>1</v>
      </c>
    </row>
    <row r="595" spans="1:69" s="214" customFormat="1" ht="12" customHeight="1" x14ac:dyDescent="0.2">
      <c r="A595" s="239">
        <v>18238141</v>
      </c>
      <c r="B595" s="240" t="s">
        <v>2235</v>
      </c>
      <c r="C595" s="201" t="s">
        <v>956</v>
      </c>
      <c r="D595" s="201" t="s">
        <v>478</v>
      </c>
      <c r="E595" s="170"/>
      <c r="F595" s="201"/>
      <c r="G595" s="201"/>
      <c r="H595" s="202" t="s">
        <v>1684</v>
      </c>
      <c r="I595" s="202" t="s">
        <v>1684</v>
      </c>
      <c r="J595" s="202" t="s">
        <v>1684</v>
      </c>
      <c r="K595" s="202" t="s">
        <v>478</v>
      </c>
      <c r="L595" s="202" t="s">
        <v>1685</v>
      </c>
      <c r="M595" s="202" t="s">
        <v>1685</v>
      </c>
      <c r="N595" s="202" t="s">
        <v>1684</v>
      </c>
      <c r="O595" s="167"/>
      <c r="P595" s="203">
        <v>0</v>
      </c>
      <c r="Q595" s="203">
        <v>0</v>
      </c>
      <c r="R595" s="203">
        <v>0</v>
      </c>
      <c r="S595" s="203">
        <v>0</v>
      </c>
      <c r="T595" s="203">
        <v>0</v>
      </c>
      <c r="U595" s="203">
        <v>4315803.01</v>
      </c>
      <c r="V595" s="203">
        <v>3447493.03</v>
      </c>
      <c r="W595" s="203">
        <v>2875717.94</v>
      </c>
      <c r="X595" s="203">
        <v>2848434.08</v>
      </c>
      <c r="Y595" s="203">
        <v>2683150.7400000002</v>
      </c>
      <c r="Z595" s="203">
        <v>2632860.7200000002</v>
      </c>
      <c r="AA595" s="203">
        <v>5295418.3899999997</v>
      </c>
      <c r="AB595" s="203">
        <v>7972606.4299999997</v>
      </c>
      <c r="AC595" s="203"/>
      <c r="AD595" s="203"/>
      <c r="AE595" s="203">
        <v>2340431.7604166665</v>
      </c>
      <c r="AF595" s="270"/>
      <c r="AG595" s="271"/>
      <c r="AH595" s="205"/>
      <c r="AI595" s="205"/>
      <c r="AJ595" s="205"/>
      <c r="AK595" s="206">
        <v>2340431.7604166665</v>
      </c>
      <c r="AL595" s="205">
        <v>2340431.7604166665</v>
      </c>
      <c r="AM595" s="207"/>
      <c r="AN595" s="205"/>
      <c r="AO595" s="208">
        <v>0</v>
      </c>
      <c r="AP595" s="209"/>
      <c r="AQ595" s="210">
        <v>7972606.4299999997</v>
      </c>
      <c r="AR595" s="205"/>
      <c r="AS595" s="205"/>
      <c r="AT595" s="205"/>
      <c r="AU595" s="205">
        <v>7972606.4299999997</v>
      </c>
      <c r="AV595" s="211">
        <v>7972606.4299999997</v>
      </c>
      <c r="AW595" s="205"/>
      <c r="AX595" s="205"/>
      <c r="AY595" s="207">
        <v>0</v>
      </c>
      <c r="AZ595" s="212" t="s">
        <v>4909</v>
      </c>
      <c r="BA595" s="213">
        <v>0</v>
      </c>
      <c r="BC595" s="202" t="str">
        <f t="shared" si="74"/>
        <v/>
      </c>
      <c r="BD595" s="202" t="str">
        <f t="shared" si="74"/>
        <v/>
      </c>
      <c r="BE595" s="202" t="str">
        <f t="shared" si="74"/>
        <v/>
      </c>
      <c r="BF595" s="202" t="str">
        <f t="shared" si="67"/>
        <v>Non-Op</v>
      </c>
      <c r="BG595" s="202" t="str">
        <f t="shared" si="66"/>
        <v>NO</v>
      </c>
      <c r="BH595" s="202" t="str">
        <f t="shared" si="66"/>
        <v>NO</v>
      </c>
      <c r="BI595" s="202" t="str">
        <f t="shared" si="75"/>
        <v/>
      </c>
      <c r="BK595" s="202" t="b">
        <f t="shared" si="70"/>
        <v>1</v>
      </c>
      <c r="BL595" s="202" t="b">
        <f t="shared" si="70"/>
        <v>1</v>
      </c>
      <c r="BM595" s="202" t="b">
        <f t="shared" si="70"/>
        <v>1</v>
      </c>
      <c r="BN595" s="202" t="b">
        <f t="shared" si="69"/>
        <v>1</v>
      </c>
      <c r="BO595" s="202" t="b">
        <f t="shared" si="69"/>
        <v>1</v>
      </c>
      <c r="BP595" s="202" t="b">
        <f t="shared" si="69"/>
        <v>1</v>
      </c>
      <c r="BQ595" s="202" t="b">
        <f t="shared" si="69"/>
        <v>1</v>
      </c>
    </row>
    <row r="596" spans="1:69" s="214" customFormat="1" ht="12" customHeight="1" x14ac:dyDescent="0.2">
      <c r="A596" s="239">
        <v>18238142</v>
      </c>
      <c r="B596" s="240" t="s">
        <v>2236</v>
      </c>
      <c r="C596" s="201" t="s">
        <v>957</v>
      </c>
      <c r="D596" s="201" t="s">
        <v>478</v>
      </c>
      <c r="E596" s="170"/>
      <c r="F596" s="201"/>
      <c r="G596" s="201"/>
      <c r="H596" s="202" t="s">
        <v>1684</v>
      </c>
      <c r="I596" s="202" t="s">
        <v>1684</v>
      </c>
      <c r="J596" s="202" t="s">
        <v>1684</v>
      </c>
      <c r="K596" s="202" t="s">
        <v>478</v>
      </c>
      <c r="L596" s="202" t="s">
        <v>1685</v>
      </c>
      <c r="M596" s="202" t="s">
        <v>1685</v>
      </c>
      <c r="N596" s="202" t="s">
        <v>1684</v>
      </c>
      <c r="O596" s="167"/>
      <c r="P596" s="203">
        <v>48106199.670000002</v>
      </c>
      <c r="Q596" s="203">
        <v>52122094.520000003</v>
      </c>
      <c r="R596" s="203">
        <v>49790291.25</v>
      </c>
      <c r="S596" s="203">
        <v>47683969.259999998</v>
      </c>
      <c r="T596" s="203">
        <v>46029519.140000001</v>
      </c>
      <c r="U596" s="203">
        <v>569275.34</v>
      </c>
      <c r="V596" s="203">
        <v>984844.08</v>
      </c>
      <c r="W596" s="203">
        <v>1643061</v>
      </c>
      <c r="X596" s="203">
        <v>2057674.67</v>
      </c>
      <c r="Y596" s="203">
        <v>2790341.24</v>
      </c>
      <c r="Z596" s="203">
        <v>3417864.41</v>
      </c>
      <c r="AA596" s="203">
        <v>4241956.72</v>
      </c>
      <c r="AB596" s="203">
        <v>8679562.2799999993</v>
      </c>
      <c r="AC596" s="203"/>
      <c r="AD596" s="203"/>
      <c r="AE596" s="203">
        <v>19976981.050416667</v>
      </c>
      <c r="AF596" s="270"/>
      <c r="AG596" s="271"/>
      <c r="AH596" s="205"/>
      <c r="AI596" s="205"/>
      <c r="AJ596" s="205"/>
      <c r="AK596" s="206">
        <v>19976981.050416667</v>
      </c>
      <c r="AL596" s="205">
        <v>19976981.050416667</v>
      </c>
      <c r="AM596" s="207"/>
      <c r="AN596" s="205"/>
      <c r="AO596" s="208">
        <v>0</v>
      </c>
      <c r="AP596" s="209"/>
      <c r="AQ596" s="210">
        <v>8679562.2799999993</v>
      </c>
      <c r="AR596" s="205"/>
      <c r="AS596" s="205"/>
      <c r="AT596" s="205"/>
      <c r="AU596" s="205">
        <v>8679562.2799999993</v>
      </c>
      <c r="AV596" s="211">
        <v>8679562.2799999993</v>
      </c>
      <c r="AW596" s="205"/>
      <c r="AX596" s="205"/>
      <c r="AY596" s="207">
        <v>0</v>
      </c>
      <c r="AZ596" s="212" t="s">
        <v>4909</v>
      </c>
      <c r="BA596" s="213">
        <v>0</v>
      </c>
      <c r="BC596" s="202" t="str">
        <f t="shared" si="74"/>
        <v/>
      </c>
      <c r="BD596" s="202" t="str">
        <f t="shared" si="74"/>
        <v/>
      </c>
      <c r="BE596" s="202" t="str">
        <f t="shared" si="74"/>
        <v/>
      </c>
      <c r="BF596" s="202" t="str">
        <f t="shared" si="67"/>
        <v>Non-Op</v>
      </c>
      <c r="BG596" s="202" t="str">
        <f t="shared" si="66"/>
        <v>NO</v>
      </c>
      <c r="BH596" s="202" t="str">
        <f t="shared" si="66"/>
        <v>NO</v>
      </c>
      <c r="BI596" s="202" t="str">
        <f t="shared" si="75"/>
        <v/>
      </c>
      <c r="BK596" s="202" t="b">
        <f t="shared" si="70"/>
        <v>1</v>
      </c>
      <c r="BL596" s="202" t="b">
        <f t="shared" si="70"/>
        <v>1</v>
      </c>
      <c r="BM596" s="202" t="b">
        <f t="shared" si="70"/>
        <v>1</v>
      </c>
      <c r="BN596" s="202" t="b">
        <f t="shared" si="69"/>
        <v>1</v>
      </c>
      <c r="BO596" s="202" t="b">
        <f t="shared" si="69"/>
        <v>1</v>
      </c>
      <c r="BP596" s="202" t="b">
        <f t="shared" si="69"/>
        <v>1</v>
      </c>
      <c r="BQ596" s="202" t="b">
        <f t="shared" si="69"/>
        <v>1</v>
      </c>
    </row>
    <row r="597" spans="1:69" s="214" customFormat="1" ht="12" customHeight="1" x14ac:dyDescent="0.2">
      <c r="A597" s="239">
        <v>18238151</v>
      </c>
      <c r="B597" s="240" t="s">
        <v>2237</v>
      </c>
      <c r="C597" s="201" t="s">
        <v>958</v>
      </c>
      <c r="D597" s="201" t="s">
        <v>478</v>
      </c>
      <c r="E597" s="170"/>
      <c r="F597" s="201"/>
      <c r="G597" s="201"/>
      <c r="H597" s="202" t="s">
        <v>1684</v>
      </c>
      <c r="I597" s="202" t="s">
        <v>1684</v>
      </c>
      <c r="J597" s="202" t="s">
        <v>1684</v>
      </c>
      <c r="K597" s="202" t="s">
        <v>478</v>
      </c>
      <c r="L597" s="202" t="s">
        <v>1685</v>
      </c>
      <c r="M597" s="202" t="s">
        <v>1685</v>
      </c>
      <c r="N597" s="202" t="s">
        <v>1684</v>
      </c>
      <c r="O597" s="167"/>
      <c r="P597" s="203">
        <v>11496655.73</v>
      </c>
      <c r="Q597" s="203">
        <v>0</v>
      </c>
      <c r="R597" s="203">
        <v>0</v>
      </c>
      <c r="S597" s="203">
        <v>0</v>
      </c>
      <c r="T597" s="203">
        <v>0</v>
      </c>
      <c r="U597" s="203">
        <v>0</v>
      </c>
      <c r="V597" s="203">
        <v>0</v>
      </c>
      <c r="W597" s="203">
        <v>0</v>
      </c>
      <c r="X597" s="203">
        <v>0</v>
      </c>
      <c r="Y597" s="203">
        <v>0</v>
      </c>
      <c r="Z597" s="203">
        <v>0</v>
      </c>
      <c r="AA597" s="203">
        <v>0</v>
      </c>
      <c r="AB597" s="203">
        <v>0</v>
      </c>
      <c r="AC597" s="203"/>
      <c r="AD597" s="203"/>
      <c r="AE597" s="203">
        <v>479027.32208333333</v>
      </c>
      <c r="AF597" s="270"/>
      <c r="AG597" s="271"/>
      <c r="AH597" s="205"/>
      <c r="AI597" s="205"/>
      <c r="AJ597" s="205"/>
      <c r="AK597" s="206">
        <v>479027.32208333333</v>
      </c>
      <c r="AL597" s="205">
        <v>479027.32208333333</v>
      </c>
      <c r="AM597" s="207"/>
      <c r="AN597" s="205"/>
      <c r="AO597" s="208">
        <v>0</v>
      </c>
      <c r="AP597" s="209"/>
      <c r="AQ597" s="210">
        <v>0</v>
      </c>
      <c r="AR597" s="205"/>
      <c r="AS597" s="205"/>
      <c r="AT597" s="205"/>
      <c r="AU597" s="205">
        <v>0</v>
      </c>
      <c r="AV597" s="211">
        <v>0</v>
      </c>
      <c r="AW597" s="205"/>
      <c r="AX597" s="205"/>
      <c r="AY597" s="207">
        <v>0</v>
      </c>
      <c r="AZ597" s="212" t="s">
        <v>4909</v>
      </c>
      <c r="BA597" s="213">
        <v>0</v>
      </c>
      <c r="BC597" s="202" t="str">
        <f t="shared" si="74"/>
        <v/>
      </c>
      <c r="BD597" s="202" t="str">
        <f t="shared" si="74"/>
        <v/>
      </c>
      <c r="BE597" s="202" t="str">
        <f t="shared" si="74"/>
        <v/>
      </c>
      <c r="BF597" s="202" t="str">
        <f t="shared" si="67"/>
        <v>Non-Op</v>
      </c>
      <c r="BG597" s="202" t="str">
        <f t="shared" si="66"/>
        <v>NO</v>
      </c>
      <c r="BH597" s="202" t="str">
        <f t="shared" si="66"/>
        <v>NO</v>
      </c>
      <c r="BI597" s="202" t="str">
        <f t="shared" si="75"/>
        <v/>
      </c>
      <c r="BK597" s="202" t="b">
        <f t="shared" si="70"/>
        <v>1</v>
      </c>
      <c r="BL597" s="202" t="b">
        <f t="shared" si="70"/>
        <v>1</v>
      </c>
      <c r="BM597" s="202" t="b">
        <f t="shared" si="70"/>
        <v>1</v>
      </c>
      <c r="BN597" s="202" t="b">
        <f t="shared" si="69"/>
        <v>1</v>
      </c>
      <c r="BO597" s="202" t="b">
        <f t="shared" si="69"/>
        <v>1</v>
      </c>
      <c r="BP597" s="202" t="b">
        <f t="shared" si="69"/>
        <v>1</v>
      </c>
      <c r="BQ597" s="202" t="b">
        <f t="shared" si="69"/>
        <v>1</v>
      </c>
    </row>
    <row r="598" spans="1:69" s="214" customFormat="1" ht="12" customHeight="1" x14ac:dyDescent="0.2">
      <c r="A598" s="239">
        <v>18238152</v>
      </c>
      <c r="B598" s="240" t="s">
        <v>2238</v>
      </c>
      <c r="C598" s="201" t="s">
        <v>959</v>
      </c>
      <c r="D598" s="201" t="s">
        <v>478</v>
      </c>
      <c r="E598" s="170"/>
      <c r="F598" s="201"/>
      <c r="G598" s="201"/>
      <c r="H598" s="202" t="s">
        <v>1684</v>
      </c>
      <c r="I598" s="202" t="s">
        <v>1684</v>
      </c>
      <c r="J598" s="202" t="s">
        <v>1684</v>
      </c>
      <c r="K598" s="202" t="s">
        <v>478</v>
      </c>
      <c r="L598" s="202" t="s">
        <v>1685</v>
      </c>
      <c r="M598" s="202" t="s">
        <v>1685</v>
      </c>
      <c r="N598" s="202" t="s">
        <v>1684</v>
      </c>
      <c r="O598" s="167"/>
      <c r="P598" s="203">
        <v>639327.88</v>
      </c>
      <c r="Q598" s="203">
        <v>0</v>
      </c>
      <c r="R598" s="203">
        <v>0</v>
      </c>
      <c r="S598" s="203">
        <v>0</v>
      </c>
      <c r="T598" s="203">
        <v>0</v>
      </c>
      <c r="U598" s="203">
        <v>0</v>
      </c>
      <c r="V598" s="203">
        <v>0</v>
      </c>
      <c r="W598" s="203">
        <v>0</v>
      </c>
      <c r="X598" s="203">
        <v>0</v>
      </c>
      <c r="Y598" s="203">
        <v>0</v>
      </c>
      <c r="Z598" s="203">
        <v>0</v>
      </c>
      <c r="AA598" s="203">
        <v>0</v>
      </c>
      <c r="AB598" s="203">
        <v>0</v>
      </c>
      <c r="AC598" s="203"/>
      <c r="AD598" s="203"/>
      <c r="AE598" s="203">
        <v>26638.661666666667</v>
      </c>
      <c r="AF598" s="270"/>
      <c r="AG598" s="271"/>
      <c r="AH598" s="205"/>
      <c r="AI598" s="205"/>
      <c r="AJ598" s="205"/>
      <c r="AK598" s="206">
        <v>26638.661666666667</v>
      </c>
      <c r="AL598" s="205">
        <v>26638.661666666667</v>
      </c>
      <c r="AM598" s="207"/>
      <c r="AN598" s="205"/>
      <c r="AO598" s="208">
        <v>0</v>
      </c>
      <c r="AP598" s="209"/>
      <c r="AQ598" s="210">
        <v>0</v>
      </c>
      <c r="AR598" s="205"/>
      <c r="AS598" s="205"/>
      <c r="AT598" s="205"/>
      <c r="AU598" s="205">
        <v>0</v>
      </c>
      <c r="AV598" s="211">
        <v>0</v>
      </c>
      <c r="AW598" s="205"/>
      <c r="AX598" s="205"/>
      <c r="AY598" s="207">
        <v>0</v>
      </c>
      <c r="AZ598" s="212" t="s">
        <v>4909</v>
      </c>
      <c r="BA598" s="213">
        <v>0</v>
      </c>
      <c r="BC598" s="202" t="str">
        <f t="shared" si="74"/>
        <v/>
      </c>
      <c r="BD598" s="202" t="str">
        <f t="shared" si="74"/>
        <v/>
      </c>
      <c r="BE598" s="202" t="str">
        <f t="shared" si="74"/>
        <v/>
      </c>
      <c r="BF598" s="202" t="str">
        <f t="shared" si="67"/>
        <v>Non-Op</v>
      </c>
      <c r="BG598" s="202" t="str">
        <f t="shared" si="66"/>
        <v>NO</v>
      </c>
      <c r="BH598" s="202" t="str">
        <f t="shared" si="66"/>
        <v>NO</v>
      </c>
      <c r="BI598" s="202" t="str">
        <f t="shared" si="75"/>
        <v/>
      </c>
      <c r="BK598" s="202" t="b">
        <f t="shared" si="70"/>
        <v>1</v>
      </c>
      <c r="BL598" s="202" t="b">
        <f t="shared" si="70"/>
        <v>1</v>
      </c>
      <c r="BM598" s="202" t="b">
        <f t="shared" si="70"/>
        <v>1</v>
      </c>
      <c r="BN598" s="202" t="b">
        <f t="shared" si="69"/>
        <v>1</v>
      </c>
      <c r="BO598" s="202" t="b">
        <f t="shared" si="69"/>
        <v>1</v>
      </c>
      <c r="BP598" s="202" t="b">
        <f t="shared" si="69"/>
        <v>1</v>
      </c>
      <c r="BQ598" s="202" t="b">
        <f t="shared" si="69"/>
        <v>1</v>
      </c>
    </row>
    <row r="599" spans="1:69" s="214" customFormat="1" ht="12" customHeight="1" x14ac:dyDescent="0.2">
      <c r="A599" s="239">
        <v>18238161</v>
      </c>
      <c r="B599" s="240" t="s">
        <v>2239</v>
      </c>
      <c r="C599" s="201" t="s">
        <v>960</v>
      </c>
      <c r="D599" s="201" t="s">
        <v>478</v>
      </c>
      <c r="E599" s="170"/>
      <c r="F599" s="201"/>
      <c r="G599" s="201"/>
      <c r="H599" s="202" t="s">
        <v>1684</v>
      </c>
      <c r="I599" s="202" t="s">
        <v>1684</v>
      </c>
      <c r="J599" s="202" t="s">
        <v>1684</v>
      </c>
      <c r="K599" s="202" t="s">
        <v>478</v>
      </c>
      <c r="L599" s="202" t="s">
        <v>1685</v>
      </c>
      <c r="M599" s="202" t="s">
        <v>1685</v>
      </c>
      <c r="N599" s="202" t="s">
        <v>1684</v>
      </c>
      <c r="O599" s="167"/>
      <c r="P599" s="203">
        <v>451853.74</v>
      </c>
      <c r="Q599" s="203">
        <v>449572.28</v>
      </c>
      <c r="R599" s="203">
        <v>448825.61</v>
      </c>
      <c r="S599" s="203">
        <v>443347.37</v>
      </c>
      <c r="T599" s="203">
        <v>432089.42</v>
      </c>
      <c r="U599" s="203">
        <v>0</v>
      </c>
      <c r="V599" s="203">
        <v>0</v>
      </c>
      <c r="W599" s="203">
        <v>0</v>
      </c>
      <c r="X599" s="203">
        <v>0</v>
      </c>
      <c r="Y599" s="203">
        <v>0</v>
      </c>
      <c r="Z599" s="203">
        <v>0</v>
      </c>
      <c r="AA599" s="203">
        <v>0</v>
      </c>
      <c r="AB599" s="203">
        <v>0</v>
      </c>
      <c r="AC599" s="203"/>
      <c r="AD599" s="203"/>
      <c r="AE599" s="203">
        <v>166646.79583333331</v>
      </c>
      <c r="AF599" s="270"/>
      <c r="AG599" s="271"/>
      <c r="AH599" s="205"/>
      <c r="AI599" s="205"/>
      <c r="AJ599" s="205"/>
      <c r="AK599" s="206">
        <v>166646.79583333331</v>
      </c>
      <c r="AL599" s="205">
        <v>166646.79583333331</v>
      </c>
      <c r="AM599" s="207"/>
      <c r="AN599" s="205"/>
      <c r="AO599" s="208">
        <v>0</v>
      </c>
      <c r="AP599" s="209"/>
      <c r="AQ599" s="210">
        <v>0</v>
      </c>
      <c r="AR599" s="205"/>
      <c r="AS599" s="205"/>
      <c r="AT599" s="205"/>
      <c r="AU599" s="205">
        <v>0</v>
      </c>
      <c r="AV599" s="211">
        <v>0</v>
      </c>
      <c r="AW599" s="205"/>
      <c r="AX599" s="205"/>
      <c r="AY599" s="207">
        <v>0</v>
      </c>
      <c r="AZ599" s="212" t="s">
        <v>4909</v>
      </c>
      <c r="BA599" s="213">
        <v>0</v>
      </c>
      <c r="BC599" s="202" t="str">
        <f t="shared" si="74"/>
        <v/>
      </c>
      <c r="BD599" s="202" t="str">
        <f t="shared" si="74"/>
        <v/>
      </c>
      <c r="BE599" s="202" t="str">
        <f t="shared" si="74"/>
        <v/>
      </c>
      <c r="BF599" s="202" t="str">
        <f t="shared" si="67"/>
        <v>Non-Op</v>
      </c>
      <c r="BG599" s="202" t="str">
        <f t="shared" si="66"/>
        <v>NO</v>
      </c>
      <c r="BH599" s="202" t="str">
        <f t="shared" si="66"/>
        <v>NO</v>
      </c>
      <c r="BI599" s="202" t="str">
        <f t="shared" si="75"/>
        <v/>
      </c>
      <c r="BK599" s="202" t="b">
        <f t="shared" si="70"/>
        <v>1</v>
      </c>
      <c r="BL599" s="202" t="b">
        <f t="shared" si="70"/>
        <v>1</v>
      </c>
      <c r="BM599" s="202" t="b">
        <f t="shared" si="70"/>
        <v>1</v>
      </c>
      <c r="BN599" s="202" t="b">
        <f t="shared" si="69"/>
        <v>1</v>
      </c>
      <c r="BO599" s="202" t="b">
        <f t="shared" si="69"/>
        <v>1</v>
      </c>
      <c r="BP599" s="202" t="b">
        <f t="shared" si="69"/>
        <v>1</v>
      </c>
      <c r="BQ599" s="202" t="b">
        <f t="shared" si="69"/>
        <v>1</v>
      </c>
    </row>
    <row r="600" spans="1:69" s="214" customFormat="1" ht="12" customHeight="1" x14ac:dyDescent="0.2">
      <c r="A600" s="239">
        <v>18238162</v>
      </c>
      <c r="B600" s="240" t="s">
        <v>2240</v>
      </c>
      <c r="C600" s="201" t="s">
        <v>961</v>
      </c>
      <c r="D600" s="201" t="s">
        <v>478</v>
      </c>
      <c r="E600" s="170"/>
      <c r="F600" s="201"/>
      <c r="G600" s="201"/>
      <c r="H600" s="202" t="s">
        <v>1684</v>
      </c>
      <c r="I600" s="202" t="s">
        <v>1684</v>
      </c>
      <c r="J600" s="202" t="s">
        <v>1684</v>
      </c>
      <c r="K600" s="202" t="s">
        <v>478</v>
      </c>
      <c r="L600" s="202" t="s">
        <v>1685</v>
      </c>
      <c r="M600" s="202" t="s">
        <v>1685</v>
      </c>
      <c r="N600" s="202" t="s">
        <v>1684</v>
      </c>
      <c r="O600" s="167"/>
      <c r="P600" s="203">
        <v>2416073.61</v>
      </c>
      <c r="Q600" s="203">
        <v>2626071.4300000002</v>
      </c>
      <c r="R600" s="203">
        <v>2828341.77</v>
      </c>
      <c r="S600" s="203">
        <v>3012660.97</v>
      </c>
      <c r="T600" s="203">
        <v>3191205.27</v>
      </c>
      <c r="U600" s="203">
        <v>942515.78</v>
      </c>
      <c r="V600" s="203">
        <v>1103479.94</v>
      </c>
      <c r="W600" s="203">
        <v>1269896.05</v>
      </c>
      <c r="X600" s="203">
        <v>1434697.87</v>
      </c>
      <c r="Y600" s="203">
        <v>1597338.09</v>
      </c>
      <c r="Z600" s="203">
        <v>1762916.59</v>
      </c>
      <c r="AA600" s="203">
        <v>1915466.1</v>
      </c>
      <c r="AB600" s="203">
        <v>2056030.58</v>
      </c>
      <c r="AC600" s="203"/>
      <c r="AD600" s="203"/>
      <c r="AE600" s="203">
        <v>1993386.8295833331</v>
      </c>
      <c r="AF600" s="270"/>
      <c r="AG600" s="271"/>
      <c r="AH600" s="205"/>
      <c r="AI600" s="205"/>
      <c r="AJ600" s="205"/>
      <c r="AK600" s="206">
        <v>1993386.8295833331</v>
      </c>
      <c r="AL600" s="205">
        <v>1993386.8295833331</v>
      </c>
      <c r="AM600" s="207"/>
      <c r="AN600" s="205"/>
      <c r="AO600" s="208">
        <v>0</v>
      </c>
      <c r="AP600" s="209"/>
      <c r="AQ600" s="210">
        <v>2056030.58</v>
      </c>
      <c r="AR600" s="205"/>
      <c r="AS600" s="205"/>
      <c r="AT600" s="205"/>
      <c r="AU600" s="205">
        <v>2056030.58</v>
      </c>
      <c r="AV600" s="211">
        <v>2056030.58</v>
      </c>
      <c r="AW600" s="205"/>
      <c r="AX600" s="205"/>
      <c r="AY600" s="207">
        <v>0</v>
      </c>
      <c r="AZ600" s="212" t="s">
        <v>4909</v>
      </c>
      <c r="BA600" s="213">
        <v>0</v>
      </c>
      <c r="BC600" s="202" t="str">
        <f t="shared" si="74"/>
        <v/>
      </c>
      <c r="BD600" s="202" t="str">
        <f t="shared" si="74"/>
        <v/>
      </c>
      <c r="BE600" s="202" t="str">
        <f t="shared" si="74"/>
        <v/>
      </c>
      <c r="BF600" s="202" t="str">
        <f t="shared" si="67"/>
        <v>Non-Op</v>
      </c>
      <c r="BG600" s="202" t="str">
        <f t="shared" si="66"/>
        <v>NO</v>
      </c>
      <c r="BH600" s="202" t="str">
        <f t="shared" si="66"/>
        <v>NO</v>
      </c>
      <c r="BI600" s="202" t="str">
        <f t="shared" si="75"/>
        <v/>
      </c>
      <c r="BK600" s="202" t="b">
        <f t="shared" si="70"/>
        <v>1</v>
      </c>
      <c r="BL600" s="202" t="b">
        <f t="shared" si="70"/>
        <v>1</v>
      </c>
      <c r="BM600" s="202" t="b">
        <f t="shared" si="70"/>
        <v>1</v>
      </c>
      <c r="BN600" s="202" t="b">
        <f t="shared" si="69"/>
        <v>1</v>
      </c>
      <c r="BO600" s="202" t="b">
        <f t="shared" si="69"/>
        <v>1</v>
      </c>
      <c r="BP600" s="202" t="b">
        <f t="shared" si="69"/>
        <v>1</v>
      </c>
      <c r="BQ600" s="202" t="b">
        <f t="shared" si="69"/>
        <v>1</v>
      </c>
    </row>
    <row r="601" spans="1:69" s="214" customFormat="1" ht="12" customHeight="1" x14ac:dyDescent="0.2">
      <c r="A601" s="239">
        <v>18238171</v>
      </c>
      <c r="B601" s="240" t="s">
        <v>2241</v>
      </c>
      <c r="C601" s="201" t="s">
        <v>962</v>
      </c>
      <c r="D601" s="201" t="s">
        <v>478</v>
      </c>
      <c r="E601" s="170"/>
      <c r="F601" s="201"/>
      <c r="G601" s="201"/>
      <c r="H601" s="202" t="s">
        <v>1684</v>
      </c>
      <c r="I601" s="202" t="s">
        <v>1684</v>
      </c>
      <c r="J601" s="202" t="s">
        <v>1684</v>
      </c>
      <c r="K601" s="202" t="s">
        <v>478</v>
      </c>
      <c r="L601" s="202" t="s">
        <v>1685</v>
      </c>
      <c r="M601" s="202" t="s">
        <v>1685</v>
      </c>
      <c r="N601" s="202" t="s">
        <v>1684</v>
      </c>
      <c r="O601" s="167"/>
      <c r="P601" s="203">
        <v>515962.22</v>
      </c>
      <c r="Q601" s="203">
        <v>0</v>
      </c>
      <c r="R601" s="203">
        <v>0</v>
      </c>
      <c r="S601" s="203">
        <v>0</v>
      </c>
      <c r="T601" s="203">
        <v>0</v>
      </c>
      <c r="U601" s="203">
        <v>0</v>
      </c>
      <c r="V601" s="203">
        <v>0</v>
      </c>
      <c r="W601" s="203">
        <v>0</v>
      </c>
      <c r="X601" s="203">
        <v>0</v>
      </c>
      <c r="Y601" s="203">
        <v>0</v>
      </c>
      <c r="Z601" s="203">
        <v>0</v>
      </c>
      <c r="AA601" s="203">
        <v>0</v>
      </c>
      <c r="AB601" s="203">
        <v>0</v>
      </c>
      <c r="AC601" s="203"/>
      <c r="AD601" s="203"/>
      <c r="AE601" s="203">
        <v>21498.425833333331</v>
      </c>
      <c r="AF601" s="270"/>
      <c r="AG601" s="271"/>
      <c r="AH601" s="205"/>
      <c r="AI601" s="205"/>
      <c r="AJ601" s="205"/>
      <c r="AK601" s="206">
        <v>21498.425833333331</v>
      </c>
      <c r="AL601" s="205">
        <v>21498.425833333331</v>
      </c>
      <c r="AM601" s="207"/>
      <c r="AN601" s="205"/>
      <c r="AO601" s="208">
        <v>0</v>
      </c>
      <c r="AP601" s="209"/>
      <c r="AQ601" s="210">
        <v>0</v>
      </c>
      <c r="AR601" s="205"/>
      <c r="AS601" s="205"/>
      <c r="AT601" s="205"/>
      <c r="AU601" s="205">
        <v>0</v>
      </c>
      <c r="AV601" s="211">
        <v>0</v>
      </c>
      <c r="AW601" s="205"/>
      <c r="AX601" s="205"/>
      <c r="AY601" s="207">
        <v>0</v>
      </c>
      <c r="AZ601" s="212" t="s">
        <v>4909</v>
      </c>
      <c r="BA601" s="213">
        <v>0</v>
      </c>
      <c r="BC601" s="202" t="str">
        <f t="shared" si="74"/>
        <v/>
      </c>
      <c r="BD601" s="202" t="str">
        <f t="shared" si="74"/>
        <v/>
      </c>
      <c r="BE601" s="202" t="str">
        <f t="shared" si="74"/>
        <v/>
      </c>
      <c r="BF601" s="202" t="str">
        <f t="shared" si="67"/>
        <v>Non-Op</v>
      </c>
      <c r="BG601" s="202" t="str">
        <f t="shared" si="66"/>
        <v>NO</v>
      </c>
      <c r="BH601" s="202" t="str">
        <f t="shared" si="66"/>
        <v>NO</v>
      </c>
      <c r="BI601" s="202" t="str">
        <f t="shared" si="75"/>
        <v/>
      </c>
      <c r="BK601" s="202" t="b">
        <f t="shared" si="70"/>
        <v>1</v>
      </c>
      <c r="BL601" s="202" t="b">
        <f t="shared" si="70"/>
        <v>1</v>
      </c>
      <c r="BM601" s="202" t="b">
        <f t="shared" si="70"/>
        <v>1</v>
      </c>
      <c r="BN601" s="202" t="b">
        <f t="shared" si="69"/>
        <v>1</v>
      </c>
      <c r="BO601" s="202" t="b">
        <f t="shared" si="69"/>
        <v>1</v>
      </c>
      <c r="BP601" s="202" t="b">
        <f t="shared" si="69"/>
        <v>1</v>
      </c>
      <c r="BQ601" s="202" t="b">
        <f t="shared" si="69"/>
        <v>1</v>
      </c>
    </row>
    <row r="602" spans="1:69" s="214" customFormat="1" ht="12" customHeight="1" x14ac:dyDescent="0.2">
      <c r="A602" s="239">
        <v>18238172</v>
      </c>
      <c r="B602" s="240" t="s">
        <v>2242</v>
      </c>
      <c r="C602" s="201" t="s">
        <v>963</v>
      </c>
      <c r="D602" s="201" t="s">
        <v>478</v>
      </c>
      <c r="E602" s="170"/>
      <c r="F602" s="201"/>
      <c r="G602" s="201"/>
      <c r="H602" s="202" t="s">
        <v>1684</v>
      </c>
      <c r="I602" s="202" t="s">
        <v>1684</v>
      </c>
      <c r="J602" s="202" t="s">
        <v>1684</v>
      </c>
      <c r="K602" s="202" t="s">
        <v>478</v>
      </c>
      <c r="L602" s="202" t="s">
        <v>1685</v>
      </c>
      <c r="M602" s="202" t="s">
        <v>1685</v>
      </c>
      <c r="N602" s="202" t="s">
        <v>1684</v>
      </c>
      <c r="O602" s="167"/>
      <c r="P602" s="203">
        <v>445445.85</v>
      </c>
      <c r="Q602" s="203">
        <v>0</v>
      </c>
      <c r="R602" s="203">
        <v>0</v>
      </c>
      <c r="S602" s="203">
        <v>0</v>
      </c>
      <c r="T602" s="203">
        <v>0</v>
      </c>
      <c r="U602" s="203">
        <v>0</v>
      </c>
      <c r="V602" s="203">
        <v>0</v>
      </c>
      <c r="W602" s="203">
        <v>0</v>
      </c>
      <c r="X602" s="203">
        <v>0</v>
      </c>
      <c r="Y602" s="203">
        <v>0</v>
      </c>
      <c r="Z602" s="203">
        <v>0</v>
      </c>
      <c r="AA602" s="203">
        <v>0</v>
      </c>
      <c r="AB602" s="203">
        <v>0</v>
      </c>
      <c r="AC602" s="203"/>
      <c r="AD602" s="203"/>
      <c r="AE602" s="203">
        <v>18560.243749999998</v>
      </c>
      <c r="AF602" s="270"/>
      <c r="AG602" s="271"/>
      <c r="AH602" s="205"/>
      <c r="AI602" s="205"/>
      <c r="AJ602" s="205"/>
      <c r="AK602" s="206">
        <v>18560.243749999998</v>
      </c>
      <c r="AL602" s="205">
        <v>18560.243749999998</v>
      </c>
      <c r="AM602" s="207"/>
      <c r="AN602" s="205"/>
      <c r="AO602" s="208">
        <v>0</v>
      </c>
      <c r="AP602" s="209"/>
      <c r="AQ602" s="210">
        <v>0</v>
      </c>
      <c r="AR602" s="205"/>
      <c r="AS602" s="205"/>
      <c r="AT602" s="205"/>
      <c r="AU602" s="205">
        <v>0</v>
      </c>
      <c r="AV602" s="211">
        <v>0</v>
      </c>
      <c r="AW602" s="205"/>
      <c r="AX602" s="205"/>
      <c r="AY602" s="207">
        <v>0</v>
      </c>
      <c r="AZ602" s="212" t="s">
        <v>4909</v>
      </c>
      <c r="BA602" s="213">
        <v>0</v>
      </c>
      <c r="BC602" s="202" t="str">
        <f t="shared" si="74"/>
        <v/>
      </c>
      <c r="BD602" s="202" t="str">
        <f t="shared" si="74"/>
        <v/>
      </c>
      <c r="BE602" s="202" t="str">
        <f t="shared" si="74"/>
        <v/>
      </c>
      <c r="BF602" s="202" t="str">
        <f t="shared" si="67"/>
        <v>Non-Op</v>
      </c>
      <c r="BG602" s="202" t="str">
        <f t="shared" si="66"/>
        <v>NO</v>
      </c>
      <c r="BH602" s="202" t="str">
        <f t="shared" si="66"/>
        <v>NO</v>
      </c>
      <c r="BI602" s="202" t="str">
        <f t="shared" si="75"/>
        <v/>
      </c>
      <c r="BK602" s="202" t="b">
        <f t="shared" si="70"/>
        <v>1</v>
      </c>
      <c r="BL602" s="202" t="b">
        <f t="shared" si="70"/>
        <v>1</v>
      </c>
      <c r="BM602" s="202" t="b">
        <f t="shared" si="70"/>
        <v>1</v>
      </c>
      <c r="BN602" s="202" t="b">
        <f t="shared" si="69"/>
        <v>1</v>
      </c>
      <c r="BO602" s="202" t="b">
        <f t="shared" si="69"/>
        <v>1</v>
      </c>
      <c r="BP602" s="202" t="b">
        <f t="shared" si="69"/>
        <v>1</v>
      </c>
      <c r="BQ602" s="202" t="b">
        <f t="shared" si="69"/>
        <v>1</v>
      </c>
    </row>
    <row r="603" spans="1:69" s="214" customFormat="1" ht="12" customHeight="1" x14ac:dyDescent="0.2">
      <c r="A603" s="239">
        <v>18238181</v>
      </c>
      <c r="B603" s="240" t="s">
        <v>2243</v>
      </c>
      <c r="C603" s="201" t="s">
        <v>964</v>
      </c>
      <c r="D603" s="201" t="s">
        <v>478</v>
      </c>
      <c r="E603" s="170"/>
      <c r="F603" s="201"/>
      <c r="G603" s="201"/>
      <c r="H603" s="202" t="s">
        <v>1684</v>
      </c>
      <c r="I603" s="202" t="s">
        <v>1684</v>
      </c>
      <c r="J603" s="202" t="s">
        <v>1684</v>
      </c>
      <c r="K603" s="202" t="s">
        <v>478</v>
      </c>
      <c r="L603" s="202" t="s">
        <v>1685</v>
      </c>
      <c r="M603" s="202" t="s">
        <v>1685</v>
      </c>
      <c r="N603" s="202" t="s">
        <v>1684</v>
      </c>
      <c r="O603" s="167"/>
      <c r="P603" s="203">
        <v>313287.15999999997</v>
      </c>
      <c r="Q603" s="203">
        <v>230661.46</v>
      </c>
      <c r="R603" s="203">
        <v>398100.66</v>
      </c>
      <c r="S603" s="203">
        <v>364793.03</v>
      </c>
      <c r="T603" s="203">
        <v>1266996.75</v>
      </c>
      <c r="U603" s="203">
        <v>947115.15</v>
      </c>
      <c r="V603" s="203">
        <v>1250434.7</v>
      </c>
      <c r="W603" s="203">
        <v>1538521.27</v>
      </c>
      <c r="X603" s="203">
        <v>1557049.92</v>
      </c>
      <c r="Y603" s="203">
        <v>2098489.7400000002</v>
      </c>
      <c r="Z603" s="203">
        <v>1344435.27</v>
      </c>
      <c r="AA603" s="203">
        <v>1303918.47</v>
      </c>
      <c r="AB603" s="203">
        <v>1498426.63</v>
      </c>
      <c r="AC603" s="203"/>
      <c r="AD603" s="203"/>
      <c r="AE603" s="203">
        <v>1100531.1095833334</v>
      </c>
      <c r="AF603" s="270"/>
      <c r="AG603" s="271"/>
      <c r="AH603" s="205"/>
      <c r="AI603" s="205"/>
      <c r="AJ603" s="205"/>
      <c r="AK603" s="206">
        <v>1100531.1095833334</v>
      </c>
      <c r="AL603" s="205">
        <v>1100531.1095833334</v>
      </c>
      <c r="AM603" s="207"/>
      <c r="AN603" s="205"/>
      <c r="AO603" s="208">
        <v>0</v>
      </c>
      <c r="AP603" s="209"/>
      <c r="AQ603" s="210">
        <v>1498426.63</v>
      </c>
      <c r="AR603" s="205"/>
      <c r="AS603" s="205"/>
      <c r="AT603" s="205"/>
      <c r="AU603" s="205">
        <v>1498426.63</v>
      </c>
      <c r="AV603" s="211">
        <v>1498426.63</v>
      </c>
      <c r="AW603" s="205"/>
      <c r="AX603" s="205"/>
      <c r="AY603" s="207">
        <v>0</v>
      </c>
      <c r="AZ603" s="212" t="s">
        <v>4909</v>
      </c>
      <c r="BA603" s="213">
        <v>0</v>
      </c>
      <c r="BC603" s="202" t="str">
        <f t="shared" si="74"/>
        <v/>
      </c>
      <c r="BD603" s="202" t="str">
        <f t="shared" si="74"/>
        <v/>
      </c>
      <c r="BE603" s="202" t="str">
        <f t="shared" si="74"/>
        <v/>
      </c>
      <c r="BF603" s="202" t="str">
        <f t="shared" si="67"/>
        <v>Non-Op</v>
      </c>
      <c r="BG603" s="202" t="str">
        <f t="shared" si="66"/>
        <v>NO</v>
      </c>
      <c r="BH603" s="202" t="str">
        <f t="shared" si="66"/>
        <v>NO</v>
      </c>
      <c r="BI603" s="202" t="str">
        <f t="shared" si="75"/>
        <v/>
      </c>
      <c r="BK603" s="202" t="b">
        <f t="shared" si="70"/>
        <v>1</v>
      </c>
      <c r="BL603" s="202" t="b">
        <f t="shared" si="70"/>
        <v>1</v>
      </c>
      <c r="BM603" s="202" t="b">
        <f t="shared" si="70"/>
        <v>1</v>
      </c>
      <c r="BN603" s="202" t="b">
        <f t="shared" si="69"/>
        <v>1</v>
      </c>
      <c r="BO603" s="202" t="b">
        <f t="shared" si="69"/>
        <v>1</v>
      </c>
      <c r="BP603" s="202" t="b">
        <f t="shared" si="69"/>
        <v>1</v>
      </c>
      <c r="BQ603" s="202" t="b">
        <f t="shared" si="69"/>
        <v>1</v>
      </c>
    </row>
    <row r="604" spans="1:69" s="214" customFormat="1" ht="12" customHeight="1" x14ac:dyDescent="0.2">
      <c r="A604" s="239">
        <v>18238191</v>
      </c>
      <c r="B604" s="240" t="s">
        <v>2244</v>
      </c>
      <c r="C604" s="201" t="s">
        <v>965</v>
      </c>
      <c r="D604" s="201" t="s">
        <v>478</v>
      </c>
      <c r="E604" s="170"/>
      <c r="F604" s="201"/>
      <c r="G604" s="201"/>
      <c r="H604" s="202" t="s">
        <v>1684</v>
      </c>
      <c r="I604" s="202" t="s">
        <v>1684</v>
      </c>
      <c r="J604" s="202" t="s">
        <v>1684</v>
      </c>
      <c r="K604" s="202" t="s">
        <v>478</v>
      </c>
      <c r="L604" s="202" t="s">
        <v>1685</v>
      </c>
      <c r="M604" s="202" t="s">
        <v>1685</v>
      </c>
      <c r="N604" s="202" t="s">
        <v>1684</v>
      </c>
      <c r="O604" s="167"/>
      <c r="P604" s="203">
        <v>246821.82</v>
      </c>
      <c r="Q604" s="203">
        <v>0</v>
      </c>
      <c r="R604" s="203">
        <v>0</v>
      </c>
      <c r="S604" s="203">
        <v>54667.22</v>
      </c>
      <c r="T604" s="203">
        <v>423608.84</v>
      </c>
      <c r="U604" s="203">
        <v>108873.9</v>
      </c>
      <c r="V604" s="203">
        <v>300627.59999999998</v>
      </c>
      <c r="W604" s="203">
        <v>216225.54</v>
      </c>
      <c r="X604" s="203">
        <v>736594.44</v>
      </c>
      <c r="Y604" s="203">
        <v>848376.98</v>
      </c>
      <c r="Z604" s="203">
        <v>349865.38</v>
      </c>
      <c r="AA604" s="203">
        <v>212629.8</v>
      </c>
      <c r="AB604" s="203">
        <v>516633.15</v>
      </c>
      <c r="AC604" s="203"/>
      <c r="AD604" s="203"/>
      <c r="AE604" s="203">
        <v>302766.43208333332</v>
      </c>
      <c r="AF604" s="270"/>
      <c r="AG604" s="271"/>
      <c r="AH604" s="205"/>
      <c r="AI604" s="205"/>
      <c r="AJ604" s="205"/>
      <c r="AK604" s="206">
        <v>302766.43208333332</v>
      </c>
      <c r="AL604" s="205">
        <v>302766.43208333332</v>
      </c>
      <c r="AM604" s="207"/>
      <c r="AN604" s="205"/>
      <c r="AO604" s="208">
        <v>0</v>
      </c>
      <c r="AP604" s="209"/>
      <c r="AQ604" s="210">
        <v>516633.15</v>
      </c>
      <c r="AR604" s="205"/>
      <c r="AS604" s="205"/>
      <c r="AT604" s="205"/>
      <c r="AU604" s="205">
        <v>516633.15</v>
      </c>
      <c r="AV604" s="211">
        <v>516633.15</v>
      </c>
      <c r="AW604" s="205"/>
      <c r="AX604" s="205"/>
      <c r="AY604" s="207">
        <v>0</v>
      </c>
      <c r="AZ604" s="212" t="s">
        <v>4909</v>
      </c>
      <c r="BA604" s="213">
        <v>0</v>
      </c>
      <c r="BC604" s="202" t="str">
        <f t="shared" si="74"/>
        <v/>
      </c>
      <c r="BD604" s="202" t="str">
        <f t="shared" si="74"/>
        <v/>
      </c>
      <c r="BE604" s="202" t="str">
        <f t="shared" si="74"/>
        <v/>
      </c>
      <c r="BF604" s="202" t="str">
        <f t="shared" si="67"/>
        <v>Non-Op</v>
      </c>
      <c r="BG604" s="202" t="str">
        <f t="shared" si="66"/>
        <v>NO</v>
      </c>
      <c r="BH604" s="202" t="str">
        <f t="shared" si="66"/>
        <v>NO</v>
      </c>
      <c r="BI604" s="202" t="str">
        <f t="shared" si="75"/>
        <v/>
      </c>
      <c r="BK604" s="202" t="b">
        <f t="shared" si="70"/>
        <v>1</v>
      </c>
      <c r="BL604" s="202" t="b">
        <f t="shared" si="70"/>
        <v>1</v>
      </c>
      <c r="BM604" s="202" t="b">
        <f t="shared" si="70"/>
        <v>1</v>
      </c>
      <c r="BN604" s="202" t="b">
        <f t="shared" si="69"/>
        <v>1</v>
      </c>
      <c r="BO604" s="202" t="b">
        <f t="shared" si="69"/>
        <v>1</v>
      </c>
      <c r="BP604" s="202" t="b">
        <f t="shared" si="69"/>
        <v>1</v>
      </c>
      <c r="BQ604" s="202" t="b">
        <f t="shared" si="69"/>
        <v>1</v>
      </c>
    </row>
    <row r="605" spans="1:69" s="214" customFormat="1" ht="12" customHeight="1" x14ac:dyDescent="0.2">
      <c r="A605" s="239">
        <v>18238201</v>
      </c>
      <c r="B605" s="240" t="s">
        <v>2245</v>
      </c>
      <c r="C605" s="201" t="s">
        <v>966</v>
      </c>
      <c r="D605" s="201" t="s">
        <v>479</v>
      </c>
      <c r="E605" s="170"/>
      <c r="F605" s="201"/>
      <c r="G605" s="201"/>
      <c r="H605" s="202" t="s">
        <v>1684</v>
      </c>
      <c r="I605" s="202" t="s">
        <v>1684</v>
      </c>
      <c r="J605" s="202" t="s">
        <v>1684</v>
      </c>
      <c r="K605" s="202" t="s">
        <v>1684</v>
      </c>
      <c r="L605" s="202" t="s">
        <v>479</v>
      </c>
      <c r="M605" s="202" t="s">
        <v>1685</v>
      </c>
      <c r="N605" s="202" t="s">
        <v>479</v>
      </c>
      <c r="O605" s="167"/>
      <c r="P605" s="203">
        <v>0</v>
      </c>
      <c r="Q605" s="203">
        <v>0</v>
      </c>
      <c r="R605" s="203">
        <v>0</v>
      </c>
      <c r="S605" s="203">
        <v>0</v>
      </c>
      <c r="T605" s="203">
        <v>0</v>
      </c>
      <c r="U605" s="203">
        <v>0</v>
      </c>
      <c r="V605" s="203">
        <v>0</v>
      </c>
      <c r="W605" s="203">
        <v>0</v>
      </c>
      <c r="X605" s="203">
        <v>0</v>
      </c>
      <c r="Y605" s="203">
        <v>0</v>
      </c>
      <c r="Z605" s="203">
        <v>0</v>
      </c>
      <c r="AA605" s="203">
        <v>0</v>
      </c>
      <c r="AB605" s="203">
        <v>0</v>
      </c>
      <c r="AC605" s="203"/>
      <c r="AD605" s="203"/>
      <c r="AE605" s="203">
        <v>0</v>
      </c>
      <c r="AF605" s="215"/>
      <c r="AG605" s="216"/>
      <c r="AH605" s="205"/>
      <c r="AI605" s="205"/>
      <c r="AJ605" s="205"/>
      <c r="AK605" s="206"/>
      <c r="AL605" s="205">
        <v>0</v>
      </c>
      <c r="AM605" s="207">
        <v>0</v>
      </c>
      <c r="AN605" s="205"/>
      <c r="AO605" s="208">
        <v>0</v>
      </c>
      <c r="AP605" s="209"/>
      <c r="AQ605" s="210">
        <v>0</v>
      </c>
      <c r="AR605" s="205"/>
      <c r="AS605" s="205"/>
      <c r="AT605" s="205"/>
      <c r="AU605" s="205"/>
      <c r="AV605" s="211">
        <v>0</v>
      </c>
      <c r="AW605" s="205">
        <v>0</v>
      </c>
      <c r="AX605" s="205"/>
      <c r="AY605" s="207">
        <v>0</v>
      </c>
      <c r="AZ605" s="212"/>
      <c r="BA605" s="213">
        <v>0</v>
      </c>
      <c r="BC605" s="202" t="str">
        <f t="shared" si="74"/>
        <v/>
      </c>
      <c r="BD605" s="202" t="str">
        <f t="shared" si="74"/>
        <v/>
      </c>
      <c r="BE605" s="202" t="str">
        <f t="shared" si="74"/>
        <v/>
      </c>
      <c r="BF605" s="202" t="str">
        <f t="shared" si="67"/>
        <v/>
      </c>
      <c r="BG605" s="202" t="str">
        <f t="shared" si="66"/>
        <v>W/C</v>
      </c>
      <c r="BH605" s="202" t="str">
        <f t="shared" si="66"/>
        <v>NO</v>
      </c>
      <c r="BI605" s="202" t="str">
        <f t="shared" si="75"/>
        <v>W/C</v>
      </c>
      <c r="BK605" s="202" t="b">
        <f t="shared" si="70"/>
        <v>1</v>
      </c>
      <c r="BL605" s="202" t="b">
        <f t="shared" si="70"/>
        <v>1</v>
      </c>
      <c r="BM605" s="202" t="b">
        <f t="shared" si="70"/>
        <v>1</v>
      </c>
      <c r="BN605" s="202" t="b">
        <f t="shared" si="69"/>
        <v>1</v>
      </c>
      <c r="BO605" s="202" t="b">
        <f t="shared" si="69"/>
        <v>1</v>
      </c>
      <c r="BP605" s="202" t="b">
        <f t="shared" si="69"/>
        <v>1</v>
      </c>
      <c r="BQ605" s="202" t="b">
        <f t="shared" si="69"/>
        <v>1</v>
      </c>
    </row>
    <row r="606" spans="1:69" s="214" customFormat="1" ht="12" customHeight="1" x14ac:dyDescent="0.2">
      <c r="A606" s="239">
        <v>18238211</v>
      </c>
      <c r="B606" s="240" t="s">
        <v>2246</v>
      </c>
      <c r="C606" s="200" t="s">
        <v>967</v>
      </c>
      <c r="D606" s="201" t="s">
        <v>478</v>
      </c>
      <c r="E606" s="170"/>
      <c r="F606" s="200"/>
      <c r="G606" s="201"/>
      <c r="H606" s="202" t="s">
        <v>1684</v>
      </c>
      <c r="I606" s="202" t="s">
        <v>1684</v>
      </c>
      <c r="J606" s="202" t="s">
        <v>1684</v>
      </c>
      <c r="K606" s="202" t="s">
        <v>478</v>
      </c>
      <c r="L606" s="202" t="s">
        <v>1685</v>
      </c>
      <c r="M606" s="202" t="s">
        <v>1685</v>
      </c>
      <c r="N606" s="202" t="s">
        <v>1684</v>
      </c>
      <c r="O606" s="167"/>
      <c r="P606" s="203">
        <v>0</v>
      </c>
      <c r="Q606" s="203">
        <v>0</v>
      </c>
      <c r="R606" s="203">
        <v>0</v>
      </c>
      <c r="S606" s="203">
        <v>0</v>
      </c>
      <c r="T606" s="203">
        <v>0</v>
      </c>
      <c r="U606" s="203">
        <v>8940.23</v>
      </c>
      <c r="V606" s="203">
        <v>12497.49</v>
      </c>
      <c r="W606" s="203">
        <v>17465.740000000002</v>
      </c>
      <c r="X606" s="203">
        <v>23117.02</v>
      </c>
      <c r="Y606" s="203">
        <v>29946.12</v>
      </c>
      <c r="Z606" s="203">
        <v>36831.07</v>
      </c>
      <c r="AA606" s="203">
        <v>42153.3</v>
      </c>
      <c r="AB606" s="203">
        <v>47854.27</v>
      </c>
      <c r="AC606" s="203"/>
      <c r="AD606" s="203"/>
      <c r="AE606" s="203">
        <v>16239.842083333337</v>
      </c>
      <c r="AF606" s="270"/>
      <c r="AG606" s="271"/>
      <c r="AH606" s="205"/>
      <c r="AI606" s="205"/>
      <c r="AJ606" s="205"/>
      <c r="AK606" s="206">
        <v>16239.842083333337</v>
      </c>
      <c r="AL606" s="205">
        <v>16239.842083333337</v>
      </c>
      <c r="AM606" s="207"/>
      <c r="AN606" s="205"/>
      <c r="AO606" s="208">
        <v>0</v>
      </c>
      <c r="AP606" s="209"/>
      <c r="AQ606" s="210">
        <v>47854.27</v>
      </c>
      <c r="AR606" s="205"/>
      <c r="AS606" s="205"/>
      <c r="AT606" s="205"/>
      <c r="AU606" s="205">
        <v>47854.27</v>
      </c>
      <c r="AV606" s="211">
        <v>47854.27</v>
      </c>
      <c r="AW606" s="205"/>
      <c r="AX606" s="205"/>
      <c r="AY606" s="207">
        <v>0</v>
      </c>
      <c r="AZ606" s="212" t="s">
        <v>4909</v>
      </c>
      <c r="BA606" s="213">
        <v>0</v>
      </c>
      <c r="BC606" s="202" t="str">
        <f t="shared" si="74"/>
        <v/>
      </c>
      <c r="BD606" s="202" t="str">
        <f t="shared" si="74"/>
        <v/>
      </c>
      <c r="BE606" s="202" t="str">
        <f t="shared" si="74"/>
        <v/>
      </c>
      <c r="BF606" s="202" t="str">
        <f t="shared" si="67"/>
        <v>Non-Op</v>
      </c>
      <c r="BG606" s="202" t="str">
        <f t="shared" si="66"/>
        <v>NO</v>
      </c>
      <c r="BH606" s="202" t="str">
        <f t="shared" si="66"/>
        <v>NO</v>
      </c>
      <c r="BI606" s="202" t="str">
        <f t="shared" si="75"/>
        <v/>
      </c>
      <c r="BK606" s="202" t="b">
        <f t="shared" si="70"/>
        <v>1</v>
      </c>
      <c r="BL606" s="202" t="b">
        <f t="shared" si="70"/>
        <v>1</v>
      </c>
      <c r="BM606" s="202" t="b">
        <f t="shared" si="70"/>
        <v>1</v>
      </c>
      <c r="BN606" s="202" t="b">
        <f t="shared" si="69"/>
        <v>1</v>
      </c>
      <c r="BO606" s="202" t="b">
        <f t="shared" si="69"/>
        <v>1</v>
      </c>
      <c r="BP606" s="202" t="b">
        <f t="shared" si="69"/>
        <v>1</v>
      </c>
      <c r="BQ606" s="202" t="b">
        <f t="shared" si="69"/>
        <v>1</v>
      </c>
    </row>
    <row r="607" spans="1:69" s="214" customFormat="1" ht="12" customHeight="1" x14ac:dyDescent="0.2">
      <c r="A607" s="239">
        <v>18238221</v>
      </c>
      <c r="B607" s="240" t="s">
        <v>2247</v>
      </c>
      <c r="C607" s="200" t="s">
        <v>968</v>
      </c>
      <c r="D607" s="201" t="s">
        <v>478</v>
      </c>
      <c r="E607" s="170"/>
      <c r="F607" s="200"/>
      <c r="G607" s="201"/>
      <c r="H607" s="202" t="s">
        <v>1684</v>
      </c>
      <c r="I607" s="202" t="s">
        <v>1684</v>
      </c>
      <c r="J607" s="202" t="s">
        <v>1684</v>
      </c>
      <c r="K607" s="202" t="s">
        <v>478</v>
      </c>
      <c r="L607" s="202" t="s">
        <v>1685</v>
      </c>
      <c r="M607" s="202" t="s">
        <v>1685</v>
      </c>
      <c r="N607" s="202" t="s">
        <v>1684</v>
      </c>
      <c r="O607" s="167"/>
      <c r="P607" s="203">
        <v>0</v>
      </c>
      <c r="Q607" s="203">
        <v>0</v>
      </c>
      <c r="R607" s="203">
        <v>0</v>
      </c>
      <c r="S607" s="203">
        <v>0</v>
      </c>
      <c r="T607" s="203">
        <v>0</v>
      </c>
      <c r="U607" s="203">
        <v>0</v>
      </c>
      <c r="V607" s="203">
        <v>0</v>
      </c>
      <c r="W607" s="203">
        <v>0</v>
      </c>
      <c r="X607" s="203">
        <v>0</v>
      </c>
      <c r="Y607" s="203">
        <v>1895.38</v>
      </c>
      <c r="Z607" s="203">
        <v>3602.59</v>
      </c>
      <c r="AA607" s="203">
        <v>4072.83</v>
      </c>
      <c r="AB607" s="203">
        <v>4793.1899999999996</v>
      </c>
      <c r="AC607" s="203"/>
      <c r="AD607" s="203"/>
      <c r="AE607" s="203">
        <v>997.28291666666655</v>
      </c>
      <c r="AF607" s="270"/>
      <c r="AG607" s="271"/>
      <c r="AH607" s="205"/>
      <c r="AI607" s="205"/>
      <c r="AJ607" s="205"/>
      <c r="AK607" s="206">
        <v>997.28291666666655</v>
      </c>
      <c r="AL607" s="205">
        <v>997.28291666666655</v>
      </c>
      <c r="AM607" s="207"/>
      <c r="AN607" s="205"/>
      <c r="AO607" s="208">
        <v>0</v>
      </c>
      <c r="AP607" s="209"/>
      <c r="AQ607" s="210">
        <v>4793.1899999999996</v>
      </c>
      <c r="AR607" s="205"/>
      <c r="AS607" s="205"/>
      <c r="AT607" s="205"/>
      <c r="AU607" s="205">
        <v>4793.1899999999996</v>
      </c>
      <c r="AV607" s="211">
        <v>4793.1899999999996</v>
      </c>
      <c r="AW607" s="205"/>
      <c r="AX607" s="205"/>
      <c r="AY607" s="207">
        <v>0</v>
      </c>
      <c r="AZ607" s="212" t="s">
        <v>4909</v>
      </c>
      <c r="BA607" s="213">
        <v>0</v>
      </c>
      <c r="BC607" s="202" t="str">
        <f t="shared" si="74"/>
        <v/>
      </c>
      <c r="BD607" s="202" t="str">
        <f t="shared" si="74"/>
        <v/>
      </c>
      <c r="BE607" s="202" t="str">
        <f t="shared" si="74"/>
        <v/>
      </c>
      <c r="BF607" s="202" t="str">
        <f t="shared" si="67"/>
        <v>Non-Op</v>
      </c>
      <c r="BG607" s="202" t="str">
        <f t="shared" si="66"/>
        <v>NO</v>
      </c>
      <c r="BH607" s="202" t="str">
        <f t="shared" si="66"/>
        <v>NO</v>
      </c>
      <c r="BI607" s="202" t="str">
        <f t="shared" si="75"/>
        <v/>
      </c>
      <c r="BK607" s="202" t="b">
        <f t="shared" si="70"/>
        <v>1</v>
      </c>
      <c r="BL607" s="202" t="b">
        <f t="shared" si="70"/>
        <v>1</v>
      </c>
      <c r="BM607" s="202" t="b">
        <f t="shared" si="70"/>
        <v>1</v>
      </c>
      <c r="BN607" s="202" t="b">
        <f t="shared" si="69"/>
        <v>1</v>
      </c>
      <c r="BO607" s="202" t="b">
        <f t="shared" si="69"/>
        <v>1</v>
      </c>
      <c r="BP607" s="202" t="b">
        <f t="shared" si="69"/>
        <v>1</v>
      </c>
      <c r="BQ607" s="202" t="b">
        <f t="shared" si="69"/>
        <v>1</v>
      </c>
    </row>
    <row r="608" spans="1:69" s="214" customFormat="1" ht="12" customHeight="1" x14ac:dyDescent="0.2">
      <c r="A608" s="239">
        <v>18238311</v>
      </c>
      <c r="B608" s="240" t="s">
        <v>2248</v>
      </c>
      <c r="C608" s="201" t="s">
        <v>171</v>
      </c>
      <c r="D608" s="201" t="s">
        <v>476</v>
      </c>
      <c r="E608" s="170"/>
      <c r="F608" s="201"/>
      <c r="G608" s="201"/>
      <c r="H608" s="202" t="s">
        <v>1684</v>
      </c>
      <c r="I608" s="202" t="s">
        <v>476</v>
      </c>
      <c r="J608" s="202" t="s">
        <v>1684</v>
      </c>
      <c r="K608" s="202" t="s">
        <v>1684</v>
      </c>
      <c r="L608" s="202" t="s">
        <v>1685</v>
      </c>
      <c r="M608" s="202" t="s">
        <v>1685</v>
      </c>
      <c r="N608" s="202" t="s">
        <v>1684</v>
      </c>
      <c r="O608" s="167"/>
      <c r="P608" s="203">
        <v>8287437.7599999998</v>
      </c>
      <c r="Q608" s="203">
        <v>7910735.7599999998</v>
      </c>
      <c r="R608" s="203">
        <v>7534033.7599999998</v>
      </c>
      <c r="S608" s="203">
        <v>7157331.7599999998</v>
      </c>
      <c r="T608" s="203">
        <v>6780629.7599999998</v>
      </c>
      <c r="U608" s="203">
        <v>6403927.7599999998</v>
      </c>
      <c r="V608" s="203">
        <v>6027225.7599999998</v>
      </c>
      <c r="W608" s="203">
        <v>5650523.7599999998</v>
      </c>
      <c r="X608" s="203">
        <v>5273821.76</v>
      </c>
      <c r="Y608" s="203">
        <v>4897119.76</v>
      </c>
      <c r="Z608" s="203">
        <v>4520417.76</v>
      </c>
      <c r="AA608" s="203">
        <v>4143715.76</v>
      </c>
      <c r="AB608" s="203">
        <v>3767013.76</v>
      </c>
      <c r="AC608" s="203"/>
      <c r="AD608" s="203"/>
      <c r="AE608" s="203">
        <v>6027225.7599999988</v>
      </c>
      <c r="AF608" s="215" t="s">
        <v>172</v>
      </c>
      <c r="AG608" s="216"/>
      <c r="AH608" s="205"/>
      <c r="AI608" s="205">
        <v>6027225.7599999988</v>
      </c>
      <c r="AJ608" s="205"/>
      <c r="AK608" s="206"/>
      <c r="AL608" s="205">
        <v>6027225.7599999988</v>
      </c>
      <c r="AM608" s="207"/>
      <c r="AN608" s="205"/>
      <c r="AO608" s="208">
        <v>0</v>
      </c>
      <c r="AP608" s="209"/>
      <c r="AQ608" s="210">
        <v>3767013.76</v>
      </c>
      <c r="AR608" s="205"/>
      <c r="AS608" s="205">
        <v>3767013.76</v>
      </c>
      <c r="AT608" s="205"/>
      <c r="AU608" s="205"/>
      <c r="AV608" s="211">
        <v>3767013.76</v>
      </c>
      <c r="AW608" s="205"/>
      <c r="AX608" s="205"/>
      <c r="AY608" s="207">
        <v>0</v>
      </c>
      <c r="AZ608" s="212"/>
      <c r="BA608" s="213">
        <v>0</v>
      </c>
      <c r="BC608" s="202" t="str">
        <f t="shared" si="74"/>
        <v/>
      </c>
      <c r="BD608" s="202" t="str">
        <f t="shared" si="74"/>
        <v>ERB</v>
      </c>
      <c r="BE608" s="202" t="str">
        <f t="shared" si="74"/>
        <v/>
      </c>
      <c r="BF608" s="202" t="str">
        <f t="shared" si="67"/>
        <v/>
      </c>
      <c r="BG608" s="202" t="str">
        <f t="shared" si="66"/>
        <v>NO</v>
      </c>
      <c r="BH608" s="202" t="str">
        <f t="shared" si="66"/>
        <v>NO</v>
      </c>
      <c r="BI608" s="202" t="str">
        <f t="shared" si="75"/>
        <v/>
      </c>
      <c r="BK608" s="202" t="b">
        <f t="shared" si="70"/>
        <v>1</v>
      </c>
      <c r="BL608" s="202" t="b">
        <f t="shared" si="70"/>
        <v>1</v>
      </c>
      <c r="BM608" s="202" t="b">
        <f t="shared" si="70"/>
        <v>1</v>
      </c>
      <c r="BN608" s="202" t="b">
        <f t="shared" si="69"/>
        <v>1</v>
      </c>
      <c r="BO608" s="202" t="b">
        <f t="shared" si="69"/>
        <v>1</v>
      </c>
      <c r="BP608" s="202" t="b">
        <f t="shared" si="69"/>
        <v>1</v>
      </c>
      <c r="BQ608" s="202" t="b">
        <f t="shared" si="69"/>
        <v>1</v>
      </c>
    </row>
    <row r="609" spans="1:69" s="214" customFormat="1" ht="12" customHeight="1" x14ac:dyDescent="0.2">
      <c r="A609" s="239">
        <v>18238321</v>
      </c>
      <c r="B609" s="240" t="s">
        <v>2249</v>
      </c>
      <c r="C609" s="201" t="s">
        <v>148</v>
      </c>
      <c r="D609" s="201" t="s">
        <v>476</v>
      </c>
      <c r="E609" s="170"/>
      <c r="F609" s="201"/>
      <c r="G609" s="201"/>
      <c r="H609" s="202" t="s">
        <v>1684</v>
      </c>
      <c r="I609" s="202" t="s">
        <v>476</v>
      </c>
      <c r="J609" s="202" t="s">
        <v>1684</v>
      </c>
      <c r="K609" s="202" t="s">
        <v>1684</v>
      </c>
      <c r="L609" s="202" t="s">
        <v>1685</v>
      </c>
      <c r="M609" s="202" t="s">
        <v>1685</v>
      </c>
      <c r="N609" s="202" t="s">
        <v>1684</v>
      </c>
      <c r="O609" s="167"/>
      <c r="P609" s="203">
        <v>561112.9</v>
      </c>
      <c r="Q609" s="203">
        <v>504999.9</v>
      </c>
      <c r="R609" s="203">
        <v>448886.9</v>
      </c>
      <c r="S609" s="203">
        <v>392773.9</v>
      </c>
      <c r="T609" s="203">
        <v>336660.9</v>
      </c>
      <c r="U609" s="203">
        <v>280547.90000000002</v>
      </c>
      <c r="V609" s="203">
        <v>224434.9</v>
      </c>
      <c r="W609" s="203">
        <v>168321.9</v>
      </c>
      <c r="X609" s="203">
        <v>112208.9</v>
      </c>
      <c r="Y609" s="203">
        <v>56095.9</v>
      </c>
      <c r="Z609" s="203">
        <v>0</v>
      </c>
      <c r="AA609" s="203">
        <v>0</v>
      </c>
      <c r="AB609" s="203">
        <v>0</v>
      </c>
      <c r="AC609" s="203"/>
      <c r="AD609" s="203"/>
      <c r="AE609" s="203">
        <v>233790.62916666665</v>
      </c>
      <c r="AF609" s="215" t="s">
        <v>149</v>
      </c>
      <c r="AG609" s="216"/>
      <c r="AH609" s="205"/>
      <c r="AI609" s="205">
        <v>233790.62916666665</v>
      </c>
      <c r="AJ609" s="205"/>
      <c r="AK609" s="206"/>
      <c r="AL609" s="205">
        <v>233790.62916666665</v>
      </c>
      <c r="AM609" s="207"/>
      <c r="AN609" s="205"/>
      <c r="AO609" s="208">
        <v>0</v>
      </c>
      <c r="AP609" s="209"/>
      <c r="AQ609" s="210">
        <v>0</v>
      </c>
      <c r="AR609" s="205"/>
      <c r="AS609" s="205">
        <v>0</v>
      </c>
      <c r="AT609" s="205"/>
      <c r="AU609" s="205"/>
      <c r="AV609" s="211">
        <v>0</v>
      </c>
      <c r="AW609" s="205"/>
      <c r="AX609" s="205"/>
      <c r="AY609" s="207">
        <v>0</v>
      </c>
      <c r="AZ609" s="212"/>
      <c r="BA609" s="213">
        <v>0</v>
      </c>
      <c r="BC609" s="202" t="str">
        <f t="shared" si="74"/>
        <v/>
      </c>
      <c r="BD609" s="202" t="str">
        <f t="shared" si="74"/>
        <v>ERB</v>
      </c>
      <c r="BE609" s="202" t="str">
        <f t="shared" si="74"/>
        <v/>
      </c>
      <c r="BF609" s="202" t="str">
        <f t="shared" si="67"/>
        <v/>
      </c>
      <c r="BG609" s="202" t="str">
        <f t="shared" si="66"/>
        <v>NO</v>
      </c>
      <c r="BH609" s="202" t="str">
        <f t="shared" si="66"/>
        <v>NO</v>
      </c>
      <c r="BI609" s="202" t="str">
        <f t="shared" si="75"/>
        <v/>
      </c>
      <c r="BK609" s="202" t="b">
        <f t="shared" si="70"/>
        <v>1</v>
      </c>
      <c r="BL609" s="202" t="b">
        <f t="shared" si="70"/>
        <v>1</v>
      </c>
      <c r="BM609" s="202" t="b">
        <f t="shared" si="70"/>
        <v>1</v>
      </c>
      <c r="BN609" s="202" t="b">
        <f t="shared" si="69"/>
        <v>1</v>
      </c>
      <c r="BO609" s="202" t="b">
        <f t="shared" si="69"/>
        <v>1</v>
      </c>
      <c r="BP609" s="202" t="b">
        <f t="shared" si="69"/>
        <v>1</v>
      </c>
      <c r="BQ609" s="202" t="b">
        <f t="shared" si="69"/>
        <v>1</v>
      </c>
    </row>
    <row r="610" spans="1:69" s="214" customFormat="1" ht="12" customHeight="1" x14ac:dyDescent="0.2">
      <c r="A610" s="239">
        <v>18238331</v>
      </c>
      <c r="B610" s="240" t="s">
        <v>2250</v>
      </c>
      <c r="C610" s="201" t="s">
        <v>146</v>
      </c>
      <c r="D610" s="201" t="s">
        <v>476</v>
      </c>
      <c r="E610" s="170"/>
      <c r="F610" s="201"/>
      <c r="G610" s="201"/>
      <c r="H610" s="202" t="s">
        <v>1684</v>
      </c>
      <c r="I610" s="202" t="s">
        <v>476</v>
      </c>
      <c r="J610" s="202" t="s">
        <v>1684</v>
      </c>
      <c r="K610" s="202" t="s">
        <v>1684</v>
      </c>
      <c r="L610" s="202" t="s">
        <v>1685</v>
      </c>
      <c r="M610" s="202" t="s">
        <v>1685</v>
      </c>
      <c r="N610" s="202" t="s">
        <v>1684</v>
      </c>
      <c r="O610" s="167"/>
      <c r="P610" s="203">
        <v>2203421.7200000002</v>
      </c>
      <c r="Q610" s="203">
        <v>1983077.72</v>
      </c>
      <c r="R610" s="203">
        <v>1762733.72</v>
      </c>
      <c r="S610" s="203">
        <v>1542389.72</v>
      </c>
      <c r="T610" s="203">
        <v>1322045.72</v>
      </c>
      <c r="U610" s="203">
        <v>1101701.72</v>
      </c>
      <c r="V610" s="203">
        <v>881357.72</v>
      </c>
      <c r="W610" s="203">
        <v>661013.72</v>
      </c>
      <c r="X610" s="203">
        <v>440669.72</v>
      </c>
      <c r="Y610" s="203">
        <v>220325.72</v>
      </c>
      <c r="Z610" s="203">
        <v>0</v>
      </c>
      <c r="AA610" s="203">
        <v>0</v>
      </c>
      <c r="AB610" s="203">
        <v>0</v>
      </c>
      <c r="AC610" s="203"/>
      <c r="AD610" s="203"/>
      <c r="AE610" s="203">
        <v>918085.52833333344</v>
      </c>
      <c r="AF610" s="215" t="s">
        <v>147</v>
      </c>
      <c r="AG610" s="216"/>
      <c r="AH610" s="205"/>
      <c r="AI610" s="205">
        <v>918085.52833333344</v>
      </c>
      <c r="AJ610" s="205"/>
      <c r="AK610" s="206"/>
      <c r="AL610" s="205">
        <v>918085.52833333344</v>
      </c>
      <c r="AM610" s="207"/>
      <c r="AN610" s="205"/>
      <c r="AO610" s="208">
        <v>0</v>
      </c>
      <c r="AP610" s="209"/>
      <c r="AQ610" s="210">
        <v>0</v>
      </c>
      <c r="AR610" s="205"/>
      <c r="AS610" s="205">
        <v>0</v>
      </c>
      <c r="AT610" s="205"/>
      <c r="AU610" s="205"/>
      <c r="AV610" s="211">
        <v>0</v>
      </c>
      <c r="AW610" s="205"/>
      <c r="AX610" s="205"/>
      <c r="AY610" s="207">
        <v>0</v>
      </c>
      <c r="AZ610" s="212"/>
      <c r="BA610" s="213">
        <v>0</v>
      </c>
      <c r="BC610" s="202" t="str">
        <f t="shared" si="74"/>
        <v/>
      </c>
      <c r="BD610" s="202" t="str">
        <f t="shared" si="74"/>
        <v>ERB</v>
      </c>
      <c r="BE610" s="202" t="str">
        <f t="shared" si="74"/>
        <v/>
      </c>
      <c r="BF610" s="202" t="str">
        <f t="shared" si="67"/>
        <v/>
      </c>
      <c r="BG610" s="202" t="str">
        <f t="shared" si="66"/>
        <v>NO</v>
      </c>
      <c r="BH610" s="202" t="str">
        <f t="shared" si="66"/>
        <v>NO</v>
      </c>
      <c r="BI610" s="202" t="str">
        <f t="shared" si="75"/>
        <v/>
      </c>
      <c r="BK610" s="202" t="b">
        <f t="shared" si="70"/>
        <v>1</v>
      </c>
      <c r="BL610" s="202" t="b">
        <f t="shared" si="70"/>
        <v>1</v>
      </c>
      <c r="BM610" s="202" t="b">
        <f t="shared" si="70"/>
        <v>1</v>
      </c>
      <c r="BN610" s="202" t="b">
        <f t="shared" si="69"/>
        <v>1</v>
      </c>
      <c r="BO610" s="202" t="b">
        <f t="shared" si="69"/>
        <v>1</v>
      </c>
      <c r="BP610" s="202" t="b">
        <f t="shared" si="69"/>
        <v>1</v>
      </c>
      <c r="BQ610" s="202" t="b">
        <f t="shared" si="69"/>
        <v>1</v>
      </c>
    </row>
    <row r="611" spans="1:69" s="214" customFormat="1" ht="12" customHeight="1" x14ac:dyDescent="0.2">
      <c r="A611" s="239">
        <v>18239001</v>
      </c>
      <c r="B611" s="240" t="s">
        <v>2251</v>
      </c>
      <c r="C611" s="200" t="s">
        <v>969</v>
      </c>
      <c r="D611" s="201" t="s">
        <v>479</v>
      </c>
      <c r="E611" s="170"/>
      <c r="F611" s="200"/>
      <c r="G611" s="201"/>
      <c r="H611" s="202" t="s">
        <v>1684</v>
      </c>
      <c r="I611" s="202" t="s">
        <v>1684</v>
      </c>
      <c r="J611" s="202" t="s">
        <v>1684</v>
      </c>
      <c r="K611" s="202" t="s">
        <v>1684</v>
      </c>
      <c r="L611" s="202" t="s">
        <v>479</v>
      </c>
      <c r="M611" s="202" t="s">
        <v>1685</v>
      </c>
      <c r="N611" s="202" t="s">
        <v>479</v>
      </c>
      <c r="O611" s="167"/>
      <c r="P611" s="203">
        <v>132835171.86</v>
      </c>
      <c r="Q611" s="203">
        <v>134240654.11000001</v>
      </c>
      <c r="R611" s="203">
        <v>135183530.77000001</v>
      </c>
      <c r="S611" s="203">
        <v>135977617.09999999</v>
      </c>
      <c r="T611" s="203">
        <v>137145000.41999999</v>
      </c>
      <c r="U611" s="203">
        <v>138310041.61000001</v>
      </c>
      <c r="V611" s="203">
        <v>139164942.18000001</v>
      </c>
      <c r="W611" s="203">
        <v>139961533.81999999</v>
      </c>
      <c r="X611" s="203">
        <v>140546987.56</v>
      </c>
      <c r="Y611" s="203">
        <v>140996390.78999999</v>
      </c>
      <c r="Z611" s="203">
        <v>142074020.25</v>
      </c>
      <c r="AA611" s="203">
        <v>144030686.22999999</v>
      </c>
      <c r="AB611" s="203">
        <v>145060999.87</v>
      </c>
      <c r="AC611" s="203"/>
      <c r="AD611" s="203"/>
      <c r="AE611" s="203">
        <v>138881624.22541666</v>
      </c>
      <c r="AF611" s="270"/>
      <c r="AG611" s="271"/>
      <c r="AH611" s="205"/>
      <c r="AI611" s="205"/>
      <c r="AJ611" s="205"/>
      <c r="AK611" s="206"/>
      <c r="AL611" s="205">
        <v>0</v>
      </c>
      <c r="AM611" s="207">
        <v>138881624.22541666</v>
      </c>
      <c r="AN611" s="205"/>
      <c r="AO611" s="208">
        <v>138881624.22541666</v>
      </c>
      <c r="AP611" s="209"/>
      <c r="AQ611" s="210">
        <v>145060999.87</v>
      </c>
      <c r="AR611" s="205"/>
      <c r="AS611" s="205"/>
      <c r="AT611" s="205"/>
      <c r="AU611" s="205"/>
      <c r="AV611" s="211">
        <v>0</v>
      </c>
      <c r="AW611" s="205">
        <v>145060999.87</v>
      </c>
      <c r="AX611" s="205"/>
      <c r="AY611" s="207">
        <v>145060999.87</v>
      </c>
      <c r="AZ611" s="212"/>
      <c r="BA611" s="213">
        <v>0</v>
      </c>
      <c r="BC611" s="202" t="str">
        <f t="shared" si="74"/>
        <v/>
      </c>
      <c r="BD611" s="202" t="str">
        <f t="shared" si="74"/>
        <v/>
      </c>
      <c r="BE611" s="202" t="str">
        <f t="shared" si="74"/>
        <v/>
      </c>
      <c r="BF611" s="202" t="str">
        <f t="shared" si="67"/>
        <v/>
      </c>
      <c r="BG611" s="202" t="str">
        <f t="shared" si="66"/>
        <v>W/C</v>
      </c>
      <c r="BH611" s="202" t="str">
        <f t="shared" si="66"/>
        <v>NO</v>
      </c>
      <c r="BI611" s="202" t="str">
        <f t="shared" si="75"/>
        <v>W/C</v>
      </c>
      <c r="BK611" s="202" t="b">
        <f t="shared" si="70"/>
        <v>1</v>
      </c>
      <c r="BL611" s="202" t="b">
        <f t="shared" si="70"/>
        <v>1</v>
      </c>
      <c r="BM611" s="202" t="b">
        <f t="shared" si="70"/>
        <v>1</v>
      </c>
      <c r="BN611" s="202" t="b">
        <f t="shared" si="69"/>
        <v>1</v>
      </c>
      <c r="BO611" s="202" t="b">
        <f t="shared" si="69"/>
        <v>1</v>
      </c>
      <c r="BP611" s="202" t="b">
        <f t="shared" si="69"/>
        <v>1</v>
      </c>
      <c r="BQ611" s="202" t="b">
        <f t="shared" si="69"/>
        <v>1</v>
      </c>
    </row>
    <row r="612" spans="1:69" s="214" customFormat="1" ht="12" customHeight="1" x14ac:dyDescent="0.2">
      <c r="A612" s="239">
        <v>18239002</v>
      </c>
      <c r="B612" s="240" t="s">
        <v>2252</v>
      </c>
      <c r="C612" s="200" t="s">
        <v>970</v>
      </c>
      <c r="D612" s="201" t="s">
        <v>479</v>
      </c>
      <c r="E612" s="170"/>
      <c r="F612" s="200"/>
      <c r="G612" s="201"/>
      <c r="H612" s="202" t="s">
        <v>1684</v>
      </c>
      <c r="I612" s="202" t="s">
        <v>1684</v>
      </c>
      <c r="J612" s="202" t="s">
        <v>1684</v>
      </c>
      <c r="K612" s="202" t="s">
        <v>1684</v>
      </c>
      <c r="L612" s="202" t="s">
        <v>479</v>
      </c>
      <c r="M612" s="202" t="s">
        <v>1685</v>
      </c>
      <c r="N612" s="202" t="s">
        <v>479</v>
      </c>
      <c r="O612" s="167"/>
      <c r="P612" s="203">
        <v>37641382.450000003</v>
      </c>
      <c r="Q612" s="203">
        <v>37833418.909999996</v>
      </c>
      <c r="R612" s="203">
        <v>38016063.090000004</v>
      </c>
      <c r="S612" s="203">
        <v>38108182.130000003</v>
      </c>
      <c r="T612" s="203">
        <v>38267561.030000001</v>
      </c>
      <c r="U612" s="203">
        <v>38431828.149999999</v>
      </c>
      <c r="V612" s="203">
        <v>38524005.420000002</v>
      </c>
      <c r="W612" s="203">
        <v>38593530.109999999</v>
      </c>
      <c r="X612" s="203">
        <v>38639869.350000001</v>
      </c>
      <c r="Y612" s="203">
        <v>38688265.530000001</v>
      </c>
      <c r="Z612" s="203">
        <v>39001650.240000002</v>
      </c>
      <c r="AA612" s="203">
        <v>39341949.469999999</v>
      </c>
      <c r="AB612" s="203">
        <v>39545567.119999997</v>
      </c>
      <c r="AC612" s="203"/>
      <c r="AD612" s="203"/>
      <c r="AE612" s="203">
        <v>38503316.517916672</v>
      </c>
      <c r="AF612" s="270" t="s">
        <v>971</v>
      </c>
      <c r="AG612" s="271"/>
      <c r="AH612" s="205"/>
      <c r="AI612" s="205"/>
      <c r="AJ612" s="205"/>
      <c r="AK612" s="206"/>
      <c r="AL612" s="205">
        <v>0</v>
      </c>
      <c r="AM612" s="207">
        <v>38503316.517916672</v>
      </c>
      <c r="AN612" s="205"/>
      <c r="AO612" s="208">
        <v>38503316.517916672</v>
      </c>
      <c r="AP612" s="209"/>
      <c r="AQ612" s="210">
        <v>39545567.119999997</v>
      </c>
      <c r="AR612" s="205"/>
      <c r="AS612" s="205"/>
      <c r="AT612" s="205"/>
      <c r="AU612" s="205"/>
      <c r="AV612" s="211">
        <v>0</v>
      </c>
      <c r="AW612" s="205">
        <v>39545567.119999997</v>
      </c>
      <c r="AX612" s="205"/>
      <c r="AY612" s="207">
        <v>39545567.119999997</v>
      </c>
      <c r="AZ612" s="212"/>
      <c r="BA612" s="213">
        <v>0</v>
      </c>
      <c r="BC612" s="202" t="str">
        <f t="shared" si="74"/>
        <v/>
      </c>
      <c r="BD612" s="202" t="str">
        <f t="shared" si="74"/>
        <v/>
      </c>
      <c r="BE612" s="202" t="str">
        <f t="shared" si="74"/>
        <v/>
      </c>
      <c r="BF612" s="202" t="str">
        <f t="shared" si="67"/>
        <v/>
      </c>
      <c r="BG612" s="202" t="str">
        <f t="shared" si="66"/>
        <v>W/C</v>
      </c>
      <c r="BH612" s="202" t="str">
        <f t="shared" si="66"/>
        <v>NO</v>
      </c>
      <c r="BI612" s="202" t="str">
        <f t="shared" si="75"/>
        <v>W/C</v>
      </c>
      <c r="BK612" s="202" t="b">
        <f t="shared" si="70"/>
        <v>1</v>
      </c>
      <c r="BL612" s="202" t="b">
        <f t="shared" si="70"/>
        <v>1</v>
      </c>
      <c r="BM612" s="202" t="b">
        <f t="shared" si="70"/>
        <v>1</v>
      </c>
      <c r="BN612" s="202" t="b">
        <f t="shared" si="69"/>
        <v>1</v>
      </c>
      <c r="BO612" s="202" t="b">
        <f t="shared" si="69"/>
        <v>1</v>
      </c>
      <c r="BP612" s="202" t="b">
        <f t="shared" si="69"/>
        <v>1</v>
      </c>
      <c r="BQ612" s="202" t="b">
        <f t="shared" si="69"/>
        <v>1</v>
      </c>
    </row>
    <row r="613" spans="1:69" s="214" customFormat="1" ht="12" customHeight="1" x14ac:dyDescent="0.2">
      <c r="A613" s="239">
        <v>18239011</v>
      </c>
      <c r="B613" s="240" t="s">
        <v>2253</v>
      </c>
      <c r="C613" s="200" t="s">
        <v>972</v>
      </c>
      <c r="D613" s="201" t="s">
        <v>479</v>
      </c>
      <c r="E613" s="170"/>
      <c r="F613" s="200"/>
      <c r="G613" s="201"/>
      <c r="H613" s="202" t="s">
        <v>1684</v>
      </c>
      <c r="I613" s="202" t="s">
        <v>1684</v>
      </c>
      <c r="J613" s="202" t="s">
        <v>1684</v>
      </c>
      <c r="K613" s="202" t="s">
        <v>1684</v>
      </c>
      <c r="L613" s="202" t="s">
        <v>479</v>
      </c>
      <c r="M613" s="202" t="s">
        <v>1685</v>
      </c>
      <c r="N613" s="202" t="s">
        <v>479</v>
      </c>
      <c r="O613" s="167"/>
      <c r="P613" s="203">
        <v>3829893.73</v>
      </c>
      <c r="Q613" s="203">
        <v>3856023.76</v>
      </c>
      <c r="R613" s="203">
        <v>3882026.82</v>
      </c>
      <c r="S613" s="203">
        <v>3899899.32</v>
      </c>
      <c r="T613" s="203">
        <v>3926957.5</v>
      </c>
      <c r="U613" s="203">
        <v>3967827.44</v>
      </c>
      <c r="V613" s="203">
        <v>3983630.17</v>
      </c>
      <c r="W613" s="203">
        <v>4003387.42</v>
      </c>
      <c r="X613" s="203">
        <v>4040898.36</v>
      </c>
      <c r="Y613" s="203">
        <v>4062437.54</v>
      </c>
      <c r="Z613" s="203">
        <v>4088785.84</v>
      </c>
      <c r="AA613" s="203">
        <v>4120987.17</v>
      </c>
      <c r="AB613" s="203">
        <v>4138459.83</v>
      </c>
      <c r="AC613" s="203"/>
      <c r="AD613" s="203"/>
      <c r="AE613" s="203">
        <v>3984753.1766666672</v>
      </c>
      <c r="AF613" s="270"/>
      <c r="AG613" s="271"/>
      <c r="AH613" s="205"/>
      <c r="AI613" s="205"/>
      <c r="AJ613" s="205"/>
      <c r="AK613" s="206"/>
      <c r="AL613" s="205">
        <v>0</v>
      </c>
      <c r="AM613" s="207">
        <v>3984753.1766666672</v>
      </c>
      <c r="AN613" s="205"/>
      <c r="AO613" s="208">
        <v>3984753.1766666672</v>
      </c>
      <c r="AP613" s="209"/>
      <c r="AQ613" s="210">
        <v>4138459.83</v>
      </c>
      <c r="AR613" s="205"/>
      <c r="AS613" s="205"/>
      <c r="AT613" s="205"/>
      <c r="AU613" s="205"/>
      <c r="AV613" s="211">
        <v>0</v>
      </c>
      <c r="AW613" s="205">
        <v>4138459.83</v>
      </c>
      <c r="AX613" s="205"/>
      <c r="AY613" s="207">
        <v>4138459.83</v>
      </c>
      <c r="AZ613" s="212"/>
      <c r="BA613" s="213">
        <v>0</v>
      </c>
      <c r="BC613" s="202" t="str">
        <f t="shared" si="74"/>
        <v/>
      </c>
      <c r="BD613" s="202" t="str">
        <f t="shared" si="74"/>
        <v/>
      </c>
      <c r="BE613" s="202" t="str">
        <f t="shared" si="74"/>
        <v/>
      </c>
      <c r="BF613" s="202" t="str">
        <f t="shared" si="67"/>
        <v/>
      </c>
      <c r="BG613" s="202" t="str">
        <f t="shared" si="66"/>
        <v>W/C</v>
      </c>
      <c r="BH613" s="202" t="str">
        <f t="shared" si="66"/>
        <v>NO</v>
      </c>
      <c r="BI613" s="202" t="str">
        <f t="shared" si="75"/>
        <v>W/C</v>
      </c>
      <c r="BK613" s="202" t="b">
        <f t="shared" si="70"/>
        <v>1</v>
      </c>
      <c r="BL613" s="202" t="b">
        <f t="shared" si="70"/>
        <v>1</v>
      </c>
      <c r="BM613" s="202" t="b">
        <f t="shared" si="70"/>
        <v>1</v>
      </c>
      <c r="BN613" s="202" t="b">
        <f t="shared" si="69"/>
        <v>1</v>
      </c>
      <c r="BO613" s="202" t="b">
        <f t="shared" si="69"/>
        <v>1</v>
      </c>
      <c r="BP613" s="202" t="b">
        <f t="shared" si="69"/>
        <v>1</v>
      </c>
      <c r="BQ613" s="202" t="b">
        <f t="shared" si="69"/>
        <v>1</v>
      </c>
    </row>
    <row r="614" spans="1:69" s="214" customFormat="1" ht="12" customHeight="1" x14ac:dyDescent="0.2">
      <c r="A614" s="239">
        <v>18239012</v>
      </c>
      <c r="B614" s="240" t="s">
        <v>2254</v>
      </c>
      <c r="C614" s="200" t="s">
        <v>973</v>
      </c>
      <c r="D614" s="201" t="s">
        <v>479</v>
      </c>
      <c r="E614" s="170"/>
      <c r="F614" s="200"/>
      <c r="G614" s="201"/>
      <c r="H614" s="202" t="s">
        <v>1684</v>
      </c>
      <c r="I614" s="202" t="s">
        <v>1684</v>
      </c>
      <c r="J614" s="202" t="s">
        <v>1684</v>
      </c>
      <c r="K614" s="202" t="s">
        <v>1684</v>
      </c>
      <c r="L614" s="202" t="s">
        <v>479</v>
      </c>
      <c r="M614" s="202" t="s">
        <v>1685</v>
      </c>
      <c r="N614" s="202" t="s">
        <v>479</v>
      </c>
      <c r="O614" s="167"/>
      <c r="P614" s="203">
        <v>1468246.07</v>
      </c>
      <c r="Q614" s="203">
        <v>1474778.58</v>
      </c>
      <c r="R614" s="203">
        <v>1481279.34</v>
      </c>
      <c r="S614" s="203">
        <v>1485747.46</v>
      </c>
      <c r="T614" s="203">
        <v>1492512.01</v>
      </c>
      <c r="U614" s="203">
        <v>1502729.5</v>
      </c>
      <c r="V614" s="203">
        <v>1506680.18</v>
      </c>
      <c r="W614" s="203">
        <v>1511619.49</v>
      </c>
      <c r="X614" s="203">
        <v>1520997.22</v>
      </c>
      <c r="Y614" s="203">
        <v>1526382.02</v>
      </c>
      <c r="Z614" s="203">
        <v>1532969.1</v>
      </c>
      <c r="AA614" s="203">
        <v>1541019.43</v>
      </c>
      <c r="AB614" s="203">
        <v>1545387.59</v>
      </c>
      <c r="AC614" s="203"/>
      <c r="AD614" s="203"/>
      <c r="AE614" s="203">
        <v>1506960.93</v>
      </c>
      <c r="AF614" s="270" t="s">
        <v>971</v>
      </c>
      <c r="AG614" s="271"/>
      <c r="AH614" s="205"/>
      <c r="AI614" s="205"/>
      <c r="AJ614" s="205"/>
      <c r="AK614" s="206"/>
      <c r="AL614" s="205">
        <v>0</v>
      </c>
      <c r="AM614" s="207">
        <v>1506960.93</v>
      </c>
      <c r="AN614" s="205"/>
      <c r="AO614" s="208">
        <v>1506960.93</v>
      </c>
      <c r="AP614" s="209"/>
      <c r="AQ614" s="210">
        <v>1545387.59</v>
      </c>
      <c r="AR614" s="205"/>
      <c r="AS614" s="205"/>
      <c r="AT614" s="205"/>
      <c r="AU614" s="205"/>
      <c r="AV614" s="211">
        <v>0</v>
      </c>
      <c r="AW614" s="205">
        <v>1545387.59</v>
      </c>
      <c r="AX614" s="205"/>
      <c r="AY614" s="207">
        <v>1545387.59</v>
      </c>
      <c r="AZ614" s="212"/>
      <c r="BA614" s="213">
        <v>0</v>
      </c>
      <c r="BC614" s="202" t="str">
        <f t="shared" si="74"/>
        <v/>
      </c>
      <c r="BD614" s="202" t="str">
        <f t="shared" si="74"/>
        <v/>
      </c>
      <c r="BE614" s="202" t="str">
        <f t="shared" si="74"/>
        <v/>
      </c>
      <c r="BF614" s="202" t="str">
        <f t="shared" si="67"/>
        <v/>
      </c>
      <c r="BG614" s="202" t="str">
        <f t="shared" ref="BG614:BH683" si="76">IF(VALUE(AW614),"W/C",IF(ISBLANK(AW614),"NO","W/C"))</f>
        <v>W/C</v>
      </c>
      <c r="BH614" s="202" t="str">
        <f t="shared" si="76"/>
        <v>NO</v>
      </c>
      <c r="BI614" s="202" t="str">
        <f t="shared" si="75"/>
        <v>W/C</v>
      </c>
      <c r="BK614" s="202" t="b">
        <f t="shared" si="70"/>
        <v>1</v>
      </c>
      <c r="BL614" s="202" t="b">
        <f t="shared" si="70"/>
        <v>1</v>
      </c>
      <c r="BM614" s="202" t="b">
        <f t="shared" si="70"/>
        <v>1</v>
      </c>
      <c r="BN614" s="202" t="b">
        <f t="shared" si="69"/>
        <v>1</v>
      </c>
      <c r="BO614" s="202" t="b">
        <f t="shared" si="69"/>
        <v>1</v>
      </c>
      <c r="BP614" s="202" t="b">
        <f t="shared" si="69"/>
        <v>1</v>
      </c>
      <c r="BQ614" s="202" t="b">
        <f t="shared" si="69"/>
        <v>1</v>
      </c>
    </row>
    <row r="615" spans="1:69" s="214" customFormat="1" ht="12" customHeight="1" x14ac:dyDescent="0.2">
      <c r="A615" s="239">
        <v>18239021</v>
      </c>
      <c r="B615" s="240" t="s">
        <v>2255</v>
      </c>
      <c r="C615" s="200" t="s">
        <v>974</v>
      </c>
      <c r="D615" s="201" t="s">
        <v>479</v>
      </c>
      <c r="E615" s="170"/>
      <c r="F615" s="200"/>
      <c r="G615" s="201"/>
      <c r="H615" s="202" t="s">
        <v>1684</v>
      </c>
      <c r="I615" s="202" t="s">
        <v>1684</v>
      </c>
      <c r="J615" s="202" t="s">
        <v>1684</v>
      </c>
      <c r="K615" s="202" t="s">
        <v>1684</v>
      </c>
      <c r="L615" s="202" t="s">
        <v>479</v>
      </c>
      <c r="M615" s="202" t="s">
        <v>1685</v>
      </c>
      <c r="N615" s="202" t="s">
        <v>479</v>
      </c>
      <c r="O615" s="167"/>
      <c r="P615" s="203">
        <v>30209143.25</v>
      </c>
      <c r="Q615" s="203">
        <v>30447324.210000001</v>
      </c>
      <c r="R615" s="203">
        <v>30663581.539999999</v>
      </c>
      <c r="S615" s="203">
        <v>30911589.530000001</v>
      </c>
      <c r="T615" s="203">
        <v>31111661.59</v>
      </c>
      <c r="U615" s="203">
        <v>31440532.789999999</v>
      </c>
      <c r="V615" s="203">
        <v>31618335.149999999</v>
      </c>
      <c r="W615" s="203">
        <v>31864124.219999999</v>
      </c>
      <c r="X615" s="203">
        <v>32139505.68</v>
      </c>
      <c r="Y615" s="203">
        <v>32494436.18</v>
      </c>
      <c r="Z615" s="203">
        <v>32955476.829999998</v>
      </c>
      <c r="AA615" s="203">
        <v>33193751.140000001</v>
      </c>
      <c r="AB615" s="203">
        <v>33421097.800000001</v>
      </c>
      <c r="AC615" s="203"/>
      <c r="AD615" s="203"/>
      <c r="AE615" s="203">
        <v>31721286.615416661</v>
      </c>
      <c r="AF615" s="270"/>
      <c r="AG615" s="271"/>
      <c r="AH615" s="205"/>
      <c r="AI615" s="205"/>
      <c r="AJ615" s="205"/>
      <c r="AK615" s="206"/>
      <c r="AL615" s="205">
        <v>0</v>
      </c>
      <c r="AM615" s="207">
        <v>31721286.615416661</v>
      </c>
      <c r="AN615" s="205"/>
      <c r="AO615" s="208">
        <v>31721286.615416661</v>
      </c>
      <c r="AP615" s="209"/>
      <c r="AQ615" s="210">
        <v>33421097.800000001</v>
      </c>
      <c r="AR615" s="205"/>
      <c r="AS615" s="205"/>
      <c r="AT615" s="205"/>
      <c r="AU615" s="205"/>
      <c r="AV615" s="211">
        <v>0</v>
      </c>
      <c r="AW615" s="205">
        <v>33421097.800000001</v>
      </c>
      <c r="AX615" s="205"/>
      <c r="AY615" s="207">
        <v>33421097.800000001</v>
      </c>
      <c r="AZ615" s="212"/>
      <c r="BA615" s="213">
        <v>0</v>
      </c>
      <c r="BC615" s="202" t="str">
        <f t="shared" si="74"/>
        <v/>
      </c>
      <c r="BD615" s="202" t="str">
        <f t="shared" si="74"/>
        <v/>
      </c>
      <c r="BE615" s="202" t="str">
        <f t="shared" si="74"/>
        <v/>
      </c>
      <c r="BF615" s="202" t="str">
        <f t="shared" si="67"/>
        <v/>
      </c>
      <c r="BG615" s="202" t="str">
        <f t="shared" si="76"/>
        <v>W/C</v>
      </c>
      <c r="BH615" s="202" t="str">
        <f t="shared" si="76"/>
        <v>NO</v>
      </c>
      <c r="BI615" s="202" t="str">
        <f t="shared" si="75"/>
        <v>W/C</v>
      </c>
      <c r="BK615" s="202" t="b">
        <f t="shared" si="70"/>
        <v>1</v>
      </c>
      <c r="BL615" s="202" t="b">
        <f t="shared" si="70"/>
        <v>1</v>
      </c>
      <c r="BM615" s="202" t="b">
        <f t="shared" si="70"/>
        <v>1</v>
      </c>
      <c r="BN615" s="202" t="b">
        <f t="shared" si="69"/>
        <v>1</v>
      </c>
      <c r="BO615" s="202" t="b">
        <f t="shared" si="69"/>
        <v>1</v>
      </c>
      <c r="BP615" s="202" t="b">
        <f t="shared" si="69"/>
        <v>1</v>
      </c>
      <c r="BQ615" s="202" t="b">
        <f t="shared" si="69"/>
        <v>1</v>
      </c>
    </row>
    <row r="616" spans="1:69" s="214" customFormat="1" ht="12" customHeight="1" x14ac:dyDescent="0.2">
      <c r="A616" s="239">
        <v>18239022</v>
      </c>
      <c r="B616" s="240" t="s">
        <v>2256</v>
      </c>
      <c r="C616" s="200" t="s">
        <v>975</v>
      </c>
      <c r="D616" s="201" t="s">
        <v>479</v>
      </c>
      <c r="E616" s="170"/>
      <c r="F616" s="200"/>
      <c r="G616" s="201"/>
      <c r="H616" s="202" t="s">
        <v>1684</v>
      </c>
      <c r="I616" s="202" t="s">
        <v>1684</v>
      </c>
      <c r="J616" s="202" t="s">
        <v>1684</v>
      </c>
      <c r="K616" s="202" t="s">
        <v>1684</v>
      </c>
      <c r="L616" s="202" t="s">
        <v>479</v>
      </c>
      <c r="M616" s="202" t="s">
        <v>1685</v>
      </c>
      <c r="N616" s="202" t="s">
        <v>479</v>
      </c>
      <c r="O616" s="167"/>
      <c r="P616" s="203">
        <v>11175560.99</v>
      </c>
      <c r="Q616" s="203">
        <v>11235106.23</v>
      </c>
      <c r="R616" s="203">
        <v>11289170.560000001</v>
      </c>
      <c r="S616" s="203">
        <v>11351172.560000001</v>
      </c>
      <c r="T616" s="203">
        <v>11401190.58</v>
      </c>
      <c r="U616" s="203">
        <v>11483408.380000001</v>
      </c>
      <c r="V616" s="203">
        <v>11527858.970000001</v>
      </c>
      <c r="W616" s="203">
        <v>11589306.24</v>
      </c>
      <c r="X616" s="203">
        <v>11658151.6</v>
      </c>
      <c r="Y616" s="203">
        <v>11746884.23</v>
      </c>
      <c r="Z616" s="203">
        <v>11862144.390000001</v>
      </c>
      <c r="AA616" s="203">
        <v>11921712.970000001</v>
      </c>
      <c r="AB616" s="203">
        <v>11978549.630000001</v>
      </c>
      <c r="AC616" s="203"/>
      <c r="AD616" s="203"/>
      <c r="AE616" s="203">
        <v>11553596.834999999</v>
      </c>
      <c r="AF616" s="270" t="s">
        <v>971</v>
      </c>
      <c r="AG616" s="271"/>
      <c r="AH616" s="205"/>
      <c r="AI616" s="205"/>
      <c r="AJ616" s="205"/>
      <c r="AK616" s="206"/>
      <c r="AL616" s="205">
        <v>0</v>
      </c>
      <c r="AM616" s="207">
        <v>11553596.834999999</v>
      </c>
      <c r="AN616" s="205"/>
      <c r="AO616" s="208">
        <v>11553596.834999999</v>
      </c>
      <c r="AP616" s="209"/>
      <c r="AQ616" s="210">
        <v>11978549.630000001</v>
      </c>
      <c r="AR616" s="205"/>
      <c r="AS616" s="205"/>
      <c r="AT616" s="205"/>
      <c r="AU616" s="205"/>
      <c r="AV616" s="211">
        <v>0</v>
      </c>
      <c r="AW616" s="205">
        <v>11978549.630000001</v>
      </c>
      <c r="AX616" s="205"/>
      <c r="AY616" s="207">
        <v>11978549.630000001</v>
      </c>
      <c r="AZ616" s="212"/>
      <c r="BA616" s="213">
        <v>0</v>
      </c>
      <c r="BC616" s="202" t="str">
        <f t="shared" si="74"/>
        <v/>
      </c>
      <c r="BD616" s="202" t="str">
        <f t="shared" si="74"/>
        <v/>
      </c>
      <c r="BE616" s="202" t="str">
        <f t="shared" si="74"/>
        <v/>
      </c>
      <c r="BF616" s="202" t="str">
        <f t="shared" si="67"/>
        <v/>
      </c>
      <c r="BG616" s="202" t="str">
        <f t="shared" si="76"/>
        <v>W/C</v>
      </c>
      <c r="BH616" s="202" t="str">
        <f t="shared" si="76"/>
        <v>NO</v>
      </c>
      <c r="BI616" s="202" t="str">
        <f t="shared" si="75"/>
        <v>W/C</v>
      </c>
      <c r="BK616" s="202" t="b">
        <f t="shared" si="70"/>
        <v>1</v>
      </c>
      <c r="BL616" s="202" t="b">
        <f t="shared" si="70"/>
        <v>1</v>
      </c>
      <c r="BM616" s="202" t="b">
        <f t="shared" si="70"/>
        <v>1</v>
      </c>
      <c r="BN616" s="202" t="b">
        <f t="shared" si="69"/>
        <v>1</v>
      </c>
      <c r="BO616" s="202" t="b">
        <f t="shared" si="69"/>
        <v>1</v>
      </c>
      <c r="BP616" s="202" t="b">
        <f t="shared" si="69"/>
        <v>1</v>
      </c>
      <c r="BQ616" s="202" t="b">
        <f t="shared" si="69"/>
        <v>1</v>
      </c>
    </row>
    <row r="617" spans="1:69" s="214" customFormat="1" ht="12" customHeight="1" x14ac:dyDescent="0.2">
      <c r="A617" s="293">
        <v>18239023</v>
      </c>
      <c r="B617" s="294" t="s">
        <v>2257</v>
      </c>
      <c r="C617" s="200" t="s">
        <v>976</v>
      </c>
      <c r="D617" s="201" t="s">
        <v>479</v>
      </c>
      <c r="E617" s="170" t="s">
        <v>4867</v>
      </c>
      <c r="F617" s="200"/>
      <c r="G617" s="201"/>
      <c r="H617" s="202" t="s">
        <v>1684</v>
      </c>
      <c r="I617" s="202" t="s">
        <v>1684</v>
      </c>
      <c r="J617" s="202" t="s">
        <v>1684</v>
      </c>
      <c r="K617" s="202" t="s">
        <v>1684</v>
      </c>
      <c r="L617" s="202" t="s">
        <v>479</v>
      </c>
      <c r="M617" s="202" t="s">
        <v>1685</v>
      </c>
      <c r="N617" s="202" t="s">
        <v>479</v>
      </c>
      <c r="O617" s="237"/>
      <c r="P617" s="203">
        <v>-36775.72</v>
      </c>
      <c r="Q617" s="203">
        <v>0</v>
      </c>
      <c r="R617" s="203">
        <v>0</v>
      </c>
      <c r="S617" s="203">
        <v>0</v>
      </c>
      <c r="T617" s="203">
        <v>0</v>
      </c>
      <c r="U617" s="203">
        <v>0</v>
      </c>
      <c r="V617" s="203">
        <v>0</v>
      </c>
      <c r="W617" s="203">
        <v>0</v>
      </c>
      <c r="X617" s="203">
        <v>0</v>
      </c>
      <c r="Y617" s="203">
        <v>0</v>
      </c>
      <c r="Z617" s="203">
        <v>0</v>
      </c>
      <c r="AA617" s="203">
        <v>0</v>
      </c>
      <c r="AB617" s="203">
        <v>0</v>
      </c>
      <c r="AC617" s="203"/>
      <c r="AD617" s="203"/>
      <c r="AE617" s="203">
        <v>-1532.3216666666667</v>
      </c>
      <c r="AF617" s="270"/>
      <c r="AG617" s="271"/>
      <c r="AH617" s="205"/>
      <c r="AI617" s="205"/>
      <c r="AJ617" s="205"/>
      <c r="AK617" s="206"/>
      <c r="AL617" s="205">
        <v>0</v>
      </c>
      <c r="AM617" s="207">
        <v>-1532.3216666666667</v>
      </c>
      <c r="AN617" s="205"/>
      <c r="AO617" s="208">
        <v>-1532.3216666666667</v>
      </c>
      <c r="AP617" s="205"/>
      <c r="AQ617" s="210">
        <v>0</v>
      </c>
      <c r="AR617" s="205"/>
      <c r="AS617" s="205"/>
      <c r="AT617" s="205"/>
      <c r="AU617" s="205"/>
      <c r="AV617" s="211">
        <v>0</v>
      </c>
      <c r="AW617" s="205">
        <v>0</v>
      </c>
      <c r="AX617" s="205"/>
      <c r="AY617" s="207">
        <v>0</v>
      </c>
      <c r="AZ617" s="212"/>
      <c r="BA617" s="213">
        <v>0</v>
      </c>
      <c r="BC617" s="202" t="str">
        <f t="shared" si="74"/>
        <v/>
      </c>
      <c r="BD617" s="202" t="str">
        <f t="shared" si="74"/>
        <v/>
      </c>
      <c r="BE617" s="202" t="str">
        <f t="shared" si="74"/>
        <v/>
      </c>
      <c r="BF617" s="202" t="str">
        <f t="shared" si="67"/>
        <v/>
      </c>
      <c r="BG617" s="202" t="str">
        <f t="shared" si="76"/>
        <v>W/C</v>
      </c>
      <c r="BH617" s="202" t="str">
        <f t="shared" si="76"/>
        <v>NO</v>
      </c>
      <c r="BI617" s="202" t="str">
        <f t="shared" si="75"/>
        <v>W/C</v>
      </c>
      <c r="BK617" s="202" t="b">
        <f t="shared" si="70"/>
        <v>1</v>
      </c>
      <c r="BL617" s="202" t="b">
        <f t="shared" si="70"/>
        <v>1</v>
      </c>
      <c r="BM617" s="202" t="b">
        <f t="shared" si="70"/>
        <v>1</v>
      </c>
      <c r="BN617" s="202" t="b">
        <f t="shared" si="69"/>
        <v>1</v>
      </c>
      <c r="BO617" s="202" t="b">
        <f t="shared" si="69"/>
        <v>1</v>
      </c>
      <c r="BP617" s="202" t="b">
        <f t="shared" si="69"/>
        <v>1</v>
      </c>
      <c r="BQ617" s="202" t="b">
        <f t="shared" si="69"/>
        <v>1</v>
      </c>
    </row>
    <row r="618" spans="1:69" s="214" customFormat="1" ht="12" customHeight="1" x14ac:dyDescent="0.2">
      <c r="A618" s="239">
        <v>18239031</v>
      </c>
      <c r="B618" s="240" t="s">
        <v>2258</v>
      </c>
      <c r="C618" s="200" t="s">
        <v>977</v>
      </c>
      <c r="D618" s="201" t="s">
        <v>479</v>
      </c>
      <c r="E618" s="170"/>
      <c r="F618" s="200"/>
      <c r="G618" s="201"/>
      <c r="H618" s="202" t="s">
        <v>1684</v>
      </c>
      <c r="I618" s="202" t="s">
        <v>1684</v>
      </c>
      <c r="J618" s="202" t="s">
        <v>1684</v>
      </c>
      <c r="K618" s="202" t="s">
        <v>1684</v>
      </c>
      <c r="L618" s="202" t="s">
        <v>479</v>
      </c>
      <c r="M618" s="202" t="s">
        <v>1685</v>
      </c>
      <c r="N618" s="202" t="s">
        <v>479</v>
      </c>
      <c r="O618" s="167"/>
      <c r="P618" s="203">
        <v>-166874208.84</v>
      </c>
      <c r="Q618" s="203">
        <v>-168544002.08000001</v>
      </c>
      <c r="R618" s="203">
        <v>-169729139.13</v>
      </c>
      <c r="S618" s="203">
        <v>-170789105.94999999</v>
      </c>
      <c r="T618" s="203">
        <v>-172091692.87</v>
      </c>
      <c r="U618" s="203">
        <v>-173718401.84</v>
      </c>
      <c r="V618" s="203">
        <v>-174766907.5</v>
      </c>
      <c r="W618" s="203">
        <v>-175829045.46000001</v>
      </c>
      <c r="X618" s="203">
        <v>-176727391.59999999</v>
      </c>
      <c r="Y618" s="203">
        <v>-177553264.50999999</v>
      </c>
      <c r="Z618" s="203">
        <v>-179118282.91999999</v>
      </c>
      <c r="AA618" s="203">
        <v>-181345424.53999999</v>
      </c>
      <c r="AB618" s="203">
        <v>-182620557.5</v>
      </c>
      <c r="AC618" s="203"/>
      <c r="AD618" s="203"/>
      <c r="AE618" s="203">
        <v>-174580003.46416667</v>
      </c>
      <c r="AF618" s="270"/>
      <c r="AG618" s="271"/>
      <c r="AH618" s="205"/>
      <c r="AI618" s="205"/>
      <c r="AJ618" s="205"/>
      <c r="AK618" s="206"/>
      <c r="AL618" s="205">
        <v>0</v>
      </c>
      <c r="AM618" s="207">
        <v>-174580003.46416667</v>
      </c>
      <c r="AN618" s="205"/>
      <c r="AO618" s="208">
        <v>-174580003.46416667</v>
      </c>
      <c r="AP618" s="209"/>
      <c r="AQ618" s="210">
        <v>-182620557.5</v>
      </c>
      <c r="AR618" s="205"/>
      <c r="AS618" s="205"/>
      <c r="AT618" s="205"/>
      <c r="AU618" s="205"/>
      <c r="AV618" s="211">
        <v>0</v>
      </c>
      <c r="AW618" s="205">
        <v>-182620557.5</v>
      </c>
      <c r="AX618" s="205"/>
      <c r="AY618" s="207">
        <v>-182620557.5</v>
      </c>
      <c r="AZ618" s="212"/>
      <c r="BA618" s="213">
        <v>0</v>
      </c>
      <c r="BC618" s="202" t="str">
        <f t="shared" si="74"/>
        <v/>
      </c>
      <c r="BD618" s="202" t="str">
        <f t="shared" si="74"/>
        <v/>
      </c>
      <c r="BE618" s="202" t="str">
        <f t="shared" si="74"/>
        <v/>
      </c>
      <c r="BF618" s="202" t="str">
        <f t="shared" si="67"/>
        <v/>
      </c>
      <c r="BG618" s="202" t="str">
        <f t="shared" si="76"/>
        <v>W/C</v>
      </c>
      <c r="BH618" s="202" t="str">
        <f t="shared" si="76"/>
        <v>NO</v>
      </c>
      <c r="BI618" s="202" t="str">
        <f t="shared" si="75"/>
        <v>W/C</v>
      </c>
      <c r="BK618" s="202" t="b">
        <f t="shared" si="70"/>
        <v>1</v>
      </c>
      <c r="BL618" s="202" t="b">
        <f t="shared" si="70"/>
        <v>1</v>
      </c>
      <c r="BM618" s="202" t="b">
        <f t="shared" si="70"/>
        <v>1</v>
      </c>
      <c r="BN618" s="202" t="b">
        <f t="shared" si="69"/>
        <v>1</v>
      </c>
      <c r="BO618" s="202" t="b">
        <f t="shared" si="69"/>
        <v>1</v>
      </c>
      <c r="BP618" s="202" t="b">
        <f t="shared" si="69"/>
        <v>1</v>
      </c>
      <c r="BQ618" s="202" t="b">
        <f t="shared" si="69"/>
        <v>1</v>
      </c>
    </row>
    <row r="619" spans="1:69" s="214" customFormat="1" ht="12" customHeight="1" x14ac:dyDescent="0.2">
      <c r="A619" s="239">
        <v>18239032</v>
      </c>
      <c r="B619" s="240" t="s">
        <v>2259</v>
      </c>
      <c r="C619" s="200" t="s">
        <v>978</v>
      </c>
      <c r="D619" s="201" t="s">
        <v>479</v>
      </c>
      <c r="E619" s="170"/>
      <c r="F619" s="200"/>
      <c r="G619" s="201"/>
      <c r="H619" s="202" t="s">
        <v>1684</v>
      </c>
      <c r="I619" s="202" t="s">
        <v>1684</v>
      </c>
      <c r="J619" s="202" t="s">
        <v>1684</v>
      </c>
      <c r="K619" s="202" t="s">
        <v>1684</v>
      </c>
      <c r="L619" s="202" t="s">
        <v>479</v>
      </c>
      <c r="M619" s="202" t="s">
        <v>1685</v>
      </c>
      <c r="N619" s="202" t="s">
        <v>479</v>
      </c>
      <c r="O619" s="167"/>
      <c r="P619" s="203">
        <v>-50285189.509999998</v>
      </c>
      <c r="Q619" s="203">
        <v>-50543303.719999999</v>
      </c>
      <c r="R619" s="203">
        <v>-50786512.990000002</v>
      </c>
      <c r="S619" s="203">
        <v>-50945102.149999999</v>
      </c>
      <c r="T619" s="203">
        <v>-51161263.619999997</v>
      </c>
      <c r="U619" s="203">
        <v>-51417966.030000001</v>
      </c>
      <c r="V619" s="203">
        <v>-51558544.57</v>
      </c>
      <c r="W619" s="203">
        <v>-51694455.840000004</v>
      </c>
      <c r="X619" s="203">
        <v>-51819018.170000002</v>
      </c>
      <c r="Y619" s="203">
        <v>-51961531.780000001</v>
      </c>
      <c r="Z619" s="203">
        <v>-52396763.729999997</v>
      </c>
      <c r="AA619" s="203">
        <v>-52804681.869999997</v>
      </c>
      <c r="AB619" s="203">
        <v>-53069504.340000004</v>
      </c>
      <c r="AC619" s="203"/>
      <c r="AD619" s="203"/>
      <c r="AE619" s="203">
        <v>-51563874.282916673</v>
      </c>
      <c r="AF619" s="270" t="s">
        <v>971</v>
      </c>
      <c r="AG619" s="271"/>
      <c r="AH619" s="205"/>
      <c r="AI619" s="205"/>
      <c r="AJ619" s="205"/>
      <c r="AK619" s="206"/>
      <c r="AL619" s="205">
        <v>0</v>
      </c>
      <c r="AM619" s="207">
        <v>-51563874.282916673</v>
      </c>
      <c r="AN619" s="205"/>
      <c r="AO619" s="208">
        <v>-51563874.282916673</v>
      </c>
      <c r="AP619" s="209"/>
      <c r="AQ619" s="210">
        <v>-53069504.340000004</v>
      </c>
      <c r="AR619" s="205"/>
      <c r="AS619" s="205"/>
      <c r="AT619" s="205"/>
      <c r="AU619" s="205"/>
      <c r="AV619" s="211">
        <v>0</v>
      </c>
      <c r="AW619" s="205">
        <v>-53069504.340000004</v>
      </c>
      <c r="AX619" s="205"/>
      <c r="AY619" s="207">
        <v>-53069504.340000004</v>
      </c>
      <c r="AZ619" s="212"/>
      <c r="BA619" s="213">
        <v>0</v>
      </c>
      <c r="BC619" s="202" t="str">
        <f t="shared" si="74"/>
        <v/>
      </c>
      <c r="BD619" s="202" t="str">
        <f t="shared" si="74"/>
        <v/>
      </c>
      <c r="BE619" s="202" t="str">
        <f t="shared" si="74"/>
        <v/>
      </c>
      <c r="BF619" s="202" t="str">
        <f t="shared" si="67"/>
        <v/>
      </c>
      <c r="BG619" s="202" t="str">
        <f t="shared" si="76"/>
        <v>W/C</v>
      </c>
      <c r="BH619" s="202" t="str">
        <f t="shared" si="76"/>
        <v>NO</v>
      </c>
      <c r="BI619" s="202" t="str">
        <f t="shared" si="75"/>
        <v>W/C</v>
      </c>
      <c r="BK619" s="202" t="b">
        <f t="shared" si="70"/>
        <v>1</v>
      </c>
      <c r="BL619" s="202" t="b">
        <f t="shared" si="70"/>
        <v>1</v>
      </c>
      <c r="BM619" s="202" t="b">
        <f t="shared" si="70"/>
        <v>1</v>
      </c>
      <c r="BN619" s="202" t="b">
        <f t="shared" si="69"/>
        <v>1</v>
      </c>
      <c r="BO619" s="202" t="b">
        <f t="shared" si="69"/>
        <v>1</v>
      </c>
      <c r="BP619" s="202" t="b">
        <f t="shared" si="69"/>
        <v>1</v>
      </c>
      <c r="BQ619" s="202" t="b">
        <f t="shared" si="69"/>
        <v>1</v>
      </c>
    </row>
    <row r="620" spans="1:69" s="214" customFormat="1" ht="12" customHeight="1" x14ac:dyDescent="0.2">
      <c r="A620" s="241">
        <v>18239042</v>
      </c>
      <c r="B620" s="242" t="s">
        <v>2260</v>
      </c>
      <c r="C620" s="243" t="s">
        <v>979</v>
      </c>
      <c r="D620" s="244" t="s">
        <v>479</v>
      </c>
      <c r="E620" s="245"/>
      <c r="F620" s="263">
        <v>43070</v>
      </c>
      <c r="G620" s="244"/>
      <c r="H620" s="247" t="s">
        <v>1684</v>
      </c>
      <c r="I620" s="247" t="s">
        <v>1684</v>
      </c>
      <c r="J620" s="247" t="s">
        <v>1684</v>
      </c>
      <c r="K620" s="247" t="s">
        <v>1684</v>
      </c>
      <c r="L620" s="247" t="s">
        <v>479</v>
      </c>
      <c r="M620" s="247" t="s">
        <v>1685</v>
      </c>
      <c r="N620" s="247" t="s">
        <v>479</v>
      </c>
      <c r="O620" s="248"/>
      <c r="P620" s="249">
        <v>71687912.319999993</v>
      </c>
      <c r="Q620" s="249">
        <v>70484704.260000005</v>
      </c>
      <c r="R620" s="249">
        <v>69281496.200000003</v>
      </c>
      <c r="S620" s="249">
        <v>68078288.140000001</v>
      </c>
      <c r="T620" s="249">
        <v>66875080.079999998</v>
      </c>
      <c r="U620" s="249">
        <v>65671872.020000003</v>
      </c>
      <c r="V620" s="249">
        <v>64468663.960000001</v>
      </c>
      <c r="W620" s="249">
        <v>63265455.899999999</v>
      </c>
      <c r="X620" s="249">
        <v>62062247.840000004</v>
      </c>
      <c r="Y620" s="249">
        <v>60859039.780000001</v>
      </c>
      <c r="Z620" s="249">
        <v>59655831.719999999</v>
      </c>
      <c r="AA620" s="249">
        <v>58452623.659999996</v>
      </c>
      <c r="AB620" s="249">
        <v>57249415.600000001</v>
      </c>
      <c r="AC620" s="249"/>
      <c r="AD620" s="249"/>
      <c r="AE620" s="249">
        <v>64468663.960000001</v>
      </c>
      <c r="AF620" s="284"/>
      <c r="AG620" s="285"/>
      <c r="AH620" s="252"/>
      <c r="AI620" s="252"/>
      <c r="AJ620" s="252"/>
      <c r="AK620" s="253"/>
      <c r="AL620" s="252">
        <v>0</v>
      </c>
      <c r="AM620" s="254">
        <v>64468663.960000001</v>
      </c>
      <c r="AN620" s="252"/>
      <c r="AO620" s="255">
        <v>64468663.960000001</v>
      </c>
      <c r="AP620" s="252"/>
      <c r="AQ620" s="256">
        <v>57249415.600000001</v>
      </c>
      <c r="AR620" s="252"/>
      <c r="AS620" s="252"/>
      <c r="AT620" s="252"/>
      <c r="AU620" s="252"/>
      <c r="AV620" s="257">
        <v>0</v>
      </c>
      <c r="AW620" s="252">
        <v>57249415.600000001</v>
      </c>
      <c r="AX620" s="252"/>
      <c r="AY620" s="254">
        <v>57249415.600000001</v>
      </c>
      <c r="AZ620" s="258"/>
      <c r="BA620" s="213">
        <v>0</v>
      </c>
      <c r="BC620" s="247" t="str">
        <f t="shared" si="74"/>
        <v/>
      </c>
      <c r="BD620" s="247" t="str">
        <f t="shared" si="74"/>
        <v/>
      </c>
      <c r="BE620" s="247" t="str">
        <f t="shared" si="74"/>
        <v/>
      </c>
      <c r="BF620" s="202" t="str">
        <f t="shared" si="67"/>
        <v/>
      </c>
      <c r="BG620" s="202" t="str">
        <f t="shared" si="76"/>
        <v>W/C</v>
      </c>
      <c r="BH620" s="202" t="str">
        <f t="shared" si="76"/>
        <v>NO</v>
      </c>
      <c r="BI620" s="202" t="str">
        <f t="shared" si="75"/>
        <v>W/C</v>
      </c>
      <c r="BK620" s="202" t="b">
        <f t="shared" si="70"/>
        <v>1</v>
      </c>
      <c r="BL620" s="202" t="b">
        <f t="shared" si="70"/>
        <v>1</v>
      </c>
      <c r="BM620" s="202" t="b">
        <f t="shared" si="70"/>
        <v>1</v>
      </c>
      <c r="BN620" s="202" t="b">
        <f t="shared" si="69"/>
        <v>1</v>
      </c>
      <c r="BO620" s="202" t="b">
        <f t="shared" si="69"/>
        <v>1</v>
      </c>
      <c r="BP620" s="202" t="b">
        <f t="shared" si="69"/>
        <v>1</v>
      </c>
      <c r="BQ620" s="202" t="b">
        <f t="shared" si="69"/>
        <v>1</v>
      </c>
    </row>
    <row r="621" spans="1:69" s="214" customFormat="1" ht="12" customHeight="1" x14ac:dyDescent="0.2">
      <c r="A621" s="293">
        <v>18239043</v>
      </c>
      <c r="B621" s="294" t="s">
        <v>2261</v>
      </c>
      <c r="C621" s="200" t="s">
        <v>980</v>
      </c>
      <c r="D621" s="201" t="s">
        <v>478</v>
      </c>
      <c r="E621" s="170"/>
      <c r="F621" s="200"/>
      <c r="G621" s="201"/>
      <c r="H621" s="202" t="s">
        <v>1684</v>
      </c>
      <c r="I621" s="202" t="s">
        <v>1684</v>
      </c>
      <c r="J621" s="202" t="s">
        <v>1684</v>
      </c>
      <c r="K621" s="202" t="s">
        <v>478</v>
      </c>
      <c r="L621" s="202" t="s">
        <v>1685</v>
      </c>
      <c r="M621" s="202" t="s">
        <v>1685</v>
      </c>
      <c r="N621" s="202" t="s">
        <v>1684</v>
      </c>
      <c r="O621" s="237"/>
      <c r="P621" s="203">
        <v>0</v>
      </c>
      <c r="Q621" s="203">
        <v>0</v>
      </c>
      <c r="R621" s="203">
        <v>0</v>
      </c>
      <c r="S621" s="203">
        <v>0</v>
      </c>
      <c r="T621" s="203">
        <v>0</v>
      </c>
      <c r="U621" s="203">
        <v>0</v>
      </c>
      <c r="V621" s="203">
        <v>0</v>
      </c>
      <c r="W621" s="203">
        <v>0</v>
      </c>
      <c r="X621" s="203">
        <v>0</v>
      </c>
      <c r="Y621" s="203">
        <v>0</v>
      </c>
      <c r="Z621" s="203">
        <v>0</v>
      </c>
      <c r="AA621" s="203">
        <v>0</v>
      </c>
      <c r="AB621" s="203">
        <v>0</v>
      </c>
      <c r="AC621" s="203"/>
      <c r="AD621" s="203"/>
      <c r="AE621" s="203">
        <v>0</v>
      </c>
      <c r="AF621" s="270"/>
      <c r="AG621" s="271"/>
      <c r="AH621" s="205"/>
      <c r="AI621" s="205"/>
      <c r="AJ621" s="205"/>
      <c r="AK621" s="206">
        <v>0</v>
      </c>
      <c r="AL621" s="205">
        <v>0</v>
      </c>
      <c r="AM621" s="207"/>
      <c r="AN621" s="205"/>
      <c r="AO621" s="208">
        <v>0</v>
      </c>
      <c r="AP621" s="205"/>
      <c r="AQ621" s="210">
        <v>0</v>
      </c>
      <c r="AR621" s="205"/>
      <c r="AS621" s="205"/>
      <c r="AT621" s="205"/>
      <c r="AU621" s="205">
        <v>0</v>
      </c>
      <c r="AV621" s="211">
        <v>0</v>
      </c>
      <c r="AW621" s="205"/>
      <c r="AX621" s="205"/>
      <c r="AY621" s="207">
        <v>0</v>
      </c>
      <c r="AZ621" s="212" t="s">
        <v>4866</v>
      </c>
      <c r="BA621" s="213">
        <v>0</v>
      </c>
      <c r="BC621" s="202" t="str">
        <f t="shared" ref="BC621:BF641" si="77">IF(VALUE(AR621),BC$7,IF(ISBLANK(AR621),"",BC$7))</f>
        <v/>
      </c>
      <c r="BD621" s="202" t="str">
        <f t="shared" si="77"/>
        <v/>
      </c>
      <c r="BE621" s="202" t="str">
        <f t="shared" si="77"/>
        <v/>
      </c>
      <c r="BF621" s="202" t="str">
        <f t="shared" si="67"/>
        <v>Non-Op</v>
      </c>
      <c r="BG621" s="202" t="str">
        <f t="shared" si="76"/>
        <v>NO</v>
      </c>
      <c r="BH621" s="202" t="str">
        <f t="shared" si="76"/>
        <v>NO</v>
      </c>
      <c r="BI621" s="202" t="str">
        <f t="shared" si="75"/>
        <v/>
      </c>
      <c r="BK621" s="202" t="b">
        <f t="shared" si="70"/>
        <v>1</v>
      </c>
      <c r="BL621" s="202" t="b">
        <f t="shared" si="70"/>
        <v>1</v>
      </c>
      <c r="BM621" s="202" t="b">
        <f t="shared" si="70"/>
        <v>1</v>
      </c>
      <c r="BN621" s="202" t="b">
        <f t="shared" si="69"/>
        <v>1</v>
      </c>
      <c r="BO621" s="202" t="b">
        <f t="shared" si="69"/>
        <v>1</v>
      </c>
      <c r="BP621" s="202" t="b">
        <f t="shared" si="69"/>
        <v>1</v>
      </c>
      <c r="BQ621" s="202" t="b">
        <f t="shared" si="69"/>
        <v>1</v>
      </c>
    </row>
    <row r="622" spans="1:69" s="214" customFormat="1" ht="12" customHeight="1" x14ac:dyDescent="0.2">
      <c r="A622" s="239">
        <v>18239061</v>
      </c>
      <c r="B622" s="240" t="s">
        <v>2262</v>
      </c>
      <c r="C622" s="200" t="s">
        <v>981</v>
      </c>
      <c r="D622" s="201" t="s">
        <v>478</v>
      </c>
      <c r="E622" s="170"/>
      <c r="F622" s="200"/>
      <c r="G622" s="201"/>
      <c r="H622" s="202" t="s">
        <v>1684</v>
      </c>
      <c r="I622" s="202" t="s">
        <v>1684</v>
      </c>
      <c r="J622" s="202" t="s">
        <v>1684</v>
      </c>
      <c r="K622" s="202" t="s">
        <v>478</v>
      </c>
      <c r="L622" s="202" t="s">
        <v>1685</v>
      </c>
      <c r="M622" s="202" t="s">
        <v>1685</v>
      </c>
      <c r="N622" s="202" t="s">
        <v>1684</v>
      </c>
      <c r="O622" s="167"/>
      <c r="P622" s="203">
        <v>1121936</v>
      </c>
      <c r="Q622" s="203">
        <v>1134405</v>
      </c>
      <c r="R622" s="203">
        <v>1145667</v>
      </c>
      <c r="S622" s="203">
        <v>1158136</v>
      </c>
      <c r="T622" s="203">
        <v>1170827</v>
      </c>
      <c r="U622" s="203">
        <v>1183941</v>
      </c>
      <c r="V622" s="203">
        <v>1196632</v>
      </c>
      <c r="W622" s="203">
        <v>1210392</v>
      </c>
      <c r="X622" s="203">
        <v>1224152</v>
      </c>
      <c r="Y622" s="203">
        <v>1237468</v>
      </c>
      <c r="Z622" s="203">
        <v>1252020</v>
      </c>
      <c r="AA622" s="203">
        <v>1266102</v>
      </c>
      <c r="AB622" s="203">
        <v>1280654</v>
      </c>
      <c r="AC622" s="203"/>
      <c r="AD622" s="203"/>
      <c r="AE622" s="203">
        <v>1198419.75</v>
      </c>
      <c r="AF622" s="270"/>
      <c r="AG622" s="271"/>
      <c r="AH622" s="205"/>
      <c r="AI622" s="205"/>
      <c r="AJ622" s="205"/>
      <c r="AK622" s="206">
        <v>1198419.75</v>
      </c>
      <c r="AL622" s="205">
        <v>1198419.75</v>
      </c>
      <c r="AM622" s="207"/>
      <c r="AN622" s="205"/>
      <c r="AO622" s="208">
        <v>0</v>
      </c>
      <c r="AP622" s="209"/>
      <c r="AQ622" s="210">
        <v>1280654</v>
      </c>
      <c r="AR622" s="205"/>
      <c r="AS622" s="205"/>
      <c r="AT622" s="205"/>
      <c r="AU622" s="205">
        <v>1280654</v>
      </c>
      <c r="AV622" s="211">
        <v>1280654</v>
      </c>
      <c r="AW622" s="205"/>
      <c r="AX622" s="205"/>
      <c r="AY622" s="207">
        <v>0</v>
      </c>
      <c r="AZ622" s="212" t="s">
        <v>4907</v>
      </c>
      <c r="BA622" s="213">
        <v>0</v>
      </c>
      <c r="BC622" s="202" t="str">
        <f t="shared" si="77"/>
        <v/>
      </c>
      <c r="BD622" s="202" t="str">
        <f t="shared" si="77"/>
        <v/>
      </c>
      <c r="BE622" s="202" t="str">
        <f t="shared" si="77"/>
        <v/>
      </c>
      <c r="BF622" s="202" t="str">
        <f t="shared" si="77"/>
        <v>Non-Op</v>
      </c>
      <c r="BG622" s="202" t="str">
        <f t="shared" si="76"/>
        <v>NO</v>
      </c>
      <c r="BH622" s="202" t="str">
        <f t="shared" si="76"/>
        <v>NO</v>
      </c>
      <c r="BI622" s="202" t="str">
        <f t="shared" si="75"/>
        <v/>
      </c>
      <c r="BK622" s="202" t="b">
        <f t="shared" si="70"/>
        <v>1</v>
      </c>
      <c r="BL622" s="202" t="b">
        <f t="shared" si="70"/>
        <v>1</v>
      </c>
      <c r="BM622" s="202" t="b">
        <f t="shared" si="70"/>
        <v>1</v>
      </c>
      <c r="BN622" s="202" t="b">
        <f t="shared" si="69"/>
        <v>1</v>
      </c>
      <c r="BO622" s="202" t="b">
        <f t="shared" si="69"/>
        <v>1</v>
      </c>
      <c r="BP622" s="202" t="b">
        <f t="shared" si="69"/>
        <v>1</v>
      </c>
      <c r="BQ622" s="202" t="b">
        <f t="shared" si="69"/>
        <v>1</v>
      </c>
    </row>
    <row r="623" spans="1:69" s="214" customFormat="1" ht="12" customHeight="1" x14ac:dyDescent="0.2">
      <c r="A623" s="239">
        <v>18239081</v>
      </c>
      <c r="B623" s="240" t="s">
        <v>2263</v>
      </c>
      <c r="C623" s="200" t="s">
        <v>982</v>
      </c>
      <c r="D623" s="201" t="s">
        <v>478</v>
      </c>
      <c r="E623" s="170"/>
      <c r="F623" s="200"/>
      <c r="G623" s="201"/>
      <c r="H623" s="202" t="s">
        <v>1684</v>
      </c>
      <c r="I623" s="202" t="s">
        <v>1684</v>
      </c>
      <c r="J623" s="202" t="s">
        <v>1684</v>
      </c>
      <c r="K623" s="202" t="s">
        <v>478</v>
      </c>
      <c r="L623" s="202" t="s">
        <v>1685</v>
      </c>
      <c r="M623" s="202" t="s">
        <v>1685</v>
      </c>
      <c r="N623" s="202" t="s">
        <v>1684</v>
      </c>
      <c r="O623" s="167"/>
      <c r="P623" s="203">
        <v>4257903.24</v>
      </c>
      <c r="Q623" s="203">
        <v>2938695.09</v>
      </c>
      <c r="R623" s="203">
        <v>1710834.27</v>
      </c>
      <c r="S623" s="203">
        <v>521071.93</v>
      </c>
      <c r="T623" s="203">
        <v>0</v>
      </c>
      <c r="U623" s="203">
        <v>0</v>
      </c>
      <c r="V623" s="203">
        <v>0</v>
      </c>
      <c r="W623" s="203">
        <v>0</v>
      </c>
      <c r="X623" s="203">
        <v>0</v>
      </c>
      <c r="Y623" s="203">
        <v>0</v>
      </c>
      <c r="Z623" s="203">
        <v>0</v>
      </c>
      <c r="AA623" s="203">
        <v>0</v>
      </c>
      <c r="AB623" s="203">
        <v>0</v>
      </c>
      <c r="AC623" s="203"/>
      <c r="AD623" s="203"/>
      <c r="AE623" s="203">
        <v>608296.07583333331</v>
      </c>
      <c r="AF623" s="270"/>
      <c r="AG623" s="271"/>
      <c r="AH623" s="205"/>
      <c r="AI623" s="205"/>
      <c r="AJ623" s="205"/>
      <c r="AK623" s="206">
        <v>608296.07583333331</v>
      </c>
      <c r="AL623" s="205">
        <v>608296.07583333331</v>
      </c>
      <c r="AM623" s="207"/>
      <c r="AN623" s="205"/>
      <c r="AO623" s="208">
        <v>0</v>
      </c>
      <c r="AP623" s="209"/>
      <c r="AQ623" s="210">
        <v>0</v>
      </c>
      <c r="AR623" s="205"/>
      <c r="AS623" s="205"/>
      <c r="AT623" s="205"/>
      <c r="AU623" s="205">
        <v>0</v>
      </c>
      <c r="AV623" s="211">
        <v>0</v>
      </c>
      <c r="AW623" s="205"/>
      <c r="AX623" s="205"/>
      <c r="AY623" s="207">
        <v>0</v>
      </c>
      <c r="AZ623" s="212" t="s">
        <v>4909</v>
      </c>
      <c r="BA623" s="213">
        <v>0</v>
      </c>
      <c r="BC623" s="202" t="str">
        <f t="shared" si="77"/>
        <v/>
      </c>
      <c r="BD623" s="202" t="str">
        <f t="shared" si="77"/>
        <v/>
      </c>
      <c r="BE623" s="202" t="str">
        <f t="shared" si="77"/>
        <v/>
      </c>
      <c r="BF623" s="202" t="str">
        <f t="shared" si="77"/>
        <v>Non-Op</v>
      </c>
      <c r="BG623" s="202" t="str">
        <f t="shared" si="76"/>
        <v>NO</v>
      </c>
      <c r="BH623" s="202" t="str">
        <f t="shared" si="76"/>
        <v>NO</v>
      </c>
      <c r="BI623" s="202" t="str">
        <f t="shared" si="75"/>
        <v/>
      </c>
      <c r="BK623" s="202" t="b">
        <f t="shared" si="70"/>
        <v>1</v>
      </c>
      <c r="BL623" s="202" t="b">
        <f t="shared" si="70"/>
        <v>1</v>
      </c>
      <c r="BM623" s="202" t="b">
        <f t="shared" si="70"/>
        <v>1</v>
      </c>
      <c r="BN623" s="202" t="b">
        <f t="shared" si="69"/>
        <v>1</v>
      </c>
      <c r="BO623" s="202" t="b">
        <f t="shared" si="69"/>
        <v>1</v>
      </c>
      <c r="BP623" s="202" t="b">
        <f t="shared" si="69"/>
        <v>1</v>
      </c>
      <c r="BQ623" s="202" t="b">
        <f t="shared" si="69"/>
        <v>1</v>
      </c>
    </row>
    <row r="624" spans="1:69" s="214" customFormat="1" ht="12" customHeight="1" x14ac:dyDescent="0.2">
      <c r="A624" s="239">
        <v>18239082</v>
      </c>
      <c r="B624" s="240" t="s">
        <v>2264</v>
      </c>
      <c r="C624" s="351" t="s">
        <v>983</v>
      </c>
      <c r="D624" s="201" t="s">
        <v>478</v>
      </c>
      <c r="E624" s="170"/>
      <c r="F624" s="351"/>
      <c r="G624" s="201"/>
      <c r="H624" s="202" t="s">
        <v>1684</v>
      </c>
      <c r="I624" s="202" t="s">
        <v>1684</v>
      </c>
      <c r="J624" s="202" t="s">
        <v>1684</v>
      </c>
      <c r="K624" s="202" t="s">
        <v>478</v>
      </c>
      <c r="L624" s="202" t="s">
        <v>1685</v>
      </c>
      <c r="M624" s="202" t="s">
        <v>1685</v>
      </c>
      <c r="N624" s="202" t="s">
        <v>1684</v>
      </c>
      <c r="O624" s="167"/>
      <c r="P624" s="203">
        <v>12049034.529999999</v>
      </c>
      <c r="Q624" s="203">
        <v>8728972.4700000007</v>
      </c>
      <c r="R624" s="203">
        <v>5269192.04</v>
      </c>
      <c r="S624" s="203">
        <v>2340214.02</v>
      </c>
      <c r="T624" s="203">
        <v>266403.78000000003</v>
      </c>
      <c r="U624" s="203">
        <v>45565283.369999997</v>
      </c>
      <c r="V624" s="203">
        <v>44116788.560000002</v>
      </c>
      <c r="W624" s="203">
        <v>43102177.770000003</v>
      </c>
      <c r="X624" s="203">
        <v>42116154.130000003</v>
      </c>
      <c r="Y624" s="203">
        <v>40728027.520000003</v>
      </c>
      <c r="Z624" s="203">
        <v>37407785.479999997</v>
      </c>
      <c r="AA624" s="203">
        <v>32556567.489999998</v>
      </c>
      <c r="AB624" s="203">
        <v>25754332.780000001</v>
      </c>
      <c r="AC624" s="203"/>
      <c r="AD624" s="203"/>
      <c r="AE624" s="203">
        <v>26758270.857083339</v>
      </c>
      <c r="AF624" s="270"/>
      <c r="AG624" s="271"/>
      <c r="AH624" s="205"/>
      <c r="AI624" s="205"/>
      <c r="AJ624" s="205"/>
      <c r="AK624" s="206">
        <v>26758270.857083339</v>
      </c>
      <c r="AL624" s="205">
        <v>26758270.857083339</v>
      </c>
      <c r="AM624" s="207"/>
      <c r="AN624" s="205"/>
      <c r="AO624" s="208">
        <v>0</v>
      </c>
      <c r="AP624" s="209"/>
      <c r="AQ624" s="210">
        <v>25754332.780000001</v>
      </c>
      <c r="AR624" s="205"/>
      <c r="AS624" s="205"/>
      <c r="AT624" s="205"/>
      <c r="AU624" s="205">
        <v>25754332.780000001</v>
      </c>
      <c r="AV624" s="211">
        <v>25754332.780000001</v>
      </c>
      <c r="AW624" s="205"/>
      <c r="AX624" s="205"/>
      <c r="AY624" s="207">
        <v>0</v>
      </c>
      <c r="AZ624" s="212" t="s">
        <v>4909</v>
      </c>
      <c r="BA624" s="213">
        <v>0</v>
      </c>
      <c r="BC624" s="202" t="str">
        <f t="shared" si="77"/>
        <v/>
      </c>
      <c r="BD624" s="202" t="str">
        <f t="shared" si="77"/>
        <v/>
      </c>
      <c r="BE624" s="202" t="str">
        <f t="shared" si="77"/>
        <v/>
      </c>
      <c r="BF624" s="202" t="str">
        <f t="shared" si="77"/>
        <v>Non-Op</v>
      </c>
      <c r="BG624" s="202" t="str">
        <f t="shared" si="76"/>
        <v>NO</v>
      </c>
      <c r="BH624" s="202" t="str">
        <f t="shared" si="76"/>
        <v>NO</v>
      </c>
      <c r="BI624" s="202" t="str">
        <f t="shared" si="75"/>
        <v/>
      </c>
      <c r="BK624" s="202" t="b">
        <f t="shared" si="70"/>
        <v>1</v>
      </c>
      <c r="BL624" s="202" t="b">
        <f t="shared" si="70"/>
        <v>1</v>
      </c>
      <c r="BM624" s="202" t="b">
        <f t="shared" si="70"/>
        <v>1</v>
      </c>
      <c r="BN624" s="202" t="b">
        <f t="shared" si="69"/>
        <v>1</v>
      </c>
      <c r="BO624" s="202" t="b">
        <f t="shared" si="69"/>
        <v>1</v>
      </c>
      <c r="BP624" s="202" t="b">
        <f t="shared" si="69"/>
        <v>1</v>
      </c>
      <c r="BQ624" s="202" t="b">
        <f t="shared" si="69"/>
        <v>1</v>
      </c>
    </row>
    <row r="625" spans="1:69" s="214" customFormat="1" ht="12" customHeight="1" x14ac:dyDescent="0.2">
      <c r="A625" s="239">
        <v>18239091</v>
      </c>
      <c r="B625" s="240" t="s">
        <v>2265</v>
      </c>
      <c r="C625" s="351" t="s">
        <v>984</v>
      </c>
      <c r="D625" s="201" t="s">
        <v>478</v>
      </c>
      <c r="E625" s="170"/>
      <c r="F625" s="351"/>
      <c r="G625" s="201"/>
      <c r="H625" s="202" t="s">
        <v>1684</v>
      </c>
      <c r="I625" s="202" t="s">
        <v>1684</v>
      </c>
      <c r="J625" s="202" t="s">
        <v>1684</v>
      </c>
      <c r="K625" s="202" t="s">
        <v>478</v>
      </c>
      <c r="L625" s="202" t="s">
        <v>1685</v>
      </c>
      <c r="M625" s="202" t="s">
        <v>1685</v>
      </c>
      <c r="N625" s="202" t="s">
        <v>1684</v>
      </c>
      <c r="O625" s="167"/>
      <c r="P625" s="203">
        <v>4071075.57</v>
      </c>
      <c r="Q625" s="203">
        <v>0</v>
      </c>
      <c r="R625" s="203">
        <v>0</v>
      </c>
      <c r="S625" s="203">
        <v>0</v>
      </c>
      <c r="T625" s="203">
        <v>0</v>
      </c>
      <c r="U625" s="203">
        <v>0</v>
      </c>
      <c r="V625" s="203">
        <v>0</v>
      </c>
      <c r="W625" s="203">
        <v>0</v>
      </c>
      <c r="X625" s="203">
        <v>0</v>
      </c>
      <c r="Y625" s="203">
        <v>0</v>
      </c>
      <c r="Z625" s="203">
        <v>0</v>
      </c>
      <c r="AA625" s="203">
        <v>0</v>
      </c>
      <c r="AB625" s="203">
        <v>0</v>
      </c>
      <c r="AC625" s="203"/>
      <c r="AD625" s="203"/>
      <c r="AE625" s="203">
        <v>169628.14874999999</v>
      </c>
      <c r="AF625" s="270"/>
      <c r="AG625" s="271"/>
      <c r="AH625" s="205"/>
      <c r="AI625" s="205"/>
      <c r="AJ625" s="205"/>
      <c r="AK625" s="206">
        <v>169628.14874999999</v>
      </c>
      <c r="AL625" s="205">
        <v>169628.14874999999</v>
      </c>
      <c r="AM625" s="207"/>
      <c r="AN625" s="205"/>
      <c r="AO625" s="208">
        <v>0</v>
      </c>
      <c r="AP625" s="209"/>
      <c r="AQ625" s="210">
        <v>0</v>
      </c>
      <c r="AR625" s="205"/>
      <c r="AS625" s="205"/>
      <c r="AT625" s="205"/>
      <c r="AU625" s="205">
        <v>0</v>
      </c>
      <c r="AV625" s="211">
        <v>0</v>
      </c>
      <c r="AW625" s="205"/>
      <c r="AX625" s="205"/>
      <c r="AY625" s="207">
        <v>0</v>
      </c>
      <c r="AZ625" s="212" t="s">
        <v>4909</v>
      </c>
      <c r="BA625" s="213">
        <v>0</v>
      </c>
      <c r="BC625" s="202" t="str">
        <f t="shared" si="77"/>
        <v/>
      </c>
      <c r="BD625" s="202" t="str">
        <f t="shared" si="77"/>
        <v/>
      </c>
      <c r="BE625" s="202" t="str">
        <f t="shared" si="77"/>
        <v/>
      </c>
      <c r="BF625" s="202" t="str">
        <f t="shared" si="77"/>
        <v>Non-Op</v>
      </c>
      <c r="BG625" s="202" t="str">
        <f t="shared" si="76"/>
        <v>NO</v>
      </c>
      <c r="BH625" s="202" t="str">
        <f t="shared" si="76"/>
        <v>NO</v>
      </c>
      <c r="BI625" s="202" t="str">
        <f t="shared" si="75"/>
        <v/>
      </c>
      <c r="BK625" s="202" t="b">
        <f t="shared" si="70"/>
        <v>1</v>
      </c>
      <c r="BL625" s="202" t="b">
        <f t="shared" si="70"/>
        <v>1</v>
      </c>
      <c r="BM625" s="202" t="b">
        <f t="shared" si="70"/>
        <v>1</v>
      </c>
      <c r="BN625" s="202" t="b">
        <f t="shared" si="69"/>
        <v>1</v>
      </c>
      <c r="BO625" s="202" t="b">
        <f t="shared" si="69"/>
        <v>1</v>
      </c>
      <c r="BP625" s="202" t="b">
        <f t="shared" si="69"/>
        <v>1</v>
      </c>
      <c r="BQ625" s="202" t="b">
        <f t="shared" si="69"/>
        <v>1</v>
      </c>
    </row>
    <row r="626" spans="1:69" s="214" customFormat="1" ht="12" customHeight="1" x14ac:dyDescent="0.2">
      <c r="A626" s="239">
        <v>18239092</v>
      </c>
      <c r="B626" s="240" t="s">
        <v>2266</v>
      </c>
      <c r="C626" s="200" t="s">
        <v>985</v>
      </c>
      <c r="D626" s="201" t="s">
        <v>478</v>
      </c>
      <c r="E626" s="170"/>
      <c r="F626" s="200"/>
      <c r="G626" s="201"/>
      <c r="H626" s="202" t="s">
        <v>1684</v>
      </c>
      <c r="I626" s="202" t="s">
        <v>1684</v>
      </c>
      <c r="J626" s="202" t="s">
        <v>1684</v>
      </c>
      <c r="K626" s="202" t="s">
        <v>478</v>
      </c>
      <c r="L626" s="202" t="s">
        <v>1685</v>
      </c>
      <c r="M626" s="202" t="s">
        <v>1685</v>
      </c>
      <c r="N626" s="202" t="s">
        <v>1684</v>
      </c>
      <c r="O626" s="167"/>
      <c r="P626" s="203">
        <v>9277910.6300000008</v>
      </c>
      <c r="Q626" s="203">
        <v>0</v>
      </c>
      <c r="R626" s="203">
        <v>0</v>
      </c>
      <c r="S626" s="203">
        <v>0</v>
      </c>
      <c r="T626" s="203">
        <v>0</v>
      </c>
      <c r="U626" s="203">
        <v>0</v>
      </c>
      <c r="V626" s="203">
        <v>0</v>
      </c>
      <c r="W626" s="203">
        <v>0</v>
      </c>
      <c r="X626" s="203">
        <v>0</v>
      </c>
      <c r="Y626" s="203">
        <v>0</v>
      </c>
      <c r="Z626" s="203">
        <v>0</v>
      </c>
      <c r="AA626" s="203">
        <v>0</v>
      </c>
      <c r="AB626" s="203">
        <v>0</v>
      </c>
      <c r="AC626" s="203"/>
      <c r="AD626" s="203"/>
      <c r="AE626" s="203">
        <v>386579.60958333337</v>
      </c>
      <c r="AF626" s="270"/>
      <c r="AG626" s="271"/>
      <c r="AH626" s="205"/>
      <c r="AI626" s="205"/>
      <c r="AJ626" s="205"/>
      <c r="AK626" s="206">
        <v>386579.60958333337</v>
      </c>
      <c r="AL626" s="205">
        <v>386579.60958333337</v>
      </c>
      <c r="AM626" s="207"/>
      <c r="AN626" s="205"/>
      <c r="AO626" s="208">
        <v>0</v>
      </c>
      <c r="AP626" s="209"/>
      <c r="AQ626" s="210">
        <v>0</v>
      </c>
      <c r="AR626" s="205"/>
      <c r="AS626" s="205"/>
      <c r="AT626" s="205"/>
      <c r="AU626" s="205">
        <v>0</v>
      </c>
      <c r="AV626" s="211">
        <v>0</v>
      </c>
      <c r="AW626" s="205"/>
      <c r="AX626" s="205"/>
      <c r="AY626" s="207">
        <v>0</v>
      </c>
      <c r="AZ626" s="212" t="s">
        <v>4909</v>
      </c>
      <c r="BA626" s="213">
        <v>0</v>
      </c>
      <c r="BC626" s="202" t="str">
        <f t="shared" si="77"/>
        <v/>
      </c>
      <c r="BD626" s="202" t="str">
        <f t="shared" si="77"/>
        <v/>
      </c>
      <c r="BE626" s="202" t="str">
        <f t="shared" si="77"/>
        <v/>
      </c>
      <c r="BF626" s="202" t="str">
        <f t="shared" si="77"/>
        <v>Non-Op</v>
      </c>
      <c r="BG626" s="202" t="str">
        <f t="shared" si="76"/>
        <v>NO</v>
      </c>
      <c r="BH626" s="202" t="str">
        <f t="shared" si="76"/>
        <v>NO</v>
      </c>
      <c r="BI626" s="202" t="str">
        <f t="shared" si="75"/>
        <v/>
      </c>
      <c r="BK626" s="202" t="b">
        <f t="shared" si="70"/>
        <v>1</v>
      </c>
      <c r="BL626" s="202" t="b">
        <f t="shared" si="70"/>
        <v>1</v>
      </c>
      <c r="BM626" s="202" t="b">
        <f t="shared" si="70"/>
        <v>1</v>
      </c>
      <c r="BN626" s="202" t="b">
        <f t="shared" si="69"/>
        <v>1</v>
      </c>
      <c r="BO626" s="202" t="b">
        <f t="shared" si="69"/>
        <v>1</v>
      </c>
      <c r="BP626" s="202" t="b">
        <f t="shared" si="69"/>
        <v>1</v>
      </c>
      <c r="BQ626" s="202" t="b">
        <f t="shared" si="69"/>
        <v>1</v>
      </c>
    </row>
    <row r="627" spans="1:69" s="214" customFormat="1" ht="12" customHeight="1" x14ac:dyDescent="0.2">
      <c r="A627" s="239">
        <v>18239101</v>
      </c>
      <c r="B627" s="240" t="s">
        <v>2267</v>
      </c>
      <c r="C627" s="351" t="s">
        <v>986</v>
      </c>
      <c r="D627" s="201" t="s">
        <v>478</v>
      </c>
      <c r="E627" s="170"/>
      <c r="F627" s="351"/>
      <c r="G627" s="201"/>
      <c r="H627" s="202" t="s">
        <v>1684</v>
      </c>
      <c r="I627" s="202" t="s">
        <v>1684</v>
      </c>
      <c r="J627" s="202" t="s">
        <v>1684</v>
      </c>
      <c r="K627" s="202" t="s">
        <v>478</v>
      </c>
      <c r="L627" s="202" t="s">
        <v>1685</v>
      </c>
      <c r="M627" s="202" t="s">
        <v>1685</v>
      </c>
      <c r="N627" s="202" t="s">
        <v>1684</v>
      </c>
      <c r="O627" s="167"/>
      <c r="P627" s="203">
        <v>0</v>
      </c>
      <c r="Q627" s="203">
        <v>0</v>
      </c>
      <c r="R627" s="203">
        <v>0</v>
      </c>
      <c r="S627" s="203">
        <v>0</v>
      </c>
      <c r="T627" s="203">
        <v>0</v>
      </c>
      <c r="U627" s="203">
        <v>0</v>
      </c>
      <c r="V627" s="203">
        <v>0</v>
      </c>
      <c r="W627" s="203">
        <v>0</v>
      </c>
      <c r="X627" s="203">
        <v>0</v>
      </c>
      <c r="Y627" s="203">
        <v>0</v>
      </c>
      <c r="Z627" s="203">
        <v>0</v>
      </c>
      <c r="AA627" s="203">
        <v>0</v>
      </c>
      <c r="AB627" s="203">
        <v>0</v>
      </c>
      <c r="AC627" s="203"/>
      <c r="AD627" s="203"/>
      <c r="AE627" s="203">
        <v>0</v>
      </c>
      <c r="AF627" s="270"/>
      <c r="AG627" s="271"/>
      <c r="AH627" s="205"/>
      <c r="AI627" s="205"/>
      <c r="AJ627" s="205"/>
      <c r="AK627" s="206">
        <v>0</v>
      </c>
      <c r="AL627" s="205">
        <v>0</v>
      </c>
      <c r="AM627" s="207"/>
      <c r="AN627" s="205"/>
      <c r="AO627" s="208">
        <v>0</v>
      </c>
      <c r="AP627" s="209"/>
      <c r="AQ627" s="210">
        <v>0</v>
      </c>
      <c r="AR627" s="205"/>
      <c r="AS627" s="205"/>
      <c r="AT627" s="205"/>
      <c r="AU627" s="205">
        <v>0</v>
      </c>
      <c r="AV627" s="211">
        <v>0</v>
      </c>
      <c r="AW627" s="205"/>
      <c r="AX627" s="205"/>
      <c r="AY627" s="207">
        <v>0</v>
      </c>
      <c r="AZ627" s="212" t="s">
        <v>4909</v>
      </c>
      <c r="BA627" s="213">
        <v>0</v>
      </c>
      <c r="BC627" s="202" t="str">
        <f t="shared" si="77"/>
        <v/>
      </c>
      <c r="BD627" s="202" t="str">
        <f t="shared" si="77"/>
        <v/>
      </c>
      <c r="BE627" s="202" t="str">
        <f t="shared" si="77"/>
        <v/>
      </c>
      <c r="BF627" s="202" t="str">
        <f t="shared" si="77"/>
        <v>Non-Op</v>
      </c>
      <c r="BG627" s="202" t="str">
        <f t="shared" si="76"/>
        <v>NO</v>
      </c>
      <c r="BH627" s="202" t="str">
        <f t="shared" si="76"/>
        <v>NO</v>
      </c>
      <c r="BI627" s="202" t="str">
        <f t="shared" si="75"/>
        <v/>
      </c>
      <c r="BK627" s="202" t="b">
        <f t="shared" si="70"/>
        <v>1</v>
      </c>
      <c r="BL627" s="202" t="b">
        <f t="shared" si="70"/>
        <v>1</v>
      </c>
      <c r="BM627" s="202" t="b">
        <f t="shared" si="70"/>
        <v>1</v>
      </c>
      <c r="BN627" s="202" t="b">
        <f t="shared" si="70"/>
        <v>1</v>
      </c>
      <c r="BO627" s="202" t="b">
        <f t="shared" si="70"/>
        <v>1</v>
      </c>
      <c r="BP627" s="202" t="b">
        <f t="shared" si="70"/>
        <v>1</v>
      </c>
      <c r="BQ627" s="202" t="b">
        <f t="shared" si="70"/>
        <v>1</v>
      </c>
    </row>
    <row r="628" spans="1:69" s="214" customFormat="1" ht="12" customHeight="1" x14ac:dyDescent="0.2">
      <c r="A628" s="239">
        <v>18239111</v>
      </c>
      <c r="B628" s="240" t="s">
        <v>2268</v>
      </c>
      <c r="C628" s="351" t="s">
        <v>987</v>
      </c>
      <c r="D628" s="201" t="s">
        <v>478</v>
      </c>
      <c r="E628" s="170"/>
      <c r="F628" s="351"/>
      <c r="G628" s="201"/>
      <c r="H628" s="202" t="s">
        <v>1684</v>
      </c>
      <c r="I628" s="202" t="s">
        <v>1684</v>
      </c>
      <c r="J628" s="202" t="s">
        <v>1684</v>
      </c>
      <c r="K628" s="202" t="s">
        <v>478</v>
      </c>
      <c r="L628" s="202" t="s">
        <v>1685</v>
      </c>
      <c r="M628" s="202" t="s">
        <v>1685</v>
      </c>
      <c r="N628" s="202" t="s">
        <v>1684</v>
      </c>
      <c r="O628" s="167"/>
      <c r="P628" s="203">
        <v>0</v>
      </c>
      <c r="Q628" s="203">
        <v>0</v>
      </c>
      <c r="R628" s="203">
        <v>0</v>
      </c>
      <c r="S628" s="203">
        <v>0</v>
      </c>
      <c r="T628" s="203">
        <v>0</v>
      </c>
      <c r="U628" s="203">
        <v>0</v>
      </c>
      <c r="V628" s="203">
        <v>0</v>
      </c>
      <c r="W628" s="203">
        <v>0</v>
      </c>
      <c r="X628" s="203">
        <v>0</v>
      </c>
      <c r="Y628" s="203">
        <v>0</v>
      </c>
      <c r="Z628" s="203">
        <v>0</v>
      </c>
      <c r="AA628" s="203">
        <v>0</v>
      </c>
      <c r="AB628" s="203">
        <v>0</v>
      </c>
      <c r="AC628" s="203"/>
      <c r="AD628" s="203"/>
      <c r="AE628" s="203">
        <v>0</v>
      </c>
      <c r="AF628" s="270"/>
      <c r="AG628" s="271"/>
      <c r="AH628" s="205"/>
      <c r="AI628" s="205"/>
      <c r="AJ628" s="205"/>
      <c r="AK628" s="206">
        <v>0</v>
      </c>
      <c r="AL628" s="205">
        <v>0</v>
      </c>
      <c r="AM628" s="207"/>
      <c r="AN628" s="205"/>
      <c r="AO628" s="208">
        <v>0</v>
      </c>
      <c r="AP628" s="209"/>
      <c r="AQ628" s="210">
        <v>0</v>
      </c>
      <c r="AR628" s="205"/>
      <c r="AS628" s="205"/>
      <c r="AT628" s="205"/>
      <c r="AU628" s="205">
        <v>0</v>
      </c>
      <c r="AV628" s="211">
        <v>0</v>
      </c>
      <c r="AW628" s="205"/>
      <c r="AX628" s="205"/>
      <c r="AY628" s="207">
        <v>0</v>
      </c>
      <c r="AZ628" s="212" t="s">
        <v>4909</v>
      </c>
      <c r="BA628" s="213">
        <v>0</v>
      </c>
      <c r="BC628" s="202" t="str">
        <f t="shared" si="77"/>
        <v/>
      </c>
      <c r="BD628" s="202" t="str">
        <f t="shared" si="77"/>
        <v/>
      </c>
      <c r="BE628" s="202" t="str">
        <f t="shared" si="77"/>
        <v/>
      </c>
      <c r="BF628" s="202" t="str">
        <f t="shared" si="77"/>
        <v>Non-Op</v>
      </c>
      <c r="BG628" s="202" t="str">
        <f t="shared" si="76"/>
        <v>NO</v>
      </c>
      <c r="BH628" s="202" t="str">
        <f t="shared" si="76"/>
        <v>NO</v>
      </c>
      <c r="BI628" s="202" t="str">
        <f t="shared" si="75"/>
        <v/>
      </c>
      <c r="BK628" s="202" t="b">
        <f t="shared" ref="BK628:BQ635" si="78">BC628=H628</f>
        <v>1</v>
      </c>
      <c r="BL628" s="202" t="b">
        <f t="shared" si="78"/>
        <v>1</v>
      </c>
      <c r="BM628" s="202" t="b">
        <f t="shared" si="78"/>
        <v>1</v>
      </c>
      <c r="BN628" s="202" t="b">
        <f t="shared" si="78"/>
        <v>1</v>
      </c>
      <c r="BO628" s="202" t="b">
        <f t="shared" si="78"/>
        <v>1</v>
      </c>
      <c r="BP628" s="202" t="b">
        <f t="shared" si="78"/>
        <v>1</v>
      </c>
      <c r="BQ628" s="202" t="b">
        <f t="shared" si="78"/>
        <v>1</v>
      </c>
    </row>
    <row r="629" spans="1:69" s="214" customFormat="1" ht="12" customHeight="1" x14ac:dyDescent="0.2">
      <c r="A629" s="295">
        <v>18239121</v>
      </c>
      <c r="B629" s="296" t="s">
        <v>2269</v>
      </c>
      <c r="C629" s="296" t="s">
        <v>988</v>
      </c>
      <c r="D629" s="201" t="s">
        <v>478</v>
      </c>
      <c r="E629" s="170"/>
      <c r="F629" s="296"/>
      <c r="G629" s="201"/>
      <c r="H629" s="202" t="s">
        <v>1684</v>
      </c>
      <c r="I629" s="202" t="s">
        <v>1684</v>
      </c>
      <c r="J629" s="202" t="s">
        <v>1684</v>
      </c>
      <c r="K629" s="202" t="s">
        <v>478</v>
      </c>
      <c r="L629" s="202" t="s">
        <v>1685</v>
      </c>
      <c r="M629" s="202" t="s">
        <v>1685</v>
      </c>
      <c r="N629" s="202" t="s">
        <v>1684</v>
      </c>
      <c r="O629" s="167"/>
      <c r="P629" s="203">
        <v>2058382</v>
      </c>
      <c r="Q629" s="203">
        <v>2058382</v>
      </c>
      <c r="R629" s="203">
        <v>2058382</v>
      </c>
      <c r="S629" s="203">
        <v>2058382</v>
      </c>
      <c r="T629" s="203">
        <v>2058382</v>
      </c>
      <c r="U629" s="203">
        <v>2058382</v>
      </c>
      <c r="V629" s="203">
        <v>2058382</v>
      </c>
      <c r="W629" s="203">
        <v>2058382</v>
      </c>
      <c r="X629" s="203">
        <v>2058382</v>
      </c>
      <c r="Y629" s="203">
        <v>2058382</v>
      </c>
      <c r="Z629" s="203">
        <v>2058382</v>
      </c>
      <c r="AA629" s="203">
        <v>2058382</v>
      </c>
      <c r="AB629" s="203">
        <v>2058382</v>
      </c>
      <c r="AC629" s="203"/>
      <c r="AD629" s="203"/>
      <c r="AE629" s="203">
        <v>2058382</v>
      </c>
      <c r="AF629" s="215"/>
      <c r="AG629" s="216"/>
      <c r="AH629" s="205"/>
      <c r="AI629" s="205"/>
      <c r="AJ629" s="205"/>
      <c r="AK629" s="206">
        <v>2058382</v>
      </c>
      <c r="AL629" s="205">
        <v>2058382</v>
      </c>
      <c r="AM629" s="207"/>
      <c r="AN629" s="205"/>
      <c r="AO629" s="208">
        <v>0</v>
      </c>
      <c r="AP629" s="209"/>
      <c r="AQ629" s="210">
        <v>2058382</v>
      </c>
      <c r="AR629" s="205"/>
      <c r="AS629" s="205"/>
      <c r="AT629" s="205"/>
      <c r="AU629" s="205">
        <v>2058382</v>
      </c>
      <c r="AV629" s="211">
        <v>2058382</v>
      </c>
      <c r="AW629" s="205"/>
      <c r="AX629" s="205"/>
      <c r="AY629" s="207">
        <v>0</v>
      </c>
      <c r="AZ629" s="212" t="s">
        <v>4878</v>
      </c>
      <c r="BA629" s="213">
        <v>0</v>
      </c>
      <c r="BC629" s="202" t="str">
        <f t="shared" si="77"/>
        <v/>
      </c>
      <c r="BD629" s="202" t="str">
        <f t="shared" si="77"/>
        <v/>
      </c>
      <c r="BE629" s="202" t="str">
        <f t="shared" si="77"/>
        <v/>
      </c>
      <c r="BF629" s="202" t="str">
        <f t="shared" si="77"/>
        <v>Non-Op</v>
      </c>
      <c r="BG629" s="202" t="str">
        <f t="shared" si="76"/>
        <v>NO</v>
      </c>
      <c r="BH629" s="202" t="str">
        <f t="shared" si="76"/>
        <v>NO</v>
      </c>
      <c r="BI629" s="202" t="str">
        <f t="shared" si="75"/>
        <v/>
      </c>
      <c r="BK629" s="202" t="b">
        <f t="shared" si="78"/>
        <v>1</v>
      </c>
      <c r="BL629" s="202" t="b">
        <f t="shared" si="78"/>
        <v>1</v>
      </c>
      <c r="BM629" s="202" t="b">
        <f t="shared" si="78"/>
        <v>1</v>
      </c>
      <c r="BN629" s="202" t="b">
        <f t="shared" si="78"/>
        <v>1</v>
      </c>
      <c r="BO629" s="202" t="b">
        <f t="shared" si="78"/>
        <v>1</v>
      </c>
      <c r="BP629" s="202" t="b">
        <f t="shared" si="78"/>
        <v>1</v>
      </c>
      <c r="BQ629" s="202" t="b">
        <f t="shared" si="78"/>
        <v>1</v>
      </c>
    </row>
    <row r="630" spans="1:69" s="214" customFormat="1" ht="12" customHeight="1" x14ac:dyDescent="0.2">
      <c r="A630" s="295">
        <v>18239131</v>
      </c>
      <c r="B630" s="296" t="s">
        <v>2270</v>
      </c>
      <c r="C630" s="296" t="s">
        <v>989</v>
      </c>
      <c r="D630" s="201" t="s">
        <v>478</v>
      </c>
      <c r="E630" s="170"/>
      <c r="F630" s="296"/>
      <c r="G630" s="201"/>
      <c r="H630" s="202" t="s">
        <v>1684</v>
      </c>
      <c r="I630" s="202" t="s">
        <v>1684</v>
      </c>
      <c r="J630" s="202" t="s">
        <v>1684</v>
      </c>
      <c r="K630" s="202" t="s">
        <v>478</v>
      </c>
      <c r="L630" s="202" t="s">
        <v>1685</v>
      </c>
      <c r="M630" s="202" t="s">
        <v>1685</v>
      </c>
      <c r="N630" s="202" t="s">
        <v>1684</v>
      </c>
      <c r="O630" s="167"/>
      <c r="P630" s="203">
        <v>-2058382</v>
      </c>
      <c r="Q630" s="203">
        <v>-2058382</v>
      </c>
      <c r="R630" s="203">
        <v>-2058382</v>
      </c>
      <c r="S630" s="203">
        <v>-2058382</v>
      </c>
      <c r="T630" s="203">
        <v>-2058382</v>
      </c>
      <c r="U630" s="203">
        <v>-2058382</v>
      </c>
      <c r="V630" s="203">
        <v>-2058382</v>
      </c>
      <c r="W630" s="203">
        <v>-2058382</v>
      </c>
      <c r="X630" s="203">
        <v>-2058382</v>
      </c>
      <c r="Y630" s="203">
        <v>-2058382</v>
      </c>
      <c r="Z630" s="203">
        <v>-2058382</v>
      </c>
      <c r="AA630" s="203">
        <v>-2058382</v>
      </c>
      <c r="AB630" s="203">
        <v>-2058382</v>
      </c>
      <c r="AC630" s="203"/>
      <c r="AD630" s="203"/>
      <c r="AE630" s="203">
        <v>-2058382</v>
      </c>
      <c r="AF630" s="215"/>
      <c r="AG630" s="216"/>
      <c r="AH630" s="205"/>
      <c r="AI630" s="205"/>
      <c r="AJ630" s="205"/>
      <c r="AK630" s="206">
        <v>-2058382</v>
      </c>
      <c r="AL630" s="205">
        <v>-2058382</v>
      </c>
      <c r="AM630" s="207"/>
      <c r="AN630" s="205"/>
      <c r="AO630" s="208">
        <v>0</v>
      </c>
      <c r="AP630" s="209"/>
      <c r="AQ630" s="210">
        <v>-2058382</v>
      </c>
      <c r="AR630" s="205"/>
      <c r="AS630" s="205"/>
      <c r="AT630" s="205"/>
      <c r="AU630" s="205">
        <v>-2058382</v>
      </c>
      <c r="AV630" s="211">
        <v>-2058382</v>
      </c>
      <c r="AW630" s="205"/>
      <c r="AX630" s="205"/>
      <c r="AY630" s="207">
        <v>0</v>
      </c>
      <c r="AZ630" s="212" t="s">
        <v>4878</v>
      </c>
      <c r="BA630" s="213">
        <v>0</v>
      </c>
      <c r="BC630" s="202" t="str">
        <f t="shared" si="77"/>
        <v/>
      </c>
      <c r="BD630" s="202" t="str">
        <f t="shared" si="77"/>
        <v/>
      </c>
      <c r="BE630" s="202" t="str">
        <f t="shared" si="77"/>
        <v/>
      </c>
      <c r="BF630" s="202" t="str">
        <f t="shared" si="77"/>
        <v>Non-Op</v>
      </c>
      <c r="BG630" s="202" t="str">
        <f t="shared" si="76"/>
        <v>NO</v>
      </c>
      <c r="BH630" s="202" t="str">
        <f t="shared" si="76"/>
        <v>NO</v>
      </c>
      <c r="BI630" s="202" t="str">
        <f t="shared" si="75"/>
        <v/>
      </c>
      <c r="BK630" s="202" t="b">
        <f t="shared" si="78"/>
        <v>1</v>
      </c>
      <c r="BL630" s="202" t="b">
        <f t="shared" si="78"/>
        <v>1</v>
      </c>
      <c r="BM630" s="202" t="b">
        <f t="shared" si="78"/>
        <v>1</v>
      </c>
      <c r="BN630" s="202" t="b">
        <f t="shared" si="78"/>
        <v>1</v>
      </c>
      <c r="BO630" s="202" t="b">
        <f t="shared" si="78"/>
        <v>1</v>
      </c>
      <c r="BP630" s="202" t="b">
        <f t="shared" si="78"/>
        <v>1</v>
      </c>
      <c r="BQ630" s="202" t="b">
        <f t="shared" si="78"/>
        <v>1</v>
      </c>
    </row>
    <row r="631" spans="1:69" s="214" customFormat="1" ht="12" customHeight="1" x14ac:dyDescent="0.2">
      <c r="A631" s="352">
        <v>18239141</v>
      </c>
      <c r="B631" s="353" t="s">
        <v>2271</v>
      </c>
      <c r="C631" s="354" t="s">
        <v>990</v>
      </c>
      <c r="D631" s="244" t="s">
        <v>478</v>
      </c>
      <c r="E631" s="245"/>
      <c r="F631" s="263">
        <v>42752</v>
      </c>
      <c r="G631" s="244"/>
      <c r="H631" s="247" t="s">
        <v>1684</v>
      </c>
      <c r="I631" s="247" t="s">
        <v>1684</v>
      </c>
      <c r="J631" s="247" t="s">
        <v>1684</v>
      </c>
      <c r="K631" s="247" t="s">
        <v>478</v>
      </c>
      <c r="L631" s="247" t="s">
        <v>1685</v>
      </c>
      <c r="M631" s="247" t="s">
        <v>1685</v>
      </c>
      <c r="N631" s="247" t="s">
        <v>1684</v>
      </c>
      <c r="O631" s="248"/>
      <c r="P631" s="249">
        <v>11694279</v>
      </c>
      <c r="Q631" s="249">
        <v>11694279</v>
      </c>
      <c r="R631" s="249">
        <v>11694279</v>
      </c>
      <c r="S631" s="249">
        <v>11694279</v>
      </c>
      <c r="T631" s="249">
        <v>11694279</v>
      </c>
      <c r="U631" s="249">
        <v>11694279</v>
      </c>
      <c r="V631" s="249">
        <v>11694279</v>
      </c>
      <c r="W631" s="249">
        <v>11694279</v>
      </c>
      <c r="X631" s="249">
        <v>11694279</v>
      </c>
      <c r="Y631" s="249">
        <v>11694279</v>
      </c>
      <c r="Z631" s="249">
        <v>11694279</v>
      </c>
      <c r="AA631" s="249">
        <v>11694279</v>
      </c>
      <c r="AB631" s="249">
        <v>11694279</v>
      </c>
      <c r="AC631" s="249"/>
      <c r="AD631" s="249"/>
      <c r="AE631" s="249">
        <v>11694279</v>
      </c>
      <c r="AF631" s="250"/>
      <c r="AG631" s="251"/>
      <c r="AH631" s="252"/>
      <c r="AI631" s="252"/>
      <c r="AJ631" s="252"/>
      <c r="AK631" s="253">
        <v>11694279</v>
      </c>
      <c r="AL631" s="252">
        <v>11694279</v>
      </c>
      <c r="AM631" s="254"/>
      <c r="AN631" s="252"/>
      <c r="AO631" s="255">
        <v>0</v>
      </c>
      <c r="AP631" s="252"/>
      <c r="AQ631" s="256">
        <v>11694279</v>
      </c>
      <c r="AR631" s="252"/>
      <c r="AS631" s="252"/>
      <c r="AT631" s="252"/>
      <c r="AU631" s="252">
        <v>11694279</v>
      </c>
      <c r="AV631" s="257">
        <v>11694279</v>
      </c>
      <c r="AW631" s="252"/>
      <c r="AX631" s="252"/>
      <c r="AY631" s="254">
        <v>0</v>
      </c>
      <c r="AZ631" s="258" t="s">
        <v>4878</v>
      </c>
      <c r="BA631" s="213">
        <v>0</v>
      </c>
      <c r="BC631" s="247" t="str">
        <f t="shared" si="77"/>
        <v/>
      </c>
      <c r="BD631" s="247" t="str">
        <f t="shared" si="77"/>
        <v/>
      </c>
      <c r="BE631" s="247" t="str">
        <f t="shared" si="77"/>
        <v/>
      </c>
      <c r="BF631" s="202" t="str">
        <f t="shared" si="77"/>
        <v>Non-Op</v>
      </c>
      <c r="BG631" s="202" t="str">
        <f t="shared" si="76"/>
        <v>NO</v>
      </c>
      <c r="BH631" s="202" t="str">
        <f t="shared" si="76"/>
        <v>NO</v>
      </c>
      <c r="BI631" s="202" t="str">
        <f t="shared" si="75"/>
        <v/>
      </c>
      <c r="BK631" s="202" t="b">
        <f t="shared" si="78"/>
        <v>1</v>
      </c>
      <c r="BL631" s="202" t="b">
        <f t="shared" si="78"/>
        <v>1</v>
      </c>
      <c r="BM631" s="202" t="b">
        <f t="shared" si="78"/>
        <v>1</v>
      </c>
      <c r="BN631" s="202" t="b">
        <f t="shared" si="78"/>
        <v>1</v>
      </c>
      <c r="BO631" s="202" t="b">
        <f t="shared" si="78"/>
        <v>1</v>
      </c>
      <c r="BP631" s="202" t="b">
        <f t="shared" si="78"/>
        <v>1</v>
      </c>
      <c r="BQ631" s="202" t="b">
        <f t="shared" si="78"/>
        <v>1</v>
      </c>
    </row>
    <row r="632" spans="1:69" s="214" customFormat="1" ht="12" customHeight="1" x14ac:dyDescent="0.2">
      <c r="A632" s="352">
        <v>18239151</v>
      </c>
      <c r="B632" s="353" t="s">
        <v>2272</v>
      </c>
      <c r="C632" s="354" t="s">
        <v>991</v>
      </c>
      <c r="D632" s="244" t="s">
        <v>478</v>
      </c>
      <c r="E632" s="245"/>
      <c r="F632" s="263">
        <v>42752</v>
      </c>
      <c r="G632" s="244"/>
      <c r="H632" s="247" t="s">
        <v>1684</v>
      </c>
      <c r="I632" s="247" t="s">
        <v>1684</v>
      </c>
      <c r="J632" s="247" t="s">
        <v>1684</v>
      </c>
      <c r="K632" s="247" t="s">
        <v>478</v>
      </c>
      <c r="L632" s="247" t="s">
        <v>1685</v>
      </c>
      <c r="M632" s="247" t="s">
        <v>1685</v>
      </c>
      <c r="N632" s="247" t="s">
        <v>1684</v>
      </c>
      <c r="O632" s="248"/>
      <c r="P632" s="249">
        <v>-11694279</v>
      </c>
      <c r="Q632" s="249">
        <v>-11694279</v>
      </c>
      <c r="R632" s="249">
        <v>-11694279</v>
      </c>
      <c r="S632" s="249">
        <v>-11694279</v>
      </c>
      <c r="T632" s="249">
        <v>-11694279</v>
      </c>
      <c r="U632" s="249">
        <v>-11694279</v>
      </c>
      <c r="V632" s="249">
        <v>-11694279</v>
      </c>
      <c r="W632" s="249">
        <v>-11694279</v>
      </c>
      <c r="X632" s="249">
        <v>-11694279</v>
      </c>
      <c r="Y632" s="249">
        <v>-11694279</v>
      </c>
      <c r="Z632" s="249">
        <v>-11694279</v>
      </c>
      <c r="AA632" s="249">
        <v>-11694279</v>
      </c>
      <c r="AB632" s="249">
        <v>-11694279</v>
      </c>
      <c r="AC632" s="249"/>
      <c r="AD632" s="249"/>
      <c r="AE632" s="249">
        <v>-11694279</v>
      </c>
      <c r="AF632" s="250"/>
      <c r="AG632" s="251"/>
      <c r="AH632" s="252"/>
      <c r="AI632" s="252"/>
      <c r="AJ632" s="252"/>
      <c r="AK632" s="253">
        <v>-11694279</v>
      </c>
      <c r="AL632" s="252">
        <v>-11694279</v>
      </c>
      <c r="AM632" s="254"/>
      <c r="AN632" s="252"/>
      <c r="AO632" s="255">
        <v>0</v>
      </c>
      <c r="AP632" s="252"/>
      <c r="AQ632" s="256">
        <v>-11694279</v>
      </c>
      <c r="AR632" s="252"/>
      <c r="AS632" s="252"/>
      <c r="AT632" s="252"/>
      <c r="AU632" s="252">
        <v>-11694279</v>
      </c>
      <c r="AV632" s="257">
        <v>-11694279</v>
      </c>
      <c r="AW632" s="252"/>
      <c r="AX632" s="252"/>
      <c r="AY632" s="254">
        <v>0</v>
      </c>
      <c r="AZ632" s="258" t="s">
        <v>4878</v>
      </c>
      <c r="BA632" s="213">
        <v>0</v>
      </c>
      <c r="BC632" s="247" t="str">
        <f t="shared" si="77"/>
        <v/>
      </c>
      <c r="BD632" s="247" t="str">
        <f t="shared" si="77"/>
        <v/>
      </c>
      <c r="BE632" s="247" t="str">
        <f t="shared" si="77"/>
        <v/>
      </c>
      <c r="BF632" s="202" t="str">
        <f t="shared" si="77"/>
        <v>Non-Op</v>
      </c>
      <c r="BG632" s="202" t="str">
        <f t="shared" si="76"/>
        <v>NO</v>
      </c>
      <c r="BH632" s="202" t="str">
        <f t="shared" si="76"/>
        <v>NO</v>
      </c>
      <c r="BI632" s="202" t="str">
        <f t="shared" si="75"/>
        <v/>
      </c>
      <c r="BK632" s="202" t="b">
        <f t="shared" si="78"/>
        <v>1</v>
      </c>
      <c r="BL632" s="202" t="b">
        <f t="shared" si="78"/>
        <v>1</v>
      </c>
      <c r="BM632" s="202" t="b">
        <f t="shared" si="78"/>
        <v>1</v>
      </c>
      <c r="BN632" s="202" t="b">
        <f t="shared" si="78"/>
        <v>1</v>
      </c>
      <c r="BO632" s="202" t="b">
        <f t="shared" si="78"/>
        <v>1</v>
      </c>
      <c r="BP632" s="202" t="b">
        <f t="shared" si="78"/>
        <v>1</v>
      </c>
      <c r="BQ632" s="202" t="b">
        <f t="shared" si="78"/>
        <v>1</v>
      </c>
    </row>
    <row r="633" spans="1:69" s="214" customFormat="1" ht="12" customHeight="1" x14ac:dyDescent="0.2">
      <c r="A633" s="352">
        <v>18239161</v>
      </c>
      <c r="B633" s="353" t="s">
        <v>2273</v>
      </c>
      <c r="C633" s="354" t="s">
        <v>992</v>
      </c>
      <c r="D633" s="244" t="s">
        <v>478</v>
      </c>
      <c r="E633" s="245"/>
      <c r="F633" s="263">
        <v>42752</v>
      </c>
      <c r="G633" s="244"/>
      <c r="H633" s="247" t="s">
        <v>1684</v>
      </c>
      <c r="I633" s="247" t="s">
        <v>1684</v>
      </c>
      <c r="J633" s="247" t="s">
        <v>1684</v>
      </c>
      <c r="K633" s="247" t="s">
        <v>478</v>
      </c>
      <c r="L633" s="247" t="s">
        <v>1685</v>
      </c>
      <c r="M633" s="247" t="s">
        <v>1685</v>
      </c>
      <c r="N633" s="247" t="s">
        <v>1684</v>
      </c>
      <c r="O633" s="248"/>
      <c r="P633" s="249">
        <v>4969863</v>
      </c>
      <c r="Q633" s="249">
        <v>0</v>
      </c>
      <c r="R633" s="249">
        <v>0</v>
      </c>
      <c r="S633" s="249">
        <v>0</v>
      </c>
      <c r="T633" s="249">
        <v>0</v>
      </c>
      <c r="U633" s="249">
        <v>0</v>
      </c>
      <c r="V633" s="249">
        <v>0</v>
      </c>
      <c r="W633" s="249">
        <v>0</v>
      </c>
      <c r="X633" s="249">
        <v>0</v>
      </c>
      <c r="Y633" s="249">
        <v>0</v>
      </c>
      <c r="Z633" s="249">
        <v>0</v>
      </c>
      <c r="AA633" s="249">
        <v>0</v>
      </c>
      <c r="AB633" s="249">
        <v>0</v>
      </c>
      <c r="AC633" s="249"/>
      <c r="AD633" s="249"/>
      <c r="AE633" s="249">
        <v>207077.625</v>
      </c>
      <c r="AF633" s="250"/>
      <c r="AG633" s="251"/>
      <c r="AH633" s="252"/>
      <c r="AI633" s="252"/>
      <c r="AJ633" s="252"/>
      <c r="AK633" s="253">
        <v>207077.625</v>
      </c>
      <c r="AL633" s="252">
        <v>207077.625</v>
      </c>
      <c r="AM633" s="254"/>
      <c r="AN633" s="252"/>
      <c r="AO633" s="255">
        <v>0</v>
      </c>
      <c r="AP633" s="252"/>
      <c r="AQ633" s="256">
        <v>0</v>
      </c>
      <c r="AR633" s="252"/>
      <c r="AS633" s="252"/>
      <c r="AT633" s="252"/>
      <c r="AU633" s="252">
        <v>0</v>
      </c>
      <c r="AV633" s="257">
        <v>0</v>
      </c>
      <c r="AW633" s="252"/>
      <c r="AX633" s="252"/>
      <c r="AY633" s="254">
        <v>0</v>
      </c>
      <c r="AZ633" s="258" t="s">
        <v>4907</v>
      </c>
      <c r="BA633" s="213">
        <v>0</v>
      </c>
      <c r="BC633" s="247" t="str">
        <f t="shared" si="77"/>
        <v/>
      </c>
      <c r="BD633" s="247" t="str">
        <f t="shared" si="77"/>
        <v/>
      </c>
      <c r="BE633" s="247" t="str">
        <f t="shared" si="77"/>
        <v/>
      </c>
      <c r="BF633" s="202" t="str">
        <f t="shared" si="77"/>
        <v>Non-Op</v>
      </c>
      <c r="BG633" s="202" t="str">
        <f t="shared" si="76"/>
        <v>NO</v>
      </c>
      <c r="BH633" s="202" t="str">
        <f t="shared" si="76"/>
        <v>NO</v>
      </c>
      <c r="BI633" s="202" t="str">
        <f t="shared" si="75"/>
        <v/>
      </c>
      <c r="BK633" s="202" t="b">
        <f t="shared" si="78"/>
        <v>1</v>
      </c>
      <c r="BL633" s="202" t="b">
        <f t="shared" si="78"/>
        <v>1</v>
      </c>
      <c r="BM633" s="202" t="b">
        <f t="shared" si="78"/>
        <v>1</v>
      </c>
      <c r="BN633" s="202" t="b">
        <f t="shared" si="78"/>
        <v>1</v>
      </c>
      <c r="BO633" s="202" t="b">
        <f t="shared" si="78"/>
        <v>1</v>
      </c>
      <c r="BP633" s="202" t="b">
        <f t="shared" si="78"/>
        <v>1</v>
      </c>
      <c r="BQ633" s="202" t="b">
        <f t="shared" si="78"/>
        <v>1</v>
      </c>
    </row>
    <row r="634" spans="1:69" s="214" customFormat="1" ht="12" customHeight="1" x14ac:dyDescent="0.2">
      <c r="A634" s="352">
        <v>18239171</v>
      </c>
      <c r="B634" s="353" t="s">
        <v>2274</v>
      </c>
      <c r="C634" s="354" t="s">
        <v>993</v>
      </c>
      <c r="D634" s="244" t="s">
        <v>479</v>
      </c>
      <c r="E634" s="245"/>
      <c r="F634" s="263">
        <v>43070</v>
      </c>
      <c r="G634" s="244"/>
      <c r="H634" s="247" t="s">
        <v>1684</v>
      </c>
      <c r="I634" s="247" t="s">
        <v>1684</v>
      </c>
      <c r="J634" s="247" t="s">
        <v>1684</v>
      </c>
      <c r="K634" s="247" t="s">
        <v>1684</v>
      </c>
      <c r="L634" s="247" t="s">
        <v>479</v>
      </c>
      <c r="M634" s="247" t="s">
        <v>1685</v>
      </c>
      <c r="N634" s="247" t="s">
        <v>479</v>
      </c>
      <c r="O634" s="248"/>
      <c r="P634" s="249">
        <v>8794965.7100000009</v>
      </c>
      <c r="Q634" s="249">
        <v>8633476.5099999998</v>
      </c>
      <c r="R634" s="249">
        <v>8471987.3100000005</v>
      </c>
      <c r="S634" s="249">
        <v>9137163.3000000007</v>
      </c>
      <c r="T634" s="249">
        <v>8975674.0999999996</v>
      </c>
      <c r="U634" s="249">
        <v>8814184.9000000004</v>
      </c>
      <c r="V634" s="249">
        <v>8652695.6999999993</v>
      </c>
      <c r="W634" s="249">
        <v>8491206.5</v>
      </c>
      <c r="X634" s="249">
        <v>8329717.2999999998</v>
      </c>
      <c r="Y634" s="249">
        <v>8168228.0999999996</v>
      </c>
      <c r="Z634" s="249">
        <v>8006738.9000000004</v>
      </c>
      <c r="AA634" s="249">
        <v>7845249.7000000002</v>
      </c>
      <c r="AB634" s="249">
        <v>7683760.5</v>
      </c>
      <c r="AC634" s="249"/>
      <c r="AD634" s="249"/>
      <c r="AE634" s="249">
        <v>8480473.7854166664</v>
      </c>
      <c r="AF634" s="250"/>
      <c r="AG634" s="251"/>
      <c r="AH634" s="252"/>
      <c r="AI634" s="252"/>
      <c r="AJ634" s="252"/>
      <c r="AK634" s="253"/>
      <c r="AL634" s="252">
        <v>0</v>
      </c>
      <c r="AM634" s="254">
        <v>8480473.7854166664</v>
      </c>
      <c r="AN634" s="252"/>
      <c r="AO634" s="255">
        <v>8480473.7854166664</v>
      </c>
      <c r="AP634" s="252"/>
      <c r="AQ634" s="256">
        <v>7683760.5</v>
      </c>
      <c r="AR634" s="252"/>
      <c r="AS634" s="252"/>
      <c r="AT634" s="252"/>
      <c r="AU634" s="252"/>
      <c r="AV634" s="257">
        <v>0</v>
      </c>
      <c r="AW634" s="252">
        <v>7683760.5</v>
      </c>
      <c r="AX634" s="252"/>
      <c r="AY634" s="254">
        <v>7683760.5</v>
      </c>
      <c r="AZ634" s="258"/>
      <c r="BA634" s="213">
        <v>0</v>
      </c>
      <c r="BC634" s="247" t="str">
        <f t="shared" si="77"/>
        <v/>
      </c>
      <c r="BD634" s="247" t="str">
        <f t="shared" si="77"/>
        <v/>
      </c>
      <c r="BE634" s="247" t="str">
        <f t="shared" si="77"/>
        <v/>
      </c>
      <c r="BF634" s="202" t="str">
        <f t="shared" si="77"/>
        <v/>
      </c>
      <c r="BG634" s="202" t="str">
        <f t="shared" si="76"/>
        <v>W/C</v>
      </c>
      <c r="BH634" s="202" t="str">
        <f t="shared" si="76"/>
        <v>NO</v>
      </c>
      <c r="BI634" s="202" t="str">
        <f t="shared" si="75"/>
        <v>W/C</v>
      </c>
      <c r="BK634" s="202" t="b">
        <f t="shared" si="78"/>
        <v>1</v>
      </c>
      <c r="BL634" s="202" t="b">
        <f t="shared" si="78"/>
        <v>1</v>
      </c>
      <c r="BM634" s="202" t="b">
        <f t="shared" si="78"/>
        <v>1</v>
      </c>
      <c r="BN634" s="202" t="b">
        <f t="shared" si="78"/>
        <v>1</v>
      </c>
      <c r="BO634" s="202" t="b">
        <f t="shared" si="78"/>
        <v>1</v>
      </c>
      <c r="BP634" s="202" t="b">
        <f t="shared" si="78"/>
        <v>1</v>
      </c>
      <c r="BQ634" s="202" t="b">
        <f t="shared" si="78"/>
        <v>1</v>
      </c>
    </row>
    <row r="635" spans="1:69" s="214" customFormat="1" ht="12" customHeight="1" x14ac:dyDescent="0.2">
      <c r="A635" s="352">
        <v>18239191</v>
      </c>
      <c r="B635" s="353" t="s">
        <v>2275</v>
      </c>
      <c r="C635" s="354" t="s">
        <v>994</v>
      </c>
      <c r="D635" s="244" t="s">
        <v>476</v>
      </c>
      <c r="E635" s="245"/>
      <c r="F635" s="263">
        <v>43070</v>
      </c>
      <c r="G635" s="244"/>
      <c r="H635" s="247" t="s">
        <v>1684</v>
      </c>
      <c r="I635" s="247" t="s">
        <v>476</v>
      </c>
      <c r="J635" s="247" t="s">
        <v>1684</v>
      </c>
      <c r="K635" s="247" t="s">
        <v>1684</v>
      </c>
      <c r="L635" s="247" t="s">
        <v>1685</v>
      </c>
      <c r="M635" s="247" t="s">
        <v>1685</v>
      </c>
      <c r="N635" s="247" t="s">
        <v>1684</v>
      </c>
      <c r="O635" s="248"/>
      <c r="P635" s="249">
        <v>19501591.829999998</v>
      </c>
      <c r="Q635" s="249">
        <v>18959880.949999999</v>
      </c>
      <c r="R635" s="249">
        <v>18418170.07</v>
      </c>
      <c r="S635" s="249">
        <v>17876459.190000001</v>
      </c>
      <c r="T635" s="249">
        <v>17334748.309999999</v>
      </c>
      <c r="U635" s="249">
        <v>16793037.43</v>
      </c>
      <c r="V635" s="249">
        <v>16251326.550000001</v>
      </c>
      <c r="W635" s="249">
        <v>15709615.67</v>
      </c>
      <c r="X635" s="249">
        <v>15136923.98</v>
      </c>
      <c r="Y635" s="249">
        <v>14595213.1</v>
      </c>
      <c r="Z635" s="249">
        <v>14053502.220000001</v>
      </c>
      <c r="AA635" s="249">
        <v>13511791.34</v>
      </c>
      <c r="AB635" s="249">
        <v>12965654.630000001</v>
      </c>
      <c r="AC635" s="249"/>
      <c r="AD635" s="249"/>
      <c r="AE635" s="249">
        <v>16239524.336666664</v>
      </c>
      <c r="AF635" s="250" t="s">
        <v>156</v>
      </c>
      <c r="AG635" s="251"/>
      <c r="AH635" s="252"/>
      <c r="AI635" s="252">
        <v>16239524.336666664</v>
      </c>
      <c r="AJ635" s="252"/>
      <c r="AK635" s="253"/>
      <c r="AL635" s="252">
        <v>16239524.336666664</v>
      </c>
      <c r="AM635" s="254"/>
      <c r="AN635" s="252"/>
      <c r="AO635" s="255">
        <v>0</v>
      </c>
      <c r="AP635" s="252"/>
      <c r="AQ635" s="256">
        <v>12965654.630000001</v>
      </c>
      <c r="AR635" s="252"/>
      <c r="AS635" s="252">
        <v>12965654.630000001</v>
      </c>
      <c r="AT635" s="252"/>
      <c r="AU635" s="252"/>
      <c r="AV635" s="257">
        <v>12965654.630000001</v>
      </c>
      <c r="AW635" s="252"/>
      <c r="AX635" s="252"/>
      <c r="AY635" s="254">
        <v>0</v>
      </c>
      <c r="AZ635" s="258"/>
      <c r="BA635" s="213">
        <v>0</v>
      </c>
      <c r="BC635" s="247" t="str">
        <f t="shared" si="77"/>
        <v/>
      </c>
      <c r="BD635" s="247" t="str">
        <f t="shared" si="77"/>
        <v>ERB</v>
      </c>
      <c r="BE635" s="247" t="str">
        <f t="shared" si="77"/>
        <v/>
      </c>
      <c r="BF635" s="202" t="str">
        <f t="shared" si="77"/>
        <v/>
      </c>
      <c r="BG635" s="202" t="str">
        <f t="shared" si="76"/>
        <v>NO</v>
      </c>
      <c r="BH635" s="202" t="str">
        <f t="shared" si="76"/>
        <v>NO</v>
      </c>
      <c r="BI635" s="202" t="str">
        <f t="shared" si="75"/>
        <v/>
      </c>
      <c r="BK635" s="202" t="b">
        <f t="shared" si="78"/>
        <v>1</v>
      </c>
      <c r="BL635" s="202" t="b">
        <f t="shared" si="78"/>
        <v>1</v>
      </c>
      <c r="BM635" s="202" t="b">
        <f t="shared" si="78"/>
        <v>1</v>
      </c>
      <c r="BN635" s="202" t="b">
        <f t="shared" si="78"/>
        <v>1</v>
      </c>
      <c r="BO635" s="202" t="b">
        <f t="shared" si="78"/>
        <v>1</v>
      </c>
      <c r="BP635" s="202" t="b">
        <f t="shared" si="78"/>
        <v>1</v>
      </c>
      <c r="BQ635" s="202" t="b">
        <f t="shared" si="78"/>
        <v>1</v>
      </c>
    </row>
    <row r="636" spans="1:69" s="214" customFormat="1" ht="12" customHeight="1" x14ac:dyDescent="0.2">
      <c r="A636" s="355">
        <v>18300141</v>
      </c>
      <c r="B636" s="356"/>
      <c r="C636" s="357" t="s">
        <v>4910</v>
      </c>
      <c r="D636" s="220" t="s">
        <v>479</v>
      </c>
      <c r="E636" s="221"/>
      <c r="F636" s="262">
        <v>43405</v>
      </c>
      <c r="G636" s="220"/>
      <c r="H636" s="223" t="s">
        <v>1684</v>
      </c>
      <c r="I636" s="223" t="s">
        <v>1684</v>
      </c>
      <c r="J636" s="223" t="s">
        <v>1684</v>
      </c>
      <c r="K636" s="223" t="s">
        <v>1684</v>
      </c>
      <c r="L636" s="223" t="s">
        <v>479</v>
      </c>
      <c r="M636" s="223" t="s">
        <v>1685</v>
      </c>
      <c r="N636" s="223" t="s">
        <v>479</v>
      </c>
      <c r="O636" s="224"/>
      <c r="P636" s="225"/>
      <c r="Q636" s="225"/>
      <c r="R636" s="225"/>
      <c r="S636" s="225"/>
      <c r="T636" s="225"/>
      <c r="U636" s="225"/>
      <c r="V636" s="225"/>
      <c r="W636" s="225"/>
      <c r="X636" s="225"/>
      <c r="Y636" s="225"/>
      <c r="Z636" s="225"/>
      <c r="AA636" s="225">
        <v>12724.5</v>
      </c>
      <c r="AB636" s="225">
        <v>21332.5</v>
      </c>
      <c r="AC636" s="225"/>
      <c r="AD636" s="225"/>
      <c r="AE636" s="225">
        <v>1949.2291666666667</v>
      </c>
      <c r="AF636" s="226"/>
      <c r="AG636" s="227"/>
      <c r="AH636" s="228"/>
      <c r="AI636" s="228"/>
      <c r="AJ636" s="228"/>
      <c r="AK636" s="229"/>
      <c r="AL636" s="228">
        <v>0</v>
      </c>
      <c r="AM636" s="230">
        <v>1949.2291666666667</v>
      </c>
      <c r="AN636" s="228"/>
      <c r="AO636" s="231">
        <v>1949.2291666666667</v>
      </c>
      <c r="AP636" s="228"/>
      <c r="AQ636" s="232">
        <v>21332.5</v>
      </c>
      <c r="AR636" s="228"/>
      <c r="AS636" s="228"/>
      <c r="AT636" s="228"/>
      <c r="AU636" s="228"/>
      <c r="AV636" s="233">
        <v>0</v>
      </c>
      <c r="AW636" s="228">
        <v>21332.5</v>
      </c>
      <c r="AX636" s="228"/>
      <c r="AY636" s="230">
        <v>21332.5</v>
      </c>
      <c r="AZ636" s="234"/>
      <c r="BA636" s="213">
        <v>0</v>
      </c>
      <c r="BC636" s="247"/>
      <c r="BD636" s="247"/>
      <c r="BE636" s="247"/>
      <c r="BF636" s="202"/>
      <c r="BG636" s="202"/>
      <c r="BH636" s="202"/>
      <c r="BI636" s="202"/>
      <c r="BK636" s="202"/>
      <c r="BL636" s="202"/>
      <c r="BM636" s="202"/>
      <c r="BN636" s="202"/>
      <c r="BO636" s="202"/>
      <c r="BP636" s="202"/>
      <c r="BQ636" s="202"/>
    </row>
    <row r="637" spans="1:69" s="214" customFormat="1" ht="12" customHeight="1" x14ac:dyDescent="0.2">
      <c r="A637" s="239">
        <v>18400013</v>
      </c>
      <c r="B637" s="240" t="s">
        <v>2276</v>
      </c>
      <c r="C637" s="200" t="s">
        <v>995</v>
      </c>
      <c r="D637" s="201" t="s">
        <v>479</v>
      </c>
      <c r="E637" s="170"/>
      <c r="F637" s="200"/>
      <c r="G637" s="201"/>
      <c r="H637" s="202" t="s">
        <v>1684</v>
      </c>
      <c r="I637" s="202" t="s">
        <v>1684</v>
      </c>
      <c r="J637" s="202" t="s">
        <v>1684</v>
      </c>
      <c r="K637" s="202" t="s">
        <v>1684</v>
      </c>
      <c r="L637" s="202" t="s">
        <v>479</v>
      </c>
      <c r="M637" s="202" t="s">
        <v>1685</v>
      </c>
      <c r="N637" s="202" t="s">
        <v>479</v>
      </c>
      <c r="O637" s="167"/>
      <c r="P637" s="203">
        <v>0</v>
      </c>
      <c r="Q637" s="203">
        <v>0</v>
      </c>
      <c r="R637" s="203">
        <v>0</v>
      </c>
      <c r="S637" s="203">
        <v>0</v>
      </c>
      <c r="T637" s="203">
        <v>0</v>
      </c>
      <c r="U637" s="203">
        <v>0</v>
      </c>
      <c r="V637" s="203">
        <v>0</v>
      </c>
      <c r="W637" s="203">
        <v>0</v>
      </c>
      <c r="X637" s="203">
        <v>0</v>
      </c>
      <c r="Y637" s="203">
        <v>0</v>
      </c>
      <c r="Z637" s="203">
        <v>0</v>
      </c>
      <c r="AA637" s="203">
        <v>0</v>
      </c>
      <c r="AB637" s="203">
        <v>0</v>
      </c>
      <c r="AC637" s="203"/>
      <c r="AD637" s="203"/>
      <c r="AE637" s="203">
        <v>0</v>
      </c>
      <c r="AF637" s="215"/>
      <c r="AG637" s="216"/>
      <c r="AH637" s="205"/>
      <c r="AI637" s="205"/>
      <c r="AJ637" s="205"/>
      <c r="AK637" s="206"/>
      <c r="AL637" s="205">
        <v>0</v>
      </c>
      <c r="AM637" s="207">
        <v>0</v>
      </c>
      <c r="AN637" s="205"/>
      <c r="AO637" s="208">
        <v>0</v>
      </c>
      <c r="AP637" s="209"/>
      <c r="AQ637" s="210">
        <v>0</v>
      </c>
      <c r="AR637" s="205"/>
      <c r="AS637" s="205"/>
      <c r="AT637" s="205"/>
      <c r="AU637" s="205"/>
      <c r="AV637" s="211">
        <v>0</v>
      </c>
      <c r="AW637" s="205">
        <v>0</v>
      </c>
      <c r="AX637" s="205"/>
      <c r="AY637" s="207">
        <v>0</v>
      </c>
      <c r="AZ637" s="212"/>
      <c r="BA637" s="213">
        <v>0</v>
      </c>
      <c r="BC637" s="202" t="str">
        <f t="shared" si="77"/>
        <v/>
      </c>
      <c r="BD637" s="202" t="str">
        <f t="shared" si="77"/>
        <v/>
      </c>
      <c r="BE637" s="202" t="str">
        <f t="shared" si="77"/>
        <v/>
      </c>
      <c r="BF637" s="202" t="str">
        <f t="shared" si="77"/>
        <v/>
      </c>
      <c r="BG637" s="202" t="str">
        <f t="shared" si="76"/>
        <v>W/C</v>
      </c>
      <c r="BH637" s="202" t="str">
        <f t="shared" si="76"/>
        <v>NO</v>
      </c>
      <c r="BI637" s="202" t="str">
        <f t="shared" si="75"/>
        <v>W/C</v>
      </c>
      <c r="BK637" s="202" t="b">
        <f t="shared" ref="BK637:BQ646" si="79">BC637=H637</f>
        <v>1</v>
      </c>
      <c r="BL637" s="202" t="b">
        <f t="shared" si="79"/>
        <v>1</v>
      </c>
      <c r="BM637" s="202" t="b">
        <f t="shared" si="79"/>
        <v>1</v>
      </c>
      <c r="BN637" s="202" t="b">
        <f t="shared" si="79"/>
        <v>1</v>
      </c>
      <c r="BO637" s="202" t="b">
        <f t="shared" si="79"/>
        <v>1</v>
      </c>
      <c r="BP637" s="202" t="b">
        <f t="shared" si="79"/>
        <v>1</v>
      </c>
      <c r="BQ637" s="202" t="b">
        <f t="shared" si="79"/>
        <v>1</v>
      </c>
    </row>
    <row r="638" spans="1:69" s="214" customFormat="1" ht="12" customHeight="1" x14ac:dyDescent="0.2">
      <c r="A638" s="239">
        <v>18400123</v>
      </c>
      <c r="B638" s="240" t="s">
        <v>2277</v>
      </c>
      <c r="C638" s="200" t="s">
        <v>996</v>
      </c>
      <c r="D638" s="201" t="s">
        <v>479</v>
      </c>
      <c r="E638" s="170"/>
      <c r="F638" s="200"/>
      <c r="G638" s="201"/>
      <c r="H638" s="202" t="s">
        <v>1684</v>
      </c>
      <c r="I638" s="202" t="s">
        <v>1684</v>
      </c>
      <c r="J638" s="202" t="s">
        <v>1684</v>
      </c>
      <c r="K638" s="202" t="s">
        <v>1684</v>
      </c>
      <c r="L638" s="202" t="s">
        <v>479</v>
      </c>
      <c r="M638" s="202" t="s">
        <v>1685</v>
      </c>
      <c r="N638" s="202" t="s">
        <v>479</v>
      </c>
      <c r="O638" s="167"/>
      <c r="P638" s="203">
        <v>0</v>
      </c>
      <c r="Q638" s="203">
        <v>396220.26</v>
      </c>
      <c r="R638" s="203">
        <v>494221.33</v>
      </c>
      <c r="S638" s="203">
        <v>0</v>
      </c>
      <c r="T638" s="203">
        <v>-228942.6</v>
      </c>
      <c r="U638" s="203">
        <v>-549741.09</v>
      </c>
      <c r="V638" s="203">
        <v>0</v>
      </c>
      <c r="W638" s="203">
        <v>122995.43</v>
      </c>
      <c r="X638" s="203">
        <v>68664.72</v>
      </c>
      <c r="Y638" s="203">
        <v>0</v>
      </c>
      <c r="Z638" s="203">
        <v>-349735.86</v>
      </c>
      <c r="AA638" s="203">
        <v>-386243.02</v>
      </c>
      <c r="AB638" s="203">
        <v>0</v>
      </c>
      <c r="AC638" s="203"/>
      <c r="AD638" s="203"/>
      <c r="AE638" s="203">
        <v>-36046.735833333318</v>
      </c>
      <c r="AF638" s="215"/>
      <c r="AG638" s="216"/>
      <c r="AH638" s="205"/>
      <c r="AI638" s="205"/>
      <c r="AJ638" s="205"/>
      <c r="AK638" s="206"/>
      <c r="AL638" s="205">
        <v>0</v>
      </c>
      <c r="AM638" s="207">
        <v>-36046.735833333318</v>
      </c>
      <c r="AN638" s="205"/>
      <c r="AO638" s="208">
        <v>-36046.735833333318</v>
      </c>
      <c r="AP638" s="209"/>
      <c r="AQ638" s="210">
        <v>0</v>
      </c>
      <c r="AR638" s="205"/>
      <c r="AS638" s="205"/>
      <c r="AT638" s="205"/>
      <c r="AU638" s="205"/>
      <c r="AV638" s="211">
        <v>0</v>
      </c>
      <c r="AW638" s="205">
        <v>0</v>
      </c>
      <c r="AX638" s="205"/>
      <c r="AY638" s="207">
        <v>0</v>
      </c>
      <c r="AZ638" s="212"/>
      <c r="BA638" s="213">
        <v>0</v>
      </c>
      <c r="BC638" s="202" t="str">
        <f t="shared" si="77"/>
        <v/>
      </c>
      <c r="BD638" s="202" t="str">
        <f t="shared" si="77"/>
        <v/>
      </c>
      <c r="BE638" s="202" t="str">
        <f t="shared" si="77"/>
        <v/>
      </c>
      <c r="BF638" s="202" t="str">
        <f t="shared" si="77"/>
        <v/>
      </c>
      <c r="BG638" s="202" t="str">
        <f t="shared" si="76"/>
        <v>W/C</v>
      </c>
      <c r="BH638" s="202" t="str">
        <f t="shared" si="76"/>
        <v>NO</v>
      </c>
      <c r="BI638" s="202" t="str">
        <f t="shared" si="75"/>
        <v>W/C</v>
      </c>
      <c r="BK638" s="202" t="b">
        <f t="shared" si="79"/>
        <v>1</v>
      </c>
      <c r="BL638" s="202" t="b">
        <f t="shared" si="79"/>
        <v>1</v>
      </c>
      <c r="BM638" s="202" t="b">
        <f t="shared" si="79"/>
        <v>1</v>
      </c>
      <c r="BN638" s="202" t="b">
        <f t="shared" si="79"/>
        <v>1</v>
      </c>
      <c r="BO638" s="202" t="b">
        <f t="shared" si="79"/>
        <v>1</v>
      </c>
      <c r="BP638" s="202" t="b">
        <f t="shared" si="79"/>
        <v>1</v>
      </c>
      <c r="BQ638" s="202" t="b">
        <f t="shared" si="79"/>
        <v>1</v>
      </c>
    </row>
    <row r="639" spans="1:69" s="214" customFormat="1" ht="12" customHeight="1" x14ac:dyDescent="0.2">
      <c r="A639" s="239">
        <v>18400143</v>
      </c>
      <c r="B639" s="240" t="s">
        <v>2278</v>
      </c>
      <c r="C639" s="200" t="s">
        <v>997</v>
      </c>
      <c r="D639" s="201" t="s">
        <v>479</v>
      </c>
      <c r="E639" s="170"/>
      <c r="F639" s="200"/>
      <c r="G639" s="201"/>
      <c r="H639" s="202" t="s">
        <v>1684</v>
      </c>
      <c r="I639" s="202" t="s">
        <v>1684</v>
      </c>
      <c r="J639" s="202" t="s">
        <v>1684</v>
      </c>
      <c r="K639" s="202" t="s">
        <v>1684</v>
      </c>
      <c r="L639" s="202" t="s">
        <v>479</v>
      </c>
      <c r="M639" s="202" t="s">
        <v>1685</v>
      </c>
      <c r="N639" s="202" t="s">
        <v>479</v>
      </c>
      <c r="O639" s="167"/>
      <c r="P639" s="203">
        <v>0</v>
      </c>
      <c r="Q639" s="203">
        <v>-788906.18</v>
      </c>
      <c r="R639" s="203">
        <v>-860385.98</v>
      </c>
      <c r="S639" s="203">
        <v>0</v>
      </c>
      <c r="T639" s="203">
        <v>407517.18</v>
      </c>
      <c r="U639" s="203">
        <v>23283.66</v>
      </c>
      <c r="V639" s="203">
        <v>0</v>
      </c>
      <c r="W639" s="203">
        <v>198766.96</v>
      </c>
      <c r="X639" s="203">
        <v>-531818.13</v>
      </c>
      <c r="Y639" s="203">
        <v>0</v>
      </c>
      <c r="Z639" s="203">
        <v>867858.57</v>
      </c>
      <c r="AA639" s="203">
        <v>320556.79999999999</v>
      </c>
      <c r="AB639" s="203">
        <v>0</v>
      </c>
      <c r="AC639" s="203"/>
      <c r="AD639" s="203"/>
      <c r="AE639" s="203">
        <v>-30260.593333333356</v>
      </c>
      <c r="AF639" s="215"/>
      <c r="AG639" s="216"/>
      <c r="AH639" s="205"/>
      <c r="AI639" s="205"/>
      <c r="AJ639" s="205"/>
      <c r="AK639" s="206"/>
      <c r="AL639" s="205">
        <v>0</v>
      </c>
      <c r="AM639" s="207">
        <v>-30260.593333333356</v>
      </c>
      <c r="AN639" s="205"/>
      <c r="AO639" s="208">
        <v>-30260.593333333356</v>
      </c>
      <c r="AP639" s="209"/>
      <c r="AQ639" s="210">
        <v>0</v>
      </c>
      <c r="AR639" s="205"/>
      <c r="AS639" s="205"/>
      <c r="AT639" s="205"/>
      <c r="AU639" s="205"/>
      <c r="AV639" s="211">
        <v>0</v>
      </c>
      <c r="AW639" s="205">
        <v>0</v>
      </c>
      <c r="AX639" s="205"/>
      <c r="AY639" s="207">
        <v>0</v>
      </c>
      <c r="AZ639" s="212"/>
      <c r="BA639" s="213">
        <v>0</v>
      </c>
      <c r="BC639" s="202" t="str">
        <f t="shared" si="77"/>
        <v/>
      </c>
      <c r="BD639" s="202" t="str">
        <f t="shared" si="77"/>
        <v/>
      </c>
      <c r="BE639" s="202" t="str">
        <f t="shared" si="77"/>
        <v/>
      </c>
      <c r="BF639" s="202" t="str">
        <f t="shared" si="77"/>
        <v/>
      </c>
      <c r="BG639" s="202" t="str">
        <f t="shared" si="76"/>
        <v>W/C</v>
      </c>
      <c r="BH639" s="202" t="str">
        <f t="shared" si="76"/>
        <v>NO</v>
      </c>
      <c r="BI639" s="202" t="str">
        <f t="shared" si="75"/>
        <v>W/C</v>
      </c>
      <c r="BK639" s="202" t="b">
        <f t="shared" si="79"/>
        <v>1</v>
      </c>
      <c r="BL639" s="202" t="b">
        <f t="shared" si="79"/>
        <v>1</v>
      </c>
      <c r="BM639" s="202" t="b">
        <f t="shared" si="79"/>
        <v>1</v>
      </c>
      <c r="BN639" s="202" t="b">
        <f t="shared" si="79"/>
        <v>1</v>
      </c>
      <c r="BO639" s="202" t="b">
        <f t="shared" si="79"/>
        <v>1</v>
      </c>
      <c r="BP639" s="202" t="b">
        <f t="shared" si="79"/>
        <v>1</v>
      </c>
      <c r="BQ639" s="202" t="b">
        <f t="shared" si="79"/>
        <v>1</v>
      </c>
    </row>
    <row r="640" spans="1:69" s="214" customFormat="1" ht="12" customHeight="1" x14ac:dyDescent="0.2">
      <c r="A640" s="239">
        <v>18400483</v>
      </c>
      <c r="B640" s="240" t="s">
        <v>2279</v>
      </c>
      <c r="C640" s="200" t="s">
        <v>998</v>
      </c>
      <c r="D640" s="201" t="s">
        <v>479</v>
      </c>
      <c r="E640" s="170"/>
      <c r="F640" s="200"/>
      <c r="G640" s="201"/>
      <c r="H640" s="202" t="s">
        <v>1684</v>
      </c>
      <c r="I640" s="202" t="s">
        <v>1684</v>
      </c>
      <c r="J640" s="202" t="s">
        <v>1684</v>
      </c>
      <c r="K640" s="202" t="s">
        <v>1684</v>
      </c>
      <c r="L640" s="202" t="s">
        <v>479</v>
      </c>
      <c r="M640" s="202" t="s">
        <v>1685</v>
      </c>
      <c r="N640" s="202" t="s">
        <v>479</v>
      </c>
      <c r="O640" s="167"/>
      <c r="P640" s="203">
        <v>0</v>
      </c>
      <c r="Q640" s="203">
        <v>0</v>
      </c>
      <c r="R640" s="203">
        <v>0</v>
      </c>
      <c r="S640" s="203">
        <v>0</v>
      </c>
      <c r="T640" s="203">
        <v>0</v>
      </c>
      <c r="U640" s="203">
        <v>0</v>
      </c>
      <c r="V640" s="203">
        <v>0</v>
      </c>
      <c r="W640" s="203">
        <v>0</v>
      </c>
      <c r="X640" s="203">
        <v>0</v>
      </c>
      <c r="Y640" s="203">
        <v>0</v>
      </c>
      <c r="Z640" s="203">
        <v>0</v>
      </c>
      <c r="AA640" s="203">
        <v>0</v>
      </c>
      <c r="AB640" s="203">
        <v>0</v>
      </c>
      <c r="AC640" s="203"/>
      <c r="AD640" s="203"/>
      <c r="AE640" s="203">
        <v>0</v>
      </c>
      <c r="AF640" s="215"/>
      <c r="AG640" s="216"/>
      <c r="AH640" s="205"/>
      <c r="AI640" s="205"/>
      <c r="AJ640" s="205"/>
      <c r="AK640" s="206"/>
      <c r="AL640" s="205">
        <v>0</v>
      </c>
      <c r="AM640" s="207">
        <v>0</v>
      </c>
      <c r="AN640" s="205"/>
      <c r="AO640" s="208">
        <v>0</v>
      </c>
      <c r="AP640" s="209"/>
      <c r="AQ640" s="210">
        <v>0</v>
      </c>
      <c r="AR640" s="205"/>
      <c r="AS640" s="205"/>
      <c r="AT640" s="205"/>
      <c r="AU640" s="205"/>
      <c r="AV640" s="211">
        <v>0</v>
      </c>
      <c r="AW640" s="205">
        <v>0</v>
      </c>
      <c r="AX640" s="205"/>
      <c r="AY640" s="207">
        <v>0</v>
      </c>
      <c r="AZ640" s="212"/>
      <c r="BA640" s="213">
        <v>0</v>
      </c>
      <c r="BC640" s="202" t="str">
        <f t="shared" si="77"/>
        <v/>
      </c>
      <c r="BD640" s="202" t="str">
        <f t="shared" si="77"/>
        <v/>
      </c>
      <c r="BE640" s="202" t="str">
        <f t="shared" si="77"/>
        <v/>
      </c>
      <c r="BF640" s="202" t="str">
        <f t="shared" si="77"/>
        <v/>
      </c>
      <c r="BG640" s="202" t="str">
        <f t="shared" si="76"/>
        <v>W/C</v>
      </c>
      <c r="BH640" s="202" t="str">
        <f t="shared" si="76"/>
        <v>NO</v>
      </c>
      <c r="BI640" s="202" t="str">
        <f t="shared" si="75"/>
        <v>W/C</v>
      </c>
      <c r="BK640" s="202" t="b">
        <f t="shared" si="79"/>
        <v>1</v>
      </c>
      <c r="BL640" s="202" t="b">
        <f t="shared" si="79"/>
        <v>1</v>
      </c>
      <c r="BM640" s="202" t="b">
        <f t="shared" si="79"/>
        <v>1</v>
      </c>
      <c r="BN640" s="202" t="b">
        <f t="shared" si="79"/>
        <v>1</v>
      </c>
      <c r="BO640" s="202" t="b">
        <f t="shared" si="79"/>
        <v>1</v>
      </c>
      <c r="BP640" s="202" t="b">
        <f t="shared" si="79"/>
        <v>1</v>
      </c>
      <c r="BQ640" s="202" t="b">
        <f t="shared" si="79"/>
        <v>1</v>
      </c>
    </row>
    <row r="641" spans="1:69" s="214" customFormat="1" ht="12" customHeight="1" x14ac:dyDescent="0.2">
      <c r="A641" s="293">
        <v>18401013</v>
      </c>
      <c r="B641" s="294" t="s">
        <v>2280</v>
      </c>
      <c r="C641" s="200" t="s">
        <v>999</v>
      </c>
      <c r="D641" s="201" t="s">
        <v>479</v>
      </c>
      <c r="E641" s="170" t="s">
        <v>4867</v>
      </c>
      <c r="F641" s="200"/>
      <c r="G641" s="201"/>
      <c r="H641" s="202" t="s">
        <v>1684</v>
      </c>
      <c r="I641" s="202" t="s">
        <v>1684</v>
      </c>
      <c r="J641" s="202" t="s">
        <v>1684</v>
      </c>
      <c r="K641" s="202" t="s">
        <v>1684</v>
      </c>
      <c r="L641" s="202" t="s">
        <v>479</v>
      </c>
      <c r="M641" s="202" t="s">
        <v>1685</v>
      </c>
      <c r="N641" s="202" t="s">
        <v>479</v>
      </c>
      <c r="O641" s="167"/>
      <c r="P641" s="203">
        <v>0</v>
      </c>
      <c r="Q641" s="203">
        <v>0</v>
      </c>
      <c r="R641" s="203">
        <v>0</v>
      </c>
      <c r="S641" s="203">
        <v>0</v>
      </c>
      <c r="T641" s="203">
        <v>0</v>
      </c>
      <c r="U641" s="203">
        <v>0</v>
      </c>
      <c r="V641" s="203">
        <v>0</v>
      </c>
      <c r="W641" s="203">
        <v>0</v>
      </c>
      <c r="X641" s="203">
        <v>0</v>
      </c>
      <c r="Y641" s="203">
        <v>0</v>
      </c>
      <c r="Z641" s="203">
        <v>0</v>
      </c>
      <c r="AA641" s="203">
        <v>0</v>
      </c>
      <c r="AB641" s="203">
        <v>0</v>
      </c>
      <c r="AC641" s="203"/>
      <c r="AD641" s="203"/>
      <c r="AE641" s="203">
        <v>0</v>
      </c>
      <c r="AF641" s="215"/>
      <c r="AG641" s="216"/>
      <c r="AH641" s="205"/>
      <c r="AI641" s="205"/>
      <c r="AJ641" s="205"/>
      <c r="AK641" s="206"/>
      <c r="AL641" s="205">
        <v>0</v>
      </c>
      <c r="AM641" s="207">
        <v>0</v>
      </c>
      <c r="AN641" s="205"/>
      <c r="AO641" s="208">
        <v>0</v>
      </c>
      <c r="AP641" s="209"/>
      <c r="AQ641" s="210">
        <v>0</v>
      </c>
      <c r="AR641" s="205"/>
      <c r="AS641" s="205"/>
      <c r="AT641" s="205"/>
      <c r="AU641" s="205"/>
      <c r="AV641" s="211">
        <v>0</v>
      </c>
      <c r="AW641" s="205">
        <v>0</v>
      </c>
      <c r="AX641" s="205"/>
      <c r="AY641" s="207">
        <v>0</v>
      </c>
      <c r="AZ641" s="212"/>
      <c r="BA641" s="213">
        <v>0</v>
      </c>
      <c r="BC641" s="202" t="str">
        <f t="shared" si="77"/>
        <v/>
      </c>
      <c r="BD641" s="202" t="str">
        <f t="shared" si="77"/>
        <v/>
      </c>
      <c r="BE641" s="202" t="str">
        <f t="shared" si="77"/>
        <v/>
      </c>
      <c r="BF641" s="202" t="str">
        <f t="shared" si="77"/>
        <v/>
      </c>
      <c r="BG641" s="202" t="str">
        <f t="shared" si="76"/>
        <v>W/C</v>
      </c>
      <c r="BH641" s="202" t="str">
        <f t="shared" si="76"/>
        <v>NO</v>
      </c>
      <c r="BI641" s="202" t="str">
        <f t="shared" si="75"/>
        <v>W/C</v>
      </c>
      <c r="BK641" s="202" t="b">
        <f t="shared" si="79"/>
        <v>1</v>
      </c>
      <c r="BL641" s="202" t="b">
        <f t="shared" si="79"/>
        <v>1</v>
      </c>
      <c r="BM641" s="202" t="b">
        <f t="shared" si="79"/>
        <v>1</v>
      </c>
      <c r="BN641" s="202" t="b">
        <f t="shared" si="79"/>
        <v>1</v>
      </c>
      <c r="BO641" s="202" t="b">
        <f t="shared" si="79"/>
        <v>1</v>
      </c>
      <c r="BP641" s="202" t="b">
        <f t="shared" si="79"/>
        <v>1</v>
      </c>
      <c r="BQ641" s="202" t="b">
        <f t="shared" si="79"/>
        <v>1</v>
      </c>
    </row>
    <row r="642" spans="1:69" s="214" customFormat="1" ht="12" customHeight="1" x14ac:dyDescent="0.25">
      <c r="A642" s="291">
        <v>18401103</v>
      </c>
      <c r="B642" s="292"/>
      <c r="C642" s="298" t="s">
        <v>1000</v>
      </c>
      <c r="D642" s="244" t="s">
        <v>479</v>
      </c>
      <c r="E642" s="245"/>
      <c r="F642" s="263">
        <v>43237</v>
      </c>
      <c r="G642" s="244"/>
      <c r="H642" s="247"/>
      <c r="I642" s="247"/>
      <c r="J642" s="247"/>
      <c r="K642" s="247"/>
      <c r="L642" s="247" t="s">
        <v>479</v>
      </c>
      <c r="M642" s="247" t="s">
        <v>1685</v>
      </c>
      <c r="N642" s="247" t="s">
        <v>479</v>
      </c>
      <c r="O642" s="248"/>
      <c r="P642" s="249"/>
      <c r="Q642" s="249"/>
      <c r="R642" s="249"/>
      <c r="S642" s="249"/>
      <c r="T642" s="249"/>
      <c r="U642" s="249">
        <v>0.54</v>
      </c>
      <c r="V642" s="249">
        <v>0</v>
      </c>
      <c r="W642" s="249">
        <v>0</v>
      </c>
      <c r="X642" s="249">
        <v>0</v>
      </c>
      <c r="Y642" s="249">
        <v>0</v>
      </c>
      <c r="Z642" s="249">
        <v>0</v>
      </c>
      <c r="AA642" s="249">
        <v>0</v>
      </c>
      <c r="AB642" s="249">
        <v>0</v>
      </c>
      <c r="AC642" s="249"/>
      <c r="AD642" s="249"/>
      <c r="AE642" s="249">
        <v>4.5000000000000005E-2</v>
      </c>
      <c r="AF642" s="250"/>
      <c r="AG642" s="251"/>
      <c r="AH642" s="252"/>
      <c r="AI642" s="252"/>
      <c r="AJ642" s="252"/>
      <c r="AK642" s="253"/>
      <c r="AL642" s="252">
        <v>0</v>
      </c>
      <c r="AM642" s="254">
        <v>4.5000000000000005E-2</v>
      </c>
      <c r="AN642" s="252"/>
      <c r="AO642" s="255">
        <v>4.5000000000000005E-2</v>
      </c>
      <c r="AP642" s="252"/>
      <c r="AQ642" s="256">
        <v>0</v>
      </c>
      <c r="AR642" s="252"/>
      <c r="AS642" s="252"/>
      <c r="AT642" s="252"/>
      <c r="AU642" s="252"/>
      <c r="AV642" s="257">
        <v>0</v>
      </c>
      <c r="AW642" s="252">
        <v>0</v>
      </c>
      <c r="AX642" s="252"/>
      <c r="AY642" s="254">
        <v>0</v>
      </c>
      <c r="AZ642" s="258"/>
      <c r="BA642" s="213">
        <v>0</v>
      </c>
      <c r="BC642" s="202"/>
      <c r="BD642" s="202"/>
      <c r="BE642" s="202"/>
      <c r="BF642" s="202"/>
      <c r="BG642" s="202" t="str">
        <f t="shared" si="76"/>
        <v>W/C</v>
      </c>
      <c r="BH642" s="202" t="str">
        <f t="shared" si="76"/>
        <v>NO</v>
      </c>
      <c r="BI642" s="202" t="str">
        <f t="shared" si="75"/>
        <v>W/C</v>
      </c>
      <c r="BK642" s="202" t="b">
        <f t="shared" si="79"/>
        <v>1</v>
      </c>
      <c r="BL642" s="202" t="b">
        <f t="shared" si="79"/>
        <v>1</v>
      </c>
      <c r="BM642" s="202" t="b">
        <f t="shared" si="79"/>
        <v>1</v>
      </c>
      <c r="BN642" s="202" t="b">
        <f t="shared" si="79"/>
        <v>1</v>
      </c>
      <c r="BO642" s="202" t="b">
        <f t="shared" si="79"/>
        <v>1</v>
      </c>
      <c r="BP642" s="202" t="b">
        <f t="shared" si="79"/>
        <v>1</v>
      </c>
      <c r="BQ642" s="202" t="b">
        <f t="shared" si="79"/>
        <v>1</v>
      </c>
    </row>
    <row r="643" spans="1:69" s="214" customFormat="1" ht="12" customHeight="1" x14ac:dyDescent="0.2">
      <c r="A643" s="241">
        <v>18401191</v>
      </c>
      <c r="B643" s="242" t="s">
        <v>2281</v>
      </c>
      <c r="C643" s="243" t="s">
        <v>1001</v>
      </c>
      <c r="D643" s="244" t="s">
        <v>479</v>
      </c>
      <c r="E643" s="245"/>
      <c r="F643" s="263">
        <v>42933</v>
      </c>
      <c r="G643" s="244"/>
      <c r="H643" s="247" t="s">
        <v>1684</v>
      </c>
      <c r="I643" s="247" t="s">
        <v>1684</v>
      </c>
      <c r="J643" s="247" t="s">
        <v>1684</v>
      </c>
      <c r="K643" s="247" t="s">
        <v>1684</v>
      </c>
      <c r="L643" s="247" t="s">
        <v>479</v>
      </c>
      <c r="M643" s="247" t="s">
        <v>1685</v>
      </c>
      <c r="N643" s="247" t="s">
        <v>479</v>
      </c>
      <c r="O643" s="248"/>
      <c r="P643" s="249">
        <v>0</v>
      </c>
      <c r="Q643" s="249">
        <v>-91999.48</v>
      </c>
      <c r="R643" s="249">
        <v>-224901.07</v>
      </c>
      <c r="S643" s="249">
        <v>-173746.41</v>
      </c>
      <c r="T643" s="249">
        <v>-48885.61</v>
      </c>
      <c r="U643" s="249">
        <v>-21434.01</v>
      </c>
      <c r="V643" s="249">
        <v>192982.63</v>
      </c>
      <c r="W643" s="249">
        <v>73894.11</v>
      </c>
      <c r="X643" s="249">
        <v>9082.42</v>
      </c>
      <c r="Y643" s="249">
        <v>26304.28</v>
      </c>
      <c r="Z643" s="249">
        <v>-60620.63</v>
      </c>
      <c r="AA643" s="249">
        <v>-115002.19</v>
      </c>
      <c r="AB643" s="249">
        <v>0</v>
      </c>
      <c r="AC643" s="249"/>
      <c r="AD643" s="249"/>
      <c r="AE643" s="249">
        <v>-36193.829999999994</v>
      </c>
      <c r="AF643" s="250"/>
      <c r="AG643" s="251"/>
      <c r="AH643" s="252"/>
      <c r="AI643" s="252"/>
      <c r="AJ643" s="252"/>
      <c r="AK643" s="253"/>
      <c r="AL643" s="252">
        <v>0</v>
      </c>
      <c r="AM643" s="254">
        <v>-36193.829999999994</v>
      </c>
      <c r="AN643" s="252"/>
      <c r="AO643" s="255">
        <v>-36193.829999999994</v>
      </c>
      <c r="AP643" s="252"/>
      <c r="AQ643" s="256">
        <v>0</v>
      </c>
      <c r="AR643" s="252"/>
      <c r="AS643" s="252"/>
      <c r="AT643" s="252"/>
      <c r="AU643" s="252"/>
      <c r="AV643" s="257">
        <v>0</v>
      </c>
      <c r="AW643" s="252">
        <v>0</v>
      </c>
      <c r="AX643" s="252"/>
      <c r="AY643" s="254">
        <v>0</v>
      </c>
      <c r="AZ643" s="258"/>
      <c r="BA643" s="213">
        <v>0</v>
      </c>
      <c r="BC643" s="247" t="str">
        <f t="shared" ref="BC643:BF659" si="80">IF(VALUE(AR643),BC$7,IF(ISBLANK(AR643),"",BC$7))</f>
        <v/>
      </c>
      <c r="BD643" s="247" t="str">
        <f t="shared" si="80"/>
        <v/>
      </c>
      <c r="BE643" s="247" t="str">
        <f t="shared" si="80"/>
        <v/>
      </c>
      <c r="BF643" s="202" t="str">
        <f t="shared" si="80"/>
        <v/>
      </c>
      <c r="BG643" s="202" t="str">
        <f t="shared" si="76"/>
        <v>W/C</v>
      </c>
      <c r="BH643" s="202" t="str">
        <f t="shared" si="76"/>
        <v>NO</v>
      </c>
      <c r="BI643" s="202" t="str">
        <f t="shared" si="75"/>
        <v>W/C</v>
      </c>
      <c r="BK643" s="202" t="b">
        <f t="shared" si="79"/>
        <v>1</v>
      </c>
      <c r="BL643" s="202" t="b">
        <f t="shared" si="79"/>
        <v>1</v>
      </c>
      <c r="BM643" s="202" t="b">
        <f t="shared" si="79"/>
        <v>1</v>
      </c>
      <c r="BN643" s="202" t="b">
        <f t="shared" si="79"/>
        <v>1</v>
      </c>
      <c r="BO643" s="202" t="b">
        <f t="shared" si="79"/>
        <v>1</v>
      </c>
      <c r="BP643" s="202" t="b">
        <f t="shared" si="79"/>
        <v>1</v>
      </c>
      <c r="BQ643" s="202" t="b">
        <f t="shared" si="79"/>
        <v>1</v>
      </c>
    </row>
    <row r="644" spans="1:69" s="214" customFormat="1" ht="12" customHeight="1" x14ac:dyDescent="0.2">
      <c r="A644" s="241">
        <v>18401192</v>
      </c>
      <c r="B644" s="242" t="s">
        <v>2282</v>
      </c>
      <c r="C644" s="243" t="s">
        <v>1002</v>
      </c>
      <c r="D644" s="244" t="s">
        <v>479</v>
      </c>
      <c r="E644" s="245"/>
      <c r="F644" s="263">
        <v>42933</v>
      </c>
      <c r="G644" s="244"/>
      <c r="H644" s="247" t="s">
        <v>1684</v>
      </c>
      <c r="I644" s="247" t="s">
        <v>1684</v>
      </c>
      <c r="J644" s="247" t="s">
        <v>1684</v>
      </c>
      <c r="K644" s="247" t="s">
        <v>1684</v>
      </c>
      <c r="L644" s="247" t="s">
        <v>479</v>
      </c>
      <c r="M644" s="247" t="s">
        <v>1685</v>
      </c>
      <c r="N644" s="247" t="s">
        <v>479</v>
      </c>
      <c r="O644" s="248"/>
      <c r="P644" s="249">
        <v>0</v>
      </c>
      <c r="Q644" s="249">
        <v>13309.22</v>
      </c>
      <c r="R644" s="249">
        <v>48264.51</v>
      </c>
      <c r="S644" s="249">
        <v>137012.14000000001</v>
      </c>
      <c r="T644" s="249">
        <v>362647.55</v>
      </c>
      <c r="U644" s="249">
        <v>341241.15</v>
      </c>
      <c r="V644" s="249">
        <v>271719.34000000003</v>
      </c>
      <c r="W644" s="249">
        <v>186735.53</v>
      </c>
      <c r="X644" s="249">
        <v>18920.05</v>
      </c>
      <c r="Y644" s="249">
        <v>-81310.3</v>
      </c>
      <c r="Z644" s="249">
        <v>-176545.1</v>
      </c>
      <c r="AA644" s="249">
        <v>-138416.56</v>
      </c>
      <c r="AB644" s="249">
        <v>0</v>
      </c>
      <c r="AC644" s="249"/>
      <c r="AD644" s="249"/>
      <c r="AE644" s="249">
        <v>81964.794166666674</v>
      </c>
      <c r="AF644" s="250"/>
      <c r="AG644" s="251"/>
      <c r="AH644" s="252"/>
      <c r="AI644" s="252"/>
      <c r="AJ644" s="252"/>
      <c r="AK644" s="253"/>
      <c r="AL644" s="252">
        <v>0</v>
      </c>
      <c r="AM644" s="254">
        <v>81964.794166666674</v>
      </c>
      <c r="AN644" s="252"/>
      <c r="AO644" s="255">
        <v>81964.794166666674</v>
      </c>
      <c r="AP644" s="252"/>
      <c r="AQ644" s="256">
        <v>0</v>
      </c>
      <c r="AR644" s="252"/>
      <c r="AS644" s="252"/>
      <c r="AT644" s="252"/>
      <c r="AU644" s="252"/>
      <c r="AV644" s="257">
        <v>0</v>
      </c>
      <c r="AW644" s="252">
        <v>0</v>
      </c>
      <c r="AX644" s="252"/>
      <c r="AY644" s="254">
        <v>0</v>
      </c>
      <c r="AZ644" s="258"/>
      <c r="BA644" s="213">
        <v>0</v>
      </c>
      <c r="BC644" s="247" t="str">
        <f t="shared" si="80"/>
        <v/>
      </c>
      <c r="BD644" s="247" t="str">
        <f t="shared" si="80"/>
        <v/>
      </c>
      <c r="BE644" s="247" t="str">
        <f t="shared" si="80"/>
        <v/>
      </c>
      <c r="BF644" s="202" t="str">
        <f t="shared" si="80"/>
        <v/>
      </c>
      <c r="BG644" s="202" t="str">
        <f t="shared" si="76"/>
        <v>W/C</v>
      </c>
      <c r="BH644" s="202" t="str">
        <f t="shared" si="76"/>
        <v>NO</v>
      </c>
      <c r="BI644" s="202" t="str">
        <f t="shared" si="75"/>
        <v>W/C</v>
      </c>
      <c r="BK644" s="202" t="b">
        <f t="shared" si="79"/>
        <v>1</v>
      </c>
      <c r="BL644" s="202" t="b">
        <f t="shared" si="79"/>
        <v>1</v>
      </c>
      <c r="BM644" s="202" t="b">
        <f t="shared" si="79"/>
        <v>1</v>
      </c>
      <c r="BN644" s="202" t="b">
        <f t="shared" si="79"/>
        <v>1</v>
      </c>
      <c r="BO644" s="202" t="b">
        <f t="shared" si="79"/>
        <v>1</v>
      </c>
      <c r="BP644" s="202" t="b">
        <f t="shared" si="79"/>
        <v>1</v>
      </c>
      <c r="BQ644" s="202" t="b">
        <f t="shared" si="79"/>
        <v>1</v>
      </c>
    </row>
    <row r="645" spans="1:69" s="214" customFormat="1" ht="12" customHeight="1" x14ac:dyDescent="0.2">
      <c r="A645" s="241">
        <v>18401193</v>
      </c>
      <c r="B645" s="242" t="s">
        <v>2283</v>
      </c>
      <c r="C645" s="243" t="s">
        <v>1003</v>
      </c>
      <c r="D645" s="244" t="s">
        <v>479</v>
      </c>
      <c r="E645" s="245"/>
      <c r="F645" s="263">
        <v>42933</v>
      </c>
      <c r="G645" s="244"/>
      <c r="H645" s="247" t="s">
        <v>1684</v>
      </c>
      <c r="I645" s="247" t="s">
        <v>1684</v>
      </c>
      <c r="J645" s="247" t="s">
        <v>1684</v>
      </c>
      <c r="K645" s="247" t="s">
        <v>1684</v>
      </c>
      <c r="L645" s="247" t="s">
        <v>479</v>
      </c>
      <c r="M645" s="247" t="s">
        <v>1685</v>
      </c>
      <c r="N645" s="247" t="s">
        <v>479</v>
      </c>
      <c r="O645" s="248"/>
      <c r="P645" s="249">
        <v>0</v>
      </c>
      <c r="Q645" s="249">
        <v>3922.41</v>
      </c>
      <c r="R645" s="249">
        <v>19728.75</v>
      </c>
      <c r="S645" s="249">
        <v>30632.46</v>
      </c>
      <c r="T645" s="249">
        <v>70919.94</v>
      </c>
      <c r="U645" s="249">
        <v>90559.79</v>
      </c>
      <c r="V645" s="249">
        <v>181579.24</v>
      </c>
      <c r="W645" s="249">
        <v>223197.79</v>
      </c>
      <c r="X645" s="249">
        <v>280521.53000000003</v>
      </c>
      <c r="Y645" s="249">
        <v>334590.74</v>
      </c>
      <c r="Z645" s="249">
        <v>347716.54</v>
      </c>
      <c r="AA645" s="249">
        <v>380998.19</v>
      </c>
      <c r="AB645" s="249">
        <v>0</v>
      </c>
      <c r="AC645" s="249"/>
      <c r="AD645" s="249"/>
      <c r="AE645" s="249">
        <v>163697.28166666665</v>
      </c>
      <c r="AF645" s="250"/>
      <c r="AG645" s="251"/>
      <c r="AH645" s="252"/>
      <c r="AI645" s="252"/>
      <c r="AJ645" s="252"/>
      <c r="AK645" s="253"/>
      <c r="AL645" s="252">
        <v>0</v>
      </c>
      <c r="AM645" s="254">
        <v>163697.28166666665</v>
      </c>
      <c r="AN645" s="252"/>
      <c r="AO645" s="255">
        <v>163697.28166666665</v>
      </c>
      <c r="AP645" s="252"/>
      <c r="AQ645" s="256">
        <v>0</v>
      </c>
      <c r="AR645" s="252"/>
      <c r="AS645" s="252"/>
      <c r="AT645" s="252"/>
      <c r="AU645" s="252"/>
      <c r="AV645" s="257">
        <v>0</v>
      </c>
      <c r="AW645" s="252">
        <v>0</v>
      </c>
      <c r="AX645" s="252"/>
      <c r="AY645" s="254">
        <v>0</v>
      </c>
      <c r="AZ645" s="258"/>
      <c r="BA645" s="213">
        <v>0</v>
      </c>
      <c r="BC645" s="247" t="str">
        <f t="shared" si="80"/>
        <v/>
      </c>
      <c r="BD645" s="247" t="str">
        <f t="shared" si="80"/>
        <v/>
      </c>
      <c r="BE645" s="247" t="str">
        <f t="shared" si="80"/>
        <v/>
      </c>
      <c r="BF645" s="202" t="str">
        <f t="shared" si="80"/>
        <v/>
      </c>
      <c r="BG645" s="202" t="str">
        <f t="shared" si="76"/>
        <v>W/C</v>
      </c>
      <c r="BH645" s="202" t="str">
        <f t="shared" si="76"/>
        <v>NO</v>
      </c>
      <c r="BI645" s="202" t="str">
        <f t="shared" si="75"/>
        <v>W/C</v>
      </c>
      <c r="BK645" s="202" t="b">
        <f t="shared" si="79"/>
        <v>1</v>
      </c>
      <c r="BL645" s="202" t="b">
        <f t="shared" si="79"/>
        <v>1</v>
      </c>
      <c r="BM645" s="202" t="b">
        <f t="shared" si="79"/>
        <v>1</v>
      </c>
      <c r="BN645" s="202" t="b">
        <f t="shared" si="79"/>
        <v>1</v>
      </c>
      <c r="BO645" s="202" t="b">
        <f t="shared" si="79"/>
        <v>1</v>
      </c>
      <c r="BP645" s="202" t="b">
        <f t="shared" si="79"/>
        <v>1</v>
      </c>
      <c r="BQ645" s="202" t="b">
        <f t="shared" si="79"/>
        <v>1</v>
      </c>
    </row>
    <row r="646" spans="1:69" s="214" customFormat="1" ht="12" customHeight="1" x14ac:dyDescent="0.2">
      <c r="A646" s="241">
        <v>18401201</v>
      </c>
      <c r="B646" s="242" t="s">
        <v>2284</v>
      </c>
      <c r="C646" s="243" t="s">
        <v>1004</v>
      </c>
      <c r="D646" s="244" t="s">
        <v>479</v>
      </c>
      <c r="E646" s="245"/>
      <c r="F646" s="263">
        <v>42933</v>
      </c>
      <c r="G646" s="244"/>
      <c r="H646" s="247" t="s">
        <v>1684</v>
      </c>
      <c r="I646" s="247" t="s">
        <v>1684</v>
      </c>
      <c r="J646" s="247" t="s">
        <v>1684</v>
      </c>
      <c r="K646" s="247" t="s">
        <v>1684</v>
      </c>
      <c r="L646" s="247" t="s">
        <v>479</v>
      </c>
      <c r="M646" s="247" t="s">
        <v>1685</v>
      </c>
      <c r="N646" s="247" t="s">
        <v>479</v>
      </c>
      <c r="O646" s="248"/>
      <c r="P646" s="249">
        <v>0</v>
      </c>
      <c r="Q646" s="249">
        <v>166657.32999999999</v>
      </c>
      <c r="R646" s="249">
        <v>166012.66</v>
      </c>
      <c r="S646" s="249">
        <v>139403.57</v>
      </c>
      <c r="T646" s="249">
        <v>74781.8</v>
      </c>
      <c r="U646" s="249">
        <v>-226.84</v>
      </c>
      <c r="V646" s="249">
        <v>-28416.46</v>
      </c>
      <c r="W646" s="249">
        <v>-73260.37</v>
      </c>
      <c r="X646" s="249">
        <v>-141119.63</v>
      </c>
      <c r="Y646" s="249">
        <v>-173894.33</v>
      </c>
      <c r="Z646" s="249">
        <v>-210290.58</v>
      </c>
      <c r="AA646" s="249">
        <v>-196210.86</v>
      </c>
      <c r="AB646" s="249">
        <v>0</v>
      </c>
      <c r="AC646" s="249"/>
      <c r="AD646" s="249"/>
      <c r="AE646" s="249">
        <v>-23046.97583333333</v>
      </c>
      <c r="AF646" s="250"/>
      <c r="AG646" s="251"/>
      <c r="AH646" s="252"/>
      <c r="AI646" s="252"/>
      <c r="AJ646" s="252"/>
      <c r="AK646" s="253"/>
      <c r="AL646" s="252">
        <v>0</v>
      </c>
      <c r="AM646" s="254">
        <v>-23046.97583333333</v>
      </c>
      <c r="AN646" s="252"/>
      <c r="AO646" s="255">
        <v>-23046.97583333333</v>
      </c>
      <c r="AP646" s="252"/>
      <c r="AQ646" s="256">
        <v>0</v>
      </c>
      <c r="AR646" s="252"/>
      <c r="AS646" s="252"/>
      <c r="AT646" s="252"/>
      <c r="AU646" s="252"/>
      <c r="AV646" s="257">
        <v>0</v>
      </c>
      <c r="AW646" s="252">
        <v>0</v>
      </c>
      <c r="AX646" s="252"/>
      <c r="AY646" s="254">
        <v>0</v>
      </c>
      <c r="AZ646" s="258"/>
      <c r="BA646" s="213">
        <v>0</v>
      </c>
      <c r="BC646" s="247" t="str">
        <f t="shared" si="80"/>
        <v/>
      </c>
      <c r="BD646" s="247" t="str">
        <f t="shared" si="80"/>
        <v/>
      </c>
      <c r="BE646" s="247" t="str">
        <f t="shared" si="80"/>
        <v/>
      </c>
      <c r="BF646" s="202" t="str">
        <f t="shared" si="80"/>
        <v/>
      </c>
      <c r="BG646" s="202" t="str">
        <f t="shared" si="76"/>
        <v>W/C</v>
      </c>
      <c r="BH646" s="202" t="str">
        <f t="shared" si="76"/>
        <v>NO</v>
      </c>
      <c r="BI646" s="202" t="str">
        <f t="shared" si="75"/>
        <v>W/C</v>
      </c>
      <c r="BK646" s="202" t="b">
        <f t="shared" si="79"/>
        <v>1</v>
      </c>
      <c r="BL646" s="202" t="b">
        <f t="shared" si="79"/>
        <v>1</v>
      </c>
      <c r="BM646" s="202" t="b">
        <f t="shared" si="79"/>
        <v>1</v>
      </c>
      <c r="BN646" s="202" t="b">
        <f t="shared" si="79"/>
        <v>1</v>
      </c>
      <c r="BO646" s="202" t="b">
        <f t="shared" si="79"/>
        <v>1</v>
      </c>
      <c r="BP646" s="202" t="b">
        <f t="shared" si="79"/>
        <v>1</v>
      </c>
      <c r="BQ646" s="202" t="b">
        <f t="shared" si="79"/>
        <v>1</v>
      </c>
    </row>
    <row r="647" spans="1:69" s="214" customFormat="1" ht="12" customHeight="1" x14ac:dyDescent="0.2">
      <c r="A647" s="260">
        <v>18405103</v>
      </c>
      <c r="B647" s="261"/>
      <c r="C647" s="219" t="s">
        <v>4911</v>
      </c>
      <c r="D647" s="220" t="s">
        <v>479</v>
      </c>
      <c r="E647" s="221"/>
      <c r="F647" s="262">
        <v>43374</v>
      </c>
      <c r="G647" s="220"/>
      <c r="H647" s="223" t="s">
        <v>1684</v>
      </c>
      <c r="I647" s="223" t="s">
        <v>1684</v>
      </c>
      <c r="J647" s="223" t="s">
        <v>1684</v>
      </c>
      <c r="K647" s="223" t="s">
        <v>1684</v>
      </c>
      <c r="L647" s="223" t="s">
        <v>479</v>
      </c>
      <c r="M647" s="223" t="s">
        <v>1685</v>
      </c>
      <c r="N647" s="223" t="s">
        <v>479</v>
      </c>
      <c r="O647" s="224"/>
      <c r="P647" s="225"/>
      <c r="Q647" s="225"/>
      <c r="R647" s="225"/>
      <c r="S647" s="225"/>
      <c r="T647" s="225"/>
      <c r="U647" s="225"/>
      <c r="V647" s="225"/>
      <c r="W647" s="225"/>
      <c r="X647" s="225"/>
      <c r="Y647" s="225"/>
      <c r="Z647" s="225">
        <v>36.6</v>
      </c>
      <c r="AA647" s="225">
        <v>0</v>
      </c>
      <c r="AB647" s="225">
        <v>0</v>
      </c>
      <c r="AC647" s="225"/>
      <c r="AD647" s="225"/>
      <c r="AE647" s="225">
        <v>3.0500000000000003</v>
      </c>
      <c r="AF647" s="226"/>
      <c r="AG647" s="227"/>
      <c r="AH647" s="228"/>
      <c r="AI647" s="228"/>
      <c r="AJ647" s="228"/>
      <c r="AK647" s="229"/>
      <c r="AL647" s="228">
        <v>0</v>
      </c>
      <c r="AM647" s="230">
        <v>3.0500000000000003</v>
      </c>
      <c r="AN647" s="228"/>
      <c r="AO647" s="231">
        <v>3.0500000000000003</v>
      </c>
      <c r="AP647" s="228"/>
      <c r="AQ647" s="232">
        <v>0</v>
      </c>
      <c r="AR647" s="228"/>
      <c r="AS647" s="228"/>
      <c r="AT647" s="228"/>
      <c r="AU647" s="228"/>
      <c r="AV647" s="233">
        <v>0</v>
      </c>
      <c r="AW647" s="228">
        <v>0</v>
      </c>
      <c r="AX647" s="228"/>
      <c r="AY647" s="230">
        <v>0</v>
      </c>
      <c r="AZ647" s="234"/>
      <c r="BA647" s="213">
        <v>0</v>
      </c>
      <c r="BC647" s="202"/>
      <c r="BD647" s="202"/>
      <c r="BE647" s="202"/>
      <c r="BF647" s="202"/>
      <c r="BG647" s="202"/>
      <c r="BH647" s="202"/>
      <c r="BI647" s="202"/>
      <c r="BK647" s="202"/>
      <c r="BL647" s="202"/>
      <c r="BM647" s="202"/>
      <c r="BN647" s="202"/>
      <c r="BO647" s="202"/>
      <c r="BP647" s="202"/>
      <c r="BQ647" s="202"/>
    </row>
    <row r="648" spans="1:69" s="214" customFormat="1" ht="12" customHeight="1" x14ac:dyDescent="0.2">
      <c r="A648" s="260">
        <v>18405113</v>
      </c>
      <c r="B648" s="261"/>
      <c r="C648" s="219" t="s">
        <v>4912</v>
      </c>
      <c r="D648" s="220" t="s">
        <v>479</v>
      </c>
      <c r="E648" s="221"/>
      <c r="F648" s="262">
        <v>43374</v>
      </c>
      <c r="G648" s="220"/>
      <c r="H648" s="223" t="s">
        <v>1684</v>
      </c>
      <c r="I648" s="223" t="s">
        <v>1684</v>
      </c>
      <c r="J648" s="223" t="s">
        <v>1684</v>
      </c>
      <c r="K648" s="223" t="s">
        <v>1684</v>
      </c>
      <c r="L648" s="223" t="s">
        <v>479</v>
      </c>
      <c r="M648" s="223" t="s">
        <v>1685</v>
      </c>
      <c r="N648" s="223" t="s">
        <v>479</v>
      </c>
      <c r="O648" s="224"/>
      <c r="P648" s="225"/>
      <c r="Q648" s="225"/>
      <c r="R648" s="225"/>
      <c r="S648" s="225"/>
      <c r="T648" s="225"/>
      <c r="U648" s="225"/>
      <c r="V648" s="225"/>
      <c r="W648" s="225"/>
      <c r="X648" s="225"/>
      <c r="Y648" s="225"/>
      <c r="Z648" s="225">
        <v>3.16</v>
      </c>
      <c r="AA648" s="225">
        <v>0</v>
      </c>
      <c r="AB648" s="225">
        <v>0</v>
      </c>
      <c r="AC648" s="225"/>
      <c r="AD648" s="225"/>
      <c r="AE648" s="225">
        <v>0.26333333333333336</v>
      </c>
      <c r="AF648" s="226"/>
      <c r="AG648" s="227"/>
      <c r="AH648" s="228"/>
      <c r="AI648" s="228"/>
      <c r="AJ648" s="228"/>
      <c r="AK648" s="229"/>
      <c r="AL648" s="228">
        <v>0</v>
      </c>
      <c r="AM648" s="230">
        <v>0.26333333333333336</v>
      </c>
      <c r="AN648" s="228"/>
      <c r="AO648" s="231">
        <v>0.26333333333333336</v>
      </c>
      <c r="AP648" s="228"/>
      <c r="AQ648" s="232">
        <v>0</v>
      </c>
      <c r="AR648" s="228"/>
      <c r="AS648" s="228"/>
      <c r="AT648" s="228"/>
      <c r="AU648" s="228"/>
      <c r="AV648" s="233">
        <v>0</v>
      </c>
      <c r="AW648" s="228">
        <v>0</v>
      </c>
      <c r="AX648" s="228"/>
      <c r="AY648" s="230">
        <v>0</v>
      </c>
      <c r="AZ648" s="234"/>
      <c r="BA648" s="213">
        <v>0</v>
      </c>
      <c r="BC648" s="202"/>
      <c r="BD648" s="202"/>
      <c r="BE648" s="202"/>
      <c r="BF648" s="202"/>
      <c r="BG648" s="202"/>
      <c r="BH648" s="202"/>
      <c r="BI648" s="202"/>
      <c r="BK648" s="202"/>
      <c r="BL648" s="202"/>
      <c r="BM648" s="202"/>
      <c r="BN648" s="202"/>
      <c r="BO648" s="202"/>
      <c r="BP648" s="202"/>
      <c r="BQ648" s="202"/>
    </row>
    <row r="649" spans="1:69" s="214" customFormat="1" ht="12" customHeight="1" x14ac:dyDescent="0.2">
      <c r="A649" s="239">
        <v>18500003</v>
      </c>
      <c r="B649" s="240" t="s">
        <v>2285</v>
      </c>
      <c r="C649" s="200" t="s">
        <v>1005</v>
      </c>
      <c r="D649" s="201" t="s">
        <v>478</v>
      </c>
      <c r="E649" s="170"/>
      <c r="F649" s="316"/>
      <c r="G649" s="201"/>
      <c r="H649" s="202" t="s">
        <v>1684</v>
      </c>
      <c r="I649" s="202" t="s">
        <v>1684</v>
      </c>
      <c r="J649" s="202" t="s">
        <v>1684</v>
      </c>
      <c r="K649" s="202" t="s">
        <v>478</v>
      </c>
      <c r="L649" s="202" t="s">
        <v>1685</v>
      </c>
      <c r="M649" s="202" t="s">
        <v>1685</v>
      </c>
      <c r="N649" s="202" t="s">
        <v>1684</v>
      </c>
      <c r="O649" s="167"/>
      <c r="P649" s="203">
        <v>186389.55</v>
      </c>
      <c r="Q649" s="203">
        <v>201347.99</v>
      </c>
      <c r="R649" s="203">
        <v>210955.71</v>
      </c>
      <c r="S649" s="203">
        <v>169235.18</v>
      </c>
      <c r="T649" s="203">
        <v>173467.26</v>
      </c>
      <c r="U649" s="203">
        <v>178707.43</v>
      </c>
      <c r="V649" s="203">
        <v>188520.05</v>
      </c>
      <c r="W649" s="203">
        <v>206710.13</v>
      </c>
      <c r="X649" s="203">
        <v>212739.53</v>
      </c>
      <c r="Y649" s="203">
        <v>183313.15</v>
      </c>
      <c r="Z649" s="203">
        <v>174067.45</v>
      </c>
      <c r="AA649" s="203">
        <v>181782.63</v>
      </c>
      <c r="AB649" s="203">
        <v>190334.87</v>
      </c>
      <c r="AC649" s="203"/>
      <c r="AD649" s="203"/>
      <c r="AE649" s="203">
        <v>189100.72666666665</v>
      </c>
      <c r="AF649" s="215"/>
      <c r="AG649" s="216"/>
      <c r="AH649" s="205"/>
      <c r="AI649" s="205"/>
      <c r="AJ649" s="205"/>
      <c r="AK649" s="206">
        <v>189100.72666666665</v>
      </c>
      <c r="AL649" s="205">
        <v>189100.72666666665</v>
      </c>
      <c r="AM649" s="207"/>
      <c r="AN649" s="205"/>
      <c r="AO649" s="208">
        <v>0</v>
      </c>
      <c r="AP649" s="209"/>
      <c r="AQ649" s="210">
        <v>190334.87</v>
      </c>
      <c r="AR649" s="205"/>
      <c r="AS649" s="205"/>
      <c r="AT649" s="205"/>
      <c r="AU649" s="205">
        <v>190334.87</v>
      </c>
      <c r="AV649" s="211">
        <v>190334.87</v>
      </c>
      <c r="AW649" s="205"/>
      <c r="AX649" s="205"/>
      <c r="AY649" s="207">
        <v>0</v>
      </c>
      <c r="AZ649" s="212" t="s">
        <v>4868</v>
      </c>
      <c r="BA649" s="213">
        <v>0</v>
      </c>
      <c r="BC649" s="202" t="str">
        <f t="shared" si="80"/>
        <v/>
      </c>
      <c r="BD649" s="202" t="str">
        <f t="shared" si="80"/>
        <v/>
      </c>
      <c r="BE649" s="202" t="str">
        <f t="shared" si="80"/>
        <v/>
      </c>
      <c r="BF649" s="202" t="str">
        <f t="shared" si="80"/>
        <v>Non-Op</v>
      </c>
      <c r="BG649" s="202" t="str">
        <f t="shared" si="76"/>
        <v>NO</v>
      </c>
      <c r="BH649" s="202" t="str">
        <f t="shared" si="76"/>
        <v>NO</v>
      </c>
      <c r="BI649" s="202" t="str">
        <f t="shared" si="75"/>
        <v/>
      </c>
      <c r="BK649" s="202" t="b">
        <f t="shared" ref="BK649:BQ675" si="81">BC649=H649</f>
        <v>1</v>
      </c>
      <c r="BL649" s="202" t="b">
        <f t="shared" si="81"/>
        <v>1</v>
      </c>
      <c r="BM649" s="202" t="b">
        <f t="shared" si="81"/>
        <v>1</v>
      </c>
      <c r="BN649" s="202" t="b">
        <f t="shared" si="81"/>
        <v>1</v>
      </c>
      <c r="BO649" s="202" t="b">
        <f t="shared" si="81"/>
        <v>1</v>
      </c>
      <c r="BP649" s="202" t="b">
        <f t="shared" si="81"/>
        <v>1</v>
      </c>
      <c r="BQ649" s="202" t="b">
        <f t="shared" si="81"/>
        <v>1</v>
      </c>
    </row>
    <row r="650" spans="1:69" s="214" customFormat="1" ht="12" customHeight="1" x14ac:dyDescent="0.2">
      <c r="A650" s="239">
        <v>18600011</v>
      </c>
      <c r="B650" s="240" t="s">
        <v>2286</v>
      </c>
      <c r="C650" s="200" t="s">
        <v>1006</v>
      </c>
      <c r="D650" s="201" t="s">
        <v>478</v>
      </c>
      <c r="E650" s="170"/>
      <c r="F650" s="200"/>
      <c r="G650" s="201"/>
      <c r="H650" s="202" t="s">
        <v>1684</v>
      </c>
      <c r="I650" s="202" t="s">
        <v>1684</v>
      </c>
      <c r="J650" s="202" t="s">
        <v>1684</v>
      </c>
      <c r="K650" s="202" t="s">
        <v>478</v>
      </c>
      <c r="L650" s="202" t="s">
        <v>1685</v>
      </c>
      <c r="M650" s="202" t="s">
        <v>1685</v>
      </c>
      <c r="N650" s="202" t="s">
        <v>1684</v>
      </c>
      <c r="O650" s="167"/>
      <c r="P650" s="203">
        <v>0</v>
      </c>
      <c r="Q650" s="203">
        <v>0</v>
      </c>
      <c r="R650" s="203">
        <v>0</v>
      </c>
      <c r="S650" s="203">
        <v>0</v>
      </c>
      <c r="T650" s="203">
        <v>0</v>
      </c>
      <c r="U650" s="203">
        <v>0</v>
      </c>
      <c r="V650" s="203">
        <v>0</v>
      </c>
      <c r="W650" s="203">
        <v>0</v>
      </c>
      <c r="X650" s="203">
        <v>0</v>
      </c>
      <c r="Y650" s="203">
        <v>0</v>
      </c>
      <c r="Z650" s="203">
        <v>0</v>
      </c>
      <c r="AA650" s="203">
        <v>0</v>
      </c>
      <c r="AB650" s="203">
        <v>0</v>
      </c>
      <c r="AC650" s="203"/>
      <c r="AD650" s="203"/>
      <c r="AE650" s="203">
        <v>0</v>
      </c>
      <c r="AF650" s="215"/>
      <c r="AG650" s="216"/>
      <c r="AH650" s="205"/>
      <c r="AI650" s="205"/>
      <c r="AJ650" s="205"/>
      <c r="AK650" s="206">
        <v>0</v>
      </c>
      <c r="AL650" s="205">
        <v>0</v>
      </c>
      <c r="AM650" s="207"/>
      <c r="AN650" s="205"/>
      <c r="AO650" s="208">
        <v>0</v>
      </c>
      <c r="AP650" s="209"/>
      <c r="AQ650" s="210">
        <v>0</v>
      </c>
      <c r="AR650" s="205"/>
      <c r="AS650" s="205"/>
      <c r="AT650" s="205"/>
      <c r="AU650" s="205">
        <v>0</v>
      </c>
      <c r="AV650" s="211">
        <v>0</v>
      </c>
      <c r="AW650" s="205"/>
      <c r="AX650" s="205"/>
      <c r="AY650" s="207">
        <v>0</v>
      </c>
      <c r="AZ650" s="212" t="s">
        <v>4868</v>
      </c>
      <c r="BA650" s="213">
        <v>0</v>
      </c>
      <c r="BC650" s="202" t="str">
        <f t="shared" si="80"/>
        <v/>
      </c>
      <c r="BD650" s="202" t="str">
        <f t="shared" si="80"/>
        <v/>
      </c>
      <c r="BE650" s="202" t="str">
        <f t="shared" si="80"/>
        <v/>
      </c>
      <c r="BF650" s="202" t="str">
        <f t="shared" si="80"/>
        <v>Non-Op</v>
      </c>
      <c r="BG650" s="202" t="str">
        <f t="shared" si="76"/>
        <v>NO</v>
      </c>
      <c r="BH650" s="202" t="str">
        <f t="shared" si="76"/>
        <v>NO</v>
      </c>
      <c r="BI650" s="202" t="str">
        <f t="shared" si="75"/>
        <v/>
      </c>
      <c r="BK650" s="202" t="b">
        <f t="shared" si="81"/>
        <v>1</v>
      </c>
      <c r="BL650" s="202" t="b">
        <f t="shared" si="81"/>
        <v>1</v>
      </c>
      <c r="BM650" s="202" t="b">
        <f t="shared" si="81"/>
        <v>1</v>
      </c>
      <c r="BN650" s="202" t="b">
        <f t="shared" si="81"/>
        <v>1</v>
      </c>
      <c r="BO650" s="202" t="b">
        <f t="shared" si="81"/>
        <v>1</v>
      </c>
      <c r="BP650" s="202" t="b">
        <f t="shared" si="81"/>
        <v>1</v>
      </c>
      <c r="BQ650" s="202" t="b">
        <f t="shared" si="81"/>
        <v>1</v>
      </c>
    </row>
    <row r="651" spans="1:69" s="214" customFormat="1" ht="12" customHeight="1" x14ac:dyDescent="0.2">
      <c r="A651" s="239">
        <v>18600013</v>
      </c>
      <c r="B651" s="240" t="s">
        <v>2287</v>
      </c>
      <c r="C651" s="200" t="s">
        <v>1007</v>
      </c>
      <c r="D651" s="201" t="s">
        <v>478</v>
      </c>
      <c r="E651" s="170"/>
      <c r="F651" s="200"/>
      <c r="G651" s="201"/>
      <c r="H651" s="202" t="s">
        <v>1684</v>
      </c>
      <c r="I651" s="202" t="s">
        <v>1684</v>
      </c>
      <c r="J651" s="202" t="s">
        <v>1684</v>
      </c>
      <c r="K651" s="202" t="s">
        <v>478</v>
      </c>
      <c r="L651" s="202" t="s">
        <v>1685</v>
      </c>
      <c r="M651" s="202" t="s">
        <v>1685</v>
      </c>
      <c r="N651" s="202" t="s">
        <v>1684</v>
      </c>
      <c r="O651" s="167"/>
      <c r="P651" s="203">
        <v>3711786.15</v>
      </c>
      <c r="Q651" s="203">
        <v>3932076.77</v>
      </c>
      <c r="R651" s="203">
        <v>3413409.77</v>
      </c>
      <c r="S651" s="203">
        <v>3544530.18</v>
      </c>
      <c r="T651" s="203">
        <v>3741245.58</v>
      </c>
      <c r="U651" s="203">
        <v>4465689.47</v>
      </c>
      <c r="V651" s="203">
        <v>5268901.2</v>
      </c>
      <c r="W651" s="203">
        <v>5912123.96</v>
      </c>
      <c r="X651" s="203">
        <v>6073321.3600000003</v>
      </c>
      <c r="Y651" s="203">
        <v>7005745.4100000001</v>
      </c>
      <c r="Z651" s="203">
        <v>7332023.54</v>
      </c>
      <c r="AA651" s="203">
        <v>6598328.5</v>
      </c>
      <c r="AB651" s="203">
        <v>6521470.1699999999</v>
      </c>
      <c r="AC651" s="203"/>
      <c r="AD651" s="203"/>
      <c r="AE651" s="203">
        <v>5200335.3250000002</v>
      </c>
      <c r="AF651" s="215"/>
      <c r="AG651" s="216"/>
      <c r="AH651" s="205"/>
      <c r="AI651" s="205"/>
      <c r="AJ651" s="205"/>
      <c r="AK651" s="206">
        <v>5200335.3250000002</v>
      </c>
      <c r="AL651" s="205">
        <v>5200335.3250000002</v>
      </c>
      <c r="AM651" s="207"/>
      <c r="AN651" s="205"/>
      <c r="AO651" s="208">
        <v>0</v>
      </c>
      <c r="AP651" s="209"/>
      <c r="AQ651" s="210">
        <v>6521470.1699999999</v>
      </c>
      <c r="AR651" s="205"/>
      <c r="AS651" s="205"/>
      <c r="AT651" s="205"/>
      <c r="AU651" s="205">
        <v>6521470.1699999999</v>
      </c>
      <c r="AV651" s="211">
        <v>6521470.1699999999</v>
      </c>
      <c r="AW651" s="205"/>
      <c r="AX651" s="205"/>
      <c r="AY651" s="207">
        <v>0</v>
      </c>
      <c r="AZ651" s="212" t="s">
        <v>4868</v>
      </c>
      <c r="BA651" s="213">
        <v>0</v>
      </c>
      <c r="BC651" s="202" t="str">
        <f t="shared" si="80"/>
        <v/>
      </c>
      <c r="BD651" s="202" t="str">
        <f t="shared" si="80"/>
        <v/>
      </c>
      <c r="BE651" s="202" t="str">
        <f t="shared" si="80"/>
        <v/>
      </c>
      <c r="BF651" s="202" t="str">
        <f t="shared" si="80"/>
        <v>Non-Op</v>
      </c>
      <c r="BG651" s="202" t="str">
        <f t="shared" si="76"/>
        <v>NO</v>
      </c>
      <c r="BH651" s="202" t="str">
        <f t="shared" si="76"/>
        <v>NO</v>
      </c>
      <c r="BI651" s="202" t="str">
        <f t="shared" si="75"/>
        <v/>
      </c>
      <c r="BK651" s="202" t="b">
        <f t="shared" si="81"/>
        <v>1</v>
      </c>
      <c r="BL651" s="202" t="b">
        <f t="shared" si="81"/>
        <v>1</v>
      </c>
      <c r="BM651" s="202" t="b">
        <f t="shared" si="81"/>
        <v>1</v>
      </c>
      <c r="BN651" s="202" t="b">
        <f t="shared" si="81"/>
        <v>1</v>
      </c>
      <c r="BO651" s="202" t="b">
        <f t="shared" si="81"/>
        <v>1</v>
      </c>
      <c r="BP651" s="202" t="b">
        <f t="shared" si="81"/>
        <v>1</v>
      </c>
      <c r="BQ651" s="202" t="b">
        <f t="shared" si="81"/>
        <v>1</v>
      </c>
    </row>
    <row r="652" spans="1:69" s="214" customFormat="1" ht="12" customHeight="1" x14ac:dyDescent="0.2">
      <c r="A652" s="239">
        <v>18600053</v>
      </c>
      <c r="B652" s="240" t="s">
        <v>2288</v>
      </c>
      <c r="C652" s="200" t="s">
        <v>1008</v>
      </c>
      <c r="D652" s="201" t="s">
        <v>479</v>
      </c>
      <c r="E652" s="170"/>
      <c r="F652" s="200"/>
      <c r="G652" s="201"/>
      <c r="H652" s="202" t="s">
        <v>1684</v>
      </c>
      <c r="I652" s="202" t="s">
        <v>1684</v>
      </c>
      <c r="J652" s="202" t="s">
        <v>1684</v>
      </c>
      <c r="K652" s="202" t="s">
        <v>1684</v>
      </c>
      <c r="L652" s="202" t="s">
        <v>479</v>
      </c>
      <c r="M652" s="202" t="s">
        <v>1685</v>
      </c>
      <c r="N652" s="202" t="s">
        <v>479</v>
      </c>
      <c r="O652" s="167"/>
      <c r="P652" s="203">
        <v>3432361.62</v>
      </c>
      <c r="Q652" s="203">
        <v>3719347.16</v>
      </c>
      <c r="R652" s="203">
        <v>3703309.96</v>
      </c>
      <c r="S652" s="203">
        <v>3129495.74</v>
      </c>
      <c r="T652" s="203">
        <v>3005280.18</v>
      </c>
      <c r="U652" s="203">
        <v>2924267.1</v>
      </c>
      <c r="V652" s="203">
        <v>3056739.19</v>
      </c>
      <c r="W652" s="203">
        <v>3101787.2</v>
      </c>
      <c r="X652" s="203">
        <v>2759238.93</v>
      </c>
      <c r="Y652" s="203">
        <v>2840720.85</v>
      </c>
      <c r="Z652" s="203">
        <v>3118886.36</v>
      </c>
      <c r="AA652" s="203">
        <v>3259403.02</v>
      </c>
      <c r="AB652" s="203">
        <v>3453533.07</v>
      </c>
      <c r="AC652" s="203"/>
      <c r="AD652" s="203"/>
      <c r="AE652" s="203">
        <v>3171785.2529166662</v>
      </c>
      <c r="AF652" s="215"/>
      <c r="AG652" s="215"/>
      <c r="AH652" s="205"/>
      <c r="AI652" s="205"/>
      <c r="AJ652" s="205"/>
      <c r="AK652" s="206"/>
      <c r="AL652" s="205">
        <v>0</v>
      </c>
      <c r="AM652" s="207">
        <v>3171785.2529166662</v>
      </c>
      <c r="AN652" s="205"/>
      <c r="AO652" s="208">
        <v>3171785.2529166662</v>
      </c>
      <c r="AP652" s="209"/>
      <c r="AQ652" s="210">
        <v>3453533.07</v>
      </c>
      <c r="AR652" s="205"/>
      <c r="AS652" s="205"/>
      <c r="AT652" s="205"/>
      <c r="AU652" s="205"/>
      <c r="AV652" s="211">
        <v>0</v>
      </c>
      <c r="AW652" s="205">
        <v>3453533.07</v>
      </c>
      <c r="AX652" s="205"/>
      <c r="AY652" s="207">
        <v>3453533.07</v>
      </c>
      <c r="AZ652" s="212"/>
      <c r="BA652" s="213">
        <v>0</v>
      </c>
      <c r="BC652" s="202" t="str">
        <f t="shared" si="80"/>
        <v/>
      </c>
      <c r="BD652" s="202" t="str">
        <f t="shared" si="80"/>
        <v/>
      </c>
      <c r="BE652" s="202" t="str">
        <f t="shared" si="80"/>
        <v/>
      </c>
      <c r="BF652" s="202" t="str">
        <f t="shared" si="80"/>
        <v/>
      </c>
      <c r="BG652" s="202" t="str">
        <f t="shared" si="76"/>
        <v>W/C</v>
      </c>
      <c r="BH652" s="202" t="str">
        <f t="shared" si="76"/>
        <v>NO</v>
      </c>
      <c r="BI652" s="202" t="str">
        <f t="shared" si="75"/>
        <v>W/C</v>
      </c>
      <c r="BK652" s="202" t="b">
        <f t="shared" si="81"/>
        <v>1</v>
      </c>
      <c r="BL652" s="202" t="b">
        <f t="shared" si="81"/>
        <v>1</v>
      </c>
      <c r="BM652" s="202" t="b">
        <f t="shared" si="81"/>
        <v>1</v>
      </c>
      <c r="BN652" s="202" t="b">
        <f t="shared" si="81"/>
        <v>1</v>
      </c>
      <c r="BO652" s="202" t="b">
        <f t="shared" si="81"/>
        <v>1</v>
      </c>
      <c r="BP652" s="202" t="b">
        <f t="shared" si="81"/>
        <v>1</v>
      </c>
      <c r="BQ652" s="202" t="b">
        <f t="shared" si="81"/>
        <v>1</v>
      </c>
    </row>
    <row r="653" spans="1:69" s="214" customFormat="1" ht="12" customHeight="1" x14ac:dyDescent="0.2">
      <c r="A653" s="239">
        <v>18600091</v>
      </c>
      <c r="B653" s="240" t="s">
        <v>2289</v>
      </c>
      <c r="C653" s="200" t="s">
        <v>1009</v>
      </c>
      <c r="D653" s="201" t="s">
        <v>479</v>
      </c>
      <c r="E653" s="170"/>
      <c r="F653" s="200"/>
      <c r="G653" s="201"/>
      <c r="H653" s="202" t="s">
        <v>1684</v>
      </c>
      <c r="I653" s="202" t="s">
        <v>1684</v>
      </c>
      <c r="J653" s="202" t="s">
        <v>1684</v>
      </c>
      <c r="K653" s="202" t="s">
        <v>1684</v>
      </c>
      <c r="L653" s="202" t="s">
        <v>479</v>
      </c>
      <c r="M653" s="202" t="s">
        <v>1685</v>
      </c>
      <c r="N653" s="202" t="s">
        <v>479</v>
      </c>
      <c r="O653" s="167"/>
      <c r="P653" s="203">
        <v>11984.99</v>
      </c>
      <c r="Q653" s="203">
        <v>11964.1</v>
      </c>
      <c r="R653" s="203">
        <v>11964.1</v>
      </c>
      <c r="S653" s="203">
        <v>9837.34</v>
      </c>
      <c r="T653" s="203">
        <v>9837.34</v>
      </c>
      <c r="U653" s="203">
        <v>9837.34</v>
      </c>
      <c r="V653" s="203">
        <v>9837.34</v>
      </c>
      <c r="W653" s="203">
        <v>9837.34</v>
      </c>
      <c r="X653" s="203">
        <v>9837.34</v>
      </c>
      <c r="Y653" s="203">
        <v>9837.34</v>
      </c>
      <c r="Z653" s="203">
        <v>0</v>
      </c>
      <c r="AA653" s="203">
        <v>0</v>
      </c>
      <c r="AB653" s="203">
        <v>0</v>
      </c>
      <c r="AC653" s="203"/>
      <c r="AD653" s="203"/>
      <c r="AE653" s="203">
        <v>8231.8395833333325</v>
      </c>
      <c r="AF653" s="270"/>
      <c r="AG653" s="271"/>
      <c r="AH653" s="205"/>
      <c r="AI653" s="205"/>
      <c r="AJ653" s="205"/>
      <c r="AK653" s="206"/>
      <c r="AL653" s="205">
        <v>0</v>
      </c>
      <c r="AM653" s="207">
        <v>8231.8395833333325</v>
      </c>
      <c r="AN653" s="205"/>
      <c r="AO653" s="208">
        <v>8231.8395833333325</v>
      </c>
      <c r="AP653" s="209"/>
      <c r="AQ653" s="210">
        <v>0</v>
      </c>
      <c r="AR653" s="205"/>
      <c r="AS653" s="205"/>
      <c r="AT653" s="205"/>
      <c r="AU653" s="205"/>
      <c r="AV653" s="211">
        <v>0</v>
      </c>
      <c r="AW653" s="205">
        <v>0</v>
      </c>
      <c r="AX653" s="205"/>
      <c r="AY653" s="207">
        <v>0</v>
      </c>
      <c r="AZ653" s="212"/>
      <c r="BA653" s="213">
        <v>0</v>
      </c>
      <c r="BC653" s="202" t="str">
        <f t="shared" si="80"/>
        <v/>
      </c>
      <c r="BD653" s="202" t="str">
        <f t="shared" si="80"/>
        <v/>
      </c>
      <c r="BE653" s="202" t="str">
        <f t="shared" si="80"/>
        <v/>
      </c>
      <c r="BF653" s="202" t="str">
        <f t="shared" si="80"/>
        <v/>
      </c>
      <c r="BG653" s="202" t="str">
        <f t="shared" si="76"/>
        <v>W/C</v>
      </c>
      <c r="BH653" s="202" t="str">
        <f t="shared" si="76"/>
        <v>NO</v>
      </c>
      <c r="BI653" s="202" t="str">
        <f t="shared" si="75"/>
        <v>W/C</v>
      </c>
      <c r="BK653" s="202" t="b">
        <f t="shared" si="81"/>
        <v>1</v>
      </c>
      <c r="BL653" s="202" t="b">
        <f t="shared" si="81"/>
        <v>1</v>
      </c>
      <c r="BM653" s="202" t="b">
        <f t="shared" si="81"/>
        <v>1</v>
      </c>
      <c r="BN653" s="202" t="b">
        <f t="shared" si="81"/>
        <v>1</v>
      </c>
      <c r="BO653" s="202" t="b">
        <f t="shared" si="81"/>
        <v>1</v>
      </c>
      <c r="BP653" s="202" t="b">
        <f t="shared" si="81"/>
        <v>1</v>
      </c>
      <c r="BQ653" s="202" t="b">
        <f t="shared" si="81"/>
        <v>1</v>
      </c>
    </row>
    <row r="654" spans="1:69" s="214" customFormat="1" ht="12" customHeight="1" x14ac:dyDescent="0.2">
      <c r="A654" s="239">
        <v>18600122</v>
      </c>
      <c r="B654" s="240" t="s">
        <v>2290</v>
      </c>
      <c r="C654" s="200" t="s">
        <v>1010</v>
      </c>
      <c r="D654" s="201" t="s">
        <v>479</v>
      </c>
      <c r="E654" s="170"/>
      <c r="F654" s="200"/>
      <c r="G654" s="201"/>
      <c r="H654" s="202" t="s">
        <v>1684</v>
      </c>
      <c r="I654" s="202" t="s">
        <v>1684</v>
      </c>
      <c r="J654" s="202" t="s">
        <v>1684</v>
      </c>
      <c r="K654" s="202" t="s">
        <v>1684</v>
      </c>
      <c r="L654" s="202" t="s">
        <v>479</v>
      </c>
      <c r="M654" s="202" t="s">
        <v>1685</v>
      </c>
      <c r="N654" s="202" t="s">
        <v>479</v>
      </c>
      <c r="O654" s="167"/>
      <c r="P654" s="203">
        <v>-42500</v>
      </c>
      <c r="Q654" s="203">
        <v>-42500</v>
      </c>
      <c r="R654" s="203">
        <v>-42500</v>
      </c>
      <c r="S654" s="203">
        <v>-42500</v>
      </c>
      <c r="T654" s="203">
        <v>-42500</v>
      </c>
      <c r="U654" s="203">
        <v>-42500</v>
      </c>
      <c r="V654" s="203">
        <v>-42500</v>
      </c>
      <c r="W654" s="203">
        <v>-42544.85</v>
      </c>
      <c r="X654" s="203">
        <v>-42544.85</v>
      </c>
      <c r="Y654" s="203">
        <v>-42544.85</v>
      </c>
      <c r="Z654" s="203">
        <v>-42544.85</v>
      </c>
      <c r="AA654" s="203">
        <v>-42544.85</v>
      </c>
      <c r="AB654" s="203">
        <v>-42544.85</v>
      </c>
      <c r="AC654" s="203"/>
      <c r="AD654" s="203"/>
      <c r="AE654" s="203">
        <v>-42520.556249999987</v>
      </c>
      <c r="AF654" s="215"/>
      <c r="AG654" s="216"/>
      <c r="AH654" s="205"/>
      <c r="AI654" s="205"/>
      <c r="AJ654" s="205"/>
      <c r="AK654" s="206"/>
      <c r="AL654" s="205">
        <v>0</v>
      </c>
      <c r="AM654" s="207">
        <v>-42520.556249999987</v>
      </c>
      <c r="AN654" s="205"/>
      <c r="AO654" s="208">
        <v>-42520.556249999987</v>
      </c>
      <c r="AP654" s="209"/>
      <c r="AQ654" s="210">
        <v>-42544.85</v>
      </c>
      <c r="AR654" s="205"/>
      <c r="AS654" s="205"/>
      <c r="AT654" s="205"/>
      <c r="AU654" s="205"/>
      <c r="AV654" s="211">
        <v>0</v>
      </c>
      <c r="AW654" s="205">
        <v>-42544.85</v>
      </c>
      <c r="AX654" s="205"/>
      <c r="AY654" s="207">
        <v>-42544.85</v>
      </c>
      <c r="AZ654" s="212"/>
      <c r="BA654" s="213">
        <v>0</v>
      </c>
      <c r="BC654" s="202" t="str">
        <f t="shared" si="80"/>
        <v/>
      </c>
      <c r="BD654" s="202" t="str">
        <f t="shared" si="80"/>
        <v/>
      </c>
      <c r="BE654" s="202" t="str">
        <f t="shared" si="80"/>
        <v/>
      </c>
      <c r="BF654" s="202" t="str">
        <f t="shared" si="80"/>
        <v/>
      </c>
      <c r="BG654" s="202" t="str">
        <f t="shared" si="76"/>
        <v>W/C</v>
      </c>
      <c r="BH654" s="202" t="str">
        <f t="shared" si="76"/>
        <v>NO</v>
      </c>
      <c r="BI654" s="202" t="str">
        <f t="shared" si="75"/>
        <v>W/C</v>
      </c>
      <c r="BK654" s="202" t="b">
        <f t="shared" si="81"/>
        <v>1</v>
      </c>
      <c r="BL654" s="202" t="b">
        <f t="shared" si="81"/>
        <v>1</v>
      </c>
      <c r="BM654" s="202" t="b">
        <f t="shared" si="81"/>
        <v>1</v>
      </c>
      <c r="BN654" s="202" t="b">
        <f t="shared" si="81"/>
        <v>1</v>
      </c>
      <c r="BO654" s="202" t="b">
        <f t="shared" si="81"/>
        <v>1</v>
      </c>
      <c r="BP654" s="202" t="b">
        <f t="shared" si="81"/>
        <v>1</v>
      </c>
      <c r="BQ654" s="202" t="b">
        <f t="shared" si="81"/>
        <v>1</v>
      </c>
    </row>
    <row r="655" spans="1:69" s="214" customFormat="1" ht="12" customHeight="1" x14ac:dyDescent="0.2">
      <c r="A655" s="239">
        <v>18600123</v>
      </c>
      <c r="B655" s="240" t="s">
        <v>2291</v>
      </c>
      <c r="C655" s="200" t="s">
        <v>1011</v>
      </c>
      <c r="D655" s="201" t="s">
        <v>479</v>
      </c>
      <c r="E655" s="170"/>
      <c r="F655" s="200"/>
      <c r="G655" s="201"/>
      <c r="H655" s="202" t="s">
        <v>1684</v>
      </c>
      <c r="I655" s="202" t="s">
        <v>1684</v>
      </c>
      <c r="J655" s="202" t="s">
        <v>1684</v>
      </c>
      <c r="K655" s="202" t="s">
        <v>1684</v>
      </c>
      <c r="L655" s="202" t="s">
        <v>479</v>
      </c>
      <c r="M655" s="202" t="s">
        <v>1685</v>
      </c>
      <c r="N655" s="202" t="s">
        <v>479</v>
      </c>
      <c r="O655" s="167"/>
      <c r="P655" s="203">
        <v>0</v>
      </c>
      <c r="Q655" s="203">
        <v>124.25</v>
      </c>
      <c r="R655" s="203">
        <v>124.25</v>
      </c>
      <c r="S655" s="203">
        <v>300.25</v>
      </c>
      <c r="T655" s="203">
        <v>363.25</v>
      </c>
      <c r="U655" s="203">
        <v>624.25</v>
      </c>
      <c r="V655" s="203">
        <v>0</v>
      </c>
      <c r="W655" s="203">
        <v>0</v>
      </c>
      <c r="X655" s="203">
        <v>254.73</v>
      </c>
      <c r="Y655" s="203">
        <v>165.15</v>
      </c>
      <c r="Z655" s="203">
        <v>185.15</v>
      </c>
      <c r="AA655" s="203">
        <v>525.15</v>
      </c>
      <c r="AB655" s="203">
        <v>0</v>
      </c>
      <c r="AC655" s="203"/>
      <c r="AD655" s="203"/>
      <c r="AE655" s="203">
        <v>222.20250000000001</v>
      </c>
      <c r="AF655" s="215"/>
      <c r="AG655" s="216"/>
      <c r="AH655" s="205"/>
      <c r="AI655" s="205"/>
      <c r="AJ655" s="205"/>
      <c r="AK655" s="206"/>
      <c r="AL655" s="205">
        <v>0</v>
      </c>
      <c r="AM655" s="207">
        <v>222.20250000000001</v>
      </c>
      <c r="AN655" s="205"/>
      <c r="AO655" s="208">
        <v>222.20250000000001</v>
      </c>
      <c r="AP655" s="209"/>
      <c r="AQ655" s="210">
        <v>0</v>
      </c>
      <c r="AR655" s="205"/>
      <c r="AS655" s="205"/>
      <c r="AT655" s="205"/>
      <c r="AU655" s="205"/>
      <c r="AV655" s="211">
        <v>0</v>
      </c>
      <c r="AW655" s="205">
        <v>0</v>
      </c>
      <c r="AX655" s="205"/>
      <c r="AY655" s="207">
        <v>0</v>
      </c>
      <c r="AZ655" s="212"/>
      <c r="BA655" s="213">
        <v>0</v>
      </c>
      <c r="BC655" s="202" t="str">
        <f t="shared" si="80"/>
        <v/>
      </c>
      <c r="BD655" s="202" t="str">
        <f t="shared" si="80"/>
        <v/>
      </c>
      <c r="BE655" s="202" t="str">
        <f t="shared" si="80"/>
        <v/>
      </c>
      <c r="BF655" s="202" t="str">
        <f t="shared" si="80"/>
        <v/>
      </c>
      <c r="BG655" s="202" t="str">
        <f t="shared" si="76"/>
        <v>W/C</v>
      </c>
      <c r="BH655" s="202" t="str">
        <f t="shared" si="76"/>
        <v>NO</v>
      </c>
      <c r="BI655" s="202" t="str">
        <f t="shared" si="75"/>
        <v>W/C</v>
      </c>
      <c r="BK655" s="202" t="b">
        <f t="shared" si="81"/>
        <v>1</v>
      </c>
      <c r="BL655" s="202" t="b">
        <f t="shared" si="81"/>
        <v>1</v>
      </c>
      <c r="BM655" s="202" t="b">
        <f t="shared" si="81"/>
        <v>1</v>
      </c>
      <c r="BN655" s="202" t="b">
        <f t="shared" si="81"/>
        <v>1</v>
      </c>
      <c r="BO655" s="202" t="b">
        <f t="shared" si="81"/>
        <v>1</v>
      </c>
      <c r="BP655" s="202" t="b">
        <f t="shared" si="81"/>
        <v>1</v>
      </c>
      <c r="BQ655" s="202" t="b">
        <f t="shared" si="81"/>
        <v>1</v>
      </c>
    </row>
    <row r="656" spans="1:69" s="214" customFormat="1" ht="12" customHeight="1" x14ac:dyDescent="0.2">
      <c r="A656" s="239">
        <v>18600143</v>
      </c>
      <c r="B656" s="240" t="s">
        <v>2292</v>
      </c>
      <c r="C656" s="200" t="s">
        <v>1012</v>
      </c>
      <c r="D656" s="201" t="s">
        <v>478</v>
      </c>
      <c r="E656" s="170"/>
      <c r="F656" s="200"/>
      <c r="G656" s="201"/>
      <c r="H656" s="202" t="s">
        <v>1684</v>
      </c>
      <c r="I656" s="202" t="s">
        <v>1684</v>
      </c>
      <c r="J656" s="202" t="s">
        <v>1684</v>
      </c>
      <c r="K656" s="202" t="s">
        <v>478</v>
      </c>
      <c r="L656" s="202" t="s">
        <v>1685</v>
      </c>
      <c r="M656" s="202" t="s">
        <v>1685</v>
      </c>
      <c r="N656" s="202" t="s">
        <v>1684</v>
      </c>
      <c r="O656" s="167"/>
      <c r="P656" s="203">
        <v>72414.37</v>
      </c>
      <c r="Q656" s="203">
        <v>28667.94</v>
      </c>
      <c r="R656" s="203">
        <v>27054.81</v>
      </c>
      <c r="S656" s="203">
        <v>25537.85</v>
      </c>
      <c r="T656" s="203">
        <v>25861.38</v>
      </c>
      <c r="U656" s="203">
        <v>35410.699999999997</v>
      </c>
      <c r="V656" s="203">
        <v>30846.13</v>
      </c>
      <c r="W656" s="203">
        <v>27353.599999999999</v>
      </c>
      <c r="X656" s="203">
        <v>27647.72</v>
      </c>
      <c r="Y656" s="203">
        <v>29204.799999999999</v>
      </c>
      <c r="Z656" s="203">
        <v>39051.269999999997</v>
      </c>
      <c r="AA656" s="203">
        <v>45046.42</v>
      </c>
      <c r="AB656" s="203">
        <v>37847.29</v>
      </c>
      <c r="AC656" s="203"/>
      <c r="AD656" s="203"/>
      <c r="AE656" s="203">
        <v>33067.787499999999</v>
      </c>
      <c r="AF656" s="215"/>
      <c r="AG656" s="216"/>
      <c r="AH656" s="205"/>
      <c r="AI656" s="205"/>
      <c r="AJ656" s="205"/>
      <c r="AK656" s="206">
        <v>33067.787499999999</v>
      </c>
      <c r="AL656" s="205">
        <v>33067.787499999999</v>
      </c>
      <c r="AM656" s="207"/>
      <c r="AN656" s="205"/>
      <c r="AO656" s="208">
        <v>0</v>
      </c>
      <c r="AP656" s="209"/>
      <c r="AQ656" s="210">
        <v>37847.29</v>
      </c>
      <c r="AR656" s="205"/>
      <c r="AS656" s="205"/>
      <c r="AT656" s="205"/>
      <c r="AU656" s="205">
        <v>37847.29</v>
      </c>
      <c r="AV656" s="211">
        <v>37847.29</v>
      </c>
      <c r="AW656" s="205"/>
      <c r="AX656" s="205"/>
      <c r="AY656" s="207">
        <v>0</v>
      </c>
      <c r="AZ656" s="212" t="s">
        <v>4868</v>
      </c>
      <c r="BA656" s="213">
        <v>0</v>
      </c>
      <c r="BC656" s="202" t="str">
        <f t="shared" si="80"/>
        <v/>
      </c>
      <c r="BD656" s="202" t="str">
        <f t="shared" si="80"/>
        <v/>
      </c>
      <c r="BE656" s="202" t="str">
        <f t="shared" si="80"/>
        <v/>
      </c>
      <c r="BF656" s="202" t="str">
        <f t="shared" si="80"/>
        <v>Non-Op</v>
      </c>
      <c r="BG656" s="202" t="str">
        <f t="shared" si="76"/>
        <v>NO</v>
      </c>
      <c r="BH656" s="202" t="str">
        <f t="shared" si="76"/>
        <v>NO</v>
      </c>
      <c r="BI656" s="202" t="str">
        <f t="shared" si="75"/>
        <v/>
      </c>
      <c r="BK656" s="202" t="b">
        <f t="shared" si="81"/>
        <v>1</v>
      </c>
      <c r="BL656" s="202" t="b">
        <f t="shared" si="81"/>
        <v>1</v>
      </c>
      <c r="BM656" s="202" t="b">
        <f t="shared" si="81"/>
        <v>1</v>
      </c>
      <c r="BN656" s="202" t="b">
        <f t="shared" si="81"/>
        <v>1</v>
      </c>
      <c r="BO656" s="202" t="b">
        <f t="shared" si="81"/>
        <v>1</v>
      </c>
      <c r="BP656" s="202" t="b">
        <f t="shared" si="81"/>
        <v>1</v>
      </c>
      <c r="BQ656" s="202" t="b">
        <f t="shared" si="81"/>
        <v>1</v>
      </c>
    </row>
    <row r="657" spans="1:69" s="214" customFormat="1" ht="12" customHeight="1" x14ac:dyDescent="0.2">
      <c r="A657" s="239">
        <v>18600203</v>
      </c>
      <c r="B657" s="240" t="s">
        <v>2293</v>
      </c>
      <c r="C657" s="200" t="s">
        <v>1013</v>
      </c>
      <c r="D657" s="201" t="s">
        <v>479</v>
      </c>
      <c r="E657" s="170"/>
      <c r="F657" s="200"/>
      <c r="G657" s="201"/>
      <c r="H657" s="202" t="s">
        <v>1684</v>
      </c>
      <c r="I657" s="202" t="s">
        <v>1684</v>
      </c>
      <c r="J657" s="202" t="s">
        <v>1684</v>
      </c>
      <c r="K657" s="202" t="s">
        <v>1684</v>
      </c>
      <c r="L657" s="202" t="s">
        <v>479</v>
      </c>
      <c r="M657" s="202" t="s">
        <v>1685</v>
      </c>
      <c r="N657" s="202" t="s">
        <v>479</v>
      </c>
      <c r="O657" s="167"/>
      <c r="P657" s="203">
        <v>588175.57999999996</v>
      </c>
      <c r="Q657" s="203">
        <v>0</v>
      </c>
      <c r="R657" s="203">
        <v>0</v>
      </c>
      <c r="S657" s="203">
        <v>0</v>
      </c>
      <c r="T657" s="203">
        <v>0</v>
      </c>
      <c r="U657" s="203">
        <v>0</v>
      </c>
      <c r="V657" s="203">
        <v>0</v>
      </c>
      <c r="W657" s="203">
        <v>0</v>
      </c>
      <c r="X657" s="203">
        <v>0</v>
      </c>
      <c r="Y657" s="203">
        <v>0</v>
      </c>
      <c r="Z657" s="203">
        <v>0</v>
      </c>
      <c r="AA657" s="203">
        <v>0</v>
      </c>
      <c r="AB657" s="203">
        <v>71691.61</v>
      </c>
      <c r="AC657" s="203"/>
      <c r="AD657" s="203"/>
      <c r="AE657" s="203">
        <v>27494.466249999998</v>
      </c>
      <c r="AF657" s="215"/>
      <c r="AG657" s="216"/>
      <c r="AH657" s="205"/>
      <c r="AI657" s="205"/>
      <c r="AJ657" s="205"/>
      <c r="AK657" s="206"/>
      <c r="AL657" s="205">
        <v>0</v>
      </c>
      <c r="AM657" s="207">
        <v>27494.466249999998</v>
      </c>
      <c r="AN657" s="205"/>
      <c r="AO657" s="208">
        <v>27494.466249999998</v>
      </c>
      <c r="AP657" s="209"/>
      <c r="AQ657" s="210">
        <v>71691.61</v>
      </c>
      <c r="AR657" s="205"/>
      <c r="AS657" s="205"/>
      <c r="AT657" s="205"/>
      <c r="AU657" s="205"/>
      <c r="AV657" s="211">
        <v>0</v>
      </c>
      <c r="AW657" s="205">
        <v>71691.61</v>
      </c>
      <c r="AX657" s="205"/>
      <c r="AY657" s="207">
        <v>71691.61</v>
      </c>
      <c r="AZ657" s="212"/>
      <c r="BA657" s="213">
        <v>0</v>
      </c>
      <c r="BC657" s="202" t="str">
        <f t="shared" si="80"/>
        <v/>
      </c>
      <c r="BD657" s="202" t="str">
        <f t="shared" si="80"/>
        <v/>
      </c>
      <c r="BE657" s="202" t="str">
        <f t="shared" si="80"/>
        <v/>
      </c>
      <c r="BF657" s="202" t="str">
        <f t="shared" si="80"/>
        <v/>
      </c>
      <c r="BG657" s="202" t="str">
        <f t="shared" si="76"/>
        <v>W/C</v>
      </c>
      <c r="BH657" s="202" t="str">
        <f t="shared" si="76"/>
        <v>NO</v>
      </c>
      <c r="BI657" s="202" t="str">
        <f t="shared" si="75"/>
        <v>W/C</v>
      </c>
      <c r="BK657" s="202" t="b">
        <f t="shared" si="81"/>
        <v>1</v>
      </c>
      <c r="BL657" s="202" t="b">
        <f t="shared" si="81"/>
        <v>1</v>
      </c>
      <c r="BM657" s="202" t="b">
        <f t="shared" si="81"/>
        <v>1</v>
      </c>
      <c r="BN657" s="202" t="b">
        <f t="shared" si="81"/>
        <v>1</v>
      </c>
      <c r="BO657" s="202" t="b">
        <f t="shared" si="81"/>
        <v>1</v>
      </c>
      <c r="BP657" s="202" t="b">
        <f t="shared" si="81"/>
        <v>1</v>
      </c>
      <c r="BQ657" s="202" t="b">
        <f t="shared" si="81"/>
        <v>1</v>
      </c>
    </row>
    <row r="658" spans="1:69" s="214" customFormat="1" ht="12" customHeight="1" x14ac:dyDescent="0.2">
      <c r="A658" s="239">
        <v>18600291</v>
      </c>
      <c r="B658" s="240" t="s">
        <v>2294</v>
      </c>
      <c r="C658" s="200" t="s">
        <v>1014</v>
      </c>
      <c r="D658" s="201" t="s">
        <v>479</v>
      </c>
      <c r="E658" s="170"/>
      <c r="F658" s="200"/>
      <c r="G658" s="201"/>
      <c r="H658" s="202" t="s">
        <v>1684</v>
      </c>
      <c r="I658" s="202" t="s">
        <v>1684</v>
      </c>
      <c r="J658" s="202" t="s">
        <v>1684</v>
      </c>
      <c r="K658" s="202" t="s">
        <v>1684</v>
      </c>
      <c r="L658" s="202" t="s">
        <v>479</v>
      </c>
      <c r="M658" s="202" t="s">
        <v>1685</v>
      </c>
      <c r="N658" s="202" t="s">
        <v>479</v>
      </c>
      <c r="O658" s="167"/>
      <c r="P658" s="203">
        <v>0</v>
      </c>
      <c r="Q658" s="203">
        <v>0</v>
      </c>
      <c r="R658" s="203">
        <v>0</v>
      </c>
      <c r="S658" s="203">
        <v>0</v>
      </c>
      <c r="T658" s="203">
        <v>0</v>
      </c>
      <c r="U658" s="203">
        <v>0</v>
      </c>
      <c r="V658" s="203">
        <v>0</v>
      </c>
      <c r="W658" s="203">
        <v>0</v>
      </c>
      <c r="X658" s="203">
        <v>0</v>
      </c>
      <c r="Y658" s="203">
        <v>0</v>
      </c>
      <c r="Z658" s="203">
        <v>0</v>
      </c>
      <c r="AA658" s="203">
        <v>0</v>
      </c>
      <c r="AB658" s="203">
        <v>0</v>
      </c>
      <c r="AC658" s="203"/>
      <c r="AD658" s="203"/>
      <c r="AE658" s="203">
        <v>0</v>
      </c>
      <c r="AF658" s="215"/>
      <c r="AG658" s="216"/>
      <c r="AH658" s="205"/>
      <c r="AI658" s="205"/>
      <c r="AJ658" s="205"/>
      <c r="AK658" s="206"/>
      <c r="AL658" s="205">
        <v>0</v>
      </c>
      <c r="AM658" s="207">
        <v>0</v>
      </c>
      <c r="AN658" s="205"/>
      <c r="AO658" s="208">
        <v>0</v>
      </c>
      <c r="AP658" s="209"/>
      <c r="AQ658" s="210">
        <v>0</v>
      </c>
      <c r="AR658" s="205"/>
      <c r="AS658" s="205"/>
      <c r="AT658" s="205"/>
      <c r="AU658" s="205"/>
      <c r="AV658" s="211">
        <v>0</v>
      </c>
      <c r="AW658" s="205">
        <v>0</v>
      </c>
      <c r="AX658" s="205"/>
      <c r="AY658" s="207">
        <v>0</v>
      </c>
      <c r="AZ658" s="212"/>
      <c r="BA658" s="213">
        <v>0</v>
      </c>
      <c r="BC658" s="202" t="str">
        <f t="shared" si="80"/>
        <v/>
      </c>
      <c r="BD658" s="202" t="str">
        <f t="shared" si="80"/>
        <v/>
      </c>
      <c r="BE658" s="202" t="str">
        <f t="shared" si="80"/>
        <v/>
      </c>
      <c r="BF658" s="202" t="str">
        <f t="shared" si="80"/>
        <v/>
      </c>
      <c r="BG658" s="202" t="str">
        <f t="shared" si="76"/>
        <v>W/C</v>
      </c>
      <c r="BH658" s="202" t="str">
        <f t="shared" si="76"/>
        <v>NO</v>
      </c>
      <c r="BI658" s="202" t="str">
        <f t="shared" si="75"/>
        <v>W/C</v>
      </c>
      <c r="BK658" s="202" t="b">
        <f t="shared" si="81"/>
        <v>1</v>
      </c>
      <c r="BL658" s="202" t="b">
        <f t="shared" si="81"/>
        <v>1</v>
      </c>
      <c r="BM658" s="202" t="b">
        <f t="shared" si="81"/>
        <v>1</v>
      </c>
      <c r="BN658" s="202" t="b">
        <f t="shared" si="81"/>
        <v>1</v>
      </c>
      <c r="BO658" s="202" t="b">
        <f t="shared" si="81"/>
        <v>1</v>
      </c>
      <c r="BP658" s="202" t="b">
        <f t="shared" si="81"/>
        <v>1</v>
      </c>
      <c r="BQ658" s="202" t="b">
        <f t="shared" si="81"/>
        <v>1</v>
      </c>
    </row>
    <row r="659" spans="1:69" s="214" customFormat="1" ht="12" customHeight="1" x14ac:dyDescent="0.2">
      <c r="A659" s="239">
        <v>18600293</v>
      </c>
      <c r="B659" s="240" t="s">
        <v>2295</v>
      </c>
      <c r="C659" s="200" t="s">
        <v>1015</v>
      </c>
      <c r="D659" s="201" t="s">
        <v>479</v>
      </c>
      <c r="E659" s="170"/>
      <c r="F659" s="200"/>
      <c r="G659" s="201"/>
      <c r="H659" s="202" t="s">
        <v>1684</v>
      </c>
      <c r="I659" s="202" t="s">
        <v>1684</v>
      </c>
      <c r="J659" s="202" t="s">
        <v>1684</v>
      </c>
      <c r="K659" s="202" t="s">
        <v>1684</v>
      </c>
      <c r="L659" s="202" t="s">
        <v>479</v>
      </c>
      <c r="M659" s="202" t="s">
        <v>1685</v>
      </c>
      <c r="N659" s="202" t="s">
        <v>479</v>
      </c>
      <c r="O659" s="167"/>
      <c r="P659" s="203">
        <v>0</v>
      </c>
      <c r="Q659" s="203">
        <v>0</v>
      </c>
      <c r="R659" s="203">
        <v>0</v>
      </c>
      <c r="S659" s="203">
        <v>0</v>
      </c>
      <c r="T659" s="203">
        <v>0</v>
      </c>
      <c r="U659" s="203">
        <v>0</v>
      </c>
      <c r="V659" s="203">
        <v>0</v>
      </c>
      <c r="W659" s="203">
        <v>0</v>
      </c>
      <c r="X659" s="203">
        <v>43.8</v>
      </c>
      <c r="Y659" s="203">
        <v>43.8</v>
      </c>
      <c r="Z659" s="203">
        <v>43.8</v>
      </c>
      <c r="AA659" s="203">
        <v>43.8</v>
      </c>
      <c r="AB659" s="203">
        <v>43.8</v>
      </c>
      <c r="AC659" s="203"/>
      <c r="AD659" s="203"/>
      <c r="AE659" s="203">
        <v>16.425000000000001</v>
      </c>
      <c r="AF659" s="215"/>
      <c r="AG659" s="216"/>
      <c r="AH659" s="205"/>
      <c r="AI659" s="205"/>
      <c r="AJ659" s="205"/>
      <c r="AK659" s="206"/>
      <c r="AL659" s="205">
        <v>0</v>
      </c>
      <c r="AM659" s="207">
        <v>16.425000000000001</v>
      </c>
      <c r="AN659" s="205"/>
      <c r="AO659" s="208">
        <v>16.425000000000001</v>
      </c>
      <c r="AP659" s="209"/>
      <c r="AQ659" s="210">
        <v>43.8</v>
      </c>
      <c r="AR659" s="205"/>
      <c r="AS659" s="205"/>
      <c r="AT659" s="205"/>
      <c r="AU659" s="205"/>
      <c r="AV659" s="211">
        <v>0</v>
      </c>
      <c r="AW659" s="205">
        <v>43.8</v>
      </c>
      <c r="AX659" s="205"/>
      <c r="AY659" s="207">
        <v>43.8</v>
      </c>
      <c r="AZ659" s="212"/>
      <c r="BA659" s="213">
        <v>0</v>
      </c>
      <c r="BC659" s="202" t="str">
        <f t="shared" si="80"/>
        <v/>
      </c>
      <c r="BD659" s="202" t="str">
        <f t="shared" si="80"/>
        <v/>
      </c>
      <c r="BE659" s="202" t="str">
        <f t="shared" si="80"/>
        <v/>
      </c>
      <c r="BF659" s="202" t="str">
        <f t="shared" si="80"/>
        <v/>
      </c>
      <c r="BG659" s="202" t="str">
        <f t="shared" si="76"/>
        <v>W/C</v>
      </c>
      <c r="BH659" s="202" t="str">
        <f t="shared" si="76"/>
        <v>NO</v>
      </c>
      <c r="BI659" s="202" t="str">
        <f t="shared" si="75"/>
        <v>W/C</v>
      </c>
      <c r="BK659" s="202" t="b">
        <f t="shared" si="81"/>
        <v>1</v>
      </c>
      <c r="BL659" s="202" t="b">
        <f t="shared" si="81"/>
        <v>1</v>
      </c>
      <c r="BM659" s="202" t="b">
        <f t="shared" si="81"/>
        <v>1</v>
      </c>
      <c r="BN659" s="202" t="b">
        <f t="shared" si="81"/>
        <v>1</v>
      </c>
      <c r="BO659" s="202" t="b">
        <f t="shared" si="81"/>
        <v>1</v>
      </c>
      <c r="BP659" s="202" t="b">
        <f t="shared" si="81"/>
        <v>1</v>
      </c>
      <c r="BQ659" s="202" t="b">
        <f t="shared" si="81"/>
        <v>1</v>
      </c>
    </row>
    <row r="660" spans="1:69" s="214" customFormat="1" ht="12" customHeight="1" x14ac:dyDescent="0.2">
      <c r="A660" s="239">
        <v>18600321</v>
      </c>
      <c r="B660" s="240" t="s">
        <v>2296</v>
      </c>
      <c r="C660" s="214" t="s">
        <v>1016</v>
      </c>
      <c r="D660" s="201" t="s">
        <v>478</v>
      </c>
      <c r="E660" s="170" t="s">
        <v>4867</v>
      </c>
      <c r="F660" s="200"/>
      <c r="G660" s="201"/>
      <c r="H660" s="202"/>
      <c r="I660" s="202"/>
      <c r="J660" s="202"/>
      <c r="K660" s="202" t="s">
        <v>478</v>
      </c>
      <c r="L660" s="202" t="s">
        <v>1685</v>
      </c>
      <c r="M660" s="202" t="s">
        <v>1685</v>
      </c>
      <c r="N660" s="202" t="s">
        <v>1684</v>
      </c>
      <c r="O660" s="237"/>
      <c r="P660" s="203"/>
      <c r="Q660" s="203">
        <v>125862.31</v>
      </c>
      <c r="R660" s="203">
        <v>145034.25</v>
      </c>
      <c r="S660" s="203">
        <v>631370.47</v>
      </c>
      <c r="T660" s="203">
        <v>672684.04</v>
      </c>
      <c r="U660" s="203">
        <v>672684.04</v>
      </c>
      <c r="V660" s="203">
        <v>672684.04</v>
      </c>
      <c r="W660" s="203">
        <v>672684.04</v>
      </c>
      <c r="X660" s="203">
        <v>672684.04</v>
      </c>
      <c r="Y660" s="203">
        <v>672684.04</v>
      </c>
      <c r="Z660" s="203">
        <v>672684.04</v>
      </c>
      <c r="AA660" s="203">
        <v>2239301.2000000002</v>
      </c>
      <c r="AB660" s="203">
        <v>2807589.67</v>
      </c>
      <c r="AC660" s="203"/>
      <c r="AD660" s="203"/>
      <c r="AE660" s="203">
        <v>771179.27875000006</v>
      </c>
      <c r="AF660" s="215"/>
      <c r="AG660" s="216"/>
      <c r="AH660" s="205"/>
      <c r="AI660" s="205"/>
      <c r="AJ660" s="205"/>
      <c r="AK660" s="206">
        <v>771179.27875000006</v>
      </c>
      <c r="AL660" s="205">
        <v>771179.27875000006</v>
      </c>
      <c r="AM660" s="207"/>
      <c r="AN660" s="205"/>
      <c r="AO660" s="208">
        <v>0</v>
      </c>
      <c r="AP660" s="205"/>
      <c r="AQ660" s="210">
        <v>2807589.67</v>
      </c>
      <c r="AR660" s="205"/>
      <c r="AS660" s="205"/>
      <c r="AT660" s="205"/>
      <c r="AU660" s="205">
        <v>2807589.67</v>
      </c>
      <c r="AV660" s="211">
        <v>2807589.67</v>
      </c>
      <c r="AW660" s="205"/>
      <c r="AX660" s="205"/>
      <c r="AY660" s="207">
        <v>0</v>
      </c>
      <c r="AZ660" s="212" t="s">
        <v>4866</v>
      </c>
      <c r="BA660" s="213">
        <v>0</v>
      </c>
      <c r="BC660" s="202"/>
      <c r="BD660" s="202"/>
      <c r="BE660" s="202"/>
      <c r="BF660" s="202" t="str">
        <f t="shared" ref="BF660:BF674" si="82">IF(VALUE(AU660),BF$7,IF(ISBLANK(AU660),"",BF$7))</f>
        <v>Non-Op</v>
      </c>
      <c r="BG660" s="202" t="str">
        <f t="shared" si="76"/>
        <v>NO</v>
      </c>
      <c r="BH660" s="202" t="str">
        <f t="shared" si="76"/>
        <v>NO</v>
      </c>
      <c r="BI660" s="202" t="str">
        <f t="shared" ref="BI660:BI726" si="83">IF(OR(CONCATENATE(BG660,BH660)="NOW/C",CONCATENATE(BG660,BH660)="W/CNO"),"W/C","")</f>
        <v/>
      </c>
      <c r="BK660" s="202" t="b">
        <f t="shared" si="81"/>
        <v>1</v>
      </c>
      <c r="BL660" s="202" t="b">
        <f t="shared" si="81"/>
        <v>1</v>
      </c>
      <c r="BM660" s="202" t="b">
        <f t="shared" si="81"/>
        <v>1</v>
      </c>
      <c r="BN660" s="202" t="b">
        <f t="shared" si="81"/>
        <v>1</v>
      </c>
      <c r="BO660" s="202" t="b">
        <f t="shared" si="81"/>
        <v>1</v>
      </c>
      <c r="BP660" s="202" t="b">
        <f t="shared" si="81"/>
        <v>1</v>
      </c>
      <c r="BQ660" s="202" t="b">
        <f t="shared" si="81"/>
        <v>1</v>
      </c>
    </row>
    <row r="661" spans="1:69" s="214" customFormat="1" ht="12" customHeight="1" x14ac:dyDescent="0.2">
      <c r="A661" s="239">
        <v>18600363</v>
      </c>
      <c r="B661" s="240" t="s">
        <v>2297</v>
      </c>
      <c r="C661" s="200" t="s">
        <v>1017</v>
      </c>
      <c r="D661" s="201" t="s">
        <v>475</v>
      </c>
      <c r="E661" s="170" t="s">
        <v>4867</v>
      </c>
      <c r="F661" s="200"/>
      <c r="G661" s="201"/>
      <c r="H661" s="202" t="s">
        <v>475</v>
      </c>
      <c r="I661" s="202" t="s">
        <v>1684</v>
      </c>
      <c r="J661" s="202" t="s">
        <v>1684</v>
      </c>
      <c r="K661" s="202" t="s">
        <v>1684</v>
      </c>
      <c r="L661" s="202" t="s">
        <v>1685</v>
      </c>
      <c r="M661" s="202" t="s">
        <v>1685</v>
      </c>
      <c r="N661" s="202" t="s">
        <v>1684</v>
      </c>
      <c r="O661" s="237"/>
      <c r="P661" s="203">
        <v>936</v>
      </c>
      <c r="Q661" s="203">
        <v>936</v>
      </c>
      <c r="R661" s="203">
        <v>936</v>
      </c>
      <c r="S661" s="203">
        <v>0</v>
      </c>
      <c r="T661" s="203">
        <v>0</v>
      </c>
      <c r="U661" s="203">
        <v>0</v>
      </c>
      <c r="V661" s="203">
        <v>0</v>
      </c>
      <c r="W661" s="203">
        <v>0</v>
      </c>
      <c r="X661" s="203">
        <v>0</v>
      </c>
      <c r="Y661" s="203">
        <v>0</v>
      </c>
      <c r="Z661" s="203">
        <v>0</v>
      </c>
      <c r="AA661" s="203">
        <v>0</v>
      </c>
      <c r="AB661" s="203">
        <v>0</v>
      </c>
      <c r="AC661" s="203"/>
      <c r="AD661" s="203"/>
      <c r="AE661" s="203">
        <v>195</v>
      </c>
      <c r="AF661" s="215"/>
      <c r="AG661" s="216"/>
      <c r="AH661" s="205">
        <v>195</v>
      </c>
      <c r="AI661" s="205"/>
      <c r="AJ661" s="205"/>
      <c r="AK661" s="206"/>
      <c r="AL661" s="205">
        <v>0</v>
      </c>
      <c r="AM661" s="207"/>
      <c r="AN661" s="205"/>
      <c r="AO661" s="208">
        <v>0</v>
      </c>
      <c r="AP661" s="205"/>
      <c r="AQ661" s="210">
        <v>0</v>
      </c>
      <c r="AR661" s="205">
        <v>0</v>
      </c>
      <c r="AS661" s="205"/>
      <c r="AT661" s="205"/>
      <c r="AU661" s="205"/>
      <c r="AV661" s="211">
        <v>0</v>
      </c>
      <c r="AW661" s="205"/>
      <c r="AX661" s="205"/>
      <c r="AY661" s="207">
        <v>0</v>
      </c>
      <c r="AZ661" s="212"/>
      <c r="BA661" s="213">
        <v>0</v>
      </c>
      <c r="BC661" s="202" t="str">
        <f t="shared" ref="BC661:BE674" si="84">IF(VALUE(AR661),BC$7,IF(ISBLANK(AR661),"",BC$7))</f>
        <v>AIC</v>
      </c>
      <c r="BD661" s="202" t="str">
        <f t="shared" si="84"/>
        <v/>
      </c>
      <c r="BE661" s="202" t="str">
        <f t="shared" si="84"/>
        <v/>
      </c>
      <c r="BF661" s="202" t="str">
        <f t="shared" si="82"/>
        <v/>
      </c>
      <c r="BG661" s="202" t="str">
        <f t="shared" si="76"/>
        <v>NO</v>
      </c>
      <c r="BH661" s="202" t="str">
        <f t="shared" si="76"/>
        <v>NO</v>
      </c>
      <c r="BI661" s="202" t="str">
        <f t="shared" si="83"/>
        <v/>
      </c>
      <c r="BK661" s="202" t="b">
        <f t="shared" si="81"/>
        <v>1</v>
      </c>
      <c r="BL661" s="202" t="b">
        <f t="shared" si="81"/>
        <v>1</v>
      </c>
      <c r="BM661" s="202" t="b">
        <f t="shared" si="81"/>
        <v>1</v>
      </c>
      <c r="BN661" s="202" t="b">
        <f t="shared" si="81"/>
        <v>1</v>
      </c>
      <c r="BO661" s="202" t="b">
        <f t="shared" si="81"/>
        <v>1</v>
      </c>
      <c r="BP661" s="202" t="b">
        <f t="shared" si="81"/>
        <v>1</v>
      </c>
      <c r="BQ661" s="202" t="b">
        <f t="shared" si="81"/>
        <v>1</v>
      </c>
    </row>
    <row r="662" spans="1:69" s="214" customFormat="1" ht="12" customHeight="1" x14ac:dyDescent="0.2">
      <c r="A662" s="293">
        <v>18600383</v>
      </c>
      <c r="B662" s="294" t="s">
        <v>2298</v>
      </c>
      <c r="C662" s="200" t="s">
        <v>1018</v>
      </c>
      <c r="D662" s="201" t="s">
        <v>475</v>
      </c>
      <c r="E662" s="170" t="s">
        <v>4867</v>
      </c>
      <c r="F662" s="200"/>
      <c r="G662" s="201"/>
      <c r="H662" s="202" t="s">
        <v>475</v>
      </c>
      <c r="I662" s="202" t="s">
        <v>1684</v>
      </c>
      <c r="J662" s="202" t="s">
        <v>1684</v>
      </c>
      <c r="K662" s="202" t="s">
        <v>1684</v>
      </c>
      <c r="L662" s="202" t="s">
        <v>1685</v>
      </c>
      <c r="M662" s="202" t="s">
        <v>1685</v>
      </c>
      <c r="N662" s="202" t="s">
        <v>1684</v>
      </c>
      <c r="O662" s="237"/>
      <c r="P662" s="203">
        <v>0</v>
      </c>
      <c r="Q662" s="203">
        <v>0</v>
      </c>
      <c r="R662" s="203">
        <v>0</v>
      </c>
      <c r="S662" s="203">
        <v>0</v>
      </c>
      <c r="T662" s="203">
        <v>0</v>
      </c>
      <c r="U662" s="203">
        <v>0</v>
      </c>
      <c r="V662" s="203">
        <v>0</v>
      </c>
      <c r="W662" s="203">
        <v>0</v>
      </c>
      <c r="X662" s="203">
        <v>0</v>
      </c>
      <c r="Y662" s="203">
        <v>0</v>
      </c>
      <c r="Z662" s="203">
        <v>0</v>
      </c>
      <c r="AA662" s="203">
        <v>0</v>
      </c>
      <c r="AB662" s="203">
        <v>0</v>
      </c>
      <c r="AC662" s="203"/>
      <c r="AD662" s="203"/>
      <c r="AE662" s="203">
        <v>0</v>
      </c>
      <c r="AF662" s="215"/>
      <c r="AG662" s="216"/>
      <c r="AH662" s="205">
        <v>0</v>
      </c>
      <c r="AI662" s="205"/>
      <c r="AJ662" s="205"/>
      <c r="AK662" s="206"/>
      <c r="AL662" s="205">
        <v>0</v>
      </c>
      <c r="AM662" s="207"/>
      <c r="AN662" s="205"/>
      <c r="AO662" s="208">
        <v>0</v>
      </c>
      <c r="AP662" s="205"/>
      <c r="AQ662" s="210">
        <v>0</v>
      </c>
      <c r="AR662" s="205">
        <v>0</v>
      </c>
      <c r="AS662" s="205"/>
      <c r="AT662" s="205"/>
      <c r="AU662" s="205"/>
      <c r="AV662" s="211">
        <v>0</v>
      </c>
      <c r="AW662" s="205"/>
      <c r="AX662" s="205"/>
      <c r="AY662" s="207">
        <v>0</v>
      </c>
      <c r="AZ662" s="212"/>
      <c r="BA662" s="213">
        <v>0</v>
      </c>
      <c r="BC662" s="202" t="str">
        <f t="shared" si="84"/>
        <v>AIC</v>
      </c>
      <c r="BD662" s="202" t="str">
        <f t="shared" si="84"/>
        <v/>
      </c>
      <c r="BE662" s="202" t="str">
        <f t="shared" si="84"/>
        <v/>
      </c>
      <c r="BF662" s="202" t="str">
        <f t="shared" si="82"/>
        <v/>
      </c>
      <c r="BG662" s="202" t="str">
        <f t="shared" si="76"/>
        <v>NO</v>
      </c>
      <c r="BH662" s="202" t="str">
        <f t="shared" si="76"/>
        <v>NO</v>
      </c>
      <c r="BI662" s="202" t="str">
        <f t="shared" si="83"/>
        <v/>
      </c>
      <c r="BK662" s="202" t="b">
        <f t="shared" si="81"/>
        <v>1</v>
      </c>
      <c r="BL662" s="202" t="b">
        <f t="shared" si="81"/>
        <v>1</v>
      </c>
      <c r="BM662" s="202" t="b">
        <f t="shared" si="81"/>
        <v>1</v>
      </c>
      <c r="BN662" s="202" t="b">
        <f t="shared" si="81"/>
        <v>1</v>
      </c>
      <c r="BO662" s="202" t="b">
        <f t="shared" si="81"/>
        <v>1</v>
      </c>
      <c r="BP662" s="202" t="b">
        <f t="shared" si="81"/>
        <v>1</v>
      </c>
      <c r="BQ662" s="202" t="b">
        <f t="shared" si="81"/>
        <v>1</v>
      </c>
    </row>
    <row r="663" spans="1:69" s="214" customFormat="1" ht="12" customHeight="1" x14ac:dyDescent="0.2">
      <c r="A663" s="239">
        <v>18600403</v>
      </c>
      <c r="B663" s="240" t="s">
        <v>2299</v>
      </c>
      <c r="C663" s="200" t="s">
        <v>1019</v>
      </c>
      <c r="D663" s="201" t="s">
        <v>479</v>
      </c>
      <c r="E663" s="170"/>
      <c r="F663" s="200"/>
      <c r="G663" s="201"/>
      <c r="H663" s="202" t="s">
        <v>1684</v>
      </c>
      <c r="I663" s="202" t="s">
        <v>1684</v>
      </c>
      <c r="J663" s="202" t="s">
        <v>1684</v>
      </c>
      <c r="K663" s="202" t="s">
        <v>1684</v>
      </c>
      <c r="L663" s="202" t="s">
        <v>479</v>
      </c>
      <c r="M663" s="202" t="s">
        <v>1685</v>
      </c>
      <c r="N663" s="202" t="s">
        <v>479</v>
      </c>
      <c r="O663" s="167"/>
      <c r="P663" s="203">
        <v>707949.83</v>
      </c>
      <c r="Q663" s="203">
        <v>707949.83</v>
      </c>
      <c r="R663" s="203">
        <v>707949.83</v>
      </c>
      <c r="S663" s="203">
        <v>1633590.52</v>
      </c>
      <c r="T663" s="203">
        <v>1633590.52</v>
      </c>
      <c r="U663" s="203">
        <v>1633590.52</v>
      </c>
      <c r="V663" s="203">
        <v>2038614.07</v>
      </c>
      <c r="W663" s="203">
        <v>2038614.07</v>
      </c>
      <c r="X663" s="203">
        <v>2038614.07</v>
      </c>
      <c r="Y663" s="203">
        <v>1998327.41</v>
      </c>
      <c r="Z663" s="203">
        <v>1998327.41</v>
      </c>
      <c r="AA663" s="203">
        <v>1998327.41</v>
      </c>
      <c r="AB663" s="203">
        <v>1958400.85</v>
      </c>
      <c r="AC663" s="203"/>
      <c r="AD663" s="203"/>
      <c r="AE663" s="203">
        <v>1646722.5833333333</v>
      </c>
      <c r="AF663" s="215"/>
      <c r="AG663" s="216"/>
      <c r="AH663" s="205"/>
      <c r="AI663" s="205"/>
      <c r="AJ663" s="205"/>
      <c r="AK663" s="206"/>
      <c r="AL663" s="205">
        <v>0</v>
      </c>
      <c r="AM663" s="207">
        <v>1646722.5833333333</v>
      </c>
      <c r="AN663" s="205"/>
      <c r="AO663" s="208">
        <v>1646722.5833333333</v>
      </c>
      <c r="AP663" s="209"/>
      <c r="AQ663" s="210">
        <v>1958400.85</v>
      </c>
      <c r="AR663" s="205"/>
      <c r="AS663" s="205"/>
      <c r="AT663" s="205"/>
      <c r="AU663" s="205"/>
      <c r="AV663" s="211">
        <v>0</v>
      </c>
      <c r="AW663" s="205">
        <v>1958400.85</v>
      </c>
      <c r="AX663" s="205"/>
      <c r="AY663" s="207">
        <v>1958400.85</v>
      </c>
      <c r="AZ663" s="212"/>
      <c r="BA663" s="213">
        <v>0</v>
      </c>
      <c r="BC663" s="202" t="str">
        <f t="shared" si="84"/>
        <v/>
      </c>
      <c r="BD663" s="202" t="str">
        <f t="shared" si="84"/>
        <v/>
      </c>
      <c r="BE663" s="202" t="str">
        <f t="shared" si="84"/>
        <v/>
      </c>
      <c r="BF663" s="202" t="str">
        <f t="shared" si="82"/>
        <v/>
      </c>
      <c r="BG663" s="202" t="str">
        <f t="shared" si="76"/>
        <v>W/C</v>
      </c>
      <c r="BH663" s="202" t="str">
        <f t="shared" si="76"/>
        <v>NO</v>
      </c>
      <c r="BI663" s="202" t="str">
        <f t="shared" si="83"/>
        <v>W/C</v>
      </c>
      <c r="BK663" s="202" t="b">
        <f t="shared" si="81"/>
        <v>1</v>
      </c>
      <c r="BL663" s="202" t="b">
        <f t="shared" si="81"/>
        <v>1</v>
      </c>
      <c r="BM663" s="202" t="b">
        <f t="shared" si="81"/>
        <v>1</v>
      </c>
      <c r="BN663" s="202" t="b">
        <f t="shared" si="81"/>
        <v>1</v>
      </c>
      <c r="BO663" s="202" t="b">
        <f t="shared" si="81"/>
        <v>1</v>
      </c>
      <c r="BP663" s="202" t="b">
        <f t="shared" si="81"/>
        <v>1</v>
      </c>
      <c r="BQ663" s="202" t="b">
        <f t="shared" si="81"/>
        <v>1</v>
      </c>
    </row>
    <row r="664" spans="1:69" s="214" customFormat="1" ht="12" customHeight="1" x14ac:dyDescent="0.2">
      <c r="A664" s="291">
        <v>18600443</v>
      </c>
      <c r="B664" s="292" t="s">
        <v>2300</v>
      </c>
      <c r="C664" s="243" t="s">
        <v>1020</v>
      </c>
      <c r="D664" s="244" t="s">
        <v>475</v>
      </c>
      <c r="E664" s="245"/>
      <c r="F664" s="263">
        <v>43025</v>
      </c>
      <c r="G664" s="244"/>
      <c r="H664" s="247" t="s">
        <v>475</v>
      </c>
      <c r="I664" s="247" t="s">
        <v>1684</v>
      </c>
      <c r="J664" s="247" t="s">
        <v>1684</v>
      </c>
      <c r="K664" s="247" t="s">
        <v>1684</v>
      </c>
      <c r="L664" s="247" t="s">
        <v>1685</v>
      </c>
      <c r="M664" s="247" t="s">
        <v>1685</v>
      </c>
      <c r="N664" s="247" t="s">
        <v>1684</v>
      </c>
      <c r="O664" s="248"/>
      <c r="P664" s="249">
        <v>6877</v>
      </c>
      <c r="Q664" s="249">
        <v>6877</v>
      </c>
      <c r="R664" s="249">
        <v>0</v>
      </c>
      <c r="S664" s="249">
        <v>0</v>
      </c>
      <c r="T664" s="249">
        <v>0</v>
      </c>
      <c r="U664" s="249">
        <v>0</v>
      </c>
      <c r="V664" s="249">
        <v>0</v>
      </c>
      <c r="W664" s="249">
        <v>0</v>
      </c>
      <c r="X664" s="249">
        <v>0</v>
      </c>
      <c r="Y664" s="249">
        <v>0</v>
      </c>
      <c r="Z664" s="249">
        <v>0</v>
      </c>
      <c r="AA664" s="249">
        <v>0</v>
      </c>
      <c r="AB664" s="249">
        <v>0</v>
      </c>
      <c r="AC664" s="249"/>
      <c r="AD664" s="249"/>
      <c r="AE664" s="249">
        <v>859.625</v>
      </c>
      <c r="AF664" s="250"/>
      <c r="AG664" s="251"/>
      <c r="AH664" s="252">
        <v>859.625</v>
      </c>
      <c r="AI664" s="252"/>
      <c r="AJ664" s="252"/>
      <c r="AK664" s="253"/>
      <c r="AL664" s="252">
        <v>0</v>
      </c>
      <c r="AM664" s="254"/>
      <c r="AN664" s="252"/>
      <c r="AO664" s="255">
        <v>0</v>
      </c>
      <c r="AP664" s="252"/>
      <c r="AQ664" s="256">
        <v>0</v>
      </c>
      <c r="AR664" s="252">
        <v>0</v>
      </c>
      <c r="AS664" s="252"/>
      <c r="AT664" s="252"/>
      <c r="AU664" s="252"/>
      <c r="AV664" s="257">
        <v>0</v>
      </c>
      <c r="AW664" s="252"/>
      <c r="AX664" s="252"/>
      <c r="AY664" s="254">
        <v>0</v>
      </c>
      <c r="AZ664" s="258"/>
      <c r="BA664" s="213">
        <v>0</v>
      </c>
      <c r="BC664" s="247" t="str">
        <f t="shared" si="84"/>
        <v>AIC</v>
      </c>
      <c r="BD664" s="247" t="str">
        <f t="shared" si="84"/>
        <v/>
      </c>
      <c r="BE664" s="247" t="str">
        <f t="shared" si="84"/>
        <v/>
      </c>
      <c r="BF664" s="202" t="str">
        <f t="shared" si="82"/>
        <v/>
      </c>
      <c r="BG664" s="202" t="str">
        <f t="shared" si="76"/>
        <v>NO</v>
      </c>
      <c r="BH664" s="202" t="str">
        <f t="shared" si="76"/>
        <v>NO</v>
      </c>
      <c r="BI664" s="202" t="str">
        <f t="shared" si="83"/>
        <v/>
      </c>
      <c r="BK664" s="202" t="b">
        <f t="shared" si="81"/>
        <v>1</v>
      </c>
      <c r="BL664" s="202" t="b">
        <f t="shared" si="81"/>
        <v>1</v>
      </c>
      <c r="BM664" s="202" t="b">
        <f t="shared" si="81"/>
        <v>1</v>
      </c>
      <c r="BN664" s="202" t="b">
        <f t="shared" si="81"/>
        <v>1</v>
      </c>
      <c r="BO664" s="202" t="b">
        <f t="shared" si="81"/>
        <v>1</v>
      </c>
      <c r="BP664" s="202" t="b">
        <f t="shared" si="81"/>
        <v>1</v>
      </c>
      <c r="BQ664" s="202" t="b">
        <f t="shared" si="81"/>
        <v>1</v>
      </c>
    </row>
    <row r="665" spans="1:69" s="214" customFormat="1" ht="12" customHeight="1" x14ac:dyDescent="0.2">
      <c r="A665" s="239">
        <v>18600512</v>
      </c>
      <c r="B665" s="240" t="s">
        <v>2301</v>
      </c>
      <c r="C665" s="200" t="s">
        <v>1021</v>
      </c>
      <c r="D665" s="201" t="s">
        <v>478</v>
      </c>
      <c r="E665" s="170"/>
      <c r="F665" s="200"/>
      <c r="G665" s="201"/>
      <c r="H665" s="202" t="s">
        <v>1684</v>
      </c>
      <c r="I665" s="202" t="s">
        <v>1684</v>
      </c>
      <c r="J665" s="202" t="s">
        <v>1684</v>
      </c>
      <c r="K665" s="202" t="s">
        <v>478</v>
      </c>
      <c r="L665" s="202" t="s">
        <v>1685</v>
      </c>
      <c r="M665" s="202" t="s">
        <v>1685</v>
      </c>
      <c r="N665" s="202" t="s">
        <v>1684</v>
      </c>
      <c r="O665" s="167"/>
      <c r="P665" s="203">
        <v>26030490.27</v>
      </c>
      <c r="Q665" s="203">
        <v>24289052.77</v>
      </c>
      <c r="R665" s="203">
        <v>25403636.469999999</v>
      </c>
      <c r="S665" s="203">
        <v>22256746.82</v>
      </c>
      <c r="T665" s="203">
        <v>26321248.16</v>
      </c>
      <c r="U665" s="203">
        <v>17261336.32</v>
      </c>
      <c r="V665" s="203">
        <v>13685359.99</v>
      </c>
      <c r="W665" s="203">
        <v>14285987</v>
      </c>
      <c r="X665" s="203">
        <v>14521416.57</v>
      </c>
      <c r="Y665" s="203">
        <v>10019031.85</v>
      </c>
      <c r="Z665" s="203">
        <v>0</v>
      </c>
      <c r="AA665" s="203">
        <v>0</v>
      </c>
      <c r="AB665" s="203">
        <v>14739438.83</v>
      </c>
      <c r="AC665" s="203"/>
      <c r="AD665" s="203"/>
      <c r="AE665" s="203">
        <v>15702398.374999998</v>
      </c>
      <c r="AF665" s="215"/>
      <c r="AG665" s="216"/>
      <c r="AH665" s="205"/>
      <c r="AI665" s="205"/>
      <c r="AJ665" s="205"/>
      <c r="AK665" s="206">
        <v>15702398.374999998</v>
      </c>
      <c r="AL665" s="205">
        <v>15702398.374999998</v>
      </c>
      <c r="AM665" s="207"/>
      <c r="AN665" s="205"/>
      <c r="AO665" s="208">
        <v>0</v>
      </c>
      <c r="AP665" s="209"/>
      <c r="AQ665" s="210">
        <v>14739438.83</v>
      </c>
      <c r="AR665" s="205"/>
      <c r="AS665" s="205"/>
      <c r="AT665" s="205"/>
      <c r="AU665" s="205">
        <v>14739438.83</v>
      </c>
      <c r="AV665" s="211">
        <v>14739438.83</v>
      </c>
      <c r="AW665" s="205"/>
      <c r="AX665" s="205"/>
      <c r="AY665" s="207">
        <v>0</v>
      </c>
      <c r="AZ665" s="212" t="s">
        <v>4893</v>
      </c>
      <c r="BA665" s="213">
        <v>0</v>
      </c>
      <c r="BC665" s="202" t="str">
        <f t="shared" si="84"/>
        <v/>
      </c>
      <c r="BD665" s="202" t="str">
        <f t="shared" si="84"/>
        <v/>
      </c>
      <c r="BE665" s="202" t="str">
        <f t="shared" si="84"/>
        <v/>
      </c>
      <c r="BF665" s="202" t="str">
        <f t="shared" si="82"/>
        <v>Non-Op</v>
      </c>
      <c r="BG665" s="202" t="str">
        <f t="shared" si="76"/>
        <v>NO</v>
      </c>
      <c r="BH665" s="202" t="str">
        <f t="shared" si="76"/>
        <v>NO</v>
      </c>
      <c r="BI665" s="202" t="str">
        <f t="shared" si="83"/>
        <v/>
      </c>
      <c r="BK665" s="202" t="b">
        <f t="shared" si="81"/>
        <v>1</v>
      </c>
      <c r="BL665" s="202" t="b">
        <f t="shared" si="81"/>
        <v>1</v>
      </c>
      <c r="BM665" s="202" t="b">
        <f t="shared" si="81"/>
        <v>1</v>
      </c>
      <c r="BN665" s="202" t="b">
        <f t="shared" si="81"/>
        <v>1</v>
      </c>
      <c r="BO665" s="202" t="b">
        <f t="shared" si="81"/>
        <v>1</v>
      </c>
      <c r="BP665" s="202" t="b">
        <f t="shared" si="81"/>
        <v>1</v>
      </c>
      <c r="BQ665" s="202" t="b">
        <f t="shared" si="81"/>
        <v>1</v>
      </c>
    </row>
    <row r="666" spans="1:69" s="214" customFormat="1" ht="12" customHeight="1" x14ac:dyDescent="0.2">
      <c r="A666" s="291">
        <v>18600513</v>
      </c>
      <c r="B666" s="292" t="s">
        <v>2302</v>
      </c>
      <c r="C666" s="243" t="s">
        <v>1022</v>
      </c>
      <c r="D666" s="244" t="s">
        <v>479</v>
      </c>
      <c r="E666" s="245"/>
      <c r="F666" s="263">
        <v>42752</v>
      </c>
      <c r="G666" s="244"/>
      <c r="H666" s="247" t="s">
        <v>1684</v>
      </c>
      <c r="I666" s="247" t="s">
        <v>1684</v>
      </c>
      <c r="J666" s="247" t="s">
        <v>1684</v>
      </c>
      <c r="K666" s="247" t="s">
        <v>1684</v>
      </c>
      <c r="L666" s="247" t="s">
        <v>479</v>
      </c>
      <c r="M666" s="247" t="s">
        <v>1685</v>
      </c>
      <c r="N666" s="247" t="s">
        <v>479</v>
      </c>
      <c r="O666" s="248"/>
      <c r="P666" s="249">
        <v>0</v>
      </c>
      <c r="Q666" s="249">
        <v>0</v>
      </c>
      <c r="R666" s="249">
        <v>0</v>
      </c>
      <c r="S666" s="249">
        <v>0</v>
      </c>
      <c r="T666" s="249">
        <v>0</v>
      </c>
      <c r="U666" s="249">
        <v>0</v>
      </c>
      <c r="V666" s="249">
        <v>0</v>
      </c>
      <c r="W666" s="249">
        <v>0</v>
      </c>
      <c r="X666" s="249">
        <v>0</v>
      </c>
      <c r="Y666" s="249">
        <v>0</v>
      </c>
      <c r="Z666" s="249">
        <v>0</v>
      </c>
      <c r="AA666" s="249">
        <v>0</v>
      </c>
      <c r="AB666" s="249">
        <v>0</v>
      </c>
      <c r="AC666" s="249"/>
      <c r="AD666" s="249"/>
      <c r="AE666" s="249">
        <v>0</v>
      </c>
      <c r="AF666" s="250"/>
      <c r="AG666" s="251"/>
      <c r="AH666" s="252"/>
      <c r="AI666" s="252"/>
      <c r="AJ666" s="252"/>
      <c r="AK666" s="253"/>
      <c r="AL666" s="252">
        <v>0</v>
      </c>
      <c r="AM666" s="254">
        <v>0</v>
      </c>
      <c r="AN666" s="252"/>
      <c r="AO666" s="255">
        <v>0</v>
      </c>
      <c r="AP666" s="252"/>
      <c r="AQ666" s="256">
        <v>0</v>
      </c>
      <c r="AR666" s="252"/>
      <c r="AS666" s="252"/>
      <c r="AT666" s="252"/>
      <c r="AU666" s="252"/>
      <c r="AV666" s="257">
        <v>0</v>
      </c>
      <c r="AW666" s="252">
        <v>0</v>
      </c>
      <c r="AX666" s="252"/>
      <c r="AY666" s="254">
        <v>0</v>
      </c>
      <c r="AZ666" s="258"/>
      <c r="BA666" s="213">
        <v>0</v>
      </c>
      <c r="BC666" s="247" t="str">
        <f t="shared" si="84"/>
        <v/>
      </c>
      <c r="BD666" s="247" t="str">
        <f t="shared" si="84"/>
        <v/>
      </c>
      <c r="BE666" s="247" t="str">
        <f t="shared" si="84"/>
        <v/>
      </c>
      <c r="BF666" s="202" t="str">
        <f t="shared" si="82"/>
        <v/>
      </c>
      <c r="BG666" s="202" t="str">
        <f t="shared" si="76"/>
        <v>W/C</v>
      </c>
      <c r="BH666" s="202" t="str">
        <f t="shared" si="76"/>
        <v>NO</v>
      </c>
      <c r="BI666" s="202" t="str">
        <f t="shared" si="83"/>
        <v>W/C</v>
      </c>
      <c r="BK666" s="202" t="b">
        <f t="shared" si="81"/>
        <v>1</v>
      </c>
      <c r="BL666" s="202" t="b">
        <f t="shared" si="81"/>
        <v>1</v>
      </c>
      <c r="BM666" s="202" t="b">
        <f t="shared" si="81"/>
        <v>1</v>
      </c>
      <c r="BN666" s="202" t="b">
        <f t="shared" si="81"/>
        <v>1</v>
      </c>
      <c r="BO666" s="202" t="b">
        <f t="shared" si="81"/>
        <v>1</v>
      </c>
      <c r="BP666" s="202" t="b">
        <f t="shared" si="81"/>
        <v>1</v>
      </c>
      <c r="BQ666" s="202" t="b">
        <f t="shared" si="81"/>
        <v>1</v>
      </c>
    </row>
    <row r="667" spans="1:69" s="214" customFormat="1" ht="12" customHeight="1" x14ac:dyDescent="0.2">
      <c r="A667" s="239">
        <v>18600561</v>
      </c>
      <c r="B667" s="240" t="s">
        <v>2303</v>
      </c>
      <c r="C667" s="200" t="s">
        <v>1023</v>
      </c>
      <c r="D667" s="201" t="s">
        <v>478</v>
      </c>
      <c r="E667" s="170"/>
      <c r="F667" s="200"/>
      <c r="G667" s="201"/>
      <c r="H667" s="202" t="s">
        <v>1684</v>
      </c>
      <c r="I667" s="202" t="s">
        <v>1684</v>
      </c>
      <c r="J667" s="202" t="s">
        <v>1684</v>
      </c>
      <c r="K667" s="202" t="s">
        <v>478</v>
      </c>
      <c r="L667" s="202" t="s">
        <v>1685</v>
      </c>
      <c r="M667" s="202" t="s">
        <v>1685</v>
      </c>
      <c r="N667" s="202" t="s">
        <v>1684</v>
      </c>
      <c r="O667" s="167"/>
      <c r="P667" s="203">
        <v>7341235</v>
      </c>
      <c r="Q667" s="203">
        <v>7341235</v>
      </c>
      <c r="R667" s="203">
        <v>7341235</v>
      </c>
      <c r="S667" s="203">
        <v>7357177</v>
      </c>
      <c r="T667" s="203">
        <v>7357177</v>
      </c>
      <c r="U667" s="203">
        <v>7357177</v>
      </c>
      <c r="V667" s="203">
        <v>7373423</v>
      </c>
      <c r="W667" s="203">
        <v>7373423</v>
      </c>
      <c r="X667" s="203">
        <v>7373423</v>
      </c>
      <c r="Y667" s="203">
        <v>7389981</v>
      </c>
      <c r="Z667" s="203">
        <v>7389981</v>
      </c>
      <c r="AA667" s="203">
        <v>7389981</v>
      </c>
      <c r="AB667" s="203">
        <v>7406855</v>
      </c>
      <c r="AC667" s="203"/>
      <c r="AD667" s="203"/>
      <c r="AE667" s="203">
        <v>7368188.166666667</v>
      </c>
      <c r="AF667" s="215"/>
      <c r="AG667" s="216"/>
      <c r="AH667" s="205"/>
      <c r="AI667" s="205"/>
      <c r="AJ667" s="205"/>
      <c r="AK667" s="206">
        <v>7368188.166666667</v>
      </c>
      <c r="AL667" s="205">
        <v>7368188.166666667</v>
      </c>
      <c r="AM667" s="207"/>
      <c r="AN667" s="205"/>
      <c r="AO667" s="208">
        <v>0</v>
      </c>
      <c r="AP667" s="209"/>
      <c r="AQ667" s="210">
        <v>7406855</v>
      </c>
      <c r="AR667" s="205"/>
      <c r="AS667" s="205"/>
      <c r="AT667" s="205"/>
      <c r="AU667" s="205">
        <v>7406855</v>
      </c>
      <c r="AV667" s="211">
        <v>7406855</v>
      </c>
      <c r="AW667" s="205"/>
      <c r="AX667" s="205"/>
      <c r="AY667" s="207">
        <v>0</v>
      </c>
      <c r="AZ667" s="212" t="s">
        <v>4878</v>
      </c>
      <c r="BA667" s="213">
        <v>0</v>
      </c>
      <c r="BC667" s="202" t="str">
        <f t="shared" si="84"/>
        <v/>
      </c>
      <c r="BD667" s="202" t="str">
        <f t="shared" si="84"/>
        <v/>
      </c>
      <c r="BE667" s="202" t="str">
        <f t="shared" si="84"/>
        <v/>
      </c>
      <c r="BF667" s="202" t="str">
        <f t="shared" si="82"/>
        <v>Non-Op</v>
      </c>
      <c r="BG667" s="202" t="str">
        <f t="shared" si="76"/>
        <v>NO</v>
      </c>
      <c r="BH667" s="202" t="str">
        <f t="shared" si="76"/>
        <v>NO</v>
      </c>
      <c r="BI667" s="202" t="str">
        <f t="shared" si="83"/>
        <v/>
      </c>
      <c r="BK667" s="202" t="b">
        <f t="shared" si="81"/>
        <v>1</v>
      </c>
      <c r="BL667" s="202" t="b">
        <f t="shared" si="81"/>
        <v>1</v>
      </c>
      <c r="BM667" s="202" t="b">
        <f t="shared" si="81"/>
        <v>1</v>
      </c>
      <c r="BN667" s="202" t="b">
        <f t="shared" si="81"/>
        <v>1</v>
      </c>
      <c r="BO667" s="202" t="b">
        <f t="shared" si="81"/>
        <v>1</v>
      </c>
      <c r="BP667" s="202" t="b">
        <f t="shared" si="81"/>
        <v>1</v>
      </c>
      <c r="BQ667" s="202" t="b">
        <f t="shared" si="81"/>
        <v>1</v>
      </c>
    </row>
    <row r="668" spans="1:69" s="214" customFormat="1" ht="12" customHeight="1" x14ac:dyDescent="0.2">
      <c r="A668" s="239">
        <v>18600571</v>
      </c>
      <c r="B668" s="240" t="s">
        <v>2304</v>
      </c>
      <c r="C668" s="200" t="s">
        <v>1024</v>
      </c>
      <c r="D668" s="201" t="s">
        <v>478</v>
      </c>
      <c r="E668" s="170"/>
      <c r="F668" s="200"/>
      <c r="G668" s="201"/>
      <c r="H668" s="202" t="s">
        <v>1684</v>
      </c>
      <c r="I668" s="202" t="s">
        <v>1684</v>
      </c>
      <c r="J668" s="202" t="s">
        <v>1684</v>
      </c>
      <c r="K668" s="202" t="s">
        <v>478</v>
      </c>
      <c r="L668" s="202" t="s">
        <v>1685</v>
      </c>
      <c r="M668" s="202" t="s">
        <v>1685</v>
      </c>
      <c r="N668" s="202" t="s">
        <v>1684</v>
      </c>
      <c r="O668" s="167"/>
      <c r="P668" s="203">
        <v>54817487.359999999</v>
      </c>
      <c r="Q668" s="203">
        <v>54817487.359999999</v>
      </c>
      <c r="R668" s="203">
        <v>54817487.359999999</v>
      </c>
      <c r="S668" s="203">
        <v>54698160.299999997</v>
      </c>
      <c r="T668" s="203">
        <v>54698160.299999997</v>
      </c>
      <c r="U668" s="203">
        <v>54698160.299999997</v>
      </c>
      <c r="V668" s="203">
        <v>54637330.149999999</v>
      </c>
      <c r="W668" s="203">
        <v>54637330.149999999</v>
      </c>
      <c r="X668" s="203">
        <v>54637330.149999999</v>
      </c>
      <c r="Y668" s="203">
        <v>55332396.170000002</v>
      </c>
      <c r="Z668" s="203">
        <v>55332396.170000002</v>
      </c>
      <c r="AA668" s="203">
        <v>55332396.170000002</v>
      </c>
      <c r="AB668" s="203">
        <v>55607319.509999998</v>
      </c>
      <c r="AC668" s="203"/>
      <c r="AD668" s="203"/>
      <c r="AE668" s="203">
        <v>54904253.167916656</v>
      </c>
      <c r="AF668" s="215"/>
      <c r="AG668" s="216"/>
      <c r="AH668" s="205"/>
      <c r="AI668" s="205"/>
      <c r="AJ668" s="205"/>
      <c r="AK668" s="206">
        <v>54904253.167916656</v>
      </c>
      <c r="AL668" s="205">
        <v>54904253.167916656</v>
      </c>
      <c r="AM668" s="207"/>
      <c r="AN668" s="205"/>
      <c r="AO668" s="208">
        <v>0</v>
      </c>
      <c r="AP668" s="209"/>
      <c r="AQ668" s="210">
        <v>55607319.509999998</v>
      </c>
      <c r="AR668" s="205"/>
      <c r="AS668" s="205"/>
      <c r="AT668" s="205"/>
      <c r="AU668" s="205">
        <v>55607319.509999998</v>
      </c>
      <c r="AV668" s="211">
        <v>55607319.509999998</v>
      </c>
      <c r="AW668" s="205"/>
      <c r="AX668" s="205"/>
      <c r="AY668" s="207">
        <v>0</v>
      </c>
      <c r="AZ668" s="212" t="s">
        <v>4878</v>
      </c>
      <c r="BA668" s="213">
        <v>0</v>
      </c>
      <c r="BC668" s="202" t="str">
        <f t="shared" si="84"/>
        <v/>
      </c>
      <c r="BD668" s="202" t="str">
        <f t="shared" si="84"/>
        <v/>
      </c>
      <c r="BE668" s="202" t="str">
        <f t="shared" si="84"/>
        <v/>
      </c>
      <c r="BF668" s="202" t="str">
        <f t="shared" si="82"/>
        <v>Non-Op</v>
      </c>
      <c r="BG668" s="202" t="str">
        <f t="shared" si="76"/>
        <v>NO</v>
      </c>
      <c r="BH668" s="202" t="str">
        <f t="shared" si="76"/>
        <v>NO</v>
      </c>
      <c r="BI668" s="202" t="str">
        <f t="shared" si="83"/>
        <v/>
      </c>
      <c r="BK668" s="202" t="b">
        <f t="shared" si="81"/>
        <v>1</v>
      </c>
      <c r="BL668" s="202" t="b">
        <f t="shared" si="81"/>
        <v>1</v>
      </c>
      <c r="BM668" s="202" t="b">
        <f t="shared" si="81"/>
        <v>1</v>
      </c>
      <c r="BN668" s="202" t="b">
        <f t="shared" si="81"/>
        <v>1</v>
      </c>
      <c r="BO668" s="202" t="b">
        <f t="shared" si="81"/>
        <v>1</v>
      </c>
      <c r="BP668" s="202" t="b">
        <f t="shared" si="81"/>
        <v>1</v>
      </c>
      <c r="BQ668" s="202" t="b">
        <f t="shared" si="81"/>
        <v>1</v>
      </c>
    </row>
    <row r="669" spans="1:69" s="214" customFormat="1" ht="12" customHeight="1" x14ac:dyDescent="0.2">
      <c r="A669" s="239">
        <v>18600573</v>
      </c>
      <c r="B669" s="240" t="s">
        <v>2305</v>
      </c>
      <c r="C669" s="200" t="s">
        <v>1025</v>
      </c>
      <c r="D669" s="201" t="s">
        <v>478</v>
      </c>
      <c r="E669" s="170"/>
      <c r="F669" s="200"/>
      <c r="G669" s="201"/>
      <c r="H669" s="202" t="s">
        <v>1684</v>
      </c>
      <c r="I669" s="202" t="s">
        <v>1684</v>
      </c>
      <c r="J669" s="202" t="s">
        <v>1684</v>
      </c>
      <c r="K669" s="202" t="s">
        <v>478</v>
      </c>
      <c r="L669" s="202" t="s">
        <v>1685</v>
      </c>
      <c r="M669" s="202" t="s">
        <v>1685</v>
      </c>
      <c r="N669" s="202" t="s">
        <v>1684</v>
      </c>
      <c r="O669" s="167"/>
      <c r="P669" s="203">
        <v>7378561</v>
      </c>
      <c r="Q669" s="203">
        <v>7378561</v>
      </c>
      <c r="R669" s="203">
        <v>7378561</v>
      </c>
      <c r="S669" s="203">
        <v>7252160</v>
      </c>
      <c r="T669" s="203">
        <v>7252160</v>
      </c>
      <c r="U669" s="203">
        <v>7252160</v>
      </c>
      <c r="V669" s="203">
        <v>7939946</v>
      </c>
      <c r="W669" s="203">
        <v>7939946</v>
      </c>
      <c r="X669" s="203">
        <v>7939946</v>
      </c>
      <c r="Y669" s="203">
        <v>9024592</v>
      </c>
      <c r="Z669" s="203">
        <v>9024592</v>
      </c>
      <c r="AA669" s="203">
        <v>9024592</v>
      </c>
      <c r="AB669" s="203">
        <v>9679079</v>
      </c>
      <c r="AC669" s="203"/>
      <c r="AD669" s="203"/>
      <c r="AE669" s="203">
        <v>7994669.666666667</v>
      </c>
      <c r="AF669" s="215"/>
      <c r="AG669" s="216"/>
      <c r="AH669" s="205"/>
      <c r="AI669" s="205"/>
      <c r="AJ669" s="205"/>
      <c r="AK669" s="206">
        <v>7994669.666666667</v>
      </c>
      <c r="AL669" s="205">
        <v>7994669.666666667</v>
      </c>
      <c r="AM669" s="207"/>
      <c r="AN669" s="205"/>
      <c r="AO669" s="208">
        <v>0</v>
      </c>
      <c r="AP669" s="209"/>
      <c r="AQ669" s="210">
        <v>9679079</v>
      </c>
      <c r="AR669" s="205"/>
      <c r="AS669" s="205"/>
      <c r="AT669" s="205"/>
      <c r="AU669" s="205">
        <v>9679079</v>
      </c>
      <c r="AV669" s="211">
        <v>9679079</v>
      </c>
      <c r="AW669" s="205"/>
      <c r="AX669" s="205"/>
      <c r="AY669" s="207">
        <v>0</v>
      </c>
      <c r="AZ669" s="212" t="s">
        <v>4878</v>
      </c>
      <c r="BA669" s="213">
        <v>0</v>
      </c>
      <c r="BC669" s="202" t="str">
        <f t="shared" si="84"/>
        <v/>
      </c>
      <c r="BD669" s="202" t="str">
        <f t="shared" si="84"/>
        <v/>
      </c>
      <c r="BE669" s="202" t="str">
        <f t="shared" si="84"/>
        <v/>
      </c>
      <c r="BF669" s="202" t="str">
        <f t="shared" si="82"/>
        <v>Non-Op</v>
      </c>
      <c r="BG669" s="202" t="str">
        <f t="shared" si="76"/>
        <v>NO</v>
      </c>
      <c r="BH669" s="202" t="str">
        <f t="shared" si="76"/>
        <v>NO</v>
      </c>
      <c r="BI669" s="202" t="str">
        <f t="shared" si="83"/>
        <v/>
      </c>
      <c r="BK669" s="202" t="b">
        <f t="shared" si="81"/>
        <v>1</v>
      </c>
      <c r="BL669" s="202" t="b">
        <f t="shared" si="81"/>
        <v>1</v>
      </c>
      <c r="BM669" s="202" t="b">
        <f t="shared" si="81"/>
        <v>1</v>
      </c>
      <c r="BN669" s="202" t="b">
        <f t="shared" si="81"/>
        <v>1</v>
      </c>
      <c r="BO669" s="202" t="b">
        <f t="shared" si="81"/>
        <v>1</v>
      </c>
      <c r="BP669" s="202" t="b">
        <f t="shared" si="81"/>
        <v>1</v>
      </c>
      <c r="BQ669" s="202" t="b">
        <f t="shared" si="81"/>
        <v>1</v>
      </c>
    </row>
    <row r="670" spans="1:69" s="214" customFormat="1" ht="12" customHeight="1" x14ac:dyDescent="0.2">
      <c r="A670" s="279">
        <v>18600751</v>
      </c>
      <c r="B670" s="259" t="s">
        <v>2306</v>
      </c>
      <c r="C670" s="280" t="s">
        <v>1026</v>
      </c>
      <c r="D670" s="201" t="s">
        <v>479</v>
      </c>
      <c r="E670" s="170"/>
      <c r="F670" s="280"/>
      <c r="G670" s="201"/>
      <c r="H670" s="202" t="s">
        <v>1684</v>
      </c>
      <c r="I670" s="202" t="s">
        <v>1684</v>
      </c>
      <c r="J670" s="202" t="s">
        <v>1684</v>
      </c>
      <c r="K670" s="202" t="s">
        <v>1684</v>
      </c>
      <c r="L670" s="202" t="s">
        <v>479</v>
      </c>
      <c r="M670" s="202" t="s">
        <v>1685</v>
      </c>
      <c r="N670" s="202" t="s">
        <v>479</v>
      </c>
      <c r="O670" s="167"/>
      <c r="P670" s="203">
        <v>2219090</v>
      </c>
      <c r="Q670" s="203">
        <v>2275138.38</v>
      </c>
      <c r="R670" s="203">
        <v>2261349.66</v>
      </c>
      <c r="S670" s="203">
        <v>2247560.94</v>
      </c>
      <c r="T670" s="203">
        <v>2233772.2200000002</v>
      </c>
      <c r="U670" s="203">
        <v>2219983.5</v>
      </c>
      <c r="V670" s="203">
        <v>2206194.7799999998</v>
      </c>
      <c r="W670" s="203">
        <v>2192406.06</v>
      </c>
      <c r="X670" s="203">
        <v>2178617.34</v>
      </c>
      <c r="Y670" s="203">
        <v>2164828.62</v>
      </c>
      <c r="Z670" s="203">
        <v>2151039.9</v>
      </c>
      <c r="AA670" s="203">
        <v>2137251.1800000002</v>
      </c>
      <c r="AB670" s="203">
        <v>2123462.46</v>
      </c>
      <c r="AC670" s="203"/>
      <c r="AD670" s="203"/>
      <c r="AE670" s="203">
        <v>2203284.9008333334</v>
      </c>
      <c r="AF670" s="215"/>
      <c r="AG670" s="216"/>
      <c r="AH670" s="205"/>
      <c r="AI670" s="205"/>
      <c r="AJ670" s="205"/>
      <c r="AK670" s="206"/>
      <c r="AL670" s="205">
        <v>0</v>
      </c>
      <c r="AM670" s="207">
        <v>2203284.9008333334</v>
      </c>
      <c r="AN670" s="205"/>
      <c r="AO670" s="208">
        <v>2203284.9008333334</v>
      </c>
      <c r="AP670" s="209"/>
      <c r="AQ670" s="210">
        <v>2123462.46</v>
      </c>
      <c r="AR670" s="205"/>
      <c r="AS670" s="205"/>
      <c r="AT670" s="205"/>
      <c r="AU670" s="205"/>
      <c r="AV670" s="211">
        <v>0</v>
      </c>
      <c r="AW670" s="205">
        <v>2123462.46</v>
      </c>
      <c r="AX670" s="205"/>
      <c r="AY670" s="207">
        <v>2123462.46</v>
      </c>
      <c r="AZ670" s="212"/>
      <c r="BA670" s="213">
        <v>0</v>
      </c>
      <c r="BC670" s="202" t="str">
        <f t="shared" si="84"/>
        <v/>
      </c>
      <c r="BD670" s="202" t="str">
        <f t="shared" si="84"/>
        <v/>
      </c>
      <c r="BE670" s="202" t="str">
        <f t="shared" si="84"/>
        <v/>
      </c>
      <c r="BF670" s="202" t="str">
        <f t="shared" si="82"/>
        <v/>
      </c>
      <c r="BG670" s="202" t="str">
        <f t="shared" si="76"/>
        <v>W/C</v>
      </c>
      <c r="BH670" s="202" t="str">
        <f t="shared" si="76"/>
        <v>NO</v>
      </c>
      <c r="BI670" s="202" t="str">
        <f t="shared" si="83"/>
        <v>W/C</v>
      </c>
      <c r="BK670" s="202" t="b">
        <f t="shared" si="81"/>
        <v>1</v>
      </c>
      <c r="BL670" s="202" t="b">
        <f t="shared" si="81"/>
        <v>1</v>
      </c>
      <c r="BM670" s="202" t="b">
        <f t="shared" si="81"/>
        <v>1</v>
      </c>
      <c r="BN670" s="202" t="b">
        <f t="shared" si="81"/>
        <v>1</v>
      </c>
      <c r="BO670" s="202" t="b">
        <f t="shared" si="81"/>
        <v>1</v>
      </c>
      <c r="BP670" s="202" t="b">
        <f t="shared" si="81"/>
        <v>1</v>
      </c>
      <c r="BQ670" s="202" t="b">
        <f t="shared" si="81"/>
        <v>1</v>
      </c>
    </row>
    <row r="671" spans="1:69" s="214" customFormat="1" ht="12" customHeight="1" x14ac:dyDescent="0.2">
      <c r="A671" s="279">
        <v>18600761</v>
      </c>
      <c r="B671" s="259" t="s">
        <v>2307</v>
      </c>
      <c r="C671" s="280" t="s">
        <v>1027</v>
      </c>
      <c r="D671" s="201" t="s">
        <v>479</v>
      </c>
      <c r="E671" s="170"/>
      <c r="F671" s="280"/>
      <c r="G671" s="201"/>
      <c r="H671" s="202" t="s">
        <v>1684</v>
      </c>
      <c r="I671" s="202" t="s">
        <v>1684</v>
      </c>
      <c r="J671" s="202" t="s">
        <v>1684</v>
      </c>
      <c r="K671" s="202" t="s">
        <v>1684</v>
      </c>
      <c r="L671" s="202" t="s">
        <v>479</v>
      </c>
      <c r="M671" s="202" t="s">
        <v>1685</v>
      </c>
      <c r="N671" s="202" t="s">
        <v>479</v>
      </c>
      <c r="O671" s="167"/>
      <c r="P671" s="203">
        <v>924168.98</v>
      </c>
      <c r="Q671" s="203">
        <v>918601.69</v>
      </c>
      <c r="R671" s="203">
        <v>913034.4</v>
      </c>
      <c r="S671" s="203">
        <v>907467.11</v>
      </c>
      <c r="T671" s="203">
        <v>901899.82</v>
      </c>
      <c r="U671" s="203">
        <v>896332.53</v>
      </c>
      <c r="V671" s="203">
        <v>890765.24</v>
      </c>
      <c r="W671" s="203">
        <v>885197.95</v>
      </c>
      <c r="X671" s="203">
        <v>879630.66</v>
      </c>
      <c r="Y671" s="203">
        <v>874063.37</v>
      </c>
      <c r="Z671" s="203">
        <v>868496.08</v>
      </c>
      <c r="AA671" s="203">
        <v>862928.79</v>
      </c>
      <c r="AB671" s="203">
        <v>857361.5</v>
      </c>
      <c r="AC671" s="203"/>
      <c r="AD671" s="203"/>
      <c r="AE671" s="203">
        <v>890765.24000000011</v>
      </c>
      <c r="AF671" s="215"/>
      <c r="AG671" s="216"/>
      <c r="AH671" s="205"/>
      <c r="AI671" s="205"/>
      <c r="AJ671" s="205"/>
      <c r="AK671" s="206"/>
      <c r="AL671" s="205">
        <v>0</v>
      </c>
      <c r="AM671" s="207">
        <v>890765.24000000011</v>
      </c>
      <c r="AN671" s="205"/>
      <c r="AO671" s="208">
        <v>890765.24000000011</v>
      </c>
      <c r="AP671" s="209"/>
      <c r="AQ671" s="210">
        <v>857361.5</v>
      </c>
      <c r="AR671" s="205"/>
      <c r="AS671" s="205"/>
      <c r="AT671" s="205"/>
      <c r="AU671" s="205"/>
      <c r="AV671" s="211">
        <v>0</v>
      </c>
      <c r="AW671" s="205">
        <v>857361.5</v>
      </c>
      <c r="AX671" s="205"/>
      <c r="AY671" s="207">
        <v>857361.5</v>
      </c>
      <c r="AZ671" s="212"/>
      <c r="BA671" s="213">
        <v>0</v>
      </c>
      <c r="BC671" s="202" t="str">
        <f t="shared" si="84"/>
        <v/>
      </c>
      <c r="BD671" s="202" t="str">
        <f t="shared" si="84"/>
        <v/>
      </c>
      <c r="BE671" s="202" t="str">
        <f t="shared" si="84"/>
        <v/>
      </c>
      <c r="BF671" s="202" t="str">
        <f t="shared" si="82"/>
        <v/>
      </c>
      <c r="BG671" s="202" t="str">
        <f t="shared" si="76"/>
        <v>W/C</v>
      </c>
      <c r="BH671" s="202" t="str">
        <f t="shared" si="76"/>
        <v>NO</v>
      </c>
      <c r="BI671" s="202" t="str">
        <f t="shared" si="83"/>
        <v>W/C</v>
      </c>
      <c r="BK671" s="202" t="b">
        <f t="shared" si="81"/>
        <v>1</v>
      </c>
      <c r="BL671" s="202" t="b">
        <f t="shared" si="81"/>
        <v>1</v>
      </c>
      <c r="BM671" s="202" t="b">
        <f t="shared" si="81"/>
        <v>1</v>
      </c>
      <c r="BN671" s="202" t="b">
        <f t="shared" si="81"/>
        <v>1</v>
      </c>
      <c r="BO671" s="202" t="b">
        <f t="shared" si="81"/>
        <v>1</v>
      </c>
      <c r="BP671" s="202" t="b">
        <f t="shared" si="81"/>
        <v>1</v>
      </c>
      <c r="BQ671" s="202" t="b">
        <f t="shared" si="81"/>
        <v>1</v>
      </c>
    </row>
    <row r="672" spans="1:69" s="214" customFormat="1" ht="12" customHeight="1" x14ac:dyDescent="0.2">
      <c r="A672" s="279">
        <v>18600771</v>
      </c>
      <c r="B672" s="259" t="s">
        <v>2308</v>
      </c>
      <c r="C672" s="280" t="s">
        <v>1028</v>
      </c>
      <c r="D672" s="201" t="s">
        <v>479</v>
      </c>
      <c r="E672" s="170"/>
      <c r="F672" s="280"/>
      <c r="G672" s="201"/>
      <c r="H672" s="202" t="s">
        <v>1684</v>
      </c>
      <c r="I672" s="202" t="s">
        <v>1684</v>
      </c>
      <c r="J672" s="202" t="s">
        <v>1684</v>
      </c>
      <c r="K672" s="202" t="s">
        <v>1684</v>
      </c>
      <c r="L672" s="202" t="s">
        <v>479</v>
      </c>
      <c r="M672" s="202" t="s">
        <v>1685</v>
      </c>
      <c r="N672" s="202" t="s">
        <v>479</v>
      </c>
      <c r="O672" s="167"/>
      <c r="P672" s="203">
        <v>2289189.6800000002</v>
      </c>
      <c r="Q672" s="203">
        <v>2344815.7799999998</v>
      </c>
      <c r="R672" s="203">
        <v>2330604.7799999998</v>
      </c>
      <c r="S672" s="203">
        <v>2316393.7799999998</v>
      </c>
      <c r="T672" s="203">
        <v>2302182.7799999998</v>
      </c>
      <c r="U672" s="203">
        <v>2287971.7799999998</v>
      </c>
      <c r="V672" s="203">
        <v>2273760.7799999998</v>
      </c>
      <c r="W672" s="203">
        <v>2259549.7799999998</v>
      </c>
      <c r="X672" s="203">
        <v>2245338.7799999998</v>
      </c>
      <c r="Y672" s="203">
        <v>2231127.7799999998</v>
      </c>
      <c r="Z672" s="203">
        <v>2216916.7799999998</v>
      </c>
      <c r="AA672" s="203">
        <v>2202705.7799999998</v>
      </c>
      <c r="AB672" s="203">
        <v>2188494.7799999998</v>
      </c>
      <c r="AC672" s="203"/>
      <c r="AD672" s="203"/>
      <c r="AE672" s="203">
        <v>2270850.9008333334</v>
      </c>
      <c r="AF672" s="215"/>
      <c r="AG672" s="216"/>
      <c r="AH672" s="205"/>
      <c r="AI672" s="205"/>
      <c r="AJ672" s="205"/>
      <c r="AK672" s="206"/>
      <c r="AL672" s="205">
        <v>0</v>
      </c>
      <c r="AM672" s="207">
        <v>2270850.9008333334</v>
      </c>
      <c r="AN672" s="205"/>
      <c r="AO672" s="208">
        <v>2270850.9008333334</v>
      </c>
      <c r="AP672" s="209"/>
      <c r="AQ672" s="210">
        <v>2188494.7799999998</v>
      </c>
      <c r="AR672" s="205"/>
      <c r="AS672" s="205"/>
      <c r="AT672" s="205"/>
      <c r="AU672" s="205"/>
      <c r="AV672" s="211">
        <v>0</v>
      </c>
      <c r="AW672" s="205">
        <v>2188494.7799999998</v>
      </c>
      <c r="AX672" s="205"/>
      <c r="AY672" s="207">
        <v>2188494.7799999998</v>
      </c>
      <c r="AZ672" s="212"/>
      <c r="BA672" s="213">
        <v>0</v>
      </c>
      <c r="BC672" s="202" t="str">
        <f t="shared" si="84"/>
        <v/>
      </c>
      <c r="BD672" s="202" t="str">
        <f t="shared" si="84"/>
        <v/>
      </c>
      <c r="BE672" s="202" t="str">
        <f t="shared" si="84"/>
        <v/>
      </c>
      <c r="BF672" s="202" t="str">
        <f t="shared" si="82"/>
        <v/>
      </c>
      <c r="BG672" s="202" t="str">
        <f t="shared" si="76"/>
        <v>W/C</v>
      </c>
      <c r="BH672" s="202" t="str">
        <f t="shared" si="76"/>
        <v>NO</v>
      </c>
      <c r="BI672" s="202" t="str">
        <f t="shared" si="83"/>
        <v>W/C</v>
      </c>
      <c r="BK672" s="202" t="b">
        <f t="shared" si="81"/>
        <v>1</v>
      </c>
      <c r="BL672" s="202" t="b">
        <f t="shared" si="81"/>
        <v>1</v>
      </c>
      <c r="BM672" s="202" t="b">
        <f t="shared" si="81"/>
        <v>1</v>
      </c>
      <c r="BN672" s="202" t="b">
        <f t="shared" si="81"/>
        <v>1</v>
      </c>
      <c r="BO672" s="202" t="b">
        <f t="shared" si="81"/>
        <v>1</v>
      </c>
      <c r="BP672" s="202" t="b">
        <f t="shared" si="81"/>
        <v>1</v>
      </c>
      <c r="BQ672" s="202" t="b">
        <f t="shared" si="81"/>
        <v>1</v>
      </c>
    </row>
    <row r="673" spans="1:69" s="214" customFormat="1" ht="12" customHeight="1" x14ac:dyDescent="0.2">
      <c r="A673" s="279">
        <v>18600781</v>
      </c>
      <c r="B673" s="259" t="s">
        <v>2309</v>
      </c>
      <c r="C673" s="280" t="s">
        <v>1029</v>
      </c>
      <c r="D673" s="201" t="s">
        <v>479</v>
      </c>
      <c r="E673" s="170"/>
      <c r="F673" s="280"/>
      <c r="G673" s="201"/>
      <c r="H673" s="202" t="s">
        <v>1684</v>
      </c>
      <c r="I673" s="202" t="s">
        <v>1684</v>
      </c>
      <c r="J673" s="202" t="s">
        <v>1684</v>
      </c>
      <c r="K673" s="202" t="s">
        <v>1684</v>
      </c>
      <c r="L673" s="202" t="s">
        <v>479</v>
      </c>
      <c r="M673" s="202" t="s">
        <v>1685</v>
      </c>
      <c r="N673" s="202" t="s">
        <v>479</v>
      </c>
      <c r="O673" s="167"/>
      <c r="P673" s="203">
        <v>1180483.26</v>
      </c>
      <c r="Q673" s="203">
        <v>1173371.92</v>
      </c>
      <c r="R673" s="203">
        <v>1166260.58</v>
      </c>
      <c r="S673" s="203">
        <v>1159149.24</v>
      </c>
      <c r="T673" s="203">
        <v>1152037.8999999999</v>
      </c>
      <c r="U673" s="203">
        <v>1144926.56</v>
      </c>
      <c r="V673" s="203">
        <v>1137815.22</v>
      </c>
      <c r="W673" s="203">
        <v>1130703.8799999999</v>
      </c>
      <c r="X673" s="203">
        <v>1123592.54</v>
      </c>
      <c r="Y673" s="203">
        <v>1116481.2</v>
      </c>
      <c r="Z673" s="203">
        <v>1109369.8600000001</v>
      </c>
      <c r="AA673" s="203">
        <v>1102258.52</v>
      </c>
      <c r="AB673" s="203">
        <v>1095147.18</v>
      </c>
      <c r="AC673" s="203"/>
      <c r="AD673" s="203"/>
      <c r="AE673" s="203">
        <v>1137815.22</v>
      </c>
      <c r="AF673" s="215"/>
      <c r="AG673" s="216"/>
      <c r="AH673" s="205"/>
      <c r="AI673" s="205"/>
      <c r="AJ673" s="205"/>
      <c r="AK673" s="206"/>
      <c r="AL673" s="205">
        <v>0</v>
      </c>
      <c r="AM673" s="207">
        <v>1137815.22</v>
      </c>
      <c r="AN673" s="205"/>
      <c r="AO673" s="208">
        <v>1137815.22</v>
      </c>
      <c r="AP673" s="209"/>
      <c r="AQ673" s="210">
        <v>1095147.18</v>
      </c>
      <c r="AR673" s="205"/>
      <c r="AS673" s="205"/>
      <c r="AT673" s="205"/>
      <c r="AU673" s="205"/>
      <c r="AV673" s="211">
        <v>0</v>
      </c>
      <c r="AW673" s="205">
        <v>1095147.18</v>
      </c>
      <c r="AX673" s="205"/>
      <c r="AY673" s="207">
        <v>1095147.18</v>
      </c>
      <c r="AZ673" s="212"/>
      <c r="BA673" s="213">
        <v>0</v>
      </c>
      <c r="BC673" s="202" t="str">
        <f t="shared" si="84"/>
        <v/>
      </c>
      <c r="BD673" s="202" t="str">
        <f t="shared" si="84"/>
        <v/>
      </c>
      <c r="BE673" s="202" t="str">
        <f t="shared" si="84"/>
        <v/>
      </c>
      <c r="BF673" s="202" t="str">
        <f t="shared" si="82"/>
        <v/>
      </c>
      <c r="BG673" s="202" t="str">
        <f t="shared" si="76"/>
        <v>W/C</v>
      </c>
      <c r="BH673" s="202" t="str">
        <f t="shared" si="76"/>
        <v>NO</v>
      </c>
      <c r="BI673" s="202" t="str">
        <f t="shared" si="83"/>
        <v>W/C</v>
      </c>
      <c r="BK673" s="202" t="b">
        <f t="shared" si="81"/>
        <v>1</v>
      </c>
      <c r="BL673" s="202" t="b">
        <f t="shared" si="81"/>
        <v>1</v>
      </c>
      <c r="BM673" s="202" t="b">
        <f t="shared" si="81"/>
        <v>1</v>
      </c>
      <c r="BN673" s="202" t="b">
        <f t="shared" si="81"/>
        <v>1</v>
      </c>
      <c r="BO673" s="202" t="b">
        <f t="shared" si="81"/>
        <v>1</v>
      </c>
      <c r="BP673" s="202" t="b">
        <f t="shared" si="81"/>
        <v>1</v>
      </c>
      <c r="BQ673" s="202" t="b">
        <f t="shared" si="81"/>
        <v>1</v>
      </c>
    </row>
    <row r="674" spans="1:69" s="214" customFormat="1" ht="12" customHeight="1" x14ac:dyDescent="0.2">
      <c r="A674" s="281">
        <v>18600861</v>
      </c>
      <c r="B674" s="282" t="s">
        <v>2310</v>
      </c>
      <c r="C674" s="283" t="s">
        <v>1030</v>
      </c>
      <c r="D674" s="244" t="s">
        <v>479</v>
      </c>
      <c r="E674" s="245"/>
      <c r="F674" s="263">
        <v>43070</v>
      </c>
      <c r="G674" s="244"/>
      <c r="H674" s="247" t="s">
        <v>1684</v>
      </c>
      <c r="I674" s="247" t="s">
        <v>1684</v>
      </c>
      <c r="J674" s="247" t="s">
        <v>1684</v>
      </c>
      <c r="K674" s="247" t="s">
        <v>1684</v>
      </c>
      <c r="L674" s="247" t="s">
        <v>479</v>
      </c>
      <c r="M674" s="247" t="s">
        <v>1685</v>
      </c>
      <c r="N674" s="247" t="s">
        <v>479</v>
      </c>
      <c r="O674" s="248"/>
      <c r="P674" s="249">
        <v>94480</v>
      </c>
      <c r="Q674" s="249">
        <v>94480</v>
      </c>
      <c r="R674" s="249">
        <v>94480</v>
      </c>
      <c r="S674" s="249">
        <v>94480</v>
      </c>
      <c r="T674" s="249">
        <v>94480</v>
      </c>
      <c r="U674" s="249">
        <v>94480</v>
      </c>
      <c r="V674" s="249">
        <v>94480</v>
      </c>
      <c r="W674" s="249">
        <v>94480</v>
      </c>
      <c r="X674" s="249">
        <v>94480</v>
      </c>
      <c r="Y674" s="249">
        <v>94480</v>
      </c>
      <c r="Z674" s="249">
        <v>108480</v>
      </c>
      <c r="AA674" s="249">
        <v>108480</v>
      </c>
      <c r="AB674" s="249">
        <v>108480</v>
      </c>
      <c r="AC674" s="249"/>
      <c r="AD674" s="249"/>
      <c r="AE674" s="249">
        <v>97396.666666666672</v>
      </c>
      <c r="AF674" s="250"/>
      <c r="AG674" s="358"/>
      <c r="AH674" s="252"/>
      <c r="AI674" s="252"/>
      <c r="AJ674" s="252"/>
      <c r="AK674" s="253"/>
      <c r="AL674" s="252">
        <v>0</v>
      </c>
      <c r="AM674" s="254">
        <v>97396.666666666672</v>
      </c>
      <c r="AN674" s="252"/>
      <c r="AO674" s="255">
        <v>97396.666666666672</v>
      </c>
      <c r="AP674" s="252"/>
      <c r="AQ674" s="256">
        <v>108480</v>
      </c>
      <c r="AR674" s="252"/>
      <c r="AS674" s="252"/>
      <c r="AT674" s="252"/>
      <c r="AU674" s="252"/>
      <c r="AV674" s="257">
        <v>0</v>
      </c>
      <c r="AW674" s="252">
        <v>108480</v>
      </c>
      <c r="AX674" s="252"/>
      <c r="AY674" s="254">
        <v>108480</v>
      </c>
      <c r="AZ674" s="258"/>
      <c r="BA674" s="213">
        <v>0</v>
      </c>
      <c r="BC674" s="247" t="str">
        <f t="shared" si="84"/>
        <v/>
      </c>
      <c r="BD674" s="247" t="str">
        <f t="shared" si="84"/>
        <v/>
      </c>
      <c r="BE674" s="247" t="str">
        <f t="shared" si="84"/>
        <v/>
      </c>
      <c r="BF674" s="202" t="str">
        <f t="shared" si="82"/>
        <v/>
      </c>
      <c r="BG674" s="202" t="str">
        <f t="shared" si="76"/>
        <v>W/C</v>
      </c>
      <c r="BH674" s="202" t="str">
        <f t="shared" si="76"/>
        <v>NO</v>
      </c>
      <c r="BI674" s="202" t="str">
        <f t="shared" si="83"/>
        <v>W/C</v>
      </c>
      <c r="BK674" s="202" t="b">
        <f t="shared" si="81"/>
        <v>1</v>
      </c>
      <c r="BL674" s="202" t="b">
        <f t="shared" si="81"/>
        <v>1</v>
      </c>
      <c r="BM674" s="202" t="b">
        <f t="shared" si="81"/>
        <v>1</v>
      </c>
      <c r="BN674" s="202" t="b">
        <f t="shared" si="81"/>
        <v>1</v>
      </c>
      <c r="BO674" s="202" t="b">
        <f t="shared" si="81"/>
        <v>1</v>
      </c>
      <c r="BP674" s="202" t="b">
        <f t="shared" si="81"/>
        <v>1</v>
      </c>
      <c r="BQ674" s="202" t="b">
        <f t="shared" si="81"/>
        <v>1</v>
      </c>
    </row>
    <row r="675" spans="1:69" s="214" customFormat="1" ht="12" customHeight="1" x14ac:dyDescent="0.2">
      <c r="A675" s="281">
        <v>18600871</v>
      </c>
      <c r="B675" s="282"/>
      <c r="C675" s="283" t="s">
        <v>1031</v>
      </c>
      <c r="D675" s="244" t="s">
        <v>479</v>
      </c>
      <c r="E675" s="245"/>
      <c r="F675" s="263">
        <v>43191</v>
      </c>
      <c r="G675" s="244"/>
      <c r="H675" s="247"/>
      <c r="I675" s="247"/>
      <c r="J675" s="247"/>
      <c r="K675" s="247"/>
      <c r="L675" s="247" t="s">
        <v>479</v>
      </c>
      <c r="M675" s="247" t="s">
        <v>1685</v>
      </c>
      <c r="N675" s="247" t="s">
        <v>479</v>
      </c>
      <c r="O675" s="248"/>
      <c r="P675" s="249"/>
      <c r="Q675" s="249">
        <v>0</v>
      </c>
      <c r="R675" s="249">
        <v>0</v>
      </c>
      <c r="S675" s="249">
        <v>0</v>
      </c>
      <c r="T675" s="249">
        <v>1730.8</v>
      </c>
      <c r="U675" s="249">
        <v>730068.58</v>
      </c>
      <c r="V675" s="249">
        <v>759244.53</v>
      </c>
      <c r="W675" s="249">
        <v>727609.36</v>
      </c>
      <c r="X675" s="249">
        <v>769729.53</v>
      </c>
      <c r="Y675" s="249">
        <v>753911.94</v>
      </c>
      <c r="Z675" s="249">
        <v>738094.35</v>
      </c>
      <c r="AA675" s="249">
        <v>722276.76</v>
      </c>
      <c r="AB675" s="249">
        <v>706459.17</v>
      </c>
      <c r="AC675" s="249"/>
      <c r="AD675" s="249"/>
      <c r="AE675" s="249">
        <v>462991.28624999995</v>
      </c>
      <c r="AF675" s="250"/>
      <c r="AG675" s="358"/>
      <c r="AH675" s="252"/>
      <c r="AI675" s="252"/>
      <c r="AJ675" s="252"/>
      <c r="AK675" s="253"/>
      <c r="AL675" s="252">
        <v>0</v>
      </c>
      <c r="AM675" s="254">
        <v>462991.28624999995</v>
      </c>
      <c r="AN675" s="252"/>
      <c r="AO675" s="255">
        <v>462991.28624999995</v>
      </c>
      <c r="AP675" s="252"/>
      <c r="AQ675" s="256">
        <v>706459.17</v>
      </c>
      <c r="AR675" s="252"/>
      <c r="AS675" s="252"/>
      <c r="AT675" s="252"/>
      <c r="AU675" s="252"/>
      <c r="AV675" s="257">
        <v>0</v>
      </c>
      <c r="AW675" s="252">
        <v>706459.17</v>
      </c>
      <c r="AX675" s="252"/>
      <c r="AY675" s="254">
        <v>706459.17</v>
      </c>
      <c r="AZ675" s="258"/>
      <c r="BA675" s="213">
        <v>0</v>
      </c>
      <c r="BC675" s="247"/>
      <c r="BD675" s="247"/>
      <c r="BE675" s="247"/>
      <c r="BF675" s="202"/>
      <c r="BG675" s="202" t="str">
        <f t="shared" si="76"/>
        <v>W/C</v>
      </c>
      <c r="BH675" s="202" t="str">
        <f t="shared" si="76"/>
        <v>NO</v>
      </c>
      <c r="BI675" s="202" t="str">
        <f t="shared" si="83"/>
        <v>W/C</v>
      </c>
      <c r="BK675" s="202" t="b">
        <f t="shared" si="81"/>
        <v>1</v>
      </c>
      <c r="BL675" s="202" t="b">
        <f t="shared" si="81"/>
        <v>1</v>
      </c>
      <c r="BM675" s="202" t="b">
        <f t="shared" si="81"/>
        <v>1</v>
      </c>
      <c r="BN675" s="202" t="b">
        <f t="shared" si="81"/>
        <v>1</v>
      </c>
      <c r="BO675" s="202" t="b">
        <f t="shared" si="81"/>
        <v>1</v>
      </c>
      <c r="BP675" s="202" t="b">
        <f t="shared" si="81"/>
        <v>1</v>
      </c>
      <c r="BQ675" s="202" t="b">
        <f t="shared" si="81"/>
        <v>1</v>
      </c>
    </row>
    <row r="676" spans="1:69" s="214" customFormat="1" ht="12" customHeight="1" x14ac:dyDescent="0.25">
      <c r="A676" s="286">
        <v>18600881</v>
      </c>
      <c r="B676" s="287"/>
      <c r="C676" s="306" t="s">
        <v>4913</v>
      </c>
      <c r="D676" s="220" t="s">
        <v>479</v>
      </c>
      <c r="E676" s="221"/>
      <c r="F676" s="262">
        <v>43313</v>
      </c>
      <c r="G676" s="220"/>
      <c r="H676" s="223"/>
      <c r="I676" s="223"/>
      <c r="J676" s="223"/>
      <c r="K676" s="223"/>
      <c r="L676" s="223" t="s">
        <v>479</v>
      </c>
      <c r="M676" s="223" t="s">
        <v>1685</v>
      </c>
      <c r="N676" s="223" t="s">
        <v>479</v>
      </c>
      <c r="O676" s="224"/>
      <c r="P676" s="225"/>
      <c r="Q676" s="225"/>
      <c r="R676" s="225"/>
      <c r="S676" s="225"/>
      <c r="T676" s="225"/>
      <c r="U676" s="225"/>
      <c r="V676" s="225"/>
      <c r="W676" s="225"/>
      <c r="X676" s="225">
        <v>5957.37</v>
      </c>
      <c r="Y676" s="225">
        <v>128148.42</v>
      </c>
      <c r="Z676" s="225">
        <v>266747.21999999997</v>
      </c>
      <c r="AA676" s="225">
        <v>892128.24</v>
      </c>
      <c r="AB676" s="225">
        <v>937094.27</v>
      </c>
      <c r="AC676" s="225"/>
      <c r="AD676" s="225"/>
      <c r="AE676" s="225">
        <v>146794.03208333332</v>
      </c>
      <c r="AF676" s="226"/>
      <c r="AG676" s="359"/>
      <c r="AH676" s="228"/>
      <c r="AI676" s="228"/>
      <c r="AJ676" s="228"/>
      <c r="AK676" s="229"/>
      <c r="AL676" s="228">
        <v>0</v>
      </c>
      <c r="AM676" s="230">
        <v>146794.03208333332</v>
      </c>
      <c r="AN676" s="228"/>
      <c r="AO676" s="231">
        <v>146794.03208333332</v>
      </c>
      <c r="AP676" s="228"/>
      <c r="AQ676" s="232">
        <v>937094.27</v>
      </c>
      <c r="AR676" s="228"/>
      <c r="AS676" s="228"/>
      <c r="AT676" s="228"/>
      <c r="AU676" s="228"/>
      <c r="AV676" s="233">
        <v>0</v>
      </c>
      <c r="AW676" s="228">
        <v>937094.27</v>
      </c>
      <c r="AX676" s="228"/>
      <c r="AY676" s="230">
        <v>937094.27</v>
      </c>
      <c r="AZ676" s="234"/>
      <c r="BA676" s="213">
        <v>0</v>
      </c>
      <c r="BC676" s="247"/>
      <c r="BD676" s="247"/>
      <c r="BE676" s="247"/>
      <c r="BF676" s="202"/>
      <c r="BG676" s="202"/>
      <c r="BH676" s="202"/>
      <c r="BI676" s="202"/>
      <c r="BK676" s="202"/>
      <c r="BL676" s="202"/>
      <c r="BM676" s="202"/>
      <c r="BN676" s="202"/>
      <c r="BO676" s="202"/>
      <c r="BP676" s="202"/>
      <c r="BQ676" s="202"/>
    </row>
    <row r="677" spans="1:69" s="214" customFormat="1" ht="12" customHeight="1" x14ac:dyDescent="0.25">
      <c r="A677" s="286">
        <v>18600911</v>
      </c>
      <c r="B677" s="287"/>
      <c r="C677" s="306" t="s">
        <v>4914</v>
      </c>
      <c r="D677" s="220" t="s">
        <v>479</v>
      </c>
      <c r="E677" s="221"/>
      <c r="F677" s="262">
        <v>43344</v>
      </c>
      <c r="G677" s="220"/>
      <c r="H677" s="223" t="s">
        <v>1684</v>
      </c>
      <c r="I677" s="223" t="s">
        <v>1684</v>
      </c>
      <c r="J677" s="223" t="s">
        <v>1684</v>
      </c>
      <c r="K677" s="223" t="s">
        <v>1684</v>
      </c>
      <c r="L677" s="223" t="s">
        <v>479</v>
      </c>
      <c r="M677" s="223" t="s">
        <v>1685</v>
      </c>
      <c r="N677" s="223" t="s">
        <v>479</v>
      </c>
      <c r="O677" s="224"/>
      <c r="P677" s="225"/>
      <c r="Q677" s="225"/>
      <c r="R677" s="225"/>
      <c r="S677" s="225"/>
      <c r="T677" s="225"/>
      <c r="U677" s="225"/>
      <c r="V677" s="225"/>
      <c r="W677" s="225"/>
      <c r="X677" s="225"/>
      <c r="Y677" s="225">
        <v>-648616.98</v>
      </c>
      <c r="Z677" s="225">
        <v>-1187006.98</v>
      </c>
      <c r="AA677" s="225">
        <v>-1187006.98</v>
      </c>
      <c r="AB677" s="225">
        <v>-1757319.48</v>
      </c>
      <c r="AC677" s="225"/>
      <c r="AD677" s="225"/>
      <c r="AE677" s="225">
        <v>-325107.55666666664</v>
      </c>
      <c r="AF677" s="226"/>
      <c r="AG677" s="359"/>
      <c r="AH677" s="228"/>
      <c r="AI677" s="228"/>
      <c r="AJ677" s="228"/>
      <c r="AK677" s="229"/>
      <c r="AL677" s="228">
        <v>0</v>
      </c>
      <c r="AM677" s="230">
        <v>-325107.55666666664</v>
      </c>
      <c r="AN677" s="228"/>
      <c r="AO677" s="231">
        <v>-325107.55666666664</v>
      </c>
      <c r="AP677" s="228"/>
      <c r="AQ677" s="232">
        <v>-1757319.48</v>
      </c>
      <c r="AR677" s="228"/>
      <c r="AS677" s="228"/>
      <c r="AT677" s="228"/>
      <c r="AU677" s="228"/>
      <c r="AV677" s="233">
        <v>0</v>
      </c>
      <c r="AW677" s="228">
        <v>-1757319.48</v>
      </c>
      <c r="AX677" s="228"/>
      <c r="AY677" s="230">
        <v>-1757319.48</v>
      </c>
      <c r="AZ677" s="234"/>
      <c r="BA677" s="213">
        <v>0</v>
      </c>
      <c r="BC677" s="247"/>
      <c r="BD677" s="247"/>
      <c r="BE677" s="247"/>
      <c r="BF677" s="202"/>
      <c r="BG677" s="202"/>
      <c r="BH677" s="202"/>
      <c r="BI677" s="202"/>
      <c r="BK677" s="202"/>
      <c r="BL677" s="202"/>
      <c r="BM677" s="202"/>
      <c r="BN677" s="202"/>
      <c r="BO677" s="202"/>
      <c r="BP677" s="202"/>
      <c r="BQ677" s="202"/>
    </row>
    <row r="678" spans="1:69" s="214" customFormat="1" ht="12" customHeight="1" x14ac:dyDescent="0.25">
      <c r="A678" s="286">
        <v>18600921</v>
      </c>
      <c r="B678" s="287"/>
      <c r="C678" s="306" t="s">
        <v>4915</v>
      </c>
      <c r="D678" s="220" t="s">
        <v>478</v>
      </c>
      <c r="E678" s="221"/>
      <c r="F678" s="262">
        <v>43344</v>
      </c>
      <c r="G678" s="220"/>
      <c r="H678" s="223" t="s">
        <v>1684</v>
      </c>
      <c r="I678" s="223" t="s">
        <v>1684</v>
      </c>
      <c r="J678" s="223" t="s">
        <v>1684</v>
      </c>
      <c r="K678" s="223" t="s">
        <v>478</v>
      </c>
      <c r="L678" s="223" t="s">
        <v>1685</v>
      </c>
      <c r="M678" s="223" t="s">
        <v>1685</v>
      </c>
      <c r="N678" s="223" t="s">
        <v>1684</v>
      </c>
      <c r="O678" s="224"/>
      <c r="P678" s="225"/>
      <c r="Q678" s="225"/>
      <c r="R678" s="225"/>
      <c r="S678" s="225"/>
      <c r="T678" s="225"/>
      <c r="U678" s="225"/>
      <c r="V678" s="225"/>
      <c r="W678" s="225"/>
      <c r="X678" s="225"/>
      <c r="Y678" s="225">
        <v>3156.86</v>
      </c>
      <c r="Z678" s="225">
        <v>2817.08</v>
      </c>
      <c r="AA678" s="225">
        <v>-300848.63</v>
      </c>
      <c r="AB678" s="225">
        <v>-276637.15000000002</v>
      </c>
      <c r="AC678" s="225"/>
      <c r="AD678" s="225"/>
      <c r="AE678" s="225">
        <v>-36099.438750000001</v>
      </c>
      <c r="AF678" s="226"/>
      <c r="AG678" s="359"/>
      <c r="AH678" s="228"/>
      <c r="AI678" s="228"/>
      <c r="AJ678" s="228"/>
      <c r="AK678" s="229">
        <v>-36099.438750000001</v>
      </c>
      <c r="AL678" s="228">
        <v>-36099.438750000001</v>
      </c>
      <c r="AM678" s="230"/>
      <c r="AN678" s="228"/>
      <c r="AO678" s="231">
        <v>0</v>
      </c>
      <c r="AP678" s="228"/>
      <c r="AQ678" s="232">
        <v>-276637.15000000002</v>
      </c>
      <c r="AR678" s="228"/>
      <c r="AS678" s="228"/>
      <c r="AT678" s="228"/>
      <c r="AU678" s="228">
        <v>-276637.15000000002</v>
      </c>
      <c r="AV678" s="233">
        <v>-276637.15000000002</v>
      </c>
      <c r="AW678" s="228"/>
      <c r="AX678" s="228"/>
      <c r="AY678" s="230">
        <v>0</v>
      </c>
      <c r="AZ678" s="234" t="s">
        <v>4866</v>
      </c>
      <c r="BA678" s="213">
        <v>0</v>
      </c>
      <c r="BC678" s="247"/>
      <c r="BD678" s="247"/>
      <c r="BE678" s="247"/>
      <c r="BF678" s="202"/>
      <c r="BG678" s="202"/>
      <c r="BH678" s="202"/>
      <c r="BI678" s="202"/>
      <c r="BK678" s="202"/>
      <c r="BL678" s="202"/>
      <c r="BM678" s="202"/>
      <c r="BN678" s="202"/>
      <c r="BO678" s="202"/>
      <c r="BP678" s="202"/>
      <c r="BQ678" s="202"/>
    </row>
    <row r="679" spans="1:69" s="214" customFormat="1" ht="12" customHeight="1" x14ac:dyDescent="0.2">
      <c r="A679" s="239">
        <v>18600923</v>
      </c>
      <c r="B679" s="240" t="s">
        <v>2311</v>
      </c>
      <c r="C679" s="200" t="s">
        <v>841</v>
      </c>
      <c r="D679" s="201" t="s">
        <v>475</v>
      </c>
      <c r="E679" s="170"/>
      <c r="F679" s="200"/>
      <c r="G679" s="201"/>
      <c r="H679" s="202" t="s">
        <v>475</v>
      </c>
      <c r="I679" s="202" t="s">
        <v>1684</v>
      </c>
      <c r="J679" s="202" t="s">
        <v>1684</v>
      </c>
      <c r="K679" s="202" t="s">
        <v>1684</v>
      </c>
      <c r="L679" s="202" t="s">
        <v>1685</v>
      </c>
      <c r="M679" s="202" t="s">
        <v>1685</v>
      </c>
      <c r="N679" s="202" t="s">
        <v>1684</v>
      </c>
      <c r="O679" s="167"/>
      <c r="P679" s="203">
        <v>0</v>
      </c>
      <c r="Q679" s="203">
        <v>0</v>
      </c>
      <c r="R679" s="203">
        <v>0</v>
      </c>
      <c r="S679" s="203">
        <v>0</v>
      </c>
      <c r="T679" s="203">
        <v>0</v>
      </c>
      <c r="U679" s="203">
        <v>0</v>
      </c>
      <c r="V679" s="203">
        <v>0</v>
      </c>
      <c r="W679" s="203">
        <v>0</v>
      </c>
      <c r="X679" s="203">
        <v>0</v>
      </c>
      <c r="Y679" s="203">
        <v>0</v>
      </c>
      <c r="Z679" s="203">
        <v>0</v>
      </c>
      <c r="AA679" s="203">
        <v>0</v>
      </c>
      <c r="AB679" s="203">
        <v>0</v>
      </c>
      <c r="AC679" s="203"/>
      <c r="AD679" s="203"/>
      <c r="AE679" s="203">
        <v>0</v>
      </c>
      <c r="AF679" s="215"/>
      <c r="AG679" s="360"/>
      <c r="AH679" s="205">
        <v>0</v>
      </c>
      <c r="AI679" s="205"/>
      <c r="AJ679" s="205"/>
      <c r="AK679" s="206"/>
      <c r="AL679" s="205">
        <v>0</v>
      </c>
      <c r="AM679" s="207"/>
      <c r="AN679" s="205"/>
      <c r="AO679" s="208">
        <v>0</v>
      </c>
      <c r="AP679" s="209"/>
      <c r="AQ679" s="210">
        <v>0</v>
      </c>
      <c r="AR679" s="205">
        <v>0</v>
      </c>
      <c r="AS679" s="205"/>
      <c r="AT679" s="205"/>
      <c r="AU679" s="205"/>
      <c r="AV679" s="211">
        <v>0</v>
      </c>
      <c r="AW679" s="205"/>
      <c r="AX679" s="205"/>
      <c r="AY679" s="207">
        <v>0</v>
      </c>
      <c r="AZ679" s="212"/>
      <c r="BA679" s="213">
        <v>0</v>
      </c>
      <c r="BC679" s="202" t="str">
        <f t="shared" ref="BC679:BF710" si="85">IF(VALUE(AR679),BC$7,IF(ISBLANK(AR679),"",BC$7))</f>
        <v>AIC</v>
      </c>
      <c r="BD679" s="202" t="str">
        <f t="shared" si="85"/>
        <v/>
      </c>
      <c r="BE679" s="202" t="str">
        <f t="shared" si="85"/>
        <v/>
      </c>
      <c r="BF679" s="202" t="str">
        <f t="shared" si="85"/>
        <v/>
      </c>
      <c r="BG679" s="202" t="str">
        <f t="shared" si="76"/>
        <v>NO</v>
      </c>
      <c r="BH679" s="202" t="str">
        <f t="shared" si="76"/>
        <v>NO</v>
      </c>
      <c r="BI679" s="202" t="str">
        <f t="shared" si="83"/>
        <v/>
      </c>
      <c r="BK679" s="202" t="b">
        <f t="shared" ref="BK679:BQ710" si="86">BC679=H679</f>
        <v>1</v>
      </c>
      <c r="BL679" s="202" t="b">
        <f t="shared" si="86"/>
        <v>1</v>
      </c>
      <c r="BM679" s="202" t="b">
        <f t="shared" si="86"/>
        <v>1</v>
      </c>
      <c r="BN679" s="202" t="b">
        <f t="shared" si="86"/>
        <v>1</v>
      </c>
      <c r="BO679" s="202" t="b">
        <f t="shared" si="86"/>
        <v>1</v>
      </c>
      <c r="BP679" s="202" t="b">
        <f t="shared" si="86"/>
        <v>1</v>
      </c>
      <c r="BQ679" s="202" t="b">
        <f t="shared" si="86"/>
        <v>1</v>
      </c>
    </row>
    <row r="680" spans="1:69" s="214" customFormat="1" ht="12" customHeight="1" x14ac:dyDescent="0.2">
      <c r="A680" s="239">
        <v>18600941</v>
      </c>
      <c r="B680" s="240" t="s">
        <v>2312</v>
      </c>
      <c r="C680" s="200" t="s">
        <v>1032</v>
      </c>
      <c r="D680" s="201" t="s">
        <v>479</v>
      </c>
      <c r="E680" s="170"/>
      <c r="F680" s="200"/>
      <c r="G680" s="201"/>
      <c r="H680" s="202" t="s">
        <v>1684</v>
      </c>
      <c r="I680" s="202" t="s">
        <v>1684</v>
      </c>
      <c r="J680" s="202" t="s">
        <v>1684</v>
      </c>
      <c r="K680" s="202" t="s">
        <v>1684</v>
      </c>
      <c r="L680" s="202" t="s">
        <v>479</v>
      </c>
      <c r="M680" s="202" t="s">
        <v>1685</v>
      </c>
      <c r="N680" s="202" t="s">
        <v>479</v>
      </c>
      <c r="O680" s="167"/>
      <c r="P680" s="203">
        <v>0</v>
      </c>
      <c r="Q680" s="203">
        <v>0</v>
      </c>
      <c r="R680" s="203">
        <v>0</v>
      </c>
      <c r="S680" s="203">
        <v>0</v>
      </c>
      <c r="T680" s="203">
        <v>0</v>
      </c>
      <c r="U680" s="203">
        <v>0</v>
      </c>
      <c r="V680" s="203">
        <v>0</v>
      </c>
      <c r="W680" s="203">
        <v>0</v>
      </c>
      <c r="X680" s="203">
        <v>0</v>
      </c>
      <c r="Y680" s="203">
        <v>0</v>
      </c>
      <c r="Z680" s="203">
        <v>0</v>
      </c>
      <c r="AA680" s="203">
        <v>0</v>
      </c>
      <c r="AB680" s="203">
        <v>0</v>
      </c>
      <c r="AC680" s="203"/>
      <c r="AD680" s="203"/>
      <c r="AE680" s="203">
        <v>0</v>
      </c>
      <c r="AF680" s="215"/>
      <c r="AG680" s="360"/>
      <c r="AH680" s="205"/>
      <c r="AI680" s="205"/>
      <c r="AJ680" s="205"/>
      <c r="AK680" s="206"/>
      <c r="AL680" s="205">
        <v>0</v>
      </c>
      <c r="AM680" s="207">
        <v>0</v>
      </c>
      <c r="AN680" s="205"/>
      <c r="AO680" s="208">
        <v>0</v>
      </c>
      <c r="AP680" s="209"/>
      <c r="AQ680" s="210">
        <v>0</v>
      </c>
      <c r="AR680" s="205"/>
      <c r="AS680" s="205"/>
      <c r="AT680" s="205"/>
      <c r="AU680" s="205"/>
      <c r="AV680" s="211">
        <v>0</v>
      </c>
      <c r="AW680" s="205">
        <v>0</v>
      </c>
      <c r="AX680" s="205"/>
      <c r="AY680" s="207">
        <v>0</v>
      </c>
      <c r="AZ680" s="212"/>
      <c r="BA680" s="213">
        <v>0</v>
      </c>
      <c r="BC680" s="202" t="str">
        <f t="shared" si="85"/>
        <v/>
      </c>
      <c r="BD680" s="202" t="str">
        <f t="shared" si="85"/>
        <v/>
      </c>
      <c r="BE680" s="202" t="str">
        <f t="shared" si="85"/>
        <v/>
      </c>
      <c r="BF680" s="202" t="str">
        <f t="shared" si="85"/>
        <v/>
      </c>
      <c r="BG680" s="202" t="str">
        <f t="shared" si="76"/>
        <v>W/C</v>
      </c>
      <c r="BH680" s="202" t="str">
        <f t="shared" si="76"/>
        <v>NO</v>
      </c>
      <c r="BI680" s="202" t="str">
        <f t="shared" si="83"/>
        <v>W/C</v>
      </c>
      <c r="BK680" s="202" t="b">
        <f t="shared" si="86"/>
        <v>1</v>
      </c>
      <c r="BL680" s="202" t="b">
        <f t="shared" si="86"/>
        <v>1</v>
      </c>
      <c r="BM680" s="202" t="b">
        <f t="shared" si="86"/>
        <v>1</v>
      </c>
      <c r="BN680" s="202" t="b">
        <f t="shared" si="86"/>
        <v>1</v>
      </c>
      <c r="BO680" s="202" t="b">
        <f t="shared" si="86"/>
        <v>1</v>
      </c>
      <c r="BP680" s="202" t="b">
        <f t="shared" si="86"/>
        <v>1</v>
      </c>
      <c r="BQ680" s="202" t="b">
        <f t="shared" si="86"/>
        <v>1</v>
      </c>
    </row>
    <row r="681" spans="1:69" s="214" customFormat="1" ht="12" customHeight="1" x14ac:dyDescent="0.2">
      <c r="A681" s="239">
        <v>18600943</v>
      </c>
      <c r="B681" s="240" t="s">
        <v>2313</v>
      </c>
      <c r="C681" s="200" t="s">
        <v>1033</v>
      </c>
      <c r="D681" s="201" t="s">
        <v>479</v>
      </c>
      <c r="E681" s="170"/>
      <c r="F681" s="200"/>
      <c r="G681" s="201"/>
      <c r="H681" s="202" t="s">
        <v>1684</v>
      </c>
      <c r="I681" s="202" t="s">
        <v>1684</v>
      </c>
      <c r="J681" s="202" t="s">
        <v>1684</v>
      </c>
      <c r="K681" s="202" t="s">
        <v>1684</v>
      </c>
      <c r="L681" s="202" t="s">
        <v>479</v>
      </c>
      <c r="M681" s="202" t="s">
        <v>1685</v>
      </c>
      <c r="N681" s="202" t="s">
        <v>479</v>
      </c>
      <c r="O681" s="167"/>
      <c r="P681" s="203">
        <v>75984.800000000003</v>
      </c>
      <c r="Q681" s="203">
        <v>65129.82</v>
      </c>
      <c r="R681" s="203">
        <v>54274.84</v>
      </c>
      <c r="S681" s="203">
        <v>43419.86</v>
      </c>
      <c r="T681" s="203">
        <v>32564.880000000001</v>
      </c>
      <c r="U681" s="203">
        <v>21709.9</v>
      </c>
      <c r="V681" s="203">
        <v>10854.92</v>
      </c>
      <c r="W681" s="203">
        <v>21709.84</v>
      </c>
      <c r="X681" s="203">
        <v>21709.84</v>
      </c>
      <c r="Y681" s="203">
        <v>21709.84</v>
      </c>
      <c r="Z681" s="203">
        <v>0</v>
      </c>
      <c r="AA681" s="203">
        <v>0</v>
      </c>
      <c r="AB681" s="203">
        <v>0</v>
      </c>
      <c r="AC681" s="203"/>
      <c r="AD681" s="203"/>
      <c r="AE681" s="203">
        <v>27589.678333333341</v>
      </c>
      <c r="AF681" s="215"/>
      <c r="AG681" s="360"/>
      <c r="AH681" s="205"/>
      <c r="AI681" s="205"/>
      <c r="AJ681" s="205"/>
      <c r="AK681" s="206"/>
      <c r="AL681" s="205">
        <v>0</v>
      </c>
      <c r="AM681" s="207">
        <v>27589.678333333341</v>
      </c>
      <c r="AN681" s="205"/>
      <c r="AO681" s="208">
        <v>27589.678333333341</v>
      </c>
      <c r="AP681" s="209"/>
      <c r="AQ681" s="210">
        <v>0</v>
      </c>
      <c r="AR681" s="205"/>
      <c r="AS681" s="205"/>
      <c r="AT681" s="205"/>
      <c r="AU681" s="205"/>
      <c r="AV681" s="211">
        <v>0</v>
      </c>
      <c r="AW681" s="205">
        <v>0</v>
      </c>
      <c r="AX681" s="205"/>
      <c r="AY681" s="207">
        <v>0</v>
      </c>
      <c r="AZ681" s="212"/>
      <c r="BA681" s="213">
        <v>0</v>
      </c>
      <c r="BC681" s="202" t="str">
        <f t="shared" si="85"/>
        <v/>
      </c>
      <c r="BD681" s="202" t="str">
        <f t="shared" si="85"/>
        <v/>
      </c>
      <c r="BE681" s="202" t="str">
        <f t="shared" si="85"/>
        <v/>
      </c>
      <c r="BF681" s="202" t="str">
        <f t="shared" si="85"/>
        <v/>
      </c>
      <c r="BG681" s="202" t="str">
        <f t="shared" si="76"/>
        <v>W/C</v>
      </c>
      <c r="BH681" s="202" t="str">
        <f t="shared" si="76"/>
        <v>NO</v>
      </c>
      <c r="BI681" s="202" t="str">
        <f t="shared" si="83"/>
        <v>W/C</v>
      </c>
      <c r="BK681" s="202" t="b">
        <f t="shared" si="86"/>
        <v>1</v>
      </c>
      <c r="BL681" s="202" t="b">
        <f t="shared" si="86"/>
        <v>1</v>
      </c>
      <c r="BM681" s="202" t="b">
        <f t="shared" si="86"/>
        <v>1</v>
      </c>
      <c r="BN681" s="202" t="b">
        <f t="shared" si="86"/>
        <v>1</v>
      </c>
      <c r="BO681" s="202" t="b">
        <f t="shared" si="86"/>
        <v>1</v>
      </c>
      <c r="BP681" s="202" t="b">
        <f t="shared" si="86"/>
        <v>1</v>
      </c>
      <c r="BQ681" s="202" t="b">
        <f t="shared" si="86"/>
        <v>1</v>
      </c>
    </row>
    <row r="682" spans="1:69" s="214" customFormat="1" ht="12" customHeight="1" x14ac:dyDescent="0.2">
      <c r="A682" s="239">
        <v>18601013</v>
      </c>
      <c r="B682" s="240" t="s">
        <v>2314</v>
      </c>
      <c r="C682" s="200" t="s">
        <v>1034</v>
      </c>
      <c r="D682" s="201" t="s">
        <v>479</v>
      </c>
      <c r="E682" s="170"/>
      <c r="F682" s="200"/>
      <c r="G682" s="201"/>
      <c r="H682" s="202" t="s">
        <v>1684</v>
      </c>
      <c r="I682" s="202" t="s">
        <v>1684</v>
      </c>
      <c r="J682" s="202" t="s">
        <v>1684</v>
      </c>
      <c r="K682" s="202" t="s">
        <v>1684</v>
      </c>
      <c r="L682" s="202" t="s">
        <v>479</v>
      </c>
      <c r="M682" s="202" t="s">
        <v>1685</v>
      </c>
      <c r="N682" s="202" t="s">
        <v>479</v>
      </c>
      <c r="O682" s="167"/>
      <c r="P682" s="203">
        <v>111296.58</v>
      </c>
      <c r="Q682" s="203">
        <v>109955.66</v>
      </c>
      <c r="R682" s="203">
        <v>108614.74</v>
      </c>
      <c r="S682" s="203">
        <v>107273.82</v>
      </c>
      <c r="T682" s="203">
        <v>105932.9</v>
      </c>
      <c r="U682" s="203">
        <v>104591.98</v>
      </c>
      <c r="V682" s="203">
        <v>103251.06</v>
      </c>
      <c r="W682" s="203">
        <v>101910.14</v>
      </c>
      <c r="X682" s="203">
        <v>100569.22</v>
      </c>
      <c r="Y682" s="203">
        <v>99228.3</v>
      </c>
      <c r="Z682" s="203">
        <v>97887.38</v>
      </c>
      <c r="AA682" s="203">
        <v>96546.46</v>
      </c>
      <c r="AB682" s="203">
        <v>95205.54</v>
      </c>
      <c r="AC682" s="203"/>
      <c r="AD682" s="203"/>
      <c r="AE682" s="203">
        <v>103251.06</v>
      </c>
      <c r="AF682" s="215"/>
      <c r="AG682" s="216"/>
      <c r="AH682" s="205"/>
      <c r="AI682" s="205"/>
      <c r="AJ682" s="205"/>
      <c r="AK682" s="206"/>
      <c r="AL682" s="205">
        <v>0</v>
      </c>
      <c r="AM682" s="207">
        <v>103251.06</v>
      </c>
      <c r="AN682" s="205"/>
      <c r="AO682" s="208">
        <v>103251.06</v>
      </c>
      <c r="AP682" s="209"/>
      <c r="AQ682" s="210">
        <v>95205.54</v>
      </c>
      <c r="AR682" s="205"/>
      <c r="AS682" s="205"/>
      <c r="AT682" s="205"/>
      <c r="AU682" s="205"/>
      <c r="AV682" s="211">
        <v>0</v>
      </c>
      <c r="AW682" s="205">
        <v>95205.54</v>
      </c>
      <c r="AX682" s="205"/>
      <c r="AY682" s="207">
        <v>95205.54</v>
      </c>
      <c r="AZ682" s="212"/>
      <c r="BA682" s="213">
        <v>0</v>
      </c>
      <c r="BC682" s="202" t="str">
        <f t="shared" si="85"/>
        <v/>
      </c>
      <c r="BD682" s="202" t="str">
        <f t="shared" si="85"/>
        <v/>
      </c>
      <c r="BE682" s="202" t="str">
        <f t="shared" si="85"/>
        <v/>
      </c>
      <c r="BF682" s="202" t="str">
        <f t="shared" si="85"/>
        <v/>
      </c>
      <c r="BG682" s="202" t="str">
        <f t="shared" si="76"/>
        <v>W/C</v>
      </c>
      <c r="BH682" s="202" t="str">
        <f t="shared" si="76"/>
        <v>NO</v>
      </c>
      <c r="BI682" s="202" t="str">
        <f t="shared" si="83"/>
        <v>W/C</v>
      </c>
      <c r="BK682" s="202" t="b">
        <f t="shared" si="86"/>
        <v>1</v>
      </c>
      <c r="BL682" s="202" t="b">
        <f t="shared" si="86"/>
        <v>1</v>
      </c>
      <c r="BM682" s="202" t="b">
        <f t="shared" si="86"/>
        <v>1</v>
      </c>
      <c r="BN682" s="202" t="b">
        <f t="shared" si="86"/>
        <v>1</v>
      </c>
      <c r="BO682" s="202" t="b">
        <f t="shared" si="86"/>
        <v>1</v>
      </c>
      <c r="BP682" s="202" t="b">
        <f t="shared" si="86"/>
        <v>1</v>
      </c>
      <c r="BQ682" s="202" t="b">
        <f t="shared" si="86"/>
        <v>1</v>
      </c>
    </row>
    <row r="683" spans="1:69" s="214" customFormat="1" ht="12" customHeight="1" x14ac:dyDescent="0.2">
      <c r="A683" s="239">
        <v>18601021</v>
      </c>
      <c r="B683" s="240" t="s">
        <v>2315</v>
      </c>
      <c r="C683" s="200" t="s">
        <v>1035</v>
      </c>
      <c r="D683" s="201" t="s">
        <v>479</v>
      </c>
      <c r="E683" s="170"/>
      <c r="F683" s="200"/>
      <c r="G683" s="201"/>
      <c r="H683" s="202" t="s">
        <v>1684</v>
      </c>
      <c r="I683" s="202" t="s">
        <v>1684</v>
      </c>
      <c r="J683" s="202" t="s">
        <v>1684</v>
      </c>
      <c r="K683" s="202" t="s">
        <v>1684</v>
      </c>
      <c r="L683" s="202" t="s">
        <v>479</v>
      </c>
      <c r="M683" s="202" t="s">
        <v>1685</v>
      </c>
      <c r="N683" s="202" t="s">
        <v>479</v>
      </c>
      <c r="O683" s="167"/>
      <c r="P683" s="203">
        <v>0</v>
      </c>
      <c r="Q683" s="203">
        <v>0</v>
      </c>
      <c r="R683" s="203">
        <v>0</v>
      </c>
      <c r="S683" s="203">
        <v>0</v>
      </c>
      <c r="T683" s="203">
        <v>0</v>
      </c>
      <c r="U683" s="203">
        <v>0</v>
      </c>
      <c r="V683" s="203">
        <v>0</v>
      </c>
      <c r="W683" s="203">
        <v>0</v>
      </c>
      <c r="X683" s="203">
        <v>0</v>
      </c>
      <c r="Y683" s="203">
        <v>0</v>
      </c>
      <c r="Z683" s="203">
        <v>0</v>
      </c>
      <c r="AA683" s="203">
        <v>0</v>
      </c>
      <c r="AB683" s="203">
        <v>0</v>
      </c>
      <c r="AC683" s="203"/>
      <c r="AD683" s="203"/>
      <c r="AE683" s="203">
        <v>0</v>
      </c>
      <c r="AF683" s="215"/>
      <c r="AG683" s="216"/>
      <c r="AH683" s="205"/>
      <c r="AI683" s="205"/>
      <c r="AJ683" s="205"/>
      <c r="AK683" s="206"/>
      <c r="AL683" s="205">
        <v>0</v>
      </c>
      <c r="AM683" s="207">
        <v>0</v>
      </c>
      <c r="AN683" s="205"/>
      <c r="AO683" s="208">
        <v>0</v>
      </c>
      <c r="AP683" s="209"/>
      <c r="AQ683" s="210">
        <v>0</v>
      </c>
      <c r="AR683" s="205"/>
      <c r="AS683" s="205"/>
      <c r="AT683" s="205"/>
      <c r="AU683" s="205"/>
      <c r="AV683" s="211">
        <v>0</v>
      </c>
      <c r="AW683" s="205">
        <v>0</v>
      </c>
      <c r="AX683" s="205"/>
      <c r="AY683" s="207">
        <v>0</v>
      </c>
      <c r="AZ683" s="212"/>
      <c r="BA683" s="213">
        <v>0</v>
      </c>
      <c r="BC683" s="202" t="str">
        <f t="shared" si="85"/>
        <v/>
      </c>
      <c r="BD683" s="202" t="str">
        <f t="shared" si="85"/>
        <v/>
      </c>
      <c r="BE683" s="202" t="str">
        <f t="shared" si="85"/>
        <v/>
      </c>
      <c r="BF683" s="202" t="str">
        <f t="shared" si="85"/>
        <v/>
      </c>
      <c r="BG683" s="202" t="str">
        <f t="shared" si="76"/>
        <v>W/C</v>
      </c>
      <c r="BH683" s="202" t="str">
        <f t="shared" si="76"/>
        <v>NO</v>
      </c>
      <c r="BI683" s="202" t="str">
        <f t="shared" si="83"/>
        <v>W/C</v>
      </c>
      <c r="BK683" s="202" t="b">
        <f t="shared" si="86"/>
        <v>1</v>
      </c>
      <c r="BL683" s="202" t="b">
        <f t="shared" si="86"/>
        <v>1</v>
      </c>
      <c r="BM683" s="202" t="b">
        <f t="shared" si="86"/>
        <v>1</v>
      </c>
      <c r="BN683" s="202" t="b">
        <f t="shared" si="86"/>
        <v>1</v>
      </c>
      <c r="BO683" s="202" t="b">
        <f t="shared" si="86"/>
        <v>1</v>
      </c>
      <c r="BP683" s="202" t="b">
        <f t="shared" si="86"/>
        <v>1</v>
      </c>
      <c r="BQ683" s="202" t="b">
        <f t="shared" si="86"/>
        <v>1</v>
      </c>
    </row>
    <row r="684" spans="1:69" s="214" customFormat="1" ht="12" customHeight="1" x14ac:dyDescent="0.2">
      <c r="A684" s="239">
        <v>18601173</v>
      </c>
      <c r="B684" s="240" t="s">
        <v>2316</v>
      </c>
      <c r="C684" s="361" t="s">
        <v>1036</v>
      </c>
      <c r="D684" s="201" t="s">
        <v>475</v>
      </c>
      <c r="E684" s="170"/>
      <c r="F684" s="316"/>
      <c r="G684" s="201"/>
      <c r="H684" s="202" t="s">
        <v>475</v>
      </c>
      <c r="I684" s="202" t="s">
        <v>1684</v>
      </c>
      <c r="J684" s="202" t="s">
        <v>1684</v>
      </c>
      <c r="K684" s="202" t="s">
        <v>1684</v>
      </c>
      <c r="L684" s="202" t="s">
        <v>1685</v>
      </c>
      <c r="M684" s="202" t="s">
        <v>1685</v>
      </c>
      <c r="N684" s="202" t="s">
        <v>1684</v>
      </c>
      <c r="O684" s="167"/>
      <c r="P684" s="203">
        <v>0</v>
      </c>
      <c r="Q684" s="203">
        <v>0</v>
      </c>
      <c r="R684" s="203">
        <v>0</v>
      </c>
      <c r="S684" s="203">
        <v>0</v>
      </c>
      <c r="T684" s="203">
        <v>0</v>
      </c>
      <c r="U684" s="203">
        <v>0</v>
      </c>
      <c r="V684" s="203">
        <v>0</v>
      </c>
      <c r="W684" s="203">
        <v>0</v>
      </c>
      <c r="X684" s="203">
        <v>0</v>
      </c>
      <c r="Y684" s="203">
        <v>0</v>
      </c>
      <c r="Z684" s="203">
        <v>0</v>
      </c>
      <c r="AA684" s="203">
        <v>0</v>
      </c>
      <c r="AB684" s="203">
        <v>0</v>
      </c>
      <c r="AC684" s="203"/>
      <c r="AD684" s="203"/>
      <c r="AE684" s="203">
        <v>0</v>
      </c>
      <c r="AF684" s="215"/>
      <c r="AG684" s="216"/>
      <c r="AH684" s="205">
        <v>0</v>
      </c>
      <c r="AI684" s="205"/>
      <c r="AJ684" s="205"/>
      <c r="AK684" s="206"/>
      <c r="AL684" s="205">
        <v>0</v>
      </c>
      <c r="AM684" s="207"/>
      <c r="AN684" s="205"/>
      <c r="AO684" s="208">
        <v>0</v>
      </c>
      <c r="AP684" s="209"/>
      <c r="AQ684" s="210">
        <v>0</v>
      </c>
      <c r="AR684" s="205">
        <v>0</v>
      </c>
      <c r="AS684" s="205"/>
      <c r="AT684" s="205"/>
      <c r="AU684" s="205"/>
      <c r="AV684" s="211">
        <v>0</v>
      </c>
      <c r="AW684" s="205"/>
      <c r="AX684" s="205"/>
      <c r="AY684" s="207">
        <v>0</v>
      </c>
      <c r="AZ684" s="212"/>
      <c r="BA684" s="213">
        <v>0</v>
      </c>
      <c r="BC684" s="202" t="str">
        <f t="shared" si="85"/>
        <v>AIC</v>
      </c>
      <c r="BD684" s="202" t="str">
        <f t="shared" si="85"/>
        <v/>
      </c>
      <c r="BE684" s="202" t="str">
        <f t="shared" si="85"/>
        <v/>
      </c>
      <c r="BF684" s="202" t="str">
        <f t="shared" si="85"/>
        <v/>
      </c>
      <c r="BG684" s="202" t="str">
        <f t="shared" ref="BG684:BH747" si="87">IF(VALUE(AW684),"W/C",IF(ISBLANK(AW684),"NO","W/C"))</f>
        <v>NO</v>
      </c>
      <c r="BH684" s="202" t="str">
        <f t="shared" si="87"/>
        <v>NO</v>
      </c>
      <c r="BI684" s="202" t="str">
        <f t="shared" si="83"/>
        <v/>
      </c>
      <c r="BK684" s="202" t="b">
        <f t="shared" si="86"/>
        <v>1</v>
      </c>
      <c r="BL684" s="202" t="b">
        <f t="shared" si="86"/>
        <v>1</v>
      </c>
      <c r="BM684" s="202" t="b">
        <f t="shared" si="86"/>
        <v>1</v>
      </c>
      <c r="BN684" s="202" t="b">
        <f t="shared" si="86"/>
        <v>1</v>
      </c>
      <c r="BO684" s="202" t="b">
        <f t="shared" si="86"/>
        <v>1</v>
      </c>
      <c r="BP684" s="202" t="b">
        <f t="shared" si="86"/>
        <v>1</v>
      </c>
      <c r="BQ684" s="202" t="b">
        <f t="shared" si="86"/>
        <v>1</v>
      </c>
    </row>
    <row r="685" spans="1:69" s="214" customFormat="1" ht="12" customHeight="1" x14ac:dyDescent="0.2">
      <c r="A685" s="291">
        <v>18601183</v>
      </c>
      <c r="B685" s="292" t="s">
        <v>2317</v>
      </c>
      <c r="C685" s="362" t="s">
        <v>1037</v>
      </c>
      <c r="D685" s="244" t="s">
        <v>475</v>
      </c>
      <c r="E685" s="245"/>
      <c r="F685" s="263">
        <v>42964</v>
      </c>
      <c r="G685" s="244"/>
      <c r="H685" s="247" t="s">
        <v>475</v>
      </c>
      <c r="I685" s="247" t="s">
        <v>1684</v>
      </c>
      <c r="J685" s="247" t="s">
        <v>1684</v>
      </c>
      <c r="K685" s="247" t="s">
        <v>1684</v>
      </c>
      <c r="L685" s="247" t="s">
        <v>1685</v>
      </c>
      <c r="M685" s="247" t="s">
        <v>1685</v>
      </c>
      <c r="N685" s="247" t="s">
        <v>1684</v>
      </c>
      <c r="O685" s="248"/>
      <c r="P685" s="249">
        <v>56828</v>
      </c>
      <c r="Q685" s="249">
        <v>56828</v>
      </c>
      <c r="R685" s="249">
        <v>56828</v>
      </c>
      <c r="S685" s="249">
        <v>56828</v>
      </c>
      <c r="T685" s="249">
        <v>56828</v>
      </c>
      <c r="U685" s="249">
        <v>57237.5</v>
      </c>
      <c r="V685" s="249">
        <v>57237.5</v>
      </c>
      <c r="W685" s="249">
        <v>57237.5</v>
      </c>
      <c r="X685" s="249">
        <v>57237.5</v>
      </c>
      <c r="Y685" s="249">
        <v>57237.5</v>
      </c>
      <c r="Z685" s="249">
        <v>14616.5</v>
      </c>
      <c r="AA685" s="249">
        <v>14616.5</v>
      </c>
      <c r="AB685" s="249">
        <v>14616.5</v>
      </c>
      <c r="AC685" s="249"/>
      <c r="AD685" s="249"/>
      <c r="AE685" s="249">
        <v>48204.5625</v>
      </c>
      <c r="AF685" s="250"/>
      <c r="AG685" s="251"/>
      <c r="AH685" s="252">
        <v>48204.5625</v>
      </c>
      <c r="AI685" s="252"/>
      <c r="AJ685" s="252"/>
      <c r="AK685" s="253"/>
      <c r="AL685" s="252">
        <v>0</v>
      </c>
      <c r="AM685" s="254"/>
      <c r="AN685" s="252"/>
      <c r="AO685" s="255">
        <v>0</v>
      </c>
      <c r="AP685" s="252"/>
      <c r="AQ685" s="256">
        <v>14616.5</v>
      </c>
      <c r="AR685" s="252">
        <v>14616.5</v>
      </c>
      <c r="AS685" s="252"/>
      <c r="AT685" s="252"/>
      <c r="AU685" s="252"/>
      <c r="AV685" s="257">
        <v>0</v>
      </c>
      <c r="AW685" s="252"/>
      <c r="AX685" s="252"/>
      <c r="AY685" s="254">
        <v>0</v>
      </c>
      <c r="AZ685" s="258"/>
      <c r="BA685" s="213">
        <v>14616.5</v>
      </c>
      <c r="BC685" s="247" t="str">
        <f t="shared" si="85"/>
        <v>AIC</v>
      </c>
      <c r="BD685" s="247" t="str">
        <f t="shared" si="85"/>
        <v/>
      </c>
      <c r="BE685" s="247" t="str">
        <f t="shared" si="85"/>
        <v/>
      </c>
      <c r="BF685" s="202" t="str">
        <f t="shared" si="85"/>
        <v/>
      </c>
      <c r="BG685" s="202" t="str">
        <f t="shared" si="87"/>
        <v>NO</v>
      </c>
      <c r="BH685" s="202" t="str">
        <f t="shared" si="87"/>
        <v>NO</v>
      </c>
      <c r="BI685" s="202" t="str">
        <f t="shared" si="83"/>
        <v/>
      </c>
      <c r="BK685" s="202" t="b">
        <f t="shared" si="86"/>
        <v>1</v>
      </c>
      <c r="BL685" s="202" t="b">
        <f t="shared" si="86"/>
        <v>1</v>
      </c>
      <c r="BM685" s="202" t="b">
        <f t="shared" si="86"/>
        <v>1</v>
      </c>
      <c r="BN685" s="202" t="b">
        <f t="shared" si="86"/>
        <v>1</v>
      </c>
      <c r="BO685" s="202" t="b">
        <f t="shared" si="86"/>
        <v>1</v>
      </c>
      <c r="BP685" s="202" t="b">
        <f t="shared" si="86"/>
        <v>1</v>
      </c>
      <c r="BQ685" s="202" t="b">
        <f t="shared" si="86"/>
        <v>1</v>
      </c>
    </row>
    <row r="686" spans="1:69" s="214" customFormat="1" ht="12" customHeight="1" x14ac:dyDescent="0.2">
      <c r="A686" s="239">
        <v>18601502</v>
      </c>
      <c r="B686" s="240" t="s">
        <v>2318</v>
      </c>
      <c r="C686" s="361" t="s">
        <v>1038</v>
      </c>
      <c r="D686" s="201" t="s">
        <v>479</v>
      </c>
      <c r="E686" s="170"/>
      <c r="F686" s="361"/>
      <c r="G686" s="201"/>
      <c r="H686" s="202" t="s">
        <v>1684</v>
      </c>
      <c r="I686" s="202" t="s">
        <v>1684</v>
      </c>
      <c r="J686" s="202" t="s">
        <v>1684</v>
      </c>
      <c r="K686" s="202" t="s">
        <v>1684</v>
      </c>
      <c r="L686" s="202" t="s">
        <v>479</v>
      </c>
      <c r="M686" s="202" t="s">
        <v>1685</v>
      </c>
      <c r="N686" s="202" t="s">
        <v>479</v>
      </c>
      <c r="O686" s="167"/>
      <c r="P686" s="203">
        <v>159205.21</v>
      </c>
      <c r="Q686" s="203">
        <v>159205.21</v>
      </c>
      <c r="R686" s="203">
        <v>159205.21</v>
      </c>
      <c r="S686" s="203">
        <v>172938.79</v>
      </c>
      <c r="T686" s="203">
        <v>172938.79</v>
      </c>
      <c r="U686" s="203">
        <v>172938.79</v>
      </c>
      <c r="V686" s="203">
        <v>147730.89000000001</v>
      </c>
      <c r="W686" s="203">
        <v>147730.89000000001</v>
      </c>
      <c r="X686" s="203">
        <v>147730.89000000001</v>
      </c>
      <c r="Y686" s="203">
        <v>141015.41</v>
      </c>
      <c r="Z686" s="203">
        <v>141015.41</v>
      </c>
      <c r="AA686" s="203">
        <v>141015.41</v>
      </c>
      <c r="AB686" s="203">
        <v>106533.38</v>
      </c>
      <c r="AC686" s="203"/>
      <c r="AD686" s="203"/>
      <c r="AE686" s="203">
        <v>153027.91541666663</v>
      </c>
      <c r="AF686" s="270"/>
      <c r="AG686" s="271"/>
      <c r="AH686" s="205"/>
      <c r="AI686" s="205"/>
      <c r="AJ686" s="205"/>
      <c r="AK686" s="206"/>
      <c r="AL686" s="205">
        <v>0</v>
      </c>
      <c r="AM686" s="207">
        <v>153027.91541666663</v>
      </c>
      <c r="AN686" s="205"/>
      <c r="AO686" s="208">
        <v>153027.91541666663</v>
      </c>
      <c r="AP686" s="209"/>
      <c r="AQ686" s="210">
        <v>106533.38</v>
      </c>
      <c r="AR686" s="205"/>
      <c r="AS686" s="205"/>
      <c r="AT686" s="205"/>
      <c r="AU686" s="205"/>
      <c r="AV686" s="211">
        <v>0</v>
      </c>
      <c r="AW686" s="205">
        <v>106533.38</v>
      </c>
      <c r="AX686" s="205"/>
      <c r="AY686" s="207">
        <v>106533.38</v>
      </c>
      <c r="AZ686" s="212"/>
      <c r="BA686" s="213">
        <v>0</v>
      </c>
      <c r="BC686" s="202" t="str">
        <f t="shared" si="85"/>
        <v/>
      </c>
      <c r="BD686" s="202" t="str">
        <f t="shared" si="85"/>
        <v/>
      </c>
      <c r="BE686" s="202" t="str">
        <f t="shared" si="85"/>
        <v/>
      </c>
      <c r="BF686" s="202" t="str">
        <f t="shared" si="85"/>
        <v/>
      </c>
      <c r="BG686" s="202" t="str">
        <f t="shared" si="87"/>
        <v>W/C</v>
      </c>
      <c r="BH686" s="202" t="str">
        <f t="shared" si="87"/>
        <v>NO</v>
      </c>
      <c r="BI686" s="202" t="str">
        <f t="shared" si="83"/>
        <v>W/C</v>
      </c>
      <c r="BK686" s="202" t="b">
        <f t="shared" si="86"/>
        <v>1</v>
      </c>
      <c r="BL686" s="202" t="b">
        <f t="shared" si="86"/>
        <v>1</v>
      </c>
      <c r="BM686" s="202" t="b">
        <f t="shared" si="86"/>
        <v>1</v>
      </c>
      <c r="BN686" s="202" t="b">
        <f t="shared" si="86"/>
        <v>1</v>
      </c>
      <c r="BO686" s="202" t="b">
        <f t="shared" si="86"/>
        <v>1</v>
      </c>
      <c r="BP686" s="202" t="b">
        <f t="shared" si="86"/>
        <v>1</v>
      </c>
      <c r="BQ686" s="202" t="b">
        <f t="shared" si="86"/>
        <v>1</v>
      </c>
    </row>
    <row r="687" spans="1:69" s="214" customFormat="1" ht="12" customHeight="1" x14ac:dyDescent="0.2">
      <c r="A687" s="239">
        <v>18602231</v>
      </c>
      <c r="B687" s="240" t="s">
        <v>2319</v>
      </c>
      <c r="C687" s="361" t="s">
        <v>1039</v>
      </c>
      <c r="D687" s="201" t="s">
        <v>478</v>
      </c>
      <c r="E687" s="170"/>
      <c r="F687" s="361"/>
      <c r="G687" s="201"/>
      <c r="H687" s="202" t="s">
        <v>1684</v>
      </c>
      <c r="I687" s="202" t="s">
        <v>1684</v>
      </c>
      <c r="J687" s="202" t="s">
        <v>1684</v>
      </c>
      <c r="K687" s="202" t="s">
        <v>478</v>
      </c>
      <c r="L687" s="202" t="s">
        <v>1685</v>
      </c>
      <c r="M687" s="202" t="s">
        <v>1685</v>
      </c>
      <c r="N687" s="202" t="s">
        <v>1684</v>
      </c>
      <c r="O687" s="167"/>
      <c r="P687" s="203">
        <v>0</v>
      </c>
      <c r="Q687" s="203">
        <v>0</v>
      </c>
      <c r="R687" s="203">
        <v>0</v>
      </c>
      <c r="S687" s="203">
        <v>0</v>
      </c>
      <c r="T687" s="203">
        <v>0</v>
      </c>
      <c r="U687" s="203">
        <v>0</v>
      </c>
      <c r="V687" s="203">
        <v>0</v>
      </c>
      <c r="W687" s="203">
        <v>0</v>
      </c>
      <c r="X687" s="203">
        <v>0</v>
      </c>
      <c r="Y687" s="203">
        <v>0</v>
      </c>
      <c r="Z687" s="203">
        <v>0</v>
      </c>
      <c r="AA687" s="203">
        <v>0</v>
      </c>
      <c r="AB687" s="203">
        <v>0</v>
      </c>
      <c r="AC687" s="203"/>
      <c r="AD687" s="203"/>
      <c r="AE687" s="203">
        <v>0</v>
      </c>
      <c r="AF687" s="215"/>
      <c r="AG687" s="216"/>
      <c r="AH687" s="205"/>
      <c r="AI687" s="205"/>
      <c r="AJ687" s="205"/>
      <c r="AK687" s="206">
        <v>0</v>
      </c>
      <c r="AL687" s="205">
        <v>0</v>
      </c>
      <c r="AM687" s="207"/>
      <c r="AN687" s="205"/>
      <c r="AO687" s="208">
        <v>0</v>
      </c>
      <c r="AP687" s="209"/>
      <c r="AQ687" s="210">
        <v>0</v>
      </c>
      <c r="AR687" s="205"/>
      <c r="AS687" s="205"/>
      <c r="AT687" s="205"/>
      <c r="AU687" s="205">
        <v>0</v>
      </c>
      <c r="AV687" s="211">
        <v>0</v>
      </c>
      <c r="AW687" s="205"/>
      <c r="AX687" s="205"/>
      <c r="AY687" s="207">
        <v>0</v>
      </c>
      <c r="AZ687" s="212" t="s">
        <v>4866</v>
      </c>
      <c r="BA687" s="213">
        <v>0</v>
      </c>
      <c r="BC687" s="202" t="str">
        <f t="shared" si="85"/>
        <v/>
      </c>
      <c r="BD687" s="202" t="str">
        <f t="shared" si="85"/>
        <v/>
      </c>
      <c r="BE687" s="202" t="str">
        <f t="shared" si="85"/>
        <v/>
      </c>
      <c r="BF687" s="202" t="str">
        <f t="shared" si="85"/>
        <v>Non-Op</v>
      </c>
      <c r="BG687" s="202" t="str">
        <f t="shared" si="87"/>
        <v>NO</v>
      </c>
      <c r="BH687" s="202" t="str">
        <f t="shared" si="87"/>
        <v>NO</v>
      </c>
      <c r="BI687" s="202" t="str">
        <f t="shared" si="83"/>
        <v/>
      </c>
      <c r="BK687" s="202" t="b">
        <f t="shared" si="86"/>
        <v>1</v>
      </c>
      <c r="BL687" s="202" t="b">
        <f t="shared" si="86"/>
        <v>1</v>
      </c>
      <c r="BM687" s="202" t="b">
        <f t="shared" si="86"/>
        <v>1</v>
      </c>
      <c r="BN687" s="202" t="b">
        <f t="shared" si="86"/>
        <v>1</v>
      </c>
      <c r="BO687" s="202" t="b">
        <f t="shared" si="86"/>
        <v>1</v>
      </c>
      <c r="BP687" s="202" t="b">
        <f t="shared" si="86"/>
        <v>1</v>
      </c>
      <c r="BQ687" s="202" t="b">
        <f t="shared" si="86"/>
        <v>1</v>
      </c>
    </row>
    <row r="688" spans="1:69" s="214" customFormat="1" ht="12" customHeight="1" x14ac:dyDescent="0.2">
      <c r="A688" s="291">
        <v>18603001</v>
      </c>
      <c r="B688" s="292" t="s">
        <v>2320</v>
      </c>
      <c r="C688" s="362" t="s">
        <v>1040</v>
      </c>
      <c r="D688" s="244" t="s">
        <v>479</v>
      </c>
      <c r="E688" s="245"/>
      <c r="F688" s="263">
        <v>42811</v>
      </c>
      <c r="G688" s="244"/>
      <c r="H688" s="247" t="s">
        <v>1684</v>
      </c>
      <c r="I688" s="247" t="s">
        <v>1684</v>
      </c>
      <c r="J688" s="247" t="s">
        <v>1684</v>
      </c>
      <c r="K688" s="247" t="s">
        <v>1684</v>
      </c>
      <c r="L688" s="247" t="s">
        <v>479</v>
      </c>
      <c r="M688" s="247" t="s">
        <v>1685</v>
      </c>
      <c r="N688" s="247" t="s">
        <v>479</v>
      </c>
      <c r="O688" s="248"/>
      <c r="P688" s="249">
        <v>1253911.8400000001</v>
      </c>
      <c r="Q688" s="249">
        <v>1242717.3899999999</v>
      </c>
      <c r="R688" s="249">
        <v>1231522.94</v>
      </c>
      <c r="S688" s="249">
        <v>1220328.49</v>
      </c>
      <c r="T688" s="249">
        <v>1209134.04</v>
      </c>
      <c r="U688" s="249">
        <v>1197939.5900000001</v>
      </c>
      <c r="V688" s="249">
        <v>1186745.1399999999</v>
      </c>
      <c r="W688" s="249">
        <v>1175550.69</v>
      </c>
      <c r="X688" s="249">
        <v>1164356.24</v>
      </c>
      <c r="Y688" s="249">
        <v>1153161.79</v>
      </c>
      <c r="Z688" s="249">
        <v>1141967.3400000001</v>
      </c>
      <c r="AA688" s="249">
        <v>1130772.8899999999</v>
      </c>
      <c r="AB688" s="249">
        <v>1119578.44</v>
      </c>
      <c r="AC688" s="249"/>
      <c r="AD688" s="249"/>
      <c r="AE688" s="249">
        <v>1186745.1399999999</v>
      </c>
      <c r="AF688" s="250"/>
      <c r="AG688" s="251"/>
      <c r="AH688" s="252"/>
      <c r="AI688" s="252"/>
      <c r="AJ688" s="252"/>
      <c r="AK688" s="253"/>
      <c r="AL688" s="252">
        <v>0</v>
      </c>
      <c r="AM688" s="254">
        <v>1186745.1399999999</v>
      </c>
      <c r="AN688" s="252"/>
      <c r="AO688" s="255">
        <v>1186745.1399999999</v>
      </c>
      <c r="AP688" s="252"/>
      <c r="AQ688" s="256">
        <v>1119578.44</v>
      </c>
      <c r="AR688" s="252"/>
      <c r="AS688" s="252"/>
      <c r="AT688" s="252"/>
      <c r="AU688" s="252"/>
      <c r="AV688" s="257">
        <v>0</v>
      </c>
      <c r="AW688" s="252">
        <v>1119578.44</v>
      </c>
      <c r="AX688" s="252"/>
      <c r="AY688" s="254">
        <v>1119578.44</v>
      </c>
      <c r="AZ688" s="258"/>
      <c r="BA688" s="213">
        <v>0</v>
      </c>
      <c r="BC688" s="247" t="str">
        <f t="shared" si="85"/>
        <v/>
      </c>
      <c r="BD688" s="247" t="str">
        <f t="shared" si="85"/>
        <v/>
      </c>
      <c r="BE688" s="247" t="str">
        <f t="shared" si="85"/>
        <v/>
      </c>
      <c r="BF688" s="202" t="str">
        <f t="shared" si="85"/>
        <v/>
      </c>
      <c r="BG688" s="202" t="str">
        <f t="shared" si="87"/>
        <v>W/C</v>
      </c>
      <c r="BH688" s="202" t="str">
        <f t="shared" si="87"/>
        <v>NO</v>
      </c>
      <c r="BI688" s="202" t="str">
        <f t="shared" si="83"/>
        <v>W/C</v>
      </c>
      <c r="BK688" s="202" t="b">
        <f t="shared" si="86"/>
        <v>1</v>
      </c>
      <c r="BL688" s="202" t="b">
        <f t="shared" si="86"/>
        <v>1</v>
      </c>
      <c r="BM688" s="202" t="b">
        <f t="shared" si="86"/>
        <v>1</v>
      </c>
      <c r="BN688" s="202" t="b">
        <f t="shared" si="86"/>
        <v>1</v>
      </c>
      <c r="BO688" s="202" t="b">
        <f t="shared" si="86"/>
        <v>1</v>
      </c>
      <c r="BP688" s="202" t="b">
        <f t="shared" si="86"/>
        <v>1</v>
      </c>
      <c r="BQ688" s="202" t="b">
        <f t="shared" si="86"/>
        <v>1</v>
      </c>
    </row>
    <row r="689" spans="1:69" s="214" customFormat="1" ht="12" customHeight="1" x14ac:dyDescent="0.2">
      <c r="A689" s="239">
        <v>18603003</v>
      </c>
      <c r="B689" s="240" t="s">
        <v>2321</v>
      </c>
      <c r="C689" s="361" t="s">
        <v>1041</v>
      </c>
      <c r="D689" s="201" t="s">
        <v>479</v>
      </c>
      <c r="E689" s="170"/>
      <c r="F689" s="361"/>
      <c r="G689" s="201"/>
      <c r="H689" s="202" t="s">
        <v>1684</v>
      </c>
      <c r="I689" s="202" t="s">
        <v>1684</v>
      </c>
      <c r="J689" s="202" t="s">
        <v>1684</v>
      </c>
      <c r="K689" s="202" t="s">
        <v>1684</v>
      </c>
      <c r="L689" s="202" t="s">
        <v>479</v>
      </c>
      <c r="M689" s="202" t="s">
        <v>1685</v>
      </c>
      <c r="N689" s="202" t="s">
        <v>479</v>
      </c>
      <c r="O689" s="167"/>
      <c r="P689" s="203">
        <v>1624978.13</v>
      </c>
      <c r="Q689" s="203">
        <v>1624978.13</v>
      </c>
      <c r="R689" s="203">
        <v>1624978.13</v>
      </c>
      <c r="S689" s="203">
        <v>1294026.27</v>
      </c>
      <c r="T689" s="203">
        <v>1294026.27</v>
      </c>
      <c r="U689" s="203">
        <v>1294026.27</v>
      </c>
      <c r="V689" s="203">
        <v>1290014.1100000001</v>
      </c>
      <c r="W689" s="203">
        <v>1290014.1100000001</v>
      </c>
      <c r="X689" s="203">
        <v>1290014.1100000001</v>
      </c>
      <c r="Y689" s="203">
        <v>1303059.55</v>
      </c>
      <c r="Z689" s="203">
        <v>1303059.55</v>
      </c>
      <c r="AA689" s="203">
        <v>1303059.55</v>
      </c>
      <c r="AB689" s="203">
        <v>1319596.3400000001</v>
      </c>
      <c r="AC689" s="203"/>
      <c r="AD689" s="203"/>
      <c r="AE689" s="203">
        <v>1365295.2737499999</v>
      </c>
      <c r="AF689" s="215"/>
      <c r="AG689" s="216"/>
      <c r="AH689" s="205"/>
      <c r="AI689" s="205"/>
      <c r="AJ689" s="205"/>
      <c r="AK689" s="206"/>
      <c r="AL689" s="205">
        <v>0</v>
      </c>
      <c r="AM689" s="207">
        <v>1365295.2737499999</v>
      </c>
      <c r="AN689" s="205"/>
      <c r="AO689" s="208">
        <v>1365295.2737499999</v>
      </c>
      <c r="AP689" s="209"/>
      <c r="AQ689" s="210">
        <v>1319596.3400000001</v>
      </c>
      <c r="AR689" s="205"/>
      <c r="AS689" s="205"/>
      <c r="AT689" s="205"/>
      <c r="AU689" s="205"/>
      <c r="AV689" s="211">
        <v>0</v>
      </c>
      <c r="AW689" s="205">
        <v>1319596.3400000001</v>
      </c>
      <c r="AX689" s="205"/>
      <c r="AY689" s="207">
        <v>1319596.3400000001</v>
      </c>
      <c r="AZ689" s="212"/>
      <c r="BA689" s="213">
        <v>0</v>
      </c>
      <c r="BC689" s="202" t="str">
        <f t="shared" si="85"/>
        <v/>
      </c>
      <c r="BD689" s="202" t="str">
        <f t="shared" si="85"/>
        <v/>
      </c>
      <c r="BE689" s="202" t="str">
        <f t="shared" si="85"/>
        <v/>
      </c>
      <c r="BF689" s="202" t="str">
        <f t="shared" si="85"/>
        <v/>
      </c>
      <c r="BG689" s="202" t="str">
        <f t="shared" si="87"/>
        <v>W/C</v>
      </c>
      <c r="BH689" s="202" t="str">
        <f t="shared" si="87"/>
        <v>NO</v>
      </c>
      <c r="BI689" s="202" t="str">
        <f t="shared" si="83"/>
        <v>W/C</v>
      </c>
      <c r="BK689" s="202" t="b">
        <f t="shared" si="86"/>
        <v>1</v>
      </c>
      <c r="BL689" s="202" t="b">
        <f t="shared" si="86"/>
        <v>1</v>
      </c>
      <c r="BM689" s="202" t="b">
        <f t="shared" si="86"/>
        <v>1</v>
      </c>
      <c r="BN689" s="202" t="b">
        <f t="shared" si="86"/>
        <v>1</v>
      </c>
      <c r="BO689" s="202" t="b">
        <f t="shared" si="86"/>
        <v>1</v>
      </c>
      <c r="BP689" s="202" t="b">
        <f t="shared" si="86"/>
        <v>1</v>
      </c>
      <c r="BQ689" s="202" t="b">
        <f t="shared" si="86"/>
        <v>1</v>
      </c>
    </row>
    <row r="690" spans="1:69" s="214" customFormat="1" ht="12" customHeight="1" x14ac:dyDescent="0.2">
      <c r="A690" s="239">
        <v>18603011</v>
      </c>
      <c r="B690" s="240" t="s">
        <v>2322</v>
      </c>
      <c r="C690" s="361" t="s">
        <v>1042</v>
      </c>
      <c r="D690" s="201" t="s">
        <v>479</v>
      </c>
      <c r="E690" s="170"/>
      <c r="F690" s="361"/>
      <c r="G690" s="201"/>
      <c r="H690" s="202" t="s">
        <v>1684</v>
      </c>
      <c r="I690" s="202" t="s">
        <v>1684</v>
      </c>
      <c r="J690" s="202" t="s">
        <v>1684</v>
      </c>
      <c r="K690" s="202" t="s">
        <v>1684</v>
      </c>
      <c r="L690" s="202" t="s">
        <v>479</v>
      </c>
      <c r="M690" s="202" t="s">
        <v>1685</v>
      </c>
      <c r="N690" s="202" t="s">
        <v>479</v>
      </c>
      <c r="O690" s="167"/>
      <c r="P690" s="203">
        <v>1122015.28</v>
      </c>
      <c r="Q690" s="203">
        <v>1090229.79</v>
      </c>
      <c r="R690" s="203">
        <v>1058444.3</v>
      </c>
      <c r="S690" s="203">
        <v>1026658.81</v>
      </c>
      <c r="T690" s="203">
        <v>996319.08</v>
      </c>
      <c r="U690" s="203">
        <v>964522.71</v>
      </c>
      <c r="V690" s="203">
        <v>944428.47</v>
      </c>
      <c r="W690" s="203">
        <v>924334.23</v>
      </c>
      <c r="X690" s="203">
        <v>904239.99</v>
      </c>
      <c r="Y690" s="203">
        <v>884145.75</v>
      </c>
      <c r="Z690" s="203">
        <v>864051.51</v>
      </c>
      <c r="AA690" s="203">
        <v>843957.27</v>
      </c>
      <c r="AB690" s="203">
        <v>823863.03</v>
      </c>
      <c r="AC690" s="203"/>
      <c r="AD690" s="203"/>
      <c r="AE690" s="203">
        <v>956189.25541666651</v>
      </c>
      <c r="AF690" s="215"/>
      <c r="AG690" s="216"/>
      <c r="AH690" s="205"/>
      <c r="AI690" s="205"/>
      <c r="AJ690" s="205"/>
      <c r="AK690" s="206"/>
      <c r="AL690" s="205">
        <v>0</v>
      </c>
      <c r="AM690" s="207">
        <v>956189.25541666651</v>
      </c>
      <c r="AN690" s="205"/>
      <c r="AO690" s="208">
        <v>956189.25541666651</v>
      </c>
      <c r="AP690" s="209"/>
      <c r="AQ690" s="210">
        <v>823863.03</v>
      </c>
      <c r="AR690" s="205"/>
      <c r="AS690" s="205"/>
      <c r="AT690" s="205"/>
      <c r="AU690" s="205"/>
      <c r="AV690" s="211">
        <v>0</v>
      </c>
      <c r="AW690" s="205">
        <v>823863.03</v>
      </c>
      <c r="AX690" s="205"/>
      <c r="AY690" s="207">
        <v>823863.03</v>
      </c>
      <c r="AZ690" s="212"/>
      <c r="BA690" s="213">
        <v>0</v>
      </c>
      <c r="BC690" s="202" t="str">
        <f t="shared" si="85"/>
        <v/>
      </c>
      <c r="BD690" s="202" t="str">
        <f t="shared" si="85"/>
        <v/>
      </c>
      <c r="BE690" s="202" t="str">
        <f t="shared" si="85"/>
        <v/>
      </c>
      <c r="BF690" s="202" t="str">
        <f t="shared" si="85"/>
        <v/>
      </c>
      <c r="BG690" s="202" t="str">
        <f t="shared" si="87"/>
        <v>W/C</v>
      </c>
      <c r="BH690" s="202" t="str">
        <f t="shared" si="87"/>
        <v>NO</v>
      </c>
      <c r="BI690" s="202" t="str">
        <f t="shared" si="83"/>
        <v>W/C</v>
      </c>
      <c r="BK690" s="202" t="b">
        <f t="shared" si="86"/>
        <v>1</v>
      </c>
      <c r="BL690" s="202" t="b">
        <f t="shared" si="86"/>
        <v>1</v>
      </c>
      <c r="BM690" s="202" t="b">
        <f t="shared" si="86"/>
        <v>1</v>
      </c>
      <c r="BN690" s="202" t="b">
        <f t="shared" si="86"/>
        <v>1</v>
      </c>
      <c r="BO690" s="202" t="b">
        <f t="shared" si="86"/>
        <v>1</v>
      </c>
      <c r="BP690" s="202" t="b">
        <f t="shared" si="86"/>
        <v>1</v>
      </c>
      <c r="BQ690" s="202" t="b">
        <f t="shared" si="86"/>
        <v>1</v>
      </c>
    </row>
    <row r="691" spans="1:69" s="214" customFormat="1" ht="12" customHeight="1" x14ac:dyDescent="0.2">
      <c r="A691" s="239">
        <v>18603013</v>
      </c>
      <c r="B691" s="240" t="s">
        <v>2323</v>
      </c>
      <c r="C691" s="363" t="s">
        <v>1043</v>
      </c>
      <c r="D691" s="201" t="s">
        <v>475</v>
      </c>
      <c r="E691" s="170"/>
      <c r="F691" s="363"/>
      <c r="G691" s="201"/>
      <c r="H691" s="202" t="s">
        <v>475</v>
      </c>
      <c r="I691" s="202" t="s">
        <v>1684</v>
      </c>
      <c r="J691" s="202" t="s">
        <v>1684</v>
      </c>
      <c r="K691" s="202" t="s">
        <v>1684</v>
      </c>
      <c r="L691" s="202" t="s">
        <v>1685</v>
      </c>
      <c r="M691" s="202" t="s">
        <v>1685</v>
      </c>
      <c r="N691" s="202" t="s">
        <v>1684</v>
      </c>
      <c r="O691" s="167"/>
      <c r="P691" s="203">
        <v>0</v>
      </c>
      <c r="Q691" s="203">
        <v>0</v>
      </c>
      <c r="R691" s="203">
        <v>0</v>
      </c>
      <c r="S691" s="203">
        <v>0</v>
      </c>
      <c r="T691" s="203">
        <v>0</v>
      </c>
      <c r="U691" s="203">
        <v>0</v>
      </c>
      <c r="V691" s="203">
        <v>0</v>
      </c>
      <c r="W691" s="203">
        <v>0</v>
      </c>
      <c r="X691" s="203">
        <v>0</v>
      </c>
      <c r="Y691" s="203">
        <v>0</v>
      </c>
      <c r="Z691" s="203">
        <v>0</v>
      </c>
      <c r="AA691" s="203">
        <v>0</v>
      </c>
      <c r="AB691" s="203">
        <v>0</v>
      </c>
      <c r="AC691" s="203"/>
      <c r="AD691" s="203"/>
      <c r="AE691" s="203">
        <v>0</v>
      </c>
      <c r="AF691" s="215"/>
      <c r="AG691" s="216"/>
      <c r="AH691" s="205">
        <v>0</v>
      </c>
      <c r="AI691" s="205"/>
      <c r="AJ691" s="205"/>
      <c r="AK691" s="206"/>
      <c r="AL691" s="205">
        <v>0</v>
      </c>
      <c r="AM691" s="207"/>
      <c r="AN691" s="205"/>
      <c r="AO691" s="208">
        <v>0</v>
      </c>
      <c r="AP691" s="209"/>
      <c r="AQ691" s="210">
        <v>0</v>
      </c>
      <c r="AR691" s="205">
        <v>0</v>
      </c>
      <c r="AS691" s="205"/>
      <c r="AT691" s="205"/>
      <c r="AU691" s="205"/>
      <c r="AV691" s="211">
        <v>0</v>
      </c>
      <c r="AW691" s="205"/>
      <c r="AX691" s="205"/>
      <c r="AY691" s="207">
        <v>0</v>
      </c>
      <c r="AZ691" s="212"/>
      <c r="BA691" s="213">
        <v>0</v>
      </c>
      <c r="BC691" s="202" t="str">
        <f t="shared" si="85"/>
        <v>AIC</v>
      </c>
      <c r="BD691" s="202" t="str">
        <f t="shared" si="85"/>
        <v/>
      </c>
      <c r="BE691" s="202" t="str">
        <f t="shared" si="85"/>
        <v/>
      </c>
      <c r="BF691" s="202" t="str">
        <f t="shared" si="85"/>
        <v/>
      </c>
      <c r="BG691" s="202" t="str">
        <f t="shared" si="87"/>
        <v>NO</v>
      </c>
      <c r="BH691" s="202" t="str">
        <f t="shared" si="87"/>
        <v>NO</v>
      </c>
      <c r="BI691" s="202" t="str">
        <f t="shared" si="83"/>
        <v/>
      </c>
      <c r="BK691" s="202" t="b">
        <f t="shared" si="86"/>
        <v>1</v>
      </c>
      <c r="BL691" s="202" t="b">
        <f t="shared" si="86"/>
        <v>1</v>
      </c>
      <c r="BM691" s="202" t="b">
        <f t="shared" si="86"/>
        <v>1</v>
      </c>
      <c r="BN691" s="202" t="b">
        <f t="shared" si="86"/>
        <v>1</v>
      </c>
      <c r="BO691" s="202" t="b">
        <f t="shared" si="86"/>
        <v>1</v>
      </c>
      <c r="BP691" s="202" t="b">
        <f t="shared" si="86"/>
        <v>1</v>
      </c>
      <c r="BQ691" s="202" t="b">
        <f t="shared" si="86"/>
        <v>1</v>
      </c>
    </row>
    <row r="692" spans="1:69" s="214" customFormat="1" ht="12" customHeight="1" x14ac:dyDescent="0.2">
      <c r="A692" s="309">
        <v>18603021</v>
      </c>
      <c r="B692" s="201" t="s">
        <v>2324</v>
      </c>
      <c r="C692" s="200" t="s">
        <v>1044</v>
      </c>
      <c r="D692" s="201" t="s">
        <v>479</v>
      </c>
      <c r="E692" s="170"/>
      <c r="F692" s="200"/>
      <c r="G692" s="201"/>
      <c r="H692" s="202" t="s">
        <v>1684</v>
      </c>
      <c r="I692" s="202" t="s">
        <v>1684</v>
      </c>
      <c r="J692" s="202" t="s">
        <v>1684</v>
      </c>
      <c r="K692" s="202" t="s">
        <v>1684</v>
      </c>
      <c r="L692" s="202" t="s">
        <v>479</v>
      </c>
      <c r="M692" s="202" t="s">
        <v>1685</v>
      </c>
      <c r="N692" s="202" t="s">
        <v>479</v>
      </c>
      <c r="O692" s="167"/>
      <c r="P692" s="203">
        <v>4486647.88</v>
      </c>
      <c r="Q692" s="203">
        <v>4428395.53</v>
      </c>
      <c r="R692" s="203">
        <v>4370143.18</v>
      </c>
      <c r="S692" s="203">
        <v>4311890.83</v>
      </c>
      <c r="T692" s="203">
        <v>4253638.4800000004</v>
      </c>
      <c r="U692" s="203">
        <v>4195386.13</v>
      </c>
      <c r="V692" s="203">
        <v>4137133.78</v>
      </c>
      <c r="W692" s="203">
        <v>4078881.43</v>
      </c>
      <c r="X692" s="203">
        <v>4020629.08</v>
      </c>
      <c r="Y692" s="203">
        <v>3962376.73</v>
      </c>
      <c r="Z692" s="203">
        <v>3904124.38</v>
      </c>
      <c r="AA692" s="203">
        <v>3845872.03</v>
      </c>
      <c r="AB692" s="203">
        <v>3787619.68</v>
      </c>
      <c r="AC692" s="203"/>
      <c r="AD692" s="203"/>
      <c r="AE692" s="203">
        <v>4137133.7800000007</v>
      </c>
      <c r="AF692" s="215"/>
      <c r="AG692" s="216"/>
      <c r="AH692" s="205"/>
      <c r="AI692" s="205"/>
      <c r="AJ692" s="205"/>
      <c r="AK692" s="206"/>
      <c r="AL692" s="205">
        <v>0</v>
      </c>
      <c r="AM692" s="207">
        <v>4137133.7800000007</v>
      </c>
      <c r="AN692" s="205"/>
      <c r="AO692" s="208">
        <v>4137133.7800000007</v>
      </c>
      <c r="AP692" s="209"/>
      <c r="AQ692" s="210">
        <v>3787619.68</v>
      </c>
      <c r="AR692" s="205"/>
      <c r="AS692" s="205"/>
      <c r="AT692" s="205"/>
      <c r="AU692" s="205"/>
      <c r="AV692" s="211">
        <v>0</v>
      </c>
      <c r="AW692" s="205">
        <v>3787619.68</v>
      </c>
      <c r="AX692" s="205"/>
      <c r="AY692" s="207">
        <v>3787619.68</v>
      </c>
      <c r="AZ692" s="212"/>
      <c r="BA692" s="213">
        <v>0</v>
      </c>
      <c r="BC692" s="202" t="str">
        <f t="shared" si="85"/>
        <v/>
      </c>
      <c r="BD692" s="202" t="str">
        <f t="shared" si="85"/>
        <v/>
      </c>
      <c r="BE692" s="202" t="str">
        <f t="shared" si="85"/>
        <v/>
      </c>
      <c r="BF692" s="202" t="str">
        <f t="shared" si="85"/>
        <v/>
      </c>
      <c r="BG692" s="202" t="str">
        <f t="shared" si="87"/>
        <v>W/C</v>
      </c>
      <c r="BH692" s="202" t="str">
        <f t="shared" si="87"/>
        <v>NO</v>
      </c>
      <c r="BI692" s="202" t="str">
        <f t="shared" si="83"/>
        <v>W/C</v>
      </c>
      <c r="BK692" s="202" t="b">
        <f t="shared" si="86"/>
        <v>1</v>
      </c>
      <c r="BL692" s="202" t="b">
        <f t="shared" si="86"/>
        <v>1</v>
      </c>
      <c r="BM692" s="202" t="b">
        <f t="shared" si="86"/>
        <v>1</v>
      </c>
      <c r="BN692" s="202" t="b">
        <f t="shared" si="86"/>
        <v>1</v>
      </c>
      <c r="BO692" s="202" t="b">
        <f t="shared" si="86"/>
        <v>1</v>
      </c>
      <c r="BP692" s="202" t="b">
        <f t="shared" si="86"/>
        <v>1</v>
      </c>
      <c r="BQ692" s="202" t="b">
        <f t="shared" si="86"/>
        <v>1</v>
      </c>
    </row>
    <row r="693" spans="1:69" s="214" customFormat="1" ht="12" customHeight="1" x14ac:dyDescent="0.2">
      <c r="A693" s="239">
        <v>18603031</v>
      </c>
      <c r="B693" s="240" t="s">
        <v>2325</v>
      </c>
      <c r="C693" s="361" t="s">
        <v>1045</v>
      </c>
      <c r="D693" s="201" t="s">
        <v>479</v>
      </c>
      <c r="E693" s="170"/>
      <c r="F693" s="361"/>
      <c r="G693" s="201"/>
      <c r="H693" s="202" t="s">
        <v>1684</v>
      </c>
      <c r="I693" s="202" t="s">
        <v>1684</v>
      </c>
      <c r="J693" s="202" t="s">
        <v>1684</v>
      </c>
      <c r="K693" s="202" t="s">
        <v>1684</v>
      </c>
      <c r="L693" s="202" t="s">
        <v>479</v>
      </c>
      <c r="M693" s="202" t="s">
        <v>1685</v>
      </c>
      <c r="N693" s="202" t="s">
        <v>479</v>
      </c>
      <c r="O693" s="167"/>
      <c r="P693" s="203">
        <v>407684.87</v>
      </c>
      <c r="Q693" s="203">
        <v>349997.21</v>
      </c>
      <c r="R693" s="203">
        <v>292309.55</v>
      </c>
      <c r="S693" s="203">
        <v>234621.89</v>
      </c>
      <c r="T693" s="203">
        <v>411345.35</v>
      </c>
      <c r="U693" s="203">
        <v>379703.37</v>
      </c>
      <c r="V693" s="203">
        <v>348061.39</v>
      </c>
      <c r="W693" s="203">
        <v>316419.40999999997</v>
      </c>
      <c r="X693" s="203">
        <v>284777.43</v>
      </c>
      <c r="Y693" s="203">
        <v>253135.45</v>
      </c>
      <c r="Z693" s="203">
        <v>221493.47</v>
      </c>
      <c r="AA693" s="203">
        <v>189851.49</v>
      </c>
      <c r="AB693" s="203">
        <v>158209.51</v>
      </c>
      <c r="AC693" s="203"/>
      <c r="AD693" s="203"/>
      <c r="AE693" s="203">
        <v>297055.26666666672</v>
      </c>
      <c r="AF693" s="215"/>
      <c r="AG693" s="216"/>
      <c r="AH693" s="205"/>
      <c r="AI693" s="205"/>
      <c r="AJ693" s="205"/>
      <c r="AK693" s="206"/>
      <c r="AL693" s="205">
        <v>0</v>
      </c>
      <c r="AM693" s="207">
        <v>297055.26666666672</v>
      </c>
      <c r="AN693" s="205"/>
      <c r="AO693" s="208">
        <v>297055.26666666672</v>
      </c>
      <c r="AP693" s="209"/>
      <c r="AQ693" s="210">
        <v>158209.51</v>
      </c>
      <c r="AR693" s="205"/>
      <c r="AS693" s="205"/>
      <c r="AT693" s="205"/>
      <c r="AU693" s="205"/>
      <c r="AV693" s="211">
        <v>0</v>
      </c>
      <c r="AW693" s="205">
        <v>158209.51</v>
      </c>
      <c r="AX693" s="205"/>
      <c r="AY693" s="207">
        <v>158209.51</v>
      </c>
      <c r="AZ693" s="212"/>
      <c r="BA693" s="213">
        <v>0</v>
      </c>
      <c r="BC693" s="202" t="str">
        <f t="shared" si="85"/>
        <v/>
      </c>
      <c r="BD693" s="202" t="str">
        <f t="shared" si="85"/>
        <v/>
      </c>
      <c r="BE693" s="202" t="str">
        <f t="shared" si="85"/>
        <v/>
      </c>
      <c r="BF693" s="202" t="str">
        <f t="shared" si="85"/>
        <v/>
      </c>
      <c r="BG693" s="202" t="str">
        <f t="shared" si="87"/>
        <v>W/C</v>
      </c>
      <c r="BH693" s="202" t="str">
        <f t="shared" si="87"/>
        <v>NO</v>
      </c>
      <c r="BI693" s="202" t="str">
        <f t="shared" si="83"/>
        <v>W/C</v>
      </c>
      <c r="BK693" s="202" t="b">
        <f t="shared" si="86"/>
        <v>1</v>
      </c>
      <c r="BL693" s="202" t="b">
        <f t="shared" si="86"/>
        <v>1</v>
      </c>
      <c r="BM693" s="202" t="b">
        <f t="shared" si="86"/>
        <v>1</v>
      </c>
      <c r="BN693" s="202" t="b">
        <f t="shared" si="86"/>
        <v>1</v>
      </c>
      <c r="BO693" s="202" t="b">
        <f t="shared" si="86"/>
        <v>1</v>
      </c>
      <c r="BP693" s="202" t="b">
        <f t="shared" si="86"/>
        <v>1</v>
      </c>
      <c r="BQ693" s="202" t="b">
        <f t="shared" si="86"/>
        <v>1</v>
      </c>
    </row>
    <row r="694" spans="1:69" s="214" customFormat="1" ht="12" customHeight="1" x14ac:dyDescent="0.2">
      <c r="A694" s="239">
        <v>18603041</v>
      </c>
      <c r="B694" s="240" t="s">
        <v>2326</v>
      </c>
      <c r="C694" s="200" t="s">
        <v>1046</v>
      </c>
      <c r="D694" s="201" t="s">
        <v>479</v>
      </c>
      <c r="E694" s="170"/>
      <c r="F694" s="200"/>
      <c r="G694" s="201"/>
      <c r="H694" s="202" t="s">
        <v>1684</v>
      </c>
      <c r="I694" s="202" t="s">
        <v>1684</v>
      </c>
      <c r="J694" s="202" t="s">
        <v>1684</v>
      </c>
      <c r="K694" s="202" t="s">
        <v>1684</v>
      </c>
      <c r="L694" s="202" t="s">
        <v>479</v>
      </c>
      <c r="M694" s="202" t="s">
        <v>1685</v>
      </c>
      <c r="N694" s="202" t="s">
        <v>479</v>
      </c>
      <c r="O694" s="167"/>
      <c r="P694" s="203">
        <v>421126.72</v>
      </c>
      <c r="Q694" s="203">
        <v>400808.41</v>
      </c>
      <c r="R694" s="203">
        <v>380490.1</v>
      </c>
      <c r="S694" s="203">
        <v>360171.79</v>
      </c>
      <c r="T694" s="203">
        <v>339853.48</v>
      </c>
      <c r="U694" s="203">
        <v>319535.17</v>
      </c>
      <c r="V694" s="203">
        <v>299216.86</v>
      </c>
      <c r="W694" s="203">
        <v>278898.55</v>
      </c>
      <c r="X694" s="203">
        <v>258580.24</v>
      </c>
      <c r="Y694" s="203">
        <v>238261.93</v>
      </c>
      <c r="Z694" s="203">
        <v>217943.62</v>
      </c>
      <c r="AA694" s="203">
        <v>197625.31</v>
      </c>
      <c r="AB694" s="203">
        <v>177307</v>
      </c>
      <c r="AC694" s="203"/>
      <c r="AD694" s="203"/>
      <c r="AE694" s="203">
        <v>299216.86</v>
      </c>
      <c r="AF694" s="215"/>
      <c r="AG694" s="216"/>
      <c r="AH694" s="205"/>
      <c r="AI694" s="205"/>
      <c r="AJ694" s="205"/>
      <c r="AK694" s="206"/>
      <c r="AL694" s="205">
        <v>0</v>
      </c>
      <c r="AM694" s="207">
        <v>299216.86</v>
      </c>
      <c r="AN694" s="205"/>
      <c r="AO694" s="208">
        <v>299216.86</v>
      </c>
      <c r="AP694" s="209"/>
      <c r="AQ694" s="210">
        <v>177307</v>
      </c>
      <c r="AR694" s="205"/>
      <c r="AS694" s="205"/>
      <c r="AT694" s="205"/>
      <c r="AU694" s="205"/>
      <c r="AV694" s="211">
        <v>0</v>
      </c>
      <c r="AW694" s="205">
        <v>177307</v>
      </c>
      <c r="AX694" s="205"/>
      <c r="AY694" s="207">
        <v>177307</v>
      </c>
      <c r="AZ694" s="212"/>
      <c r="BA694" s="213">
        <v>0</v>
      </c>
      <c r="BC694" s="202" t="str">
        <f t="shared" si="85"/>
        <v/>
      </c>
      <c r="BD694" s="202" t="str">
        <f t="shared" si="85"/>
        <v/>
      </c>
      <c r="BE694" s="202" t="str">
        <f t="shared" si="85"/>
        <v/>
      </c>
      <c r="BF694" s="202" t="str">
        <f t="shared" si="85"/>
        <v/>
      </c>
      <c r="BG694" s="202" t="str">
        <f t="shared" si="87"/>
        <v>W/C</v>
      </c>
      <c r="BH694" s="202" t="str">
        <f t="shared" si="87"/>
        <v>NO</v>
      </c>
      <c r="BI694" s="202" t="str">
        <f t="shared" si="83"/>
        <v>W/C</v>
      </c>
      <c r="BK694" s="202" t="b">
        <f t="shared" si="86"/>
        <v>1</v>
      </c>
      <c r="BL694" s="202" t="b">
        <f t="shared" si="86"/>
        <v>1</v>
      </c>
      <c r="BM694" s="202" t="b">
        <f t="shared" si="86"/>
        <v>1</v>
      </c>
      <c r="BN694" s="202" t="b">
        <f t="shared" si="86"/>
        <v>1</v>
      </c>
      <c r="BO694" s="202" t="b">
        <f t="shared" si="86"/>
        <v>1</v>
      </c>
      <c r="BP694" s="202" t="b">
        <f t="shared" si="86"/>
        <v>1</v>
      </c>
      <c r="BQ694" s="202" t="b">
        <f t="shared" si="86"/>
        <v>1</v>
      </c>
    </row>
    <row r="695" spans="1:69" s="214" customFormat="1" ht="12" customHeight="1" x14ac:dyDescent="0.2">
      <c r="A695" s="239">
        <v>18603051</v>
      </c>
      <c r="B695" s="240" t="s">
        <v>2327</v>
      </c>
      <c r="C695" s="200" t="s">
        <v>1047</v>
      </c>
      <c r="D695" s="201" t="s">
        <v>479</v>
      </c>
      <c r="E695" s="170"/>
      <c r="F695" s="200"/>
      <c r="G695" s="201"/>
      <c r="H695" s="202" t="s">
        <v>1684</v>
      </c>
      <c r="I695" s="202" t="s">
        <v>1684</v>
      </c>
      <c r="J695" s="202" t="s">
        <v>1684</v>
      </c>
      <c r="K695" s="202" t="s">
        <v>1684</v>
      </c>
      <c r="L695" s="202" t="s">
        <v>479</v>
      </c>
      <c r="M695" s="202" t="s">
        <v>1685</v>
      </c>
      <c r="N695" s="202" t="s">
        <v>479</v>
      </c>
      <c r="O695" s="167"/>
      <c r="P695" s="203">
        <v>0</v>
      </c>
      <c r="Q695" s="203">
        <v>0</v>
      </c>
      <c r="R695" s="203">
        <v>0</v>
      </c>
      <c r="S695" s="203">
        <v>0</v>
      </c>
      <c r="T695" s="203">
        <v>0</v>
      </c>
      <c r="U695" s="203">
        <v>0</v>
      </c>
      <c r="V695" s="203">
        <v>0</v>
      </c>
      <c r="W695" s="203">
        <v>0</v>
      </c>
      <c r="X695" s="203">
        <v>0</v>
      </c>
      <c r="Y695" s="203">
        <v>0</v>
      </c>
      <c r="Z695" s="203">
        <v>0</v>
      </c>
      <c r="AA695" s="203">
        <v>0</v>
      </c>
      <c r="AB695" s="203">
        <v>0</v>
      </c>
      <c r="AC695" s="203"/>
      <c r="AD695" s="203"/>
      <c r="AE695" s="203">
        <v>0</v>
      </c>
      <c r="AF695" s="215"/>
      <c r="AG695" s="216"/>
      <c r="AH695" s="205"/>
      <c r="AI695" s="205"/>
      <c r="AJ695" s="205"/>
      <c r="AK695" s="206"/>
      <c r="AL695" s="205">
        <v>0</v>
      </c>
      <c r="AM695" s="207">
        <v>0</v>
      </c>
      <c r="AN695" s="205"/>
      <c r="AO695" s="208">
        <v>0</v>
      </c>
      <c r="AP695" s="209"/>
      <c r="AQ695" s="210">
        <v>0</v>
      </c>
      <c r="AR695" s="205"/>
      <c r="AS695" s="205"/>
      <c r="AT695" s="205"/>
      <c r="AU695" s="205"/>
      <c r="AV695" s="211">
        <v>0</v>
      </c>
      <c r="AW695" s="205">
        <v>0</v>
      </c>
      <c r="AX695" s="205"/>
      <c r="AY695" s="207">
        <v>0</v>
      </c>
      <c r="AZ695" s="212"/>
      <c r="BA695" s="213">
        <v>0</v>
      </c>
      <c r="BC695" s="202" t="str">
        <f t="shared" si="85"/>
        <v/>
      </c>
      <c r="BD695" s="202" t="str">
        <f t="shared" si="85"/>
        <v/>
      </c>
      <c r="BE695" s="202" t="str">
        <f t="shared" si="85"/>
        <v/>
      </c>
      <c r="BF695" s="202" t="str">
        <f t="shared" si="85"/>
        <v/>
      </c>
      <c r="BG695" s="202" t="str">
        <f t="shared" si="87"/>
        <v>W/C</v>
      </c>
      <c r="BH695" s="202" t="str">
        <f t="shared" si="87"/>
        <v>NO</v>
      </c>
      <c r="BI695" s="202" t="str">
        <f t="shared" si="83"/>
        <v>W/C</v>
      </c>
      <c r="BK695" s="202" t="b">
        <f t="shared" si="86"/>
        <v>1</v>
      </c>
      <c r="BL695" s="202" t="b">
        <f t="shared" si="86"/>
        <v>1</v>
      </c>
      <c r="BM695" s="202" t="b">
        <f t="shared" si="86"/>
        <v>1</v>
      </c>
      <c r="BN695" s="202" t="b">
        <f t="shared" si="86"/>
        <v>1</v>
      </c>
      <c r="BO695" s="202" t="b">
        <f t="shared" si="86"/>
        <v>1</v>
      </c>
      <c r="BP695" s="202" t="b">
        <f t="shared" si="86"/>
        <v>1</v>
      </c>
      <c r="BQ695" s="202" t="b">
        <f t="shared" si="86"/>
        <v>1</v>
      </c>
    </row>
    <row r="696" spans="1:69" s="214" customFormat="1" ht="12" customHeight="1" x14ac:dyDescent="0.2">
      <c r="A696" s="239">
        <v>18603061</v>
      </c>
      <c r="B696" s="240" t="s">
        <v>2328</v>
      </c>
      <c r="C696" s="200" t="s">
        <v>1048</v>
      </c>
      <c r="D696" s="201" t="s">
        <v>479</v>
      </c>
      <c r="E696" s="170"/>
      <c r="F696" s="200"/>
      <c r="G696" s="201"/>
      <c r="H696" s="202" t="s">
        <v>1684</v>
      </c>
      <c r="I696" s="202" t="s">
        <v>1684</v>
      </c>
      <c r="J696" s="202" t="s">
        <v>1684</v>
      </c>
      <c r="K696" s="202" t="s">
        <v>1684</v>
      </c>
      <c r="L696" s="202" t="s">
        <v>479</v>
      </c>
      <c r="M696" s="202" t="s">
        <v>1685</v>
      </c>
      <c r="N696" s="202" t="s">
        <v>479</v>
      </c>
      <c r="O696" s="167"/>
      <c r="P696" s="203">
        <v>2284696.33</v>
      </c>
      <c r="Q696" s="203">
        <v>2264655.14</v>
      </c>
      <c r="R696" s="203">
        <v>2244613.9500000002</v>
      </c>
      <c r="S696" s="203">
        <v>2224572.7599999998</v>
      </c>
      <c r="T696" s="203">
        <v>2204531.5699999998</v>
      </c>
      <c r="U696" s="203">
        <v>2184490.38</v>
      </c>
      <c r="V696" s="203">
        <v>2164449.19</v>
      </c>
      <c r="W696" s="203">
        <v>2144408</v>
      </c>
      <c r="X696" s="203">
        <v>2124366.81</v>
      </c>
      <c r="Y696" s="203">
        <v>2104325.62</v>
      </c>
      <c r="Z696" s="203">
        <v>2084284.43</v>
      </c>
      <c r="AA696" s="203">
        <v>2064243.24</v>
      </c>
      <c r="AB696" s="203">
        <v>2044202.05</v>
      </c>
      <c r="AC696" s="203"/>
      <c r="AD696" s="203"/>
      <c r="AE696" s="203">
        <v>2164449.19</v>
      </c>
      <c r="AF696" s="215"/>
      <c r="AG696" s="216"/>
      <c r="AH696" s="205"/>
      <c r="AI696" s="205"/>
      <c r="AJ696" s="205"/>
      <c r="AK696" s="206"/>
      <c r="AL696" s="205">
        <v>0</v>
      </c>
      <c r="AM696" s="207">
        <v>2164449.19</v>
      </c>
      <c r="AN696" s="205"/>
      <c r="AO696" s="208">
        <v>2164449.19</v>
      </c>
      <c r="AP696" s="209"/>
      <c r="AQ696" s="210">
        <v>2044202.05</v>
      </c>
      <c r="AR696" s="205"/>
      <c r="AS696" s="205"/>
      <c r="AT696" s="205"/>
      <c r="AU696" s="205"/>
      <c r="AV696" s="211">
        <v>0</v>
      </c>
      <c r="AW696" s="205">
        <v>2044202.05</v>
      </c>
      <c r="AX696" s="205"/>
      <c r="AY696" s="207">
        <v>2044202.05</v>
      </c>
      <c r="AZ696" s="212"/>
      <c r="BA696" s="213">
        <v>0</v>
      </c>
      <c r="BC696" s="202" t="str">
        <f t="shared" si="85"/>
        <v/>
      </c>
      <c r="BD696" s="202" t="str">
        <f t="shared" si="85"/>
        <v/>
      </c>
      <c r="BE696" s="202" t="str">
        <f t="shared" si="85"/>
        <v/>
      </c>
      <c r="BF696" s="202" t="str">
        <f t="shared" si="85"/>
        <v/>
      </c>
      <c r="BG696" s="202" t="str">
        <f t="shared" si="87"/>
        <v>W/C</v>
      </c>
      <c r="BH696" s="202" t="str">
        <f t="shared" si="87"/>
        <v>NO</v>
      </c>
      <c r="BI696" s="202" t="str">
        <f t="shared" si="83"/>
        <v>W/C</v>
      </c>
      <c r="BK696" s="202" t="b">
        <f t="shared" si="86"/>
        <v>1</v>
      </c>
      <c r="BL696" s="202" t="b">
        <f t="shared" si="86"/>
        <v>1</v>
      </c>
      <c r="BM696" s="202" t="b">
        <f t="shared" si="86"/>
        <v>1</v>
      </c>
      <c r="BN696" s="202" t="b">
        <f t="shared" si="86"/>
        <v>1</v>
      </c>
      <c r="BO696" s="202" t="b">
        <f t="shared" si="86"/>
        <v>1</v>
      </c>
      <c r="BP696" s="202" t="b">
        <f t="shared" si="86"/>
        <v>1</v>
      </c>
      <c r="BQ696" s="202" t="b">
        <f t="shared" si="86"/>
        <v>1</v>
      </c>
    </row>
    <row r="697" spans="1:69" s="214" customFormat="1" ht="12" customHeight="1" x14ac:dyDescent="0.2">
      <c r="A697" s="293">
        <v>18603072</v>
      </c>
      <c r="B697" s="294" t="s">
        <v>2329</v>
      </c>
      <c r="C697" s="200" t="s">
        <v>1049</v>
      </c>
      <c r="D697" s="201" t="s">
        <v>478</v>
      </c>
      <c r="E697" s="170"/>
      <c r="F697" s="200"/>
      <c r="G697" s="201"/>
      <c r="H697" s="202" t="s">
        <v>1684</v>
      </c>
      <c r="I697" s="202" t="s">
        <v>1684</v>
      </c>
      <c r="J697" s="202" t="s">
        <v>1684</v>
      </c>
      <c r="K697" s="202" t="s">
        <v>478</v>
      </c>
      <c r="L697" s="202" t="s">
        <v>1685</v>
      </c>
      <c r="M697" s="202" t="s">
        <v>1685</v>
      </c>
      <c r="N697" s="202" t="s">
        <v>1684</v>
      </c>
      <c r="O697" s="237"/>
      <c r="P697" s="203">
        <v>0</v>
      </c>
      <c r="Q697" s="203">
        <v>0</v>
      </c>
      <c r="R697" s="203">
        <v>0</v>
      </c>
      <c r="S697" s="203">
        <v>0</v>
      </c>
      <c r="T697" s="203">
        <v>0</v>
      </c>
      <c r="U697" s="203">
        <v>0</v>
      </c>
      <c r="V697" s="203">
        <v>0</v>
      </c>
      <c r="W697" s="203">
        <v>0</v>
      </c>
      <c r="X697" s="203">
        <v>0</v>
      </c>
      <c r="Y697" s="203">
        <v>0</v>
      </c>
      <c r="Z697" s="203">
        <v>0</v>
      </c>
      <c r="AA697" s="203">
        <v>0</v>
      </c>
      <c r="AB697" s="203">
        <v>0</v>
      </c>
      <c r="AC697" s="203"/>
      <c r="AD697" s="203"/>
      <c r="AE697" s="203">
        <v>0</v>
      </c>
      <c r="AF697" s="270"/>
      <c r="AG697" s="271"/>
      <c r="AH697" s="205"/>
      <c r="AI697" s="205"/>
      <c r="AJ697" s="205"/>
      <c r="AK697" s="206">
        <v>0</v>
      </c>
      <c r="AL697" s="205">
        <v>0</v>
      </c>
      <c r="AM697" s="207"/>
      <c r="AN697" s="205"/>
      <c r="AO697" s="208">
        <v>0</v>
      </c>
      <c r="AP697" s="205"/>
      <c r="AQ697" s="210">
        <v>0</v>
      </c>
      <c r="AR697" s="205"/>
      <c r="AS697" s="205"/>
      <c r="AT697" s="205"/>
      <c r="AU697" s="205">
        <v>0</v>
      </c>
      <c r="AV697" s="211">
        <v>0</v>
      </c>
      <c r="AW697" s="205"/>
      <c r="AX697" s="205"/>
      <c r="AY697" s="207">
        <v>0</v>
      </c>
      <c r="AZ697" s="212" t="s">
        <v>4893</v>
      </c>
      <c r="BA697" s="213">
        <v>0</v>
      </c>
      <c r="BC697" s="202" t="str">
        <f t="shared" si="85"/>
        <v/>
      </c>
      <c r="BD697" s="202" t="str">
        <f t="shared" si="85"/>
        <v/>
      </c>
      <c r="BE697" s="202" t="str">
        <f t="shared" si="85"/>
        <v/>
      </c>
      <c r="BF697" s="202" t="str">
        <f t="shared" si="85"/>
        <v>Non-Op</v>
      </c>
      <c r="BG697" s="202" t="str">
        <f t="shared" si="87"/>
        <v>NO</v>
      </c>
      <c r="BH697" s="202" t="str">
        <f t="shared" si="87"/>
        <v>NO</v>
      </c>
      <c r="BI697" s="202" t="str">
        <f t="shared" si="83"/>
        <v/>
      </c>
      <c r="BK697" s="202" t="b">
        <f t="shared" si="86"/>
        <v>1</v>
      </c>
      <c r="BL697" s="202" t="b">
        <f t="shared" si="86"/>
        <v>1</v>
      </c>
      <c r="BM697" s="202" t="b">
        <f t="shared" si="86"/>
        <v>1</v>
      </c>
      <c r="BN697" s="202" t="b">
        <f t="shared" si="86"/>
        <v>1</v>
      </c>
      <c r="BO697" s="202" t="b">
        <f t="shared" si="86"/>
        <v>1</v>
      </c>
      <c r="BP697" s="202" t="b">
        <f t="shared" si="86"/>
        <v>1</v>
      </c>
      <c r="BQ697" s="202" t="b">
        <f t="shared" si="86"/>
        <v>1</v>
      </c>
    </row>
    <row r="698" spans="1:69" s="214" customFormat="1" ht="12" customHeight="1" x14ac:dyDescent="0.2">
      <c r="A698" s="309">
        <v>18603081</v>
      </c>
      <c r="B698" s="201" t="s">
        <v>2330</v>
      </c>
      <c r="C698" s="200" t="s">
        <v>1050</v>
      </c>
      <c r="D698" s="201" t="s">
        <v>479</v>
      </c>
      <c r="E698" s="170"/>
      <c r="F698" s="200"/>
      <c r="G698" s="201"/>
      <c r="H698" s="202" t="s">
        <v>1684</v>
      </c>
      <c r="I698" s="202" t="s">
        <v>1684</v>
      </c>
      <c r="J698" s="202" t="s">
        <v>1684</v>
      </c>
      <c r="K698" s="202" t="s">
        <v>1684</v>
      </c>
      <c r="L698" s="202" t="s">
        <v>479</v>
      </c>
      <c r="M698" s="202" t="s">
        <v>1685</v>
      </c>
      <c r="N698" s="202" t="s">
        <v>479</v>
      </c>
      <c r="O698" s="167"/>
      <c r="P698" s="203">
        <v>10000</v>
      </c>
      <c r="Q698" s="203">
        <v>10000</v>
      </c>
      <c r="R698" s="203">
        <v>10000</v>
      </c>
      <c r="S698" s="203">
        <v>10000</v>
      </c>
      <c r="T698" s="203">
        <v>10000</v>
      </c>
      <c r="U698" s="203">
        <v>10000</v>
      </c>
      <c r="V698" s="203">
        <v>10000</v>
      </c>
      <c r="W698" s="203">
        <v>10000</v>
      </c>
      <c r="X698" s="203">
        <v>10000</v>
      </c>
      <c r="Y698" s="203">
        <v>10000</v>
      </c>
      <c r="Z698" s="203">
        <v>0</v>
      </c>
      <c r="AA698" s="203">
        <v>0</v>
      </c>
      <c r="AB698" s="203">
        <v>0</v>
      </c>
      <c r="AC698" s="203"/>
      <c r="AD698" s="203"/>
      <c r="AE698" s="203">
        <v>7916.666666666667</v>
      </c>
      <c r="AF698" s="215"/>
      <c r="AG698" s="216"/>
      <c r="AH698" s="205"/>
      <c r="AI698" s="205"/>
      <c r="AJ698" s="205"/>
      <c r="AK698" s="206"/>
      <c r="AL698" s="205">
        <v>0</v>
      </c>
      <c r="AM698" s="207">
        <v>7916.666666666667</v>
      </c>
      <c r="AN698" s="205"/>
      <c r="AO698" s="208">
        <v>7916.666666666667</v>
      </c>
      <c r="AP698" s="209"/>
      <c r="AQ698" s="210">
        <v>0</v>
      </c>
      <c r="AR698" s="205"/>
      <c r="AS698" s="205"/>
      <c r="AT698" s="205"/>
      <c r="AU698" s="205"/>
      <c r="AV698" s="211">
        <v>0</v>
      </c>
      <c r="AW698" s="205">
        <v>0</v>
      </c>
      <c r="AX698" s="205"/>
      <c r="AY698" s="207">
        <v>0</v>
      </c>
      <c r="AZ698" s="212"/>
      <c r="BA698" s="213">
        <v>0</v>
      </c>
      <c r="BC698" s="202" t="str">
        <f t="shared" si="85"/>
        <v/>
      </c>
      <c r="BD698" s="202" t="str">
        <f t="shared" si="85"/>
        <v/>
      </c>
      <c r="BE698" s="202" t="str">
        <f t="shared" si="85"/>
        <v/>
      </c>
      <c r="BF698" s="202" t="str">
        <f t="shared" si="85"/>
        <v/>
      </c>
      <c r="BG698" s="202" t="str">
        <f t="shared" si="87"/>
        <v>W/C</v>
      </c>
      <c r="BH698" s="202" t="str">
        <f t="shared" si="87"/>
        <v>NO</v>
      </c>
      <c r="BI698" s="202" t="str">
        <f t="shared" si="83"/>
        <v>W/C</v>
      </c>
      <c r="BK698" s="202" t="b">
        <f t="shared" si="86"/>
        <v>1</v>
      </c>
      <c r="BL698" s="202" t="b">
        <f t="shared" si="86"/>
        <v>1</v>
      </c>
      <c r="BM698" s="202" t="b">
        <f t="shared" si="86"/>
        <v>1</v>
      </c>
      <c r="BN698" s="202" t="b">
        <f t="shared" si="86"/>
        <v>1</v>
      </c>
      <c r="BO698" s="202" t="b">
        <f t="shared" si="86"/>
        <v>1</v>
      </c>
      <c r="BP698" s="202" t="b">
        <f t="shared" si="86"/>
        <v>1</v>
      </c>
      <c r="BQ698" s="202" t="b">
        <f t="shared" si="86"/>
        <v>1</v>
      </c>
    </row>
    <row r="699" spans="1:69" s="214" customFormat="1" ht="12" customHeight="1" x14ac:dyDescent="0.2">
      <c r="A699" s="309">
        <v>18603091</v>
      </c>
      <c r="B699" s="201" t="s">
        <v>2331</v>
      </c>
      <c r="C699" s="200" t="s">
        <v>1051</v>
      </c>
      <c r="D699" s="201" t="s">
        <v>479</v>
      </c>
      <c r="E699" s="170"/>
      <c r="F699" s="200"/>
      <c r="G699" s="201"/>
      <c r="H699" s="202" t="s">
        <v>1684</v>
      </c>
      <c r="I699" s="202" t="s">
        <v>1684</v>
      </c>
      <c r="J699" s="202" t="s">
        <v>1684</v>
      </c>
      <c r="K699" s="202" t="s">
        <v>1684</v>
      </c>
      <c r="L699" s="202" t="s">
        <v>479</v>
      </c>
      <c r="M699" s="202" t="s">
        <v>1685</v>
      </c>
      <c r="N699" s="202" t="s">
        <v>479</v>
      </c>
      <c r="O699" s="167"/>
      <c r="P699" s="203">
        <v>12500</v>
      </c>
      <c r="Q699" s="203">
        <v>12500</v>
      </c>
      <c r="R699" s="203">
        <v>12500</v>
      </c>
      <c r="S699" s="203">
        <v>12500</v>
      </c>
      <c r="T699" s="203">
        <v>12500</v>
      </c>
      <c r="U699" s="203">
        <v>12500</v>
      </c>
      <c r="V699" s="203">
        <v>12500</v>
      </c>
      <c r="W699" s="203">
        <v>12500</v>
      </c>
      <c r="X699" s="203">
        <v>12500</v>
      </c>
      <c r="Y699" s="203">
        <v>12500</v>
      </c>
      <c r="Z699" s="203">
        <v>7500</v>
      </c>
      <c r="AA699" s="203">
        <v>7500</v>
      </c>
      <c r="AB699" s="203">
        <v>7500</v>
      </c>
      <c r="AC699" s="203"/>
      <c r="AD699" s="203"/>
      <c r="AE699" s="203">
        <v>11458.333333333334</v>
      </c>
      <c r="AF699" s="215"/>
      <c r="AG699" s="216"/>
      <c r="AH699" s="205"/>
      <c r="AI699" s="205"/>
      <c r="AJ699" s="205"/>
      <c r="AK699" s="206"/>
      <c r="AL699" s="205">
        <v>0</v>
      </c>
      <c r="AM699" s="207">
        <v>11458.333333333334</v>
      </c>
      <c r="AN699" s="205"/>
      <c r="AO699" s="208">
        <v>11458.333333333334</v>
      </c>
      <c r="AP699" s="209"/>
      <c r="AQ699" s="210">
        <v>7500</v>
      </c>
      <c r="AR699" s="205"/>
      <c r="AS699" s="205"/>
      <c r="AT699" s="205"/>
      <c r="AU699" s="205"/>
      <c r="AV699" s="211">
        <v>0</v>
      </c>
      <c r="AW699" s="205">
        <v>7500</v>
      </c>
      <c r="AX699" s="205"/>
      <c r="AY699" s="207">
        <v>7500</v>
      </c>
      <c r="AZ699" s="212"/>
      <c r="BA699" s="213">
        <v>0</v>
      </c>
      <c r="BC699" s="202" t="str">
        <f t="shared" si="85"/>
        <v/>
      </c>
      <c r="BD699" s="202" t="str">
        <f t="shared" si="85"/>
        <v/>
      </c>
      <c r="BE699" s="202" t="str">
        <f t="shared" si="85"/>
        <v/>
      </c>
      <c r="BF699" s="202" t="str">
        <f t="shared" si="85"/>
        <v/>
      </c>
      <c r="BG699" s="202" t="str">
        <f t="shared" si="87"/>
        <v>W/C</v>
      </c>
      <c r="BH699" s="202" t="str">
        <f t="shared" si="87"/>
        <v>NO</v>
      </c>
      <c r="BI699" s="202" t="str">
        <f t="shared" si="83"/>
        <v>W/C</v>
      </c>
      <c r="BK699" s="202" t="b">
        <f t="shared" si="86"/>
        <v>1</v>
      </c>
      <c r="BL699" s="202" t="b">
        <f t="shared" si="86"/>
        <v>1</v>
      </c>
      <c r="BM699" s="202" t="b">
        <f t="shared" si="86"/>
        <v>1</v>
      </c>
      <c r="BN699" s="202" t="b">
        <f t="shared" si="86"/>
        <v>1</v>
      </c>
      <c r="BO699" s="202" t="b">
        <f t="shared" si="86"/>
        <v>1</v>
      </c>
      <c r="BP699" s="202" t="b">
        <f t="shared" si="86"/>
        <v>1</v>
      </c>
      <c r="BQ699" s="202" t="b">
        <f t="shared" si="86"/>
        <v>1</v>
      </c>
    </row>
    <row r="700" spans="1:69" s="214" customFormat="1" ht="12" customHeight="1" x14ac:dyDescent="0.2">
      <c r="A700" s="364">
        <v>18604001</v>
      </c>
      <c r="B700" s="244" t="s">
        <v>2332</v>
      </c>
      <c r="C700" s="243" t="s">
        <v>1052</v>
      </c>
      <c r="D700" s="244" t="s">
        <v>479</v>
      </c>
      <c r="E700" s="245"/>
      <c r="F700" s="263">
        <v>42811</v>
      </c>
      <c r="G700" s="244"/>
      <c r="H700" s="247" t="s">
        <v>1684</v>
      </c>
      <c r="I700" s="247" t="s">
        <v>1684</v>
      </c>
      <c r="J700" s="247" t="s">
        <v>1684</v>
      </c>
      <c r="K700" s="247" t="s">
        <v>1684</v>
      </c>
      <c r="L700" s="247" t="s">
        <v>479</v>
      </c>
      <c r="M700" s="247" t="s">
        <v>1685</v>
      </c>
      <c r="N700" s="247" t="s">
        <v>479</v>
      </c>
      <c r="O700" s="248"/>
      <c r="P700" s="249">
        <v>1809512.16</v>
      </c>
      <c r="Q700" s="249">
        <v>1782826.67</v>
      </c>
      <c r="R700" s="249">
        <v>1756141.18</v>
      </c>
      <c r="S700" s="249">
        <v>1729455.69</v>
      </c>
      <c r="T700" s="249">
        <v>1702770.2</v>
      </c>
      <c r="U700" s="249">
        <v>1676084.71</v>
      </c>
      <c r="V700" s="249">
        <v>1649399.22</v>
      </c>
      <c r="W700" s="249">
        <v>1622713.73</v>
      </c>
      <c r="X700" s="249">
        <v>1596028.24</v>
      </c>
      <c r="Y700" s="249">
        <v>1569342.75</v>
      </c>
      <c r="Z700" s="249">
        <v>1542657.26</v>
      </c>
      <c r="AA700" s="249">
        <v>1515971.77</v>
      </c>
      <c r="AB700" s="249">
        <v>1489286.28</v>
      </c>
      <c r="AC700" s="249"/>
      <c r="AD700" s="249"/>
      <c r="AE700" s="249">
        <v>1649399.22</v>
      </c>
      <c r="AF700" s="250"/>
      <c r="AG700" s="251"/>
      <c r="AH700" s="252"/>
      <c r="AI700" s="252"/>
      <c r="AJ700" s="252"/>
      <c r="AK700" s="253"/>
      <c r="AL700" s="252">
        <v>0</v>
      </c>
      <c r="AM700" s="254">
        <v>1649399.22</v>
      </c>
      <c r="AN700" s="252"/>
      <c r="AO700" s="255">
        <v>1649399.22</v>
      </c>
      <c r="AP700" s="252"/>
      <c r="AQ700" s="256">
        <v>1489286.28</v>
      </c>
      <c r="AR700" s="252"/>
      <c r="AS700" s="252"/>
      <c r="AT700" s="252"/>
      <c r="AU700" s="252"/>
      <c r="AV700" s="257">
        <v>0</v>
      </c>
      <c r="AW700" s="252">
        <v>1489286.28</v>
      </c>
      <c r="AX700" s="252"/>
      <c r="AY700" s="254">
        <v>1489286.28</v>
      </c>
      <c r="AZ700" s="258"/>
      <c r="BA700" s="213">
        <v>0</v>
      </c>
      <c r="BC700" s="247" t="str">
        <f t="shared" si="85"/>
        <v/>
      </c>
      <c r="BD700" s="247" t="str">
        <f t="shared" si="85"/>
        <v/>
      </c>
      <c r="BE700" s="247" t="str">
        <f t="shared" si="85"/>
        <v/>
      </c>
      <c r="BF700" s="202" t="str">
        <f t="shared" si="85"/>
        <v/>
      </c>
      <c r="BG700" s="202" t="str">
        <f t="shared" si="87"/>
        <v>W/C</v>
      </c>
      <c r="BH700" s="202" t="str">
        <f t="shared" si="87"/>
        <v>NO</v>
      </c>
      <c r="BI700" s="202" t="str">
        <f t="shared" si="83"/>
        <v>W/C</v>
      </c>
      <c r="BK700" s="202" t="b">
        <f t="shared" si="86"/>
        <v>1</v>
      </c>
      <c r="BL700" s="202" t="b">
        <f t="shared" si="86"/>
        <v>1</v>
      </c>
      <c r="BM700" s="202" t="b">
        <f t="shared" si="86"/>
        <v>1</v>
      </c>
      <c r="BN700" s="202" t="b">
        <f t="shared" si="86"/>
        <v>1</v>
      </c>
      <c r="BO700" s="202" t="b">
        <f t="shared" si="86"/>
        <v>1</v>
      </c>
      <c r="BP700" s="202" t="b">
        <f t="shared" si="86"/>
        <v>1</v>
      </c>
      <c r="BQ700" s="202" t="b">
        <f t="shared" si="86"/>
        <v>1</v>
      </c>
    </row>
    <row r="701" spans="1:69" s="214" customFormat="1" ht="12" customHeight="1" x14ac:dyDescent="0.2">
      <c r="A701" s="364">
        <v>18604011</v>
      </c>
      <c r="B701" s="244" t="s">
        <v>2333</v>
      </c>
      <c r="C701" s="243" t="s">
        <v>1053</v>
      </c>
      <c r="D701" s="244" t="s">
        <v>479</v>
      </c>
      <c r="E701" s="245"/>
      <c r="F701" s="263">
        <v>42872</v>
      </c>
      <c r="G701" s="244"/>
      <c r="H701" s="247" t="s">
        <v>1684</v>
      </c>
      <c r="I701" s="247" t="s">
        <v>1684</v>
      </c>
      <c r="J701" s="247" t="s">
        <v>1684</v>
      </c>
      <c r="K701" s="247" t="s">
        <v>1684</v>
      </c>
      <c r="L701" s="247" t="s">
        <v>479</v>
      </c>
      <c r="M701" s="247" t="s">
        <v>1685</v>
      </c>
      <c r="N701" s="247" t="s">
        <v>479</v>
      </c>
      <c r="O701" s="248"/>
      <c r="P701" s="249">
        <v>1517126.11</v>
      </c>
      <c r="Q701" s="249">
        <v>1517126.11</v>
      </c>
      <c r="R701" s="249">
        <v>1517126.11</v>
      </c>
      <c r="S701" s="249">
        <v>1517126.11</v>
      </c>
      <c r="T701" s="249">
        <v>1103364.52</v>
      </c>
      <c r="U701" s="249">
        <v>1057391.01</v>
      </c>
      <c r="V701" s="249">
        <v>1011417.5</v>
      </c>
      <c r="W701" s="249">
        <v>965443.99</v>
      </c>
      <c r="X701" s="249">
        <v>919470.48</v>
      </c>
      <c r="Y701" s="249">
        <v>873496.97</v>
      </c>
      <c r="Z701" s="249">
        <v>827523.46</v>
      </c>
      <c r="AA701" s="249">
        <v>781549.95</v>
      </c>
      <c r="AB701" s="249">
        <v>735576.44</v>
      </c>
      <c r="AC701" s="249"/>
      <c r="AD701" s="249"/>
      <c r="AE701" s="249">
        <v>1101448.9570833335</v>
      </c>
      <c r="AF701" s="250"/>
      <c r="AG701" s="251"/>
      <c r="AH701" s="252"/>
      <c r="AI701" s="252"/>
      <c r="AJ701" s="252"/>
      <c r="AK701" s="253"/>
      <c r="AL701" s="252">
        <v>0</v>
      </c>
      <c r="AM701" s="254">
        <v>1101448.9570833335</v>
      </c>
      <c r="AN701" s="252"/>
      <c r="AO701" s="255">
        <v>1101448.9570833335</v>
      </c>
      <c r="AP701" s="252"/>
      <c r="AQ701" s="256">
        <v>735576.44</v>
      </c>
      <c r="AR701" s="252"/>
      <c r="AS701" s="252"/>
      <c r="AT701" s="252"/>
      <c r="AU701" s="252"/>
      <c r="AV701" s="257">
        <v>0</v>
      </c>
      <c r="AW701" s="252">
        <v>735576.44</v>
      </c>
      <c r="AX701" s="252"/>
      <c r="AY701" s="254">
        <v>735576.44</v>
      </c>
      <c r="AZ701" s="258"/>
      <c r="BA701" s="213">
        <v>0</v>
      </c>
      <c r="BC701" s="247" t="str">
        <f t="shared" si="85"/>
        <v/>
      </c>
      <c r="BD701" s="247" t="str">
        <f t="shared" si="85"/>
        <v/>
      </c>
      <c r="BE701" s="247" t="str">
        <f t="shared" si="85"/>
        <v/>
      </c>
      <c r="BF701" s="202" t="str">
        <f t="shared" si="85"/>
        <v/>
      </c>
      <c r="BG701" s="202" t="str">
        <f t="shared" si="87"/>
        <v>W/C</v>
      </c>
      <c r="BH701" s="202" t="str">
        <f t="shared" si="87"/>
        <v>NO</v>
      </c>
      <c r="BI701" s="202" t="str">
        <f t="shared" si="83"/>
        <v>W/C</v>
      </c>
      <c r="BK701" s="202" t="b">
        <f t="shared" si="86"/>
        <v>1</v>
      </c>
      <c r="BL701" s="202" t="b">
        <f t="shared" si="86"/>
        <v>1</v>
      </c>
      <c r="BM701" s="202" t="b">
        <f t="shared" si="86"/>
        <v>1</v>
      </c>
      <c r="BN701" s="202" t="b">
        <f t="shared" si="86"/>
        <v>1</v>
      </c>
      <c r="BO701" s="202" t="b">
        <f t="shared" si="86"/>
        <v>1</v>
      </c>
      <c r="BP701" s="202" t="b">
        <f t="shared" si="86"/>
        <v>1</v>
      </c>
      <c r="BQ701" s="202" t="b">
        <f t="shared" si="86"/>
        <v>1</v>
      </c>
    </row>
    <row r="702" spans="1:69" s="214" customFormat="1" ht="12" customHeight="1" x14ac:dyDescent="0.2">
      <c r="A702" s="364">
        <v>18604021</v>
      </c>
      <c r="B702" s="244" t="s">
        <v>2334</v>
      </c>
      <c r="C702" s="243" t="s">
        <v>1054</v>
      </c>
      <c r="D702" s="244" t="s">
        <v>479</v>
      </c>
      <c r="E702" s="245"/>
      <c r="F702" s="263">
        <v>42904</v>
      </c>
      <c r="G702" s="244"/>
      <c r="H702" s="247" t="s">
        <v>1684</v>
      </c>
      <c r="I702" s="247" t="s">
        <v>1684</v>
      </c>
      <c r="J702" s="247" t="s">
        <v>1684</v>
      </c>
      <c r="K702" s="247" t="s">
        <v>1684</v>
      </c>
      <c r="L702" s="247" t="s">
        <v>479</v>
      </c>
      <c r="M702" s="247" t="s">
        <v>1685</v>
      </c>
      <c r="N702" s="247" t="s">
        <v>479</v>
      </c>
      <c r="O702" s="248"/>
      <c r="P702" s="249">
        <v>1848462.88</v>
      </c>
      <c r="Q702" s="249">
        <v>1834003.76</v>
      </c>
      <c r="R702" s="249">
        <v>1825923.02</v>
      </c>
      <c r="S702" s="249">
        <v>1817842.28</v>
      </c>
      <c r="T702" s="249">
        <v>1809761.54</v>
      </c>
      <c r="U702" s="249">
        <v>1796208.39</v>
      </c>
      <c r="V702" s="249">
        <v>1782655.24</v>
      </c>
      <c r="W702" s="249">
        <v>1769102.09</v>
      </c>
      <c r="X702" s="249">
        <v>1755548.94</v>
      </c>
      <c r="Y702" s="249">
        <v>1741995.79</v>
      </c>
      <c r="Z702" s="249">
        <v>1728442.64</v>
      </c>
      <c r="AA702" s="249">
        <v>1714889.49</v>
      </c>
      <c r="AB702" s="249">
        <v>1701336.34</v>
      </c>
      <c r="AC702" s="249"/>
      <c r="AD702" s="249"/>
      <c r="AE702" s="249">
        <v>1779272.7324999999</v>
      </c>
      <c r="AF702" s="250"/>
      <c r="AG702" s="251"/>
      <c r="AH702" s="252"/>
      <c r="AI702" s="252"/>
      <c r="AJ702" s="252"/>
      <c r="AK702" s="253"/>
      <c r="AL702" s="252">
        <v>0</v>
      </c>
      <c r="AM702" s="254">
        <v>1779272.7324999999</v>
      </c>
      <c r="AN702" s="252"/>
      <c r="AO702" s="255">
        <v>1779272.7324999999</v>
      </c>
      <c r="AP702" s="252"/>
      <c r="AQ702" s="256">
        <v>1701336.34</v>
      </c>
      <c r="AR702" s="252"/>
      <c r="AS702" s="252"/>
      <c r="AT702" s="252"/>
      <c r="AU702" s="252"/>
      <c r="AV702" s="257">
        <v>0</v>
      </c>
      <c r="AW702" s="252">
        <v>1701336.34</v>
      </c>
      <c r="AX702" s="252"/>
      <c r="AY702" s="254">
        <v>1701336.34</v>
      </c>
      <c r="AZ702" s="258"/>
      <c r="BA702" s="213">
        <v>0</v>
      </c>
      <c r="BC702" s="247" t="str">
        <f t="shared" si="85"/>
        <v/>
      </c>
      <c r="BD702" s="247" t="str">
        <f t="shared" si="85"/>
        <v/>
      </c>
      <c r="BE702" s="247" t="str">
        <f t="shared" si="85"/>
        <v/>
      </c>
      <c r="BF702" s="202" t="str">
        <f t="shared" si="85"/>
        <v/>
      </c>
      <c r="BG702" s="202" t="str">
        <f t="shared" si="87"/>
        <v>W/C</v>
      </c>
      <c r="BH702" s="202" t="str">
        <f t="shared" si="87"/>
        <v>NO</v>
      </c>
      <c r="BI702" s="202" t="str">
        <f t="shared" si="83"/>
        <v>W/C</v>
      </c>
      <c r="BK702" s="202" t="b">
        <f t="shared" si="86"/>
        <v>1</v>
      </c>
      <c r="BL702" s="202" t="b">
        <f t="shared" si="86"/>
        <v>1</v>
      </c>
      <c r="BM702" s="202" t="b">
        <f t="shared" si="86"/>
        <v>1</v>
      </c>
      <c r="BN702" s="202" t="b">
        <f t="shared" si="86"/>
        <v>1</v>
      </c>
      <c r="BO702" s="202" t="b">
        <f t="shared" si="86"/>
        <v>1</v>
      </c>
      <c r="BP702" s="202" t="b">
        <f t="shared" si="86"/>
        <v>1</v>
      </c>
      <c r="BQ702" s="202" t="b">
        <f t="shared" si="86"/>
        <v>1</v>
      </c>
    </row>
    <row r="703" spans="1:69" s="214" customFormat="1" ht="12" customHeight="1" x14ac:dyDescent="0.2">
      <c r="A703" s="364">
        <v>18604031</v>
      </c>
      <c r="B703" s="244" t="s">
        <v>2335</v>
      </c>
      <c r="C703" s="243" t="s">
        <v>1055</v>
      </c>
      <c r="D703" s="244" t="s">
        <v>479</v>
      </c>
      <c r="E703" s="245"/>
      <c r="F703" s="263">
        <v>42842</v>
      </c>
      <c r="G703" s="244"/>
      <c r="H703" s="247" t="s">
        <v>1684</v>
      </c>
      <c r="I703" s="247" t="s">
        <v>1684</v>
      </c>
      <c r="J703" s="247" t="s">
        <v>1684</v>
      </c>
      <c r="K703" s="247" t="s">
        <v>1684</v>
      </c>
      <c r="L703" s="247" t="s">
        <v>479</v>
      </c>
      <c r="M703" s="247" t="s">
        <v>1685</v>
      </c>
      <c r="N703" s="247" t="s">
        <v>479</v>
      </c>
      <c r="O703" s="248"/>
      <c r="P703" s="249">
        <v>1641718.72</v>
      </c>
      <c r="Q703" s="249">
        <v>1629417.8</v>
      </c>
      <c r="R703" s="249">
        <v>1617116.88</v>
      </c>
      <c r="S703" s="249">
        <v>1604815.96</v>
      </c>
      <c r="T703" s="249">
        <v>1592515.04</v>
      </c>
      <c r="U703" s="249">
        <v>1580214.12</v>
      </c>
      <c r="V703" s="249">
        <v>1567913.2</v>
      </c>
      <c r="W703" s="249">
        <v>1555612.28</v>
      </c>
      <c r="X703" s="249">
        <v>1543311.3600000001</v>
      </c>
      <c r="Y703" s="249">
        <v>1531010.44</v>
      </c>
      <c r="Z703" s="249">
        <v>1518709.52</v>
      </c>
      <c r="AA703" s="249">
        <v>1506408.6</v>
      </c>
      <c r="AB703" s="249">
        <v>1494107.68</v>
      </c>
      <c r="AC703" s="249"/>
      <c r="AD703" s="249"/>
      <c r="AE703" s="249">
        <v>1567913.2</v>
      </c>
      <c r="AF703" s="250"/>
      <c r="AG703" s="251"/>
      <c r="AH703" s="252"/>
      <c r="AI703" s="252"/>
      <c r="AJ703" s="252"/>
      <c r="AK703" s="253"/>
      <c r="AL703" s="252">
        <v>0</v>
      </c>
      <c r="AM703" s="254">
        <v>1567913.2</v>
      </c>
      <c r="AN703" s="252"/>
      <c r="AO703" s="255">
        <v>1567913.2</v>
      </c>
      <c r="AP703" s="252"/>
      <c r="AQ703" s="256">
        <v>1494107.68</v>
      </c>
      <c r="AR703" s="252"/>
      <c r="AS703" s="252"/>
      <c r="AT703" s="252"/>
      <c r="AU703" s="252"/>
      <c r="AV703" s="257">
        <v>0</v>
      </c>
      <c r="AW703" s="252">
        <v>1494107.68</v>
      </c>
      <c r="AX703" s="252"/>
      <c r="AY703" s="254">
        <v>1494107.68</v>
      </c>
      <c r="AZ703" s="258"/>
      <c r="BA703" s="213">
        <v>0</v>
      </c>
      <c r="BC703" s="247" t="str">
        <f t="shared" si="85"/>
        <v/>
      </c>
      <c r="BD703" s="247" t="str">
        <f t="shared" si="85"/>
        <v/>
      </c>
      <c r="BE703" s="247" t="str">
        <f t="shared" si="85"/>
        <v/>
      </c>
      <c r="BF703" s="202" t="str">
        <f t="shared" si="85"/>
        <v/>
      </c>
      <c r="BG703" s="202" t="str">
        <f t="shared" si="87"/>
        <v>W/C</v>
      </c>
      <c r="BH703" s="202" t="str">
        <f t="shared" si="87"/>
        <v>NO</v>
      </c>
      <c r="BI703" s="202" t="str">
        <f t="shared" si="83"/>
        <v>W/C</v>
      </c>
      <c r="BK703" s="202" t="b">
        <f t="shared" si="86"/>
        <v>1</v>
      </c>
      <c r="BL703" s="202" t="b">
        <f t="shared" si="86"/>
        <v>1</v>
      </c>
      <c r="BM703" s="202" t="b">
        <f t="shared" si="86"/>
        <v>1</v>
      </c>
      <c r="BN703" s="202" t="b">
        <f t="shared" si="86"/>
        <v>1</v>
      </c>
      <c r="BO703" s="202" t="b">
        <f t="shared" si="86"/>
        <v>1</v>
      </c>
      <c r="BP703" s="202" t="b">
        <f t="shared" si="86"/>
        <v>1</v>
      </c>
      <c r="BQ703" s="202" t="b">
        <f t="shared" si="86"/>
        <v>1</v>
      </c>
    </row>
    <row r="704" spans="1:69" s="214" customFormat="1" ht="12" customHeight="1" x14ac:dyDescent="0.2">
      <c r="A704" s="364">
        <v>18604041</v>
      </c>
      <c r="B704" s="244" t="s">
        <v>2336</v>
      </c>
      <c r="C704" s="243" t="s">
        <v>1056</v>
      </c>
      <c r="D704" s="244" t="s">
        <v>479</v>
      </c>
      <c r="E704" s="245"/>
      <c r="F704" s="263">
        <v>42904</v>
      </c>
      <c r="G704" s="244"/>
      <c r="H704" s="247" t="s">
        <v>1684</v>
      </c>
      <c r="I704" s="247" t="s">
        <v>1684</v>
      </c>
      <c r="J704" s="247" t="s">
        <v>1684</v>
      </c>
      <c r="K704" s="247" t="s">
        <v>1684</v>
      </c>
      <c r="L704" s="247" t="s">
        <v>479</v>
      </c>
      <c r="M704" s="247" t="s">
        <v>1685</v>
      </c>
      <c r="N704" s="247" t="s">
        <v>479</v>
      </c>
      <c r="O704" s="248"/>
      <c r="P704" s="249">
        <v>1344481.03</v>
      </c>
      <c r="Q704" s="249">
        <v>1318280.8899999999</v>
      </c>
      <c r="R704" s="249">
        <v>1292080.75</v>
      </c>
      <c r="S704" s="249">
        <v>1265880.6100000001</v>
      </c>
      <c r="T704" s="249">
        <v>1272775.3899999999</v>
      </c>
      <c r="U704" s="249">
        <v>1254848.98</v>
      </c>
      <c r="V704" s="249">
        <v>1236922.57</v>
      </c>
      <c r="W704" s="249">
        <v>1218996.1599999999</v>
      </c>
      <c r="X704" s="249">
        <v>1201069.75</v>
      </c>
      <c r="Y704" s="249">
        <v>1183143.3400000001</v>
      </c>
      <c r="Z704" s="249">
        <v>1165216.93</v>
      </c>
      <c r="AA704" s="249">
        <v>1147290.52</v>
      </c>
      <c r="AB704" s="249">
        <v>1129364.1100000001</v>
      </c>
      <c r="AC704" s="249"/>
      <c r="AD704" s="249"/>
      <c r="AE704" s="249">
        <v>1232785.7049999998</v>
      </c>
      <c r="AF704" s="250"/>
      <c r="AG704" s="251"/>
      <c r="AH704" s="252"/>
      <c r="AI704" s="252"/>
      <c r="AJ704" s="252"/>
      <c r="AK704" s="253"/>
      <c r="AL704" s="252">
        <v>0</v>
      </c>
      <c r="AM704" s="254">
        <v>1232785.7049999998</v>
      </c>
      <c r="AN704" s="252"/>
      <c r="AO704" s="255">
        <v>1232785.7049999998</v>
      </c>
      <c r="AP704" s="252"/>
      <c r="AQ704" s="256">
        <v>1129364.1100000001</v>
      </c>
      <c r="AR704" s="252"/>
      <c r="AS704" s="252"/>
      <c r="AT704" s="252"/>
      <c r="AU704" s="252"/>
      <c r="AV704" s="257">
        <v>0</v>
      </c>
      <c r="AW704" s="252">
        <v>1129364.1100000001</v>
      </c>
      <c r="AX704" s="252"/>
      <c r="AY704" s="254">
        <v>1129364.1100000001</v>
      </c>
      <c r="AZ704" s="258"/>
      <c r="BA704" s="213">
        <v>0</v>
      </c>
      <c r="BC704" s="247" t="str">
        <f t="shared" si="85"/>
        <v/>
      </c>
      <c r="BD704" s="247" t="str">
        <f t="shared" si="85"/>
        <v/>
      </c>
      <c r="BE704" s="247" t="str">
        <f t="shared" si="85"/>
        <v/>
      </c>
      <c r="BF704" s="202" t="str">
        <f t="shared" si="85"/>
        <v/>
      </c>
      <c r="BG704" s="202" t="str">
        <f t="shared" si="87"/>
        <v>W/C</v>
      </c>
      <c r="BH704" s="202" t="str">
        <f t="shared" si="87"/>
        <v>NO</v>
      </c>
      <c r="BI704" s="202" t="str">
        <f t="shared" si="83"/>
        <v>W/C</v>
      </c>
      <c r="BK704" s="202" t="b">
        <f t="shared" si="86"/>
        <v>1</v>
      </c>
      <c r="BL704" s="202" t="b">
        <f t="shared" si="86"/>
        <v>1</v>
      </c>
      <c r="BM704" s="202" t="b">
        <f t="shared" si="86"/>
        <v>1</v>
      </c>
      <c r="BN704" s="202" t="b">
        <f t="shared" si="86"/>
        <v>1</v>
      </c>
      <c r="BO704" s="202" t="b">
        <f t="shared" si="86"/>
        <v>1</v>
      </c>
      <c r="BP704" s="202" t="b">
        <f t="shared" si="86"/>
        <v>1</v>
      </c>
      <c r="BQ704" s="202" t="b">
        <f t="shared" si="86"/>
        <v>1</v>
      </c>
    </row>
    <row r="705" spans="1:69" s="214" customFormat="1" ht="12" customHeight="1" x14ac:dyDescent="0.2">
      <c r="A705" s="239">
        <v>18605011</v>
      </c>
      <c r="B705" s="240" t="s">
        <v>2337</v>
      </c>
      <c r="C705" s="361" t="s">
        <v>1057</v>
      </c>
      <c r="D705" s="201" t="s">
        <v>479</v>
      </c>
      <c r="E705" s="170"/>
      <c r="F705" s="361"/>
      <c r="G705" s="201"/>
      <c r="H705" s="202" t="s">
        <v>1684</v>
      </c>
      <c r="I705" s="202" t="s">
        <v>1684</v>
      </c>
      <c r="J705" s="202" t="s">
        <v>1684</v>
      </c>
      <c r="K705" s="202" t="s">
        <v>1684</v>
      </c>
      <c r="L705" s="202" t="s">
        <v>479</v>
      </c>
      <c r="M705" s="202" t="s">
        <v>1685</v>
      </c>
      <c r="N705" s="202" t="s">
        <v>479</v>
      </c>
      <c r="O705" s="167"/>
      <c r="P705" s="203">
        <v>4963119.99</v>
      </c>
      <c r="Q705" s="203">
        <v>4773857.3899999997</v>
      </c>
      <c r="R705" s="203">
        <v>4573894.78</v>
      </c>
      <c r="S705" s="203">
        <v>4373932.17</v>
      </c>
      <c r="T705" s="203">
        <v>4173969.56</v>
      </c>
      <c r="U705" s="203">
        <v>3974006.95</v>
      </c>
      <c r="V705" s="203">
        <v>3774044.34</v>
      </c>
      <c r="W705" s="203">
        <v>3574081.73</v>
      </c>
      <c r="X705" s="203">
        <v>3374119.12</v>
      </c>
      <c r="Y705" s="203">
        <v>3174156.51</v>
      </c>
      <c r="Z705" s="203">
        <v>2974193.9</v>
      </c>
      <c r="AA705" s="203">
        <v>2774231.29</v>
      </c>
      <c r="AB705" s="203">
        <v>2574268.6800000002</v>
      </c>
      <c r="AC705" s="203"/>
      <c r="AD705" s="203"/>
      <c r="AE705" s="203">
        <v>3773598.5062499996</v>
      </c>
      <c r="AF705" s="215"/>
      <c r="AG705" s="216"/>
      <c r="AH705" s="205"/>
      <c r="AI705" s="205"/>
      <c r="AJ705" s="205"/>
      <c r="AK705" s="206"/>
      <c r="AL705" s="205">
        <v>0</v>
      </c>
      <c r="AM705" s="207">
        <v>3773598.5062499996</v>
      </c>
      <c r="AN705" s="205"/>
      <c r="AO705" s="208">
        <v>3773598.5062499996</v>
      </c>
      <c r="AP705" s="209"/>
      <c r="AQ705" s="210">
        <v>2574268.6800000002</v>
      </c>
      <c r="AR705" s="205"/>
      <c r="AS705" s="205"/>
      <c r="AT705" s="205"/>
      <c r="AU705" s="205"/>
      <c r="AV705" s="211">
        <v>0</v>
      </c>
      <c r="AW705" s="205">
        <v>2574268.6800000002</v>
      </c>
      <c r="AX705" s="205"/>
      <c r="AY705" s="207">
        <v>2574268.6800000002</v>
      </c>
      <c r="AZ705" s="212"/>
      <c r="BA705" s="213">
        <v>0</v>
      </c>
      <c r="BC705" s="202" t="str">
        <f t="shared" si="85"/>
        <v/>
      </c>
      <c r="BD705" s="202" t="str">
        <f t="shared" si="85"/>
        <v/>
      </c>
      <c r="BE705" s="202" t="str">
        <f t="shared" si="85"/>
        <v/>
      </c>
      <c r="BF705" s="202" t="str">
        <f t="shared" si="85"/>
        <v/>
      </c>
      <c r="BG705" s="202" t="str">
        <f t="shared" si="87"/>
        <v>W/C</v>
      </c>
      <c r="BH705" s="202" t="str">
        <f t="shared" si="87"/>
        <v>NO</v>
      </c>
      <c r="BI705" s="202" t="str">
        <f t="shared" si="83"/>
        <v>W/C</v>
      </c>
      <c r="BK705" s="202" t="b">
        <f t="shared" si="86"/>
        <v>1</v>
      </c>
      <c r="BL705" s="202" t="b">
        <f t="shared" si="86"/>
        <v>1</v>
      </c>
      <c r="BM705" s="202" t="b">
        <f t="shared" si="86"/>
        <v>1</v>
      </c>
      <c r="BN705" s="202" t="b">
        <f t="shared" si="86"/>
        <v>1</v>
      </c>
      <c r="BO705" s="202" t="b">
        <f t="shared" si="86"/>
        <v>1</v>
      </c>
      <c r="BP705" s="202" t="b">
        <f t="shared" si="86"/>
        <v>1</v>
      </c>
      <c r="BQ705" s="202" t="b">
        <f t="shared" si="86"/>
        <v>1</v>
      </c>
    </row>
    <row r="706" spans="1:69" s="214" customFormat="1" ht="12" customHeight="1" x14ac:dyDescent="0.2">
      <c r="A706" s="309">
        <v>18605021</v>
      </c>
      <c r="B706" s="201" t="s">
        <v>2338</v>
      </c>
      <c r="C706" s="200" t="s">
        <v>1058</v>
      </c>
      <c r="D706" s="201" t="s">
        <v>479</v>
      </c>
      <c r="E706" s="170"/>
      <c r="F706" s="200"/>
      <c r="G706" s="201"/>
      <c r="H706" s="202" t="s">
        <v>1684</v>
      </c>
      <c r="I706" s="202" t="s">
        <v>1684</v>
      </c>
      <c r="J706" s="202" t="s">
        <v>1684</v>
      </c>
      <c r="K706" s="202" t="s">
        <v>1684</v>
      </c>
      <c r="L706" s="202" t="s">
        <v>479</v>
      </c>
      <c r="M706" s="202" t="s">
        <v>1685</v>
      </c>
      <c r="N706" s="202" t="s">
        <v>479</v>
      </c>
      <c r="O706" s="167"/>
      <c r="P706" s="203">
        <v>3760023.75</v>
      </c>
      <c r="Q706" s="203">
        <v>3516311.79</v>
      </c>
      <c r="R706" s="203">
        <v>3272599.85</v>
      </c>
      <c r="S706" s="203">
        <v>3028887.91</v>
      </c>
      <c r="T706" s="203">
        <v>3068089.39</v>
      </c>
      <c r="U706" s="203">
        <v>3949719.75</v>
      </c>
      <c r="V706" s="203">
        <v>4353971.37</v>
      </c>
      <c r="W706" s="203">
        <v>4476629.21</v>
      </c>
      <c r="X706" s="203">
        <v>4967389.97</v>
      </c>
      <c r="Y706" s="203">
        <v>4631467.18</v>
      </c>
      <c r="Z706" s="203">
        <v>4642144.63</v>
      </c>
      <c r="AA706" s="203">
        <v>4454247.5599999996</v>
      </c>
      <c r="AB706" s="203">
        <v>4266965.99</v>
      </c>
      <c r="AC706" s="203"/>
      <c r="AD706" s="203"/>
      <c r="AE706" s="203">
        <v>4031246.1233333335</v>
      </c>
      <c r="AF706" s="215"/>
      <c r="AG706" s="216"/>
      <c r="AH706" s="205"/>
      <c r="AI706" s="205"/>
      <c r="AJ706" s="205"/>
      <c r="AK706" s="206"/>
      <c r="AL706" s="205">
        <v>0</v>
      </c>
      <c r="AM706" s="207">
        <v>4031246.1233333335</v>
      </c>
      <c r="AN706" s="205"/>
      <c r="AO706" s="208">
        <v>4031246.1233333335</v>
      </c>
      <c r="AP706" s="209"/>
      <c r="AQ706" s="210">
        <v>4266965.99</v>
      </c>
      <c r="AR706" s="205"/>
      <c r="AS706" s="205"/>
      <c r="AT706" s="205"/>
      <c r="AU706" s="205"/>
      <c r="AV706" s="211">
        <v>0</v>
      </c>
      <c r="AW706" s="205">
        <v>4266965.99</v>
      </c>
      <c r="AX706" s="205"/>
      <c r="AY706" s="207">
        <v>4266965.99</v>
      </c>
      <c r="AZ706" s="212"/>
      <c r="BA706" s="213">
        <v>0</v>
      </c>
      <c r="BC706" s="202" t="str">
        <f t="shared" si="85"/>
        <v/>
      </c>
      <c r="BD706" s="202" t="str">
        <f t="shared" si="85"/>
        <v/>
      </c>
      <c r="BE706" s="202" t="str">
        <f t="shared" si="85"/>
        <v/>
      </c>
      <c r="BF706" s="202" t="str">
        <f t="shared" si="85"/>
        <v/>
      </c>
      <c r="BG706" s="202" t="str">
        <f t="shared" si="87"/>
        <v>W/C</v>
      </c>
      <c r="BH706" s="202" t="str">
        <f t="shared" si="87"/>
        <v>NO</v>
      </c>
      <c r="BI706" s="202" t="str">
        <f t="shared" si="83"/>
        <v>W/C</v>
      </c>
      <c r="BK706" s="202" t="b">
        <f t="shared" si="86"/>
        <v>1</v>
      </c>
      <c r="BL706" s="202" t="b">
        <f t="shared" si="86"/>
        <v>1</v>
      </c>
      <c r="BM706" s="202" t="b">
        <f t="shared" si="86"/>
        <v>1</v>
      </c>
      <c r="BN706" s="202" t="b">
        <f t="shared" si="86"/>
        <v>1</v>
      </c>
      <c r="BO706" s="202" t="b">
        <f t="shared" si="86"/>
        <v>1</v>
      </c>
      <c r="BP706" s="202" t="b">
        <f t="shared" si="86"/>
        <v>1</v>
      </c>
      <c r="BQ706" s="202" t="b">
        <f t="shared" si="86"/>
        <v>1</v>
      </c>
    </row>
    <row r="707" spans="1:69" s="214" customFormat="1" ht="12" customHeight="1" x14ac:dyDescent="0.2">
      <c r="A707" s="239">
        <v>18605031</v>
      </c>
      <c r="B707" s="240" t="s">
        <v>2339</v>
      </c>
      <c r="C707" s="351" t="s">
        <v>1059</v>
      </c>
      <c r="D707" s="201" t="s">
        <v>479</v>
      </c>
      <c r="E707" s="170"/>
      <c r="F707" s="351"/>
      <c r="G707" s="201"/>
      <c r="H707" s="202" t="s">
        <v>1684</v>
      </c>
      <c r="I707" s="202" t="s">
        <v>1684</v>
      </c>
      <c r="J707" s="202" t="s">
        <v>1684</v>
      </c>
      <c r="K707" s="202" t="s">
        <v>1684</v>
      </c>
      <c r="L707" s="202" t="s">
        <v>479</v>
      </c>
      <c r="M707" s="202" t="s">
        <v>1685</v>
      </c>
      <c r="N707" s="202" t="s">
        <v>479</v>
      </c>
      <c r="O707" s="167"/>
      <c r="P707" s="203">
        <v>0</v>
      </c>
      <c r="Q707" s="203">
        <v>0</v>
      </c>
      <c r="R707" s="203">
        <v>0</v>
      </c>
      <c r="S707" s="203">
        <v>0</v>
      </c>
      <c r="T707" s="203">
        <v>0</v>
      </c>
      <c r="U707" s="203">
        <v>0</v>
      </c>
      <c r="V707" s="203">
        <v>0</v>
      </c>
      <c r="W707" s="203">
        <v>0</v>
      </c>
      <c r="X707" s="203">
        <v>0</v>
      </c>
      <c r="Y707" s="203">
        <v>0</v>
      </c>
      <c r="Z707" s="203">
        <v>0</v>
      </c>
      <c r="AA707" s="203">
        <v>0</v>
      </c>
      <c r="AB707" s="203">
        <v>0</v>
      </c>
      <c r="AC707" s="203"/>
      <c r="AD707" s="203"/>
      <c r="AE707" s="203">
        <v>0</v>
      </c>
      <c r="AF707" s="215"/>
      <c r="AG707" s="216"/>
      <c r="AH707" s="205"/>
      <c r="AI707" s="205"/>
      <c r="AJ707" s="205"/>
      <c r="AK707" s="206"/>
      <c r="AL707" s="205">
        <v>0</v>
      </c>
      <c r="AM707" s="207">
        <v>0</v>
      </c>
      <c r="AN707" s="205"/>
      <c r="AO707" s="208">
        <v>0</v>
      </c>
      <c r="AP707" s="209"/>
      <c r="AQ707" s="210">
        <v>0</v>
      </c>
      <c r="AR707" s="205"/>
      <c r="AS707" s="205"/>
      <c r="AT707" s="205"/>
      <c r="AU707" s="205"/>
      <c r="AV707" s="211">
        <v>0</v>
      </c>
      <c r="AW707" s="205">
        <v>0</v>
      </c>
      <c r="AX707" s="205"/>
      <c r="AY707" s="207">
        <v>0</v>
      </c>
      <c r="AZ707" s="212"/>
      <c r="BA707" s="213">
        <v>0</v>
      </c>
      <c r="BC707" s="202" t="str">
        <f t="shared" si="85"/>
        <v/>
      </c>
      <c r="BD707" s="202" t="str">
        <f t="shared" si="85"/>
        <v/>
      </c>
      <c r="BE707" s="202" t="str">
        <f t="shared" si="85"/>
        <v/>
      </c>
      <c r="BF707" s="202" t="str">
        <f t="shared" si="85"/>
        <v/>
      </c>
      <c r="BG707" s="202" t="str">
        <f t="shared" si="87"/>
        <v>W/C</v>
      </c>
      <c r="BH707" s="202" t="str">
        <f t="shared" si="87"/>
        <v>NO</v>
      </c>
      <c r="BI707" s="202" t="str">
        <f t="shared" si="83"/>
        <v>W/C</v>
      </c>
      <c r="BK707" s="202" t="b">
        <f t="shared" si="86"/>
        <v>1</v>
      </c>
      <c r="BL707" s="202" t="b">
        <f t="shared" si="86"/>
        <v>1</v>
      </c>
      <c r="BM707" s="202" t="b">
        <f t="shared" si="86"/>
        <v>1</v>
      </c>
      <c r="BN707" s="202" t="b">
        <f t="shared" si="86"/>
        <v>1</v>
      </c>
      <c r="BO707" s="202" t="b">
        <f t="shared" si="86"/>
        <v>1</v>
      </c>
      <c r="BP707" s="202" t="b">
        <f t="shared" si="86"/>
        <v>1</v>
      </c>
      <c r="BQ707" s="202" t="b">
        <f t="shared" si="86"/>
        <v>1</v>
      </c>
    </row>
    <row r="708" spans="1:69" s="214" customFormat="1" ht="12" customHeight="1" x14ac:dyDescent="0.2">
      <c r="A708" s="239">
        <v>18605041</v>
      </c>
      <c r="B708" s="240" t="s">
        <v>2340</v>
      </c>
      <c r="C708" s="361" t="s">
        <v>1060</v>
      </c>
      <c r="D708" s="201" t="s">
        <v>479</v>
      </c>
      <c r="E708" s="170"/>
      <c r="F708" s="361"/>
      <c r="G708" s="201"/>
      <c r="H708" s="202" t="s">
        <v>1684</v>
      </c>
      <c r="I708" s="202" t="s">
        <v>1684</v>
      </c>
      <c r="J708" s="202" t="s">
        <v>1684</v>
      </c>
      <c r="K708" s="202" t="s">
        <v>1684</v>
      </c>
      <c r="L708" s="202" t="s">
        <v>479</v>
      </c>
      <c r="M708" s="202" t="s">
        <v>1685</v>
      </c>
      <c r="N708" s="202" t="s">
        <v>479</v>
      </c>
      <c r="O708" s="167"/>
      <c r="P708" s="203">
        <v>2497282.75</v>
      </c>
      <c r="Q708" s="203">
        <v>2468918.75</v>
      </c>
      <c r="R708" s="203">
        <v>2440554.75</v>
      </c>
      <c r="S708" s="203">
        <v>2412190.75</v>
      </c>
      <c r="T708" s="203">
        <v>2383826.75</v>
      </c>
      <c r="U708" s="203">
        <v>2355462.75</v>
      </c>
      <c r="V708" s="203">
        <v>2327584.27</v>
      </c>
      <c r="W708" s="203">
        <v>2299220.27</v>
      </c>
      <c r="X708" s="203">
        <v>2270856.27</v>
      </c>
      <c r="Y708" s="203">
        <v>2242492.27</v>
      </c>
      <c r="Z708" s="203">
        <v>2214128.27</v>
      </c>
      <c r="AA708" s="203">
        <v>2185764.27</v>
      </c>
      <c r="AB708" s="203">
        <v>2157400.27</v>
      </c>
      <c r="AC708" s="203"/>
      <c r="AD708" s="203"/>
      <c r="AE708" s="203">
        <v>2327361.7399999998</v>
      </c>
      <c r="AF708" s="215"/>
      <c r="AG708" s="216"/>
      <c r="AH708" s="205"/>
      <c r="AI708" s="205"/>
      <c r="AJ708" s="205"/>
      <c r="AK708" s="206"/>
      <c r="AL708" s="205">
        <v>0</v>
      </c>
      <c r="AM708" s="207">
        <v>2327361.7399999998</v>
      </c>
      <c r="AN708" s="205"/>
      <c r="AO708" s="208">
        <v>2327361.7399999998</v>
      </c>
      <c r="AP708" s="209"/>
      <c r="AQ708" s="210">
        <v>2157400.27</v>
      </c>
      <c r="AR708" s="205"/>
      <c r="AS708" s="205"/>
      <c r="AT708" s="205"/>
      <c r="AU708" s="205"/>
      <c r="AV708" s="211">
        <v>0</v>
      </c>
      <c r="AW708" s="205">
        <v>2157400.27</v>
      </c>
      <c r="AX708" s="205"/>
      <c r="AY708" s="207">
        <v>2157400.27</v>
      </c>
      <c r="AZ708" s="212"/>
      <c r="BA708" s="213">
        <v>0</v>
      </c>
      <c r="BC708" s="202" t="str">
        <f t="shared" si="85"/>
        <v/>
      </c>
      <c r="BD708" s="202" t="str">
        <f t="shared" si="85"/>
        <v/>
      </c>
      <c r="BE708" s="202" t="str">
        <f t="shared" si="85"/>
        <v/>
      </c>
      <c r="BF708" s="202" t="str">
        <f t="shared" si="85"/>
        <v/>
      </c>
      <c r="BG708" s="202" t="str">
        <f t="shared" si="87"/>
        <v>W/C</v>
      </c>
      <c r="BH708" s="202" t="str">
        <f t="shared" si="87"/>
        <v>NO</v>
      </c>
      <c r="BI708" s="202" t="str">
        <f t="shared" si="83"/>
        <v>W/C</v>
      </c>
      <c r="BK708" s="202" t="b">
        <f t="shared" si="86"/>
        <v>1</v>
      </c>
      <c r="BL708" s="202" t="b">
        <f t="shared" si="86"/>
        <v>1</v>
      </c>
      <c r="BM708" s="202" t="b">
        <f t="shared" si="86"/>
        <v>1</v>
      </c>
      <c r="BN708" s="202" t="b">
        <f t="shared" si="86"/>
        <v>1</v>
      </c>
      <c r="BO708" s="202" t="b">
        <f t="shared" si="86"/>
        <v>1</v>
      </c>
      <c r="BP708" s="202" t="b">
        <f t="shared" si="86"/>
        <v>1</v>
      </c>
      <c r="BQ708" s="202" t="b">
        <f t="shared" si="86"/>
        <v>1</v>
      </c>
    </row>
    <row r="709" spans="1:69" s="214" customFormat="1" ht="12" customHeight="1" x14ac:dyDescent="0.2">
      <c r="A709" s="293">
        <v>18605051</v>
      </c>
      <c r="B709" s="294" t="s">
        <v>2341</v>
      </c>
      <c r="C709" s="200" t="s">
        <v>1061</v>
      </c>
      <c r="D709" s="201" t="s">
        <v>479</v>
      </c>
      <c r="E709" s="170"/>
      <c r="F709" s="200"/>
      <c r="G709" s="201"/>
      <c r="H709" s="202" t="s">
        <v>1684</v>
      </c>
      <c r="I709" s="202" t="s">
        <v>1684</v>
      </c>
      <c r="J709" s="202" t="s">
        <v>1684</v>
      </c>
      <c r="K709" s="202" t="s">
        <v>1684</v>
      </c>
      <c r="L709" s="202" t="s">
        <v>479</v>
      </c>
      <c r="M709" s="202" t="s">
        <v>1685</v>
      </c>
      <c r="N709" s="202" t="s">
        <v>479</v>
      </c>
      <c r="O709" s="237"/>
      <c r="P709" s="203">
        <v>3253082.33</v>
      </c>
      <c r="Q709" s="203">
        <v>3220551.51</v>
      </c>
      <c r="R709" s="203">
        <v>3188020.69</v>
      </c>
      <c r="S709" s="203">
        <v>3155489.87</v>
      </c>
      <c r="T709" s="203">
        <v>3122959.05</v>
      </c>
      <c r="U709" s="203">
        <v>3090428.23</v>
      </c>
      <c r="V709" s="203">
        <v>3057897.41</v>
      </c>
      <c r="W709" s="203">
        <v>3025366.59</v>
      </c>
      <c r="X709" s="203">
        <v>2992835.77</v>
      </c>
      <c r="Y709" s="203">
        <v>2960304.95</v>
      </c>
      <c r="Z709" s="203">
        <v>2927774.13</v>
      </c>
      <c r="AA709" s="203">
        <v>2895243.31</v>
      </c>
      <c r="AB709" s="203">
        <v>2862712.49</v>
      </c>
      <c r="AC709" s="203"/>
      <c r="AD709" s="203"/>
      <c r="AE709" s="203">
        <v>3057897.41</v>
      </c>
      <c r="AF709" s="215"/>
      <c r="AG709" s="216"/>
      <c r="AH709" s="205"/>
      <c r="AI709" s="205"/>
      <c r="AJ709" s="205"/>
      <c r="AK709" s="206"/>
      <c r="AL709" s="205">
        <v>0</v>
      </c>
      <c r="AM709" s="207">
        <v>3057897.41</v>
      </c>
      <c r="AN709" s="205"/>
      <c r="AO709" s="208">
        <v>3057897.41</v>
      </c>
      <c r="AP709" s="205"/>
      <c r="AQ709" s="210">
        <v>2862712.49</v>
      </c>
      <c r="AR709" s="205"/>
      <c r="AS709" s="205"/>
      <c r="AT709" s="205"/>
      <c r="AU709" s="205"/>
      <c r="AV709" s="211">
        <v>0</v>
      </c>
      <c r="AW709" s="205">
        <v>2862712.49</v>
      </c>
      <c r="AX709" s="205"/>
      <c r="AY709" s="207">
        <v>2862712.49</v>
      </c>
      <c r="AZ709" s="212"/>
      <c r="BA709" s="213">
        <v>0</v>
      </c>
      <c r="BC709" s="202" t="str">
        <f t="shared" si="85"/>
        <v/>
      </c>
      <c r="BD709" s="202" t="str">
        <f t="shared" si="85"/>
        <v/>
      </c>
      <c r="BE709" s="202" t="str">
        <f t="shared" si="85"/>
        <v/>
      </c>
      <c r="BF709" s="202" t="str">
        <f t="shared" si="85"/>
        <v/>
      </c>
      <c r="BG709" s="202" t="str">
        <f t="shared" si="87"/>
        <v>W/C</v>
      </c>
      <c r="BH709" s="202" t="str">
        <f t="shared" si="87"/>
        <v>NO</v>
      </c>
      <c r="BI709" s="202" t="str">
        <f t="shared" si="83"/>
        <v>W/C</v>
      </c>
      <c r="BK709" s="202" t="b">
        <f t="shared" si="86"/>
        <v>1</v>
      </c>
      <c r="BL709" s="202" t="b">
        <f t="shared" si="86"/>
        <v>1</v>
      </c>
      <c r="BM709" s="202" t="b">
        <f t="shared" si="86"/>
        <v>1</v>
      </c>
      <c r="BN709" s="202" t="b">
        <f t="shared" si="86"/>
        <v>1</v>
      </c>
      <c r="BO709" s="202" t="b">
        <f t="shared" si="86"/>
        <v>1</v>
      </c>
      <c r="BP709" s="202" t="b">
        <f t="shared" si="86"/>
        <v>1</v>
      </c>
      <c r="BQ709" s="202" t="b">
        <f t="shared" si="86"/>
        <v>1</v>
      </c>
    </row>
    <row r="710" spans="1:69" s="214" customFormat="1" ht="12" customHeight="1" x14ac:dyDescent="0.2">
      <c r="A710" s="239">
        <v>18605061</v>
      </c>
      <c r="B710" s="240" t="s">
        <v>2342</v>
      </c>
      <c r="C710" s="200" t="s">
        <v>1062</v>
      </c>
      <c r="D710" s="201" t="s">
        <v>479</v>
      </c>
      <c r="E710" s="170"/>
      <c r="F710" s="200"/>
      <c r="G710" s="201"/>
      <c r="H710" s="202" t="s">
        <v>1684</v>
      </c>
      <c r="I710" s="202" t="s">
        <v>1684</v>
      </c>
      <c r="J710" s="202" t="s">
        <v>1684</v>
      </c>
      <c r="K710" s="202" t="s">
        <v>1684</v>
      </c>
      <c r="L710" s="202" t="s">
        <v>479</v>
      </c>
      <c r="M710" s="202" t="s">
        <v>1685</v>
      </c>
      <c r="N710" s="202" t="s">
        <v>479</v>
      </c>
      <c r="O710" s="167"/>
      <c r="P710" s="203">
        <v>1108581.06</v>
      </c>
      <c r="Q710" s="203">
        <v>1072158.1399999999</v>
      </c>
      <c r="R710" s="203">
        <v>1035735.22</v>
      </c>
      <c r="S710" s="203">
        <v>999312.3</v>
      </c>
      <c r="T710" s="203">
        <v>1026463.94</v>
      </c>
      <c r="U710" s="203">
        <v>1005934.66</v>
      </c>
      <c r="V710" s="203">
        <v>985405.38</v>
      </c>
      <c r="W710" s="203">
        <v>964876.1</v>
      </c>
      <c r="X710" s="203">
        <v>944346.82</v>
      </c>
      <c r="Y710" s="203">
        <v>923817.54</v>
      </c>
      <c r="Z710" s="203">
        <v>903288.26</v>
      </c>
      <c r="AA710" s="203">
        <v>882758.98</v>
      </c>
      <c r="AB710" s="203">
        <v>862229.7</v>
      </c>
      <c r="AC710" s="203"/>
      <c r="AD710" s="203"/>
      <c r="AE710" s="203">
        <v>977458.56</v>
      </c>
      <c r="AF710" s="215"/>
      <c r="AG710" s="216"/>
      <c r="AH710" s="205"/>
      <c r="AI710" s="205"/>
      <c r="AJ710" s="205"/>
      <c r="AK710" s="206"/>
      <c r="AL710" s="205">
        <v>0</v>
      </c>
      <c r="AM710" s="207">
        <v>977458.56</v>
      </c>
      <c r="AN710" s="205"/>
      <c r="AO710" s="208">
        <v>977458.56</v>
      </c>
      <c r="AP710" s="209"/>
      <c r="AQ710" s="210">
        <v>862229.7</v>
      </c>
      <c r="AR710" s="205"/>
      <c r="AS710" s="205"/>
      <c r="AT710" s="205"/>
      <c r="AU710" s="205"/>
      <c r="AV710" s="211">
        <v>0</v>
      </c>
      <c r="AW710" s="205">
        <v>862229.7</v>
      </c>
      <c r="AX710" s="205"/>
      <c r="AY710" s="207">
        <v>862229.7</v>
      </c>
      <c r="AZ710" s="212"/>
      <c r="BA710" s="213">
        <v>0</v>
      </c>
      <c r="BC710" s="202" t="str">
        <f t="shared" si="85"/>
        <v/>
      </c>
      <c r="BD710" s="202" t="str">
        <f t="shared" si="85"/>
        <v/>
      </c>
      <c r="BE710" s="202" t="str">
        <f t="shared" si="85"/>
        <v/>
      </c>
      <c r="BF710" s="202" t="str">
        <f t="shared" si="85"/>
        <v/>
      </c>
      <c r="BG710" s="202" t="str">
        <f t="shared" si="87"/>
        <v>W/C</v>
      </c>
      <c r="BH710" s="202" t="str">
        <f t="shared" si="87"/>
        <v>NO</v>
      </c>
      <c r="BI710" s="202" t="str">
        <f t="shared" si="83"/>
        <v>W/C</v>
      </c>
      <c r="BK710" s="202" t="b">
        <f t="shared" si="86"/>
        <v>1</v>
      </c>
      <c r="BL710" s="202" t="b">
        <f t="shared" si="86"/>
        <v>1</v>
      </c>
      <c r="BM710" s="202" t="b">
        <f t="shared" si="86"/>
        <v>1</v>
      </c>
      <c r="BN710" s="202" t="b">
        <f t="shared" si="86"/>
        <v>1</v>
      </c>
      <c r="BO710" s="202" t="b">
        <f t="shared" si="86"/>
        <v>1</v>
      </c>
      <c r="BP710" s="202" t="b">
        <f t="shared" si="86"/>
        <v>1</v>
      </c>
      <c r="BQ710" s="202" t="b">
        <f t="shared" si="86"/>
        <v>1</v>
      </c>
    </row>
    <row r="711" spans="1:69" s="214" customFormat="1" ht="12" customHeight="1" x14ac:dyDescent="0.2">
      <c r="A711" s="239">
        <v>18605071</v>
      </c>
      <c r="B711" s="240" t="s">
        <v>2343</v>
      </c>
      <c r="C711" s="200" t="s">
        <v>1063</v>
      </c>
      <c r="D711" s="201" t="s">
        <v>479</v>
      </c>
      <c r="E711" s="170"/>
      <c r="F711" s="200"/>
      <c r="G711" s="201"/>
      <c r="H711" s="202" t="s">
        <v>1684</v>
      </c>
      <c r="I711" s="202" t="s">
        <v>1684</v>
      </c>
      <c r="J711" s="202" t="s">
        <v>1684</v>
      </c>
      <c r="K711" s="202" t="s">
        <v>1684</v>
      </c>
      <c r="L711" s="202" t="s">
        <v>479</v>
      </c>
      <c r="M711" s="202" t="s">
        <v>1685</v>
      </c>
      <c r="N711" s="202" t="s">
        <v>479</v>
      </c>
      <c r="O711" s="167"/>
      <c r="P711" s="203">
        <v>1752815.8</v>
      </c>
      <c r="Q711" s="203">
        <v>1719107.8</v>
      </c>
      <c r="R711" s="203">
        <v>1685399.8</v>
      </c>
      <c r="S711" s="203">
        <v>1651691.8</v>
      </c>
      <c r="T711" s="203">
        <v>1617983.8</v>
      </c>
      <c r="U711" s="203">
        <v>1584275.8</v>
      </c>
      <c r="V711" s="203">
        <v>1550567.8</v>
      </c>
      <c r="W711" s="203">
        <v>1516859.8</v>
      </c>
      <c r="X711" s="203">
        <v>1483151.8</v>
      </c>
      <c r="Y711" s="203">
        <v>1449443.8</v>
      </c>
      <c r="Z711" s="203">
        <v>1415735.8</v>
      </c>
      <c r="AA711" s="203">
        <v>1382027.8</v>
      </c>
      <c r="AB711" s="203">
        <v>1348319.8</v>
      </c>
      <c r="AC711" s="203"/>
      <c r="AD711" s="203"/>
      <c r="AE711" s="203">
        <v>1550567.8000000005</v>
      </c>
      <c r="AF711" s="215"/>
      <c r="AG711" s="216"/>
      <c r="AH711" s="205"/>
      <c r="AI711" s="205"/>
      <c r="AJ711" s="205"/>
      <c r="AK711" s="206"/>
      <c r="AL711" s="205">
        <v>0</v>
      </c>
      <c r="AM711" s="207">
        <v>1550567.8000000005</v>
      </c>
      <c r="AN711" s="205"/>
      <c r="AO711" s="208">
        <v>1550567.8000000005</v>
      </c>
      <c r="AP711" s="209"/>
      <c r="AQ711" s="210">
        <v>1348319.8</v>
      </c>
      <c r="AR711" s="205"/>
      <c r="AS711" s="205"/>
      <c r="AT711" s="205"/>
      <c r="AU711" s="205"/>
      <c r="AV711" s="211">
        <v>0</v>
      </c>
      <c r="AW711" s="205">
        <v>1348319.8</v>
      </c>
      <c r="AX711" s="205"/>
      <c r="AY711" s="207">
        <v>1348319.8</v>
      </c>
      <c r="AZ711" s="212"/>
      <c r="BA711" s="213">
        <v>0</v>
      </c>
      <c r="BC711" s="202" t="str">
        <f t="shared" ref="BC711:BF742" si="88">IF(VALUE(AR711),BC$7,IF(ISBLANK(AR711),"",BC$7))</f>
        <v/>
      </c>
      <c r="BD711" s="202" t="str">
        <f t="shared" si="88"/>
        <v/>
      </c>
      <c r="BE711" s="202" t="str">
        <f t="shared" si="88"/>
        <v/>
      </c>
      <c r="BF711" s="202" t="str">
        <f t="shared" si="88"/>
        <v/>
      </c>
      <c r="BG711" s="202" t="str">
        <f t="shared" si="87"/>
        <v>W/C</v>
      </c>
      <c r="BH711" s="202" t="str">
        <f t="shared" si="87"/>
        <v>NO</v>
      </c>
      <c r="BI711" s="202" t="str">
        <f t="shared" si="83"/>
        <v>W/C</v>
      </c>
      <c r="BK711" s="202" t="b">
        <f t="shared" ref="BK711:BQ742" si="89">BC711=H711</f>
        <v>1</v>
      </c>
      <c r="BL711" s="202" t="b">
        <f t="shared" si="89"/>
        <v>1</v>
      </c>
      <c r="BM711" s="202" t="b">
        <f t="shared" si="89"/>
        <v>1</v>
      </c>
      <c r="BN711" s="202" t="b">
        <f t="shared" si="89"/>
        <v>1</v>
      </c>
      <c r="BO711" s="202" t="b">
        <f t="shared" si="89"/>
        <v>1</v>
      </c>
      <c r="BP711" s="202" t="b">
        <f t="shared" si="89"/>
        <v>1</v>
      </c>
      <c r="BQ711" s="202" t="b">
        <f t="shared" si="89"/>
        <v>1</v>
      </c>
    </row>
    <row r="712" spans="1:69" s="214" customFormat="1" ht="12" customHeight="1" x14ac:dyDescent="0.2">
      <c r="A712" s="291">
        <v>18605081</v>
      </c>
      <c r="B712" s="292" t="s">
        <v>2344</v>
      </c>
      <c r="C712" s="243" t="s">
        <v>1064</v>
      </c>
      <c r="D712" s="244" t="s">
        <v>479</v>
      </c>
      <c r="E712" s="245"/>
      <c r="F712" s="263">
        <v>42811</v>
      </c>
      <c r="G712" s="244"/>
      <c r="H712" s="247" t="s">
        <v>1684</v>
      </c>
      <c r="I712" s="247" t="s">
        <v>1684</v>
      </c>
      <c r="J712" s="247" t="s">
        <v>1684</v>
      </c>
      <c r="K712" s="247" t="s">
        <v>1684</v>
      </c>
      <c r="L712" s="247" t="s">
        <v>479</v>
      </c>
      <c r="M712" s="247" t="s">
        <v>1685</v>
      </c>
      <c r="N712" s="247" t="s">
        <v>479</v>
      </c>
      <c r="O712" s="248"/>
      <c r="P712" s="249">
        <v>2829453.19</v>
      </c>
      <c r="Q712" s="249">
        <v>2823864.53</v>
      </c>
      <c r="R712" s="249">
        <v>2799539.25</v>
      </c>
      <c r="S712" s="249">
        <v>2775213.97</v>
      </c>
      <c r="T712" s="249">
        <v>2750888.69</v>
      </c>
      <c r="U712" s="249">
        <v>2726563.41</v>
      </c>
      <c r="V712" s="249">
        <v>2702238.13</v>
      </c>
      <c r="W712" s="249">
        <v>2677912.85</v>
      </c>
      <c r="X712" s="249">
        <v>2653587.5699999998</v>
      </c>
      <c r="Y712" s="249">
        <v>2629262.29</v>
      </c>
      <c r="Z712" s="249">
        <v>2604937.0099999998</v>
      </c>
      <c r="AA712" s="249">
        <v>2580611.73</v>
      </c>
      <c r="AB712" s="249">
        <v>2556286.4500000002</v>
      </c>
      <c r="AC712" s="249"/>
      <c r="AD712" s="249"/>
      <c r="AE712" s="249">
        <v>2701457.4375000005</v>
      </c>
      <c r="AF712" s="250"/>
      <c r="AG712" s="251"/>
      <c r="AH712" s="252"/>
      <c r="AI712" s="252"/>
      <c r="AJ712" s="252"/>
      <c r="AK712" s="253"/>
      <c r="AL712" s="252">
        <v>0</v>
      </c>
      <c r="AM712" s="254">
        <v>2701457.4375000005</v>
      </c>
      <c r="AN712" s="252"/>
      <c r="AO712" s="255">
        <v>2701457.4375000005</v>
      </c>
      <c r="AP712" s="252"/>
      <c r="AQ712" s="256">
        <v>2556286.4500000002</v>
      </c>
      <c r="AR712" s="252"/>
      <c r="AS712" s="252"/>
      <c r="AT712" s="252"/>
      <c r="AU712" s="252"/>
      <c r="AV712" s="257">
        <v>0</v>
      </c>
      <c r="AW712" s="252">
        <v>2556286.4500000002</v>
      </c>
      <c r="AX712" s="252"/>
      <c r="AY712" s="254">
        <v>2556286.4500000002</v>
      </c>
      <c r="AZ712" s="258"/>
      <c r="BA712" s="213">
        <v>0</v>
      </c>
      <c r="BC712" s="247" t="str">
        <f t="shared" si="88"/>
        <v/>
      </c>
      <c r="BD712" s="247" t="str">
        <f t="shared" si="88"/>
        <v/>
      </c>
      <c r="BE712" s="247" t="str">
        <f t="shared" si="88"/>
        <v/>
      </c>
      <c r="BF712" s="202" t="str">
        <f t="shared" si="88"/>
        <v/>
      </c>
      <c r="BG712" s="202" t="str">
        <f t="shared" si="87"/>
        <v>W/C</v>
      </c>
      <c r="BH712" s="202" t="str">
        <f t="shared" si="87"/>
        <v>NO</v>
      </c>
      <c r="BI712" s="202" t="str">
        <f t="shared" si="83"/>
        <v>W/C</v>
      </c>
      <c r="BK712" s="202" t="b">
        <f t="shared" si="89"/>
        <v>1</v>
      </c>
      <c r="BL712" s="202" t="b">
        <f t="shared" si="89"/>
        <v>1</v>
      </c>
      <c r="BM712" s="202" t="b">
        <f t="shared" si="89"/>
        <v>1</v>
      </c>
      <c r="BN712" s="202" t="b">
        <f t="shared" si="89"/>
        <v>1</v>
      </c>
      <c r="BO712" s="202" t="b">
        <f t="shared" si="89"/>
        <v>1</v>
      </c>
      <c r="BP712" s="202" t="b">
        <f t="shared" si="89"/>
        <v>1</v>
      </c>
      <c r="BQ712" s="202" t="b">
        <f t="shared" si="89"/>
        <v>1</v>
      </c>
    </row>
    <row r="713" spans="1:69" s="214" customFormat="1" ht="12" customHeight="1" x14ac:dyDescent="0.2">
      <c r="A713" s="291">
        <v>18605091</v>
      </c>
      <c r="B713" s="292" t="s">
        <v>2345</v>
      </c>
      <c r="C713" s="243" t="s">
        <v>1065</v>
      </c>
      <c r="D713" s="244" t="s">
        <v>478</v>
      </c>
      <c r="E713" s="245"/>
      <c r="F713" s="263">
        <v>42842</v>
      </c>
      <c r="G713" s="244"/>
      <c r="H713" s="247" t="s">
        <v>1684</v>
      </c>
      <c r="I713" s="247" t="s">
        <v>1684</v>
      </c>
      <c r="J713" s="247" t="s">
        <v>1684</v>
      </c>
      <c r="K713" s="247" t="s">
        <v>478</v>
      </c>
      <c r="L713" s="247" t="s">
        <v>1685</v>
      </c>
      <c r="M713" s="247" t="s">
        <v>1685</v>
      </c>
      <c r="N713" s="247" t="s">
        <v>1684</v>
      </c>
      <c r="O713" s="248"/>
      <c r="P713" s="249">
        <v>0</v>
      </c>
      <c r="Q713" s="249">
        <v>0</v>
      </c>
      <c r="R713" s="249">
        <v>0</v>
      </c>
      <c r="S713" s="249">
        <v>0</v>
      </c>
      <c r="T713" s="249">
        <v>0</v>
      </c>
      <c r="U713" s="249">
        <v>0</v>
      </c>
      <c r="V713" s="249">
        <v>0</v>
      </c>
      <c r="W713" s="249">
        <v>0</v>
      </c>
      <c r="X713" s="249">
        <v>0</v>
      </c>
      <c r="Y713" s="249">
        <v>0</v>
      </c>
      <c r="Z713" s="249">
        <v>0</v>
      </c>
      <c r="AA713" s="249">
        <v>0</v>
      </c>
      <c r="AB713" s="249">
        <v>0</v>
      </c>
      <c r="AC713" s="249"/>
      <c r="AD713" s="249"/>
      <c r="AE713" s="249">
        <v>0</v>
      </c>
      <c r="AF713" s="250"/>
      <c r="AG713" s="251"/>
      <c r="AH713" s="252"/>
      <c r="AI713" s="252"/>
      <c r="AJ713" s="252"/>
      <c r="AK713" s="253">
        <v>0</v>
      </c>
      <c r="AL713" s="252">
        <v>0</v>
      </c>
      <c r="AM713" s="254"/>
      <c r="AN713" s="252"/>
      <c r="AO713" s="255">
        <v>0</v>
      </c>
      <c r="AP713" s="252"/>
      <c r="AQ713" s="256">
        <v>0</v>
      </c>
      <c r="AR713" s="252"/>
      <c r="AS713" s="252"/>
      <c r="AT713" s="252"/>
      <c r="AU713" s="252">
        <v>0</v>
      </c>
      <c r="AV713" s="257">
        <v>0</v>
      </c>
      <c r="AW713" s="252"/>
      <c r="AX713" s="252"/>
      <c r="AY713" s="254">
        <v>0</v>
      </c>
      <c r="AZ713" s="258" t="s">
        <v>4866</v>
      </c>
      <c r="BA713" s="213">
        <v>0</v>
      </c>
      <c r="BC713" s="247" t="str">
        <f t="shared" si="88"/>
        <v/>
      </c>
      <c r="BD713" s="247" t="str">
        <f t="shared" si="88"/>
        <v/>
      </c>
      <c r="BE713" s="247" t="str">
        <f t="shared" si="88"/>
        <v/>
      </c>
      <c r="BF713" s="202" t="str">
        <f t="shared" si="88"/>
        <v>Non-Op</v>
      </c>
      <c r="BG713" s="202" t="str">
        <f t="shared" si="87"/>
        <v>NO</v>
      </c>
      <c r="BH713" s="202" t="str">
        <f t="shared" si="87"/>
        <v>NO</v>
      </c>
      <c r="BI713" s="202" t="str">
        <f t="shared" si="83"/>
        <v/>
      </c>
      <c r="BK713" s="202" t="b">
        <f t="shared" si="89"/>
        <v>1</v>
      </c>
      <c r="BL713" s="202" t="b">
        <f t="shared" si="89"/>
        <v>1</v>
      </c>
      <c r="BM713" s="202" t="b">
        <f t="shared" si="89"/>
        <v>1</v>
      </c>
      <c r="BN713" s="202" t="b">
        <f t="shared" si="89"/>
        <v>1</v>
      </c>
      <c r="BO713" s="202" t="b">
        <f t="shared" si="89"/>
        <v>1</v>
      </c>
      <c r="BP713" s="202" t="b">
        <f t="shared" si="89"/>
        <v>1</v>
      </c>
      <c r="BQ713" s="202" t="b">
        <f t="shared" si="89"/>
        <v>1</v>
      </c>
    </row>
    <row r="714" spans="1:69" s="214" customFormat="1" ht="12" customHeight="1" x14ac:dyDescent="0.2">
      <c r="A714" s="239">
        <v>18608001</v>
      </c>
      <c r="B714" s="240" t="s">
        <v>2346</v>
      </c>
      <c r="C714" s="361" t="s">
        <v>1066</v>
      </c>
      <c r="D714" s="201" t="s">
        <v>479</v>
      </c>
      <c r="E714" s="170"/>
      <c r="F714" s="361"/>
      <c r="G714" s="201"/>
      <c r="H714" s="202" t="s">
        <v>1684</v>
      </c>
      <c r="I714" s="202" t="s">
        <v>1684</v>
      </c>
      <c r="J714" s="202" t="s">
        <v>1684</v>
      </c>
      <c r="K714" s="202" t="s">
        <v>1684</v>
      </c>
      <c r="L714" s="202" t="s">
        <v>479</v>
      </c>
      <c r="M714" s="202" t="s">
        <v>1685</v>
      </c>
      <c r="N714" s="202" t="s">
        <v>479</v>
      </c>
      <c r="O714" s="167"/>
      <c r="P714" s="203">
        <v>19063.23</v>
      </c>
      <c r="Q714" s="203">
        <v>20985.73</v>
      </c>
      <c r="R714" s="203">
        <v>23462.38</v>
      </c>
      <c r="S714" s="203">
        <v>23462.38</v>
      </c>
      <c r="T714" s="203">
        <v>23462.38</v>
      </c>
      <c r="U714" s="203">
        <v>24390.38</v>
      </c>
      <c r="V714" s="203">
        <v>26930.03</v>
      </c>
      <c r="W714" s="203">
        <v>26930.03</v>
      </c>
      <c r="X714" s="203">
        <v>30108.28</v>
      </c>
      <c r="Y714" s="203">
        <v>34566.86</v>
      </c>
      <c r="Z714" s="203">
        <v>36323.760000000002</v>
      </c>
      <c r="AA714" s="203">
        <v>39575.26</v>
      </c>
      <c r="AB714" s="203">
        <v>40199.760000000002</v>
      </c>
      <c r="AC714" s="203"/>
      <c r="AD714" s="203"/>
      <c r="AE714" s="203">
        <v>28319.080416666668</v>
      </c>
      <c r="AF714" s="215"/>
      <c r="AG714" s="216"/>
      <c r="AH714" s="205"/>
      <c r="AI714" s="205"/>
      <c r="AJ714" s="205"/>
      <c r="AK714" s="206"/>
      <c r="AL714" s="205">
        <v>0</v>
      </c>
      <c r="AM714" s="207">
        <v>28319.080416666668</v>
      </c>
      <c r="AN714" s="205"/>
      <c r="AO714" s="208">
        <v>28319.080416666668</v>
      </c>
      <c r="AP714" s="209"/>
      <c r="AQ714" s="210">
        <v>40199.760000000002</v>
      </c>
      <c r="AR714" s="205"/>
      <c r="AS714" s="205"/>
      <c r="AT714" s="205"/>
      <c r="AU714" s="205"/>
      <c r="AV714" s="211">
        <v>0</v>
      </c>
      <c r="AW714" s="205">
        <v>40199.760000000002</v>
      </c>
      <c r="AX714" s="205"/>
      <c r="AY714" s="207">
        <v>40199.760000000002</v>
      </c>
      <c r="AZ714" s="212"/>
      <c r="BA714" s="213">
        <v>0</v>
      </c>
      <c r="BC714" s="202" t="str">
        <f t="shared" si="88"/>
        <v/>
      </c>
      <c r="BD714" s="202" t="str">
        <f t="shared" si="88"/>
        <v/>
      </c>
      <c r="BE714" s="202" t="str">
        <f t="shared" si="88"/>
        <v/>
      </c>
      <c r="BF714" s="202" t="str">
        <f t="shared" si="88"/>
        <v/>
      </c>
      <c r="BG714" s="202" t="str">
        <f t="shared" si="87"/>
        <v>W/C</v>
      </c>
      <c r="BH714" s="202" t="str">
        <f t="shared" si="87"/>
        <v>NO</v>
      </c>
      <c r="BI714" s="202" t="str">
        <f t="shared" si="83"/>
        <v>W/C</v>
      </c>
      <c r="BK714" s="202" t="b">
        <f t="shared" si="89"/>
        <v>1</v>
      </c>
      <c r="BL714" s="202" t="b">
        <f t="shared" si="89"/>
        <v>1</v>
      </c>
      <c r="BM714" s="202" t="b">
        <f t="shared" si="89"/>
        <v>1</v>
      </c>
      <c r="BN714" s="202" t="b">
        <f t="shared" si="89"/>
        <v>1</v>
      </c>
      <c r="BO714" s="202" t="b">
        <f t="shared" si="89"/>
        <v>1</v>
      </c>
      <c r="BP714" s="202" t="b">
        <f t="shared" si="89"/>
        <v>1</v>
      </c>
      <c r="BQ714" s="202" t="b">
        <f t="shared" si="89"/>
        <v>1</v>
      </c>
    </row>
    <row r="715" spans="1:69" s="214" customFormat="1" ht="12" customHeight="1" x14ac:dyDescent="0.2">
      <c r="A715" s="239">
        <v>18608002</v>
      </c>
      <c r="B715" s="240" t="s">
        <v>2347</v>
      </c>
      <c r="C715" s="361" t="s">
        <v>1067</v>
      </c>
      <c r="D715" s="201" t="s">
        <v>479</v>
      </c>
      <c r="E715" s="170"/>
      <c r="F715" s="361"/>
      <c r="G715" s="201"/>
      <c r="H715" s="202" t="s">
        <v>1684</v>
      </c>
      <c r="I715" s="202" t="s">
        <v>1684</v>
      </c>
      <c r="J715" s="202" t="s">
        <v>1684</v>
      </c>
      <c r="K715" s="202" t="s">
        <v>1684</v>
      </c>
      <c r="L715" s="202" t="s">
        <v>479</v>
      </c>
      <c r="M715" s="202" t="s">
        <v>1685</v>
      </c>
      <c r="N715" s="202" t="s">
        <v>479</v>
      </c>
      <c r="O715" s="167"/>
      <c r="P715" s="203">
        <v>252675.94</v>
      </c>
      <c r="Q715" s="203">
        <v>252675.94</v>
      </c>
      <c r="R715" s="203">
        <v>252675.94</v>
      </c>
      <c r="S715" s="203">
        <v>252675.94</v>
      </c>
      <c r="T715" s="203">
        <v>252675.94</v>
      </c>
      <c r="U715" s="203">
        <v>277449.02</v>
      </c>
      <c r="V715" s="203">
        <v>277449.02</v>
      </c>
      <c r="W715" s="203">
        <v>292189.59000000003</v>
      </c>
      <c r="X715" s="203">
        <v>291951.25</v>
      </c>
      <c r="Y715" s="203">
        <v>292775.71000000002</v>
      </c>
      <c r="Z715" s="203">
        <v>292775.71000000002</v>
      </c>
      <c r="AA715" s="203">
        <v>296497.46000000002</v>
      </c>
      <c r="AB715" s="203">
        <v>296497.46000000002</v>
      </c>
      <c r="AC715" s="203"/>
      <c r="AD715" s="203"/>
      <c r="AE715" s="203">
        <v>275531.51833333337</v>
      </c>
      <c r="AF715" s="270"/>
      <c r="AG715" s="271"/>
      <c r="AH715" s="205"/>
      <c r="AI715" s="205"/>
      <c r="AJ715" s="205"/>
      <c r="AK715" s="206"/>
      <c r="AL715" s="205">
        <v>0</v>
      </c>
      <c r="AM715" s="207">
        <v>275531.51833333337</v>
      </c>
      <c r="AN715" s="205"/>
      <c r="AO715" s="208">
        <v>275531.51833333337</v>
      </c>
      <c r="AP715" s="209"/>
      <c r="AQ715" s="210">
        <v>296497.46000000002</v>
      </c>
      <c r="AR715" s="205"/>
      <c r="AS715" s="205"/>
      <c r="AT715" s="205"/>
      <c r="AU715" s="205"/>
      <c r="AV715" s="211">
        <v>0</v>
      </c>
      <c r="AW715" s="205">
        <v>296497.46000000002</v>
      </c>
      <c r="AX715" s="205"/>
      <c r="AY715" s="207">
        <v>296497.46000000002</v>
      </c>
      <c r="AZ715" s="212"/>
      <c r="BA715" s="213">
        <v>0</v>
      </c>
      <c r="BC715" s="202" t="str">
        <f t="shared" si="88"/>
        <v/>
      </c>
      <c r="BD715" s="202" t="str">
        <f t="shared" si="88"/>
        <v/>
      </c>
      <c r="BE715" s="202" t="str">
        <f t="shared" si="88"/>
        <v/>
      </c>
      <c r="BF715" s="202" t="str">
        <f t="shared" si="88"/>
        <v/>
      </c>
      <c r="BG715" s="202" t="str">
        <f t="shared" si="87"/>
        <v>W/C</v>
      </c>
      <c r="BH715" s="202" t="str">
        <f t="shared" si="87"/>
        <v>NO</v>
      </c>
      <c r="BI715" s="202" t="str">
        <f t="shared" si="83"/>
        <v>W/C</v>
      </c>
      <c r="BK715" s="202" t="b">
        <f t="shared" si="89"/>
        <v>1</v>
      </c>
      <c r="BL715" s="202" t="b">
        <f t="shared" si="89"/>
        <v>1</v>
      </c>
      <c r="BM715" s="202" t="b">
        <f t="shared" si="89"/>
        <v>1</v>
      </c>
      <c r="BN715" s="202" t="b">
        <f t="shared" si="89"/>
        <v>1</v>
      </c>
      <c r="BO715" s="202" t="b">
        <f t="shared" si="89"/>
        <v>1</v>
      </c>
      <c r="BP715" s="202" t="b">
        <f t="shared" si="89"/>
        <v>1</v>
      </c>
      <c r="BQ715" s="202" t="b">
        <f t="shared" si="89"/>
        <v>1</v>
      </c>
    </row>
    <row r="716" spans="1:69" s="214" customFormat="1" ht="12" customHeight="1" x14ac:dyDescent="0.2">
      <c r="A716" s="239">
        <v>18608011</v>
      </c>
      <c r="B716" s="240" t="s">
        <v>2348</v>
      </c>
      <c r="C716" s="361" t="s">
        <v>1068</v>
      </c>
      <c r="D716" s="201" t="s">
        <v>478</v>
      </c>
      <c r="E716" s="170"/>
      <c r="F716" s="361"/>
      <c r="G716" s="201"/>
      <c r="H716" s="202" t="s">
        <v>1684</v>
      </c>
      <c r="I716" s="202" t="s">
        <v>1684</v>
      </c>
      <c r="J716" s="202" t="s">
        <v>1684</v>
      </c>
      <c r="K716" s="202" t="s">
        <v>478</v>
      </c>
      <c r="L716" s="202" t="s">
        <v>1685</v>
      </c>
      <c r="M716" s="202" t="s">
        <v>1685</v>
      </c>
      <c r="N716" s="202" t="s">
        <v>1684</v>
      </c>
      <c r="O716" s="167"/>
      <c r="P716" s="203">
        <v>350000</v>
      </c>
      <c r="Q716" s="203">
        <v>350000</v>
      </c>
      <c r="R716" s="203">
        <v>350000</v>
      </c>
      <c r="S716" s="203">
        <v>345600.85</v>
      </c>
      <c r="T716" s="203">
        <v>345600.85</v>
      </c>
      <c r="U716" s="203">
        <v>345600.85</v>
      </c>
      <c r="V716" s="203">
        <v>342133.2</v>
      </c>
      <c r="W716" s="203">
        <v>342133.2</v>
      </c>
      <c r="X716" s="203">
        <v>342133.2</v>
      </c>
      <c r="Y716" s="203">
        <v>334496.37</v>
      </c>
      <c r="Z716" s="203">
        <v>334496.37</v>
      </c>
      <c r="AA716" s="203">
        <v>334496.37</v>
      </c>
      <c r="AB716" s="203">
        <v>350000</v>
      </c>
      <c r="AC716" s="203"/>
      <c r="AD716" s="203"/>
      <c r="AE716" s="203">
        <v>343057.60500000004</v>
      </c>
      <c r="AF716" s="215"/>
      <c r="AG716" s="216"/>
      <c r="AH716" s="205"/>
      <c r="AI716" s="205"/>
      <c r="AJ716" s="205"/>
      <c r="AK716" s="206">
        <v>343057.60500000004</v>
      </c>
      <c r="AL716" s="205">
        <v>343057.60500000004</v>
      </c>
      <c r="AM716" s="207"/>
      <c r="AN716" s="205"/>
      <c r="AO716" s="208">
        <v>0</v>
      </c>
      <c r="AP716" s="209"/>
      <c r="AQ716" s="210">
        <v>350000</v>
      </c>
      <c r="AR716" s="205"/>
      <c r="AS716" s="205"/>
      <c r="AT716" s="205"/>
      <c r="AU716" s="205">
        <v>350000</v>
      </c>
      <c r="AV716" s="211">
        <v>350000</v>
      </c>
      <c r="AW716" s="205"/>
      <c r="AX716" s="205"/>
      <c r="AY716" s="207">
        <v>0</v>
      </c>
      <c r="AZ716" s="212" t="s">
        <v>4908</v>
      </c>
      <c r="BA716" s="213">
        <v>0</v>
      </c>
      <c r="BC716" s="202" t="str">
        <f t="shared" si="88"/>
        <v/>
      </c>
      <c r="BD716" s="202" t="str">
        <f t="shared" si="88"/>
        <v/>
      </c>
      <c r="BE716" s="202" t="str">
        <f t="shared" si="88"/>
        <v/>
      </c>
      <c r="BF716" s="202" t="str">
        <f t="shared" si="88"/>
        <v>Non-Op</v>
      </c>
      <c r="BG716" s="202" t="str">
        <f t="shared" si="87"/>
        <v>NO</v>
      </c>
      <c r="BH716" s="202" t="str">
        <f t="shared" si="87"/>
        <v>NO</v>
      </c>
      <c r="BI716" s="202" t="str">
        <f t="shared" si="83"/>
        <v/>
      </c>
      <c r="BK716" s="202" t="b">
        <f t="shared" si="89"/>
        <v>1</v>
      </c>
      <c r="BL716" s="202" t="b">
        <f t="shared" si="89"/>
        <v>1</v>
      </c>
      <c r="BM716" s="202" t="b">
        <f t="shared" si="89"/>
        <v>1</v>
      </c>
      <c r="BN716" s="202" t="b">
        <f t="shared" si="89"/>
        <v>1</v>
      </c>
      <c r="BO716" s="202" t="b">
        <f t="shared" si="89"/>
        <v>1</v>
      </c>
      <c r="BP716" s="202" t="b">
        <f t="shared" si="89"/>
        <v>1</v>
      </c>
      <c r="BQ716" s="202" t="b">
        <f t="shared" si="89"/>
        <v>1</v>
      </c>
    </row>
    <row r="717" spans="1:69" s="214" customFormat="1" ht="12" customHeight="1" x14ac:dyDescent="0.2">
      <c r="A717" s="239">
        <v>18608012</v>
      </c>
      <c r="B717" s="240" t="s">
        <v>2349</v>
      </c>
      <c r="C717" s="361" t="s">
        <v>1069</v>
      </c>
      <c r="D717" s="201" t="s">
        <v>478</v>
      </c>
      <c r="E717" s="170"/>
      <c r="F717" s="361"/>
      <c r="G717" s="201"/>
      <c r="H717" s="202" t="s">
        <v>1684</v>
      </c>
      <c r="I717" s="202" t="s">
        <v>1684</v>
      </c>
      <c r="J717" s="202" t="s">
        <v>1684</v>
      </c>
      <c r="K717" s="202" t="s">
        <v>478</v>
      </c>
      <c r="L717" s="202" t="s">
        <v>1685</v>
      </c>
      <c r="M717" s="202" t="s">
        <v>1685</v>
      </c>
      <c r="N717" s="202" t="s">
        <v>1684</v>
      </c>
      <c r="O717" s="167"/>
      <c r="P717" s="203">
        <v>100000</v>
      </c>
      <c r="Q717" s="203">
        <v>100000</v>
      </c>
      <c r="R717" s="203">
        <v>100000</v>
      </c>
      <c r="S717" s="203">
        <v>100000</v>
      </c>
      <c r="T717" s="203">
        <v>100000</v>
      </c>
      <c r="U717" s="203">
        <v>100000</v>
      </c>
      <c r="V717" s="203">
        <v>75226.92</v>
      </c>
      <c r="W717" s="203">
        <v>75226.92</v>
      </c>
      <c r="X717" s="203">
        <v>75226.92</v>
      </c>
      <c r="Y717" s="203">
        <v>59900.23</v>
      </c>
      <c r="Z717" s="203">
        <v>59900.23</v>
      </c>
      <c r="AA717" s="203">
        <v>59900.23</v>
      </c>
      <c r="AB717" s="203">
        <v>100000</v>
      </c>
      <c r="AC717" s="203"/>
      <c r="AD717" s="203"/>
      <c r="AE717" s="203">
        <v>83781.787500000006</v>
      </c>
      <c r="AF717" s="215"/>
      <c r="AG717" s="216"/>
      <c r="AH717" s="205"/>
      <c r="AI717" s="205"/>
      <c r="AJ717" s="205"/>
      <c r="AK717" s="206">
        <v>83781.787500000006</v>
      </c>
      <c r="AL717" s="205">
        <v>83781.787500000006</v>
      </c>
      <c r="AM717" s="207"/>
      <c r="AN717" s="205"/>
      <c r="AO717" s="208">
        <v>0</v>
      </c>
      <c r="AP717" s="209"/>
      <c r="AQ717" s="210">
        <v>100000</v>
      </c>
      <c r="AR717" s="205"/>
      <c r="AS717" s="205"/>
      <c r="AT717" s="205"/>
      <c r="AU717" s="205">
        <v>100000</v>
      </c>
      <c r="AV717" s="211">
        <v>100000</v>
      </c>
      <c r="AW717" s="205"/>
      <c r="AX717" s="205"/>
      <c r="AY717" s="207">
        <v>0</v>
      </c>
      <c r="AZ717" s="212" t="s">
        <v>4908</v>
      </c>
      <c r="BA717" s="213">
        <v>0</v>
      </c>
      <c r="BC717" s="202" t="str">
        <f t="shared" si="88"/>
        <v/>
      </c>
      <c r="BD717" s="202" t="str">
        <f t="shared" si="88"/>
        <v/>
      </c>
      <c r="BE717" s="202" t="str">
        <f t="shared" si="88"/>
        <v/>
      </c>
      <c r="BF717" s="202" t="str">
        <f t="shared" si="88"/>
        <v>Non-Op</v>
      </c>
      <c r="BG717" s="202" t="str">
        <f t="shared" si="87"/>
        <v>NO</v>
      </c>
      <c r="BH717" s="202" t="str">
        <f t="shared" si="87"/>
        <v>NO</v>
      </c>
      <c r="BI717" s="202" t="str">
        <f t="shared" si="83"/>
        <v/>
      </c>
      <c r="BK717" s="202" t="b">
        <f t="shared" si="89"/>
        <v>1</v>
      </c>
      <c r="BL717" s="202" t="b">
        <f t="shared" si="89"/>
        <v>1</v>
      </c>
      <c r="BM717" s="202" t="b">
        <f t="shared" si="89"/>
        <v>1</v>
      </c>
      <c r="BN717" s="202" t="b">
        <f t="shared" si="89"/>
        <v>1</v>
      </c>
      <c r="BO717" s="202" t="b">
        <f t="shared" si="89"/>
        <v>1</v>
      </c>
      <c r="BP717" s="202" t="b">
        <f t="shared" si="89"/>
        <v>1</v>
      </c>
      <c r="BQ717" s="202" t="b">
        <f t="shared" si="89"/>
        <v>1</v>
      </c>
    </row>
    <row r="718" spans="1:69" s="214" customFormat="1" ht="12" customHeight="1" x14ac:dyDescent="0.2">
      <c r="A718" s="239">
        <v>18608021</v>
      </c>
      <c r="B718" s="240" t="s">
        <v>2350</v>
      </c>
      <c r="C718" s="361" t="s">
        <v>1070</v>
      </c>
      <c r="D718" s="201" t="s">
        <v>479</v>
      </c>
      <c r="E718" s="170"/>
      <c r="F718" s="361"/>
      <c r="G718" s="201"/>
      <c r="H718" s="202" t="s">
        <v>1684</v>
      </c>
      <c r="I718" s="202" t="s">
        <v>1684</v>
      </c>
      <c r="J718" s="202" t="s">
        <v>1684</v>
      </c>
      <c r="K718" s="202" t="s">
        <v>1684</v>
      </c>
      <c r="L718" s="202" t="s">
        <v>479</v>
      </c>
      <c r="M718" s="202" t="s">
        <v>1685</v>
      </c>
      <c r="N718" s="202" t="s">
        <v>479</v>
      </c>
      <c r="O718" s="167"/>
      <c r="P718" s="203">
        <v>0</v>
      </c>
      <c r="Q718" s="203">
        <v>0</v>
      </c>
      <c r="R718" s="203">
        <v>0</v>
      </c>
      <c r="S718" s="203">
        <v>0</v>
      </c>
      <c r="T718" s="203">
        <v>0</v>
      </c>
      <c r="U718" s="203">
        <v>0</v>
      </c>
      <c r="V718" s="203">
        <v>0</v>
      </c>
      <c r="W718" s="203">
        <v>0</v>
      </c>
      <c r="X718" s="203">
        <v>0</v>
      </c>
      <c r="Y718" s="203">
        <v>0</v>
      </c>
      <c r="Z718" s="203">
        <v>0</v>
      </c>
      <c r="AA718" s="203">
        <v>0</v>
      </c>
      <c r="AB718" s="203">
        <v>0</v>
      </c>
      <c r="AC718" s="203"/>
      <c r="AD718" s="203"/>
      <c r="AE718" s="203">
        <v>0</v>
      </c>
      <c r="AF718" s="215"/>
      <c r="AG718" s="216"/>
      <c r="AH718" s="205"/>
      <c r="AI718" s="205"/>
      <c r="AJ718" s="205"/>
      <c r="AK718" s="206"/>
      <c r="AL718" s="205">
        <v>0</v>
      </c>
      <c r="AM718" s="207">
        <v>0</v>
      </c>
      <c r="AN718" s="205"/>
      <c r="AO718" s="208">
        <v>0</v>
      </c>
      <c r="AP718" s="209"/>
      <c r="AQ718" s="210">
        <v>0</v>
      </c>
      <c r="AR718" s="205"/>
      <c r="AS718" s="205"/>
      <c r="AT718" s="205"/>
      <c r="AU718" s="205"/>
      <c r="AV718" s="211">
        <v>0</v>
      </c>
      <c r="AW718" s="205">
        <v>0</v>
      </c>
      <c r="AX718" s="205"/>
      <c r="AY718" s="207">
        <v>0</v>
      </c>
      <c r="AZ718" s="212"/>
      <c r="BA718" s="213">
        <v>0</v>
      </c>
      <c r="BC718" s="202" t="str">
        <f t="shared" si="88"/>
        <v/>
      </c>
      <c r="BD718" s="202" t="str">
        <f t="shared" si="88"/>
        <v/>
      </c>
      <c r="BE718" s="202" t="str">
        <f t="shared" si="88"/>
        <v/>
      </c>
      <c r="BF718" s="202" t="str">
        <f t="shared" si="88"/>
        <v/>
      </c>
      <c r="BG718" s="202" t="str">
        <f t="shared" si="87"/>
        <v>W/C</v>
      </c>
      <c r="BH718" s="202" t="str">
        <f t="shared" si="87"/>
        <v>NO</v>
      </c>
      <c r="BI718" s="202" t="str">
        <f t="shared" si="83"/>
        <v>W/C</v>
      </c>
      <c r="BK718" s="202" t="b">
        <f t="shared" si="89"/>
        <v>1</v>
      </c>
      <c r="BL718" s="202" t="b">
        <f t="shared" si="89"/>
        <v>1</v>
      </c>
      <c r="BM718" s="202" t="b">
        <f t="shared" si="89"/>
        <v>1</v>
      </c>
      <c r="BN718" s="202" t="b">
        <f t="shared" si="89"/>
        <v>1</v>
      </c>
      <c r="BO718" s="202" t="b">
        <f t="shared" si="89"/>
        <v>1</v>
      </c>
      <c r="BP718" s="202" t="b">
        <f t="shared" si="89"/>
        <v>1</v>
      </c>
      <c r="BQ718" s="202" t="b">
        <f t="shared" si="89"/>
        <v>1</v>
      </c>
    </row>
    <row r="719" spans="1:69" s="214" customFormat="1" ht="12" customHeight="1" x14ac:dyDescent="0.2">
      <c r="A719" s="239">
        <v>18608031</v>
      </c>
      <c r="B719" s="240" t="s">
        <v>2351</v>
      </c>
      <c r="C719" s="361" t="s">
        <v>1070</v>
      </c>
      <c r="D719" s="201" t="s">
        <v>479</v>
      </c>
      <c r="E719" s="170"/>
      <c r="F719" s="361"/>
      <c r="G719" s="201"/>
      <c r="H719" s="202" t="s">
        <v>1684</v>
      </c>
      <c r="I719" s="202" t="s">
        <v>1684</v>
      </c>
      <c r="J719" s="202" t="s">
        <v>1684</v>
      </c>
      <c r="K719" s="202" t="s">
        <v>1684</v>
      </c>
      <c r="L719" s="202" t="s">
        <v>479</v>
      </c>
      <c r="M719" s="202" t="s">
        <v>1685</v>
      </c>
      <c r="N719" s="202" t="s">
        <v>479</v>
      </c>
      <c r="O719" s="167"/>
      <c r="P719" s="203">
        <v>50000</v>
      </c>
      <c r="Q719" s="203">
        <v>50000</v>
      </c>
      <c r="R719" s="203">
        <v>50000</v>
      </c>
      <c r="S719" s="203">
        <v>50000</v>
      </c>
      <c r="T719" s="203">
        <v>50000</v>
      </c>
      <c r="U719" s="203">
        <v>50000</v>
      </c>
      <c r="V719" s="203">
        <v>50000</v>
      </c>
      <c r="W719" s="203">
        <v>50000</v>
      </c>
      <c r="X719" s="203">
        <v>50000</v>
      </c>
      <c r="Y719" s="203">
        <v>50000</v>
      </c>
      <c r="Z719" s="203">
        <v>50000</v>
      </c>
      <c r="AA719" s="203">
        <v>50000</v>
      </c>
      <c r="AB719" s="203">
        <v>53000</v>
      </c>
      <c r="AC719" s="203"/>
      <c r="AD719" s="203"/>
      <c r="AE719" s="203">
        <v>50125</v>
      </c>
      <c r="AF719" s="215"/>
      <c r="AG719" s="216"/>
      <c r="AH719" s="205"/>
      <c r="AI719" s="205"/>
      <c r="AJ719" s="205"/>
      <c r="AK719" s="206"/>
      <c r="AL719" s="205">
        <v>0</v>
      </c>
      <c r="AM719" s="207">
        <v>50125</v>
      </c>
      <c r="AN719" s="205"/>
      <c r="AO719" s="208">
        <v>50125</v>
      </c>
      <c r="AP719" s="209"/>
      <c r="AQ719" s="210">
        <v>53000</v>
      </c>
      <c r="AR719" s="205"/>
      <c r="AS719" s="205"/>
      <c r="AT719" s="205"/>
      <c r="AU719" s="205"/>
      <c r="AV719" s="211">
        <v>0</v>
      </c>
      <c r="AW719" s="205">
        <v>53000</v>
      </c>
      <c r="AX719" s="205"/>
      <c r="AY719" s="207">
        <v>53000</v>
      </c>
      <c r="AZ719" s="212"/>
      <c r="BA719" s="213">
        <v>0</v>
      </c>
      <c r="BC719" s="202" t="str">
        <f t="shared" si="88"/>
        <v/>
      </c>
      <c r="BD719" s="202" t="str">
        <f t="shared" si="88"/>
        <v/>
      </c>
      <c r="BE719" s="202" t="str">
        <f t="shared" si="88"/>
        <v/>
      </c>
      <c r="BF719" s="202" t="str">
        <f t="shared" si="88"/>
        <v/>
      </c>
      <c r="BG719" s="202" t="str">
        <f t="shared" si="87"/>
        <v>W/C</v>
      </c>
      <c r="BH719" s="202" t="str">
        <f t="shared" si="87"/>
        <v>NO</v>
      </c>
      <c r="BI719" s="202" t="str">
        <f t="shared" si="83"/>
        <v>W/C</v>
      </c>
      <c r="BK719" s="202" t="b">
        <f t="shared" si="89"/>
        <v>1</v>
      </c>
      <c r="BL719" s="202" t="b">
        <f t="shared" si="89"/>
        <v>1</v>
      </c>
      <c r="BM719" s="202" t="b">
        <f t="shared" si="89"/>
        <v>1</v>
      </c>
      <c r="BN719" s="202" t="b">
        <f t="shared" si="89"/>
        <v>1</v>
      </c>
      <c r="BO719" s="202" t="b">
        <f t="shared" si="89"/>
        <v>1</v>
      </c>
      <c r="BP719" s="202" t="b">
        <f t="shared" si="89"/>
        <v>1</v>
      </c>
      <c r="BQ719" s="202" t="b">
        <f t="shared" si="89"/>
        <v>1</v>
      </c>
    </row>
    <row r="720" spans="1:69" s="214" customFormat="1" ht="12" customHeight="1" x14ac:dyDescent="0.2">
      <c r="A720" s="239">
        <v>18608041</v>
      </c>
      <c r="B720" s="240" t="s">
        <v>2352</v>
      </c>
      <c r="C720" s="361" t="s">
        <v>1071</v>
      </c>
      <c r="D720" s="201" t="s">
        <v>479</v>
      </c>
      <c r="E720" s="170"/>
      <c r="F720" s="361"/>
      <c r="G720" s="201"/>
      <c r="H720" s="202" t="s">
        <v>1684</v>
      </c>
      <c r="I720" s="202" t="s">
        <v>1684</v>
      </c>
      <c r="J720" s="202" t="s">
        <v>1684</v>
      </c>
      <c r="K720" s="202" t="s">
        <v>1684</v>
      </c>
      <c r="L720" s="202" t="s">
        <v>479</v>
      </c>
      <c r="M720" s="202" t="s">
        <v>1685</v>
      </c>
      <c r="N720" s="202" t="s">
        <v>479</v>
      </c>
      <c r="O720" s="167"/>
      <c r="P720" s="203">
        <v>811130.78</v>
      </c>
      <c r="Q720" s="203">
        <v>899192.05</v>
      </c>
      <c r="R720" s="203">
        <v>883579.26</v>
      </c>
      <c r="S720" s="203">
        <v>573745.87</v>
      </c>
      <c r="T720" s="203">
        <v>564158.68000000005</v>
      </c>
      <c r="U720" s="203">
        <v>587578.79</v>
      </c>
      <c r="V720" s="203">
        <v>590929.11</v>
      </c>
      <c r="W720" s="203">
        <v>593876.16</v>
      </c>
      <c r="X720" s="203">
        <v>600047.46</v>
      </c>
      <c r="Y720" s="203">
        <v>656818.21</v>
      </c>
      <c r="Z720" s="203">
        <v>670753.55000000005</v>
      </c>
      <c r="AA720" s="203">
        <v>672933.91</v>
      </c>
      <c r="AB720" s="203">
        <v>686475.96</v>
      </c>
      <c r="AC720" s="203"/>
      <c r="AD720" s="203"/>
      <c r="AE720" s="203">
        <v>670201.36833333329</v>
      </c>
      <c r="AF720" s="215"/>
      <c r="AG720" s="216"/>
      <c r="AH720" s="205"/>
      <c r="AI720" s="205"/>
      <c r="AJ720" s="205"/>
      <c r="AK720" s="206"/>
      <c r="AL720" s="205">
        <v>0</v>
      </c>
      <c r="AM720" s="207">
        <v>670201.36833333329</v>
      </c>
      <c r="AN720" s="205"/>
      <c r="AO720" s="208">
        <v>670201.36833333329</v>
      </c>
      <c r="AP720" s="209"/>
      <c r="AQ720" s="210">
        <v>686475.96</v>
      </c>
      <c r="AR720" s="205"/>
      <c r="AS720" s="205"/>
      <c r="AT720" s="205"/>
      <c r="AU720" s="205"/>
      <c r="AV720" s="211">
        <v>0</v>
      </c>
      <c r="AW720" s="205">
        <v>686475.96</v>
      </c>
      <c r="AX720" s="205"/>
      <c r="AY720" s="207">
        <v>686475.96</v>
      </c>
      <c r="AZ720" s="212"/>
      <c r="BA720" s="213">
        <v>0</v>
      </c>
      <c r="BC720" s="202" t="str">
        <f t="shared" si="88"/>
        <v/>
      </c>
      <c r="BD720" s="202" t="str">
        <f t="shared" si="88"/>
        <v/>
      </c>
      <c r="BE720" s="202" t="str">
        <f t="shared" si="88"/>
        <v/>
      </c>
      <c r="BF720" s="202" t="str">
        <f t="shared" si="88"/>
        <v/>
      </c>
      <c r="BG720" s="202" t="str">
        <f t="shared" si="87"/>
        <v>W/C</v>
      </c>
      <c r="BH720" s="202" t="str">
        <f t="shared" si="87"/>
        <v>NO</v>
      </c>
      <c r="BI720" s="202" t="str">
        <f t="shared" si="83"/>
        <v>W/C</v>
      </c>
      <c r="BK720" s="202" t="b">
        <f t="shared" si="89"/>
        <v>1</v>
      </c>
      <c r="BL720" s="202" t="b">
        <f t="shared" si="89"/>
        <v>1</v>
      </c>
      <c r="BM720" s="202" t="b">
        <f t="shared" si="89"/>
        <v>1</v>
      </c>
      <c r="BN720" s="202" t="b">
        <f t="shared" si="89"/>
        <v>1</v>
      </c>
      <c r="BO720" s="202" t="b">
        <f t="shared" si="89"/>
        <v>1</v>
      </c>
      <c r="BP720" s="202" t="b">
        <f t="shared" si="89"/>
        <v>1</v>
      </c>
      <c r="BQ720" s="202" t="b">
        <f t="shared" si="89"/>
        <v>1</v>
      </c>
    </row>
    <row r="721" spans="1:69" s="214" customFormat="1" ht="12" customHeight="1" x14ac:dyDescent="0.2">
      <c r="A721" s="239">
        <v>18608051</v>
      </c>
      <c r="B721" s="240" t="s">
        <v>2353</v>
      </c>
      <c r="C721" s="361" t="s">
        <v>1072</v>
      </c>
      <c r="D721" s="201" t="s">
        <v>478</v>
      </c>
      <c r="E721" s="170"/>
      <c r="F721" s="361"/>
      <c r="G721" s="201"/>
      <c r="H721" s="202" t="s">
        <v>1684</v>
      </c>
      <c r="I721" s="202" t="s">
        <v>1684</v>
      </c>
      <c r="J721" s="202" t="s">
        <v>1684</v>
      </c>
      <c r="K721" s="202" t="s">
        <v>478</v>
      </c>
      <c r="L721" s="202" t="s">
        <v>1685</v>
      </c>
      <c r="M721" s="202" t="s">
        <v>1685</v>
      </c>
      <c r="N721" s="202" t="s">
        <v>1684</v>
      </c>
      <c r="O721" s="167"/>
      <c r="P721" s="203">
        <v>5625000</v>
      </c>
      <c r="Q721" s="203">
        <v>5625000</v>
      </c>
      <c r="R721" s="203">
        <v>5625000</v>
      </c>
      <c r="S721" s="203">
        <v>5495618.5700000003</v>
      </c>
      <c r="T721" s="203">
        <v>5495618.5700000003</v>
      </c>
      <c r="U721" s="203">
        <v>5495618.5700000003</v>
      </c>
      <c r="V721" s="203">
        <v>5458295.9100000001</v>
      </c>
      <c r="W721" s="203">
        <v>5458295.9100000001</v>
      </c>
      <c r="X721" s="203">
        <v>5458295.9100000001</v>
      </c>
      <c r="Y721" s="203">
        <v>5391609.25</v>
      </c>
      <c r="Z721" s="203">
        <v>5391609.25</v>
      </c>
      <c r="AA721" s="203">
        <v>5391609.25</v>
      </c>
      <c r="AB721" s="203">
        <v>6165000</v>
      </c>
      <c r="AC721" s="203"/>
      <c r="AD721" s="203"/>
      <c r="AE721" s="203">
        <v>5515130.9325000001</v>
      </c>
      <c r="AF721" s="215"/>
      <c r="AG721" s="216"/>
      <c r="AH721" s="205"/>
      <c r="AI721" s="205"/>
      <c r="AJ721" s="205"/>
      <c r="AK721" s="206">
        <v>5515130.9325000001</v>
      </c>
      <c r="AL721" s="205">
        <v>5515130.9325000001</v>
      </c>
      <c r="AM721" s="207"/>
      <c r="AN721" s="205"/>
      <c r="AO721" s="208">
        <v>0</v>
      </c>
      <c r="AP721" s="209"/>
      <c r="AQ721" s="210">
        <v>6165000</v>
      </c>
      <c r="AR721" s="205"/>
      <c r="AS721" s="205"/>
      <c r="AT721" s="205"/>
      <c r="AU721" s="205">
        <v>6165000</v>
      </c>
      <c r="AV721" s="211">
        <v>6165000</v>
      </c>
      <c r="AW721" s="205"/>
      <c r="AX721" s="205"/>
      <c r="AY721" s="207">
        <v>0</v>
      </c>
      <c r="AZ721" s="212" t="s">
        <v>4908</v>
      </c>
      <c r="BA721" s="213">
        <v>0</v>
      </c>
      <c r="BC721" s="202" t="str">
        <f t="shared" si="88"/>
        <v/>
      </c>
      <c r="BD721" s="202" t="str">
        <f t="shared" si="88"/>
        <v/>
      </c>
      <c r="BE721" s="202" t="str">
        <f t="shared" si="88"/>
        <v/>
      </c>
      <c r="BF721" s="202" t="str">
        <f t="shared" si="88"/>
        <v>Non-Op</v>
      </c>
      <c r="BG721" s="202" t="str">
        <f t="shared" si="87"/>
        <v>NO</v>
      </c>
      <c r="BH721" s="202" t="str">
        <f t="shared" si="87"/>
        <v>NO</v>
      </c>
      <c r="BI721" s="202" t="str">
        <f t="shared" si="83"/>
        <v/>
      </c>
      <c r="BK721" s="202" t="b">
        <f t="shared" si="89"/>
        <v>1</v>
      </c>
      <c r="BL721" s="202" t="b">
        <f t="shared" si="89"/>
        <v>1</v>
      </c>
      <c r="BM721" s="202" t="b">
        <f t="shared" si="89"/>
        <v>1</v>
      </c>
      <c r="BN721" s="202" t="b">
        <f t="shared" si="89"/>
        <v>1</v>
      </c>
      <c r="BO721" s="202" t="b">
        <f t="shared" si="89"/>
        <v>1</v>
      </c>
      <c r="BP721" s="202" t="b">
        <f t="shared" si="89"/>
        <v>1</v>
      </c>
      <c r="BQ721" s="202" t="b">
        <f t="shared" si="89"/>
        <v>1</v>
      </c>
    </row>
    <row r="722" spans="1:69" s="214" customFormat="1" ht="12" customHeight="1" x14ac:dyDescent="0.2">
      <c r="A722" s="239">
        <v>18608062</v>
      </c>
      <c r="B722" s="240" t="s">
        <v>2354</v>
      </c>
      <c r="C722" s="200" t="s">
        <v>1073</v>
      </c>
      <c r="D722" s="201" t="s">
        <v>479</v>
      </c>
      <c r="E722" s="170"/>
      <c r="F722" s="200"/>
      <c r="G722" s="201"/>
      <c r="H722" s="202" t="s">
        <v>1684</v>
      </c>
      <c r="I722" s="202" t="s">
        <v>1684</v>
      </c>
      <c r="J722" s="202" t="s">
        <v>1684</v>
      </c>
      <c r="K722" s="202" t="s">
        <v>1684</v>
      </c>
      <c r="L722" s="202" t="s">
        <v>479</v>
      </c>
      <c r="M722" s="202" t="s">
        <v>1685</v>
      </c>
      <c r="N722" s="202" t="s">
        <v>479</v>
      </c>
      <c r="O722" s="167"/>
      <c r="P722" s="203">
        <v>-21301771.640000001</v>
      </c>
      <c r="Q722" s="203">
        <v>-21301771.640000001</v>
      </c>
      <c r="R722" s="203">
        <v>-21301771.640000001</v>
      </c>
      <c r="S722" s="203">
        <v>-21301771.640000001</v>
      </c>
      <c r="T722" s="203">
        <v>-21301771.640000001</v>
      </c>
      <c r="U722" s="203">
        <v>-21301771.640000001</v>
      </c>
      <c r="V722" s="203">
        <v>-21301771.640000001</v>
      </c>
      <c r="W722" s="203">
        <v>-21301771.640000001</v>
      </c>
      <c r="X722" s="203">
        <v>-21316268.920000002</v>
      </c>
      <c r="Y722" s="203">
        <v>-21316268.920000002</v>
      </c>
      <c r="Z722" s="203">
        <v>-21316268.920000002</v>
      </c>
      <c r="AA722" s="203">
        <v>-21316268.920000002</v>
      </c>
      <c r="AB722" s="203">
        <v>-21316268.920000002</v>
      </c>
      <c r="AC722" s="203"/>
      <c r="AD722" s="203"/>
      <c r="AE722" s="203">
        <v>-21307208.120000008</v>
      </c>
      <c r="AF722" s="270"/>
      <c r="AG722" s="271"/>
      <c r="AH722" s="205"/>
      <c r="AI722" s="205"/>
      <c r="AJ722" s="205"/>
      <c r="AK722" s="206"/>
      <c r="AL722" s="205">
        <v>0</v>
      </c>
      <c r="AM722" s="207">
        <v>-21307208.120000008</v>
      </c>
      <c r="AN722" s="205"/>
      <c r="AO722" s="208">
        <v>-21307208.120000008</v>
      </c>
      <c r="AP722" s="209"/>
      <c r="AQ722" s="210">
        <v>-21316268.920000002</v>
      </c>
      <c r="AR722" s="205"/>
      <c r="AS722" s="205"/>
      <c r="AT722" s="205"/>
      <c r="AU722" s="205"/>
      <c r="AV722" s="211">
        <v>0</v>
      </c>
      <c r="AW722" s="205">
        <v>-21316268.920000002</v>
      </c>
      <c r="AX722" s="205"/>
      <c r="AY722" s="207">
        <v>-21316268.920000002</v>
      </c>
      <c r="AZ722" s="212"/>
      <c r="BA722" s="213">
        <v>0</v>
      </c>
      <c r="BC722" s="202" t="str">
        <f t="shared" si="88"/>
        <v/>
      </c>
      <c r="BD722" s="202" t="str">
        <f t="shared" si="88"/>
        <v/>
      </c>
      <c r="BE722" s="202" t="str">
        <f t="shared" si="88"/>
        <v/>
      </c>
      <c r="BF722" s="202" t="str">
        <f t="shared" si="88"/>
        <v/>
      </c>
      <c r="BG722" s="202" t="str">
        <f t="shared" si="87"/>
        <v>W/C</v>
      </c>
      <c r="BH722" s="202" t="str">
        <f t="shared" si="87"/>
        <v>NO</v>
      </c>
      <c r="BI722" s="202" t="str">
        <f t="shared" si="83"/>
        <v>W/C</v>
      </c>
      <c r="BK722" s="202" t="b">
        <f t="shared" si="89"/>
        <v>1</v>
      </c>
      <c r="BL722" s="202" t="b">
        <f t="shared" si="89"/>
        <v>1</v>
      </c>
      <c r="BM722" s="202" t="b">
        <f t="shared" si="89"/>
        <v>1</v>
      </c>
      <c r="BN722" s="202" t="b">
        <f t="shared" si="89"/>
        <v>1</v>
      </c>
      <c r="BO722" s="202" t="b">
        <f t="shared" si="89"/>
        <v>1</v>
      </c>
      <c r="BP722" s="202" t="b">
        <f t="shared" si="89"/>
        <v>1</v>
      </c>
      <c r="BQ722" s="202" t="b">
        <f t="shared" si="89"/>
        <v>1</v>
      </c>
    </row>
    <row r="723" spans="1:69" s="214" customFormat="1" ht="12" customHeight="1" x14ac:dyDescent="0.2">
      <c r="A723" s="239">
        <v>18608081</v>
      </c>
      <c r="B723" s="240" t="s">
        <v>2355</v>
      </c>
      <c r="C723" s="361" t="s">
        <v>1074</v>
      </c>
      <c r="D723" s="201" t="s">
        <v>479</v>
      </c>
      <c r="E723" s="170"/>
      <c r="F723" s="361"/>
      <c r="G723" s="201"/>
      <c r="H723" s="202" t="s">
        <v>1684</v>
      </c>
      <c r="I723" s="202" t="s">
        <v>1684</v>
      </c>
      <c r="J723" s="202" t="s">
        <v>1684</v>
      </c>
      <c r="K723" s="202" t="s">
        <v>1684</v>
      </c>
      <c r="L723" s="202" t="s">
        <v>479</v>
      </c>
      <c r="M723" s="202" t="s">
        <v>1685</v>
      </c>
      <c r="N723" s="202" t="s">
        <v>479</v>
      </c>
      <c r="O723" s="167"/>
      <c r="P723" s="203">
        <v>10000.120000000001</v>
      </c>
      <c r="Q723" s="203">
        <v>10000.120000000001</v>
      </c>
      <c r="R723" s="203">
        <v>10000.120000000001</v>
      </c>
      <c r="S723" s="203">
        <v>10000.120000000001</v>
      </c>
      <c r="T723" s="203">
        <v>10000.120000000001</v>
      </c>
      <c r="U723" s="203">
        <v>10000.120000000001</v>
      </c>
      <c r="V723" s="203">
        <v>10000.120000000001</v>
      </c>
      <c r="W723" s="203">
        <v>10000.120000000001</v>
      </c>
      <c r="X723" s="203">
        <v>10000.120000000001</v>
      </c>
      <c r="Y723" s="203">
        <v>10000.120000000001</v>
      </c>
      <c r="Z723" s="203">
        <v>10000.120000000001</v>
      </c>
      <c r="AA723" s="203">
        <v>10000.120000000001</v>
      </c>
      <c r="AB723" s="203">
        <v>10000.120000000001</v>
      </c>
      <c r="AC723" s="203"/>
      <c r="AD723" s="203"/>
      <c r="AE723" s="203">
        <v>10000.119999999999</v>
      </c>
      <c r="AF723" s="215"/>
      <c r="AG723" s="216"/>
      <c r="AH723" s="205"/>
      <c r="AI723" s="205"/>
      <c r="AJ723" s="205"/>
      <c r="AK723" s="206"/>
      <c r="AL723" s="205">
        <v>0</v>
      </c>
      <c r="AM723" s="207">
        <v>10000.119999999999</v>
      </c>
      <c r="AN723" s="205"/>
      <c r="AO723" s="208">
        <v>10000.119999999999</v>
      </c>
      <c r="AP723" s="209"/>
      <c r="AQ723" s="210">
        <v>10000.120000000001</v>
      </c>
      <c r="AR723" s="205"/>
      <c r="AS723" s="205"/>
      <c r="AT723" s="205"/>
      <c r="AU723" s="205"/>
      <c r="AV723" s="211">
        <v>0</v>
      </c>
      <c r="AW723" s="205">
        <v>10000.120000000001</v>
      </c>
      <c r="AX723" s="205"/>
      <c r="AY723" s="207">
        <v>10000.120000000001</v>
      </c>
      <c r="AZ723" s="212"/>
      <c r="BA723" s="213">
        <v>0</v>
      </c>
      <c r="BC723" s="202" t="str">
        <f t="shared" si="88"/>
        <v/>
      </c>
      <c r="BD723" s="202" t="str">
        <f t="shared" si="88"/>
        <v/>
      </c>
      <c r="BE723" s="202" t="str">
        <f t="shared" si="88"/>
        <v/>
      </c>
      <c r="BF723" s="202" t="str">
        <f t="shared" si="88"/>
        <v/>
      </c>
      <c r="BG723" s="202" t="str">
        <f t="shared" si="87"/>
        <v>W/C</v>
      </c>
      <c r="BH723" s="202" t="str">
        <f t="shared" si="87"/>
        <v>NO</v>
      </c>
      <c r="BI723" s="202" t="str">
        <f t="shared" si="83"/>
        <v>W/C</v>
      </c>
      <c r="BK723" s="202" t="b">
        <f t="shared" si="89"/>
        <v>1</v>
      </c>
      <c r="BL723" s="202" t="b">
        <f t="shared" si="89"/>
        <v>1</v>
      </c>
      <c r="BM723" s="202" t="b">
        <f t="shared" si="89"/>
        <v>1</v>
      </c>
      <c r="BN723" s="202" t="b">
        <f t="shared" si="89"/>
        <v>1</v>
      </c>
      <c r="BO723" s="202" t="b">
        <f t="shared" si="89"/>
        <v>1</v>
      </c>
      <c r="BP723" s="202" t="b">
        <f t="shared" si="89"/>
        <v>1</v>
      </c>
      <c r="BQ723" s="202" t="b">
        <f t="shared" si="89"/>
        <v>1</v>
      </c>
    </row>
    <row r="724" spans="1:69" s="214" customFormat="1" ht="12" customHeight="1" x14ac:dyDescent="0.2">
      <c r="A724" s="239">
        <v>18608112</v>
      </c>
      <c r="B724" s="240" t="s">
        <v>2356</v>
      </c>
      <c r="C724" s="200" t="s">
        <v>1075</v>
      </c>
      <c r="D724" s="201" t="s">
        <v>479</v>
      </c>
      <c r="E724" s="170"/>
      <c r="F724" s="200"/>
      <c r="G724" s="201"/>
      <c r="H724" s="202" t="s">
        <v>1684</v>
      </c>
      <c r="I724" s="202" t="s">
        <v>1684</v>
      </c>
      <c r="J724" s="202" t="s">
        <v>1684</v>
      </c>
      <c r="K724" s="202" t="s">
        <v>1684</v>
      </c>
      <c r="L724" s="202" t="s">
        <v>479</v>
      </c>
      <c r="M724" s="202" t="s">
        <v>1685</v>
      </c>
      <c r="N724" s="202" t="s">
        <v>479</v>
      </c>
      <c r="O724" s="167"/>
      <c r="P724" s="203">
        <v>467714.99</v>
      </c>
      <c r="Q724" s="203">
        <v>502506.3</v>
      </c>
      <c r="R724" s="203">
        <v>526517.6</v>
      </c>
      <c r="S724" s="203">
        <v>549236.80000000005</v>
      </c>
      <c r="T724" s="203">
        <v>576257.9</v>
      </c>
      <c r="U724" s="203">
        <v>601462.43000000005</v>
      </c>
      <c r="V724" s="203">
        <v>627856.05000000005</v>
      </c>
      <c r="W724" s="203">
        <v>678259.07</v>
      </c>
      <c r="X724" s="203">
        <v>702645.23</v>
      </c>
      <c r="Y724" s="203">
        <v>711469.4</v>
      </c>
      <c r="Z724" s="203">
        <v>735570.98</v>
      </c>
      <c r="AA724" s="203">
        <v>761300.29</v>
      </c>
      <c r="AB724" s="203">
        <v>803658.59</v>
      </c>
      <c r="AC724" s="203"/>
      <c r="AD724" s="203"/>
      <c r="AE724" s="203">
        <v>634064.06999999995</v>
      </c>
      <c r="AF724" s="270"/>
      <c r="AG724" s="271"/>
      <c r="AH724" s="205"/>
      <c r="AI724" s="205"/>
      <c r="AJ724" s="205"/>
      <c r="AK724" s="206"/>
      <c r="AL724" s="205">
        <v>0</v>
      </c>
      <c r="AM724" s="207">
        <v>634064.06999999995</v>
      </c>
      <c r="AN724" s="205"/>
      <c r="AO724" s="208">
        <v>634064.06999999995</v>
      </c>
      <c r="AP724" s="209"/>
      <c r="AQ724" s="210">
        <v>803658.59</v>
      </c>
      <c r="AR724" s="205"/>
      <c r="AS724" s="205"/>
      <c r="AT724" s="205"/>
      <c r="AU724" s="205"/>
      <c r="AV724" s="211">
        <v>0</v>
      </c>
      <c r="AW724" s="205">
        <v>803658.59</v>
      </c>
      <c r="AX724" s="205"/>
      <c r="AY724" s="207">
        <v>803658.59</v>
      </c>
      <c r="AZ724" s="212"/>
      <c r="BA724" s="213">
        <v>0</v>
      </c>
      <c r="BC724" s="202" t="str">
        <f t="shared" si="88"/>
        <v/>
      </c>
      <c r="BD724" s="202" t="str">
        <f t="shared" si="88"/>
        <v/>
      </c>
      <c r="BE724" s="202" t="str">
        <f t="shared" si="88"/>
        <v/>
      </c>
      <c r="BF724" s="202" t="str">
        <f t="shared" si="88"/>
        <v/>
      </c>
      <c r="BG724" s="202" t="str">
        <f t="shared" si="87"/>
        <v>W/C</v>
      </c>
      <c r="BH724" s="202" t="str">
        <f t="shared" si="87"/>
        <v>NO</v>
      </c>
      <c r="BI724" s="202" t="str">
        <f t="shared" si="83"/>
        <v>W/C</v>
      </c>
      <c r="BK724" s="202" t="b">
        <f t="shared" si="89"/>
        <v>1</v>
      </c>
      <c r="BL724" s="202" t="b">
        <f t="shared" si="89"/>
        <v>1</v>
      </c>
      <c r="BM724" s="202" t="b">
        <f t="shared" si="89"/>
        <v>1</v>
      </c>
      <c r="BN724" s="202" t="b">
        <f t="shared" si="89"/>
        <v>1</v>
      </c>
      <c r="BO724" s="202" t="b">
        <f t="shared" si="89"/>
        <v>1</v>
      </c>
      <c r="BP724" s="202" t="b">
        <f t="shared" si="89"/>
        <v>1</v>
      </c>
      <c r="BQ724" s="202" t="b">
        <f t="shared" si="89"/>
        <v>1</v>
      </c>
    </row>
    <row r="725" spans="1:69" s="214" customFormat="1" ht="12" customHeight="1" x14ac:dyDescent="0.2">
      <c r="A725" s="239">
        <v>18608111</v>
      </c>
      <c r="B725" s="240" t="s">
        <v>2357</v>
      </c>
      <c r="C725" s="361" t="s">
        <v>1076</v>
      </c>
      <c r="D725" s="201" t="s">
        <v>478</v>
      </c>
      <c r="E725" s="170"/>
      <c r="F725" s="361"/>
      <c r="G725" s="201"/>
      <c r="H725" s="202" t="s">
        <v>1684</v>
      </c>
      <c r="I725" s="202" t="s">
        <v>1684</v>
      </c>
      <c r="J725" s="202" t="s">
        <v>1684</v>
      </c>
      <c r="K725" s="202" t="s">
        <v>478</v>
      </c>
      <c r="L725" s="202" t="s">
        <v>1685</v>
      </c>
      <c r="M725" s="202" t="s">
        <v>1685</v>
      </c>
      <c r="N725" s="202" t="s">
        <v>1684</v>
      </c>
      <c r="O725" s="167"/>
      <c r="P725" s="203">
        <v>250000</v>
      </c>
      <c r="Q725" s="203">
        <v>250000</v>
      </c>
      <c r="R725" s="203">
        <v>250000</v>
      </c>
      <c r="S725" s="203">
        <v>250000</v>
      </c>
      <c r="T725" s="203">
        <v>250000</v>
      </c>
      <c r="U725" s="203">
        <v>250000</v>
      </c>
      <c r="V725" s="203">
        <v>250000</v>
      </c>
      <c r="W725" s="203">
        <v>250000</v>
      </c>
      <c r="X725" s="203">
        <v>250000</v>
      </c>
      <c r="Y725" s="203">
        <v>250000</v>
      </c>
      <c r="Z725" s="203">
        <v>250000</v>
      </c>
      <c r="AA725" s="203">
        <v>250000</v>
      </c>
      <c r="AB725" s="203">
        <v>267000</v>
      </c>
      <c r="AC725" s="203"/>
      <c r="AD725" s="203"/>
      <c r="AE725" s="203">
        <v>250708.33333333334</v>
      </c>
      <c r="AF725" s="215"/>
      <c r="AG725" s="216"/>
      <c r="AH725" s="205"/>
      <c r="AI725" s="205"/>
      <c r="AJ725" s="205"/>
      <c r="AK725" s="206">
        <v>250708.33333333334</v>
      </c>
      <c r="AL725" s="205">
        <v>250708.33333333334</v>
      </c>
      <c r="AM725" s="207"/>
      <c r="AN725" s="205"/>
      <c r="AO725" s="208">
        <v>0</v>
      </c>
      <c r="AP725" s="209"/>
      <c r="AQ725" s="210">
        <v>267000</v>
      </c>
      <c r="AR725" s="205"/>
      <c r="AS725" s="205"/>
      <c r="AT725" s="205"/>
      <c r="AU725" s="205">
        <v>267000</v>
      </c>
      <c r="AV725" s="211">
        <v>267000</v>
      </c>
      <c r="AW725" s="205"/>
      <c r="AX725" s="205"/>
      <c r="AY725" s="207">
        <v>0</v>
      </c>
      <c r="AZ725" s="212" t="s">
        <v>4908</v>
      </c>
      <c r="BA725" s="213">
        <v>0</v>
      </c>
      <c r="BC725" s="202" t="str">
        <f t="shared" si="88"/>
        <v/>
      </c>
      <c r="BD725" s="202" t="str">
        <f t="shared" si="88"/>
        <v/>
      </c>
      <c r="BE725" s="202" t="str">
        <f t="shared" si="88"/>
        <v/>
      </c>
      <c r="BF725" s="202" t="str">
        <f t="shared" si="88"/>
        <v>Non-Op</v>
      </c>
      <c r="BG725" s="202" t="str">
        <f t="shared" si="87"/>
        <v>NO</v>
      </c>
      <c r="BH725" s="202" t="str">
        <f t="shared" si="87"/>
        <v>NO</v>
      </c>
      <c r="BI725" s="202" t="str">
        <f t="shared" si="83"/>
        <v/>
      </c>
      <c r="BK725" s="202" t="b">
        <f t="shared" si="89"/>
        <v>1</v>
      </c>
      <c r="BL725" s="202" t="b">
        <f t="shared" si="89"/>
        <v>1</v>
      </c>
      <c r="BM725" s="202" t="b">
        <f t="shared" si="89"/>
        <v>1</v>
      </c>
      <c r="BN725" s="202" t="b">
        <f t="shared" si="89"/>
        <v>1</v>
      </c>
      <c r="BO725" s="202" t="b">
        <f t="shared" si="89"/>
        <v>1</v>
      </c>
      <c r="BP725" s="202" t="b">
        <f t="shared" si="89"/>
        <v>1</v>
      </c>
      <c r="BQ725" s="202" t="b">
        <f t="shared" si="89"/>
        <v>1</v>
      </c>
    </row>
    <row r="726" spans="1:69" s="214" customFormat="1" ht="12" customHeight="1" x14ac:dyDescent="0.2">
      <c r="A726" s="239">
        <v>18608141</v>
      </c>
      <c r="B726" s="240" t="s">
        <v>2358</v>
      </c>
      <c r="C726" s="361" t="s">
        <v>1077</v>
      </c>
      <c r="D726" s="201" t="s">
        <v>479</v>
      </c>
      <c r="E726" s="170"/>
      <c r="F726" s="361"/>
      <c r="G726" s="201"/>
      <c r="H726" s="202" t="s">
        <v>1684</v>
      </c>
      <c r="I726" s="202" t="s">
        <v>1684</v>
      </c>
      <c r="J726" s="202" t="s">
        <v>1684</v>
      </c>
      <c r="K726" s="202" t="s">
        <v>1684</v>
      </c>
      <c r="L726" s="202" t="s">
        <v>479</v>
      </c>
      <c r="M726" s="202" t="s">
        <v>1685</v>
      </c>
      <c r="N726" s="202" t="s">
        <v>479</v>
      </c>
      <c r="O726" s="167"/>
      <c r="P726" s="203">
        <v>1543.5</v>
      </c>
      <c r="Q726" s="203">
        <v>1543.5</v>
      </c>
      <c r="R726" s="203">
        <v>1543.5</v>
      </c>
      <c r="S726" s="203">
        <v>1543.5</v>
      </c>
      <c r="T726" s="203">
        <v>1543.5</v>
      </c>
      <c r="U726" s="203">
        <v>1543.5</v>
      </c>
      <c r="V726" s="203">
        <v>1543.5</v>
      </c>
      <c r="W726" s="203">
        <v>1543.5</v>
      </c>
      <c r="X726" s="203">
        <v>1543.5</v>
      </c>
      <c r="Y726" s="203">
        <v>1543.5</v>
      </c>
      <c r="Z726" s="203">
        <v>1543.5</v>
      </c>
      <c r="AA726" s="203">
        <v>1543.5</v>
      </c>
      <c r="AB726" s="203">
        <v>1543.5</v>
      </c>
      <c r="AC726" s="203"/>
      <c r="AD726" s="203"/>
      <c r="AE726" s="203">
        <v>1543.5</v>
      </c>
      <c r="AF726" s="215"/>
      <c r="AG726" s="216"/>
      <c r="AH726" s="205"/>
      <c r="AI726" s="205"/>
      <c r="AJ726" s="205"/>
      <c r="AK726" s="206"/>
      <c r="AL726" s="205">
        <v>0</v>
      </c>
      <c r="AM726" s="207">
        <v>1543.5</v>
      </c>
      <c r="AN726" s="205"/>
      <c r="AO726" s="208">
        <v>1543.5</v>
      </c>
      <c r="AP726" s="209"/>
      <c r="AQ726" s="210">
        <v>1543.5</v>
      </c>
      <c r="AR726" s="205"/>
      <c r="AS726" s="205"/>
      <c r="AT726" s="205"/>
      <c r="AU726" s="205"/>
      <c r="AV726" s="211">
        <v>0</v>
      </c>
      <c r="AW726" s="205">
        <v>1543.5</v>
      </c>
      <c r="AX726" s="205"/>
      <c r="AY726" s="207">
        <v>1543.5</v>
      </c>
      <c r="AZ726" s="212"/>
      <c r="BA726" s="213">
        <v>0</v>
      </c>
      <c r="BC726" s="202" t="str">
        <f t="shared" si="88"/>
        <v/>
      </c>
      <c r="BD726" s="202" t="str">
        <f t="shared" si="88"/>
        <v/>
      </c>
      <c r="BE726" s="202" t="str">
        <f t="shared" si="88"/>
        <v/>
      </c>
      <c r="BF726" s="202" t="str">
        <f t="shared" si="88"/>
        <v/>
      </c>
      <c r="BG726" s="202" t="str">
        <f t="shared" si="87"/>
        <v>W/C</v>
      </c>
      <c r="BH726" s="202" t="str">
        <f t="shared" si="87"/>
        <v>NO</v>
      </c>
      <c r="BI726" s="202" t="str">
        <f t="shared" si="83"/>
        <v>W/C</v>
      </c>
      <c r="BK726" s="202" t="b">
        <f t="shared" si="89"/>
        <v>1</v>
      </c>
      <c r="BL726" s="202" t="b">
        <f t="shared" si="89"/>
        <v>1</v>
      </c>
      <c r="BM726" s="202" t="b">
        <f t="shared" si="89"/>
        <v>1</v>
      </c>
      <c r="BN726" s="202" t="b">
        <f t="shared" si="89"/>
        <v>1</v>
      </c>
      <c r="BO726" s="202" t="b">
        <f t="shared" si="89"/>
        <v>1</v>
      </c>
      <c r="BP726" s="202" t="b">
        <f t="shared" si="89"/>
        <v>1</v>
      </c>
      <c r="BQ726" s="202" t="b">
        <f t="shared" si="89"/>
        <v>1</v>
      </c>
    </row>
    <row r="727" spans="1:69" s="214" customFormat="1" ht="12" customHeight="1" x14ac:dyDescent="0.2">
      <c r="A727" s="239">
        <v>18608151</v>
      </c>
      <c r="B727" s="240" t="s">
        <v>2359</v>
      </c>
      <c r="C727" s="200" t="s">
        <v>1078</v>
      </c>
      <c r="D727" s="201" t="s">
        <v>478</v>
      </c>
      <c r="E727" s="170"/>
      <c r="F727" s="200"/>
      <c r="G727" s="201"/>
      <c r="H727" s="202" t="s">
        <v>1684</v>
      </c>
      <c r="I727" s="202" t="s">
        <v>1684</v>
      </c>
      <c r="J727" s="202" t="s">
        <v>1684</v>
      </c>
      <c r="K727" s="202" t="s">
        <v>478</v>
      </c>
      <c r="L727" s="202" t="s">
        <v>1685</v>
      </c>
      <c r="M727" s="202" t="s">
        <v>1685</v>
      </c>
      <c r="N727" s="202" t="s">
        <v>1684</v>
      </c>
      <c r="O727" s="167"/>
      <c r="P727" s="203">
        <v>75000</v>
      </c>
      <c r="Q727" s="203">
        <v>75000</v>
      </c>
      <c r="R727" s="203">
        <v>75000</v>
      </c>
      <c r="S727" s="203">
        <v>75000</v>
      </c>
      <c r="T727" s="203">
        <v>75000</v>
      </c>
      <c r="U727" s="203">
        <v>75000</v>
      </c>
      <c r="V727" s="203">
        <v>75000</v>
      </c>
      <c r="W727" s="203">
        <v>75000</v>
      </c>
      <c r="X727" s="203">
        <v>75000</v>
      </c>
      <c r="Y727" s="203">
        <v>75000</v>
      </c>
      <c r="Z727" s="203">
        <v>75000</v>
      </c>
      <c r="AA727" s="203">
        <v>75000</v>
      </c>
      <c r="AB727" s="203">
        <v>80000</v>
      </c>
      <c r="AC727" s="203"/>
      <c r="AD727" s="203"/>
      <c r="AE727" s="203">
        <v>75208.333333333328</v>
      </c>
      <c r="AF727" s="215"/>
      <c r="AG727" s="216"/>
      <c r="AH727" s="205"/>
      <c r="AI727" s="205"/>
      <c r="AJ727" s="205"/>
      <c r="AK727" s="206">
        <v>75208.333333333328</v>
      </c>
      <c r="AL727" s="205">
        <v>75208.333333333328</v>
      </c>
      <c r="AM727" s="207"/>
      <c r="AN727" s="205"/>
      <c r="AO727" s="208">
        <v>0</v>
      </c>
      <c r="AP727" s="209"/>
      <c r="AQ727" s="210">
        <v>80000</v>
      </c>
      <c r="AR727" s="205"/>
      <c r="AS727" s="205"/>
      <c r="AT727" s="205"/>
      <c r="AU727" s="205">
        <v>80000</v>
      </c>
      <c r="AV727" s="211">
        <v>80000</v>
      </c>
      <c r="AW727" s="205"/>
      <c r="AX727" s="205"/>
      <c r="AY727" s="207">
        <v>0</v>
      </c>
      <c r="AZ727" s="212" t="s">
        <v>4908</v>
      </c>
      <c r="BA727" s="213">
        <v>0</v>
      </c>
      <c r="BC727" s="202" t="str">
        <f t="shared" si="88"/>
        <v/>
      </c>
      <c r="BD727" s="202" t="str">
        <f t="shared" si="88"/>
        <v/>
      </c>
      <c r="BE727" s="202" t="str">
        <f t="shared" si="88"/>
        <v/>
      </c>
      <c r="BF727" s="202" t="str">
        <f t="shared" si="88"/>
        <v>Non-Op</v>
      </c>
      <c r="BG727" s="202" t="str">
        <f t="shared" si="87"/>
        <v>NO</v>
      </c>
      <c r="BH727" s="202" t="str">
        <f t="shared" si="87"/>
        <v>NO</v>
      </c>
      <c r="BI727" s="202" t="str">
        <f t="shared" ref="BI727:BI790" si="90">IF(OR(CONCATENATE(BG727,BH727)="NOW/C",CONCATENATE(BG727,BH727)="W/CNO"),"W/C","")</f>
        <v/>
      </c>
      <c r="BK727" s="202" t="b">
        <f t="shared" si="89"/>
        <v>1</v>
      </c>
      <c r="BL727" s="202" t="b">
        <f t="shared" si="89"/>
        <v>1</v>
      </c>
      <c r="BM727" s="202" t="b">
        <f t="shared" si="89"/>
        <v>1</v>
      </c>
      <c r="BN727" s="202" t="b">
        <f t="shared" si="89"/>
        <v>1</v>
      </c>
      <c r="BO727" s="202" t="b">
        <f t="shared" si="89"/>
        <v>1</v>
      </c>
      <c r="BP727" s="202" t="b">
        <f t="shared" si="89"/>
        <v>1</v>
      </c>
      <c r="BQ727" s="202" t="b">
        <f t="shared" si="89"/>
        <v>1</v>
      </c>
    </row>
    <row r="728" spans="1:69" s="214" customFormat="1" ht="12" customHeight="1" x14ac:dyDescent="0.2">
      <c r="A728" s="239">
        <v>18608171</v>
      </c>
      <c r="B728" s="240" t="s">
        <v>2360</v>
      </c>
      <c r="C728" s="200" t="s">
        <v>1079</v>
      </c>
      <c r="D728" s="201" t="s">
        <v>479</v>
      </c>
      <c r="E728" s="170"/>
      <c r="F728" s="200"/>
      <c r="G728" s="201"/>
      <c r="H728" s="202" t="s">
        <v>1684</v>
      </c>
      <c r="I728" s="202" t="s">
        <v>1684</v>
      </c>
      <c r="J728" s="202" t="s">
        <v>1684</v>
      </c>
      <c r="K728" s="202" t="s">
        <v>1684</v>
      </c>
      <c r="L728" s="202" t="s">
        <v>479</v>
      </c>
      <c r="M728" s="202" t="s">
        <v>1685</v>
      </c>
      <c r="N728" s="202" t="s">
        <v>479</v>
      </c>
      <c r="O728" s="167"/>
      <c r="P728" s="203">
        <v>0</v>
      </c>
      <c r="Q728" s="203">
        <v>0</v>
      </c>
      <c r="R728" s="203">
        <v>0</v>
      </c>
      <c r="S728" s="203">
        <v>0</v>
      </c>
      <c r="T728" s="203">
        <v>0</v>
      </c>
      <c r="U728" s="203">
        <v>0</v>
      </c>
      <c r="V728" s="203">
        <v>0</v>
      </c>
      <c r="W728" s="203">
        <v>0</v>
      </c>
      <c r="X728" s="203">
        <v>0</v>
      </c>
      <c r="Y728" s="203">
        <v>0</v>
      </c>
      <c r="Z728" s="203">
        <v>0</v>
      </c>
      <c r="AA728" s="203">
        <v>0</v>
      </c>
      <c r="AB728" s="203">
        <v>0</v>
      </c>
      <c r="AC728" s="203"/>
      <c r="AD728" s="203"/>
      <c r="AE728" s="203">
        <v>0</v>
      </c>
      <c r="AF728" s="215"/>
      <c r="AG728" s="216"/>
      <c r="AH728" s="205"/>
      <c r="AI728" s="205"/>
      <c r="AJ728" s="205"/>
      <c r="AK728" s="206"/>
      <c r="AL728" s="205">
        <v>0</v>
      </c>
      <c r="AM728" s="207">
        <v>0</v>
      </c>
      <c r="AN728" s="205"/>
      <c r="AO728" s="208">
        <v>0</v>
      </c>
      <c r="AP728" s="209"/>
      <c r="AQ728" s="210">
        <v>0</v>
      </c>
      <c r="AR728" s="205"/>
      <c r="AS728" s="205"/>
      <c r="AT728" s="205"/>
      <c r="AU728" s="205"/>
      <c r="AV728" s="211">
        <v>0</v>
      </c>
      <c r="AW728" s="205">
        <v>0</v>
      </c>
      <c r="AX728" s="205"/>
      <c r="AY728" s="207">
        <v>0</v>
      </c>
      <c r="AZ728" s="212"/>
      <c r="BA728" s="213">
        <v>0</v>
      </c>
      <c r="BC728" s="202" t="str">
        <f t="shared" si="88"/>
        <v/>
      </c>
      <c r="BD728" s="202" t="str">
        <f t="shared" si="88"/>
        <v/>
      </c>
      <c r="BE728" s="202" t="str">
        <f t="shared" si="88"/>
        <v/>
      </c>
      <c r="BF728" s="202" t="str">
        <f t="shared" si="88"/>
        <v/>
      </c>
      <c r="BG728" s="202" t="str">
        <f t="shared" si="87"/>
        <v>W/C</v>
      </c>
      <c r="BH728" s="202" t="str">
        <f t="shared" si="87"/>
        <v>NO</v>
      </c>
      <c r="BI728" s="202" t="str">
        <f t="shared" si="90"/>
        <v>W/C</v>
      </c>
      <c r="BK728" s="202" t="b">
        <f t="shared" si="89"/>
        <v>1</v>
      </c>
      <c r="BL728" s="202" t="b">
        <f t="shared" si="89"/>
        <v>1</v>
      </c>
      <c r="BM728" s="202" t="b">
        <f t="shared" si="89"/>
        <v>1</v>
      </c>
      <c r="BN728" s="202" t="b">
        <f t="shared" si="89"/>
        <v>1</v>
      </c>
      <c r="BO728" s="202" t="b">
        <f t="shared" si="89"/>
        <v>1</v>
      </c>
      <c r="BP728" s="202" t="b">
        <f t="shared" si="89"/>
        <v>1</v>
      </c>
      <c r="BQ728" s="202" t="b">
        <f t="shared" si="89"/>
        <v>1</v>
      </c>
    </row>
    <row r="729" spans="1:69" s="214" customFormat="1" ht="12" customHeight="1" x14ac:dyDescent="0.2">
      <c r="A729" s="239">
        <v>18608181</v>
      </c>
      <c r="B729" s="240" t="s">
        <v>2361</v>
      </c>
      <c r="C729" s="200" t="s">
        <v>1080</v>
      </c>
      <c r="D729" s="201" t="s">
        <v>478</v>
      </c>
      <c r="E729" s="170"/>
      <c r="F729" s="200"/>
      <c r="G729" s="201"/>
      <c r="H729" s="202" t="s">
        <v>1684</v>
      </c>
      <c r="I729" s="202" t="s">
        <v>1684</v>
      </c>
      <c r="J729" s="202" t="s">
        <v>1684</v>
      </c>
      <c r="K729" s="202" t="s">
        <v>478</v>
      </c>
      <c r="L729" s="202" t="s">
        <v>1685</v>
      </c>
      <c r="M729" s="202" t="s">
        <v>1685</v>
      </c>
      <c r="N729" s="202" t="s">
        <v>1684</v>
      </c>
      <c r="O729" s="167"/>
      <c r="P729" s="203">
        <v>50000</v>
      </c>
      <c r="Q729" s="203">
        <v>50000</v>
      </c>
      <c r="R729" s="203">
        <v>50000</v>
      </c>
      <c r="S729" s="203">
        <v>50000</v>
      </c>
      <c r="T729" s="203">
        <v>50000</v>
      </c>
      <c r="U729" s="203">
        <v>50000</v>
      </c>
      <c r="V729" s="203">
        <v>50000</v>
      </c>
      <c r="W729" s="203">
        <v>50000</v>
      </c>
      <c r="X729" s="203">
        <v>50000</v>
      </c>
      <c r="Y729" s="203">
        <v>50000</v>
      </c>
      <c r="Z729" s="203">
        <v>50000</v>
      </c>
      <c r="AA729" s="203">
        <v>50000</v>
      </c>
      <c r="AB729" s="203">
        <v>53000</v>
      </c>
      <c r="AC729" s="203"/>
      <c r="AD729" s="203"/>
      <c r="AE729" s="203">
        <v>50125</v>
      </c>
      <c r="AF729" s="215"/>
      <c r="AG729" s="216"/>
      <c r="AH729" s="205"/>
      <c r="AI729" s="205"/>
      <c r="AJ729" s="205"/>
      <c r="AK729" s="206">
        <v>50125</v>
      </c>
      <c r="AL729" s="205">
        <v>50125</v>
      </c>
      <c r="AM729" s="207"/>
      <c r="AN729" s="205"/>
      <c r="AO729" s="208">
        <v>0</v>
      </c>
      <c r="AP729" s="209"/>
      <c r="AQ729" s="210">
        <v>53000</v>
      </c>
      <c r="AR729" s="205"/>
      <c r="AS729" s="205"/>
      <c r="AT729" s="205"/>
      <c r="AU729" s="205">
        <v>53000</v>
      </c>
      <c r="AV729" s="211">
        <v>53000</v>
      </c>
      <c r="AW729" s="205"/>
      <c r="AX729" s="205"/>
      <c r="AY729" s="207">
        <v>0</v>
      </c>
      <c r="AZ729" s="212" t="s">
        <v>4908</v>
      </c>
      <c r="BA729" s="213">
        <v>0</v>
      </c>
      <c r="BC729" s="202" t="str">
        <f t="shared" si="88"/>
        <v/>
      </c>
      <c r="BD729" s="202" t="str">
        <f t="shared" si="88"/>
        <v/>
      </c>
      <c r="BE729" s="202" t="str">
        <f t="shared" si="88"/>
        <v/>
      </c>
      <c r="BF729" s="202" t="str">
        <f t="shared" si="88"/>
        <v>Non-Op</v>
      </c>
      <c r="BG729" s="202" t="str">
        <f t="shared" si="87"/>
        <v>NO</v>
      </c>
      <c r="BH729" s="202" t="str">
        <f t="shared" si="87"/>
        <v>NO</v>
      </c>
      <c r="BI729" s="202" t="str">
        <f t="shared" si="90"/>
        <v/>
      </c>
      <c r="BK729" s="202" t="b">
        <f t="shared" si="89"/>
        <v>1</v>
      </c>
      <c r="BL729" s="202" t="b">
        <f t="shared" si="89"/>
        <v>1</v>
      </c>
      <c r="BM729" s="202" t="b">
        <f t="shared" si="89"/>
        <v>1</v>
      </c>
      <c r="BN729" s="202" t="b">
        <f t="shared" si="89"/>
        <v>1</v>
      </c>
      <c r="BO729" s="202" t="b">
        <f t="shared" si="89"/>
        <v>1</v>
      </c>
      <c r="BP729" s="202" t="b">
        <f t="shared" si="89"/>
        <v>1</v>
      </c>
      <c r="BQ729" s="202" t="b">
        <f t="shared" si="89"/>
        <v>1</v>
      </c>
    </row>
    <row r="730" spans="1:69" s="214" customFormat="1" ht="12" customHeight="1" x14ac:dyDescent="0.2">
      <c r="A730" s="239">
        <v>18608191</v>
      </c>
      <c r="B730" s="240" t="s">
        <v>2362</v>
      </c>
      <c r="C730" s="200" t="s">
        <v>1081</v>
      </c>
      <c r="D730" s="201" t="s">
        <v>479</v>
      </c>
      <c r="E730" s="170"/>
      <c r="F730" s="200"/>
      <c r="G730" s="201"/>
      <c r="H730" s="202" t="s">
        <v>1684</v>
      </c>
      <c r="I730" s="202" t="s">
        <v>1684</v>
      </c>
      <c r="J730" s="202" t="s">
        <v>1684</v>
      </c>
      <c r="K730" s="202" t="s">
        <v>1684</v>
      </c>
      <c r="L730" s="202" t="s">
        <v>479</v>
      </c>
      <c r="M730" s="202" t="s">
        <v>1685</v>
      </c>
      <c r="N730" s="202" t="s">
        <v>479</v>
      </c>
      <c r="O730" s="167"/>
      <c r="P730" s="203">
        <v>0</v>
      </c>
      <c r="Q730" s="203">
        <v>0</v>
      </c>
      <c r="R730" s="203">
        <v>0</v>
      </c>
      <c r="S730" s="203">
        <v>0</v>
      </c>
      <c r="T730" s="203">
        <v>0</v>
      </c>
      <c r="U730" s="203">
        <v>0</v>
      </c>
      <c r="V730" s="203">
        <v>0</v>
      </c>
      <c r="W730" s="203">
        <v>0</v>
      </c>
      <c r="X730" s="203">
        <v>0</v>
      </c>
      <c r="Y730" s="203">
        <v>0</v>
      </c>
      <c r="Z730" s="203">
        <v>0</v>
      </c>
      <c r="AA730" s="203">
        <v>0</v>
      </c>
      <c r="AB730" s="203">
        <v>0</v>
      </c>
      <c r="AC730" s="203"/>
      <c r="AD730" s="203"/>
      <c r="AE730" s="203">
        <v>0</v>
      </c>
      <c r="AF730" s="215"/>
      <c r="AG730" s="216"/>
      <c r="AH730" s="205"/>
      <c r="AI730" s="205"/>
      <c r="AJ730" s="205"/>
      <c r="AK730" s="206"/>
      <c r="AL730" s="205">
        <v>0</v>
      </c>
      <c r="AM730" s="207">
        <v>0</v>
      </c>
      <c r="AN730" s="205"/>
      <c r="AO730" s="208">
        <v>0</v>
      </c>
      <c r="AP730" s="209"/>
      <c r="AQ730" s="210">
        <v>0</v>
      </c>
      <c r="AR730" s="205"/>
      <c r="AS730" s="205"/>
      <c r="AT730" s="205"/>
      <c r="AU730" s="205"/>
      <c r="AV730" s="211">
        <v>0</v>
      </c>
      <c r="AW730" s="205">
        <v>0</v>
      </c>
      <c r="AX730" s="205"/>
      <c r="AY730" s="207">
        <v>0</v>
      </c>
      <c r="AZ730" s="212"/>
      <c r="BA730" s="213">
        <v>0</v>
      </c>
      <c r="BC730" s="202" t="str">
        <f t="shared" si="88"/>
        <v/>
      </c>
      <c r="BD730" s="202" t="str">
        <f t="shared" si="88"/>
        <v/>
      </c>
      <c r="BE730" s="202" t="str">
        <f t="shared" si="88"/>
        <v/>
      </c>
      <c r="BF730" s="202" t="str">
        <f t="shared" si="88"/>
        <v/>
      </c>
      <c r="BG730" s="202" t="str">
        <f t="shared" si="87"/>
        <v>W/C</v>
      </c>
      <c r="BH730" s="202" t="str">
        <f t="shared" si="87"/>
        <v>NO</v>
      </c>
      <c r="BI730" s="202" t="str">
        <f t="shared" si="90"/>
        <v>W/C</v>
      </c>
      <c r="BK730" s="202" t="b">
        <f t="shared" si="89"/>
        <v>1</v>
      </c>
      <c r="BL730" s="202" t="b">
        <f t="shared" si="89"/>
        <v>1</v>
      </c>
      <c r="BM730" s="202" t="b">
        <f t="shared" si="89"/>
        <v>1</v>
      </c>
      <c r="BN730" s="202" t="b">
        <f t="shared" si="89"/>
        <v>1</v>
      </c>
      <c r="BO730" s="202" t="b">
        <f t="shared" si="89"/>
        <v>1</v>
      </c>
      <c r="BP730" s="202" t="b">
        <f t="shared" si="89"/>
        <v>1</v>
      </c>
      <c r="BQ730" s="202" t="b">
        <f t="shared" si="89"/>
        <v>1</v>
      </c>
    </row>
    <row r="731" spans="1:69" s="214" customFormat="1" ht="12" customHeight="1" x14ac:dyDescent="0.2">
      <c r="A731" s="239">
        <v>18608211</v>
      </c>
      <c r="B731" s="240" t="s">
        <v>2363</v>
      </c>
      <c r="C731" s="200" t="s">
        <v>1082</v>
      </c>
      <c r="D731" s="201" t="s">
        <v>479</v>
      </c>
      <c r="E731" s="170"/>
      <c r="F731" s="200"/>
      <c r="G731" s="201"/>
      <c r="H731" s="202" t="s">
        <v>1684</v>
      </c>
      <c r="I731" s="202" t="s">
        <v>1684</v>
      </c>
      <c r="J731" s="202" t="s">
        <v>1684</v>
      </c>
      <c r="K731" s="202" t="s">
        <v>1684</v>
      </c>
      <c r="L731" s="202" t="s">
        <v>479</v>
      </c>
      <c r="M731" s="202" t="s">
        <v>1685</v>
      </c>
      <c r="N731" s="202" t="s">
        <v>479</v>
      </c>
      <c r="O731" s="167"/>
      <c r="P731" s="203">
        <v>0</v>
      </c>
      <c r="Q731" s="203">
        <v>0</v>
      </c>
      <c r="R731" s="203">
        <v>0</v>
      </c>
      <c r="S731" s="203">
        <v>0</v>
      </c>
      <c r="T731" s="203">
        <v>0</v>
      </c>
      <c r="U731" s="203">
        <v>0</v>
      </c>
      <c r="V731" s="203">
        <v>0</v>
      </c>
      <c r="W731" s="203">
        <v>0</v>
      </c>
      <c r="X731" s="203">
        <v>0</v>
      </c>
      <c r="Y731" s="203">
        <v>0</v>
      </c>
      <c r="Z731" s="203">
        <v>0</v>
      </c>
      <c r="AA731" s="203">
        <v>0</v>
      </c>
      <c r="AB731" s="203">
        <v>0</v>
      </c>
      <c r="AC731" s="203"/>
      <c r="AD731" s="203"/>
      <c r="AE731" s="203">
        <v>0</v>
      </c>
      <c r="AF731" s="215"/>
      <c r="AG731" s="216"/>
      <c r="AH731" s="205"/>
      <c r="AI731" s="205"/>
      <c r="AJ731" s="205"/>
      <c r="AK731" s="206"/>
      <c r="AL731" s="205">
        <v>0</v>
      </c>
      <c r="AM731" s="207">
        <v>0</v>
      </c>
      <c r="AN731" s="205"/>
      <c r="AO731" s="208">
        <v>0</v>
      </c>
      <c r="AP731" s="209"/>
      <c r="AQ731" s="210">
        <v>0</v>
      </c>
      <c r="AR731" s="205"/>
      <c r="AS731" s="205"/>
      <c r="AT731" s="205"/>
      <c r="AU731" s="205"/>
      <c r="AV731" s="211">
        <v>0</v>
      </c>
      <c r="AW731" s="205">
        <v>0</v>
      </c>
      <c r="AX731" s="205"/>
      <c r="AY731" s="207">
        <v>0</v>
      </c>
      <c r="AZ731" s="212"/>
      <c r="BA731" s="213">
        <v>0</v>
      </c>
      <c r="BC731" s="202" t="str">
        <f t="shared" si="88"/>
        <v/>
      </c>
      <c r="BD731" s="202" t="str">
        <f t="shared" si="88"/>
        <v/>
      </c>
      <c r="BE731" s="202" t="str">
        <f t="shared" si="88"/>
        <v/>
      </c>
      <c r="BF731" s="202" t="str">
        <f t="shared" si="88"/>
        <v/>
      </c>
      <c r="BG731" s="202" t="str">
        <f t="shared" si="87"/>
        <v>W/C</v>
      </c>
      <c r="BH731" s="202" t="str">
        <f t="shared" si="87"/>
        <v>NO</v>
      </c>
      <c r="BI731" s="202" t="str">
        <f t="shared" si="90"/>
        <v>W/C</v>
      </c>
      <c r="BK731" s="202" t="b">
        <f t="shared" si="89"/>
        <v>1</v>
      </c>
      <c r="BL731" s="202" t="b">
        <f t="shared" si="89"/>
        <v>1</v>
      </c>
      <c r="BM731" s="202" t="b">
        <f t="shared" si="89"/>
        <v>1</v>
      </c>
      <c r="BN731" s="202" t="b">
        <f t="shared" si="89"/>
        <v>1</v>
      </c>
      <c r="BO731" s="202" t="b">
        <f t="shared" si="89"/>
        <v>1</v>
      </c>
      <c r="BP731" s="202" t="b">
        <f t="shared" si="89"/>
        <v>1</v>
      </c>
      <c r="BQ731" s="202" t="b">
        <f t="shared" si="89"/>
        <v>1</v>
      </c>
    </row>
    <row r="732" spans="1:69" s="214" customFormat="1" ht="12" customHeight="1" x14ac:dyDescent="0.2">
      <c r="A732" s="239">
        <v>18608212</v>
      </c>
      <c r="B732" s="240" t="s">
        <v>2364</v>
      </c>
      <c r="C732" s="200" t="s">
        <v>1083</v>
      </c>
      <c r="D732" s="201" t="s">
        <v>479</v>
      </c>
      <c r="E732" s="170"/>
      <c r="F732" s="200"/>
      <c r="G732" s="201"/>
      <c r="H732" s="202" t="s">
        <v>1684</v>
      </c>
      <c r="I732" s="202" t="s">
        <v>1684</v>
      </c>
      <c r="J732" s="202" t="s">
        <v>1684</v>
      </c>
      <c r="K732" s="202" t="s">
        <v>1684</v>
      </c>
      <c r="L732" s="202" t="s">
        <v>479</v>
      </c>
      <c r="M732" s="202" t="s">
        <v>1685</v>
      </c>
      <c r="N732" s="202" t="s">
        <v>479</v>
      </c>
      <c r="O732" s="167"/>
      <c r="P732" s="203">
        <v>14784.31</v>
      </c>
      <c r="Q732" s="203">
        <v>14784.31</v>
      </c>
      <c r="R732" s="203">
        <v>14784.31</v>
      </c>
      <c r="S732" s="203">
        <v>14784.31</v>
      </c>
      <c r="T732" s="203">
        <v>13114.68</v>
      </c>
      <c r="U732" s="203">
        <v>14550.68</v>
      </c>
      <c r="V732" s="203">
        <v>14550.68</v>
      </c>
      <c r="W732" s="203">
        <v>14550.68</v>
      </c>
      <c r="X732" s="203">
        <v>14550.68</v>
      </c>
      <c r="Y732" s="203">
        <v>14550.68</v>
      </c>
      <c r="Z732" s="203">
        <v>16160.88</v>
      </c>
      <c r="AA732" s="203">
        <v>25491.68</v>
      </c>
      <c r="AB732" s="203">
        <v>25491.68</v>
      </c>
      <c r="AC732" s="203"/>
      <c r="AD732" s="203"/>
      <c r="AE732" s="203">
        <v>16000.963749999997</v>
      </c>
      <c r="AF732" s="270"/>
      <c r="AG732" s="271"/>
      <c r="AH732" s="205"/>
      <c r="AI732" s="205"/>
      <c r="AJ732" s="205"/>
      <c r="AK732" s="206"/>
      <c r="AL732" s="205">
        <v>0</v>
      </c>
      <c r="AM732" s="207">
        <v>16000.963749999997</v>
      </c>
      <c r="AN732" s="205"/>
      <c r="AO732" s="208">
        <v>16000.963749999997</v>
      </c>
      <c r="AP732" s="209"/>
      <c r="AQ732" s="210">
        <v>25491.68</v>
      </c>
      <c r="AR732" s="205"/>
      <c r="AS732" s="205"/>
      <c r="AT732" s="205"/>
      <c r="AU732" s="205"/>
      <c r="AV732" s="211">
        <v>0</v>
      </c>
      <c r="AW732" s="205">
        <v>25491.68</v>
      </c>
      <c r="AX732" s="205"/>
      <c r="AY732" s="207">
        <v>25491.68</v>
      </c>
      <c r="AZ732" s="212"/>
      <c r="BA732" s="213">
        <v>0</v>
      </c>
      <c r="BC732" s="202" t="str">
        <f t="shared" si="88"/>
        <v/>
      </c>
      <c r="BD732" s="202" t="str">
        <f t="shared" si="88"/>
        <v/>
      </c>
      <c r="BE732" s="202" t="str">
        <f t="shared" si="88"/>
        <v/>
      </c>
      <c r="BF732" s="202" t="str">
        <f t="shared" si="88"/>
        <v/>
      </c>
      <c r="BG732" s="202" t="str">
        <f t="shared" si="87"/>
        <v>W/C</v>
      </c>
      <c r="BH732" s="202" t="str">
        <f t="shared" si="87"/>
        <v>NO</v>
      </c>
      <c r="BI732" s="202" t="str">
        <f t="shared" si="90"/>
        <v>W/C</v>
      </c>
      <c r="BK732" s="202" t="b">
        <f t="shared" si="89"/>
        <v>1</v>
      </c>
      <c r="BL732" s="202" t="b">
        <f t="shared" si="89"/>
        <v>1</v>
      </c>
      <c r="BM732" s="202" t="b">
        <f t="shared" si="89"/>
        <v>1</v>
      </c>
      <c r="BN732" s="202" t="b">
        <f t="shared" si="89"/>
        <v>1</v>
      </c>
      <c r="BO732" s="202" t="b">
        <f t="shared" si="89"/>
        <v>1</v>
      </c>
      <c r="BP732" s="202" t="b">
        <f t="shared" si="89"/>
        <v>1</v>
      </c>
      <c r="BQ732" s="202" t="b">
        <f t="shared" si="89"/>
        <v>1</v>
      </c>
    </row>
    <row r="733" spans="1:69" s="214" customFormat="1" ht="12" customHeight="1" x14ac:dyDescent="0.2">
      <c r="A733" s="239">
        <v>18608221</v>
      </c>
      <c r="B733" s="240" t="s">
        <v>2365</v>
      </c>
      <c r="C733" s="200" t="s">
        <v>1084</v>
      </c>
      <c r="D733" s="201" t="s">
        <v>478</v>
      </c>
      <c r="E733" s="170"/>
      <c r="F733" s="200"/>
      <c r="G733" s="201"/>
      <c r="H733" s="202" t="s">
        <v>1684</v>
      </c>
      <c r="I733" s="202" t="s">
        <v>1684</v>
      </c>
      <c r="J733" s="202" t="s">
        <v>1684</v>
      </c>
      <c r="K733" s="202" t="s">
        <v>478</v>
      </c>
      <c r="L733" s="202" t="s">
        <v>1685</v>
      </c>
      <c r="M733" s="202" t="s">
        <v>1685</v>
      </c>
      <c r="N733" s="202" t="s">
        <v>1684</v>
      </c>
      <c r="O733" s="167"/>
      <c r="P733" s="203">
        <v>0</v>
      </c>
      <c r="Q733" s="203">
        <v>0</v>
      </c>
      <c r="R733" s="203">
        <v>0</v>
      </c>
      <c r="S733" s="203">
        <v>0</v>
      </c>
      <c r="T733" s="203">
        <v>0</v>
      </c>
      <c r="U733" s="203">
        <v>0</v>
      </c>
      <c r="V733" s="203">
        <v>0</v>
      </c>
      <c r="W733" s="203">
        <v>0</v>
      </c>
      <c r="X733" s="203">
        <v>0</v>
      </c>
      <c r="Y733" s="203">
        <v>-4686.41</v>
      </c>
      <c r="Z733" s="203">
        <v>-4686.41</v>
      </c>
      <c r="AA733" s="203">
        <v>-4686.41</v>
      </c>
      <c r="AB733" s="203">
        <v>-5686.41</v>
      </c>
      <c r="AC733" s="203"/>
      <c r="AD733" s="203"/>
      <c r="AE733" s="203">
        <v>-1408.5362499999999</v>
      </c>
      <c r="AF733" s="215"/>
      <c r="AG733" s="216"/>
      <c r="AH733" s="205"/>
      <c r="AI733" s="205"/>
      <c r="AJ733" s="205"/>
      <c r="AK733" s="206">
        <v>-1408.5362499999999</v>
      </c>
      <c r="AL733" s="205">
        <v>-1408.5362499999999</v>
      </c>
      <c r="AM733" s="207"/>
      <c r="AN733" s="205"/>
      <c r="AO733" s="208">
        <v>0</v>
      </c>
      <c r="AP733" s="209"/>
      <c r="AQ733" s="210">
        <v>-5686.41</v>
      </c>
      <c r="AR733" s="205"/>
      <c r="AS733" s="205"/>
      <c r="AT733" s="205"/>
      <c r="AU733" s="205">
        <v>-5686.41</v>
      </c>
      <c r="AV733" s="211">
        <v>-5686.41</v>
      </c>
      <c r="AW733" s="205"/>
      <c r="AX733" s="205"/>
      <c r="AY733" s="207">
        <v>0</v>
      </c>
      <c r="AZ733" s="212" t="s">
        <v>4908</v>
      </c>
      <c r="BA733" s="213">
        <v>0</v>
      </c>
      <c r="BC733" s="202" t="str">
        <f t="shared" si="88"/>
        <v/>
      </c>
      <c r="BD733" s="202" t="str">
        <f t="shared" si="88"/>
        <v/>
      </c>
      <c r="BE733" s="202" t="str">
        <f t="shared" si="88"/>
        <v/>
      </c>
      <c r="BF733" s="202" t="str">
        <f t="shared" si="88"/>
        <v>Non-Op</v>
      </c>
      <c r="BG733" s="202" t="str">
        <f t="shared" si="87"/>
        <v>NO</v>
      </c>
      <c r="BH733" s="202" t="str">
        <f t="shared" si="87"/>
        <v>NO</v>
      </c>
      <c r="BI733" s="202" t="str">
        <f t="shared" si="90"/>
        <v/>
      </c>
      <c r="BK733" s="202" t="b">
        <f t="shared" si="89"/>
        <v>1</v>
      </c>
      <c r="BL733" s="202" t="b">
        <f t="shared" si="89"/>
        <v>1</v>
      </c>
      <c r="BM733" s="202" t="b">
        <f t="shared" si="89"/>
        <v>1</v>
      </c>
      <c r="BN733" s="202" t="b">
        <f t="shared" si="89"/>
        <v>1</v>
      </c>
      <c r="BO733" s="202" t="b">
        <f t="shared" si="89"/>
        <v>1</v>
      </c>
      <c r="BP733" s="202" t="b">
        <f t="shared" si="89"/>
        <v>1</v>
      </c>
      <c r="BQ733" s="202" t="b">
        <f t="shared" si="89"/>
        <v>1</v>
      </c>
    </row>
    <row r="734" spans="1:69" s="214" customFormat="1" ht="12" customHeight="1" x14ac:dyDescent="0.2">
      <c r="A734" s="239">
        <v>18608231</v>
      </c>
      <c r="B734" s="240" t="s">
        <v>2366</v>
      </c>
      <c r="C734" s="200" t="s">
        <v>1085</v>
      </c>
      <c r="D734" s="201" t="s">
        <v>479</v>
      </c>
      <c r="E734" s="170"/>
      <c r="F734" s="200"/>
      <c r="G734" s="201"/>
      <c r="H734" s="202" t="s">
        <v>1684</v>
      </c>
      <c r="I734" s="202" t="s">
        <v>1684</v>
      </c>
      <c r="J734" s="202" t="s">
        <v>1684</v>
      </c>
      <c r="K734" s="202" t="s">
        <v>1684</v>
      </c>
      <c r="L734" s="202" t="s">
        <v>479</v>
      </c>
      <c r="M734" s="202" t="s">
        <v>1685</v>
      </c>
      <c r="N734" s="202" t="s">
        <v>479</v>
      </c>
      <c r="O734" s="167"/>
      <c r="P734" s="203">
        <v>1767542.41</v>
      </c>
      <c r="Q734" s="203">
        <v>1767542.41</v>
      </c>
      <c r="R734" s="203">
        <v>1767542.41</v>
      </c>
      <c r="S734" s="203">
        <v>1718284.27</v>
      </c>
      <c r="T734" s="203">
        <v>1718284.27</v>
      </c>
      <c r="U734" s="203">
        <v>1718284.27</v>
      </c>
      <c r="V734" s="203">
        <v>1718284.27</v>
      </c>
      <c r="W734" s="203">
        <v>1722970.68</v>
      </c>
      <c r="X734" s="203">
        <v>1722970.68</v>
      </c>
      <c r="Y734" s="203">
        <v>1722970.68</v>
      </c>
      <c r="Z734" s="203">
        <v>1723970.68</v>
      </c>
      <c r="AA734" s="203">
        <v>1723970.68</v>
      </c>
      <c r="AB734" s="203">
        <v>1723970.68</v>
      </c>
      <c r="AC734" s="203"/>
      <c r="AD734" s="203"/>
      <c r="AE734" s="203">
        <v>1730902.6537499998</v>
      </c>
      <c r="AF734" s="215"/>
      <c r="AG734" s="216"/>
      <c r="AH734" s="205"/>
      <c r="AI734" s="205"/>
      <c r="AJ734" s="205"/>
      <c r="AK734" s="206"/>
      <c r="AL734" s="205">
        <v>0</v>
      </c>
      <c r="AM734" s="207">
        <v>1730902.6537499998</v>
      </c>
      <c r="AN734" s="205"/>
      <c r="AO734" s="208">
        <v>1730902.6537499998</v>
      </c>
      <c r="AP734" s="209"/>
      <c r="AQ734" s="210">
        <v>1723970.68</v>
      </c>
      <c r="AR734" s="205"/>
      <c r="AS734" s="205"/>
      <c r="AT734" s="205"/>
      <c r="AU734" s="205"/>
      <c r="AV734" s="211">
        <v>0</v>
      </c>
      <c r="AW734" s="205">
        <v>1723970.68</v>
      </c>
      <c r="AX734" s="205"/>
      <c r="AY734" s="207">
        <v>1723970.68</v>
      </c>
      <c r="AZ734" s="212"/>
      <c r="BA734" s="213">
        <v>0</v>
      </c>
      <c r="BC734" s="202" t="str">
        <f t="shared" si="88"/>
        <v/>
      </c>
      <c r="BD734" s="202" t="str">
        <f t="shared" si="88"/>
        <v/>
      </c>
      <c r="BE734" s="202" t="str">
        <f t="shared" si="88"/>
        <v/>
      </c>
      <c r="BF734" s="202" t="str">
        <f t="shared" si="88"/>
        <v/>
      </c>
      <c r="BG734" s="202" t="str">
        <f t="shared" si="87"/>
        <v>W/C</v>
      </c>
      <c r="BH734" s="202" t="str">
        <f t="shared" si="87"/>
        <v>NO</v>
      </c>
      <c r="BI734" s="202" t="str">
        <f t="shared" si="90"/>
        <v>W/C</v>
      </c>
      <c r="BK734" s="202" t="b">
        <f t="shared" si="89"/>
        <v>1</v>
      </c>
      <c r="BL734" s="202" t="b">
        <f t="shared" si="89"/>
        <v>1</v>
      </c>
      <c r="BM734" s="202" t="b">
        <f t="shared" si="89"/>
        <v>1</v>
      </c>
      <c r="BN734" s="202" t="b">
        <f t="shared" si="89"/>
        <v>1</v>
      </c>
      <c r="BO734" s="202" t="b">
        <f t="shared" si="89"/>
        <v>1</v>
      </c>
      <c r="BP734" s="202" t="b">
        <f t="shared" si="89"/>
        <v>1</v>
      </c>
      <c r="BQ734" s="202" t="b">
        <f t="shared" si="89"/>
        <v>1</v>
      </c>
    </row>
    <row r="735" spans="1:69" s="214" customFormat="1" ht="12" customHeight="1" x14ac:dyDescent="0.2">
      <c r="A735" s="239">
        <v>18608241</v>
      </c>
      <c r="B735" s="240" t="s">
        <v>2367</v>
      </c>
      <c r="C735" s="200" t="s">
        <v>1086</v>
      </c>
      <c r="D735" s="201" t="s">
        <v>478</v>
      </c>
      <c r="E735" s="170"/>
      <c r="F735" s="200"/>
      <c r="G735" s="201"/>
      <c r="H735" s="202" t="s">
        <v>1684</v>
      </c>
      <c r="I735" s="202" t="s">
        <v>1684</v>
      </c>
      <c r="J735" s="202" t="s">
        <v>1684</v>
      </c>
      <c r="K735" s="202" t="s">
        <v>478</v>
      </c>
      <c r="L735" s="202" t="s">
        <v>1685</v>
      </c>
      <c r="M735" s="202" t="s">
        <v>1685</v>
      </c>
      <c r="N735" s="202" t="s">
        <v>1684</v>
      </c>
      <c r="O735" s="167"/>
      <c r="P735" s="203">
        <v>96000</v>
      </c>
      <c r="Q735" s="203">
        <v>96000</v>
      </c>
      <c r="R735" s="203">
        <v>96000</v>
      </c>
      <c r="S735" s="203">
        <v>96000</v>
      </c>
      <c r="T735" s="203">
        <v>96000</v>
      </c>
      <c r="U735" s="203">
        <v>96000</v>
      </c>
      <c r="V735" s="203">
        <v>96000</v>
      </c>
      <c r="W735" s="203">
        <v>96000</v>
      </c>
      <c r="X735" s="203">
        <v>96000</v>
      </c>
      <c r="Y735" s="203">
        <v>3456.24</v>
      </c>
      <c r="Z735" s="203">
        <v>3456.24</v>
      </c>
      <c r="AA735" s="203">
        <v>3456.24</v>
      </c>
      <c r="AB735" s="203">
        <v>102000</v>
      </c>
      <c r="AC735" s="203"/>
      <c r="AD735" s="203"/>
      <c r="AE735" s="203">
        <v>73114.06</v>
      </c>
      <c r="AF735" s="215"/>
      <c r="AG735" s="216"/>
      <c r="AH735" s="205"/>
      <c r="AI735" s="205"/>
      <c r="AJ735" s="205"/>
      <c r="AK735" s="206">
        <v>73114.06</v>
      </c>
      <c r="AL735" s="205">
        <v>73114.06</v>
      </c>
      <c r="AM735" s="207"/>
      <c r="AN735" s="205"/>
      <c r="AO735" s="208">
        <v>0</v>
      </c>
      <c r="AP735" s="209"/>
      <c r="AQ735" s="210">
        <v>102000</v>
      </c>
      <c r="AR735" s="205"/>
      <c r="AS735" s="205"/>
      <c r="AT735" s="205"/>
      <c r="AU735" s="205">
        <v>102000</v>
      </c>
      <c r="AV735" s="211">
        <v>102000</v>
      </c>
      <c r="AW735" s="205"/>
      <c r="AX735" s="205"/>
      <c r="AY735" s="207">
        <v>0</v>
      </c>
      <c r="AZ735" s="212" t="s">
        <v>4908</v>
      </c>
      <c r="BA735" s="213">
        <v>0</v>
      </c>
      <c r="BC735" s="202" t="str">
        <f t="shared" si="88"/>
        <v/>
      </c>
      <c r="BD735" s="202" t="str">
        <f t="shared" si="88"/>
        <v/>
      </c>
      <c r="BE735" s="202" t="str">
        <f t="shared" si="88"/>
        <v/>
      </c>
      <c r="BF735" s="202" t="str">
        <f t="shared" si="88"/>
        <v>Non-Op</v>
      </c>
      <c r="BG735" s="202" t="str">
        <f t="shared" si="87"/>
        <v>NO</v>
      </c>
      <c r="BH735" s="202" t="str">
        <f t="shared" si="87"/>
        <v>NO</v>
      </c>
      <c r="BI735" s="202" t="str">
        <f t="shared" si="90"/>
        <v/>
      </c>
      <c r="BK735" s="202" t="b">
        <f t="shared" si="89"/>
        <v>1</v>
      </c>
      <c r="BL735" s="202" t="b">
        <f t="shared" si="89"/>
        <v>1</v>
      </c>
      <c r="BM735" s="202" t="b">
        <f t="shared" si="89"/>
        <v>1</v>
      </c>
      <c r="BN735" s="202" t="b">
        <f t="shared" si="89"/>
        <v>1</v>
      </c>
      <c r="BO735" s="202" t="b">
        <f t="shared" si="89"/>
        <v>1</v>
      </c>
      <c r="BP735" s="202" t="b">
        <f t="shared" si="89"/>
        <v>1</v>
      </c>
      <c r="BQ735" s="202" t="b">
        <f t="shared" si="89"/>
        <v>1</v>
      </c>
    </row>
    <row r="736" spans="1:69" s="214" customFormat="1" ht="12" customHeight="1" x14ac:dyDescent="0.2">
      <c r="A736" s="239">
        <v>18608251</v>
      </c>
      <c r="B736" s="240" t="s">
        <v>2368</v>
      </c>
      <c r="C736" s="200" t="s">
        <v>1087</v>
      </c>
      <c r="D736" s="201" t="s">
        <v>479</v>
      </c>
      <c r="E736" s="170"/>
      <c r="F736" s="200"/>
      <c r="G736" s="201"/>
      <c r="H736" s="202" t="s">
        <v>1684</v>
      </c>
      <c r="I736" s="202" t="s">
        <v>1684</v>
      </c>
      <c r="J736" s="202" t="s">
        <v>1684</v>
      </c>
      <c r="K736" s="202" t="s">
        <v>1684</v>
      </c>
      <c r="L736" s="202" t="s">
        <v>479</v>
      </c>
      <c r="M736" s="202" t="s">
        <v>1685</v>
      </c>
      <c r="N736" s="202" t="s">
        <v>479</v>
      </c>
      <c r="O736" s="167"/>
      <c r="P736" s="203">
        <v>0</v>
      </c>
      <c r="Q736" s="203">
        <v>0</v>
      </c>
      <c r="R736" s="203">
        <v>0</v>
      </c>
      <c r="S736" s="203">
        <v>0</v>
      </c>
      <c r="T736" s="203">
        <v>0</v>
      </c>
      <c r="U736" s="203">
        <v>0</v>
      </c>
      <c r="V736" s="203">
        <v>0</v>
      </c>
      <c r="W736" s="203">
        <v>23474.58</v>
      </c>
      <c r="X736" s="203">
        <v>84352.15</v>
      </c>
      <c r="Y736" s="203">
        <v>92543.76</v>
      </c>
      <c r="Z736" s="203">
        <v>94933.1</v>
      </c>
      <c r="AA736" s="203">
        <v>97978.71</v>
      </c>
      <c r="AB736" s="203">
        <v>98638.91</v>
      </c>
      <c r="AC736" s="203"/>
      <c r="AD736" s="203"/>
      <c r="AE736" s="203">
        <v>36883.479583333334</v>
      </c>
      <c r="AF736" s="215"/>
      <c r="AG736" s="216"/>
      <c r="AH736" s="205"/>
      <c r="AI736" s="205"/>
      <c r="AJ736" s="205"/>
      <c r="AK736" s="206"/>
      <c r="AL736" s="205">
        <v>0</v>
      </c>
      <c r="AM736" s="207">
        <v>36883.479583333334</v>
      </c>
      <c r="AN736" s="205"/>
      <c r="AO736" s="208">
        <v>36883.479583333334</v>
      </c>
      <c r="AP736" s="209"/>
      <c r="AQ736" s="210">
        <v>98638.91</v>
      </c>
      <c r="AR736" s="205"/>
      <c r="AS736" s="205"/>
      <c r="AT736" s="205"/>
      <c r="AU736" s="205"/>
      <c r="AV736" s="211">
        <v>0</v>
      </c>
      <c r="AW736" s="205">
        <v>98638.91</v>
      </c>
      <c r="AX736" s="205"/>
      <c r="AY736" s="207">
        <v>98638.91</v>
      </c>
      <c r="AZ736" s="212"/>
      <c r="BA736" s="213">
        <v>0</v>
      </c>
      <c r="BC736" s="202" t="str">
        <f t="shared" si="88"/>
        <v/>
      </c>
      <c r="BD736" s="202" t="str">
        <f t="shared" si="88"/>
        <v/>
      </c>
      <c r="BE736" s="202" t="str">
        <f t="shared" si="88"/>
        <v/>
      </c>
      <c r="BF736" s="202" t="str">
        <f t="shared" si="88"/>
        <v/>
      </c>
      <c r="BG736" s="202" t="str">
        <f t="shared" si="87"/>
        <v>W/C</v>
      </c>
      <c r="BH736" s="202" t="str">
        <f t="shared" si="87"/>
        <v>NO</v>
      </c>
      <c r="BI736" s="202" t="str">
        <f t="shared" si="90"/>
        <v>W/C</v>
      </c>
      <c r="BK736" s="202" t="b">
        <f t="shared" si="89"/>
        <v>1</v>
      </c>
      <c r="BL736" s="202" t="b">
        <f t="shared" si="89"/>
        <v>1</v>
      </c>
      <c r="BM736" s="202" t="b">
        <f t="shared" si="89"/>
        <v>1</v>
      </c>
      <c r="BN736" s="202" t="b">
        <f t="shared" si="89"/>
        <v>1</v>
      </c>
      <c r="BO736" s="202" t="b">
        <f t="shared" si="89"/>
        <v>1</v>
      </c>
      <c r="BP736" s="202" t="b">
        <f t="shared" si="89"/>
        <v>1</v>
      </c>
      <c r="BQ736" s="202" t="b">
        <f t="shared" si="89"/>
        <v>1</v>
      </c>
    </row>
    <row r="737" spans="1:69" s="214" customFormat="1" ht="12" customHeight="1" x14ac:dyDescent="0.2">
      <c r="A737" s="291">
        <v>18608271</v>
      </c>
      <c r="B737" s="292" t="s">
        <v>2369</v>
      </c>
      <c r="C737" s="243" t="s">
        <v>1088</v>
      </c>
      <c r="D737" s="244" t="s">
        <v>479</v>
      </c>
      <c r="E737" s="245"/>
      <c r="F737" s="263">
        <v>42811</v>
      </c>
      <c r="G737" s="244"/>
      <c r="H737" s="247" t="s">
        <v>1684</v>
      </c>
      <c r="I737" s="247" t="s">
        <v>1684</v>
      </c>
      <c r="J737" s="247" t="s">
        <v>1684</v>
      </c>
      <c r="K737" s="247" t="s">
        <v>1684</v>
      </c>
      <c r="L737" s="247" t="s">
        <v>479</v>
      </c>
      <c r="M737" s="247" t="s">
        <v>1685</v>
      </c>
      <c r="N737" s="247" t="s">
        <v>479</v>
      </c>
      <c r="O737" s="248"/>
      <c r="P737" s="249">
        <v>-105008.2</v>
      </c>
      <c r="Q737" s="249">
        <v>-105008.2</v>
      </c>
      <c r="R737" s="249">
        <v>-105008.2</v>
      </c>
      <c r="S737" s="249">
        <v>-105008.2</v>
      </c>
      <c r="T737" s="249">
        <v>-105008.2</v>
      </c>
      <c r="U737" s="249">
        <v>-105008.2</v>
      </c>
      <c r="V737" s="249">
        <v>-105008.2</v>
      </c>
      <c r="W737" s="249">
        <v>-105008.2</v>
      </c>
      <c r="X737" s="249">
        <v>-105008.2</v>
      </c>
      <c r="Y737" s="249">
        <v>-105008.2</v>
      </c>
      <c r="Z737" s="249">
        <v>-105008.2</v>
      </c>
      <c r="AA737" s="249">
        <v>-105008.2</v>
      </c>
      <c r="AB737" s="249">
        <v>-105008.2</v>
      </c>
      <c r="AC737" s="249"/>
      <c r="AD737" s="249"/>
      <c r="AE737" s="249">
        <v>-105008.19999999997</v>
      </c>
      <c r="AF737" s="250"/>
      <c r="AG737" s="251"/>
      <c r="AH737" s="252"/>
      <c r="AI737" s="252"/>
      <c r="AJ737" s="252"/>
      <c r="AK737" s="253"/>
      <c r="AL737" s="252">
        <v>0</v>
      </c>
      <c r="AM737" s="254">
        <v>-105008.19999999997</v>
      </c>
      <c r="AN737" s="252"/>
      <c r="AO737" s="255">
        <v>-105008.19999999997</v>
      </c>
      <c r="AP737" s="252"/>
      <c r="AQ737" s="256">
        <v>-105008.2</v>
      </c>
      <c r="AR737" s="252"/>
      <c r="AS737" s="252"/>
      <c r="AT737" s="252"/>
      <c r="AU737" s="252"/>
      <c r="AV737" s="257">
        <v>0</v>
      </c>
      <c r="AW737" s="252">
        <v>-105008.2</v>
      </c>
      <c r="AX737" s="252"/>
      <c r="AY737" s="254">
        <v>-105008.2</v>
      </c>
      <c r="AZ737" s="258"/>
      <c r="BA737" s="213">
        <v>0</v>
      </c>
      <c r="BC737" s="247" t="str">
        <f t="shared" si="88"/>
        <v/>
      </c>
      <c r="BD737" s="247" t="str">
        <f t="shared" si="88"/>
        <v/>
      </c>
      <c r="BE737" s="247" t="str">
        <f t="shared" si="88"/>
        <v/>
      </c>
      <c r="BF737" s="202" t="str">
        <f t="shared" si="88"/>
        <v/>
      </c>
      <c r="BG737" s="202" t="str">
        <f t="shared" si="87"/>
        <v>W/C</v>
      </c>
      <c r="BH737" s="202" t="str">
        <f t="shared" si="87"/>
        <v>NO</v>
      </c>
      <c r="BI737" s="202" t="str">
        <f t="shared" si="90"/>
        <v>W/C</v>
      </c>
      <c r="BK737" s="202" t="b">
        <f t="shared" si="89"/>
        <v>1</v>
      </c>
      <c r="BL737" s="202" t="b">
        <f t="shared" si="89"/>
        <v>1</v>
      </c>
      <c r="BM737" s="202" t="b">
        <f t="shared" si="89"/>
        <v>1</v>
      </c>
      <c r="BN737" s="202" t="b">
        <f t="shared" si="89"/>
        <v>1</v>
      </c>
      <c r="BO737" s="202" t="b">
        <f t="shared" si="89"/>
        <v>1</v>
      </c>
      <c r="BP737" s="202" t="b">
        <f t="shared" si="89"/>
        <v>1</v>
      </c>
      <c r="BQ737" s="202" t="b">
        <f t="shared" si="89"/>
        <v>1</v>
      </c>
    </row>
    <row r="738" spans="1:69" s="214" customFormat="1" ht="12" customHeight="1" x14ac:dyDescent="0.2">
      <c r="A738" s="291">
        <v>18608281</v>
      </c>
      <c r="B738" s="292" t="s">
        <v>2370</v>
      </c>
      <c r="C738" s="243" t="s">
        <v>1089</v>
      </c>
      <c r="D738" s="244" t="s">
        <v>479</v>
      </c>
      <c r="E738" s="245"/>
      <c r="F738" s="263">
        <v>42872</v>
      </c>
      <c r="G738" s="244"/>
      <c r="H738" s="247" t="s">
        <v>1684</v>
      </c>
      <c r="I738" s="247" t="s">
        <v>1684</v>
      </c>
      <c r="J738" s="247" t="s">
        <v>1684</v>
      </c>
      <c r="K738" s="247" t="s">
        <v>1684</v>
      </c>
      <c r="L738" s="247" t="s">
        <v>479</v>
      </c>
      <c r="M738" s="247" t="s">
        <v>1685</v>
      </c>
      <c r="N738" s="247" t="s">
        <v>479</v>
      </c>
      <c r="O738" s="248"/>
      <c r="P738" s="249">
        <v>95466.6</v>
      </c>
      <c r="Q738" s="249">
        <v>97088.1</v>
      </c>
      <c r="R738" s="249">
        <v>105998.21</v>
      </c>
      <c r="S738" s="249">
        <v>110358.71</v>
      </c>
      <c r="T738" s="249">
        <v>110358.71</v>
      </c>
      <c r="U738" s="249">
        <v>109388.71</v>
      </c>
      <c r="V738" s="249">
        <v>118740.71</v>
      </c>
      <c r="W738" s="249">
        <v>118740.71</v>
      </c>
      <c r="X738" s="249">
        <v>178026.67</v>
      </c>
      <c r="Y738" s="249">
        <v>183927.67</v>
      </c>
      <c r="Z738" s="249">
        <v>197892.75</v>
      </c>
      <c r="AA738" s="249">
        <v>197892.75</v>
      </c>
      <c r="AB738" s="249">
        <v>212724.66</v>
      </c>
      <c r="AC738" s="249"/>
      <c r="AD738" s="249"/>
      <c r="AE738" s="249">
        <v>140209.11083333334</v>
      </c>
      <c r="AF738" s="250"/>
      <c r="AG738" s="251"/>
      <c r="AH738" s="252"/>
      <c r="AI738" s="252"/>
      <c r="AJ738" s="252"/>
      <c r="AK738" s="253"/>
      <c r="AL738" s="252">
        <v>0</v>
      </c>
      <c r="AM738" s="254">
        <v>140209.11083333334</v>
      </c>
      <c r="AN738" s="252"/>
      <c r="AO738" s="255">
        <v>140209.11083333334</v>
      </c>
      <c r="AP738" s="252"/>
      <c r="AQ738" s="256">
        <v>212724.66</v>
      </c>
      <c r="AR738" s="252"/>
      <c r="AS738" s="252"/>
      <c r="AT738" s="252"/>
      <c r="AU738" s="252"/>
      <c r="AV738" s="257">
        <v>0</v>
      </c>
      <c r="AW738" s="252">
        <v>212724.66</v>
      </c>
      <c r="AX738" s="252"/>
      <c r="AY738" s="254">
        <v>212724.66</v>
      </c>
      <c r="AZ738" s="258"/>
      <c r="BA738" s="213">
        <v>0</v>
      </c>
      <c r="BC738" s="247" t="str">
        <f t="shared" si="88"/>
        <v/>
      </c>
      <c r="BD738" s="247" t="str">
        <f t="shared" si="88"/>
        <v/>
      </c>
      <c r="BE738" s="247" t="str">
        <f t="shared" si="88"/>
        <v/>
      </c>
      <c r="BF738" s="202" t="str">
        <f t="shared" si="88"/>
        <v/>
      </c>
      <c r="BG738" s="202" t="str">
        <f t="shared" si="87"/>
        <v>W/C</v>
      </c>
      <c r="BH738" s="202" t="str">
        <f t="shared" si="87"/>
        <v>NO</v>
      </c>
      <c r="BI738" s="202" t="str">
        <f t="shared" si="90"/>
        <v>W/C</v>
      </c>
      <c r="BK738" s="202" t="b">
        <f t="shared" si="89"/>
        <v>1</v>
      </c>
      <c r="BL738" s="202" t="b">
        <f t="shared" si="89"/>
        <v>1</v>
      </c>
      <c r="BM738" s="202" t="b">
        <f t="shared" si="89"/>
        <v>1</v>
      </c>
      <c r="BN738" s="202" t="b">
        <f t="shared" si="89"/>
        <v>1</v>
      </c>
      <c r="BO738" s="202" t="b">
        <f t="shared" si="89"/>
        <v>1</v>
      </c>
      <c r="BP738" s="202" t="b">
        <f t="shared" si="89"/>
        <v>1</v>
      </c>
      <c r="BQ738" s="202" t="b">
        <f t="shared" si="89"/>
        <v>1</v>
      </c>
    </row>
    <row r="739" spans="1:69" s="214" customFormat="1" ht="12" customHeight="1" x14ac:dyDescent="0.2">
      <c r="A739" s="291">
        <v>18608291</v>
      </c>
      <c r="B739" s="292" t="s">
        <v>2371</v>
      </c>
      <c r="C739" s="243" t="s">
        <v>1090</v>
      </c>
      <c r="D739" s="244" t="s">
        <v>478</v>
      </c>
      <c r="E739" s="245"/>
      <c r="F739" s="263">
        <v>42995</v>
      </c>
      <c r="G739" s="244"/>
      <c r="H739" s="247" t="s">
        <v>1684</v>
      </c>
      <c r="I739" s="247" t="s">
        <v>1684</v>
      </c>
      <c r="J739" s="247" t="s">
        <v>1684</v>
      </c>
      <c r="K739" s="247" t="s">
        <v>478</v>
      </c>
      <c r="L739" s="247" t="s">
        <v>1685</v>
      </c>
      <c r="M739" s="247" t="s">
        <v>1685</v>
      </c>
      <c r="N739" s="247" t="s">
        <v>1684</v>
      </c>
      <c r="O739" s="248"/>
      <c r="P739" s="249">
        <v>192000</v>
      </c>
      <c r="Q739" s="249">
        <v>192000</v>
      </c>
      <c r="R739" s="249">
        <v>192000</v>
      </c>
      <c r="S739" s="249">
        <v>177107.89</v>
      </c>
      <c r="T739" s="249">
        <v>177107.89</v>
      </c>
      <c r="U739" s="249">
        <v>177107.89</v>
      </c>
      <c r="V739" s="249">
        <v>168725.89</v>
      </c>
      <c r="W739" s="249">
        <v>168725.89</v>
      </c>
      <c r="X739" s="249">
        <v>168725.89</v>
      </c>
      <c r="Y739" s="249">
        <v>103538.93</v>
      </c>
      <c r="Z739" s="249">
        <v>103538.93</v>
      </c>
      <c r="AA739" s="249">
        <v>103538.93</v>
      </c>
      <c r="AB739" s="249">
        <v>185000</v>
      </c>
      <c r="AC739" s="249"/>
      <c r="AD739" s="249"/>
      <c r="AE739" s="249">
        <v>160051.51083333333</v>
      </c>
      <c r="AF739" s="250"/>
      <c r="AG739" s="251"/>
      <c r="AH739" s="252"/>
      <c r="AI739" s="252"/>
      <c r="AJ739" s="252"/>
      <c r="AK739" s="253">
        <v>160051.51083333333</v>
      </c>
      <c r="AL739" s="252">
        <v>160051.51083333333</v>
      </c>
      <c r="AM739" s="254"/>
      <c r="AN739" s="252"/>
      <c r="AO739" s="255">
        <v>0</v>
      </c>
      <c r="AP739" s="252"/>
      <c r="AQ739" s="256">
        <v>185000</v>
      </c>
      <c r="AR739" s="252"/>
      <c r="AS739" s="252"/>
      <c r="AT739" s="252"/>
      <c r="AU739" s="252">
        <v>185000</v>
      </c>
      <c r="AV739" s="257">
        <v>185000</v>
      </c>
      <c r="AW739" s="252"/>
      <c r="AX739" s="252"/>
      <c r="AY739" s="254">
        <v>0</v>
      </c>
      <c r="AZ739" s="258" t="s">
        <v>4908</v>
      </c>
      <c r="BA739" s="213">
        <v>0</v>
      </c>
      <c r="BC739" s="247" t="str">
        <f t="shared" si="88"/>
        <v/>
      </c>
      <c r="BD739" s="247" t="str">
        <f t="shared" si="88"/>
        <v/>
      </c>
      <c r="BE739" s="247" t="str">
        <f t="shared" si="88"/>
        <v/>
      </c>
      <c r="BF739" s="202" t="str">
        <f t="shared" si="88"/>
        <v>Non-Op</v>
      </c>
      <c r="BG739" s="202" t="str">
        <f t="shared" si="87"/>
        <v>NO</v>
      </c>
      <c r="BH739" s="202" t="str">
        <f t="shared" si="87"/>
        <v>NO</v>
      </c>
      <c r="BI739" s="202" t="str">
        <f t="shared" si="90"/>
        <v/>
      </c>
      <c r="BK739" s="202" t="b">
        <f t="shared" si="89"/>
        <v>1</v>
      </c>
      <c r="BL739" s="202" t="b">
        <f t="shared" si="89"/>
        <v>1</v>
      </c>
      <c r="BM739" s="202" t="b">
        <f t="shared" si="89"/>
        <v>1</v>
      </c>
      <c r="BN739" s="202" t="b">
        <f t="shared" si="89"/>
        <v>1</v>
      </c>
      <c r="BO739" s="202" t="b">
        <f t="shared" si="89"/>
        <v>1</v>
      </c>
      <c r="BP739" s="202" t="b">
        <f t="shared" si="89"/>
        <v>1</v>
      </c>
      <c r="BQ739" s="202" t="b">
        <f t="shared" si="89"/>
        <v>1</v>
      </c>
    </row>
    <row r="740" spans="1:69" s="214" customFormat="1" ht="12" customHeight="1" x14ac:dyDescent="0.2">
      <c r="A740" s="291">
        <v>18608311</v>
      </c>
      <c r="B740" s="292" t="s">
        <v>2372</v>
      </c>
      <c r="C740" s="243" t="s">
        <v>1091</v>
      </c>
      <c r="D740" s="244" t="s">
        <v>479</v>
      </c>
      <c r="E740" s="245"/>
      <c r="F740" s="263">
        <v>42933</v>
      </c>
      <c r="G740" s="244"/>
      <c r="H740" s="247" t="s">
        <v>1684</v>
      </c>
      <c r="I740" s="247" t="s">
        <v>1684</v>
      </c>
      <c r="J740" s="247" t="s">
        <v>1684</v>
      </c>
      <c r="K740" s="247" t="s">
        <v>1684</v>
      </c>
      <c r="L740" s="247" t="s">
        <v>479</v>
      </c>
      <c r="M740" s="247" t="s">
        <v>1685</v>
      </c>
      <c r="N740" s="247" t="s">
        <v>479</v>
      </c>
      <c r="O740" s="248"/>
      <c r="P740" s="249">
        <v>1821295.56</v>
      </c>
      <c r="Q740" s="249">
        <v>1797945.62</v>
      </c>
      <c r="R740" s="249">
        <v>1774595.68</v>
      </c>
      <c r="S740" s="249">
        <v>1751245.74</v>
      </c>
      <c r="T740" s="249">
        <v>1727895.8</v>
      </c>
      <c r="U740" s="249">
        <v>1704545.86</v>
      </c>
      <c r="V740" s="249">
        <v>1681195.92</v>
      </c>
      <c r="W740" s="249">
        <v>1657845.98</v>
      </c>
      <c r="X740" s="249">
        <v>1634496.04</v>
      </c>
      <c r="Y740" s="249">
        <v>1611146.1</v>
      </c>
      <c r="Z740" s="249">
        <v>1587796.16</v>
      </c>
      <c r="AA740" s="249">
        <v>1564446.22</v>
      </c>
      <c r="AB740" s="249">
        <v>1541096.28</v>
      </c>
      <c r="AC740" s="249"/>
      <c r="AD740" s="249"/>
      <c r="AE740" s="249">
        <v>1681195.92</v>
      </c>
      <c r="AF740" s="250"/>
      <c r="AG740" s="251"/>
      <c r="AH740" s="252"/>
      <c r="AI740" s="252"/>
      <c r="AJ740" s="252"/>
      <c r="AK740" s="253"/>
      <c r="AL740" s="252">
        <v>0</v>
      </c>
      <c r="AM740" s="254">
        <v>1681195.92</v>
      </c>
      <c r="AN740" s="252"/>
      <c r="AO740" s="255">
        <v>1681195.92</v>
      </c>
      <c r="AP740" s="252"/>
      <c r="AQ740" s="256">
        <v>1541096.28</v>
      </c>
      <c r="AR740" s="252"/>
      <c r="AS740" s="252"/>
      <c r="AT740" s="252"/>
      <c r="AU740" s="252"/>
      <c r="AV740" s="257">
        <v>0</v>
      </c>
      <c r="AW740" s="252">
        <v>1541096.28</v>
      </c>
      <c r="AX740" s="252"/>
      <c r="AY740" s="254">
        <v>1541096.28</v>
      </c>
      <c r="AZ740" s="258"/>
      <c r="BA740" s="213">
        <v>0</v>
      </c>
      <c r="BC740" s="247" t="str">
        <f t="shared" si="88"/>
        <v/>
      </c>
      <c r="BD740" s="247" t="str">
        <f t="shared" si="88"/>
        <v/>
      </c>
      <c r="BE740" s="247" t="str">
        <f t="shared" si="88"/>
        <v/>
      </c>
      <c r="BF740" s="202" t="str">
        <f t="shared" si="88"/>
        <v/>
      </c>
      <c r="BG740" s="202" t="str">
        <f t="shared" si="87"/>
        <v>W/C</v>
      </c>
      <c r="BH740" s="202" t="str">
        <f t="shared" si="87"/>
        <v>NO</v>
      </c>
      <c r="BI740" s="202" t="str">
        <f t="shared" si="90"/>
        <v>W/C</v>
      </c>
      <c r="BK740" s="202" t="b">
        <f t="shared" si="89"/>
        <v>1</v>
      </c>
      <c r="BL740" s="202" t="b">
        <f t="shared" si="89"/>
        <v>1</v>
      </c>
      <c r="BM740" s="202" t="b">
        <f t="shared" si="89"/>
        <v>1</v>
      </c>
      <c r="BN740" s="202" t="b">
        <f t="shared" si="89"/>
        <v>1</v>
      </c>
      <c r="BO740" s="202" t="b">
        <f t="shared" si="89"/>
        <v>1</v>
      </c>
      <c r="BP740" s="202" t="b">
        <f t="shared" si="89"/>
        <v>1</v>
      </c>
      <c r="BQ740" s="202" t="b">
        <f t="shared" si="89"/>
        <v>1</v>
      </c>
    </row>
    <row r="741" spans="1:69" s="214" customFormat="1" ht="12" customHeight="1" x14ac:dyDescent="0.2">
      <c r="A741" s="239">
        <v>18608312</v>
      </c>
      <c r="B741" s="240" t="s">
        <v>2373</v>
      </c>
      <c r="C741" s="200" t="s">
        <v>1092</v>
      </c>
      <c r="D741" s="201" t="s">
        <v>479</v>
      </c>
      <c r="E741" s="170"/>
      <c r="F741" s="200"/>
      <c r="G741" s="201"/>
      <c r="H741" s="202" t="s">
        <v>1684</v>
      </c>
      <c r="I741" s="202" t="s">
        <v>1684</v>
      </c>
      <c r="J741" s="202" t="s">
        <v>1684</v>
      </c>
      <c r="K741" s="202" t="s">
        <v>1684</v>
      </c>
      <c r="L741" s="202" t="s">
        <v>479</v>
      </c>
      <c r="M741" s="202" t="s">
        <v>1685</v>
      </c>
      <c r="N741" s="202" t="s">
        <v>479</v>
      </c>
      <c r="O741" s="167"/>
      <c r="P741" s="203">
        <v>9706.52</v>
      </c>
      <c r="Q741" s="203">
        <v>9706.52</v>
      </c>
      <c r="R741" s="203">
        <v>9706.52</v>
      </c>
      <c r="S741" s="203">
        <v>9706.52</v>
      </c>
      <c r="T741" s="203">
        <v>9706.52</v>
      </c>
      <c r="U741" s="203">
        <v>9706.52</v>
      </c>
      <c r="V741" s="203">
        <v>9706.52</v>
      </c>
      <c r="W741" s="203">
        <v>10076.120000000001</v>
      </c>
      <c r="X741" s="203">
        <v>10042.52</v>
      </c>
      <c r="Y741" s="203">
        <v>16333.92</v>
      </c>
      <c r="Z741" s="203">
        <v>16333.92</v>
      </c>
      <c r="AA741" s="203">
        <v>16333.92</v>
      </c>
      <c r="AB741" s="203">
        <v>16333.92</v>
      </c>
      <c r="AC741" s="203"/>
      <c r="AD741" s="203"/>
      <c r="AE741" s="203">
        <v>11698.311666666666</v>
      </c>
      <c r="AF741" s="270"/>
      <c r="AG741" s="271"/>
      <c r="AH741" s="205"/>
      <c r="AI741" s="205"/>
      <c r="AJ741" s="205"/>
      <c r="AK741" s="206"/>
      <c r="AL741" s="205">
        <v>0</v>
      </c>
      <c r="AM741" s="207">
        <v>11698.311666666666</v>
      </c>
      <c r="AN741" s="205"/>
      <c r="AO741" s="208">
        <v>11698.311666666666</v>
      </c>
      <c r="AP741" s="209"/>
      <c r="AQ741" s="210">
        <v>16333.92</v>
      </c>
      <c r="AR741" s="205"/>
      <c r="AS741" s="205"/>
      <c r="AT741" s="205"/>
      <c r="AU741" s="205"/>
      <c r="AV741" s="211">
        <v>0</v>
      </c>
      <c r="AW741" s="205">
        <v>16333.92</v>
      </c>
      <c r="AX741" s="205"/>
      <c r="AY741" s="207">
        <v>16333.92</v>
      </c>
      <c r="AZ741" s="212"/>
      <c r="BA741" s="213">
        <v>0</v>
      </c>
      <c r="BC741" s="202" t="str">
        <f t="shared" si="88"/>
        <v/>
      </c>
      <c r="BD741" s="202" t="str">
        <f t="shared" si="88"/>
        <v/>
      </c>
      <c r="BE741" s="202" t="str">
        <f t="shared" si="88"/>
        <v/>
      </c>
      <c r="BF741" s="202" t="str">
        <f t="shared" si="88"/>
        <v/>
      </c>
      <c r="BG741" s="202" t="str">
        <f t="shared" si="87"/>
        <v>W/C</v>
      </c>
      <c r="BH741" s="202" t="str">
        <f t="shared" si="87"/>
        <v>NO</v>
      </c>
      <c r="BI741" s="202" t="str">
        <f t="shared" si="90"/>
        <v>W/C</v>
      </c>
      <c r="BK741" s="202" t="b">
        <f t="shared" si="89"/>
        <v>1</v>
      </c>
      <c r="BL741" s="202" t="b">
        <f t="shared" si="89"/>
        <v>1</v>
      </c>
      <c r="BM741" s="202" t="b">
        <f t="shared" si="89"/>
        <v>1</v>
      </c>
      <c r="BN741" s="202" t="b">
        <f t="shared" si="89"/>
        <v>1</v>
      </c>
      <c r="BO741" s="202" t="b">
        <f t="shared" si="89"/>
        <v>1</v>
      </c>
      <c r="BP741" s="202" t="b">
        <f t="shared" si="89"/>
        <v>1</v>
      </c>
      <c r="BQ741" s="202" t="b">
        <f t="shared" si="89"/>
        <v>1</v>
      </c>
    </row>
    <row r="742" spans="1:69" s="214" customFormat="1" ht="12" customHeight="1" x14ac:dyDescent="0.2">
      <c r="A742" s="291">
        <v>18608411</v>
      </c>
      <c r="B742" s="292" t="s">
        <v>2374</v>
      </c>
      <c r="C742" s="243" t="s">
        <v>1093</v>
      </c>
      <c r="D742" s="244" t="s">
        <v>479</v>
      </c>
      <c r="E742" s="245"/>
      <c r="F742" s="263">
        <v>42933</v>
      </c>
      <c r="G742" s="244"/>
      <c r="H742" s="247" t="s">
        <v>1684</v>
      </c>
      <c r="I742" s="247" t="s">
        <v>1684</v>
      </c>
      <c r="J742" s="247" t="s">
        <v>1684</v>
      </c>
      <c r="K742" s="247" t="s">
        <v>1684</v>
      </c>
      <c r="L742" s="247" t="s">
        <v>479</v>
      </c>
      <c r="M742" s="247" t="s">
        <v>1685</v>
      </c>
      <c r="N742" s="247" t="s">
        <v>479</v>
      </c>
      <c r="O742" s="248"/>
      <c r="P742" s="249">
        <v>1821295.57</v>
      </c>
      <c r="Q742" s="249">
        <v>1797945.63</v>
      </c>
      <c r="R742" s="249">
        <v>1774595.69</v>
      </c>
      <c r="S742" s="249">
        <v>1751245.75</v>
      </c>
      <c r="T742" s="249">
        <v>1727895.81</v>
      </c>
      <c r="U742" s="249">
        <v>1704545.87</v>
      </c>
      <c r="V742" s="249">
        <v>1681195.93</v>
      </c>
      <c r="W742" s="249">
        <v>1657845.99</v>
      </c>
      <c r="X742" s="249">
        <v>1634496.05</v>
      </c>
      <c r="Y742" s="249">
        <v>1611146.11</v>
      </c>
      <c r="Z742" s="249">
        <v>1587796.17</v>
      </c>
      <c r="AA742" s="249">
        <v>1564446.23</v>
      </c>
      <c r="AB742" s="249">
        <v>1541096.29</v>
      </c>
      <c r="AC742" s="249"/>
      <c r="AD742" s="249"/>
      <c r="AE742" s="249">
        <v>1681195.93</v>
      </c>
      <c r="AF742" s="284"/>
      <c r="AG742" s="285"/>
      <c r="AH742" s="252"/>
      <c r="AI742" s="252"/>
      <c r="AJ742" s="252"/>
      <c r="AK742" s="253"/>
      <c r="AL742" s="252">
        <v>0</v>
      </c>
      <c r="AM742" s="254">
        <v>1681195.93</v>
      </c>
      <c r="AN742" s="252"/>
      <c r="AO742" s="255">
        <v>1681195.93</v>
      </c>
      <c r="AP742" s="252"/>
      <c r="AQ742" s="256">
        <v>1541096.29</v>
      </c>
      <c r="AR742" s="252"/>
      <c r="AS742" s="252"/>
      <c r="AT742" s="252"/>
      <c r="AU742" s="252"/>
      <c r="AV742" s="257">
        <v>0</v>
      </c>
      <c r="AW742" s="252">
        <v>1541096.29</v>
      </c>
      <c r="AX742" s="252"/>
      <c r="AY742" s="254">
        <v>1541096.29</v>
      </c>
      <c r="AZ742" s="258"/>
      <c r="BA742" s="213">
        <v>0</v>
      </c>
      <c r="BC742" s="247" t="str">
        <f t="shared" si="88"/>
        <v/>
      </c>
      <c r="BD742" s="247" t="str">
        <f t="shared" si="88"/>
        <v/>
      </c>
      <c r="BE742" s="247" t="str">
        <f t="shared" si="88"/>
        <v/>
      </c>
      <c r="BF742" s="202" t="str">
        <f t="shared" si="88"/>
        <v/>
      </c>
      <c r="BG742" s="202" t="str">
        <f t="shared" si="87"/>
        <v>W/C</v>
      </c>
      <c r="BH742" s="202" t="str">
        <f t="shared" si="87"/>
        <v>NO</v>
      </c>
      <c r="BI742" s="202" t="str">
        <f t="shared" si="90"/>
        <v>W/C</v>
      </c>
      <c r="BK742" s="202" t="b">
        <f t="shared" si="89"/>
        <v>1</v>
      </c>
      <c r="BL742" s="202" t="b">
        <f t="shared" si="89"/>
        <v>1</v>
      </c>
      <c r="BM742" s="202" t="b">
        <f t="shared" si="89"/>
        <v>1</v>
      </c>
      <c r="BN742" s="202" t="b">
        <f t="shared" si="89"/>
        <v>1</v>
      </c>
      <c r="BO742" s="202" t="b">
        <f t="shared" si="89"/>
        <v>1</v>
      </c>
      <c r="BP742" s="202" t="b">
        <f t="shared" si="89"/>
        <v>1</v>
      </c>
      <c r="BQ742" s="202" t="b">
        <f t="shared" si="89"/>
        <v>1</v>
      </c>
    </row>
    <row r="743" spans="1:69" s="214" customFormat="1" ht="12" customHeight="1" x14ac:dyDescent="0.2">
      <c r="A743" s="239">
        <v>18608412</v>
      </c>
      <c r="B743" s="240" t="s">
        <v>2375</v>
      </c>
      <c r="C743" s="200" t="s">
        <v>1094</v>
      </c>
      <c r="D743" s="201" t="s">
        <v>479</v>
      </c>
      <c r="E743" s="170"/>
      <c r="F743" s="200"/>
      <c r="G743" s="201"/>
      <c r="H743" s="202" t="s">
        <v>1684</v>
      </c>
      <c r="I743" s="202" t="s">
        <v>1684</v>
      </c>
      <c r="J743" s="202" t="s">
        <v>1684</v>
      </c>
      <c r="K743" s="202" t="s">
        <v>1684</v>
      </c>
      <c r="L743" s="202" t="s">
        <v>479</v>
      </c>
      <c r="M743" s="202" t="s">
        <v>1685</v>
      </c>
      <c r="N743" s="202" t="s">
        <v>479</v>
      </c>
      <c r="O743" s="167"/>
      <c r="P743" s="203">
        <v>0</v>
      </c>
      <c r="Q743" s="203">
        <v>0</v>
      </c>
      <c r="R743" s="203">
        <v>0</v>
      </c>
      <c r="S743" s="203">
        <v>0</v>
      </c>
      <c r="T743" s="203">
        <v>0</v>
      </c>
      <c r="U743" s="203">
        <v>0</v>
      </c>
      <c r="V743" s="203">
        <v>0</v>
      </c>
      <c r="W743" s="203">
        <v>0</v>
      </c>
      <c r="X743" s="203">
        <v>0</v>
      </c>
      <c r="Y743" s="203">
        <v>0</v>
      </c>
      <c r="Z743" s="203">
        <v>0</v>
      </c>
      <c r="AA743" s="203">
        <v>0</v>
      </c>
      <c r="AB743" s="203">
        <v>0</v>
      </c>
      <c r="AC743" s="203"/>
      <c r="AD743" s="203"/>
      <c r="AE743" s="203">
        <v>0</v>
      </c>
      <c r="AF743" s="270"/>
      <c r="AG743" s="271"/>
      <c r="AH743" s="205"/>
      <c r="AI743" s="205"/>
      <c r="AJ743" s="205"/>
      <c r="AK743" s="206"/>
      <c r="AL743" s="205">
        <v>0</v>
      </c>
      <c r="AM743" s="207">
        <v>0</v>
      </c>
      <c r="AN743" s="205"/>
      <c r="AO743" s="208">
        <v>0</v>
      </c>
      <c r="AP743" s="209"/>
      <c r="AQ743" s="210">
        <v>0</v>
      </c>
      <c r="AR743" s="205"/>
      <c r="AS743" s="205"/>
      <c r="AT743" s="205"/>
      <c r="AU743" s="205"/>
      <c r="AV743" s="211">
        <v>0</v>
      </c>
      <c r="AW743" s="205">
        <v>0</v>
      </c>
      <c r="AX743" s="205"/>
      <c r="AY743" s="207">
        <v>0</v>
      </c>
      <c r="AZ743" s="212"/>
      <c r="BA743" s="213">
        <v>0</v>
      </c>
      <c r="BC743" s="202" t="str">
        <f t="shared" ref="BC743:BF774" si="91">IF(VALUE(AR743),BC$7,IF(ISBLANK(AR743),"",BC$7))</f>
        <v/>
      </c>
      <c r="BD743" s="202" t="str">
        <f t="shared" si="91"/>
        <v/>
      </c>
      <c r="BE743" s="202" t="str">
        <f t="shared" si="91"/>
        <v/>
      </c>
      <c r="BF743" s="202" t="str">
        <f t="shared" si="91"/>
        <v/>
      </c>
      <c r="BG743" s="202" t="str">
        <f t="shared" si="87"/>
        <v>W/C</v>
      </c>
      <c r="BH743" s="202" t="str">
        <f t="shared" si="87"/>
        <v>NO</v>
      </c>
      <c r="BI743" s="202" t="str">
        <f t="shared" si="90"/>
        <v>W/C</v>
      </c>
      <c r="BK743" s="202" t="b">
        <f t="shared" ref="BK743:BQ774" si="92">BC743=H743</f>
        <v>1</v>
      </c>
      <c r="BL743" s="202" t="b">
        <f t="shared" si="92"/>
        <v>1</v>
      </c>
      <c r="BM743" s="202" t="b">
        <f t="shared" si="92"/>
        <v>1</v>
      </c>
      <c r="BN743" s="202" t="b">
        <f t="shared" si="92"/>
        <v>1</v>
      </c>
      <c r="BO743" s="202" t="b">
        <f t="shared" si="92"/>
        <v>1</v>
      </c>
      <c r="BP743" s="202" t="b">
        <f t="shared" si="92"/>
        <v>1</v>
      </c>
      <c r="BQ743" s="202" t="b">
        <f t="shared" si="92"/>
        <v>1</v>
      </c>
    </row>
    <row r="744" spans="1:69" s="214" customFormat="1" ht="12" customHeight="1" x14ac:dyDescent="0.2">
      <c r="A744" s="291">
        <v>18608451</v>
      </c>
      <c r="B744" s="292" t="s">
        <v>2376</v>
      </c>
      <c r="C744" s="243" t="s">
        <v>1095</v>
      </c>
      <c r="D744" s="244" t="s">
        <v>478</v>
      </c>
      <c r="E744" s="245"/>
      <c r="F744" s="263">
        <v>42995</v>
      </c>
      <c r="G744" s="244"/>
      <c r="H744" s="247" t="s">
        <v>1684</v>
      </c>
      <c r="I744" s="247" t="s">
        <v>1684</v>
      </c>
      <c r="J744" s="247" t="s">
        <v>1684</v>
      </c>
      <c r="K744" s="247" t="s">
        <v>478</v>
      </c>
      <c r="L744" s="247" t="s">
        <v>1685</v>
      </c>
      <c r="M744" s="247" t="s">
        <v>1685</v>
      </c>
      <c r="N744" s="247" t="s">
        <v>1684</v>
      </c>
      <c r="O744" s="248"/>
      <c r="P744" s="249">
        <v>45000</v>
      </c>
      <c r="Q744" s="249">
        <v>45000</v>
      </c>
      <c r="R744" s="249">
        <v>45000</v>
      </c>
      <c r="S744" s="249">
        <v>45000</v>
      </c>
      <c r="T744" s="249">
        <v>45000</v>
      </c>
      <c r="U744" s="249">
        <v>45000</v>
      </c>
      <c r="V744" s="249">
        <v>45000</v>
      </c>
      <c r="W744" s="249">
        <v>45000</v>
      </c>
      <c r="X744" s="249">
        <v>45000</v>
      </c>
      <c r="Y744" s="249">
        <v>45000</v>
      </c>
      <c r="Z744" s="249">
        <v>45000</v>
      </c>
      <c r="AA744" s="249">
        <v>45000</v>
      </c>
      <c r="AB744" s="249">
        <v>45000</v>
      </c>
      <c r="AC744" s="249"/>
      <c r="AD744" s="249"/>
      <c r="AE744" s="249">
        <v>45000</v>
      </c>
      <c r="AF744" s="284"/>
      <c r="AG744" s="285"/>
      <c r="AH744" s="252"/>
      <c r="AI744" s="252"/>
      <c r="AJ744" s="252"/>
      <c r="AK744" s="253">
        <v>45000</v>
      </c>
      <c r="AL744" s="252">
        <v>45000</v>
      </c>
      <c r="AM744" s="254"/>
      <c r="AN744" s="252"/>
      <c r="AO744" s="255">
        <v>0</v>
      </c>
      <c r="AP744" s="252"/>
      <c r="AQ744" s="256">
        <v>45000</v>
      </c>
      <c r="AR744" s="252"/>
      <c r="AS744" s="252"/>
      <c r="AT744" s="252"/>
      <c r="AU744" s="252">
        <v>45000</v>
      </c>
      <c r="AV744" s="257">
        <v>45000</v>
      </c>
      <c r="AW744" s="252"/>
      <c r="AX744" s="252"/>
      <c r="AY744" s="254">
        <v>0</v>
      </c>
      <c r="AZ744" s="258" t="s">
        <v>4908</v>
      </c>
      <c r="BA744" s="213">
        <v>0</v>
      </c>
      <c r="BC744" s="247" t="str">
        <f t="shared" si="91"/>
        <v/>
      </c>
      <c r="BD744" s="247" t="str">
        <f t="shared" si="91"/>
        <v/>
      </c>
      <c r="BE744" s="247" t="str">
        <f t="shared" si="91"/>
        <v/>
      </c>
      <c r="BF744" s="202" t="str">
        <f t="shared" si="91"/>
        <v>Non-Op</v>
      </c>
      <c r="BG744" s="202" t="str">
        <f t="shared" si="87"/>
        <v>NO</v>
      </c>
      <c r="BH744" s="202" t="str">
        <f t="shared" si="87"/>
        <v>NO</v>
      </c>
      <c r="BI744" s="202" t="str">
        <f t="shared" si="90"/>
        <v/>
      </c>
      <c r="BK744" s="202" t="b">
        <f t="shared" si="92"/>
        <v>1</v>
      </c>
      <c r="BL744" s="202" t="b">
        <f t="shared" si="92"/>
        <v>1</v>
      </c>
      <c r="BM744" s="202" t="b">
        <f t="shared" si="92"/>
        <v>1</v>
      </c>
      <c r="BN744" s="202" t="b">
        <f t="shared" si="92"/>
        <v>1</v>
      </c>
      <c r="BO744" s="202" t="b">
        <f t="shared" si="92"/>
        <v>1</v>
      </c>
      <c r="BP744" s="202" t="b">
        <f t="shared" si="92"/>
        <v>1</v>
      </c>
      <c r="BQ744" s="202" t="b">
        <f t="shared" si="92"/>
        <v>1</v>
      </c>
    </row>
    <row r="745" spans="1:69" s="214" customFormat="1" ht="12" customHeight="1" x14ac:dyDescent="0.2">
      <c r="A745" s="239">
        <v>18608612</v>
      </c>
      <c r="B745" s="240" t="s">
        <v>2377</v>
      </c>
      <c r="C745" s="200" t="s">
        <v>1096</v>
      </c>
      <c r="D745" s="201" t="s">
        <v>479</v>
      </c>
      <c r="E745" s="170"/>
      <c r="F745" s="200"/>
      <c r="G745" s="201"/>
      <c r="H745" s="202" t="s">
        <v>1684</v>
      </c>
      <c r="I745" s="202" t="s">
        <v>1684</v>
      </c>
      <c r="J745" s="202" t="s">
        <v>1684</v>
      </c>
      <c r="K745" s="202" t="s">
        <v>1684</v>
      </c>
      <c r="L745" s="202" t="s">
        <v>479</v>
      </c>
      <c r="M745" s="202" t="s">
        <v>1685</v>
      </c>
      <c r="N745" s="202" t="s">
        <v>479</v>
      </c>
      <c r="O745" s="167"/>
      <c r="P745" s="203">
        <v>30496.799999999999</v>
      </c>
      <c r="Q745" s="203">
        <v>36207.54</v>
      </c>
      <c r="R745" s="203">
        <v>36207.54</v>
      </c>
      <c r="S745" s="203">
        <v>36207.54</v>
      </c>
      <c r="T745" s="203">
        <v>37632.54</v>
      </c>
      <c r="U745" s="203">
        <v>44126.81</v>
      </c>
      <c r="V745" s="203">
        <v>46847.25</v>
      </c>
      <c r="W745" s="203">
        <v>58681.26</v>
      </c>
      <c r="X745" s="203">
        <v>64822.62</v>
      </c>
      <c r="Y745" s="203">
        <v>68524.62</v>
      </c>
      <c r="Z745" s="203">
        <v>68727.12</v>
      </c>
      <c r="AA745" s="203">
        <v>71063.520000000004</v>
      </c>
      <c r="AB745" s="203">
        <v>76257.679999999993</v>
      </c>
      <c r="AC745" s="203"/>
      <c r="AD745" s="203"/>
      <c r="AE745" s="203">
        <v>51868.799999999996</v>
      </c>
      <c r="AF745" s="270"/>
      <c r="AG745" s="271"/>
      <c r="AH745" s="205"/>
      <c r="AI745" s="205"/>
      <c r="AJ745" s="205"/>
      <c r="AK745" s="206"/>
      <c r="AL745" s="205">
        <v>0</v>
      </c>
      <c r="AM745" s="207">
        <v>51868.799999999996</v>
      </c>
      <c r="AN745" s="205"/>
      <c r="AO745" s="208">
        <v>51868.799999999996</v>
      </c>
      <c r="AP745" s="209"/>
      <c r="AQ745" s="210">
        <v>76257.679999999993</v>
      </c>
      <c r="AR745" s="205"/>
      <c r="AS745" s="205"/>
      <c r="AT745" s="205"/>
      <c r="AU745" s="205"/>
      <c r="AV745" s="211">
        <v>0</v>
      </c>
      <c r="AW745" s="205">
        <v>76257.679999999993</v>
      </c>
      <c r="AX745" s="205"/>
      <c r="AY745" s="207">
        <v>76257.679999999993</v>
      </c>
      <c r="AZ745" s="212"/>
      <c r="BA745" s="213">
        <v>0</v>
      </c>
      <c r="BC745" s="202" t="str">
        <f t="shared" si="91"/>
        <v/>
      </c>
      <c r="BD745" s="202" t="str">
        <f t="shared" si="91"/>
        <v/>
      </c>
      <c r="BE745" s="202" t="str">
        <f t="shared" si="91"/>
        <v/>
      </c>
      <c r="BF745" s="202" t="str">
        <f t="shared" si="91"/>
        <v/>
      </c>
      <c r="BG745" s="202" t="str">
        <f t="shared" si="87"/>
        <v>W/C</v>
      </c>
      <c r="BH745" s="202" t="str">
        <f t="shared" si="87"/>
        <v>NO</v>
      </c>
      <c r="BI745" s="202" t="str">
        <f t="shared" si="90"/>
        <v>W/C</v>
      </c>
      <c r="BK745" s="202" t="b">
        <f t="shared" si="92"/>
        <v>1</v>
      </c>
      <c r="BL745" s="202" t="b">
        <f t="shared" si="92"/>
        <v>1</v>
      </c>
      <c r="BM745" s="202" t="b">
        <f t="shared" si="92"/>
        <v>1</v>
      </c>
      <c r="BN745" s="202" t="b">
        <f t="shared" si="92"/>
        <v>1</v>
      </c>
      <c r="BO745" s="202" t="b">
        <f t="shared" si="92"/>
        <v>1</v>
      </c>
      <c r="BP745" s="202" t="b">
        <f t="shared" si="92"/>
        <v>1</v>
      </c>
      <c r="BQ745" s="202" t="b">
        <f t="shared" si="92"/>
        <v>1</v>
      </c>
    </row>
    <row r="746" spans="1:69" s="214" customFormat="1" ht="12" customHeight="1" x14ac:dyDescent="0.2">
      <c r="A746" s="239">
        <v>18608712</v>
      </c>
      <c r="B746" s="240" t="s">
        <v>2378</v>
      </c>
      <c r="C746" s="200" t="s">
        <v>1097</v>
      </c>
      <c r="D746" s="201" t="s">
        <v>479</v>
      </c>
      <c r="E746" s="170"/>
      <c r="F746" s="200"/>
      <c r="G746" s="201"/>
      <c r="H746" s="202" t="s">
        <v>1684</v>
      </c>
      <c r="I746" s="202" t="s">
        <v>1684</v>
      </c>
      <c r="J746" s="202" t="s">
        <v>1684</v>
      </c>
      <c r="K746" s="202" t="s">
        <v>1684</v>
      </c>
      <c r="L746" s="202" t="s">
        <v>479</v>
      </c>
      <c r="M746" s="202" t="s">
        <v>1685</v>
      </c>
      <c r="N746" s="202" t="s">
        <v>479</v>
      </c>
      <c r="O746" s="237"/>
      <c r="P746" s="203">
        <v>7779.15</v>
      </c>
      <c r="Q746" s="203">
        <v>8094.15</v>
      </c>
      <c r="R746" s="203">
        <v>8409.15</v>
      </c>
      <c r="S746" s="203">
        <v>8409.15</v>
      </c>
      <c r="T746" s="203">
        <v>8409.15</v>
      </c>
      <c r="U746" s="203">
        <v>8409.15</v>
      </c>
      <c r="V746" s="203">
        <v>8409.15</v>
      </c>
      <c r="W746" s="203">
        <v>8409.15</v>
      </c>
      <c r="X746" s="203">
        <v>8409.15</v>
      </c>
      <c r="Y746" s="203">
        <v>8409.15</v>
      </c>
      <c r="Z746" s="203">
        <v>8409.15</v>
      </c>
      <c r="AA746" s="203">
        <v>8409.15</v>
      </c>
      <c r="AB746" s="203">
        <v>8409.15</v>
      </c>
      <c r="AC746" s="203"/>
      <c r="AD746" s="203"/>
      <c r="AE746" s="203">
        <v>8356.6499999999978</v>
      </c>
      <c r="AF746" s="270"/>
      <c r="AG746" s="271"/>
      <c r="AH746" s="205"/>
      <c r="AI746" s="205"/>
      <c r="AJ746" s="205"/>
      <c r="AK746" s="206"/>
      <c r="AL746" s="205">
        <v>0</v>
      </c>
      <c r="AM746" s="207">
        <v>8356.6499999999978</v>
      </c>
      <c r="AN746" s="205"/>
      <c r="AO746" s="208">
        <v>8356.6499999999978</v>
      </c>
      <c r="AP746" s="209"/>
      <c r="AQ746" s="210">
        <v>8409.15</v>
      </c>
      <c r="AR746" s="205"/>
      <c r="AS746" s="205"/>
      <c r="AT746" s="205"/>
      <c r="AU746" s="205"/>
      <c r="AV746" s="211">
        <v>0</v>
      </c>
      <c r="AW746" s="205">
        <v>8409.15</v>
      </c>
      <c r="AX746" s="205"/>
      <c r="AY746" s="207">
        <v>8409.15</v>
      </c>
      <c r="AZ746" s="212"/>
      <c r="BA746" s="213">
        <v>0</v>
      </c>
      <c r="BC746" s="202" t="str">
        <f t="shared" si="91"/>
        <v/>
      </c>
      <c r="BD746" s="202" t="str">
        <f t="shared" si="91"/>
        <v/>
      </c>
      <c r="BE746" s="202" t="str">
        <f t="shared" si="91"/>
        <v/>
      </c>
      <c r="BF746" s="202" t="str">
        <f t="shared" si="91"/>
        <v/>
      </c>
      <c r="BG746" s="202" t="str">
        <f t="shared" si="87"/>
        <v>W/C</v>
      </c>
      <c r="BH746" s="202" t="str">
        <f t="shared" si="87"/>
        <v>NO</v>
      </c>
      <c r="BI746" s="202" t="str">
        <f t="shared" si="90"/>
        <v>W/C</v>
      </c>
      <c r="BK746" s="202" t="b">
        <f t="shared" si="92"/>
        <v>1</v>
      </c>
      <c r="BL746" s="202" t="b">
        <f t="shared" si="92"/>
        <v>1</v>
      </c>
      <c r="BM746" s="202" t="b">
        <f t="shared" si="92"/>
        <v>1</v>
      </c>
      <c r="BN746" s="202" t="b">
        <f t="shared" si="92"/>
        <v>1</v>
      </c>
      <c r="BO746" s="202" t="b">
        <f t="shared" si="92"/>
        <v>1</v>
      </c>
      <c r="BP746" s="202" t="b">
        <f t="shared" si="92"/>
        <v>1</v>
      </c>
      <c r="BQ746" s="202" t="b">
        <f t="shared" si="92"/>
        <v>1</v>
      </c>
    </row>
    <row r="747" spans="1:69" s="214" customFormat="1" ht="12" customHeight="1" x14ac:dyDescent="0.2">
      <c r="A747" s="293">
        <v>18608722</v>
      </c>
      <c r="B747" s="294" t="s">
        <v>2379</v>
      </c>
      <c r="C747" s="200" t="s">
        <v>1098</v>
      </c>
      <c r="D747" s="201" t="s">
        <v>479</v>
      </c>
      <c r="E747" s="170"/>
      <c r="F747" s="200"/>
      <c r="G747" s="201"/>
      <c r="H747" s="202" t="s">
        <v>1684</v>
      </c>
      <c r="I747" s="202" t="s">
        <v>1684</v>
      </c>
      <c r="J747" s="202" t="s">
        <v>1684</v>
      </c>
      <c r="K747" s="202" t="s">
        <v>1684</v>
      </c>
      <c r="L747" s="202" t="s">
        <v>479</v>
      </c>
      <c r="M747" s="202" t="s">
        <v>1685</v>
      </c>
      <c r="N747" s="202" t="s">
        <v>479</v>
      </c>
      <c r="O747" s="237"/>
      <c r="P747" s="203">
        <v>0</v>
      </c>
      <c r="Q747" s="203">
        <v>0</v>
      </c>
      <c r="R747" s="203">
        <v>0</v>
      </c>
      <c r="S747" s="203">
        <v>0</v>
      </c>
      <c r="T747" s="203">
        <v>0</v>
      </c>
      <c r="U747" s="203">
        <v>0</v>
      </c>
      <c r="V747" s="203">
        <v>0</v>
      </c>
      <c r="W747" s="203">
        <v>0</v>
      </c>
      <c r="X747" s="203">
        <v>0</v>
      </c>
      <c r="Y747" s="203">
        <v>0</v>
      </c>
      <c r="Z747" s="203">
        <v>0</v>
      </c>
      <c r="AA747" s="203">
        <v>0</v>
      </c>
      <c r="AB747" s="203">
        <v>0</v>
      </c>
      <c r="AC747" s="203"/>
      <c r="AD747" s="203"/>
      <c r="AE747" s="203">
        <v>0</v>
      </c>
      <c r="AF747" s="270"/>
      <c r="AG747" s="271"/>
      <c r="AH747" s="205"/>
      <c r="AI747" s="205"/>
      <c r="AJ747" s="205"/>
      <c r="AK747" s="206"/>
      <c r="AL747" s="205">
        <v>0</v>
      </c>
      <c r="AM747" s="207">
        <v>0</v>
      </c>
      <c r="AN747" s="205"/>
      <c r="AO747" s="208">
        <v>0</v>
      </c>
      <c r="AP747" s="209"/>
      <c r="AQ747" s="210">
        <v>0</v>
      </c>
      <c r="AR747" s="205"/>
      <c r="AS747" s="205"/>
      <c r="AT747" s="205"/>
      <c r="AU747" s="205"/>
      <c r="AV747" s="211">
        <v>0</v>
      </c>
      <c r="AW747" s="205">
        <v>0</v>
      </c>
      <c r="AX747" s="205"/>
      <c r="AY747" s="207">
        <v>0</v>
      </c>
      <c r="AZ747" s="212"/>
      <c r="BA747" s="213">
        <v>0</v>
      </c>
      <c r="BC747" s="202" t="str">
        <f t="shared" si="91"/>
        <v/>
      </c>
      <c r="BD747" s="202" t="str">
        <f t="shared" si="91"/>
        <v/>
      </c>
      <c r="BE747" s="202" t="str">
        <f t="shared" si="91"/>
        <v/>
      </c>
      <c r="BF747" s="202" t="str">
        <f t="shared" si="91"/>
        <v/>
      </c>
      <c r="BG747" s="202" t="str">
        <f t="shared" si="87"/>
        <v>W/C</v>
      </c>
      <c r="BH747" s="202" t="str">
        <f t="shared" si="87"/>
        <v>NO</v>
      </c>
      <c r="BI747" s="202" t="str">
        <f t="shared" si="90"/>
        <v>W/C</v>
      </c>
      <c r="BK747" s="202" t="b">
        <f t="shared" si="92"/>
        <v>1</v>
      </c>
      <c r="BL747" s="202" t="b">
        <f t="shared" si="92"/>
        <v>1</v>
      </c>
      <c r="BM747" s="202" t="b">
        <f t="shared" si="92"/>
        <v>1</v>
      </c>
      <c r="BN747" s="202" t="b">
        <f t="shared" si="92"/>
        <v>1</v>
      </c>
      <c r="BO747" s="202" t="b">
        <f t="shared" si="92"/>
        <v>1</v>
      </c>
      <c r="BP747" s="202" t="b">
        <f t="shared" si="92"/>
        <v>1</v>
      </c>
      <c r="BQ747" s="202" t="b">
        <f t="shared" si="92"/>
        <v>1</v>
      </c>
    </row>
    <row r="748" spans="1:69" s="214" customFormat="1" ht="12" customHeight="1" x14ac:dyDescent="0.2">
      <c r="A748" s="365">
        <v>18608752</v>
      </c>
      <c r="B748" s="366" t="s">
        <v>2380</v>
      </c>
      <c r="C748" s="367" t="s">
        <v>1099</v>
      </c>
      <c r="D748" s="201" t="s">
        <v>479</v>
      </c>
      <c r="E748" s="170"/>
      <c r="F748" s="367"/>
      <c r="G748" s="201"/>
      <c r="H748" s="202" t="s">
        <v>1684</v>
      </c>
      <c r="I748" s="202" t="s">
        <v>1684</v>
      </c>
      <c r="J748" s="202" t="s">
        <v>1684</v>
      </c>
      <c r="K748" s="202" t="s">
        <v>1684</v>
      </c>
      <c r="L748" s="202" t="s">
        <v>479</v>
      </c>
      <c r="M748" s="202" t="s">
        <v>1685</v>
      </c>
      <c r="N748" s="202" t="s">
        <v>479</v>
      </c>
      <c r="O748" s="167"/>
      <c r="P748" s="203">
        <v>0</v>
      </c>
      <c r="Q748" s="203">
        <v>0</v>
      </c>
      <c r="R748" s="203">
        <v>0</v>
      </c>
      <c r="S748" s="203">
        <v>0</v>
      </c>
      <c r="T748" s="203">
        <v>0</v>
      </c>
      <c r="U748" s="203">
        <v>0</v>
      </c>
      <c r="V748" s="203">
        <v>0</v>
      </c>
      <c r="W748" s="203">
        <v>0</v>
      </c>
      <c r="X748" s="203">
        <v>0</v>
      </c>
      <c r="Y748" s="203">
        <v>0</v>
      </c>
      <c r="Z748" s="203">
        <v>0</v>
      </c>
      <c r="AA748" s="203">
        <v>0</v>
      </c>
      <c r="AB748" s="203">
        <v>0</v>
      </c>
      <c r="AC748" s="203"/>
      <c r="AD748" s="203"/>
      <c r="AE748" s="203">
        <v>0</v>
      </c>
      <c r="AF748" s="215"/>
      <c r="AG748" s="216"/>
      <c r="AH748" s="205"/>
      <c r="AI748" s="205"/>
      <c r="AJ748" s="205"/>
      <c r="AK748" s="206"/>
      <c r="AL748" s="205">
        <v>0</v>
      </c>
      <c r="AM748" s="207">
        <v>0</v>
      </c>
      <c r="AN748" s="205"/>
      <c r="AO748" s="208">
        <v>0</v>
      </c>
      <c r="AP748" s="209"/>
      <c r="AQ748" s="210">
        <v>0</v>
      </c>
      <c r="AR748" s="205"/>
      <c r="AS748" s="205"/>
      <c r="AT748" s="205"/>
      <c r="AU748" s="205"/>
      <c r="AV748" s="211">
        <v>0</v>
      </c>
      <c r="AW748" s="205">
        <v>0</v>
      </c>
      <c r="AX748" s="205"/>
      <c r="AY748" s="207">
        <v>0</v>
      </c>
      <c r="AZ748" s="212"/>
      <c r="BA748" s="213">
        <v>0</v>
      </c>
      <c r="BC748" s="202" t="str">
        <f t="shared" si="91"/>
        <v/>
      </c>
      <c r="BD748" s="202" t="str">
        <f t="shared" si="91"/>
        <v/>
      </c>
      <c r="BE748" s="202" t="str">
        <f t="shared" si="91"/>
        <v/>
      </c>
      <c r="BF748" s="202" t="str">
        <f t="shared" si="91"/>
        <v/>
      </c>
      <c r="BG748" s="202" t="str">
        <f t="shared" ref="BG748:BH811" si="93">IF(VALUE(AW748),"W/C",IF(ISBLANK(AW748),"NO","W/C"))</f>
        <v>W/C</v>
      </c>
      <c r="BH748" s="202" t="str">
        <f t="shared" si="93"/>
        <v>NO</v>
      </c>
      <c r="BI748" s="202" t="str">
        <f t="shared" si="90"/>
        <v>W/C</v>
      </c>
      <c r="BK748" s="202" t="b">
        <f t="shared" si="92"/>
        <v>1</v>
      </c>
      <c r="BL748" s="202" t="b">
        <f t="shared" si="92"/>
        <v>1</v>
      </c>
      <c r="BM748" s="202" t="b">
        <f t="shared" si="92"/>
        <v>1</v>
      </c>
      <c r="BN748" s="202" t="b">
        <f t="shared" si="92"/>
        <v>1</v>
      </c>
      <c r="BO748" s="202" t="b">
        <f t="shared" si="92"/>
        <v>1</v>
      </c>
      <c r="BP748" s="202" t="b">
        <f t="shared" si="92"/>
        <v>1</v>
      </c>
      <c r="BQ748" s="202" t="b">
        <f t="shared" si="92"/>
        <v>1</v>
      </c>
    </row>
    <row r="749" spans="1:69" s="214" customFormat="1" ht="12" customHeight="1" x14ac:dyDescent="0.2">
      <c r="A749" s="239">
        <v>18608772</v>
      </c>
      <c r="B749" s="240" t="s">
        <v>2381</v>
      </c>
      <c r="C749" s="200" t="s">
        <v>1100</v>
      </c>
      <c r="D749" s="201" t="s">
        <v>479</v>
      </c>
      <c r="E749" s="170"/>
      <c r="F749" s="200"/>
      <c r="G749" s="201"/>
      <c r="H749" s="202" t="s">
        <v>1684</v>
      </c>
      <c r="I749" s="202" t="s">
        <v>1684</v>
      </c>
      <c r="J749" s="202" t="s">
        <v>1684</v>
      </c>
      <c r="K749" s="202" t="s">
        <v>1684</v>
      </c>
      <c r="L749" s="202" t="s">
        <v>479</v>
      </c>
      <c r="M749" s="202" t="s">
        <v>1685</v>
      </c>
      <c r="N749" s="202" t="s">
        <v>479</v>
      </c>
      <c r="O749" s="167"/>
      <c r="P749" s="203">
        <v>0</v>
      </c>
      <c r="Q749" s="203">
        <v>0</v>
      </c>
      <c r="R749" s="203">
        <v>0</v>
      </c>
      <c r="S749" s="203">
        <v>0</v>
      </c>
      <c r="T749" s="203">
        <v>0</v>
      </c>
      <c r="U749" s="203">
        <v>0</v>
      </c>
      <c r="V749" s="203">
        <v>0</v>
      </c>
      <c r="W749" s="203">
        <v>0</v>
      </c>
      <c r="X749" s="203">
        <v>0</v>
      </c>
      <c r="Y749" s="203">
        <v>0</v>
      </c>
      <c r="Z749" s="203">
        <v>0</v>
      </c>
      <c r="AA749" s="203">
        <v>0</v>
      </c>
      <c r="AB749" s="203">
        <v>0</v>
      </c>
      <c r="AC749" s="203"/>
      <c r="AD749" s="203"/>
      <c r="AE749" s="203">
        <v>0</v>
      </c>
      <c r="AF749" s="270"/>
      <c r="AG749" s="271"/>
      <c r="AH749" s="205"/>
      <c r="AI749" s="205"/>
      <c r="AJ749" s="205"/>
      <c r="AK749" s="206"/>
      <c r="AL749" s="205">
        <v>0</v>
      </c>
      <c r="AM749" s="207">
        <v>0</v>
      </c>
      <c r="AN749" s="205"/>
      <c r="AO749" s="208">
        <v>0</v>
      </c>
      <c r="AP749" s="209"/>
      <c r="AQ749" s="210">
        <v>0</v>
      </c>
      <c r="AR749" s="205"/>
      <c r="AS749" s="205"/>
      <c r="AT749" s="205"/>
      <c r="AU749" s="205"/>
      <c r="AV749" s="211">
        <v>0</v>
      </c>
      <c r="AW749" s="205">
        <v>0</v>
      </c>
      <c r="AX749" s="205"/>
      <c r="AY749" s="207">
        <v>0</v>
      </c>
      <c r="AZ749" s="212"/>
      <c r="BA749" s="213">
        <v>0</v>
      </c>
      <c r="BC749" s="202" t="str">
        <f t="shared" si="91"/>
        <v/>
      </c>
      <c r="BD749" s="202" t="str">
        <f t="shared" si="91"/>
        <v/>
      </c>
      <c r="BE749" s="202" t="str">
        <f t="shared" si="91"/>
        <v/>
      </c>
      <c r="BF749" s="202" t="str">
        <f t="shared" si="91"/>
        <v/>
      </c>
      <c r="BG749" s="202" t="str">
        <f t="shared" si="93"/>
        <v>W/C</v>
      </c>
      <c r="BH749" s="202" t="str">
        <f t="shared" si="93"/>
        <v>NO</v>
      </c>
      <c r="BI749" s="202" t="str">
        <f t="shared" si="90"/>
        <v>W/C</v>
      </c>
      <c r="BK749" s="202" t="b">
        <f t="shared" si="92"/>
        <v>1</v>
      </c>
      <c r="BL749" s="202" t="b">
        <f t="shared" si="92"/>
        <v>1</v>
      </c>
      <c r="BM749" s="202" t="b">
        <f t="shared" si="92"/>
        <v>1</v>
      </c>
      <c r="BN749" s="202" t="b">
        <f t="shared" si="92"/>
        <v>1</v>
      </c>
      <c r="BO749" s="202" t="b">
        <f t="shared" si="92"/>
        <v>1</v>
      </c>
      <c r="BP749" s="202" t="b">
        <f t="shared" si="92"/>
        <v>1</v>
      </c>
      <c r="BQ749" s="202" t="b">
        <f t="shared" si="92"/>
        <v>1</v>
      </c>
    </row>
    <row r="750" spans="1:69" s="214" customFormat="1" ht="12" customHeight="1" x14ac:dyDescent="0.2">
      <c r="A750" s="239">
        <v>18608782</v>
      </c>
      <c r="B750" s="240" t="s">
        <v>2382</v>
      </c>
      <c r="C750" s="200" t="s">
        <v>1101</v>
      </c>
      <c r="D750" s="201" t="s">
        <v>479</v>
      </c>
      <c r="E750" s="170"/>
      <c r="F750" s="200"/>
      <c r="G750" s="201"/>
      <c r="H750" s="202" t="s">
        <v>1684</v>
      </c>
      <c r="I750" s="202" t="s">
        <v>1684</v>
      </c>
      <c r="J750" s="202" t="s">
        <v>1684</v>
      </c>
      <c r="K750" s="202" t="s">
        <v>1684</v>
      </c>
      <c r="L750" s="202" t="s">
        <v>479</v>
      </c>
      <c r="M750" s="202" t="s">
        <v>1685</v>
      </c>
      <c r="N750" s="202" t="s">
        <v>479</v>
      </c>
      <c r="O750" s="167"/>
      <c r="P750" s="203">
        <v>0</v>
      </c>
      <c r="Q750" s="203">
        <v>0</v>
      </c>
      <c r="R750" s="203">
        <v>0</v>
      </c>
      <c r="S750" s="203">
        <v>0</v>
      </c>
      <c r="T750" s="203">
        <v>0</v>
      </c>
      <c r="U750" s="203">
        <v>0</v>
      </c>
      <c r="V750" s="203">
        <v>0</v>
      </c>
      <c r="W750" s="203">
        <v>0</v>
      </c>
      <c r="X750" s="203">
        <v>0</v>
      </c>
      <c r="Y750" s="203">
        <v>0</v>
      </c>
      <c r="Z750" s="203">
        <v>0</v>
      </c>
      <c r="AA750" s="203">
        <v>0</v>
      </c>
      <c r="AB750" s="203">
        <v>0</v>
      </c>
      <c r="AC750" s="203"/>
      <c r="AD750" s="203"/>
      <c r="AE750" s="203">
        <v>0</v>
      </c>
      <c r="AF750" s="270"/>
      <c r="AG750" s="271"/>
      <c r="AH750" s="205"/>
      <c r="AI750" s="205"/>
      <c r="AJ750" s="205"/>
      <c r="AK750" s="206"/>
      <c r="AL750" s="205">
        <v>0</v>
      </c>
      <c r="AM750" s="207">
        <v>0</v>
      </c>
      <c r="AN750" s="205"/>
      <c r="AO750" s="208">
        <v>0</v>
      </c>
      <c r="AP750" s="209"/>
      <c r="AQ750" s="210">
        <v>0</v>
      </c>
      <c r="AR750" s="205"/>
      <c r="AS750" s="205"/>
      <c r="AT750" s="205"/>
      <c r="AU750" s="205"/>
      <c r="AV750" s="211">
        <v>0</v>
      </c>
      <c r="AW750" s="205">
        <v>0</v>
      </c>
      <c r="AX750" s="205"/>
      <c r="AY750" s="207">
        <v>0</v>
      </c>
      <c r="AZ750" s="212"/>
      <c r="BA750" s="213">
        <v>0</v>
      </c>
      <c r="BC750" s="202" t="str">
        <f t="shared" si="91"/>
        <v/>
      </c>
      <c r="BD750" s="202" t="str">
        <f t="shared" si="91"/>
        <v/>
      </c>
      <c r="BE750" s="202" t="str">
        <f t="shared" si="91"/>
        <v/>
      </c>
      <c r="BF750" s="202" t="str">
        <f t="shared" si="91"/>
        <v/>
      </c>
      <c r="BG750" s="202" t="str">
        <f t="shared" si="93"/>
        <v>W/C</v>
      </c>
      <c r="BH750" s="202" t="str">
        <f t="shared" si="93"/>
        <v>NO</v>
      </c>
      <c r="BI750" s="202" t="str">
        <f t="shared" si="90"/>
        <v>W/C</v>
      </c>
      <c r="BK750" s="202" t="b">
        <f t="shared" si="92"/>
        <v>1</v>
      </c>
      <c r="BL750" s="202" t="b">
        <f t="shared" si="92"/>
        <v>1</v>
      </c>
      <c r="BM750" s="202" t="b">
        <f t="shared" si="92"/>
        <v>1</v>
      </c>
      <c r="BN750" s="202" t="b">
        <f t="shared" si="92"/>
        <v>1</v>
      </c>
      <c r="BO750" s="202" t="b">
        <f t="shared" si="92"/>
        <v>1</v>
      </c>
      <c r="BP750" s="202" t="b">
        <f t="shared" si="92"/>
        <v>1</v>
      </c>
      <c r="BQ750" s="202" t="b">
        <f t="shared" si="92"/>
        <v>1</v>
      </c>
    </row>
    <row r="751" spans="1:69" s="214" customFormat="1" ht="12" customHeight="1" x14ac:dyDescent="0.2">
      <c r="A751" s="239">
        <v>18608792</v>
      </c>
      <c r="B751" s="240" t="s">
        <v>2383</v>
      </c>
      <c r="C751" s="200" t="s">
        <v>1102</v>
      </c>
      <c r="D751" s="201" t="s">
        <v>479</v>
      </c>
      <c r="E751" s="170"/>
      <c r="F751" s="200"/>
      <c r="G751" s="201"/>
      <c r="H751" s="202" t="s">
        <v>1684</v>
      </c>
      <c r="I751" s="202" t="s">
        <v>1684</v>
      </c>
      <c r="J751" s="202" t="s">
        <v>1684</v>
      </c>
      <c r="K751" s="202" t="s">
        <v>1684</v>
      </c>
      <c r="L751" s="202" t="s">
        <v>479</v>
      </c>
      <c r="M751" s="202" t="s">
        <v>1685</v>
      </c>
      <c r="N751" s="202" t="s">
        <v>479</v>
      </c>
      <c r="O751" s="167"/>
      <c r="P751" s="203">
        <v>0</v>
      </c>
      <c r="Q751" s="203">
        <v>0</v>
      </c>
      <c r="R751" s="203">
        <v>0</v>
      </c>
      <c r="S751" s="203">
        <v>0</v>
      </c>
      <c r="T751" s="203">
        <v>0</v>
      </c>
      <c r="U751" s="203">
        <v>0</v>
      </c>
      <c r="V751" s="203">
        <v>0</v>
      </c>
      <c r="W751" s="203">
        <v>0</v>
      </c>
      <c r="X751" s="203">
        <v>0</v>
      </c>
      <c r="Y751" s="203">
        <v>0</v>
      </c>
      <c r="Z751" s="203">
        <v>0</v>
      </c>
      <c r="AA751" s="203">
        <v>0</v>
      </c>
      <c r="AB751" s="203">
        <v>0</v>
      </c>
      <c r="AC751" s="203"/>
      <c r="AD751" s="203"/>
      <c r="AE751" s="203">
        <v>0</v>
      </c>
      <c r="AF751" s="270"/>
      <c r="AG751" s="271"/>
      <c r="AH751" s="205"/>
      <c r="AI751" s="205"/>
      <c r="AJ751" s="205"/>
      <c r="AK751" s="206"/>
      <c r="AL751" s="205">
        <v>0</v>
      </c>
      <c r="AM751" s="207">
        <v>0</v>
      </c>
      <c r="AN751" s="205"/>
      <c r="AO751" s="208">
        <v>0</v>
      </c>
      <c r="AP751" s="209"/>
      <c r="AQ751" s="210">
        <v>0</v>
      </c>
      <c r="AR751" s="205"/>
      <c r="AS751" s="205"/>
      <c r="AT751" s="205"/>
      <c r="AU751" s="205"/>
      <c r="AV751" s="211">
        <v>0</v>
      </c>
      <c r="AW751" s="205">
        <v>0</v>
      </c>
      <c r="AX751" s="205"/>
      <c r="AY751" s="207">
        <v>0</v>
      </c>
      <c r="AZ751" s="212"/>
      <c r="BA751" s="213">
        <v>0</v>
      </c>
      <c r="BC751" s="202" t="str">
        <f t="shared" si="91"/>
        <v/>
      </c>
      <c r="BD751" s="202" t="str">
        <f t="shared" si="91"/>
        <v/>
      </c>
      <c r="BE751" s="202" t="str">
        <f t="shared" si="91"/>
        <v/>
      </c>
      <c r="BF751" s="202" t="str">
        <f t="shared" si="91"/>
        <v/>
      </c>
      <c r="BG751" s="202" t="str">
        <f t="shared" si="93"/>
        <v>W/C</v>
      </c>
      <c r="BH751" s="202" t="str">
        <f t="shared" si="93"/>
        <v>NO</v>
      </c>
      <c r="BI751" s="202" t="str">
        <f t="shared" si="90"/>
        <v>W/C</v>
      </c>
      <c r="BK751" s="202" t="b">
        <f t="shared" si="92"/>
        <v>1</v>
      </c>
      <c r="BL751" s="202" t="b">
        <f t="shared" si="92"/>
        <v>1</v>
      </c>
      <c r="BM751" s="202" t="b">
        <f t="shared" si="92"/>
        <v>1</v>
      </c>
      <c r="BN751" s="202" t="b">
        <f t="shared" si="92"/>
        <v>1</v>
      </c>
      <c r="BO751" s="202" t="b">
        <f t="shared" si="92"/>
        <v>1</v>
      </c>
      <c r="BP751" s="202" t="b">
        <f t="shared" si="92"/>
        <v>1</v>
      </c>
      <c r="BQ751" s="202" t="b">
        <f t="shared" si="92"/>
        <v>1</v>
      </c>
    </row>
    <row r="752" spans="1:69" s="214" customFormat="1" ht="12" customHeight="1" x14ac:dyDescent="0.2">
      <c r="A752" s="239">
        <v>18609312</v>
      </c>
      <c r="B752" s="240" t="s">
        <v>2384</v>
      </c>
      <c r="C752" s="200" t="s">
        <v>1103</v>
      </c>
      <c r="D752" s="201" t="s">
        <v>479</v>
      </c>
      <c r="E752" s="170"/>
      <c r="F752" s="200"/>
      <c r="G752" s="201"/>
      <c r="H752" s="202" t="s">
        <v>1684</v>
      </c>
      <c r="I752" s="202" t="s">
        <v>1684</v>
      </c>
      <c r="J752" s="202" t="s">
        <v>1684</v>
      </c>
      <c r="K752" s="202" t="s">
        <v>1684</v>
      </c>
      <c r="L752" s="202" t="s">
        <v>479</v>
      </c>
      <c r="M752" s="202" t="s">
        <v>1685</v>
      </c>
      <c r="N752" s="202" t="s">
        <v>479</v>
      </c>
      <c r="O752" s="167"/>
      <c r="P752" s="203">
        <v>0</v>
      </c>
      <c r="Q752" s="203">
        <v>0</v>
      </c>
      <c r="R752" s="203">
        <v>0</v>
      </c>
      <c r="S752" s="203">
        <v>0</v>
      </c>
      <c r="T752" s="203">
        <v>0</v>
      </c>
      <c r="U752" s="203">
        <v>0</v>
      </c>
      <c r="V752" s="203">
        <v>0</v>
      </c>
      <c r="W752" s="203">
        <v>0</v>
      </c>
      <c r="X752" s="203">
        <v>0</v>
      </c>
      <c r="Y752" s="203">
        <v>0</v>
      </c>
      <c r="Z752" s="203">
        <v>0</v>
      </c>
      <c r="AA752" s="203">
        <v>0</v>
      </c>
      <c r="AB752" s="203">
        <v>0</v>
      </c>
      <c r="AC752" s="203"/>
      <c r="AD752" s="203"/>
      <c r="AE752" s="203">
        <v>0</v>
      </c>
      <c r="AF752" s="270"/>
      <c r="AG752" s="271"/>
      <c r="AH752" s="205"/>
      <c r="AI752" s="205"/>
      <c r="AJ752" s="205"/>
      <c r="AK752" s="206"/>
      <c r="AL752" s="205">
        <v>0</v>
      </c>
      <c r="AM752" s="207">
        <v>0</v>
      </c>
      <c r="AN752" s="205"/>
      <c r="AO752" s="208">
        <v>0</v>
      </c>
      <c r="AP752" s="209"/>
      <c r="AQ752" s="210">
        <v>0</v>
      </c>
      <c r="AR752" s="205"/>
      <c r="AS752" s="205"/>
      <c r="AT752" s="205"/>
      <c r="AU752" s="205"/>
      <c r="AV752" s="211">
        <v>0</v>
      </c>
      <c r="AW752" s="205">
        <v>0</v>
      </c>
      <c r="AX752" s="205"/>
      <c r="AY752" s="207">
        <v>0</v>
      </c>
      <c r="AZ752" s="212"/>
      <c r="BA752" s="213">
        <v>0</v>
      </c>
      <c r="BC752" s="202" t="str">
        <f t="shared" si="91"/>
        <v/>
      </c>
      <c r="BD752" s="202" t="str">
        <f t="shared" si="91"/>
        <v/>
      </c>
      <c r="BE752" s="202" t="str">
        <f t="shared" si="91"/>
        <v/>
      </c>
      <c r="BF752" s="202" t="str">
        <f t="shared" si="91"/>
        <v/>
      </c>
      <c r="BG752" s="202" t="str">
        <f t="shared" si="93"/>
        <v>W/C</v>
      </c>
      <c r="BH752" s="202" t="str">
        <f t="shared" si="93"/>
        <v>NO</v>
      </c>
      <c r="BI752" s="202" t="str">
        <f t="shared" si="90"/>
        <v>W/C</v>
      </c>
      <c r="BK752" s="202" t="b">
        <f t="shared" si="92"/>
        <v>1</v>
      </c>
      <c r="BL752" s="202" t="b">
        <f t="shared" si="92"/>
        <v>1</v>
      </c>
      <c r="BM752" s="202" t="b">
        <f t="shared" si="92"/>
        <v>1</v>
      </c>
      <c r="BN752" s="202" t="b">
        <f t="shared" si="92"/>
        <v>1</v>
      </c>
      <c r="BO752" s="202" t="b">
        <f t="shared" si="92"/>
        <v>1</v>
      </c>
      <c r="BP752" s="202" t="b">
        <f t="shared" si="92"/>
        <v>1</v>
      </c>
      <c r="BQ752" s="202" t="b">
        <f t="shared" si="92"/>
        <v>1</v>
      </c>
    </row>
    <row r="753" spans="1:69" s="214" customFormat="1" ht="12" customHeight="1" x14ac:dyDescent="0.2">
      <c r="A753" s="291">
        <v>18609402</v>
      </c>
      <c r="B753" s="292" t="s">
        <v>2385</v>
      </c>
      <c r="C753" s="243" t="s">
        <v>1104</v>
      </c>
      <c r="D753" s="244" t="s">
        <v>479</v>
      </c>
      <c r="E753" s="245"/>
      <c r="F753" s="263">
        <v>42811</v>
      </c>
      <c r="G753" s="244"/>
      <c r="H753" s="247" t="s">
        <v>1684</v>
      </c>
      <c r="I753" s="247" t="s">
        <v>1684</v>
      </c>
      <c r="J753" s="247" t="s">
        <v>1684</v>
      </c>
      <c r="K753" s="247" t="s">
        <v>1684</v>
      </c>
      <c r="L753" s="247" t="s">
        <v>479</v>
      </c>
      <c r="M753" s="247" t="s">
        <v>1685</v>
      </c>
      <c r="N753" s="247" t="s">
        <v>479</v>
      </c>
      <c r="O753" s="248"/>
      <c r="P753" s="249">
        <v>-499235.72</v>
      </c>
      <c r="Q753" s="249">
        <v>-610964.85</v>
      </c>
      <c r="R753" s="249">
        <v>-610964.85</v>
      </c>
      <c r="S753" s="249">
        <v>-610964.85</v>
      </c>
      <c r="T753" s="249">
        <v>-610964.85</v>
      </c>
      <c r="U753" s="249">
        <v>-610964.85</v>
      </c>
      <c r="V753" s="249">
        <v>-706443.7</v>
      </c>
      <c r="W753" s="249">
        <v>-706443.7</v>
      </c>
      <c r="X753" s="249">
        <v>-706443.7</v>
      </c>
      <c r="Y753" s="249">
        <v>-810408.9</v>
      </c>
      <c r="Z753" s="249">
        <v>-810408.9</v>
      </c>
      <c r="AA753" s="249">
        <v>-894661.47</v>
      </c>
      <c r="AB753" s="249">
        <v>-894661.47</v>
      </c>
      <c r="AC753" s="249"/>
      <c r="AD753" s="249"/>
      <c r="AE753" s="249">
        <v>-698881.93458333344</v>
      </c>
      <c r="AF753" s="284"/>
      <c r="AG753" s="285"/>
      <c r="AH753" s="252"/>
      <c r="AI753" s="252"/>
      <c r="AJ753" s="252"/>
      <c r="AK753" s="253"/>
      <c r="AL753" s="252">
        <v>0</v>
      </c>
      <c r="AM753" s="254">
        <v>-698881.93458333344</v>
      </c>
      <c r="AN753" s="252"/>
      <c r="AO753" s="255">
        <v>-698881.93458333344</v>
      </c>
      <c r="AP753" s="252"/>
      <c r="AQ753" s="256">
        <v>-894661.47</v>
      </c>
      <c r="AR753" s="252"/>
      <c r="AS753" s="252"/>
      <c r="AT753" s="252"/>
      <c r="AU753" s="252"/>
      <c r="AV753" s="257">
        <v>0</v>
      </c>
      <c r="AW753" s="252">
        <v>-894661.47</v>
      </c>
      <c r="AX753" s="252"/>
      <c r="AY753" s="254">
        <v>-894661.47</v>
      </c>
      <c r="AZ753" s="258"/>
      <c r="BA753" s="213">
        <v>0</v>
      </c>
      <c r="BC753" s="247" t="str">
        <f t="shared" si="91"/>
        <v/>
      </c>
      <c r="BD753" s="247" t="str">
        <f t="shared" si="91"/>
        <v/>
      </c>
      <c r="BE753" s="247" t="str">
        <f t="shared" si="91"/>
        <v/>
      </c>
      <c r="BF753" s="202" t="str">
        <f t="shared" si="91"/>
        <v/>
      </c>
      <c r="BG753" s="202" t="str">
        <f t="shared" si="93"/>
        <v>W/C</v>
      </c>
      <c r="BH753" s="202" t="str">
        <f t="shared" si="93"/>
        <v>NO</v>
      </c>
      <c r="BI753" s="202" t="str">
        <f t="shared" si="90"/>
        <v>W/C</v>
      </c>
      <c r="BK753" s="202" t="b">
        <f t="shared" si="92"/>
        <v>1</v>
      </c>
      <c r="BL753" s="202" t="b">
        <f t="shared" si="92"/>
        <v>1</v>
      </c>
      <c r="BM753" s="202" t="b">
        <f t="shared" si="92"/>
        <v>1</v>
      </c>
      <c r="BN753" s="202" t="b">
        <f t="shared" si="92"/>
        <v>1</v>
      </c>
      <c r="BO753" s="202" t="b">
        <f t="shared" si="92"/>
        <v>1</v>
      </c>
      <c r="BP753" s="202" t="b">
        <f t="shared" si="92"/>
        <v>1</v>
      </c>
      <c r="BQ753" s="202" t="b">
        <f t="shared" si="92"/>
        <v>1</v>
      </c>
    </row>
    <row r="754" spans="1:69" s="214" customFormat="1" ht="12" customHeight="1" x14ac:dyDescent="0.2">
      <c r="A754" s="239">
        <v>18609422</v>
      </c>
      <c r="B754" s="240" t="s">
        <v>2386</v>
      </c>
      <c r="C754" s="200" t="s">
        <v>1105</v>
      </c>
      <c r="D754" s="201" t="s">
        <v>478</v>
      </c>
      <c r="E754" s="170"/>
      <c r="F754" s="200"/>
      <c r="G754" s="201"/>
      <c r="H754" s="202" t="s">
        <v>1684</v>
      </c>
      <c r="I754" s="202" t="s">
        <v>1684</v>
      </c>
      <c r="J754" s="202" t="s">
        <v>1684</v>
      </c>
      <c r="K754" s="202" t="s">
        <v>478</v>
      </c>
      <c r="L754" s="202" t="s">
        <v>1685</v>
      </c>
      <c r="M754" s="202" t="s">
        <v>1685</v>
      </c>
      <c r="N754" s="202" t="s">
        <v>1684</v>
      </c>
      <c r="O754" s="167"/>
      <c r="P754" s="203">
        <v>23000000</v>
      </c>
      <c r="Q754" s="203">
        <v>23000000</v>
      </c>
      <c r="R754" s="203">
        <v>23000000</v>
      </c>
      <c r="S754" s="203">
        <v>22522605.75</v>
      </c>
      <c r="T754" s="203">
        <v>22522605.75</v>
      </c>
      <c r="U754" s="203">
        <v>22522605.75</v>
      </c>
      <c r="V754" s="203">
        <v>24000000</v>
      </c>
      <c r="W754" s="203">
        <v>24000000</v>
      </c>
      <c r="X754" s="203">
        <v>24000000</v>
      </c>
      <c r="Y754" s="203">
        <v>23577937.170000002</v>
      </c>
      <c r="Z754" s="203">
        <v>23577937.170000002</v>
      </c>
      <c r="AA754" s="203">
        <v>23577937.170000002</v>
      </c>
      <c r="AB754" s="203">
        <v>26000000</v>
      </c>
      <c r="AC754" s="203"/>
      <c r="AD754" s="203"/>
      <c r="AE754" s="203">
        <v>23400135.730000004</v>
      </c>
      <c r="AF754" s="215"/>
      <c r="AG754" s="216"/>
      <c r="AH754" s="205"/>
      <c r="AI754" s="205"/>
      <c r="AJ754" s="205"/>
      <c r="AK754" s="206">
        <v>23400135.730000004</v>
      </c>
      <c r="AL754" s="205">
        <v>23400135.730000004</v>
      </c>
      <c r="AM754" s="207"/>
      <c r="AN754" s="205"/>
      <c r="AO754" s="208">
        <v>0</v>
      </c>
      <c r="AP754" s="209"/>
      <c r="AQ754" s="210">
        <v>26000000</v>
      </c>
      <c r="AR754" s="205"/>
      <c r="AS754" s="205"/>
      <c r="AT754" s="205"/>
      <c r="AU754" s="205">
        <v>26000000</v>
      </c>
      <c r="AV754" s="211">
        <v>26000000</v>
      </c>
      <c r="AW754" s="205"/>
      <c r="AX754" s="205"/>
      <c r="AY754" s="207">
        <v>0</v>
      </c>
      <c r="AZ754" s="212" t="s">
        <v>4908</v>
      </c>
      <c r="BA754" s="213">
        <v>0</v>
      </c>
      <c r="BC754" s="202" t="str">
        <f t="shared" si="91"/>
        <v/>
      </c>
      <c r="BD754" s="202" t="str">
        <f t="shared" si="91"/>
        <v/>
      </c>
      <c r="BE754" s="202" t="str">
        <f t="shared" si="91"/>
        <v/>
      </c>
      <c r="BF754" s="202" t="str">
        <f t="shared" si="91"/>
        <v>Non-Op</v>
      </c>
      <c r="BG754" s="202" t="str">
        <f t="shared" si="93"/>
        <v>NO</v>
      </c>
      <c r="BH754" s="202" t="str">
        <f t="shared" si="93"/>
        <v>NO</v>
      </c>
      <c r="BI754" s="202" t="str">
        <f t="shared" si="90"/>
        <v/>
      </c>
      <c r="BK754" s="202" t="b">
        <f t="shared" si="92"/>
        <v>1</v>
      </c>
      <c r="BL754" s="202" t="b">
        <f t="shared" si="92"/>
        <v>1</v>
      </c>
      <c r="BM754" s="202" t="b">
        <f t="shared" si="92"/>
        <v>1</v>
      </c>
      <c r="BN754" s="202" t="b">
        <f t="shared" si="92"/>
        <v>1</v>
      </c>
      <c r="BO754" s="202" t="b">
        <f t="shared" si="92"/>
        <v>1</v>
      </c>
      <c r="BP754" s="202" t="b">
        <f t="shared" si="92"/>
        <v>1</v>
      </c>
      <c r="BQ754" s="202" t="b">
        <f t="shared" si="92"/>
        <v>1</v>
      </c>
    </row>
    <row r="755" spans="1:69" s="214" customFormat="1" ht="12" customHeight="1" x14ac:dyDescent="0.2">
      <c r="A755" s="239">
        <v>18609432</v>
      </c>
      <c r="B755" s="240" t="s">
        <v>2387</v>
      </c>
      <c r="C755" s="200" t="s">
        <v>1106</v>
      </c>
      <c r="D755" s="201" t="s">
        <v>479</v>
      </c>
      <c r="E755" s="170"/>
      <c r="F755" s="200"/>
      <c r="G755" s="201"/>
      <c r="H755" s="202" t="s">
        <v>1684</v>
      </c>
      <c r="I755" s="202" t="s">
        <v>1684</v>
      </c>
      <c r="J755" s="202" t="s">
        <v>1684</v>
      </c>
      <c r="K755" s="202" t="s">
        <v>1684</v>
      </c>
      <c r="L755" s="202" t="s">
        <v>479</v>
      </c>
      <c r="M755" s="202" t="s">
        <v>1685</v>
      </c>
      <c r="N755" s="202" t="s">
        <v>479</v>
      </c>
      <c r="O755" s="167"/>
      <c r="P755" s="203">
        <v>2666214.1800000002</v>
      </c>
      <c r="Q755" s="203">
        <v>2806521.49</v>
      </c>
      <c r="R755" s="203">
        <v>2968586.31</v>
      </c>
      <c r="S755" s="203">
        <v>3143608.43</v>
      </c>
      <c r="T755" s="203">
        <v>3318481.89</v>
      </c>
      <c r="U755" s="203">
        <v>3469050.99</v>
      </c>
      <c r="V755" s="203">
        <v>3663434.45</v>
      </c>
      <c r="W755" s="203">
        <v>3842058.97</v>
      </c>
      <c r="X755" s="203">
        <v>3959255.68</v>
      </c>
      <c r="Y755" s="203">
        <v>4085497.28</v>
      </c>
      <c r="Z755" s="203">
        <v>4249258.54</v>
      </c>
      <c r="AA755" s="203">
        <v>4489239.47</v>
      </c>
      <c r="AB755" s="203">
        <v>4827450.34</v>
      </c>
      <c r="AC755" s="203"/>
      <c r="AD755" s="203"/>
      <c r="AE755" s="203">
        <v>3645152.1466666665</v>
      </c>
      <c r="AF755" s="270"/>
      <c r="AG755" s="271"/>
      <c r="AH755" s="205"/>
      <c r="AI755" s="205"/>
      <c r="AJ755" s="205"/>
      <c r="AK755" s="206"/>
      <c r="AL755" s="205">
        <v>0</v>
      </c>
      <c r="AM755" s="207">
        <v>3645152.1466666665</v>
      </c>
      <c r="AN755" s="205"/>
      <c r="AO755" s="208">
        <v>3645152.1466666665</v>
      </c>
      <c r="AP755" s="209"/>
      <c r="AQ755" s="210">
        <v>4827450.34</v>
      </c>
      <c r="AR755" s="205"/>
      <c r="AS755" s="205"/>
      <c r="AT755" s="205"/>
      <c r="AU755" s="205"/>
      <c r="AV755" s="211">
        <v>0</v>
      </c>
      <c r="AW755" s="205">
        <v>4827450.34</v>
      </c>
      <c r="AX755" s="205"/>
      <c r="AY755" s="207">
        <v>4827450.34</v>
      </c>
      <c r="AZ755" s="212"/>
      <c r="BA755" s="213">
        <v>0</v>
      </c>
      <c r="BC755" s="202" t="str">
        <f t="shared" si="91"/>
        <v/>
      </c>
      <c r="BD755" s="202" t="str">
        <f t="shared" si="91"/>
        <v/>
      </c>
      <c r="BE755" s="202" t="str">
        <f t="shared" si="91"/>
        <v/>
      </c>
      <c r="BF755" s="202" t="str">
        <f t="shared" si="91"/>
        <v/>
      </c>
      <c r="BG755" s="202" t="str">
        <f t="shared" si="93"/>
        <v>W/C</v>
      </c>
      <c r="BH755" s="202" t="str">
        <f t="shared" si="93"/>
        <v>NO</v>
      </c>
      <c r="BI755" s="202" t="str">
        <f t="shared" si="90"/>
        <v>W/C</v>
      </c>
      <c r="BK755" s="202" t="b">
        <f t="shared" si="92"/>
        <v>1</v>
      </c>
      <c r="BL755" s="202" t="b">
        <f t="shared" si="92"/>
        <v>1</v>
      </c>
      <c r="BM755" s="202" t="b">
        <f t="shared" si="92"/>
        <v>1</v>
      </c>
      <c r="BN755" s="202" t="b">
        <f t="shared" si="92"/>
        <v>1</v>
      </c>
      <c r="BO755" s="202" t="b">
        <f t="shared" si="92"/>
        <v>1</v>
      </c>
      <c r="BP755" s="202" t="b">
        <f t="shared" si="92"/>
        <v>1</v>
      </c>
      <c r="BQ755" s="202" t="b">
        <f t="shared" si="92"/>
        <v>1</v>
      </c>
    </row>
    <row r="756" spans="1:69" s="214" customFormat="1" ht="12" customHeight="1" x14ac:dyDescent="0.2">
      <c r="A756" s="239">
        <v>18609512</v>
      </c>
      <c r="B756" s="240" t="s">
        <v>2388</v>
      </c>
      <c r="C756" s="200" t="s">
        <v>1107</v>
      </c>
      <c r="D756" s="201" t="s">
        <v>479</v>
      </c>
      <c r="E756" s="170"/>
      <c r="F756" s="200"/>
      <c r="G756" s="201"/>
      <c r="H756" s="202" t="s">
        <v>1684</v>
      </c>
      <c r="I756" s="202" t="s">
        <v>1684</v>
      </c>
      <c r="J756" s="202" t="s">
        <v>1684</v>
      </c>
      <c r="K756" s="202" t="s">
        <v>1684</v>
      </c>
      <c r="L756" s="202" t="s">
        <v>479</v>
      </c>
      <c r="M756" s="202" t="s">
        <v>1685</v>
      </c>
      <c r="N756" s="202" t="s">
        <v>479</v>
      </c>
      <c r="O756" s="167"/>
      <c r="P756" s="203">
        <v>66428.639999999999</v>
      </c>
      <c r="Q756" s="203">
        <v>66428.639999999999</v>
      </c>
      <c r="R756" s="203">
        <v>66428.639999999999</v>
      </c>
      <c r="S756" s="203">
        <v>66428.639999999999</v>
      </c>
      <c r="T756" s="203">
        <v>66428.639999999999</v>
      </c>
      <c r="U756" s="203">
        <v>66428.639999999999</v>
      </c>
      <c r="V756" s="203">
        <v>66428.639999999999</v>
      </c>
      <c r="W756" s="203">
        <v>66428.639999999999</v>
      </c>
      <c r="X756" s="203">
        <v>66428.639999999999</v>
      </c>
      <c r="Y756" s="203">
        <v>66428.639999999999</v>
      </c>
      <c r="Z756" s="203">
        <v>66428.639999999999</v>
      </c>
      <c r="AA756" s="203">
        <v>66428.639999999999</v>
      </c>
      <c r="AB756" s="203">
        <v>66428.639999999999</v>
      </c>
      <c r="AC756" s="203"/>
      <c r="AD756" s="203"/>
      <c r="AE756" s="203">
        <v>66428.639999999999</v>
      </c>
      <c r="AF756" s="270"/>
      <c r="AG756" s="271"/>
      <c r="AH756" s="205"/>
      <c r="AI756" s="205"/>
      <c r="AJ756" s="205"/>
      <c r="AK756" s="206"/>
      <c r="AL756" s="205">
        <v>0</v>
      </c>
      <c r="AM756" s="207">
        <v>66428.639999999999</v>
      </c>
      <c r="AN756" s="205"/>
      <c r="AO756" s="208">
        <v>66428.639999999999</v>
      </c>
      <c r="AP756" s="209"/>
      <c r="AQ756" s="210">
        <v>66428.639999999999</v>
      </c>
      <c r="AR756" s="205"/>
      <c r="AS756" s="205"/>
      <c r="AT756" s="205"/>
      <c r="AU756" s="205"/>
      <c r="AV756" s="211">
        <v>0</v>
      </c>
      <c r="AW756" s="205">
        <v>66428.639999999999</v>
      </c>
      <c r="AX756" s="205"/>
      <c r="AY756" s="207">
        <v>66428.639999999999</v>
      </c>
      <c r="AZ756" s="212"/>
      <c r="BA756" s="213">
        <v>0</v>
      </c>
      <c r="BC756" s="202" t="str">
        <f t="shared" si="91"/>
        <v/>
      </c>
      <c r="BD756" s="202" t="str">
        <f t="shared" si="91"/>
        <v/>
      </c>
      <c r="BE756" s="202" t="str">
        <f t="shared" si="91"/>
        <v/>
      </c>
      <c r="BF756" s="202" t="str">
        <f t="shared" si="91"/>
        <v/>
      </c>
      <c r="BG756" s="202" t="str">
        <f t="shared" si="93"/>
        <v>W/C</v>
      </c>
      <c r="BH756" s="202" t="str">
        <f t="shared" si="93"/>
        <v>NO</v>
      </c>
      <c r="BI756" s="202" t="str">
        <f t="shared" si="90"/>
        <v>W/C</v>
      </c>
      <c r="BK756" s="202" t="b">
        <f t="shared" si="92"/>
        <v>1</v>
      </c>
      <c r="BL756" s="202" t="b">
        <f t="shared" si="92"/>
        <v>1</v>
      </c>
      <c r="BM756" s="202" t="b">
        <f t="shared" si="92"/>
        <v>1</v>
      </c>
      <c r="BN756" s="202" t="b">
        <f t="shared" si="92"/>
        <v>1</v>
      </c>
      <c r="BO756" s="202" t="b">
        <f t="shared" si="92"/>
        <v>1</v>
      </c>
      <c r="BP756" s="202" t="b">
        <f t="shared" si="92"/>
        <v>1</v>
      </c>
      <c r="BQ756" s="202" t="b">
        <f t="shared" si="92"/>
        <v>1</v>
      </c>
    </row>
    <row r="757" spans="1:69" s="214" customFormat="1" ht="12" customHeight="1" x14ac:dyDescent="0.2">
      <c r="A757" s="239">
        <v>18609532</v>
      </c>
      <c r="B757" s="240" t="s">
        <v>2389</v>
      </c>
      <c r="C757" s="200" t="s">
        <v>1108</v>
      </c>
      <c r="D757" s="201" t="s">
        <v>479</v>
      </c>
      <c r="E757" s="170"/>
      <c r="F757" s="200"/>
      <c r="G757" s="201"/>
      <c r="H757" s="202" t="s">
        <v>1684</v>
      </c>
      <c r="I757" s="202" t="s">
        <v>1684</v>
      </c>
      <c r="J757" s="202" t="s">
        <v>1684</v>
      </c>
      <c r="K757" s="202" t="s">
        <v>1684</v>
      </c>
      <c r="L757" s="202" t="s">
        <v>479</v>
      </c>
      <c r="M757" s="202" t="s">
        <v>1685</v>
      </c>
      <c r="N757" s="202" t="s">
        <v>479</v>
      </c>
      <c r="O757" s="167"/>
      <c r="P757" s="203">
        <v>644675.18000000005</v>
      </c>
      <c r="Q757" s="203">
        <v>699049.06</v>
      </c>
      <c r="R757" s="203">
        <v>783501.68</v>
      </c>
      <c r="S757" s="203">
        <v>820650</v>
      </c>
      <c r="T757" s="203">
        <v>831109</v>
      </c>
      <c r="U757" s="203">
        <v>867635.24</v>
      </c>
      <c r="V757" s="203">
        <v>884614.74</v>
      </c>
      <c r="W757" s="203">
        <v>957557.3</v>
      </c>
      <c r="X757" s="203">
        <v>988282.27</v>
      </c>
      <c r="Y757" s="203">
        <v>995016.05</v>
      </c>
      <c r="Z757" s="203">
        <v>995016.05</v>
      </c>
      <c r="AA757" s="203">
        <v>1165676.93</v>
      </c>
      <c r="AB757" s="203">
        <v>1364254.66</v>
      </c>
      <c r="AC757" s="203"/>
      <c r="AD757" s="203"/>
      <c r="AE757" s="203">
        <v>916047.77</v>
      </c>
      <c r="AF757" s="270"/>
      <c r="AG757" s="271"/>
      <c r="AH757" s="205"/>
      <c r="AI757" s="205"/>
      <c r="AJ757" s="205"/>
      <c r="AK757" s="206"/>
      <c r="AL757" s="205">
        <v>0</v>
      </c>
      <c r="AM757" s="207">
        <v>916047.77</v>
      </c>
      <c r="AN757" s="205"/>
      <c r="AO757" s="208">
        <v>916047.77</v>
      </c>
      <c r="AP757" s="209"/>
      <c r="AQ757" s="210">
        <v>1364254.66</v>
      </c>
      <c r="AR757" s="205"/>
      <c r="AS757" s="205"/>
      <c r="AT757" s="205"/>
      <c r="AU757" s="205"/>
      <c r="AV757" s="211">
        <v>0</v>
      </c>
      <c r="AW757" s="205">
        <v>1364254.66</v>
      </c>
      <c r="AX757" s="205"/>
      <c r="AY757" s="207">
        <v>1364254.66</v>
      </c>
      <c r="AZ757" s="212"/>
      <c r="BA757" s="213">
        <v>0</v>
      </c>
      <c r="BC757" s="202" t="str">
        <f t="shared" si="91"/>
        <v/>
      </c>
      <c r="BD757" s="202" t="str">
        <f t="shared" si="91"/>
        <v/>
      </c>
      <c r="BE757" s="202" t="str">
        <f t="shared" si="91"/>
        <v/>
      </c>
      <c r="BF757" s="202" t="str">
        <f t="shared" si="91"/>
        <v/>
      </c>
      <c r="BG757" s="202" t="str">
        <f t="shared" si="93"/>
        <v>W/C</v>
      </c>
      <c r="BH757" s="202" t="str">
        <f t="shared" si="93"/>
        <v>NO</v>
      </c>
      <c r="BI757" s="202" t="str">
        <f t="shared" si="90"/>
        <v>W/C</v>
      </c>
      <c r="BK757" s="202" t="b">
        <f t="shared" si="92"/>
        <v>1</v>
      </c>
      <c r="BL757" s="202" t="b">
        <f t="shared" si="92"/>
        <v>1</v>
      </c>
      <c r="BM757" s="202" t="b">
        <f t="shared" si="92"/>
        <v>1</v>
      </c>
      <c r="BN757" s="202" t="b">
        <f t="shared" si="92"/>
        <v>1</v>
      </c>
      <c r="BO757" s="202" t="b">
        <f t="shared" si="92"/>
        <v>1</v>
      </c>
      <c r="BP757" s="202" t="b">
        <f t="shared" si="92"/>
        <v>1</v>
      </c>
      <c r="BQ757" s="202" t="b">
        <f t="shared" si="92"/>
        <v>1</v>
      </c>
    </row>
    <row r="758" spans="1:69" s="214" customFormat="1" ht="12" customHeight="1" x14ac:dyDescent="0.2">
      <c r="A758" s="239">
        <v>18609542</v>
      </c>
      <c r="B758" s="240" t="s">
        <v>2390</v>
      </c>
      <c r="C758" s="200" t="s">
        <v>1109</v>
      </c>
      <c r="D758" s="201" t="s">
        <v>479</v>
      </c>
      <c r="E758" s="170"/>
      <c r="F758" s="200"/>
      <c r="G758" s="201"/>
      <c r="H758" s="202" t="s">
        <v>1684</v>
      </c>
      <c r="I758" s="202" t="s">
        <v>1684</v>
      </c>
      <c r="J758" s="202" t="s">
        <v>1684</v>
      </c>
      <c r="K758" s="202" t="s">
        <v>1684</v>
      </c>
      <c r="L758" s="202" t="s">
        <v>479</v>
      </c>
      <c r="M758" s="202" t="s">
        <v>1685</v>
      </c>
      <c r="N758" s="202" t="s">
        <v>479</v>
      </c>
      <c r="O758" s="167"/>
      <c r="P758" s="203">
        <v>10171.17</v>
      </c>
      <c r="Q758" s="203">
        <v>18970.36</v>
      </c>
      <c r="R758" s="203">
        <v>18970.36</v>
      </c>
      <c r="S758" s="203">
        <v>31169.24</v>
      </c>
      <c r="T758" s="203">
        <v>44299.72</v>
      </c>
      <c r="U758" s="203">
        <v>62423.05</v>
      </c>
      <c r="V758" s="203">
        <v>71426.3</v>
      </c>
      <c r="W758" s="203">
        <v>81423.789999999994</v>
      </c>
      <c r="X758" s="203">
        <v>95168.49</v>
      </c>
      <c r="Y758" s="203">
        <v>95168.49</v>
      </c>
      <c r="Z758" s="203">
        <v>96360.69</v>
      </c>
      <c r="AA758" s="203">
        <v>97807.21</v>
      </c>
      <c r="AB758" s="203">
        <v>98393.21</v>
      </c>
      <c r="AC758" s="203"/>
      <c r="AD758" s="203"/>
      <c r="AE758" s="203">
        <v>63955.824166666658</v>
      </c>
      <c r="AF758" s="270"/>
      <c r="AG758" s="271"/>
      <c r="AH758" s="205"/>
      <c r="AI758" s="205"/>
      <c r="AJ758" s="205"/>
      <c r="AK758" s="206"/>
      <c r="AL758" s="205">
        <v>0</v>
      </c>
      <c r="AM758" s="207">
        <v>63955.824166666658</v>
      </c>
      <c r="AN758" s="205"/>
      <c r="AO758" s="208">
        <v>63955.824166666658</v>
      </c>
      <c r="AP758" s="209"/>
      <c r="AQ758" s="210">
        <v>98393.21</v>
      </c>
      <c r="AR758" s="205"/>
      <c r="AS758" s="205"/>
      <c r="AT758" s="205"/>
      <c r="AU758" s="205"/>
      <c r="AV758" s="211">
        <v>0</v>
      </c>
      <c r="AW758" s="205">
        <v>98393.21</v>
      </c>
      <c r="AX758" s="205"/>
      <c r="AY758" s="207">
        <v>98393.21</v>
      </c>
      <c r="AZ758" s="212"/>
      <c r="BA758" s="213">
        <v>0</v>
      </c>
      <c r="BC758" s="202" t="str">
        <f t="shared" si="91"/>
        <v/>
      </c>
      <c r="BD758" s="202" t="str">
        <f t="shared" si="91"/>
        <v/>
      </c>
      <c r="BE758" s="202" t="str">
        <f t="shared" si="91"/>
        <v/>
      </c>
      <c r="BF758" s="202" t="str">
        <f t="shared" si="91"/>
        <v/>
      </c>
      <c r="BG758" s="202" t="str">
        <f t="shared" si="93"/>
        <v>W/C</v>
      </c>
      <c r="BH758" s="202" t="str">
        <f t="shared" si="93"/>
        <v>NO</v>
      </c>
      <c r="BI758" s="202" t="str">
        <f t="shared" si="90"/>
        <v>W/C</v>
      </c>
      <c r="BK758" s="202" t="b">
        <f t="shared" si="92"/>
        <v>1</v>
      </c>
      <c r="BL758" s="202" t="b">
        <f t="shared" si="92"/>
        <v>1</v>
      </c>
      <c r="BM758" s="202" t="b">
        <f t="shared" si="92"/>
        <v>1</v>
      </c>
      <c r="BN758" s="202" t="b">
        <f t="shared" si="92"/>
        <v>1</v>
      </c>
      <c r="BO758" s="202" t="b">
        <f t="shared" si="92"/>
        <v>1</v>
      </c>
      <c r="BP758" s="202" t="b">
        <f t="shared" si="92"/>
        <v>1</v>
      </c>
      <c r="BQ758" s="202" t="b">
        <f t="shared" si="92"/>
        <v>1</v>
      </c>
    </row>
    <row r="759" spans="1:69" s="214" customFormat="1" ht="12" customHeight="1" x14ac:dyDescent="0.2">
      <c r="A759" s="239">
        <v>18609572</v>
      </c>
      <c r="B759" s="240" t="s">
        <v>2391</v>
      </c>
      <c r="C759" s="200" t="s">
        <v>1110</v>
      </c>
      <c r="D759" s="201" t="s">
        <v>478</v>
      </c>
      <c r="E759" s="170"/>
      <c r="F759" s="200"/>
      <c r="G759" s="201"/>
      <c r="H759" s="202" t="s">
        <v>1684</v>
      </c>
      <c r="I759" s="202" t="s">
        <v>1684</v>
      </c>
      <c r="J759" s="202" t="s">
        <v>1684</v>
      </c>
      <c r="K759" s="202" t="s">
        <v>478</v>
      </c>
      <c r="L759" s="202" t="s">
        <v>1685</v>
      </c>
      <c r="M759" s="202" t="s">
        <v>1685</v>
      </c>
      <c r="N759" s="202" t="s">
        <v>1684</v>
      </c>
      <c r="O759" s="167"/>
      <c r="P759" s="203">
        <v>640000</v>
      </c>
      <c r="Q759" s="203">
        <v>640000</v>
      </c>
      <c r="R759" s="203">
        <v>640000</v>
      </c>
      <c r="S759" s="203">
        <v>634289.26</v>
      </c>
      <c r="T759" s="203">
        <v>634289.26</v>
      </c>
      <c r="U759" s="203">
        <v>634289.26</v>
      </c>
      <c r="V759" s="203">
        <v>623649.55000000005</v>
      </c>
      <c r="W759" s="203">
        <v>623649.55000000005</v>
      </c>
      <c r="X759" s="203">
        <v>623649.55000000005</v>
      </c>
      <c r="Y759" s="203">
        <v>601972.18000000005</v>
      </c>
      <c r="Z759" s="203">
        <v>601972.18000000005</v>
      </c>
      <c r="AA759" s="203">
        <v>601972.18000000005</v>
      </c>
      <c r="AB759" s="203">
        <v>1244425</v>
      </c>
      <c r="AC759" s="203"/>
      <c r="AD759" s="203"/>
      <c r="AE759" s="203">
        <v>650162.12249999994</v>
      </c>
      <c r="AF759" s="215"/>
      <c r="AG759" s="216"/>
      <c r="AH759" s="205"/>
      <c r="AI759" s="205"/>
      <c r="AJ759" s="205"/>
      <c r="AK759" s="206">
        <v>650162.12249999994</v>
      </c>
      <c r="AL759" s="205">
        <v>650162.12249999994</v>
      </c>
      <c r="AM759" s="207"/>
      <c r="AN759" s="205"/>
      <c r="AO759" s="208">
        <v>0</v>
      </c>
      <c r="AP759" s="209"/>
      <c r="AQ759" s="210">
        <v>1244425</v>
      </c>
      <c r="AR759" s="205"/>
      <c r="AS759" s="205"/>
      <c r="AT759" s="205"/>
      <c r="AU759" s="205">
        <v>1244425</v>
      </c>
      <c r="AV759" s="211">
        <v>1244425</v>
      </c>
      <c r="AW759" s="205"/>
      <c r="AX759" s="205"/>
      <c r="AY759" s="207">
        <v>0</v>
      </c>
      <c r="AZ759" s="212" t="s">
        <v>4908</v>
      </c>
      <c r="BA759" s="213">
        <v>0</v>
      </c>
      <c r="BC759" s="202" t="str">
        <f t="shared" si="91"/>
        <v/>
      </c>
      <c r="BD759" s="202" t="str">
        <f t="shared" si="91"/>
        <v/>
      </c>
      <c r="BE759" s="202" t="str">
        <f t="shared" si="91"/>
        <v/>
      </c>
      <c r="BF759" s="202" t="str">
        <f t="shared" si="91"/>
        <v>Non-Op</v>
      </c>
      <c r="BG759" s="202" t="str">
        <f t="shared" si="93"/>
        <v>NO</v>
      </c>
      <c r="BH759" s="202" t="str">
        <f t="shared" si="93"/>
        <v>NO</v>
      </c>
      <c r="BI759" s="202" t="str">
        <f t="shared" si="90"/>
        <v/>
      </c>
      <c r="BK759" s="202" t="b">
        <f t="shared" si="92"/>
        <v>1</v>
      </c>
      <c r="BL759" s="202" t="b">
        <f t="shared" si="92"/>
        <v>1</v>
      </c>
      <c r="BM759" s="202" t="b">
        <f t="shared" si="92"/>
        <v>1</v>
      </c>
      <c r="BN759" s="202" t="b">
        <f t="shared" si="92"/>
        <v>1</v>
      </c>
      <c r="BO759" s="202" t="b">
        <f t="shared" si="92"/>
        <v>1</v>
      </c>
      <c r="BP759" s="202" t="b">
        <f t="shared" si="92"/>
        <v>1</v>
      </c>
      <c r="BQ759" s="202" t="b">
        <f t="shared" si="92"/>
        <v>1</v>
      </c>
    </row>
    <row r="760" spans="1:69" s="214" customFormat="1" ht="12" customHeight="1" x14ac:dyDescent="0.2">
      <c r="A760" s="239">
        <v>18609582</v>
      </c>
      <c r="B760" s="240" t="s">
        <v>2392</v>
      </c>
      <c r="C760" s="200" t="s">
        <v>1111</v>
      </c>
      <c r="D760" s="201" t="s">
        <v>478</v>
      </c>
      <c r="E760" s="170"/>
      <c r="F760" s="200"/>
      <c r="G760" s="201"/>
      <c r="H760" s="202" t="s">
        <v>1684</v>
      </c>
      <c r="I760" s="202" t="s">
        <v>1684</v>
      </c>
      <c r="J760" s="202" t="s">
        <v>1684</v>
      </c>
      <c r="K760" s="202" t="s">
        <v>478</v>
      </c>
      <c r="L760" s="202" t="s">
        <v>1685</v>
      </c>
      <c r="M760" s="202" t="s">
        <v>1685</v>
      </c>
      <c r="N760" s="202" t="s">
        <v>1684</v>
      </c>
      <c r="O760" s="167"/>
      <c r="P760" s="203">
        <v>556500</v>
      </c>
      <c r="Q760" s="203">
        <v>556500</v>
      </c>
      <c r="R760" s="203">
        <v>556500</v>
      </c>
      <c r="S760" s="203">
        <v>555870</v>
      </c>
      <c r="T760" s="203">
        <v>555870</v>
      </c>
      <c r="U760" s="203">
        <v>555870</v>
      </c>
      <c r="V760" s="203">
        <v>555870</v>
      </c>
      <c r="W760" s="203">
        <v>555870</v>
      </c>
      <c r="X760" s="203">
        <v>555870</v>
      </c>
      <c r="Y760" s="203">
        <v>555870</v>
      </c>
      <c r="Z760" s="203">
        <v>555870</v>
      </c>
      <c r="AA760" s="203">
        <v>555870</v>
      </c>
      <c r="AB760" s="203">
        <v>550500</v>
      </c>
      <c r="AC760" s="203"/>
      <c r="AD760" s="203"/>
      <c r="AE760" s="203">
        <v>555777.5</v>
      </c>
      <c r="AF760" s="215"/>
      <c r="AG760" s="216"/>
      <c r="AH760" s="205"/>
      <c r="AI760" s="205"/>
      <c r="AJ760" s="205"/>
      <c r="AK760" s="206">
        <v>555777.5</v>
      </c>
      <c r="AL760" s="205">
        <v>555777.5</v>
      </c>
      <c r="AM760" s="207"/>
      <c r="AN760" s="205"/>
      <c r="AO760" s="208">
        <v>0</v>
      </c>
      <c r="AP760" s="209"/>
      <c r="AQ760" s="210">
        <v>550500</v>
      </c>
      <c r="AR760" s="205"/>
      <c r="AS760" s="205"/>
      <c r="AT760" s="205"/>
      <c r="AU760" s="205">
        <v>550500</v>
      </c>
      <c r="AV760" s="211">
        <v>550500</v>
      </c>
      <c r="AW760" s="205"/>
      <c r="AX760" s="205"/>
      <c r="AY760" s="207">
        <v>0</v>
      </c>
      <c r="AZ760" s="212" t="s">
        <v>4908</v>
      </c>
      <c r="BA760" s="213">
        <v>0</v>
      </c>
      <c r="BC760" s="202" t="str">
        <f t="shared" si="91"/>
        <v/>
      </c>
      <c r="BD760" s="202" t="str">
        <f t="shared" si="91"/>
        <v/>
      </c>
      <c r="BE760" s="202" t="str">
        <f t="shared" si="91"/>
        <v/>
      </c>
      <c r="BF760" s="202" t="str">
        <f t="shared" si="91"/>
        <v>Non-Op</v>
      </c>
      <c r="BG760" s="202" t="str">
        <f t="shared" si="93"/>
        <v>NO</v>
      </c>
      <c r="BH760" s="202" t="str">
        <f t="shared" si="93"/>
        <v>NO</v>
      </c>
      <c r="BI760" s="202" t="str">
        <f t="shared" si="90"/>
        <v/>
      </c>
      <c r="BK760" s="202" t="b">
        <f t="shared" si="92"/>
        <v>1</v>
      </c>
      <c r="BL760" s="202" t="b">
        <f t="shared" si="92"/>
        <v>1</v>
      </c>
      <c r="BM760" s="202" t="b">
        <f t="shared" si="92"/>
        <v>1</v>
      </c>
      <c r="BN760" s="202" t="b">
        <f t="shared" si="92"/>
        <v>1</v>
      </c>
      <c r="BO760" s="202" t="b">
        <f t="shared" si="92"/>
        <v>1</v>
      </c>
      <c r="BP760" s="202" t="b">
        <f t="shared" si="92"/>
        <v>1</v>
      </c>
      <c r="BQ760" s="202" t="b">
        <f t="shared" si="92"/>
        <v>1</v>
      </c>
    </row>
    <row r="761" spans="1:69" s="214" customFormat="1" ht="12" customHeight="1" x14ac:dyDescent="0.2">
      <c r="A761" s="239">
        <v>18609592</v>
      </c>
      <c r="B761" s="240" t="s">
        <v>2393</v>
      </c>
      <c r="C761" s="200" t="s">
        <v>1112</v>
      </c>
      <c r="D761" s="201" t="s">
        <v>478</v>
      </c>
      <c r="E761" s="170"/>
      <c r="F761" s="200"/>
      <c r="G761" s="201"/>
      <c r="H761" s="202" t="s">
        <v>1684</v>
      </c>
      <c r="I761" s="202" t="s">
        <v>1684</v>
      </c>
      <c r="J761" s="202" t="s">
        <v>1684</v>
      </c>
      <c r="K761" s="202" t="s">
        <v>478</v>
      </c>
      <c r="L761" s="202" t="s">
        <v>1685</v>
      </c>
      <c r="M761" s="202" t="s">
        <v>1685</v>
      </c>
      <c r="N761" s="202" t="s">
        <v>1684</v>
      </c>
      <c r="O761" s="167"/>
      <c r="P761" s="203">
        <v>2475000</v>
      </c>
      <c r="Q761" s="203">
        <v>2475000</v>
      </c>
      <c r="R761" s="203">
        <v>2475000</v>
      </c>
      <c r="S761" s="203">
        <v>2475000</v>
      </c>
      <c r="T761" s="203">
        <v>2475000</v>
      </c>
      <c r="U761" s="203">
        <v>2475000</v>
      </c>
      <c r="V761" s="203">
        <v>2475233.63</v>
      </c>
      <c r="W761" s="203">
        <v>2475233.63</v>
      </c>
      <c r="X761" s="203">
        <v>2475233.63</v>
      </c>
      <c r="Y761" s="203">
        <v>2475233.63</v>
      </c>
      <c r="Z761" s="203">
        <v>2475233.63</v>
      </c>
      <c r="AA761" s="203">
        <v>2475233.63</v>
      </c>
      <c r="AB761" s="203">
        <v>2475000</v>
      </c>
      <c r="AC761" s="203"/>
      <c r="AD761" s="203"/>
      <c r="AE761" s="203">
        <v>2475116.8149999995</v>
      </c>
      <c r="AF761" s="215"/>
      <c r="AG761" s="216"/>
      <c r="AH761" s="205"/>
      <c r="AI761" s="205"/>
      <c r="AJ761" s="205"/>
      <c r="AK761" s="206">
        <v>2475116.8149999995</v>
      </c>
      <c r="AL761" s="205">
        <v>2475116.8149999995</v>
      </c>
      <c r="AM761" s="207"/>
      <c r="AN761" s="205"/>
      <c r="AO761" s="208">
        <v>0</v>
      </c>
      <c r="AP761" s="209"/>
      <c r="AQ761" s="210">
        <v>2475000</v>
      </c>
      <c r="AR761" s="205"/>
      <c r="AS761" s="205"/>
      <c r="AT761" s="205"/>
      <c r="AU761" s="205">
        <v>2475000</v>
      </c>
      <c r="AV761" s="211">
        <v>2475000</v>
      </c>
      <c r="AW761" s="205"/>
      <c r="AX761" s="205"/>
      <c r="AY761" s="207">
        <v>0</v>
      </c>
      <c r="AZ761" s="212" t="s">
        <v>4908</v>
      </c>
      <c r="BA761" s="213">
        <v>0</v>
      </c>
      <c r="BC761" s="202" t="str">
        <f t="shared" si="91"/>
        <v/>
      </c>
      <c r="BD761" s="202" t="str">
        <f t="shared" si="91"/>
        <v/>
      </c>
      <c r="BE761" s="202" t="str">
        <f t="shared" si="91"/>
        <v/>
      </c>
      <c r="BF761" s="202" t="str">
        <f t="shared" si="91"/>
        <v>Non-Op</v>
      </c>
      <c r="BG761" s="202" t="str">
        <f t="shared" si="93"/>
        <v>NO</v>
      </c>
      <c r="BH761" s="202" t="str">
        <f t="shared" si="93"/>
        <v>NO</v>
      </c>
      <c r="BI761" s="202" t="str">
        <f t="shared" si="90"/>
        <v/>
      </c>
      <c r="BK761" s="202" t="b">
        <f t="shared" si="92"/>
        <v>1</v>
      </c>
      <c r="BL761" s="202" t="b">
        <f t="shared" si="92"/>
        <v>1</v>
      </c>
      <c r="BM761" s="202" t="b">
        <f t="shared" si="92"/>
        <v>1</v>
      </c>
      <c r="BN761" s="202" t="b">
        <f t="shared" si="92"/>
        <v>1</v>
      </c>
      <c r="BO761" s="202" t="b">
        <f t="shared" si="92"/>
        <v>1</v>
      </c>
      <c r="BP761" s="202" t="b">
        <f t="shared" si="92"/>
        <v>1</v>
      </c>
      <c r="BQ761" s="202" t="b">
        <f t="shared" si="92"/>
        <v>1</v>
      </c>
    </row>
    <row r="762" spans="1:69" s="214" customFormat="1" ht="12" customHeight="1" x14ac:dyDescent="0.2">
      <c r="A762" s="239">
        <v>18609602</v>
      </c>
      <c r="B762" s="240" t="s">
        <v>2394</v>
      </c>
      <c r="C762" s="200" t="s">
        <v>1113</v>
      </c>
      <c r="D762" s="201" t="s">
        <v>478</v>
      </c>
      <c r="E762" s="170"/>
      <c r="F762" s="200"/>
      <c r="G762" s="201"/>
      <c r="H762" s="202" t="s">
        <v>1684</v>
      </c>
      <c r="I762" s="202" t="s">
        <v>1684</v>
      </c>
      <c r="J762" s="202" t="s">
        <v>1684</v>
      </c>
      <c r="K762" s="202" t="s">
        <v>478</v>
      </c>
      <c r="L762" s="202" t="s">
        <v>1685</v>
      </c>
      <c r="M762" s="202" t="s">
        <v>1685</v>
      </c>
      <c r="N762" s="202" t="s">
        <v>1684</v>
      </c>
      <c r="O762" s="167"/>
      <c r="P762" s="203">
        <v>212200</v>
      </c>
      <c r="Q762" s="203">
        <v>212200</v>
      </c>
      <c r="R762" s="203">
        <v>212200</v>
      </c>
      <c r="S762" s="203">
        <v>212200</v>
      </c>
      <c r="T762" s="203">
        <v>212200</v>
      </c>
      <c r="U762" s="203">
        <v>212200</v>
      </c>
      <c r="V762" s="203">
        <v>212200</v>
      </c>
      <c r="W762" s="203">
        <v>212200</v>
      </c>
      <c r="X762" s="203">
        <v>212200</v>
      </c>
      <c r="Y762" s="203">
        <v>205572.6</v>
      </c>
      <c r="Z762" s="203">
        <v>205572.6</v>
      </c>
      <c r="AA762" s="203">
        <v>205572.6</v>
      </c>
      <c r="AB762" s="203">
        <v>239000</v>
      </c>
      <c r="AC762" s="203"/>
      <c r="AD762" s="203"/>
      <c r="AE762" s="203">
        <v>211659.81666666668</v>
      </c>
      <c r="AF762" s="215"/>
      <c r="AG762" s="216"/>
      <c r="AH762" s="205"/>
      <c r="AI762" s="205"/>
      <c r="AJ762" s="205"/>
      <c r="AK762" s="206">
        <v>211659.81666666668</v>
      </c>
      <c r="AL762" s="205">
        <v>211659.81666666668</v>
      </c>
      <c r="AM762" s="207"/>
      <c r="AN762" s="205"/>
      <c r="AO762" s="208">
        <v>0</v>
      </c>
      <c r="AP762" s="209"/>
      <c r="AQ762" s="210">
        <v>239000</v>
      </c>
      <c r="AR762" s="205"/>
      <c r="AS762" s="205"/>
      <c r="AT762" s="205"/>
      <c r="AU762" s="205">
        <v>239000</v>
      </c>
      <c r="AV762" s="211">
        <v>239000</v>
      </c>
      <c r="AW762" s="205"/>
      <c r="AX762" s="205"/>
      <c r="AY762" s="207">
        <v>0</v>
      </c>
      <c r="AZ762" s="212" t="s">
        <v>4908</v>
      </c>
      <c r="BA762" s="213">
        <v>0</v>
      </c>
      <c r="BC762" s="202" t="str">
        <f t="shared" si="91"/>
        <v/>
      </c>
      <c r="BD762" s="202" t="str">
        <f t="shared" si="91"/>
        <v/>
      </c>
      <c r="BE762" s="202" t="str">
        <f t="shared" si="91"/>
        <v/>
      </c>
      <c r="BF762" s="202" t="str">
        <f t="shared" si="91"/>
        <v>Non-Op</v>
      </c>
      <c r="BG762" s="202" t="str">
        <f t="shared" si="93"/>
        <v>NO</v>
      </c>
      <c r="BH762" s="202" t="str">
        <f t="shared" si="93"/>
        <v>NO</v>
      </c>
      <c r="BI762" s="202" t="str">
        <f t="shared" si="90"/>
        <v/>
      </c>
      <c r="BK762" s="202" t="b">
        <f t="shared" si="92"/>
        <v>1</v>
      </c>
      <c r="BL762" s="202" t="b">
        <f t="shared" si="92"/>
        <v>1</v>
      </c>
      <c r="BM762" s="202" t="b">
        <f t="shared" si="92"/>
        <v>1</v>
      </c>
      <c r="BN762" s="202" t="b">
        <f t="shared" si="92"/>
        <v>1</v>
      </c>
      <c r="BO762" s="202" t="b">
        <f t="shared" si="92"/>
        <v>1</v>
      </c>
      <c r="BP762" s="202" t="b">
        <f t="shared" si="92"/>
        <v>1</v>
      </c>
      <c r="BQ762" s="202" t="b">
        <f t="shared" si="92"/>
        <v>1</v>
      </c>
    </row>
    <row r="763" spans="1:69" s="214" customFormat="1" ht="12" customHeight="1" x14ac:dyDescent="0.2">
      <c r="A763" s="239">
        <v>18609622</v>
      </c>
      <c r="B763" s="240" t="s">
        <v>2395</v>
      </c>
      <c r="C763" s="200" t="s">
        <v>1114</v>
      </c>
      <c r="D763" s="201" t="s">
        <v>478</v>
      </c>
      <c r="E763" s="170"/>
      <c r="F763" s="200"/>
      <c r="G763" s="201"/>
      <c r="H763" s="202" t="s">
        <v>1684</v>
      </c>
      <c r="I763" s="202" t="s">
        <v>1684</v>
      </c>
      <c r="J763" s="202" t="s">
        <v>1684</v>
      </c>
      <c r="K763" s="202" t="s">
        <v>478</v>
      </c>
      <c r="L763" s="202" t="s">
        <v>1685</v>
      </c>
      <c r="M763" s="202" t="s">
        <v>1685</v>
      </c>
      <c r="N763" s="202" t="s">
        <v>1684</v>
      </c>
      <c r="O763" s="167"/>
      <c r="P763" s="203">
        <v>1270000</v>
      </c>
      <c r="Q763" s="203">
        <v>1270000</v>
      </c>
      <c r="R763" s="203">
        <v>1270000</v>
      </c>
      <c r="S763" s="203">
        <v>1270000</v>
      </c>
      <c r="T763" s="203">
        <v>1270000</v>
      </c>
      <c r="U763" s="203">
        <v>1270000</v>
      </c>
      <c r="V763" s="203">
        <v>1270000</v>
      </c>
      <c r="W763" s="203">
        <v>1270000</v>
      </c>
      <c r="X763" s="203">
        <v>1270000</v>
      </c>
      <c r="Y763" s="203">
        <v>1270000</v>
      </c>
      <c r="Z763" s="203">
        <v>1270000</v>
      </c>
      <c r="AA763" s="203">
        <v>1270000</v>
      </c>
      <c r="AB763" s="203">
        <v>1270000</v>
      </c>
      <c r="AC763" s="203"/>
      <c r="AD763" s="203"/>
      <c r="AE763" s="203">
        <v>1270000</v>
      </c>
      <c r="AF763" s="215"/>
      <c r="AG763" s="216"/>
      <c r="AH763" s="205"/>
      <c r="AI763" s="205"/>
      <c r="AJ763" s="205"/>
      <c r="AK763" s="206">
        <v>1270000</v>
      </c>
      <c r="AL763" s="205">
        <v>1270000</v>
      </c>
      <c r="AM763" s="207"/>
      <c r="AN763" s="205"/>
      <c r="AO763" s="208">
        <v>0</v>
      </c>
      <c r="AP763" s="209"/>
      <c r="AQ763" s="210">
        <v>1270000</v>
      </c>
      <c r="AR763" s="205"/>
      <c r="AS763" s="205"/>
      <c r="AT763" s="205"/>
      <c r="AU763" s="205">
        <v>1270000</v>
      </c>
      <c r="AV763" s="211">
        <v>1270000</v>
      </c>
      <c r="AW763" s="205"/>
      <c r="AX763" s="205"/>
      <c r="AY763" s="207">
        <v>0</v>
      </c>
      <c r="AZ763" s="212" t="s">
        <v>4908</v>
      </c>
      <c r="BA763" s="213">
        <v>0</v>
      </c>
      <c r="BC763" s="202" t="str">
        <f t="shared" si="91"/>
        <v/>
      </c>
      <c r="BD763" s="202" t="str">
        <f t="shared" si="91"/>
        <v/>
      </c>
      <c r="BE763" s="202" t="str">
        <f t="shared" si="91"/>
        <v/>
      </c>
      <c r="BF763" s="202" t="str">
        <f t="shared" si="91"/>
        <v>Non-Op</v>
      </c>
      <c r="BG763" s="202" t="str">
        <f t="shared" si="93"/>
        <v>NO</v>
      </c>
      <c r="BH763" s="202" t="str">
        <f t="shared" si="93"/>
        <v>NO</v>
      </c>
      <c r="BI763" s="202" t="str">
        <f t="shared" si="90"/>
        <v/>
      </c>
      <c r="BK763" s="202" t="b">
        <f t="shared" si="92"/>
        <v>1</v>
      </c>
      <c r="BL763" s="202" t="b">
        <f t="shared" si="92"/>
        <v>1</v>
      </c>
      <c r="BM763" s="202" t="b">
        <f t="shared" si="92"/>
        <v>1</v>
      </c>
      <c r="BN763" s="202" t="b">
        <f t="shared" si="92"/>
        <v>1</v>
      </c>
      <c r="BO763" s="202" t="b">
        <f t="shared" si="92"/>
        <v>1</v>
      </c>
      <c r="BP763" s="202" t="b">
        <f t="shared" si="92"/>
        <v>1</v>
      </c>
      <c r="BQ763" s="202" t="b">
        <f t="shared" si="92"/>
        <v>1</v>
      </c>
    </row>
    <row r="764" spans="1:69" s="214" customFormat="1" ht="12" customHeight="1" x14ac:dyDescent="0.2">
      <c r="A764" s="239">
        <v>18609642</v>
      </c>
      <c r="B764" s="240" t="s">
        <v>2396</v>
      </c>
      <c r="C764" s="200" t="s">
        <v>1115</v>
      </c>
      <c r="D764" s="201" t="s">
        <v>478</v>
      </c>
      <c r="E764" s="170"/>
      <c r="F764" s="200"/>
      <c r="G764" s="201"/>
      <c r="H764" s="202" t="s">
        <v>1684</v>
      </c>
      <c r="I764" s="202" t="s">
        <v>1684</v>
      </c>
      <c r="J764" s="202" t="s">
        <v>1684</v>
      </c>
      <c r="K764" s="202" t="s">
        <v>478</v>
      </c>
      <c r="L764" s="202" t="s">
        <v>1685</v>
      </c>
      <c r="M764" s="202" t="s">
        <v>1685</v>
      </c>
      <c r="N764" s="202" t="s">
        <v>1684</v>
      </c>
      <c r="O764" s="167"/>
      <c r="P764" s="203">
        <v>7300000</v>
      </c>
      <c r="Q764" s="203">
        <v>7300000</v>
      </c>
      <c r="R764" s="203">
        <v>7300000</v>
      </c>
      <c r="S764" s="203">
        <v>7218478.1900000004</v>
      </c>
      <c r="T764" s="203">
        <v>7218478.1900000004</v>
      </c>
      <c r="U764" s="203">
        <v>7218478.1900000004</v>
      </c>
      <c r="V764" s="203">
        <v>7139858.9400000004</v>
      </c>
      <c r="W764" s="203">
        <v>7139858.9400000004</v>
      </c>
      <c r="X764" s="203">
        <v>7139858.9400000004</v>
      </c>
      <c r="Y764" s="203">
        <v>7056245.5899999999</v>
      </c>
      <c r="Z764" s="203">
        <v>7056245.5899999999</v>
      </c>
      <c r="AA764" s="203">
        <v>7056245.5899999999</v>
      </c>
      <c r="AB764" s="203">
        <v>7600000</v>
      </c>
      <c r="AC764" s="203"/>
      <c r="AD764" s="203"/>
      <c r="AE764" s="203">
        <v>7191145.6799999997</v>
      </c>
      <c r="AF764" s="215"/>
      <c r="AG764" s="216"/>
      <c r="AH764" s="205"/>
      <c r="AI764" s="205"/>
      <c r="AJ764" s="205"/>
      <c r="AK764" s="206">
        <v>7191145.6799999997</v>
      </c>
      <c r="AL764" s="205">
        <v>7191145.6799999997</v>
      </c>
      <c r="AM764" s="207"/>
      <c r="AN764" s="205"/>
      <c r="AO764" s="208">
        <v>0</v>
      </c>
      <c r="AP764" s="209"/>
      <c r="AQ764" s="210">
        <v>7600000</v>
      </c>
      <c r="AR764" s="205"/>
      <c r="AS764" s="205"/>
      <c r="AT764" s="205"/>
      <c r="AU764" s="205">
        <v>7600000</v>
      </c>
      <c r="AV764" s="211">
        <v>7600000</v>
      </c>
      <c r="AW764" s="205"/>
      <c r="AX764" s="205"/>
      <c r="AY764" s="207">
        <v>0</v>
      </c>
      <c r="AZ764" s="212" t="s">
        <v>4908</v>
      </c>
      <c r="BA764" s="213">
        <v>0</v>
      </c>
      <c r="BC764" s="202" t="str">
        <f t="shared" si="91"/>
        <v/>
      </c>
      <c r="BD764" s="202" t="str">
        <f t="shared" si="91"/>
        <v/>
      </c>
      <c r="BE764" s="202" t="str">
        <f t="shared" si="91"/>
        <v/>
      </c>
      <c r="BF764" s="202" t="str">
        <f t="shared" si="91"/>
        <v>Non-Op</v>
      </c>
      <c r="BG764" s="202" t="str">
        <f t="shared" si="93"/>
        <v>NO</v>
      </c>
      <c r="BH764" s="202" t="str">
        <f t="shared" si="93"/>
        <v>NO</v>
      </c>
      <c r="BI764" s="202" t="str">
        <f t="shared" si="90"/>
        <v/>
      </c>
      <c r="BK764" s="202" t="b">
        <f t="shared" si="92"/>
        <v>1</v>
      </c>
      <c r="BL764" s="202" t="b">
        <f t="shared" si="92"/>
        <v>1</v>
      </c>
      <c r="BM764" s="202" t="b">
        <f t="shared" si="92"/>
        <v>1</v>
      </c>
      <c r="BN764" s="202" t="b">
        <f t="shared" si="92"/>
        <v>1</v>
      </c>
      <c r="BO764" s="202" t="b">
        <f t="shared" si="92"/>
        <v>1</v>
      </c>
      <c r="BP764" s="202" t="b">
        <f t="shared" si="92"/>
        <v>1</v>
      </c>
      <c r="BQ764" s="202" t="b">
        <f t="shared" si="92"/>
        <v>1</v>
      </c>
    </row>
    <row r="765" spans="1:69" s="214" customFormat="1" ht="12" customHeight="1" x14ac:dyDescent="0.2">
      <c r="A765" s="239">
        <v>18609652</v>
      </c>
      <c r="B765" s="240" t="s">
        <v>2397</v>
      </c>
      <c r="C765" s="200" t="s">
        <v>1116</v>
      </c>
      <c r="D765" s="201" t="s">
        <v>478</v>
      </c>
      <c r="E765" s="170"/>
      <c r="F765" s="200"/>
      <c r="G765" s="201"/>
      <c r="H765" s="202" t="s">
        <v>1684</v>
      </c>
      <c r="I765" s="202" t="s">
        <v>1684</v>
      </c>
      <c r="J765" s="202" t="s">
        <v>1684</v>
      </c>
      <c r="K765" s="202" t="s">
        <v>478</v>
      </c>
      <c r="L765" s="202" t="s">
        <v>1685</v>
      </c>
      <c r="M765" s="202" t="s">
        <v>1685</v>
      </c>
      <c r="N765" s="202" t="s">
        <v>1684</v>
      </c>
      <c r="O765" s="167"/>
      <c r="P765" s="203">
        <v>2380000</v>
      </c>
      <c r="Q765" s="203">
        <v>2380000</v>
      </c>
      <c r="R765" s="203">
        <v>2380000</v>
      </c>
      <c r="S765" s="203">
        <v>2204025.1800000002</v>
      </c>
      <c r="T765" s="203">
        <v>2204025.1800000002</v>
      </c>
      <c r="U765" s="203">
        <v>2204025.1800000002</v>
      </c>
      <c r="V765" s="203">
        <v>2800000</v>
      </c>
      <c r="W765" s="203">
        <v>2800000</v>
      </c>
      <c r="X765" s="203">
        <v>2800000</v>
      </c>
      <c r="Y765" s="203">
        <v>2689598.69</v>
      </c>
      <c r="Z765" s="203">
        <v>2689598.69</v>
      </c>
      <c r="AA765" s="203">
        <v>2689598.69</v>
      </c>
      <c r="AB765" s="203">
        <v>2180000</v>
      </c>
      <c r="AC765" s="203"/>
      <c r="AD765" s="203"/>
      <c r="AE765" s="203">
        <v>2510072.6341666668</v>
      </c>
      <c r="AF765" s="215"/>
      <c r="AG765" s="216"/>
      <c r="AH765" s="205"/>
      <c r="AI765" s="205"/>
      <c r="AJ765" s="205"/>
      <c r="AK765" s="206">
        <v>2510072.6341666668</v>
      </c>
      <c r="AL765" s="205">
        <v>2510072.6341666668</v>
      </c>
      <c r="AM765" s="207"/>
      <c r="AN765" s="205"/>
      <c r="AO765" s="208">
        <v>0</v>
      </c>
      <c r="AP765" s="209"/>
      <c r="AQ765" s="210">
        <v>2180000</v>
      </c>
      <c r="AR765" s="205"/>
      <c r="AS765" s="205"/>
      <c r="AT765" s="205"/>
      <c r="AU765" s="205">
        <v>2180000</v>
      </c>
      <c r="AV765" s="211">
        <v>2180000</v>
      </c>
      <c r="AW765" s="205"/>
      <c r="AX765" s="205"/>
      <c r="AY765" s="207">
        <v>0</v>
      </c>
      <c r="AZ765" s="212" t="s">
        <v>4908</v>
      </c>
      <c r="BA765" s="213">
        <v>0</v>
      </c>
      <c r="BC765" s="202" t="str">
        <f t="shared" si="91"/>
        <v/>
      </c>
      <c r="BD765" s="202" t="str">
        <f t="shared" si="91"/>
        <v/>
      </c>
      <c r="BE765" s="202" t="str">
        <f t="shared" si="91"/>
        <v/>
      </c>
      <c r="BF765" s="202" t="str">
        <f t="shared" si="91"/>
        <v>Non-Op</v>
      </c>
      <c r="BG765" s="202" t="str">
        <f t="shared" si="93"/>
        <v>NO</v>
      </c>
      <c r="BH765" s="202" t="str">
        <f t="shared" si="93"/>
        <v>NO</v>
      </c>
      <c r="BI765" s="202" t="str">
        <f t="shared" si="90"/>
        <v/>
      </c>
      <c r="BK765" s="202" t="b">
        <f t="shared" si="92"/>
        <v>1</v>
      </c>
      <c r="BL765" s="202" t="b">
        <f t="shared" si="92"/>
        <v>1</v>
      </c>
      <c r="BM765" s="202" t="b">
        <f t="shared" si="92"/>
        <v>1</v>
      </c>
      <c r="BN765" s="202" t="b">
        <f t="shared" si="92"/>
        <v>1</v>
      </c>
      <c r="BO765" s="202" t="b">
        <f t="shared" si="92"/>
        <v>1</v>
      </c>
      <c r="BP765" s="202" t="b">
        <f t="shared" si="92"/>
        <v>1</v>
      </c>
      <c r="BQ765" s="202" t="b">
        <f t="shared" si="92"/>
        <v>1</v>
      </c>
    </row>
    <row r="766" spans="1:69" s="214" customFormat="1" ht="12" customHeight="1" x14ac:dyDescent="0.2">
      <c r="A766" s="239">
        <v>18609662</v>
      </c>
      <c r="B766" s="240" t="s">
        <v>2398</v>
      </c>
      <c r="C766" s="200" t="s">
        <v>1117</v>
      </c>
      <c r="D766" s="201" t="s">
        <v>478</v>
      </c>
      <c r="E766" s="170"/>
      <c r="F766" s="200"/>
      <c r="G766" s="201"/>
      <c r="H766" s="202" t="s">
        <v>1684</v>
      </c>
      <c r="I766" s="202" t="s">
        <v>1684</v>
      </c>
      <c r="J766" s="202" t="s">
        <v>1684</v>
      </c>
      <c r="K766" s="202" t="s">
        <v>478</v>
      </c>
      <c r="L766" s="202" t="s">
        <v>1685</v>
      </c>
      <c r="M766" s="202" t="s">
        <v>1685</v>
      </c>
      <c r="N766" s="202" t="s">
        <v>1684</v>
      </c>
      <c r="O766" s="167"/>
      <c r="P766" s="203">
        <v>484500</v>
      </c>
      <c r="Q766" s="203">
        <v>484500</v>
      </c>
      <c r="R766" s="203">
        <v>484500</v>
      </c>
      <c r="S766" s="203">
        <v>463501.93</v>
      </c>
      <c r="T766" s="203">
        <v>463501.93</v>
      </c>
      <c r="U766" s="203">
        <v>463501.93</v>
      </c>
      <c r="V766" s="203">
        <v>423244.87</v>
      </c>
      <c r="W766" s="203">
        <v>423244.87</v>
      </c>
      <c r="X766" s="203">
        <v>423244.87</v>
      </c>
      <c r="Y766" s="203">
        <v>399502.68</v>
      </c>
      <c r="Z766" s="203">
        <v>399502.68</v>
      </c>
      <c r="AA766" s="203">
        <v>399502.68</v>
      </c>
      <c r="AB766" s="203">
        <v>611800</v>
      </c>
      <c r="AC766" s="203"/>
      <c r="AD766" s="203"/>
      <c r="AE766" s="203">
        <v>447991.53666666668</v>
      </c>
      <c r="AF766" s="215"/>
      <c r="AG766" s="216"/>
      <c r="AH766" s="205"/>
      <c r="AI766" s="205"/>
      <c r="AJ766" s="205"/>
      <c r="AK766" s="206">
        <v>447991.53666666668</v>
      </c>
      <c r="AL766" s="205">
        <v>447991.53666666668</v>
      </c>
      <c r="AM766" s="207"/>
      <c r="AN766" s="205"/>
      <c r="AO766" s="208">
        <v>0</v>
      </c>
      <c r="AP766" s="209"/>
      <c r="AQ766" s="210">
        <v>611800</v>
      </c>
      <c r="AR766" s="205"/>
      <c r="AS766" s="205"/>
      <c r="AT766" s="205"/>
      <c r="AU766" s="205">
        <v>611800</v>
      </c>
      <c r="AV766" s="211">
        <v>611800</v>
      </c>
      <c r="AW766" s="205"/>
      <c r="AX766" s="205"/>
      <c r="AY766" s="207">
        <v>0</v>
      </c>
      <c r="AZ766" s="212" t="s">
        <v>4908</v>
      </c>
      <c r="BA766" s="213">
        <v>0</v>
      </c>
      <c r="BC766" s="202" t="str">
        <f t="shared" si="91"/>
        <v/>
      </c>
      <c r="BD766" s="202" t="str">
        <f t="shared" si="91"/>
        <v/>
      </c>
      <c r="BE766" s="202" t="str">
        <f t="shared" si="91"/>
        <v/>
      </c>
      <c r="BF766" s="202" t="str">
        <f t="shared" si="91"/>
        <v>Non-Op</v>
      </c>
      <c r="BG766" s="202" t="str">
        <f t="shared" si="93"/>
        <v>NO</v>
      </c>
      <c r="BH766" s="202" t="str">
        <f t="shared" si="93"/>
        <v>NO</v>
      </c>
      <c r="BI766" s="202" t="str">
        <f t="shared" si="90"/>
        <v/>
      </c>
      <c r="BK766" s="202" t="b">
        <f t="shared" si="92"/>
        <v>1</v>
      </c>
      <c r="BL766" s="202" t="b">
        <f t="shared" si="92"/>
        <v>1</v>
      </c>
      <c r="BM766" s="202" t="b">
        <f t="shared" si="92"/>
        <v>1</v>
      </c>
      <c r="BN766" s="202" t="b">
        <f t="shared" si="92"/>
        <v>1</v>
      </c>
      <c r="BO766" s="202" t="b">
        <f t="shared" si="92"/>
        <v>1</v>
      </c>
      <c r="BP766" s="202" t="b">
        <f t="shared" si="92"/>
        <v>1</v>
      </c>
      <c r="BQ766" s="202" t="b">
        <f t="shared" si="92"/>
        <v>1</v>
      </c>
    </row>
    <row r="767" spans="1:69" s="214" customFormat="1" ht="12" customHeight="1" x14ac:dyDescent="0.2">
      <c r="A767" s="239">
        <v>18609672</v>
      </c>
      <c r="B767" s="240" t="s">
        <v>2399</v>
      </c>
      <c r="C767" s="200" t="s">
        <v>1118</v>
      </c>
      <c r="D767" s="201" t="s">
        <v>478</v>
      </c>
      <c r="E767" s="170"/>
      <c r="F767" s="200"/>
      <c r="G767" s="201"/>
      <c r="H767" s="202" t="s">
        <v>1684</v>
      </c>
      <c r="I767" s="202" t="s">
        <v>1684</v>
      </c>
      <c r="J767" s="202" t="s">
        <v>1684</v>
      </c>
      <c r="K767" s="202" t="s">
        <v>478</v>
      </c>
      <c r="L767" s="202" t="s">
        <v>1685</v>
      </c>
      <c r="M767" s="202" t="s">
        <v>1685</v>
      </c>
      <c r="N767" s="202" t="s">
        <v>1684</v>
      </c>
      <c r="O767" s="167"/>
      <c r="P767" s="203">
        <v>200000</v>
      </c>
      <c r="Q767" s="203">
        <v>200000</v>
      </c>
      <c r="R767" s="203">
        <v>200000</v>
      </c>
      <c r="S767" s="203">
        <v>200000</v>
      </c>
      <c r="T767" s="203">
        <v>200000</v>
      </c>
      <c r="U767" s="203">
        <v>200000</v>
      </c>
      <c r="V767" s="203">
        <v>200000</v>
      </c>
      <c r="W767" s="203">
        <v>200000</v>
      </c>
      <c r="X767" s="203">
        <v>200000</v>
      </c>
      <c r="Y767" s="203">
        <v>200000</v>
      </c>
      <c r="Z767" s="203">
        <v>200000</v>
      </c>
      <c r="AA767" s="203">
        <v>200000</v>
      </c>
      <c r="AB767" s="203">
        <v>215000</v>
      </c>
      <c r="AC767" s="203"/>
      <c r="AD767" s="203"/>
      <c r="AE767" s="203">
        <v>200625</v>
      </c>
      <c r="AF767" s="215"/>
      <c r="AG767" s="216"/>
      <c r="AH767" s="205"/>
      <c r="AI767" s="205"/>
      <c r="AJ767" s="205"/>
      <c r="AK767" s="206">
        <v>200625</v>
      </c>
      <c r="AL767" s="205">
        <v>200625</v>
      </c>
      <c r="AM767" s="207"/>
      <c r="AN767" s="205"/>
      <c r="AO767" s="208">
        <v>0</v>
      </c>
      <c r="AP767" s="209"/>
      <c r="AQ767" s="210">
        <v>215000</v>
      </c>
      <c r="AR767" s="205"/>
      <c r="AS767" s="205"/>
      <c r="AT767" s="205"/>
      <c r="AU767" s="205">
        <v>215000</v>
      </c>
      <c r="AV767" s="211">
        <v>215000</v>
      </c>
      <c r="AW767" s="205"/>
      <c r="AX767" s="205"/>
      <c r="AY767" s="207">
        <v>0</v>
      </c>
      <c r="AZ767" s="212" t="s">
        <v>4908</v>
      </c>
      <c r="BA767" s="213">
        <v>0</v>
      </c>
      <c r="BC767" s="202" t="str">
        <f t="shared" si="91"/>
        <v/>
      </c>
      <c r="BD767" s="202" t="str">
        <f t="shared" si="91"/>
        <v/>
      </c>
      <c r="BE767" s="202" t="str">
        <f t="shared" si="91"/>
        <v/>
      </c>
      <c r="BF767" s="202" t="str">
        <f t="shared" si="91"/>
        <v>Non-Op</v>
      </c>
      <c r="BG767" s="202" t="str">
        <f t="shared" si="93"/>
        <v>NO</v>
      </c>
      <c r="BH767" s="202" t="str">
        <f t="shared" si="93"/>
        <v>NO</v>
      </c>
      <c r="BI767" s="202" t="str">
        <f t="shared" si="90"/>
        <v/>
      </c>
      <c r="BK767" s="202" t="b">
        <f t="shared" si="92"/>
        <v>1</v>
      </c>
      <c r="BL767" s="202" t="b">
        <f t="shared" si="92"/>
        <v>1</v>
      </c>
      <c r="BM767" s="202" t="b">
        <f t="shared" si="92"/>
        <v>1</v>
      </c>
      <c r="BN767" s="202" t="b">
        <f t="shared" si="92"/>
        <v>1</v>
      </c>
      <c r="BO767" s="202" t="b">
        <f t="shared" si="92"/>
        <v>1</v>
      </c>
      <c r="BP767" s="202" t="b">
        <f t="shared" si="92"/>
        <v>1</v>
      </c>
      <c r="BQ767" s="202" t="b">
        <f t="shared" si="92"/>
        <v>1</v>
      </c>
    </row>
    <row r="768" spans="1:69" s="214" customFormat="1" ht="12" customHeight="1" x14ac:dyDescent="0.2">
      <c r="A768" s="239">
        <v>18609682</v>
      </c>
      <c r="B768" s="240" t="s">
        <v>2400</v>
      </c>
      <c r="C768" s="200" t="s">
        <v>1119</v>
      </c>
      <c r="D768" s="201" t="s">
        <v>478</v>
      </c>
      <c r="E768" s="170"/>
      <c r="F768" s="200"/>
      <c r="G768" s="201"/>
      <c r="H768" s="202" t="s">
        <v>1684</v>
      </c>
      <c r="I768" s="202" t="s">
        <v>1684</v>
      </c>
      <c r="J768" s="202" t="s">
        <v>1684</v>
      </c>
      <c r="K768" s="202" t="s">
        <v>478</v>
      </c>
      <c r="L768" s="202" t="s">
        <v>1685</v>
      </c>
      <c r="M768" s="202" t="s">
        <v>1685</v>
      </c>
      <c r="N768" s="202" t="s">
        <v>1684</v>
      </c>
      <c r="O768" s="167"/>
      <c r="P768" s="203">
        <v>140000</v>
      </c>
      <c r="Q768" s="203">
        <v>140000</v>
      </c>
      <c r="R768" s="203">
        <v>140000</v>
      </c>
      <c r="S768" s="203">
        <v>140000</v>
      </c>
      <c r="T768" s="203">
        <v>140000</v>
      </c>
      <c r="U768" s="203">
        <v>140000</v>
      </c>
      <c r="V768" s="203">
        <v>140000</v>
      </c>
      <c r="W768" s="203">
        <v>140000</v>
      </c>
      <c r="X768" s="203">
        <v>140000</v>
      </c>
      <c r="Y768" s="203">
        <v>140000</v>
      </c>
      <c r="Z768" s="203">
        <v>140000</v>
      </c>
      <c r="AA768" s="203">
        <v>140000</v>
      </c>
      <c r="AB768" s="203">
        <v>149000</v>
      </c>
      <c r="AC768" s="203"/>
      <c r="AD768" s="203"/>
      <c r="AE768" s="203">
        <v>140375</v>
      </c>
      <c r="AF768" s="215"/>
      <c r="AG768" s="216"/>
      <c r="AH768" s="205"/>
      <c r="AI768" s="205"/>
      <c r="AJ768" s="205"/>
      <c r="AK768" s="206">
        <v>140375</v>
      </c>
      <c r="AL768" s="205">
        <v>140375</v>
      </c>
      <c r="AM768" s="207"/>
      <c r="AN768" s="205"/>
      <c r="AO768" s="208">
        <v>0</v>
      </c>
      <c r="AP768" s="209"/>
      <c r="AQ768" s="210">
        <v>149000</v>
      </c>
      <c r="AR768" s="205"/>
      <c r="AS768" s="205"/>
      <c r="AT768" s="205"/>
      <c r="AU768" s="205">
        <v>149000</v>
      </c>
      <c r="AV768" s="211">
        <v>149000</v>
      </c>
      <c r="AW768" s="205"/>
      <c r="AX768" s="205"/>
      <c r="AY768" s="207">
        <v>0</v>
      </c>
      <c r="AZ768" s="212" t="s">
        <v>4908</v>
      </c>
      <c r="BA768" s="213">
        <v>0</v>
      </c>
      <c r="BC768" s="202" t="str">
        <f t="shared" si="91"/>
        <v/>
      </c>
      <c r="BD768" s="202" t="str">
        <f t="shared" si="91"/>
        <v/>
      </c>
      <c r="BE768" s="202" t="str">
        <f t="shared" si="91"/>
        <v/>
      </c>
      <c r="BF768" s="202" t="str">
        <f t="shared" si="91"/>
        <v>Non-Op</v>
      </c>
      <c r="BG768" s="202" t="str">
        <f t="shared" si="93"/>
        <v>NO</v>
      </c>
      <c r="BH768" s="202" t="str">
        <f t="shared" si="93"/>
        <v>NO</v>
      </c>
      <c r="BI768" s="202" t="str">
        <f t="shared" si="90"/>
        <v/>
      </c>
      <c r="BK768" s="202" t="b">
        <f t="shared" si="92"/>
        <v>1</v>
      </c>
      <c r="BL768" s="202" t="b">
        <f t="shared" si="92"/>
        <v>1</v>
      </c>
      <c r="BM768" s="202" t="b">
        <f t="shared" si="92"/>
        <v>1</v>
      </c>
      <c r="BN768" s="202" t="b">
        <f t="shared" si="92"/>
        <v>1</v>
      </c>
      <c r="BO768" s="202" t="b">
        <f t="shared" si="92"/>
        <v>1</v>
      </c>
      <c r="BP768" s="202" t="b">
        <f t="shared" si="92"/>
        <v>1</v>
      </c>
      <c r="BQ768" s="202" t="b">
        <f t="shared" si="92"/>
        <v>1</v>
      </c>
    </row>
    <row r="769" spans="1:69" s="214" customFormat="1" ht="12" customHeight="1" x14ac:dyDescent="0.2">
      <c r="A769" s="239">
        <v>18609692</v>
      </c>
      <c r="B769" s="240" t="s">
        <v>2401</v>
      </c>
      <c r="C769" s="200" t="s">
        <v>1120</v>
      </c>
      <c r="D769" s="201" t="s">
        <v>478</v>
      </c>
      <c r="E769" s="170"/>
      <c r="F769" s="200"/>
      <c r="G769" s="201"/>
      <c r="H769" s="202" t="s">
        <v>1684</v>
      </c>
      <c r="I769" s="202" t="s">
        <v>1684</v>
      </c>
      <c r="J769" s="202" t="s">
        <v>1684</v>
      </c>
      <c r="K769" s="202" t="s">
        <v>478</v>
      </c>
      <c r="L769" s="202" t="s">
        <v>1685</v>
      </c>
      <c r="M769" s="202" t="s">
        <v>1685</v>
      </c>
      <c r="N769" s="202" t="s">
        <v>1684</v>
      </c>
      <c r="O769" s="167"/>
      <c r="P769" s="203">
        <v>100000</v>
      </c>
      <c r="Q769" s="203">
        <v>100000</v>
      </c>
      <c r="R769" s="203">
        <v>100000</v>
      </c>
      <c r="S769" s="203">
        <v>100000</v>
      </c>
      <c r="T769" s="203">
        <v>100000</v>
      </c>
      <c r="U769" s="203">
        <v>100000</v>
      </c>
      <c r="V769" s="203">
        <v>100000</v>
      </c>
      <c r="W769" s="203">
        <v>100000</v>
      </c>
      <c r="X769" s="203">
        <v>100000</v>
      </c>
      <c r="Y769" s="203">
        <v>100000</v>
      </c>
      <c r="Z769" s="203">
        <v>100000</v>
      </c>
      <c r="AA769" s="203">
        <v>100000</v>
      </c>
      <c r="AB769" s="203">
        <v>107000</v>
      </c>
      <c r="AC769" s="203"/>
      <c r="AD769" s="203"/>
      <c r="AE769" s="203">
        <v>100291.66666666667</v>
      </c>
      <c r="AF769" s="215"/>
      <c r="AG769" s="216"/>
      <c r="AH769" s="205"/>
      <c r="AI769" s="205"/>
      <c r="AJ769" s="205"/>
      <c r="AK769" s="206">
        <v>100291.66666666667</v>
      </c>
      <c r="AL769" s="205">
        <v>100291.66666666667</v>
      </c>
      <c r="AM769" s="207"/>
      <c r="AN769" s="205"/>
      <c r="AO769" s="208">
        <v>0</v>
      </c>
      <c r="AP769" s="209"/>
      <c r="AQ769" s="210">
        <v>107000</v>
      </c>
      <c r="AR769" s="205"/>
      <c r="AS769" s="205"/>
      <c r="AT769" s="205"/>
      <c r="AU769" s="205">
        <v>107000</v>
      </c>
      <c r="AV769" s="211">
        <v>107000</v>
      </c>
      <c r="AW769" s="205"/>
      <c r="AX769" s="205"/>
      <c r="AY769" s="207">
        <v>0</v>
      </c>
      <c r="AZ769" s="212" t="s">
        <v>4908</v>
      </c>
      <c r="BA769" s="213">
        <v>0</v>
      </c>
      <c r="BC769" s="202" t="str">
        <f t="shared" si="91"/>
        <v/>
      </c>
      <c r="BD769" s="202" t="str">
        <f t="shared" si="91"/>
        <v/>
      </c>
      <c r="BE769" s="202" t="str">
        <f t="shared" si="91"/>
        <v/>
      </c>
      <c r="BF769" s="202" t="str">
        <f t="shared" si="91"/>
        <v>Non-Op</v>
      </c>
      <c r="BG769" s="202" t="str">
        <f t="shared" si="93"/>
        <v>NO</v>
      </c>
      <c r="BH769" s="202" t="str">
        <f t="shared" si="93"/>
        <v>NO</v>
      </c>
      <c r="BI769" s="202" t="str">
        <f t="shared" si="90"/>
        <v/>
      </c>
      <c r="BK769" s="202" t="b">
        <f t="shared" si="92"/>
        <v>1</v>
      </c>
      <c r="BL769" s="202" t="b">
        <f t="shared" si="92"/>
        <v>1</v>
      </c>
      <c r="BM769" s="202" t="b">
        <f t="shared" si="92"/>
        <v>1</v>
      </c>
      <c r="BN769" s="202" t="b">
        <f t="shared" si="92"/>
        <v>1</v>
      </c>
      <c r="BO769" s="202" t="b">
        <f t="shared" si="92"/>
        <v>1</v>
      </c>
      <c r="BP769" s="202" t="b">
        <f t="shared" si="92"/>
        <v>1</v>
      </c>
      <c r="BQ769" s="202" t="b">
        <f t="shared" si="92"/>
        <v>1</v>
      </c>
    </row>
    <row r="770" spans="1:69" s="214" customFormat="1" ht="12" customHeight="1" x14ac:dyDescent="0.2">
      <c r="A770" s="239" t="s">
        <v>2402</v>
      </c>
      <c r="B770" s="240" t="s">
        <v>2402</v>
      </c>
      <c r="C770" s="200" t="s">
        <v>1121</v>
      </c>
      <c r="D770" s="201" t="s">
        <v>478</v>
      </c>
      <c r="E770" s="170"/>
      <c r="F770" s="200"/>
      <c r="G770" s="201"/>
      <c r="H770" s="202" t="s">
        <v>1684</v>
      </c>
      <c r="I770" s="202" t="s">
        <v>1684</v>
      </c>
      <c r="J770" s="202" t="s">
        <v>1684</v>
      </c>
      <c r="K770" s="202" t="s">
        <v>478</v>
      </c>
      <c r="L770" s="202" t="s">
        <v>1685</v>
      </c>
      <c r="M770" s="202" t="s">
        <v>1685</v>
      </c>
      <c r="N770" s="202" t="s">
        <v>1684</v>
      </c>
      <c r="O770" s="167"/>
      <c r="P770" s="203">
        <v>165965.81</v>
      </c>
      <c r="Q770" s="203">
        <v>165965.81</v>
      </c>
      <c r="R770" s="203">
        <v>165965.81</v>
      </c>
      <c r="S770" s="203">
        <v>165965.81</v>
      </c>
      <c r="T770" s="203">
        <v>165965.81</v>
      </c>
      <c r="U770" s="203">
        <v>165965.81</v>
      </c>
      <c r="V770" s="203">
        <v>165965.81</v>
      </c>
      <c r="W770" s="203">
        <v>165965.81</v>
      </c>
      <c r="X770" s="203">
        <v>165965.81</v>
      </c>
      <c r="Y770" s="203">
        <v>165965.81</v>
      </c>
      <c r="Z770" s="203">
        <v>169583.86</v>
      </c>
      <c r="AA770" s="203">
        <v>169583.86</v>
      </c>
      <c r="AB770" s="203">
        <v>169583.86</v>
      </c>
      <c r="AC770" s="203"/>
      <c r="AD770" s="203"/>
      <c r="AE770" s="203">
        <v>166719.57041666668</v>
      </c>
      <c r="AF770" s="270"/>
      <c r="AG770" s="271"/>
      <c r="AH770" s="205"/>
      <c r="AI770" s="205"/>
      <c r="AJ770" s="205"/>
      <c r="AK770" s="206">
        <v>166719.57041666668</v>
      </c>
      <c r="AL770" s="205">
        <v>166719.57041666668</v>
      </c>
      <c r="AM770" s="207"/>
      <c r="AN770" s="205"/>
      <c r="AO770" s="208">
        <v>0</v>
      </c>
      <c r="AP770" s="209"/>
      <c r="AQ770" s="210">
        <v>169583.86</v>
      </c>
      <c r="AR770" s="205"/>
      <c r="AS770" s="205"/>
      <c r="AT770" s="205"/>
      <c r="AU770" s="205">
        <v>169583.86</v>
      </c>
      <c r="AV770" s="211">
        <v>169583.86</v>
      </c>
      <c r="AW770" s="205"/>
      <c r="AX770" s="205"/>
      <c r="AY770" s="207">
        <v>0</v>
      </c>
      <c r="AZ770" s="212" t="s">
        <v>4871</v>
      </c>
      <c r="BA770" s="213">
        <v>0</v>
      </c>
      <c r="BC770" s="202" t="str">
        <f t="shared" si="91"/>
        <v/>
      </c>
      <c r="BD770" s="202" t="str">
        <f t="shared" si="91"/>
        <v/>
      </c>
      <c r="BE770" s="202" t="str">
        <f t="shared" si="91"/>
        <v/>
      </c>
      <c r="BF770" s="202" t="str">
        <f t="shared" si="91"/>
        <v>Non-Op</v>
      </c>
      <c r="BG770" s="202" t="str">
        <f t="shared" si="93"/>
        <v>NO</v>
      </c>
      <c r="BH770" s="202" t="str">
        <f t="shared" si="93"/>
        <v>NO</v>
      </c>
      <c r="BI770" s="202" t="str">
        <f t="shared" si="90"/>
        <v/>
      </c>
      <c r="BK770" s="202" t="b">
        <f t="shared" si="92"/>
        <v>1</v>
      </c>
      <c r="BL770" s="202" t="b">
        <f t="shared" si="92"/>
        <v>1</v>
      </c>
      <c r="BM770" s="202" t="b">
        <f t="shared" si="92"/>
        <v>1</v>
      </c>
      <c r="BN770" s="202" t="b">
        <f t="shared" si="92"/>
        <v>1</v>
      </c>
      <c r="BO770" s="202" t="b">
        <f t="shared" si="92"/>
        <v>1</v>
      </c>
      <c r="BP770" s="202" t="b">
        <f t="shared" si="92"/>
        <v>1</v>
      </c>
      <c r="BQ770" s="202" t="b">
        <f t="shared" si="92"/>
        <v>1</v>
      </c>
    </row>
    <row r="771" spans="1:69" s="214" customFormat="1" ht="12" customHeight="1" x14ac:dyDescent="0.2">
      <c r="A771" s="239">
        <v>18609821</v>
      </c>
      <c r="B771" s="240" t="s">
        <v>2403</v>
      </c>
      <c r="C771" s="200" t="s">
        <v>1122</v>
      </c>
      <c r="D771" s="201" t="s">
        <v>478</v>
      </c>
      <c r="E771" s="170"/>
      <c r="F771" s="200"/>
      <c r="G771" s="201"/>
      <c r="H771" s="202" t="s">
        <v>1684</v>
      </c>
      <c r="I771" s="202" t="s">
        <v>1684</v>
      </c>
      <c r="J771" s="202" t="s">
        <v>1684</v>
      </c>
      <c r="K771" s="202" t="s">
        <v>478</v>
      </c>
      <c r="L771" s="202" t="s">
        <v>1685</v>
      </c>
      <c r="M771" s="202" t="s">
        <v>1685</v>
      </c>
      <c r="N771" s="202" t="s">
        <v>1684</v>
      </c>
      <c r="O771" s="167"/>
      <c r="P771" s="203">
        <v>847622.47</v>
      </c>
      <c r="Q771" s="203">
        <v>847622.47</v>
      </c>
      <c r="R771" s="203">
        <v>847622.47</v>
      </c>
      <c r="S771" s="203">
        <v>847622.47</v>
      </c>
      <c r="T771" s="203">
        <v>847622.47</v>
      </c>
      <c r="U771" s="203">
        <v>847622.47</v>
      </c>
      <c r="V771" s="203">
        <v>847622.47</v>
      </c>
      <c r="W771" s="203">
        <v>847622.47</v>
      </c>
      <c r="X771" s="203">
        <v>847622.47</v>
      </c>
      <c r="Y771" s="203">
        <v>847622.47</v>
      </c>
      <c r="Z771" s="203">
        <v>894155.53</v>
      </c>
      <c r="AA771" s="203">
        <v>894155.53</v>
      </c>
      <c r="AB771" s="203">
        <v>894155.53</v>
      </c>
      <c r="AC771" s="203"/>
      <c r="AD771" s="203"/>
      <c r="AE771" s="203">
        <v>857316.85749999981</v>
      </c>
      <c r="AF771" s="270"/>
      <c r="AG771" s="271"/>
      <c r="AH771" s="205"/>
      <c r="AI771" s="205"/>
      <c r="AJ771" s="205"/>
      <c r="AK771" s="206">
        <v>857316.85749999981</v>
      </c>
      <c r="AL771" s="205">
        <v>857316.85749999981</v>
      </c>
      <c r="AM771" s="207"/>
      <c r="AN771" s="205"/>
      <c r="AO771" s="208">
        <v>0</v>
      </c>
      <c r="AP771" s="209"/>
      <c r="AQ771" s="210">
        <v>894155.53</v>
      </c>
      <c r="AR771" s="205"/>
      <c r="AS771" s="205"/>
      <c r="AT771" s="205"/>
      <c r="AU771" s="205">
        <v>894155.53</v>
      </c>
      <c r="AV771" s="211">
        <v>894155.53</v>
      </c>
      <c r="AW771" s="205"/>
      <c r="AX771" s="205"/>
      <c r="AY771" s="207">
        <v>0</v>
      </c>
      <c r="AZ771" s="212" t="s">
        <v>4871</v>
      </c>
      <c r="BA771" s="213">
        <v>0</v>
      </c>
      <c r="BC771" s="202" t="str">
        <f t="shared" si="91"/>
        <v/>
      </c>
      <c r="BD771" s="202" t="str">
        <f t="shared" si="91"/>
        <v/>
      </c>
      <c r="BE771" s="202" t="str">
        <f t="shared" si="91"/>
        <v/>
      </c>
      <c r="BF771" s="202" t="str">
        <f t="shared" si="91"/>
        <v>Non-Op</v>
      </c>
      <c r="BG771" s="202" t="str">
        <f t="shared" si="93"/>
        <v>NO</v>
      </c>
      <c r="BH771" s="202" t="str">
        <f t="shared" si="93"/>
        <v>NO</v>
      </c>
      <c r="BI771" s="202" t="str">
        <f t="shared" si="90"/>
        <v/>
      </c>
      <c r="BK771" s="202" t="b">
        <f t="shared" si="92"/>
        <v>1</v>
      </c>
      <c r="BL771" s="202" t="b">
        <f t="shared" si="92"/>
        <v>1</v>
      </c>
      <c r="BM771" s="202" t="b">
        <f t="shared" si="92"/>
        <v>1</v>
      </c>
      <c r="BN771" s="202" t="b">
        <f t="shared" si="92"/>
        <v>1</v>
      </c>
      <c r="BO771" s="202" t="b">
        <f t="shared" si="92"/>
        <v>1</v>
      </c>
      <c r="BP771" s="202" t="b">
        <f t="shared" si="92"/>
        <v>1</v>
      </c>
      <c r="BQ771" s="202" t="b">
        <f t="shared" si="92"/>
        <v>1</v>
      </c>
    </row>
    <row r="772" spans="1:69" s="214" customFormat="1" ht="12" customHeight="1" x14ac:dyDescent="0.2">
      <c r="A772" s="239">
        <v>18609841</v>
      </c>
      <c r="B772" s="240" t="s">
        <v>2404</v>
      </c>
      <c r="C772" s="200" t="s">
        <v>1123</v>
      </c>
      <c r="D772" s="201" t="s">
        <v>478</v>
      </c>
      <c r="E772" s="170"/>
      <c r="F772" s="200"/>
      <c r="G772" s="201"/>
      <c r="H772" s="202" t="s">
        <v>1684</v>
      </c>
      <c r="I772" s="202" t="s">
        <v>1684</v>
      </c>
      <c r="J772" s="202" t="s">
        <v>1684</v>
      </c>
      <c r="K772" s="202" t="s">
        <v>478</v>
      </c>
      <c r="L772" s="202" t="s">
        <v>1685</v>
      </c>
      <c r="M772" s="202" t="s">
        <v>1685</v>
      </c>
      <c r="N772" s="202" t="s">
        <v>1684</v>
      </c>
      <c r="O772" s="167"/>
      <c r="P772" s="203">
        <v>1450784.75</v>
      </c>
      <c r="Q772" s="203">
        <v>1450784.75</v>
      </c>
      <c r="R772" s="203">
        <v>1450784.75</v>
      </c>
      <c r="S772" s="203">
        <v>1450784.75</v>
      </c>
      <c r="T772" s="203">
        <v>1450784.75</v>
      </c>
      <c r="U772" s="203">
        <v>1450784.75</v>
      </c>
      <c r="V772" s="203">
        <v>1450784.75</v>
      </c>
      <c r="W772" s="203">
        <v>1450784.75</v>
      </c>
      <c r="X772" s="203">
        <v>1450784.75</v>
      </c>
      <c r="Y772" s="203">
        <v>1450784.75</v>
      </c>
      <c r="Z772" s="203">
        <v>1452288.63</v>
      </c>
      <c r="AA772" s="203">
        <v>1452288.63</v>
      </c>
      <c r="AB772" s="203">
        <v>1452288.63</v>
      </c>
      <c r="AC772" s="203"/>
      <c r="AD772" s="203"/>
      <c r="AE772" s="203">
        <v>1451098.0583333333</v>
      </c>
      <c r="AF772" s="270"/>
      <c r="AG772" s="271"/>
      <c r="AH772" s="205"/>
      <c r="AI772" s="205"/>
      <c r="AJ772" s="205"/>
      <c r="AK772" s="206">
        <v>1451098.0583333333</v>
      </c>
      <c r="AL772" s="205">
        <v>1451098.0583333333</v>
      </c>
      <c r="AM772" s="207"/>
      <c r="AN772" s="205"/>
      <c r="AO772" s="208">
        <v>0</v>
      </c>
      <c r="AP772" s="209"/>
      <c r="AQ772" s="210">
        <v>1452288.63</v>
      </c>
      <c r="AR772" s="205"/>
      <c r="AS772" s="205"/>
      <c r="AT772" s="205"/>
      <c r="AU772" s="205">
        <v>1452288.63</v>
      </c>
      <c r="AV772" s="211">
        <v>1452288.63</v>
      </c>
      <c r="AW772" s="205"/>
      <c r="AX772" s="205"/>
      <c r="AY772" s="207">
        <v>0</v>
      </c>
      <c r="AZ772" s="212" t="s">
        <v>4871</v>
      </c>
      <c r="BA772" s="213">
        <v>0</v>
      </c>
      <c r="BC772" s="202" t="str">
        <f t="shared" si="91"/>
        <v/>
      </c>
      <c r="BD772" s="202" t="str">
        <f t="shared" si="91"/>
        <v/>
      </c>
      <c r="BE772" s="202" t="str">
        <f t="shared" si="91"/>
        <v/>
      </c>
      <c r="BF772" s="202" t="str">
        <f t="shared" si="91"/>
        <v>Non-Op</v>
      </c>
      <c r="BG772" s="202" t="str">
        <f t="shared" si="93"/>
        <v>NO</v>
      </c>
      <c r="BH772" s="202" t="str">
        <f t="shared" si="93"/>
        <v>NO</v>
      </c>
      <c r="BI772" s="202" t="str">
        <f t="shared" si="90"/>
        <v/>
      </c>
      <c r="BK772" s="202" t="b">
        <f t="shared" si="92"/>
        <v>1</v>
      </c>
      <c r="BL772" s="202" t="b">
        <f t="shared" si="92"/>
        <v>1</v>
      </c>
      <c r="BM772" s="202" t="b">
        <f t="shared" si="92"/>
        <v>1</v>
      </c>
      <c r="BN772" s="202" t="b">
        <f t="shared" si="92"/>
        <v>1</v>
      </c>
      <c r="BO772" s="202" t="b">
        <f t="shared" si="92"/>
        <v>1</v>
      </c>
      <c r="BP772" s="202" t="b">
        <f t="shared" si="92"/>
        <v>1</v>
      </c>
      <c r="BQ772" s="202" t="b">
        <f t="shared" si="92"/>
        <v>1</v>
      </c>
    </row>
    <row r="773" spans="1:69" s="214" customFormat="1" ht="12" customHeight="1" x14ac:dyDescent="0.2">
      <c r="A773" s="239">
        <v>18609861</v>
      </c>
      <c r="B773" s="240" t="s">
        <v>2405</v>
      </c>
      <c r="C773" s="200" t="s">
        <v>1124</v>
      </c>
      <c r="D773" s="201" t="s">
        <v>478</v>
      </c>
      <c r="E773" s="170"/>
      <c r="F773" s="200"/>
      <c r="G773" s="201"/>
      <c r="H773" s="202" t="s">
        <v>1684</v>
      </c>
      <c r="I773" s="202" t="s">
        <v>1684</v>
      </c>
      <c r="J773" s="202" t="s">
        <v>1684</v>
      </c>
      <c r="K773" s="202" t="s">
        <v>478</v>
      </c>
      <c r="L773" s="202" t="s">
        <v>1685</v>
      </c>
      <c r="M773" s="202" t="s">
        <v>1685</v>
      </c>
      <c r="N773" s="202" t="s">
        <v>1684</v>
      </c>
      <c r="O773" s="167"/>
      <c r="P773" s="203">
        <v>2686059.13</v>
      </c>
      <c r="Q773" s="203">
        <v>2686059.13</v>
      </c>
      <c r="R773" s="203">
        <v>2686059.13</v>
      </c>
      <c r="S773" s="203">
        <v>2683692.62</v>
      </c>
      <c r="T773" s="203">
        <v>2683692.62</v>
      </c>
      <c r="U773" s="203">
        <v>2683692.62</v>
      </c>
      <c r="V773" s="203">
        <v>2603564.34</v>
      </c>
      <c r="W773" s="203">
        <v>2603564.34</v>
      </c>
      <c r="X773" s="203">
        <v>2603564.34</v>
      </c>
      <c r="Y773" s="203">
        <v>2567513.64</v>
      </c>
      <c r="Z773" s="203">
        <v>2624446.92</v>
      </c>
      <c r="AA773" s="203">
        <v>2624446.92</v>
      </c>
      <c r="AB773" s="203">
        <v>2411600.4700000002</v>
      </c>
      <c r="AC773" s="203"/>
      <c r="AD773" s="203"/>
      <c r="AE773" s="203">
        <v>2633260.5350000006</v>
      </c>
      <c r="AF773" s="270"/>
      <c r="AG773" s="271"/>
      <c r="AH773" s="205"/>
      <c r="AI773" s="205"/>
      <c r="AJ773" s="205"/>
      <c r="AK773" s="206">
        <v>2633260.5350000006</v>
      </c>
      <c r="AL773" s="205">
        <v>2633260.5350000006</v>
      </c>
      <c r="AM773" s="207"/>
      <c r="AN773" s="205"/>
      <c r="AO773" s="208">
        <v>0</v>
      </c>
      <c r="AP773" s="209"/>
      <c r="AQ773" s="210">
        <v>2411600.4700000002</v>
      </c>
      <c r="AR773" s="205"/>
      <c r="AS773" s="205"/>
      <c r="AT773" s="205"/>
      <c r="AU773" s="205">
        <v>2411600.4700000002</v>
      </c>
      <c r="AV773" s="211">
        <v>2411600.4700000002</v>
      </c>
      <c r="AW773" s="205"/>
      <c r="AX773" s="205"/>
      <c r="AY773" s="207">
        <v>0</v>
      </c>
      <c r="AZ773" s="212" t="s">
        <v>4871</v>
      </c>
      <c r="BA773" s="213">
        <v>0</v>
      </c>
      <c r="BC773" s="202" t="str">
        <f t="shared" si="91"/>
        <v/>
      </c>
      <c r="BD773" s="202" t="str">
        <f t="shared" si="91"/>
        <v/>
      </c>
      <c r="BE773" s="202" t="str">
        <f t="shared" si="91"/>
        <v/>
      </c>
      <c r="BF773" s="202" t="str">
        <f t="shared" si="91"/>
        <v>Non-Op</v>
      </c>
      <c r="BG773" s="202" t="str">
        <f t="shared" si="93"/>
        <v>NO</v>
      </c>
      <c r="BH773" s="202" t="str">
        <f t="shared" si="93"/>
        <v>NO</v>
      </c>
      <c r="BI773" s="202" t="str">
        <f t="shared" si="90"/>
        <v/>
      </c>
      <c r="BK773" s="202" t="b">
        <f t="shared" si="92"/>
        <v>1</v>
      </c>
      <c r="BL773" s="202" t="b">
        <f t="shared" si="92"/>
        <v>1</v>
      </c>
      <c r="BM773" s="202" t="b">
        <f t="shared" si="92"/>
        <v>1</v>
      </c>
      <c r="BN773" s="202" t="b">
        <f t="shared" si="92"/>
        <v>1</v>
      </c>
      <c r="BO773" s="202" t="b">
        <f t="shared" si="92"/>
        <v>1</v>
      </c>
      <c r="BP773" s="202" t="b">
        <f t="shared" si="92"/>
        <v>1</v>
      </c>
      <c r="BQ773" s="202" t="b">
        <f t="shared" si="92"/>
        <v>1</v>
      </c>
    </row>
    <row r="774" spans="1:69" s="214" customFormat="1" ht="12" customHeight="1" x14ac:dyDescent="0.2">
      <c r="A774" s="291">
        <v>18609883</v>
      </c>
      <c r="B774" s="292" t="s">
        <v>2406</v>
      </c>
      <c r="C774" s="243" t="s">
        <v>1125</v>
      </c>
      <c r="D774" s="244" t="s">
        <v>478</v>
      </c>
      <c r="E774" s="245"/>
      <c r="F774" s="263">
        <v>42842</v>
      </c>
      <c r="G774" s="244"/>
      <c r="H774" s="247" t="s">
        <v>1684</v>
      </c>
      <c r="I774" s="247" t="s">
        <v>1684</v>
      </c>
      <c r="J774" s="247" t="s">
        <v>1684</v>
      </c>
      <c r="K774" s="247" t="s">
        <v>478</v>
      </c>
      <c r="L774" s="247" t="s">
        <v>1685</v>
      </c>
      <c r="M774" s="247" t="s">
        <v>1685</v>
      </c>
      <c r="N774" s="247" t="s">
        <v>1684</v>
      </c>
      <c r="O774" s="248"/>
      <c r="P774" s="249">
        <v>0</v>
      </c>
      <c r="Q774" s="249">
        <v>0</v>
      </c>
      <c r="R774" s="249">
        <v>0</v>
      </c>
      <c r="S774" s="249">
        <v>0</v>
      </c>
      <c r="T774" s="249">
        <v>0</v>
      </c>
      <c r="U774" s="249">
        <v>0</v>
      </c>
      <c r="V774" s="249">
        <v>0</v>
      </c>
      <c r="W774" s="249">
        <v>0</v>
      </c>
      <c r="X774" s="249">
        <v>0</v>
      </c>
      <c r="Y774" s="249">
        <v>0</v>
      </c>
      <c r="Z774" s="249">
        <v>0</v>
      </c>
      <c r="AA774" s="249">
        <v>0</v>
      </c>
      <c r="AB774" s="249">
        <v>0</v>
      </c>
      <c r="AC774" s="249"/>
      <c r="AD774" s="249"/>
      <c r="AE774" s="249">
        <v>0</v>
      </c>
      <c r="AF774" s="284"/>
      <c r="AG774" s="285"/>
      <c r="AH774" s="252"/>
      <c r="AI774" s="252"/>
      <c r="AJ774" s="252"/>
      <c r="AK774" s="253">
        <v>0</v>
      </c>
      <c r="AL774" s="252">
        <v>0</v>
      </c>
      <c r="AM774" s="254"/>
      <c r="AN774" s="252"/>
      <c r="AO774" s="255">
        <v>0</v>
      </c>
      <c r="AP774" s="252"/>
      <c r="AQ774" s="256">
        <v>0</v>
      </c>
      <c r="AR774" s="252"/>
      <c r="AS774" s="252"/>
      <c r="AT774" s="252"/>
      <c r="AU774" s="252">
        <v>0</v>
      </c>
      <c r="AV774" s="257">
        <v>0</v>
      </c>
      <c r="AW774" s="252"/>
      <c r="AX774" s="252"/>
      <c r="AY774" s="254">
        <v>0</v>
      </c>
      <c r="AZ774" s="258" t="s">
        <v>4866</v>
      </c>
      <c r="BA774" s="213">
        <v>0</v>
      </c>
      <c r="BC774" s="247" t="str">
        <f t="shared" si="91"/>
        <v/>
      </c>
      <c r="BD774" s="247" t="str">
        <f t="shared" si="91"/>
        <v/>
      </c>
      <c r="BE774" s="247" t="str">
        <f t="shared" si="91"/>
        <v/>
      </c>
      <c r="BF774" s="202" t="str">
        <f t="shared" si="91"/>
        <v>Non-Op</v>
      </c>
      <c r="BG774" s="202" t="str">
        <f t="shared" si="93"/>
        <v>NO</v>
      </c>
      <c r="BH774" s="202" t="str">
        <f t="shared" si="93"/>
        <v>NO</v>
      </c>
      <c r="BI774" s="202" t="str">
        <f t="shared" si="90"/>
        <v/>
      </c>
      <c r="BK774" s="202" t="b">
        <f t="shared" si="92"/>
        <v>1</v>
      </c>
      <c r="BL774" s="202" t="b">
        <f t="shared" si="92"/>
        <v>1</v>
      </c>
      <c r="BM774" s="202" t="b">
        <f t="shared" si="92"/>
        <v>1</v>
      </c>
      <c r="BN774" s="202" t="b">
        <f t="shared" si="92"/>
        <v>1</v>
      </c>
      <c r="BO774" s="202" t="b">
        <f t="shared" si="92"/>
        <v>1</v>
      </c>
      <c r="BP774" s="202" t="b">
        <f t="shared" si="92"/>
        <v>1</v>
      </c>
      <c r="BQ774" s="202" t="b">
        <f t="shared" si="92"/>
        <v>1</v>
      </c>
    </row>
    <row r="775" spans="1:69" s="214" customFormat="1" ht="12" customHeight="1" x14ac:dyDescent="0.2">
      <c r="A775" s="291">
        <v>18609891</v>
      </c>
      <c r="B775" s="292" t="s">
        <v>2407</v>
      </c>
      <c r="C775" s="243" t="s">
        <v>1126</v>
      </c>
      <c r="D775" s="244" t="s">
        <v>478</v>
      </c>
      <c r="E775" s="245"/>
      <c r="F775" s="263">
        <v>43070</v>
      </c>
      <c r="G775" s="244"/>
      <c r="H775" s="247" t="s">
        <v>1684</v>
      </c>
      <c r="I775" s="247" t="s">
        <v>1684</v>
      </c>
      <c r="J775" s="247" t="s">
        <v>1684</v>
      </c>
      <c r="K775" s="247" t="s">
        <v>478</v>
      </c>
      <c r="L775" s="247" t="s">
        <v>1685</v>
      </c>
      <c r="M775" s="247" t="s">
        <v>1685</v>
      </c>
      <c r="N775" s="247" t="s">
        <v>1684</v>
      </c>
      <c r="O775" s="248"/>
      <c r="P775" s="249">
        <v>5000000</v>
      </c>
      <c r="Q775" s="249">
        <v>5000000</v>
      </c>
      <c r="R775" s="249">
        <v>5000000</v>
      </c>
      <c r="S775" s="249">
        <v>5000000</v>
      </c>
      <c r="T775" s="249">
        <v>5000000</v>
      </c>
      <c r="U775" s="249">
        <v>5000000</v>
      </c>
      <c r="V775" s="249">
        <v>5000000</v>
      </c>
      <c r="W775" s="249">
        <v>5000000</v>
      </c>
      <c r="X775" s="249">
        <v>5000000</v>
      </c>
      <c r="Y775" s="249">
        <v>712737</v>
      </c>
      <c r="Z775" s="249">
        <v>712737</v>
      </c>
      <c r="AA775" s="249">
        <v>712737</v>
      </c>
      <c r="AB775" s="249">
        <v>712737</v>
      </c>
      <c r="AC775" s="249"/>
      <c r="AD775" s="249"/>
      <c r="AE775" s="249">
        <v>3749548.2916666665</v>
      </c>
      <c r="AF775" s="284"/>
      <c r="AG775" s="285"/>
      <c r="AH775" s="252"/>
      <c r="AI775" s="252"/>
      <c r="AJ775" s="252"/>
      <c r="AK775" s="253">
        <v>3749548.2916666665</v>
      </c>
      <c r="AL775" s="252">
        <v>3749548.2916666665</v>
      </c>
      <c r="AM775" s="254"/>
      <c r="AN775" s="252"/>
      <c r="AO775" s="255">
        <v>0</v>
      </c>
      <c r="AP775" s="252"/>
      <c r="AQ775" s="256">
        <v>712737</v>
      </c>
      <c r="AR775" s="252"/>
      <c r="AS775" s="252"/>
      <c r="AT775" s="252"/>
      <c r="AU775" s="252">
        <v>712737</v>
      </c>
      <c r="AV775" s="257">
        <v>712737</v>
      </c>
      <c r="AW775" s="252"/>
      <c r="AX775" s="252"/>
      <c r="AY775" s="254">
        <v>0</v>
      </c>
      <c r="AZ775" s="258" t="s">
        <v>4916</v>
      </c>
      <c r="BA775" s="213">
        <v>0</v>
      </c>
      <c r="BC775" s="247" t="str">
        <f t="shared" ref="BC775:BF790" si="94">IF(VALUE(AR775),BC$7,IF(ISBLANK(AR775),"",BC$7))</f>
        <v/>
      </c>
      <c r="BD775" s="247" t="str">
        <f t="shared" si="94"/>
        <v/>
      </c>
      <c r="BE775" s="247" t="str">
        <f t="shared" si="94"/>
        <v/>
      </c>
      <c r="BF775" s="202" t="str">
        <f t="shared" si="94"/>
        <v>Non-Op</v>
      </c>
      <c r="BG775" s="202" t="str">
        <f t="shared" si="93"/>
        <v>NO</v>
      </c>
      <c r="BH775" s="202" t="str">
        <f t="shared" si="93"/>
        <v>NO</v>
      </c>
      <c r="BI775" s="202" t="str">
        <f t="shared" si="90"/>
        <v/>
      </c>
      <c r="BK775" s="202" t="b">
        <f t="shared" ref="BK775:BQ806" si="95">BC775=H775</f>
        <v>1</v>
      </c>
      <c r="BL775" s="202" t="b">
        <f t="shared" si="95"/>
        <v>1</v>
      </c>
      <c r="BM775" s="202" t="b">
        <f t="shared" si="95"/>
        <v>1</v>
      </c>
      <c r="BN775" s="202" t="b">
        <f t="shared" si="95"/>
        <v>1</v>
      </c>
      <c r="BO775" s="202" t="b">
        <f t="shared" si="95"/>
        <v>1</v>
      </c>
      <c r="BP775" s="202" t="b">
        <f t="shared" si="95"/>
        <v>1</v>
      </c>
      <c r="BQ775" s="202" t="b">
        <f t="shared" si="95"/>
        <v>1</v>
      </c>
    </row>
    <row r="776" spans="1:69" s="214" customFormat="1" ht="12" customHeight="1" x14ac:dyDescent="0.2">
      <c r="A776" s="239">
        <v>18630031</v>
      </c>
      <c r="B776" s="240" t="s">
        <v>2408</v>
      </c>
      <c r="C776" s="361" t="s">
        <v>1127</v>
      </c>
      <c r="D776" s="201" t="s">
        <v>478</v>
      </c>
      <c r="E776" s="170"/>
      <c r="F776" s="361"/>
      <c r="G776" s="201"/>
      <c r="H776" s="202" t="s">
        <v>1684</v>
      </c>
      <c r="I776" s="202" t="s">
        <v>1684</v>
      </c>
      <c r="J776" s="202" t="s">
        <v>1684</v>
      </c>
      <c r="K776" s="202" t="s">
        <v>478</v>
      </c>
      <c r="L776" s="202" t="s">
        <v>1685</v>
      </c>
      <c r="M776" s="202" t="s">
        <v>1685</v>
      </c>
      <c r="N776" s="202" t="s">
        <v>1684</v>
      </c>
      <c r="O776" s="167"/>
      <c r="P776" s="203">
        <v>0</v>
      </c>
      <c r="Q776" s="203">
        <v>420619.5</v>
      </c>
      <c r="R776" s="203">
        <v>728367.6</v>
      </c>
      <c r="S776" s="203">
        <v>1127319.92</v>
      </c>
      <c r="T776" s="203">
        <v>1760176.58</v>
      </c>
      <c r="U776" s="203">
        <v>2421401.02</v>
      </c>
      <c r="V776" s="203">
        <v>2700332.98</v>
      </c>
      <c r="W776" s="203">
        <v>2679067.86</v>
      </c>
      <c r="X776" s="203">
        <v>2737754.65</v>
      </c>
      <c r="Y776" s="203">
        <v>2938298.57</v>
      </c>
      <c r="Z776" s="203">
        <v>3241767.64</v>
      </c>
      <c r="AA776" s="203">
        <v>3691210.38</v>
      </c>
      <c r="AB776" s="203">
        <v>0</v>
      </c>
      <c r="AC776" s="203"/>
      <c r="AD776" s="203"/>
      <c r="AE776" s="203">
        <v>2037193.0583333333</v>
      </c>
      <c r="AF776" s="215"/>
      <c r="AG776" s="216"/>
      <c r="AH776" s="205"/>
      <c r="AI776" s="205"/>
      <c r="AJ776" s="205"/>
      <c r="AK776" s="206">
        <v>2037193.0583333333</v>
      </c>
      <c r="AL776" s="205">
        <v>2037193.0583333333</v>
      </c>
      <c r="AM776" s="207"/>
      <c r="AN776" s="205"/>
      <c r="AO776" s="208">
        <v>0</v>
      </c>
      <c r="AP776" s="209"/>
      <c r="AQ776" s="210">
        <v>0</v>
      </c>
      <c r="AR776" s="205"/>
      <c r="AS776" s="205"/>
      <c r="AT776" s="205"/>
      <c r="AU776" s="205">
        <v>0</v>
      </c>
      <c r="AV776" s="211">
        <v>0</v>
      </c>
      <c r="AW776" s="205"/>
      <c r="AX776" s="205"/>
      <c r="AY776" s="207">
        <v>0</v>
      </c>
      <c r="AZ776" s="212" t="s">
        <v>4866</v>
      </c>
      <c r="BA776" s="213">
        <v>0</v>
      </c>
      <c r="BC776" s="202" t="str">
        <f t="shared" si="94"/>
        <v/>
      </c>
      <c r="BD776" s="202" t="str">
        <f t="shared" si="94"/>
        <v/>
      </c>
      <c r="BE776" s="202" t="str">
        <f t="shared" si="94"/>
        <v/>
      </c>
      <c r="BF776" s="202" t="str">
        <f t="shared" si="94"/>
        <v>Non-Op</v>
      </c>
      <c r="BG776" s="202" t="str">
        <f t="shared" si="93"/>
        <v>NO</v>
      </c>
      <c r="BH776" s="202" t="str">
        <f t="shared" si="93"/>
        <v>NO</v>
      </c>
      <c r="BI776" s="202" t="str">
        <f t="shared" si="90"/>
        <v/>
      </c>
      <c r="BK776" s="202" t="b">
        <f t="shared" si="95"/>
        <v>1</v>
      </c>
      <c r="BL776" s="202" t="b">
        <f t="shared" si="95"/>
        <v>1</v>
      </c>
      <c r="BM776" s="202" t="b">
        <f t="shared" si="95"/>
        <v>1</v>
      </c>
      <c r="BN776" s="202" t="b">
        <f t="shared" si="95"/>
        <v>1</v>
      </c>
      <c r="BO776" s="202" t="b">
        <f t="shared" si="95"/>
        <v>1</v>
      </c>
      <c r="BP776" s="202" t="b">
        <f t="shared" si="95"/>
        <v>1</v>
      </c>
      <c r="BQ776" s="202" t="b">
        <f t="shared" si="95"/>
        <v>1</v>
      </c>
    </row>
    <row r="777" spans="1:69" s="214" customFormat="1" ht="12" customHeight="1" x14ac:dyDescent="0.2">
      <c r="A777" s="239">
        <v>18700003</v>
      </c>
      <c r="B777" s="240" t="s">
        <v>2409</v>
      </c>
      <c r="C777" s="201" t="s">
        <v>1128</v>
      </c>
      <c r="D777" s="201" t="s">
        <v>479</v>
      </c>
      <c r="E777" s="170"/>
      <c r="F777" s="201"/>
      <c r="G777" s="201"/>
      <c r="H777" s="202" t="s">
        <v>1684</v>
      </c>
      <c r="I777" s="202" t="s">
        <v>1684</v>
      </c>
      <c r="J777" s="202" t="s">
        <v>1684</v>
      </c>
      <c r="K777" s="202" t="s">
        <v>1684</v>
      </c>
      <c r="L777" s="202" t="s">
        <v>479</v>
      </c>
      <c r="M777" s="202" t="s">
        <v>1685</v>
      </c>
      <c r="N777" s="202" t="s">
        <v>479</v>
      </c>
      <c r="O777" s="167"/>
      <c r="P777" s="203">
        <v>0</v>
      </c>
      <c r="Q777" s="203">
        <v>0</v>
      </c>
      <c r="R777" s="203">
        <v>0</v>
      </c>
      <c r="S777" s="203">
        <v>0</v>
      </c>
      <c r="T777" s="203">
        <v>0</v>
      </c>
      <c r="U777" s="203">
        <v>0</v>
      </c>
      <c r="V777" s="203">
        <v>0</v>
      </c>
      <c r="W777" s="203">
        <v>0</v>
      </c>
      <c r="X777" s="203">
        <v>0</v>
      </c>
      <c r="Y777" s="203">
        <v>0</v>
      </c>
      <c r="Z777" s="203">
        <v>0</v>
      </c>
      <c r="AA777" s="203">
        <v>0</v>
      </c>
      <c r="AB777" s="203">
        <v>0</v>
      </c>
      <c r="AC777" s="203"/>
      <c r="AD777" s="203"/>
      <c r="AE777" s="203">
        <v>0</v>
      </c>
      <c r="AF777" s="215"/>
      <c r="AG777" s="216"/>
      <c r="AH777" s="205"/>
      <c r="AI777" s="205"/>
      <c r="AJ777" s="205"/>
      <c r="AK777" s="206"/>
      <c r="AL777" s="205">
        <v>0</v>
      </c>
      <c r="AM777" s="207">
        <v>0</v>
      </c>
      <c r="AN777" s="205"/>
      <c r="AO777" s="208">
        <v>0</v>
      </c>
      <c r="AP777" s="209"/>
      <c r="AQ777" s="210">
        <v>0</v>
      </c>
      <c r="AR777" s="205"/>
      <c r="AS777" s="205"/>
      <c r="AT777" s="205"/>
      <c r="AU777" s="205"/>
      <c r="AV777" s="211">
        <v>0</v>
      </c>
      <c r="AW777" s="205">
        <v>0</v>
      </c>
      <c r="AX777" s="205"/>
      <c r="AY777" s="207">
        <v>0</v>
      </c>
      <c r="AZ777" s="212"/>
      <c r="BA777" s="213">
        <v>0</v>
      </c>
      <c r="BC777" s="202" t="str">
        <f t="shared" si="94"/>
        <v/>
      </c>
      <c r="BD777" s="202" t="str">
        <f t="shared" si="94"/>
        <v/>
      </c>
      <c r="BE777" s="202" t="str">
        <f t="shared" si="94"/>
        <v/>
      </c>
      <c r="BF777" s="202" t="str">
        <f t="shared" si="94"/>
        <v/>
      </c>
      <c r="BG777" s="202" t="str">
        <f t="shared" si="93"/>
        <v>W/C</v>
      </c>
      <c r="BH777" s="202" t="str">
        <f t="shared" si="93"/>
        <v>NO</v>
      </c>
      <c r="BI777" s="202" t="str">
        <f t="shared" si="90"/>
        <v>W/C</v>
      </c>
      <c r="BK777" s="202" t="b">
        <f t="shared" si="95"/>
        <v>1</v>
      </c>
      <c r="BL777" s="202" t="b">
        <f t="shared" si="95"/>
        <v>1</v>
      </c>
      <c r="BM777" s="202" t="b">
        <f t="shared" si="95"/>
        <v>1</v>
      </c>
      <c r="BN777" s="202" t="b">
        <f t="shared" si="95"/>
        <v>1</v>
      </c>
      <c r="BO777" s="202" t="b">
        <f t="shared" si="95"/>
        <v>1</v>
      </c>
      <c r="BP777" s="202" t="b">
        <f t="shared" si="95"/>
        <v>1</v>
      </c>
      <c r="BQ777" s="202" t="b">
        <f t="shared" si="95"/>
        <v>1</v>
      </c>
    </row>
    <row r="778" spans="1:69" s="214" customFormat="1" ht="12" customHeight="1" x14ac:dyDescent="0.2">
      <c r="A778" s="239">
        <v>18700032</v>
      </c>
      <c r="B778" s="240" t="s">
        <v>2410</v>
      </c>
      <c r="C778" s="201" t="s">
        <v>1129</v>
      </c>
      <c r="D778" s="201" t="s">
        <v>479</v>
      </c>
      <c r="E778" s="170"/>
      <c r="F778" s="201"/>
      <c r="G778" s="201"/>
      <c r="H778" s="202" t="s">
        <v>1684</v>
      </c>
      <c r="I778" s="202" t="s">
        <v>1684</v>
      </c>
      <c r="J778" s="202" t="s">
        <v>1684</v>
      </c>
      <c r="K778" s="202" t="s">
        <v>1684</v>
      </c>
      <c r="L778" s="202" t="s">
        <v>479</v>
      </c>
      <c r="M778" s="202" t="s">
        <v>1685</v>
      </c>
      <c r="N778" s="202" t="s">
        <v>479</v>
      </c>
      <c r="O778" s="167"/>
      <c r="P778" s="203">
        <v>0</v>
      </c>
      <c r="Q778" s="203">
        <v>0</v>
      </c>
      <c r="R778" s="203">
        <v>0</v>
      </c>
      <c r="S778" s="203">
        <v>0</v>
      </c>
      <c r="T778" s="203">
        <v>0</v>
      </c>
      <c r="U778" s="203">
        <v>0</v>
      </c>
      <c r="V778" s="203">
        <v>0</v>
      </c>
      <c r="W778" s="203">
        <v>0</v>
      </c>
      <c r="X778" s="203">
        <v>0</v>
      </c>
      <c r="Y778" s="203">
        <v>0</v>
      </c>
      <c r="Z778" s="203">
        <v>0</v>
      </c>
      <c r="AA778" s="203">
        <v>0</v>
      </c>
      <c r="AB778" s="203">
        <v>1156.6199999999999</v>
      </c>
      <c r="AC778" s="203"/>
      <c r="AD778" s="203"/>
      <c r="AE778" s="203">
        <v>48.192499999999995</v>
      </c>
      <c r="AF778" s="215"/>
      <c r="AG778" s="216"/>
      <c r="AH778" s="205"/>
      <c r="AI778" s="205"/>
      <c r="AJ778" s="205"/>
      <c r="AK778" s="206"/>
      <c r="AL778" s="205">
        <v>0</v>
      </c>
      <c r="AM778" s="207">
        <v>48.192499999999995</v>
      </c>
      <c r="AN778" s="205"/>
      <c r="AO778" s="208">
        <v>48.192499999999995</v>
      </c>
      <c r="AP778" s="209"/>
      <c r="AQ778" s="210">
        <v>1156.6199999999999</v>
      </c>
      <c r="AR778" s="205"/>
      <c r="AS778" s="205"/>
      <c r="AT778" s="205"/>
      <c r="AU778" s="205"/>
      <c r="AV778" s="211">
        <v>0</v>
      </c>
      <c r="AW778" s="205">
        <v>1156.6199999999999</v>
      </c>
      <c r="AX778" s="205"/>
      <c r="AY778" s="207">
        <v>1156.6199999999999</v>
      </c>
      <c r="AZ778" s="212"/>
      <c r="BA778" s="213">
        <v>0</v>
      </c>
      <c r="BC778" s="202" t="str">
        <f t="shared" si="94"/>
        <v/>
      </c>
      <c r="BD778" s="202" t="str">
        <f t="shared" si="94"/>
        <v/>
      </c>
      <c r="BE778" s="202" t="str">
        <f t="shared" si="94"/>
        <v/>
      </c>
      <c r="BF778" s="202" t="str">
        <f t="shared" si="94"/>
        <v/>
      </c>
      <c r="BG778" s="202" t="str">
        <f t="shared" si="93"/>
        <v>W/C</v>
      </c>
      <c r="BH778" s="202" t="str">
        <f t="shared" si="93"/>
        <v>NO</v>
      </c>
      <c r="BI778" s="202" t="str">
        <f t="shared" si="90"/>
        <v>W/C</v>
      </c>
      <c r="BK778" s="202" t="b">
        <f t="shared" si="95"/>
        <v>1</v>
      </c>
      <c r="BL778" s="202" t="b">
        <f t="shared" si="95"/>
        <v>1</v>
      </c>
      <c r="BM778" s="202" t="b">
        <f t="shared" si="95"/>
        <v>1</v>
      </c>
      <c r="BN778" s="202" t="b">
        <f t="shared" si="95"/>
        <v>1</v>
      </c>
      <c r="BO778" s="202" t="b">
        <f t="shared" si="95"/>
        <v>1</v>
      </c>
      <c r="BP778" s="202" t="b">
        <f t="shared" si="95"/>
        <v>1</v>
      </c>
      <c r="BQ778" s="202" t="b">
        <f t="shared" si="95"/>
        <v>1</v>
      </c>
    </row>
    <row r="779" spans="1:69" s="214" customFormat="1" ht="12" customHeight="1" x14ac:dyDescent="0.2">
      <c r="A779" s="239">
        <v>18700041</v>
      </c>
      <c r="B779" s="240" t="s">
        <v>2411</v>
      </c>
      <c r="C779" s="201" t="s">
        <v>1130</v>
      </c>
      <c r="D779" s="201" t="s">
        <v>479</v>
      </c>
      <c r="E779" s="170"/>
      <c r="F779" s="201"/>
      <c r="G779" s="201"/>
      <c r="H779" s="202" t="s">
        <v>1684</v>
      </c>
      <c r="I779" s="202" t="s">
        <v>1684</v>
      </c>
      <c r="J779" s="202" t="s">
        <v>1684</v>
      </c>
      <c r="K779" s="202" t="s">
        <v>1684</v>
      </c>
      <c r="L779" s="202" t="s">
        <v>479</v>
      </c>
      <c r="M779" s="202" t="s">
        <v>1685</v>
      </c>
      <c r="N779" s="202" t="s">
        <v>479</v>
      </c>
      <c r="O779" s="167"/>
      <c r="P779" s="203">
        <v>630.49</v>
      </c>
      <c r="Q779" s="203">
        <v>880.78</v>
      </c>
      <c r="R779" s="203">
        <v>639.52</v>
      </c>
      <c r="S779" s="203">
        <v>639.52</v>
      </c>
      <c r="T779" s="203">
        <v>630.49</v>
      </c>
      <c r="U779" s="203">
        <v>630.49</v>
      </c>
      <c r="V779" s="203">
        <v>630.49</v>
      </c>
      <c r="W779" s="203">
        <v>630.49</v>
      </c>
      <c r="X779" s="203">
        <v>630.49</v>
      </c>
      <c r="Y779" s="203">
        <v>630.49</v>
      </c>
      <c r="Z779" s="203">
        <v>630.49</v>
      </c>
      <c r="AA779" s="203">
        <v>630.49</v>
      </c>
      <c r="AB779" s="203">
        <v>665.8</v>
      </c>
      <c r="AC779" s="203"/>
      <c r="AD779" s="203"/>
      <c r="AE779" s="203">
        <v>654.3237499999999</v>
      </c>
      <c r="AF779" s="215"/>
      <c r="AG779" s="216"/>
      <c r="AH779" s="205"/>
      <c r="AI779" s="205"/>
      <c r="AJ779" s="205"/>
      <c r="AK779" s="206"/>
      <c r="AL779" s="205">
        <v>0</v>
      </c>
      <c r="AM779" s="207">
        <v>654.3237499999999</v>
      </c>
      <c r="AN779" s="205"/>
      <c r="AO779" s="208">
        <v>654.3237499999999</v>
      </c>
      <c r="AP779" s="209"/>
      <c r="AQ779" s="210">
        <v>665.8</v>
      </c>
      <c r="AR779" s="205"/>
      <c r="AS779" s="205"/>
      <c r="AT779" s="205"/>
      <c r="AU779" s="205"/>
      <c r="AV779" s="211">
        <v>0</v>
      </c>
      <c r="AW779" s="205">
        <v>665.8</v>
      </c>
      <c r="AX779" s="205"/>
      <c r="AY779" s="207">
        <v>665.8</v>
      </c>
      <c r="AZ779" s="212"/>
      <c r="BA779" s="213">
        <v>0</v>
      </c>
      <c r="BC779" s="202" t="str">
        <f t="shared" si="94"/>
        <v/>
      </c>
      <c r="BD779" s="202" t="str">
        <f t="shared" si="94"/>
        <v/>
      </c>
      <c r="BE779" s="202" t="str">
        <f t="shared" si="94"/>
        <v/>
      </c>
      <c r="BF779" s="202" t="str">
        <f t="shared" si="94"/>
        <v/>
      </c>
      <c r="BG779" s="202" t="str">
        <f t="shared" si="93"/>
        <v>W/C</v>
      </c>
      <c r="BH779" s="202" t="str">
        <f t="shared" si="93"/>
        <v>NO</v>
      </c>
      <c r="BI779" s="202" t="str">
        <f t="shared" si="90"/>
        <v>W/C</v>
      </c>
      <c r="BK779" s="202" t="b">
        <f t="shared" si="95"/>
        <v>1</v>
      </c>
      <c r="BL779" s="202" t="b">
        <f t="shared" si="95"/>
        <v>1</v>
      </c>
      <c r="BM779" s="202" t="b">
        <f t="shared" si="95"/>
        <v>1</v>
      </c>
      <c r="BN779" s="202" t="b">
        <f t="shared" si="95"/>
        <v>1</v>
      </c>
      <c r="BO779" s="202" t="b">
        <f t="shared" si="95"/>
        <v>1</v>
      </c>
      <c r="BP779" s="202" t="b">
        <f t="shared" si="95"/>
        <v>1</v>
      </c>
      <c r="BQ779" s="202" t="b">
        <f t="shared" si="95"/>
        <v>1</v>
      </c>
    </row>
    <row r="780" spans="1:69" s="214" customFormat="1" ht="12" customHeight="1" x14ac:dyDescent="0.2">
      <c r="A780" s="239">
        <v>18700062</v>
      </c>
      <c r="B780" s="240" t="s">
        <v>2412</v>
      </c>
      <c r="C780" s="201" t="s">
        <v>1131</v>
      </c>
      <c r="D780" s="201" t="s">
        <v>479</v>
      </c>
      <c r="E780" s="170"/>
      <c r="F780" s="201"/>
      <c r="G780" s="201"/>
      <c r="H780" s="202" t="s">
        <v>1684</v>
      </c>
      <c r="I780" s="202" t="s">
        <v>1684</v>
      </c>
      <c r="J780" s="202" t="s">
        <v>1684</v>
      </c>
      <c r="K780" s="202" t="s">
        <v>1684</v>
      </c>
      <c r="L780" s="202" t="s">
        <v>479</v>
      </c>
      <c r="M780" s="202" t="s">
        <v>1685</v>
      </c>
      <c r="N780" s="202" t="s">
        <v>479</v>
      </c>
      <c r="O780" s="167"/>
      <c r="P780" s="203">
        <v>0</v>
      </c>
      <c r="Q780" s="203">
        <v>0</v>
      </c>
      <c r="R780" s="203">
        <v>0</v>
      </c>
      <c r="S780" s="203">
        <v>0</v>
      </c>
      <c r="T780" s="203">
        <v>0</v>
      </c>
      <c r="U780" s="203">
        <v>0</v>
      </c>
      <c r="V780" s="203">
        <v>0</v>
      </c>
      <c r="W780" s="203">
        <v>0</v>
      </c>
      <c r="X780" s="203">
        <v>0</v>
      </c>
      <c r="Y780" s="203">
        <v>0</v>
      </c>
      <c r="Z780" s="203">
        <v>0</v>
      </c>
      <c r="AA780" s="203">
        <v>0</v>
      </c>
      <c r="AB780" s="203">
        <v>0</v>
      </c>
      <c r="AC780" s="203"/>
      <c r="AD780" s="203"/>
      <c r="AE780" s="203">
        <v>0</v>
      </c>
      <c r="AF780" s="215"/>
      <c r="AG780" s="216"/>
      <c r="AH780" s="205"/>
      <c r="AI780" s="205"/>
      <c r="AJ780" s="205"/>
      <c r="AK780" s="206"/>
      <c r="AL780" s="205">
        <v>0</v>
      </c>
      <c r="AM780" s="207">
        <v>0</v>
      </c>
      <c r="AN780" s="205"/>
      <c r="AO780" s="208">
        <v>0</v>
      </c>
      <c r="AP780" s="209"/>
      <c r="AQ780" s="210">
        <v>0</v>
      </c>
      <c r="AR780" s="205"/>
      <c r="AS780" s="205"/>
      <c r="AT780" s="205"/>
      <c r="AU780" s="205"/>
      <c r="AV780" s="211">
        <v>0</v>
      </c>
      <c r="AW780" s="205">
        <v>0</v>
      </c>
      <c r="AX780" s="205"/>
      <c r="AY780" s="207">
        <v>0</v>
      </c>
      <c r="AZ780" s="212"/>
      <c r="BA780" s="213">
        <v>0</v>
      </c>
      <c r="BC780" s="202" t="str">
        <f t="shared" si="94"/>
        <v/>
      </c>
      <c r="BD780" s="202" t="str">
        <f t="shared" si="94"/>
        <v/>
      </c>
      <c r="BE780" s="202" t="str">
        <f t="shared" si="94"/>
        <v/>
      </c>
      <c r="BF780" s="202" t="str">
        <f t="shared" si="94"/>
        <v/>
      </c>
      <c r="BG780" s="202" t="str">
        <f t="shared" si="93"/>
        <v>W/C</v>
      </c>
      <c r="BH780" s="202" t="str">
        <f t="shared" si="93"/>
        <v>NO</v>
      </c>
      <c r="BI780" s="202" t="str">
        <f t="shared" si="90"/>
        <v>W/C</v>
      </c>
      <c r="BK780" s="202" t="b">
        <f t="shared" si="95"/>
        <v>1</v>
      </c>
      <c r="BL780" s="202" t="b">
        <f t="shared" si="95"/>
        <v>1</v>
      </c>
      <c r="BM780" s="202" t="b">
        <f t="shared" si="95"/>
        <v>1</v>
      </c>
      <c r="BN780" s="202" t="b">
        <f t="shared" si="95"/>
        <v>1</v>
      </c>
      <c r="BO780" s="202" t="b">
        <f t="shared" si="95"/>
        <v>1</v>
      </c>
      <c r="BP780" s="202" t="b">
        <f t="shared" si="95"/>
        <v>1</v>
      </c>
      <c r="BQ780" s="202" t="b">
        <f t="shared" si="95"/>
        <v>1</v>
      </c>
    </row>
    <row r="781" spans="1:69" s="214" customFormat="1" ht="12" customHeight="1" x14ac:dyDescent="0.2">
      <c r="A781" s="239">
        <v>18700071</v>
      </c>
      <c r="B781" s="240" t="s">
        <v>2413</v>
      </c>
      <c r="C781" s="201" t="s">
        <v>1132</v>
      </c>
      <c r="D781" s="201" t="s">
        <v>479</v>
      </c>
      <c r="E781" s="170"/>
      <c r="F781" s="201"/>
      <c r="G781" s="201"/>
      <c r="H781" s="202" t="s">
        <v>1684</v>
      </c>
      <c r="I781" s="202" t="s">
        <v>1684</v>
      </c>
      <c r="J781" s="202" t="s">
        <v>1684</v>
      </c>
      <c r="K781" s="202" t="s">
        <v>1684</v>
      </c>
      <c r="L781" s="202" t="s">
        <v>479</v>
      </c>
      <c r="M781" s="202" t="s">
        <v>1685</v>
      </c>
      <c r="N781" s="202" t="s">
        <v>479</v>
      </c>
      <c r="O781" s="167"/>
      <c r="P781" s="203">
        <v>0</v>
      </c>
      <c r="Q781" s="203">
        <v>0</v>
      </c>
      <c r="R781" s="203">
        <v>0</v>
      </c>
      <c r="S781" s="203">
        <v>0</v>
      </c>
      <c r="T781" s="203">
        <v>0</v>
      </c>
      <c r="U781" s="203">
        <v>0</v>
      </c>
      <c r="V781" s="203">
        <v>0</v>
      </c>
      <c r="W781" s="203">
        <v>0</v>
      </c>
      <c r="X781" s="203">
        <v>0</v>
      </c>
      <c r="Y781" s="203">
        <v>0</v>
      </c>
      <c r="Z781" s="203">
        <v>0</v>
      </c>
      <c r="AA781" s="203">
        <v>0</v>
      </c>
      <c r="AB781" s="203">
        <v>0</v>
      </c>
      <c r="AC781" s="203"/>
      <c r="AD781" s="203"/>
      <c r="AE781" s="203">
        <v>0</v>
      </c>
      <c r="AF781" s="215"/>
      <c r="AG781" s="216"/>
      <c r="AH781" s="205"/>
      <c r="AI781" s="205"/>
      <c r="AJ781" s="205"/>
      <c r="AK781" s="206"/>
      <c r="AL781" s="205">
        <v>0</v>
      </c>
      <c r="AM781" s="207">
        <v>0</v>
      </c>
      <c r="AN781" s="205"/>
      <c r="AO781" s="208">
        <v>0</v>
      </c>
      <c r="AP781" s="209"/>
      <c r="AQ781" s="210">
        <v>0</v>
      </c>
      <c r="AR781" s="205"/>
      <c r="AS781" s="205"/>
      <c r="AT781" s="205"/>
      <c r="AU781" s="205"/>
      <c r="AV781" s="211">
        <v>0</v>
      </c>
      <c r="AW781" s="205">
        <v>0</v>
      </c>
      <c r="AX781" s="205"/>
      <c r="AY781" s="207">
        <v>0</v>
      </c>
      <c r="AZ781" s="212"/>
      <c r="BA781" s="213">
        <v>0</v>
      </c>
      <c r="BC781" s="202" t="str">
        <f t="shared" si="94"/>
        <v/>
      </c>
      <c r="BD781" s="202" t="str">
        <f t="shared" si="94"/>
        <v/>
      </c>
      <c r="BE781" s="202" t="str">
        <f t="shared" si="94"/>
        <v/>
      </c>
      <c r="BF781" s="202" t="str">
        <f t="shared" si="94"/>
        <v/>
      </c>
      <c r="BG781" s="202" t="str">
        <f t="shared" si="93"/>
        <v>W/C</v>
      </c>
      <c r="BH781" s="202" t="str">
        <f t="shared" si="93"/>
        <v>NO</v>
      </c>
      <c r="BI781" s="202" t="str">
        <f t="shared" si="90"/>
        <v>W/C</v>
      </c>
      <c r="BK781" s="202" t="b">
        <f t="shared" si="95"/>
        <v>1</v>
      </c>
      <c r="BL781" s="202" t="b">
        <f t="shared" si="95"/>
        <v>1</v>
      </c>
      <c r="BM781" s="202" t="b">
        <f t="shared" si="95"/>
        <v>1</v>
      </c>
      <c r="BN781" s="202" t="b">
        <f t="shared" si="95"/>
        <v>1</v>
      </c>
      <c r="BO781" s="202" t="b">
        <f t="shared" si="95"/>
        <v>1</v>
      </c>
      <c r="BP781" s="202" t="b">
        <f t="shared" si="95"/>
        <v>1</v>
      </c>
      <c r="BQ781" s="202" t="b">
        <f t="shared" si="95"/>
        <v>1</v>
      </c>
    </row>
    <row r="782" spans="1:69" s="214" customFormat="1" ht="12" customHeight="1" x14ac:dyDescent="0.2">
      <c r="A782" s="241">
        <v>18700081</v>
      </c>
      <c r="B782" s="242" t="s">
        <v>2414</v>
      </c>
      <c r="C782" s="244" t="s">
        <v>1133</v>
      </c>
      <c r="D782" s="244" t="s">
        <v>479</v>
      </c>
      <c r="E782" s="245"/>
      <c r="F782" s="263">
        <v>43070</v>
      </c>
      <c r="G782" s="244"/>
      <c r="H782" s="247" t="s">
        <v>1684</v>
      </c>
      <c r="I782" s="247" t="s">
        <v>1684</v>
      </c>
      <c r="J782" s="247" t="s">
        <v>1684</v>
      </c>
      <c r="K782" s="247" t="s">
        <v>1684</v>
      </c>
      <c r="L782" s="247" t="s">
        <v>479</v>
      </c>
      <c r="M782" s="247" t="s">
        <v>1685</v>
      </c>
      <c r="N782" s="247" t="s">
        <v>479</v>
      </c>
      <c r="O782" s="248"/>
      <c r="P782" s="249">
        <v>-20135.689999999999</v>
      </c>
      <c r="Q782" s="249">
        <v>-19439.490000000002</v>
      </c>
      <c r="R782" s="249">
        <v>-18743.29</v>
      </c>
      <c r="S782" s="249">
        <v>-18047.09</v>
      </c>
      <c r="T782" s="249">
        <v>-17350.89</v>
      </c>
      <c r="U782" s="249">
        <v>-16654.689999999999</v>
      </c>
      <c r="V782" s="249">
        <v>-15958.49</v>
      </c>
      <c r="W782" s="249">
        <v>-15262.29</v>
      </c>
      <c r="X782" s="249">
        <v>-14566.09</v>
      </c>
      <c r="Y782" s="249">
        <v>-13869.89</v>
      </c>
      <c r="Z782" s="249">
        <v>-13173.69</v>
      </c>
      <c r="AA782" s="249">
        <v>-12477.49</v>
      </c>
      <c r="AB782" s="249">
        <v>-11781.29</v>
      </c>
      <c r="AC782" s="249"/>
      <c r="AD782" s="249"/>
      <c r="AE782" s="249">
        <v>-15958.49</v>
      </c>
      <c r="AF782" s="250"/>
      <c r="AG782" s="251"/>
      <c r="AH782" s="252"/>
      <c r="AI782" s="252"/>
      <c r="AJ782" s="252"/>
      <c r="AK782" s="253"/>
      <c r="AL782" s="252">
        <v>0</v>
      </c>
      <c r="AM782" s="254">
        <v>-15958.49</v>
      </c>
      <c r="AN782" s="252"/>
      <c r="AO782" s="255">
        <v>-15958.49</v>
      </c>
      <c r="AP782" s="252"/>
      <c r="AQ782" s="256">
        <v>-11781.29</v>
      </c>
      <c r="AR782" s="252"/>
      <c r="AS782" s="252"/>
      <c r="AT782" s="252"/>
      <c r="AU782" s="252"/>
      <c r="AV782" s="257">
        <v>0</v>
      </c>
      <c r="AW782" s="252">
        <v>-11781.29</v>
      </c>
      <c r="AX782" s="252"/>
      <c r="AY782" s="254">
        <v>-11781.29</v>
      </c>
      <c r="AZ782" s="258"/>
      <c r="BA782" s="213">
        <v>0</v>
      </c>
      <c r="BC782" s="247" t="str">
        <f t="shared" si="94"/>
        <v/>
      </c>
      <c r="BD782" s="247" t="str">
        <f t="shared" si="94"/>
        <v/>
      </c>
      <c r="BE782" s="247" t="str">
        <f t="shared" si="94"/>
        <v/>
      </c>
      <c r="BF782" s="202" t="str">
        <f t="shared" si="94"/>
        <v/>
      </c>
      <c r="BG782" s="202" t="str">
        <f t="shared" si="93"/>
        <v>W/C</v>
      </c>
      <c r="BH782" s="202" t="str">
        <f t="shared" si="93"/>
        <v>NO</v>
      </c>
      <c r="BI782" s="202" t="str">
        <f t="shared" si="90"/>
        <v>W/C</v>
      </c>
      <c r="BK782" s="202" t="b">
        <f t="shared" si="95"/>
        <v>1</v>
      </c>
      <c r="BL782" s="202" t="b">
        <f t="shared" si="95"/>
        <v>1</v>
      </c>
      <c r="BM782" s="202" t="b">
        <f t="shared" si="95"/>
        <v>1</v>
      </c>
      <c r="BN782" s="202" t="b">
        <f t="shared" si="95"/>
        <v>1</v>
      </c>
      <c r="BO782" s="202" t="b">
        <f t="shared" si="95"/>
        <v>1</v>
      </c>
      <c r="BP782" s="202" t="b">
        <f t="shared" si="95"/>
        <v>1</v>
      </c>
      <c r="BQ782" s="202" t="b">
        <f t="shared" si="95"/>
        <v>1</v>
      </c>
    </row>
    <row r="783" spans="1:69" s="214" customFormat="1" ht="12" customHeight="1" x14ac:dyDescent="0.2">
      <c r="A783" s="241">
        <v>18700082</v>
      </c>
      <c r="B783" s="242" t="s">
        <v>2415</v>
      </c>
      <c r="C783" s="244" t="s">
        <v>1134</v>
      </c>
      <c r="D783" s="244" t="s">
        <v>479</v>
      </c>
      <c r="E783" s="245"/>
      <c r="F783" s="263">
        <v>43070</v>
      </c>
      <c r="G783" s="244"/>
      <c r="H783" s="247" t="s">
        <v>1684</v>
      </c>
      <c r="I783" s="247" t="s">
        <v>1684</v>
      </c>
      <c r="J783" s="247" t="s">
        <v>1684</v>
      </c>
      <c r="K783" s="247" t="s">
        <v>1684</v>
      </c>
      <c r="L783" s="247" t="s">
        <v>479</v>
      </c>
      <c r="M783" s="247" t="s">
        <v>1685</v>
      </c>
      <c r="N783" s="247" t="s">
        <v>479</v>
      </c>
      <c r="O783" s="248"/>
      <c r="P783" s="249">
        <v>268383.68</v>
      </c>
      <c r="Q783" s="249">
        <v>260856.9</v>
      </c>
      <c r="R783" s="249">
        <v>253330.12</v>
      </c>
      <c r="S783" s="249">
        <v>245803.34</v>
      </c>
      <c r="T783" s="249">
        <v>238276.56</v>
      </c>
      <c r="U783" s="249">
        <v>230749.78</v>
      </c>
      <c r="V783" s="249">
        <v>223223</v>
      </c>
      <c r="W783" s="249">
        <v>215696.22</v>
      </c>
      <c r="X783" s="249">
        <v>208169.44</v>
      </c>
      <c r="Y783" s="249">
        <v>200642.66</v>
      </c>
      <c r="Z783" s="249">
        <v>193115.88</v>
      </c>
      <c r="AA783" s="249">
        <v>185589.1</v>
      </c>
      <c r="AB783" s="249">
        <v>178062.32</v>
      </c>
      <c r="AC783" s="249"/>
      <c r="AD783" s="249"/>
      <c r="AE783" s="249">
        <v>223223</v>
      </c>
      <c r="AF783" s="250"/>
      <c r="AG783" s="251"/>
      <c r="AH783" s="252"/>
      <c r="AI783" s="252"/>
      <c r="AJ783" s="252"/>
      <c r="AK783" s="253"/>
      <c r="AL783" s="252">
        <v>0</v>
      </c>
      <c r="AM783" s="254">
        <v>223223</v>
      </c>
      <c r="AN783" s="252"/>
      <c r="AO783" s="255">
        <v>223223</v>
      </c>
      <c r="AP783" s="252"/>
      <c r="AQ783" s="256">
        <v>178062.32</v>
      </c>
      <c r="AR783" s="252"/>
      <c r="AS783" s="252"/>
      <c r="AT783" s="252"/>
      <c r="AU783" s="252"/>
      <c r="AV783" s="257">
        <v>0</v>
      </c>
      <c r="AW783" s="252">
        <v>178062.32</v>
      </c>
      <c r="AX783" s="252"/>
      <c r="AY783" s="254">
        <v>178062.32</v>
      </c>
      <c r="AZ783" s="258"/>
      <c r="BA783" s="213">
        <v>0</v>
      </c>
      <c r="BC783" s="247" t="str">
        <f t="shared" si="94"/>
        <v/>
      </c>
      <c r="BD783" s="247" t="str">
        <f t="shared" si="94"/>
        <v/>
      </c>
      <c r="BE783" s="247" t="str">
        <f t="shared" si="94"/>
        <v/>
      </c>
      <c r="BF783" s="202" t="str">
        <f t="shared" si="94"/>
        <v/>
      </c>
      <c r="BG783" s="202" t="str">
        <f t="shared" si="93"/>
        <v>W/C</v>
      </c>
      <c r="BH783" s="202" t="str">
        <f t="shared" si="93"/>
        <v>NO</v>
      </c>
      <c r="BI783" s="202" t="str">
        <f t="shared" si="90"/>
        <v>W/C</v>
      </c>
      <c r="BK783" s="202" t="b">
        <f t="shared" si="95"/>
        <v>1</v>
      </c>
      <c r="BL783" s="202" t="b">
        <f t="shared" si="95"/>
        <v>1</v>
      </c>
      <c r="BM783" s="202" t="b">
        <f t="shared" si="95"/>
        <v>1</v>
      </c>
      <c r="BN783" s="202" t="b">
        <f t="shared" si="95"/>
        <v>1</v>
      </c>
      <c r="BO783" s="202" t="b">
        <f t="shared" si="95"/>
        <v>1</v>
      </c>
      <c r="BP783" s="202" t="b">
        <f t="shared" si="95"/>
        <v>1</v>
      </c>
      <c r="BQ783" s="202" t="b">
        <f t="shared" si="95"/>
        <v>1</v>
      </c>
    </row>
    <row r="784" spans="1:69" s="214" customFormat="1" ht="12" customHeight="1" x14ac:dyDescent="0.2">
      <c r="A784" s="239">
        <v>18900013</v>
      </c>
      <c r="B784" s="240" t="s">
        <v>2416</v>
      </c>
      <c r="C784" s="200" t="s">
        <v>1135</v>
      </c>
      <c r="D784" s="201" t="s">
        <v>475</v>
      </c>
      <c r="E784" s="170"/>
      <c r="F784" s="200"/>
      <c r="G784" s="201"/>
      <c r="H784" s="202" t="s">
        <v>475</v>
      </c>
      <c r="I784" s="202" t="s">
        <v>1684</v>
      </c>
      <c r="J784" s="202" t="s">
        <v>1684</v>
      </c>
      <c r="K784" s="202" t="s">
        <v>1684</v>
      </c>
      <c r="L784" s="202" t="s">
        <v>1685</v>
      </c>
      <c r="M784" s="202" t="s">
        <v>1685</v>
      </c>
      <c r="N784" s="202" t="s">
        <v>1684</v>
      </c>
      <c r="O784" s="167"/>
      <c r="P784" s="203">
        <v>0</v>
      </c>
      <c r="Q784" s="203">
        <v>0</v>
      </c>
      <c r="R784" s="203">
        <v>0</v>
      </c>
      <c r="S784" s="203">
        <v>0</v>
      </c>
      <c r="T784" s="203">
        <v>0</v>
      </c>
      <c r="U784" s="203">
        <v>0</v>
      </c>
      <c r="V784" s="203">
        <v>0</v>
      </c>
      <c r="W784" s="203">
        <v>0</v>
      </c>
      <c r="X784" s="203">
        <v>0</v>
      </c>
      <c r="Y784" s="203">
        <v>0</v>
      </c>
      <c r="Z784" s="203">
        <v>0</v>
      </c>
      <c r="AA784" s="203">
        <v>0</v>
      </c>
      <c r="AB784" s="203">
        <v>0</v>
      </c>
      <c r="AC784" s="203"/>
      <c r="AD784" s="203"/>
      <c r="AE784" s="203">
        <v>0</v>
      </c>
      <c r="AF784" s="215"/>
      <c r="AG784" s="216"/>
      <c r="AH784" s="205">
        <v>0</v>
      </c>
      <c r="AI784" s="205"/>
      <c r="AJ784" s="205"/>
      <c r="AK784" s="206"/>
      <c r="AL784" s="205">
        <v>0</v>
      </c>
      <c r="AM784" s="207"/>
      <c r="AN784" s="205"/>
      <c r="AO784" s="208">
        <v>0</v>
      </c>
      <c r="AP784" s="209"/>
      <c r="AQ784" s="210">
        <v>0</v>
      </c>
      <c r="AR784" s="205">
        <v>0</v>
      </c>
      <c r="AS784" s="205"/>
      <c r="AT784" s="205"/>
      <c r="AU784" s="205"/>
      <c r="AV784" s="211">
        <v>0</v>
      </c>
      <c r="AW784" s="205"/>
      <c r="AX784" s="205"/>
      <c r="AY784" s="207">
        <v>0</v>
      </c>
      <c r="AZ784" s="212"/>
      <c r="BA784" s="213">
        <v>0</v>
      </c>
      <c r="BC784" s="202" t="str">
        <f t="shared" si="94"/>
        <v>AIC</v>
      </c>
      <c r="BD784" s="202" t="str">
        <f t="shared" si="94"/>
        <v/>
      </c>
      <c r="BE784" s="202" t="str">
        <f t="shared" si="94"/>
        <v/>
      </c>
      <c r="BF784" s="202" t="str">
        <f t="shared" si="94"/>
        <v/>
      </c>
      <c r="BG784" s="202" t="str">
        <f t="shared" si="93"/>
        <v>NO</v>
      </c>
      <c r="BH784" s="202" t="str">
        <f t="shared" si="93"/>
        <v>NO</v>
      </c>
      <c r="BI784" s="202" t="str">
        <f t="shared" si="90"/>
        <v/>
      </c>
      <c r="BK784" s="202" t="b">
        <f t="shared" si="95"/>
        <v>1</v>
      </c>
      <c r="BL784" s="202" t="b">
        <f t="shared" si="95"/>
        <v>1</v>
      </c>
      <c r="BM784" s="202" t="b">
        <f t="shared" si="95"/>
        <v>1</v>
      </c>
      <c r="BN784" s="202" t="b">
        <f t="shared" si="95"/>
        <v>1</v>
      </c>
      <c r="BO784" s="202" t="b">
        <f t="shared" si="95"/>
        <v>1</v>
      </c>
      <c r="BP784" s="202" t="b">
        <f t="shared" si="95"/>
        <v>1</v>
      </c>
      <c r="BQ784" s="202" t="b">
        <f t="shared" si="95"/>
        <v>1</v>
      </c>
    </row>
    <row r="785" spans="1:69" s="214" customFormat="1" ht="12" customHeight="1" x14ac:dyDescent="0.2">
      <c r="A785" s="239">
        <v>18900173</v>
      </c>
      <c r="B785" s="240" t="s">
        <v>2417</v>
      </c>
      <c r="C785" s="200" t="s">
        <v>1136</v>
      </c>
      <c r="D785" s="201" t="s">
        <v>475</v>
      </c>
      <c r="E785" s="170"/>
      <c r="F785" s="200"/>
      <c r="G785" s="201"/>
      <c r="H785" s="202" t="s">
        <v>475</v>
      </c>
      <c r="I785" s="202" t="s">
        <v>1684</v>
      </c>
      <c r="J785" s="202" t="s">
        <v>1684</v>
      </c>
      <c r="K785" s="202" t="s">
        <v>1684</v>
      </c>
      <c r="L785" s="202" t="s">
        <v>1685</v>
      </c>
      <c r="M785" s="202" t="s">
        <v>1685</v>
      </c>
      <c r="N785" s="202" t="s">
        <v>1684</v>
      </c>
      <c r="O785" s="167"/>
      <c r="P785" s="203">
        <v>1027354.48</v>
      </c>
      <c r="Q785" s="203">
        <v>1013281.14</v>
      </c>
      <c r="R785" s="203">
        <v>999207.8</v>
      </c>
      <c r="S785" s="203">
        <v>985134.46</v>
      </c>
      <c r="T785" s="203">
        <v>971061.12</v>
      </c>
      <c r="U785" s="203">
        <v>956987.78</v>
      </c>
      <c r="V785" s="203">
        <v>942914.44</v>
      </c>
      <c r="W785" s="203">
        <v>928841.1</v>
      </c>
      <c r="X785" s="203">
        <v>914767.76</v>
      </c>
      <c r="Y785" s="203">
        <v>900694.42</v>
      </c>
      <c r="Z785" s="203">
        <v>886621.08</v>
      </c>
      <c r="AA785" s="203">
        <v>872547.74</v>
      </c>
      <c r="AB785" s="203">
        <v>858474.4</v>
      </c>
      <c r="AC785" s="203"/>
      <c r="AD785" s="203"/>
      <c r="AE785" s="203">
        <v>942914.44</v>
      </c>
      <c r="AF785" s="215"/>
      <c r="AG785" s="216"/>
      <c r="AH785" s="205">
        <v>942914.44</v>
      </c>
      <c r="AI785" s="205"/>
      <c r="AJ785" s="205"/>
      <c r="AK785" s="206"/>
      <c r="AL785" s="205">
        <v>0</v>
      </c>
      <c r="AM785" s="207"/>
      <c r="AN785" s="205"/>
      <c r="AO785" s="208">
        <v>0</v>
      </c>
      <c r="AP785" s="209"/>
      <c r="AQ785" s="210">
        <v>858474.4</v>
      </c>
      <c r="AR785" s="205">
        <v>858474.4</v>
      </c>
      <c r="AS785" s="205"/>
      <c r="AT785" s="205"/>
      <c r="AU785" s="205"/>
      <c r="AV785" s="211">
        <v>0</v>
      </c>
      <c r="AW785" s="205"/>
      <c r="AX785" s="205"/>
      <c r="AY785" s="207">
        <v>0</v>
      </c>
      <c r="AZ785" s="212"/>
      <c r="BA785" s="213">
        <v>858474.4</v>
      </c>
      <c r="BC785" s="202" t="str">
        <f t="shared" si="94"/>
        <v>AIC</v>
      </c>
      <c r="BD785" s="202" t="str">
        <f t="shared" si="94"/>
        <v/>
      </c>
      <c r="BE785" s="202" t="str">
        <f t="shared" si="94"/>
        <v/>
      </c>
      <c r="BF785" s="202" t="str">
        <f t="shared" si="94"/>
        <v/>
      </c>
      <c r="BG785" s="202" t="str">
        <f t="shared" si="93"/>
        <v>NO</v>
      </c>
      <c r="BH785" s="202" t="str">
        <f t="shared" si="93"/>
        <v>NO</v>
      </c>
      <c r="BI785" s="202" t="str">
        <f t="shared" si="90"/>
        <v/>
      </c>
      <c r="BK785" s="202" t="b">
        <f t="shared" si="95"/>
        <v>1</v>
      </c>
      <c r="BL785" s="202" t="b">
        <f t="shared" si="95"/>
        <v>1</v>
      </c>
      <c r="BM785" s="202" t="b">
        <f t="shared" si="95"/>
        <v>1</v>
      </c>
      <c r="BN785" s="202" t="b">
        <f t="shared" si="95"/>
        <v>1</v>
      </c>
      <c r="BO785" s="202" t="b">
        <f t="shared" si="95"/>
        <v>1</v>
      </c>
      <c r="BP785" s="202" t="b">
        <f t="shared" si="95"/>
        <v>1</v>
      </c>
      <c r="BQ785" s="202" t="b">
        <f t="shared" si="95"/>
        <v>1</v>
      </c>
    </row>
    <row r="786" spans="1:69" s="214" customFormat="1" ht="12" customHeight="1" x14ac:dyDescent="0.2">
      <c r="A786" s="239">
        <v>18900183</v>
      </c>
      <c r="B786" s="240" t="s">
        <v>2418</v>
      </c>
      <c r="C786" s="200" t="s">
        <v>1137</v>
      </c>
      <c r="D786" s="201" t="s">
        <v>475</v>
      </c>
      <c r="E786" s="170"/>
      <c r="F786" s="200"/>
      <c r="G786" s="201"/>
      <c r="H786" s="202" t="s">
        <v>475</v>
      </c>
      <c r="I786" s="202" t="s">
        <v>1684</v>
      </c>
      <c r="J786" s="202" t="s">
        <v>1684</v>
      </c>
      <c r="K786" s="202" t="s">
        <v>1684</v>
      </c>
      <c r="L786" s="202" t="s">
        <v>1685</v>
      </c>
      <c r="M786" s="202" t="s">
        <v>1685</v>
      </c>
      <c r="N786" s="202" t="s">
        <v>1684</v>
      </c>
      <c r="O786" s="167"/>
      <c r="P786" s="203">
        <v>297590.37</v>
      </c>
      <c r="Q786" s="203">
        <v>296166.49</v>
      </c>
      <c r="R786" s="203">
        <v>294742.61</v>
      </c>
      <c r="S786" s="203">
        <v>293318.73</v>
      </c>
      <c r="T786" s="203">
        <v>291894.84999999998</v>
      </c>
      <c r="U786" s="203">
        <v>290470.96999999997</v>
      </c>
      <c r="V786" s="203">
        <v>289047.09000000003</v>
      </c>
      <c r="W786" s="203">
        <v>287623.21000000002</v>
      </c>
      <c r="X786" s="203">
        <v>286199.33</v>
      </c>
      <c r="Y786" s="203">
        <v>284775.45</v>
      </c>
      <c r="Z786" s="203">
        <v>283351.57</v>
      </c>
      <c r="AA786" s="203">
        <v>281927.69</v>
      </c>
      <c r="AB786" s="203">
        <v>280503.81</v>
      </c>
      <c r="AC786" s="203"/>
      <c r="AD786" s="203"/>
      <c r="AE786" s="203">
        <v>289047.08999999997</v>
      </c>
      <c r="AF786" s="215"/>
      <c r="AG786" s="216"/>
      <c r="AH786" s="205">
        <v>289047.08999999997</v>
      </c>
      <c r="AI786" s="205"/>
      <c r="AJ786" s="205"/>
      <c r="AK786" s="206"/>
      <c r="AL786" s="205">
        <v>0</v>
      </c>
      <c r="AM786" s="207"/>
      <c r="AN786" s="205"/>
      <c r="AO786" s="208">
        <v>0</v>
      </c>
      <c r="AP786" s="209"/>
      <c r="AQ786" s="210">
        <v>280503.81</v>
      </c>
      <c r="AR786" s="205">
        <v>280503.81</v>
      </c>
      <c r="AS786" s="205"/>
      <c r="AT786" s="205"/>
      <c r="AU786" s="205"/>
      <c r="AV786" s="211">
        <v>0</v>
      </c>
      <c r="AW786" s="205"/>
      <c r="AX786" s="205"/>
      <c r="AY786" s="207">
        <v>0</v>
      </c>
      <c r="AZ786" s="212"/>
      <c r="BA786" s="213">
        <v>280503.81</v>
      </c>
      <c r="BC786" s="202" t="str">
        <f t="shared" si="94"/>
        <v>AIC</v>
      </c>
      <c r="BD786" s="202" t="str">
        <f t="shared" si="94"/>
        <v/>
      </c>
      <c r="BE786" s="202" t="str">
        <f t="shared" si="94"/>
        <v/>
      </c>
      <c r="BF786" s="202" t="str">
        <f t="shared" si="94"/>
        <v/>
      </c>
      <c r="BG786" s="202" t="str">
        <f t="shared" si="93"/>
        <v>NO</v>
      </c>
      <c r="BH786" s="202" t="str">
        <f t="shared" si="93"/>
        <v>NO</v>
      </c>
      <c r="BI786" s="202" t="str">
        <f t="shared" si="90"/>
        <v/>
      </c>
      <c r="BK786" s="202" t="b">
        <f t="shared" si="95"/>
        <v>1</v>
      </c>
      <c r="BL786" s="202" t="b">
        <f t="shared" si="95"/>
        <v>1</v>
      </c>
      <c r="BM786" s="202" t="b">
        <f t="shared" si="95"/>
        <v>1</v>
      </c>
      <c r="BN786" s="202" t="b">
        <f t="shared" si="95"/>
        <v>1</v>
      </c>
      <c r="BO786" s="202" t="b">
        <f t="shared" si="95"/>
        <v>1</v>
      </c>
      <c r="BP786" s="202" t="b">
        <f t="shared" si="95"/>
        <v>1</v>
      </c>
      <c r="BQ786" s="202" t="b">
        <f t="shared" si="95"/>
        <v>1</v>
      </c>
    </row>
    <row r="787" spans="1:69" s="214" customFormat="1" ht="12" customHeight="1" x14ac:dyDescent="0.2">
      <c r="A787" s="239">
        <v>18900193</v>
      </c>
      <c r="B787" s="240" t="s">
        <v>2419</v>
      </c>
      <c r="C787" s="201" t="s">
        <v>1138</v>
      </c>
      <c r="D787" s="201" t="s">
        <v>475</v>
      </c>
      <c r="E787" s="170"/>
      <c r="F787" s="201"/>
      <c r="G787" s="201"/>
      <c r="H787" s="202" t="s">
        <v>475</v>
      </c>
      <c r="I787" s="202" t="s">
        <v>1684</v>
      </c>
      <c r="J787" s="202" t="s">
        <v>1684</v>
      </c>
      <c r="K787" s="202" t="s">
        <v>1684</v>
      </c>
      <c r="L787" s="202" t="s">
        <v>1685</v>
      </c>
      <c r="M787" s="202" t="s">
        <v>1685</v>
      </c>
      <c r="N787" s="202" t="s">
        <v>1684</v>
      </c>
      <c r="O787" s="167"/>
      <c r="P787" s="203">
        <v>2163988.81</v>
      </c>
      <c r="Q787" s="203">
        <v>2144838.46</v>
      </c>
      <c r="R787" s="203">
        <v>2125688.11</v>
      </c>
      <c r="S787" s="203">
        <v>2106537.7599999998</v>
      </c>
      <c r="T787" s="203">
        <v>2087387.41</v>
      </c>
      <c r="U787" s="203">
        <v>2068237.06</v>
      </c>
      <c r="V787" s="203">
        <v>2049086.71</v>
      </c>
      <c r="W787" s="203">
        <v>2029936.36</v>
      </c>
      <c r="X787" s="203">
        <v>2010786.01</v>
      </c>
      <c r="Y787" s="203">
        <v>1991635.66</v>
      </c>
      <c r="Z787" s="203">
        <v>1972485.31</v>
      </c>
      <c r="AA787" s="203">
        <v>1953334.96</v>
      </c>
      <c r="AB787" s="203">
        <v>1934184.61</v>
      </c>
      <c r="AC787" s="203"/>
      <c r="AD787" s="203"/>
      <c r="AE787" s="203">
        <v>2049086.71</v>
      </c>
      <c r="AF787" s="215"/>
      <c r="AG787" s="216"/>
      <c r="AH787" s="205">
        <v>2049086.71</v>
      </c>
      <c r="AI787" s="205"/>
      <c r="AJ787" s="205"/>
      <c r="AK787" s="206"/>
      <c r="AL787" s="205">
        <v>0</v>
      </c>
      <c r="AM787" s="207"/>
      <c r="AN787" s="205"/>
      <c r="AO787" s="208">
        <v>0</v>
      </c>
      <c r="AP787" s="209"/>
      <c r="AQ787" s="210">
        <v>1934184.61</v>
      </c>
      <c r="AR787" s="205">
        <v>1934184.61</v>
      </c>
      <c r="AS787" s="205"/>
      <c r="AT787" s="205"/>
      <c r="AU787" s="205"/>
      <c r="AV787" s="211">
        <v>0</v>
      </c>
      <c r="AW787" s="205"/>
      <c r="AX787" s="205"/>
      <c r="AY787" s="207">
        <v>0</v>
      </c>
      <c r="AZ787" s="212"/>
      <c r="BA787" s="213">
        <v>1934184.61</v>
      </c>
      <c r="BC787" s="202" t="str">
        <f t="shared" si="94"/>
        <v>AIC</v>
      </c>
      <c r="BD787" s="202" t="str">
        <f t="shared" si="94"/>
        <v/>
      </c>
      <c r="BE787" s="202" t="str">
        <f t="shared" si="94"/>
        <v/>
      </c>
      <c r="BF787" s="202" t="str">
        <f t="shared" si="94"/>
        <v/>
      </c>
      <c r="BG787" s="202" t="str">
        <f t="shared" si="93"/>
        <v>NO</v>
      </c>
      <c r="BH787" s="202" t="str">
        <f t="shared" si="93"/>
        <v>NO</v>
      </c>
      <c r="BI787" s="202" t="str">
        <f t="shared" si="90"/>
        <v/>
      </c>
      <c r="BK787" s="202" t="b">
        <f t="shared" si="95"/>
        <v>1</v>
      </c>
      <c r="BL787" s="202" t="b">
        <f t="shared" si="95"/>
        <v>1</v>
      </c>
      <c r="BM787" s="202" t="b">
        <f t="shared" si="95"/>
        <v>1</v>
      </c>
      <c r="BN787" s="202" t="b">
        <f t="shared" si="95"/>
        <v>1</v>
      </c>
      <c r="BO787" s="202" t="b">
        <f t="shared" si="95"/>
        <v>1</v>
      </c>
      <c r="BP787" s="202" t="b">
        <f t="shared" si="95"/>
        <v>1</v>
      </c>
      <c r="BQ787" s="202" t="b">
        <f t="shared" si="95"/>
        <v>1</v>
      </c>
    </row>
    <row r="788" spans="1:69" s="214" customFormat="1" ht="12" customHeight="1" x14ac:dyDescent="0.2">
      <c r="A788" s="239">
        <v>18900203</v>
      </c>
      <c r="B788" s="240" t="s">
        <v>2420</v>
      </c>
      <c r="C788" s="201" t="s">
        <v>1139</v>
      </c>
      <c r="D788" s="201" t="s">
        <v>475</v>
      </c>
      <c r="E788" s="170"/>
      <c r="F788" s="201"/>
      <c r="G788" s="201"/>
      <c r="H788" s="202" t="s">
        <v>475</v>
      </c>
      <c r="I788" s="202" t="s">
        <v>1684</v>
      </c>
      <c r="J788" s="202" t="s">
        <v>1684</v>
      </c>
      <c r="K788" s="202" t="s">
        <v>1684</v>
      </c>
      <c r="L788" s="202" t="s">
        <v>1685</v>
      </c>
      <c r="M788" s="202" t="s">
        <v>1685</v>
      </c>
      <c r="N788" s="202" t="s">
        <v>1684</v>
      </c>
      <c r="O788" s="167"/>
      <c r="P788" s="203">
        <v>2251005.7200000002</v>
      </c>
      <c r="Q788" s="203">
        <v>2244147.1800000002</v>
      </c>
      <c r="R788" s="203">
        <v>2237288.64</v>
      </c>
      <c r="S788" s="203">
        <v>2230430.1</v>
      </c>
      <c r="T788" s="203">
        <v>2223571.56</v>
      </c>
      <c r="U788" s="203">
        <v>2216713.02</v>
      </c>
      <c r="V788" s="203">
        <v>2209854.48</v>
      </c>
      <c r="W788" s="203">
        <v>2202995.94</v>
      </c>
      <c r="X788" s="203">
        <v>2196137.4</v>
      </c>
      <c r="Y788" s="203">
        <v>2189278.86</v>
      </c>
      <c r="Z788" s="203">
        <v>2182420.3199999998</v>
      </c>
      <c r="AA788" s="203">
        <v>2175561.7799999998</v>
      </c>
      <c r="AB788" s="203">
        <v>2168703.2400000002</v>
      </c>
      <c r="AC788" s="203"/>
      <c r="AD788" s="203"/>
      <c r="AE788" s="203">
        <v>2209854.48</v>
      </c>
      <c r="AF788" s="215"/>
      <c r="AG788" s="216"/>
      <c r="AH788" s="205">
        <v>2209854.48</v>
      </c>
      <c r="AI788" s="205"/>
      <c r="AJ788" s="205"/>
      <c r="AK788" s="206"/>
      <c r="AL788" s="205">
        <v>0</v>
      </c>
      <c r="AM788" s="207"/>
      <c r="AN788" s="205"/>
      <c r="AO788" s="208">
        <v>0</v>
      </c>
      <c r="AP788" s="209"/>
      <c r="AQ788" s="210">
        <v>2168703.2400000002</v>
      </c>
      <c r="AR788" s="205">
        <v>2168703.2400000002</v>
      </c>
      <c r="AS788" s="205"/>
      <c r="AT788" s="205"/>
      <c r="AU788" s="205"/>
      <c r="AV788" s="211">
        <v>0</v>
      </c>
      <c r="AW788" s="205"/>
      <c r="AX788" s="205"/>
      <c r="AY788" s="207">
        <v>0</v>
      </c>
      <c r="AZ788" s="212"/>
      <c r="BA788" s="213">
        <v>2168703.2400000002</v>
      </c>
      <c r="BC788" s="202" t="str">
        <f t="shared" si="94"/>
        <v>AIC</v>
      </c>
      <c r="BD788" s="202" t="str">
        <f t="shared" si="94"/>
        <v/>
      </c>
      <c r="BE788" s="202" t="str">
        <f t="shared" si="94"/>
        <v/>
      </c>
      <c r="BF788" s="202" t="str">
        <f t="shared" si="94"/>
        <v/>
      </c>
      <c r="BG788" s="202" t="str">
        <f t="shared" si="93"/>
        <v>NO</v>
      </c>
      <c r="BH788" s="202" t="str">
        <f t="shared" si="93"/>
        <v>NO</v>
      </c>
      <c r="BI788" s="202" t="str">
        <f t="shared" si="90"/>
        <v/>
      </c>
      <c r="BK788" s="202" t="b">
        <f t="shared" si="95"/>
        <v>1</v>
      </c>
      <c r="BL788" s="202" t="b">
        <f t="shared" si="95"/>
        <v>1</v>
      </c>
      <c r="BM788" s="202" t="b">
        <f t="shared" si="95"/>
        <v>1</v>
      </c>
      <c r="BN788" s="202" t="b">
        <f t="shared" si="95"/>
        <v>1</v>
      </c>
      <c r="BO788" s="202" t="b">
        <f t="shared" si="95"/>
        <v>1</v>
      </c>
      <c r="BP788" s="202" t="b">
        <f t="shared" si="95"/>
        <v>1</v>
      </c>
      <c r="BQ788" s="202" t="b">
        <f t="shared" si="95"/>
        <v>1</v>
      </c>
    </row>
    <row r="789" spans="1:69" s="214" customFormat="1" ht="12" customHeight="1" x14ac:dyDescent="0.2">
      <c r="A789" s="239">
        <v>18900213</v>
      </c>
      <c r="B789" s="240" t="s">
        <v>2421</v>
      </c>
      <c r="C789" s="201" t="s">
        <v>1140</v>
      </c>
      <c r="D789" s="201" t="s">
        <v>475</v>
      </c>
      <c r="E789" s="170"/>
      <c r="F789" s="201"/>
      <c r="G789" s="201"/>
      <c r="H789" s="202" t="s">
        <v>475</v>
      </c>
      <c r="I789" s="202" t="s">
        <v>1684</v>
      </c>
      <c r="J789" s="202" t="s">
        <v>1684</v>
      </c>
      <c r="K789" s="202" t="s">
        <v>1684</v>
      </c>
      <c r="L789" s="202" t="s">
        <v>1685</v>
      </c>
      <c r="M789" s="202" t="s">
        <v>1685</v>
      </c>
      <c r="N789" s="202" t="s">
        <v>1684</v>
      </c>
      <c r="O789" s="167"/>
      <c r="P789" s="203">
        <v>8659103.5800000001</v>
      </c>
      <c r="Q789" s="203">
        <v>8632716.0999999996</v>
      </c>
      <c r="R789" s="203">
        <v>8606328.6199999992</v>
      </c>
      <c r="S789" s="203">
        <v>8579941.1400000006</v>
      </c>
      <c r="T789" s="203">
        <v>8553553.6600000001</v>
      </c>
      <c r="U789" s="203">
        <v>8527166.1799999997</v>
      </c>
      <c r="V789" s="203">
        <v>8500778.6999999993</v>
      </c>
      <c r="W789" s="203">
        <v>8474391.2200000007</v>
      </c>
      <c r="X789" s="203">
        <v>8448003.7400000002</v>
      </c>
      <c r="Y789" s="203">
        <v>8421616.2599999998</v>
      </c>
      <c r="Z789" s="203">
        <v>8395228.7799999993</v>
      </c>
      <c r="AA789" s="203">
        <v>8368841.2999999998</v>
      </c>
      <c r="AB789" s="203">
        <v>8342453.8200000003</v>
      </c>
      <c r="AC789" s="203"/>
      <c r="AD789" s="203"/>
      <c r="AE789" s="203">
        <v>8500778.6999999993</v>
      </c>
      <c r="AF789" s="215"/>
      <c r="AG789" s="216"/>
      <c r="AH789" s="205">
        <v>8500778.6999999993</v>
      </c>
      <c r="AI789" s="205"/>
      <c r="AJ789" s="205"/>
      <c r="AK789" s="206"/>
      <c r="AL789" s="205">
        <v>0</v>
      </c>
      <c r="AM789" s="207"/>
      <c r="AN789" s="205"/>
      <c r="AO789" s="208">
        <v>0</v>
      </c>
      <c r="AP789" s="209"/>
      <c r="AQ789" s="210">
        <v>8342453.8200000003</v>
      </c>
      <c r="AR789" s="205">
        <v>8342453.8200000003</v>
      </c>
      <c r="AS789" s="205"/>
      <c r="AT789" s="205"/>
      <c r="AU789" s="205"/>
      <c r="AV789" s="211">
        <v>0</v>
      </c>
      <c r="AW789" s="205"/>
      <c r="AX789" s="205"/>
      <c r="AY789" s="207">
        <v>0</v>
      </c>
      <c r="AZ789" s="212"/>
      <c r="BA789" s="213">
        <v>8342453.8200000003</v>
      </c>
      <c r="BC789" s="202" t="str">
        <f t="shared" si="94"/>
        <v>AIC</v>
      </c>
      <c r="BD789" s="202" t="str">
        <f t="shared" si="94"/>
        <v/>
      </c>
      <c r="BE789" s="202" t="str">
        <f t="shared" si="94"/>
        <v/>
      </c>
      <c r="BF789" s="202" t="str">
        <f t="shared" si="94"/>
        <v/>
      </c>
      <c r="BG789" s="202" t="str">
        <f t="shared" si="93"/>
        <v>NO</v>
      </c>
      <c r="BH789" s="202" t="str">
        <f t="shared" si="93"/>
        <v>NO</v>
      </c>
      <c r="BI789" s="202" t="str">
        <f t="shared" si="90"/>
        <v/>
      </c>
      <c r="BK789" s="202" t="b">
        <f t="shared" si="95"/>
        <v>1</v>
      </c>
      <c r="BL789" s="202" t="b">
        <f t="shared" si="95"/>
        <v>1</v>
      </c>
      <c r="BM789" s="202" t="b">
        <f t="shared" si="95"/>
        <v>1</v>
      </c>
      <c r="BN789" s="202" t="b">
        <f t="shared" si="95"/>
        <v>1</v>
      </c>
      <c r="BO789" s="202" t="b">
        <f t="shared" si="95"/>
        <v>1</v>
      </c>
      <c r="BP789" s="202" t="b">
        <f t="shared" si="95"/>
        <v>1</v>
      </c>
      <c r="BQ789" s="202" t="b">
        <f t="shared" si="95"/>
        <v>1</v>
      </c>
    </row>
    <row r="790" spans="1:69" s="214" customFormat="1" ht="12" customHeight="1" x14ac:dyDescent="0.2">
      <c r="A790" s="241">
        <v>18900233</v>
      </c>
      <c r="B790" s="242" t="s">
        <v>2422</v>
      </c>
      <c r="C790" s="273" t="s">
        <v>1141</v>
      </c>
      <c r="D790" s="244" t="s">
        <v>475</v>
      </c>
      <c r="E790" s="245"/>
      <c r="F790" s="263">
        <v>43174</v>
      </c>
      <c r="G790" s="244"/>
      <c r="H790" s="247" t="s">
        <v>475</v>
      </c>
      <c r="I790" s="247"/>
      <c r="J790" s="247"/>
      <c r="K790" s="247"/>
      <c r="L790" s="247" t="s">
        <v>1685</v>
      </c>
      <c r="M790" s="247" t="s">
        <v>1685</v>
      </c>
      <c r="N790" s="247" t="s">
        <v>1684</v>
      </c>
      <c r="O790" s="248"/>
      <c r="P790" s="249">
        <v>0</v>
      </c>
      <c r="Q790" s="249">
        <v>0</v>
      </c>
      <c r="R790" s="249">
        <v>0</v>
      </c>
      <c r="S790" s="249">
        <v>3597935</v>
      </c>
      <c r="T790" s="249">
        <v>4840367.4000000004</v>
      </c>
      <c r="U790" s="249">
        <v>4840367.4000000004</v>
      </c>
      <c r="V790" s="249">
        <v>4891947.97</v>
      </c>
      <c r="W790" s="249">
        <v>4883614.16</v>
      </c>
      <c r="X790" s="249">
        <v>4875280.3499999996</v>
      </c>
      <c r="Y790" s="249">
        <v>4866946.54</v>
      </c>
      <c r="Z790" s="249">
        <v>4890041.54</v>
      </c>
      <c r="AA790" s="249">
        <v>4881653.82</v>
      </c>
      <c r="AB790" s="249">
        <v>4873266.0999999996</v>
      </c>
      <c r="AC790" s="249"/>
      <c r="AD790" s="249"/>
      <c r="AE790" s="249">
        <v>3750398.9358333331</v>
      </c>
      <c r="AF790" s="250"/>
      <c r="AG790" s="251"/>
      <c r="AH790" s="252">
        <v>3750398.9358333331</v>
      </c>
      <c r="AI790" s="252"/>
      <c r="AJ790" s="252"/>
      <c r="AK790" s="253"/>
      <c r="AL790" s="252"/>
      <c r="AM790" s="254"/>
      <c r="AN790" s="252"/>
      <c r="AO790" s="255">
        <v>0</v>
      </c>
      <c r="AP790" s="252"/>
      <c r="AQ790" s="256">
        <v>4873266.0999999996</v>
      </c>
      <c r="AR790" s="252">
        <v>4873266.0999999996</v>
      </c>
      <c r="AS790" s="252"/>
      <c r="AT790" s="252"/>
      <c r="AU790" s="252"/>
      <c r="AV790" s="257">
        <v>0</v>
      </c>
      <c r="AW790" s="252"/>
      <c r="AX790" s="252"/>
      <c r="AY790" s="254">
        <v>0</v>
      </c>
      <c r="AZ790" s="258"/>
      <c r="BA790" s="213">
        <v>4873266.0999999996</v>
      </c>
      <c r="BC790" s="247" t="str">
        <f t="shared" si="94"/>
        <v>AIC</v>
      </c>
      <c r="BD790" s="247"/>
      <c r="BE790" s="247"/>
      <c r="BF790" s="202"/>
      <c r="BG790" s="202" t="str">
        <f t="shared" si="93"/>
        <v>NO</v>
      </c>
      <c r="BH790" s="202" t="str">
        <f t="shared" si="93"/>
        <v>NO</v>
      </c>
      <c r="BI790" s="202" t="str">
        <f t="shared" si="90"/>
        <v/>
      </c>
      <c r="BK790" s="202" t="b">
        <f t="shared" si="95"/>
        <v>1</v>
      </c>
      <c r="BL790" s="202" t="b">
        <f t="shared" si="95"/>
        <v>1</v>
      </c>
      <c r="BM790" s="202" t="b">
        <f t="shared" si="95"/>
        <v>1</v>
      </c>
      <c r="BN790" s="202" t="b">
        <f t="shared" si="95"/>
        <v>1</v>
      </c>
      <c r="BO790" s="202" t="b">
        <f t="shared" si="95"/>
        <v>1</v>
      </c>
      <c r="BP790" s="202" t="b">
        <f t="shared" si="95"/>
        <v>1</v>
      </c>
      <c r="BQ790" s="202" t="b">
        <f t="shared" si="95"/>
        <v>1</v>
      </c>
    </row>
    <row r="791" spans="1:69" s="214" customFormat="1" ht="12" customHeight="1" x14ac:dyDescent="0.2">
      <c r="A791" s="239">
        <v>18900243</v>
      </c>
      <c r="B791" s="240" t="s">
        <v>2423</v>
      </c>
      <c r="C791" s="200" t="s">
        <v>1142</v>
      </c>
      <c r="D791" s="201" t="s">
        <v>475</v>
      </c>
      <c r="E791" s="170"/>
      <c r="F791" s="200"/>
      <c r="G791" s="201"/>
      <c r="H791" s="202" t="s">
        <v>475</v>
      </c>
      <c r="I791" s="202" t="s">
        <v>1684</v>
      </c>
      <c r="J791" s="202" t="s">
        <v>1684</v>
      </c>
      <c r="K791" s="202" t="s">
        <v>1684</v>
      </c>
      <c r="L791" s="202" t="s">
        <v>1685</v>
      </c>
      <c r="M791" s="202" t="s">
        <v>1685</v>
      </c>
      <c r="N791" s="202" t="s">
        <v>1684</v>
      </c>
      <c r="O791" s="167"/>
      <c r="P791" s="203">
        <v>1748.99</v>
      </c>
      <c r="Q791" s="203">
        <v>1457.42</v>
      </c>
      <c r="R791" s="203">
        <v>1165.8499999999999</v>
      </c>
      <c r="S791" s="203">
        <v>874.28</v>
      </c>
      <c r="T791" s="203">
        <v>582.71</v>
      </c>
      <c r="U791" s="203">
        <v>291.14</v>
      </c>
      <c r="V791" s="203">
        <v>0</v>
      </c>
      <c r="W791" s="203">
        <v>0</v>
      </c>
      <c r="X791" s="203">
        <v>0</v>
      </c>
      <c r="Y791" s="203">
        <v>0</v>
      </c>
      <c r="Z791" s="203">
        <v>0</v>
      </c>
      <c r="AA791" s="203">
        <v>0</v>
      </c>
      <c r="AB791" s="203">
        <v>0</v>
      </c>
      <c r="AC791" s="203"/>
      <c r="AD791" s="203"/>
      <c r="AE791" s="203">
        <v>437.15791666666672</v>
      </c>
      <c r="AF791" s="215"/>
      <c r="AG791" s="216"/>
      <c r="AH791" s="205">
        <v>437.15791666666672</v>
      </c>
      <c r="AI791" s="205"/>
      <c r="AJ791" s="205"/>
      <c r="AK791" s="206"/>
      <c r="AL791" s="205">
        <v>0</v>
      </c>
      <c r="AM791" s="207"/>
      <c r="AN791" s="205"/>
      <c r="AO791" s="208">
        <v>0</v>
      </c>
      <c r="AP791" s="209"/>
      <c r="AQ791" s="210">
        <v>0</v>
      </c>
      <c r="AR791" s="205">
        <v>0</v>
      </c>
      <c r="AS791" s="205"/>
      <c r="AT791" s="205"/>
      <c r="AU791" s="205"/>
      <c r="AV791" s="211">
        <v>0</v>
      </c>
      <c r="AW791" s="205"/>
      <c r="AX791" s="205"/>
      <c r="AY791" s="207">
        <v>0</v>
      </c>
      <c r="AZ791" s="212"/>
      <c r="BA791" s="213">
        <v>0</v>
      </c>
      <c r="BC791" s="202" t="str">
        <f t="shared" ref="BC791:BF822" si="96">IF(VALUE(AR791),BC$7,IF(ISBLANK(AR791),"",BC$7))</f>
        <v>AIC</v>
      </c>
      <c r="BD791" s="202" t="str">
        <f t="shared" si="96"/>
        <v/>
      </c>
      <c r="BE791" s="202" t="str">
        <f t="shared" si="96"/>
        <v/>
      </c>
      <c r="BF791" s="202" t="str">
        <f t="shared" si="96"/>
        <v/>
      </c>
      <c r="BG791" s="202" t="str">
        <f t="shared" si="93"/>
        <v>NO</v>
      </c>
      <c r="BH791" s="202" t="str">
        <f t="shared" si="93"/>
        <v>NO</v>
      </c>
      <c r="BI791" s="202" t="str">
        <f t="shared" ref="BI791:BI859" si="97">IF(OR(CONCATENATE(BG791,BH791)="NOW/C",CONCATENATE(BG791,BH791)="W/CNO"),"W/C","")</f>
        <v/>
      </c>
      <c r="BK791" s="202" t="b">
        <f t="shared" si="95"/>
        <v>1</v>
      </c>
      <c r="BL791" s="202" t="b">
        <f t="shared" si="95"/>
        <v>1</v>
      </c>
      <c r="BM791" s="202" t="b">
        <f t="shared" si="95"/>
        <v>1</v>
      </c>
      <c r="BN791" s="202" t="b">
        <f t="shared" si="95"/>
        <v>1</v>
      </c>
      <c r="BO791" s="202" t="b">
        <f t="shared" si="95"/>
        <v>1</v>
      </c>
      <c r="BP791" s="202" t="b">
        <f t="shared" si="95"/>
        <v>1</v>
      </c>
      <c r="BQ791" s="202" t="b">
        <f t="shared" si="95"/>
        <v>1</v>
      </c>
    </row>
    <row r="792" spans="1:69" s="214" customFormat="1" ht="12" customHeight="1" x14ac:dyDescent="0.2">
      <c r="A792" s="239">
        <v>18900253</v>
      </c>
      <c r="B792" s="240" t="s">
        <v>2424</v>
      </c>
      <c r="C792" s="200" t="s">
        <v>1143</v>
      </c>
      <c r="D792" s="201" t="s">
        <v>475</v>
      </c>
      <c r="E792" s="170"/>
      <c r="F792" s="200"/>
      <c r="G792" s="201"/>
      <c r="H792" s="202" t="s">
        <v>475</v>
      </c>
      <c r="I792" s="202" t="s">
        <v>1684</v>
      </c>
      <c r="J792" s="202" t="s">
        <v>1684</v>
      </c>
      <c r="K792" s="202" t="s">
        <v>1684</v>
      </c>
      <c r="L792" s="202" t="s">
        <v>1685</v>
      </c>
      <c r="M792" s="202" t="s">
        <v>1685</v>
      </c>
      <c r="N792" s="202" t="s">
        <v>1684</v>
      </c>
      <c r="O792" s="167"/>
      <c r="P792" s="203">
        <v>598825.75</v>
      </c>
      <c r="Q792" s="203">
        <v>595035.71</v>
      </c>
      <c r="R792" s="203">
        <v>591245.67000000004</v>
      </c>
      <c r="S792" s="203">
        <v>587455.63</v>
      </c>
      <c r="T792" s="203">
        <v>583665.59</v>
      </c>
      <c r="U792" s="203">
        <v>579875.55000000005</v>
      </c>
      <c r="V792" s="203">
        <v>576085.51</v>
      </c>
      <c r="W792" s="203">
        <v>572295.47</v>
      </c>
      <c r="X792" s="203">
        <v>568505.43000000005</v>
      </c>
      <c r="Y792" s="203">
        <v>564715.39</v>
      </c>
      <c r="Z792" s="203">
        <v>560925.35</v>
      </c>
      <c r="AA792" s="203">
        <v>557135.31000000006</v>
      </c>
      <c r="AB792" s="203">
        <v>553345.27</v>
      </c>
      <c r="AC792" s="203"/>
      <c r="AD792" s="203"/>
      <c r="AE792" s="203">
        <v>576085.50999999978</v>
      </c>
      <c r="AF792" s="215"/>
      <c r="AG792" s="216"/>
      <c r="AH792" s="205">
        <v>576085.50999999978</v>
      </c>
      <c r="AI792" s="205"/>
      <c r="AJ792" s="205"/>
      <c r="AK792" s="206"/>
      <c r="AL792" s="205">
        <v>0</v>
      </c>
      <c r="AM792" s="207"/>
      <c r="AN792" s="205"/>
      <c r="AO792" s="208">
        <v>0</v>
      </c>
      <c r="AP792" s="209"/>
      <c r="AQ792" s="210">
        <v>553345.27</v>
      </c>
      <c r="AR792" s="205">
        <v>553345.27</v>
      </c>
      <c r="AS792" s="205"/>
      <c r="AT792" s="205"/>
      <c r="AU792" s="205"/>
      <c r="AV792" s="211">
        <v>0</v>
      </c>
      <c r="AW792" s="205"/>
      <c r="AX792" s="205"/>
      <c r="AY792" s="207">
        <v>0</v>
      </c>
      <c r="AZ792" s="212"/>
      <c r="BA792" s="213">
        <v>553345.27</v>
      </c>
      <c r="BC792" s="202" t="str">
        <f t="shared" si="96"/>
        <v>AIC</v>
      </c>
      <c r="BD792" s="202" t="str">
        <f t="shared" si="96"/>
        <v/>
      </c>
      <c r="BE792" s="202" t="str">
        <f t="shared" si="96"/>
        <v/>
      </c>
      <c r="BF792" s="202" t="str">
        <f t="shared" si="96"/>
        <v/>
      </c>
      <c r="BG792" s="202" t="str">
        <f t="shared" si="93"/>
        <v>NO</v>
      </c>
      <c r="BH792" s="202" t="str">
        <f t="shared" si="93"/>
        <v>NO</v>
      </c>
      <c r="BI792" s="202" t="str">
        <f t="shared" si="97"/>
        <v/>
      </c>
      <c r="BK792" s="202" t="b">
        <f t="shared" si="95"/>
        <v>1</v>
      </c>
      <c r="BL792" s="202" t="b">
        <f t="shared" si="95"/>
        <v>1</v>
      </c>
      <c r="BM792" s="202" t="b">
        <f t="shared" si="95"/>
        <v>1</v>
      </c>
      <c r="BN792" s="202" t="b">
        <f t="shared" si="95"/>
        <v>1</v>
      </c>
      <c r="BO792" s="202" t="b">
        <f t="shared" si="95"/>
        <v>1</v>
      </c>
      <c r="BP792" s="202" t="b">
        <f t="shared" si="95"/>
        <v>1</v>
      </c>
      <c r="BQ792" s="202" t="b">
        <f t="shared" si="95"/>
        <v>1</v>
      </c>
    </row>
    <row r="793" spans="1:69" s="214" customFormat="1" ht="12" customHeight="1" x14ac:dyDescent="0.2">
      <c r="A793" s="239">
        <v>18900263</v>
      </c>
      <c r="B793" s="240" t="s">
        <v>2425</v>
      </c>
      <c r="C793" s="200" t="s">
        <v>1144</v>
      </c>
      <c r="D793" s="201" t="s">
        <v>475</v>
      </c>
      <c r="E793" s="170"/>
      <c r="F793" s="200"/>
      <c r="G793" s="201"/>
      <c r="H793" s="202" t="s">
        <v>475</v>
      </c>
      <c r="I793" s="202" t="s">
        <v>1684</v>
      </c>
      <c r="J793" s="202" t="s">
        <v>1684</v>
      </c>
      <c r="K793" s="202" t="s">
        <v>1684</v>
      </c>
      <c r="L793" s="202" t="s">
        <v>1685</v>
      </c>
      <c r="M793" s="202" t="s">
        <v>1685</v>
      </c>
      <c r="N793" s="202" t="s">
        <v>1684</v>
      </c>
      <c r="O793" s="167"/>
      <c r="P793" s="203">
        <v>455058.06</v>
      </c>
      <c r="Q793" s="203">
        <v>452177.94</v>
      </c>
      <c r="R793" s="203">
        <v>449297.82</v>
      </c>
      <c r="S793" s="203">
        <v>446417.7</v>
      </c>
      <c r="T793" s="203">
        <v>443537.58</v>
      </c>
      <c r="U793" s="203">
        <v>440657.46</v>
      </c>
      <c r="V793" s="203">
        <v>437777.34</v>
      </c>
      <c r="W793" s="203">
        <v>434897.22</v>
      </c>
      <c r="X793" s="203">
        <v>432017.1</v>
      </c>
      <c r="Y793" s="203">
        <v>429136.98</v>
      </c>
      <c r="Z793" s="203">
        <v>426256.86</v>
      </c>
      <c r="AA793" s="203">
        <v>423376.74</v>
      </c>
      <c r="AB793" s="203">
        <v>420496.62</v>
      </c>
      <c r="AC793" s="203"/>
      <c r="AD793" s="203"/>
      <c r="AE793" s="203">
        <v>437777.34</v>
      </c>
      <c r="AF793" s="215"/>
      <c r="AG793" s="216"/>
      <c r="AH793" s="205">
        <v>437777.34</v>
      </c>
      <c r="AI793" s="205"/>
      <c r="AJ793" s="205"/>
      <c r="AK793" s="206"/>
      <c r="AL793" s="205">
        <v>0</v>
      </c>
      <c r="AM793" s="207"/>
      <c r="AN793" s="205"/>
      <c r="AO793" s="208">
        <v>0</v>
      </c>
      <c r="AP793" s="209"/>
      <c r="AQ793" s="210">
        <v>420496.62</v>
      </c>
      <c r="AR793" s="205">
        <v>420496.62</v>
      </c>
      <c r="AS793" s="205"/>
      <c r="AT793" s="205"/>
      <c r="AU793" s="205"/>
      <c r="AV793" s="211">
        <v>0</v>
      </c>
      <c r="AW793" s="205"/>
      <c r="AX793" s="205"/>
      <c r="AY793" s="207">
        <v>0</v>
      </c>
      <c r="AZ793" s="212"/>
      <c r="BA793" s="213">
        <v>420496.62</v>
      </c>
      <c r="BC793" s="202" t="str">
        <f t="shared" si="96"/>
        <v>AIC</v>
      </c>
      <c r="BD793" s="202" t="str">
        <f t="shared" si="96"/>
        <v/>
      </c>
      <c r="BE793" s="202" t="str">
        <f t="shared" si="96"/>
        <v/>
      </c>
      <c r="BF793" s="202" t="str">
        <f t="shared" si="96"/>
        <v/>
      </c>
      <c r="BG793" s="202" t="str">
        <f t="shared" si="93"/>
        <v>NO</v>
      </c>
      <c r="BH793" s="202" t="str">
        <f t="shared" si="93"/>
        <v>NO</v>
      </c>
      <c r="BI793" s="202" t="str">
        <f t="shared" si="97"/>
        <v/>
      </c>
      <c r="BK793" s="202" t="b">
        <f t="shared" si="95"/>
        <v>1</v>
      </c>
      <c r="BL793" s="202" t="b">
        <f t="shared" si="95"/>
        <v>1</v>
      </c>
      <c r="BM793" s="202" t="b">
        <f t="shared" si="95"/>
        <v>1</v>
      </c>
      <c r="BN793" s="202" t="b">
        <f t="shared" si="95"/>
        <v>1</v>
      </c>
      <c r="BO793" s="202" t="b">
        <f t="shared" si="95"/>
        <v>1</v>
      </c>
      <c r="BP793" s="202" t="b">
        <f t="shared" si="95"/>
        <v>1</v>
      </c>
      <c r="BQ793" s="202" t="b">
        <f t="shared" si="95"/>
        <v>1</v>
      </c>
    </row>
    <row r="794" spans="1:69" s="214" customFormat="1" ht="12" customHeight="1" x14ac:dyDescent="0.2">
      <c r="A794" s="239">
        <v>18900273</v>
      </c>
      <c r="B794" s="240" t="s">
        <v>2426</v>
      </c>
      <c r="C794" s="200" t="s">
        <v>1145</v>
      </c>
      <c r="D794" s="201" t="s">
        <v>475</v>
      </c>
      <c r="E794" s="170"/>
      <c r="F794" s="200"/>
      <c r="G794" s="201"/>
      <c r="H794" s="202" t="s">
        <v>475</v>
      </c>
      <c r="I794" s="202" t="s">
        <v>1684</v>
      </c>
      <c r="J794" s="202" t="s">
        <v>1684</v>
      </c>
      <c r="K794" s="202" t="s">
        <v>1684</v>
      </c>
      <c r="L794" s="202" t="s">
        <v>1685</v>
      </c>
      <c r="M794" s="202" t="s">
        <v>1685</v>
      </c>
      <c r="N794" s="202" t="s">
        <v>1684</v>
      </c>
      <c r="O794" s="167"/>
      <c r="P794" s="203">
        <v>1393367.77</v>
      </c>
      <c r="Q794" s="203">
        <v>1384548.98</v>
      </c>
      <c r="R794" s="203">
        <v>1375730.19</v>
      </c>
      <c r="S794" s="203">
        <v>1366911.4</v>
      </c>
      <c r="T794" s="203">
        <v>1358092.61</v>
      </c>
      <c r="U794" s="203">
        <v>1349273.82</v>
      </c>
      <c r="V794" s="203">
        <v>1340455.03</v>
      </c>
      <c r="W794" s="203">
        <v>1331636.24</v>
      </c>
      <c r="X794" s="203">
        <v>1322817.45</v>
      </c>
      <c r="Y794" s="203">
        <v>1313998.6599999999</v>
      </c>
      <c r="Z794" s="203">
        <v>1305179.8700000001</v>
      </c>
      <c r="AA794" s="203">
        <v>1296361.08</v>
      </c>
      <c r="AB794" s="203">
        <v>1287542.29</v>
      </c>
      <c r="AC794" s="203"/>
      <c r="AD794" s="203"/>
      <c r="AE794" s="203">
        <v>1340455.03</v>
      </c>
      <c r="AF794" s="215"/>
      <c r="AG794" s="216"/>
      <c r="AH794" s="205">
        <v>1340455.03</v>
      </c>
      <c r="AI794" s="205"/>
      <c r="AJ794" s="205"/>
      <c r="AK794" s="206"/>
      <c r="AL794" s="205">
        <v>0</v>
      </c>
      <c r="AM794" s="207"/>
      <c r="AN794" s="205"/>
      <c r="AO794" s="208">
        <v>0</v>
      </c>
      <c r="AP794" s="209"/>
      <c r="AQ794" s="210">
        <v>1287542.29</v>
      </c>
      <c r="AR794" s="205">
        <v>1287542.29</v>
      </c>
      <c r="AS794" s="205"/>
      <c r="AT794" s="205"/>
      <c r="AU794" s="205"/>
      <c r="AV794" s="211">
        <v>0</v>
      </c>
      <c r="AW794" s="205"/>
      <c r="AX794" s="205"/>
      <c r="AY794" s="207">
        <v>0</v>
      </c>
      <c r="AZ794" s="212"/>
      <c r="BA794" s="213">
        <v>1287542.29</v>
      </c>
      <c r="BC794" s="202" t="str">
        <f t="shared" si="96"/>
        <v>AIC</v>
      </c>
      <c r="BD794" s="202" t="str">
        <f t="shared" si="96"/>
        <v/>
      </c>
      <c r="BE794" s="202" t="str">
        <f t="shared" si="96"/>
        <v/>
      </c>
      <c r="BF794" s="202" t="str">
        <f t="shared" si="96"/>
        <v/>
      </c>
      <c r="BG794" s="202" t="str">
        <f t="shared" si="93"/>
        <v>NO</v>
      </c>
      <c r="BH794" s="202" t="str">
        <f t="shared" si="93"/>
        <v>NO</v>
      </c>
      <c r="BI794" s="202" t="str">
        <f t="shared" si="97"/>
        <v/>
      </c>
      <c r="BK794" s="202" t="b">
        <f t="shared" si="95"/>
        <v>1</v>
      </c>
      <c r="BL794" s="202" t="b">
        <f t="shared" si="95"/>
        <v>1</v>
      </c>
      <c r="BM794" s="202" t="b">
        <f t="shared" si="95"/>
        <v>1</v>
      </c>
      <c r="BN794" s="202" t="b">
        <f t="shared" si="95"/>
        <v>1</v>
      </c>
      <c r="BO794" s="202" t="b">
        <f t="shared" si="95"/>
        <v>1</v>
      </c>
      <c r="BP794" s="202" t="b">
        <f t="shared" si="95"/>
        <v>1</v>
      </c>
      <c r="BQ794" s="202" t="b">
        <f t="shared" si="95"/>
        <v>1</v>
      </c>
    </row>
    <row r="795" spans="1:69" s="214" customFormat="1" ht="12" customHeight="1" x14ac:dyDescent="0.2">
      <c r="A795" s="239">
        <v>18900283</v>
      </c>
      <c r="B795" s="240" t="s">
        <v>2427</v>
      </c>
      <c r="C795" s="200" t="s">
        <v>1146</v>
      </c>
      <c r="D795" s="201" t="s">
        <v>475</v>
      </c>
      <c r="E795" s="170"/>
      <c r="F795" s="200"/>
      <c r="G795" s="201"/>
      <c r="H795" s="202" t="s">
        <v>475</v>
      </c>
      <c r="I795" s="202" t="s">
        <v>1684</v>
      </c>
      <c r="J795" s="202" t="s">
        <v>1684</v>
      </c>
      <c r="K795" s="202" t="s">
        <v>1684</v>
      </c>
      <c r="L795" s="202" t="s">
        <v>1685</v>
      </c>
      <c r="M795" s="202" t="s">
        <v>1685</v>
      </c>
      <c r="N795" s="202" t="s">
        <v>1684</v>
      </c>
      <c r="O795" s="167"/>
      <c r="P795" s="203">
        <v>425255.07</v>
      </c>
      <c r="Q795" s="203">
        <v>422563.59</v>
      </c>
      <c r="R795" s="203">
        <v>419872.11</v>
      </c>
      <c r="S795" s="203">
        <v>417180.63</v>
      </c>
      <c r="T795" s="203">
        <v>414489.15</v>
      </c>
      <c r="U795" s="203">
        <v>411797.67</v>
      </c>
      <c r="V795" s="203">
        <v>409106.19</v>
      </c>
      <c r="W795" s="203">
        <v>406414.71</v>
      </c>
      <c r="X795" s="203">
        <v>403723.23</v>
      </c>
      <c r="Y795" s="203">
        <v>401031.75</v>
      </c>
      <c r="Z795" s="203">
        <v>398340.27</v>
      </c>
      <c r="AA795" s="203">
        <v>395648.79</v>
      </c>
      <c r="AB795" s="203">
        <v>392957.31</v>
      </c>
      <c r="AC795" s="203"/>
      <c r="AD795" s="203"/>
      <c r="AE795" s="203">
        <v>409106.19</v>
      </c>
      <c r="AF795" s="215"/>
      <c r="AG795" s="216"/>
      <c r="AH795" s="205">
        <v>409106.19</v>
      </c>
      <c r="AI795" s="205"/>
      <c r="AJ795" s="205"/>
      <c r="AK795" s="206"/>
      <c r="AL795" s="205">
        <v>0</v>
      </c>
      <c r="AM795" s="207"/>
      <c r="AN795" s="205"/>
      <c r="AO795" s="208">
        <v>0</v>
      </c>
      <c r="AP795" s="209"/>
      <c r="AQ795" s="210">
        <v>392957.31</v>
      </c>
      <c r="AR795" s="205">
        <v>392957.31</v>
      </c>
      <c r="AS795" s="205"/>
      <c r="AT795" s="205"/>
      <c r="AU795" s="205"/>
      <c r="AV795" s="211">
        <v>0</v>
      </c>
      <c r="AW795" s="205"/>
      <c r="AX795" s="205"/>
      <c r="AY795" s="207">
        <v>0</v>
      </c>
      <c r="AZ795" s="212"/>
      <c r="BA795" s="213">
        <v>392957.31</v>
      </c>
      <c r="BC795" s="202" t="str">
        <f t="shared" si="96"/>
        <v>AIC</v>
      </c>
      <c r="BD795" s="202" t="str">
        <f t="shared" si="96"/>
        <v/>
      </c>
      <c r="BE795" s="202" t="str">
        <f t="shared" si="96"/>
        <v/>
      </c>
      <c r="BF795" s="202" t="str">
        <f t="shared" si="96"/>
        <v/>
      </c>
      <c r="BG795" s="202" t="str">
        <f t="shared" si="93"/>
        <v>NO</v>
      </c>
      <c r="BH795" s="202" t="str">
        <f t="shared" si="93"/>
        <v>NO</v>
      </c>
      <c r="BI795" s="202" t="str">
        <f t="shared" si="97"/>
        <v/>
      </c>
      <c r="BK795" s="202" t="b">
        <f t="shared" si="95"/>
        <v>1</v>
      </c>
      <c r="BL795" s="202" t="b">
        <f t="shared" si="95"/>
        <v>1</v>
      </c>
      <c r="BM795" s="202" t="b">
        <f t="shared" si="95"/>
        <v>1</v>
      </c>
      <c r="BN795" s="202" t="b">
        <f t="shared" si="95"/>
        <v>1</v>
      </c>
      <c r="BO795" s="202" t="b">
        <f t="shared" si="95"/>
        <v>1</v>
      </c>
      <c r="BP795" s="202" t="b">
        <f t="shared" si="95"/>
        <v>1</v>
      </c>
      <c r="BQ795" s="202" t="b">
        <f t="shared" si="95"/>
        <v>1</v>
      </c>
    </row>
    <row r="796" spans="1:69" s="214" customFormat="1" ht="12" customHeight="1" x14ac:dyDescent="0.2">
      <c r="A796" s="239">
        <v>18900293</v>
      </c>
      <c r="B796" s="240" t="s">
        <v>2428</v>
      </c>
      <c r="C796" s="200" t="s">
        <v>1147</v>
      </c>
      <c r="D796" s="201" t="s">
        <v>475</v>
      </c>
      <c r="E796" s="170"/>
      <c r="F796" s="200"/>
      <c r="G796" s="201"/>
      <c r="H796" s="202" t="s">
        <v>475</v>
      </c>
      <c r="I796" s="202" t="s">
        <v>1684</v>
      </c>
      <c r="J796" s="202" t="s">
        <v>1684</v>
      </c>
      <c r="K796" s="202" t="s">
        <v>1684</v>
      </c>
      <c r="L796" s="202" t="s">
        <v>1685</v>
      </c>
      <c r="M796" s="202" t="s">
        <v>1685</v>
      </c>
      <c r="N796" s="202" t="s">
        <v>1684</v>
      </c>
      <c r="O796" s="167"/>
      <c r="P796" s="203">
        <v>4564.5</v>
      </c>
      <c r="Q796" s="203">
        <v>4469.41</v>
      </c>
      <c r="R796" s="203">
        <v>4374.32</v>
      </c>
      <c r="S796" s="203">
        <v>4279.2299999999996</v>
      </c>
      <c r="T796" s="203">
        <v>4184.1400000000003</v>
      </c>
      <c r="U796" s="203">
        <v>4089.05</v>
      </c>
      <c r="V796" s="203">
        <v>3993.96</v>
      </c>
      <c r="W796" s="203">
        <v>3898.87</v>
      </c>
      <c r="X796" s="203">
        <v>3803.78</v>
      </c>
      <c r="Y796" s="203">
        <v>3708.69</v>
      </c>
      <c r="Z796" s="203">
        <v>3613.6</v>
      </c>
      <c r="AA796" s="203">
        <v>3518.51</v>
      </c>
      <c r="AB796" s="203">
        <v>3423.42</v>
      </c>
      <c r="AC796" s="203"/>
      <c r="AD796" s="203"/>
      <c r="AE796" s="203">
        <v>3993.9599999999996</v>
      </c>
      <c r="AF796" s="215"/>
      <c r="AG796" s="216"/>
      <c r="AH796" s="205">
        <v>3993.9599999999996</v>
      </c>
      <c r="AI796" s="205"/>
      <c r="AJ796" s="205"/>
      <c r="AK796" s="206"/>
      <c r="AL796" s="205">
        <v>0</v>
      </c>
      <c r="AM796" s="207"/>
      <c r="AN796" s="205"/>
      <c r="AO796" s="208">
        <v>0</v>
      </c>
      <c r="AP796" s="209"/>
      <c r="AQ796" s="210">
        <v>3423.42</v>
      </c>
      <c r="AR796" s="205">
        <v>3423.42</v>
      </c>
      <c r="AS796" s="205"/>
      <c r="AT796" s="205"/>
      <c r="AU796" s="205"/>
      <c r="AV796" s="211">
        <v>0</v>
      </c>
      <c r="AW796" s="205"/>
      <c r="AX796" s="205"/>
      <c r="AY796" s="207">
        <v>0</v>
      </c>
      <c r="AZ796" s="212"/>
      <c r="BA796" s="213">
        <v>3423.42</v>
      </c>
      <c r="BC796" s="202" t="str">
        <f t="shared" si="96"/>
        <v>AIC</v>
      </c>
      <c r="BD796" s="202" t="str">
        <f t="shared" si="96"/>
        <v/>
      </c>
      <c r="BE796" s="202" t="str">
        <f t="shared" si="96"/>
        <v/>
      </c>
      <c r="BF796" s="202" t="str">
        <f t="shared" si="96"/>
        <v/>
      </c>
      <c r="BG796" s="202" t="str">
        <f t="shared" si="93"/>
        <v>NO</v>
      </c>
      <c r="BH796" s="202" t="str">
        <f t="shared" si="93"/>
        <v>NO</v>
      </c>
      <c r="BI796" s="202" t="str">
        <f t="shared" si="97"/>
        <v/>
      </c>
      <c r="BK796" s="202" t="b">
        <f t="shared" si="95"/>
        <v>1</v>
      </c>
      <c r="BL796" s="202" t="b">
        <f t="shared" si="95"/>
        <v>1</v>
      </c>
      <c r="BM796" s="202" t="b">
        <f t="shared" si="95"/>
        <v>1</v>
      </c>
      <c r="BN796" s="202" t="b">
        <f t="shared" si="95"/>
        <v>1</v>
      </c>
      <c r="BO796" s="202" t="b">
        <f t="shared" si="95"/>
        <v>1</v>
      </c>
      <c r="BP796" s="202" t="b">
        <f t="shared" si="95"/>
        <v>1</v>
      </c>
      <c r="BQ796" s="202" t="b">
        <f t="shared" si="95"/>
        <v>1</v>
      </c>
    </row>
    <row r="797" spans="1:69" s="214" customFormat="1" ht="12" customHeight="1" x14ac:dyDescent="0.2">
      <c r="A797" s="239">
        <v>18900303</v>
      </c>
      <c r="B797" s="240" t="s">
        <v>2429</v>
      </c>
      <c r="C797" s="200" t="s">
        <v>1148</v>
      </c>
      <c r="D797" s="201" t="s">
        <v>475</v>
      </c>
      <c r="E797" s="170"/>
      <c r="F797" s="200"/>
      <c r="G797" s="201"/>
      <c r="H797" s="202" t="s">
        <v>475</v>
      </c>
      <c r="I797" s="202" t="s">
        <v>1684</v>
      </c>
      <c r="J797" s="202" t="s">
        <v>1684</v>
      </c>
      <c r="K797" s="202" t="s">
        <v>1684</v>
      </c>
      <c r="L797" s="202" t="s">
        <v>1685</v>
      </c>
      <c r="M797" s="202" t="s">
        <v>1685</v>
      </c>
      <c r="N797" s="202" t="s">
        <v>1684</v>
      </c>
      <c r="O797" s="167"/>
      <c r="P797" s="203">
        <v>10649.37</v>
      </c>
      <c r="Q797" s="203">
        <v>10427.49</v>
      </c>
      <c r="R797" s="203">
        <v>10205.61</v>
      </c>
      <c r="S797" s="203">
        <v>9983.73</v>
      </c>
      <c r="T797" s="203">
        <v>9761.85</v>
      </c>
      <c r="U797" s="203">
        <v>9539.9699999999993</v>
      </c>
      <c r="V797" s="203">
        <v>9318.09</v>
      </c>
      <c r="W797" s="203">
        <v>9096.2099999999991</v>
      </c>
      <c r="X797" s="203">
        <v>8874.33</v>
      </c>
      <c r="Y797" s="203">
        <v>8652.4500000000007</v>
      </c>
      <c r="Z797" s="203">
        <v>8430.57</v>
      </c>
      <c r="AA797" s="203">
        <v>8208.69</v>
      </c>
      <c r="AB797" s="203">
        <v>7986.81</v>
      </c>
      <c r="AC797" s="203"/>
      <c r="AD797" s="203"/>
      <c r="AE797" s="203">
        <v>9318.090000000002</v>
      </c>
      <c r="AF797" s="215"/>
      <c r="AG797" s="216"/>
      <c r="AH797" s="205">
        <v>9318.090000000002</v>
      </c>
      <c r="AI797" s="205"/>
      <c r="AJ797" s="205"/>
      <c r="AK797" s="206"/>
      <c r="AL797" s="205">
        <v>0</v>
      </c>
      <c r="AM797" s="207"/>
      <c r="AN797" s="205"/>
      <c r="AO797" s="208">
        <v>0</v>
      </c>
      <c r="AP797" s="209"/>
      <c r="AQ797" s="210">
        <v>7986.81</v>
      </c>
      <c r="AR797" s="205">
        <v>7986.81</v>
      </c>
      <c r="AS797" s="205"/>
      <c r="AT797" s="205"/>
      <c r="AU797" s="205"/>
      <c r="AV797" s="211">
        <v>0</v>
      </c>
      <c r="AW797" s="205"/>
      <c r="AX797" s="205"/>
      <c r="AY797" s="207">
        <v>0</v>
      </c>
      <c r="AZ797" s="212"/>
      <c r="BA797" s="213">
        <v>7986.81</v>
      </c>
      <c r="BC797" s="202" t="str">
        <f t="shared" si="96"/>
        <v>AIC</v>
      </c>
      <c r="BD797" s="202" t="str">
        <f t="shared" si="96"/>
        <v/>
      </c>
      <c r="BE797" s="202" t="str">
        <f t="shared" si="96"/>
        <v/>
      </c>
      <c r="BF797" s="202" t="str">
        <f t="shared" si="96"/>
        <v/>
      </c>
      <c r="BG797" s="202" t="str">
        <f t="shared" si="93"/>
        <v>NO</v>
      </c>
      <c r="BH797" s="202" t="str">
        <f t="shared" si="93"/>
        <v>NO</v>
      </c>
      <c r="BI797" s="202" t="str">
        <f t="shared" si="97"/>
        <v/>
      </c>
      <c r="BK797" s="202" t="b">
        <f t="shared" si="95"/>
        <v>1</v>
      </c>
      <c r="BL797" s="202" t="b">
        <f t="shared" si="95"/>
        <v>1</v>
      </c>
      <c r="BM797" s="202" t="b">
        <f t="shared" si="95"/>
        <v>1</v>
      </c>
      <c r="BN797" s="202" t="b">
        <f t="shared" si="95"/>
        <v>1</v>
      </c>
      <c r="BO797" s="202" t="b">
        <f t="shared" si="95"/>
        <v>1</v>
      </c>
      <c r="BP797" s="202" t="b">
        <f t="shared" si="95"/>
        <v>1</v>
      </c>
      <c r="BQ797" s="202" t="b">
        <f t="shared" si="95"/>
        <v>1</v>
      </c>
    </row>
    <row r="798" spans="1:69" s="214" customFormat="1" ht="12" customHeight="1" x14ac:dyDescent="0.2">
      <c r="A798" s="239">
        <v>18900323</v>
      </c>
      <c r="B798" s="240" t="s">
        <v>2430</v>
      </c>
      <c r="C798" s="200" t="s">
        <v>1149</v>
      </c>
      <c r="D798" s="201" t="s">
        <v>475</v>
      </c>
      <c r="E798" s="170"/>
      <c r="F798" s="200"/>
      <c r="G798" s="201"/>
      <c r="H798" s="202" t="s">
        <v>475</v>
      </c>
      <c r="I798" s="202" t="s">
        <v>1684</v>
      </c>
      <c r="J798" s="202" t="s">
        <v>1684</v>
      </c>
      <c r="K798" s="202" t="s">
        <v>1684</v>
      </c>
      <c r="L798" s="202" t="s">
        <v>1685</v>
      </c>
      <c r="M798" s="202" t="s">
        <v>1685</v>
      </c>
      <c r="N798" s="202" t="s">
        <v>1684</v>
      </c>
      <c r="O798" s="167"/>
      <c r="P798" s="203">
        <v>291600.2</v>
      </c>
      <c r="Q798" s="203">
        <v>286393.06</v>
      </c>
      <c r="R798" s="203">
        <v>281185.91999999998</v>
      </c>
      <c r="S798" s="203">
        <v>275978.78000000003</v>
      </c>
      <c r="T798" s="203">
        <v>270771.64</v>
      </c>
      <c r="U798" s="203">
        <v>265564.5</v>
      </c>
      <c r="V798" s="203">
        <v>260357.36</v>
      </c>
      <c r="W798" s="203">
        <v>255150.22</v>
      </c>
      <c r="X798" s="203">
        <v>249943.08</v>
      </c>
      <c r="Y798" s="203">
        <v>244735.94</v>
      </c>
      <c r="Z798" s="203">
        <v>239528.8</v>
      </c>
      <c r="AA798" s="203">
        <v>234321.66</v>
      </c>
      <c r="AB798" s="203">
        <v>229114.52</v>
      </c>
      <c r="AC798" s="203"/>
      <c r="AD798" s="203"/>
      <c r="AE798" s="203">
        <v>260357.35999999996</v>
      </c>
      <c r="AF798" s="215"/>
      <c r="AG798" s="216"/>
      <c r="AH798" s="205">
        <v>260357.35999999996</v>
      </c>
      <c r="AI798" s="205"/>
      <c r="AJ798" s="205"/>
      <c r="AK798" s="206"/>
      <c r="AL798" s="205">
        <v>0</v>
      </c>
      <c r="AM798" s="207"/>
      <c r="AN798" s="205"/>
      <c r="AO798" s="208">
        <v>0</v>
      </c>
      <c r="AP798" s="209"/>
      <c r="AQ798" s="210">
        <v>229114.52</v>
      </c>
      <c r="AR798" s="205">
        <v>229114.52</v>
      </c>
      <c r="AS798" s="205"/>
      <c r="AT798" s="205"/>
      <c r="AU798" s="205"/>
      <c r="AV798" s="211">
        <v>0</v>
      </c>
      <c r="AW798" s="205"/>
      <c r="AX798" s="205"/>
      <c r="AY798" s="207">
        <v>0</v>
      </c>
      <c r="AZ798" s="212"/>
      <c r="BA798" s="213">
        <v>229114.52</v>
      </c>
      <c r="BC798" s="202" t="str">
        <f t="shared" si="96"/>
        <v>AIC</v>
      </c>
      <c r="BD798" s="202" t="str">
        <f t="shared" si="96"/>
        <v/>
      </c>
      <c r="BE798" s="202" t="str">
        <f t="shared" si="96"/>
        <v/>
      </c>
      <c r="BF798" s="202" t="str">
        <f t="shared" si="96"/>
        <v/>
      </c>
      <c r="BG798" s="202" t="str">
        <f t="shared" si="93"/>
        <v>NO</v>
      </c>
      <c r="BH798" s="202" t="str">
        <f t="shared" si="93"/>
        <v>NO</v>
      </c>
      <c r="BI798" s="202" t="str">
        <f t="shared" si="97"/>
        <v/>
      </c>
      <c r="BK798" s="202" t="b">
        <f t="shared" si="95"/>
        <v>1</v>
      </c>
      <c r="BL798" s="202" t="b">
        <f t="shared" si="95"/>
        <v>1</v>
      </c>
      <c r="BM798" s="202" t="b">
        <f t="shared" si="95"/>
        <v>1</v>
      </c>
      <c r="BN798" s="202" t="b">
        <f t="shared" si="95"/>
        <v>1</v>
      </c>
      <c r="BO798" s="202" t="b">
        <f t="shared" si="95"/>
        <v>1</v>
      </c>
      <c r="BP798" s="202" t="b">
        <f t="shared" si="95"/>
        <v>1</v>
      </c>
      <c r="BQ798" s="202" t="b">
        <f t="shared" si="95"/>
        <v>1</v>
      </c>
    </row>
    <row r="799" spans="1:69" s="214" customFormat="1" ht="12" customHeight="1" x14ac:dyDescent="0.2">
      <c r="A799" s="239">
        <v>18900353</v>
      </c>
      <c r="B799" s="240" t="s">
        <v>2431</v>
      </c>
      <c r="C799" s="200" t="s">
        <v>1150</v>
      </c>
      <c r="D799" s="201" t="s">
        <v>475</v>
      </c>
      <c r="E799" s="170"/>
      <c r="F799" s="200"/>
      <c r="G799" s="201"/>
      <c r="H799" s="202" t="s">
        <v>475</v>
      </c>
      <c r="I799" s="202" t="s">
        <v>1684</v>
      </c>
      <c r="J799" s="202" t="s">
        <v>1684</v>
      </c>
      <c r="K799" s="202" t="s">
        <v>1684</v>
      </c>
      <c r="L799" s="202" t="s">
        <v>1685</v>
      </c>
      <c r="M799" s="202" t="s">
        <v>1685</v>
      </c>
      <c r="N799" s="202" t="s">
        <v>1684</v>
      </c>
      <c r="O799" s="167"/>
      <c r="P799" s="203">
        <v>59497.38</v>
      </c>
      <c r="Q799" s="203">
        <v>58609.39</v>
      </c>
      <c r="R799" s="203">
        <v>57721.4</v>
      </c>
      <c r="S799" s="203">
        <v>56833.41</v>
      </c>
      <c r="T799" s="203">
        <v>55945.42</v>
      </c>
      <c r="U799" s="203">
        <v>55057.43</v>
      </c>
      <c r="V799" s="203">
        <v>54169.440000000002</v>
      </c>
      <c r="W799" s="203">
        <v>53281.45</v>
      </c>
      <c r="X799" s="203">
        <v>52393.46</v>
      </c>
      <c r="Y799" s="203">
        <v>51505.47</v>
      </c>
      <c r="Z799" s="203">
        <v>50617.48</v>
      </c>
      <c r="AA799" s="203">
        <v>49729.49</v>
      </c>
      <c r="AB799" s="203">
        <v>48841.5</v>
      </c>
      <c r="AC799" s="203"/>
      <c r="AD799" s="203"/>
      <c r="AE799" s="203">
        <v>54169.440000000002</v>
      </c>
      <c r="AF799" s="215"/>
      <c r="AG799" s="216"/>
      <c r="AH799" s="205">
        <v>54169.440000000002</v>
      </c>
      <c r="AI799" s="205"/>
      <c r="AJ799" s="205"/>
      <c r="AK799" s="206"/>
      <c r="AL799" s="205">
        <v>0</v>
      </c>
      <c r="AM799" s="207"/>
      <c r="AN799" s="205"/>
      <c r="AO799" s="208">
        <v>0</v>
      </c>
      <c r="AP799" s="209"/>
      <c r="AQ799" s="210">
        <v>48841.5</v>
      </c>
      <c r="AR799" s="205">
        <v>48841.5</v>
      </c>
      <c r="AS799" s="205"/>
      <c r="AT799" s="205"/>
      <c r="AU799" s="205"/>
      <c r="AV799" s="211">
        <v>0</v>
      </c>
      <c r="AW799" s="205"/>
      <c r="AX799" s="205"/>
      <c r="AY799" s="207">
        <v>0</v>
      </c>
      <c r="AZ799" s="212"/>
      <c r="BA799" s="213">
        <v>48841.5</v>
      </c>
      <c r="BC799" s="202" t="str">
        <f t="shared" si="96"/>
        <v>AIC</v>
      </c>
      <c r="BD799" s="202" t="str">
        <f t="shared" si="96"/>
        <v/>
      </c>
      <c r="BE799" s="202" t="str">
        <f t="shared" si="96"/>
        <v/>
      </c>
      <c r="BF799" s="202" t="str">
        <f t="shared" si="96"/>
        <v/>
      </c>
      <c r="BG799" s="202" t="str">
        <f t="shared" si="93"/>
        <v>NO</v>
      </c>
      <c r="BH799" s="202" t="str">
        <f t="shared" si="93"/>
        <v>NO</v>
      </c>
      <c r="BI799" s="202" t="str">
        <f t="shared" si="97"/>
        <v/>
      </c>
      <c r="BK799" s="202" t="b">
        <f t="shared" si="95"/>
        <v>1</v>
      </c>
      <c r="BL799" s="202" t="b">
        <f t="shared" si="95"/>
        <v>1</v>
      </c>
      <c r="BM799" s="202" t="b">
        <f t="shared" si="95"/>
        <v>1</v>
      </c>
      <c r="BN799" s="202" t="b">
        <f t="shared" si="95"/>
        <v>1</v>
      </c>
      <c r="BO799" s="202" t="b">
        <f t="shared" si="95"/>
        <v>1</v>
      </c>
      <c r="BP799" s="202" t="b">
        <f t="shared" si="95"/>
        <v>1</v>
      </c>
      <c r="BQ799" s="202" t="b">
        <f t="shared" si="95"/>
        <v>1</v>
      </c>
    </row>
    <row r="800" spans="1:69" s="214" customFormat="1" ht="12" customHeight="1" x14ac:dyDescent="0.2">
      <c r="A800" s="264">
        <v>18900373</v>
      </c>
      <c r="B800" s="265" t="s">
        <v>2432</v>
      </c>
      <c r="C800" s="266" t="s">
        <v>1151</v>
      </c>
      <c r="D800" s="201" t="s">
        <v>475</v>
      </c>
      <c r="E800" s="170"/>
      <c r="F800" s="266"/>
      <c r="G800" s="201"/>
      <c r="H800" s="202" t="s">
        <v>475</v>
      </c>
      <c r="I800" s="202" t="s">
        <v>1684</v>
      </c>
      <c r="J800" s="202" t="s">
        <v>1684</v>
      </c>
      <c r="K800" s="202" t="s">
        <v>1684</v>
      </c>
      <c r="L800" s="202" t="s">
        <v>1685</v>
      </c>
      <c r="M800" s="202" t="s">
        <v>1685</v>
      </c>
      <c r="N800" s="202" t="s">
        <v>1684</v>
      </c>
      <c r="O800" s="167"/>
      <c r="P800" s="203">
        <v>3644895.16</v>
      </c>
      <c r="Q800" s="203">
        <v>3628476.71</v>
      </c>
      <c r="R800" s="203">
        <v>3612058.26</v>
      </c>
      <c r="S800" s="203">
        <v>3595639.81</v>
      </c>
      <c r="T800" s="203">
        <v>3579221.36</v>
      </c>
      <c r="U800" s="203">
        <v>3562802.91</v>
      </c>
      <c r="V800" s="203">
        <v>3546384.46</v>
      </c>
      <c r="W800" s="203">
        <v>3529966.01</v>
      </c>
      <c r="X800" s="203">
        <v>3513547.56</v>
      </c>
      <c r="Y800" s="203">
        <v>3497129.11</v>
      </c>
      <c r="Z800" s="203">
        <v>3480710.66</v>
      </c>
      <c r="AA800" s="203">
        <v>3464292.21</v>
      </c>
      <c r="AB800" s="203">
        <v>3447873.76</v>
      </c>
      <c r="AC800" s="203"/>
      <c r="AD800" s="203"/>
      <c r="AE800" s="203">
        <v>3546384.4599999995</v>
      </c>
      <c r="AF800" s="215"/>
      <c r="AG800" s="216"/>
      <c r="AH800" s="205">
        <v>3546384.4599999995</v>
      </c>
      <c r="AI800" s="205"/>
      <c r="AJ800" s="205"/>
      <c r="AK800" s="206"/>
      <c r="AL800" s="205">
        <v>0</v>
      </c>
      <c r="AM800" s="207"/>
      <c r="AN800" s="205"/>
      <c r="AO800" s="208">
        <v>0</v>
      </c>
      <c r="AP800" s="209"/>
      <c r="AQ800" s="210">
        <v>3447873.76</v>
      </c>
      <c r="AR800" s="205">
        <v>3447873.76</v>
      </c>
      <c r="AS800" s="205"/>
      <c r="AT800" s="205"/>
      <c r="AU800" s="205"/>
      <c r="AV800" s="211">
        <v>0</v>
      </c>
      <c r="AW800" s="205"/>
      <c r="AX800" s="205"/>
      <c r="AY800" s="207">
        <v>0</v>
      </c>
      <c r="AZ800" s="212"/>
      <c r="BA800" s="213">
        <v>3447873.76</v>
      </c>
      <c r="BC800" s="202" t="str">
        <f t="shared" si="96"/>
        <v>AIC</v>
      </c>
      <c r="BD800" s="202" t="str">
        <f t="shared" si="96"/>
        <v/>
      </c>
      <c r="BE800" s="202" t="str">
        <f t="shared" si="96"/>
        <v/>
      </c>
      <c r="BF800" s="202" t="str">
        <f t="shared" si="96"/>
        <v/>
      </c>
      <c r="BG800" s="202" t="str">
        <f t="shared" si="93"/>
        <v>NO</v>
      </c>
      <c r="BH800" s="202" t="str">
        <f t="shared" si="93"/>
        <v>NO</v>
      </c>
      <c r="BI800" s="202" t="str">
        <f t="shared" si="97"/>
        <v/>
      </c>
      <c r="BK800" s="202" t="b">
        <f t="shared" si="95"/>
        <v>1</v>
      </c>
      <c r="BL800" s="202" t="b">
        <f t="shared" si="95"/>
        <v>1</v>
      </c>
      <c r="BM800" s="202" t="b">
        <f t="shared" si="95"/>
        <v>1</v>
      </c>
      <c r="BN800" s="202" t="b">
        <f t="shared" si="95"/>
        <v>1</v>
      </c>
      <c r="BO800" s="202" t="b">
        <f t="shared" si="95"/>
        <v>1</v>
      </c>
      <c r="BP800" s="202" t="b">
        <f t="shared" si="95"/>
        <v>1</v>
      </c>
      <c r="BQ800" s="202" t="b">
        <f t="shared" si="95"/>
        <v>1</v>
      </c>
    </row>
    <row r="801" spans="1:69" s="214" customFormat="1" ht="12" customHeight="1" x14ac:dyDescent="0.2">
      <c r="A801" s="264">
        <v>18900383</v>
      </c>
      <c r="B801" s="265" t="s">
        <v>2433</v>
      </c>
      <c r="C801" s="266" t="s">
        <v>1152</v>
      </c>
      <c r="D801" s="201" t="s">
        <v>475</v>
      </c>
      <c r="E801" s="170"/>
      <c r="F801" s="266"/>
      <c r="G801" s="201"/>
      <c r="H801" s="202" t="s">
        <v>475</v>
      </c>
      <c r="I801" s="202" t="s">
        <v>1684</v>
      </c>
      <c r="J801" s="202" t="s">
        <v>1684</v>
      </c>
      <c r="K801" s="202" t="s">
        <v>1684</v>
      </c>
      <c r="L801" s="202" t="s">
        <v>1685</v>
      </c>
      <c r="M801" s="202" t="s">
        <v>1685</v>
      </c>
      <c r="N801" s="202" t="s">
        <v>1684</v>
      </c>
      <c r="O801" s="167"/>
      <c r="P801" s="203">
        <v>0</v>
      </c>
      <c r="Q801" s="203">
        <v>0</v>
      </c>
      <c r="R801" s="203">
        <v>0</v>
      </c>
      <c r="S801" s="203">
        <v>0</v>
      </c>
      <c r="T801" s="203">
        <v>0</v>
      </c>
      <c r="U801" s="203">
        <v>0</v>
      </c>
      <c r="V801" s="203">
        <v>0</v>
      </c>
      <c r="W801" s="203">
        <v>0</v>
      </c>
      <c r="X801" s="203">
        <v>0</v>
      </c>
      <c r="Y801" s="203">
        <v>0</v>
      </c>
      <c r="Z801" s="203">
        <v>0</v>
      </c>
      <c r="AA801" s="203">
        <v>0</v>
      </c>
      <c r="AB801" s="203">
        <v>0</v>
      </c>
      <c r="AC801" s="203"/>
      <c r="AD801" s="203"/>
      <c r="AE801" s="203">
        <v>0</v>
      </c>
      <c r="AF801" s="215"/>
      <c r="AG801" s="216"/>
      <c r="AH801" s="205">
        <v>0</v>
      </c>
      <c r="AI801" s="205"/>
      <c r="AJ801" s="205"/>
      <c r="AK801" s="206"/>
      <c r="AL801" s="205">
        <v>0</v>
      </c>
      <c r="AM801" s="207"/>
      <c r="AN801" s="205"/>
      <c r="AO801" s="208">
        <v>0</v>
      </c>
      <c r="AP801" s="209"/>
      <c r="AQ801" s="210">
        <v>0</v>
      </c>
      <c r="AR801" s="205">
        <v>0</v>
      </c>
      <c r="AS801" s="205"/>
      <c r="AT801" s="205"/>
      <c r="AU801" s="205"/>
      <c r="AV801" s="211">
        <v>0</v>
      </c>
      <c r="AW801" s="205"/>
      <c r="AX801" s="205"/>
      <c r="AY801" s="207">
        <v>0</v>
      </c>
      <c r="AZ801" s="212"/>
      <c r="BA801" s="213">
        <v>0</v>
      </c>
      <c r="BC801" s="202" t="str">
        <f t="shared" si="96"/>
        <v>AIC</v>
      </c>
      <c r="BD801" s="202" t="str">
        <f t="shared" si="96"/>
        <v/>
      </c>
      <c r="BE801" s="202" t="str">
        <f t="shared" si="96"/>
        <v/>
      </c>
      <c r="BF801" s="202" t="str">
        <f t="shared" si="96"/>
        <v/>
      </c>
      <c r="BG801" s="202" t="str">
        <f t="shared" si="93"/>
        <v>NO</v>
      </c>
      <c r="BH801" s="202" t="str">
        <f t="shared" si="93"/>
        <v>NO</v>
      </c>
      <c r="BI801" s="202" t="str">
        <f t="shared" si="97"/>
        <v/>
      </c>
      <c r="BK801" s="202" t="b">
        <f t="shared" si="95"/>
        <v>1</v>
      </c>
      <c r="BL801" s="202" t="b">
        <f t="shared" si="95"/>
        <v>1</v>
      </c>
      <c r="BM801" s="202" t="b">
        <f t="shared" si="95"/>
        <v>1</v>
      </c>
      <c r="BN801" s="202" t="b">
        <f t="shared" si="95"/>
        <v>1</v>
      </c>
      <c r="BO801" s="202" t="b">
        <f t="shared" si="95"/>
        <v>1</v>
      </c>
      <c r="BP801" s="202" t="b">
        <f t="shared" si="95"/>
        <v>1</v>
      </c>
      <c r="BQ801" s="202" t="b">
        <f t="shared" si="95"/>
        <v>1</v>
      </c>
    </row>
    <row r="802" spans="1:69" s="214" customFormat="1" ht="12" customHeight="1" x14ac:dyDescent="0.2">
      <c r="A802" s="264">
        <v>18900393</v>
      </c>
      <c r="B802" s="265" t="s">
        <v>2434</v>
      </c>
      <c r="C802" s="266" t="s">
        <v>1153</v>
      </c>
      <c r="D802" s="201" t="s">
        <v>475</v>
      </c>
      <c r="E802" s="170"/>
      <c r="F802" s="266"/>
      <c r="G802" s="201"/>
      <c r="H802" s="202" t="s">
        <v>475</v>
      </c>
      <c r="I802" s="202" t="s">
        <v>1684</v>
      </c>
      <c r="J802" s="202" t="s">
        <v>1684</v>
      </c>
      <c r="K802" s="202" t="s">
        <v>1684</v>
      </c>
      <c r="L802" s="202" t="s">
        <v>1685</v>
      </c>
      <c r="M802" s="202" t="s">
        <v>1685</v>
      </c>
      <c r="N802" s="202" t="s">
        <v>1684</v>
      </c>
      <c r="O802" s="167"/>
      <c r="P802" s="203">
        <v>13550888.140000001</v>
      </c>
      <c r="Q802" s="203">
        <v>13517511.57</v>
      </c>
      <c r="R802" s="203">
        <v>13484135</v>
      </c>
      <c r="S802" s="203">
        <v>13450758.43</v>
      </c>
      <c r="T802" s="203">
        <v>13417381.859999999</v>
      </c>
      <c r="U802" s="203">
        <v>13384005.289999999</v>
      </c>
      <c r="V802" s="203">
        <v>13350628.720000001</v>
      </c>
      <c r="W802" s="203">
        <v>13317252.15</v>
      </c>
      <c r="X802" s="203">
        <v>13283875.58</v>
      </c>
      <c r="Y802" s="203">
        <v>13250499.01</v>
      </c>
      <c r="Z802" s="203">
        <v>13217122.439999999</v>
      </c>
      <c r="AA802" s="203">
        <v>13183745.869999999</v>
      </c>
      <c r="AB802" s="203">
        <v>13150369.300000001</v>
      </c>
      <c r="AC802" s="203"/>
      <c r="AD802" s="203"/>
      <c r="AE802" s="203">
        <v>13350628.720000001</v>
      </c>
      <c r="AF802" s="215"/>
      <c r="AG802" s="216"/>
      <c r="AH802" s="205">
        <v>13350628.720000001</v>
      </c>
      <c r="AI802" s="205"/>
      <c r="AJ802" s="205"/>
      <c r="AK802" s="206"/>
      <c r="AL802" s="205">
        <v>0</v>
      </c>
      <c r="AM802" s="207"/>
      <c r="AN802" s="205"/>
      <c r="AO802" s="208">
        <v>0</v>
      </c>
      <c r="AP802" s="209"/>
      <c r="AQ802" s="210">
        <v>13150369.300000001</v>
      </c>
      <c r="AR802" s="205">
        <v>13150369.300000001</v>
      </c>
      <c r="AS802" s="205"/>
      <c r="AT802" s="205"/>
      <c r="AU802" s="205"/>
      <c r="AV802" s="211">
        <v>0</v>
      </c>
      <c r="AW802" s="205"/>
      <c r="AX802" s="205"/>
      <c r="AY802" s="207">
        <v>0</v>
      </c>
      <c r="AZ802" s="212"/>
      <c r="BA802" s="213">
        <v>13150369.300000001</v>
      </c>
      <c r="BC802" s="202" t="str">
        <f t="shared" si="96"/>
        <v>AIC</v>
      </c>
      <c r="BD802" s="202" t="str">
        <f t="shared" si="96"/>
        <v/>
      </c>
      <c r="BE802" s="202" t="str">
        <f t="shared" si="96"/>
        <v/>
      </c>
      <c r="BF802" s="202" t="str">
        <f t="shared" si="96"/>
        <v/>
      </c>
      <c r="BG802" s="202" t="str">
        <f t="shared" si="93"/>
        <v>NO</v>
      </c>
      <c r="BH802" s="202" t="str">
        <f t="shared" si="93"/>
        <v>NO</v>
      </c>
      <c r="BI802" s="202" t="str">
        <f t="shared" si="97"/>
        <v/>
      </c>
      <c r="BK802" s="202" t="b">
        <f t="shared" si="95"/>
        <v>1</v>
      </c>
      <c r="BL802" s="202" t="b">
        <f t="shared" si="95"/>
        <v>1</v>
      </c>
      <c r="BM802" s="202" t="b">
        <f t="shared" si="95"/>
        <v>1</v>
      </c>
      <c r="BN802" s="202" t="b">
        <f t="shared" si="95"/>
        <v>1</v>
      </c>
      <c r="BO802" s="202" t="b">
        <f t="shared" si="95"/>
        <v>1</v>
      </c>
      <c r="BP802" s="202" t="b">
        <f t="shared" si="95"/>
        <v>1</v>
      </c>
      <c r="BQ802" s="202" t="b">
        <f t="shared" si="95"/>
        <v>1</v>
      </c>
    </row>
    <row r="803" spans="1:69" s="214" customFormat="1" ht="12" customHeight="1" x14ac:dyDescent="0.2">
      <c r="A803" s="264">
        <v>18900403</v>
      </c>
      <c r="B803" s="265" t="s">
        <v>2435</v>
      </c>
      <c r="C803" s="266" t="s">
        <v>1154</v>
      </c>
      <c r="D803" s="201" t="s">
        <v>475</v>
      </c>
      <c r="E803" s="170"/>
      <c r="F803" s="266"/>
      <c r="G803" s="201"/>
      <c r="H803" s="202" t="s">
        <v>475</v>
      </c>
      <c r="I803" s="202" t="s">
        <v>1684</v>
      </c>
      <c r="J803" s="202" t="s">
        <v>1684</v>
      </c>
      <c r="K803" s="202" t="s">
        <v>1684</v>
      </c>
      <c r="L803" s="202" t="s">
        <v>1685</v>
      </c>
      <c r="M803" s="202" t="s">
        <v>1685</v>
      </c>
      <c r="N803" s="202" t="s">
        <v>1684</v>
      </c>
      <c r="O803" s="167"/>
      <c r="P803" s="203">
        <v>5275.39</v>
      </c>
      <c r="Q803" s="203">
        <v>0</v>
      </c>
      <c r="R803" s="203">
        <v>0</v>
      </c>
      <c r="S803" s="203">
        <v>0</v>
      </c>
      <c r="T803" s="203">
        <v>0</v>
      </c>
      <c r="U803" s="203">
        <v>0</v>
      </c>
      <c r="V803" s="203">
        <v>0</v>
      </c>
      <c r="W803" s="203">
        <v>0</v>
      </c>
      <c r="X803" s="203">
        <v>0</v>
      </c>
      <c r="Y803" s="203">
        <v>0</v>
      </c>
      <c r="Z803" s="203">
        <v>0</v>
      </c>
      <c r="AA803" s="203">
        <v>0</v>
      </c>
      <c r="AB803" s="203">
        <v>0</v>
      </c>
      <c r="AC803" s="203"/>
      <c r="AD803" s="203"/>
      <c r="AE803" s="203">
        <v>219.80791666666667</v>
      </c>
      <c r="AF803" s="215"/>
      <c r="AG803" s="216"/>
      <c r="AH803" s="205">
        <v>219.80791666666667</v>
      </c>
      <c r="AI803" s="205"/>
      <c r="AJ803" s="205"/>
      <c r="AK803" s="206"/>
      <c r="AL803" s="205">
        <v>0</v>
      </c>
      <c r="AM803" s="207"/>
      <c r="AN803" s="205"/>
      <c r="AO803" s="208">
        <v>0</v>
      </c>
      <c r="AP803" s="209"/>
      <c r="AQ803" s="210">
        <v>0</v>
      </c>
      <c r="AR803" s="205">
        <v>0</v>
      </c>
      <c r="AS803" s="205"/>
      <c r="AT803" s="205"/>
      <c r="AU803" s="205"/>
      <c r="AV803" s="211">
        <v>0</v>
      </c>
      <c r="AW803" s="205"/>
      <c r="AX803" s="205"/>
      <c r="AY803" s="207">
        <v>0</v>
      </c>
      <c r="AZ803" s="212"/>
      <c r="BA803" s="213">
        <v>0</v>
      </c>
      <c r="BC803" s="202" t="str">
        <f t="shared" si="96"/>
        <v>AIC</v>
      </c>
      <c r="BD803" s="202" t="str">
        <f t="shared" si="96"/>
        <v/>
      </c>
      <c r="BE803" s="202" t="str">
        <f t="shared" si="96"/>
        <v/>
      </c>
      <c r="BF803" s="202" t="str">
        <f t="shared" si="96"/>
        <v/>
      </c>
      <c r="BG803" s="202" t="str">
        <f t="shared" si="93"/>
        <v>NO</v>
      </c>
      <c r="BH803" s="202" t="str">
        <f t="shared" si="93"/>
        <v>NO</v>
      </c>
      <c r="BI803" s="202" t="str">
        <f t="shared" si="97"/>
        <v/>
      </c>
      <c r="BK803" s="202" t="b">
        <f t="shared" si="95"/>
        <v>1</v>
      </c>
      <c r="BL803" s="202" t="b">
        <f t="shared" si="95"/>
        <v>1</v>
      </c>
      <c r="BM803" s="202" t="b">
        <f t="shared" si="95"/>
        <v>1</v>
      </c>
      <c r="BN803" s="202" t="b">
        <f t="shared" si="95"/>
        <v>1</v>
      </c>
      <c r="BO803" s="202" t="b">
        <f t="shared" si="95"/>
        <v>1</v>
      </c>
      <c r="BP803" s="202" t="b">
        <f t="shared" si="95"/>
        <v>1</v>
      </c>
      <c r="BQ803" s="202" t="b">
        <f t="shared" si="95"/>
        <v>1</v>
      </c>
    </row>
    <row r="804" spans="1:69" s="214" customFormat="1" ht="12" customHeight="1" x14ac:dyDescent="0.2">
      <c r="A804" s="264">
        <v>18900413</v>
      </c>
      <c r="B804" s="265" t="s">
        <v>2436</v>
      </c>
      <c r="C804" s="266" t="s">
        <v>1155</v>
      </c>
      <c r="D804" s="201" t="s">
        <v>475</v>
      </c>
      <c r="E804" s="170"/>
      <c r="F804" s="266"/>
      <c r="G804" s="201"/>
      <c r="H804" s="202" t="s">
        <v>475</v>
      </c>
      <c r="I804" s="202" t="s">
        <v>1684</v>
      </c>
      <c r="J804" s="202" t="s">
        <v>1684</v>
      </c>
      <c r="K804" s="202" t="s">
        <v>1684</v>
      </c>
      <c r="L804" s="202" t="s">
        <v>1685</v>
      </c>
      <c r="M804" s="202" t="s">
        <v>1685</v>
      </c>
      <c r="N804" s="202" t="s">
        <v>1684</v>
      </c>
      <c r="O804" s="167"/>
      <c r="P804" s="203">
        <v>6929.06</v>
      </c>
      <c r="Q804" s="203">
        <v>0</v>
      </c>
      <c r="R804" s="203">
        <v>0</v>
      </c>
      <c r="S804" s="203">
        <v>0</v>
      </c>
      <c r="T804" s="203">
        <v>0</v>
      </c>
      <c r="U804" s="203">
        <v>0</v>
      </c>
      <c r="V804" s="203">
        <v>0</v>
      </c>
      <c r="W804" s="203">
        <v>0</v>
      </c>
      <c r="X804" s="203">
        <v>0</v>
      </c>
      <c r="Y804" s="203">
        <v>0</v>
      </c>
      <c r="Z804" s="203">
        <v>0</v>
      </c>
      <c r="AA804" s="203">
        <v>0</v>
      </c>
      <c r="AB804" s="203">
        <v>0</v>
      </c>
      <c r="AC804" s="203"/>
      <c r="AD804" s="203"/>
      <c r="AE804" s="203">
        <v>288.71083333333337</v>
      </c>
      <c r="AF804" s="215"/>
      <c r="AG804" s="216"/>
      <c r="AH804" s="205">
        <v>288.71083333333337</v>
      </c>
      <c r="AI804" s="205"/>
      <c r="AJ804" s="205"/>
      <c r="AK804" s="206"/>
      <c r="AL804" s="205">
        <v>0</v>
      </c>
      <c r="AM804" s="207"/>
      <c r="AN804" s="205"/>
      <c r="AO804" s="208">
        <v>0</v>
      </c>
      <c r="AP804" s="209"/>
      <c r="AQ804" s="210">
        <v>0</v>
      </c>
      <c r="AR804" s="205">
        <v>0</v>
      </c>
      <c r="AS804" s="205"/>
      <c r="AT804" s="205"/>
      <c r="AU804" s="205"/>
      <c r="AV804" s="211">
        <v>0</v>
      </c>
      <c r="AW804" s="205"/>
      <c r="AX804" s="205"/>
      <c r="AY804" s="207">
        <v>0</v>
      </c>
      <c r="AZ804" s="212"/>
      <c r="BA804" s="213">
        <v>0</v>
      </c>
      <c r="BC804" s="202" t="str">
        <f t="shared" si="96"/>
        <v>AIC</v>
      </c>
      <c r="BD804" s="202" t="str">
        <f t="shared" si="96"/>
        <v/>
      </c>
      <c r="BE804" s="202" t="str">
        <f t="shared" si="96"/>
        <v/>
      </c>
      <c r="BF804" s="202" t="str">
        <f t="shared" si="96"/>
        <v/>
      </c>
      <c r="BG804" s="202" t="str">
        <f t="shared" si="93"/>
        <v>NO</v>
      </c>
      <c r="BH804" s="202" t="str">
        <f t="shared" si="93"/>
        <v>NO</v>
      </c>
      <c r="BI804" s="202" t="str">
        <f t="shared" si="97"/>
        <v/>
      </c>
      <c r="BK804" s="202" t="b">
        <f t="shared" si="95"/>
        <v>1</v>
      </c>
      <c r="BL804" s="202" t="b">
        <f t="shared" si="95"/>
        <v>1</v>
      </c>
      <c r="BM804" s="202" t="b">
        <f t="shared" si="95"/>
        <v>1</v>
      </c>
      <c r="BN804" s="202" t="b">
        <f t="shared" si="95"/>
        <v>1</v>
      </c>
      <c r="BO804" s="202" t="b">
        <f t="shared" si="95"/>
        <v>1</v>
      </c>
      <c r="BP804" s="202" t="b">
        <f t="shared" si="95"/>
        <v>1</v>
      </c>
      <c r="BQ804" s="202" t="b">
        <f t="shared" si="95"/>
        <v>1</v>
      </c>
    </row>
    <row r="805" spans="1:69" s="214" customFormat="1" ht="12" customHeight="1" x14ac:dyDescent="0.2">
      <c r="A805" s="264">
        <v>18900423</v>
      </c>
      <c r="B805" s="265" t="s">
        <v>2437</v>
      </c>
      <c r="C805" s="266" t="s">
        <v>1156</v>
      </c>
      <c r="D805" s="201" t="s">
        <v>475</v>
      </c>
      <c r="E805" s="170"/>
      <c r="F805" s="266"/>
      <c r="G805" s="201"/>
      <c r="H805" s="202" t="s">
        <v>475</v>
      </c>
      <c r="I805" s="202" t="s">
        <v>1684</v>
      </c>
      <c r="J805" s="202" t="s">
        <v>1684</v>
      </c>
      <c r="K805" s="202" t="s">
        <v>1684</v>
      </c>
      <c r="L805" s="202" t="s">
        <v>1685</v>
      </c>
      <c r="M805" s="202" t="s">
        <v>1685</v>
      </c>
      <c r="N805" s="202" t="s">
        <v>1684</v>
      </c>
      <c r="O805" s="167"/>
      <c r="P805" s="203">
        <v>27619.17</v>
      </c>
      <c r="Q805" s="203">
        <v>0</v>
      </c>
      <c r="R805" s="203">
        <v>0</v>
      </c>
      <c r="S805" s="203">
        <v>0</v>
      </c>
      <c r="T805" s="203">
        <v>0</v>
      </c>
      <c r="U805" s="203">
        <v>0</v>
      </c>
      <c r="V805" s="203">
        <v>0</v>
      </c>
      <c r="W805" s="203">
        <v>0</v>
      </c>
      <c r="X805" s="203">
        <v>0</v>
      </c>
      <c r="Y805" s="203">
        <v>0</v>
      </c>
      <c r="Z805" s="203">
        <v>0</v>
      </c>
      <c r="AA805" s="203">
        <v>0</v>
      </c>
      <c r="AB805" s="203">
        <v>0</v>
      </c>
      <c r="AC805" s="203"/>
      <c r="AD805" s="203"/>
      <c r="AE805" s="203">
        <v>1150.7987499999999</v>
      </c>
      <c r="AF805" s="215"/>
      <c r="AG805" s="216"/>
      <c r="AH805" s="205">
        <v>1150.7987499999999</v>
      </c>
      <c r="AI805" s="205"/>
      <c r="AJ805" s="205"/>
      <c r="AK805" s="206"/>
      <c r="AL805" s="205">
        <v>0</v>
      </c>
      <c r="AM805" s="207"/>
      <c r="AN805" s="205"/>
      <c r="AO805" s="208">
        <v>0</v>
      </c>
      <c r="AP805" s="209"/>
      <c r="AQ805" s="210">
        <v>0</v>
      </c>
      <c r="AR805" s="205">
        <v>0</v>
      </c>
      <c r="AS805" s="205"/>
      <c r="AT805" s="205"/>
      <c r="AU805" s="205"/>
      <c r="AV805" s="211">
        <v>0</v>
      </c>
      <c r="AW805" s="205"/>
      <c r="AX805" s="205"/>
      <c r="AY805" s="207">
        <v>0</v>
      </c>
      <c r="AZ805" s="212"/>
      <c r="BA805" s="213">
        <v>0</v>
      </c>
      <c r="BC805" s="202" t="str">
        <f t="shared" si="96"/>
        <v>AIC</v>
      </c>
      <c r="BD805" s="202" t="str">
        <f t="shared" si="96"/>
        <v/>
      </c>
      <c r="BE805" s="202" t="str">
        <f t="shared" si="96"/>
        <v/>
      </c>
      <c r="BF805" s="202" t="str">
        <f t="shared" si="96"/>
        <v/>
      </c>
      <c r="BG805" s="202" t="str">
        <f t="shared" si="93"/>
        <v>NO</v>
      </c>
      <c r="BH805" s="202" t="str">
        <f t="shared" si="93"/>
        <v>NO</v>
      </c>
      <c r="BI805" s="202" t="str">
        <f t="shared" si="97"/>
        <v/>
      </c>
      <c r="BK805" s="202" t="b">
        <f t="shared" si="95"/>
        <v>1</v>
      </c>
      <c r="BL805" s="202" t="b">
        <f t="shared" si="95"/>
        <v>1</v>
      </c>
      <c r="BM805" s="202" t="b">
        <f t="shared" si="95"/>
        <v>1</v>
      </c>
      <c r="BN805" s="202" t="b">
        <f t="shared" si="95"/>
        <v>1</v>
      </c>
      <c r="BO805" s="202" t="b">
        <f t="shared" si="95"/>
        <v>1</v>
      </c>
      <c r="BP805" s="202" t="b">
        <f t="shared" si="95"/>
        <v>1</v>
      </c>
      <c r="BQ805" s="202" t="b">
        <f t="shared" si="95"/>
        <v>1</v>
      </c>
    </row>
    <row r="806" spans="1:69" s="214" customFormat="1" ht="12" customHeight="1" x14ac:dyDescent="0.2">
      <c r="A806" s="264">
        <v>18900433</v>
      </c>
      <c r="B806" s="265" t="s">
        <v>2438</v>
      </c>
      <c r="C806" s="266" t="s">
        <v>1157</v>
      </c>
      <c r="D806" s="201" t="s">
        <v>475</v>
      </c>
      <c r="E806" s="170"/>
      <c r="F806" s="266"/>
      <c r="G806" s="201"/>
      <c r="H806" s="202" t="s">
        <v>475</v>
      </c>
      <c r="I806" s="202" t="s">
        <v>1684</v>
      </c>
      <c r="J806" s="202" t="s">
        <v>1684</v>
      </c>
      <c r="K806" s="202" t="s">
        <v>1684</v>
      </c>
      <c r="L806" s="202" t="s">
        <v>1685</v>
      </c>
      <c r="M806" s="202" t="s">
        <v>1685</v>
      </c>
      <c r="N806" s="202" t="s">
        <v>1684</v>
      </c>
      <c r="O806" s="167"/>
      <c r="P806" s="203">
        <v>3938529.16</v>
      </c>
      <c r="Q806" s="203">
        <v>3913601.77</v>
      </c>
      <c r="R806" s="203">
        <v>3888674.38</v>
      </c>
      <c r="S806" s="203">
        <v>3863746.99</v>
      </c>
      <c r="T806" s="203">
        <v>3838819.6</v>
      </c>
      <c r="U806" s="203">
        <v>3813892.21</v>
      </c>
      <c r="V806" s="203">
        <v>3788964.82</v>
      </c>
      <c r="W806" s="203">
        <v>3764037.43</v>
      </c>
      <c r="X806" s="203">
        <v>3739110.04</v>
      </c>
      <c r="Y806" s="203">
        <v>3714182.65</v>
      </c>
      <c r="Z806" s="203">
        <v>3689255.26</v>
      </c>
      <c r="AA806" s="203">
        <v>3664327.87</v>
      </c>
      <c r="AB806" s="203">
        <v>3639400.48</v>
      </c>
      <c r="AC806" s="203"/>
      <c r="AD806" s="203"/>
      <c r="AE806" s="203">
        <v>3788964.82</v>
      </c>
      <c r="AF806" s="215"/>
      <c r="AG806" s="216"/>
      <c r="AH806" s="205">
        <v>3788964.82</v>
      </c>
      <c r="AI806" s="205"/>
      <c r="AJ806" s="205"/>
      <c r="AK806" s="206"/>
      <c r="AL806" s="205">
        <v>0</v>
      </c>
      <c r="AM806" s="207"/>
      <c r="AN806" s="205"/>
      <c r="AO806" s="208">
        <v>0</v>
      </c>
      <c r="AP806" s="209"/>
      <c r="AQ806" s="210">
        <v>3639400.48</v>
      </c>
      <c r="AR806" s="205">
        <v>3639400.48</v>
      </c>
      <c r="AS806" s="205"/>
      <c r="AT806" s="205"/>
      <c r="AU806" s="205"/>
      <c r="AV806" s="211">
        <v>0</v>
      </c>
      <c r="AW806" s="205"/>
      <c r="AX806" s="205"/>
      <c r="AY806" s="207">
        <v>0</v>
      </c>
      <c r="AZ806" s="212"/>
      <c r="BA806" s="213">
        <v>3639400.48</v>
      </c>
      <c r="BC806" s="202" t="str">
        <f t="shared" si="96"/>
        <v>AIC</v>
      </c>
      <c r="BD806" s="202" t="str">
        <f t="shared" si="96"/>
        <v/>
      </c>
      <c r="BE806" s="202" t="str">
        <f t="shared" si="96"/>
        <v/>
      </c>
      <c r="BF806" s="202" t="str">
        <f t="shared" si="96"/>
        <v/>
      </c>
      <c r="BG806" s="202" t="str">
        <f t="shared" si="93"/>
        <v>NO</v>
      </c>
      <c r="BH806" s="202" t="str">
        <f t="shared" si="93"/>
        <v>NO</v>
      </c>
      <c r="BI806" s="202" t="str">
        <f t="shared" si="97"/>
        <v/>
      </c>
      <c r="BK806" s="202" t="b">
        <f t="shared" si="95"/>
        <v>1</v>
      </c>
      <c r="BL806" s="202" t="b">
        <f t="shared" si="95"/>
        <v>1</v>
      </c>
      <c r="BM806" s="202" t="b">
        <f t="shared" si="95"/>
        <v>1</v>
      </c>
      <c r="BN806" s="202" t="b">
        <f t="shared" si="95"/>
        <v>1</v>
      </c>
      <c r="BO806" s="202" t="b">
        <f t="shared" si="95"/>
        <v>1</v>
      </c>
      <c r="BP806" s="202" t="b">
        <f t="shared" si="95"/>
        <v>1</v>
      </c>
      <c r="BQ806" s="202" t="b">
        <f t="shared" si="95"/>
        <v>1</v>
      </c>
    </row>
    <row r="807" spans="1:69" s="214" customFormat="1" ht="12" customHeight="1" x14ac:dyDescent="0.2">
      <c r="A807" s="264">
        <v>18900443</v>
      </c>
      <c r="B807" s="265" t="s">
        <v>2439</v>
      </c>
      <c r="C807" s="266" t="s">
        <v>1158</v>
      </c>
      <c r="D807" s="201" t="s">
        <v>475</v>
      </c>
      <c r="E807" s="170"/>
      <c r="F807" s="266"/>
      <c r="G807" s="201"/>
      <c r="H807" s="202" t="s">
        <v>475</v>
      </c>
      <c r="I807" s="202" t="s">
        <v>1684</v>
      </c>
      <c r="J807" s="202" t="s">
        <v>1684</v>
      </c>
      <c r="K807" s="202" t="s">
        <v>1684</v>
      </c>
      <c r="L807" s="202" t="s">
        <v>1685</v>
      </c>
      <c r="M807" s="202" t="s">
        <v>1685</v>
      </c>
      <c r="N807" s="202" t="s">
        <v>1684</v>
      </c>
      <c r="O807" s="167"/>
      <c r="P807" s="203">
        <v>36561.47</v>
      </c>
      <c r="Q807" s="203">
        <v>34276.370000000003</v>
      </c>
      <c r="R807" s="203">
        <v>31991.27</v>
      </c>
      <c r="S807" s="203">
        <v>29706.17</v>
      </c>
      <c r="T807" s="203">
        <v>27421.07</v>
      </c>
      <c r="U807" s="203">
        <v>25135.97</v>
      </c>
      <c r="V807" s="203">
        <v>22850.87</v>
      </c>
      <c r="W807" s="203">
        <v>20565.77</v>
      </c>
      <c r="X807" s="203">
        <v>18280.669999999998</v>
      </c>
      <c r="Y807" s="203">
        <v>15995.57</v>
      </c>
      <c r="Z807" s="203">
        <v>13710.47</v>
      </c>
      <c r="AA807" s="203">
        <v>11425.37</v>
      </c>
      <c r="AB807" s="203">
        <v>9140.27</v>
      </c>
      <c r="AC807" s="203"/>
      <c r="AD807" s="203"/>
      <c r="AE807" s="203">
        <v>22850.87</v>
      </c>
      <c r="AF807" s="215"/>
      <c r="AG807" s="216"/>
      <c r="AH807" s="205">
        <v>22850.87</v>
      </c>
      <c r="AI807" s="205"/>
      <c r="AJ807" s="205"/>
      <c r="AK807" s="206"/>
      <c r="AL807" s="205">
        <v>0</v>
      </c>
      <c r="AM807" s="207"/>
      <c r="AN807" s="205"/>
      <c r="AO807" s="208">
        <v>0</v>
      </c>
      <c r="AP807" s="209"/>
      <c r="AQ807" s="210">
        <v>9140.27</v>
      </c>
      <c r="AR807" s="205">
        <v>9140.27</v>
      </c>
      <c r="AS807" s="205"/>
      <c r="AT807" s="205"/>
      <c r="AU807" s="205"/>
      <c r="AV807" s="211">
        <v>0</v>
      </c>
      <c r="AW807" s="205"/>
      <c r="AX807" s="205"/>
      <c r="AY807" s="207">
        <v>0</v>
      </c>
      <c r="AZ807" s="212"/>
      <c r="BA807" s="213">
        <v>9140.27</v>
      </c>
      <c r="BC807" s="202" t="str">
        <f t="shared" si="96"/>
        <v>AIC</v>
      </c>
      <c r="BD807" s="202" t="str">
        <f t="shared" si="96"/>
        <v/>
      </c>
      <c r="BE807" s="202" t="str">
        <f t="shared" si="96"/>
        <v/>
      </c>
      <c r="BF807" s="202" t="str">
        <f t="shared" si="96"/>
        <v/>
      </c>
      <c r="BG807" s="202" t="str">
        <f t="shared" si="93"/>
        <v>NO</v>
      </c>
      <c r="BH807" s="202" t="str">
        <f t="shared" si="93"/>
        <v>NO</v>
      </c>
      <c r="BI807" s="202" t="str">
        <f t="shared" si="97"/>
        <v/>
      </c>
      <c r="BK807" s="202" t="b">
        <f t="shared" ref="BK807:BQ834" si="98">BC807=H807</f>
        <v>1</v>
      </c>
      <c r="BL807" s="202" t="b">
        <f t="shared" si="98"/>
        <v>1</v>
      </c>
      <c r="BM807" s="202" t="b">
        <f t="shared" si="98"/>
        <v>1</v>
      </c>
      <c r="BN807" s="202" t="b">
        <f t="shared" si="98"/>
        <v>1</v>
      </c>
      <c r="BO807" s="202" t="b">
        <f t="shared" si="98"/>
        <v>1</v>
      </c>
      <c r="BP807" s="202" t="b">
        <f t="shared" si="98"/>
        <v>1</v>
      </c>
      <c r="BQ807" s="202" t="b">
        <f t="shared" si="98"/>
        <v>1</v>
      </c>
    </row>
    <row r="808" spans="1:69" s="214" customFormat="1" ht="12" customHeight="1" x14ac:dyDescent="0.2">
      <c r="A808" s="264">
        <v>18900451</v>
      </c>
      <c r="B808" s="265" t="s">
        <v>2440</v>
      </c>
      <c r="C808" s="266" t="s">
        <v>1159</v>
      </c>
      <c r="D808" s="201" t="s">
        <v>475</v>
      </c>
      <c r="E808" s="170"/>
      <c r="F808" s="266"/>
      <c r="G808" s="201"/>
      <c r="H808" s="202" t="s">
        <v>475</v>
      </c>
      <c r="I808" s="202" t="s">
        <v>1684</v>
      </c>
      <c r="J808" s="202" t="s">
        <v>1684</v>
      </c>
      <c r="K808" s="202" t="s">
        <v>1684</v>
      </c>
      <c r="L808" s="202" t="s">
        <v>1685</v>
      </c>
      <c r="M808" s="202" t="s">
        <v>1685</v>
      </c>
      <c r="N808" s="202" t="s">
        <v>1684</v>
      </c>
      <c r="O808" s="167"/>
      <c r="P808" s="203">
        <v>12399.67</v>
      </c>
      <c r="Q808" s="203">
        <v>11624.69</v>
      </c>
      <c r="R808" s="203">
        <v>10849.71</v>
      </c>
      <c r="S808" s="203">
        <v>10074.73</v>
      </c>
      <c r="T808" s="203">
        <v>9299.75</v>
      </c>
      <c r="U808" s="203">
        <v>8524.77</v>
      </c>
      <c r="V808" s="203">
        <v>7749.79</v>
      </c>
      <c r="W808" s="203">
        <v>6974.81</v>
      </c>
      <c r="X808" s="203">
        <v>6199.83</v>
      </c>
      <c r="Y808" s="203">
        <v>5424.85</v>
      </c>
      <c r="Z808" s="203">
        <v>4649.87</v>
      </c>
      <c r="AA808" s="203">
        <v>3874.89</v>
      </c>
      <c r="AB808" s="203">
        <v>3099.91</v>
      </c>
      <c r="AC808" s="203"/>
      <c r="AD808" s="203"/>
      <c r="AE808" s="203">
        <v>7749.79</v>
      </c>
      <c r="AF808" s="215"/>
      <c r="AG808" s="216"/>
      <c r="AH808" s="205">
        <v>7749.79</v>
      </c>
      <c r="AI808" s="205"/>
      <c r="AJ808" s="205"/>
      <c r="AK808" s="206"/>
      <c r="AL808" s="205">
        <v>0</v>
      </c>
      <c r="AM808" s="207"/>
      <c r="AN808" s="205"/>
      <c r="AO808" s="208">
        <v>0</v>
      </c>
      <c r="AP808" s="209"/>
      <c r="AQ808" s="210">
        <v>3099.91</v>
      </c>
      <c r="AR808" s="205">
        <v>3099.91</v>
      </c>
      <c r="AS808" s="205"/>
      <c r="AT808" s="205"/>
      <c r="AU808" s="205"/>
      <c r="AV808" s="211">
        <v>0</v>
      </c>
      <c r="AW808" s="205"/>
      <c r="AX808" s="205"/>
      <c r="AY808" s="207">
        <v>0</v>
      </c>
      <c r="AZ808" s="212"/>
      <c r="BA808" s="213">
        <v>3099.91</v>
      </c>
      <c r="BC808" s="202" t="str">
        <f t="shared" si="96"/>
        <v>AIC</v>
      </c>
      <c r="BD808" s="202" t="str">
        <f t="shared" si="96"/>
        <v/>
      </c>
      <c r="BE808" s="202" t="str">
        <f t="shared" si="96"/>
        <v/>
      </c>
      <c r="BF808" s="202" t="str">
        <f t="shared" si="96"/>
        <v/>
      </c>
      <c r="BG808" s="202" t="str">
        <f t="shared" si="93"/>
        <v>NO</v>
      </c>
      <c r="BH808" s="202" t="str">
        <f t="shared" si="93"/>
        <v>NO</v>
      </c>
      <c r="BI808" s="202" t="str">
        <f t="shared" si="97"/>
        <v/>
      </c>
      <c r="BK808" s="202" t="b">
        <f t="shared" si="98"/>
        <v>1</v>
      </c>
      <c r="BL808" s="202" t="b">
        <f t="shared" si="98"/>
        <v>1</v>
      </c>
      <c r="BM808" s="202" t="b">
        <f t="shared" si="98"/>
        <v>1</v>
      </c>
      <c r="BN808" s="202" t="b">
        <f t="shared" si="98"/>
        <v>1</v>
      </c>
      <c r="BO808" s="202" t="b">
        <f t="shared" si="98"/>
        <v>1</v>
      </c>
      <c r="BP808" s="202" t="b">
        <f t="shared" si="98"/>
        <v>1</v>
      </c>
      <c r="BQ808" s="202" t="b">
        <f t="shared" si="98"/>
        <v>1</v>
      </c>
    </row>
    <row r="809" spans="1:69" s="214" customFormat="1" ht="12" customHeight="1" x14ac:dyDescent="0.2">
      <c r="A809" s="264">
        <v>18900452</v>
      </c>
      <c r="B809" s="265" t="s">
        <v>2441</v>
      </c>
      <c r="C809" s="266" t="s">
        <v>1160</v>
      </c>
      <c r="D809" s="201" t="s">
        <v>475</v>
      </c>
      <c r="E809" s="170"/>
      <c r="F809" s="266"/>
      <c r="G809" s="201"/>
      <c r="H809" s="202" t="s">
        <v>475</v>
      </c>
      <c r="I809" s="202" t="s">
        <v>1684</v>
      </c>
      <c r="J809" s="202" t="s">
        <v>1684</v>
      </c>
      <c r="K809" s="202" t="s">
        <v>1684</v>
      </c>
      <c r="L809" s="202" t="s">
        <v>1685</v>
      </c>
      <c r="M809" s="202" t="s">
        <v>1685</v>
      </c>
      <c r="N809" s="202" t="s">
        <v>1684</v>
      </c>
      <c r="O809" s="167"/>
      <c r="P809" s="203">
        <v>7599.71</v>
      </c>
      <c r="Q809" s="203">
        <v>7124.72</v>
      </c>
      <c r="R809" s="203">
        <v>6649.73</v>
      </c>
      <c r="S809" s="203">
        <v>6174.74</v>
      </c>
      <c r="T809" s="203">
        <v>5699.75</v>
      </c>
      <c r="U809" s="203">
        <v>5224.76</v>
      </c>
      <c r="V809" s="203">
        <v>4749.7700000000004</v>
      </c>
      <c r="W809" s="203">
        <v>4274.78</v>
      </c>
      <c r="X809" s="203">
        <v>3799.79</v>
      </c>
      <c r="Y809" s="203">
        <v>3324.8</v>
      </c>
      <c r="Z809" s="203">
        <v>2849.81</v>
      </c>
      <c r="AA809" s="203">
        <v>2374.8200000000002</v>
      </c>
      <c r="AB809" s="203">
        <v>1899.83</v>
      </c>
      <c r="AC809" s="203"/>
      <c r="AD809" s="203"/>
      <c r="AE809" s="203">
        <v>4749.7700000000004</v>
      </c>
      <c r="AF809" s="215"/>
      <c r="AG809" s="216"/>
      <c r="AH809" s="205">
        <v>4749.7700000000004</v>
      </c>
      <c r="AI809" s="205"/>
      <c r="AJ809" s="205"/>
      <c r="AK809" s="206"/>
      <c r="AL809" s="205">
        <v>0</v>
      </c>
      <c r="AM809" s="207"/>
      <c r="AN809" s="205"/>
      <c r="AO809" s="208">
        <v>0</v>
      </c>
      <c r="AP809" s="209"/>
      <c r="AQ809" s="210">
        <v>1899.83</v>
      </c>
      <c r="AR809" s="205">
        <v>1899.83</v>
      </c>
      <c r="AS809" s="205"/>
      <c r="AT809" s="205"/>
      <c r="AU809" s="205"/>
      <c r="AV809" s="211">
        <v>0</v>
      </c>
      <c r="AW809" s="205"/>
      <c r="AX809" s="205"/>
      <c r="AY809" s="207">
        <v>0</v>
      </c>
      <c r="AZ809" s="212"/>
      <c r="BA809" s="213">
        <v>1899.83</v>
      </c>
      <c r="BC809" s="202" t="str">
        <f t="shared" si="96"/>
        <v>AIC</v>
      </c>
      <c r="BD809" s="202" t="str">
        <f t="shared" si="96"/>
        <v/>
      </c>
      <c r="BE809" s="202" t="str">
        <f t="shared" si="96"/>
        <v/>
      </c>
      <c r="BF809" s="202" t="str">
        <f t="shared" si="96"/>
        <v/>
      </c>
      <c r="BG809" s="202" t="str">
        <f t="shared" si="93"/>
        <v>NO</v>
      </c>
      <c r="BH809" s="202" t="str">
        <f t="shared" si="93"/>
        <v>NO</v>
      </c>
      <c r="BI809" s="202" t="str">
        <f t="shared" si="97"/>
        <v/>
      </c>
      <c r="BK809" s="202" t="b">
        <f t="shared" si="98"/>
        <v>1</v>
      </c>
      <c r="BL809" s="202" t="b">
        <f t="shared" si="98"/>
        <v>1</v>
      </c>
      <c r="BM809" s="202" t="b">
        <f t="shared" si="98"/>
        <v>1</v>
      </c>
      <c r="BN809" s="202" t="b">
        <f t="shared" si="98"/>
        <v>1</v>
      </c>
      <c r="BO809" s="202" t="b">
        <f t="shared" si="98"/>
        <v>1</v>
      </c>
      <c r="BP809" s="202" t="b">
        <f t="shared" si="98"/>
        <v>1</v>
      </c>
      <c r="BQ809" s="202" t="b">
        <f t="shared" si="98"/>
        <v>1</v>
      </c>
    </row>
    <row r="810" spans="1:69" s="214" customFormat="1" ht="12" customHeight="1" x14ac:dyDescent="0.2">
      <c r="A810" s="368">
        <v>18900463</v>
      </c>
      <c r="B810" s="369" t="s">
        <v>2442</v>
      </c>
      <c r="C810" s="370" t="s">
        <v>1161</v>
      </c>
      <c r="D810" s="244" t="s">
        <v>475</v>
      </c>
      <c r="E810" s="245"/>
      <c r="F810" s="263">
        <v>43025</v>
      </c>
      <c r="G810" s="244"/>
      <c r="H810" s="247" t="s">
        <v>475</v>
      </c>
      <c r="I810" s="247" t="s">
        <v>1684</v>
      </c>
      <c r="J810" s="247" t="s">
        <v>1684</v>
      </c>
      <c r="K810" s="247" t="s">
        <v>1684</v>
      </c>
      <c r="L810" s="247" t="s">
        <v>1685</v>
      </c>
      <c r="M810" s="247" t="s">
        <v>1685</v>
      </c>
      <c r="N810" s="247" t="s">
        <v>1684</v>
      </c>
      <c r="O810" s="248"/>
      <c r="P810" s="249">
        <v>46519.93</v>
      </c>
      <c r="Q810" s="249">
        <v>45717.86</v>
      </c>
      <c r="R810" s="249">
        <v>44915.79</v>
      </c>
      <c r="S810" s="249">
        <v>44113.72</v>
      </c>
      <c r="T810" s="249">
        <v>43311.65</v>
      </c>
      <c r="U810" s="249">
        <v>42509.58</v>
      </c>
      <c r="V810" s="249">
        <v>41707.51</v>
      </c>
      <c r="W810" s="249">
        <v>40905.440000000002</v>
      </c>
      <c r="X810" s="249">
        <v>40103.370000000003</v>
      </c>
      <c r="Y810" s="249">
        <v>39301.300000000003</v>
      </c>
      <c r="Z810" s="249">
        <v>38499.230000000003</v>
      </c>
      <c r="AA810" s="249">
        <v>37697.160000000003</v>
      </c>
      <c r="AB810" s="249">
        <v>36895.089999999997</v>
      </c>
      <c r="AC810" s="249"/>
      <c r="AD810" s="249"/>
      <c r="AE810" s="249">
        <v>41707.51</v>
      </c>
      <c r="AF810" s="250"/>
      <c r="AG810" s="251"/>
      <c r="AH810" s="252">
        <v>41707.51</v>
      </c>
      <c r="AI810" s="252"/>
      <c r="AJ810" s="252"/>
      <c r="AK810" s="253"/>
      <c r="AL810" s="252">
        <v>0</v>
      </c>
      <c r="AM810" s="254"/>
      <c r="AN810" s="252"/>
      <c r="AO810" s="255">
        <v>0</v>
      </c>
      <c r="AP810" s="252"/>
      <c r="AQ810" s="256">
        <v>36895.089999999997</v>
      </c>
      <c r="AR810" s="252">
        <v>36895.089999999997</v>
      </c>
      <c r="AS810" s="252"/>
      <c r="AT810" s="252"/>
      <c r="AU810" s="252"/>
      <c r="AV810" s="257">
        <v>0</v>
      </c>
      <c r="AW810" s="252"/>
      <c r="AX810" s="252"/>
      <c r="AY810" s="254">
        <v>0</v>
      </c>
      <c r="AZ810" s="258"/>
      <c r="BA810" s="213">
        <v>36895.089999999997</v>
      </c>
      <c r="BC810" s="247" t="str">
        <f t="shared" si="96"/>
        <v>AIC</v>
      </c>
      <c r="BD810" s="247" t="str">
        <f t="shared" si="96"/>
        <v/>
      </c>
      <c r="BE810" s="247" t="str">
        <f t="shared" si="96"/>
        <v/>
      </c>
      <c r="BF810" s="202" t="str">
        <f t="shared" si="96"/>
        <v/>
      </c>
      <c r="BG810" s="202" t="str">
        <f t="shared" si="93"/>
        <v>NO</v>
      </c>
      <c r="BH810" s="202" t="str">
        <f t="shared" si="93"/>
        <v>NO</v>
      </c>
      <c r="BI810" s="202" t="str">
        <f t="shared" si="97"/>
        <v/>
      </c>
      <c r="BK810" s="202" t="b">
        <f t="shared" si="98"/>
        <v>1</v>
      </c>
      <c r="BL810" s="202" t="b">
        <f t="shared" si="98"/>
        <v>1</v>
      </c>
      <c r="BM810" s="202" t="b">
        <f t="shared" si="98"/>
        <v>1</v>
      </c>
      <c r="BN810" s="202" t="b">
        <f t="shared" si="98"/>
        <v>1</v>
      </c>
      <c r="BO810" s="202" t="b">
        <f t="shared" si="98"/>
        <v>1</v>
      </c>
      <c r="BP810" s="202" t="b">
        <f t="shared" si="98"/>
        <v>1</v>
      </c>
      <c r="BQ810" s="202" t="b">
        <f t="shared" si="98"/>
        <v>1</v>
      </c>
    </row>
    <row r="811" spans="1:69" s="214" customFormat="1" ht="12" customHeight="1" x14ac:dyDescent="0.2">
      <c r="A811" s="368">
        <v>18900473</v>
      </c>
      <c r="B811" s="369" t="s">
        <v>2443</v>
      </c>
      <c r="C811" s="370" t="s">
        <v>1162</v>
      </c>
      <c r="D811" s="244" t="s">
        <v>475</v>
      </c>
      <c r="E811" s="245"/>
      <c r="F811" s="263">
        <v>43025</v>
      </c>
      <c r="G811" s="244"/>
      <c r="H811" s="247" t="s">
        <v>475</v>
      </c>
      <c r="I811" s="247" t="s">
        <v>1684</v>
      </c>
      <c r="J811" s="247" t="s">
        <v>1684</v>
      </c>
      <c r="K811" s="247" t="s">
        <v>1684</v>
      </c>
      <c r="L811" s="247" t="s">
        <v>1685</v>
      </c>
      <c r="M811" s="247" t="s">
        <v>1685</v>
      </c>
      <c r="N811" s="247" t="s">
        <v>1684</v>
      </c>
      <c r="O811" s="248"/>
      <c r="P811" s="249">
        <v>91643.5</v>
      </c>
      <c r="Q811" s="249">
        <v>90063.44</v>
      </c>
      <c r="R811" s="249">
        <v>88483.38</v>
      </c>
      <c r="S811" s="249">
        <v>86903.32</v>
      </c>
      <c r="T811" s="249">
        <v>85323.26</v>
      </c>
      <c r="U811" s="249">
        <v>83743.199999999997</v>
      </c>
      <c r="V811" s="249">
        <v>82163.14</v>
      </c>
      <c r="W811" s="249">
        <v>80583.08</v>
      </c>
      <c r="X811" s="249">
        <v>79003.02</v>
      </c>
      <c r="Y811" s="249">
        <v>77422.960000000006</v>
      </c>
      <c r="Z811" s="249">
        <v>75842.899999999994</v>
      </c>
      <c r="AA811" s="249">
        <v>74262.84</v>
      </c>
      <c r="AB811" s="249">
        <v>72682.78</v>
      </c>
      <c r="AC811" s="249"/>
      <c r="AD811" s="249"/>
      <c r="AE811" s="249">
        <v>82163.14</v>
      </c>
      <c r="AF811" s="250"/>
      <c r="AG811" s="251"/>
      <c r="AH811" s="252">
        <v>82163.14</v>
      </c>
      <c r="AI811" s="252"/>
      <c r="AJ811" s="252"/>
      <c r="AK811" s="253"/>
      <c r="AL811" s="252">
        <v>0</v>
      </c>
      <c r="AM811" s="254"/>
      <c r="AN811" s="252"/>
      <c r="AO811" s="255">
        <v>0</v>
      </c>
      <c r="AP811" s="252"/>
      <c r="AQ811" s="256">
        <v>72682.78</v>
      </c>
      <c r="AR811" s="252">
        <v>72682.78</v>
      </c>
      <c r="AS811" s="252"/>
      <c r="AT811" s="252"/>
      <c r="AU811" s="252"/>
      <c r="AV811" s="257">
        <v>0</v>
      </c>
      <c r="AW811" s="252"/>
      <c r="AX811" s="252"/>
      <c r="AY811" s="254">
        <v>0</v>
      </c>
      <c r="AZ811" s="258"/>
      <c r="BA811" s="213">
        <v>72682.78</v>
      </c>
      <c r="BC811" s="247" t="str">
        <f t="shared" si="96"/>
        <v>AIC</v>
      </c>
      <c r="BD811" s="247" t="str">
        <f t="shared" si="96"/>
        <v/>
      </c>
      <c r="BE811" s="247" t="str">
        <f t="shared" si="96"/>
        <v/>
      </c>
      <c r="BF811" s="202" t="str">
        <f t="shared" si="96"/>
        <v/>
      </c>
      <c r="BG811" s="202" t="str">
        <f t="shared" si="93"/>
        <v>NO</v>
      </c>
      <c r="BH811" s="202" t="str">
        <f t="shared" si="93"/>
        <v>NO</v>
      </c>
      <c r="BI811" s="202" t="str">
        <f t="shared" si="97"/>
        <v/>
      </c>
      <c r="BK811" s="202" t="b">
        <f t="shared" si="98"/>
        <v>1</v>
      </c>
      <c r="BL811" s="202" t="b">
        <f t="shared" si="98"/>
        <v>1</v>
      </c>
      <c r="BM811" s="202" t="b">
        <f t="shared" si="98"/>
        <v>1</v>
      </c>
      <c r="BN811" s="202" t="b">
        <f t="shared" si="98"/>
        <v>1</v>
      </c>
      <c r="BO811" s="202" t="b">
        <f t="shared" si="98"/>
        <v>1</v>
      </c>
      <c r="BP811" s="202" t="b">
        <f t="shared" si="98"/>
        <v>1</v>
      </c>
      <c r="BQ811" s="202" t="b">
        <f t="shared" si="98"/>
        <v>1</v>
      </c>
    </row>
    <row r="812" spans="1:69" s="214" customFormat="1" ht="12" customHeight="1" x14ac:dyDescent="0.2">
      <c r="A812" s="264">
        <v>18900533</v>
      </c>
      <c r="B812" s="265" t="s">
        <v>2444</v>
      </c>
      <c r="C812" s="266" t="s">
        <v>1163</v>
      </c>
      <c r="D812" s="201" t="s">
        <v>475</v>
      </c>
      <c r="E812" s="170"/>
      <c r="F812" s="266"/>
      <c r="G812" s="201"/>
      <c r="H812" s="202" t="s">
        <v>475</v>
      </c>
      <c r="I812" s="202" t="s">
        <v>1684</v>
      </c>
      <c r="J812" s="202" t="s">
        <v>1684</v>
      </c>
      <c r="K812" s="202" t="s">
        <v>1684</v>
      </c>
      <c r="L812" s="202" t="s">
        <v>1685</v>
      </c>
      <c r="M812" s="202" t="s">
        <v>1685</v>
      </c>
      <c r="N812" s="202" t="s">
        <v>1684</v>
      </c>
      <c r="O812" s="167"/>
      <c r="P812" s="203">
        <v>665619.19999999995</v>
      </c>
      <c r="Q812" s="203">
        <v>661406.43000000005</v>
      </c>
      <c r="R812" s="203">
        <v>657193.66</v>
      </c>
      <c r="S812" s="203">
        <v>652980.89</v>
      </c>
      <c r="T812" s="203">
        <v>648768.12</v>
      </c>
      <c r="U812" s="203">
        <v>644555.35</v>
      </c>
      <c r="V812" s="203">
        <v>640342.57999999996</v>
      </c>
      <c r="W812" s="203">
        <v>636129.81000000006</v>
      </c>
      <c r="X812" s="203">
        <v>631917.04</v>
      </c>
      <c r="Y812" s="203">
        <v>627704.27</v>
      </c>
      <c r="Z812" s="203">
        <v>623491.5</v>
      </c>
      <c r="AA812" s="203">
        <v>619278.73</v>
      </c>
      <c r="AB812" s="203">
        <v>615065.96</v>
      </c>
      <c r="AC812" s="203"/>
      <c r="AD812" s="203"/>
      <c r="AE812" s="203">
        <v>640342.58000000007</v>
      </c>
      <c r="AF812" s="215"/>
      <c r="AG812" s="216"/>
      <c r="AH812" s="205">
        <v>640342.58000000007</v>
      </c>
      <c r="AI812" s="205"/>
      <c r="AJ812" s="205"/>
      <c r="AK812" s="206"/>
      <c r="AL812" s="205">
        <v>0</v>
      </c>
      <c r="AM812" s="207"/>
      <c r="AN812" s="205"/>
      <c r="AO812" s="208">
        <v>0</v>
      </c>
      <c r="AP812" s="209"/>
      <c r="AQ812" s="210">
        <v>615065.96</v>
      </c>
      <c r="AR812" s="205">
        <v>615065.96</v>
      </c>
      <c r="AS812" s="205"/>
      <c r="AT812" s="205"/>
      <c r="AU812" s="205"/>
      <c r="AV812" s="211">
        <v>0</v>
      </c>
      <c r="AW812" s="205"/>
      <c r="AX812" s="205"/>
      <c r="AY812" s="207">
        <v>0</v>
      </c>
      <c r="AZ812" s="212"/>
      <c r="BA812" s="213">
        <v>615065.96</v>
      </c>
      <c r="BC812" s="202" t="str">
        <f t="shared" si="96"/>
        <v>AIC</v>
      </c>
      <c r="BD812" s="202" t="str">
        <f t="shared" si="96"/>
        <v/>
      </c>
      <c r="BE812" s="202" t="str">
        <f t="shared" si="96"/>
        <v/>
      </c>
      <c r="BF812" s="202" t="str">
        <f t="shared" si="96"/>
        <v/>
      </c>
      <c r="BG812" s="202" t="str">
        <f t="shared" ref="BG812:BH877" si="99">IF(VALUE(AW812),"W/C",IF(ISBLANK(AW812),"NO","W/C"))</f>
        <v>NO</v>
      </c>
      <c r="BH812" s="202" t="str">
        <f t="shared" si="99"/>
        <v>NO</v>
      </c>
      <c r="BI812" s="202" t="str">
        <f t="shared" si="97"/>
        <v/>
      </c>
      <c r="BK812" s="202" t="b">
        <f t="shared" si="98"/>
        <v>1</v>
      </c>
      <c r="BL812" s="202" t="b">
        <f t="shared" si="98"/>
        <v>1</v>
      </c>
      <c r="BM812" s="202" t="b">
        <f t="shared" si="98"/>
        <v>1</v>
      </c>
      <c r="BN812" s="202" t="b">
        <f t="shared" si="98"/>
        <v>1</v>
      </c>
      <c r="BO812" s="202" t="b">
        <f t="shared" si="98"/>
        <v>1</v>
      </c>
      <c r="BP812" s="202" t="b">
        <f t="shared" si="98"/>
        <v>1</v>
      </c>
      <c r="BQ812" s="202" t="b">
        <f t="shared" si="98"/>
        <v>1</v>
      </c>
    </row>
    <row r="813" spans="1:69" s="214" customFormat="1" ht="12" customHeight="1" x14ac:dyDescent="0.2">
      <c r="A813" s="267">
        <v>19000001</v>
      </c>
      <c r="B813" s="268" t="s">
        <v>2445</v>
      </c>
      <c r="C813" s="370" t="s">
        <v>1164</v>
      </c>
      <c r="D813" s="244" t="s">
        <v>478</v>
      </c>
      <c r="E813" s="245"/>
      <c r="F813" s="263">
        <v>43070</v>
      </c>
      <c r="G813" s="244"/>
      <c r="H813" s="247" t="s">
        <v>1684</v>
      </c>
      <c r="I813" s="247" t="s">
        <v>1684</v>
      </c>
      <c r="J813" s="247" t="s">
        <v>1684</v>
      </c>
      <c r="K813" s="247" t="s">
        <v>478</v>
      </c>
      <c r="L813" s="247" t="s">
        <v>1685</v>
      </c>
      <c r="M813" s="247" t="s">
        <v>1685</v>
      </c>
      <c r="N813" s="247" t="s">
        <v>1684</v>
      </c>
      <c r="O813" s="248"/>
      <c r="P813" s="249">
        <v>1507674.71</v>
      </c>
      <c r="Q813" s="249">
        <v>3440717.5</v>
      </c>
      <c r="R813" s="249">
        <v>5719672.5700000003</v>
      </c>
      <c r="S813" s="249">
        <v>12886361.890000001</v>
      </c>
      <c r="T813" s="249">
        <v>15847656.9</v>
      </c>
      <c r="U813" s="249">
        <v>10588365.02</v>
      </c>
      <c r="V813" s="249">
        <v>10505589.970000001</v>
      </c>
      <c r="W813" s="249">
        <v>11376724.9</v>
      </c>
      <c r="X813" s="249">
        <v>11152252.9</v>
      </c>
      <c r="Y813" s="249">
        <v>11100282.98</v>
      </c>
      <c r="Z813" s="249">
        <v>12249440.15</v>
      </c>
      <c r="AA813" s="249">
        <v>15032900.48</v>
      </c>
      <c r="AB813" s="249">
        <v>17392568.420000002</v>
      </c>
      <c r="AC813" s="249"/>
      <c r="AD813" s="249"/>
      <c r="AE813" s="249">
        <v>10779173.902083335</v>
      </c>
      <c r="AF813" s="250"/>
      <c r="AG813" s="251"/>
      <c r="AH813" s="252"/>
      <c r="AI813" s="252"/>
      <c r="AJ813" s="252"/>
      <c r="AK813" s="253">
        <v>10779173.902083335</v>
      </c>
      <c r="AL813" s="252">
        <v>10779173.902083335</v>
      </c>
      <c r="AM813" s="254"/>
      <c r="AN813" s="252"/>
      <c r="AO813" s="255">
        <v>0</v>
      </c>
      <c r="AP813" s="252"/>
      <c r="AQ813" s="256">
        <v>17392568.420000002</v>
      </c>
      <c r="AR813" s="252"/>
      <c r="AS813" s="252"/>
      <c r="AT813" s="252"/>
      <c r="AU813" s="252">
        <v>17392568.420000002</v>
      </c>
      <c r="AV813" s="257">
        <v>17392568.420000002</v>
      </c>
      <c r="AW813" s="252"/>
      <c r="AX813" s="252"/>
      <c r="AY813" s="254">
        <v>0</v>
      </c>
      <c r="AZ813" s="258" t="s">
        <v>4916</v>
      </c>
      <c r="BA813" s="213">
        <v>0</v>
      </c>
      <c r="BC813" s="247" t="str">
        <f t="shared" si="96"/>
        <v/>
      </c>
      <c r="BD813" s="247" t="str">
        <f t="shared" si="96"/>
        <v/>
      </c>
      <c r="BE813" s="247" t="str">
        <f t="shared" si="96"/>
        <v/>
      </c>
      <c r="BF813" s="202" t="str">
        <f t="shared" si="96"/>
        <v>Non-Op</v>
      </c>
      <c r="BG813" s="202" t="str">
        <f t="shared" si="99"/>
        <v>NO</v>
      </c>
      <c r="BH813" s="202" t="str">
        <f t="shared" si="99"/>
        <v>NO</v>
      </c>
      <c r="BI813" s="202" t="str">
        <f t="shared" si="97"/>
        <v/>
      </c>
      <c r="BK813" s="202" t="b">
        <f t="shared" si="98"/>
        <v>1</v>
      </c>
      <c r="BL813" s="202" t="b">
        <f t="shared" si="98"/>
        <v>1</v>
      </c>
      <c r="BM813" s="202" t="b">
        <f t="shared" si="98"/>
        <v>1</v>
      </c>
      <c r="BN813" s="202" t="b">
        <f t="shared" si="98"/>
        <v>1</v>
      </c>
      <c r="BO813" s="202" t="b">
        <f t="shared" si="98"/>
        <v>1</v>
      </c>
      <c r="BP813" s="202" t="b">
        <f t="shared" si="98"/>
        <v>1</v>
      </c>
      <c r="BQ813" s="202" t="b">
        <f t="shared" si="98"/>
        <v>1</v>
      </c>
    </row>
    <row r="814" spans="1:69" s="214" customFormat="1" ht="12" customHeight="1" x14ac:dyDescent="0.2">
      <c r="A814" s="239">
        <v>19000003</v>
      </c>
      <c r="B814" s="240" t="s">
        <v>2446</v>
      </c>
      <c r="C814" s="200" t="s">
        <v>1165</v>
      </c>
      <c r="D814" s="201" t="s">
        <v>479</v>
      </c>
      <c r="E814" s="170"/>
      <c r="F814" s="200"/>
      <c r="G814" s="201"/>
      <c r="H814" s="202" t="s">
        <v>1684</v>
      </c>
      <c r="I814" s="202" t="s">
        <v>1684</v>
      </c>
      <c r="J814" s="202" t="s">
        <v>1684</v>
      </c>
      <c r="K814" s="202" t="s">
        <v>1684</v>
      </c>
      <c r="L814" s="202" t="s">
        <v>479</v>
      </c>
      <c r="M814" s="202" t="s">
        <v>1685</v>
      </c>
      <c r="N814" s="202" t="s">
        <v>479</v>
      </c>
      <c r="O814" s="167"/>
      <c r="P814" s="203">
        <v>2578443.14</v>
      </c>
      <c r="Q814" s="203">
        <v>2529640.35</v>
      </c>
      <c r="R814" s="203">
        <v>2496133.9900000002</v>
      </c>
      <c r="S814" s="203">
        <v>2896393.58</v>
      </c>
      <c r="T814" s="203">
        <v>2880431.43</v>
      </c>
      <c r="U814" s="203">
        <v>2688995.89</v>
      </c>
      <c r="V814" s="203">
        <v>2853226.57</v>
      </c>
      <c r="W814" s="203">
        <v>2852457.43</v>
      </c>
      <c r="X814" s="203">
        <v>2833932.99</v>
      </c>
      <c r="Y814" s="203">
        <v>2872059.37</v>
      </c>
      <c r="Z814" s="203">
        <v>2872030.76</v>
      </c>
      <c r="AA814" s="203">
        <v>2854361.15</v>
      </c>
      <c r="AB814" s="203">
        <v>2763174.26</v>
      </c>
      <c r="AC814" s="203"/>
      <c r="AD814" s="203"/>
      <c r="AE814" s="203">
        <v>2775039.3508333336</v>
      </c>
      <c r="AF814" s="215"/>
      <c r="AG814" s="216"/>
      <c r="AH814" s="205"/>
      <c r="AI814" s="205"/>
      <c r="AJ814" s="205"/>
      <c r="AK814" s="206"/>
      <c r="AL814" s="205">
        <v>0</v>
      </c>
      <c r="AM814" s="207">
        <v>2775039.3508333336</v>
      </c>
      <c r="AN814" s="205"/>
      <c r="AO814" s="208">
        <v>2775039.3508333336</v>
      </c>
      <c r="AP814" s="209"/>
      <c r="AQ814" s="210">
        <v>2763174.26</v>
      </c>
      <c r="AR814" s="205"/>
      <c r="AS814" s="205"/>
      <c r="AT814" s="205"/>
      <c r="AU814" s="205"/>
      <c r="AV814" s="211">
        <v>0</v>
      </c>
      <c r="AW814" s="205">
        <v>2763174.26</v>
      </c>
      <c r="AX814" s="205"/>
      <c r="AY814" s="207">
        <v>2763174.26</v>
      </c>
      <c r="AZ814" s="212"/>
      <c r="BA814" s="213">
        <v>0</v>
      </c>
      <c r="BC814" s="202" t="str">
        <f t="shared" si="96"/>
        <v/>
      </c>
      <c r="BD814" s="202" t="str">
        <f t="shared" si="96"/>
        <v/>
      </c>
      <c r="BE814" s="202" t="str">
        <f t="shared" si="96"/>
        <v/>
      </c>
      <c r="BF814" s="202" t="str">
        <f t="shared" si="96"/>
        <v/>
      </c>
      <c r="BG814" s="202" t="str">
        <f t="shared" si="99"/>
        <v>W/C</v>
      </c>
      <c r="BH814" s="202" t="str">
        <f t="shared" si="99"/>
        <v>NO</v>
      </c>
      <c r="BI814" s="202" t="str">
        <f t="shared" si="97"/>
        <v>W/C</v>
      </c>
      <c r="BK814" s="202" t="b">
        <f t="shared" si="98"/>
        <v>1</v>
      </c>
      <c r="BL814" s="202" t="b">
        <f t="shared" si="98"/>
        <v>1</v>
      </c>
      <c r="BM814" s="202" t="b">
        <f t="shared" si="98"/>
        <v>1</v>
      </c>
      <c r="BN814" s="202" t="b">
        <f t="shared" si="98"/>
        <v>1</v>
      </c>
      <c r="BO814" s="202" t="b">
        <f t="shared" si="98"/>
        <v>1</v>
      </c>
      <c r="BP814" s="202" t="b">
        <f t="shared" si="98"/>
        <v>1</v>
      </c>
      <c r="BQ814" s="202" t="b">
        <f t="shared" si="98"/>
        <v>1</v>
      </c>
    </row>
    <row r="815" spans="1:69" s="214" customFormat="1" ht="12" customHeight="1" x14ac:dyDescent="0.2">
      <c r="A815" s="239">
        <v>19000013</v>
      </c>
      <c r="B815" s="240" t="s">
        <v>2447</v>
      </c>
      <c r="C815" s="200" t="s">
        <v>1166</v>
      </c>
      <c r="D815" s="201" t="s">
        <v>478</v>
      </c>
      <c r="E815" s="170"/>
      <c r="F815" s="200"/>
      <c r="G815" s="201"/>
      <c r="H815" s="202" t="s">
        <v>1684</v>
      </c>
      <c r="I815" s="202" t="s">
        <v>1684</v>
      </c>
      <c r="J815" s="202" t="s">
        <v>1684</v>
      </c>
      <c r="K815" s="202" t="s">
        <v>478</v>
      </c>
      <c r="L815" s="202" t="s">
        <v>1685</v>
      </c>
      <c r="M815" s="202" t="s">
        <v>1685</v>
      </c>
      <c r="N815" s="202" t="s">
        <v>1684</v>
      </c>
      <c r="O815" s="167"/>
      <c r="P815" s="203">
        <v>1452331.36</v>
      </c>
      <c r="Q815" s="203">
        <v>1443646.64</v>
      </c>
      <c r="R815" s="203">
        <v>1431113.96</v>
      </c>
      <c r="S815" s="203">
        <v>1418538.62</v>
      </c>
      <c r="T815" s="203">
        <v>1423609.8</v>
      </c>
      <c r="U815" s="203">
        <v>1407062.08</v>
      </c>
      <c r="V815" s="203">
        <v>1398644.5</v>
      </c>
      <c r="W815" s="203">
        <v>1382282.43</v>
      </c>
      <c r="X815" s="203">
        <v>1369883</v>
      </c>
      <c r="Y815" s="203">
        <v>1363297.88</v>
      </c>
      <c r="Z815" s="203">
        <v>1351001.33</v>
      </c>
      <c r="AA815" s="203">
        <v>1338896.8</v>
      </c>
      <c r="AB815" s="203">
        <v>1327830</v>
      </c>
      <c r="AC815" s="203"/>
      <c r="AD815" s="203"/>
      <c r="AE815" s="203">
        <v>1393171.4766666668</v>
      </c>
      <c r="AF815" s="215"/>
      <c r="AG815" s="216"/>
      <c r="AH815" s="205"/>
      <c r="AI815" s="205"/>
      <c r="AJ815" s="205"/>
      <c r="AK815" s="206">
        <v>1393171.4766666668</v>
      </c>
      <c r="AL815" s="205">
        <v>1393171.4766666668</v>
      </c>
      <c r="AM815" s="207"/>
      <c r="AN815" s="205"/>
      <c r="AO815" s="208">
        <v>0</v>
      </c>
      <c r="AP815" s="209"/>
      <c r="AQ815" s="210">
        <v>1327830</v>
      </c>
      <c r="AR815" s="205"/>
      <c r="AS815" s="205"/>
      <c r="AT815" s="205"/>
      <c r="AU815" s="205">
        <v>1327830</v>
      </c>
      <c r="AV815" s="211">
        <v>1327830</v>
      </c>
      <c r="AW815" s="205"/>
      <c r="AX815" s="205"/>
      <c r="AY815" s="207">
        <v>0</v>
      </c>
      <c r="AZ815" s="212" t="s">
        <v>4917</v>
      </c>
      <c r="BA815" s="213">
        <v>0</v>
      </c>
      <c r="BC815" s="202" t="str">
        <f t="shared" si="96"/>
        <v/>
      </c>
      <c r="BD815" s="202" t="str">
        <f t="shared" si="96"/>
        <v/>
      </c>
      <c r="BE815" s="202" t="str">
        <f t="shared" si="96"/>
        <v/>
      </c>
      <c r="BF815" s="202" t="str">
        <f t="shared" si="96"/>
        <v>Non-Op</v>
      </c>
      <c r="BG815" s="202" t="str">
        <f t="shared" si="99"/>
        <v>NO</v>
      </c>
      <c r="BH815" s="202" t="str">
        <f t="shared" si="99"/>
        <v>NO</v>
      </c>
      <c r="BI815" s="202" t="str">
        <f t="shared" si="97"/>
        <v/>
      </c>
      <c r="BK815" s="202" t="b">
        <f t="shared" si="98"/>
        <v>1</v>
      </c>
      <c r="BL815" s="202" t="b">
        <f t="shared" si="98"/>
        <v>1</v>
      </c>
      <c r="BM815" s="202" t="b">
        <f t="shared" si="98"/>
        <v>1</v>
      </c>
      <c r="BN815" s="202" t="b">
        <f t="shared" si="98"/>
        <v>1</v>
      </c>
      <c r="BO815" s="202" t="b">
        <f t="shared" si="98"/>
        <v>1</v>
      </c>
      <c r="BP815" s="202" t="b">
        <f t="shared" si="98"/>
        <v>1</v>
      </c>
      <c r="BQ815" s="202" t="b">
        <f t="shared" si="98"/>
        <v>1</v>
      </c>
    </row>
    <row r="816" spans="1:69" s="214" customFormat="1" ht="12" customHeight="1" x14ac:dyDescent="0.2">
      <c r="A816" s="239">
        <v>19000032</v>
      </c>
      <c r="B816" s="240" t="s">
        <v>2448</v>
      </c>
      <c r="C816" s="200" t="s">
        <v>1167</v>
      </c>
      <c r="D816" s="201" t="s">
        <v>478</v>
      </c>
      <c r="E816" s="170"/>
      <c r="F816" s="200"/>
      <c r="G816" s="201"/>
      <c r="H816" s="202" t="s">
        <v>1684</v>
      </c>
      <c r="I816" s="202" t="s">
        <v>1684</v>
      </c>
      <c r="J816" s="202" t="s">
        <v>1684</v>
      </c>
      <c r="K816" s="202" t="s">
        <v>478</v>
      </c>
      <c r="L816" s="202" t="s">
        <v>1685</v>
      </c>
      <c r="M816" s="202" t="s">
        <v>1685</v>
      </c>
      <c r="N816" s="202" t="s">
        <v>1684</v>
      </c>
      <c r="O816" s="167"/>
      <c r="P816" s="203">
        <v>5642339.1600000001</v>
      </c>
      <c r="Q816" s="203">
        <v>5559974.04</v>
      </c>
      <c r="R816" s="203">
        <v>6366084.6500000004</v>
      </c>
      <c r="S816" s="203">
        <v>5580955.4699999997</v>
      </c>
      <c r="T816" s="203">
        <v>6094299.0999999996</v>
      </c>
      <c r="U816" s="203">
        <v>4618524.1399999997</v>
      </c>
      <c r="V816" s="203">
        <v>3776495.09</v>
      </c>
      <c r="W816" s="203">
        <v>3675012.25</v>
      </c>
      <c r="X816" s="203">
        <v>3768685.05</v>
      </c>
      <c r="Y816" s="203">
        <v>2990312.1</v>
      </c>
      <c r="Z816" s="203">
        <v>5663771.2599999998</v>
      </c>
      <c r="AA816" s="203">
        <v>7763161.8300000001</v>
      </c>
      <c r="AB816" s="203">
        <v>5009987.16</v>
      </c>
      <c r="AC816" s="203"/>
      <c r="AD816" s="203"/>
      <c r="AE816" s="203">
        <v>5098619.8449999988</v>
      </c>
      <c r="AF816" s="215"/>
      <c r="AG816" s="216"/>
      <c r="AH816" s="205"/>
      <c r="AI816" s="205"/>
      <c r="AJ816" s="205"/>
      <c r="AK816" s="206">
        <v>5098619.8449999988</v>
      </c>
      <c r="AL816" s="205">
        <v>5098619.8449999988</v>
      </c>
      <c r="AM816" s="207"/>
      <c r="AN816" s="205"/>
      <c r="AO816" s="208">
        <v>0</v>
      </c>
      <c r="AP816" s="209"/>
      <c r="AQ816" s="210">
        <v>5009987.16</v>
      </c>
      <c r="AR816" s="205"/>
      <c r="AS816" s="205"/>
      <c r="AT816" s="205"/>
      <c r="AU816" s="205">
        <v>5009987.16</v>
      </c>
      <c r="AV816" s="211">
        <v>5009987.16</v>
      </c>
      <c r="AW816" s="205"/>
      <c r="AX816" s="205"/>
      <c r="AY816" s="207">
        <v>0</v>
      </c>
      <c r="AZ816" s="212" t="s">
        <v>4904</v>
      </c>
      <c r="BA816" s="213">
        <v>0</v>
      </c>
      <c r="BC816" s="202" t="str">
        <f t="shared" si="96"/>
        <v/>
      </c>
      <c r="BD816" s="202" t="str">
        <f t="shared" si="96"/>
        <v/>
      </c>
      <c r="BE816" s="202" t="str">
        <f t="shared" si="96"/>
        <v/>
      </c>
      <c r="BF816" s="202" t="str">
        <f t="shared" si="96"/>
        <v>Non-Op</v>
      </c>
      <c r="BG816" s="202" t="str">
        <f t="shared" si="99"/>
        <v>NO</v>
      </c>
      <c r="BH816" s="202" t="str">
        <f t="shared" si="99"/>
        <v>NO</v>
      </c>
      <c r="BI816" s="202" t="str">
        <f t="shared" si="97"/>
        <v/>
      </c>
      <c r="BK816" s="202" t="b">
        <f t="shared" si="98"/>
        <v>1</v>
      </c>
      <c r="BL816" s="202" t="b">
        <f t="shared" si="98"/>
        <v>1</v>
      </c>
      <c r="BM816" s="202" t="b">
        <f t="shared" si="98"/>
        <v>1</v>
      </c>
      <c r="BN816" s="202" t="b">
        <f t="shared" si="98"/>
        <v>1</v>
      </c>
      <c r="BO816" s="202" t="b">
        <f t="shared" si="98"/>
        <v>1</v>
      </c>
      <c r="BP816" s="202" t="b">
        <f t="shared" si="98"/>
        <v>1</v>
      </c>
      <c r="BQ816" s="202" t="b">
        <f t="shared" si="98"/>
        <v>1</v>
      </c>
    </row>
    <row r="817" spans="1:69" s="214" customFormat="1" ht="12" customHeight="1" x14ac:dyDescent="0.2">
      <c r="A817" s="239">
        <v>19000042</v>
      </c>
      <c r="B817" s="240" t="s">
        <v>2449</v>
      </c>
      <c r="C817" s="200" t="s">
        <v>1168</v>
      </c>
      <c r="D817" s="201" t="s">
        <v>478</v>
      </c>
      <c r="E817" s="170"/>
      <c r="F817" s="200"/>
      <c r="G817" s="201"/>
      <c r="H817" s="202" t="s">
        <v>1684</v>
      </c>
      <c r="I817" s="202" t="s">
        <v>1684</v>
      </c>
      <c r="J817" s="202" t="s">
        <v>1684</v>
      </c>
      <c r="K817" s="202" t="s">
        <v>478</v>
      </c>
      <c r="L817" s="202" t="s">
        <v>1685</v>
      </c>
      <c r="M817" s="202" t="s">
        <v>1685</v>
      </c>
      <c r="N817" s="202" t="s">
        <v>1684</v>
      </c>
      <c r="O817" s="167"/>
      <c r="P817" s="203">
        <v>2136966.65</v>
      </c>
      <c r="Q817" s="203">
        <v>2233685.4</v>
      </c>
      <c r="R817" s="203">
        <v>2273421.23</v>
      </c>
      <c r="S817" s="203">
        <v>2035072</v>
      </c>
      <c r="T817" s="203">
        <v>2273566.8199999998</v>
      </c>
      <c r="U817" s="203">
        <v>1835344.29</v>
      </c>
      <c r="V817" s="203">
        <v>1737445.1</v>
      </c>
      <c r="W817" s="203">
        <v>1533946.26</v>
      </c>
      <c r="X817" s="203">
        <v>1424190.34</v>
      </c>
      <c r="Y817" s="203">
        <v>1253835.8700000001</v>
      </c>
      <c r="Z817" s="203">
        <v>1055202.83</v>
      </c>
      <c r="AA817" s="203">
        <v>1104828.3</v>
      </c>
      <c r="AB817" s="203">
        <v>1389088.81</v>
      </c>
      <c r="AC817" s="203"/>
      <c r="AD817" s="203"/>
      <c r="AE817" s="203">
        <v>1710297.1808333334</v>
      </c>
      <c r="AF817" s="215"/>
      <c r="AG817" s="216"/>
      <c r="AH817" s="205"/>
      <c r="AI817" s="205"/>
      <c r="AJ817" s="205"/>
      <c r="AK817" s="206">
        <v>1710297.1808333334</v>
      </c>
      <c r="AL817" s="205">
        <v>1710297.1808333334</v>
      </c>
      <c r="AM817" s="207"/>
      <c r="AN817" s="205"/>
      <c r="AO817" s="208">
        <v>0</v>
      </c>
      <c r="AP817" s="209"/>
      <c r="AQ817" s="210">
        <v>1389088.81</v>
      </c>
      <c r="AR817" s="205"/>
      <c r="AS817" s="205"/>
      <c r="AT817" s="205"/>
      <c r="AU817" s="205">
        <v>1389088.81</v>
      </c>
      <c r="AV817" s="211">
        <v>1389088.81</v>
      </c>
      <c r="AW817" s="205"/>
      <c r="AX817" s="205"/>
      <c r="AY817" s="207">
        <v>0</v>
      </c>
      <c r="AZ817" s="212" t="s">
        <v>4904</v>
      </c>
      <c r="BA817" s="213">
        <v>0</v>
      </c>
      <c r="BC817" s="202" t="str">
        <f t="shared" si="96"/>
        <v/>
      </c>
      <c r="BD817" s="202" t="str">
        <f t="shared" si="96"/>
        <v/>
      </c>
      <c r="BE817" s="202" t="str">
        <f t="shared" si="96"/>
        <v/>
      </c>
      <c r="BF817" s="202" t="str">
        <f t="shared" si="96"/>
        <v>Non-Op</v>
      </c>
      <c r="BG817" s="202" t="str">
        <f t="shared" si="99"/>
        <v>NO</v>
      </c>
      <c r="BH817" s="202" t="str">
        <f t="shared" si="99"/>
        <v>NO</v>
      </c>
      <c r="BI817" s="202" t="str">
        <f t="shared" si="97"/>
        <v/>
      </c>
      <c r="BK817" s="202" t="b">
        <f t="shared" si="98"/>
        <v>1</v>
      </c>
      <c r="BL817" s="202" t="b">
        <f t="shared" si="98"/>
        <v>1</v>
      </c>
      <c r="BM817" s="202" t="b">
        <f t="shared" si="98"/>
        <v>1</v>
      </c>
      <c r="BN817" s="202" t="b">
        <f t="shared" si="98"/>
        <v>1</v>
      </c>
      <c r="BO817" s="202" t="b">
        <f t="shared" si="98"/>
        <v>1</v>
      </c>
      <c r="BP817" s="202" t="b">
        <f t="shared" si="98"/>
        <v>1</v>
      </c>
      <c r="BQ817" s="202" t="b">
        <f t="shared" si="98"/>
        <v>1</v>
      </c>
    </row>
    <row r="818" spans="1:69" s="214" customFormat="1" ht="12" customHeight="1" x14ac:dyDescent="0.2">
      <c r="A818" s="239">
        <v>19000043</v>
      </c>
      <c r="B818" s="240" t="s">
        <v>2450</v>
      </c>
      <c r="C818" s="200" t="s">
        <v>1169</v>
      </c>
      <c r="D818" s="201" t="s">
        <v>475</v>
      </c>
      <c r="E818" s="170"/>
      <c r="F818" s="200"/>
      <c r="G818" s="201"/>
      <c r="H818" s="202" t="s">
        <v>475</v>
      </c>
      <c r="I818" s="202" t="s">
        <v>1684</v>
      </c>
      <c r="J818" s="202" t="s">
        <v>1684</v>
      </c>
      <c r="K818" s="202" t="s">
        <v>1684</v>
      </c>
      <c r="L818" s="202" t="s">
        <v>1685</v>
      </c>
      <c r="M818" s="202" t="s">
        <v>1685</v>
      </c>
      <c r="N818" s="202" t="s">
        <v>1684</v>
      </c>
      <c r="O818" s="167"/>
      <c r="P818" s="203">
        <v>7174855.9400000004</v>
      </c>
      <c r="Q818" s="203">
        <v>7154258.2999999998</v>
      </c>
      <c r="R818" s="203">
        <v>7133660.6600000001</v>
      </c>
      <c r="S818" s="203">
        <v>7113063.0199999996</v>
      </c>
      <c r="T818" s="203">
        <v>7092465.3799999999</v>
      </c>
      <c r="U818" s="203">
        <v>7071867.7400000002</v>
      </c>
      <c r="V818" s="203">
        <v>7051270.0999999996</v>
      </c>
      <c r="W818" s="203">
        <v>7030672.46</v>
      </c>
      <c r="X818" s="203">
        <v>7010074.8200000003</v>
      </c>
      <c r="Y818" s="203">
        <v>6989477.1799999997</v>
      </c>
      <c r="Z818" s="203">
        <v>6968879.54</v>
      </c>
      <c r="AA818" s="203">
        <v>6948281.9000000004</v>
      </c>
      <c r="AB818" s="203">
        <v>6927684.2599999998</v>
      </c>
      <c r="AC818" s="203"/>
      <c r="AD818" s="203"/>
      <c r="AE818" s="203">
        <v>7051270.1000000006</v>
      </c>
      <c r="AF818" s="215"/>
      <c r="AG818" s="216"/>
      <c r="AH818" s="205">
        <v>7051270.1000000006</v>
      </c>
      <c r="AI818" s="205"/>
      <c r="AJ818" s="205"/>
      <c r="AK818" s="206"/>
      <c r="AL818" s="205">
        <v>0</v>
      </c>
      <c r="AM818" s="207"/>
      <c r="AN818" s="205"/>
      <c r="AO818" s="208">
        <v>0</v>
      </c>
      <c r="AP818" s="209"/>
      <c r="AQ818" s="210">
        <v>6927684.2599999998</v>
      </c>
      <c r="AR818" s="205">
        <v>6927684.2599999998</v>
      </c>
      <c r="AS818" s="205"/>
      <c r="AT818" s="205"/>
      <c r="AU818" s="205"/>
      <c r="AV818" s="211">
        <v>0</v>
      </c>
      <c r="AW818" s="205"/>
      <c r="AX818" s="205"/>
      <c r="AY818" s="207">
        <v>0</v>
      </c>
      <c r="AZ818" s="212"/>
      <c r="BA818" s="213">
        <v>6927684.2599999998</v>
      </c>
      <c r="BC818" s="202" t="str">
        <f t="shared" si="96"/>
        <v>AIC</v>
      </c>
      <c r="BD818" s="202" t="str">
        <f t="shared" si="96"/>
        <v/>
      </c>
      <c r="BE818" s="202" t="str">
        <f t="shared" si="96"/>
        <v/>
      </c>
      <c r="BF818" s="202" t="str">
        <f t="shared" si="96"/>
        <v/>
      </c>
      <c r="BG818" s="202" t="str">
        <f t="shared" si="99"/>
        <v>NO</v>
      </c>
      <c r="BH818" s="202" t="str">
        <f t="shared" si="99"/>
        <v>NO</v>
      </c>
      <c r="BI818" s="202" t="str">
        <f t="shared" si="97"/>
        <v/>
      </c>
      <c r="BK818" s="202" t="b">
        <f t="shared" si="98"/>
        <v>1</v>
      </c>
      <c r="BL818" s="202" t="b">
        <f t="shared" si="98"/>
        <v>1</v>
      </c>
      <c r="BM818" s="202" t="b">
        <f t="shared" si="98"/>
        <v>1</v>
      </c>
      <c r="BN818" s="202" t="b">
        <f t="shared" si="98"/>
        <v>1</v>
      </c>
      <c r="BO818" s="202" t="b">
        <f t="shared" si="98"/>
        <v>1</v>
      </c>
      <c r="BP818" s="202" t="b">
        <f t="shared" si="98"/>
        <v>1</v>
      </c>
      <c r="BQ818" s="202" t="b">
        <f t="shared" si="98"/>
        <v>1</v>
      </c>
    </row>
    <row r="819" spans="1:69" s="214" customFormat="1" ht="12" customHeight="1" x14ac:dyDescent="0.2">
      <c r="A819" s="293">
        <v>19000052</v>
      </c>
      <c r="B819" s="294" t="s">
        <v>2451</v>
      </c>
      <c r="C819" s="200" t="s">
        <v>1170</v>
      </c>
      <c r="D819" s="201" t="s">
        <v>478</v>
      </c>
      <c r="E819" s="170" t="s">
        <v>4867</v>
      </c>
      <c r="F819" s="200"/>
      <c r="G819" s="201"/>
      <c r="H819" s="202" t="s">
        <v>1684</v>
      </c>
      <c r="I819" s="202" t="s">
        <v>1684</v>
      </c>
      <c r="J819" s="202" t="s">
        <v>1684</v>
      </c>
      <c r="K819" s="202" t="s">
        <v>478</v>
      </c>
      <c r="L819" s="202" t="s">
        <v>1685</v>
      </c>
      <c r="M819" s="202" t="s">
        <v>1685</v>
      </c>
      <c r="N819" s="202" t="s">
        <v>1684</v>
      </c>
      <c r="O819" s="237"/>
      <c r="P819" s="203">
        <v>0</v>
      </c>
      <c r="Q819" s="203">
        <v>0</v>
      </c>
      <c r="R819" s="203">
        <v>0</v>
      </c>
      <c r="S819" s="203">
        <v>0</v>
      </c>
      <c r="T819" s="203">
        <v>0</v>
      </c>
      <c r="U819" s="203">
        <v>0</v>
      </c>
      <c r="V819" s="203">
        <v>0</v>
      </c>
      <c r="W819" s="203">
        <v>0</v>
      </c>
      <c r="X819" s="203">
        <v>0</v>
      </c>
      <c r="Y819" s="203">
        <v>0</v>
      </c>
      <c r="Z819" s="203">
        <v>2735577.85</v>
      </c>
      <c r="AA819" s="203">
        <v>4574167.63</v>
      </c>
      <c r="AB819" s="203">
        <v>0</v>
      </c>
      <c r="AC819" s="203"/>
      <c r="AD819" s="203"/>
      <c r="AE819" s="203">
        <v>609145.45666666667</v>
      </c>
      <c r="AF819" s="215"/>
      <c r="AG819" s="216"/>
      <c r="AH819" s="205"/>
      <c r="AI819" s="205"/>
      <c r="AJ819" s="205"/>
      <c r="AK819" s="206">
        <v>609145.45666666667</v>
      </c>
      <c r="AL819" s="205">
        <v>609145.45666666667</v>
      </c>
      <c r="AM819" s="207"/>
      <c r="AN819" s="205"/>
      <c r="AO819" s="208">
        <v>0</v>
      </c>
      <c r="AP819" s="205"/>
      <c r="AQ819" s="210">
        <v>0</v>
      </c>
      <c r="AR819" s="205"/>
      <c r="AS819" s="205"/>
      <c r="AT819" s="205"/>
      <c r="AU819" s="205">
        <v>0</v>
      </c>
      <c r="AV819" s="211">
        <v>0</v>
      </c>
      <c r="AW819" s="205"/>
      <c r="AX819" s="205"/>
      <c r="AY819" s="207">
        <v>0</v>
      </c>
      <c r="AZ819" s="212" t="s">
        <v>4904</v>
      </c>
      <c r="BA819" s="213">
        <v>0</v>
      </c>
      <c r="BC819" s="202" t="str">
        <f t="shared" si="96"/>
        <v/>
      </c>
      <c r="BD819" s="202" t="str">
        <f t="shared" si="96"/>
        <v/>
      </c>
      <c r="BE819" s="202" t="str">
        <f t="shared" si="96"/>
        <v/>
      </c>
      <c r="BF819" s="202" t="str">
        <f t="shared" si="96"/>
        <v>Non-Op</v>
      </c>
      <c r="BG819" s="202" t="str">
        <f t="shared" si="99"/>
        <v>NO</v>
      </c>
      <c r="BH819" s="202" t="str">
        <f t="shared" si="99"/>
        <v>NO</v>
      </c>
      <c r="BI819" s="202" t="str">
        <f t="shared" si="97"/>
        <v/>
      </c>
      <c r="BK819" s="202" t="b">
        <f t="shared" si="98"/>
        <v>1</v>
      </c>
      <c r="BL819" s="202" t="b">
        <f t="shared" si="98"/>
        <v>1</v>
      </c>
      <c r="BM819" s="202" t="b">
        <f t="shared" si="98"/>
        <v>1</v>
      </c>
      <c r="BN819" s="202" t="b">
        <f t="shared" si="98"/>
        <v>1</v>
      </c>
      <c r="BO819" s="202" t="b">
        <f t="shared" si="98"/>
        <v>1</v>
      </c>
      <c r="BP819" s="202" t="b">
        <f t="shared" si="98"/>
        <v>1</v>
      </c>
      <c r="BQ819" s="202" t="b">
        <f t="shared" si="98"/>
        <v>1</v>
      </c>
    </row>
    <row r="820" spans="1:69" s="214" customFormat="1" ht="12" customHeight="1" x14ac:dyDescent="0.2">
      <c r="A820" s="239">
        <v>19000081</v>
      </c>
      <c r="B820" s="240" t="s">
        <v>2452</v>
      </c>
      <c r="C820" s="200" t="s">
        <v>1171</v>
      </c>
      <c r="D820" s="201" t="s">
        <v>478</v>
      </c>
      <c r="E820" s="170"/>
      <c r="F820" s="200"/>
      <c r="G820" s="201"/>
      <c r="H820" s="202" t="s">
        <v>1684</v>
      </c>
      <c r="I820" s="202" t="s">
        <v>1684</v>
      </c>
      <c r="J820" s="202" t="s">
        <v>1684</v>
      </c>
      <c r="K820" s="202" t="s">
        <v>478</v>
      </c>
      <c r="L820" s="202" t="s">
        <v>1685</v>
      </c>
      <c r="M820" s="202" t="s">
        <v>1685</v>
      </c>
      <c r="N820" s="202" t="s">
        <v>1684</v>
      </c>
      <c r="O820" s="167"/>
      <c r="P820" s="203">
        <v>7978078.1699999999</v>
      </c>
      <c r="Q820" s="203">
        <v>9202039.5500000007</v>
      </c>
      <c r="R820" s="203">
        <v>9793609.2200000007</v>
      </c>
      <c r="S820" s="203">
        <v>8596856.1799999997</v>
      </c>
      <c r="T820" s="203">
        <v>8594555.2899999991</v>
      </c>
      <c r="U820" s="203">
        <v>6839006.2000000002</v>
      </c>
      <c r="V820" s="203">
        <v>6676466.96</v>
      </c>
      <c r="W820" s="203">
        <v>6319493.04</v>
      </c>
      <c r="X820" s="203">
        <v>4871495.5999999996</v>
      </c>
      <c r="Y820" s="203">
        <v>3426883.59</v>
      </c>
      <c r="Z820" s="203">
        <v>7659888.9199999999</v>
      </c>
      <c r="AA820" s="203">
        <v>8710864.2200000007</v>
      </c>
      <c r="AB820" s="203">
        <v>4788944.13</v>
      </c>
      <c r="AC820" s="203"/>
      <c r="AD820" s="203"/>
      <c r="AE820" s="203">
        <v>7256222.493333335</v>
      </c>
      <c r="AF820" s="215"/>
      <c r="AG820" s="216"/>
      <c r="AH820" s="205"/>
      <c r="AI820" s="205"/>
      <c r="AJ820" s="205"/>
      <c r="AK820" s="206">
        <v>7256222.493333335</v>
      </c>
      <c r="AL820" s="205">
        <v>7256222.493333335</v>
      </c>
      <c r="AM820" s="207"/>
      <c r="AN820" s="205"/>
      <c r="AO820" s="208">
        <v>0</v>
      </c>
      <c r="AP820" s="209"/>
      <c r="AQ820" s="210">
        <v>4788944.13</v>
      </c>
      <c r="AR820" s="205"/>
      <c r="AS820" s="205"/>
      <c r="AT820" s="205"/>
      <c r="AU820" s="205">
        <v>4788944.13</v>
      </c>
      <c r="AV820" s="211">
        <v>4788944.13</v>
      </c>
      <c r="AW820" s="205"/>
      <c r="AX820" s="205"/>
      <c r="AY820" s="207">
        <v>0</v>
      </c>
      <c r="AZ820" s="212" t="s">
        <v>4904</v>
      </c>
      <c r="BA820" s="213">
        <v>0</v>
      </c>
      <c r="BC820" s="202" t="str">
        <f t="shared" si="96"/>
        <v/>
      </c>
      <c r="BD820" s="202" t="str">
        <f t="shared" si="96"/>
        <v/>
      </c>
      <c r="BE820" s="202" t="str">
        <f t="shared" si="96"/>
        <v/>
      </c>
      <c r="BF820" s="202" t="str">
        <f t="shared" si="96"/>
        <v>Non-Op</v>
      </c>
      <c r="BG820" s="202" t="str">
        <f t="shared" si="99"/>
        <v>NO</v>
      </c>
      <c r="BH820" s="202" t="str">
        <f t="shared" si="99"/>
        <v>NO</v>
      </c>
      <c r="BI820" s="202" t="str">
        <f t="shared" si="97"/>
        <v/>
      </c>
      <c r="BK820" s="202" t="b">
        <f t="shared" si="98"/>
        <v>1</v>
      </c>
      <c r="BL820" s="202" t="b">
        <f t="shared" si="98"/>
        <v>1</v>
      </c>
      <c r="BM820" s="202" t="b">
        <f t="shared" si="98"/>
        <v>1</v>
      </c>
      <c r="BN820" s="202" t="b">
        <f t="shared" si="98"/>
        <v>1</v>
      </c>
      <c r="BO820" s="202" t="b">
        <f t="shared" si="98"/>
        <v>1</v>
      </c>
      <c r="BP820" s="202" t="b">
        <f t="shared" si="98"/>
        <v>1</v>
      </c>
      <c r="BQ820" s="202" t="b">
        <f t="shared" si="98"/>
        <v>1</v>
      </c>
    </row>
    <row r="821" spans="1:69" s="214" customFormat="1" ht="12" customHeight="1" x14ac:dyDescent="0.2">
      <c r="A821" s="239">
        <v>19000091</v>
      </c>
      <c r="B821" s="240" t="s">
        <v>2453</v>
      </c>
      <c r="C821" s="200" t="s">
        <v>1172</v>
      </c>
      <c r="D821" s="201" t="s">
        <v>478</v>
      </c>
      <c r="E821" s="170"/>
      <c r="F821" s="200"/>
      <c r="G821" s="201"/>
      <c r="H821" s="202" t="s">
        <v>1684</v>
      </c>
      <c r="I821" s="202" t="s">
        <v>1684</v>
      </c>
      <c r="J821" s="202" t="s">
        <v>1684</v>
      </c>
      <c r="K821" s="202" t="s">
        <v>478</v>
      </c>
      <c r="L821" s="202" t="s">
        <v>1685</v>
      </c>
      <c r="M821" s="202" t="s">
        <v>1685</v>
      </c>
      <c r="N821" s="202" t="s">
        <v>1684</v>
      </c>
      <c r="O821" s="167"/>
      <c r="P821" s="203">
        <v>2322388.91</v>
      </c>
      <c r="Q821" s="203">
        <v>2103592.9500000002</v>
      </c>
      <c r="R821" s="203">
        <v>1894906.3</v>
      </c>
      <c r="S821" s="203">
        <v>1443899.32</v>
      </c>
      <c r="T821" s="203">
        <v>1451769</v>
      </c>
      <c r="U821" s="203">
        <v>1515962.27</v>
      </c>
      <c r="V821" s="203">
        <v>1438294.26</v>
      </c>
      <c r="W821" s="203">
        <v>1438765.74</v>
      </c>
      <c r="X821" s="203">
        <v>1387087.84</v>
      </c>
      <c r="Y821" s="203">
        <v>1179472.76</v>
      </c>
      <c r="Z821" s="203">
        <v>737440.39</v>
      </c>
      <c r="AA821" s="203">
        <v>768677.45</v>
      </c>
      <c r="AB821" s="203">
        <v>940702.65</v>
      </c>
      <c r="AC821" s="203"/>
      <c r="AD821" s="203"/>
      <c r="AE821" s="203">
        <v>1415951.1716666666</v>
      </c>
      <c r="AF821" s="215"/>
      <c r="AG821" s="216"/>
      <c r="AH821" s="205"/>
      <c r="AI821" s="205"/>
      <c r="AJ821" s="205"/>
      <c r="AK821" s="206">
        <v>1415951.1716666666</v>
      </c>
      <c r="AL821" s="205">
        <v>1415951.1716666666</v>
      </c>
      <c r="AM821" s="207"/>
      <c r="AN821" s="205"/>
      <c r="AO821" s="208">
        <v>0</v>
      </c>
      <c r="AP821" s="209"/>
      <c r="AQ821" s="210">
        <v>940702.65</v>
      </c>
      <c r="AR821" s="205"/>
      <c r="AS821" s="205"/>
      <c r="AT821" s="205"/>
      <c r="AU821" s="205">
        <v>940702.65</v>
      </c>
      <c r="AV821" s="211">
        <v>940702.65</v>
      </c>
      <c r="AW821" s="205"/>
      <c r="AX821" s="205"/>
      <c r="AY821" s="207">
        <v>0</v>
      </c>
      <c r="AZ821" s="212" t="s">
        <v>4904</v>
      </c>
      <c r="BA821" s="213">
        <v>0</v>
      </c>
      <c r="BC821" s="202" t="str">
        <f t="shared" si="96"/>
        <v/>
      </c>
      <c r="BD821" s="202" t="str">
        <f t="shared" si="96"/>
        <v/>
      </c>
      <c r="BE821" s="202" t="str">
        <f t="shared" si="96"/>
        <v/>
      </c>
      <c r="BF821" s="202" t="str">
        <f t="shared" si="96"/>
        <v>Non-Op</v>
      </c>
      <c r="BG821" s="202" t="str">
        <f t="shared" si="99"/>
        <v>NO</v>
      </c>
      <c r="BH821" s="202" t="str">
        <f t="shared" si="99"/>
        <v>NO</v>
      </c>
      <c r="BI821" s="202" t="str">
        <f t="shared" si="97"/>
        <v/>
      </c>
      <c r="BK821" s="202" t="b">
        <f t="shared" si="98"/>
        <v>1</v>
      </c>
      <c r="BL821" s="202" t="b">
        <f t="shared" si="98"/>
        <v>1</v>
      </c>
      <c r="BM821" s="202" t="b">
        <f t="shared" si="98"/>
        <v>1</v>
      </c>
      <c r="BN821" s="202" t="b">
        <f t="shared" si="98"/>
        <v>1</v>
      </c>
      <c r="BO821" s="202" t="b">
        <f t="shared" si="98"/>
        <v>1</v>
      </c>
      <c r="BP821" s="202" t="b">
        <f t="shared" si="98"/>
        <v>1</v>
      </c>
      <c r="BQ821" s="202" t="b">
        <f t="shared" si="98"/>
        <v>1</v>
      </c>
    </row>
    <row r="822" spans="1:69" s="214" customFormat="1" ht="12" customHeight="1" x14ac:dyDescent="0.2">
      <c r="A822" s="239">
        <v>19000093</v>
      </c>
      <c r="B822" s="240" t="s">
        <v>2454</v>
      </c>
      <c r="C822" s="200" t="s">
        <v>1173</v>
      </c>
      <c r="D822" s="201" t="s">
        <v>479</v>
      </c>
      <c r="E822" s="170"/>
      <c r="F822" s="200"/>
      <c r="G822" s="201"/>
      <c r="H822" s="202" t="s">
        <v>1684</v>
      </c>
      <c r="I822" s="202" t="s">
        <v>1684</v>
      </c>
      <c r="J822" s="202" t="s">
        <v>1684</v>
      </c>
      <c r="K822" s="202" t="s">
        <v>1684</v>
      </c>
      <c r="L822" s="202" t="s">
        <v>479</v>
      </c>
      <c r="M822" s="202" t="s">
        <v>1685</v>
      </c>
      <c r="N822" s="202" t="s">
        <v>479</v>
      </c>
      <c r="O822" s="167"/>
      <c r="P822" s="203">
        <v>4607007.9400000004</v>
      </c>
      <c r="Q822" s="203">
        <v>4763038.4400000004</v>
      </c>
      <c r="R822" s="203">
        <v>4910322.3600000003</v>
      </c>
      <c r="S822" s="203">
        <v>5037514.12</v>
      </c>
      <c r="T822" s="203">
        <v>5030283.42</v>
      </c>
      <c r="U822" s="203">
        <v>5034364.03</v>
      </c>
      <c r="V822" s="203">
        <v>5027835.24</v>
      </c>
      <c r="W822" s="203">
        <v>4846282.41</v>
      </c>
      <c r="X822" s="203">
        <v>4624735.66</v>
      </c>
      <c r="Y822" s="203">
        <v>4658725.25</v>
      </c>
      <c r="Z822" s="203">
        <v>4719327.84</v>
      </c>
      <c r="AA822" s="203">
        <v>4776418.5199999996</v>
      </c>
      <c r="AB822" s="203">
        <v>4652378.82</v>
      </c>
      <c r="AC822" s="203"/>
      <c r="AD822" s="203"/>
      <c r="AE822" s="203">
        <v>4838211.7225000011</v>
      </c>
      <c r="AF822" s="215"/>
      <c r="AG822" s="216"/>
      <c r="AH822" s="205"/>
      <c r="AI822" s="205"/>
      <c r="AJ822" s="205"/>
      <c r="AK822" s="206"/>
      <c r="AL822" s="205">
        <v>0</v>
      </c>
      <c r="AM822" s="207">
        <v>4838211.7225000011</v>
      </c>
      <c r="AN822" s="205"/>
      <c r="AO822" s="208">
        <v>4838211.7225000011</v>
      </c>
      <c r="AP822" s="209"/>
      <c r="AQ822" s="210">
        <v>4652378.82</v>
      </c>
      <c r="AR822" s="205"/>
      <c r="AS822" s="205"/>
      <c r="AT822" s="205"/>
      <c r="AU822" s="205"/>
      <c r="AV822" s="211">
        <v>0</v>
      </c>
      <c r="AW822" s="205">
        <v>4652378.82</v>
      </c>
      <c r="AX822" s="205"/>
      <c r="AY822" s="207">
        <v>4652378.82</v>
      </c>
      <c r="AZ822" s="212"/>
      <c r="BA822" s="213">
        <v>0</v>
      </c>
      <c r="BC822" s="202" t="str">
        <f t="shared" si="96"/>
        <v/>
      </c>
      <c r="BD822" s="202" t="str">
        <f t="shared" si="96"/>
        <v/>
      </c>
      <c r="BE822" s="202" t="str">
        <f t="shared" si="96"/>
        <v/>
      </c>
      <c r="BF822" s="202" t="str">
        <f t="shared" si="96"/>
        <v/>
      </c>
      <c r="BG822" s="202" t="str">
        <f t="shared" si="99"/>
        <v>W/C</v>
      </c>
      <c r="BH822" s="202" t="str">
        <f t="shared" si="99"/>
        <v>NO</v>
      </c>
      <c r="BI822" s="202" t="str">
        <f t="shared" si="97"/>
        <v>W/C</v>
      </c>
      <c r="BK822" s="202" t="b">
        <f t="shared" si="98"/>
        <v>1</v>
      </c>
      <c r="BL822" s="202" t="b">
        <f t="shared" si="98"/>
        <v>1</v>
      </c>
      <c r="BM822" s="202" t="b">
        <f t="shared" si="98"/>
        <v>1</v>
      </c>
      <c r="BN822" s="202" t="b">
        <f t="shared" si="98"/>
        <v>1</v>
      </c>
      <c r="BO822" s="202" t="b">
        <f t="shared" si="98"/>
        <v>1</v>
      </c>
      <c r="BP822" s="202" t="b">
        <f t="shared" si="98"/>
        <v>1</v>
      </c>
      <c r="BQ822" s="202" t="b">
        <f t="shared" si="98"/>
        <v>1</v>
      </c>
    </row>
    <row r="823" spans="1:69" s="214" customFormat="1" ht="12" customHeight="1" x14ac:dyDescent="0.2">
      <c r="A823" s="239">
        <v>19000103</v>
      </c>
      <c r="B823" s="240" t="s">
        <v>2455</v>
      </c>
      <c r="C823" s="200" t="s">
        <v>1174</v>
      </c>
      <c r="D823" s="201" t="s">
        <v>479</v>
      </c>
      <c r="E823" s="170"/>
      <c r="F823" s="200"/>
      <c r="G823" s="201"/>
      <c r="H823" s="202" t="s">
        <v>1684</v>
      </c>
      <c r="I823" s="202" t="s">
        <v>1684</v>
      </c>
      <c r="J823" s="202" t="s">
        <v>1684</v>
      </c>
      <c r="K823" s="202" t="s">
        <v>1684</v>
      </c>
      <c r="L823" s="202" t="s">
        <v>479</v>
      </c>
      <c r="M823" s="202" t="s">
        <v>1685</v>
      </c>
      <c r="N823" s="202" t="s">
        <v>479</v>
      </c>
      <c r="O823" s="167"/>
      <c r="P823" s="203">
        <v>933622.53</v>
      </c>
      <c r="Q823" s="203">
        <v>945182.85</v>
      </c>
      <c r="R823" s="203">
        <v>953444.62</v>
      </c>
      <c r="S823" s="203">
        <v>912974.29</v>
      </c>
      <c r="T823" s="203">
        <v>1087288.51</v>
      </c>
      <c r="U823" s="203">
        <v>1031234.94</v>
      </c>
      <c r="V823" s="203">
        <v>1032551.23</v>
      </c>
      <c r="W823" s="203">
        <v>1022737.01</v>
      </c>
      <c r="X823" s="203">
        <v>1030058.06</v>
      </c>
      <c r="Y823" s="203">
        <v>1027370.24</v>
      </c>
      <c r="Z823" s="203">
        <v>1043667.71</v>
      </c>
      <c r="AA823" s="203">
        <v>1066373.54</v>
      </c>
      <c r="AB823" s="203">
        <v>1073773.52</v>
      </c>
      <c r="AC823" s="203"/>
      <c r="AD823" s="203"/>
      <c r="AE823" s="203">
        <v>1013048.4187500001</v>
      </c>
      <c r="AF823" s="215"/>
      <c r="AG823" s="216"/>
      <c r="AH823" s="205"/>
      <c r="AI823" s="205"/>
      <c r="AJ823" s="205"/>
      <c r="AK823" s="206"/>
      <c r="AL823" s="205">
        <v>0</v>
      </c>
      <c r="AM823" s="207">
        <v>1013048.4187500001</v>
      </c>
      <c r="AN823" s="205"/>
      <c r="AO823" s="208">
        <v>1013048.4187500001</v>
      </c>
      <c r="AP823" s="209"/>
      <c r="AQ823" s="210">
        <v>1073773.52</v>
      </c>
      <c r="AR823" s="205"/>
      <c r="AS823" s="205"/>
      <c r="AT823" s="205"/>
      <c r="AU823" s="205"/>
      <c r="AV823" s="211">
        <v>0</v>
      </c>
      <c r="AW823" s="205">
        <v>1073773.52</v>
      </c>
      <c r="AX823" s="205"/>
      <c r="AY823" s="207">
        <v>1073773.52</v>
      </c>
      <c r="AZ823" s="212"/>
      <c r="BA823" s="213">
        <v>0</v>
      </c>
      <c r="BC823" s="202" t="str">
        <f t="shared" ref="BC823:BF856" si="100">IF(VALUE(AR823),BC$7,IF(ISBLANK(AR823),"",BC$7))</f>
        <v/>
      </c>
      <c r="BD823" s="202" t="str">
        <f t="shared" si="100"/>
        <v/>
      </c>
      <c r="BE823" s="202" t="str">
        <f t="shared" si="100"/>
        <v/>
      </c>
      <c r="BF823" s="202" t="str">
        <f t="shared" si="100"/>
        <v/>
      </c>
      <c r="BG823" s="202" t="str">
        <f t="shared" si="99"/>
        <v>W/C</v>
      </c>
      <c r="BH823" s="202" t="str">
        <f t="shared" si="99"/>
        <v>NO</v>
      </c>
      <c r="BI823" s="202" t="str">
        <f t="shared" si="97"/>
        <v>W/C</v>
      </c>
      <c r="BK823" s="202" t="b">
        <f t="shared" si="98"/>
        <v>1</v>
      </c>
      <c r="BL823" s="202" t="b">
        <f t="shared" si="98"/>
        <v>1</v>
      </c>
      <c r="BM823" s="202" t="b">
        <f t="shared" si="98"/>
        <v>1</v>
      </c>
      <c r="BN823" s="202" t="b">
        <f t="shared" si="98"/>
        <v>1</v>
      </c>
      <c r="BO823" s="202" t="b">
        <f t="shared" si="98"/>
        <v>1</v>
      </c>
      <c r="BP823" s="202" t="b">
        <f t="shared" si="98"/>
        <v>1</v>
      </c>
      <c r="BQ823" s="202" t="b">
        <f t="shared" si="98"/>
        <v>1</v>
      </c>
    </row>
    <row r="824" spans="1:69" s="214" customFormat="1" ht="12" customHeight="1" x14ac:dyDescent="0.2">
      <c r="A824" s="239">
        <v>19000111</v>
      </c>
      <c r="B824" s="240" t="s">
        <v>2456</v>
      </c>
      <c r="C824" s="200" t="s">
        <v>1175</v>
      </c>
      <c r="D824" s="201" t="s">
        <v>479</v>
      </c>
      <c r="E824" s="170"/>
      <c r="F824" s="200"/>
      <c r="G824" s="201"/>
      <c r="H824" s="202" t="s">
        <v>1684</v>
      </c>
      <c r="I824" s="202" t="s">
        <v>1684</v>
      </c>
      <c r="J824" s="202" t="s">
        <v>1684</v>
      </c>
      <c r="K824" s="202" t="s">
        <v>1684</v>
      </c>
      <c r="L824" s="202" t="s">
        <v>479</v>
      </c>
      <c r="M824" s="202" t="s">
        <v>1685</v>
      </c>
      <c r="N824" s="202" t="s">
        <v>479</v>
      </c>
      <c r="O824" s="167"/>
      <c r="P824" s="203">
        <v>830042.6</v>
      </c>
      <c r="Q824" s="203">
        <v>816624.53</v>
      </c>
      <c r="R824" s="203">
        <v>803309.69</v>
      </c>
      <c r="S824" s="203">
        <v>789944.18</v>
      </c>
      <c r="T824" s="203">
        <v>776625.07</v>
      </c>
      <c r="U824" s="203">
        <v>763259.56</v>
      </c>
      <c r="V824" s="203">
        <v>749894.05</v>
      </c>
      <c r="W824" s="203">
        <v>743889.62</v>
      </c>
      <c r="X824" s="203">
        <v>745362.13</v>
      </c>
      <c r="Y824" s="203">
        <v>732539.34</v>
      </c>
      <c r="Z824" s="203">
        <v>719173.83</v>
      </c>
      <c r="AA824" s="203">
        <v>709534.42</v>
      </c>
      <c r="AB824" s="203">
        <v>696327.13</v>
      </c>
      <c r="AC824" s="203"/>
      <c r="AD824" s="203"/>
      <c r="AE824" s="203">
        <v>759445.10708333331</v>
      </c>
      <c r="AF824" s="215"/>
      <c r="AG824" s="216"/>
      <c r="AH824" s="205"/>
      <c r="AI824" s="205"/>
      <c r="AJ824" s="205"/>
      <c r="AK824" s="206"/>
      <c r="AL824" s="205">
        <v>0</v>
      </c>
      <c r="AM824" s="207">
        <v>759445.10708333331</v>
      </c>
      <c r="AN824" s="205"/>
      <c r="AO824" s="208">
        <v>759445.10708333331</v>
      </c>
      <c r="AP824" s="209"/>
      <c r="AQ824" s="210">
        <v>696327.13</v>
      </c>
      <c r="AR824" s="205"/>
      <c r="AS824" s="205"/>
      <c r="AT824" s="205"/>
      <c r="AU824" s="205"/>
      <c r="AV824" s="211">
        <v>0</v>
      </c>
      <c r="AW824" s="205">
        <v>696327.13</v>
      </c>
      <c r="AX824" s="205"/>
      <c r="AY824" s="207">
        <v>696327.13</v>
      </c>
      <c r="AZ824" s="212"/>
      <c r="BA824" s="213">
        <v>0</v>
      </c>
      <c r="BC824" s="202" t="str">
        <f t="shared" si="100"/>
        <v/>
      </c>
      <c r="BD824" s="202" t="str">
        <f t="shared" si="100"/>
        <v/>
      </c>
      <c r="BE824" s="202" t="str">
        <f t="shared" si="100"/>
        <v/>
      </c>
      <c r="BF824" s="202" t="str">
        <f t="shared" si="100"/>
        <v/>
      </c>
      <c r="BG824" s="202" t="str">
        <f t="shared" si="99"/>
        <v>W/C</v>
      </c>
      <c r="BH824" s="202" t="str">
        <f t="shared" si="99"/>
        <v>NO</v>
      </c>
      <c r="BI824" s="202" t="str">
        <f t="shared" si="97"/>
        <v>W/C</v>
      </c>
      <c r="BK824" s="202" t="b">
        <f t="shared" si="98"/>
        <v>1</v>
      </c>
      <c r="BL824" s="202" t="b">
        <f t="shared" si="98"/>
        <v>1</v>
      </c>
      <c r="BM824" s="202" t="b">
        <f t="shared" si="98"/>
        <v>1</v>
      </c>
      <c r="BN824" s="202" t="b">
        <f t="shared" si="98"/>
        <v>1</v>
      </c>
      <c r="BO824" s="202" t="b">
        <f t="shared" si="98"/>
        <v>1</v>
      </c>
      <c r="BP824" s="202" t="b">
        <f t="shared" si="98"/>
        <v>1</v>
      </c>
      <c r="BQ824" s="202" t="b">
        <f t="shared" si="98"/>
        <v>1</v>
      </c>
    </row>
    <row r="825" spans="1:69" s="214" customFormat="1" ht="12" customHeight="1" x14ac:dyDescent="0.2">
      <c r="A825" s="239">
        <v>19000112</v>
      </c>
      <c r="B825" s="240" t="s">
        <v>2457</v>
      </c>
      <c r="C825" s="200" t="s">
        <v>1176</v>
      </c>
      <c r="D825" s="201" t="s">
        <v>477</v>
      </c>
      <c r="E825" s="170"/>
      <c r="F825" s="200"/>
      <c r="G825" s="201"/>
      <c r="H825" s="202" t="s">
        <v>1684</v>
      </c>
      <c r="I825" s="202" t="s">
        <v>1684</v>
      </c>
      <c r="J825" s="202" t="s">
        <v>477</v>
      </c>
      <c r="K825" s="202" t="s">
        <v>1684</v>
      </c>
      <c r="L825" s="202" t="s">
        <v>1685</v>
      </c>
      <c r="M825" s="202" t="s">
        <v>1685</v>
      </c>
      <c r="N825" s="202" t="s">
        <v>1684</v>
      </c>
      <c r="O825" s="167"/>
      <c r="P825" s="203">
        <v>9445.99</v>
      </c>
      <c r="Q825" s="203">
        <v>8816.26</v>
      </c>
      <c r="R825" s="203">
        <v>8186.54</v>
      </c>
      <c r="S825" s="203">
        <v>7556.81</v>
      </c>
      <c r="T825" s="203">
        <v>6927.08</v>
      </c>
      <c r="U825" s="203">
        <v>6297.35</v>
      </c>
      <c r="V825" s="203">
        <v>-1862282.37</v>
      </c>
      <c r="W825" s="203">
        <v>16587.900000000001</v>
      </c>
      <c r="X825" s="203">
        <v>4408.17</v>
      </c>
      <c r="Y825" s="203">
        <v>3778.48</v>
      </c>
      <c r="Z825" s="203">
        <v>3778.48</v>
      </c>
      <c r="AA825" s="203">
        <v>3778.48</v>
      </c>
      <c r="AB825" s="203">
        <v>3778.39</v>
      </c>
      <c r="AC825" s="203"/>
      <c r="AD825" s="203"/>
      <c r="AE825" s="203">
        <v>-148796.21916666671</v>
      </c>
      <c r="AF825" s="215"/>
      <c r="AG825" s="216" t="s">
        <v>1177</v>
      </c>
      <c r="AH825" s="205"/>
      <c r="AI825" s="205"/>
      <c r="AJ825" s="205">
        <v>-148796.21916666671</v>
      </c>
      <c r="AK825" s="206"/>
      <c r="AL825" s="205">
        <v>-148796.21916666671</v>
      </c>
      <c r="AM825" s="207"/>
      <c r="AN825" s="205"/>
      <c r="AO825" s="208">
        <v>0</v>
      </c>
      <c r="AP825" s="209"/>
      <c r="AQ825" s="210">
        <v>3778.39</v>
      </c>
      <c r="AR825" s="205"/>
      <c r="AS825" s="205"/>
      <c r="AT825" s="205">
        <v>3778.39</v>
      </c>
      <c r="AU825" s="205"/>
      <c r="AV825" s="211">
        <v>3778.39</v>
      </c>
      <c r="AW825" s="205"/>
      <c r="AX825" s="205"/>
      <c r="AY825" s="207">
        <v>0</v>
      </c>
      <c r="AZ825" s="212"/>
      <c r="BA825" s="213">
        <v>0</v>
      </c>
      <c r="BC825" s="202" t="str">
        <f t="shared" si="100"/>
        <v/>
      </c>
      <c r="BD825" s="202" t="str">
        <f t="shared" si="100"/>
        <v/>
      </c>
      <c r="BE825" s="202" t="str">
        <f t="shared" si="100"/>
        <v>GRB</v>
      </c>
      <c r="BF825" s="202" t="str">
        <f t="shared" si="100"/>
        <v/>
      </c>
      <c r="BG825" s="202" t="str">
        <f t="shared" si="99"/>
        <v>NO</v>
      </c>
      <c r="BH825" s="202" t="str">
        <f t="shared" si="99"/>
        <v>NO</v>
      </c>
      <c r="BI825" s="202" t="str">
        <f t="shared" si="97"/>
        <v/>
      </c>
      <c r="BK825" s="202" t="b">
        <f t="shared" si="98"/>
        <v>1</v>
      </c>
      <c r="BL825" s="202" t="b">
        <f t="shared" si="98"/>
        <v>1</v>
      </c>
      <c r="BM825" s="202" t="b">
        <f t="shared" si="98"/>
        <v>1</v>
      </c>
      <c r="BN825" s="202" t="b">
        <f t="shared" si="98"/>
        <v>1</v>
      </c>
      <c r="BO825" s="202" t="b">
        <f t="shared" si="98"/>
        <v>1</v>
      </c>
      <c r="BP825" s="202" t="b">
        <f t="shared" si="98"/>
        <v>1</v>
      </c>
      <c r="BQ825" s="202" t="b">
        <f t="shared" si="98"/>
        <v>1</v>
      </c>
    </row>
    <row r="826" spans="1:69" s="214" customFormat="1" ht="12" customHeight="1" x14ac:dyDescent="0.25">
      <c r="A826" s="241">
        <v>19000113</v>
      </c>
      <c r="B826" s="242"/>
      <c r="C826" s="298" t="s">
        <v>1179</v>
      </c>
      <c r="D826" s="244" t="s">
        <v>1688</v>
      </c>
      <c r="E826" s="245"/>
      <c r="F826" s="263">
        <v>43221</v>
      </c>
      <c r="G826" s="244"/>
      <c r="H826" s="247" t="s">
        <v>1684</v>
      </c>
      <c r="I826" s="247" t="s">
        <v>476</v>
      </c>
      <c r="J826" s="247" t="s">
        <v>477</v>
      </c>
      <c r="K826" s="247" t="s">
        <v>1684</v>
      </c>
      <c r="L826" s="247" t="s">
        <v>1685</v>
      </c>
      <c r="M826" s="247" t="s">
        <v>1685</v>
      </c>
      <c r="N826" s="247" t="s">
        <v>1684</v>
      </c>
      <c r="O826" s="248"/>
      <c r="P826" s="249"/>
      <c r="Q826" s="249"/>
      <c r="R826" s="249"/>
      <c r="S826" s="249"/>
      <c r="T826" s="249"/>
      <c r="U826" s="249">
        <v>30412.14</v>
      </c>
      <c r="V826" s="249">
        <v>11826.94</v>
      </c>
      <c r="W826" s="249">
        <v>128406.74</v>
      </c>
      <c r="X826" s="249">
        <v>15206.07</v>
      </c>
      <c r="Y826" s="249">
        <v>253434.38</v>
      </c>
      <c r="Z826" s="249">
        <v>217953.55</v>
      </c>
      <c r="AA826" s="249">
        <v>216263.99</v>
      </c>
      <c r="AB826" s="249">
        <v>214574.43</v>
      </c>
      <c r="AC826" s="249"/>
      <c r="AD826" s="249"/>
      <c r="AE826" s="249">
        <v>81732.585416666669</v>
      </c>
      <c r="AF826" s="371" t="s">
        <v>262</v>
      </c>
      <c r="AG826" s="250" t="s">
        <v>1180</v>
      </c>
      <c r="AH826" s="252"/>
      <c r="AI826" s="252">
        <v>54098.798287291669</v>
      </c>
      <c r="AJ826" s="252">
        <v>27633.787129375003</v>
      </c>
      <c r="AK826" s="253"/>
      <c r="AL826" s="252">
        <v>81732.585416666669</v>
      </c>
      <c r="AM826" s="254"/>
      <c r="AN826" s="252"/>
      <c r="AO826" s="255">
        <v>0</v>
      </c>
      <c r="AP826" s="252"/>
      <c r="AQ826" s="256">
        <v>214574.43</v>
      </c>
      <c r="AR826" s="252"/>
      <c r="AS826" s="252">
        <v>142026.815217</v>
      </c>
      <c r="AT826" s="252">
        <v>72547.614782999997</v>
      </c>
      <c r="AU826" s="252"/>
      <c r="AV826" s="257">
        <v>214574.43</v>
      </c>
      <c r="AW826" s="252"/>
      <c r="AX826" s="252"/>
      <c r="AY826" s="254">
        <v>0</v>
      </c>
      <c r="AZ826" s="258"/>
      <c r="BA826" s="213">
        <v>0</v>
      </c>
      <c r="BC826" s="247" t="str">
        <f t="shared" si="100"/>
        <v/>
      </c>
      <c r="BD826" s="247" t="str">
        <f t="shared" si="100"/>
        <v>ERB</v>
      </c>
      <c r="BE826" s="247" t="str">
        <f t="shared" si="100"/>
        <v>GRB</v>
      </c>
      <c r="BF826" s="202" t="str">
        <f t="shared" si="100"/>
        <v/>
      </c>
      <c r="BG826" s="202" t="str">
        <f t="shared" si="99"/>
        <v>NO</v>
      </c>
      <c r="BH826" s="202" t="str">
        <f t="shared" si="99"/>
        <v>NO</v>
      </c>
      <c r="BI826" s="202" t="str">
        <f t="shared" si="97"/>
        <v/>
      </c>
      <c r="BK826" s="202" t="b">
        <f t="shared" si="98"/>
        <v>1</v>
      </c>
      <c r="BL826" s="202" t="b">
        <f t="shared" si="98"/>
        <v>1</v>
      </c>
      <c r="BM826" s="202" t="b">
        <f t="shared" si="98"/>
        <v>1</v>
      </c>
      <c r="BN826" s="202" t="b">
        <f t="shared" si="98"/>
        <v>1</v>
      </c>
      <c r="BO826" s="202" t="b">
        <f t="shared" si="98"/>
        <v>1</v>
      </c>
      <c r="BP826" s="202" t="b">
        <f t="shared" si="98"/>
        <v>1</v>
      </c>
      <c r="BQ826" s="202" t="b">
        <f t="shared" si="98"/>
        <v>1</v>
      </c>
    </row>
    <row r="827" spans="1:69" s="214" customFormat="1" ht="12" customHeight="1" x14ac:dyDescent="0.2">
      <c r="A827" s="239">
        <v>19000122</v>
      </c>
      <c r="B827" s="240" t="s">
        <v>2458</v>
      </c>
      <c r="C827" s="200" t="s">
        <v>1181</v>
      </c>
      <c r="D827" s="201" t="s">
        <v>479</v>
      </c>
      <c r="E827" s="170"/>
      <c r="F827" s="200"/>
      <c r="G827" s="201"/>
      <c r="H827" s="202" t="s">
        <v>1684</v>
      </c>
      <c r="I827" s="202" t="s">
        <v>1684</v>
      </c>
      <c r="J827" s="202" t="s">
        <v>1684</v>
      </c>
      <c r="K827" s="202" t="s">
        <v>1684</v>
      </c>
      <c r="L827" s="202" t="s">
        <v>479</v>
      </c>
      <c r="M827" s="202" t="s">
        <v>1685</v>
      </c>
      <c r="N827" s="202" t="s">
        <v>479</v>
      </c>
      <c r="O827" s="167"/>
      <c r="P827" s="203">
        <v>-120144.27</v>
      </c>
      <c r="Q827" s="203">
        <v>-118108.91</v>
      </c>
      <c r="R827" s="203">
        <v>-116073.55</v>
      </c>
      <c r="S827" s="203">
        <v>-114038.18</v>
      </c>
      <c r="T827" s="203">
        <v>-112002.82</v>
      </c>
      <c r="U827" s="203">
        <v>-109967.46</v>
      </c>
      <c r="V827" s="203">
        <v>-107932.1</v>
      </c>
      <c r="W827" s="203">
        <v>-105896.74</v>
      </c>
      <c r="X827" s="203">
        <v>-103861.37</v>
      </c>
      <c r="Y827" s="203">
        <v>-101826.01</v>
      </c>
      <c r="Z827" s="203">
        <v>-99790.65</v>
      </c>
      <c r="AA827" s="203">
        <v>-97755.29</v>
      </c>
      <c r="AB827" s="203">
        <v>-95962.82</v>
      </c>
      <c r="AC827" s="203"/>
      <c r="AD827" s="203"/>
      <c r="AE827" s="203">
        <v>-107942.21875</v>
      </c>
      <c r="AF827" s="215"/>
      <c r="AG827" s="216"/>
      <c r="AH827" s="205"/>
      <c r="AI827" s="205"/>
      <c r="AJ827" s="205"/>
      <c r="AK827" s="206"/>
      <c r="AL827" s="205">
        <v>0</v>
      </c>
      <c r="AM827" s="207">
        <v>-107942.21875</v>
      </c>
      <c r="AN827" s="205"/>
      <c r="AO827" s="208">
        <v>-107942.21875</v>
      </c>
      <c r="AP827" s="209"/>
      <c r="AQ827" s="210">
        <v>-95962.82</v>
      </c>
      <c r="AR827" s="205"/>
      <c r="AS827" s="205"/>
      <c r="AT827" s="205"/>
      <c r="AU827" s="205"/>
      <c r="AV827" s="211">
        <v>0</v>
      </c>
      <c r="AW827" s="205">
        <v>-95962.82</v>
      </c>
      <c r="AX827" s="205"/>
      <c r="AY827" s="207">
        <v>-95962.82</v>
      </c>
      <c r="AZ827" s="212"/>
      <c r="BA827" s="213">
        <v>0</v>
      </c>
      <c r="BC827" s="202" t="str">
        <f t="shared" si="100"/>
        <v/>
      </c>
      <c r="BD827" s="202" t="str">
        <f t="shared" si="100"/>
        <v/>
      </c>
      <c r="BE827" s="202" t="str">
        <f t="shared" si="100"/>
        <v/>
      </c>
      <c r="BF827" s="202" t="str">
        <f t="shared" si="100"/>
        <v/>
      </c>
      <c r="BG827" s="202" t="str">
        <f t="shared" si="99"/>
        <v>W/C</v>
      </c>
      <c r="BH827" s="202" t="str">
        <f t="shared" si="99"/>
        <v>NO</v>
      </c>
      <c r="BI827" s="202" t="str">
        <f t="shared" si="97"/>
        <v>W/C</v>
      </c>
      <c r="BK827" s="202" t="b">
        <f t="shared" si="98"/>
        <v>1</v>
      </c>
      <c r="BL827" s="202" t="b">
        <f t="shared" si="98"/>
        <v>1</v>
      </c>
      <c r="BM827" s="202" t="b">
        <f t="shared" si="98"/>
        <v>1</v>
      </c>
      <c r="BN827" s="202" t="b">
        <f t="shared" si="98"/>
        <v>1</v>
      </c>
      <c r="BO827" s="202" t="b">
        <f t="shared" si="98"/>
        <v>1</v>
      </c>
      <c r="BP827" s="202" t="b">
        <f t="shared" si="98"/>
        <v>1</v>
      </c>
      <c r="BQ827" s="202" t="b">
        <f t="shared" si="98"/>
        <v>1</v>
      </c>
    </row>
    <row r="828" spans="1:69" s="214" customFormat="1" ht="12" customHeight="1" x14ac:dyDescent="0.2">
      <c r="A828" s="241">
        <v>19000132</v>
      </c>
      <c r="B828" s="242" t="s">
        <v>2459</v>
      </c>
      <c r="C828" s="243" t="s">
        <v>1182</v>
      </c>
      <c r="D828" s="244" t="s">
        <v>478</v>
      </c>
      <c r="E828" s="245"/>
      <c r="F828" s="263">
        <v>43070</v>
      </c>
      <c r="G828" s="244"/>
      <c r="H828" s="247" t="s">
        <v>1684</v>
      </c>
      <c r="I828" s="247" t="s">
        <v>1684</v>
      </c>
      <c r="J828" s="247" t="s">
        <v>1684</v>
      </c>
      <c r="K828" s="247" t="s">
        <v>478</v>
      </c>
      <c r="L828" s="247" t="s">
        <v>1685</v>
      </c>
      <c r="M828" s="247" t="s">
        <v>1685</v>
      </c>
      <c r="N828" s="247" t="s">
        <v>1684</v>
      </c>
      <c r="O828" s="248"/>
      <c r="P828" s="249">
        <v>350919645.93000001</v>
      </c>
      <c r="Q828" s="249">
        <v>350919645.93000001</v>
      </c>
      <c r="R828" s="249">
        <v>350919645.93000001</v>
      </c>
      <c r="S828" s="249">
        <v>348655919.51999998</v>
      </c>
      <c r="T828" s="249">
        <v>347888377.29000002</v>
      </c>
      <c r="U828" s="249">
        <v>347096269.11000001</v>
      </c>
      <c r="V828" s="249">
        <v>346306130.41000003</v>
      </c>
      <c r="W828" s="249">
        <v>345539040.33999997</v>
      </c>
      <c r="X828" s="249">
        <v>344759182.94</v>
      </c>
      <c r="Y828" s="249">
        <v>297229772.77999997</v>
      </c>
      <c r="Z828" s="249">
        <v>296428791.99000001</v>
      </c>
      <c r="AA828" s="249">
        <v>295688522.87</v>
      </c>
      <c r="AB828" s="249">
        <v>341225135.17000002</v>
      </c>
      <c r="AC828" s="249"/>
      <c r="AD828" s="249"/>
      <c r="AE828" s="249">
        <v>334791974.13833332</v>
      </c>
      <c r="AF828" s="250"/>
      <c r="AG828" s="251"/>
      <c r="AH828" s="252"/>
      <c r="AI828" s="252"/>
      <c r="AJ828" s="252"/>
      <c r="AK828" s="253">
        <v>334791974.13833332</v>
      </c>
      <c r="AL828" s="252">
        <v>334791974.13833332</v>
      </c>
      <c r="AM828" s="254"/>
      <c r="AN828" s="252"/>
      <c r="AO828" s="255">
        <v>0</v>
      </c>
      <c r="AP828" s="252"/>
      <c r="AQ828" s="256">
        <v>341225135.17000002</v>
      </c>
      <c r="AR828" s="252"/>
      <c r="AS828" s="252"/>
      <c r="AT828" s="252"/>
      <c r="AU828" s="252">
        <v>341225135.17000002</v>
      </c>
      <c r="AV828" s="257">
        <v>341225135.17000002</v>
      </c>
      <c r="AW828" s="252"/>
      <c r="AX828" s="252"/>
      <c r="AY828" s="254">
        <v>0</v>
      </c>
      <c r="AZ828" s="258" t="s">
        <v>4906</v>
      </c>
      <c r="BA828" s="213">
        <v>0</v>
      </c>
      <c r="BC828" s="247" t="str">
        <f t="shared" si="100"/>
        <v/>
      </c>
      <c r="BD828" s="247" t="str">
        <f t="shared" si="100"/>
        <v/>
      </c>
      <c r="BE828" s="247" t="str">
        <f t="shared" si="100"/>
        <v/>
      </c>
      <c r="BF828" s="202" t="str">
        <f t="shared" si="100"/>
        <v>Non-Op</v>
      </c>
      <c r="BG828" s="202" t="str">
        <f t="shared" si="99"/>
        <v>NO</v>
      </c>
      <c r="BH828" s="202" t="str">
        <f t="shared" si="99"/>
        <v>NO</v>
      </c>
      <c r="BI828" s="202" t="str">
        <f t="shared" si="97"/>
        <v/>
      </c>
      <c r="BK828" s="202" t="b">
        <f t="shared" si="98"/>
        <v>1</v>
      </c>
      <c r="BL828" s="202" t="b">
        <f t="shared" si="98"/>
        <v>1</v>
      </c>
      <c r="BM828" s="202" t="b">
        <f t="shared" si="98"/>
        <v>1</v>
      </c>
      <c r="BN828" s="202" t="b">
        <f t="shared" si="98"/>
        <v>1</v>
      </c>
      <c r="BO828" s="202" t="b">
        <f t="shared" si="98"/>
        <v>1</v>
      </c>
      <c r="BP828" s="202" t="b">
        <f t="shared" si="98"/>
        <v>1</v>
      </c>
      <c r="BQ828" s="202" t="b">
        <f t="shared" si="98"/>
        <v>1</v>
      </c>
    </row>
    <row r="829" spans="1:69" s="214" customFormat="1" ht="12" customHeight="1" x14ac:dyDescent="0.2">
      <c r="A829" s="239">
        <v>19000133</v>
      </c>
      <c r="B829" s="240" t="s">
        <v>2460</v>
      </c>
      <c r="C829" s="200" t="s">
        <v>1183</v>
      </c>
      <c r="D829" s="201" t="s">
        <v>2461</v>
      </c>
      <c r="E829" s="170"/>
      <c r="F829" s="200"/>
      <c r="G829" s="201"/>
      <c r="H829" s="202" t="s">
        <v>1684</v>
      </c>
      <c r="I829" s="202" t="s">
        <v>1684</v>
      </c>
      <c r="J829" s="202" t="s">
        <v>0</v>
      </c>
      <c r="K829" s="202" t="s">
        <v>478</v>
      </c>
      <c r="L829" s="202" t="s">
        <v>1685</v>
      </c>
      <c r="M829" s="202" t="s">
        <v>1685</v>
      </c>
      <c r="N829" s="202" t="s">
        <v>1684</v>
      </c>
      <c r="O829" s="237"/>
      <c r="P829" s="203">
        <v>9385828.8499999996</v>
      </c>
      <c r="Q829" s="203">
        <v>9440918.5600000005</v>
      </c>
      <c r="R829" s="203">
        <v>9469895.4600000009</v>
      </c>
      <c r="S829" s="203">
        <v>9524993.2599999998</v>
      </c>
      <c r="T829" s="203">
        <v>9575088.7300000004</v>
      </c>
      <c r="U829" s="203">
        <v>9630080.4800000004</v>
      </c>
      <c r="V829" s="203">
        <v>9685072.25</v>
      </c>
      <c r="W829" s="203">
        <v>9740064.0199999996</v>
      </c>
      <c r="X829" s="203">
        <v>9794845.2300000004</v>
      </c>
      <c r="Y829" s="203">
        <v>9846971.5899999999</v>
      </c>
      <c r="Z829" s="203">
        <v>9899426</v>
      </c>
      <c r="AA829" s="203">
        <v>9940390.2300000004</v>
      </c>
      <c r="AB829" s="203">
        <v>9254222.1799999997</v>
      </c>
      <c r="AC829" s="203"/>
      <c r="AD829" s="203"/>
      <c r="AE829" s="203">
        <v>9655647.6104166675</v>
      </c>
      <c r="AF829" s="215"/>
      <c r="AG829" s="216"/>
      <c r="AH829" s="205"/>
      <c r="AI829" s="205"/>
      <c r="AJ829" s="205" t="s">
        <v>0</v>
      </c>
      <c r="AK829" s="206">
        <v>9655647.6104166675</v>
      </c>
      <c r="AL829" s="205">
        <v>9655647.6104166675</v>
      </c>
      <c r="AM829" s="207"/>
      <c r="AN829" s="205"/>
      <c r="AO829" s="208">
        <v>0</v>
      </c>
      <c r="AP829" s="205"/>
      <c r="AQ829" s="210">
        <v>9254222.1799999997</v>
      </c>
      <c r="AR829" s="205"/>
      <c r="AS829" s="205"/>
      <c r="AT829" s="205" t="s">
        <v>0</v>
      </c>
      <c r="AU829" s="205">
        <v>9254222.1799999997</v>
      </c>
      <c r="AV829" s="211">
        <v>9254222.1799999997</v>
      </c>
      <c r="AW829" s="205"/>
      <c r="AX829" s="205"/>
      <c r="AY829" s="207">
        <v>0</v>
      </c>
      <c r="AZ829" s="212" t="s">
        <v>4917</v>
      </c>
      <c r="BA829" s="213">
        <v>0</v>
      </c>
      <c r="BC829" s="202" t="str">
        <f t="shared" si="100"/>
        <v/>
      </c>
      <c r="BD829" s="202" t="str">
        <f t="shared" si="100"/>
        <v/>
      </c>
      <c r="BE829" s="202" t="s">
        <v>0</v>
      </c>
      <c r="BF829" s="202" t="str">
        <f t="shared" si="100"/>
        <v>Non-Op</v>
      </c>
      <c r="BG829" s="202" t="str">
        <f t="shared" si="99"/>
        <v>NO</v>
      </c>
      <c r="BH829" s="202" t="str">
        <f t="shared" si="99"/>
        <v>NO</v>
      </c>
      <c r="BI829" s="202" t="str">
        <f t="shared" si="97"/>
        <v/>
      </c>
      <c r="BK829" s="202" t="b">
        <f t="shared" si="98"/>
        <v>1</v>
      </c>
      <c r="BL829" s="202" t="b">
        <f t="shared" si="98"/>
        <v>1</v>
      </c>
      <c r="BM829" s="202" t="b">
        <f t="shared" si="98"/>
        <v>1</v>
      </c>
      <c r="BN829" s="202" t="b">
        <f t="shared" si="98"/>
        <v>1</v>
      </c>
      <c r="BO829" s="202" t="b">
        <f t="shared" si="98"/>
        <v>1</v>
      </c>
      <c r="BP829" s="202" t="b">
        <f t="shared" si="98"/>
        <v>1</v>
      </c>
      <c r="BQ829" s="202" t="b">
        <f t="shared" si="98"/>
        <v>1</v>
      </c>
    </row>
    <row r="830" spans="1:69" s="214" customFormat="1" ht="12" customHeight="1" x14ac:dyDescent="0.2">
      <c r="A830" s="241">
        <v>19000142</v>
      </c>
      <c r="B830" s="242" t="s">
        <v>2462</v>
      </c>
      <c r="C830" s="243" t="s">
        <v>1184</v>
      </c>
      <c r="D830" s="244" t="s">
        <v>2463</v>
      </c>
      <c r="E830" s="245"/>
      <c r="F830" s="263">
        <v>43160</v>
      </c>
      <c r="G830" s="244"/>
      <c r="H830" s="247" t="s">
        <v>1684</v>
      </c>
      <c r="I830" s="247" t="s">
        <v>1684</v>
      </c>
      <c r="J830" s="247" t="s">
        <v>0</v>
      </c>
      <c r="K830" s="247" t="s">
        <v>1684</v>
      </c>
      <c r="L830" s="247" t="s">
        <v>479</v>
      </c>
      <c r="M830" s="247" t="s">
        <v>1685</v>
      </c>
      <c r="N830" s="247" t="s">
        <v>479</v>
      </c>
      <c r="O830" s="248"/>
      <c r="P830" s="249">
        <v>0</v>
      </c>
      <c r="Q830" s="249">
        <v>0</v>
      </c>
      <c r="R830" s="249">
        <v>0</v>
      </c>
      <c r="S830" s="249">
        <v>1779785.07</v>
      </c>
      <c r="T830" s="249">
        <v>2210025.5099999998</v>
      </c>
      <c r="U830" s="249">
        <v>2210025.5099999998</v>
      </c>
      <c r="V830" s="249">
        <v>2210025.5099999998</v>
      </c>
      <c r="W830" s="249">
        <v>2210025.5099999998</v>
      </c>
      <c r="X830" s="249">
        <v>2210025.5099999998</v>
      </c>
      <c r="Y830" s="249">
        <v>2210025.5099999998</v>
      </c>
      <c r="Z830" s="249">
        <v>2210025.5099999998</v>
      </c>
      <c r="AA830" s="249">
        <v>2210025.5099999998</v>
      </c>
      <c r="AB830" s="249">
        <v>2210025.5099999998</v>
      </c>
      <c r="AC830" s="249"/>
      <c r="AD830" s="249"/>
      <c r="AE830" s="249">
        <v>1713750.1587499997</v>
      </c>
      <c r="AF830" s="250"/>
      <c r="AG830" s="251"/>
      <c r="AH830" s="252"/>
      <c r="AI830" s="252"/>
      <c r="AJ830" s="252"/>
      <c r="AK830" s="253"/>
      <c r="AL830" s="252"/>
      <c r="AM830" s="254">
        <v>1713750.1587499997</v>
      </c>
      <c r="AN830" s="252"/>
      <c r="AO830" s="255">
        <v>1713750.1587499997</v>
      </c>
      <c r="AP830" s="252"/>
      <c r="AQ830" s="256">
        <v>2210025.5099999998</v>
      </c>
      <c r="AR830" s="252"/>
      <c r="AS830" s="252"/>
      <c r="AT830" s="252"/>
      <c r="AU830" s="252"/>
      <c r="AV830" s="257"/>
      <c r="AW830" s="252">
        <v>2210025.5099999998</v>
      </c>
      <c r="AX830" s="252"/>
      <c r="AY830" s="254">
        <v>2210025.5099999998</v>
      </c>
      <c r="AZ830" s="258"/>
      <c r="BA830" s="213">
        <v>0</v>
      </c>
      <c r="BC830" s="247" t="str">
        <f t="shared" si="100"/>
        <v/>
      </c>
      <c r="BD830" s="247" t="str">
        <f t="shared" si="100"/>
        <v/>
      </c>
      <c r="BE830" s="247" t="s">
        <v>0</v>
      </c>
      <c r="BF830" s="202" t="str">
        <f t="shared" si="100"/>
        <v/>
      </c>
      <c r="BG830" s="202" t="str">
        <f t="shared" si="99"/>
        <v>W/C</v>
      </c>
      <c r="BH830" s="202" t="str">
        <f t="shared" si="99"/>
        <v>NO</v>
      </c>
      <c r="BI830" s="202" t="str">
        <f t="shared" si="97"/>
        <v>W/C</v>
      </c>
      <c r="BK830" s="202" t="b">
        <f t="shared" si="98"/>
        <v>1</v>
      </c>
      <c r="BL830" s="202" t="b">
        <f t="shared" si="98"/>
        <v>1</v>
      </c>
      <c r="BM830" s="202" t="b">
        <f t="shared" si="98"/>
        <v>1</v>
      </c>
      <c r="BN830" s="202" t="b">
        <f t="shared" si="98"/>
        <v>1</v>
      </c>
      <c r="BO830" s="202" t="b">
        <f t="shared" si="98"/>
        <v>1</v>
      </c>
      <c r="BP830" s="202" t="b">
        <f t="shared" si="98"/>
        <v>1</v>
      </c>
      <c r="BQ830" s="202" t="b">
        <f t="shared" si="98"/>
        <v>1</v>
      </c>
    </row>
    <row r="831" spans="1:69" s="214" customFormat="1" ht="12" customHeight="1" x14ac:dyDescent="0.2">
      <c r="A831" s="278">
        <v>19000151</v>
      </c>
      <c r="B831" s="269" t="s">
        <v>2464</v>
      </c>
      <c r="C831" s="200" t="s">
        <v>229</v>
      </c>
      <c r="D831" s="201" t="s">
        <v>476</v>
      </c>
      <c r="E831" s="170"/>
      <c r="F831" s="200"/>
      <c r="G831" s="201"/>
      <c r="H831" s="202" t="s">
        <v>1684</v>
      </c>
      <c r="I831" s="202" t="s">
        <v>476</v>
      </c>
      <c r="J831" s="202" t="s">
        <v>1684</v>
      </c>
      <c r="K831" s="202" t="s">
        <v>1684</v>
      </c>
      <c r="L831" s="202" t="s">
        <v>1685</v>
      </c>
      <c r="M831" s="202" t="s">
        <v>1685</v>
      </c>
      <c r="N831" s="202" t="s">
        <v>1684</v>
      </c>
      <c r="O831" s="167"/>
      <c r="P831" s="203">
        <v>114382.82</v>
      </c>
      <c r="Q831" s="203">
        <v>107519.85</v>
      </c>
      <c r="R831" s="203">
        <v>100656.88</v>
      </c>
      <c r="S831" s="203">
        <v>93793.91</v>
      </c>
      <c r="T831" s="203">
        <v>86930.94</v>
      </c>
      <c r="U831" s="203">
        <v>80067.97</v>
      </c>
      <c r="V831" s="203">
        <v>73205</v>
      </c>
      <c r="W831" s="203">
        <v>66342.03</v>
      </c>
      <c r="X831" s="203">
        <v>59479.06</v>
      </c>
      <c r="Y831" s="203">
        <v>52616.09</v>
      </c>
      <c r="Z831" s="203">
        <v>45753.08</v>
      </c>
      <c r="AA831" s="203">
        <v>45753.08</v>
      </c>
      <c r="AB831" s="203">
        <v>45753.08</v>
      </c>
      <c r="AC831" s="203"/>
      <c r="AD831" s="203"/>
      <c r="AE831" s="203">
        <v>74348.820000000007</v>
      </c>
      <c r="AF831" s="215" t="s">
        <v>230</v>
      </c>
      <c r="AG831" s="216"/>
      <c r="AH831" s="205"/>
      <c r="AI831" s="205">
        <v>74348.820000000007</v>
      </c>
      <c r="AJ831" s="205"/>
      <c r="AK831" s="206"/>
      <c r="AL831" s="205">
        <v>74348.820000000007</v>
      </c>
      <c r="AM831" s="207"/>
      <c r="AN831" s="205"/>
      <c r="AO831" s="208">
        <v>0</v>
      </c>
      <c r="AP831" s="209"/>
      <c r="AQ831" s="210">
        <v>45753.08</v>
      </c>
      <c r="AR831" s="205"/>
      <c r="AS831" s="205">
        <v>45753.08</v>
      </c>
      <c r="AT831" s="205"/>
      <c r="AU831" s="205"/>
      <c r="AV831" s="211">
        <v>45753.08</v>
      </c>
      <c r="AW831" s="205"/>
      <c r="AX831" s="205"/>
      <c r="AY831" s="207">
        <v>0</v>
      </c>
      <c r="AZ831" s="212"/>
      <c r="BA831" s="213">
        <v>0</v>
      </c>
      <c r="BC831" s="202" t="str">
        <f t="shared" si="100"/>
        <v/>
      </c>
      <c r="BD831" s="202" t="str">
        <f t="shared" si="100"/>
        <v>ERB</v>
      </c>
      <c r="BE831" s="202" t="str">
        <f>IF(VALUE(AT831),BE$7,IF(ISBLANK(AT831),"",BE$7))</f>
        <v/>
      </c>
      <c r="BF831" s="202" t="str">
        <f t="shared" si="100"/>
        <v/>
      </c>
      <c r="BG831" s="202" t="str">
        <f t="shared" si="99"/>
        <v>NO</v>
      </c>
      <c r="BH831" s="202" t="str">
        <f t="shared" si="99"/>
        <v>NO</v>
      </c>
      <c r="BI831" s="202" t="str">
        <f t="shared" si="97"/>
        <v/>
      </c>
      <c r="BK831" s="202" t="b">
        <f t="shared" si="98"/>
        <v>1</v>
      </c>
      <c r="BL831" s="202" t="b">
        <f t="shared" si="98"/>
        <v>1</v>
      </c>
      <c r="BM831" s="202" t="b">
        <f t="shared" si="98"/>
        <v>1</v>
      </c>
      <c r="BN831" s="202" t="b">
        <f t="shared" si="98"/>
        <v>1</v>
      </c>
      <c r="BO831" s="202" t="b">
        <f t="shared" si="98"/>
        <v>1</v>
      </c>
      <c r="BP831" s="202" t="b">
        <f t="shared" si="98"/>
        <v>1</v>
      </c>
      <c r="BQ831" s="202" t="b">
        <f t="shared" si="98"/>
        <v>1</v>
      </c>
    </row>
    <row r="832" spans="1:69" s="214" customFormat="1" ht="12" customHeight="1" x14ac:dyDescent="0.2">
      <c r="A832" s="239">
        <v>19000181</v>
      </c>
      <c r="B832" s="240" t="s">
        <v>2465</v>
      </c>
      <c r="C832" s="200" t="s">
        <v>1185</v>
      </c>
      <c r="D832" s="201" t="s">
        <v>2463</v>
      </c>
      <c r="E832" s="170"/>
      <c r="F832" s="316"/>
      <c r="G832" s="201"/>
      <c r="H832" s="202" t="s">
        <v>1684</v>
      </c>
      <c r="I832" s="202" t="s">
        <v>1684</v>
      </c>
      <c r="J832" s="202" t="s">
        <v>0</v>
      </c>
      <c r="K832" s="202" t="s">
        <v>1684</v>
      </c>
      <c r="L832" s="202" t="s">
        <v>479</v>
      </c>
      <c r="M832" s="202" t="s">
        <v>1685</v>
      </c>
      <c r="N832" s="202" t="s">
        <v>479</v>
      </c>
      <c r="O832" s="167"/>
      <c r="P832" s="203">
        <v>-2040031.54</v>
      </c>
      <c r="Q832" s="203">
        <v>-2039209.39</v>
      </c>
      <c r="R832" s="203">
        <v>-1981772.42</v>
      </c>
      <c r="S832" s="203">
        <v>-1935276.06</v>
      </c>
      <c r="T832" s="203">
        <v>-1903574.34</v>
      </c>
      <c r="U832" s="203">
        <v>-1875422.41</v>
      </c>
      <c r="V832" s="203">
        <v>-1854708.84</v>
      </c>
      <c r="W832" s="203">
        <v>-1830901.2</v>
      </c>
      <c r="X832" s="203">
        <v>-1834725.7</v>
      </c>
      <c r="Y832" s="203">
        <v>-1692322.31</v>
      </c>
      <c r="Z832" s="203">
        <v>-1566097.55</v>
      </c>
      <c r="AA832" s="203">
        <v>-1547367.31</v>
      </c>
      <c r="AB832" s="203">
        <v>-1416924.15</v>
      </c>
      <c r="AC832" s="203"/>
      <c r="AD832" s="203"/>
      <c r="AE832" s="203">
        <v>-1815821.2812499998</v>
      </c>
      <c r="AF832" s="215"/>
      <c r="AG832" s="216"/>
      <c r="AH832" s="205"/>
      <c r="AI832" s="205"/>
      <c r="AJ832" s="205"/>
      <c r="AK832" s="206"/>
      <c r="AL832" s="205">
        <v>0</v>
      </c>
      <c r="AM832" s="207">
        <v>-1815821.2812499998</v>
      </c>
      <c r="AN832" s="205"/>
      <c r="AO832" s="208">
        <v>-1815821.2812499998</v>
      </c>
      <c r="AP832" s="209"/>
      <c r="AQ832" s="210">
        <v>-1416924.15</v>
      </c>
      <c r="AR832" s="205"/>
      <c r="AS832" s="205"/>
      <c r="AT832" s="205"/>
      <c r="AU832" s="205"/>
      <c r="AV832" s="211">
        <v>0</v>
      </c>
      <c r="AW832" s="205">
        <v>-1416924.15</v>
      </c>
      <c r="AX832" s="205"/>
      <c r="AY832" s="207">
        <v>-1416924.15</v>
      </c>
      <c r="AZ832" s="212"/>
      <c r="BA832" s="213">
        <v>0</v>
      </c>
      <c r="BC832" s="202" t="str">
        <f t="shared" si="100"/>
        <v/>
      </c>
      <c r="BD832" s="202" t="str">
        <f t="shared" si="100"/>
        <v/>
      </c>
      <c r="BE832" s="202" t="s">
        <v>0</v>
      </c>
      <c r="BF832" s="202" t="str">
        <f t="shared" si="100"/>
        <v/>
      </c>
      <c r="BG832" s="202" t="str">
        <f t="shared" si="99"/>
        <v>W/C</v>
      </c>
      <c r="BH832" s="202" t="str">
        <f t="shared" si="99"/>
        <v>NO</v>
      </c>
      <c r="BI832" s="202" t="str">
        <f t="shared" si="97"/>
        <v>W/C</v>
      </c>
      <c r="BK832" s="202" t="b">
        <f t="shared" si="98"/>
        <v>1</v>
      </c>
      <c r="BL832" s="202" t="b">
        <f t="shared" si="98"/>
        <v>1</v>
      </c>
      <c r="BM832" s="202" t="b">
        <f t="shared" si="98"/>
        <v>1</v>
      </c>
      <c r="BN832" s="202" t="b">
        <f t="shared" si="98"/>
        <v>1</v>
      </c>
      <c r="BO832" s="202" t="b">
        <f t="shared" si="98"/>
        <v>1</v>
      </c>
      <c r="BP832" s="202" t="b">
        <f t="shared" si="98"/>
        <v>1</v>
      </c>
      <c r="BQ832" s="202" t="b">
        <f t="shared" si="98"/>
        <v>1</v>
      </c>
    </row>
    <row r="833" spans="1:69" s="214" customFormat="1" ht="12" customHeight="1" x14ac:dyDescent="0.2">
      <c r="A833" s="239">
        <v>19000193</v>
      </c>
      <c r="B833" s="240" t="s">
        <v>2466</v>
      </c>
      <c r="C833" s="200" t="s">
        <v>1186</v>
      </c>
      <c r="D833" s="201" t="s">
        <v>2461</v>
      </c>
      <c r="E833" s="170"/>
      <c r="F833" s="200"/>
      <c r="G833" s="201"/>
      <c r="H833" s="202" t="s">
        <v>1684</v>
      </c>
      <c r="I833" s="202" t="s">
        <v>1684</v>
      </c>
      <c r="J833" s="202" t="s">
        <v>0</v>
      </c>
      <c r="K833" s="202" t="s">
        <v>478</v>
      </c>
      <c r="L833" s="202" t="s">
        <v>1685</v>
      </c>
      <c r="M833" s="202" t="s">
        <v>1685</v>
      </c>
      <c r="N833" s="202" t="s">
        <v>1684</v>
      </c>
      <c r="O833" s="167"/>
      <c r="P833" s="203">
        <v>0.13</v>
      </c>
      <c r="Q833" s="203">
        <v>0.13</v>
      </c>
      <c r="R833" s="203">
        <v>0.13</v>
      </c>
      <c r="S833" s="203">
        <v>0.13</v>
      </c>
      <c r="T833" s="203">
        <v>0.13</v>
      </c>
      <c r="U833" s="203">
        <v>0.13</v>
      </c>
      <c r="V833" s="203">
        <v>0.13</v>
      </c>
      <c r="W833" s="203">
        <v>0.13</v>
      </c>
      <c r="X833" s="203">
        <v>0.13</v>
      </c>
      <c r="Y833" s="203">
        <v>0.13</v>
      </c>
      <c r="Z833" s="203">
        <v>0.13</v>
      </c>
      <c r="AA833" s="203">
        <v>0.13</v>
      </c>
      <c r="AB833" s="203">
        <v>0</v>
      </c>
      <c r="AC833" s="203"/>
      <c r="AD833" s="203"/>
      <c r="AE833" s="203">
        <v>0.12458333333333331</v>
      </c>
      <c r="AF833" s="270"/>
      <c r="AG833" s="271"/>
      <c r="AH833" s="205"/>
      <c r="AI833" s="205"/>
      <c r="AJ833" s="205" t="s">
        <v>0</v>
      </c>
      <c r="AK833" s="206">
        <v>0.12458333333333331</v>
      </c>
      <c r="AL833" s="205">
        <v>0.12458333333333331</v>
      </c>
      <c r="AM833" s="207"/>
      <c r="AN833" s="205"/>
      <c r="AO833" s="208">
        <v>0</v>
      </c>
      <c r="AP833" s="209"/>
      <c r="AQ833" s="210">
        <v>0</v>
      </c>
      <c r="AR833" s="205"/>
      <c r="AS833" s="205"/>
      <c r="AT833" s="205" t="s">
        <v>0</v>
      </c>
      <c r="AU833" s="205">
        <v>0</v>
      </c>
      <c r="AV833" s="211">
        <v>0</v>
      </c>
      <c r="AW833" s="205"/>
      <c r="AX833" s="205"/>
      <c r="AY833" s="207">
        <v>0</v>
      </c>
      <c r="AZ833" s="212" t="s">
        <v>4866</v>
      </c>
      <c r="BA833" s="213">
        <v>0</v>
      </c>
      <c r="BC833" s="202" t="str">
        <f t="shared" si="100"/>
        <v/>
      </c>
      <c r="BD833" s="202" t="str">
        <f t="shared" si="100"/>
        <v/>
      </c>
      <c r="BE833" s="202" t="s">
        <v>0</v>
      </c>
      <c r="BF833" s="202" t="str">
        <f t="shared" si="100"/>
        <v>Non-Op</v>
      </c>
      <c r="BG833" s="202" t="str">
        <f t="shared" si="99"/>
        <v>NO</v>
      </c>
      <c r="BH833" s="202" t="str">
        <f t="shared" si="99"/>
        <v>NO</v>
      </c>
      <c r="BI833" s="202" t="str">
        <f t="shared" si="97"/>
        <v/>
      </c>
      <c r="BK833" s="202" t="b">
        <f t="shared" si="98"/>
        <v>1</v>
      </c>
      <c r="BL833" s="202" t="b">
        <f t="shared" si="98"/>
        <v>1</v>
      </c>
      <c r="BM833" s="202" t="b">
        <f t="shared" si="98"/>
        <v>1</v>
      </c>
      <c r="BN833" s="202" t="b">
        <f t="shared" si="98"/>
        <v>1</v>
      </c>
      <c r="BO833" s="202" t="b">
        <f t="shared" si="98"/>
        <v>1</v>
      </c>
      <c r="BP833" s="202" t="b">
        <f t="shared" si="98"/>
        <v>1</v>
      </c>
      <c r="BQ833" s="202" t="b">
        <f t="shared" si="98"/>
        <v>1</v>
      </c>
    </row>
    <row r="834" spans="1:69" s="214" customFormat="1" ht="12" customHeight="1" x14ac:dyDescent="0.2">
      <c r="A834" s="239">
        <v>19000251</v>
      </c>
      <c r="B834" s="240" t="s">
        <v>2467</v>
      </c>
      <c r="C834" s="200" t="s">
        <v>1187</v>
      </c>
      <c r="D834" s="201" t="s">
        <v>479</v>
      </c>
      <c r="E834" s="170"/>
      <c r="F834" s="200"/>
      <c r="G834" s="201"/>
      <c r="H834" s="202" t="s">
        <v>1684</v>
      </c>
      <c r="I834" s="202" t="s">
        <v>1684</v>
      </c>
      <c r="J834" s="202" t="s">
        <v>1684</v>
      </c>
      <c r="K834" s="202" t="s">
        <v>1684</v>
      </c>
      <c r="L834" s="202" t="s">
        <v>479</v>
      </c>
      <c r="M834" s="202" t="s">
        <v>1685</v>
      </c>
      <c r="N834" s="202" t="s">
        <v>479</v>
      </c>
      <c r="O834" s="167"/>
      <c r="P834" s="203">
        <v>1961.44</v>
      </c>
      <c r="Q834" s="203">
        <v>1814.35</v>
      </c>
      <c r="R834" s="203">
        <v>1667.25</v>
      </c>
      <c r="S834" s="203">
        <v>1520.16</v>
      </c>
      <c r="T834" s="203">
        <v>1373.06</v>
      </c>
      <c r="U834" s="203">
        <v>1225.68</v>
      </c>
      <c r="V834" s="203">
        <v>1198.53</v>
      </c>
      <c r="W834" s="203">
        <v>1171.3800000000001</v>
      </c>
      <c r="X834" s="203">
        <v>1144.22</v>
      </c>
      <c r="Y834" s="203">
        <v>1117.07</v>
      </c>
      <c r="Z834" s="203">
        <v>1089.92</v>
      </c>
      <c r="AA834" s="203">
        <v>1062.77</v>
      </c>
      <c r="AB834" s="203">
        <v>1035.6199999999999</v>
      </c>
      <c r="AC834" s="203"/>
      <c r="AD834" s="203"/>
      <c r="AE834" s="203">
        <v>1323.5766666666666</v>
      </c>
      <c r="AF834" s="270"/>
      <c r="AG834" s="271"/>
      <c r="AH834" s="205"/>
      <c r="AI834" s="205"/>
      <c r="AJ834" s="205"/>
      <c r="AK834" s="206"/>
      <c r="AL834" s="205">
        <v>0</v>
      </c>
      <c r="AM834" s="207">
        <v>1323.5766666666666</v>
      </c>
      <c r="AN834" s="205"/>
      <c r="AO834" s="208">
        <v>1323.5766666666666</v>
      </c>
      <c r="AP834" s="209"/>
      <c r="AQ834" s="210">
        <v>1035.6199999999999</v>
      </c>
      <c r="AR834" s="205"/>
      <c r="AS834" s="205"/>
      <c r="AT834" s="205"/>
      <c r="AU834" s="205"/>
      <c r="AV834" s="211">
        <v>0</v>
      </c>
      <c r="AW834" s="205">
        <v>1035.6199999999999</v>
      </c>
      <c r="AX834" s="205"/>
      <c r="AY834" s="207">
        <v>1035.6199999999999</v>
      </c>
      <c r="AZ834" s="212"/>
      <c r="BA834" s="213">
        <v>0</v>
      </c>
      <c r="BC834" s="202" t="str">
        <f t="shared" si="100"/>
        <v/>
      </c>
      <c r="BD834" s="202" t="str">
        <f t="shared" si="100"/>
        <v/>
      </c>
      <c r="BE834" s="202" t="str">
        <f>IF(VALUE(AT834),BE$7,IF(ISBLANK(AT834),"",BE$7))</f>
        <v/>
      </c>
      <c r="BF834" s="202" t="str">
        <f t="shared" si="100"/>
        <v/>
      </c>
      <c r="BG834" s="202" t="str">
        <f t="shared" si="99"/>
        <v>W/C</v>
      </c>
      <c r="BH834" s="202" t="str">
        <f t="shared" si="99"/>
        <v>NO</v>
      </c>
      <c r="BI834" s="202" t="str">
        <f t="shared" si="97"/>
        <v>W/C</v>
      </c>
      <c r="BK834" s="202" t="b">
        <f t="shared" si="98"/>
        <v>1</v>
      </c>
      <c r="BL834" s="202" t="b">
        <f t="shared" si="98"/>
        <v>1</v>
      </c>
      <c r="BM834" s="202" t="b">
        <f t="shared" si="98"/>
        <v>1</v>
      </c>
      <c r="BN834" s="202" t="b">
        <f t="shared" si="98"/>
        <v>1</v>
      </c>
      <c r="BO834" s="202" t="b">
        <f t="shared" si="98"/>
        <v>1</v>
      </c>
      <c r="BP834" s="202" t="b">
        <f t="shared" si="98"/>
        <v>1</v>
      </c>
      <c r="BQ834" s="202" t="b">
        <f t="shared" si="98"/>
        <v>1</v>
      </c>
    </row>
    <row r="835" spans="1:69" s="214" customFormat="1" ht="12" customHeight="1" x14ac:dyDescent="0.25">
      <c r="A835" s="260">
        <v>19000253</v>
      </c>
      <c r="B835" s="261"/>
      <c r="C835" s="306" t="s">
        <v>4918</v>
      </c>
      <c r="D835" s="220" t="s">
        <v>2461</v>
      </c>
      <c r="E835" s="221"/>
      <c r="F835" s="262">
        <v>43313</v>
      </c>
      <c r="G835" s="220"/>
      <c r="H835" s="223" t="s">
        <v>1684</v>
      </c>
      <c r="I835" s="223" t="s">
        <v>1684</v>
      </c>
      <c r="J835" s="223" t="s">
        <v>0</v>
      </c>
      <c r="K835" s="223" t="s">
        <v>478</v>
      </c>
      <c r="L835" s="223" t="s">
        <v>1685</v>
      </c>
      <c r="M835" s="223" t="s">
        <v>1685</v>
      </c>
      <c r="N835" s="223" t="s">
        <v>1684</v>
      </c>
      <c r="O835" s="224"/>
      <c r="P835" s="225"/>
      <c r="Q835" s="225"/>
      <c r="R835" s="225"/>
      <c r="S835" s="225"/>
      <c r="T835" s="225"/>
      <c r="U835" s="225"/>
      <c r="V835" s="225"/>
      <c r="W835" s="225"/>
      <c r="X835" s="225">
        <v>31500</v>
      </c>
      <c r="Y835" s="225">
        <v>31500</v>
      </c>
      <c r="Z835" s="225">
        <v>31500</v>
      </c>
      <c r="AA835" s="225">
        <v>31500</v>
      </c>
      <c r="AB835" s="225">
        <v>31500</v>
      </c>
      <c r="AC835" s="225"/>
      <c r="AD835" s="225"/>
      <c r="AE835" s="225">
        <v>11812.5</v>
      </c>
      <c r="AF835" s="289"/>
      <c r="AG835" s="290"/>
      <c r="AH835" s="228"/>
      <c r="AI835" s="228"/>
      <c r="AJ835" s="228"/>
      <c r="AK835" s="229">
        <v>11812.5</v>
      </c>
      <c r="AL835" s="228">
        <v>11812.5</v>
      </c>
      <c r="AM835" s="230"/>
      <c r="AN835" s="228"/>
      <c r="AO835" s="231">
        <v>0</v>
      </c>
      <c r="AP835" s="228"/>
      <c r="AQ835" s="232">
        <v>31500</v>
      </c>
      <c r="AR835" s="228"/>
      <c r="AS835" s="228"/>
      <c r="AT835" s="228"/>
      <c r="AU835" s="228">
        <v>31500</v>
      </c>
      <c r="AV835" s="233">
        <v>31500</v>
      </c>
      <c r="AW835" s="228"/>
      <c r="AX835" s="228"/>
      <c r="AY835" s="230">
        <v>0</v>
      </c>
      <c r="AZ835" s="234" t="s">
        <v>4866</v>
      </c>
      <c r="BA835" s="213">
        <v>0</v>
      </c>
      <c r="BC835" s="202"/>
      <c r="BD835" s="202"/>
      <c r="BE835" s="202"/>
      <c r="BF835" s="202"/>
      <c r="BG835" s="202"/>
      <c r="BH835" s="202"/>
      <c r="BI835" s="202"/>
      <c r="BK835" s="202"/>
      <c r="BL835" s="202"/>
      <c r="BM835" s="202"/>
      <c r="BN835" s="202"/>
      <c r="BO835" s="202"/>
      <c r="BP835" s="202"/>
      <c r="BQ835" s="202"/>
    </row>
    <row r="836" spans="1:69" s="214" customFormat="1" ht="12" customHeight="1" x14ac:dyDescent="0.25">
      <c r="A836" s="260">
        <v>19000263</v>
      </c>
      <c r="B836" s="261"/>
      <c r="C836" s="306" t="s">
        <v>4919</v>
      </c>
      <c r="D836" s="220" t="s">
        <v>2461</v>
      </c>
      <c r="E836" s="221"/>
      <c r="F836" s="262">
        <v>43435</v>
      </c>
      <c r="G836" s="220"/>
      <c r="H836" s="223" t="s">
        <v>1684</v>
      </c>
      <c r="I836" s="223" t="s">
        <v>1684</v>
      </c>
      <c r="J836" s="223" t="s">
        <v>0</v>
      </c>
      <c r="K836" s="223" t="s">
        <v>478</v>
      </c>
      <c r="L836" s="223" t="s">
        <v>1685</v>
      </c>
      <c r="M836" s="223" t="s">
        <v>1685</v>
      </c>
      <c r="N836" s="223" t="s">
        <v>1684</v>
      </c>
      <c r="O836" s="224"/>
      <c r="P836" s="225"/>
      <c r="Q836" s="225"/>
      <c r="R836" s="225"/>
      <c r="S836" s="225"/>
      <c r="T836" s="225"/>
      <c r="U836" s="225"/>
      <c r="V836" s="225"/>
      <c r="W836" s="225"/>
      <c r="X836" s="225"/>
      <c r="Y836" s="225"/>
      <c r="Z836" s="225"/>
      <c r="AA836" s="225"/>
      <c r="AB836" s="225">
        <v>-2727087.72</v>
      </c>
      <c r="AC836" s="225"/>
      <c r="AD836" s="225"/>
      <c r="AE836" s="225">
        <v>-113628.65500000001</v>
      </c>
      <c r="AF836" s="289"/>
      <c r="AG836" s="290"/>
      <c r="AH836" s="228"/>
      <c r="AI836" s="228"/>
      <c r="AJ836" s="228"/>
      <c r="AK836" s="229">
        <v>-113628.65500000001</v>
      </c>
      <c r="AL836" s="228">
        <v>-113628.65500000001</v>
      </c>
      <c r="AM836" s="230"/>
      <c r="AN836" s="228"/>
      <c r="AO836" s="231">
        <v>0</v>
      </c>
      <c r="AP836" s="228"/>
      <c r="AQ836" s="232">
        <v>-2727087.72</v>
      </c>
      <c r="AR836" s="228"/>
      <c r="AS836" s="228"/>
      <c r="AT836" s="228"/>
      <c r="AU836" s="228">
        <v>-2727087.72</v>
      </c>
      <c r="AV836" s="233">
        <v>-2727087.72</v>
      </c>
      <c r="AW836" s="228"/>
      <c r="AX836" s="228"/>
      <c r="AY836" s="230">
        <v>0</v>
      </c>
      <c r="AZ836" s="234" t="s">
        <v>4920</v>
      </c>
      <c r="BA836" s="213">
        <v>0</v>
      </c>
      <c r="BC836" s="202"/>
      <c r="BD836" s="202"/>
      <c r="BE836" s="202"/>
      <c r="BF836" s="202"/>
      <c r="BG836" s="202"/>
      <c r="BH836" s="202"/>
      <c r="BI836" s="202"/>
      <c r="BK836" s="202"/>
      <c r="BL836" s="202"/>
      <c r="BM836" s="202"/>
      <c r="BN836" s="202"/>
      <c r="BO836" s="202"/>
      <c r="BP836" s="202"/>
      <c r="BQ836" s="202"/>
    </row>
    <row r="837" spans="1:69" s="214" customFormat="1" ht="12" customHeight="1" x14ac:dyDescent="0.2">
      <c r="A837" s="239">
        <v>19000283</v>
      </c>
      <c r="B837" s="240" t="s">
        <v>2468</v>
      </c>
      <c r="C837" s="200" t="s">
        <v>1188</v>
      </c>
      <c r="D837" s="201" t="s">
        <v>2461</v>
      </c>
      <c r="E837" s="170"/>
      <c r="F837" s="200"/>
      <c r="G837" s="201"/>
      <c r="H837" s="202" t="s">
        <v>1684</v>
      </c>
      <c r="I837" s="202" t="s">
        <v>1684</v>
      </c>
      <c r="J837" s="202" t="s">
        <v>0</v>
      </c>
      <c r="K837" s="202" t="s">
        <v>478</v>
      </c>
      <c r="L837" s="202" t="s">
        <v>1685</v>
      </c>
      <c r="M837" s="202" t="s">
        <v>1685</v>
      </c>
      <c r="N837" s="202" t="s">
        <v>1684</v>
      </c>
      <c r="O837" s="167"/>
      <c r="P837" s="203">
        <v>6630260.9100000001</v>
      </c>
      <c r="Q837" s="203">
        <v>6745365.2699999996</v>
      </c>
      <c r="R837" s="203">
        <v>7064661.8700000001</v>
      </c>
      <c r="S837" s="203">
        <v>4555122.55</v>
      </c>
      <c r="T837" s="203">
        <v>4737128.5</v>
      </c>
      <c r="U837" s="203">
        <v>4919134.45</v>
      </c>
      <c r="V837" s="203">
        <v>5063508.21</v>
      </c>
      <c r="W837" s="203">
        <v>5243299.29</v>
      </c>
      <c r="X837" s="203">
        <v>5423090.3700000001</v>
      </c>
      <c r="Y837" s="203">
        <v>5604368.7400000002</v>
      </c>
      <c r="Z837" s="203">
        <v>5784226.3899999997</v>
      </c>
      <c r="AA837" s="203">
        <v>5964084.04</v>
      </c>
      <c r="AB837" s="203">
        <v>7824685.75</v>
      </c>
      <c r="AC837" s="203"/>
      <c r="AD837" s="203"/>
      <c r="AE837" s="203">
        <v>5694288.5841666674</v>
      </c>
      <c r="AF837" s="215"/>
      <c r="AG837" s="216"/>
      <c r="AH837" s="205"/>
      <c r="AI837" s="205"/>
      <c r="AJ837" s="205" t="s">
        <v>0</v>
      </c>
      <c r="AK837" s="206">
        <v>5694288.5841666674</v>
      </c>
      <c r="AL837" s="205">
        <v>5694288.5841666674</v>
      </c>
      <c r="AM837" s="207"/>
      <c r="AN837" s="205"/>
      <c r="AO837" s="208">
        <v>0</v>
      </c>
      <c r="AP837" s="209"/>
      <c r="AQ837" s="210">
        <v>7824685.75</v>
      </c>
      <c r="AR837" s="205"/>
      <c r="AS837" s="205"/>
      <c r="AT837" s="205" t="s">
        <v>0</v>
      </c>
      <c r="AU837" s="205">
        <v>7824685.75</v>
      </c>
      <c r="AV837" s="211">
        <v>7824685.75</v>
      </c>
      <c r="AW837" s="205"/>
      <c r="AX837" s="205"/>
      <c r="AY837" s="207">
        <v>0</v>
      </c>
      <c r="AZ837" s="212" t="s">
        <v>4917</v>
      </c>
      <c r="BA837" s="213">
        <v>0</v>
      </c>
      <c r="BC837" s="202" t="str">
        <f t="shared" si="100"/>
        <v/>
      </c>
      <c r="BD837" s="202" t="str">
        <f t="shared" si="100"/>
        <v/>
      </c>
      <c r="BE837" s="202" t="s">
        <v>0</v>
      </c>
      <c r="BF837" s="202" t="str">
        <f t="shared" si="100"/>
        <v>Non-Op</v>
      </c>
      <c r="BG837" s="202" t="str">
        <f t="shared" si="99"/>
        <v>NO</v>
      </c>
      <c r="BH837" s="202" t="str">
        <f t="shared" si="99"/>
        <v>NO</v>
      </c>
      <c r="BI837" s="202" t="str">
        <f t="shared" si="97"/>
        <v/>
      </c>
      <c r="BK837" s="202" t="b">
        <f t="shared" ref="BK837:BQ868" si="101">BC837=H837</f>
        <v>1</v>
      </c>
      <c r="BL837" s="202" t="b">
        <f t="shared" si="101"/>
        <v>1</v>
      </c>
      <c r="BM837" s="202" t="b">
        <f t="shared" si="101"/>
        <v>1</v>
      </c>
      <c r="BN837" s="202" t="b">
        <f t="shared" si="101"/>
        <v>1</v>
      </c>
      <c r="BO837" s="202" t="b">
        <f t="shared" si="101"/>
        <v>1</v>
      </c>
      <c r="BP837" s="202" t="b">
        <f t="shared" si="101"/>
        <v>1</v>
      </c>
      <c r="BQ837" s="202" t="b">
        <f t="shared" si="101"/>
        <v>1</v>
      </c>
    </row>
    <row r="838" spans="1:69" s="214" customFormat="1" ht="12" customHeight="1" x14ac:dyDescent="0.2">
      <c r="A838" s="239">
        <v>19000361</v>
      </c>
      <c r="B838" s="240" t="s">
        <v>2469</v>
      </c>
      <c r="C838" s="200" t="s">
        <v>1189</v>
      </c>
      <c r="D838" s="201" t="s">
        <v>479</v>
      </c>
      <c r="E838" s="170"/>
      <c r="F838" s="200"/>
      <c r="G838" s="201"/>
      <c r="H838" s="202" t="s">
        <v>1684</v>
      </c>
      <c r="I838" s="202" t="s">
        <v>1684</v>
      </c>
      <c r="J838" s="202" t="s">
        <v>1684</v>
      </c>
      <c r="K838" s="202" t="s">
        <v>1684</v>
      </c>
      <c r="L838" s="202" t="s">
        <v>479</v>
      </c>
      <c r="M838" s="202" t="s">
        <v>1685</v>
      </c>
      <c r="N838" s="202" t="s">
        <v>479</v>
      </c>
      <c r="O838" s="167"/>
      <c r="P838" s="203">
        <v>159437</v>
      </c>
      <c r="Q838" s="203">
        <v>159437</v>
      </c>
      <c r="R838" s="203">
        <v>159437</v>
      </c>
      <c r="S838" s="203">
        <v>159437</v>
      </c>
      <c r="T838" s="203">
        <v>159437</v>
      </c>
      <c r="U838" s="203">
        <v>159437</v>
      </c>
      <c r="V838" s="203">
        <v>159437</v>
      </c>
      <c r="W838" s="203">
        <v>159437</v>
      </c>
      <c r="X838" s="203">
        <v>159437</v>
      </c>
      <c r="Y838" s="203">
        <v>159437</v>
      </c>
      <c r="Z838" s="203">
        <v>159437</v>
      </c>
      <c r="AA838" s="203">
        <v>159437</v>
      </c>
      <c r="AB838" s="203">
        <v>159437</v>
      </c>
      <c r="AC838" s="203"/>
      <c r="AD838" s="203"/>
      <c r="AE838" s="203">
        <v>159437</v>
      </c>
      <c r="AF838" s="215"/>
      <c r="AG838" s="216"/>
      <c r="AH838" s="205"/>
      <c r="AI838" s="205"/>
      <c r="AJ838" s="205"/>
      <c r="AK838" s="206"/>
      <c r="AL838" s="205">
        <v>0</v>
      </c>
      <c r="AM838" s="207">
        <v>159437</v>
      </c>
      <c r="AN838" s="205"/>
      <c r="AO838" s="208">
        <v>159437</v>
      </c>
      <c r="AP838" s="209"/>
      <c r="AQ838" s="210">
        <v>159437</v>
      </c>
      <c r="AR838" s="205"/>
      <c r="AS838" s="205"/>
      <c r="AT838" s="205"/>
      <c r="AU838" s="205"/>
      <c r="AV838" s="211">
        <v>0</v>
      </c>
      <c r="AW838" s="205">
        <v>159437</v>
      </c>
      <c r="AX838" s="205"/>
      <c r="AY838" s="207">
        <v>159437</v>
      </c>
      <c r="AZ838" s="212"/>
      <c r="BA838" s="213">
        <v>0</v>
      </c>
      <c r="BC838" s="202" t="str">
        <f t="shared" si="100"/>
        <v/>
      </c>
      <c r="BD838" s="202" t="str">
        <f t="shared" si="100"/>
        <v/>
      </c>
      <c r="BE838" s="202" t="str">
        <f t="shared" si="100"/>
        <v/>
      </c>
      <c r="BF838" s="202" t="str">
        <f t="shared" si="100"/>
        <v/>
      </c>
      <c r="BG838" s="202" t="str">
        <f t="shared" si="99"/>
        <v>W/C</v>
      </c>
      <c r="BH838" s="202" t="str">
        <f t="shared" si="99"/>
        <v>NO</v>
      </c>
      <c r="BI838" s="202" t="str">
        <f t="shared" si="97"/>
        <v>W/C</v>
      </c>
      <c r="BK838" s="202" t="b">
        <f t="shared" si="101"/>
        <v>1</v>
      </c>
      <c r="BL838" s="202" t="b">
        <f t="shared" si="101"/>
        <v>1</v>
      </c>
      <c r="BM838" s="202" t="b">
        <f t="shared" si="101"/>
        <v>1</v>
      </c>
      <c r="BN838" s="202" t="b">
        <f t="shared" si="101"/>
        <v>1</v>
      </c>
      <c r="BO838" s="202" t="b">
        <f t="shared" si="101"/>
        <v>1</v>
      </c>
      <c r="BP838" s="202" t="b">
        <f t="shared" si="101"/>
        <v>1</v>
      </c>
      <c r="BQ838" s="202" t="b">
        <f t="shared" si="101"/>
        <v>1</v>
      </c>
    </row>
    <row r="839" spans="1:69" s="214" customFormat="1" ht="12" customHeight="1" x14ac:dyDescent="0.2">
      <c r="A839" s="239">
        <v>19000371</v>
      </c>
      <c r="B839" s="240" t="s">
        <v>2470</v>
      </c>
      <c r="C839" s="200" t="s">
        <v>1190</v>
      </c>
      <c r="D839" s="201" t="s">
        <v>479</v>
      </c>
      <c r="E839" s="170"/>
      <c r="F839" s="200"/>
      <c r="G839" s="201"/>
      <c r="H839" s="202" t="s">
        <v>1684</v>
      </c>
      <c r="I839" s="202" t="s">
        <v>1684</v>
      </c>
      <c r="J839" s="202" t="s">
        <v>1684</v>
      </c>
      <c r="K839" s="202" t="s">
        <v>1684</v>
      </c>
      <c r="L839" s="202" t="s">
        <v>479</v>
      </c>
      <c r="M839" s="202" t="s">
        <v>1685</v>
      </c>
      <c r="N839" s="202" t="s">
        <v>479</v>
      </c>
      <c r="O839" s="167"/>
      <c r="P839" s="203">
        <v>12834.94</v>
      </c>
      <c r="Q839" s="203">
        <v>13103.31</v>
      </c>
      <c r="R839" s="203">
        <v>11769.04</v>
      </c>
      <c r="S839" s="203">
        <v>12723.64</v>
      </c>
      <c r="T839" s="203">
        <v>11702.32</v>
      </c>
      <c r="U839" s="203">
        <v>9856.25</v>
      </c>
      <c r="V839" s="203">
        <v>10921.65</v>
      </c>
      <c r="W839" s="203">
        <v>44590.8</v>
      </c>
      <c r="X839" s="203">
        <v>12666.73</v>
      </c>
      <c r="Y839" s="203">
        <v>16606.38</v>
      </c>
      <c r="Z839" s="203">
        <v>20010.36</v>
      </c>
      <c r="AA839" s="203">
        <v>20188.919999999998</v>
      </c>
      <c r="AB839" s="203">
        <v>17311.740000000002</v>
      </c>
      <c r="AC839" s="203"/>
      <c r="AD839" s="203"/>
      <c r="AE839" s="203">
        <v>16601.061666666665</v>
      </c>
      <c r="AF839" s="215"/>
      <c r="AG839" s="216"/>
      <c r="AH839" s="205"/>
      <c r="AI839" s="205"/>
      <c r="AJ839" s="205"/>
      <c r="AK839" s="206"/>
      <c r="AL839" s="205">
        <v>0</v>
      </c>
      <c r="AM839" s="207">
        <v>16601.061666666665</v>
      </c>
      <c r="AN839" s="205"/>
      <c r="AO839" s="208">
        <v>16601.061666666665</v>
      </c>
      <c r="AP839" s="209"/>
      <c r="AQ839" s="210">
        <v>17311.740000000002</v>
      </c>
      <c r="AR839" s="205"/>
      <c r="AS839" s="205"/>
      <c r="AT839" s="205"/>
      <c r="AU839" s="205"/>
      <c r="AV839" s="211">
        <v>0</v>
      </c>
      <c r="AW839" s="205">
        <v>17311.740000000002</v>
      </c>
      <c r="AX839" s="205"/>
      <c r="AY839" s="207">
        <v>17311.740000000002</v>
      </c>
      <c r="AZ839" s="212"/>
      <c r="BA839" s="213">
        <v>0</v>
      </c>
      <c r="BC839" s="202" t="str">
        <f t="shared" si="100"/>
        <v/>
      </c>
      <c r="BD839" s="202" t="str">
        <f t="shared" si="100"/>
        <v/>
      </c>
      <c r="BE839" s="202" t="str">
        <f t="shared" si="100"/>
        <v/>
      </c>
      <c r="BF839" s="202" t="str">
        <f t="shared" si="100"/>
        <v/>
      </c>
      <c r="BG839" s="202" t="str">
        <f t="shared" si="99"/>
        <v>W/C</v>
      </c>
      <c r="BH839" s="202" t="str">
        <f t="shared" si="99"/>
        <v>NO</v>
      </c>
      <c r="BI839" s="202" t="str">
        <f t="shared" si="97"/>
        <v>W/C</v>
      </c>
      <c r="BK839" s="202" t="b">
        <f t="shared" si="101"/>
        <v>1</v>
      </c>
      <c r="BL839" s="202" t="b">
        <f t="shared" si="101"/>
        <v>1</v>
      </c>
      <c r="BM839" s="202" t="b">
        <f t="shared" si="101"/>
        <v>1</v>
      </c>
      <c r="BN839" s="202" t="b">
        <f t="shared" si="101"/>
        <v>1</v>
      </c>
      <c r="BO839" s="202" t="b">
        <f t="shared" si="101"/>
        <v>1</v>
      </c>
      <c r="BP839" s="202" t="b">
        <f t="shared" si="101"/>
        <v>1</v>
      </c>
      <c r="BQ839" s="202" t="b">
        <f t="shared" si="101"/>
        <v>1</v>
      </c>
    </row>
    <row r="840" spans="1:69" s="214" customFormat="1" ht="12" customHeight="1" x14ac:dyDescent="0.2">
      <c r="A840" s="239">
        <v>19000403</v>
      </c>
      <c r="B840" s="240" t="s">
        <v>2471</v>
      </c>
      <c r="C840" s="200" t="s">
        <v>1191</v>
      </c>
      <c r="D840" s="201" t="s">
        <v>475</v>
      </c>
      <c r="E840" s="170"/>
      <c r="F840" s="200"/>
      <c r="G840" s="201"/>
      <c r="H840" s="202" t="s">
        <v>475</v>
      </c>
      <c r="I840" s="202" t="s">
        <v>1684</v>
      </c>
      <c r="J840" s="202" t="s">
        <v>1684</v>
      </c>
      <c r="K840" s="202" t="s">
        <v>1684</v>
      </c>
      <c r="L840" s="202" t="s">
        <v>1685</v>
      </c>
      <c r="M840" s="202" t="s">
        <v>1685</v>
      </c>
      <c r="N840" s="202" t="s">
        <v>1684</v>
      </c>
      <c r="O840" s="167"/>
      <c r="P840" s="203">
        <v>139985.9</v>
      </c>
      <c r="Q840" s="203">
        <v>139612.73000000001</v>
      </c>
      <c r="R840" s="203">
        <v>139239.56</v>
      </c>
      <c r="S840" s="203">
        <v>138866.39000000001</v>
      </c>
      <c r="T840" s="203">
        <v>138493.22</v>
      </c>
      <c r="U840" s="203">
        <v>138120.04999999999</v>
      </c>
      <c r="V840" s="203">
        <v>137746.88</v>
      </c>
      <c r="W840" s="203">
        <v>137373.71</v>
      </c>
      <c r="X840" s="203">
        <v>137000.54</v>
      </c>
      <c r="Y840" s="203">
        <v>136627.37</v>
      </c>
      <c r="Z840" s="203">
        <v>136254.20000000001</v>
      </c>
      <c r="AA840" s="203">
        <v>135881.03</v>
      </c>
      <c r="AB840" s="203">
        <v>135507.85999999999</v>
      </c>
      <c r="AC840" s="203"/>
      <c r="AD840" s="203"/>
      <c r="AE840" s="203">
        <v>137746.87999999998</v>
      </c>
      <c r="AF840" s="215"/>
      <c r="AG840" s="216"/>
      <c r="AH840" s="205">
        <v>137746.87999999998</v>
      </c>
      <c r="AI840" s="205"/>
      <c r="AJ840" s="205"/>
      <c r="AK840" s="206"/>
      <c r="AL840" s="205">
        <v>0</v>
      </c>
      <c r="AM840" s="207"/>
      <c r="AN840" s="205"/>
      <c r="AO840" s="208">
        <v>0</v>
      </c>
      <c r="AP840" s="209"/>
      <c r="AQ840" s="210">
        <v>135507.85999999999</v>
      </c>
      <c r="AR840" s="205">
        <v>135507.85999999999</v>
      </c>
      <c r="AS840" s="205"/>
      <c r="AT840" s="205"/>
      <c r="AU840" s="205"/>
      <c r="AV840" s="211">
        <v>0</v>
      </c>
      <c r="AW840" s="205"/>
      <c r="AX840" s="205"/>
      <c r="AY840" s="207">
        <v>0</v>
      </c>
      <c r="AZ840" s="212"/>
      <c r="BA840" s="372">
        <v>135507.85999999999</v>
      </c>
      <c r="BC840" s="202" t="str">
        <f t="shared" si="100"/>
        <v>AIC</v>
      </c>
      <c r="BD840" s="202" t="str">
        <f t="shared" si="100"/>
        <v/>
      </c>
      <c r="BE840" s="202" t="str">
        <f t="shared" si="100"/>
        <v/>
      </c>
      <c r="BF840" s="202" t="str">
        <f t="shared" si="100"/>
        <v/>
      </c>
      <c r="BG840" s="202" t="str">
        <f t="shared" si="99"/>
        <v>NO</v>
      </c>
      <c r="BH840" s="202" t="str">
        <f t="shared" si="99"/>
        <v>NO</v>
      </c>
      <c r="BI840" s="202" t="str">
        <f t="shared" si="97"/>
        <v/>
      </c>
      <c r="BK840" s="202" t="b">
        <f t="shared" si="101"/>
        <v>1</v>
      </c>
      <c r="BL840" s="202" t="b">
        <f t="shared" si="101"/>
        <v>1</v>
      </c>
      <c r="BM840" s="202" t="b">
        <f t="shared" si="101"/>
        <v>1</v>
      </c>
      <c r="BN840" s="202" t="b">
        <f t="shared" si="101"/>
        <v>1</v>
      </c>
      <c r="BO840" s="202" t="b">
        <f t="shared" si="101"/>
        <v>1</v>
      </c>
      <c r="BP840" s="202" t="b">
        <f t="shared" si="101"/>
        <v>1</v>
      </c>
      <c r="BQ840" s="202" t="b">
        <f t="shared" si="101"/>
        <v>1</v>
      </c>
    </row>
    <row r="841" spans="1:69" s="214" customFormat="1" ht="12" customHeight="1" x14ac:dyDescent="0.2">
      <c r="A841" s="239">
        <v>19000441</v>
      </c>
      <c r="B841" s="240" t="s">
        <v>2472</v>
      </c>
      <c r="C841" s="200" t="s">
        <v>1192</v>
      </c>
      <c r="D841" s="201" t="s">
        <v>476</v>
      </c>
      <c r="E841" s="170"/>
      <c r="F841" s="200"/>
      <c r="G841" s="201"/>
      <c r="H841" s="202" t="s">
        <v>1684</v>
      </c>
      <c r="I841" s="202" t="s">
        <v>476</v>
      </c>
      <c r="J841" s="202" t="s">
        <v>1684</v>
      </c>
      <c r="K841" s="202" t="s">
        <v>1684</v>
      </c>
      <c r="L841" s="202" t="s">
        <v>1685</v>
      </c>
      <c r="M841" s="202" t="s">
        <v>1685</v>
      </c>
      <c r="N841" s="202" t="s">
        <v>1684</v>
      </c>
      <c r="O841" s="167"/>
      <c r="P841" s="203">
        <v>11264226.609999999</v>
      </c>
      <c r="Q841" s="203">
        <v>11479124.529999999</v>
      </c>
      <c r="R841" s="203">
        <v>7566942.6699999999</v>
      </c>
      <c r="S841" s="203">
        <v>7772294.9500000002</v>
      </c>
      <c r="T841" s="203">
        <v>8199928.6600000001</v>
      </c>
      <c r="U841" s="203">
        <v>8627829.6999999993</v>
      </c>
      <c r="V841" s="203">
        <v>8976550.4499999993</v>
      </c>
      <c r="W841" s="203">
        <v>9362698.0299999993</v>
      </c>
      <c r="X841" s="203">
        <v>9648149.5600000005</v>
      </c>
      <c r="Y841" s="203">
        <v>9979739.9800000004</v>
      </c>
      <c r="Z841" s="203">
        <v>10009372.029999999</v>
      </c>
      <c r="AA841" s="203">
        <v>10615913.560000001</v>
      </c>
      <c r="AB841" s="203">
        <v>10862126.380000001</v>
      </c>
      <c r="AC841" s="203"/>
      <c r="AD841" s="203"/>
      <c r="AE841" s="203">
        <v>9441810.0512500014</v>
      </c>
      <c r="AF841" s="215" t="s">
        <v>260</v>
      </c>
      <c r="AG841" s="216"/>
      <c r="AH841" s="205"/>
      <c r="AI841" s="205">
        <v>9441810.0512500014</v>
      </c>
      <c r="AJ841" s="205"/>
      <c r="AK841" s="206"/>
      <c r="AL841" s="205">
        <v>9441810.0512500014</v>
      </c>
      <c r="AM841" s="207"/>
      <c r="AN841" s="205"/>
      <c r="AO841" s="208">
        <v>0</v>
      </c>
      <c r="AP841" s="209"/>
      <c r="AQ841" s="210">
        <v>10862126.380000001</v>
      </c>
      <c r="AR841" s="205"/>
      <c r="AS841" s="205">
        <v>10862126.380000001</v>
      </c>
      <c r="AT841" s="205"/>
      <c r="AU841" s="205"/>
      <c r="AV841" s="211">
        <v>10862126.380000001</v>
      </c>
      <c r="AW841" s="205"/>
      <c r="AX841" s="205"/>
      <c r="AY841" s="207">
        <v>0</v>
      </c>
      <c r="AZ841" s="212"/>
      <c r="BA841" s="213">
        <v>0</v>
      </c>
      <c r="BC841" s="202" t="str">
        <f t="shared" si="100"/>
        <v/>
      </c>
      <c r="BD841" s="202" t="str">
        <f t="shared" si="100"/>
        <v>ERB</v>
      </c>
      <c r="BE841" s="202" t="str">
        <f t="shared" si="100"/>
        <v/>
      </c>
      <c r="BF841" s="202" t="str">
        <f t="shared" si="100"/>
        <v/>
      </c>
      <c r="BG841" s="202" t="str">
        <f t="shared" si="99"/>
        <v>NO</v>
      </c>
      <c r="BH841" s="202" t="str">
        <f t="shared" si="99"/>
        <v>NO</v>
      </c>
      <c r="BI841" s="202" t="str">
        <f t="shared" si="97"/>
        <v/>
      </c>
      <c r="BK841" s="202" t="b">
        <f t="shared" si="101"/>
        <v>1</v>
      </c>
      <c r="BL841" s="202" t="b">
        <f t="shared" si="101"/>
        <v>1</v>
      </c>
      <c r="BM841" s="202" t="b">
        <f t="shared" si="101"/>
        <v>1</v>
      </c>
      <c r="BN841" s="202" t="b">
        <f t="shared" si="101"/>
        <v>1</v>
      </c>
      <c r="BO841" s="202" t="b">
        <f t="shared" si="101"/>
        <v>1</v>
      </c>
      <c r="BP841" s="202" t="b">
        <f t="shared" si="101"/>
        <v>1</v>
      </c>
      <c r="BQ841" s="202" t="b">
        <f t="shared" si="101"/>
        <v>1</v>
      </c>
    </row>
    <row r="842" spans="1:69" s="214" customFormat="1" ht="12" customHeight="1" x14ac:dyDescent="0.2">
      <c r="A842" s="239">
        <v>19000443</v>
      </c>
      <c r="B842" s="240" t="s">
        <v>2473</v>
      </c>
      <c r="C842" s="373" t="s">
        <v>1193</v>
      </c>
      <c r="D842" s="201" t="s">
        <v>478</v>
      </c>
      <c r="E842" s="170"/>
      <c r="F842" s="373"/>
      <c r="G842" s="201"/>
      <c r="H842" s="202" t="s">
        <v>1684</v>
      </c>
      <c r="I842" s="202" t="s">
        <v>1684</v>
      </c>
      <c r="J842" s="202" t="s">
        <v>1684</v>
      </c>
      <c r="K842" s="202" t="s">
        <v>478</v>
      </c>
      <c r="L842" s="202" t="s">
        <v>1685</v>
      </c>
      <c r="M842" s="202" t="s">
        <v>1685</v>
      </c>
      <c r="N842" s="202" t="s">
        <v>1684</v>
      </c>
      <c r="O842" s="167"/>
      <c r="P842" s="203">
        <v>37599375.450000003</v>
      </c>
      <c r="Q842" s="203">
        <v>37372820.450000003</v>
      </c>
      <c r="R842" s="203">
        <v>37146265.450000003</v>
      </c>
      <c r="S842" s="203">
        <v>36919710.450000003</v>
      </c>
      <c r="T842" s="203">
        <v>36693155.450000003</v>
      </c>
      <c r="U842" s="203">
        <v>36466600.450000003</v>
      </c>
      <c r="V842" s="203">
        <v>36240045.450000003</v>
      </c>
      <c r="W842" s="203">
        <v>36013490.450000003</v>
      </c>
      <c r="X842" s="203">
        <v>35786935.460000001</v>
      </c>
      <c r="Y842" s="203">
        <v>36335797</v>
      </c>
      <c r="Z842" s="203">
        <v>36102272.740000002</v>
      </c>
      <c r="AA842" s="203">
        <v>35868748.490000002</v>
      </c>
      <c r="AB842" s="203">
        <v>47283672.659999996</v>
      </c>
      <c r="AC842" s="203"/>
      <c r="AD842" s="203"/>
      <c r="AE842" s="203">
        <v>36948947.157916665</v>
      </c>
      <c r="AF842" s="215"/>
      <c r="AG842" s="216"/>
      <c r="AH842" s="205"/>
      <c r="AI842" s="205"/>
      <c r="AJ842" s="205"/>
      <c r="AK842" s="206">
        <v>36948947.157916665</v>
      </c>
      <c r="AL842" s="205">
        <v>36948947.157916665</v>
      </c>
      <c r="AM842" s="207"/>
      <c r="AN842" s="205"/>
      <c r="AO842" s="208">
        <v>0</v>
      </c>
      <c r="AP842" s="209"/>
      <c r="AQ842" s="210">
        <v>47283672.659999996</v>
      </c>
      <c r="AR842" s="205"/>
      <c r="AS842" s="205"/>
      <c r="AT842" s="205"/>
      <c r="AU842" s="205">
        <v>47283672.659999996</v>
      </c>
      <c r="AV842" s="211">
        <v>47283672.659999996</v>
      </c>
      <c r="AW842" s="205"/>
      <c r="AX842" s="205"/>
      <c r="AY842" s="207">
        <v>0</v>
      </c>
      <c r="AZ842" s="212" t="s">
        <v>4917</v>
      </c>
      <c r="BA842" s="213">
        <v>0</v>
      </c>
      <c r="BC842" s="202" t="str">
        <f t="shared" si="100"/>
        <v/>
      </c>
      <c r="BD842" s="202" t="str">
        <f t="shared" si="100"/>
        <v/>
      </c>
      <c r="BE842" s="202" t="str">
        <f t="shared" si="100"/>
        <v/>
      </c>
      <c r="BF842" s="202" t="str">
        <f t="shared" si="100"/>
        <v>Non-Op</v>
      </c>
      <c r="BG842" s="202" t="str">
        <f t="shared" si="99"/>
        <v>NO</v>
      </c>
      <c r="BH842" s="202" t="str">
        <f t="shared" si="99"/>
        <v>NO</v>
      </c>
      <c r="BI842" s="202" t="str">
        <f t="shared" si="97"/>
        <v/>
      </c>
      <c r="BK842" s="202" t="b">
        <f t="shared" si="101"/>
        <v>1</v>
      </c>
      <c r="BL842" s="202" t="b">
        <f t="shared" si="101"/>
        <v>1</v>
      </c>
      <c r="BM842" s="202" t="b">
        <f t="shared" si="101"/>
        <v>1</v>
      </c>
      <c r="BN842" s="202" t="b">
        <f t="shared" si="101"/>
        <v>1</v>
      </c>
      <c r="BO842" s="202" t="b">
        <f t="shared" si="101"/>
        <v>1</v>
      </c>
      <c r="BP842" s="202" t="b">
        <f t="shared" si="101"/>
        <v>1</v>
      </c>
      <c r="BQ842" s="202" t="b">
        <f t="shared" si="101"/>
        <v>1</v>
      </c>
    </row>
    <row r="843" spans="1:69" s="214" customFormat="1" ht="12" customHeight="1" x14ac:dyDescent="0.2">
      <c r="A843" s="239">
        <v>19000453</v>
      </c>
      <c r="B843" s="240" t="s">
        <v>2474</v>
      </c>
      <c r="C843" s="373" t="s">
        <v>1194</v>
      </c>
      <c r="D843" s="201" t="s">
        <v>478</v>
      </c>
      <c r="E843" s="170"/>
      <c r="F843" s="373"/>
      <c r="G843" s="201"/>
      <c r="H843" s="202" t="s">
        <v>1684</v>
      </c>
      <c r="I843" s="202" t="s">
        <v>1684</v>
      </c>
      <c r="J843" s="202" t="s">
        <v>1684</v>
      </c>
      <c r="K843" s="202" t="s">
        <v>478</v>
      </c>
      <c r="L843" s="202" t="s">
        <v>1685</v>
      </c>
      <c r="M843" s="202" t="s">
        <v>1685</v>
      </c>
      <c r="N843" s="202" t="s">
        <v>1684</v>
      </c>
      <c r="O843" s="237"/>
      <c r="P843" s="203">
        <v>2639809.62</v>
      </c>
      <c r="Q843" s="203">
        <v>2605261.64</v>
      </c>
      <c r="R843" s="203">
        <v>2570713.67</v>
      </c>
      <c r="S843" s="203">
        <v>2536165.69</v>
      </c>
      <c r="T843" s="203">
        <v>2501617.7200000002</v>
      </c>
      <c r="U843" s="203">
        <v>2467069.7400000002</v>
      </c>
      <c r="V843" s="203">
        <v>2432521.77</v>
      </c>
      <c r="W843" s="203">
        <v>2397973.79</v>
      </c>
      <c r="X843" s="203">
        <v>2363425.81</v>
      </c>
      <c r="Y843" s="203">
        <v>2328877.84</v>
      </c>
      <c r="Z843" s="203">
        <v>2294329.86</v>
      </c>
      <c r="AA843" s="203">
        <v>2259781.89</v>
      </c>
      <c r="AB843" s="203">
        <v>2595572.41</v>
      </c>
      <c r="AC843" s="203"/>
      <c r="AD843" s="203"/>
      <c r="AE843" s="203">
        <v>2447952.5362499999</v>
      </c>
      <c r="AF843" s="215"/>
      <c r="AG843" s="216"/>
      <c r="AH843" s="205"/>
      <c r="AI843" s="205"/>
      <c r="AJ843" s="205"/>
      <c r="AK843" s="206">
        <v>2447952.5362499999</v>
      </c>
      <c r="AL843" s="205">
        <v>2447952.5362499999</v>
      </c>
      <c r="AM843" s="207"/>
      <c r="AN843" s="205"/>
      <c r="AO843" s="208">
        <v>0</v>
      </c>
      <c r="AP843" s="205"/>
      <c r="AQ843" s="210">
        <v>2595572.41</v>
      </c>
      <c r="AR843" s="205"/>
      <c r="AS843" s="205"/>
      <c r="AT843" s="205"/>
      <c r="AU843" s="205">
        <v>2595572.41</v>
      </c>
      <c r="AV843" s="211">
        <v>2595572.41</v>
      </c>
      <c r="AW843" s="205"/>
      <c r="AX843" s="205"/>
      <c r="AY843" s="207">
        <v>0</v>
      </c>
      <c r="AZ843" s="212" t="s">
        <v>4917</v>
      </c>
      <c r="BA843" s="213">
        <v>0</v>
      </c>
      <c r="BC843" s="202" t="str">
        <f t="shared" si="100"/>
        <v/>
      </c>
      <c r="BD843" s="202" t="str">
        <f t="shared" si="100"/>
        <v/>
      </c>
      <c r="BE843" s="202" t="str">
        <f t="shared" si="100"/>
        <v/>
      </c>
      <c r="BF843" s="202" t="str">
        <f t="shared" si="100"/>
        <v>Non-Op</v>
      </c>
      <c r="BG843" s="202" t="str">
        <f t="shared" si="99"/>
        <v>NO</v>
      </c>
      <c r="BH843" s="202" t="str">
        <f t="shared" si="99"/>
        <v>NO</v>
      </c>
      <c r="BI843" s="202" t="str">
        <f t="shared" si="97"/>
        <v/>
      </c>
      <c r="BK843" s="202" t="b">
        <f t="shared" si="101"/>
        <v>1</v>
      </c>
      <c r="BL843" s="202" t="b">
        <f t="shared" si="101"/>
        <v>1</v>
      </c>
      <c r="BM843" s="202" t="b">
        <f t="shared" si="101"/>
        <v>1</v>
      </c>
      <c r="BN843" s="202" t="b">
        <f t="shared" si="101"/>
        <v>1</v>
      </c>
      <c r="BO843" s="202" t="b">
        <f t="shared" si="101"/>
        <v>1</v>
      </c>
      <c r="BP843" s="202" t="b">
        <f t="shared" si="101"/>
        <v>1</v>
      </c>
      <c r="BQ843" s="202" t="b">
        <f t="shared" si="101"/>
        <v>1</v>
      </c>
    </row>
    <row r="844" spans="1:69" s="214" customFormat="1" ht="12" customHeight="1" x14ac:dyDescent="0.2">
      <c r="A844" s="239">
        <v>19000463</v>
      </c>
      <c r="B844" s="240" t="s">
        <v>2475</v>
      </c>
      <c r="C844" s="373" t="s">
        <v>1195</v>
      </c>
      <c r="D844" s="201" t="s">
        <v>478</v>
      </c>
      <c r="E844" s="170"/>
      <c r="F844" s="373"/>
      <c r="G844" s="201"/>
      <c r="H844" s="202" t="s">
        <v>1684</v>
      </c>
      <c r="I844" s="202" t="s">
        <v>1684</v>
      </c>
      <c r="J844" s="202" t="s">
        <v>1684</v>
      </c>
      <c r="K844" s="202" t="s">
        <v>478</v>
      </c>
      <c r="L844" s="202" t="s">
        <v>1685</v>
      </c>
      <c r="M844" s="202" t="s">
        <v>1685</v>
      </c>
      <c r="N844" s="202" t="s">
        <v>1684</v>
      </c>
      <c r="O844" s="167"/>
      <c r="P844" s="203">
        <v>-867299.93</v>
      </c>
      <c r="Q844" s="203">
        <v>-859827.43</v>
      </c>
      <c r="R844" s="203">
        <v>-852354.93</v>
      </c>
      <c r="S844" s="203">
        <v>-844882.43</v>
      </c>
      <c r="T844" s="203">
        <v>-837409.92</v>
      </c>
      <c r="U844" s="203">
        <v>-829937.42</v>
      </c>
      <c r="V844" s="203">
        <v>-822464.92</v>
      </c>
      <c r="W844" s="203">
        <v>-814992.42</v>
      </c>
      <c r="X844" s="203">
        <v>-807519.92</v>
      </c>
      <c r="Y844" s="203">
        <v>-784402.43</v>
      </c>
      <c r="Z844" s="203">
        <v>-777104.93</v>
      </c>
      <c r="AA844" s="203">
        <v>-769807.43</v>
      </c>
      <c r="AB844" s="203">
        <v>-663179.93000000005</v>
      </c>
      <c r="AC844" s="203"/>
      <c r="AD844" s="203"/>
      <c r="AE844" s="203">
        <v>-813828.67583333328</v>
      </c>
      <c r="AF844" s="215"/>
      <c r="AG844" s="216"/>
      <c r="AH844" s="205"/>
      <c r="AI844" s="205"/>
      <c r="AJ844" s="205"/>
      <c r="AK844" s="206">
        <v>-813828.67583333328</v>
      </c>
      <c r="AL844" s="205">
        <v>-813828.67583333328</v>
      </c>
      <c r="AM844" s="207"/>
      <c r="AN844" s="205"/>
      <c r="AO844" s="208">
        <v>0</v>
      </c>
      <c r="AP844" s="209"/>
      <c r="AQ844" s="210">
        <v>-663179.93000000005</v>
      </c>
      <c r="AR844" s="205"/>
      <c r="AS844" s="205"/>
      <c r="AT844" s="205"/>
      <c r="AU844" s="205">
        <v>-663179.93000000005</v>
      </c>
      <c r="AV844" s="211">
        <v>-663179.93000000005</v>
      </c>
      <c r="AW844" s="205"/>
      <c r="AX844" s="205"/>
      <c r="AY844" s="207">
        <v>0</v>
      </c>
      <c r="AZ844" s="212" t="s">
        <v>4917</v>
      </c>
      <c r="BA844" s="213">
        <v>0</v>
      </c>
      <c r="BC844" s="202" t="str">
        <f t="shared" si="100"/>
        <v/>
      </c>
      <c r="BD844" s="202" t="str">
        <f t="shared" si="100"/>
        <v/>
      </c>
      <c r="BE844" s="202" t="str">
        <f t="shared" si="100"/>
        <v/>
      </c>
      <c r="BF844" s="202" t="str">
        <f t="shared" si="100"/>
        <v>Non-Op</v>
      </c>
      <c r="BG844" s="202" t="str">
        <f t="shared" si="99"/>
        <v>NO</v>
      </c>
      <c r="BH844" s="202" t="str">
        <f t="shared" si="99"/>
        <v>NO</v>
      </c>
      <c r="BI844" s="202" t="str">
        <f t="shared" si="97"/>
        <v/>
      </c>
      <c r="BK844" s="202" t="b">
        <f t="shared" si="101"/>
        <v>1</v>
      </c>
      <c r="BL844" s="202" t="b">
        <f t="shared" si="101"/>
        <v>1</v>
      </c>
      <c r="BM844" s="202" t="b">
        <f t="shared" si="101"/>
        <v>1</v>
      </c>
      <c r="BN844" s="202" t="b">
        <f t="shared" si="101"/>
        <v>1</v>
      </c>
      <c r="BO844" s="202" t="b">
        <f t="shared" si="101"/>
        <v>1</v>
      </c>
      <c r="BP844" s="202" t="b">
        <f t="shared" si="101"/>
        <v>1</v>
      </c>
      <c r="BQ844" s="202" t="b">
        <f t="shared" si="101"/>
        <v>1</v>
      </c>
    </row>
    <row r="845" spans="1:69" s="214" customFormat="1" ht="12" customHeight="1" x14ac:dyDescent="0.2">
      <c r="A845" s="239">
        <v>19000471</v>
      </c>
      <c r="B845" s="240" t="s">
        <v>2476</v>
      </c>
      <c r="C845" s="200" t="s">
        <v>1196</v>
      </c>
      <c r="D845" s="201" t="s">
        <v>479</v>
      </c>
      <c r="E845" s="170"/>
      <c r="F845" s="200"/>
      <c r="G845" s="201"/>
      <c r="H845" s="202" t="s">
        <v>1684</v>
      </c>
      <c r="I845" s="202" t="s">
        <v>1684</v>
      </c>
      <c r="J845" s="202" t="s">
        <v>1684</v>
      </c>
      <c r="K845" s="202" t="s">
        <v>1684</v>
      </c>
      <c r="L845" s="202" t="s">
        <v>479</v>
      </c>
      <c r="M845" s="202" t="s">
        <v>1685</v>
      </c>
      <c r="N845" s="202" t="s">
        <v>479</v>
      </c>
      <c r="O845" s="167"/>
      <c r="P845" s="203">
        <v>4147857.24</v>
      </c>
      <c r="Q845" s="203">
        <v>4151898.13</v>
      </c>
      <c r="R845" s="203">
        <v>4175184.51</v>
      </c>
      <c r="S845" s="203">
        <v>4183448.43</v>
      </c>
      <c r="T845" s="203">
        <v>4195166.03</v>
      </c>
      <c r="U845" s="203">
        <v>4182606.96</v>
      </c>
      <c r="V845" s="203">
        <v>3777662.82</v>
      </c>
      <c r="W845" s="203">
        <v>3752507.08</v>
      </c>
      <c r="X845" s="203">
        <v>3735191.56</v>
      </c>
      <c r="Y845" s="203">
        <v>3709880.26</v>
      </c>
      <c r="Z845" s="203">
        <v>3676991.03</v>
      </c>
      <c r="AA845" s="203">
        <v>3662092.51</v>
      </c>
      <c r="AB845" s="203">
        <v>3637309.95</v>
      </c>
      <c r="AC845" s="203"/>
      <c r="AD845" s="203"/>
      <c r="AE845" s="203">
        <v>3924601.0762499999</v>
      </c>
      <c r="AF845" s="215"/>
      <c r="AG845" s="216"/>
      <c r="AH845" s="205"/>
      <c r="AI845" s="205"/>
      <c r="AJ845" s="205"/>
      <c r="AK845" s="206"/>
      <c r="AL845" s="205">
        <v>0</v>
      </c>
      <c r="AM845" s="207">
        <v>3924601.0762499999</v>
      </c>
      <c r="AN845" s="205"/>
      <c r="AO845" s="208">
        <v>3924601.0762499999</v>
      </c>
      <c r="AP845" s="209"/>
      <c r="AQ845" s="210">
        <v>3637309.95</v>
      </c>
      <c r="AR845" s="205"/>
      <c r="AS845" s="205"/>
      <c r="AT845" s="205"/>
      <c r="AU845" s="205"/>
      <c r="AV845" s="211">
        <v>0</v>
      </c>
      <c r="AW845" s="205">
        <v>3637309.95</v>
      </c>
      <c r="AX845" s="205"/>
      <c r="AY845" s="207">
        <v>3637309.95</v>
      </c>
      <c r="AZ845" s="212"/>
      <c r="BA845" s="213">
        <v>0</v>
      </c>
      <c r="BC845" s="202" t="str">
        <f t="shared" si="100"/>
        <v/>
      </c>
      <c r="BD845" s="202" t="str">
        <f t="shared" si="100"/>
        <v/>
      </c>
      <c r="BE845" s="202" t="str">
        <f t="shared" si="100"/>
        <v/>
      </c>
      <c r="BF845" s="202" t="str">
        <f t="shared" si="100"/>
        <v/>
      </c>
      <c r="BG845" s="202" t="str">
        <f t="shared" si="99"/>
        <v>W/C</v>
      </c>
      <c r="BH845" s="202" t="str">
        <f t="shared" si="99"/>
        <v>NO</v>
      </c>
      <c r="BI845" s="202" t="str">
        <f t="shared" si="97"/>
        <v>W/C</v>
      </c>
      <c r="BK845" s="202" t="b">
        <f t="shared" si="101"/>
        <v>1</v>
      </c>
      <c r="BL845" s="202" t="b">
        <f t="shared" si="101"/>
        <v>1</v>
      </c>
      <c r="BM845" s="202" t="b">
        <f t="shared" si="101"/>
        <v>1</v>
      </c>
      <c r="BN845" s="202" t="b">
        <f t="shared" si="101"/>
        <v>1</v>
      </c>
      <c r="BO845" s="202" t="b">
        <f t="shared" si="101"/>
        <v>1</v>
      </c>
      <c r="BP845" s="202" t="b">
        <f t="shared" si="101"/>
        <v>1</v>
      </c>
      <c r="BQ845" s="202" t="b">
        <f t="shared" si="101"/>
        <v>1</v>
      </c>
    </row>
    <row r="846" spans="1:69" s="214" customFormat="1" ht="12" customHeight="1" x14ac:dyDescent="0.2">
      <c r="A846" s="239">
        <v>19000473</v>
      </c>
      <c r="B846" s="240" t="s">
        <v>2477</v>
      </c>
      <c r="C846" s="200" t="s">
        <v>1197</v>
      </c>
      <c r="D846" s="201" t="s">
        <v>479</v>
      </c>
      <c r="E846" s="170"/>
      <c r="F846" s="200"/>
      <c r="G846" s="201"/>
      <c r="H846" s="202" t="s">
        <v>1684</v>
      </c>
      <c r="I846" s="202" t="s">
        <v>1684</v>
      </c>
      <c r="J846" s="202" t="s">
        <v>1684</v>
      </c>
      <c r="K846" s="202" t="s">
        <v>1684</v>
      </c>
      <c r="L846" s="202" t="s">
        <v>479</v>
      </c>
      <c r="M846" s="202" t="s">
        <v>1685</v>
      </c>
      <c r="N846" s="202" t="s">
        <v>479</v>
      </c>
      <c r="O846" s="167"/>
      <c r="P846" s="203">
        <v>2562568</v>
      </c>
      <c r="Q846" s="203">
        <v>2562568</v>
      </c>
      <c r="R846" s="203">
        <v>2562568</v>
      </c>
      <c r="S846" s="203">
        <v>1921926</v>
      </c>
      <c r="T846" s="203">
        <v>1708379</v>
      </c>
      <c r="U846" s="203">
        <v>1494832</v>
      </c>
      <c r="V846" s="203">
        <v>1281285</v>
      </c>
      <c r="W846" s="203">
        <v>1067736.67</v>
      </c>
      <c r="X846" s="203">
        <v>854189.33</v>
      </c>
      <c r="Y846" s="203">
        <v>640641.99</v>
      </c>
      <c r="Z846" s="203">
        <v>427094.99</v>
      </c>
      <c r="AA846" s="203">
        <v>213547.99</v>
      </c>
      <c r="AB846" s="203">
        <v>0</v>
      </c>
      <c r="AC846" s="203"/>
      <c r="AD846" s="203"/>
      <c r="AE846" s="203">
        <v>1334671.0808333333</v>
      </c>
      <c r="AF846" s="215"/>
      <c r="AG846" s="216"/>
      <c r="AH846" s="205"/>
      <c r="AI846" s="205"/>
      <c r="AJ846" s="205"/>
      <c r="AK846" s="206"/>
      <c r="AL846" s="205">
        <v>0</v>
      </c>
      <c r="AM846" s="207">
        <v>1334671.0808333333</v>
      </c>
      <c r="AN846" s="205"/>
      <c r="AO846" s="208">
        <v>1334671.0808333333</v>
      </c>
      <c r="AP846" s="209"/>
      <c r="AQ846" s="210">
        <v>0</v>
      </c>
      <c r="AR846" s="205"/>
      <c r="AS846" s="205"/>
      <c r="AT846" s="205"/>
      <c r="AU846" s="205"/>
      <c r="AV846" s="211">
        <v>0</v>
      </c>
      <c r="AW846" s="205">
        <v>0</v>
      </c>
      <c r="AX846" s="205"/>
      <c r="AY846" s="207">
        <v>0</v>
      </c>
      <c r="AZ846" s="212"/>
      <c r="BA846" s="213">
        <v>0</v>
      </c>
      <c r="BC846" s="202" t="str">
        <f t="shared" si="100"/>
        <v/>
      </c>
      <c r="BD846" s="202" t="str">
        <f t="shared" si="100"/>
        <v/>
      </c>
      <c r="BE846" s="202" t="str">
        <f t="shared" si="100"/>
        <v/>
      </c>
      <c r="BF846" s="202" t="str">
        <f t="shared" si="100"/>
        <v/>
      </c>
      <c r="BG846" s="202" t="str">
        <f t="shared" si="99"/>
        <v>W/C</v>
      </c>
      <c r="BH846" s="202" t="str">
        <f t="shared" si="99"/>
        <v>NO</v>
      </c>
      <c r="BI846" s="202" t="str">
        <f t="shared" si="97"/>
        <v>W/C</v>
      </c>
      <c r="BK846" s="202" t="b">
        <f t="shared" si="101"/>
        <v>1</v>
      </c>
      <c r="BL846" s="202" t="b">
        <f t="shared" si="101"/>
        <v>1</v>
      </c>
      <c r="BM846" s="202" t="b">
        <f t="shared" si="101"/>
        <v>1</v>
      </c>
      <c r="BN846" s="202" t="b">
        <f t="shared" si="101"/>
        <v>1</v>
      </c>
      <c r="BO846" s="202" t="b">
        <f t="shared" si="101"/>
        <v>1</v>
      </c>
      <c r="BP846" s="202" t="b">
        <f t="shared" si="101"/>
        <v>1</v>
      </c>
      <c r="BQ846" s="202" t="b">
        <f t="shared" si="101"/>
        <v>1</v>
      </c>
    </row>
    <row r="847" spans="1:69" s="378" customFormat="1" ht="12" customHeight="1" x14ac:dyDescent="0.2">
      <c r="A847" s="239">
        <v>19000491</v>
      </c>
      <c r="B847" s="240" t="s">
        <v>2478</v>
      </c>
      <c r="C847" s="200" t="s">
        <v>1198</v>
      </c>
      <c r="D847" s="201" t="s">
        <v>478</v>
      </c>
      <c r="E847" s="170"/>
      <c r="F847" s="200"/>
      <c r="G847" s="201"/>
      <c r="H847" s="202" t="s">
        <v>1684</v>
      </c>
      <c r="I847" s="202" t="s">
        <v>1684</v>
      </c>
      <c r="J847" s="202" t="s">
        <v>1684</v>
      </c>
      <c r="K847" s="202" t="s">
        <v>478</v>
      </c>
      <c r="L847" s="202" t="s">
        <v>1685</v>
      </c>
      <c r="M847" s="202" t="s">
        <v>1685</v>
      </c>
      <c r="N847" s="202" t="s">
        <v>1684</v>
      </c>
      <c r="O847" s="167"/>
      <c r="P847" s="203">
        <v>1123288.53</v>
      </c>
      <c r="Q847" s="203">
        <v>1118446.77</v>
      </c>
      <c r="R847" s="203">
        <v>1113605.01</v>
      </c>
      <c r="S847" s="203">
        <v>1108763.25</v>
      </c>
      <c r="T847" s="203">
        <v>1103921.49</v>
      </c>
      <c r="U847" s="203">
        <v>1099079.73</v>
      </c>
      <c r="V847" s="203">
        <v>1094237.97</v>
      </c>
      <c r="W847" s="203">
        <v>1089396.21</v>
      </c>
      <c r="X847" s="203">
        <v>1084554.45</v>
      </c>
      <c r="Y847" s="203">
        <v>1079712.69</v>
      </c>
      <c r="Z847" s="203">
        <v>1074870.93</v>
      </c>
      <c r="AA847" s="203">
        <v>1070029.17</v>
      </c>
      <c r="AB847" s="203">
        <v>1065187.4099999999</v>
      </c>
      <c r="AC847" s="203"/>
      <c r="AD847" s="203"/>
      <c r="AE847" s="203">
        <v>1094237.97</v>
      </c>
      <c r="AF847" s="374"/>
      <c r="AG847" s="375"/>
      <c r="AH847" s="376"/>
      <c r="AI847" s="205"/>
      <c r="AJ847" s="205"/>
      <c r="AK847" s="206">
        <v>1094237.97</v>
      </c>
      <c r="AL847" s="205">
        <v>1094237.97</v>
      </c>
      <c r="AM847" s="377"/>
      <c r="AN847" s="376"/>
      <c r="AO847" s="208">
        <v>0</v>
      </c>
      <c r="AP847" s="209"/>
      <c r="AQ847" s="210">
        <v>1065187.4099999999</v>
      </c>
      <c r="AR847" s="376"/>
      <c r="AS847" s="205"/>
      <c r="AT847" s="205"/>
      <c r="AU847" s="205">
        <v>1065187.4099999999</v>
      </c>
      <c r="AV847" s="211">
        <v>1065187.4099999999</v>
      </c>
      <c r="AW847" s="376"/>
      <c r="AX847" s="376"/>
      <c r="AY847" s="207">
        <v>0</v>
      </c>
      <c r="AZ847" s="212" t="s">
        <v>4921</v>
      </c>
      <c r="BA847" s="213">
        <v>0</v>
      </c>
      <c r="BC847" s="202" t="str">
        <f t="shared" si="100"/>
        <v/>
      </c>
      <c r="BD847" s="202" t="str">
        <f t="shared" si="100"/>
        <v/>
      </c>
      <c r="BE847" s="202" t="str">
        <f t="shared" si="100"/>
        <v/>
      </c>
      <c r="BF847" s="202" t="str">
        <f t="shared" si="100"/>
        <v>Non-Op</v>
      </c>
      <c r="BG847" s="202" t="str">
        <f t="shared" si="99"/>
        <v>NO</v>
      </c>
      <c r="BH847" s="202" t="str">
        <f t="shared" si="99"/>
        <v>NO</v>
      </c>
      <c r="BI847" s="202" t="str">
        <f t="shared" si="97"/>
        <v/>
      </c>
      <c r="BK847" s="202" t="b">
        <f t="shared" si="101"/>
        <v>1</v>
      </c>
      <c r="BL847" s="202" t="b">
        <f t="shared" si="101"/>
        <v>1</v>
      </c>
      <c r="BM847" s="202" t="b">
        <f t="shared" si="101"/>
        <v>1</v>
      </c>
      <c r="BN847" s="202" t="b">
        <f t="shared" si="101"/>
        <v>1</v>
      </c>
      <c r="BO847" s="202" t="b">
        <f t="shared" si="101"/>
        <v>1</v>
      </c>
      <c r="BP847" s="202" t="b">
        <f t="shared" si="101"/>
        <v>1</v>
      </c>
      <c r="BQ847" s="202" t="b">
        <f t="shared" si="101"/>
        <v>1</v>
      </c>
    </row>
    <row r="848" spans="1:69" s="214" customFormat="1" ht="12" customHeight="1" x14ac:dyDescent="0.2">
      <c r="A848" s="239">
        <v>19000551</v>
      </c>
      <c r="B848" s="240" t="s">
        <v>2479</v>
      </c>
      <c r="C848" s="200" t="s">
        <v>1199</v>
      </c>
      <c r="D848" s="201" t="s">
        <v>478</v>
      </c>
      <c r="E848" s="170"/>
      <c r="F848" s="200"/>
      <c r="G848" s="201"/>
      <c r="H848" s="202" t="s">
        <v>1684</v>
      </c>
      <c r="I848" s="202" t="s">
        <v>1684</v>
      </c>
      <c r="J848" s="202" t="s">
        <v>1684</v>
      </c>
      <c r="K848" s="202" t="s">
        <v>478</v>
      </c>
      <c r="L848" s="202" t="s">
        <v>1685</v>
      </c>
      <c r="M848" s="202" t="s">
        <v>1685</v>
      </c>
      <c r="N848" s="202" t="s">
        <v>1684</v>
      </c>
      <c r="O848" s="167"/>
      <c r="P848" s="203">
        <v>0</v>
      </c>
      <c r="Q848" s="203">
        <v>0</v>
      </c>
      <c r="R848" s="203">
        <v>0</v>
      </c>
      <c r="S848" s="203">
        <v>0</v>
      </c>
      <c r="T848" s="203">
        <v>0</v>
      </c>
      <c r="U848" s="203">
        <v>0</v>
      </c>
      <c r="V848" s="203">
        <v>0</v>
      </c>
      <c r="W848" s="203">
        <v>0</v>
      </c>
      <c r="X848" s="203">
        <v>0</v>
      </c>
      <c r="Y848" s="203">
        <v>0</v>
      </c>
      <c r="Z848" s="203">
        <v>0</v>
      </c>
      <c r="AA848" s="203">
        <v>0</v>
      </c>
      <c r="AB848" s="203">
        <v>0</v>
      </c>
      <c r="AC848" s="203"/>
      <c r="AD848" s="203"/>
      <c r="AE848" s="203">
        <v>0</v>
      </c>
      <c r="AF848" s="270"/>
      <c r="AG848" s="271"/>
      <c r="AH848" s="205"/>
      <c r="AI848" s="205"/>
      <c r="AJ848" s="205"/>
      <c r="AK848" s="206">
        <v>0</v>
      </c>
      <c r="AL848" s="205">
        <v>0</v>
      </c>
      <c r="AM848" s="207"/>
      <c r="AN848" s="205"/>
      <c r="AO848" s="208">
        <v>0</v>
      </c>
      <c r="AP848" s="209"/>
      <c r="AQ848" s="210">
        <v>0</v>
      </c>
      <c r="AR848" s="205"/>
      <c r="AS848" s="205"/>
      <c r="AT848" s="205"/>
      <c r="AU848" s="205">
        <v>0</v>
      </c>
      <c r="AV848" s="211">
        <v>0</v>
      </c>
      <c r="AW848" s="205"/>
      <c r="AX848" s="205"/>
      <c r="AY848" s="207">
        <v>0</v>
      </c>
      <c r="AZ848" s="212" t="s">
        <v>4916</v>
      </c>
      <c r="BA848" s="213">
        <v>0</v>
      </c>
      <c r="BC848" s="202" t="str">
        <f t="shared" si="100"/>
        <v/>
      </c>
      <c r="BD848" s="202" t="str">
        <f t="shared" si="100"/>
        <v/>
      </c>
      <c r="BE848" s="202" t="str">
        <f t="shared" si="100"/>
        <v/>
      </c>
      <c r="BF848" s="202" t="str">
        <f t="shared" si="100"/>
        <v>Non-Op</v>
      </c>
      <c r="BG848" s="202" t="str">
        <f t="shared" si="99"/>
        <v>NO</v>
      </c>
      <c r="BH848" s="202" t="str">
        <f t="shared" si="99"/>
        <v>NO</v>
      </c>
      <c r="BI848" s="202" t="str">
        <f t="shared" si="97"/>
        <v/>
      </c>
      <c r="BK848" s="202" t="b">
        <f t="shared" si="101"/>
        <v>1</v>
      </c>
      <c r="BL848" s="202" t="b">
        <f t="shared" si="101"/>
        <v>1</v>
      </c>
      <c r="BM848" s="202" t="b">
        <f t="shared" si="101"/>
        <v>1</v>
      </c>
      <c r="BN848" s="202" t="b">
        <f t="shared" si="101"/>
        <v>1</v>
      </c>
      <c r="BO848" s="202" t="b">
        <f t="shared" si="101"/>
        <v>1</v>
      </c>
      <c r="BP848" s="202" t="b">
        <f t="shared" si="101"/>
        <v>1</v>
      </c>
      <c r="BQ848" s="202" t="b">
        <f t="shared" si="101"/>
        <v>1</v>
      </c>
    </row>
    <row r="849" spans="1:69" s="214" customFormat="1" ht="12" customHeight="1" x14ac:dyDescent="0.2">
      <c r="A849" s="239">
        <v>19000552</v>
      </c>
      <c r="B849" s="240" t="s">
        <v>2480</v>
      </c>
      <c r="C849" s="200" t="s">
        <v>1200</v>
      </c>
      <c r="D849" s="201" t="s">
        <v>479</v>
      </c>
      <c r="E849" s="170"/>
      <c r="F849" s="200"/>
      <c r="G849" s="201"/>
      <c r="H849" s="202" t="s">
        <v>1684</v>
      </c>
      <c r="I849" s="202" t="s">
        <v>1684</v>
      </c>
      <c r="J849" s="202" t="s">
        <v>1684</v>
      </c>
      <c r="K849" s="202" t="s">
        <v>1684</v>
      </c>
      <c r="L849" s="202" t="s">
        <v>479</v>
      </c>
      <c r="M849" s="202" t="s">
        <v>1685</v>
      </c>
      <c r="N849" s="202" t="s">
        <v>479</v>
      </c>
      <c r="O849" s="167"/>
      <c r="P849" s="203">
        <v>363905.6</v>
      </c>
      <c r="Q849" s="203">
        <v>386147.48</v>
      </c>
      <c r="R849" s="203">
        <v>393666.3</v>
      </c>
      <c r="S849" s="203">
        <v>404537.83</v>
      </c>
      <c r="T849" s="203">
        <v>411178.03</v>
      </c>
      <c r="U849" s="203">
        <v>403943.01</v>
      </c>
      <c r="V849" s="203">
        <v>395956.46</v>
      </c>
      <c r="W849" s="203">
        <v>357665.95</v>
      </c>
      <c r="X849" s="203">
        <v>328289.75</v>
      </c>
      <c r="Y849" s="203">
        <v>250398.01</v>
      </c>
      <c r="Z849" s="203">
        <v>273306.76</v>
      </c>
      <c r="AA849" s="203">
        <v>270541.05</v>
      </c>
      <c r="AB849" s="203">
        <v>271405.05</v>
      </c>
      <c r="AC849" s="203"/>
      <c r="AD849" s="203"/>
      <c r="AE849" s="203">
        <v>349440.49625000003</v>
      </c>
      <c r="AF849" s="215"/>
      <c r="AG849" s="216"/>
      <c r="AH849" s="205"/>
      <c r="AI849" s="205"/>
      <c r="AJ849" s="205"/>
      <c r="AK849" s="206"/>
      <c r="AL849" s="205">
        <v>0</v>
      </c>
      <c r="AM849" s="207">
        <v>349440.49625000003</v>
      </c>
      <c r="AN849" s="205"/>
      <c r="AO849" s="208">
        <v>349440.49625000003</v>
      </c>
      <c r="AP849" s="209"/>
      <c r="AQ849" s="210">
        <v>271405.05</v>
      </c>
      <c r="AR849" s="205"/>
      <c r="AS849" s="205"/>
      <c r="AT849" s="205"/>
      <c r="AU849" s="205"/>
      <c r="AV849" s="211">
        <v>0</v>
      </c>
      <c r="AW849" s="205">
        <v>271405.05</v>
      </c>
      <c r="AX849" s="205"/>
      <c r="AY849" s="207">
        <v>271405.05</v>
      </c>
      <c r="AZ849" s="212"/>
      <c r="BA849" s="213">
        <v>0</v>
      </c>
      <c r="BC849" s="202" t="str">
        <f t="shared" si="100"/>
        <v/>
      </c>
      <c r="BD849" s="202" t="str">
        <f t="shared" si="100"/>
        <v/>
      </c>
      <c r="BE849" s="202" t="str">
        <f t="shared" si="100"/>
        <v/>
      </c>
      <c r="BF849" s="202" t="str">
        <f t="shared" si="100"/>
        <v/>
      </c>
      <c r="BG849" s="202" t="str">
        <f t="shared" si="99"/>
        <v>W/C</v>
      </c>
      <c r="BH849" s="202" t="str">
        <f t="shared" si="99"/>
        <v>NO</v>
      </c>
      <c r="BI849" s="202" t="str">
        <f t="shared" si="97"/>
        <v>W/C</v>
      </c>
      <c r="BK849" s="202" t="b">
        <f t="shared" si="101"/>
        <v>1</v>
      </c>
      <c r="BL849" s="202" t="b">
        <f t="shared" si="101"/>
        <v>1</v>
      </c>
      <c r="BM849" s="202" t="b">
        <f t="shared" si="101"/>
        <v>1</v>
      </c>
      <c r="BN849" s="202" t="b">
        <f t="shared" si="101"/>
        <v>1</v>
      </c>
      <c r="BO849" s="202" t="b">
        <f t="shared" si="101"/>
        <v>1</v>
      </c>
      <c r="BP849" s="202" t="b">
        <f t="shared" si="101"/>
        <v>1</v>
      </c>
      <c r="BQ849" s="202" t="b">
        <f t="shared" si="101"/>
        <v>1</v>
      </c>
    </row>
    <row r="850" spans="1:69" s="214" customFormat="1" ht="12" customHeight="1" x14ac:dyDescent="0.2">
      <c r="A850" s="295">
        <v>19000553</v>
      </c>
      <c r="B850" s="296" t="s">
        <v>2481</v>
      </c>
      <c r="C850" s="296" t="s">
        <v>261</v>
      </c>
      <c r="D850" s="201" t="s">
        <v>1688</v>
      </c>
      <c r="E850" s="170"/>
      <c r="F850" s="296"/>
      <c r="G850" s="201"/>
      <c r="H850" s="202" t="s">
        <v>1684</v>
      </c>
      <c r="I850" s="202" t="s">
        <v>476</v>
      </c>
      <c r="J850" s="202" t="s">
        <v>477</v>
      </c>
      <c r="K850" s="202" t="s">
        <v>1684</v>
      </c>
      <c r="L850" s="202" t="s">
        <v>1685</v>
      </c>
      <c r="M850" s="202" t="s">
        <v>1685</v>
      </c>
      <c r="N850" s="202" t="s">
        <v>1684</v>
      </c>
      <c r="O850" s="167"/>
      <c r="P850" s="203">
        <v>49647.08</v>
      </c>
      <c r="Q850" s="203">
        <v>45391.61</v>
      </c>
      <c r="R850" s="203">
        <v>41136.160000000003</v>
      </c>
      <c r="S850" s="203">
        <v>36880.699999999997</v>
      </c>
      <c r="T850" s="203">
        <v>32625.23</v>
      </c>
      <c r="U850" s="203">
        <v>28369.77</v>
      </c>
      <c r="V850" s="203">
        <v>24114.31</v>
      </c>
      <c r="W850" s="203">
        <v>19858.87</v>
      </c>
      <c r="X850" s="203">
        <v>19858.87</v>
      </c>
      <c r="Y850" s="203">
        <v>19858.87</v>
      </c>
      <c r="Z850" s="203">
        <v>19858.87</v>
      </c>
      <c r="AA850" s="203">
        <v>19858.87</v>
      </c>
      <c r="AB850" s="203">
        <v>19858.87</v>
      </c>
      <c r="AC850" s="203"/>
      <c r="AD850" s="203"/>
      <c r="AE850" s="203">
        <v>28547.092083333333</v>
      </c>
      <c r="AF850" s="380" t="s">
        <v>262</v>
      </c>
      <c r="AG850" s="215" t="s">
        <v>1180</v>
      </c>
      <c r="AH850" s="205"/>
      <c r="AI850" s="205">
        <v>18895.320249958335</v>
      </c>
      <c r="AJ850" s="205">
        <v>9651.7718333749999</v>
      </c>
      <c r="AK850" s="206"/>
      <c r="AL850" s="205">
        <v>28547.092083333337</v>
      </c>
      <c r="AM850" s="207"/>
      <c r="AN850" s="205"/>
      <c r="AO850" s="208">
        <v>0</v>
      </c>
      <c r="AP850" s="209"/>
      <c r="AQ850" s="210">
        <v>19858.87</v>
      </c>
      <c r="AR850" s="205"/>
      <c r="AS850" s="205">
        <v>13144.586053000001</v>
      </c>
      <c r="AT850" s="205">
        <v>6714.2839469999999</v>
      </c>
      <c r="AU850" s="205"/>
      <c r="AV850" s="211">
        <v>19858.870000000003</v>
      </c>
      <c r="AW850" s="205"/>
      <c r="AX850" s="205"/>
      <c r="AY850" s="207">
        <v>0</v>
      </c>
      <c r="AZ850" s="212"/>
      <c r="BA850" s="213">
        <v>-3.637978807091713E-12</v>
      </c>
      <c r="BC850" s="202" t="str">
        <f t="shared" si="100"/>
        <v/>
      </c>
      <c r="BD850" s="202" t="str">
        <f t="shared" si="100"/>
        <v>ERB</v>
      </c>
      <c r="BE850" s="202" t="str">
        <f t="shared" si="100"/>
        <v>GRB</v>
      </c>
      <c r="BF850" s="202" t="str">
        <f t="shared" si="100"/>
        <v/>
      </c>
      <c r="BG850" s="202" t="str">
        <f t="shared" si="99"/>
        <v>NO</v>
      </c>
      <c r="BH850" s="202" t="str">
        <f t="shared" si="99"/>
        <v>NO</v>
      </c>
      <c r="BI850" s="202" t="str">
        <f t="shared" si="97"/>
        <v/>
      </c>
      <c r="BK850" s="202" t="b">
        <f t="shared" si="101"/>
        <v>1</v>
      </c>
      <c r="BL850" s="202" t="b">
        <f t="shared" si="101"/>
        <v>1</v>
      </c>
      <c r="BM850" s="202" t="b">
        <f t="shared" si="101"/>
        <v>1</v>
      </c>
      <c r="BN850" s="202" t="b">
        <f t="shared" si="101"/>
        <v>1</v>
      </c>
      <c r="BO850" s="202" t="b">
        <f t="shared" si="101"/>
        <v>1</v>
      </c>
      <c r="BP850" s="202" t="b">
        <f t="shared" si="101"/>
        <v>1</v>
      </c>
      <c r="BQ850" s="202" t="b">
        <f t="shared" si="101"/>
        <v>1</v>
      </c>
    </row>
    <row r="851" spans="1:69" s="214" customFormat="1" ht="12" customHeight="1" x14ac:dyDescent="0.2">
      <c r="A851" s="239">
        <v>19000562</v>
      </c>
      <c r="B851" s="240" t="s">
        <v>2482</v>
      </c>
      <c r="C851" s="200" t="s">
        <v>1201</v>
      </c>
      <c r="D851" s="201" t="s">
        <v>479</v>
      </c>
      <c r="E851" s="170"/>
      <c r="F851" s="200"/>
      <c r="G851" s="201"/>
      <c r="H851" s="202" t="s">
        <v>1684</v>
      </c>
      <c r="I851" s="202" t="s">
        <v>1684</v>
      </c>
      <c r="J851" s="202" t="s">
        <v>1684</v>
      </c>
      <c r="K851" s="202" t="s">
        <v>1684</v>
      </c>
      <c r="L851" s="202" t="s">
        <v>479</v>
      </c>
      <c r="M851" s="202" t="s">
        <v>1685</v>
      </c>
      <c r="N851" s="202" t="s">
        <v>479</v>
      </c>
      <c r="O851" s="167"/>
      <c r="P851" s="203">
        <v>1286866.46</v>
      </c>
      <c r="Q851" s="203">
        <v>1274155.44</v>
      </c>
      <c r="R851" s="203">
        <v>1261444.42</v>
      </c>
      <c r="S851" s="203">
        <v>1248733.3999999999</v>
      </c>
      <c r="T851" s="203">
        <v>1236022.3799999999</v>
      </c>
      <c r="U851" s="203">
        <v>1223311.3600000001</v>
      </c>
      <c r="V851" s="203">
        <v>1236340.67</v>
      </c>
      <c r="W851" s="203">
        <v>1227919.69</v>
      </c>
      <c r="X851" s="203">
        <v>1219498.71</v>
      </c>
      <c r="Y851" s="203">
        <v>1296878.47</v>
      </c>
      <c r="Z851" s="203">
        <v>1288457.49</v>
      </c>
      <c r="AA851" s="203">
        <v>1280036.51</v>
      </c>
      <c r="AB851" s="203">
        <v>1271615.42</v>
      </c>
      <c r="AC851" s="203"/>
      <c r="AD851" s="203"/>
      <c r="AE851" s="203">
        <v>1256003.29</v>
      </c>
      <c r="AF851" s="215"/>
      <c r="AG851" s="216"/>
      <c r="AH851" s="205"/>
      <c r="AI851" s="205"/>
      <c r="AJ851" s="205"/>
      <c r="AK851" s="206"/>
      <c r="AL851" s="205">
        <v>0</v>
      </c>
      <c r="AM851" s="207">
        <v>1256003.29</v>
      </c>
      <c r="AN851" s="205"/>
      <c r="AO851" s="208">
        <v>1256003.29</v>
      </c>
      <c r="AP851" s="209"/>
      <c r="AQ851" s="210">
        <v>1271615.42</v>
      </c>
      <c r="AR851" s="205"/>
      <c r="AS851" s="205"/>
      <c r="AT851" s="205"/>
      <c r="AU851" s="205"/>
      <c r="AV851" s="211">
        <v>0</v>
      </c>
      <c r="AW851" s="205">
        <v>1271615.42</v>
      </c>
      <c r="AX851" s="205"/>
      <c r="AY851" s="207">
        <v>1271615.42</v>
      </c>
      <c r="AZ851" s="212"/>
      <c r="BA851" s="213">
        <v>0</v>
      </c>
      <c r="BC851" s="202" t="str">
        <f t="shared" si="100"/>
        <v/>
      </c>
      <c r="BD851" s="202" t="str">
        <f t="shared" si="100"/>
        <v/>
      </c>
      <c r="BE851" s="202" t="str">
        <f t="shared" si="100"/>
        <v/>
      </c>
      <c r="BF851" s="202" t="str">
        <f t="shared" si="100"/>
        <v/>
      </c>
      <c r="BG851" s="202" t="str">
        <f t="shared" si="99"/>
        <v>W/C</v>
      </c>
      <c r="BH851" s="202" t="str">
        <f t="shared" si="99"/>
        <v>NO</v>
      </c>
      <c r="BI851" s="202" t="str">
        <f t="shared" si="97"/>
        <v>W/C</v>
      </c>
      <c r="BK851" s="202" t="b">
        <f t="shared" si="101"/>
        <v>1</v>
      </c>
      <c r="BL851" s="202" t="b">
        <f t="shared" si="101"/>
        <v>1</v>
      </c>
      <c r="BM851" s="202" t="b">
        <f t="shared" si="101"/>
        <v>1</v>
      </c>
      <c r="BN851" s="202" t="b">
        <f t="shared" si="101"/>
        <v>1</v>
      </c>
      <c r="BO851" s="202" t="b">
        <f t="shared" si="101"/>
        <v>1</v>
      </c>
      <c r="BP851" s="202" t="b">
        <f t="shared" si="101"/>
        <v>1</v>
      </c>
      <c r="BQ851" s="202" t="b">
        <f t="shared" si="101"/>
        <v>1</v>
      </c>
    </row>
    <row r="852" spans="1:69" s="214" customFormat="1" ht="12" customHeight="1" x14ac:dyDescent="0.2">
      <c r="A852" s="295">
        <v>19000563</v>
      </c>
      <c r="B852" s="296" t="s">
        <v>2483</v>
      </c>
      <c r="C852" s="296" t="s">
        <v>1202</v>
      </c>
      <c r="D852" s="201" t="s">
        <v>479</v>
      </c>
      <c r="E852" s="170"/>
      <c r="F852" s="200"/>
      <c r="G852" s="201"/>
      <c r="H852" s="202" t="s">
        <v>1684</v>
      </c>
      <c r="I852" s="202" t="s">
        <v>1684</v>
      </c>
      <c r="J852" s="202" t="s">
        <v>1684</v>
      </c>
      <c r="K852" s="202" t="s">
        <v>1684</v>
      </c>
      <c r="L852" s="202" t="s">
        <v>479</v>
      </c>
      <c r="M852" s="202" t="s">
        <v>1685</v>
      </c>
      <c r="N852" s="202" t="s">
        <v>479</v>
      </c>
      <c r="O852" s="237"/>
      <c r="P852" s="203">
        <v>0</v>
      </c>
      <c r="Q852" s="203">
        <v>0</v>
      </c>
      <c r="R852" s="203">
        <v>0</v>
      </c>
      <c r="S852" s="203">
        <v>0</v>
      </c>
      <c r="T852" s="203">
        <v>0</v>
      </c>
      <c r="U852" s="203">
        <v>0</v>
      </c>
      <c r="V852" s="203">
        <v>0</v>
      </c>
      <c r="W852" s="203">
        <v>0</v>
      </c>
      <c r="X852" s="203">
        <v>0</v>
      </c>
      <c r="Y852" s="203">
        <v>0</v>
      </c>
      <c r="Z852" s="203">
        <v>0</v>
      </c>
      <c r="AA852" s="203">
        <v>373.79</v>
      </c>
      <c r="AB852" s="203">
        <v>-19242.21</v>
      </c>
      <c r="AC852" s="203"/>
      <c r="AD852" s="203"/>
      <c r="AE852" s="203">
        <v>-770.60958333333326</v>
      </c>
      <c r="AF852" s="380"/>
      <c r="AG852" s="215"/>
      <c r="AH852" s="205"/>
      <c r="AI852" s="205"/>
      <c r="AJ852" s="205"/>
      <c r="AK852" s="206"/>
      <c r="AL852" s="205">
        <v>0</v>
      </c>
      <c r="AM852" s="207">
        <v>-770.60958333333326</v>
      </c>
      <c r="AN852" s="205"/>
      <c r="AO852" s="208">
        <v>-770.60958333333326</v>
      </c>
      <c r="AP852" s="209"/>
      <c r="AQ852" s="210">
        <v>-19242.21</v>
      </c>
      <c r="AR852" s="205"/>
      <c r="AS852" s="205"/>
      <c r="AT852" s="205"/>
      <c r="AU852" s="205"/>
      <c r="AV852" s="211">
        <v>0</v>
      </c>
      <c r="AW852" s="205">
        <v>-19242.21</v>
      </c>
      <c r="AX852" s="205"/>
      <c r="AY852" s="207">
        <v>-19242.21</v>
      </c>
      <c r="AZ852" s="212"/>
      <c r="BA852" s="213">
        <v>0</v>
      </c>
      <c r="BC852" s="202" t="str">
        <f t="shared" si="100"/>
        <v/>
      </c>
      <c r="BD852" s="202" t="str">
        <f t="shared" si="100"/>
        <v/>
      </c>
      <c r="BE852" s="202" t="str">
        <f t="shared" si="100"/>
        <v/>
      </c>
      <c r="BF852" s="202" t="str">
        <f t="shared" si="100"/>
        <v/>
      </c>
      <c r="BG852" s="202" t="str">
        <f t="shared" si="99"/>
        <v>W/C</v>
      </c>
      <c r="BH852" s="202" t="str">
        <f t="shared" si="99"/>
        <v>NO</v>
      </c>
      <c r="BI852" s="202" t="str">
        <f t="shared" si="97"/>
        <v>W/C</v>
      </c>
      <c r="BK852" s="202" t="b">
        <f t="shared" si="101"/>
        <v>1</v>
      </c>
      <c r="BL852" s="202" t="b">
        <f t="shared" si="101"/>
        <v>1</v>
      </c>
      <c r="BM852" s="202" t="b">
        <f t="shared" si="101"/>
        <v>1</v>
      </c>
      <c r="BN852" s="202" t="b">
        <f t="shared" si="101"/>
        <v>1</v>
      </c>
      <c r="BO852" s="202" t="b">
        <f t="shared" si="101"/>
        <v>1</v>
      </c>
      <c r="BP852" s="202" t="b">
        <f t="shared" si="101"/>
        <v>1</v>
      </c>
      <c r="BQ852" s="202" t="b">
        <f t="shared" si="101"/>
        <v>1</v>
      </c>
    </row>
    <row r="853" spans="1:69" s="214" customFormat="1" ht="12" customHeight="1" x14ac:dyDescent="0.2">
      <c r="A853" s="239">
        <v>19000572</v>
      </c>
      <c r="B853" s="240" t="s">
        <v>2484</v>
      </c>
      <c r="C853" s="200" t="s">
        <v>1203</v>
      </c>
      <c r="D853" s="201" t="s">
        <v>479</v>
      </c>
      <c r="E853" s="170"/>
      <c r="F853" s="200"/>
      <c r="G853" s="201"/>
      <c r="H853" s="202" t="s">
        <v>1684</v>
      </c>
      <c r="I853" s="202" t="s">
        <v>1684</v>
      </c>
      <c r="J853" s="202" t="s">
        <v>1684</v>
      </c>
      <c r="K853" s="202" t="s">
        <v>1684</v>
      </c>
      <c r="L853" s="202" t="s">
        <v>479</v>
      </c>
      <c r="M853" s="202" t="s">
        <v>1685</v>
      </c>
      <c r="N853" s="202" t="s">
        <v>479</v>
      </c>
      <c r="O853" s="167"/>
      <c r="P853" s="203">
        <v>268860.56</v>
      </c>
      <c r="Q853" s="203">
        <v>262955.2</v>
      </c>
      <c r="R853" s="203">
        <v>257049.84</v>
      </c>
      <c r="S853" s="203">
        <v>251144.49</v>
      </c>
      <c r="T853" s="203">
        <v>245239.13</v>
      </c>
      <c r="U853" s="203">
        <v>239333.77</v>
      </c>
      <c r="V853" s="203">
        <v>233428.41</v>
      </c>
      <c r="W853" s="203">
        <v>227523.06</v>
      </c>
      <c r="X853" s="203">
        <v>254151.55</v>
      </c>
      <c r="Y853" s="203">
        <v>333647.68</v>
      </c>
      <c r="Z853" s="203">
        <v>331808.96999999997</v>
      </c>
      <c r="AA853" s="203">
        <v>329970.26</v>
      </c>
      <c r="AB853" s="203">
        <v>328131.87</v>
      </c>
      <c r="AC853" s="203"/>
      <c r="AD853" s="203"/>
      <c r="AE853" s="203">
        <v>272062.38124999992</v>
      </c>
      <c r="AF853" s="215"/>
      <c r="AG853" s="216"/>
      <c r="AH853" s="205"/>
      <c r="AI853" s="205"/>
      <c r="AJ853" s="205"/>
      <c r="AK853" s="206"/>
      <c r="AL853" s="205">
        <v>0</v>
      </c>
      <c r="AM853" s="207">
        <v>272062.38124999992</v>
      </c>
      <c r="AN853" s="205"/>
      <c r="AO853" s="208">
        <v>272062.38124999992</v>
      </c>
      <c r="AP853" s="209"/>
      <c r="AQ853" s="210">
        <v>328131.87</v>
      </c>
      <c r="AR853" s="205"/>
      <c r="AS853" s="205"/>
      <c r="AT853" s="205"/>
      <c r="AU853" s="205"/>
      <c r="AV853" s="211">
        <v>0</v>
      </c>
      <c r="AW853" s="205">
        <v>328131.87</v>
      </c>
      <c r="AX853" s="205"/>
      <c r="AY853" s="207">
        <v>328131.87</v>
      </c>
      <c r="AZ853" s="212"/>
      <c r="BA853" s="213">
        <v>0</v>
      </c>
      <c r="BC853" s="202" t="str">
        <f t="shared" si="100"/>
        <v/>
      </c>
      <c r="BD853" s="202" t="str">
        <f t="shared" si="100"/>
        <v/>
      </c>
      <c r="BE853" s="202" t="str">
        <f t="shared" si="100"/>
        <v/>
      </c>
      <c r="BF853" s="202" t="str">
        <f t="shared" si="100"/>
        <v/>
      </c>
      <c r="BG853" s="202" t="str">
        <f t="shared" si="99"/>
        <v>W/C</v>
      </c>
      <c r="BH853" s="202" t="str">
        <f t="shared" si="99"/>
        <v>NO</v>
      </c>
      <c r="BI853" s="202" t="str">
        <f t="shared" si="97"/>
        <v>W/C</v>
      </c>
      <c r="BK853" s="202" t="b">
        <f t="shared" si="101"/>
        <v>1</v>
      </c>
      <c r="BL853" s="202" t="b">
        <f t="shared" si="101"/>
        <v>1</v>
      </c>
      <c r="BM853" s="202" t="b">
        <f t="shared" si="101"/>
        <v>1</v>
      </c>
      <c r="BN853" s="202" t="b">
        <f t="shared" si="101"/>
        <v>1</v>
      </c>
      <c r="BO853" s="202" t="b">
        <f t="shared" si="101"/>
        <v>1</v>
      </c>
      <c r="BP853" s="202" t="b">
        <f t="shared" si="101"/>
        <v>1</v>
      </c>
      <c r="BQ853" s="202" t="b">
        <f t="shared" si="101"/>
        <v>1</v>
      </c>
    </row>
    <row r="854" spans="1:69" s="214" customFormat="1" ht="12" customHeight="1" x14ac:dyDescent="0.2">
      <c r="A854" s="239">
        <v>19000573</v>
      </c>
      <c r="B854" s="240" t="s">
        <v>2485</v>
      </c>
      <c r="C854" s="200" t="s">
        <v>244</v>
      </c>
      <c r="D854" s="201" t="s">
        <v>1688</v>
      </c>
      <c r="E854" s="170"/>
      <c r="F854" s="200"/>
      <c r="G854" s="201"/>
      <c r="H854" s="202" t="s">
        <v>1684</v>
      </c>
      <c r="I854" s="202" t="s">
        <v>476</v>
      </c>
      <c r="J854" s="202" t="s">
        <v>477</v>
      </c>
      <c r="K854" s="202" t="s">
        <v>1684</v>
      </c>
      <c r="L854" s="202" t="s">
        <v>1685</v>
      </c>
      <c r="M854" s="202" t="s">
        <v>1685</v>
      </c>
      <c r="N854" s="202" t="s">
        <v>1684</v>
      </c>
      <c r="O854" s="167"/>
      <c r="P854" s="203">
        <v>168726.39</v>
      </c>
      <c r="Q854" s="203">
        <v>166316.01999999999</v>
      </c>
      <c r="R854" s="203">
        <v>163905.64000000001</v>
      </c>
      <c r="S854" s="203">
        <v>161495.26999999999</v>
      </c>
      <c r="T854" s="203">
        <v>159084.89000000001</v>
      </c>
      <c r="U854" s="203">
        <v>156674.51</v>
      </c>
      <c r="V854" s="203">
        <v>154264.13</v>
      </c>
      <c r="W854" s="203">
        <v>151853.76000000001</v>
      </c>
      <c r="X854" s="203">
        <v>149443.39000000001</v>
      </c>
      <c r="Y854" s="203">
        <v>147033.01</v>
      </c>
      <c r="Z854" s="203">
        <v>144622.64000000001</v>
      </c>
      <c r="AA854" s="203">
        <v>142212.25</v>
      </c>
      <c r="AB854" s="203">
        <v>139801.88</v>
      </c>
      <c r="AC854" s="203"/>
      <c r="AD854" s="203"/>
      <c r="AE854" s="203">
        <v>154264.13708333336</v>
      </c>
      <c r="AF854" s="215" t="s">
        <v>245</v>
      </c>
      <c r="AG854" s="215" t="s">
        <v>1180</v>
      </c>
      <c r="AH854" s="205"/>
      <c r="AI854" s="205">
        <v>102107.43233545836</v>
      </c>
      <c r="AJ854" s="205">
        <v>52156.70474787501</v>
      </c>
      <c r="AK854" s="206"/>
      <c r="AL854" s="205">
        <v>154264.13708333336</v>
      </c>
      <c r="AM854" s="207"/>
      <c r="AN854" s="205"/>
      <c r="AO854" s="208">
        <v>0</v>
      </c>
      <c r="AP854" s="209"/>
      <c r="AQ854" s="210">
        <v>139801.88</v>
      </c>
      <c r="AR854" s="205"/>
      <c r="AS854" s="205">
        <v>92534.864372000011</v>
      </c>
      <c r="AT854" s="205">
        <v>47267.015628000001</v>
      </c>
      <c r="AU854" s="205"/>
      <c r="AV854" s="211">
        <v>139801.88</v>
      </c>
      <c r="AW854" s="205"/>
      <c r="AX854" s="205"/>
      <c r="AY854" s="207">
        <v>0</v>
      </c>
      <c r="AZ854" s="212"/>
      <c r="BA854" s="213">
        <v>0</v>
      </c>
      <c r="BC854" s="202" t="str">
        <f t="shared" si="100"/>
        <v/>
      </c>
      <c r="BD854" s="202" t="str">
        <f t="shared" si="100"/>
        <v>ERB</v>
      </c>
      <c r="BE854" s="202" t="str">
        <f t="shared" si="100"/>
        <v>GRB</v>
      </c>
      <c r="BF854" s="202" t="str">
        <f t="shared" si="100"/>
        <v/>
      </c>
      <c r="BG854" s="202" t="str">
        <f t="shared" si="99"/>
        <v>NO</v>
      </c>
      <c r="BH854" s="202" t="str">
        <f t="shared" si="99"/>
        <v>NO</v>
      </c>
      <c r="BI854" s="202" t="str">
        <f t="shared" si="97"/>
        <v/>
      </c>
      <c r="BK854" s="202" t="b">
        <f t="shared" si="101"/>
        <v>1</v>
      </c>
      <c r="BL854" s="202" t="b">
        <f t="shared" si="101"/>
        <v>1</v>
      </c>
      <c r="BM854" s="202" t="b">
        <f t="shared" si="101"/>
        <v>1</v>
      </c>
      <c r="BN854" s="202" t="b">
        <f t="shared" si="101"/>
        <v>1</v>
      </c>
      <c r="BO854" s="202" t="b">
        <f t="shared" si="101"/>
        <v>1</v>
      </c>
      <c r="BP854" s="202" t="b">
        <f t="shared" si="101"/>
        <v>1</v>
      </c>
      <c r="BQ854" s="202" t="b">
        <f t="shared" si="101"/>
        <v>1</v>
      </c>
    </row>
    <row r="855" spans="1:69" s="214" customFormat="1" ht="12" customHeight="1" x14ac:dyDescent="0.2">
      <c r="A855" s="295">
        <v>19000581</v>
      </c>
      <c r="B855" s="296" t="s">
        <v>2486</v>
      </c>
      <c r="C855" s="296" t="s">
        <v>1204</v>
      </c>
      <c r="D855" s="201" t="s">
        <v>478</v>
      </c>
      <c r="E855" s="170"/>
      <c r="F855" s="296"/>
      <c r="G855" s="201"/>
      <c r="H855" s="202" t="s">
        <v>1684</v>
      </c>
      <c r="I855" s="202" t="s">
        <v>1684</v>
      </c>
      <c r="J855" s="202" t="s">
        <v>1684</v>
      </c>
      <c r="K855" s="202" t="s">
        <v>478</v>
      </c>
      <c r="L855" s="202" t="s">
        <v>1685</v>
      </c>
      <c r="M855" s="202" t="s">
        <v>1685</v>
      </c>
      <c r="N855" s="202" t="s">
        <v>1684</v>
      </c>
      <c r="O855" s="167"/>
      <c r="P855" s="203">
        <v>1350606.75</v>
      </c>
      <c r="Q855" s="203">
        <v>1335124.0900000001</v>
      </c>
      <c r="R855" s="203">
        <v>1319641.43</v>
      </c>
      <c r="S855" s="203">
        <v>1304158.77</v>
      </c>
      <c r="T855" s="203">
        <v>1288676.1000000001</v>
      </c>
      <c r="U855" s="203">
        <v>1273193.44</v>
      </c>
      <c r="V855" s="203">
        <v>1257710.78</v>
      </c>
      <c r="W855" s="203">
        <v>1242228.1200000001</v>
      </c>
      <c r="X855" s="203">
        <v>1226745.46</v>
      </c>
      <c r="Y855" s="203">
        <v>1211262.8</v>
      </c>
      <c r="Z855" s="203">
        <v>1195780.1299999999</v>
      </c>
      <c r="AA855" s="203">
        <v>1180297.47</v>
      </c>
      <c r="AB855" s="203">
        <v>1164814.81</v>
      </c>
      <c r="AC855" s="203"/>
      <c r="AD855" s="203"/>
      <c r="AE855" s="203">
        <v>1257710.7808333335</v>
      </c>
      <c r="AF855" s="215"/>
      <c r="AG855" s="216"/>
      <c r="AH855" s="205"/>
      <c r="AI855" s="205"/>
      <c r="AJ855" s="205"/>
      <c r="AK855" s="206">
        <v>1257710.7808333335</v>
      </c>
      <c r="AL855" s="205">
        <v>1257710.7808333335</v>
      </c>
      <c r="AM855" s="207"/>
      <c r="AN855" s="205"/>
      <c r="AO855" s="208">
        <v>0</v>
      </c>
      <c r="AP855" s="209"/>
      <c r="AQ855" s="210">
        <v>1164814.81</v>
      </c>
      <c r="AR855" s="205"/>
      <c r="AS855" s="205"/>
      <c r="AT855" s="205"/>
      <c r="AU855" s="205">
        <v>1164814.81</v>
      </c>
      <c r="AV855" s="211">
        <v>1164814.81</v>
      </c>
      <c r="AW855" s="205"/>
      <c r="AX855" s="205"/>
      <c r="AY855" s="207">
        <v>0</v>
      </c>
      <c r="AZ855" s="212" t="s">
        <v>4921</v>
      </c>
      <c r="BA855" s="213">
        <v>0</v>
      </c>
      <c r="BC855" s="202" t="str">
        <f t="shared" si="100"/>
        <v/>
      </c>
      <c r="BD855" s="202" t="str">
        <f t="shared" si="100"/>
        <v/>
      </c>
      <c r="BE855" s="202" t="str">
        <f t="shared" si="100"/>
        <v/>
      </c>
      <c r="BF855" s="202" t="str">
        <f t="shared" si="100"/>
        <v>Non-Op</v>
      </c>
      <c r="BG855" s="202" t="str">
        <f t="shared" si="99"/>
        <v>NO</v>
      </c>
      <c r="BH855" s="202" t="str">
        <f t="shared" si="99"/>
        <v>NO</v>
      </c>
      <c r="BI855" s="202" t="str">
        <f t="shared" si="97"/>
        <v/>
      </c>
      <c r="BK855" s="202" t="b">
        <f t="shared" si="101"/>
        <v>1</v>
      </c>
      <c r="BL855" s="202" t="b">
        <f t="shared" si="101"/>
        <v>1</v>
      </c>
      <c r="BM855" s="202" t="b">
        <f t="shared" si="101"/>
        <v>1</v>
      </c>
      <c r="BN855" s="202" t="b">
        <f t="shared" si="101"/>
        <v>1</v>
      </c>
      <c r="BO855" s="202" t="b">
        <f t="shared" si="101"/>
        <v>1</v>
      </c>
      <c r="BP855" s="202" t="b">
        <f t="shared" si="101"/>
        <v>1</v>
      </c>
      <c r="BQ855" s="202" t="b">
        <f t="shared" si="101"/>
        <v>1</v>
      </c>
    </row>
    <row r="856" spans="1:69" s="214" customFormat="1" ht="12" customHeight="1" x14ac:dyDescent="0.2">
      <c r="A856" s="239">
        <v>19000592</v>
      </c>
      <c r="B856" s="240" t="s">
        <v>2487</v>
      </c>
      <c r="C856" s="200" t="s">
        <v>1205</v>
      </c>
      <c r="D856" s="201" t="s">
        <v>477</v>
      </c>
      <c r="E856" s="170"/>
      <c r="F856" s="200"/>
      <c r="G856" s="201"/>
      <c r="H856" s="202" t="s">
        <v>1684</v>
      </c>
      <c r="I856" s="202" t="s">
        <v>1684</v>
      </c>
      <c r="J856" s="202" t="s">
        <v>477</v>
      </c>
      <c r="K856" s="202" t="s">
        <v>1684</v>
      </c>
      <c r="L856" s="202" t="s">
        <v>1685</v>
      </c>
      <c r="M856" s="202" t="s">
        <v>1685</v>
      </c>
      <c r="N856" s="202" t="s">
        <v>1684</v>
      </c>
      <c r="O856" s="167"/>
      <c r="P856" s="203">
        <v>196273.15</v>
      </c>
      <c r="Q856" s="203">
        <v>-394403.01</v>
      </c>
      <c r="R856" s="203">
        <v>125420.16</v>
      </c>
      <c r="S856" s="203">
        <v>128519.55</v>
      </c>
      <c r="T856" s="203">
        <v>131619.35999999999</v>
      </c>
      <c r="U856" s="203">
        <v>134719.38</v>
      </c>
      <c r="V856" s="203">
        <v>137819.60999999999</v>
      </c>
      <c r="W856" s="203">
        <v>140919.84</v>
      </c>
      <c r="X856" s="203">
        <v>144020.49</v>
      </c>
      <c r="Y856" s="203">
        <v>147121.14000000001</v>
      </c>
      <c r="Z856" s="203">
        <v>147708.51</v>
      </c>
      <c r="AA856" s="203">
        <v>153323.28</v>
      </c>
      <c r="AB856" s="203">
        <v>120415.86</v>
      </c>
      <c r="AC856" s="203"/>
      <c r="AD856" s="203"/>
      <c r="AE856" s="203">
        <v>96261.067916666667</v>
      </c>
      <c r="AF856" s="380" t="s">
        <v>0</v>
      </c>
      <c r="AG856" s="215" t="s">
        <v>1177</v>
      </c>
      <c r="AH856" s="205"/>
      <c r="AI856" s="205"/>
      <c r="AJ856" s="205">
        <v>96261.067916666667</v>
      </c>
      <c r="AK856" s="206"/>
      <c r="AL856" s="205">
        <v>96261.067916666667</v>
      </c>
      <c r="AM856" s="207"/>
      <c r="AN856" s="205"/>
      <c r="AO856" s="208">
        <v>0</v>
      </c>
      <c r="AP856" s="209"/>
      <c r="AQ856" s="210">
        <v>120415.86</v>
      </c>
      <c r="AR856" s="205"/>
      <c r="AS856" s="205"/>
      <c r="AT856" s="205">
        <v>120415.86</v>
      </c>
      <c r="AU856" s="205"/>
      <c r="AV856" s="211">
        <v>120415.86</v>
      </c>
      <c r="AW856" s="205"/>
      <c r="AX856" s="205"/>
      <c r="AY856" s="207">
        <v>0</v>
      </c>
      <c r="AZ856" s="212"/>
      <c r="BA856" s="213">
        <v>0</v>
      </c>
      <c r="BC856" s="202" t="str">
        <f t="shared" si="100"/>
        <v/>
      </c>
      <c r="BD856" s="202" t="str">
        <f t="shared" si="100"/>
        <v/>
      </c>
      <c r="BE856" s="202" t="str">
        <f t="shared" si="100"/>
        <v>GRB</v>
      </c>
      <c r="BF856" s="202" t="str">
        <f t="shared" si="100"/>
        <v/>
      </c>
      <c r="BG856" s="202" t="str">
        <f t="shared" si="99"/>
        <v>NO</v>
      </c>
      <c r="BH856" s="202" t="str">
        <f t="shared" si="99"/>
        <v>NO</v>
      </c>
      <c r="BI856" s="202" t="str">
        <f t="shared" si="97"/>
        <v/>
      </c>
      <c r="BK856" s="202" t="b">
        <f t="shared" si="101"/>
        <v>1</v>
      </c>
      <c r="BL856" s="202" t="b">
        <f t="shared" si="101"/>
        <v>1</v>
      </c>
      <c r="BM856" s="202" t="b">
        <f t="shared" si="101"/>
        <v>1</v>
      </c>
      <c r="BN856" s="202" t="b">
        <f t="shared" si="101"/>
        <v>1</v>
      </c>
      <c r="BO856" s="202" t="b">
        <f t="shared" si="101"/>
        <v>1</v>
      </c>
      <c r="BP856" s="202" t="b">
        <f t="shared" si="101"/>
        <v>1</v>
      </c>
      <c r="BQ856" s="202" t="b">
        <f t="shared" si="101"/>
        <v>1</v>
      </c>
    </row>
    <row r="857" spans="1:69" s="214" customFormat="1" ht="12" customHeight="1" x14ac:dyDescent="0.2">
      <c r="A857" s="239">
        <v>19000601</v>
      </c>
      <c r="B857" s="240" t="s">
        <v>2488</v>
      </c>
      <c r="C857" s="200" t="s">
        <v>1206</v>
      </c>
      <c r="D857" s="201" t="s">
        <v>478</v>
      </c>
      <c r="E857" s="170"/>
      <c r="F857" s="200"/>
      <c r="G857" s="201"/>
      <c r="H857" s="202" t="s">
        <v>1684</v>
      </c>
      <c r="I857" s="202" t="s">
        <v>1684</v>
      </c>
      <c r="J857" s="202" t="s">
        <v>1684</v>
      </c>
      <c r="K857" s="202" t="s">
        <v>478</v>
      </c>
      <c r="L857" s="202" t="s">
        <v>1685</v>
      </c>
      <c r="M857" s="202" t="s">
        <v>1685</v>
      </c>
      <c r="N857" s="202" t="s">
        <v>1684</v>
      </c>
      <c r="O857" s="167"/>
      <c r="P857" s="203">
        <v>187617117</v>
      </c>
      <c r="Q857" s="203">
        <v>173761861</v>
      </c>
      <c r="R857" s="203">
        <v>165188650</v>
      </c>
      <c r="S857" s="203">
        <v>153184276.33000001</v>
      </c>
      <c r="T857" s="203">
        <v>146091246.5</v>
      </c>
      <c r="U857" s="203">
        <v>146873091.53999999</v>
      </c>
      <c r="V857" s="203">
        <v>147184483.34</v>
      </c>
      <c r="W857" s="203">
        <v>143907356.63999999</v>
      </c>
      <c r="X857" s="203">
        <v>144751798.88</v>
      </c>
      <c r="Y857" s="203">
        <v>143577196.86000001</v>
      </c>
      <c r="Z857" s="203">
        <v>140964059.86000001</v>
      </c>
      <c r="AA857" s="203">
        <v>130492946.86</v>
      </c>
      <c r="AB857" s="203">
        <v>121616100.86</v>
      </c>
      <c r="AC857" s="203"/>
      <c r="AD857" s="203"/>
      <c r="AE857" s="203">
        <v>149216131.39500001</v>
      </c>
      <c r="AF857" s="381"/>
      <c r="AG857" s="271"/>
      <c r="AH857" s="205"/>
      <c r="AI857" s="205"/>
      <c r="AJ857" s="205"/>
      <c r="AK857" s="206">
        <v>149216131.39500001</v>
      </c>
      <c r="AL857" s="205">
        <v>149216131.39500001</v>
      </c>
      <c r="AM857" s="207"/>
      <c r="AN857" s="205"/>
      <c r="AO857" s="208">
        <v>0</v>
      </c>
      <c r="AP857" s="209"/>
      <c r="AQ857" s="210">
        <v>121616100.86</v>
      </c>
      <c r="AR857" s="205"/>
      <c r="AS857" s="205"/>
      <c r="AT857" s="205"/>
      <c r="AU857" s="205">
        <v>121616100.86</v>
      </c>
      <c r="AV857" s="211">
        <v>121616100.86</v>
      </c>
      <c r="AW857" s="205"/>
      <c r="AX857" s="205"/>
      <c r="AY857" s="207">
        <v>0</v>
      </c>
      <c r="AZ857" s="212" t="s">
        <v>4916</v>
      </c>
      <c r="BA857" s="213">
        <v>0</v>
      </c>
      <c r="BC857" s="202" t="str">
        <f t="shared" ref="BC857:BF884" si="102">IF(VALUE(AR857),BC$7,IF(ISBLANK(AR857),"",BC$7))</f>
        <v/>
      </c>
      <c r="BD857" s="202" t="str">
        <f t="shared" si="102"/>
        <v/>
      </c>
      <c r="BE857" s="202" t="str">
        <f t="shared" si="102"/>
        <v/>
      </c>
      <c r="BF857" s="202" t="str">
        <f t="shared" si="102"/>
        <v>Non-Op</v>
      </c>
      <c r="BG857" s="202" t="str">
        <f t="shared" si="99"/>
        <v>NO</v>
      </c>
      <c r="BH857" s="202" t="str">
        <f t="shared" si="99"/>
        <v>NO</v>
      </c>
      <c r="BI857" s="202" t="str">
        <f t="shared" si="97"/>
        <v/>
      </c>
      <c r="BK857" s="202" t="b">
        <f t="shared" si="101"/>
        <v>1</v>
      </c>
      <c r="BL857" s="202" t="b">
        <f t="shared" si="101"/>
        <v>1</v>
      </c>
      <c r="BM857" s="202" t="b">
        <f t="shared" si="101"/>
        <v>1</v>
      </c>
      <c r="BN857" s="202" t="b">
        <f t="shared" si="101"/>
        <v>1</v>
      </c>
      <c r="BO857" s="202" t="b">
        <f t="shared" si="101"/>
        <v>1</v>
      </c>
      <c r="BP857" s="202" t="b">
        <f t="shared" si="101"/>
        <v>1</v>
      </c>
      <c r="BQ857" s="202" t="b">
        <f t="shared" si="101"/>
        <v>1</v>
      </c>
    </row>
    <row r="858" spans="1:69" s="214" customFormat="1" ht="12" customHeight="1" x14ac:dyDescent="0.2">
      <c r="A858" s="239">
        <v>19000621</v>
      </c>
      <c r="B858" s="240" t="s">
        <v>2489</v>
      </c>
      <c r="C858" s="200" t="s">
        <v>1207</v>
      </c>
      <c r="D858" s="201" t="s">
        <v>478</v>
      </c>
      <c r="E858" s="170"/>
      <c r="F858" s="200"/>
      <c r="G858" s="201"/>
      <c r="H858" s="202" t="s">
        <v>1684</v>
      </c>
      <c r="I858" s="202" t="s">
        <v>1684</v>
      </c>
      <c r="J858" s="202" t="s">
        <v>1684</v>
      </c>
      <c r="K858" s="202" t="s">
        <v>478</v>
      </c>
      <c r="L858" s="202" t="s">
        <v>1685</v>
      </c>
      <c r="M858" s="202" t="s">
        <v>1685</v>
      </c>
      <c r="N858" s="202" t="s">
        <v>1684</v>
      </c>
      <c r="O858" s="167"/>
      <c r="P858" s="203">
        <v>30213579.850000001</v>
      </c>
      <c r="Q858" s="203">
        <v>26530537.059999999</v>
      </c>
      <c r="R858" s="203">
        <v>24251581.989999998</v>
      </c>
      <c r="S858" s="203">
        <v>21060546.100000001</v>
      </c>
      <c r="T858" s="203">
        <v>19175057.149999999</v>
      </c>
      <c r="U858" s="203">
        <v>19382889.539999999</v>
      </c>
      <c r="V858" s="203">
        <v>19465664.59</v>
      </c>
      <c r="W858" s="203">
        <v>18594529.66</v>
      </c>
      <c r="X858" s="203">
        <v>18819001.66</v>
      </c>
      <c r="Y858" s="203">
        <v>18870971.579999998</v>
      </c>
      <c r="Z858" s="203">
        <v>17812135.199999999</v>
      </c>
      <c r="AA858" s="203">
        <v>15028674.869999999</v>
      </c>
      <c r="AB858" s="203">
        <v>12669006.93</v>
      </c>
      <c r="AC858" s="203"/>
      <c r="AD858" s="203"/>
      <c r="AE858" s="203">
        <v>20036073.56583333</v>
      </c>
      <c r="AF858" s="270"/>
      <c r="AG858" s="271"/>
      <c r="AH858" s="205"/>
      <c r="AI858" s="205"/>
      <c r="AJ858" s="205"/>
      <c r="AK858" s="206">
        <v>20036073.56583333</v>
      </c>
      <c r="AL858" s="205">
        <v>20036073.56583333</v>
      </c>
      <c r="AM858" s="207"/>
      <c r="AN858" s="205"/>
      <c r="AO858" s="208">
        <v>0</v>
      </c>
      <c r="AP858" s="209"/>
      <c r="AQ858" s="210">
        <v>12669006.93</v>
      </c>
      <c r="AR858" s="205"/>
      <c r="AS858" s="205"/>
      <c r="AT858" s="205"/>
      <c r="AU858" s="205">
        <v>12669006.93</v>
      </c>
      <c r="AV858" s="211">
        <v>12669006.93</v>
      </c>
      <c r="AW858" s="205"/>
      <c r="AX858" s="205"/>
      <c r="AY858" s="207">
        <v>0</v>
      </c>
      <c r="AZ858" s="212" t="s">
        <v>4916</v>
      </c>
      <c r="BA858" s="213">
        <v>0</v>
      </c>
      <c r="BC858" s="202" t="str">
        <f t="shared" si="102"/>
        <v/>
      </c>
      <c r="BD858" s="202" t="str">
        <f t="shared" si="102"/>
        <v/>
      </c>
      <c r="BE858" s="202" t="str">
        <f t="shared" si="102"/>
        <v/>
      </c>
      <c r="BF858" s="202" t="str">
        <f t="shared" si="102"/>
        <v>Non-Op</v>
      </c>
      <c r="BG858" s="202" t="str">
        <f t="shared" si="99"/>
        <v>NO</v>
      </c>
      <c r="BH858" s="202" t="str">
        <f t="shared" si="99"/>
        <v>NO</v>
      </c>
      <c r="BI858" s="202" t="str">
        <f t="shared" si="97"/>
        <v/>
      </c>
      <c r="BK858" s="202" t="b">
        <f t="shared" si="101"/>
        <v>1</v>
      </c>
      <c r="BL858" s="202" t="b">
        <f t="shared" si="101"/>
        <v>1</v>
      </c>
      <c r="BM858" s="202" t="b">
        <f t="shared" si="101"/>
        <v>1</v>
      </c>
      <c r="BN858" s="202" t="b">
        <f t="shared" si="101"/>
        <v>1</v>
      </c>
      <c r="BO858" s="202" t="b">
        <f t="shared" si="101"/>
        <v>1</v>
      </c>
      <c r="BP858" s="202" t="b">
        <f t="shared" si="101"/>
        <v>1</v>
      </c>
      <c r="BQ858" s="202" t="b">
        <f t="shared" si="101"/>
        <v>1</v>
      </c>
    </row>
    <row r="859" spans="1:69" s="214" customFormat="1" ht="12" customHeight="1" x14ac:dyDescent="0.2">
      <c r="A859" s="239">
        <v>19000641</v>
      </c>
      <c r="B859" s="240" t="s">
        <v>2490</v>
      </c>
      <c r="C859" s="200" t="s">
        <v>1208</v>
      </c>
      <c r="D859" s="201" t="s">
        <v>478</v>
      </c>
      <c r="E859" s="170"/>
      <c r="F859" s="200"/>
      <c r="G859" s="201"/>
      <c r="H859" s="202" t="s">
        <v>1684</v>
      </c>
      <c r="I859" s="202" t="s">
        <v>1684</v>
      </c>
      <c r="J859" s="202" t="s">
        <v>1684</v>
      </c>
      <c r="K859" s="202" t="s">
        <v>478</v>
      </c>
      <c r="L859" s="202" t="s">
        <v>1685</v>
      </c>
      <c r="M859" s="202" t="s">
        <v>1685</v>
      </c>
      <c r="N859" s="202" t="s">
        <v>1684</v>
      </c>
      <c r="O859" s="167"/>
      <c r="P859" s="203">
        <v>418679.8</v>
      </c>
      <c r="Q859" s="203">
        <v>298055.12</v>
      </c>
      <c r="R859" s="203">
        <v>326187.99</v>
      </c>
      <c r="S859" s="203">
        <v>341050.1</v>
      </c>
      <c r="T859" s="203">
        <v>359451.36</v>
      </c>
      <c r="U859" s="203">
        <v>359193.15</v>
      </c>
      <c r="V859" s="203">
        <v>356420.5</v>
      </c>
      <c r="W859" s="203">
        <v>385173.13</v>
      </c>
      <c r="X859" s="203">
        <v>383106.5</v>
      </c>
      <c r="Y859" s="203">
        <v>381154.72</v>
      </c>
      <c r="Z859" s="203">
        <v>411504.32</v>
      </c>
      <c r="AA859" s="203">
        <v>411251.36</v>
      </c>
      <c r="AB859" s="203">
        <v>445565.49</v>
      </c>
      <c r="AC859" s="203"/>
      <c r="AD859" s="203"/>
      <c r="AE859" s="203">
        <v>370389.24124999996</v>
      </c>
      <c r="AF859" s="270"/>
      <c r="AG859" s="271"/>
      <c r="AH859" s="205"/>
      <c r="AI859" s="205"/>
      <c r="AJ859" s="205"/>
      <c r="AK859" s="206">
        <v>370389.24124999996</v>
      </c>
      <c r="AL859" s="205">
        <v>370389.24124999996</v>
      </c>
      <c r="AM859" s="207"/>
      <c r="AN859" s="205"/>
      <c r="AO859" s="208">
        <v>0</v>
      </c>
      <c r="AP859" s="209"/>
      <c r="AQ859" s="210">
        <v>445565.49</v>
      </c>
      <c r="AR859" s="205"/>
      <c r="AS859" s="205"/>
      <c r="AT859" s="205"/>
      <c r="AU859" s="205">
        <v>445565.49</v>
      </c>
      <c r="AV859" s="211">
        <v>445565.49</v>
      </c>
      <c r="AW859" s="205"/>
      <c r="AX859" s="205"/>
      <c r="AY859" s="207">
        <v>0</v>
      </c>
      <c r="AZ859" s="212" t="s">
        <v>4871</v>
      </c>
      <c r="BA859" s="213">
        <v>0</v>
      </c>
      <c r="BC859" s="202" t="str">
        <f t="shared" si="102"/>
        <v/>
      </c>
      <c r="BD859" s="202" t="str">
        <f t="shared" si="102"/>
        <v/>
      </c>
      <c r="BE859" s="202" t="str">
        <f t="shared" si="102"/>
        <v/>
      </c>
      <c r="BF859" s="202" t="str">
        <f t="shared" si="102"/>
        <v>Non-Op</v>
      </c>
      <c r="BG859" s="202" t="str">
        <f t="shared" si="99"/>
        <v>NO</v>
      </c>
      <c r="BH859" s="202" t="str">
        <f t="shared" si="99"/>
        <v>NO</v>
      </c>
      <c r="BI859" s="202" t="str">
        <f t="shared" si="97"/>
        <v/>
      </c>
      <c r="BK859" s="202" t="b">
        <f t="shared" si="101"/>
        <v>1</v>
      </c>
      <c r="BL859" s="202" t="b">
        <f t="shared" si="101"/>
        <v>1</v>
      </c>
      <c r="BM859" s="202" t="b">
        <f t="shared" si="101"/>
        <v>1</v>
      </c>
      <c r="BN859" s="202" t="b">
        <f t="shared" si="101"/>
        <v>1</v>
      </c>
      <c r="BO859" s="202" t="b">
        <f t="shared" si="101"/>
        <v>1</v>
      </c>
      <c r="BP859" s="202" t="b">
        <f t="shared" si="101"/>
        <v>1</v>
      </c>
      <c r="BQ859" s="202" t="b">
        <f t="shared" si="101"/>
        <v>1</v>
      </c>
    </row>
    <row r="860" spans="1:69" s="214" customFormat="1" ht="12" customHeight="1" x14ac:dyDescent="0.2">
      <c r="A860" s="239">
        <v>19000671</v>
      </c>
      <c r="B860" s="240" t="s">
        <v>2491</v>
      </c>
      <c r="C860" s="200" t="s">
        <v>1209</v>
      </c>
      <c r="D860" s="201" t="s">
        <v>478</v>
      </c>
      <c r="E860" s="170"/>
      <c r="F860" s="200"/>
      <c r="G860" s="201"/>
      <c r="H860" s="202" t="s">
        <v>1684</v>
      </c>
      <c r="I860" s="202" t="s">
        <v>1684</v>
      </c>
      <c r="J860" s="202" t="s">
        <v>1684</v>
      </c>
      <c r="K860" s="202" t="s">
        <v>478</v>
      </c>
      <c r="L860" s="202" t="s">
        <v>1685</v>
      </c>
      <c r="M860" s="202" t="s">
        <v>1685</v>
      </c>
      <c r="N860" s="202" t="s">
        <v>1684</v>
      </c>
      <c r="O860" s="167"/>
      <c r="P860" s="203">
        <v>19659322.870000001</v>
      </c>
      <c r="Q860" s="203">
        <v>19659322.870000001</v>
      </c>
      <c r="R860" s="203">
        <v>19659322.870000001</v>
      </c>
      <c r="S860" s="203">
        <v>19659322.870000001</v>
      </c>
      <c r="T860" s="203">
        <v>19659322.870000001</v>
      </c>
      <c r="U860" s="203">
        <v>19659322.870000001</v>
      </c>
      <c r="V860" s="203">
        <v>19659322.870000001</v>
      </c>
      <c r="W860" s="203">
        <v>19659322.870000001</v>
      </c>
      <c r="X860" s="203">
        <v>19659322.870000001</v>
      </c>
      <c r="Y860" s="203">
        <v>19659322.870000001</v>
      </c>
      <c r="Z860" s="203">
        <v>19659322.870000001</v>
      </c>
      <c r="AA860" s="203">
        <v>19659322.870000001</v>
      </c>
      <c r="AB860" s="203">
        <v>19659322.870000001</v>
      </c>
      <c r="AC860" s="203"/>
      <c r="AD860" s="203"/>
      <c r="AE860" s="203">
        <v>19659322.870000001</v>
      </c>
      <c r="AF860" s="270"/>
      <c r="AG860" s="271"/>
      <c r="AH860" s="205"/>
      <c r="AI860" s="205"/>
      <c r="AJ860" s="205"/>
      <c r="AK860" s="206">
        <v>19659322.870000001</v>
      </c>
      <c r="AL860" s="205">
        <v>19659322.870000001</v>
      </c>
      <c r="AM860" s="207"/>
      <c r="AN860" s="205"/>
      <c r="AO860" s="208">
        <v>0</v>
      </c>
      <c r="AP860" s="209"/>
      <c r="AQ860" s="210">
        <v>19659322.870000001</v>
      </c>
      <c r="AR860" s="205"/>
      <c r="AS860" s="205"/>
      <c r="AT860" s="205"/>
      <c r="AU860" s="205">
        <v>19659322.870000001</v>
      </c>
      <c r="AV860" s="211">
        <v>19659322.870000001</v>
      </c>
      <c r="AW860" s="205"/>
      <c r="AX860" s="205"/>
      <c r="AY860" s="207">
        <v>0</v>
      </c>
      <c r="AZ860" s="212" t="s">
        <v>4916</v>
      </c>
      <c r="BA860" s="213">
        <v>0</v>
      </c>
      <c r="BC860" s="202" t="str">
        <f t="shared" si="102"/>
        <v/>
      </c>
      <c r="BD860" s="202" t="str">
        <f t="shared" si="102"/>
        <v/>
      </c>
      <c r="BE860" s="202" t="str">
        <f t="shared" si="102"/>
        <v/>
      </c>
      <c r="BF860" s="202" t="str">
        <f t="shared" si="102"/>
        <v>Non-Op</v>
      </c>
      <c r="BG860" s="202" t="str">
        <f t="shared" si="99"/>
        <v>NO</v>
      </c>
      <c r="BH860" s="202" t="str">
        <f t="shared" si="99"/>
        <v>NO</v>
      </c>
      <c r="BI860" s="202" t="str">
        <f t="shared" ref="BI860:BI925" si="103">IF(OR(CONCATENATE(BG860,BH860)="NOW/C",CONCATENATE(BG860,BH860)="W/CNO"),"W/C","")</f>
        <v/>
      </c>
      <c r="BK860" s="202" t="b">
        <f t="shared" si="101"/>
        <v>1</v>
      </c>
      <c r="BL860" s="202" t="b">
        <f t="shared" si="101"/>
        <v>1</v>
      </c>
      <c r="BM860" s="202" t="b">
        <f t="shared" si="101"/>
        <v>1</v>
      </c>
      <c r="BN860" s="202" t="b">
        <f t="shared" si="101"/>
        <v>1</v>
      </c>
      <c r="BO860" s="202" t="b">
        <f t="shared" si="101"/>
        <v>1</v>
      </c>
      <c r="BP860" s="202" t="b">
        <f t="shared" si="101"/>
        <v>1</v>
      </c>
      <c r="BQ860" s="202" t="b">
        <f t="shared" si="101"/>
        <v>1</v>
      </c>
    </row>
    <row r="861" spans="1:69" s="214" customFormat="1" ht="12" customHeight="1" x14ac:dyDescent="0.2">
      <c r="A861" s="239">
        <v>19000691</v>
      </c>
      <c r="B861" s="240" t="s">
        <v>2492</v>
      </c>
      <c r="C861" s="200" t="s">
        <v>1210</v>
      </c>
      <c r="D861" s="201" t="s">
        <v>479</v>
      </c>
      <c r="E861" s="170"/>
      <c r="F861" s="200"/>
      <c r="G861" s="201"/>
      <c r="H861" s="202" t="s">
        <v>1684</v>
      </c>
      <c r="I861" s="202" t="s">
        <v>1684</v>
      </c>
      <c r="J861" s="202" t="s">
        <v>1684</v>
      </c>
      <c r="K861" s="202" t="s">
        <v>1684</v>
      </c>
      <c r="L861" s="202" t="s">
        <v>479</v>
      </c>
      <c r="M861" s="202" t="s">
        <v>1685</v>
      </c>
      <c r="N861" s="202" t="s">
        <v>479</v>
      </c>
      <c r="O861" s="167"/>
      <c r="P861" s="203">
        <v>49000</v>
      </c>
      <c r="Q861" s="203">
        <v>49000</v>
      </c>
      <c r="R861" s="203">
        <v>49000</v>
      </c>
      <c r="S861" s="203">
        <v>114100</v>
      </c>
      <c r="T861" s="203">
        <v>114100</v>
      </c>
      <c r="U861" s="203">
        <v>114100</v>
      </c>
      <c r="V861" s="203">
        <v>135100</v>
      </c>
      <c r="W861" s="203">
        <v>135100</v>
      </c>
      <c r="X861" s="203">
        <v>135100</v>
      </c>
      <c r="Y861" s="203">
        <v>61600</v>
      </c>
      <c r="Z861" s="203">
        <v>61600</v>
      </c>
      <c r="AA861" s="203">
        <v>61600</v>
      </c>
      <c r="AB861" s="203">
        <v>82600</v>
      </c>
      <c r="AC861" s="203"/>
      <c r="AD861" s="203"/>
      <c r="AE861" s="203">
        <v>91350</v>
      </c>
      <c r="AF861" s="215"/>
      <c r="AG861" s="216"/>
      <c r="AH861" s="205"/>
      <c r="AI861" s="205"/>
      <c r="AJ861" s="205"/>
      <c r="AK861" s="206"/>
      <c r="AL861" s="205">
        <v>0</v>
      </c>
      <c r="AM861" s="207">
        <v>91350</v>
      </c>
      <c r="AN861" s="205"/>
      <c r="AO861" s="208">
        <v>91350</v>
      </c>
      <c r="AP861" s="209"/>
      <c r="AQ861" s="210">
        <v>82600</v>
      </c>
      <c r="AR861" s="205"/>
      <c r="AS861" s="205"/>
      <c r="AT861" s="205"/>
      <c r="AU861" s="205"/>
      <c r="AV861" s="211">
        <v>0</v>
      </c>
      <c r="AW861" s="205">
        <v>82600</v>
      </c>
      <c r="AX861" s="205"/>
      <c r="AY861" s="207">
        <v>82600</v>
      </c>
      <c r="AZ861" s="212"/>
      <c r="BA861" s="213">
        <v>0</v>
      </c>
      <c r="BC861" s="202" t="str">
        <f t="shared" si="102"/>
        <v/>
      </c>
      <c r="BD861" s="202" t="str">
        <f t="shared" si="102"/>
        <v/>
      </c>
      <c r="BE861" s="202" t="str">
        <f t="shared" si="102"/>
        <v/>
      </c>
      <c r="BF861" s="202" t="str">
        <f t="shared" si="102"/>
        <v/>
      </c>
      <c r="BG861" s="202" t="str">
        <f t="shared" si="99"/>
        <v>W/C</v>
      </c>
      <c r="BH861" s="202" t="str">
        <f t="shared" si="99"/>
        <v>NO</v>
      </c>
      <c r="BI861" s="202" t="str">
        <f t="shared" si="103"/>
        <v>W/C</v>
      </c>
      <c r="BK861" s="202" t="b">
        <f t="shared" si="101"/>
        <v>1</v>
      </c>
      <c r="BL861" s="202" t="b">
        <f t="shared" si="101"/>
        <v>1</v>
      </c>
      <c r="BM861" s="202" t="b">
        <f t="shared" si="101"/>
        <v>1</v>
      </c>
      <c r="BN861" s="202" t="b">
        <f t="shared" si="101"/>
        <v>1</v>
      </c>
      <c r="BO861" s="202" t="b">
        <f t="shared" si="101"/>
        <v>1</v>
      </c>
      <c r="BP861" s="202" t="b">
        <f t="shared" si="101"/>
        <v>1</v>
      </c>
      <c r="BQ861" s="202" t="b">
        <f t="shared" si="101"/>
        <v>1</v>
      </c>
    </row>
    <row r="862" spans="1:69" s="214" customFormat="1" ht="12" customHeight="1" x14ac:dyDescent="0.2">
      <c r="A862" s="239">
        <v>19000692</v>
      </c>
      <c r="B862" s="240" t="s">
        <v>2493</v>
      </c>
      <c r="C862" s="200" t="s">
        <v>1211</v>
      </c>
      <c r="D862" s="201" t="s">
        <v>479</v>
      </c>
      <c r="E862" s="170"/>
      <c r="F862" s="200"/>
      <c r="G862" s="201"/>
      <c r="H862" s="202" t="s">
        <v>1684</v>
      </c>
      <c r="I862" s="202" t="s">
        <v>1684</v>
      </c>
      <c r="J862" s="202" t="s">
        <v>1684</v>
      </c>
      <c r="K862" s="202" t="s">
        <v>1684</v>
      </c>
      <c r="L862" s="202" t="s">
        <v>479</v>
      </c>
      <c r="M862" s="202" t="s">
        <v>1685</v>
      </c>
      <c r="N862" s="202" t="s">
        <v>479</v>
      </c>
      <c r="O862" s="167"/>
      <c r="P862" s="203">
        <v>752500</v>
      </c>
      <c r="Q862" s="203">
        <v>752500</v>
      </c>
      <c r="R862" s="203">
        <v>752500</v>
      </c>
      <c r="S862" s="203">
        <v>752500</v>
      </c>
      <c r="T862" s="203">
        <v>752500</v>
      </c>
      <c r="U862" s="203">
        <v>480738.48</v>
      </c>
      <c r="V862" s="203">
        <v>723100</v>
      </c>
      <c r="W862" s="203">
        <v>723100</v>
      </c>
      <c r="X862" s="203">
        <v>723100</v>
      </c>
      <c r="Y862" s="203">
        <v>308350</v>
      </c>
      <c r="Z862" s="203">
        <v>308350</v>
      </c>
      <c r="AA862" s="203">
        <v>308350</v>
      </c>
      <c r="AB862" s="203">
        <v>190750</v>
      </c>
      <c r="AC862" s="203"/>
      <c r="AD862" s="203"/>
      <c r="AE862" s="203">
        <v>588059.45666666667</v>
      </c>
      <c r="AF862" s="215"/>
      <c r="AG862" s="216"/>
      <c r="AH862" s="205"/>
      <c r="AI862" s="205"/>
      <c r="AJ862" s="205"/>
      <c r="AK862" s="206"/>
      <c r="AL862" s="205">
        <v>0</v>
      </c>
      <c r="AM862" s="207">
        <v>588059.45666666667</v>
      </c>
      <c r="AN862" s="205"/>
      <c r="AO862" s="208">
        <v>588059.45666666667</v>
      </c>
      <c r="AP862" s="209"/>
      <c r="AQ862" s="210">
        <v>190750</v>
      </c>
      <c r="AR862" s="205"/>
      <c r="AS862" s="205"/>
      <c r="AT862" s="205"/>
      <c r="AU862" s="205"/>
      <c r="AV862" s="211">
        <v>0</v>
      </c>
      <c r="AW862" s="205">
        <v>190750</v>
      </c>
      <c r="AX862" s="205"/>
      <c r="AY862" s="207">
        <v>190750</v>
      </c>
      <c r="AZ862" s="212"/>
      <c r="BA862" s="213">
        <v>0</v>
      </c>
      <c r="BC862" s="202" t="str">
        <f t="shared" si="102"/>
        <v/>
      </c>
      <c r="BD862" s="202" t="str">
        <f t="shared" si="102"/>
        <v/>
      </c>
      <c r="BE862" s="202" t="str">
        <f t="shared" si="102"/>
        <v/>
      </c>
      <c r="BF862" s="202" t="str">
        <f t="shared" si="102"/>
        <v/>
      </c>
      <c r="BG862" s="202" t="str">
        <f t="shared" si="99"/>
        <v>W/C</v>
      </c>
      <c r="BH862" s="202" t="str">
        <f t="shared" si="99"/>
        <v>NO</v>
      </c>
      <c r="BI862" s="202" t="str">
        <f t="shared" si="103"/>
        <v>W/C</v>
      </c>
      <c r="BK862" s="202" t="b">
        <f t="shared" si="101"/>
        <v>1</v>
      </c>
      <c r="BL862" s="202" t="b">
        <f t="shared" si="101"/>
        <v>1</v>
      </c>
      <c r="BM862" s="202" t="b">
        <f t="shared" si="101"/>
        <v>1</v>
      </c>
      <c r="BN862" s="202" t="b">
        <f t="shared" si="101"/>
        <v>1</v>
      </c>
      <c r="BO862" s="202" t="b">
        <f t="shared" si="101"/>
        <v>1</v>
      </c>
      <c r="BP862" s="202" t="b">
        <f t="shared" si="101"/>
        <v>1</v>
      </c>
      <c r="BQ862" s="202" t="b">
        <f t="shared" si="101"/>
        <v>1</v>
      </c>
    </row>
    <row r="863" spans="1:69" s="214" customFormat="1" ht="12" customHeight="1" x14ac:dyDescent="0.2">
      <c r="A863" s="239">
        <v>19000711</v>
      </c>
      <c r="B863" s="240" t="s">
        <v>2494</v>
      </c>
      <c r="C863" s="200" t="s">
        <v>231</v>
      </c>
      <c r="D863" s="201" t="s">
        <v>476</v>
      </c>
      <c r="E863" s="170"/>
      <c r="F863" s="200"/>
      <c r="G863" s="201"/>
      <c r="H863" s="202" t="s">
        <v>1684</v>
      </c>
      <c r="I863" s="202" t="s">
        <v>476</v>
      </c>
      <c r="J863" s="202" t="s">
        <v>1684</v>
      </c>
      <c r="K863" s="202" t="s">
        <v>1684</v>
      </c>
      <c r="L863" s="202" t="s">
        <v>1685</v>
      </c>
      <c r="M863" s="202" t="s">
        <v>1685</v>
      </c>
      <c r="N863" s="202" t="s">
        <v>1684</v>
      </c>
      <c r="O863" s="167"/>
      <c r="P863" s="203">
        <v>156807.69</v>
      </c>
      <c r="Q863" s="203">
        <v>147399.23000000001</v>
      </c>
      <c r="R863" s="203">
        <v>137990.76999999999</v>
      </c>
      <c r="S863" s="203">
        <v>128582.32</v>
      </c>
      <c r="T863" s="203">
        <v>119173.86</v>
      </c>
      <c r="U863" s="203">
        <v>109765.4</v>
      </c>
      <c r="V863" s="203">
        <v>100356.94</v>
      </c>
      <c r="W863" s="203">
        <v>90948.49</v>
      </c>
      <c r="X863" s="203">
        <v>81540.03</v>
      </c>
      <c r="Y863" s="203">
        <v>72131.570000000007</v>
      </c>
      <c r="Z863" s="203">
        <v>62723.02</v>
      </c>
      <c r="AA863" s="203">
        <v>62723.02</v>
      </c>
      <c r="AB863" s="203">
        <v>62723.02</v>
      </c>
      <c r="AC863" s="203"/>
      <c r="AD863" s="203"/>
      <c r="AE863" s="203">
        <v>101925.00041666668</v>
      </c>
      <c r="AF863" s="215" t="s">
        <v>232</v>
      </c>
      <c r="AG863" s="216"/>
      <c r="AH863" s="205"/>
      <c r="AI863" s="205">
        <v>101925.00041666668</v>
      </c>
      <c r="AJ863" s="205"/>
      <c r="AK863" s="206"/>
      <c r="AL863" s="205">
        <v>101925.00041666668</v>
      </c>
      <c r="AM863" s="207"/>
      <c r="AN863" s="205"/>
      <c r="AO863" s="208">
        <v>0</v>
      </c>
      <c r="AP863" s="209"/>
      <c r="AQ863" s="210">
        <v>62723.02</v>
      </c>
      <c r="AR863" s="205"/>
      <c r="AS863" s="205">
        <v>62723.02</v>
      </c>
      <c r="AT863" s="205"/>
      <c r="AU863" s="205"/>
      <c r="AV863" s="211">
        <v>62723.02</v>
      </c>
      <c r="AW863" s="205"/>
      <c r="AX863" s="205"/>
      <c r="AY863" s="207">
        <v>0</v>
      </c>
      <c r="AZ863" s="212"/>
      <c r="BA863" s="213">
        <v>0</v>
      </c>
      <c r="BC863" s="202" t="str">
        <f t="shared" si="102"/>
        <v/>
      </c>
      <c r="BD863" s="202" t="str">
        <f t="shared" si="102"/>
        <v>ERB</v>
      </c>
      <c r="BE863" s="202" t="str">
        <f t="shared" si="102"/>
        <v/>
      </c>
      <c r="BF863" s="202" t="str">
        <f t="shared" si="102"/>
        <v/>
      </c>
      <c r="BG863" s="202" t="str">
        <f t="shared" si="99"/>
        <v>NO</v>
      </c>
      <c r="BH863" s="202" t="str">
        <f t="shared" si="99"/>
        <v>NO</v>
      </c>
      <c r="BI863" s="202" t="str">
        <f t="shared" si="103"/>
        <v/>
      </c>
      <c r="BK863" s="202" t="b">
        <f t="shared" si="101"/>
        <v>1</v>
      </c>
      <c r="BL863" s="202" t="b">
        <f t="shared" si="101"/>
        <v>1</v>
      </c>
      <c r="BM863" s="202" t="b">
        <f t="shared" si="101"/>
        <v>1</v>
      </c>
      <c r="BN863" s="202" t="b">
        <f t="shared" si="101"/>
        <v>1</v>
      </c>
      <c r="BO863" s="202" t="b">
        <f t="shared" si="101"/>
        <v>1</v>
      </c>
      <c r="BP863" s="202" t="b">
        <f t="shared" si="101"/>
        <v>1</v>
      </c>
      <c r="BQ863" s="202" t="b">
        <f t="shared" si="101"/>
        <v>1</v>
      </c>
    </row>
    <row r="864" spans="1:69" s="214" customFormat="1" ht="12" customHeight="1" x14ac:dyDescent="0.2">
      <c r="A864" s="239">
        <v>19000721</v>
      </c>
      <c r="B864" s="240" t="s">
        <v>2495</v>
      </c>
      <c r="C864" s="200" t="s">
        <v>1212</v>
      </c>
      <c r="D864" s="201" t="s">
        <v>479</v>
      </c>
      <c r="E864" s="170"/>
      <c r="F864" s="200"/>
      <c r="G864" s="201"/>
      <c r="H864" s="202" t="s">
        <v>1684</v>
      </c>
      <c r="I864" s="202" t="s">
        <v>1684</v>
      </c>
      <c r="J864" s="202" t="s">
        <v>1684</v>
      </c>
      <c r="K864" s="202" t="s">
        <v>1684</v>
      </c>
      <c r="L864" s="202" t="s">
        <v>479</v>
      </c>
      <c r="M864" s="202" t="s">
        <v>1685</v>
      </c>
      <c r="N864" s="202" t="s">
        <v>479</v>
      </c>
      <c r="O864" s="167"/>
      <c r="P864" s="203">
        <v>10869.86</v>
      </c>
      <c r="Q864" s="203">
        <v>10869.86</v>
      </c>
      <c r="R864" s="203">
        <v>10869.86</v>
      </c>
      <c r="S864" s="203">
        <v>10869.86</v>
      </c>
      <c r="T864" s="203">
        <v>10869.86</v>
      </c>
      <c r="U864" s="203">
        <v>10869.86</v>
      </c>
      <c r="V864" s="203">
        <v>10869.86</v>
      </c>
      <c r="W864" s="203">
        <v>10869.86</v>
      </c>
      <c r="X864" s="203">
        <v>10869.86</v>
      </c>
      <c r="Y864" s="203">
        <v>10869.86</v>
      </c>
      <c r="Z864" s="203">
        <v>10869.86</v>
      </c>
      <c r="AA864" s="203">
        <v>10869.86</v>
      </c>
      <c r="AB864" s="203">
        <v>10869.86</v>
      </c>
      <c r="AC864" s="203"/>
      <c r="AD864" s="203"/>
      <c r="AE864" s="203">
        <v>10869.86</v>
      </c>
      <c r="AF864" s="215"/>
      <c r="AG864" s="216"/>
      <c r="AH864" s="205"/>
      <c r="AI864" s="205"/>
      <c r="AJ864" s="205"/>
      <c r="AK864" s="206"/>
      <c r="AL864" s="205">
        <v>0</v>
      </c>
      <c r="AM864" s="207">
        <v>10869.86</v>
      </c>
      <c r="AN864" s="205"/>
      <c r="AO864" s="208">
        <v>10869.86</v>
      </c>
      <c r="AP864" s="209"/>
      <c r="AQ864" s="210">
        <v>10869.86</v>
      </c>
      <c r="AR864" s="205"/>
      <c r="AS864" s="205"/>
      <c r="AT864" s="205"/>
      <c r="AU864" s="205"/>
      <c r="AV864" s="211">
        <v>0</v>
      </c>
      <c r="AW864" s="205">
        <v>10869.86</v>
      </c>
      <c r="AX864" s="205"/>
      <c r="AY864" s="207">
        <v>10869.86</v>
      </c>
      <c r="AZ864" s="212"/>
      <c r="BA864" s="213">
        <v>0</v>
      </c>
      <c r="BC864" s="202" t="str">
        <f t="shared" si="102"/>
        <v/>
      </c>
      <c r="BD864" s="202" t="str">
        <f t="shared" si="102"/>
        <v/>
      </c>
      <c r="BE864" s="202" t="str">
        <f t="shared" si="102"/>
        <v/>
      </c>
      <c r="BF864" s="202" t="str">
        <f t="shared" si="102"/>
        <v/>
      </c>
      <c r="BG864" s="202" t="str">
        <f t="shared" si="99"/>
        <v>W/C</v>
      </c>
      <c r="BH864" s="202" t="str">
        <f t="shared" si="99"/>
        <v>NO</v>
      </c>
      <c r="BI864" s="202" t="str">
        <f t="shared" si="103"/>
        <v>W/C</v>
      </c>
      <c r="BK864" s="202" t="b">
        <f t="shared" si="101"/>
        <v>1</v>
      </c>
      <c r="BL864" s="202" t="b">
        <f t="shared" si="101"/>
        <v>1</v>
      </c>
      <c r="BM864" s="202" t="b">
        <f t="shared" si="101"/>
        <v>1</v>
      </c>
      <c r="BN864" s="202" t="b">
        <f t="shared" si="101"/>
        <v>1</v>
      </c>
      <c r="BO864" s="202" t="b">
        <f t="shared" si="101"/>
        <v>1</v>
      </c>
      <c r="BP864" s="202" t="b">
        <f t="shared" si="101"/>
        <v>1</v>
      </c>
      <c r="BQ864" s="202" t="b">
        <f t="shared" si="101"/>
        <v>1</v>
      </c>
    </row>
    <row r="865" spans="1:69" s="214" customFormat="1" ht="12" customHeight="1" x14ac:dyDescent="0.2">
      <c r="A865" s="239">
        <v>19000731</v>
      </c>
      <c r="B865" s="240" t="s">
        <v>2496</v>
      </c>
      <c r="C865" s="200" t="s">
        <v>1213</v>
      </c>
      <c r="D865" s="201" t="s">
        <v>478</v>
      </c>
      <c r="E865" s="170"/>
      <c r="F865" s="200"/>
      <c r="G865" s="201"/>
      <c r="H865" s="202" t="s">
        <v>1684</v>
      </c>
      <c r="I865" s="202" t="s">
        <v>1684</v>
      </c>
      <c r="J865" s="202" t="s">
        <v>1684</v>
      </c>
      <c r="K865" s="202" t="s">
        <v>478</v>
      </c>
      <c r="L865" s="202" t="s">
        <v>1685</v>
      </c>
      <c r="M865" s="202" t="s">
        <v>1685</v>
      </c>
      <c r="N865" s="202" t="s">
        <v>1684</v>
      </c>
      <c r="O865" s="167"/>
      <c r="P865" s="203">
        <v>0</v>
      </c>
      <c r="Q865" s="203">
        <v>0</v>
      </c>
      <c r="R865" s="203">
        <v>0</v>
      </c>
      <c r="S865" s="203">
        <v>0</v>
      </c>
      <c r="T865" s="203">
        <v>0</v>
      </c>
      <c r="U865" s="203">
        <v>0</v>
      </c>
      <c r="V865" s="203">
        <v>0</v>
      </c>
      <c r="W865" s="203">
        <v>0</v>
      </c>
      <c r="X865" s="203">
        <v>0</v>
      </c>
      <c r="Y865" s="203">
        <v>0</v>
      </c>
      <c r="Z865" s="203">
        <v>0</v>
      </c>
      <c r="AA865" s="203">
        <v>0</v>
      </c>
      <c r="AB865" s="203">
        <v>0</v>
      </c>
      <c r="AC865" s="203"/>
      <c r="AD865" s="203"/>
      <c r="AE865" s="203">
        <v>0</v>
      </c>
      <c r="AF865" s="215"/>
      <c r="AG865" s="216"/>
      <c r="AH865" s="205"/>
      <c r="AI865" s="205"/>
      <c r="AJ865" s="205"/>
      <c r="AK865" s="206">
        <v>0</v>
      </c>
      <c r="AL865" s="205">
        <v>0</v>
      </c>
      <c r="AM865" s="207"/>
      <c r="AN865" s="205"/>
      <c r="AO865" s="208">
        <v>0</v>
      </c>
      <c r="AP865" s="209"/>
      <c r="AQ865" s="210">
        <v>0</v>
      </c>
      <c r="AR865" s="205"/>
      <c r="AS865" s="205"/>
      <c r="AT865" s="205"/>
      <c r="AU865" s="205">
        <v>0</v>
      </c>
      <c r="AV865" s="211">
        <v>0</v>
      </c>
      <c r="AW865" s="205"/>
      <c r="AX865" s="205"/>
      <c r="AY865" s="207">
        <v>0</v>
      </c>
      <c r="AZ865" s="212" t="s">
        <v>4866</v>
      </c>
      <c r="BA865" s="213">
        <v>0</v>
      </c>
      <c r="BC865" s="202" t="str">
        <f t="shared" si="102"/>
        <v/>
      </c>
      <c r="BD865" s="202" t="str">
        <f t="shared" si="102"/>
        <v/>
      </c>
      <c r="BE865" s="202" t="str">
        <f t="shared" si="102"/>
        <v/>
      </c>
      <c r="BF865" s="202" t="str">
        <f t="shared" si="102"/>
        <v>Non-Op</v>
      </c>
      <c r="BG865" s="202" t="str">
        <f t="shared" si="99"/>
        <v>NO</v>
      </c>
      <c r="BH865" s="202" t="str">
        <f t="shared" si="99"/>
        <v>NO</v>
      </c>
      <c r="BI865" s="202" t="str">
        <f t="shared" si="103"/>
        <v/>
      </c>
      <c r="BK865" s="202" t="b">
        <f t="shared" si="101"/>
        <v>1</v>
      </c>
      <c r="BL865" s="202" t="b">
        <f t="shared" si="101"/>
        <v>1</v>
      </c>
      <c r="BM865" s="202" t="b">
        <f t="shared" si="101"/>
        <v>1</v>
      </c>
      <c r="BN865" s="202" t="b">
        <f t="shared" si="101"/>
        <v>1</v>
      </c>
      <c r="BO865" s="202" t="b">
        <f t="shared" si="101"/>
        <v>1</v>
      </c>
      <c r="BP865" s="202" t="b">
        <f t="shared" si="101"/>
        <v>1</v>
      </c>
      <c r="BQ865" s="202" t="b">
        <f t="shared" si="101"/>
        <v>1</v>
      </c>
    </row>
    <row r="866" spans="1:69" s="214" customFormat="1" ht="12" customHeight="1" x14ac:dyDescent="0.2">
      <c r="A866" s="239">
        <v>19000732</v>
      </c>
      <c r="B866" s="240" t="s">
        <v>2497</v>
      </c>
      <c r="C866" s="200" t="s">
        <v>1214</v>
      </c>
      <c r="D866" s="201" t="s">
        <v>478</v>
      </c>
      <c r="E866" s="170"/>
      <c r="F866" s="200"/>
      <c r="G866" s="201"/>
      <c r="H866" s="202" t="s">
        <v>1684</v>
      </c>
      <c r="I866" s="202" t="s">
        <v>1684</v>
      </c>
      <c r="J866" s="202" t="s">
        <v>1684</v>
      </c>
      <c r="K866" s="202" t="s">
        <v>478</v>
      </c>
      <c r="L866" s="202" t="s">
        <v>1685</v>
      </c>
      <c r="M866" s="202" t="s">
        <v>1685</v>
      </c>
      <c r="N866" s="202" t="s">
        <v>1684</v>
      </c>
      <c r="O866" s="167"/>
      <c r="P866" s="203">
        <v>0</v>
      </c>
      <c r="Q866" s="203">
        <v>0</v>
      </c>
      <c r="R866" s="203">
        <v>0</v>
      </c>
      <c r="S866" s="203">
        <v>0</v>
      </c>
      <c r="T866" s="203">
        <v>0</v>
      </c>
      <c r="U866" s="203">
        <v>0</v>
      </c>
      <c r="V866" s="203">
        <v>0</v>
      </c>
      <c r="W866" s="203">
        <v>0</v>
      </c>
      <c r="X866" s="203">
        <v>0</v>
      </c>
      <c r="Y866" s="203">
        <v>0</v>
      </c>
      <c r="Z866" s="203">
        <v>0</v>
      </c>
      <c r="AA866" s="203">
        <v>0</v>
      </c>
      <c r="AB866" s="203">
        <v>0</v>
      </c>
      <c r="AC866" s="203"/>
      <c r="AD866" s="203"/>
      <c r="AE866" s="203">
        <v>0</v>
      </c>
      <c r="AF866" s="215"/>
      <c r="AG866" s="216"/>
      <c r="AH866" s="205"/>
      <c r="AI866" s="205"/>
      <c r="AJ866" s="205"/>
      <c r="AK866" s="206">
        <v>0</v>
      </c>
      <c r="AL866" s="205">
        <v>0</v>
      </c>
      <c r="AM866" s="207"/>
      <c r="AN866" s="205"/>
      <c r="AO866" s="208">
        <v>0</v>
      </c>
      <c r="AP866" s="209"/>
      <c r="AQ866" s="210">
        <v>0</v>
      </c>
      <c r="AR866" s="205"/>
      <c r="AS866" s="205"/>
      <c r="AT866" s="205"/>
      <c r="AU866" s="205">
        <v>0</v>
      </c>
      <c r="AV866" s="211">
        <v>0</v>
      </c>
      <c r="AW866" s="205"/>
      <c r="AX866" s="205"/>
      <c r="AY866" s="207">
        <v>0</v>
      </c>
      <c r="AZ866" s="212" t="s">
        <v>4866</v>
      </c>
      <c r="BA866" s="213">
        <v>0</v>
      </c>
      <c r="BC866" s="202" t="str">
        <f t="shared" si="102"/>
        <v/>
      </c>
      <c r="BD866" s="202" t="str">
        <f t="shared" si="102"/>
        <v/>
      </c>
      <c r="BE866" s="202" t="str">
        <f t="shared" si="102"/>
        <v/>
      </c>
      <c r="BF866" s="202" t="str">
        <f t="shared" si="102"/>
        <v>Non-Op</v>
      </c>
      <c r="BG866" s="202" t="str">
        <f t="shared" si="99"/>
        <v>NO</v>
      </c>
      <c r="BH866" s="202" t="str">
        <f t="shared" si="99"/>
        <v>NO</v>
      </c>
      <c r="BI866" s="202" t="str">
        <f t="shared" si="103"/>
        <v/>
      </c>
      <c r="BK866" s="202" t="b">
        <f t="shared" si="101"/>
        <v>1</v>
      </c>
      <c r="BL866" s="202" t="b">
        <f t="shared" si="101"/>
        <v>1</v>
      </c>
      <c r="BM866" s="202" t="b">
        <f t="shared" si="101"/>
        <v>1</v>
      </c>
      <c r="BN866" s="202" t="b">
        <f t="shared" si="101"/>
        <v>1</v>
      </c>
      <c r="BO866" s="202" t="b">
        <f t="shared" si="101"/>
        <v>1</v>
      </c>
      <c r="BP866" s="202" t="b">
        <f t="shared" si="101"/>
        <v>1</v>
      </c>
      <c r="BQ866" s="202" t="b">
        <f t="shared" si="101"/>
        <v>1</v>
      </c>
    </row>
    <row r="867" spans="1:69" s="214" customFormat="1" ht="12" customHeight="1" x14ac:dyDescent="0.2">
      <c r="A867" s="239">
        <v>19000741</v>
      </c>
      <c r="B867" s="240" t="s">
        <v>2498</v>
      </c>
      <c r="C867" s="200" t="s">
        <v>1215</v>
      </c>
      <c r="D867" s="201" t="s">
        <v>479</v>
      </c>
      <c r="E867" s="170"/>
      <c r="F867" s="200"/>
      <c r="G867" s="201"/>
      <c r="H867" s="202" t="s">
        <v>1684</v>
      </c>
      <c r="I867" s="202" t="s">
        <v>1684</v>
      </c>
      <c r="J867" s="202" t="s">
        <v>1684</v>
      </c>
      <c r="K867" s="202" t="s">
        <v>1684</v>
      </c>
      <c r="L867" s="202" t="s">
        <v>479</v>
      </c>
      <c r="M867" s="202" t="s">
        <v>1685</v>
      </c>
      <c r="N867" s="202" t="s">
        <v>479</v>
      </c>
      <c r="O867" s="167"/>
      <c r="P867" s="203">
        <v>0</v>
      </c>
      <c r="Q867" s="203">
        <v>0</v>
      </c>
      <c r="R867" s="203">
        <v>0</v>
      </c>
      <c r="S867" s="203">
        <v>0</v>
      </c>
      <c r="T867" s="203">
        <v>0</v>
      </c>
      <c r="U867" s="203">
        <v>0</v>
      </c>
      <c r="V867" s="203">
        <v>0</v>
      </c>
      <c r="W867" s="203">
        <v>0</v>
      </c>
      <c r="X867" s="203">
        <v>0</v>
      </c>
      <c r="Y867" s="203">
        <v>0</v>
      </c>
      <c r="Z867" s="203">
        <v>0</v>
      </c>
      <c r="AA867" s="203">
        <v>0</v>
      </c>
      <c r="AB867" s="203">
        <v>0</v>
      </c>
      <c r="AC867" s="203"/>
      <c r="AD867" s="203"/>
      <c r="AE867" s="203">
        <v>0</v>
      </c>
      <c r="AF867" s="270"/>
      <c r="AG867" s="271"/>
      <c r="AH867" s="205"/>
      <c r="AI867" s="205"/>
      <c r="AJ867" s="205"/>
      <c r="AK867" s="206"/>
      <c r="AL867" s="205">
        <v>0</v>
      </c>
      <c r="AM867" s="207">
        <v>0</v>
      </c>
      <c r="AN867" s="205"/>
      <c r="AO867" s="208">
        <v>0</v>
      </c>
      <c r="AP867" s="209"/>
      <c r="AQ867" s="210">
        <v>0</v>
      </c>
      <c r="AR867" s="205"/>
      <c r="AS867" s="205"/>
      <c r="AT867" s="205"/>
      <c r="AU867" s="205"/>
      <c r="AV867" s="211">
        <v>0</v>
      </c>
      <c r="AW867" s="205">
        <v>0</v>
      </c>
      <c r="AX867" s="205"/>
      <c r="AY867" s="207">
        <v>0</v>
      </c>
      <c r="AZ867" s="212"/>
      <c r="BA867" s="213">
        <v>0</v>
      </c>
      <c r="BC867" s="202" t="str">
        <f t="shared" si="102"/>
        <v/>
      </c>
      <c r="BD867" s="202" t="str">
        <f t="shared" si="102"/>
        <v/>
      </c>
      <c r="BE867" s="202" t="str">
        <f t="shared" si="102"/>
        <v/>
      </c>
      <c r="BF867" s="202" t="str">
        <f t="shared" si="102"/>
        <v/>
      </c>
      <c r="BG867" s="202" t="str">
        <f t="shared" si="99"/>
        <v>W/C</v>
      </c>
      <c r="BH867" s="202" t="str">
        <f t="shared" si="99"/>
        <v>NO</v>
      </c>
      <c r="BI867" s="202" t="str">
        <f t="shared" si="103"/>
        <v>W/C</v>
      </c>
      <c r="BK867" s="202" t="b">
        <f t="shared" si="101"/>
        <v>1</v>
      </c>
      <c r="BL867" s="202" t="b">
        <f t="shared" si="101"/>
        <v>1</v>
      </c>
      <c r="BM867" s="202" t="b">
        <f t="shared" si="101"/>
        <v>1</v>
      </c>
      <c r="BN867" s="202" t="b">
        <f t="shared" si="101"/>
        <v>1</v>
      </c>
      <c r="BO867" s="202" t="b">
        <f t="shared" si="101"/>
        <v>1</v>
      </c>
      <c r="BP867" s="202" t="b">
        <f t="shared" si="101"/>
        <v>1</v>
      </c>
      <c r="BQ867" s="202" t="b">
        <f t="shared" si="101"/>
        <v>1</v>
      </c>
    </row>
    <row r="868" spans="1:69" s="214" customFormat="1" ht="12" customHeight="1" x14ac:dyDescent="0.2">
      <c r="A868" s="239">
        <v>19000751</v>
      </c>
      <c r="B868" s="240" t="s">
        <v>2499</v>
      </c>
      <c r="C868" s="200" t="s">
        <v>1216</v>
      </c>
      <c r="D868" s="201" t="s">
        <v>479</v>
      </c>
      <c r="E868" s="170"/>
      <c r="F868" s="200"/>
      <c r="G868" s="201"/>
      <c r="H868" s="202" t="s">
        <v>1684</v>
      </c>
      <c r="I868" s="202" t="s">
        <v>1684</v>
      </c>
      <c r="J868" s="202" t="s">
        <v>1684</v>
      </c>
      <c r="K868" s="202" t="s">
        <v>1684</v>
      </c>
      <c r="L868" s="202" t="s">
        <v>479</v>
      </c>
      <c r="M868" s="202" t="s">
        <v>1685</v>
      </c>
      <c r="N868" s="202" t="s">
        <v>479</v>
      </c>
      <c r="O868" s="167"/>
      <c r="P868" s="203">
        <v>1017576</v>
      </c>
      <c r="Q868" s="203">
        <v>999619.11</v>
      </c>
      <c r="R868" s="203">
        <v>981662.22</v>
      </c>
      <c r="S868" s="203">
        <v>963705.33</v>
      </c>
      <c r="T868" s="203">
        <v>945748.44</v>
      </c>
      <c r="U868" s="203">
        <v>927791.55</v>
      </c>
      <c r="V868" s="203">
        <v>909834.66</v>
      </c>
      <c r="W868" s="203">
        <v>891877.77</v>
      </c>
      <c r="X868" s="203">
        <v>873920.88</v>
      </c>
      <c r="Y868" s="203">
        <v>855963.99</v>
      </c>
      <c r="Z868" s="203">
        <v>838007.1</v>
      </c>
      <c r="AA868" s="203">
        <v>820050.21</v>
      </c>
      <c r="AB868" s="203">
        <v>802093.32</v>
      </c>
      <c r="AC868" s="203"/>
      <c r="AD868" s="203"/>
      <c r="AE868" s="203">
        <v>909834.66000000015</v>
      </c>
      <c r="AF868" s="215"/>
      <c r="AG868" s="216"/>
      <c r="AH868" s="205"/>
      <c r="AI868" s="205"/>
      <c r="AJ868" s="205"/>
      <c r="AK868" s="206"/>
      <c r="AL868" s="205">
        <v>0</v>
      </c>
      <c r="AM868" s="207">
        <v>909834.66000000015</v>
      </c>
      <c r="AN868" s="205"/>
      <c r="AO868" s="208">
        <v>909834.66000000015</v>
      </c>
      <c r="AP868" s="209"/>
      <c r="AQ868" s="210">
        <v>802093.32</v>
      </c>
      <c r="AR868" s="205"/>
      <c r="AS868" s="205"/>
      <c r="AT868" s="205"/>
      <c r="AU868" s="205"/>
      <c r="AV868" s="211">
        <v>0</v>
      </c>
      <c r="AW868" s="205">
        <v>802093.32</v>
      </c>
      <c r="AX868" s="205"/>
      <c r="AY868" s="207">
        <v>802093.32</v>
      </c>
      <c r="AZ868" s="212"/>
      <c r="BA868" s="213">
        <v>0</v>
      </c>
      <c r="BC868" s="202" t="str">
        <f t="shared" si="102"/>
        <v/>
      </c>
      <c r="BD868" s="202" t="str">
        <f t="shared" si="102"/>
        <v/>
      </c>
      <c r="BE868" s="202" t="str">
        <f t="shared" si="102"/>
        <v/>
      </c>
      <c r="BF868" s="202" t="str">
        <f t="shared" si="102"/>
        <v/>
      </c>
      <c r="BG868" s="202" t="str">
        <f t="shared" si="99"/>
        <v>W/C</v>
      </c>
      <c r="BH868" s="202" t="str">
        <f t="shared" si="99"/>
        <v>NO</v>
      </c>
      <c r="BI868" s="202" t="str">
        <f t="shared" si="103"/>
        <v>W/C</v>
      </c>
      <c r="BK868" s="202" t="b">
        <f t="shared" si="101"/>
        <v>1</v>
      </c>
      <c r="BL868" s="202" t="b">
        <f t="shared" si="101"/>
        <v>1</v>
      </c>
      <c r="BM868" s="202" t="b">
        <f t="shared" si="101"/>
        <v>1</v>
      </c>
      <c r="BN868" s="202" t="b">
        <f t="shared" si="101"/>
        <v>1</v>
      </c>
      <c r="BO868" s="202" t="b">
        <f t="shared" si="101"/>
        <v>1</v>
      </c>
      <c r="BP868" s="202" t="b">
        <f t="shared" si="101"/>
        <v>1</v>
      </c>
      <c r="BQ868" s="202" t="b">
        <f t="shared" si="101"/>
        <v>1</v>
      </c>
    </row>
    <row r="869" spans="1:69" s="214" customFormat="1" ht="12" customHeight="1" x14ac:dyDescent="0.2">
      <c r="A869" s="239">
        <v>19000752</v>
      </c>
      <c r="B869" s="240" t="s">
        <v>2500</v>
      </c>
      <c r="C869" s="200" t="s">
        <v>1217</v>
      </c>
      <c r="D869" s="201" t="s">
        <v>479</v>
      </c>
      <c r="E869" s="170"/>
      <c r="F869" s="200"/>
      <c r="G869" s="201"/>
      <c r="H869" s="202" t="s">
        <v>1684</v>
      </c>
      <c r="I869" s="202" t="s">
        <v>1684</v>
      </c>
      <c r="J869" s="202" t="s">
        <v>1684</v>
      </c>
      <c r="K869" s="202" t="s">
        <v>1684</v>
      </c>
      <c r="L869" s="202" t="s">
        <v>479</v>
      </c>
      <c r="M869" s="202" t="s">
        <v>1685</v>
      </c>
      <c r="N869" s="202" t="s">
        <v>479</v>
      </c>
      <c r="O869" s="167"/>
      <c r="P869" s="203">
        <v>544299</v>
      </c>
      <c r="Q869" s="203">
        <v>534693.39</v>
      </c>
      <c r="R869" s="203">
        <v>525087.78</v>
      </c>
      <c r="S869" s="203">
        <v>515482.17</v>
      </c>
      <c r="T869" s="203">
        <v>505876.56</v>
      </c>
      <c r="U869" s="203">
        <v>496270.95</v>
      </c>
      <c r="V869" s="203">
        <v>486665.34</v>
      </c>
      <c r="W869" s="203">
        <v>477059.73</v>
      </c>
      <c r="X869" s="203">
        <v>467454.12</v>
      </c>
      <c r="Y869" s="203">
        <v>457848.51</v>
      </c>
      <c r="Z869" s="203">
        <v>448242.9</v>
      </c>
      <c r="AA869" s="203">
        <v>438637.29</v>
      </c>
      <c r="AB869" s="203">
        <v>429031.67999999999</v>
      </c>
      <c r="AC869" s="203"/>
      <c r="AD869" s="203"/>
      <c r="AE869" s="203">
        <v>486665.34</v>
      </c>
      <c r="AF869" s="215"/>
      <c r="AG869" s="216"/>
      <c r="AH869" s="205"/>
      <c r="AI869" s="205"/>
      <c r="AJ869" s="205"/>
      <c r="AK869" s="206"/>
      <c r="AL869" s="205">
        <v>0</v>
      </c>
      <c r="AM869" s="207">
        <v>486665.34</v>
      </c>
      <c r="AN869" s="205"/>
      <c r="AO869" s="208">
        <v>486665.34</v>
      </c>
      <c r="AP869" s="209"/>
      <c r="AQ869" s="210">
        <v>429031.67999999999</v>
      </c>
      <c r="AR869" s="205"/>
      <c r="AS869" s="205"/>
      <c r="AT869" s="205"/>
      <c r="AU869" s="205"/>
      <c r="AV869" s="211">
        <v>0</v>
      </c>
      <c r="AW869" s="205">
        <v>429031.67999999999</v>
      </c>
      <c r="AX869" s="205"/>
      <c r="AY869" s="207">
        <v>429031.67999999999</v>
      </c>
      <c r="AZ869" s="212"/>
      <c r="BA869" s="213">
        <v>0</v>
      </c>
      <c r="BC869" s="202" t="str">
        <f t="shared" si="102"/>
        <v/>
      </c>
      <c r="BD869" s="202" t="str">
        <f t="shared" si="102"/>
        <v/>
      </c>
      <c r="BE869" s="202" t="str">
        <f t="shared" si="102"/>
        <v/>
      </c>
      <c r="BF869" s="202" t="str">
        <f t="shared" si="102"/>
        <v/>
      </c>
      <c r="BG869" s="202" t="str">
        <f t="shared" si="99"/>
        <v>W/C</v>
      </c>
      <c r="BH869" s="202" t="str">
        <f t="shared" si="99"/>
        <v>NO</v>
      </c>
      <c r="BI869" s="202" t="str">
        <f t="shared" si="103"/>
        <v>W/C</v>
      </c>
      <c r="BK869" s="202" t="b">
        <f t="shared" ref="BK869:BQ900" si="104">BC869=H869</f>
        <v>1</v>
      </c>
      <c r="BL869" s="202" t="b">
        <f t="shared" si="104"/>
        <v>1</v>
      </c>
      <c r="BM869" s="202" t="b">
        <f t="shared" si="104"/>
        <v>1</v>
      </c>
      <c r="BN869" s="202" t="b">
        <f t="shared" si="104"/>
        <v>1</v>
      </c>
      <c r="BO869" s="202" t="b">
        <f t="shared" si="104"/>
        <v>1</v>
      </c>
      <c r="BP869" s="202" t="b">
        <f t="shared" si="104"/>
        <v>1</v>
      </c>
      <c r="BQ869" s="202" t="b">
        <f t="shared" si="104"/>
        <v>1</v>
      </c>
    </row>
    <row r="870" spans="1:69" s="214" customFormat="1" ht="12" customHeight="1" x14ac:dyDescent="0.2">
      <c r="A870" s="239">
        <v>19000781</v>
      </c>
      <c r="B870" s="240" t="s">
        <v>2501</v>
      </c>
      <c r="C870" s="200" t="s">
        <v>1218</v>
      </c>
      <c r="D870" s="201" t="s">
        <v>479</v>
      </c>
      <c r="E870" s="170"/>
      <c r="F870" s="200"/>
      <c r="G870" s="201"/>
      <c r="H870" s="202" t="s">
        <v>1684</v>
      </c>
      <c r="I870" s="202" t="s">
        <v>1684</v>
      </c>
      <c r="J870" s="202" t="s">
        <v>1684</v>
      </c>
      <c r="K870" s="202" t="s">
        <v>1684</v>
      </c>
      <c r="L870" s="202" t="s">
        <v>479</v>
      </c>
      <c r="M870" s="202" t="s">
        <v>1685</v>
      </c>
      <c r="N870" s="202" t="s">
        <v>479</v>
      </c>
      <c r="O870" s="167"/>
      <c r="P870" s="203">
        <v>2751355.47</v>
      </c>
      <c r="Q870" s="203">
        <v>2279311.08</v>
      </c>
      <c r="R870" s="203">
        <v>2316978.9500000002</v>
      </c>
      <c r="S870" s="203">
        <v>2940985.03</v>
      </c>
      <c r="T870" s="203">
        <v>2497382.2999999998</v>
      </c>
      <c r="U870" s="203">
        <v>2611336.9700000002</v>
      </c>
      <c r="V870" s="203">
        <v>3100430.46</v>
      </c>
      <c r="W870" s="203">
        <v>2439529.44</v>
      </c>
      <c r="X870" s="203">
        <v>2329410.84</v>
      </c>
      <c r="Y870" s="203">
        <v>2700063.54</v>
      </c>
      <c r="Z870" s="203">
        <v>2124553.7000000002</v>
      </c>
      <c r="AA870" s="203">
        <v>2222020.27</v>
      </c>
      <c r="AB870" s="203">
        <v>2740520.05</v>
      </c>
      <c r="AC870" s="203"/>
      <c r="AD870" s="203"/>
      <c r="AE870" s="203">
        <v>2525661.6949999998</v>
      </c>
      <c r="AF870" s="215"/>
      <c r="AG870" s="216"/>
      <c r="AH870" s="205"/>
      <c r="AI870" s="205"/>
      <c r="AJ870" s="205"/>
      <c r="AK870" s="206"/>
      <c r="AL870" s="205">
        <v>0</v>
      </c>
      <c r="AM870" s="207">
        <v>2525661.6949999998</v>
      </c>
      <c r="AN870" s="205"/>
      <c r="AO870" s="208">
        <v>2525661.6949999998</v>
      </c>
      <c r="AP870" s="209"/>
      <c r="AQ870" s="210">
        <v>2740520.05</v>
      </c>
      <c r="AR870" s="205"/>
      <c r="AS870" s="205"/>
      <c r="AT870" s="205"/>
      <c r="AU870" s="205"/>
      <c r="AV870" s="211">
        <v>0</v>
      </c>
      <c r="AW870" s="205">
        <v>2740520.05</v>
      </c>
      <c r="AX870" s="205"/>
      <c r="AY870" s="207">
        <v>2740520.05</v>
      </c>
      <c r="AZ870" s="212"/>
      <c r="BA870" s="213">
        <v>0</v>
      </c>
      <c r="BC870" s="202" t="str">
        <f t="shared" si="102"/>
        <v/>
      </c>
      <c r="BD870" s="202" t="str">
        <f t="shared" si="102"/>
        <v/>
      </c>
      <c r="BE870" s="202" t="str">
        <f t="shared" si="102"/>
        <v/>
      </c>
      <c r="BF870" s="202" t="str">
        <f t="shared" si="102"/>
        <v/>
      </c>
      <c r="BG870" s="202" t="str">
        <f t="shared" si="99"/>
        <v>W/C</v>
      </c>
      <c r="BH870" s="202" t="str">
        <f t="shared" si="99"/>
        <v>NO</v>
      </c>
      <c r="BI870" s="202" t="str">
        <f t="shared" si="103"/>
        <v>W/C</v>
      </c>
      <c r="BK870" s="202" t="b">
        <f t="shared" si="104"/>
        <v>1</v>
      </c>
      <c r="BL870" s="202" t="b">
        <f t="shared" si="104"/>
        <v>1</v>
      </c>
      <c r="BM870" s="202" t="b">
        <f t="shared" si="104"/>
        <v>1</v>
      </c>
      <c r="BN870" s="202" t="b">
        <f t="shared" si="104"/>
        <v>1</v>
      </c>
      <c r="BO870" s="202" t="b">
        <f t="shared" si="104"/>
        <v>1</v>
      </c>
      <c r="BP870" s="202" t="b">
        <f t="shared" si="104"/>
        <v>1</v>
      </c>
      <c r="BQ870" s="202" t="b">
        <f t="shared" si="104"/>
        <v>1</v>
      </c>
    </row>
    <row r="871" spans="1:69" s="214" customFormat="1" ht="12" customHeight="1" x14ac:dyDescent="0.2">
      <c r="A871" s="239">
        <v>19000791</v>
      </c>
      <c r="B871" s="240" t="s">
        <v>2502</v>
      </c>
      <c r="C871" s="200" t="s">
        <v>1219</v>
      </c>
      <c r="D871" s="201" t="s">
        <v>478</v>
      </c>
      <c r="E871" s="170"/>
      <c r="F871" s="200"/>
      <c r="G871" s="201"/>
      <c r="H871" s="202" t="s">
        <v>1684</v>
      </c>
      <c r="I871" s="202" t="s">
        <v>1684</v>
      </c>
      <c r="J871" s="202" t="s">
        <v>1684</v>
      </c>
      <c r="K871" s="202" t="s">
        <v>478</v>
      </c>
      <c r="L871" s="202" t="s">
        <v>1685</v>
      </c>
      <c r="M871" s="202" t="s">
        <v>1685</v>
      </c>
      <c r="N871" s="202" t="s">
        <v>1684</v>
      </c>
      <c r="O871" s="167"/>
      <c r="P871" s="203">
        <v>-5260.6</v>
      </c>
      <c r="Q871" s="203">
        <v>102982.21</v>
      </c>
      <c r="R871" s="203">
        <v>92292.93</v>
      </c>
      <c r="S871" s="203">
        <v>81910.64</v>
      </c>
      <c r="T871" s="203">
        <v>72779.600000000006</v>
      </c>
      <c r="U871" s="203">
        <v>64600.03</v>
      </c>
      <c r="V871" s="203">
        <v>56569.32</v>
      </c>
      <c r="W871" s="203">
        <v>47650.91</v>
      </c>
      <c r="X871" s="203">
        <v>39145.61</v>
      </c>
      <c r="Y871" s="203">
        <v>31338.19</v>
      </c>
      <c r="Z871" s="203">
        <v>22229.97</v>
      </c>
      <c r="AA871" s="203">
        <v>12209.42</v>
      </c>
      <c r="AB871" s="203">
        <v>537.04999999999995</v>
      </c>
      <c r="AC871" s="203"/>
      <c r="AD871" s="203"/>
      <c r="AE871" s="203">
        <v>51778.921249999992</v>
      </c>
      <c r="AF871" s="270"/>
      <c r="AG871" s="271"/>
      <c r="AH871" s="205"/>
      <c r="AI871" s="205"/>
      <c r="AJ871" s="205"/>
      <c r="AK871" s="206">
        <v>51778.921249999992</v>
      </c>
      <c r="AL871" s="205">
        <v>51778.921249999992</v>
      </c>
      <c r="AM871" s="207"/>
      <c r="AN871" s="205"/>
      <c r="AO871" s="208">
        <v>0</v>
      </c>
      <c r="AP871" s="209"/>
      <c r="AQ871" s="210">
        <v>537.04999999999995</v>
      </c>
      <c r="AR871" s="205"/>
      <c r="AS871" s="205"/>
      <c r="AT871" s="205"/>
      <c r="AU871" s="205">
        <v>537.04999999999995</v>
      </c>
      <c r="AV871" s="211">
        <v>537.04999999999995</v>
      </c>
      <c r="AW871" s="205"/>
      <c r="AX871" s="205"/>
      <c r="AY871" s="207">
        <v>0</v>
      </c>
      <c r="AZ871" s="212" t="s">
        <v>4871</v>
      </c>
      <c r="BA871" s="213">
        <v>0</v>
      </c>
      <c r="BC871" s="202" t="str">
        <f t="shared" si="102"/>
        <v/>
      </c>
      <c r="BD871" s="202" t="str">
        <f t="shared" si="102"/>
        <v/>
      </c>
      <c r="BE871" s="202" t="str">
        <f t="shared" si="102"/>
        <v/>
      </c>
      <c r="BF871" s="202" t="str">
        <f t="shared" si="102"/>
        <v>Non-Op</v>
      </c>
      <c r="BG871" s="202" t="str">
        <f t="shared" si="99"/>
        <v>NO</v>
      </c>
      <c r="BH871" s="202" t="str">
        <f t="shared" si="99"/>
        <v>NO</v>
      </c>
      <c r="BI871" s="202" t="str">
        <f t="shared" si="103"/>
        <v/>
      </c>
      <c r="BK871" s="202" t="b">
        <f t="shared" si="104"/>
        <v>1</v>
      </c>
      <c r="BL871" s="202" t="b">
        <f t="shared" si="104"/>
        <v>1</v>
      </c>
      <c r="BM871" s="202" t="b">
        <f t="shared" si="104"/>
        <v>1</v>
      </c>
      <c r="BN871" s="202" t="b">
        <f t="shared" si="104"/>
        <v>1</v>
      </c>
      <c r="BO871" s="202" t="b">
        <f t="shared" si="104"/>
        <v>1</v>
      </c>
      <c r="BP871" s="202" t="b">
        <f t="shared" si="104"/>
        <v>1</v>
      </c>
      <c r="BQ871" s="202" t="b">
        <f t="shared" si="104"/>
        <v>1</v>
      </c>
    </row>
    <row r="872" spans="1:69" s="214" customFormat="1" ht="12" customHeight="1" x14ac:dyDescent="0.2">
      <c r="A872" s="239">
        <v>19000801</v>
      </c>
      <c r="B872" s="240" t="s">
        <v>2503</v>
      </c>
      <c r="C872" s="200" t="s">
        <v>1220</v>
      </c>
      <c r="D872" s="201" t="s">
        <v>478</v>
      </c>
      <c r="E872" s="170"/>
      <c r="F872" s="200"/>
      <c r="G872" s="201"/>
      <c r="H872" s="202" t="s">
        <v>1684</v>
      </c>
      <c r="I872" s="202" t="s">
        <v>1684</v>
      </c>
      <c r="J872" s="202" t="s">
        <v>1684</v>
      </c>
      <c r="K872" s="202" t="s">
        <v>478</v>
      </c>
      <c r="L872" s="202" t="s">
        <v>1685</v>
      </c>
      <c r="M872" s="202" t="s">
        <v>1685</v>
      </c>
      <c r="N872" s="202" t="s">
        <v>1684</v>
      </c>
      <c r="O872" s="167"/>
      <c r="P872" s="203">
        <v>10034.280000000001</v>
      </c>
      <c r="Q872" s="203">
        <v>16317.29</v>
      </c>
      <c r="R872" s="203">
        <v>15176.27</v>
      </c>
      <c r="S872" s="203">
        <v>14023.52</v>
      </c>
      <c r="T872" s="203">
        <v>13007.94</v>
      </c>
      <c r="U872" s="203">
        <v>12089.79</v>
      </c>
      <c r="V872" s="203">
        <v>11194.43</v>
      </c>
      <c r="W872" s="203">
        <v>10070.719999999999</v>
      </c>
      <c r="X872" s="203">
        <v>8961.7000000000007</v>
      </c>
      <c r="Y872" s="203">
        <v>7914.05</v>
      </c>
      <c r="Z872" s="203">
        <v>6620.09</v>
      </c>
      <c r="AA872" s="203">
        <v>5133.13</v>
      </c>
      <c r="AB872" s="203">
        <v>3332.79</v>
      </c>
      <c r="AC872" s="203"/>
      <c r="AD872" s="203"/>
      <c r="AE872" s="203">
        <v>10599.372083333334</v>
      </c>
      <c r="AF872" s="270"/>
      <c r="AG872" s="271"/>
      <c r="AH872" s="205"/>
      <c r="AI872" s="205"/>
      <c r="AJ872" s="205"/>
      <c r="AK872" s="206">
        <v>10599.372083333334</v>
      </c>
      <c r="AL872" s="205">
        <v>10599.372083333334</v>
      </c>
      <c r="AM872" s="207"/>
      <c r="AN872" s="205"/>
      <c r="AO872" s="208">
        <v>0</v>
      </c>
      <c r="AP872" s="209"/>
      <c r="AQ872" s="210">
        <v>3332.79</v>
      </c>
      <c r="AR872" s="205"/>
      <c r="AS872" s="205"/>
      <c r="AT872" s="205"/>
      <c r="AU872" s="205">
        <v>3332.79</v>
      </c>
      <c r="AV872" s="211">
        <v>3332.79</v>
      </c>
      <c r="AW872" s="205"/>
      <c r="AX872" s="205"/>
      <c r="AY872" s="207">
        <v>0</v>
      </c>
      <c r="AZ872" s="212" t="s">
        <v>4871</v>
      </c>
      <c r="BA872" s="213">
        <v>0</v>
      </c>
      <c r="BC872" s="202" t="str">
        <f t="shared" si="102"/>
        <v/>
      </c>
      <c r="BD872" s="202" t="str">
        <f t="shared" si="102"/>
        <v/>
      </c>
      <c r="BE872" s="202" t="str">
        <f t="shared" si="102"/>
        <v/>
      </c>
      <c r="BF872" s="202" t="str">
        <f t="shared" si="102"/>
        <v>Non-Op</v>
      </c>
      <c r="BG872" s="202" t="str">
        <f t="shared" si="99"/>
        <v>NO</v>
      </c>
      <c r="BH872" s="202" t="str">
        <f t="shared" si="99"/>
        <v>NO</v>
      </c>
      <c r="BI872" s="202" t="str">
        <f t="shared" si="103"/>
        <v/>
      </c>
      <c r="BK872" s="202" t="b">
        <f t="shared" si="104"/>
        <v>1</v>
      </c>
      <c r="BL872" s="202" t="b">
        <f t="shared" si="104"/>
        <v>1</v>
      </c>
      <c r="BM872" s="202" t="b">
        <f t="shared" si="104"/>
        <v>1</v>
      </c>
      <c r="BN872" s="202" t="b">
        <f t="shared" si="104"/>
        <v>1</v>
      </c>
      <c r="BO872" s="202" t="b">
        <f t="shared" si="104"/>
        <v>1</v>
      </c>
      <c r="BP872" s="202" t="b">
        <f t="shared" si="104"/>
        <v>1</v>
      </c>
      <c r="BQ872" s="202" t="b">
        <f t="shared" si="104"/>
        <v>1</v>
      </c>
    </row>
    <row r="873" spans="1:69" s="214" customFormat="1" ht="12" customHeight="1" x14ac:dyDescent="0.2">
      <c r="A873" s="239">
        <v>19000811</v>
      </c>
      <c r="B873" s="240" t="s">
        <v>2504</v>
      </c>
      <c r="C873" s="200" t="s">
        <v>1221</v>
      </c>
      <c r="D873" s="201" t="s">
        <v>478</v>
      </c>
      <c r="E873" s="170"/>
      <c r="F873" s="200"/>
      <c r="G873" s="201"/>
      <c r="H873" s="202" t="s">
        <v>1684</v>
      </c>
      <c r="I873" s="202" t="s">
        <v>1684</v>
      </c>
      <c r="J873" s="202" t="s">
        <v>1684</v>
      </c>
      <c r="K873" s="202" t="s">
        <v>478</v>
      </c>
      <c r="L873" s="202" t="s">
        <v>1685</v>
      </c>
      <c r="M873" s="202" t="s">
        <v>1685</v>
      </c>
      <c r="N873" s="202" t="s">
        <v>1684</v>
      </c>
      <c r="O873" s="167"/>
      <c r="P873" s="203">
        <v>14686.44</v>
      </c>
      <c r="Q873" s="203">
        <v>9227.64</v>
      </c>
      <c r="R873" s="203">
        <v>10034.06</v>
      </c>
      <c r="S873" s="203">
        <v>10960.33</v>
      </c>
      <c r="T873" s="203">
        <v>11979.32</v>
      </c>
      <c r="U873" s="203">
        <v>13048.89</v>
      </c>
      <c r="V873" s="203">
        <v>14118.45</v>
      </c>
      <c r="W873" s="203">
        <v>15251.99</v>
      </c>
      <c r="X873" s="203">
        <v>16459.91</v>
      </c>
      <c r="Y873" s="203">
        <v>17656.63</v>
      </c>
      <c r="Z873" s="203">
        <v>18932.509999999998</v>
      </c>
      <c r="AA873" s="203">
        <v>20292.29</v>
      </c>
      <c r="AB873" s="203">
        <v>21747.01</v>
      </c>
      <c r="AC873" s="203"/>
      <c r="AD873" s="203"/>
      <c r="AE873" s="203">
        <v>14681.562083333336</v>
      </c>
      <c r="AF873" s="270"/>
      <c r="AG873" s="271"/>
      <c r="AH873" s="205"/>
      <c r="AI873" s="205"/>
      <c r="AJ873" s="205"/>
      <c r="AK873" s="206">
        <v>14681.562083333336</v>
      </c>
      <c r="AL873" s="205">
        <v>14681.562083333336</v>
      </c>
      <c r="AM873" s="207"/>
      <c r="AN873" s="205"/>
      <c r="AO873" s="208">
        <v>0</v>
      </c>
      <c r="AP873" s="209"/>
      <c r="AQ873" s="210">
        <v>21747.01</v>
      </c>
      <c r="AR873" s="205"/>
      <c r="AS873" s="205"/>
      <c r="AT873" s="205"/>
      <c r="AU873" s="205">
        <v>21747.01</v>
      </c>
      <c r="AV873" s="211">
        <v>21747.01</v>
      </c>
      <c r="AW873" s="205"/>
      <c r="AX873" s="205"/>
      <c r="AY873" s="207">
        <v>0</v>
      </c>
      <c r="AZ873" s="212" t="s">
        <v>4871</v>
      </c>
      <c r="BA873" s="213">
        <v>0</v>
      </c>
      <c r="BC873" s="202" t="str">
        <f t="shared" si="102"/>
        <v/>
      </c>
      <c r="BD873" s="202" t="str">
        <f t="shared" si="102"/>
        <v/>
      </c>
      <c r="BE873" s="202" t="str">
        <f t="shared" si="102"/>
        <v/>
      </c>
      <c r="BF873" s="202" t="str">
        <f t="shared" si="102"/>
        <v>Non-Op</v>
      </c>
      <c r="BG873" s="202" t="str">
        <f t="shared" si="99"/>
        <v>NO</v>
      </c>
      <c r="BH873" s="202" t="str">
        <f t="shared" si="99"/>
        <v>NO</v>
      </c>
      <c r="BI873" s="202" t="str">
        <f t="shared" si="103"/>
        <v/>
      </c>
      <c r="BK873" s="202" t="b">
        <f t="shared" si="104"/>
        <v>1</v>
      </c>
      <c r="BL873" s="202" t="b">
        <f t="shared" si="104"/>
        <v>1</v>
      </c>
      <c r="BM873" s="202" t="b">
        <f t="shared" si="104"/>
        <v>1</v>
      </c>
      <c r="BN873" s="202" t="b">
        <f t="shared" si="104"/>
        <v>1</v>
      </c>
      <c r="BO873" s="202" t="b">
        <f t="shared" si="104"/>
        <v>1</v>
      </c>
      <c r="BP873" s="202" t="b">
        <f t="shared" si="104"/>
        <v>1</v>
      </c>
      <c r="BQ873" s="202" t="b">
        <f t="shared" si="104"/>
        <v>1</v>
      </c>
    </row>
    <row r="874" spans="1:69" s="214" customFormat="1" ht="12" customHeight="1" x14ac:dyDescent="0.2">
      <c r="A874" s="239">
        <v>19000821</v>
      </c>
      <c r="B874" s="240" t="s">
        <v>2505</v>
      </c>
      <c r="C874" s="200" t="s">
        <v>1222</v>
      </c>
      <c r="D874" s="201" t="s">
        <v>478</v>
      </c>
      <c r="E874" s="170"/>
      <c r="F874" s="200"/>
      <c r="G874" s="201"/>
      <c r="H874" s="202" t="s">
        <v>1684</v>
      </c>
      <c r="I874" s="202" t="s">
        <v>1684</v>
      </c>
      <c r="J874" s="202" t="s">
        <v>1684</v>
      </c>
      <c r="K874" s="202" t="s">
        <v>478</v>
      </c>
      <c r="L874" s="202" t="s">
        <v>1685</v>
      </c>
      <c r="M874" s="202" t="s">
        <v>1685</v>
      </c>
      <c r="N874" s="202" t="s">
        <v>1684</v>
      </c>
      <c r="O874" s="167"/>
      <c r="P874" s="203">
        <v>0</v>
      </c>
      <c r="Q874" s="203">
        <v>0</v>
      </c>
      <c r="R874" s="203">
        <v>0</v>
      </c>
      <c r="S874" s="203">
        <v>0</v>
      </c>
      <c r="T874" s="203">
        <v>0</v>
      </c>
      <c r="U874" s="203">
        <v>0</v>
      </c>
      <c r="V874" s="203">
        <v>0</v>
      </c>
      <c r="W874" s="203">
        <v>0</v>
      </c>
      <c r="X874" s="203">
        <v>0</v>
      </c>
      <c r="Y874" s="203">
        <v>0</v>
      </c>
      <c r="Z874" s="203">
        <v>0</v>
      </c>
      <c r="AA874" s="203">
        <v>0</v>
      </c>
      <c r="AB874" s="203">
        <v>0</v>
      </c>
      <c r="AC874" s="203"/>
      <c r="AD874" s="203"/>
      <c r="AE874" s="203">
        <v>0</v>
      </c>
      <c r="AF874" s="215"/>
      <c r="AG874" s="216"/>
      <c r="AH874" s="205"/>
      <c r="AI874" s="205"/>
      <c r="AJ874" s="205"/>
      <c r="AK874" s="206">
        <v>0</v>
      </c>
      <c r="AL874" s="205">
        <v>0</v>
      </c>
      <c r="AM874" s="207"/>
      <c r="AN874" s="205"/>
      <c r="AO874" s="208">
        <v>0</v>
      </c>
      <c r="AP874" s="209"/>
      <c r="AQ874" s="210">
        <v>0</v>
      </c>
      <c r="AR874" s="205"/>
      <c r="AS874" s="205"/>
      <c r="AT874" s="205"/>
      <c r="AU874" s="205">
        <v>0</v>
      </c>
      <c r="AV874" s="211">
        <v>0</v>
      </c>
      <c r="AW874" s="205"/>
      <c r="AX874" s="205"/>
      <c r="AY874" s="207">
        <v>0</v>
      </c>
      <c r="AZ874" s="212" t="s">
        <v>4866</v>
      </c>
      <c r="BA874" s="213">
        <v>0</v>
      </c>
      <c r="BC874" s="202" t="str">
        <f t="shared" si="102"/>
        <v/>
      </c>
      <c r="BD874" s="202" t="str">
        <f t="shared" si="102"/>
        <v/>
      </c>
      <c r="BE874" s="202" t="str">
        <f t="shared" si="102"/>
        <v/>
      </c>
      <c r="BF874" s="202" t="str">
        <f t="shared" si="102"/>
        <v>Non-Op</v>
      </c>
      <c r="BG874" s="202" t="str">
        <f t="shared" si="99"/>
        <v>NO</v>
      </c>
      <c r="BH874" s="202" t="str">
        <f t="shared" si="99"/>
        <v>NO</v>
      </c>
      <c r="BI874" s="202" t="str">
        <f t="shared" si="103"/>
        <v/>
      </c>
      <c r="BK874" s="202" t="b">
        <f t="shared" si="104"/>
        <v>1</v>
      </c>
      <c r="BL874" s="202" t="b">
        <f t="shared" si="104"/>
        <v>1</v>
      </c>
      <c r="BM874" s="202" t="b">
        <f t="shared" si="104"/>
        <v>1</v>
      </c>
      <c r="BN874" s="202" t="b">
        <f t="shared" si="104"/>
        <v>1</v>
      </c>
      <c r="BO874" s="202" t="b">
        <f t="shared" si="104"/>
        <v>1</v>
      </c>
      <c r="BP874" s="202" t="b">
        <f t="shared" si="104"/>
        <v>1</v>
      </c>
      <c r="BQ874" s="202" t="b">
        <f t="shared" si="104"/>
        <v>1</v>
      </c>
    </row>
    <row r="875" spans="1:69" s="214" customFormat="1" ht="12" customHeight="1" x14ac:dyDescent="0.2">
      <c r="A875" s="239">
        <v>19000831</v>
      </c>
      <c r="B875" s="240" t="s">
        <v>2506</v>
      </c>
      <c r="C875" s="200" t="s">
        <v>1223</v>
      </c>
      <c r="D875" s="201" t="s">
        <v>478</v>
      </c>
      <c r="E875" s="170"/>
      <c r="F875" s="200"/>
      <c r="G875" s="201"/>
      <c r="H875" s="202" t="s">
        <v>1684</v>
      </c>
      <c r="I875" s="202" t="s">
        <v>1684</v>
      </c>
      <c r="J875" s="202" t="s">
        <v>1684</v>
      </c>
      <c r="K875" s="202" t="s">
        <v>478</v>
      </c>
      <c r="L875" s="202" t="s">
        <v>1685</v>
      </c>
      <c r="M875" s="202" t="s">
        <v>1685</v>
      </c>
      <c r="N875" s="202" t="s">
        <v>1684</v>
      </c>
      <c r="O875" s="167"/>
      <c r="P875" s="203">
        <v>208401.79</v>
      </c>
      <c r="Q875" s="203">
        <v>198928.98</v>
      </c>
      <c r="R875" s="203">
        <v>189456.17</v>
      </c>
      <c r="S875" s="203">
        <v>179983.35</v>
      </c>
      <c r="T875" s="203">
        <v>170510.54</v>
      </c>
      <c r="U875" s="203">
        <v>161037.73000000001</v>
      </c>
      <c r="V875" s="203">
        <v>151564.92000000001</v>
      </c>
      <c r="W875" s="203">
        <v>142092.1</v>
      </c>
      <c r="X875" s="203">
        <v>132619.29</v>
      </c>
      <c r="Y875" s="203">
        <v>123146.48</v>
      </c>
      <c r="Z875" s="203">
        <v>113673.67</v>
      </c>
      <c r="AA875" s="203">
        <v>104200.85</v>
      </c>
      <c r="AB875" s="203">
        <v>94728.04</v>
      </c>
      <c r="AC875" s="203"/>
      <c r="AD875" s="203"/>
      <c r="AE875" s="203">
        <v>151564.91625000001</v>
      </c>
      <c r="AF875" s="215" t="s">
        <v>0</v>
      </c>
      <c r="AG875" s="216"/>
      <c r="AH875" s="205"/>
      <c r="AI875" s="205"/>
      <c r="AJ875" s="205"/>
      <c r="AK875" s="206">
        <v>151564.91625000001</v>
      </c>
      <c r="AL875" s="205">
        <v>151564.91625000001</v>
      </c>
      <c r="AM875" s="207"/>
      <c r="AN875" s="205"/>
      <c r="AO875" s="208">
        <v>0</v>
      </c>
      <c r="AP875" s="209"/>
      <c r="AQ875" s="210">
        <v>94728.04</v>
      </c>
      <c r="AR875" s="205"/>
      <c r="AS875" s="205"/>
      <c r="AT875" s="205"/>
      <c r="AU875" s="205">
        <v>94728.04</v>
      </c>
      <c r="AV875" s="211">
        <v>94728.04</v>
      </c>
      <c r="AW875" s="205"/>
      <c r="AX875" s="205"/>
      <c r="AY875" s="207">
        <v>0</v>
      </c>
      <c r="AZ875" s="212" t="s">
        <v>4921</v>
      </c>
      <c r="BA875" s="213">
        <v>0</v>
      </c>
      <c r="BC875" s="202" t="str">
        <f t="shared" si="102"/>
        <v/>
      </c>
      <c r="BD875" s="202" t="str">
        <f t="shared" si="102"/>
        <v/>
      </c>
      <c r="BE875" s="202" t="str">
        <f t="shared" si="102"/>
        <v/>
      </c>
      <c r="BF875" s="202" t="str">
        <f t="shared" si="102"/>
        <v>Non-Op</v>
      </c>
      <c r="BG875" s="202" t="str">
        <f t="shared" si="99"/>
        <v>NO</v>
      </c>
      <c r="BH875" s="202" t="str">
        <f t="shared" si="99"/>
        <v>NO</v>
      </c>
      <c r="BI875" s="202" t="str">
        <f t="shared" si="103"/>
        <v/>
      </c>
      <c r="BK875" s="202" t="b">
        <f t="shared" si="104"/>
        <v>1</v>
      </c>
      <c r="BL875" s="202" t="b">
        <f t="shared" si="104"/>
        <v>1</v>
      </c>
      <c r="BM875" s="202" t="b">
        <f t="shared" si="104"/>
        <v>1</v>
      </c>
      <c r="BN875" s="202" t="b">
        <f t="shared" si="104"/>
        <v>1</v>
      </c>
      <c r="BO875" s="202" t="b">
        <f t="shared" si="104"/>
        <v>1</v>
      </c>
      <c r="BP875" s="202" t="b">
        <f t="shared" si="104"/>
        <v>1</v>
      </c>
      <c r="BQ875" s="202" t="b">
        <f t="shared" si="104"/>
        <v>1</v>
      </c>
    </row>
    <row r="876" spans="1:69" s="214" customFormat="1" ht="12" customHeight="1" x14ac:dyDescent="0.2">
      <c r="A876" s="239">
        <v>19000841</v>
      </c>
      <c r="B876" s="240" t="s">
        <v>2507</v>
      </c>
      <c r="C876" s="200" t="s">
        <v>1224</v>
      </c>
      <c r="D876" s="201" t="s">
        <v>478</v>
      </c>
      <c r="E876" s="170"/>
      <c r="F876" s="200"/>
      <c r="G876" s="201"/>
      <c r="H876" s="202" t="s">
        <v>1684</v>
      </c>
      <c r="I876" s="202" t="s">
        <v>1684</v>
      </c>
      <c r="J876" s="202" t="s">
        <v>1684</v>
      </c>
      <c r="K876" s="202" t="s">
        <v>478</v>
      </c>
      <c r="L876" s="202" t="s">
        <v>1685</v>
      </c>
      <c r="M876" s="202" t="s">
        <v>1685</v>
      </c>
      <c r="N876" s="202" t="s">
        <v>1684</v>
      </c>
      <c r="O876" s="167"/>
      <c r="P876" s="203">
        <v>-72655.509999999995</v>
      </c>
      <c r="Q876" s="203">
        <v>-95467.15</v>
      </c>
      <c r="R876" s="203">
        <v>-91671.14</v>
      </c>
      <c r="S876" s="203">
        <v>-95696.33</v>
      </c>
      <c r="T876" s="203">
        <v>-117802.77</v>
      </c>
      <c r="U876" s="203">
        <v>-46579.86</v>
      </c>
      <c r="V876" s="203">
        <v>-76423.360000000001</v>
      </c>
      <c r="W876" s="203">
        <v>-91436.02</v>
      </c>
      <c r="X876" s="203">
        <v>-110118.63</v>
      </c>
      <c r="Y876" s="203">
        <v>-136716.38</v>
      </c>
      <c r="Z876" s="203">
        <v>142406.31</v>
      </c>
      <c r="AA876" s="203">
        <v>-13019.11</v>
      </c>
      <c r="AB876" s="203">
        <v>-49774.400000000001</v>
      </c>
      <c r="AC876" s="203"/>
      <c r="AD876" s="203"/>
      <c r="AE876" s="203">
        <v>-66144.949583333335</v>
      </c>
      <c r="AF876" s="215"/>
      <c r="AG876" s="216"/>
      <c r="AH876" s="205"/>
      <c r="AI876" s="205"/>
      <c r="AJ876" s="205"/>
      <c r="AK876" s="206">
        <v>-66144.949583333335</v>
      </c>
      <c r="AL876" s="205">
        <v>-66144.949583333335</v>
      </c>
      <c r="AM876" s="207"/>
      <c r="AN876" s="205"/>
      <c r="AO876" s="208">
        <v>0</v>
      </c>
      <c r="AP876" s="209"/>
      <c r="AQ876" s="210">
        <v>-49774.400000000001</v>
      </c>
      <c r="AR876" s="205"/>
      <c r="AS876" s="205"/>
      <c r="AT876" s="205"/>
      <c r="AU876" s="205">
        <v>-49774.400000000001</v>
      </c>
      <c r="AV876" s="211">
        <v>-49774.400000000001</v>
      </c>
      <c r="AW876" s="205"/>
      <c r="AX876" s="205"/>
      <c r="AY876" s="207">
        <v>0</v>
      </c>
      <c r="AZ876" s="212" t="s">
        <v>4866</v>
      </c>
      <c r="BA876" s="213">
        <v>0</v>
      </c>
      <c r="BC876" s="202" t="str">
        <f t="shared" si="102"/>
        <v/>
      </c>
      <c r="BD876" s="202" t="str">
        <f t="shared" si="102"/>
        <v/>
      </c>
      <c r="BE876" s="202" t="str">
        <f t="shared" si="102"/>
        <v/>
      </c>
      <c r="BF876" s="202" t="str">
        <f t="shared" si="102"/>
        <v>Non-Op</v>
      </c>
      <c r="BG876" s="202" t="str">
        <f t="shared" si="99"/>
        <v>NO</v>
      </c>
      <c r="BH876" s="202" t="str">
        <f t="shared" si="99"/>
        <v>NO</v>
      </c>
      <c r="BI876" s="202" t="str">
        <f t="shared" si="103"/>
        <v/>
      </c>
      <c r="BK876" s="202" t="b">
        <f t="shared" si="104"/>
        <v>1</v>
      </c>
      <c r="BL876" s="202" t="b">
        <f t="shared" si="104"/>
        <v>1</v>
      </c>
      <c r="BM876" s="202" t="b">
        <f t="shared" si="104"/>
        <v>1</v>
      </c>
      <c r="BN876" s="202" t="b">
        <f t="shared" si="104"/>
        <v>1</v>
      </c>
      <c r="BO876" s="202" t="b">
        <f t="shared" si="104"/>
        <v>1</v>
      </c>
      <c r="BP876" s="202" t="b">
        <f t="shared" si="104"/>
        <v>1</v>
      </c>
      <c r="BQ876" s="202" t="b">
        <f t="shared" si="104"/>
        <v>1</v>
      </c>
    </row>
    <row r="877" spans="1:69" s="214" customFormat="1" ht="12" customHeight="1" x14ac:dyDescent="0.2">
      <c r="A877" s="239">
        <v>19000851</v>
      </c>
      <c r="B877" s="240" t="s">
        <v>2508</v>
      </c>
      <c r="C877" s="200" t="s">
        <v>1225</v>
      </c>
      <c r="D877" s="201" t="s">
        <v>478</v>
      </c>
      <c r="E877" s="170"/>
      <c r="F877" s="200"/>
      <c r="G877" s="201"/>
      <c r="H877" s="202" t="s">
        <v>1684</v>
      </c>
      <c r="I877" s="202" t="s">
        <v>1684</v>
      </c>
      <c r="J877" s="202" t="s">
        <v>1684</v>
      </c>
      <c r="K877" s="202" t="s">
        <v>478</v>
      </c>
      <c r="L877" s="202" t="s">
        <v>1685</v>
      </c>
      <c r="M877" s="202" t="s">
        <v>1685</v>
      </c>
      <c r="N877" s="202" t="s">
        <v>1684</v>
      </c>
      <c r="O877" s="167"/>
      <c r="P877" s="203">
        <v>152396.29</v>
      </c>
      <c r="Q877" s="203">
        <v>137156.66</v>
      </c>
      <c r="R877" s="203">
        <v>121917.04</v>
      </c>
      <c r="S877" s="203">
        <v>106677.41</v>
      </c>
      <c r="T877" s="203">
        <v>91437.78</v>
      </c>
      <c r="U877" s="203">
        <v>76198.16</v>
      </c>
      <c r="V877" s="203">
        <v>60958.53</v>
      </c>
      <c r="W877" s="203">
        <v>45718.9</v>
      </c>
      <c r="X877" s="203">
        <v>30479.279999999999</v>
      </c>
      <c r="Y877" s="203">
        <v>15239.65</v>
      </c>
      <c r="Z877" s="203">
        <v>0.01</v>
      </c>
      <c r="AA877" s="203">
        <v>0.01</v>
      </c>
      <c r="AB877" s="203">
        <v>0</v>
      </c>
      <c r="AC877" s="203"/>
      <c r="AD877" s="203"/>
      <c r="AE877" s="203">
        <v>63498.464583333349</v>
      </c>
      <c r="AF877" s="215"/>
      <c r="AG877" s="216"/>
      <c r="AH877" s="205"/>
      <c r="AI877" s="205"/>
      <c r="AJ877" s="205"/>
      <c r="AK877" s="206">
        <v>63498.464583333349</v>
      </c>
      <c r="AL877" s="205">
        <v>63498.464583333349</v>
      </c>
      <c r="AM877" s="207"/>
      <c r="AN877" s="205"/>
      <c r="AO877" s="208">
        <v>0</v>
      </c>
      <c r="AP877" s="209"/>
      <c r="AQ877" s="210">
        <v>0</v>
      </c>
      <c r="AR877" s="205"/>
      <c r="AS877" s="205"/>
      <c r="AT877" s="205"/>
      <c r="AU877" s="205">
        <v>0</v>
      </c>
      <c r="AV877" s="211">
        <v>0</v>
      </c>
      <c r="AW877" s="205"/>
      <c r="AX877" s="205"/>
      <c r="AY877" s="207">
        <v>0</v>
      </c>
      <c r="AZ877" s="212" t="s">
        <v>4921</v>
      </c>
      <c r="BA877" s="213">
        <v>0</v>
      </c>
      <c r="BC877" s="202" t="str">
        <f t="shared" si="102"/>
        <v/>
      </c>
      <c r="BD877" s="202" t="str">
        <f t="shared" si="102"/>
        <v/>
      </c>
      <c r="BE877" s="202" t="str">
        <f t="shared" si="102"/>
        <v/>
      </c>
      <c r="BF877" s="202" t="str">
        <f t="shared" si="102"/>
        <v>Non-Op</v>
      </c>
      <c r="BG877" s="202" t="str">
        <f t="shared" si="99"/>
        <v>NO</v>
      </c>
      <c r="BH877" s="202" t="str">
        <f t="shared" si="99"/>
        <v>NO</v>
      </c>
      <c r="BI877" s="202" t="str">
        <f t="shared" si="103"/>
        <v/>
      </c>
      <c r="BK877" s="202" t="b">
        <f t="shared" si="104"/>
        <v>1</v>
      </c>
      <c r="BL877" s="202" t="b">
        <f t="shared" si="104"/>
        <v>1</v>
      </c>
      <c r="BM877" s="202" t="b">
        <f t="shared" si="104"/>
        <v>1</v>
      </c>
      <c r="BN877" s="202" t="b">
        <f t="shared" si="104"/>
        <v>1</v>
      </c>
      <c r="BO877" s="202" t="b">
        <f t="shared" si="104"/>
        <v>1</v>
      </c>
      <c r="BP877" s="202" t="b">
        <f t="shared" si="104"/>
        <v>1</v>
      </c>
      <c r="BQ877" s="202" t="b">
        <f t="shared" si="104"/>
        <v>1</v>
      </c>
    </row>
    <row r="878" spans="1:69" s="214" customFormat="1" ht="12" customHeight="1" x14ac:dyDescent="0.2">
      <c r="A878" s="239">
        <v>19000861</v>
      </c>
      <c r="B878" s="240" t="s">
        <v>2509</v>
      </c>
      <c r="C878" s="200" t="s">
        <v>1226</v>
      </c>
      <c r="D878" s="201" t="s">
        <v>478</v>
      </c>
      <c r="E878" s="170"/>
      <c r="F878" s="200"/>
      <c r="G878" s="201"/>
      <c r="H878" s="202" t="s">
        <v>1684</v>
      </c>
      <c r="I878" s="202" t="s">
        <v>1684</v>
      </c>
      <c r="J878" s="202" t="s">
        <v>1684</v>
      </c>
      <c r="K878" s="202" t="s">
        <v>478</v>
      </c>
      <c r="L878" s="202" t="s">
        <v>1685</v>
      </c>
      <c r="M878" s="202" t="s">
        <v>1685</v>
      </c>
      <c r="N878" s="202" t="s">
        <v>1684</v>
      </c>
      <c r="O878" s="167"/>
      <c r="P878" s="203">
        <v>38318.949999999997</v>
      </c>
      <c r="Q878" s="203">
        <v>34487.06</v>
      </c>
      <c r="R878" s="203">
        <v>30655.16</v>
      </c>
      <c r="S878" s="203">
        <v>26823.27</v>
      </c>
      <c r="T878" s="203">
        <v>22991.38</v>
      </c>
      <c r="U878" s="203">
        <v>19159.48</v>
      </c>
      <c r="V878" s="203">
        <v>15327.59</v>
      </c>
      <c r="W878" s="203">
        <v>11495.7</v>
      </c>
      <c r="X878" s="203">
        <v>7663.81</v>
      </c>
      <c r="Y878" s="203">
        <v>3831.91</v>
      </c>
      <c r="Z878" s="203">
        <v>0.01</v>
      </c>
      <c r="AA878" s="203">
        <v>0.01</v>
      </c>
      <c r="AB878" s="203">
        <v>0</v>
      </c>
      <c r="AC878" s="203"/>
      <c r="AD878" s="203"/>
      <c r="AE878" s="203">
        <v>15966.237916666671</v>
      </c>
      <c r="AF878" s="215"/>
      <c r="AG878" s="216"/>
      <c r="AH878" s="205"/>
      <c r="AI878" s="205"/>
      <c r="AJ878" s="205"/>
      <c r="AK878" s="206">
        <v>15966.237916666671</v>
      </c>
      <c r="AL878" s="205">
        <v>15966.237916666671</v>
      </c>
      <c r="AM878" s="207"/>
      <c r="AN878" s="205"/>
      <c r="AO878" s="208">
        <v>0</v>
      </c>
      <c r="AP878" s="209"/>
      <c r="AQ878" s="210">
        <v>0</v>
      </c>
      <c r="AR878" s="205"/>
      <c r="AS878" s="205"/>
      <c r="AT878" s="205"/>
      <c r="AU878" s="205">
        <v>0</v>
      </c>
      <c r="AV878" s="211">
        <v>0</v>
      </c>
      <c r="AW878" s="205"/>
      <c r="AX878" s="205"/>
      <c r="AY878" s="207">
        <v>0</v>
      </c>
      <c r="AZ878" s="212" t="s">
        <v>4921</v>
      </c>
      <c r="BA878" s="213">
        <v>0</v>
      </c>
      <c r="BC878" s="202" t="str">
        <f t="shared" si="102"/>
        <v/>
      </c>
      <c r="BD878" s="202" t="str">
        <f t="shared" si="102"/>
        <v/>
      </c>
      <c r="BE878" s="202" t="str">
        <f t="shared" si="102"/>
        <v/>
      </c>
      <c r="BF878" s="202" t="str">
        <f t="shared" si="102"/>
        <v>Non-Op</v>
      </c>
      <c r="BG878" s="202" t="str">
        <f t="shared" ref="BG878:BH897" si="105">IF(VALUE(AW878),"W/C",IF(ISBLANK(AW878),"NO","W/C"))</f>
        <v>NO</v>
      </c>
      <c r="BH878" s="202" t="str">
        <f t="shared" si="105"/>
        <v>NO</v>
      </c>
      <c r="BI878" s="202" t="str">
        <f t="shared" si="103"/>
        <v/>
      </c>
      <c r="BK878" s="202" t="b">
        <f t="shared" si="104"/>
        <v>1</v>
      </c>
      <c r="BL878" s="202" t="b">
        <f t="shared" si="104"/>
        <v>1</v>
      </c>
      <c r="BM878" s="202" t="b">
        <f t="shared" si="104"/>
        <v>1</v>
      </c>
      <c r="BN878" s="202" t="b">
        <f t="shared" si="104"/>
        <v>1</v>
      </c>
      <c r="BO878" s="202" t="b">
        <f t="shared" si="104"/>
        <v>1</v>
      </c>
      <c r="BP878" s="202" t="b">
        <f t="shared" si="104"/>
        <v>1</v>
      </c>
      <c r="BQ878" s="202" t="b">
        <f t="shared" si="104"/>
        <v>1</v>
      </c>
    </row>
    <row r="879" spans="1:69" s="214" customFormat="1" ht="12" customHeight="1" x14ac:dyDescent="0.2">
      <c r="A879" s="309">
        <v>19000871</v>
      </c>
      <c r="B879" s="201" t="s">
        <v>2510</v>
      </c>
      <c r="C879" s="200" t="s">
        <v>1227</v>
      </c>
      <c r="D879" s="201" t="s">
        <v>478</v>
      </c>
      <c r="E879" s="170"/>
      <c r="F879" s="200"/>
      <c r="G879" s="201"/>
      <c r="H879" s="202" t="s">
        <v>1684</v>
      </c>
      <c r="I879" s="202" t="s">
        <v>1684</v>
      </c>
      <c r="J879" s="202" t="s">
        <v>1684</v>
      </c>
      <c r="K879" s="202" t="s">
        <v>478</v>
      </c>
      <c r="L879" s="202" t="s">
        <v>1685</v>
      </c>
      <c r="M879" s="202" t="s">
        <v>1685</v>
      </c>
      <c r="N879" s="202" t="s">
        <v>1684</v>
      </c>
      <c r="O879" s="167"/>
      <c r="P879" s="203">
        <v>1549497.81</v>
      </c>
      <c r="Q879" s="203">
        <v>1549497.81</v>
      </c>
      <c r="R879" s="203">
        <v>1549497.81</v>
      </c>
      <c r="S879" s="203">
        <v>1522953.6</v>
      </c>
      <c r="T879" s="203">
        <v>1522953.6</v>
      </c>
      <c r="U879" s="203">
        <v>1522953.6</v>
      </c>
      <c r="V879" s="203">
        <v>1667388.66</v>
      </c>
      <c r="W879" s="203">
        <v>1667388.66</v>
      </c>
      <c r="X879" s="203">
        <v>1667388.66</v>
      </c>
      <c r="Y879" s="203">
        <v>1895164.32</v>
      </c>
      <c r="Z879" s="203">
        <v>1895164.32</v>
      </c>
      <c r="AA879" s="203">
        <v>1895164.32</v>
      </c>
      <c r="AB879" s="203">
        <v>2032606.59</v>
      </c>
      <c r="AC879" s="203"/>
      <c r="AD879" s="203"/>
      <c r="AE879" s="203">
        <v>1678880.63</v>
      </c>
      <c r="AF879" s="215"/>
      <c r="AG879" s="216"/>
      <c r="AH879" s="205"/>
      <c r="AI879" s="205"/>
      <c r="AJ879" s="205"/>
      <c r="AK879" s="206">
        <v>1678880.63</v>
      </c>
      <c r="AL879" s="205">
        <v>1678880.63</v>
      </c>
      <c r="AM879" s="207"/>
      <c r="AN879" s="205"/>
      <c r="AO879" s="208">
        <v>0</v>
      </c>
      <c r="AP879" s="209"/>
      <c r="AQ879" s="210">
        <v>2032606.59</v>
      </c>
      <c r="AR879" s="205"/>
      <c r="AS879" s="205"/>
      <c r="AT879" s="205"/>
      <c r="AU879" s="205">
        <v>2032606.59</v>
      </c>
      <c r="AV879" s="211">
        <v>2032606.59</v>
      </c>
      <c r="AW879" s="205"/>
      <c r="AX879" s="205"/>
      <c r="AY879" s="207">
        <v>0</v>
      </c>
      <c r="AZ879" s="212" t="s">
        <v>4878</v>
      </c>
      <c r="BA879" s="213">
        <v>0</v>
      </c>
      <c r="BC879" s="202" t="str">
        <f t="shared" si="102"/>
        <v/>
      </c>
      <c r="BD879" s="202" t="str">
        <f t="shared" si="102"/>
        <v/>
      </c>
      <c r="BE879" s="202" t="str">
        <f t="shared" si="102"/>
        <v/>
      </c>
      <c r="BF879" s="202" t="str">
        <f t="shared" si="102"/>
        <v>Non-Op</v>
      </c>
      <c r="BG879" s="202" t="str">
        <f t="shared" si="105"/>
        <v>NO</v>
      </c>
      <c r="BH879" s="202" t="str">
        <f t="shared" si="105"/>
        <v>NO</v>
      </c>
      <c r="BI879" s="202" t="str">
        <f t="shared" si="103"/>
        <v/>
      </c>
      <c r="BK879" s="202" t="b">
        <f t="shared" si="104"/>
        <v>1</v>
      </c>
      <c r="BL879" s="202" t="b">
        <f t="shared" si="104"/>
        <v>1</v>
      </c>
      <c r="BM879" s="202" t="b">
        <f t="shared" si="104"/>
        <v>1</v>
      </c>
      <c r="BN879" s="202" t="b">
        <f t="shared" si="104"/>
        <v>1</v>
      </c>
      <c r="BO879" s="202" t="b">
        <f t="shared" si="104"/>
        <v>1</v>
      </c>
      <c r="BP879" s="202" t="b">
        <f t="shared" si="104"/>
        <v>1</v>
      </c>
      <c r="BQ879" s="202" t="b">
        <f t="shared" si="104"/>
        <v>1</v>
      </c>
    </row>
    <row r="880" spans="1:69" s="214" customFormat="1" ht="12" customHeight="1" x14ac:dyDescent="0.2">
      <c r="A880" s="364">
        <v>19000881</v>
      </c>
      <c r="B880" s="244" t="s">
        <v>2511</v>
      </c>
      <c r="C880" s="243" t="s">
        <v>1228</v>
      </c>
      <c r="D880" s="244" t="s">
        <v>478</v>
      </c>
      <c r="E880" s="245"/>
      <c r="F880" s="263">
        <v>42752</v>
      </c>
      <c r="G880" s="244"/>
      <c r="H880" s="247" t="s">
        <v>1684</v>
      </c>
      <c r="I880" s="247" t="s">
        <v>1684</v>
      </c>
      <c r="J880" s="247" t="s">
        <v>1684</v>
      </c>
      <c r="K880" s="247" t="s">
        <v>478</v>
      </c>
      <c r="L880" s="247" t="s">
        <v>1685</v>
      </c>
      <c r="M880" s="247" t="s">
        <v>1685</v>
      </c>
      <c r="N880" s="247" t="s">
        <v>1684</v>
      </c>
      <c r="O880" s="248"/>
      <c r="P880" s="249">
        <v>-739489.53</v>
      </c>
      <c r="Q880" s="249">
        <v>-1331497.8899999999</v>
      </c>
      <c r="R880" s="249">
        <v>-960342.61</v>
      </c>
      <c r="S880" s="249">
        <v>-793560.06</v>
      </c>
      <c r="T880" s="249">
        <v>710056.17</v>
      </c>
      <c r="U880" s="249">
        <v>547223.75</v>
      </c>
      <c r="V880" s="249">
        <v>662604.52</v>
      </c>
      <c r="W880" s="249">
        <v>1049705.26</v>
      </c>
      <c r="X880" s="249">
        <v>1131822.0900000001</v>
      </c>
      <c r="Y880" s="249">
        <v>984116.62</v>
      </c>
      <c r="Z880" s="249">
        <v>1189596.96</v>
      </c>
      <c r="AA880" s="249">
        <v>776332.44</v>
      </c>
      <c r="AB880" s="249">
        <v>197602.91</v>
      </c>
      <c r="AC880" s="249"/>
      <c r="AD880" s="249"/>
      <c r="AE880" s="249">
        <v>307926.16166666668</v>
      </c>
      <c r="AF880" s="250"/>
      <c r="AG880" s="251"/>
      <c r="AH880" s="252"/>
      <c r="AI880" s="252"/>
      <c r="AJ880" s="252"/>
      <c r="AK880" s="253">
        <v>307926.16166666668</v>
      </c>
      <c r="AL880" s="252">
        <v>307926.16166666668</v>
      </c>
      <c r="AM880" s="254"/>
      <c r="AN880" s="252"/>
      <c r="AO880" s="255">
        <v>0</v>
      </c>
      <c r="AP880" s="252"/>
      <c r="AQ880" s="256">
        <v>197602.91</v>
      </c>
      <c r="AR880" s="252"/>
      <c r="AS880" s="252"/>
      <c r="AT880" s="252"/>
      <c r="AU880" s="252">
        <v>197602.91</v>
      </c>
      <c r="AV880" s="257">
        <v>197602.91</v>
      </c>
      <c r="AW880" s="252"/>
      <c r="AX880" s="252"/>
      <c r="AY880" s="254">
        <v>0</v>
      </c>
      <c r="AZ880" s="258" t="s">
        <v>4907</v>
      </c>
      <c r="BA880" s="213">
        <v>0</v>
      </c>
      <c r="BC880" s="247" t="str">
        <f t="shared" si="102"/>
        <v/>
      </c>
      <c r="BD880" s="247" t="str">
        <f t="shared" si="102"/>
        <v/>
      </c>
      <c r="BE880" s="247" t="str">
        <f t="shared" si="102"/>
        <v/>
      </c>
      <c r="BF880" s="202" t="str">
        <f t="shared" si="102"/>
        <v>Non-Op</v>
      </c>
      <c r="BG880" s="202" t="str">
        <f t="shared" si="105"/>
        <v>NO</v>
      </c>
      <c r="BH880" s="202" t="str">
        <f t="shared" si="105"/>
        <v>NO</v>
      </c>
      <c r="BI880" s="202" t="str">
        <f t="shared" si="103"/>
        <v/>
      </c>
      <c r="BK880" s="202" t="b">
        <f t="shared" si="104"/>
        <v>1</v>
      </c>
      <c r="BL880" s="202" t="b">
        <f t="shared" si="104"/>
        <v>1</v>
      </c>
      <c r="BM880" s="202" t="b">
        <f t="shared" si="104"/>
        <v>1</v>
      </c>
      <c r="BN880" s="202" t="b">
        <f t="shared" si="104"/>
        <v>1</v>
      </c>
      <c r="BO880" s="202" t="b">
        <f t="shared" si="104"/>
        <v>1</v>
      </c>
      <c r="BP880" s="202" t="b">
        <f t="shared" si="104"/>
        <v>1</v>
      </c>
      <c r="BQ880" s="202" t="b">
        <f t="shared" si="104"/>
        <v>1</v>
      </c>
    </row>
    <row r="881" spans="1:69" s="214" customFormat="1" ht="12" customHeight="1" x14ac:dyDescent="0.2">
      <c r="A881" s="364">
        <v>19000891</v>
      </c>
      <c r="B881" s="244" t="s">
        <v>2512</v>
      </c>
      <c r="C881" s="243" t="s">
        <v>1229</v>
      </c>
      <c r="D881" s="244" t="s">
        <v>478</v>
      </c>
      <c r="E881" s="245"/>
      <c r="F881" s="263">
        <v>43070</v>
      </c>
      <c r="G881" s="244"/>
      <c r="H881" s="247" t="s">
        <v>1684</v>
      </c>
      <c r="I881" s="247" t="s">
        <v>1684</v>
      </c>
      <c r="J881" s="247" t="s">
        <v>1684</v>
      </c>
      <c r="K881" s="247" t="s">
        <v>478</v>
      </c>
      <c r="L881" s="247" t="s">
        <v>1685</v>
      </c>
      <c r="M881" s="247" t="s">
        <v>1685</v>
      </c>
      <c r="N881" s="247" t="s">
        <v>1684</v>
      </c>
      <c r="O881" s="248"/>
      <c r="P881" s="249">
        <v>662137876</v>
      </c>
      <c r="Q881" s="249">
        <v>662137876</v>
      </c>
      <c r="R881" s="249">
        <v>662137876</v>
      </c>
      <c r="S881" s="249">
        <v>654621802.50999999</v>
      </c>
      <c r="T881" s="249">
        <v>652307335.46000004</v>
      </c>
      <c r="U881" s="249">
        <v>649911677.36000001</v>
      </c>
      <c r="V881" s="249">
        <v>649293233.22000003</v>
      </c>
      <c r="W881" s="249">
        <v>647409056.13999999</v>
      </c>
      <c r="X881" s="249">
        <v>644761041.76999998</v>
      </c>
      <c r="Y881" s="249">
        <v>691441389.55999994</v>
      </c>
      <c r="Z881" s="249">
        <v>689171150.25</v>
      </c>
      <c r="AA881" s="249">
        <v>686980181.71000004</v>
      </c>
      <c r="AB881" s="249">
        <v>635356819.67999995</v>
      </c>
      <c r="AC881" s="249"/>
      <c r="AD881" s="249"/>
      <c r="AE881" s="249">
        <v>661576663.98500001</v>
      </c>
      <c r="AF881" s="250"/>
      <c r="AG881" s="251"/>
      <c r="AH881" s="252"/>
      <c r="AI881" s="252"/>
      <c r="AJ881" s="252"/>
      <c r="AK881" s="253">
        <v>661576663.98500001</v>
      </c>
      <c r="AL881" s="252">
        <v>661576663.98500001</v>
      </c>
      <c r="AM881" s="254"/>
      <c r="AN881" s="252"/>
      <c r="AO881" s="255">
        <v>0</v>
      </c>
      <c r="AP881" s="252"/>
      <c r="AQ881" s="256">
        <v>635356819.67999995</v>
      </c>
      <c r="AR881" s="252"/>
      <c r="AS881" s="252"/>
      <c r="AT881" s="252"/>
      <c r="AU881" s="252">
        <v>635356819.67999995</v>
      </c>
      <c r="AV881" s="257">
        <v>635356819.67999995</v>
      </c>
      <c r="AW881" s="252"/>
      <c r="AX881" s="252"/>
      <c r="AY881" s="254">
        <v>0</v>
      </c>
      <c r="AZ881" s="258" t="s">
        <v>4906</v>
      </c>
      <c r="BA881" s="213">
        <v>0</v>
      </c>
      <c r="BC881" s="247" t="str">
        <f t="shared" si="102"/>
        <v/>
      </c>
      <c r="BD881" s="247" t="str">
        <f t="shared" si="102"/>
        <v/>
      </c>
      <c r="BE881" s="247" t="str">
        <f t="shared" si="102"/>
        <v/>
      </c>
      <c r="BF881" s="202" t="str">
        <f t="shared" si="102"/>
        <v>Non-Op</v>
      </c>
      <c r="BG881" s="202" t="str">
        <f t="shared" si="105"/>
        <v>NO</v>
      </c>
      <c r="BH881" s="202" t="str">
        <f t="shared" si="105"/>
        <v>NO</v>
      </c>
      <c r="BI881" s="202" t="str">
        <f t="shared" si="103"/>
        <v/>
      </c>
      <c r="BK881" s="202" t="b">
        <f t="shared" si="104"/>
        <v>1</v>
      </c>
      <c r="BL881" s="202" t="b">
        <f t="shared" si="104"/>
        <v>1</v>
      </c>
      <c r="BM881" s="202" t="b">
        <f t="shared" si="104"/>
        <v>1</v>
      </c>
      <c r="BN881" s="202" t="b">
        <f t="shared" si="104"/>
        <v>1</v>
      </c>
      <c r="BO881" s="202" t="b">
        <f t="shared" si="104"/>
        <v>1</v>
      </c>
      <c r="BP881" s="202" t="b">
        <f t="shared" si="104"/>
        <v>1</v>
      </c>
      <c r="BQ881" s="202" t="b">
        <f t="shared" si="104"/>
        <v>1</v>
      </c>
    </row>
    <row r="882" spans="1:69" s="214" customFormat="1" ht="12" customHeight="1" x14ac:dyDescent="0.2">
      <c r="A882" s="272">
        <v>19000901</v>
      </c>
      <c r="B882" s="272" t="s">
        <v>2513</v>
      </c>
      <c r="C882" s="382" t="s">
        <v>1230</v>
      </c>
      <c r="D882" s="244" t="s">
        <v>478</v>
      </c>
      <c r="E882" s="245"/>
      <c r="F882" s="274">
        <v>43101</v>
      </c>
      <c r="G882" s="244"/>
      <c r="H882" s="247" t="s">
        <v>1684</v>
      </c>
      <c r="I882" s="247" t="s">
        <v>1684</v>
      </c>
      <c r="J882" s="247" t="s">
        <v>1684</v>
      </c>
      <c r="K882" s="247" t="s">
        <v>478</v>
      </c>
      <c r="L882" s="247" t="s">
        <v>1685</v>
      </c>
      <c r="M882" s="247" t="s">
        <v>1685</v>
      </c>
      <c r="N882" s="247" t="s">
        <v>1684</v>
      </c>
      <c r="O882" s="248"/>
      <c r="P882" s="249">
        <v>0</v>
      </c>
      <c r="Q882" s="249">
        <v>1750000</v>
      </c>
      <c r="R882" s="249">
        <v>1750000</v>
      </c>
      <c r="S882" s="249">
        <v>1750000</v>
      </c>
      <c r="T882" s="249">
        <v>1750000</v>
      </c>
      <c r="U882" s="249">
        <v>1750000</v>
      </c>
      <c r="V882" s="249">
        <v>1750000</v>
      </c>
      <c r="W882" s="249">
        <v>1750000</v>
      </c>
      <c r="X882" s="249">
        <v>1750000</v>
      </c>
      <c r="Y882" s="249">
        <v>1750000</v>
      </c>
      <c r="Z882" s="249">
        <v>1750000</v>
      </c>
      <c r="AA882" s="249">
        <v>1750000</v>
      </c>
      <c r="AB882" s="249">
        <v>1750000</v>
      </c>
      <c r="AC882" s="249"/>
      <c r="AD882" s="249"/>
      <c r="AE882" s="249">
        <v>1677083.3333333333</v>
      </c>
      <c r="AF882" s="250"/>
      <c r="AG882" s="251"/>
      <c r="AH882" s="252"/>
      <c r="AI882" s="252"/>
      <c r="AJ882" s="252"/>
      <c r="AK882" s="253">
        <v>1677083.3333333333</v>
      </c>
      <c r="AL882" s="252">
        <v>1677083.3333333333</v>
      </c>
      <c r="AM882" s="254"/>
      <c r="AN882" s="252"/>
      <c r="AO882" s="255">
        <v>0</v>
      </c>
      <c r="AP882" s="252"/>
      <c r="AQ882" s="256">
        <v>1750000</v>
      </c>
      <c r="AR882" s="252"/>
      <c r="AS882" s="252"/>
      <c r="AT882" s="252"/>
      <c r="AU882" s="252">
        <v>1750000</v>
      </c>
      <c r="AV882" s="257">
        <v>1750000</v>
      </c>
      <c r="AW882" s="252"/>
      <c r="AX882" s="252"/>
      <c r="AY882" s="254">
        <v>0</v>
      </c>
      <c r="AZ882" s="258" t="s">
        <v>4916</v>
      </c>
      <c r="BA882" s="213">
        <v>0</v>
      </c>
      <c r="BC882" s="247" t="str">
        <f t="shared" si="102"/>
        <v/>
      </c>
      <c r="BD882" s="247" t="str">
        <f t="shared" si="102"/>
        <v/>
      </c>
      <c r="BE882" s="247" t="str">
        <f t="shared" si="102"/>
        <v/>
      </c>
      <c r="BF882" s="202" t="str">
        <f t="shared" si="102"/>
        <v>Non-Op</v>
      </c>
      <c r="BG882" s="202" t="str">
        <f t="shared" si="105"/>
        <v>NO</v>
      </c>
      <c r="BH882" s="202" t="str">
        <f t="shared" si="105"/>
        <v>NO</v>
      </c>
      <c r="BI882" s="202" t="str">
        <f t="shared" si="103"/>
        <v/>
      </c>
      <c r="BK882" s="202" t="b">
        <f t="shared" si="104"/>
        <v>1</v>
      </c>
      <c r="BL882" s="202" t="b">
        <f t="shared" si="104"/>
        <v>1</v>
      </c>
      <c r="BM882" s="202" t="b">
        <f t="shared" si="104"/>
        <v>1</v>
      </c>
      <c r="BN882" s="202" t="b">
        <f t="shared" si="104"/>
        <v>1</v>
      </c>
      <c r="BO882" s="202" t="b">
        <f t="shared" si="104"/>
        <v>1</v>
      </c>
      <c r="BP882" s="202" t="b">
        <f t="shared" si="104"/>
        <v>1</v>
      </c>
      <c r="BQ882" s="202" t="b">
        <f t="shared" si="104"/>
        <v>1</v>
      </c>
    </row>
    <row r="883" spans="1:69" s="214" customFormat="1" ht="12" customHeight="1" x14ac:dyDescent="0.25">
      <c r="A883" s="272">
        <v>19000911</v>
      </c>
      <c r="B883" s="272"/>
      <c r="C883" s="298" t="s">
        <v>1231</v>
      </c>
      <c r="D883" s="244" t="s">
        <v>479</v>
      </c>
      <c r="E883" s="245"/>
      <c r="F883" s="274">
        <v>43221</v>
      </c>
      <c r="G883" s="244"/>
      <c r="H883" s="247" t="s">
        <v>1684</v>
      </c>
      <c r="I883" s="247" t="s">
        <v>1684</v>
      </c>
      <c r="J883" s="247" t="s">
        <v>1684</v>
      </c>
      <c r="K883" s="247" t="s">
        <v>1684</v>
      </c>
      <c r="L883" s="247" t="s">
        <v>479</v>
      </c>
      <c r="M883" s="247" t="s">
        <v>1685</v>
      </c>
      <c r="N883" s="247" t="s">
        <v>479</v>
      </c>
      <c r="O883" s="248"/>
      <c r="P883" s="249"/>
      <c r="Q883" s="249"/>
      <c r="R883" s="249"/>
      <c r="S883" s="249"/>
      <c r="T883" s="249"/>
      <c r="U883" s="249">
        <v>5051459.49</v>
      </c>
      <c r="V883" s="249">
        <v>5051459.49</v>
      </c>
      <c r="W883" s="249">
        <v>5051459.49</v>
      </c>
      <c r="X883" s="249">
        <v>5051459.49</v>
      </c>
      <c r="Y883" s="249">
        <v>5051459.49</v>
      </c>
      <c r="Z883" s="249">
        <v>5051459.49</v>
      </c>
      <c r="AA883" s="249">
        <v>5051459.49</v>
      </c>
      <c r="AB883" s="249">
        <v>5051459.49</v>
      </c>
      <c r="AC883" s="249"/>
      <c r="AD883" s="249"/>
      <c r="AE883" s="249">
        <v>3157162.1812500004</v>
      </c>
      <c r="AF883" s="250"/>
      <c r="AG883" s="251"/>
      <c r="AH883" s="252"/>
      <c r="AI883" s="252"/>
      <c r="AJ883" s="252"/>
      <c r="AK883" s="253"/>
      <c r="AL883" s="252">
        <v>0</v>
      </c>
      <c r="AM883" s="254">
        <v>3157162.1812500004</v>
      </c>
      <c r="AN883" s="252"/>
      <c r="AO883" s="255">
        <v>3157162.1812500004</v>
      </c>
      <c r="AP883" s="252"/>
      <c r="AQ883" s="256">
        <v>5051459.49</v>
      </c>
      <c r="AR883" s="252"/>
      <c r="AS883" s="252"/>
      <c r="AT883" s="252"/>
      <c r="AU883" s="252"/>
      <c r="AV883" s="257">
        <v>0</v>
      </c>
      <c r="AW883" s="252">
        <v>5051459.49</v>
      </c>
      <c r="AX883" s="252"/>
      <c r="AY883" s="254">
        <v>5051459.49</v>
      </c>
      <c r="AZ883" s="258"/>
      <c r="BA883" s="213">
        <v>0</v>
      </c>
      <c r="BC883" s="247" t="str">
        <f t="shared" si="102"/>
        <v/>
      </c>
      <c r="BD883" s="247" t="str">
        <f t="shared" si="102"/>
        <v/>
      </c>
      <c r="BE883" s="247" t="str">
        <f t="shared" si="102"/>
        <v/>
      </c>
      <c r="BF883" s="202" t="str">
        <f t="shared" si="102"/>
        <v/>
      </c>
      <c r="BG883" s="202" t="str">
        <f t="shared" si="105"/>
        <v>W/C</v>
      </c>
      <c r="BH883" s="202" t="str">
        <f t="shared" si="105"/>
        <v>NO</v>
      </c>
      <c r="BI883" s="202" t="str">
        <f t="shared" si="103"/>
        <v>W/C</v>
      </c>
      <c r="BK883" s="202" t="b">
        <f t="shared" si="104"/>
        <v>1</v>
      </c>
      <c r="BL883" s="202" t="b">
        <f t="shared" si="104"/>
        <v>1</v>
      </c>
      <c r="BM883" s="202" t="b">
        <f t="shared" si="104"/>
        <v>1</v>
      </c>
      <c r="BN883" s="202" t="b">
        <f t="shared" si="104"/>
        <v>1</v>
      </c>
      <c r="BO883" s="202" t="b">
        <f t="shared" si="104"/>
        <v>1</v>
      </c>
      <c r="BP883" s="202" t="b">
        <f t="shared" si="104"/>
        <v>1</v>
      </c>
      <c r="BQ883" s="202" t="b">
        <f t="shared" si="104"/>
        <v>1</v>
      </c>
    </row>
    <row r="884" spans="1:69" s="214" customFormat="1" ht="12" customHeight="1" x14ac:dyDescent="0.25">
      <c r="A884" s="272">
        <v>19001001</v>
      </c>
      <c r="B884" s="272"/>
      <c r="C884" s="298" t="s">
        <v>1232</v>
      </c>
      <c r="D884" s="244" t="s">
        <v>479</v>
      </c>
      <c r="E884" s="245"/>
      <c r="F884" s="274">
        <v>43252</v>
      </c>
      <c r="G884" s="244"/>
      <c r="H884" s="247"/>
      <c r="I884" s="247"/>
      <c r="J884" s="247"/>
      <c r="K884" s="247" t="s">
        <v>1684</v>
      </c>
      <c r="L884" s="247" t="s">
        <v>479</v>
      </c>
      <c r="M884" s="247" t="s">
        <v>1685</v>
      </c>
      <c r="N884" s="247" t="s">
        <v>479</v>
      </c>
      <c r="O884" s="248"/>
      <c r="P884" s="249"/>
      <c r="Q884" s="249"/>
      <c r="R884" s="249"/>
      <c r="S884" s="249"/>
      <c r="T884" s="249"/>
      <c r="U884" s="249"/>
      <c r="V884" s="249">
        <v>612519.17000000004</v>
      </c>
      <c r="W884" s="249">
        <v>799747.09</v>
      </c>
      <c r="X884" s="249">
        <v>82927.73</v>
      </c>
      <c r="Y884" s="249">
        <v>1483094.93</v>
      </c>
      <c r="Z884" s="249">
        <v>864669.59</v>
      </c>
      <c r="AA884" s="249">
        <v>730342.89</v>
      </c>
      <c r="AB884" s="249">
        <v>645540.30000000005</v>
      </c>
      <c r="AC884" s="249"/>
      <c r="AD884" s="249"/>
      <c r="AE884" s="249">
        <v>408005.96249999997</v>
      </c>
      <c r="AF884" s="250"/>
      <c r="AG884" s="251"/>
      <c r="AH884" s="252"/>
      <c r="AI884" s="252"/>
      <c r="AJ884" s="252"/>
      <c r="AK884" s="253"/>
      <c r="AL884" s="252">
        <v>0</v>
      </c>
      <c r="AM884" s="254">
        <v>408005.96249999997</v>
      </c>
      <c r="AN884" s="252"/>
      <c r="AO884" s="255">
        <v>408005.96249999997</v>
      </c>
      <c r="AP884" s="252"/>
      <c r="AQ884" s="256">
        <v>645540.30000000005</v>
      </c>
      <c r="AR884" s="252"/>
      <c r="AS884" s="252"/>
      <c r="AT884" s="252"/>
      <c r="AU884" s="252"/>
      <c r="AV884" s="257">
        <v>0</v>
      </c>
      <c r="AW884" s="252">
        <v>645540.30000000005</v>
      </c>
      <c r="AX884" s="252"/>
      <c r="AY884" s="254">
        <v>645540.30000000005</v>
      </c>
      <c r="AZ884" s="258"/>
      <c r="BA884" s="213">
        <v>0</v>
      </c>
      <c r="BC884" s="247"/>
      <c r="BD884" s="247"/>
      <c r="BE884" s="247"/>
      <c r="BF884" s="202" t="str">
        <f t="shared" si="102"/>
        <v/>
      </c>
      <c r="BG884" s="202" t="str">
        <f t="shared" si="105"/>
        <v>W/C</v>
      </c>
      <c r="BH884" s="202" t="str">
        <f t="shared" si="105"/>
        <v>NO</v>
      </c>
      <c r="BI884" s="202" t="str">
        <f t="shared" si="103"/>
        <v>W/C</v>
      </c>
      <c r="BK884" s="202" t="b">
        <f t="shared" si="104"/>
        <v>1</v>
      </c>
      <c r="BL884" s="202" t="b">
        <f t="shared" si="104"/>
        <v>1</v>
      </c>
      <c r="BM884" s="202" t="b">
        <f t="shared" si="104"/>
        <v>1</v>
      </c>
      <c r="BN884" s="202" t="b">
        <f t="shared" si="104"/>
        <v>1</v>
      </c>
      <c r="BO884" s="202" t="b">
        <f t="shared" si="104"/>
        <v>1</v>
      </c>
      <c r="BP884" s="202" t="b">
        <f t="shared" si="104"/>
        <v>1</v>
      </c>
      <c r="BQ884" s="202" t="b">
        <f t="shared" si="104"/>
        <v>1</v>
      </c>
    </row>
    <row r="885" spans="1:69" s="214" customFormat="1" ht="12" customHeight="1" x14ac:dyDescent="0.2">
      <c r="A885" s="239">
        <v>19002003</v>
      </c>
      <c r="B885" s="240" t="s">
        <v>2514</v>
      </c>
      <c r="C885" s="200" t="s">
        <v>248</v>
      </c>
      <c r="D885" s="201" t="s">
        <v>1688</v>
      </c>
      <c r="E885" s="170"/>
      <c r="F885" s="200"/>
      <c r="G885" s="201"/>
      <c r="H885" s="202" t="s">
        <v>1684</v>
      </c>
      <c r="I885" s="202" t="s">
        <v>476</v>
      </c>
      <c r="J885" s="202" t="s">
        <v>477</v>
      </c>
      <c r="K885" s="202" t="s">
        <v>1684</v>
      </c>
      <c r="L885" s="202" t="s">
        <v>1685</v>
      </c>
      <c r="M885" s="202" t="s">
        <v>1685</v>
      </c>
      <c r="N885" s="202" t="s">
        <v>1684</v>
      </c>
      <c r="O885" s="167"/>
      <c r="P885" s="203">
        <v>0.42</v>
      </c>
      <c r="Q885" s="203">
        <v>0</v>
      </c>
      <c r="R885" s="203">
        <v>0</v>
      </c>
      <c r="S885" s="203">
        <v>0</v>
      </c>
      <c r="T885" s="203">
        <v>0</v>
      </c>
      <c r="U885" s="203">
        <v>0</v>
      </c>
      <c r="V885" s="203">
        <v>0</v>
      </c>
      <c r="W885" s="203">
        <v>0.17</v>
      </c>
      <c r="X885" s="203">
        <v>0.17</v>
      </c>
      <c r="Y885" s="203">
        <v>0.01</v>
      </c>
      <c r="Z885" s="203">
        <v>0.01</v>
      </c>
      <c r="AA885" s="203">
        <v>0.01</v>
      </c>
      <c r="AB885" s="203">
        <v>-0.01</v>
      </c>
      <c r="AC885" s="203"/>
      <c r="AD885" s="203"/>
      <c r="AE885" s="203">
        <v>4.791666666666667E-2</v>
      </c>
      <c r="AF885" s="215" t="s">
        <v>249</v>
      </c>
      <c r="AG885" s="216" t="s">
        <v>1233</v>
      </c>
      <c r="AH885" s="205"/>
      <c r="AI885" s="205">
        <v>4.093172908385357E-2</v>
      </c>
      <c r="AJ885" s="205">
        <v>6.9849375828131E-3</v>
      </c>
      <c r="AK885" s="206"/>
      <c r="AL885" s="205">
        <v>4.791666666666667E-2</v>
      </c>
      <c r="AM885" s="207"/>
      <c r="AN885" s="205"/>
      <c r="AO885" s="208">
        <v>0</v>
      </c>
      <c r="AP885" s="205"/>
      <c r="AQ885" s="210">
        <v>-0.01</v>
      </c>
      <c r="AR885" s="205"/>
      <c r="AS885" s="205">
        <v>-8.5422738957607446E-3</v>
      </c>
      <c r="AT885" s="205">
        <v>-1.4577261042392556E-3</v>
      </c>
      <c r="AU885" s="205"/>
      <c r="AV885" s="211">
        <v>-0.01</v>
      </c>
      <c r="AW885" s="205"/>
      <c r="AX885" s="205"/>
      <c r="AY885" s="207">
        <v>0</v>
      </c>
      <c r="AZ885" s="212"/>
      <c r="BA885" s="213">
        <v>0</v>
      </c>
      <c r="BC885" s="202" t="str">
        <f t="shared" ref="BC885:BF897" si="106">IF(VALUE(AR885),BC$7,IF(ISBLANK(AR885),"",BC$7))</f>
        <v/>
      </c>
      <c r="BD885" s="202" t="str">
        <f t="shared" si="106"/>
        <v>ERB</v>
      </c>
      <c r="BE885" s="202" t="str">
        <f t="shared" si="106"/>
        <v>GRB</v>
      </c>
      <c r="BF885" s="202" t="str">
        <f t="shared" si="106"/>
        <v/>
      </c>
      <c r="BG885" s="202" t="str">
        <f t="shared" si="105"/>
        <v>NO</v>
      </c>
      <c r="BH885" s="202" t="str">
        <f t="shared" si="105"/>
        <v>NO</v>
      </c>
      <c r="BI885" s="202" t="str">
        <f t="shared" si="103"/>
        <v/>
      </c>
      <c r="BK885" s="202" t="b">
        <f t="shared" si="104"/>
        <v>1</v>
      </c>
      <c r="BL885" s="202" t="b">
        <f t="shared" si="104"/>
        <v>1</v>
      </c>
      <c r="BM885" s="202" t="b">
        <f t="shared" si="104"/>
        <v>1</v>
      </c>
      <c r="BN885" s="202" t="b">
        <f t="shared" si="104"/>
        <v>1</v>
      </c>
      <c r="BO885" s="202" t="b">
        <f t="shared" si="104"/>
        <v>1</v>
      </c>
      <c r="BP885" s="202" t="b">
        <f t="shared" si="104"/>
        <v>1</v>
      </c>
      <c r="BQ885" s="202" t="b">
        <f t="shared" si="104"/>
        <v>1</v>
      </c>
    </row>
    <row r="886" spans="1:69" s="214" customFormat="1" ht="12" customHeight="1" x14ac:dyDescent="0.2">
      <c r="A886" s="239">
        <v>19003011</v>
      </c>
      <c r="B886" s="240" t="s">
        <v>2515</v>
      </c>
      <c r="C886" s="200" t="s">
        <v>222</v>
      </c>
      <c r="D886" s="201" t="s">
        <v>476</v>
      </c>
      <c r="E886" s="170"/>
      <c r="F886" s="200"/>
      <c r="G886" s="201"/>
      <c r="H886" s="202" t="s">
        <v>1684</v>
      </c>
      <c r="I886" s="202" t="s">
        <v>476</v>
      </c>
      <c r="J886" s="202" t="s">
        <v>1684</v>
      </c>
      <c r="K886" s="202" t="s">
        <v>1684</v>
      </c>
      <c r="L886" s="202" t="s">
        <v>1685</v>
      </c>
      <c r="M886" s="202" t="s">
        <v>1685</v>
      </c>
      <c r="N886" s="202" t="s">
        <v>1684</v>
      </c>
      <c r="O886" s="167"/>
      <c r="P886" s="203">
        <v>483649.6</v>
      </c>
      <c r="Q886" s="203">
        <v>454630.75</v>
      </c>
      <c r="R886" s="203">
        <v>425611.9</v>
      </c>
      <c r="S886" s="203">
        <v>396593.05</v>
      </c>
      <c r="T886" s="203">
        <v>367574.2</v>
      </c>
      <c r="U886" s="203">
        <v>338555.35</v>
      </c>
      <c r="V886" s="203">
        <v>309536.5</v>
      </c>
      <c r="W886" s="203">
        <v>280517.65000000002</v>
      </c>
      <c r="X886" s="203">
        <v>251498.8</v>
      </c>
      <c r="Y886" s="203">
        <v>222479.95</v>
      </c>
      <c r="Z886" s="203">
        <v>193459.84</v>
      </c>
      <c r="AA886" s="203">
        <v>193459.84</v>
      </c>
      <c r="AB886" s="203">
        <v>193459.84</v>
      </c>
      <c r="AC886" s="203"/>
      <c r="AD886" s="203"/>
      <c r="AE886" s="203">
        <v>314372.71249999997</v>
      </c>
      <c r="AF886" s="215" t="s">
        <v>223</v>
      </c>
      <c r="AG886" s="216"/>
      <c r="AH886" s="205"/>
      <c r="AI886" s="205">
        <v>314372.71249999997</v>
      </c>
      <c r="AJ886" s="205"/>
      <c r="AK886" s="206"/>
      <c r="AL886" s="205">
        <v>314372.71249999997</v>
      </c>
      <c r="AM886" s="207"/>
      <c r="AN886" s="205"/>
      <c r="AO886" s="208">
        <v>0</v>
      </c>
      <c r="AP886" s="209"/>
      <c r="AQ886" s="210">
        <v>193459.84</v>
      </c>
      <c r="AR886" s="205"/>
      <c r="AS886" s="205">
        <v>193459.84</v>
      </c>
      <c r="AT886" s="205"/>
      <c r="AU886" s="205"/>
      <c r="AV886" s="211">
        <v>193459.84</v>
      </c>
      <c r="AW886" s="205"/>
      <c r="AX886" s="205"/>
      <c r="AY886" s="207">
        <v>0</v>
      </c>
      <c r="AZ886" s="212"/>
      <c r="BA886" s="213">
        <v>0</v>
      </c>
      <c r="BC886" s="202" t="str">
        <f t="shared" si="106"/>
        <v/>
      </c>
      <c r="BD886" s="202" t="str">
        <f t="shared" si="106"/>
        <v>ERB</v>
      </c>
      <c r="BE886" s="202" t="str">
        <f t="shared" si="106"/>
        <v/>
      </c>
      <c r="BF886" s="202" t="str">
        <f t="shared" si="106"/>
        <v/>
      </c>
      <c r="BG886" s="202" t="str">
        <f t="shared" si="105"/>
        <v>NO</v>
      </c>
      <c r="BH886" s="202" t="str">
        <f t="shared" si="105"/>
        <v>NO</v>
      </c>
      <c r="BI886" s="202" t="str">
        <f t="shared" si="103"/>
        <v/>
      </c>
      <c r="BK886" s="202" t="b">
        <f t="shared" si="104"/>
        <v>1</v>
      </c>
      <c r="BL886" s="202" t="b">
        <f t="shared" si="104"/>
        <v>1</v>
      </c>
      <c r="BM886" s="202" t="b">
        <f t="shared" si="104"/>
        <v>1</v>
      </c>
      <c r="BN886" s="202" t="b">
        <f t="shared" si="104"/>
        <v>1</v>
      </c>
      <c r="BO886" s="202" t="b">
        <f t="shared" si="104"/>
        <v>1</v>
      </c>
      <c r="BP886" s="202" t="b">
        <f t="shared" si="104"/>
        <v>1</v>
      </c>
      <c r="BQ886" s="202" t="b">
        <f t="shared" si="104"/>
        <v>1</v>
      </c>
    </row>
    <row r="887" spans="1:69" s="214" customFormat="1" ht="12" customHeight="1" x14ac:dyDescent="0.2">
      <c r="A887" s="239">
        <v>19003021</v>
      </c>
      <c r="B887" s="240" t="s">
        <v>2516</v>
      </c>
      <c r="C887" s="200" t="s">
        <v>224</v>
      </c>
      <c r="D887" s="201" t="s">
        <v>476</v>
      </c>
      <c r="E887" s="170"/>
      <c r="F887" s="200"/>
      <c r="G887" s="201"/>
      <c r="H887" s="202" t="s">
        <v>1684</v>
      </c>
      <c r="I887" s="202" t="s">
        <v>476</v>
      </c>
      <c r="J887" s="202" t="s">
        <v>1684</v>
      </c>
      <c r="K887" s="202" t="s">
        <v>1684</v>
      </c>
      <c r="L887" s="202" t="s">
        <v>1685</v>
      </c>
      <c r="M887" s="202" t="s">
        <v>1685</v>
      </c>
      <c r="N887" s="202" t="s">
        <v>1684</v>
      </c>
      <c r="O887" s="167"/>
      <c r="P887" s="203">
        <v>140010.15</v>
      </c>
      <c r="Q887" s="203">
        <v>131609.73000000001</v>
      </c>
      <c r="R887" s="203">
        <v>123209.31</v>
      </c>
      <c r="S887" s="203">
        <v>114808.89</v>
      </c>
      <c r="T887" s="203">
        <v>106408.47</v>
      </c>
      <c r="U887" s="203">
        <v>98008.05</v>
      </c>
      <c r="V887" s="203">
        <v>89607.63</v>
      </c>
      <c r="W887" s="203">
        <v>81207.210000000006</v>
      </c>
      <c r="X887" s="203">
        <v>72806.789999999994</v>
      </c>
      <c r="Y887" s="203">
        <v>64406.37</v>
      </c>
      <c r="Z887" s="203">
        <v>56004.06</v>
      </c>
      <c r="AA887" s="203">
        <v>56004.06</v>
      </c>
      <c r="AB887" s="203">
        <v>56004.06</v>
      </c>
      <c r="AC887" s="203"/>
      <c r="AD887" s="203"/>
      <c r="AE887" s="203">
        <v>91007.306250000009</v>
      </c>
      <c r="AF887" s="215" t="s">
        <v>223</v>
      </c>
      <c r="AG887" s="216"/>
      <c r="AH887" s="205"/>
      <c r="AI887" s="205">
        <v>91007.306250000009</v>
      </c>
      <c r="AJ887" s="205"/>
      <c r="AK887" s="206"/>
      <c r="AL887" s="205">
        <v>91007.306250000009</v>
      </c>
      <c r="AM887" s="207"/>
      <c r="AN887" s="205"/>
      <c r="AO887" s="208">
        <v>0</v>
      </c>
      <c r="AP887" s="209"/>
      <c r="AQ887" s="210">
        <v>56004.06</v>
      </c>
      <c r="AR887" s="205"/>
      <c r="AS887" s="205">
        <v>56004.06</v>
      </c>
      <c r="AT887" s="205"/>
      <c r="AU887" s="205"/>
      <c r="AV887" s="211">
        <v>56004.06</v>
      </c>
      <c r="AW887" s="205"/>
      <c r="AX887" s="205"/>
      <c r="AY887" s="207">
        <v>0</v>
      </c>
      <c r="AZ887" s="212"/>
      <c r="BA887" s="213">
        <v>0</v>
      </c>
      <c r="BC887" s="202" t="str">
        <f t="shared" si="106"/>
        <v/>
      </c>
      <c r="BD887" s="202" t="str">
        <f t="shared" si="106"/>
        <v>ERB</v>
      </c>
      <c r="BE887" s="202" t="str">
        <f t="shared" si="106"/>
        <v/>
      </c>
      <c r="BF887" s="202" t="str">
        <f t="shared" si="106"/>
        <v/>
      </c>
      <c r="BG887" s="202" t="str">
        <f t="shared" si="105"/>
        <v>NO</v>
      </c>
      <c r="BH887" s="202" t="str">
        <f t="shared" si="105"/>
        <v>NO</v>
      </c>
      <c r="BI887" s="202" t="str">
        <f t="shared" si="103"/>
        <v/>
      </c>
      <c r="BK887" s="202" t="b">
        <f t="shared" si="104"/>
        <v>1</v>
      </c>
      <c r="BL887" s="202" t="b">
        <f t="shared" si="104"/>
        <v>1</v>
      </c>
      <c r="BM887" s="202" t="b">
        <f t="shared" si="104"/>
        <v>1</v>
      </c>
      <c r="BN887" s="202" t="b">
        <f t="shared" si="104"/>
        <v>1</v>
      </c>
      <c r="BO887" s="202" t="b">
        <f t="shared" si="104"/>
        <v>1</v>
      </c>
      <c r="BP887" s="202" t="b">
        <f t="shared" si="104"/>
        <v>1</v>
      </c>
      <c r="BQ887" s="202" t="b">
        <f t="shared" si="104"/>
        <v>1</v>
      </c>
    </row>
    <row r="888" spans="1:69" s="214" customFormat="1" ht="12" customHeight="1" x14ac:dyDescent="0.2">
      <c r="A888" s="309">
        <v>19003031</v>
      </c>
      <c r="B888" s="201" t="s">
        <v>2517</v>
      </c>
      <c r="C888" s="200" t="s">
        <v>1234</v>
      </c>
      <c r="D888" s="201" t="s">
        <v>478</v>
      </c>
      <c r="E888" s="170"/>
      <c r="F888" s="200"/>
      <c r="G888" s="201"/>
      <c r="H888" s="202" t="s">
        <v>1684</v>
      </c>
      <c r="I888" s="202" t="s">
        <v>1684</v>
      </c>
      <c r="J888" s="202" t="s">
        <v>1684</v>
      </c>
      <c r="K888" s="202" t="s">
        <v>478</v>
      </c>
      <c r="L888" s="202" t="s">
        <v>1685</v>
      </c>
      <c r="M888" s="202" t="s">
        <v>1685</v>
      </c>
      <c r="N888" s="202" t="s">
        <v>1684</v>
      </c>
      <c r="O888" s="167"/>
      <c r="P888" s="203">
        <v>0</v>
      </c>
      <c r="Q888" s="203">
        <v>0</v>
      </c>
      <c r="R888" s="203">
        <v>0</v>
      </c>
      <c r="S888" s="203">
        <v>0</v>
      </c>
      <c r="T888" s="203">
        <v>0</v>
      </c>
      <c r="U888" s="203">
        <v>0</v>
      </c>
      <c r="V888" s="203">
        <v>0</v>
      </c>
      <c r="W888" s="203">
        <v>0</v>
      </c>
      <c r="X888" s="203">
        <v>0</v>
      </c>
      <c r="Y888" s="203">
        <v>0</v>
      </c>
      <c r="Z888" s="203">
        <v>0</v>
      </c>
      <c r="AA888" s="203">
        <v>0</v>
      </c>
      <c r="AB888" s="203">
        <v>0</v>
      </c>
      <c r="AC888" s="203"/>
      <c r="AD888" s="203"/>
      <c r="AE888" s="203">
        <v>0</v>
      </c>
      <c r="AF888" s="215"/>
      <c r="AG888" s="216"/>
      <c r="AH888" s="205"/>
      <c r="AI888" s="205"/>
      <c r="AJ888" s="205"/>
      <c r="AK888" s="206">
        <v>0</v>
      </c>
      <c r="AL888" s="205">
        <v>0</v>
      </c>
      <c r="AM888" s="207"/>
      <c r="AN888" s="205"/>
      <c r="AO888" s="208">
        <v>0</v>
      </c>
      <c r="AP888" s="209"/>
      <c r="AQ888" s="210">
        <v>0</v>
      </c>
      <c r="AR888" s="205"/>
      <c r="AS888" s="205"/>
      <c r="AT888" s="205"/>
      <c r="AU888" s="205">
        <v>0</v>
      </c>
      <c r="AV888" s="211">
        <v>0</v>
      </c>
      <c r="AW888" s="205"/>
      <c r="AX888" s="205"/>
      <c r="AY888" s="207">
        <v>0</v>
      </c>
      <c r="AZ888" s="212" t="s">
        <v>4922</v>
      </c>
      <c r="BA888" s="213">
        <v>0</v>
      </c>
      <c r="BC888" s="202" t="str">
        <f t="shared" si="106"/>
        <v/>
      </c>
      <c r="BD888" s="202" t="str">
        <f t="shared" si="106"/>
        <v/>
      </c>
      <c r="BE888" s="202" t="str">
        <f t="shared" si="106"/>
        <v/>
      </c>
      <c r="BF888" s="202" t="str">
        <f t="shared" si="106"/>
        <v>Non-Op</v>
      </c>
      <c r="BG888" s="202" t="str">
        <f t="shared" si="105"/>
        <v>NO</v>
      </c>
      <c r="BH888" s="202" t="str">
        <f t="shared" si="105"/>
        <v>NO</v>
      </c>
      <c r="BI888" s="202" t="str">
        <f t="shared" si="103"/>
        <v/>
      </c>
      <c r="BK888" s="202" t="b">
        <f t="shared" si="104"/>
        <v>1</v>
      </c>
      <c r="BL888" s="202" t="b">
        <f t="shared" si="104"/>
        <v>1</v>
      </c>
      <c r="BM888" s="202" t="b">
        <f t="shared" si="104"/>
        <v>1</v>
      </c>
      <c r="BN888" s="202" t="b">
        <f t="shared" si="104"/>
        <v>1</v>
      </c>
      <c r="BO888" s="202" t="b">
        <f t="shared" si="104"/>
        <v>1</v>
      </c>
      <c r="BP888" s="202" t="b">
        <f t="shared" si="104"/>
        <v>1</v>
      </c>
      <c r="BQ888" s="202" t="b">
        <f t="shared" si="104"/>
        <v>1</v>
      </c>
    </row>
    <row r="889" spans="1:69" s="214" customFormat="1" ht="12" customHeight="1" x14ac:dyDescent="0.2">
      <c r="A889" s="309">
        <v>19003032</v>
      </c>
      <c r="B889" s="201" t="s">
        <v>2518</v>
      </c>
      <c r="C889" s="200" t="s">
        <v>1235</v>
      </c>
      <c r="D889" s="201" t="s">
        <v>478</v>
      </c>
      <c r="E889" s="170"/>
      <c r="F889" s="200"/>
      <c r="G889" s="201"/>
      <c r="H889" s="202" t="s">
        <v>1684</v>
      </c>
      <c r="I889" s="202" t="s">
        <v>1684</v>
      </c>
      <c r="J889" s="202" t="s">
        <v>1684</v>
      </c>
      <c r="K889" s="202" t="s">
        <v>478</v>
      </c>
      <c r="L889" s="202" t="s">
        <v>1685</v>
      </c>
      <c r="M889" s="202" t="s">
        <v>1685</v>
      </c>
      <c r="N889" s="202" t="s">
        <v>1684</v>
      </c>
      <c r="O889" s="167"/>
      <c r="P889" s="203">
        <v>0</v>
      </c>
      <c r="Q889" s="203">
        <v>0</v>
      </c>
      <c r="R889" s="203">
        <v>0</v>
      </c>
      <c r="S889" s="203">
        <v>0</v>
      </c>
      <c r="T889" s="203">
        <v>0</v>
      </c>
      <c r="U889" s="203">
        <v>0</v>
      </c>
      <c r="V889" s="203">
        <v>0</v>
      </c>
      <c r="W889" s="203">
        <v>0</v>
      </c>
      <c r="X889" s="203">
        <v>51313.52</v>
      </c>
      <c r="Y889" s="203">
        <v>60788.58</v>
      </c>
      <c r="Z889" s="203">
        <v>101457.3</v>
      </c>
      <c r="AA889" s="203">
        <v>136160.18</v>
      </c>
      <c r="AB889" s="203">
        <v>175425.16</v>
      </c>
      <c r="AC889" s="203"/>
      <c r="AD889" s="203"/>
      <c r="AE889" s="203">
        <v>36452.68</v>
      </c>
      <c r="AF889" s="215"/>
      <c r="AG889" s="216"/>
      <c r="AH889" s="205"/>
      <c r="AI889" s="205"/>
      <c r="AJ889" s="205"/>
      <c r="AK889" s="206">
        <v>36452.68</v>
      </c>
      <c r="AL889" s="205">
        <v>36452.68</v>
      </c>
      <c r="AM889" s="207"/>
      <c r="AN889" s="205"/>
      <c r="AO889" s="208">
        <v>0</v>
      </c>
      <c r="AP889" s="209"/>
      <c r="AQ889" s="210">
        <v>175425.16</v>
      </c>
      <c r="AR889" s="205"/>
      <c r="AS889" s="205"/>
      <c r="AT889" s="205"/>
      <c r="AU889" s="205">
        <v>175425.16</v>
      </c>
      <c r="AV889" s="211">
        <v>175425.16</v>
      </c>
      <c r="AW889" s="205"/>
      <c r="AX889" s="205"/>
      <c r="AY889" s="207">
        <v>0</v>
      </c>
      <c r="AZ889" s="212" t="s">
        <v>4922</v>
      </c>
      <c r="BA889" s="213">
        <v>0</v>
      </c>
      <c r="BC889" s="202" t="str">
        <f t="shared" si="106"/>
        <v/>
      </c>
      <c r="BD889" s="202" t="str">
        <f t="shared" si="106"/>
        <v/>
      </c>
      <c r="BE889" s="202" t="str">
        <f t="shared" si="106"/>
        <v/>
      </c>
      <c r="BF889" s="202" t="str">
        <f t="shared" si="106"/>
        <v>Non-Op</v>
      </c>
      <c r="BG889" s="202" t="str">
        <f t="shared" si="105"/>
        <v>NO</v>
      </c>
      <c r="BH889" s="202" t="str">
        <f t="shared" si="105"/>
        <v>NO</v>
      </c>
      <c r="BI889" s="202" t="str">
        <f t="shared" si="103"/>
        <v/>
      </c>
      <c r="BK889" s="202" t="b">
        <f t="shared" si="104"/>
        <v>1</v>
      </c>
      <c r="BL889" s="202" t="b">
        <f t="shared" si="104"/>
        <v>1</v>
      </c>
      <c r="BM889" s="202" t="b">
        <f t="shared" si="104"/>
        <v>1</v>
      </c>
      <c r="BN889" s="202" t="b">
        <f t="shared" si="104"/>
        <v>1</v>
      </c>
      <c r="BO889" s="202" t="b">
        <f t="shared" si="104"/>
        <v>1</v>
      </c>
      <c r="BP889" s="202" t="b">
        <f t="shared" si="104"/>
        <v>1</v>
      </c>
      <c r="BQ889" s="202" t="b">
        <f t="shared" si="104"/>
        <v>1</v>
      </c>
    </row>
    <row r="890" spans="1:69" s="214" customFormat="1" ht="12" customHeight="1" x14ac:dyDescent="0.2">
      <c r="A890" s="383">
        <v>19003041</v>
      </c>
      <c r="B890" s="302" t="s">
        <v>2519</v>
      </c>
      <c r="C890" s="384" t="s">
        <v>1236</v>
      </c>
      <c r="D890" s="201" t="s">
        <v>478</v>
      </c>
      <c r="E890" s="170"/>
      <c r="F890" s="384"/>
      <c r="G890" s="201"/>
      <c r="H890" s="202" t="s">
        <v>1684</v>
      </c>
      <c r="I890" s="202" t="s">
        <v>1684</v>
      </c>
      <c r="J890" s="202" t="s">
        <v>1684</v>
      </c>
      <c r="K890" s="202" t="s">
        <v>478</v>
      </c>
      <c r="L890" s="202" t="s">
        <v>1685</v>
      </c>
      <c r="M890" s="202" t="s">
        <v>1685</v>
      </c>
      <c r="N890" s="202" t="s">
        <v>1684</v>
      </c>
      <c r="O890" s="167"/>
      <c r="P890" s="203">
        <v>2163000</v>
      </c>
      <c r="Q890" s="203">
        <v>2163000</v>
      </c>
      <c r="R890" s="203">
        <v>2163000</v>
      </c>
      <c r="S890" s="203">
        <v>2478000</v>
      </c>
      <c r="T890" s="203">
        <v>1990163.28</v>
      </c>
      <c r="U890" s="203">
        <v>0</v>
      </c>
      <c r="V890" s="203">
        <v>0</v>
      </c>
      <c r="W890" s="203">
        <v>0</v>
      </c>
      <c r="X890" s="203">
        <v>0</v>
      </c>
      <c r="Y890" s="203">
        <v>0</v>
      </c>
      <c r="Z890" s="203">
        <v>0</v>
      </c>
      <c r="AA890" s="203">
        <v>0</v>
      </c>
      <c r="AB890" s="203">
        <v>0</v>
      </c>
      <c r="AC890" s="203"/>
      <c r="AD890" s="203"/>
      <c r="AE890" s="203">
        <v>822971.94</v>
      </c>
      <c r="AF890" s="270"/>
      <c r="AG890" s="271"/>
      <c r="AH890" s="205"/>
      <c r="AI890" s="205"/>
      <c r="AJ890" s="205"/>
      <c r="AK890" s="206">
        <v>822971.94</v>
      </c>
      <c r="AL890" s="205">
        <v>822971.94</v>
      </c>
      <c r="AM890" s="207"/>
      <c r="AN890" s="205"/>
      <c r="AO890" s="208">
        <v>0</v>
      </c>
      <c r="AP890" s="209"/>
      <c r="AQ890" s="210">
        <v>0</v>
      </c>
      <c r="AR890" s="205"/>
      <c r="AS890" s="205"/>
      <c r="AT890" s="205"/>
      <c r="AU890" s="205">
        <v>0</v>
      </c>
      <c r="AV890" s="211">
        <v>0</v>
      </c>
      <c r="AW890" s="205"/>
      <c r="AX890" s="205"/>
      <c r="AY890" s="207">
        <v>0</v>
      </c>
      <c r="AZ890" s="212" t="s">
        <v>4909</v>
      </c>
      <c r="BA890" s="213">
        <v>0</v>
      </c>
      <c r="BC890" s="202" t="str">
        <f t="shared" si="106"/>
        <v/>
      </c>
      <c r="BD890" s="202" t="str">
        <f t="shared" si="106"/>
        <v/>
      </c>
      <c r="BE890" s="202" t="str">
        <f t="shared" si="106"/>
        <v/>
      </c>
      <c r="BF890" s="202" t="str">
        <f t="shared" si="106"/>
        <v>Non-Op</v>
      </c>
      <c r="BG890" s="202" t="str">
        <f t="shared" si="105"/>
        <v>NO</v>
      </c>
      <c r="BH890" s="202" t="str">
        <f t="shared" si="105"/>
        <v>NO</v>
      </c>
      <c r="BI890" s="202" t="str">
        <f t="shared" si="103"/>
        <v/>
      </c>
      <c r="BK890" s="202" t="b">
        <f t="shared" si="104"/>
        <v>1</v>
      </c>
      <c r="BL890" s="202" t="b">
        <f t="shared" si="104"/>
        <v>1</v>
      </c>
      <c r="BM890" s="202" t="b">
        <f t="shared" si="104"/>
        <v>1</v>
      </c>
      <c r="BN890" s="202" t="b">
        <f t="shared" si="104"/>
        <v>1</v>
      </c>
      <c r="BO890" s="202" t="b">
        <f t="shared" si="104"/>
        <v>1</v>
      </c>
      <c r="BP890" s="202" t="b">
        <f t="shared" si="104"/>
        <v>1</v>
      </c>
      <c r="BQ890" s="202" t="b">
        <f t="shared" si="104"/>
        <v>1</v>
      </c>
    </row>
    <row r="891" spans="1:69" s="214" customFormat="1" ht="12" customHeight="1" x14ac:dyDescent="0.2">
      <c r="A891" s="239">
        <v>19003042</v>
      </c>
      <c r="B891" s="240" t="s">
        <v>2520</v>
      </c>
      <c r="C891" s="200" t="s">
        <v>1237</v>
      </c>
      <c r="D891" s="201" t="s">
        <v>478</v>
      </c>
      <c r="E891" s="170"/>
      <c r="F891" s="200"/>
      <c r="G891" s="201"/>
      <c r="H891" s="202" t="s">
        <v>1684</v>
      </c>
      <c r="I891" s="202" t="s">
        <v>1684</v>
      </c>
      <c r="J891" s="202" t="s">
        <v>1684</v>
      </c>
      <c r="K891" s="202" t="s">
        <v>478</v>
      </c>
      <c r="L891" s="202" t="s">
        <v>1685</v>
      </c>
      <c r="M891" s="202" t="s">
        <v>1685</v>
      </c>
      <c r="N891" s="202" t="s">
        <v>1684</v>
      </c>
      <c r="O891" s="167"/>
      <c r="P891" s="203">
        <v>1701000</v>
      </c>
      <c r="Q891" s="203">
        <v>1701000</v>
      </c>
      <c r="R891" s="203">
        <v>1701000</v>
      </c>
      <c r="S891" s="203">
        <v>987000</v>
      </c>
      <c r="T891" s="203">
        <v>987000</v>
      </c>
      <c r="U891" s="203">
        <v>0</v>
      </c>
      <c r="V891" s="203">
        <v>0</v>
      </c>
      <c r="W891" s="203">
        <v>0</v>
      </c>
      <c r="X891" s="203">
        <v>0</v>
      </c>
      <c r="Y891" s="203">
        <v>0</v>
      </c>
      <c r="Z891" s="203">
        <v>0</v>
      </c>
      <c r="AA891" s="203">
        <v>0</v>
      </c>
      <c r="AB891" s="203">
        <v>0</v>
      </c>
      <c r="AC891" s="203"/>
      <c r="AD891" s="203"/>
      <c r="AE891" s="203">
        <v>518875</v>
      </c>
      <c r="AF891" s="270"/>
      <c r="AG891" s="271"/>
      <c r="AH891" s="205"/>
      <c r="AI891" s="205"/>
      <c r="AJ891" s="205"/>
      <c r="AK891" s="206">
        <v>518875</v>
      </c>
      <c r="AL891" s="205">
        <v>518875</v>
      </c>
      <c r="AM891" s="207"/>
      <c r="AN891" s="205"/>
      <c r="AO891" s="208">
        <v>0</v>
      </c>
      <c r="AP891" s="209"/>
      <c r="AQ891" s="210">
        <v>0</v>
      </c>
      <c r="AR891" s="205"/>
      <c r="AS891" s="205"/>
      <c r="AT891" s="205"/>
      <c r="AU891" s="205">
        <v>0</v>
      </c>
      <c r="AV891" s="211">
        <v>0</v>
      </c>
      <c r="AW891" s="205"/>
      <c r="AX891" s="205"/>
      <c r="AY891" s="207">
        <v>0</v>
      </c>
      <c r="AZ891" s="212" t="s">
        <v>4909</v>
      </c>
      <c r="BA891" s="213">
        <v>0</v>
      </c>
      <c r="BC891" s="202" t="str">
        <f t="shared" si="106"/>
        <v/>
      </c>
      <c r="BD891" s="202" t="str">
        <f t="shared" si="106"/>
        <v/>
      </c>
      <c r="BE891" s="202" t="str">
        <f t="shared" si="106"/>
        <v/>
      </c>
      <c r="BF891" s="202" t="str">
        <f t="shared" si="106"/>
        <v>Non-Op</v>
      </c>
      <c r="BG891" s="202" t="str">
        <f t="shared" si="105"/>
        <v>NO</v>
      </c>
      <c r="BH891" s="202" t="str">
        <f t="shared" si="105"/>
        <v>NO</v>
      </c>
      <c r="BI891" s="202" t="str">
        <f t="shared" si="103"/>
        <v/>
      </c>
      <c r="BK891" s="202" t="b">
        <f t="shared" si="104"/>
        <v>1</v>
      </c>
      <c r="BL891" s="202" t="b">
        <f t="shared" si="104"/>
        <v>1</v>
      </c>
      <c r="BM891" s="202" t="b">
        <f t="shared" si="104"/>
        <v>1</v>
      </c>
      <c r="BN891" s="202" t="b">
        <f t="shared" si="104"/>
        <v>1</v>
      </c>
      <c r="BO891" s="202" t="b">
        <f t="shared" si="104"/>
        <v>1</v>
      </c>
      <c r="BP891" s="202" t="b">
        <f t="shared" si="104"/>
        <v>1</v>
      </c>
      <c r="BQ891" s="202" t="b">
        <f t="shared" si="104"/>
        <v>1</v>
      </c>
    </row>
    <row r="892" spans="1:69" s="214" customFormat="1" ht="12" customHeight="1" x14ac:dyDescent="0.2">
      <c r="A892" s="239">
        <v>19100012</v>
      </c>
      <c r="B892" s="240" t="s">
        <v>2521</v>
      </c>
      <c r="C892" s="200" t="s">
        <v>1238</v>
      </c>
      <c r="D892" s="201" t="s">
        <v>478</v>
      </c>
      <c r="E892" s="170"/>
      <c r="F892" s="200"/>
      <c r="G892" s="201"/>
      <c r="H892" s="202" t="s">
        <v>1684</v>
      </c>
      <c r="I892" s="202" t="s">
        <v>1684</v>
      </c>
      <c r="J892" s="202" t="s">
        <v>1684</v>
      </c>
      <c r="K892" s="202" t="s">
        <v>478</v>
      </c>
      <c r="L892" s="202" t="s">
        <v>1685</v>
      </c>
      <c r="M892" s="202" t="s">
        <v>1685</v>
      </c>
      <c r="N892" s="202" t="s">
        <v>1684</v>
      </c>
      <c r="O892" s="167"/>
      <c r="P892" s="203">
        <v>630515.52</v>
      </c>
      <c r="Q892" s="203">
        <v>-4216486.12</v>
      </c>
      <c r="R892" s="203">
        <v>-10216957.43</v>
      </c>
      <c r="S892" s="203">
        <v>-13686696.32</v>
      </c>
      <c r="T892" s="203">
        <v>-13931829.720000001</v>
      </c>
      <c r="U892" s="203">
        <v>-9169059.7300000004</v>
      </c>
      <c r="V892" s="203">
        <v>-4155658.75</v>
      </c>
      <c r="W892" s="203">
        <v>2398821.84</v>
      </c>
      <c r="X892" s="203">
        <v>8411939.8100000005</v>
      </c>
      <c r="Y892" s="203">
        <v>13780230.35</v>
      </c>
      <c r="Z892" s="203">
        <v>15254201.15</v>
      </c>
      <c r="AA892" s="203">
        <v>13727081.83</v>
      </c>
      <c r="AB892" s="203">
        <v>6663061.3300000001</v>
      </c>
      <c r="AC892" s="203"/>
      <c r="AD892" s="203"/>
      <c r="AE892" s="203">
        <v>153531.27791666667</v>
      </c>
      <c r="AF892" s="215"/>
      <c r="AG892" s="216"/>
      <c r="AH892" s="205"/>
      <c r="AI892" s="205"/>
      <c r="AJ892" s="205"/>
      <c r="AK892" s="206">
        <v>153531.27791666667</v>
      </c>
      <c r="AL892" s="205">
        <v>153531.27791666667</v>
      </c>
      <c r="AM892" s="207"/>
      <c r="AN892" s="205"/>
      <c r="AO892" s="208">
        <v>0</v>
      </c>
      <c r="AP892" s="209"/>
      <c r="AQ892" s="210">
        <v>6663061.3300000001</v>
      </c>
      <c r="AR892" s="205"/>
      <c r="AS892" s="205"/>
      <c r="AT892" s="205"/>
      <c r="AU892" s="205">
        <v>6663061.3300000001</v>
      </c>
      <c r="AV892" s="211">
        <v>6663061.3300000001</v>
      </c>
      <c r="AW892" s="205"/>
      <c r="AX892" s="205"/>
      <c r="AY892" s="207">
        <v>0</v>
      </c>
      <c r="AZ892" s="212" t="s">
        <v>4893</v>
      </c>
      <c r="BA892" s="213">
        <v>0</v>
      </c>
      <c r="BC892" s="202" t="str">
        <f t="shared" si="106"/>
        <v/>
      </c>
      <c r="BD892" s="202" t="str">
        <f t="shared" si="106"/>
        <v/>
      </c>
      <c r="BE892" s="202" t="str">
        <f t="shared" si="106"/>
        <v/>
      </c>
      <c r="BF892" s="202" t="str">
        <f t="shared" si="106"/>
        <v>Non-Op</v>
      </c>
      <c r="BG892" s="202" t="str">
        <f t="shared" si="105"/>
        <v>NO</v>
      </c>
      <c r="BH892" s="202" t="str">
        <f t="shared" si="105"/>
        <v>NO</v>
      </c>
      <c r="BI892" s="202" t="str">
        <f t="shared" si="103"/>
        <v/>
      </c>
      <c r="BK892" s="202" t="b">
        <f t="shared" si="104"/>
        <v>1</v>
      </c>
      <c r="BL892" s="202" t="b">
        <f t="shared" si="104"/>
        <v>1</v>
      </c>
      <c r="BM892" s="202" t="b">
        <f t="shared" si="104"/>
        <v>1</v>
      </c>
      <c r="BN892" s="202" t="b">
        <f t="shared" si="104"/>
        <v>1</v>
      </c>
      <c r="BO892" s="202" t="b">
        <f t="shared" si="104"/>
        <v>1</v>
      </c>
      <c r="BP892" s="202" t="b">
        <f t="shared" si="104"/>
        <v>1</v>
      </c>
      <c r="BQ892" s="202" t="b">
        <f t="shared" si="104"/>
        <v>1</v>
      </c>
    </row>
    <row r="893" spans="1:69" s="214" customFormat="1" ht="12" customHeight="1" x14ac:dyDescent="0.2">
      <c r="A893" s="239">
        <v>19100022</v>
      </c>
      <c r="B893" s="240" t="s">
        <v>2522</v>
      </c>
      <c r="C893" s="200" t="s">
        <v>1239</v>
      </c>
      <c r="D893" s="201" t="s">
        <v>478</v>
      </c>
      <c r="E893" s="170"/>
      <c r="F893" s="200"/>
      <c r="G893" s="201"/>
      <c r="H893" s="202" t="s">
        <v>1684</v>
      </c>
      <c r="I893" s="202" t="s">
        <v>1684</v>
      </c>
      <c r="J893" s="202" t="s">
        <v>1684</v>
      </c>
      <c r="K893" s="202" t="s">
        <v>478</v>
      </c>
      <c r="L893" s="202" t="s">
        <v>1685</v>
      </c>
      <c r="M893" s="202" t="s">
        <v>1685</v>
      </c>
      <c r="N893" s="202" t="s">
        <v>1684</v>
      </c>
      <c r="O893" s="167"/>
      <c r="P893" s="203">
        <v>-5134890.42</v>
      </c>
      <c r="Q893" s="203">
        <v>-7881615.9000000004</v>
      </c>
      <c r="R893" s="203">
        <v>-8771563.4100000001</v>
      </c>
      <c r="S893" s="203">
        <v>-14218877.59</v>
      </c>
      <c r="T893" s="203">
        <v>-20752442.780000001</v>
      </c>
      <c r="U893" s="203">
        <v>-25576556.170000002</v>
      </c>
      <c r="V893" s="203">
        <v>-30934592.670000002</v>
      </c>
      <c r="W893" s="203">
        <v>-36870711.409999996</v>
      </c>
      <c r="X893" s="203">
        <v>-43173728.950000003</v>
      </c>
      <c r="Y893" s="203">
        <v>-47216677.130000003</v>
      </c>
      <c r="Z893" s="203">
        <v>-50047410.479999997</v>
      </c>
      <c r="AA893" s="203">
        <v>25459600.120000001</v>
      </c>
      <c r="AB893" s="203">
        <v>45741131.039999999</v>
      </c>
      <c r="AC893" s="203"/>
      <c r="AD893" s="203"/>
      <c r="AE893" s="203">
        <v>-19973454.671666667</v>
      </c>
      <c r="AF893" s="215"/>
      <c r="AG893" s="216"/>
      <c r="AH893" s="205"/>
      <c r="AI893" s="205"/>
      <c r="AJ893" s="205"/>
      <c r="AK893" s="206">
        <v>-19973454.671666667</v>
      </c>
      <c r="AL893" s="205">
        <v>-19973454.671666667</v>
      </c>
      <c r="AM893" s="207"/>
      <c r="AN893" s="205"/>
      <c r="AO893" s="208">
        <v>0</v>
      </c>
      <c r="AP893" s="209"/>
      <c r="AQ893" s="210">
        <v>45741131.039999999</v>
      </c>
      <c r="AR893" s="205"/>
      <c r="AS893" s="205"/>
      <c r="AT893" s="205"/>
      <c r="AU893" s="205">
        <v>45741131.039999999</v>
      </c>
      <c r="AV893" s="211">
        <v>45741131.039999999</v>
      </c>
      <c r="AW893" s="205"/>
      <c r="AX893" s="205"/>
      <c r="AY893" s="207">
        <v>0</v>
      </c>
      <c r="AZ893" s="212" t="s">
        <v>4893</v>
      </c>
      <c r="BA893" s="213">
        <v>0</v>
      </c>
      <c r="BC893" s="202" t="str">
        <f t="shared" si="106"/>
        <v/>
      </c>
      <c r="BD893" s="202" t="str">
        <f t="shared" si="106"/>
        <v/>
      </c>
      <c r="BE893" s="202" t="str">
        <f t="shared" si="106"/>
        <v/>
      </c>
      <c r="BF893" s="202" t="str">
        <f t="shared" si="106"/>
        <v>Non-Op</v>
      </c>
      <c r="BG893" s="202" t="str">
        <f t="shared" si="105"/>
        <v>NO</v>
      </c>
      <c r="BH893" s="202" t="str">
        <f t="shared" si="105"/>
        <v>NO</v>
      </c>
      <c r="BI893" s="202" t="str">
        <f t="shared" si="103"/>
        <v/>
      </c>
      <c r="BK893" s="202" t="b">
        <f t="shared" si="104"/>
        <v>1</v>
      </c>
      <c r="BL893" s="202" t="b">
        <f t="shared" si="104"/>
        <v>1</v>
      </c>
      <c r="BM893" s="202" t="b">
        <f t="shared" si="104"/>
        <v>1</v>
      </c>
      <c r="BN893" s="202" t="b">
        <f t="shared" si="104"/>
        <v>1</v>
      </c>
      <c r="BO893" s="202" t="b">
        <f t="shared" si="104"/>
        <v>1</v>
      </c>
      <c r="BP893" s="202" t="b">
        <f t="shared" si="104"/>
        <v>1</v>
      </c>
      <c r="BQ893" s="202" t="b">
        <f t="shared" si="104"/>
        <v>1</v>
      </c>
    </row>
    <row r="894" spans="1:69" s="214" customFormat="1" ht="12" customHeight="1" x14ac:dyDescent="0.2">
      <c r="A894" s="239">
        <v>19100132</v>
      </c>
      <c r="B894" s="240" t="s">
        <v>2523</v>
      </c>
      <c r="C894" s="200" t="s">
        <v>1240</v>
      </c>
      <c r="D894" s="201" t="s">
        <v>478</v>
      </c>
      <c r="E894" s="170"/>
      <c r="F894" s="200"/>
      <c r="G894" s="201"/>
      <c r="H894" s="202" t="s">
        <v>1684</v>
      </c>
      <c r="I894" s="202" t="s">
        <v>1684</v>
      </c>
      <c r="J894" s="202" t="s">
        <v>1684</v>
      </c>
      <c r="K894" s="202" t="s">
        <v>478</v>
      </c>
      <c r="L894" s="202" t="s">
        <v>1685</v>
      </c>
      <c r="M894" s="202" t="s">
        <v>1685</v>
      </c>
      <c r="N894" s="202" t="s">
        <v>1684</v>
      </c>
      <c r="O894" s="167"/>
      <c r="P894" s="203">
        <v>-50661.81</v>
      </c>
      <c r="Q894" s="203">
        <v>-69516.479999999996</v>
      </c>
      <c r="R894" s="203">
        <v>-95316.33</v>
      </c>
      <c r="S894" s="203">
        <v>-127612.35</v>
      </c>
      <c r="T894" s="203">
        <v>-180652.25</v>
      </c>
      <c r="U894" s="203">
        <v>-260028.41</v>
      </c>
      <c r="V894" s="203">
        <v>-354652.15</v>
      </c>
      <c r="W894" s="203">
        <v>-478636.28</v>
      </c>
      <c r="X894" s="203">
        <v>-626312.81999999995</v>
      </c>
      <c r="Y894" s="203">
        <v>-743258.16</v>
      </c>
      <c r="Z894" s="203">
        <v>-992547.93</v>
      </c>
      <c r="AA894" s="203">
        <v>20438.02</v>
      </c>
      <c r="AB894" s="203">
        <v>130445.27</v>
      </c>
      <c r="AC894" s="203"/>
      <c r="AD894" s="203"/>
      <c r="AE894" s="203">
        <v>-322350.28416666674</v>
      </c>
      <c r="AF894" s="215"/>
      <c r="AG894" s="216"/>
      <c r="AH894" s="205"/>
      <c r="AI894" s="205"/>
      <c r="AJ894" s="205"/>
      <c r="AK894" s="206">
        <v>-322350.28416666674</v>
      </c>
      <c r="AL894" s="205">
        <v>-322350.28416666674</v>
      </c>
      <c r="AM894" s="207"/>
      <c r="AN894" s="205"/>
      <c r="AO894" s="208">
        <v>0</v>
      </c>
      <c r="AP894" s="209"/>
      <c r="AQ894" s="210">
        <v>130445.27</v>
      </c>
      <c r="AR894" s="205"/>
      <c r="AS894" s="205"/>
      <c r="AT894" s="205"/>
      <c r="AU894" s="205">
        <v>130445.27</v>
      </c>
      <c r="AV894" s="211">
        <v>130445.27</v>
      </c>
      <c r="AW894" s="205"/>
      <c r="AX894" s="205"/>
      <c r="AY894" s="207">
        <v>0</v>
      </c>
      <c r="AZ894" s="212" t="s">
        <v>4893</v>
      </c>
      <c r="BA894" s="213">
        <v>0</v>
      </c>
      <c r="BC894" s="202" t="str">
        <f t="shared" si="106"/>
        <v/>
      </c>
      <c r="BD894" s="202" t="str">
        <f t="shared" si="106"/>
        <v/>
      </c>
      <c r="BE894" s="202" t="str">
        <f t="shared" si="106"/>
        <v/>
      </c>
      <c r="BF894" s="202" t="str">
        <f t="shared" si="106"/>
        <v>Non-Op</v>
      </c>
      <c r="BG894" s="202" t="str">
        <f t="shared" si="105"/>
        <v>NO</v>
      </c>
      <c r="BH894" s="202" t="str">
        <f t="shared" si="105"/>
        <v>NO</v>
      </c>
      <c r="BI894" s="202" t="str">
        <f t="shared" si="103"/>
        <v/>
      </c>
      <c r="BK894" s="202" t="b">
        <f t="shared" si="104"/>
        <v>1</v>
      </c>
      <c r="BL894" s="202" t="b">
        <f t="shared" si="104"/>
        <v>1</v>
      </c>
      <c r="BM894" s="202" t="b">
        <f t="shared" si="104"/>
        <v>1</v>
      </c>
      <c r="BN894" s="202" t="b">
        <f t="shared" si="104"/>
        <v>1</v>
      </c>
      <c r="BO894" s="202" t="b">
        <f t="shared" si="104"/>
        <v>1</v>
      </c>
      <c r="BP894" s="202" t="b">
        <f t="shared" si="104"/>
        <v>1</v>
      </c>
      <c r="BQ894" s="202" t="b">
        <f t="shared" si="104"/>
        <v>1</v>
      </c>
    </row>
    <row r="895" spans="1:69" s="214" customFormat="1" ht="12" customHeight="1" x14ac:dyDescent="0.2">
      <c r="A895" s="239">
        <v>19100142</v>
      </c>
      <c r="B895" s="240" t="s">
        <v>2524</v>
      </c>
      <c r="C895" s="200" t="s">
        <v>1241</v>
      </c>
      <c r="D895" s="201" t="s">
        <v>478</v>
      </c>
      <c r="E895" s="170"/>
      <c r="F895" s="200"/>
      <c r="G895" s="201"/>
      <c r="H895" s="202" t="s">
        <v>1684</v>
      </c>
      <c r="I895" s="202" t="s">
        <v>1684</v>
      </c>
      <c r="J895" s="202" t="s">
        <v>1684</v>
      </c>
      <c r="K895" s="202" t="s">
        <v>478</v>
      </c>
      <c r="L895" s="202" t="s">
        <v>1685</v>
      </c>
      <c r="M895" s="202" t="s">
        <v>1685</v>
      </c>
      <c r="N895" s="202" t="s">
        <v>1684</v>
      </c>
      <c r="O895" s="167"/>
      <c r="P895" s="203">
        <v>46941.33</v>
      </c>
      <c r="Q895" s="203">
        <v>48652.86</v>
      </c>
      <c r="R895" s="203">
        <v>34207.279999999999</v>
      </c>
      <c r="S895" s="203">
        <v>-3075.75</v>
      </c>
      <c r="T895" s="203">
        <v>-53390.32</v>
      </c>
      <c r="U895" s="203">
        <v>-105698.38</v>
      </c>
      <c r="V895" s="203">
        <v>-138771.28</v>
      </c>
      <c r="W895" s="203">
        <v>-154482.26</v>
      </c>
      <c r="X895" s="203">
        <v>-144154.42000000001</v>
      </c>
      <c r="Y895" s="203">
        <v>-111038.33</v>
      </c>
      <c r="Z895" s="203">
        <v>-52787.4</v>
      </c>
      <c r="AA895" s="203">
        <v>9192.07</v>
      </c>
      <c r="AB895" s="203">
        <v>66058.880000000005</v>
      </c>
      <c r="AC895" s="203"/>
      <c r="AD895" s="203"/>
      <c r="AE895" s="203">
        <v>-51237.152083333342</v>
      </c>
      <c r="AF895" s="215"/>
      <c r="AG895" s="216"/>
      <c r="AH895" s="205"/>
      <c r="AI895" s="205"/>
      <c r="AJ895" s="205"/>
      <c r="AK895" s="206">
        <v>-51237.152083333342</v>
      </c>
      <c r="AL895" s="205">
        <v>-51237.152083333342</v>
      </c>
      <c r="AM895" s="207"/>
      <c r="AN895" s="205"/>
      <c r="AO895" s="208">
        <v>0</v>
      </c>
      <c r="AP895" s="209"/>
      <c r="AQ895" s="210">
        <v>66058.880000000005</v>
      </c>
      <c r="AR895" s="205"/>
      <c r="AS895" s="205"/>
      <c r="AT895" s="205"/>
      <c r="AU895" s="205">
        <v>66058.880000000005</v>
      </c>
      <c r="AV895" s="211">
        <v>66058.880000000005</v>
      </c>
      <c r="AW895" s="205"/>
      <c r="AX895" s="205"/>
      <c r="AY895" s="207">
        <v>0</v>
      </c>
      <c r="AZ895" s="212" t="s">
        <v>4893</v>
      </c>
      <c r="BA895" s="213">
        <v>0</v>
      </c>
      <c r="BC895" s="202" t="str">
        <f t="shared" si="106"/>
        <v/>
      </c>
      <c r="BD895" s="202" t="str">
        <f t="shared" si="106"/>
        <v/>
      </c>
      <c r="BE895" s="202" t="str">
        <f t="shared" si="106"/>
        <v/>
      </c>
      <c r="BF895" s="202" t="str">
        <f t="shared" si="106"/>
        <v>Non-Op</v>
      </c>
      <c r="BG895" s="202" t="str">
        <f t="shared" si="105"/>
        <v>NO</v>
      </c>
      <c r="BH895" s="202" t="str">
        <f t="shared" si="105"/>
        <v>NO</v>
      </c>
      <c r="BI895" s="202" t="str">
        <f t="shared" si="103"/>
        <v/>
      </c>
      <c r="BK895" s="202" t="b">
        <f t="shared" si="104"/>
        <v>1</v>
      </c>
      <c r="BL895" s="202" t="b">
        <f t="shared" si="104"/>
        <v>1</v>
      </c>
      <c r="BM895" s="202" t="b">
        <f t="shared" si="104"/>
        <v>1</v>
      </c>
      <c r="BN895" s="202" t="b">
        <f t="shared" si="104"/>
        <v>1</v>
      </c>
      <c r="BO895" s="202" t="b">
        <f t="shared" si="104"/>
        <v>1</v>
      </c>
      <c r="BP895" s="202" t="b">
        <f t="shared" si="104"/>
        <v>1</v>
      </c>
      <c r="BQ895" s="202" t="b">
        <f t="shared" si="104"/>
        <v>1</v>
      </c>
    </row>
    <row r="896" spans="1:69" s="214" customFormat="1" ht="12" customHeight="1" x14ac:dyDescent="0.2">
      <c r="A896" s="239">
        <v>19100152</v>
      </c>
      <c r="B896" s="240" t="s">
        <v>2525</v>
      </c>
      <c r="C896" s="200" t="s">
        <v>1242</v>
      </c>
      <c r="D896" s="201" t="s">
        <v>478</v>
      </c>
      <c r="E896" s="170"/>
      <c r="F896" s="200"/>
      <c r="G896" s="201"/>
      <c r="H896" s="202" t="s">
        <v>1684</v>
      </c>
      <c r="I896" s="202" t="s">
        <v>1684</v>
      </c>
      <c r="J896" s="202" t="s">
        <v>1684</v>
      </c>
      <c r="K896" s="202" t="s">
        <v>478</v>
      </c>
      <c r="L896" s="202" t="s">
        <v>1685</v>
      </c>
      <c r="M896" s="202" t="s">
        <v>1685</v>
      </c>
      <c r="N896" s="202" t="s">
        <v>1684</v>
      </c>
      <c r="O896" s="167"/>
      <c r="P896" s="203">
        <v>-152574.91</v>
      </c>
      <c r="Q896" s="203">
        <v>-168710.12</v>
      </c>
      <c r="R896" s="203">
        <v>-184386.33</v>
      </c>
      <c r="S896" s="203">
        <v>-199622.56</v>
      </c>
      <c r="T896" s="203">
        <v>-212228.27</v>
      </c>
      <c r="U896" s="203">
        <v>-214693.6</v>
      </c>
      <c r="V896" s="203">
        <v>-217836.91</v>
      </c>
      <c r="W896" s="203">
        <v>-226718.76</v>
      </c>
      <c r="X896" s="203">
        <v>-235817.63</v>
      </c>
      <c r="Y896" s="203">
        <v>-245143.2</v>
      </c>
      <c r="Z896" s="203">
        <v>-257856.94</v>
      </c>
      <c r="AA896" s="203">
        <v>-243596.92</v>
      </c>
      <c r="AB896" s="203">
        <v>-217501.91</v>
      </c>
      <c r="AC896" s="203"/>
      <c r="AD896" s="203"/>
      <c r="AE896" s="203">
        <v>-215970.8041666667</v>
      </c>
      <c r="AF896" s="215"/>
      <c r="AG896" s="216"/>
      <c r="AH896" s="205"/>
      <c r="AI896" s="205"/>
      <c r="AJ896" s="205"/>
      <c r="AK896" s="206">
        <v>-215970.8041666667</v>
      </c>
      <c r="AL896" s="205">
        <v>-215970.8041666667</v>
      </c>
      <c r="AM896" s="207"/>
      <c r="AN896" s="205"/>
      <c r="AO896" s="208">
        <v>0</v>
      </c>
      <c r="AP896" s="209"/>
      <c r="AQ896" s="210">
        <v>-217501.91</v>
      </c>
      <c r="AR896" s="205"/>
      <c r="AS896" s="205"/>
      <c r="AT896" s="205"/>
      <c r="AU896" s="205">
        <v>-217501.91</v>
      </c>
      <c r="AV896" s="211">
        <v>-217501.91</v>
      </c>
      <c r="AW896" s="205"/>
      <c r="AX896" s="205"/>
      <c r="AY896" s="207">
        <v>0</v>
      </c>
      <c r="AZ896" s="212" t="s">
        <v>4893</v>
      </c>
      <c r="BA896" s="213">
        <v>0</v>
      </c>
      <c r="BC896" s="202" t="str">
        <f t="shared" si="106"/>
        <v/>
      </c>
      <c r="BD896" s="202" t="str">
        <f t="shared" si="106"/>
        <v/>
      </c>
      <c r="BE896" s="202" t="str">
        <f t="shared" si="106"/>
        <v/>
      </c>
      <c r="BF896" s="202" t="str">
        <f t="shared" si="106"/>
        <v>Non-Op</v>
      </c>
      <c r="BG896" s="202" t="str">
        <f t="shared" si="105"/>
        <v>NO</v>
      </c>
      <c r="BH896" s="202" t="str">
        <f t="shared" si="105"/>
        <v>NO</v>
      </c>
      <c r="BI896" s="202" t="str">
        <f t="shared" si="103"/>
        <v/>
      </c>
      <c r="BK896" s="202" t="b">
        <f t="shared" si="104"/>
        <v>1</v>
      </c>
      <c r="BL896" s="202" t="b">
        <f t="shared" si="104"/>
        <v>1</v>
      </c>
      <c r="BM896" s="202" t="b">
        <f t="shared" si="104"/>
        <v>1</v>
      </c>
      <c r="BN896" s="202" t="b">
        <f t="shared" si="104"/>
        <v>1</v>
      </c>
      <c r="BO896" s="202" t="b">
        <f t="shared" si="104"/>
        <v>1</v>
      </c>
      <c r="BP896" s="202" t="b">
        <f t="shared" si="104"/>
        <v>1</v>
      </c>
      <c r="BQ896" s="202" t="b">
        <f t="shared" si="104"/>
        <v>1</v>
      </c>
    </row>
    <row r="897" spans="1:69" s="214" customFormat="1" ht="12" customHeight="1" x14ac:dyDescent="0.2">
      <c r="A897" s="239">
        <v>19100162</v>
      </c>
      <c r="B897" s="240" t="s">
        <v>2526</v>
      </c>
      <c r="C897" s="385" t="s">
        <v>1243</v>
      </c>
      <c r="D897" s="386" t="s">
        <v>478</v>
      </c>
      <c r="E897" s="387"/>
      <c r="F897" s="385"/>
      <c r="G897" s="386"/>
      <c r="H897" s="388" t="s">
        <v>1684</v>
      </c>
      <c r="I897" s="388" t="s">
        <v>1684</v>
      </c>
      <c r="J897" s="388" t="s">
        <v>1684</v>
      </c>
      <c r="K897" s="388" t="s">
        <v>478</v>
      </c>
      <c r="L897" s="388" t="s">
        <v>1685</v>
      </c>
      <c r="M897" s="388" t="s">
        <v>1685</v>
      </c>
      <c r="N897" s="388" t="s">
        <v>1684</v>
      </c>
      <c r="O897" s="167"/>
      <c r="P897" s="203">
        <v>-11390293.1</v>
      </c>
      <c r="Q897" s="203">
        <v>-9348139.9600000009</v>
      </c>
      <c r="R897" s="203">
        <v>-7289177.6299999999</v>
      </c>
      <c r="S897" s="203">
        <v>-5427031.8399999999</v>
      </c>
      <c r="T897" s="203">
        <v>-4160378.14</v>
      </c>
      <c r="U897" s="203">
        <v>-3494790.36</v>
      </c>
      <c r="V897" s="203">
        <v>-2843705.57</v>
      </c>
      <c r="W897" s="203">
        <v>-2450841.19</v>
      </c>
      <c r="X897" s="203">
        <v>-1966768.26</v>
      </c>
      <c r="Y897" s="203">
        <v>-1425655.79</v>
      </c>
      <c r="Z897" s="203">
        <v>-307347.51</v>
      </c>
      <c r="AA897" s="203">
        <v>-49675920.670000002</v>
      </c>
      <c r="AB897" s="203">
        <v>-42461207.020000003</v>
      </c>
      <c r="AC897" s="203"/>
      <c r="AD897" s="203"/>
      <c r="AE897" s="203">
        <v>-9609625.5816666652</v>
      </c>
      <c r="AF897" s="215"/>
      <c r="AG897" s="216"/>
      <c r="AH897" s="205"/>
      <c r="AI897" s="205"/>
      <c r="AJ897" s="205"/>
      <c r="AK897" s="206">
        <v>-9609625.5816666652</v>
      </c>
      <c r="AL897" s="205">
        <v>-9609625.5816666652</v>
      </c>
      <c r="AM897" s="207"/>
      <c r="AN897" s="205"/>
      <c r="AO897" s="208">
        <v>0</v>
      </c>
      <c r="AP897" s="209"/>
      <c r="AQ897" s="210">
        <v>-42461207.020000003</v>
      </c>
      <c r="AR897" s="205"/>
      <c r="AS897" s="205"/>
      <c r="AT897" s="205"/>
      <c r="AU897" s="205">
        <v>-42461207.020000003</v>
      </c>
      <c r="AV897" s="211">
        <v>-42461207.020000003</v>
      </c>
      <c r="AW897" s="205"/>
      <c r="AX897" s="205"/>
      <c r="AY897" s="207">
        <v>0</v>
      </c>
      <c r="AZ897" s="212" t="s">
        <v>4893</v>
      </c>
      <c r="BA897" s="213">
        <v>0</v>
      </c>
      <c r="BC897" s="388" t="str">
        <f t="shared" si="106"/>
        <v/>
      </c>
      <c r="BD897" s="388" t="str">
        <f t="shared" si="106"/>
        <v/>
      </c>
      <c r="BE897" s="388" t="str">
        <f t="shared" si="106"/>
        <v/>
      </c>
      <c r="BF897" s="388" t="str">
        <f t="shared" si="106"/>
        <v>Non-Op</v>
      </c>
      <c r="BG897" s="388" t="str">
        <f t="shared" si="105"/>
        <v>NO</v>
      </c>
      <c r="BH897" s="388" t="str">
        <f t="shared" si="105"/>
        <v>NO</v>
      </c>
      <c r="BI897" s="388" t="str">
        <f t="shared" si="103"/>
        <v/>
      </c>
      <c r="BK897" s="388" t="b">
        <f t="shared" si="104"/>
        <v>1</v>
      </c>
      <c r="BL897" s="388" t="b">
        <f t="shared" si="104"/>
        <v>1</v>
      </c>
      <c r="BM897" s="388" t="b">
        <f t="shared" si="104"/>
        <v>1</v>
      </c>
      <c r="BN897" s="388" t="b">
        <f t="shared" si="104"/>
        <v>1</v>
      </c>
      <c r="BO897" s="388" t="b">
        <f t="shared" si="104"/>
        <v>1</v>
      </c>
      <c r="BP897" s="388" t="b">
        <f t="shared" si="104"/>
        <v>1</v>
      </c>
      <c r="BQ897" s="388" t="b">
        <f t="shared" si="104"/>
        <v>1</v>
      </c>
    </row>
    <row r="898" spans="1:69" s="200" customFormat="1" ht="12" customHeight="1" thickBot="1" x14ac:dyDescent="0.25">
      <c r="A898" s="389" t="s">
        <v>1244</v>
      </c>
      <c r="B898" s="390" t="s">
        <v>1244</v>
      </c>
      <c r="C898" s="391"/>
      <c r="D898" s="392" t="s">
        <v>2527</v>
      </c>
      <c r="E898" s="393"/>
      <c r="F898" s="391"/>
      <c r="G898" s="392"/>
      <c r="H898" s="394" t="s">
        <v>0</v>
      </c>
      <c r="I898" s="394" t="s">
        <v>0</v>
      </c>
      <c r="J898" s="394" t="s">
        <v>0</v>
      </c>
      <c r="K898" s="394" t="s">
        <v>0</v>
      </c>
      <c r="L898" s="394" t="s">
        <v>0</v>
      </c>
      <c r="M898" s="394" t="s">
        <v>0</v>
      </c>
      <c r="N898" s="394" t="s">
        <v>1684</v>
      </c>
      <c r="O898" s="167"/>
      <c r="P898" s="395">
        <v>12625792218.959986</v>
      </c>
      <c r="Q898" s="395">
        <v>12604473198.450003</v>
      </c>
      <c r="R898" s="395">
        <v>12602024652.320011</v>
      </c>
      <c r="S898" s="395">
        <v>12541851064.239986</v>
      </c>
      <c r="T898" s="395">
        <v>12456431093.990002</v>
      </c>
      <c r="U898" s="395">
        <v>12414895662.369999</v>
      </c>
      <c r="V898" s="395">
        <v>12432450872.95998</v>
      </c>
      <c r="W898" s="395">
        <v>12488909379.349998</v>
      </c>
      <c r="X898" s="395">
        <v>12510155829.599981</v>
      </c>
      <c r="Y898" s="395">
        <v>12549509246.580017</v>
      </c>
      <c r="Z898" s="395">
        <v>12755070345.660015</v>
      </c>
      <c r="AA898" s="395">
        <v>13028285353.000006</v>
      </c>
      <c r="AB898" s="395">
        <v>12964100505.320021</v>
      </c>
      <c r="AC898" s="396"/>
      <c r="AD898" s="396"/>
      <c r="AE898" s="395">
        <v>12598250255.054998</v>
      </c>
      <c r="AF898" s="397"/>
      <c r="AG898" s="397"/>
      <c r="AH898" s="398">
        <v>76493193.214166656</v>
      </c>
      <c r="AI898" s="398">
        <v>6804704621.6442032</v>
      </c>
      <c r="AJ898" s="398">
        <v>2544513378.9328828</v>
      </c>
      <c r="AK898" s="399">
        <v>2245326343.7183342</v>
      </c>
      <c r="AL898" s="398">
        <v>11594544344.295435</v>
      </c>
      <c r="AM898" s="400">
        <v>927212717.54541612</v>
      </c>
      <c r="AN898" s="398">
        <v>0</v>
      </c>
      <c r="AO898" s="401">
        <v>927212717.54541612</v>
      </c>
      <c r="AP898" s="402"/>
      <c r="AQ898" s="398">
        <v>12964100505.320021</v>
      </c>
      <c r="AR898" s="398">
        <v>76182930.409999996</v>
      </c>
      <c r="AS898" s="398">
        <v>6964966563.24716</v>
      </c>
      <c r="AT898" s="398">
        <v>2688865058.1028409</v>
      </c>
      <c r="AU898" s="398">
        <v>2181489667.4199996</v>
      </c>
      <c r="AV898" s="403">
        <v>11835321288.770006</v>
      </c>
      <c r="AW898" s="398">
        <v>1052596286.1399996</v>
      </c>
      <c r="AX898" s="398">
        <v>0</v>
      </c>
      <c r="AY898" s="400">
        <v>1052596286.1399996</v>
      </c>
      <c r="AZ898" s="212"/>
      <c r="BC898" s="394" t="s">
        <v>0</v>
      </c>
      <c r="BD898" s="394" t="s">
        <v>0</v>
      </c>
      <c r="BE898" s="394" t="s">
        <v>0</v>
      </c>
      <c r="BF898" s="394" t="s">
        <v>0</v>
      </c>
      <c r="BG898" s="394" t="s">
        <v>0</v>
      </c>
      <c r="BH898" s="394" t="s">
        <v>0</v>
      </c>
      <c r="BI898" s="394" t="str">
        <f t="shared" si="103"/>
        <v/>
      </c>
      <c r="BK898" s="394" t="b">
        <f t="shared" si="104"/>
        <v>1</v>
      </c>
      <c r="BL898" s="394" t="b">
        <f t="shared" si="104"/>
        <v>1</v>
      </c>
      <c r="BM898" s="394" t="b">
        <f t="shared" si="104"/>
        <v>1</v>
      </c>
      <c r="BN898" s="394" t="b">
        <f t="shared" si="104"/>
        <v>1</v>
      </c>
      <c r="BO898" s="394" t="b">
        <f t="shared" si="104"/>
        <v>1</v>
      </c>
      <c r="BP898" s="394" t="b">
        <f t="shared" si="104"/>
        <v>1</v>
      </c>
      <c r="BQ898" s="394" t="b">
        <f t="shared" si="104"/>
        <v>1</v>
      </c>
    </row>
    <row r="899" spans="1:69" s="214" customFormat="1" ht="12" customHeight="1" x14ac:dyDescent="0.2">
      <c r="A899" s="239">
        <v>20100023</v>
      </c>
      <c r="B899" s="240" t="s">
        <v>2528</v>
      </c>
      <c r="C899" s="200" t="s">
        <v>1245</v>
      </c>
      <c r="D899" s="201" t="s">
        <v>475</v>
      </c>
      <c r="E899" s="170"/>
      <c r="F899" s="200"/>
      <c r="G899" s="201"/>
      <c r="H899" s="202" t="s">
        <v>475</v>
      </c>
      <c r="I899" s="202" t="s">
        <v>1684</v>
      </c>
      <c r="J899" s="202" t="s">
        <v>1684</v>
      </c>
      <c r="K899" s="202" t="s">
        <v>1684</v>
      </c>
      <c r="L899" s="202" t="s">
        <v>1685</v>
      </c>
      <c r="M899" s="202" t="s">
        <v>1685</v>
      </c>
      <c r="N899" s="202" t="s">
        <v>1684</v>
      </c>
      <c r="O899" s="167"/>
      <c r="P899" s="203">
        <v>-859037.91</v>
      </c>
      <c r="Q899" s="203">
        <v>-859037.91</v>
      </c>
      <c r="R899" s="203">
        <v>-859037.91</v>
      </c>
      <c r="S899" s="203">
        <v>-859037.91</v>
      </c>
      <c r="T899" s="203">
        <v>-859037.91</v>
      </c>
      <c r="U899" s="203">
        <v>-859037.91</v>
      </c>
      <c r="V899" s="203">
        <v>-859037.91</v>
      </c>
      <c r="W899" s="203">
        <v>-859037.91</v>
      </c>
      <c r="X899" s="203">
        <v>-859037.91</v>
      </c>
      <c r="Y899" s="203">
        <v>-859037.91</v>
      </c>
      <c r="Z899" s="203">
        <v>-859037.91</v>
      </c>
      <c r="AA899" s="203">
        <v>-859037.91</v>
      </c>
      <c r="AB899" s="203">
        <v>-859037.91</v>
      </c>
      <c r="AC899" s="203"/>
      <c r="AD899" s="203"/>
      <c r="AE899" s="203">
        <v>-859037.91</v>
      </c>
      <c r="AF899" s="215"/>
      <c r="AG899" s="216"/>
      <c r="AH899" s="205">
        <v>-859037.91</v>
      </c>
      <c r="AI899" s="205"/>
      <c r="AJ899" s="205"/>
      <c r="AK899" s="206"/>
      <c r="AL899" s="205">
        <v>0</v>
      </c>
      <c r="AM899" s="207"/>
      <c r="AN899" s="205"/>
      <c r="AO899" s="208">
        <v>0</v>
      </c>
      <c r="AP899" s="205"/>
      <c r="AQ899" s="210">
        <v>-859037.91</v>
      </c>
      <c r="AR899" s="205">
        <v>-859037.91</v>
      </c>
      <c r="AS899" s="205"/>
      <c r="AT899" s="205"/>
      <c r="AU899" s="206"/>
      <c r="AV899" s="205">
        <v>0</v>
      </c>
      <c r="AW899" s="207"/>
      <c r="AX899" s="205"/>
      <c r="AY899" s="207">
        <v>0</v>
      </c>
      <c r="AZ899" s="212"/>
      <c r="BA899" s="404"/>
      <c r="BB899" s="210"/>
      <c r="BC899" s="202" t="str">
        <f t="shared" ref="BC899:BF939" si="107">IF(VALUE(AR899),BC$7,IF(ISBLANK(AR899),"",BC$7))</f>
        <v>AIC</v>
      </c>
      <c r="BD899" s="202" t="str">
        <f t="shared" si="107"/>
        <v/>
      </c>
      <c r="BE899" s="202" t="str">
        <f t="shared" si="107"/>
        <v/>
      </c>
      <c r="BF899" s="202" t="str">
        <f t="shared" si="107"/>
        <v/>
      </c>
      <c r="BG899" s="202" t="str">
        <f t="shared" ref="BG899:BH963" si="108">IF(VALUE(AW899),"W/C",IF(ISBLANK(AW899),"NO","W/C"))</f>
        <v>NO</v>
      </c>
      <c r="BH899" s="202" t="str">
        <f t="shared" si="108"/>
        <v>NO</v>
      </c>
      <c r="BI899" s="202" t="str">
        <f t="shared" si="103"/>
        <v/>
      </c>
      <c r="BK899" s="202" t="b">
        <f t="shared" si="104"/>
        <v>1</v>
      </c>
      <c r="BL899" s="202" t="b">
        <f t="shared" si="104"/>
        <v>1</v>
      </c>
      <c r="BM899" s="202" t="b">
        <f t="shared" si="104"/>
        <v>1</v>
      </c>
      <c r="BN899" s="202" t="b">
        <f t="shared" si="104"/>
        <v>1</v>
      </c>
      <c r="BO899" s="202" t="b">
        <f t="shared" si="104"/>
        <v>1</v>
      </c>
      <c r="BP899" s="202" t="b">
        <f t="shared" si="104"/>
        <v>1</v>
      </c>
      <c r="BQ899" s="202" t="b">
        <f t="shared" si="104"/>
        <v>1</v>
      </c>
    </row>
    <row r="900" spans="1:69" s="214" customFormat="1" ht="12" customHeight="1" x14ac:dyDescent="0.2">
      <c r="A900" s="239">
        <v>20700003</v>
      </c>
      <c r="B900" s="240" t="s">
        <v>2529</v>
      </c>
      <c r="C900" s="200" t="s">
        <v>1246</v>
      </c>
      <c r="D900" s="201" t="s">
        <v>475</v>
      </c>
      <c r="E900" s="170"/>
      <c r="F900" s="200"/>
      <c r="G900" s="201"/>
      <c r="H900" s="202" t="s">
        <v>475</v>
      </c>
      <c r="I900" s="202" t="s">
        <v>1684</v>
      </c>
      <c r="J900" s="202" t="s">
        <v>1684</v>
      </c>
      <c r="K900" s="202" t="s">
        <v>1684</v>
      </c>
      <c r="L900" s="202" t="s">
        <v>1685</v>
      </c>
      <c r="M900" s="202" t="s">
        <v>1685</v>
      </c>
      <c r="N900" s="202" t="s">
        <v>1684</v>
      </c>
      <c r="O900" s="167"/>
      <c r="P900" s="203">
        <v>-122847945.22</v>
      </c>
      <c r="Q900" s="203">
        <v>-122847945.22</v>
      </c>
      <c r="R900" s="203">
        <v>-122847945.22</v>
      </c>
      <c r="S900" s="203">
        <v>-122847945.22</v>
      </c>
      <c r="T900" s="203">
        <v>-122847945.22</v>
      </c>
      <c r="U900" s="203">
        <v>-122847945.22</v>
      </c>
      <c r="V900" s="203">
        <v>-122847945.22</v>
      </c>
      <c r="W900" s="203">
        <v>-122847945.22</v>
      </c>
      <c r="X900" s="203">
        <v>-122847945.22</v>
      </c>
      <c r="Y900" s="203">
        <v>-122847945.22</v>
      </c>
      <c r="Z900" s="203">
        <v>-122847945.22</v>
      </c>
      <c r="AA900" s="203">
        <v>-122847945.22</v>
      </c>
      <c r="AB900" s="203">
        <v>-122847945.22</v>
      </c>
      <c r="AC900" s="203"/>
      <c r="AD900" s="203"/>
      <c r="AE900" s="203">
        <v>-122847945.22000001</v>
      </c>
      <c r="AF900" s="215"/>
      <c r="AG900" s="216"/>
      <c r="AH900" s="205">
        <v>-122847945.22000001</v>
      </c>
      <c r="AI900" s="205"/>
      <c r="AJ900" s="205"/>
      <c r="AK900" s="206"/>
      <c r="AL900" s="205">
        <v>0</v>
      </c>
      <c r="AM900" s="207"/>
      <c r="AN900" s="205"/>
      <c r="AO900" s="208">
        <v>0</v>
      </c>
      <c r="AP900" s="209"/>
      <c r="AQ900" s="210">
        <v>-122847945.22</v>
      </c>
      <c r="AR900" s="205">
        <v>-122847945.22</v>
      </c>
      <c r="AS900" s="205"/>
      <c r="AT900" s="205"/>
      <c r="AU900" s="206"/>
      <c r="AV900" s="205">
        <v>0</v>
      </c>
      <c r="AW900" s="207"/>
      <c r="AX900" s="205"/>
      <c r="AY900" s="207">
        <v>0</v>
      </c>
      <c r="AZ900" s="212"/>
      <c r="BA900" s="404"/>
      <c r="BC900" s="202" t="str">
        <f t="shared" si="107"/>
        <v>AIC</v>
      </c>
      <c r="BD900" s="202" t="str">
        <f t="shared" si="107"/>
        <v/>
      </c>
      <c r="BE900" s="202" t="str">
        <f t="shared" si="107"/>
        <v/>
      </c>
      <c r="BF900" s="202" t="str">
        <f t="shared" si="107"/>
        <v/>
      </c>
      <c r="BG900" s="202" t="str">
        <f t="shared" si="108"/>
        <v>NO</v>
      </c>
      <c r="BH900" s="202" t="str">
        <f t="shared" si="108"/>
        <v>NO</v>
      </c>
      <c r="BI900" s="202" t="str">
        <f t="shared" si="103"/>
        <v/>
      </c>
      <c r="BK900" s="202" t="b">
        <f t="shared" si="104"/>
        <v>1</v>
      </c>
      <c r="BL900" s="202" t="b">
        <f t="shared" si="104"/>
        <v>1</v>
      </c>
      <c r="BM900" s="202" t="b">
        <f t="shared" si="104"/>
        <v>1</v>
      </c>
      <c r="BN900" s="202" t="b">
        <f t="shared" si="104"/>
        <v>1</v>
      </c>
      <c r="BO900" s="202" t="b">
        <f t="shared" si="104"/>
        <v>1</v>
      </c>
      <c r="BP900" s="202" t="b">
        <f t="shared" si="104"/>
        <v>1</v>
      </c>
      <c r="BQ900" s="202" t="b">
        <f t="shared" si="104"/>
        <v>1</v>
      </c>
    </row>
    <row r="901" spans="1:69" s="214" customFormat="1" ht="12" customHeight="1" x14ac:dyDescent="0.2">
      <c r="A901" s="239">
        <v>20700013</v>
      </c>
      <c r="B901" s="240" t="s">
        <v>2530</v>
      </c>
      <c r="C901" s="200" t="s">
        <v>1247</v>
      </c>
      <c r="D901" s="201" t="s">
        <v>475</v>
      </c>
      <c r="E901" s="170"/>
      <c r="F901" s="200"/>
      <c r="G901" s="201"/>
      <c r="H901" s="202" t="s">
        <v>475</v>
      </c>
      <c r="I901" s="202" t="s">
        <v>1684</v>
      </c>
      <c r="J901" s="202" t="s">
        <v>1684</v>
      </c>
      <c r="K901" s="202" t="s">
        <v>1684</v>
      </c>
      <c r="L901" s="202" t="s">
        <v>1685</v>
      </c>
      <c r="M901" s="202" t="s">
        <v>1685</v>
      </c>
      <c r="N901" s="202" t="s">
        <v>1684</v>
      </c>
      <c r="O901" s="167"/>
      <c r="P901" s="203">
        <v>-338395484.31</v>
      </c>
      <c r="Q901" s="203">
        <v>-338395484.31</v>
      </c>
      <c r="R901" s="203">
        <v>-338395484.31</v>
      </c>
      <c r="S901" s="203">
        <v>-338395484.31</v>
      </c>
      <c r="T901" s="203">
        <v>-338395484.31</v>
      </c>
      <c r="U901" s="203">
        <v>-338395484.31</v>
      </c>
      <c r="V901" s="203">
        <v>-338395484.31</v>
      </c>
      <c r="W901" s="203">
        <v>-338395484.31</v>
      </c>
      <c r="X901" s="203">
        <v>-338395484.31</v>
      </c>
      <c r="Y901" s="203">
        <v>-338395484.31</v>
      </c>
      <c r="Z901" s="203">
        <v>-338395484.31</v>
      </c>
      <c r="AA901" s="203">
        <v>-338395484.31</v>
      </c>
      <c r="AB901" s="203">
        <v>-338395484.31</v>
      </c>
      <c r="AC901" s="203"/>
      <c r="AD901" s="203"/>
      <c r="AE901" s="203">
        <v>-338395484.31</v>
      </c>
      <c r="AF901" s="215"/>
      <c r="AG901" s="216"/>
      <c r="AH901" s="205">
        <v>-338395484.31</v>
      </c>
      <c r="AI901" s="205"/>
      <c r="AJ901" s="205"/>
      <c r="AK901" s="206"/>
      <c r="AL901" s="205">
        <v>0</v>
      </c>
      <c r="AM901" s="207"/>
      <c r="AN901" s="205"/>
      <c r="AO901" s="208">
        <v>0</v>
      </c>
      <c r="AP901" s="209"/>
      <c r="AQ901" s="210">
        <v>-338395484.31</v>
      </c>
      <c r="AR901" s="205">
        <v>-338395484.31</v>
      </c>
      <c r="AS901" s="205"/>
      <c r="AT901" s="205"/>
      <c r="AU901" s="206"/>
      <c r="AV901" s="205">
        <v>0</v>
      </c>
      <c r="AW901" s="207"/>
      <c r="AX901" s="205"/>
      <c r="AY901" s="207">
        <v>0</v>
      </c>
      <c r="AZ901" s="212"/>
      <c r="BA901" s="404"/>
      <c r="BC901" s="202" t="str">
        <f t="shared" si="107"/>
        <v>AIC</v>
      </c>
      <c r="BD901" s="202" t="str">
        <f t="shared" si="107"/>
        <v/>
      </c>
      <c r="BE901" s="202" t="str">
        <f t="shared" si="107"/>
        <v/>
      </c>
      <c r="BF901" s="202" t="str">
        <f t="shared" si="107"/>
        <v/>
      </c>
      <c r="BG901" s="202" t="str">
        <f t="shared" si="108"/>
        <v>NO</v>
      </c>
      <c r="BH901" s="202" t="str">
        <f t="shared" si="108"/>
        <v>NO</v>
      </c>
      <c r="BI901" s="202" t="str">
        <f t="shared" si="103"/>
        <v/>
      </c>
      <c r="BK901" s="202" t="b">
        <f t="shared" ref="BK901:BQ932" si="109">BC901=H901</f>
        <v>1</v>
      </c>
      <c r="BL901" s="202" t="b">
        <f t="shared" si="109"/>
        <v>1</v>
      </c>
      <c r="BM901" s="202" t="b">
        <f t="shared" si="109"/>
        <v>1</v>
      </c>
      <c r="BN901" s="202" t="b">
        <f t="shared" si="109"/>
        <v>1</v>
      </c>
      <c r="BO901" s="202" t="b">
        <f t="shared" si="109"/>
        <v>1</v>
      </c>
      <c r="BP901" s="202" t="b">
        <f t="shared" si="109"/>
        <v>1</v>
      </c>
      <c r="BQ901" s="202" t="b">
        <f t="shared" si="109"/>
        <v>1</v>
      </c>
    </row>
    <row r="902" spans="1:69" s="214" customFormat="1" ht="12" customHeight="1" x14ac:dyDescent="0.2">
      <c r="A902" s="239">
        <v>20700023</v>
      </c>
      <c r="B902" s="240" t="s">
        <v>2531</v>
      </c>
      <c r="C902" s="200" t="s">
        <v>1248</v>
      </c>
      <c r="D902" s="201" t="s">
        <v>475</v>
      </c>
      <c r="E902" s="170"/>
      <c r="F902" s="200"/>
      <c r="G902" s="201"/>
      <c r="H902" s="202" t="s">
        <v>475</v>
      </c>
      <c r="I902" s="202" t="s">
        <v>1684</v>
      </c>
      <c r="J902" s="202" t="s">
        <v>1684</v>
      </c>
      <c r="K902" s="202" t="s">
        <v>1684</v>
      </c>
      <c r="L902" s="202" t="s">
        <v>1685</v>
      </c>
      <c r="M902" s="202" t="s">
        <v>1685</v>
      </c>
      <c r="N902" s="202" t="s">
        <v>1684</v>
      </c>
      <c r="O902" s="167"/>
      <c r="P902" s="203">
        <v>-16901820.34</v>
      </c>
      <c r="Q902" s="203">
        <v>-16901820.34</v>
      </c>
      <c r="R902" s="203">
        <v>-16901820.34</v>
      </c>
      <c r="S902" s="203">
        <v>-16901820.34</v>
      </c>
      <c r="T902" s="203">
        <v>-16901820.34</v>
      </c>
      <c r="U902" s="203">
        <v>-16901820.34</v>
      </c>
      <c r="V902" s="203">
        <v>-16901820.34</v>
      </c>
      <c r="W902" s="203">
        <v>-16901820.34</v>
      </c>
      <c r="X902" s="203">
        <v>-16901820.34</v>
      </c>
      <c r="Y902" s="203">
        <v>-16901820.34</v>
      </c>
      <c r="Z902" s="203">
        <v>-16901820.34</v>
      </c>
      <c r="AA902" s="203">
        <v>-16901820.34</v>
      </c>
      <c r="AB902" s="203">
        <v>-16901820.34</v>
      </c>
      <c r="AC902" s="203"/>
      <c r="AD902" s="203"/>
      <c r="AE902" s="203">
        <v>-16901820.34</v>
      </c>
      <c r="AF902" s="215"/>
      <c r="AG902" s="216"/>
      <c r="AH902" s="205">
        <v>-16901820.34</v>
      </c>
      <c r="AI902" s="205"/>
      <c r="AJ902" s="205"/>
      <c r="AK902" s="206"/>
      <c r="AL902" s="205">
        <v>0</v>
      </c>
      <c r="AM902" s="207"/>
      <c r="AN902" s="205"/>
      <c r="AO902" s="208">
        <v>0</v>
      </c>
      <c r="AP902" s="209"/>
      <c r="AQ902" s="210">
        <v>-16901820.34</v>
      </c>
      <c r="AR902" s="205">
        <v>-16901820.34</v>
      </c>
      <c r="AS902" s="205"/>
      <c r="AT902" s="205"/>
      <c r="AU902" s="206"/>
      <c r="AV902" s="205">
        <v>0</v>
      </c>
      <c r="AW902" s="207"/>
      <c r="AX902" s="205"/>
      <c r="AY902" s="207">
        <v>0</v>
      </c>
      <c r="AZ902" s="212"/>
      <c r="BA902" s="404"/>
      <c r="BC902" s="202" t="str">
        <f t="shared" si="107"/>
        <v>AIC</v>
      </c>
      <c r="BD902" s="202" t="str">
        <f t="shared" si="107"/>
        <v/>
      </c>
      <c r="BE902" s="202" t="str">
        <f t="shared" si="107"/>
        <v/>
      </c>
      <c r="BF902" s="202" t="str">
        <f t="shared" si="107"/>
        <v/>
      </c>
      <c r="BG902" s="202" t="str">
        <f t="shared" si="108"/>
        <v>NO</v>
      </c>
      <c r="BH902" s="202" t="str">
        <f t="shared" si="108"/>
        <v>NO</v>
      </c>
      <c r="BI902" s="202" t="str">
        <f t="shared" si="103"/>
        <v/>
      </c>
      <c r="BK902" s="202" t="b">
        <f t="shared" si="109"/>
        <v>1</v>
      </c>
      <c r="BL902" s="202" t="b">
        <f t="shared" si="109"/>
        <v>1</v>
      </c>
      <c r="BM902" s="202" t="b">
        <f t="shared" si="109"/>
        <v>1</v>
      </c>
      <c r="BN902" s="202" t="b">
        <f t="shared" si="109"/>
        <v>1</v>
      </c>
      <c r="BO902" s="202" t="b">
        <f t="shared" si="109"/>
        <v>1</v>
      </c>
      <c r="BP902" s="202" t="b">
        <f t="shared" si="109"/>
        <v>1</v>
      </c>
      <c r="BQ902" s="202" t="b">
        <f t="shared" si="109"/>
        <v>1</v>
      </c>
    </row>
    <row r="903" spans="1:69" s="214" customFormat="1" ht="12" customHeight="1" x14ac:dyDescent="0.2">
      <c r="A903" s="239">
        <v>21100003</v>
      </c>
      <c r="B903" s="240" t="s">
        <v>2532</v>
      </c>
      <c r="C903" s="200" t="s">
        <v>1249</v>
      </c>
      <c r="D903" s="201" t="s">
        <v>475</v>
      </c>
      <c r="E903" s="170"/>
      <c r="F903" s="200"/>
      <c r="G903" s="201"/>
      <c r="H903" s="202" t="s">
        <v>475</v>
      </c>
      <c r="I903" s="202" t="s">
        <v>1684</v>
      </c>
      <c r="J903" s="202" t="s">
        <v>1684</v>
      </c>
      <c r="K903" s="202" t="s">
        <v>1684</v>
      </c>
      <c r="L903" s="202" t="s">
        <v>1685</v>
      </c>
      <c r="M903" s="202" t="s">
        <v>1685</v>
      </c>
      <c r="N903" s="202" t="s">
        <v>1684</v>
      </c>
      <c r="O903" s="167"/>
      <c r="P903" s="203">
        <v>-2803605116.4699998</v>
      </c>
      <c r="Q903" s="203">
        <v>-2803605116.4699998</v>
      </c>
      <c r="R903" s="203">
        <v>-2803605116.4699998</v>
      </c>
      <c r="S903" s="203">
        <v>-2803605116.4699998</v>
      </c>
      <c r="T903" s="203">
        <v>-2803605116.4699998</v>
      </c>
      <c r="U903" s="203">
        <v>-2803605116.4699998</v>
      </c>
      <c r="V903" s="203">
        <v>-2803605116.4699998</v>
      </c>
      <c r="W903" s="203">
        <v>-2803605116.4699998</v>
      </c>
      <c r="X903" s="203">
        <v>-2803605116.4699998</v>
      </c>
      <c r="Y903" s="203">
        <v>-2803605116.4699998</v>
      </c>
      <c r="Z903" s="203">
        <v>-2803605116.4699998</v>
      </c>
      <c r="AA903" s="203">
        <v>-2803605116.4699998</v>
      </c>
      <c r="AB903" s="203">
        <v>-2803605116.4699998</v>
      </c>
      <c r="AC903" s="203"/>
      <c r="AD903" s="203"/>
      <c r="AE903" s="203">
        <v>-2803605116.4700003</v>
      </c>
      <c r="AF903" s="215"/>
      <c r="AG903" s="216"/>
      <c r="AH903" s="205">
        <v>-2803605116.4700003</v>
      </c>
      <c r="AI903" s="205"/>
      <c r="AJ903" s="205"/>
      <c r="AK903" s="206"/>
      <c r="AL903" s="205">
        <v>0</v>
      </c>
      <c r="AM903" s="207"/>
      <c r="AN903" s="205"/>
      <c r="AO903" s="208">
        <v>0</v>
      </c>
      <c r="AP903" s="209"/>
      <c r="AQ903" s="210">
        <v>-2803605116.4699998</v>
      </c>
      <c r="AR903" s="205">
        <v>-2803605116.4699998</v>
      </c>
      <c r="AS903" s="205"/>
      <c r="AT903" s="205"/>
      <c r="AU903" s="206"/>
      <c r="AV903" s="205">
        <v>0</v>
      </c>
      <c r="AW903" s="207"/>
      <c r="AX903" s="205"/>
      <c r="AY903" s="207">
        <v>0</v>
      </c>
      <c r="AZ903" s="212"/>
      <c r="BA903" s="404"/>
      <c r="BC903" s="202" t="str">
        <f t="shared" si="107"/>
        <v>AIC</v>
      </c>
      <c r="BD903" s="202" t="str">
        <f t="shared" si="107"/>
        <v/>
      </c>
      <c r="BE903" s="202" t="str">
        <f t="shared" si="107"/>
        <v/>
      </c>
      <c r="BF903" s="202" t="str">
        <f t="shared" si="107"/>
        <v/>
      </c>
      <c r="BG903" s="202" t="str">
        <f t="shared" si="108"/>
        <v>NO</v>
      </c>
      <c r="BH903" s="202" t="str">
        <f t="shared" si="108"/>
        <v>NO</v>
      </c>
      <c r="BI903" s="202" t="str">
        <f t="shared" si="103"/>
        <v/>
      </c>
      <c r="BK903" s="202" t="b">
        <f t="shared" si="109"/>
        <v>1</v>
      </c>
      <c r="BL903" s="202" t="b">
        <f t="shared" si="109"/>
        <v>1</v>
      </c>
      <c r="BM903" s="202" t="b">
        <f t="shared" si="109"/>
        <v>1</v>
      </c>
      <c r="BN903" s="202" t="b">
        <f t="shared" si="109"/>
        <v>1</v>
      </c>
      <c r="BO903" s="202" t="b">
        <f t="shared" si="109"/>
        <v>1</v>
      </c>
      <c r="BP903" s="202" t="b">
        <f t="shared" si="109"/>
        <v>1</v>
      </c>
      <c r="BQ903" s="202" t="b">
        <f t="shared" si="109"/>
        <v>1</v>
      </c>
    </row>
    <row r="904" spans="1:69" s="214" customFormat="1" ht="12" customHeight="1" x14ac:dyDescent="0.2">
      <c r="A904" s="239">
        <v>21100383</v>
      </c>
      <c r="B904" s="240" t="s">
        <v>2533</v>
      </c>
      <c r="C904" s="361" t="s">
        <v>1250</v>
      </c>
      <c r="D904" s="201" t="s">
        <v>478</v>
      </c>
      <c r="E904" s="170"/>
      <c r="F904" s="361"/>
      <c r="G904" s="201"/>
      <c r="H904" s="202" t="s">
        <v>1684</v>
      </c>
      <c r="I904" s="202" t="s">
        <v>1684</v>
      </c>
      <c r="J904" s="202" t="s">
        <v>1684</v>
      </c>
      <c r="K904" s="202" t="s">
        <v>478</v>
      </c>
      <c r="L904" s="202" t="s">
        <v>1685</v>
      </c>
      <c r="M904" s="202" t="s">
        <v>1685</v>
      </c>
      <c r="N904" s="202" t="s">
        <v>1684</v>
      </c>
      <c r="O904" s="167"/>
      <c r="P904" s="203">
        <v>-491575</v>
      </c>
      <c r="Q904" s="203">
        <v>-491575</v>
      </c>
      <c r="R904" s="203">
        <v>-491575</v>
      </c>
      <c r="S904" s="203">
        <v>-491575</v>
      </c>
      <c r="T904" s="203">
        <v>-491575</v>
      </c>
      <c r="U904" s="203">
        <v>-491575</v>
      </c>
      <c r="V904" s="203">
        <v>-491575</v>
      </c>
      <c r="W904" s="203">
        <v>-491575</v>
      </c>
      <c r="X904" s="203">
        <v>-491575</v>
      </c>
      <c r="Y904" s="203">
        <v>-491575</v>
      </c>
      <c r="Z904" s="203">
        <v>-491575</v>
      </c>
      <c r="AA904" s="203">
        <v>-491575</v>
      </c>
      <c r="AB904" s="203">
        <v>-491575</v>
      </c>
      <c r="AC904" s="203"/>
      <c r="AD904" s="203"/>
      <c r="AE904" s="203">
        <v>-491575</v>
      </c>
      <c r="AF904" s="215"/>
      <c r="AG904" s="216"/>
      <c r="AH904" s="205"/>
      <c r="AI904" s="205"/>
      <c r="AJ904" s="205"/>
      <c r="AK904" s="206">
        <v>-491575</v>
      </c>
      <c r="AL904" s="205">
        <v>-491575</v>
      </c>
      <c r="AM904" s="207"/>
      <c r="AN904" s="205"/>
      <c r="AO904" s="208">
        <v>0</v>
      </c>
      <c r="AP904" s="209"/>
      <c r="AQ904" s="210">
        <v>-491575</v>
      </c>
      <c r="AR904" s="205"/>
      <c r="AS904" s="205"/>
      <c r="AT904" s="205"/>
      <c r="AU904" s="206">
        <v>-491575</v>
      </c>
      <c r="AV904" s="205">
        <v>-491575</v>
      </c>
      <c r="AW904" s="207"/>
      <c r="AX904" s="205"/>
      <c r="AY904" s="207">
        <v>0</v>
      </c>
      <c r="AZ904" s="212" t="s">
        <v>4917</v>
      </c>
      <c r="BA904" s="404"/>
      <c r="BC904" s="202" t="str">
        <f t="shared" si="107"/>
        <v/>
      </c>
      <c r="BD904" s="202" t="str">
        <f t="shared" si="107"/>
        <v/>
      </c>
      <c r="BE904" s="202" t="str">
        <f t="shared" si="107"/>
        <v/>
      </c>
      <c r="BF904" s="202" t="str">
        <f t="shared" si="107"/>
        <v>Non-Op</v>
      </c>
      <c r="BG904" s="202" t="str">
        <f t="shared" si="108"/>
        <v>NO</v>
      </c>
      <c r="BH904" s="202" t="str">
        <f t="shared" si="108"/>
        <v>NO</v>
      </c>
      <c r="BI904" s="202" t="str">
        <f t="shared" si="103"/>
        <v/>
      </c>
      <c r="BK904" s="202" t="b">
        <f t="shared" si="109"/>
        <v>1</v>
      </c>
      <c r="BL904" s="202" t="b">
        <f t="shared" si="109"/>
        <v>1</v>
      </c>
      <c r="BM904" s="202" t="b">
        <f t="shared" si="109"/>
        <v>1</v>
      </c>
      <c r="BN904" s="202" t="b">
        <f t="shared" si="109"/>
        <v>1</v>
      </c>
      <c r="BO904" s="202" t="b">
        <f t="shared" si="109"/>
        <v>1</v>
      </c>
      <c r="BP904" s="202" t="b">
        <f t="shared" si="109"/>
        <v>1</v>
      </c>
      <c r="BQ904" s="202" t="b">
        <f t="shared" si="109"/>
        <v>1</v>
      </c>
    </row>
    <row r="905" spans="1:69" s="214" customFormat="1" ht="12" customHeight="1" x14ac:dyDescent="0.2">
      <c r="A905" s="239">
        <v>21400013</v>
      </c>
      <c r="B905" s="240" t="s">
        <v>2534</v>
      </c>
      <c r="C905" s="200" t="s">
        <v>1251</v>
      </c>
      <c r="D905" s="201" t="s">
        <v>475</v>
      </c>
      <c r="E905" s="170"/>
      <c r="F905" s="200"/>
      <c r="G905" s="201"/>
      <c r="H905" s="202" t="s">
        <v>475</v>
      </c>
      <c r="I905" s="202" t="s">
        <v>1684</v>
      </c>
      <c r="J905" s="202" t="s">
        <v>1684</v>
      </c>
      <c r="K905" s="202" t="s">
        <v>1684</v>
      </c>
      <c r="L905" s="202" t="s">
        <v>1685</v>
      </c>
      <c r="M905" s="202" t="s">
        <v>1685</v>
      </c>
      <c r="N905" s="202" t="s">
        <v>1684</v>
      </c>
      <c r="O905" s="167"/>
      <c r="P905" s="203">
        <v>2148854.7200000002</v>
      </c>
      <c r="Q905" s="203">
        <v>2148854.7200000002</v>
      </c>
      <c r="R905" s="203">
        <v>2148854.7200000002</v>
      </c>
      <c r="S905" s="203">
        <v>2148854.7200000002</v>
      </c>
      <c r="T905" s="203">
        <v>2148854.7200000002</v>
      </c>
      <c r="U905" s="203">
        <v>2148854.7200000002</v>
      </c>
      <c r="V905" s="203">
        <v>2148854.7200000002</v>
      </c>
      <c r="W905" s="203">
        <v>2148854.7200000002</v>
      </c>
      <c r="X905" s="203">
        <v>2148854.7200000002</v>
      </c>
      <c r="Y905" s="203">
        <v>2148854.7200000002</v>
      </c>
      <c r="Z905" s="203">
        <v>2148854.7200000002</v>
      </c>
      <c r="AA905" s="203">
        <v>2148854.7200000002</v>
      </c>
      <c r="AB905" s="203">
        <v>2148854.7200000002</v>
      </c>
      <c r="AC905" s="203"/>
      <c r="AD905" s="203"/>
      <c r="AE905" s="203">
        <v>2148854.7199999997</v>
      </c>
      <c r="AF905" s="215"/>
      <c r="AG905" s="216"/>
      <c r="AH905" s="205">
        <v>2148854.7199999997</v>
      </c>
      <c r="AI905" s="205"/>
      <c r="AJ905" s="205"/>
      <c r="AK905" s="206"/>
      <c r="AL905" s="205">
        <v>0</v>
      </c>
      <c r="AM905" s="207"/>
      <c r="AN905" s="205"/>
      <c r="AO905" s="208">
        <v>0</v>
      </c>
      <c r="AP905" s="209"/>
      <c r="AQ905" s="210">
        <v>2148854.7200000002</v>
      </c>
      <c r="AR905" s="205">
        <v>2148854.7200000002</v>
      </c>
      <c r="AS905" s="205"/>
      <c r="AT905" s="205"/>
      <c r="AU905" s="206"/>
      <c r="AV905" s="205">
        <v>0</v>
      </c>
      <c r="AW905" s="207"/>
      <c r="AX905" s="205"/>
      <c r="AY905" s="207">
        <v>0</v>
      </c>
      <c r="AZ905" s="212"/>
      <c r="BA905" s="404"/>
      <c r="BC905" s="202" t="str">
        <f t="shared" si="107"/>
        <v>AIC</v>
      </c>
      <c r="BD905" s="202" t="str">
        <f t="shared" si="107"/>
        <v/>
      </c>
      <c r="BE905" s="202" t="str">
        <f t="shared" si="107"/>
        <v/>
      </c>
      <c r="BF905" s="202" t="str">
        <f t="shared" si="107"/>
        <v/>
      </c>
      <c r="BG905" s="202" t="str">
        <f t="shared" si="108"/>
        <v>NO</v>
      </c>
      <c r="BH905" s="202" t="str">
        <f t="shared" si="108"/>
        <v>NO</v>
      </c>
      <c r="BI905" s="202" t="str">
        <f t="shared" si="103"/>
        <v/>
      </c>
      <c r="BK905" s="202" t="b">
        <f t="shared" si="109"/>
        <v>1</v>
      </c>
      <c r="BL905" s="202" t="b">
        <f t="shared" si="109"/>
        <v>1</v>
      </c>
      <c r="BM905" s="202" t="b">
        <f t="shared" si="109"/>
        <v>1</v>
      </c>
      <c r="BN905" s="202" t="b">
        <f t="shared" si="109"/>
        <v>1</v>
      </c>
      <c r="BO905" s="202" t="b">
        <f t="shared" si="109"/>
        <v>1</v>
      </c>
      <c r="BP905" s="202" t="b">
        <f t="shared" si="109"/>
        <v>1</v>
      </c>
      <c r="BQ905" s="202" t="b">
        <f t="shared" si="109"/>
        <v>1</v>
      </c>
    </row>
    <row r="906" spans="1:69" s="214" customFormat="1" ht="12" customHeight="1" x14ac:dyDescent="0.2">
      <c r="A906" s="239">
        <v>21400033</v>
      </c>
      <c r="B906" s="240" t="s">
        <v>2535</v>
      </c>
      <c r="C906" s="200" t="s">
        <v>1252</v>
      </c>
      <c r="D906" s="201" t="s">
        <v>475</v>
      </c>
      <c r="E906" s="170"/>
      <c r="F906" s="200"/>
      <c r="G906" s="201"/>
      <c r="H906" s="202" t="s">
        <v>475</v>
      </c>
      <c r="I906" s="202" t="s">
        <v>1684</v>
      </c>
      <c r="J906" s="202" t="s">
        <v>1684</v>
      </c>
      <c r="K906" s="202" t="s">
        <v>1684</v>
      </c>
      <c r="L906" s="202" t="s">
        <v>1685</v>
      </c>
      <c r="M906" s="202" t="s">
        <v>1685</v>
      </c>
      <c r="N906" s="202" t="s">
        <v>1684</v>
      </c>
      <c r="O906" s="167"/>
      <c r="P906" s="203">
        <v>4985024.68</v>
      </c>
      <c r="Q906" s="203">
        <v>4985024.68</v>
      </c>
      <c r="R906" s="203">
        <v>4985024.68</v>
      </c>
      <c r="S906" s="203">
        <v>4985024.68</v>
      </c>
      <c r="T906" s="203">
        <v>4985024.68</v>
      </c>
      <c r="U906" s="203">
        <v>4985024.68</v>
      </c>
      <c r="V906" s="203">
        <v>4985024.68</v>
      </c>
      <c r="W906" s="203">
        <v>4985024.68</v>
      </c>
      <c r="X906" s="203">
        <v>4985024.68</v>
      </c>
      <c r="Y906" s="203">
        <v>4985024.68</v>
      </c>
      <c r="Z906" s="203">
        <v>4985024.68</v>
      </c>
      <c r="AA906" s="203">
        <v>4985024.68</v>
      </c>
      <c r="AB906" s="203">
        <v>4985024.68</v>
      </c>
      <c r="AC906" s="203"/>
      <c r="AD906" s="203"/>
      <c r="AE906" s="203">
        <v>4985024.68</v>
      </c>
      <c r="AF906" s="215"/>
      <c r="AG906" s="216"/>
      <c r="AH906" s="205">
        <v>4985024.68</v>
      </c>
      <c r="AI906" s="205"/>
      <c r="AJ906" s="205"/>
      <c r="AK906" s="206"/>
      <c r="AL906" s="205">
        <v>0</v>
      </c>
      <c r="AM906" s="207"/>
      <c r="AN906" s="205"/>
      <c r="AO906" s="208">
        <v>0</v>
      </c>
      <c r="AP906" s="209"/>
      <c r="AQ906" s="210">
        <v>4985024.68</v>
      </c>
      <c r="AR906" s="205">
        <v>4985024.68</v>
      </c>
      <c r="AS906" s="205"/>
      <c r="AT906" s="205"/>
      <c r="AU906" s="206"/>
      <c r="AV906" s="205">
        <v>0</v>
      </c>
      <c r="AW906" s="207"/>
      <c r="AX906" s="205"/>
      <c r="AY906" s="207">
        <v>0</v>
      </c>
      <c r="AZ906" s="212"/>
      <c r="BA906" s="404"/>
      <c r="BC906" s="202" t="str">
        <f t="shared" si="107"/>
        <v>AIC</v>
      </c>
      <c r="BD906" s="202" t="str">
        <f t="shared" si="107"/>
        <v/>
      </c>
      <c r="BE906" s="202" t="str">
        <f t="shared" si="107"/>
        <v/>
      </c>
      <c r="BF906" s="202" t="str">
        <f t="shared" si="107"/>
        <v/>
      </c>
      <c r="BG906" s="202" t="str">
        <f t="shared" si="108"/>
        <v>NO</v>
      </c>
      <c r="BH906" s="202" t="str">
        <f t="shared" si="108"/>
        <v>NO</v>
      </c>
      <c r="BI906" s="202" t="str">
        <f t="shared" si="103"/>
        <v/>
      </c>
      <c r="BK906" s="202" t="b">
        <f t="shared" si="109"/>
        <v>1</v>
      </c>
      <c r="BL906" s="202" t="b">
        <f t="shared" si="109"/>
        <v>1</v>
      </c>
      <c r="BM906" s="202" t="b">
        <f t="shared" si="109"/>
        <v>1</v>
      </c>
      <c r="BN906" s="202" t="b">
        <f t="shared" si="109"/>
        <v>1</v>
      </c>
      <c r="BO906" s="202" t="b">
        <f t="shared" si="109"/>
        <v>1</v>
      </c>
      <c r="BP906" s="202" t="b">
        <f t="shared" si="109"/>
        <v>1</v>
      </c>
      <c r="BQ906" s="202" t="b">
        <f t="shared" si="109"/>
        <v>1</v>
      </c>
    </row>
    <row r="907" spans="1:69" s="214" customFormat="1" ht="12" customHeight="1" x14ac:dyDescent="0.2">
      <c r="A907" s="239">
        <v>21500023</v>
      </c>
      <c r="B907" s="240" t="s">
        <v>2536</v>
      </c>
      <c r="C907" s="200" t="s">
        <v>1253</v>
      </c>
      <c r="D907" s="201" t="s">
        <v>475</v>
      </c>
      <c r="E907" s="170"/>
      <c r="F907" s="200"/>
      <c r="G907" s="201"/>
      <c r="H907" s="202" t="s">
        <v>475</v>
      </c>
      <c r="I907" s="202" t="s">
        <v>1684</v>
      </c>
      <c r="J907" s="202" t="s">
        <v>1684</v>
      </c>
      <c r="K907" s="202" t="s">
        <v>1684</v>
      </c>
      <c r="L907" s="202" t="s">
        <v>1685</v>
      </c>
      <c r="M907" s="202" t="s">
        <v>1685</v>
      </c>
      <c r="N907" s="202" t="s">
        <v>1684</v>
      </c>
      <c r="O907" s="167"/>
      <c r="P907" s="203">
        <v>-14443200</v>
      </c>
      <c r="Q907" s="203">
        <v>-14443200</v>
      </c>
      <c r="R907" s="203">
        <v>-14443200</v>
      </c>
      <c r="S907" s="203">
        <v>-14443200</v>
      </c>
      <c r="T907" s="203">
        <v>-14443200</v>
      </c>
      <c r="U907" s="203">
        <v>-14443200</v>
      </c>
      <c r="V907" s="203">
        <v>-14443200</v>
      </c>
      <c r="W907" s="203">
        <v>-14443200</v>
      </c>
      <c r="X907" s="203">
        <v>-17494898.27</v>
      </c>
      <c r="Y907" s="203">
        <v>-17494898.27</v>
      </c>
      <c r="Z907" s="203">
        <v>-17494898.27</v>
      </c>
      <c r="AA907" s="203">
        <v>-17494898.27</v>
      </c>
      <c r="AB907" s="203">
        <v>-17494898.27</v>
      </c>
      <c r="AC907" s="203"/>
      <c r="AD907" s="203"/>
      <c r="AE907" s="203">
        <v>-15587586.85125</v>
      </c>
      <c r="AF907" s="215"/>
      <c r="AG907" s="216"/>
      <c r="AH907" s="205">
        <v>-15587586.85125</v>
      </c>
      <c r="AI907" s="205"/>
      <c r="AJ907" s="205"/>
      <c r="AK907" s="206"/>
      <c r="AL907" s="205">
        <v>0</v>
      </c>
      <c r="AM907" s="207"/>
      <c r="AN907" s="205"/>
      <c r="AO907" s="208">
        <v>0</v>
      </c>
      <c r="AP907" s="209"/>
      <c r="AQ907" s="210">
        <v>-17494898.27</v>
      </c>
      <c r="AR907" s="205">
        <v>-17494898.27</v>
      </c>
      <c r="AS907" s="205"/>
      <c r="AT907" s="205"/>
      <c r="AU907" s="206"/>
      <c r="AV907" s="205">
        <v>0</v>
      </c>
      <c r="AW907" s="207"/>
      <c r="AX907" s="205"/>
      <c r="AY907" s="207">
        <v>0</v>
      </c>
      <c r="AZ907" s="212"/>
      <c r="BA907" s="404"/>
      <c r="BC907" s="202" t="str">
        <f t="shared" si="107"/>
        <v>AIC</v>
      </c>
      <c r="BD907" s="202" t="str">
        <f t="shared" si="107"/>
        <v/>
      </c>
      <c r="BE907" s="202" t="str">
        <f t="shared" si="107"/>
        <v/>
      </c>
      <c r="BF907" s="202" t="str">
        <f t="shared" si="107"/>
        <v/>
      </c>
      <c r="BG907" s="202" t="str">
        <f t="shared" si="108"/>
        <v>NO</v>
      </c>
      <c r="BH907" s="202" t="str">
        <f t="shared" si="108"/>
        <v>NO</v>
      </c>
      <c r="BI907" s="202" t="str">
        <f t="shared" si="103"/>
        <v/>
      </c>
      <c r="BK907" s="202" t="b">
        <f t="shared" si="109"/>
        <v>1</v>
      </c>
      <c r="BL907" s="202" t="b">
        <f t="shared" si="109"/>
        <v>1</v>
      </c>
      <c r="BM907" s="202" t="b">
        <f t="shared" si="109"/>
        <v>1</v>
      </c>
      <c r="BN907" s="202" t="b">
        <f t="shared" si="109"/>
        <v>1</v>
      </c>
      <c r="BO907" s="202" t="b">
        <f t="shared" si="109"/>
        <v>1</v>
      </c>
      <c r="BP907" s="202" t="b">
        <f t="shared" si="109"/>
        <v>1</v>
      </c>
      <c r="BQ907" s="202" t="b">
        <f t="shared" si="109"/>
        <v>1</v>
      </c>
    </row>
    <row r="908" spans="1:69" s="214" customFormat="1" ht="12" customHeight="1" x14ac:dyDescent="0.2">
      <c r="A908" s="239">
        <v>21500033</v>
      </c>
      <c r="B908" s="240" t="s">
        <v>2537</v>
      </c>
      <c r="C908" s="200" t="s">
        <v>1254</v>
      </c>
      <c r="D908" s="201" t="s">
        <v>475</v>
      </c>
      <c r="E908" s="170"/>
      <c r="F908" s="200"/>
      <c r="G908" s="201"/>
      <c r="H908" s="202" t="s">
        <v>475</v>
      </c>
      <c r="I908" s="202" t="s">
        <v>1684</v>
      </c>
      <c r="J908" s="202" t="s">
        <v>1684</v>
      </c>
      <c r="K908" s="202" t="s">
        <v>1684</v>
      </c>
      <c r="L908" s="202" t="s">
        <v>1685</v>
      </c>
      <c r="M908" s="202" t="s">
        <v>1685</v>
      </c>
      <c r="N908" s="202" t="s">
        <v>1684</v>
      </c>
      <c r="O908" s="167"/>
      <c r="P908" s="203">
        <v>-8111172</v>
      </c>
      <c r="Q908" s="203">
        <v>-8111172</v>
      </c>
      <c r="R908" s="203">
        <v>-8111172</v>
      </c>
      <c r="S908" s="203">
        <v>-8111172</v>
      </c>
      <c r="T908" s="203">
        <v>-8111172</v>
      </c>
      <c r="U908" s="203">
        <v>-8111172</v>
      </c>
      <c r="V908" s="203">
        <v>-8111172</v>
      </c>
      <c r="W908" s="203">
        <v>-8111172</v>
      </c>
      <c r="X908" s="203">
        <v>-11287481.35</v>
      </c>
      <c r="Y908" s="203">
        <v>-11287481.35</v>
      </c>
      <c r="Z908" s="203">
        <v>-11287481.35</v>
      </c>
      <c r="AA908" s="203">
        <v>-11287481.35</v>
      </c>
      <c r="AB908" s="203">
        <v>-11287481.35</v>
      </c>
      <c r="AC908" s="203"/>
      <c r="AD908" s="203"/>
      <c r="AE908" s="203">
        <v>-9302288.0062499978</v>
      </c>
      <c r="AF908" s="215"/>
      <c r="AG908" s="216"/>
      <c r="AH908" s="205">
        <v>-9302288.0062499978</v>
      </c>
      <c r="AI908" s="205"/>
      <c r="AJ908" s="205"/>
      <c r="AK908" s="206"/>
      <c r="AL908" s="205">
        <v>0</v>
      </c>
      <c r="AM908" s="207"/>
      <c r="AN908" s="205"/>
      <c r="AO908" s="208">
        <v>0</v>
      </c>
      <c r="AP908" s="209"/>
      <c r="AQ908" s="210">
        <v>-11287481.35</v>
      </c>
      <c r="AR908" s="205">
        <v>-11287481.35</v>
      </c>
      <c r="AS908" s="205"/>
      <c r="AT908" s="205"/>
      <c r="AU908" s="206"/>
      <c r="AV908" s="205">
        <v>0</v>
      </c>
      <c r="AW908" s="207"/>
      <c r="AX908" s="205"/>
      <c r="AY908" s="207">
        <v>0</v>
      </c>
      <c r="AZ908" s="212"/>
      <c r="BA908" s="404"/>
      <c r="BC908" s="202" t="str">
        <f t="shared" si="107"/>
        <v>AIC</v>
      </c>
      <c r="BD908" s="202" t="str">
        <f t="shared" si="107"/>
        <v/>
      </c>
      <c r="BE908" s="202" t="str">
        <f t="shared" si="107"/>
        <v/>
      </c>
      <c r="BF908" s="202" t="str">
        <f t="shared" si="107"/>
        <v/>
      </c>
      <c r="BG908" s="202" t="str">
        <f t="shared" si="108"/>
        <v>NO</v>
      </c>
      <c r="BH908" s="202" t="str">
        <f t="shared" si="108"/>
        <v>NO</v>
      </c>
      <c r="BI908" s="202" t="str">
        <f t="shared" si="103"/>
        <v/>
      </c>
      <c r="BK908" s="202" t="b">
        <f t="shared" si="109"/>
        <v>1</v>
      </c>
      <c r="BL908" s="202" t="b">
        <f t="shared" si="109"/>
        <v>1</v>
      </c>
      <c r="BM908" s="202" t="b">
        <f t="shared" si="109"/>
        <v>1</v>
      </c>
      <c r="BN908" s="202" t="b">
        <f t="shared" si="109"/>
        <v>1</v>
      </c>
      <c r="BO908" s="202" t="b">
        <f t="shared" si="109"/>
        <v>1</v>
      </c>
      <c r="BP908" s="202" t="b">
        <f t="shared" si="109"/>
        <v>1</v>
      </c>
      <c r="BQ908" s="202" t="b">
        <f t="shared" si="109"/>
        <v>1</v>
      </c>
    </row>
    <row r="909" spans="1:69" s="214" customFormat="1" ht="12" customHeight="1" x14ac:dyDescent="0.2">
      <c r="A909" s="239">
        <v>21600003</v>
      </c>
      <c r="B909" s="240" t="s">
        <v>2538</v>
      </c>
      <c r="C909" s="200" t="s">
        <v>1255</v>
      </c>
      <c r="D909" s="201" t="s">
        <v>475</v>
      </c>
      <c r="E909" s="170"/>
      <c r="F909" s="200"/>
      <c r="G909" s="201"/>
      <c r="H909" s="202" t="s">
        <v>475</v>
      </c>
      <c r="I909" s="202" t="s">
        <v>1684</v>
      </c>
      <c r="J909" s="202" t="s">
        <v>1684</v>
      </c>
      <c r="K909" s="202" t="s">
        <v>1684</v>
      </c>
      <c r="L909" s="202" t="s">
        <v>1685</v>
      </c>
      <c r="M909" s="202" t="s">
        <v>1685</v>
      </c>
      <c r="N909" s="202" t="s">
        <v>1684</v>
      </c>
      <c r="O909" s="167"/>
      <c r="P909" s="203">
        <v>-476778454.24000001</v>
      </c>
      <c r="Q909" s="203">
        <v>-575839305.55999994</v>
      </c>
      <c r="R909" s="203">
        <v>-576747555.69000006</v>
      </c>
      <c r="S909" s="203">
        <v>-573385784.59000003</v>
      </c>
      <c r="T909" s="203">
        <v>-546002227.39999998</v>
      </c>
      <c r="U909" s="203">
        <v>-567625678.71000004</v>
      </c>
      <c r="V909" s="203">
        <v>-567780012.27999997</v>
      </c>
      <c r="W909" s="203">
        <v>-564711117.78999996</v>
      </c>
      <c r="X909" s="203">
        <v>-556893172.38999999</v>
      </c>
      <c r="Y909" s="203">
        <v>-550590789.36000001</v>
      </c>
      <c r="Z909" s="203">
        <v>-483373563.52999997</v>
      </c>
      <c r="AA909" s="203">
        <v>-458840342.05000001</v>
      </c>
      <c r="AB909" s="203">
        <v>-535441300.89999998</v>
      </c>
      <c r="AC909" s="203"/>
      <c r="AD909" s="203"/>
      <c r="AE909" s="203">
        <v>-543991618.90999997</v>
      </c>
      <c r="AF909" s="215"/>
      <c r="AG909" s="216"/>
      <c r="AH909" s="205">
        <v>-543991618.90999997</v>
      </c>
      <c r="AI909" s="205"/>
      <c r="AJ909" s="205"/>
      <c r="AK909" s="206"/>
      <c r="AL909" s="205">
        <v>0</v>
      </c>
      <c r="AM909" s="207"/>
      <c r="AN909" s="205"/>
      <c r="AO909" s="208">
        <v>0</v>
      </c>
      <c r="AP909" s="209"/>
      <c r="AQ909" s="210">
        <v>-535441300.89999998</v>
      </c>
      <c r="AR909" s="205">
        <v>-535441300.89999998</v>
      </c>
      <c r="AS909" s="205"/>
      <c r="AT909" s="205"/>
      <c r="AU909" s="206"/>
      <c r="AV909" s="205">
        <v>0</v>
      </c>
      <c r="AW909" s="207"/>
      <c r="AX909" s="205"/>
      <c r="AY909" s="207">
        <v>0</v>
      </c>
      <c r="AZ909" s="212"/>
      <c r="BA909" s="404"/>
      <c r="BC909" s="202" t="str">
        <f t="shared" si="107"/>
        <v>AIC</v>
      </c>
      <c r="BD909" s="202" t="str">
        <f t="shared" si="107"/>
        <v/>
      </c>
      <c r="BE909" s="202" t="str">
        <f t="shared" si="107"/>
        <v/>
      </c>
      <c r="BF909" s="202" t="str">
        <f t="shared" si="107"/>
        <v/>
      </c>
      <c r="BG909" s="202" t="str">
        <f t="shared" si="108"/>
        <v>NO</v>
      </c>
      <c r="BH909" s="202" t="str">
        <f t="shared" si="108"/>
        <v>NO</v>
      </c>
      <c r="BI909" s="202" t="str">
        <f t="shared" si="103"/>
        <v/>
      </c>
      <c r="BK909" s="202" t="b">
        <f t="shared" si="109"/>
        <v>1</v>
      </c>
      <c r="BL909" s="202" t="b">
        <f t="shared" si="109"/>
        <v>1</v>
      </c>
      <c r="BM909" s="202" t="b">
        <f t="shared" si="109"/>
        <v>1</v>
      </c>
      <c r="BN909" s="202" t="b">
        <f t="shared" si="109"/>
        <v>1</v>
      </c>
      <c r="BO909" s="202" t="b">
        <f t="shared" si="109"/>
        <v>1</v>
      </c>
      <c r="BP909" s="202" t="b">
        <f t="shared" si="109"/>
        <v>1</v>
      </c>
      <c r="BQ909" s="202" t="b">
        <f t="shared" si="109"/>
        <v>1</v>
      </c>
    </row>
    <row r="910" spans="1:69" s="214" customFormat="1" ht="12" customHeight="1" x14ac:dyDescent="0.2">
      <c r="A910" s="405" t="s">
        <v>1256</v>
      </c>
      <c r="B910" s="200" t="s">
        <v>1256</v>
      </c>
      <c r="C910" s="200"/>
      <c r="D910" s="201" t="s">
        <v>475</v>
      </c>
      <c r="E910" s="170"/>
      <c r="F910" s="200"/>
      <c r="G910" s="201"/>
      <c r="H910" s="202" t="s">
        <v>475</v>
      </c>
      <c r="I910" s="202" t="s">
        <v>1684</v>
      </c>
      <c r="J910" s="202" t="s">
        <v>1684</v>
      </c>
      <c r="K910" s="202" t="s">
        <v>1684</v>
      </c>
      <c r="L910" s="202" t="s">
        <v>1685</v>
      </c>
      <c r="M910" s="202" t="s">
        <v>1685</v>
      </c>
      <c r="N910" s="202" t="s">
        <v>1684</v>
      </c>
      <c r="O910" s="237"/>
      <c r="P910" s="203">
        <v>-320054043.67000002</v>
      </c>
      <c r="Q910" s="203">
        <v>-65649263.079999998</v>
      </c>
      <c r="R910" s="203">
        <v>-115235101.8</v>
      </c>
      <c r="S910" s="203">
        <v>-163037442.33000001</v>
      </c>
      <c r="T910" s="203">
        <v>-179762156.53999999</v>
      </c>
      <c r="U910" s="203">
        <v>-193549374.97</v>
      </c>
      <c r="V910" s="203">
        <v>-189817219.87</v>
      </c>
      <c r="W910" s="203">
        <v>-194292537.11000001</v>
      </c>
      <c r="X910" s="203">
        <v>-187104971.74000001</v>
      </c>
      <c r="Y910" s="203">
        <v>-193707411.69</v>
      </c>
      <c r="Z910" s="203">
        <v>-277696022.42000002</v>
      </c>
      <c r="AA910" s="203">
        <v>-351229680.63999999</v>
      </c>
      <c r="AB910" s="203">
        <v>-317163808.49000001</v>
      </c>
      <c r="AC910" s="203"/>
      <c r="AD910" s="203"/>
      <c r="AE910" s="203">
        <v>-202474175.68916667</v>
      </c>
      <c r="AF910" s="215"/>
      <c r="AG910" s="215"/>
      <c r="AH910" s="205">
        <v>-202474175.68916667</v>
      </c>
      <c r="AI910" s="205"/>
      <c r="AJ910" s="205"/>
      <c r="AK910" s="206"/>
      <c r="AL910" s="205">
        <v>0</v>
      </c>
      <c r="AM910" s="207"/>
      <c r="AN910" s="205"/>
      <c r="AO910" s="208">
        <v>0</v>
      </c>
      <c r="AP910" s="209"/>
      <c r="AQ910" s="210">
        <v>-317163808.49000001</v>
      </c>
      <c r="AR910" s="205">
        <v>-317163808.49000001</v>
      </c>
      <c r="AS910" s="205"/>
      <c r="AT910" s="205"/>
      <c r="AU910" s="206"/>
      <c r="AV910" s="205">
        <v>0</v>
      </c>
      <c r="AW910" s="207"/>
      <c r="AX910" s="205"/>
      <c r="AY910" s="207">
        <v>0</v>
      </c>
      <c r="AZ910" s="212"/>
      <c r="BA910" s="404"/>
      <c r="BC910" s="202" t="str">
        <f t="shared" si="107"/>
        <v>AIC</v>
      </c>
      <c r="BD910" s="202" t="str">
        <f t="shared" si="107"/>
        <v/>
      </c>
      <c r="BE910" s="202" t="str">
        <f t="shared" si="107"/>
        <v/>
      </c>
      <c r="BF910" s="202" t="str">
        <f t="shared" si="107"/>
        <v/>
      </c>
      <c r="BG910" s="202" t="str">
        <f t="shared" si="108"/>
        <v>NO</v>
      </c>
      <c r="BH910" s="202" t="str">
        <f t="shared" si="108"/>
        <v>NO</v>
      </c>
      <c r="BI910" s="202" t="str">
        <f t="shared" si="103"/>
        <v/>
      </c>
      <c r="BK910" s="202" t="b">
        <f t="shared" si="109"/>
        <v>1</v>
      </c>
      <c r="BL910" s="202" t="b">
        <f t="shared" si="109"/>
        <v>1</v>
      </c>
      <c r="BM910" s="202" t="b">
        <f t="shared" si="109"/>
        <v>1</v>
      </c>
      <c r="BN910" s="202" t="b">
        <f t="shared" si="109"/>
        <v>1</v>
      </c>
      <c r="BO910" s="202" t="b">
        <f t="shared" si="109"/>
        <v>1</v>
      </c>
      <c r="BP910" s="202" t="b">
        <f t="shared" si="109"/>
        <v>1</v>
      </c>
      <c r="BQ910" s="202" t="b">
        <f t="shared" si="109"/>
        <v>1</v>
      </c>
    </row>
    <row r="911" spans="1:69" s="214" customFormat="1" ht="12" customHeight="1" x14ac:dyDescent="0.2">
      <c r="A911" s="239">
        <v>43800003</v>
      </c>
      <c r="B911" s="240" t="s">
        <v>2539</v>
      </c>
      <c r="C911" s="200" t="s">
        <v>1257</v>
      </c>
      <c r="D911" s="201" t="s">
        <v>475</v>
      </c>
      <c r="E911" s="170"/>
      <c r="F911" s="200"/>
      <c r="G911" s="201"/>
      <c r="H911" s="202" t="s">
        <v>475</v>
      </c>
      <c r="I911" s="202" t="s">
        <v>1684</v>
      </c>
      <c r="J911" s="202" t="s">
        <v>1684</v>
      </c>
      <c r="K911" s="202" t="s">
        <v>1684</v>
      </c>
      <c r="L911" s="202" t="s">
        <v>1685</v>
      </c>
      <c r="M911" s="202" t="s">
        <v>1685</v>
      </c>
      <c r="N911" s="202" t="s">
        <v>1684</v>
      </c>
      <c r="O911" s="167"/>
      <c r="P911" s="203">
        <v>227784248</v>
      </c>
      <c r="Q911" s="203">
        <v>12656250</v>
      </c>
      <c r="R911" s="203">
        <v>12656250</v>
      </c>
      <c r="S911" s="203">
        <v>58611458</v>
      </c>
      <c r="T911" s="203">
        <v>58611458</v>
      </c>
      <c r="U911" s="203">
        <v>65911458</v>
      </c>
      <c r="V911" s="203">
        <v>102455756.09999999</v>
      </c>
      <c r="W911" s="203">
        <v>115112006.09999999</v>
      </c>
      <c r="X911" s="203">
        <v>115112006.09999999</v>
      </c>
      <c r="Y911" s="203">
        <v>151315006.09999999</v>
      </c>
      <c r="Z911" s="203">
        <v>151315006.09999999</v>
      </c>
      <c r="AA911" s="203">
        <v>158615006.09999999</v>
      </c>
      <c r="AB911" s="203">
        <v>173716006.09999999</v>
      </c>
      <c r="AC911" s="203"/>
      <c r="AD911" s="203"/>
      <c r="AE911" s="203">
        <v>100260148.97083335</v>
      </c>
      <c r="AF911" s="215"/>
      <c r="AG911" s="215"/>
      <c r="AH911" s="205">
        <v>100260148.97083335</v>
      </c>
      <c r="AI911" s="205"/>
      <c r="AJ911" s="205"/>
      <c r="AK911" s="206"/>
      <c r="AL911" s="205">
        <v>0</v>
      </c>
      <c r="AM911" s="207"/>
      <c r="AN911" s="205"/>
      <c r="AO911" s="208">
        <v>0</v>
      </c>
      <c r="AP911" s="209"/>
      <c r="AQ911" s="210">
        <v>173716006.09999999</v>
      </c>
      <c r="AR911" s="205">
        <v>173716006.09999999</v>
      </c>
      <c r="AS911" s="205"/>
      <c r="AT911" s="205"/>
      <c r="AU911" s="206"/>
      <c r="AV911" s="205">
        <v>0</v>
      </c>
      <c r="AW911" s="207"/>
      <c r="AX911" s="205"/>
      <c r="AY911" s="207">
        <v>0</v>
      </c>
      <c r="AZ911" s="212"/>
      <c r="BA911" s="404"/>
      <c r="BC911" s="202" t="str">
        <f t="shared" si="107"/>
        <v>AIC</v>
      </c>
      <c r="BD911" s="202" t="str">
        <f t="shared" si="107"/>
        <v/>
      </c>
      <c r="BE911" s="202" t="str">
        <f t="shared" si="107"/>
        <v/>
      </c>
      <c r="BF911" s="202" t="str">
        <f t="shared" si="107"/>
        <v/>
      </c>
      <c r="BG911" s="202" t="str">
        <f t="shared" si="108"/>
        <v>NO</v>
      </c>
      <c r="BH911" s="202" t="str">
        <f t="shared" si="108"/>
        <v>NO</v>
      </c>
      <c r="BI911" s="202" t="str">
        <f t="shared" si="103"/>
        <v/>
      </c>
      <c r="BK911" s="202" t="b">
        <f t="shared" si="109"/>
        <v>1</v>
      </c>
      <c r="BL911" s="202" t="b">
        <f t="shared" si="109"/>
        <v>1</v>
      </c>
      <c r="BM911" s="202" t="b">
        <f t="shared" si="109"/>
        <v>1</v>
      </c>
      <c r="BN911" s="202" t="b">
        <f t="shared" si="109"/>
        <v>1</v>
      </c>
      <c r="BO911" s="202" t="b">
        <f t="shared" si="109"/>
        <v>1</v>
      </c>
      <c r="BP911" s="202" t="b">
        <f t="shared" si="109"/>
        <v>1</v>
      </c>
      <c r="BQ911" s="202" t="b">
        <f t="shared" si="109"/>
        <v>1</v>
      </c>
    </row>
    <row r="912" spans="1:69" s="214" customFormat="1" ht="12" customHeight="1" x14ac:dyDescent="0.2">
      <c r="A912" s="278">
        <v>43900003</v>
      </c>
      <c r="B912" s="269" t="s">
        <v>2540</v>
      </c>
      <c r="C912" s="200" t="s">
        <v>1258</v>
      </c>
      <c r="D912" s="201" t="s">
        <v>478</v>
      </c>
      <c r="E912" s="170"/>
      <c r="F912" s="200"/>
      <c r="G912" s="201"/>
      <c r="H912" s="202" t="s">
        <v>1684</v>
      </c>
      <c r="I912" s="202" t="s">
        <v>1684</v>
      </c>
      <c r="J912" s="202" t="s">
        <v>1684</v>
      </c>
      <c r="K912" s="202" t="s">
        <v>478</v>
      </c>
      <c r="L912" s="202" t="s">
        <v>1685</v>
      </c>
      <c r="M912" s="202" t="s">
        <v>1685</v>
      </c>
      <c r="N912" s="202" t="s">
        <v>1684</v>
      </c>
      <c r="O912" s="167"/>
      <c r="P912" s="203">
        <v>5848610</v>
      </c>
      <c r="Q912" s="203">
        <v>5848610</v>
      </c>
      <c r="R912" s="203">
        <v>5848610</v>
      </c>
      <c r="S912" s="203">
        <v>-21484570.550000001</v>
      </c>
      <c r="T912" s="203">
        <v>-21484570.550000001</v>
      </c>
      <c r="U912" s="203">
        <v>-21484570.550000001</v>
      </c>
      <c r="V912" s="203">
        <v>-21484570.550000001</v>
      </c>
      <c r="W912" s="203">
        <v>-21484570.550000001</v>
      </c>
      <c r="X912" s="203">
        <v>-21484570.550000001</v>
      </c>
      <c r="Y912" s="203">
        <v>-21484570.550000001</v>
      </c>
      <c r="Z912" s="203">
        <v>-21484570.550000001</v>
      </c>
      <c r="AA912" s="203">
        <v>-21484570.550000001</v>
      </c>
      <c r="AB912" s="203">
        <v>-21484570.550000001</v>
      </c>
      <c r="AC912" s="203"/>
      <c r="AD912" s="203"/>
      <c r="AE912" s="203">
        <v>-15790157.935416669</v>
      </c>
      <c r="AF912" s="215"/>
      <c r="AG912" s="216"/>
      <c r="AH912" s="205"/>
      <c r="AI912" s="205"/>
      <c r="AJ912" s="205"/>
      <c r="AK912" s="206">
        <v>-15790157.935416669</v>
      </c>
      <c r="AL912" s="205">
        <v>-15790157.935416669</v>
      </c>
      <c r="AM912" s="207"/>
      <c r="AN912" s="205"/>
      <c r="AO912" s="208">
        <v>0</v>
      </c>
      <c r="AP912" s="209"/>
      <c r="AQ912" s="210">
        <v>-21484570.550000001</v>
      </c>
      <c r="AR912" s="205"/>
      <c r="AS912" s="205"/>
      <c r="AT912" s="205"/>
      <c r="AU912" s="206">
        <v>-21484570.550000001</v>
      </c>
      <c r="AV912" s="205">
        <v>-21484570.550000001</v>
      </c>
      <c r="AW912" s="207"/>
      <c r="AX912" s="205"/>
      <c r="AY912" s="207">
        <v>0</v>
      </c>
      <c r="AZ912" s="212" t="s">
        <v>4876</v>
      </c>
      <c r="BA912" s="404"/>
      <c r="BC912" s="202" t="str">
        <f t="shared" si="107"/>
        <v/>
      </c>
      <c r="BD912" s="202" t="str">
        <f t="shared" si="107"/>
        <v/>
      </c>
      <c r="BE912" s="202" t="str">
        <f t="shared" si="107"/>
        <v/>
      </c>
      <c r="BF912" s="202" t="str">
        <f t="shared" si="107"/>
        <v>Non-Op</v>
      </c>
      <c r="BG912" s="202" t="str">
        <f t="shared" si="108"/>
        <v>NO</v>
      </c>
      <c r="BH912" s="202" t="str">
        <f t="shared" si="108"/>
        <v>NO</v>
      </c>
      <c r="BI912" s="202" t="str">
        <f t="shared" si="103"/>
        <v/>
      </c>
      <c r="BK912" s="202" t="b">
        <f t="shared" si="109"/>
        <v>1</v>
      </c>
      <c r="BL912" s="202" t="b">
        <f t="shared" si="109"/>
        <v>1</v>
      </c>
      <c r="BM912" s="202" t="b">
        <f t="shared" si="109"/>
        <v>1</v>
      </c>
      <c r="BN912" s="202" t="b">
        <f t="shared" si="109"/>
        <v>1</v>
      </c>
      <c r="BO912" s="202" t="b">
        <f t="shared" si="109"/>
        <v>1</v>
      </c>
      <c r="BP912" s="202" t="b">
        <f t="shared" si="109"/>
        <v>1</v>
      </c>
      <c r="BQ912" s="202" t="b">
        <f t="shared" si="109"/>
        <v>1</v>
      </c>
    </row>
    <row r="913" spans="1:69" s="214" customFormat="1" ht="12" customHeight="1" x14ac:dyDescent="0.2">
      <c r="A913" s="239">
        <v>21600011</v>
      </c>
      <c r="B913" s="240" t="s">
        <v>2541</v>
      </c>
      <c r="C913" s="200" t="s">
        <v>1259</v>
      </c>
      <c r="D913" s="201" t="s">
        <v>478</v>
      </c>
      <c r="E913" s="170"/>
      <c r="F913" s="200"/>
      <c r="G913" s="201"/>
      <c r="H913" s="202" t="s">
        <v>1684</v>
      </c>
      <c r="I913" s="202" t="s">
        <v>1684</v>
      </c>
      <c r="J913" s="202" t="s">
        <v>1684</v>
      </c>
      <c r="K913" s="202" t="s">
        <v>478</v>
      </c>
      <c r="L913" s="202" t="s">
        <v>1685</v>
      </c>
      <c r="M913" s="202" t="s">
        <v>1685</v>
      </c>
      <c r="N913" s="202" t="s">
        <v>1684</v>
      </c>
      <c r="O913" s="167"/>
      <c r="P913" s="203">
        <v>17329518.510000002</v>
      </c>
      <c r="Q913" s="203">
        <v>24120574.16</v>
      </c>
      <c r="R913" s="203">
        <v>25028824.289999999</v>
      </c>
      <c r="S913" s="203">
        <v>21534947.190000001</v>
      </c>
      <c r="T913" s="203">
        <v>-5848610</v>
      </c>
      <c r="U913" s="203">
        <v>15774841.310000001</v>
      </c>
      <c r="V913" s="203">
        <v>16075312.880000001</v>
      </c>
      <c r="W913" s="203">
        <v>13006418.390000001</v>
      </c>
      <c r="X913" s="203">
        <v>11416480.609999999</v>
      </c>
      <c r="Y913" s="203">
        <v>4979072.58</v>
      </c>
      <c r="Z913" s="203">
        <v>-62238153.25</v>
      </c>
      <c r="AA913" s="203">
        <v>-86771374.730000004</v>
      </c>
      <c r="AB913" s="203">
        <v>-10590854.880000001</v>
      </c>
      <c r="AC913" s="203"/>
      <c r="AD913" s="203"/>
      <c r="AE913" s="203">
        <v>-1629361.2295833339</v>
      </c>
      <c r="AF913" s="215"/>
      <c r="AG913" s="216"/>
      <c r="AH913" s="205"/>
      <c r="AI913" s="205"/>
      <c r="AJ913" s="205"/>
      <c r="AK913" s="206">
        <v>-1629361.2295833339</v>
      </c>
      <c r="AL913" s="205">
        <v>-1629361.2295833339</v>
      </c>
      <c r="AM913" s="207"/>
      <c r="AN913" s="205"/>
      <c r="AO913" s="208">
        <v>0</v>
      </c>
      <c r="AP913" s="209"/>
      <c r="AQ913" s="210">
        <v>-10590854.880000001</v>
      </c>
      <c r="AR913" s="205"/>
      <c r="AS913" s="205"/>
      <c r="AT913" s="205"/>
      <c r="AU913" s="206">
        <v>-10590854.880000001</v>
      </c>
      <c r="AV913" s="205">
        <v>-10590854.880000001</v>
      </c>
      <c r="AW913" s="207"/>
      <c r="AX913" s="205"/>
      <c r="AY913" s="207">
        <v>0</v>
      </c>
      <c r="AZ913" s="212" t="s">
        <v>4904</v>
      </c>
      <c r="BA913" s="404"/>
      <c r="BC913" s="202" t="str">
        <f t="shared" si="107"/>
        <v/>
      </c>
      <c r="BD913" s="202" t="str">
        <f t="shared" si="107"/>
        <v/>
      </c>
      <c r="BE913" s="202" t="str">
        <f t="shared" si="107"/>
        <v/>
      </c>
      <c r="BF913" s="202" t="str">
        <f t="shared" si="107"/>
        <v>Non-Op</v>
      </c>
      <c r="BG913" s="202" t="str">
        <f t="shared" si="108"/>
        <v>NO</v>
      </c>
      <c r="BH913" s="202" t="str">
        <f t="shared" si="108"/>
        <v>NO</v>
      </c>
      <c r="BI913" s="202" t="str">
        <f t="shared" si="103"/>
        <v/>
      </c>
      <c r="BK913" s="202" t="b">
        <f t="shared" si="109"/>
        <v>1</v>
      </c>
      <c r="BL913" s="202" t="b">
        <f t="shared" si="109"/>
        <v>1</v>
      </c>
      <c r="BM913" s="202" t="b">
        <f t="shared" si="109"/>
        <v>1</v>
      </c>
      <c r="BN913" s="202" t="b">
        <f t="shared" si="109"/>
        <v>1</v>
      </c>
      <c r="BO913" s="202" t="b">
        <f t="shared" si="109"/>
        <v>1</v>
      </c>
      <c r="BP913" s="202" t="b">
        <f t="shared" si="109"/>
        <v>1</v>
      </c>
      <c r="BQ913" s="202" t="b">
        <f t="shared" si="109"/>
        <v>1</v>
      </c>
    </row>
    <row r="914" spans="1:69" s="214" customFormat="1" ht="12" customHeight="1" x14ac:dyDescent="0.2">
      <c r="A914" s="239">
        <v>21600013</v>
      </c>
      <c r="B914" s="240" t="s">
        <v>2542</v>
      </c>
      <c r="C914" s="200" t="s">
        <v>1260</v>
      </c>
      <c r="D914" s="201" t="s">
        <v>475</v>
      </c>
      <c r="E914" s="170"/>
      <c r="F914" s="200"/>
      <c r="G914" s="201"/>
      <c r="H914" s="202" t="s">
        <v>475</v>
      </c>
      <c r="I914" s="202" t="s">
        <v>1684</v>
      </c>
      <c r="J914" s="202" t="s">
        <v>1684</v>
      </c>
      <c r="K914" s="202" t="s">
        <v>1684</v>
      </c>
      <c r="L914" s="202" t="s">
        <v>1685</v>
      </c>
      <c r="M914" s="202" t="s">
        <v>1685</v>
      </c>
      <c r="N914" s="202" t="s">
        <v>1684</v>
      </c>
      <c r="O914" s="167"/>
      <c r="P914" s="203">
        <v>77562549.519999996</v>
      </c>
      <c r="Q914" s="203">
        <v>77562549.519999996</v>
      </c>
      <c r="R914" s="203">
        <v>77562549.519999996</v>
      </c>
      <c r="S914" s="203">
        <v>77562549.519999996</v>
      </c>
      <c r="T914" s="203">
        <v>77562549.519999996</v>
      </c>
      <c r="U914" s="203">
        <v>77562549.519999996</v>
      </c>
      <c r="V914" s="203">
        <v>77562549.519999996</v>
      </c>
      <c r="W914" s="203">
        <v>77562549.519999996</v>
      </c>
      <c r="X914" s="203">
        <v>77562549.519999996</v>
      </c>
      <c r="Y914" s="203">
        <v>77562549.519999996</v>
      </c>
      <c r="Z914" s="203">
        <v>77562549.519999996</v>
      </c>
      <c r="AA914" s="203">
        <v>77562549.519999996</v>
      </c>
      <c r="AB914" s="203">
        <v>77562549.519999996</v>
      </c>
      <c r="AC914" s="203"/>
      <c r="AD914" s="203"/>
      <c r="AE914" s="203">
        <v>77562549.519999996</v>
      </c>
      <c r="AF914" s="215"/>
      <c r="AG914" s="216"/>
      <c r="AH914" s="205">
        <v>77562549.519999996</v>
      </c>
      <c r="AI914" s="205"/>
      <c r="AJ914" s="205"/>
      <c r="AK914" s="206"/>
      <c r="AL914" s="205">
        <v>0</v>
      </c>
      <c r="AM914" s="207"/>
      <c r="AN914" s="205"/>
      <c r="AO914" s="208">
        <v>0</v>
      </c>
      <c r="AP914" s="209"/>
      <c r="AQ914" s="210">
        <v>77562549.519999996</v>
      </c>
      <c r="AR914" s="205">
        <v>77562549.519999996</v>
      </c>
      <c r="AS914" s="205"/>
      <c r="AT914" s="205"/>
      <c r="AU914" s="206"/>
      <c r="AV914" s="205">
        <v>0</v>
      </c>
      <c r="AW914" s="207"/>
      <c r="AX914" s="205"/>
      <c r="AY914" s="207">
        <v>0</v>
      </c>
      <c r="AZ914" s="212"/>
      <c r="BA914" s="404"/>
      <c r="BC914" s="202" t="str">
        <f t="shared" si="107"/>
        <v>AIC</v>
      </c>
      <c r="BD914" s="202" t="str">
        <f t="shared" si="107"/>
        <v/>
      </c>
      <c r="BE914" s="202" t="str">
        <f t="shared" si="107"/>
        <v/>
      </c>
      <c r="BF914" s="202" t="str">
        <f t="shared" si="107"/>
        <v/>
      </c>
      <c r="BG914" s="202" t="str">
        <f t="shared" si="108"/>
        <v>NO</v>
      </c>
      <c r="BH914" s="202" t="str">
        <f t="shared" si="108"/>
        <v>NO</v>
      </c>
      <c r="BI914" s="202" t="str">
        <f t="shared" si="103"/>
        <v/>
      </c>
      <c r="BK914" s="202" t="b">
        <f t="shared" si="109"/>
        <v>1</v>
      </c>
      <c r="BL914" s="202" t="b">
        <f t="shared" si="109"/>
        <v>1</v>
      </c>
      <c r="BM914" s="202" t="b">
        <f t="shared" si="109"/>
        <v>1</v>
      </c>
      <c r="BN914" s="202" t="b">
        <f t="shared" si="109"/>
        <v>1</v>
      </c>
      <c r="BO914" s="202" t="b">
        <f t="shared" si="109"/>
        <v>1</v>
      </c>
      <c r="BP914" s="202" t="b">
        <f t="shared" si="109"/>
        <v>1</v>
      </c>
      <c r="BQ914" s="202" t="b">
        <f t="shared" si="109"/>
        <v>1</v>
      </c>
    </row>
    <row r="915" spans="1:69" s="214" customFormat="1" ht="12" customHeight="1" x14ac:dyDescent="0.2">
      <c r="A915" s="239">
        <v>21600023</v>
      </c>
      <c r="B915" s="240" t="s">
        <v>2543</v>
      </c>
      <c r="C915" s="200" t="s">
        <v>1261</v>
      </c>
      <c r="D915" s="201" t="s">
        <v>475</v>
      </c>
      <c r="E915" s="170"/>
      <c r="F915" s="200"/>
      <c r="G915" s="201"/>
      <c r="H915" s="202" t="s">
        <v>475</v>
      </c>
      <c r="I915" s="202" t="s">
        <v>1684</v>
      </c>
      <c r="J915" s="202" t="s">
        <v>1684</v>
      </c>
      <c r="K915" s="202" t="s">
        <v>1684</v>
      </c>
      <c r="L915" s="202" t="s">
        <v>1685</v>
      </c>
      <c r="M915" s="202" t="s">
        <v>1685</v>
      </c>
      <c r="N915" s="202" t="s">
        <v>1684</v>
      </c>
      <c r="O915" s="167"/>
      <c r="P915" s="203">
        <v>1755001.25</v>
      </c>
      <c r="Q915" s="203">
        <v>1755001.25</v>
      </c>
      <c r="R915" s="203">
        <v>1755001.25</v>
      </c>
      <c r="S915" s="203">
        <v>1755001.25</v>
      </c>
      <c r="T915" s="203">
        <v>1755001.25</v>
      </c>
      <c r="U915" s="203">
        <v>1755001.25</v>
      </c>
      <c r="V915" s="203">
        <v>1755001.25</v>
      </c>
      <c r="W915" s="203">
        <v>1755001.25</v>
      </c>
      <c r="X915" s="203">
        <v>1755001.25</v>
      </c>
      <c r="Y915" s="203">
        <v>1755001.25</v>
      </c>
      <c r="Z915" s="203">
        <v>1755001.25</v>
      </c>
      <c r="AA915" s="203">
        <v>1755001.25</v>
      </c>
      <c r="AB915" s="203">
        <v>1755001.25</v>
      </c>
      <c r="AC915" s="203"/>
      <c r="AD915" s="203"/>
      <c r="AE915" s="203">
        <v>1755001.25</v>
      </c>
      <c r="AF915" s="215"/>
      <c r="AG915" s="216"/>
      <c r="AH915" s="205">
        <v>1755001.25</v>
      </c>
      <c r="AI915" s="205"/>
      <c r="AJ915" s="205"/>
      <c r="AK915" s="206"/>
      <c r="AL915" s="205">
        <v>0</v>
      </c>
      <c r="AM915" s="207"/>
      <c r="AN915" s="205"/>
      <c r="AO915" s="208">
        <v>0</v>
      </c>
      <c r="AP915" s="209"/>
      <c r="AQ915" s="210">
        <v>1755001.25</v>
      </c>
      <c r="AR915" s="205">
        <v>1755001.25</v>
      </c>
      <c r="AS915" s="205"/>
      <c r="AT915" s="205"/>
      <c r="AU915" s="206"/>
      <c r="AV915" s="205">
        <v>0</v>
      </c>
      <c r="AW915" s="207"/>
      <c r="AX915" s="205"/>
      <c r="AY915" s="207">
        <v>0</v>
      </c>
      <c r="AZ915" s="212"/>
      <c r="BA915" s="404"/>
      <c r="BC915" s="202" t="str">
        <f t="shared" si="107"/>
        <v>AIC</v>
      </c>
      <c r="BD915" s="202" t="str">
        <f t="shared" si="107"/>
        <v/>
      </c>
      <c r="BE915" s="202" t="str">
        <f t="shared" si="107"/>
        <v/>
      </c>
      <c r="BF915" s="202" t="str">
        <f t="shared" si="107"/>
        <v/>
      </c>
      <c r="BG915" s="202" t="str">
        <f t="shared" si="108"/>
        <v>NO</v>
      </c>
      <c r="BH915" s="202" t="str">
        <f t="shared" si="108"/>
        <v>NO</v>
      </c>
      <c r="BI915" s="202" t="str">
        <f t="shared" si="103"/>
        <v/>
      </c>
      <c r="BK915" s="202" t="b">
        <f t="shared" si="109"/>
        <v>1</v>
      </c>
      <c r="BL915" s="202" t="b">
        <f t="shared" si="109"/>
        <v>1</v>
      </c>
      <c r="BM915" s="202" t="b">
        <f t="shared" si="109"/>
        <v>1</v>
      </c>
      <c r="BN915" s="202" t="b">
        <f t="shared" si="109"/>
        <v>1</v>
      </c>
      <c r="BO915" s="202" t="b">
        <f t="shared" si="109"/>
        <v>1</v>
      </c>
      <c r="BP915" s="202" t="b">
        <f t="shared" si="109"/>
        <v>1</v>
      </c>
      <c r="BQ915" s="202" t="b">
        <f t="shared" si="109"/>
        <v>1</v>
      </c>
    </row>
    <row r="916" spans="1:69" s="214" customFormat="1" ht="12" customHeight="1" x14ac:dyDescent="0.2">
      <c r="A916" s="239">
        <v>21600033</v>
      </c>
      <c r="B916" s="240" t="s">
        <v>2544</v>
      </c>
      <c r="C916" s="200" t="s">
        <v>1262</v>
      </c>
      <c r="D916" s="201" t="s">
        <v>475</v>
      </c>
      <c r="E916" s="170"/>
      <c r="F916" s="200"/>
      <c r="G916" s="201"/>
      <c r="H916" s="202" t="s">
        <v>475</v>
      </c>
      <c r="I916" s="202" t="s">
        <v>1684</v>
      </c>
      <c r="J916" s="202" t="s">
        <v>1684</v>
      </c>
      <c r="K916" s="202" t="s">
        <v>1684</v>
      </c>
      <c r="L916" s="202" t="s">
        <v>1685</v>
      </c>
      <c r="M916" s="202" t="s">
        <v>1685</v>
      </c>
      <c r="N916" s="202" t="s">
        <v>1684</v>
      </c>
      <c r="O916" s="167"/>
      <c r="P916" s="203">
        <v>1471103.62</v>
      </c>
      <c r="Q916" s="203">
        <v>1471103.62</v>
      </c>
      <c r="R916" s="203">
        <v>1471103.62</v>
      </c>
      <c r="S916" s="203">
        <v>1471103.62</v>
      </c>
      <c r="T916" s="203">
        <v>1471103.62</v>
      </c>
      <c r="U916" s="203">
        <v>1471103.62</v>
      </c>
      <c r="V916" s="203">
        <v>1471103.62</v>
      </c>
      <c r="W916" s="203">
        <v>1471103.62</v>
      </c>
      <c r="X916" s="203">
        <v>1471103.62</v>
      </c>
      <c r="Y916" s="203">
        <v>1471103.62</v>
      </c>
      <c r="Z916" s="203">
        <v>1471103.62</v>
      </c>
      <c r="AA916" s="203">
        <v>1471103.62</v>
      </c>
      <c r="AB916" s="203">
        <v>1471103.62</v>
      </c>
      <c r="AC916" s="203"/>
      <c r="AD916" s="203"/>
      <c r="AE916" s="203">
        <v>1471103.6200000003</v>
      </c>
      <c r="AF916" s="215"/>
      <c r="AG916" s="216"/>
      <c r="AH916" s="205">
        <v>1471103.6200000003</v>
      </c>
      <c r="AI916" s="205"/>
      <c r="AJ916" s="205"/>
      <c r="AK916" s="206"/>
      <c r="AL916" s="205">
        <v>0</v>
      </c>
      <c r="AM916" s="207"/>
      <c r="AN916" s="205"/>
      <c r="AO916" s="208">
        <v>0</v>
      </c>
      <c r="AP916" s="209"/>
      <c r="AQ916" s="210">
        <v>1471103.62</v>
      </c>
      <c r="AR916" s="205">
        <v>1471103.62</v>
      </c>
      <c r="AS916" s="205"/>
      <c r="AT916" s="205"/>
      <c r="AU916" s="206"/>
      <c r="AV916" s="205">
        <v>0</v>
      </c>
      <c r="AW916" s="207"/>
      <c r="AX916" s="205"/>
      <c r="AY916" s="207">
        <v>0</v>
      </c>
      <c r="AZ916" s="212"/>
      <c r="BA916" s="404"/>
      <c r="BC916" s="202" t="str">
        <f t="shared" si="107"/>
        <v>AIC</v>
      </c>
      <c r="BD916" s="202" t="str">
        <f t="shared" si="107"/>
        <v/>
      </c>
      <c r="BE916" s="202" t="str">
        <f t="shared" si="107"/>
        <v/>
      </c>
      <c r="BF916" s="202" t="str">
        <f t="shared" si="107"/>
        <v/>
      </c>
      <c r="BG916" s="202" t="str">
        <f t="shared" si="108"/>
        <v>NO</v>
      </c>
      <c r="BH916" s="202" t="str">
        <f t="shared" si="108"/>
        <v>NO</v>
      </c>
      <c r="BI916" s="202" t="str">
        <f t="shared" si="103"/>
        <v/>
      </c>
      <c r="BK916" s="202" t="b">
        <f t="shared" si="109"/>
        <v>1</v>
      </c>
      <c r="BL916" s="202" t="b">
        <f t="shared" si="109"/>
        <v>1</v>
      </c>
      <c r="BM916" s="202" t="b">
        <f t="shared" si="109"/>
        <v>1</v>
      </c>
      <c r="BN916" s="202" t="b">
        <f t="shared" si="109"/>
        <v>1</v>
      </c>
      <c r="BO916" s="202" t="b">
        <f t="shared" si="109"/>
        <v>1</v>
      </c>
      <c r="BP916" s="202" t="b">
        <f t="shared" si="109"/>
        <v>1</v>
      </c>
      <c r="BQ916" s="202" t="b">
        <f t="shared" si="109"/>
        <v>1</v>
      </c>
    </row>
    <row r="917" spans="1:69" s="214" customFormat="1" ht="12" customHeight="1" x14ac:dyDescent="0.2">
      <c r="A917" s="239">
        <v>21600053</v>
      </c>
      <c r="B917" s="240" t="s">
        <v>2545</v>
      </c>
      <c r="C917" s="200" t="s">
        <v>1263</v>
      </c>
      <c r="D917" s="201" t="s">
        <v>475</v>
      </c>
      <c r="E917" s="170"/>
      <c r="F917" s="200"/>
      <c r="G917" s="201"/>
      <c r="H917" s="202" t="s">
        <v>475</v>
      </c>
      <c r="I917" s="202" t="s">
        <v>1684</v>
      </c>
      <c r="J917" s="202" t="s">
        <v>1684</v>
      </c>
      <c r="K917" s="202" t="s">
        <v>1684</v>
      </c>
      <c r="L917" s="202" t="s">
        <v>1685</v>
      </c>
      <c r="M917" s="202" t="s">
        <v>1685</v>
      </c>
      <c r="N917" s="202" t="s">
        <v>1684</v>
      </c>
      <c r="O917" s="167"/>
      <c r="P917" s="203">
        <v>16359946.109999999</v>
      </c>
      <c r="Q917" s="203">
        <v>16359946.109999999</v>
      </c>
      <c r="R917" s="203">
        <v>16359946.109999999</v>
      </c>
      <c r="S917" s="203">
        <v>16359946.109999999</v>
      </c>
      <c r="T917" s="203">
        <v>16359946.109999999</v>
      </c>
      <c r="U917" s="203">
        <v>16359946.109999999</v>
      </c>
      <c r="V917" s="203">
        <v>16359946.109999999</v>
      </c>
      <c r="W917" s="203">
        <v>16359946.109999999</v>
      </c>
      <c r="X917" s="203">
        <v>16359946.109999999</v>
      </c>
      <c r="Y917" s="203">
        <v>16359946.109999999</v>
      </c>
      <c r="Z917" s="203">
        <v>16359946.109999999</v>
      </c>
      <c r="AA917" s="203">
        <v>16359946.109999999</v>
      </c>
      <c r="AB917" s="203">
        <v>16359946.109999999</v>
      </c>
      <c r="AC917" s="203"/>
      <c r="AD917" s="203"/>
      <c r="AE917" s="203">
        <v>16359946.110000005</v>
      </c>
      <c r="AF917" s="215"/>
      <c r="AG917" s="216"/>
      <c r="AH917" s="205">
        <v>16359946.110000005</v>
      </c>
      <c r="AI917" s="205"/>
      <c r="AJ917" s="205"/>
      <c r="AK917" s="206"/>
      <c r="AL917" s="205">
        <v>0</v>
      </c>
      <c r="AM917" s="207"/>
      <c r="AN917" s="205"/>
      <c r="AO917" s="208">
        <v>0</v>
      </c>
      <c r="AP917" s="209"/>
      <c r="AQ917" s="210">
        <v>16359946.109999999</v>
      </c>
      <c r="AR917" s="205">
        <v>16359946.109999999</v>
      </c>
      <c r="AS917" s="205"/>
      <c r="AT917" s="205"/>
      <c r="AU917" s="206"/>
      <c r="AV917" s="205">
        <v>0</v>
      </c>
      <c r="AW917" s="207"/>
      <c r="AX917" s="205"/>
      <c r="AY917" s="207">
        <v>0</v>
      </c>
      <c r="AZ917" s="212"/>
      <c r="BA917" s="404"/>
      <c r="BC917" s="202" t="str">
        <f t="shared" si="107"/>
        <v>AIC</v>
      </c>
      <c r="BD917" s="202" t="str">
        <f t="shared" si="107"/>
        <v/>
      </c>
      <c r="BE917" s="202" t="str">
        <f t="shared" si="107"/>
        <v/>
      </c>
      <c r="BF917" s="202" t="str">
        <f t="shared" si="107"/>
        <v/>
      </c>
      <c r="BG917" s="202" t="str">
        <f t="shared" si="108"/>
        <v>NO</v>
      </c>
      <c r="BH917" s="202" t="str">
        <f t="shared" si="108"/>
        <v>NO</v>
      </c>
      <c r="BI917" s="202" t="str">
        <f t="shared" si="103"/>
        <v/>
      </c>
      <c r="BK917" s="202" t="b">
        <f t="shared" si="109"/>
        <v>1</v>
      </c>
      <c r="BL917" s="202" t="b">
        <f t="shared" si="109"/>
        <v>1</v>
      </c>
      <c r="BM917" s="202" t="b">
        <f t="shared" si="109"/>
        <v>1</v>
      </c>
      <c r="BN917" s="202" t="b">
        <f t="shared" si="109"/>
        <v>1</v>
      </c>
      <c r="BO917" s="202" t="b">
        <f t="shared" si="109"/>
        <v>1</v>
      </c>
      <c r="BP917" s="202" t="b">
        <f t="shared" si="109"/>
        <v>1</v>
      </c>
      <c r="BQ917" s="202" t="b">
        <f t="shared" si="109"/>
        <v>1</v>
      </c>
    </row>
    <row r="918" spans="1:69" s="214" customFormat="1" ht="12" customHeight="1" x14ac:dyDescent="0.2">
      <c r="A918" s="239">
        <v>21610013</v>
      </c>
      <c r="B918" s="240" t="s">
        <v>2546</v>
      </c>
      <c r="C918" s="200" t="s">
        <v>1264</v>
      </c>
      <c r="D918" s="201" t="s">
        <v>475</v>
      </c>
      <c r="E918" s="170"/>
      <c r="F918" s="200"/>
      <c r="G918" s="201"/>
      <c r="H918" s="202" t="s">
        <v>475</v>
      </c>
      <c r="I918" s="202" t="s">
        <v>1684</v>
      </c>
      <c r="J918" s="202" t="s">
        <v>1684</v>
      </c>
      <c r="K918" s="202" t="s">
        <v>1684</v>
      </c>
      <c r="L918" s="202" t="s">
        <v>1685</v>
      </c>
      <c r="M918" s="202" t="s">
        <v>1685</v>
      </c>
      <c r="N918" s="202" t="s">
        <v>1684</v>
      </c>
      <c r="O918" s="167"/>
      <c r="P918" s="203">
        <v>19215436</v>
      </c>
      <c r="Q918" s="203">
        <v>19215436</v>
      </c>
      <c r="R918" s="203">
        <v>19215436</v>
      </c>
      <c r="S918" s="203">
        <v>19347542</v>
      </c>
      <c r="T918" s="203">
        <v>19347542</v>
      </c>
      <c r="U918" s="203">
        <v>19347542</v>
      </c>
      <c r="V918" s="203">
        <v>19201404</v>
      </c>
      <c r="W918" s="203">
        <v>19201404</v>
      </c>
      <c r="X918" s="203">
        <v>19201404</v>
      </c>
      <c r="Y918" s="203">
        <v>19336429</v>
      </c>
      <c r="Z918" s="203">
        <v>19336429</v>
      </c>
      <c r="AA918" s="203">
        <v>19336429</v>
      </c>
      <c r="AB918" s="203">
        <v>19756868</v>
      </c>
      <c r="AC918" s="203"/>
      <c r="AD918" s="203"/>
      <c r="AE918" s="203">
        <v>19297762.416666668</v>
      </c>
      <c r="AF918" s="215"/>
      <c r="AG918" s="216"/>
      <c r="AH918" s="205">
        <v>19297762.416666668</v>
      </c>
      <c r="AI918" s="205"/>
      <c r="AJ918" s="205"/>
      <c r="AK918" s="206"/>
      <c r="AL918" s="205">
        <v>0</v>
      </c>
      <c r="AM918" s="207"/>
      <c r="AN918" s="205"/>
      <c r="AO918" s="208">
        <v>0</v>
      </c>
      <c r="AP918" s="209"/>
      <c r="AQ918" s="210">
        <v>19756868</v>
      </c>
      <c r="AR918" s="205">
        <v>19756868</v>
      </c>
      <c r="AS918" s="205"/>
      <c r="AT918" s="205"/>
      <c r="AU918" s="206"/>
      <c r="AV918" s="205">
        <v>0</v>
      </c>
      <c r="AW918" s="207"/>
      <c r="AX918" s="205"/>
      <c r="AY918" s="207">
        <v>0</v>
      </c>
      <c r="AZ918" s="212"/>
      <c r="BA918" s="404"/>
      <c r="BC918" s="202" t="str">
        <f t="shared" si="107"/>
        <v>AIC</v>
      </c>
      <c r="BD918" s="202" t="str">
        <f t="shared" si="107"/>
        <v/>
      </c>
      <c r="BE918" s="202" t="str">
        <f t="shared" si="107"/>
        <v/>
      </c>
      <c r="BF918" s="202" t="str">
        <f t="shared" si="107"/>
        <v/>
      </c>
      <c r="BG918" s="202" t="str">
        <f t="shared" si="108"/>
        <v>NO</v>
      </c>
      <c r="BH918" s="202" t="str">
        <f t="shared" si="108"/>
        <v>NO</v>
      </c>
      <c r="BI918" s="202" t="str">
        <f t="shared" si="103"/>
        <v/>
      </c>
      <c r="BK918" s="202" t="b">
        <f t="shared" si="109"/>
        <v>1</v>
      </c>
      <c r="BL918" s="202" t="b">
        <f t="shared" si="109"/>
        <v>1</v>
      </c>
      <c r="BM918" s="202" t="b">
        <f t="shared" si="109"/>
        <v>1</v>
      </c>
      <c r="BN918" s="202" t="b">
        <f t="shared" si="109"/>
        <v>1</v>
      </c>
      <c r="BO918" s="202" t="b">
        <f t="shared" si="109"/>
        <v>1</v>
      </c>
      <c r="BP918" s="202" t="b">
        <f t="shared" si="109"/>
        <v>1</v>
      </c>
      <c r="BQ918" s="202" t="b">
        <f t="shared" si="109"/>
        <v>1</v>
      </c>
    </row>
    <row r="919" spans="1:69" s="214" customFormat="1" ht="12" customHeight="1" x14ac:dyDescent="0.2">
      <c r="A919" s="239">
        <v>21900103</v>
      </c>
      <c r="B919" s="240" t="s">
        <v>2547</v>
      </c>
      <c r="C919" s="200" t="s">
        <v>1265</v>
      </c>
      <c r="D919" s="201" t="s">
        <v>475</v>
      </c>
      <c r="E919" s="170"/>
      <c r="F919" s="200"/>
      <c r="G919" s="201"/>
      <c r="H919" s="202" t="s">
        <v>475</v>
      </c>
      <c r="I919" s="202" t="s">
        <v>1684</v>
      </c>
      <c r="J919" s="202" t="s">
        <v>1684</v>
      </c>
      <c r="K919" s="202" t="s">
        <v>1684</v>
      </c>
      <c r="L919" s="202" t="s">
        <v>1685</v>
      </c>
      <c r="M919" s="202" t="s">
        <v>1685</v>
      </c>
      <c r="N919" s="202" t="s">
        <v>1684</v>
      </c>
      <c r="O919" s="167"/>
      <c r="P919" s="203">
        <v>-13147711.1</v>
      </c>
      <c r="Q919" s="203">
        <v>-13088487.1</v>
      </c>
      <c r="R919" s="203">
        <v>-13029263.1</v>
      </c>
      <c r="S919" s="203">
        <v>-12970039.1</v>
      </c>
      <c r="T919" s="203">
        <v>-12910815.1</v>
      </c>
      <c r="U919" s="203">
        <v>-12851591.1</v>
      </c>
      <c r="V919" s="203">
        <v>-12792367.1</v>
      </c>
      <c r="W919" s="203">
        <v>-12733143.1</v>
      </c>
      <c r="X919" s="203">
        <v>-12673919.1</v>
      </c>
      <c r="Y919" s="203">
        <v>-12614695.1</v>
      </c>
      <c r="Z919" s="203">
        <v>-12555471.1</v>
      </c>
      <c r="AA919" s="203">
        <v>-12496247.1</v>
      </c>
      <c r="AB919" s="203">
        <v>-12437023.1</v>
      </c>
      <c r="AC919" s="203"/>
      <c r="AD919" s="203"/>
      <c r="AE919" s="203">
        <v>-12792367.099999996</v>
      </c>
      <c r="AF919" s="215"/>
      <c r="AG919" s="216"/>
      <c r="AH919" s="205">
        <v>-12792367.099999996</v>
      </c>
      <c r="AI919" s="205"/>
      <c r="AJ919" s="205"/>
      <c r="AK919" s="206"/>
      <c r="AL919" s="205">
        <v>0</v>
      </c>
      <c r="AM919" s="207"/>
      <c r="AN919" s="205"/>
      <c r="AO919" s="208">
        <v>0</v>
      </c>
      <c r="AP919" s="209"/>
      <c r="AQ919" s="210">
        <v>-12437023.1</v>
      </c>
      <c r="AR919" s="205">
        <v>-12437023.1</v>
      </c>
      <c r="AS919" s="205"/>
      <c r="AT919" s="205"/>
      <c r="AU919" s="206"/>
      <c r="AV919" s="205">
        <v>0</v>
      </c>
      <c r="AW919" s="207"/>
      <c r="AX919" s="205"/>
      <c r="AY919" s="207">
        <v>0</v>
      </c>
      <c r="AZ919" s="212"/>
      <c r="BA919" s="404"/>
      <c r="BC919" s="202" t="str">
        <f t="shared" si="107"/>
        <v>AIC</v>
      </c>
      <c r="BD919" s="202" t="str">
        <f t="shared" si="107"/>
        <v/>
      </c>
      <c r="BE919" s="202" t="str">
        <f t="shared" si="107"/>
        <v/>
      </c>
      <c r="BF919" s="202" t="str">
        <f t="shared" si="107"/>
        <v/>
      </c>
      <c r="BG919" s="202" t="str">
        <f t="shared" si="108"/>
        <v>NO</v>
      </c>
      <c r="BH919" s="202" t="str">
        <f t="shared" si="108"/>
        <v>NO</v>
      </c>
      <c r="BI919" s="202" t="str">
        <f t="shared" si="103"/>
        <v/>
      </c>
      <c r="BK919" s="202" t="b">
        <f t="shared" si="109"/>
        <v>1</v>
      </c>
      <c r="BL919" s="202" t="b">
        <f t="shared" si="109"/>
        <v>1</v>
      </c>
      <c r="BM919" s="202" t="b">
        <f t="shared" si="109"/>
        <v>1</v>
      </c>
      <c r="BN919" s="202" t="b">
        <f t="shared" si="109"/>
        <v>1</v>
      </c>
      <c r="BO919" s="202" t="b">
        <f t="shared" si="109"/>
        <v>1</v>
      </c>
      <c r="BP919" s="202" t="b">
        <f t="shared" si="109"/>
        <v>1</v>
      </c>
      <c r="BQ919" s="202" t="b">
        <f t="shared" si="109"/>
        <v>1</v>
      </c>
    </row>
    <row r="920" spans="1:69" s="214" customFormat="1" ht="12" customHeight="1" x14ac:dyDescent="0.2">
      <c r="A920" s="239">
        <v>21900113</v>
      </c>
      <c r="B920" s="240" t="s">
        <v>2548</v>
      </c>
      <c r="C920" s="200" t="s">
        <v>1266</v>
      </c>
      <c r="D920" s="201" t="s">
        <v>475</v>
      </c>
      <c r="E920" s="170"/>
      <c r="F920" s="200"/>
      <c r="G920" s="201"/>
      <c r="H920" s="202" t="s">
        <v>475</v>
      </c>
      <c r="I920" s="202" t="s">
        <v>1684</v>
      </c>
      <c r="J920" s="202" t="s">
        <v>1684</v>
      </c>
      <c r="K920" s="202" t="s">
        <v>1684</v>
      </c>
      <c r="L920" s="202" t="s">
        <v>1685</v>
      </c>
      <c r="M920" s="202" t="s">
        <v>1685</v>
      </c>
      <c r="N920" s="202" t="s">
        <v>1684</v>
      </c>
      <c r="O920" s="167"/>
      <c r="P920" s="203">
        <v>20499588.300000001</v>
      </c>
      <c r="Q920" s="203">
        <v>20401504.300000001</v>
      </c>
      <c r="R920" s="203">
        <v>20303420.300000001</v>
      </c>
      <c r="S920" s="203">
        <v>20205336.300000001</v>
      </c>
      <c r="T920" s="203">
        <v>20107252.300000001</v>
      </c>
      <c r="U920" s="203">
        <v>20009168.300000001</v>
      </c>
      <c r="V920" s="203">
        <v>19911084.300000001</v>
      </c>
      <c r="W920" s="203">
        <v>19813000.300000001</v>
      </c>
      <c r="X920" s="203">
        <v>19714916.300000001</v>
      </c>
      <c r="Y920" s="203">
        <v>19616832.300000001</v>
      </c>
      <c r="Z920" s="203">
        <v>19518748.300000001</v>
      </c>
      <c r="AA920" s="203">
        <v>19420664.300000001</v>
      </c>
      <c r="AB920" s="203">
        <v>19322580.300000001</v>
      </c>
      <c r="AC920" s="203"/>
      <c r="AD920" s="203"/>
      <c r="AE920" s="203">
        <v>19911084.300000004</v>
      </c>
      <c r="AF920" s="215"/>
      <c r="AG920" s="216"/>
      <c r="AH920" s="205">
        <v>19911084.300000004</v>
      </c>
      <c r="AI920" s="205"/>
      <c r="AJ920" s="205"/>
      <c r="AK920" s="206"/>
      <c r="AL920" s="205">
        <v>0</v>
      </c>
      <c r="AM920" s="207"/>
      <c r="AN920" s="205"/>
      <c r="AO920" s="208">
        <v>0</v>
      </c>
      <c r="AP920" s="209"/>
      <c r="AQ920" s="210">
        <v>19322580.300000001</v>
      </c>
      <c r="AR920" s="205">
        <v>19322580.300000001</v>
      </c>
      <c r="AS920" s="205"/>
      <c r="AT920" s="205"/>
      <c r="AU920" s="206"/>
      <c r="AV920" s="205">
        <v>0</v>
      </c>
      <c r="AW920" s="207"/>
      <c r="AX920" s="205"/>
      <c r="AY920" s="207">
        <v>0</v>
      </c>
      <c r="AZ920" s="212"/>
      <c r="BA920" s="404"/>
      <c r="BC920" s="202" t="str">
        <f t="shared" si="107"/>
        <v>AIC</v>
      </c>
      <c r="BD920" s="202" t="str">
        <f t="shared" si="107"/>
        <v/>
      </c>
      <c r="BE920" s="202" t="str">
        <f t="shared" si="107"/>
        <v/>
      </c>
      <c r="BF920" s="202" t="str">
        <f t="shared" si="107"/>
        <v/>
      </c>
      <c r="BG920" s="202" t="str">
        <f t="shared" si="108"/>
        <v>NO</v>
      </c>
      <c r="BH920" s="202" t="str">
        <f t="shared" si="108"/>
        <v>NO</v>
      </c>
      <c r="BI920" s="202" t="str">
        <f t="shared" si="103"/>
        <v/>
      </c>
      <c r="BK920" s="202" t="b">
        <f t="shared" si="109"/>
        <v>1</v>
      </c>
      <c r="BL920" s="202" t="b">
        <f t="shared" si="109"/>
        <v>1</v>
      </c>
      <c r="BM920" s="202" t="b">
        <f t="shared" si="109"/>
        <v>1</v>
      </c>
      <c r="BN920" s="202" t="b">
        <f t="shared" si="109"/>
        <v>1</v>
      </c>
      <c r="BO920" s="202" t="b">
        <f t="shared" si="109"/>
        <v>1</v>
      </c>
      <c r="BP920" s="202" t="b">
        <f t="shared" si="109"/>
        <v>1</v>
      </c>
      <c r="BQ920" s="202" t="b">
        <f t="shared" si="109"/>
        <v>1</v>
      </c>
    </row>
    <row r="921" spans="1:69" s="214" customFormat="1" ht="12" customHeight="1" x14ac:dyDescent="0.2">
      <c r="A921" s="239">
        <v>21900133</v>
      </c>
      <c r="B921" s="240" t="s">
        <v>2549</v>
      </c>
      <c r="C921" s="200" t="s">
        <v>1267</v>
      </c>
      <c r="D921" s="201" t="s">
        <v>475</v>
      </c>
      <c r="E921" s="170"/>
      <c r="F921" s="200"/>
      <c r="G921" s="201"/>
      <c r="H921" s="202" t="s">
        <v>475</v>
      </c>
      <c r="I921" s="202" t="s">
        <v>1684</v>
      </c>
      <c r="J921" s="202" t="s">
        <v>1684</v>
      </c>
      <c r="K921" s="202" t="s">
        <v>1684</v>
      </c>
      <c r="L921" s="202" t="s">
        <v>1685</v>
      </c>
      <c r="M921" s="202" t="s">
        <v>1685</v>
      </c>
      <c r="N921" s="202" t="s">
        <v>1684</v>
      </c>
      <c r="O921" s="167"/>
      <c r="P921" s="203">
        <v>399959.7</v>
      </c>
      <c r="Q921" s="203">
        <v>398182.7</v>
      </c>
      <c r="R921" s="203">
        <v>396405.7</v>
      </c>
      <c r="S921" s="203">
        <v>394628.7</v>
      </c>
      <c r="T921" s="203">
        <v>392851.7</v>
      </c>
      <c r="U921" s="203">
        <v>391074.7</v>
      </c>
      <c r="V921" s="203">
        <v>389297.7</v>
      </c>
      <c r="W921" s="203">
        <v>387520.7</v>
      </c>
      <c r="X921" s="203">
        <v>385743.7</v>
      </c>
      <c r="Y921" s="203">
        <v>383966.7</v>
      </c>
      <c r="Z921" s="203">
        <v>382189.7</v>
      </c>
      <c r="AA921" s="203">
        <v>380412.7</v>
      </c>
      <c r="AB921" s="203">
        <v>378635.7</v>
      </c>
      <c r="AC921" s="203"/>
      <c r="AD921" s="203"/>
      <c r="AE921" s="203">
        <v>389297.70000000013</v>
      </c>
      <c r="AF921" s="215"/>
      <c r="AG921" s="216"/>
      <c r="AH921" s="205">
        <v>389297.70000000013</v>
      </c>
      <c r="AI921" s="205"/>
      <c r="AJ921" s="205"/>
      <c r="AK921" s="206"/>
      <c r="AL921" s="205">
        <v>0</v>
      </c>
      <c r="AM921" s="207"/>
      <c r="AN921" s="205"/>
      <c r="AO921" s="208">
        <v>0</v>
      </c>
      <c r="AP921" s="209"/>
      <c r="AQ921" s="210">
        <v>378635.7</v>
      </c>
      <c r="AR921" s="205">
        <v>378635.7</v>
      </c>
      <c r="AS921" s="205"/>
      <c r="AT921" s="205"/>
      <c r="AU921" s="206"/>
      <c r="AV921" s="205">
        <v>0</v>
      </c>
      <c r="AW921" s="207"/>
      <c r="AX921" s="205"/>
      <c r="AY921" s="207">
        <v>0</v>
      </c>
      <c r="AZ921" s="212"/>
      <c r="BA921" s="404"/>
      <c r="BC921" s="202" t="str">
        <f t="shared" si="107"/>
        <v>AIC</v>
      </c>
      <c r="BD921" s="202" t="str">
        <f t="shared" si="107"/>
        <v/>
      </c>
      <c r="BE921" s="202" t="str">
        <f t="shared" si="107"/>
        <v/>
      </c>
      <c r="BF921" s="202" t="str">
        <f t="shared" si="107"/>
        <v/>
      </c>
      <c r="BG921" s="202" t="str">
        <f t="shared" si="108"/>
        <v>NO</v>
      </c>
      <c r="BH921" s="202" t="str">
        <f t="shared" si="108"/>
        <v>NO</v>
      </c>
      <c r="BI921" s="202" t="str">
        <f t="shared" si="103"/>
        <v/>
      </c>
      <c r="BK921" s="202" t="b">
        <f t="shared" si="109"/>
        <v>1</v>
      </c>
      <c r="BL921" s="202" t="b">
        <f t="shared" si="109"/>
        <v>1</v>
      </c>
      <c r="BM921" s="202" t="b">
        <f t="shared" si="109"/>
        <v>1</v>
      </c>
      <c r="BN921" s="202" t="b">
        <f t="shared" si="109"/>
        <v>1</v>
      </c>
      <c r="BO921" s="202" t="b">
        <f t="shared" si="109"/>
        <v>1</v>
      </c>
      <c r="BP921" s="202" t="b">
        <f t="shared" si="109"/>
        <v>1</v>
      </c>
      <c r="BQ921" s="202" t="b">
        <f t="shared" si="109"/>
        <v>1</v>
      </c>
    </row>
    <row r="922" spans="1:69" s="214" customFormat="1" ht="12" customHeight="1" x14ac:dyDescent="0.2">
      <c r="A922" s="239">
        <v>21900143</v>
      </c>
      <c r="B922" s="240" t="s">
        <v>2550</v>
      </c>
      <c r="C922" s="373" t="s">
        <v>1268</v>
      </c>
      <c r="D922" s="201" t="s">
        <v>478</v>
      </c>
      <c r="E922" s="170"/>
      <c r="F922" s="373"/>
      <c r="G922" s="201"/>
      <c r="H922" s="202" t="s">
        <v>1684</v>
      </c>
      <c r="I922" s="202" t="s">
        <v>1684</v>
      </c>
      <c r="J922" s="202" t="s">
        <v>1684</v>
      </c>
      <c r="K922" s="202" t="s">
        <v>478</v>
      </c>
      <c r="L922" s="202" t="s">
        <v>1685</v>
      </c>
      <c r="M922" s="202" t="s">
        <v>1685</v>
      </c>
      <c r="N922" s="202" t="s">
        <v>1684</v>
      </c>
      <c r="O922" s="167"/>
      <c r="P922" s="203">
        <v>179044645</v>
      </c>
      <c r="Q922" s="203">
        <v>177965811.66999999</v>
      </c>
      <c r="R922" s="203">
        <v>176886978.34</v>
      </c>
      <c r="S922" s="203">
        <v>175808145.00999999</v>
      </c>
      <c r="T922" s="203">
        <v>174729311.68000001</v>
      </c>
      <c r="U922" s="203">
        <v>173650478.34999999</v>
      </c>
      <c r="V922" s="203">
        <v>172571645.02000001</v>
      </c>
      <c r="W922" s="203">
        <v>171492811.69</v>
      </c>
      <c r="X922" s="203">
        <v>170413978.36000001</v>
      </c>
      <c r="Y922" s="203">
        <v>173027604.75</v>
      </c>
      <c r="Z922" s="203">
        <v>171915584.5</v>
      </c>
      <c r="AA922" s="203">
        <v>170803564.25</v>
      </c>
      <c r="AB922" s="203">
        <v>225160346</v>
      </c>
      <c r="AC922" s="203"/>
      <c r="AD922" s="203"/>
      <c r="AE922" s="203">
        <v>175947367.42666665</v>
      </c>
      <c r="AF922" s="215"/>
      <c r="AG922" s="216"/>
      <c r="AH922" s="205"/>
      <c r="AI922" s="205"/>
      <c r="AJ922" s="205"/>
      <c r="AK922" s="206">
        <v>175947367.42666665</v>
      </c>
      <c r="AL922" s="205">
        <v>175947367.42666665</v>
      </c>
      <c r="AM922" s="207"/>
      <c r="AN922" s="205"/>
      <c r="AO922" s="208">
        <v>0</v>
      </c>
      <c r="AP922" s="209"/>
      <c r="AQ922" s="210">
        <v>225160346</v>
      </c>
      <c r="AR922" s="205"/>
      <c r="AS922" s="205"/>
      <c r="AT922" s="205"/>
      <c r="AU922" s="206">
        <v>225160346</v>
      </c>
      <c r="AV922" s="205">
        <v>225160346</v>
      </c>
      <c r="AW922" s="207"/>
      <c r="AX922" s="205"/>
      <c r="AY922" s="207">
        <v>0</v>
      </c>
      <c r="AZ922" s="212" t="s">
        <v>4923</v>
      </c>
      <c r="BA922" s="404"/>
      <c r="BC922" s="202" t="str">
        <f t="shared" si="107"/>
        <v/>
      </c>
      <c r="BD922" s="202" t="str">
        <f t="shared" si="107"/>
        <v/>
      </c>
      <c r="BE922" s="202" t="str">
        <f t="shared" si="107"/>
        <v/>
      </c>
      <c r="BF922" s="202" t="str">
        <f t="shared" si="107"/>
        <v>Non-Op</v>
      </c>
      <c r="BG922" s="202" t="str">
        <f t="shared" si="108"/>
        <v>NO</v>
      </c>
      <c r="BH922" s="202" t="str">
        <f t="shared" si="108"/>
        <v>NO</v>
      </c>
      <c r="BI922" s="202" t="str">
        <f t="shared" si="103"/>
        <v/>
      </c>
      <c r="BK922" s="202" t="b">
        <f t="shared" si="109"/>
        <v>1</v>
      </c>
      <c r="BL922" s="202" t="b">
        <f t="shared" si="109"/>
        <v>1</v>
      </c>
      <c r="BM922" s="202" t="b">
        <f t="shared" si="109"/>
        <v>1</v>
      </c>
      <c r="BN922" s="202" t="b">
        <f t="shared" si="109"/>
        <v>1</v>
      </c>
      <c r="BO922" s="202" t="b">
        <f t="shared" si="109"/>
        <v>1</v>
      </c>
      <c r="BP922" s="202" t="b">
        <f t="shared" si="109"/>
        <v>1</v>
      </c>
      <c r="BQ922" s="202" t="b">
        <f t="shared" si="109"/>
        <v>1</v>
      </c>
    </row>
    <row r="923" spans="1:69" s="214" customFormat="1" ht="12" customHeight="1" x14ac:dyDescent="0.2">
      <c r="A923" s="239">
        <v>21900153</v>
      </c>
      <c r="B923" s="240" t="s">
        <v>2551</v>
      </c>
      <c r="C923" s="373" t="s">
        <v>1269</v>
      </c>
      <c r="D923" s="201" t="s">
        <v>478</v>
      </c>
      <c r="E923" s="170"/>
      <c r="F923" s="373"/>
      <c r="G923" s="201"/>
      <c r="H923" s="202" t="s">
        <v>1684</v>
      </c>
      <c r="I923" s="202" t="s">
        <v>1684</v>
      </c>
      <c r="J923" s="202" t="s">
        <v>1684</v>
      </c>
      <c r="K923" s="202" t="s">
        <v>478</v>
      </c>
      <c r="L923" s="202" t="s">
        <v>1685</v>
      </c>
      <c r="M923" s="202" t="s">
        <v>1685</v>
      </c>
      <c r="N923" s="202" t="s">
        <v>1684</v>
      </c>
      <c r="O923" s="167"/>
      <c r="P923" s="203">
        <v>-62665625.740000002</v>
      </c>
      <c r="Q923" s="203">
        <v>-62665625.740000002</v>
      </c>
      <c r="R923" s="203">
        <v>-62665625.740000002</v>
      </c>
      <c r="S923" s="203">
        <v>-36919710.439999998</v>
      </c>
      <c r="T923" s="203">
        <v>-36693155.439999998</v>
      </c>
      <c r="U923" s="203">
        <v>-36466600.439999998</v>
      </c>
      <c r="V923" s="203">
        <v>-36240045.439999998</v>
      </c>
      <c r="W923" s="203">
        <v>-36013490.439999998</v>
      </c>
      <c r="X923" s="203">
        <v>-35786935.450000003</v>
      </c>
      <c r="Y923" s="203">
        <v>-36335796.990000002</v>
      </c>
      <c r="Z923" s="203">
        <v>-36102272.729999997</v>
      </c>
      <c r="AA923" s="203">
        <v>-35868748.479999997</v>
      </c>
      <c r="AB923" s="203">
        <v>-47283672.649999999</v>
      </c>
      <c r="AC923" s="203"/>
      <c r="AD923" s="203"/>
      <c r="AE923" s="203">
        <v>-42227721.377083339</v>
      </c>
      <c r="AF923" s="215"/>
      <c r="AG923" s="216"/>
      <c r="AH923" s="205"/>
      <c r="AI923" s="205"/>
      <c r="AJ923" s="205"/>
      <c r="AK923" s="206">
        <v>-42227721.377083339</v>
      </c>
      <c r="AL923" s="205">
        <v>-42227721.377083339</v>
      </c>
      <c r="AM923" s="207"/>
      <c r="AN923" s="205"/>
      <c r="AO923" s="208">
        <v>0</v>
      </c>
      <c r="AP923" s="209"/>
      <c r="AQ923" s="210">
        <v>-47283672.649999999</v>
      </c>
      <c r="AR923" s="205"/>
      <c r="AS923" s="205"/>
      <c r="AT923" s="205"/>
      <c r="AU923" s="206">
        <v>-47283672.649999999</v>
      </c>
      <c r="AV923" s="205">
        <v>-47283672.649999999</v>
      </c>
      <c r="AW923" s="207"/>
      <c r="AX923" s="205"/>
      <c r="AY923" s="207">
        <v>0</v>
      </c>
      <c r="AZ923" s="212" t="s">
        <v>4923</v>
      </c>
      <c r="BA923" s="404"/>
      <c r="BC923" s="202" t="str">
        <f t="shared" si="107"/>
        <v/>
      </c>
      <c r="BD923" s="202" t="str">
        <f t="shared" si="107"/>
        <v/>
      </c>
      <c r="BE923" s="202" t="str">
        <f t="shared" si="107"/>
        <v/>
      </c>
      <c r="BF923" s="202" t="str">
        <f t="shared" si="107"/>
        <v>Non-Op</v>
      </c>
      <c r="BG923" s="202" t="str">
        <f t="shared" si="108"/>
        <v>NO</v>
      </c>
      <c r="BH923" s="202" t="str">
        <f t="shared" si="108"/>
        <v>NO</v>
      </c>
      <c r="BI923" s="202" t="str">
        <f t="shared" si="103"/>
        <v/>
      </c>
      <c r="BK923" s="202" t="b">
        <f t="shared" si="109"/>
        <v>1</v>
      </c>
      <c r="BL923" s="202" t="b">
        <f t="shared" si="109"/>
        <v>1</v>
      </c>
      <c r="BM923" s="202" t="b">
        <f t="shared" si="109"/>
        <v>1</v>
      </c>
      <c r="BN923" s="202" t="b">
        <f t="shared" si="109"/>
        <v>1</v>
      </c>
      <c r="BO923" s="202" t="b">
        <f t="shared" si="109"/>
        <v>1</v>
      </c>
      <c r="BP923" s="202" t="b">
        <f t="shared" si="109"/>
        <v>1</v>
      </c>
      <c r="BQ923" s="202" t="b">
        <f t="shared" si="109"/>
        <v>1</v>
      </c>
    </row>
    <row r="924" spans="1:69" s="214" customFormat="1" ht="12" customHeight="1" x14ac:dyDescent="0.2">
      <c r="A924" s="239">
        <v>21900163</v>
      </c>
      <c r="B924" s="240" t="s">
        <v>2552</v>
      </c>
      <c r="C924" s="373" t="s">
        <v>1270</v>
      </c>
      <c r="D924" s="201" t="s">
        <v>478</v>
      </c>
      <c r="E924" s="170"/>
      <c r="F924" s="373"/>
      <c r="G924" s="201"/>
      <c r="H924" s="202" t="s">
        <v>1684</v>
      </c>
      <c r="I924" s="202" t="s">
        <v>1684</v>
      </c>
      <c r="J924" s="202" t="s">
        <v>1684</v>
      </c>
      <c r="K924" s="202" t="s">
        <v>478</v>
      </c>
      <c r="L924" s="202" t="s">
        <v>1685</v>
      </c>
      <c r="M924" s="202" t="s">
        <v>1685</v>
      </c>
      <c r="N924" s="202" t="s">
        <v>1684</v>
      </c>
      <c r="O924" s="237"/>
      <c r="P924" s="203">
        <v>12570522</v>
      </c>
      <c r="Q924" s="203">
        <v>12406007.83</v>
      </c>
      <c r="R924" s="203">
        <v>12241493.66</v>
      </c>
      <c r="S924" s="203">
        <v>12076979.49</v>
      </c>
      <c r="T924" s="203">
        <v>11912465.32</v>
      </c>
      <c r="U924" s="203">
        <v>11747951.15</v>
      </c>
      <c r="V924" s="203">
        <v>11583436.98</v>
      </c>
      <c r="W924" s="203">
        <v>11418922.810000001</v>
      </c>
      <c r="X924" s="203">
        <v>11254408.640000001</v>
      </c>
      <c r="Y924" s="203">
        <v>11089894.470000001</v>
      </c>
      <c r="Z924" s="203">
        <v>10925380.300000001</v>
      </c>
      <c r="AA924" s="203">
        <v>10760866.130000001</v>
      </c>
      <c r="AB924" s="203">
        <v>12359870</v>
      </c>
      <c r="AC924" s="203"/>
      <c r="AD924" s="203"/>
      <c r="AE924" s="203">
        <v>11656916.898333333</v>
      </c>
      <c r="AF924" s="215"/>
      <c r="AG924" s="216"/>
      <c r="AH924" s="205"/>
      <c r="AI924" s="205"/>
      <c r="AJ924" s="205"/>
      <c r="AK924" s="206">
        <v>11656916.898333333</v>
      </c>
      <c r="AL924" s="205">
        <v>11656916.898333333</v>
      </c>
      <c r="AM924" s="207"/>
      <c r="AN924" s="205"/>
      <c r="AO924" s="208">
        <v>0</v>
      </c>
      <c r="AP924" s="205"/>
      <c r="AQ924" s="210">
        <v>12359870</v>
      </c>
      <c r="AR924" s="205"/>
      <c r="AS924" s="205"/>
      <c r="AT924" s="205"/>
      <c r="AU924" s="206">
        <v>12359870</v>
      </c>
      <c r="AV924" s="205">
        <v>12359870</v>
      </c>
      <c r="AW924" s="207"/>
      <c r="AX924" s="205"/>
      <c r="AY924" s="207">
        <v>0</v>
      </c>
      <c r="AZ924" s="212" t="s">
        <v>4917</v>
      </c>
      <c r="BA924" s="404"/>
      <c r="BC924" s="202" t="str">
        <f t="shared" si="107"/>
        <v/>
      </c>
      <c r="BD924" s="202" t="str">
        <f t="shared" si="107"/>
        <v/>
      </c>
      <c r="BE924" s="202" t="str">
        <f t="shared" si="107"/>
        <v/>
      </c>
      <c r="BF924" s="202" t="str">
        <f t="shared" si="107"/>
        <v>Non-Op</v>
      </c>
      <c r="BG924" s="202" t="str">
        <f t="shared" si="108"/>
        <v>NO</v>
      </c>
      <c r="BH924" s="202" t="str">
        <f t="shared" si="108"/>
        <v>NO</v>
      </c>
      <c r="BI924" s="202" t="str">
        <f t="shared" si="103"/>
        <v/>
      </c>
      <c r="BK924" s="202" t="b">
        <f t="shared" si="109"/>
        <v>1</v>
      </c>
      <c r="BL924" s="202" t="b">
        <f t="shared" si="109"/>
        <v>1</v>
      </c>
      <c r="BM924" s="202" t="b">
        <f t="shared" si="109"/>
        <v>1</v>
      </c>
      <c r="BN924" s="202" t="b">
        <f t="shared" si="109"/>
        <v>1</v>
      </c>
      <c r="BO924" s="202" t="b">
        <f t="shared" si="109"/>
        <v>1</v>
      </c>
      <c r="BP924" s="202" t="b">
        <f t="shared" si="109"/>
        <v>1</v>
      </c>
      <c r="BQ924" s="202" t="b">
        <f t="shared" si="109"/>
        <v>1</v>
      </c>
    </row>
    <row r="925" spans="1:69" s="214" customFormat="1" ht="12" customHeight="1" x14ac:dyDescent="0.2">
      <c r="A925" s="239">
        <v>21900173</v>
      </c>
      <c r="B925" s="240" t="s">
        <v>2553</v>
      </c>
      <c r="C925" s="373" t="s">
        <v>1271</v>
      </c>
      <c r="D925" s="201" t="s">
        <v>478</v>
      </c>
      <c r="E925" s="170"/>
      <c r="F925" s="373"/>
      <c r="G925" s="201"/>
      <c r="H925" s="202" t="s">
        <v>1684</v>
      </c>
      <c r="I925" s="202" t="s">
        <v>1684</v>
      </c>
      <c r="J925" s="202" t="s">
        <v>1684</v>
      </c>
      <c r="K925" s="202" t="s">
        <v>478</v>
      </c>
      <c r="L925" s="202" t="s">
        <v>1685</v>
      </c>
      <c r="M925" s="202" t="s">
        <v>1685</v>
      </c>
      <c r="N925" s="202" t="s">
        <v>1684</v>
      </c>
      <c r="O925" s="237"/>
      <c r="P925" s="203">
        <v>-4399682.66</v>
      </c>
      <c r="Q925" s="203">
        <v>-4399682.66</v>
      </c>
      <c r="R925" s="203">
        <v>-4399682.66</v>
      </c>
      <c r="S925" s="203">
        <v>-2536165.65</v>
      </c>
      <c r="T925" s="203">
        <v>-2501617.6800000002</v>
      </c>
      <c r="U925" s="203">
        <v>-2467069.7000000002</v>
      </c>
      <c r="V925" s="203">
        <v>-2432521.73</v>
      </c>
      <c r="W925" s="203">
        <v>-2397973.75</v>
      </c>
      <c r="X925" s="203">
        <v>-2363425.77</v>
      </c>
      <c r="Y925" s="203">
        <v>-2328877.7999999998</v>
      </c>
      <c r="Z925" s="203">
        <v>-2294329.8199999998</v>
      </c>
      <c r="AA925" s="203">
        <v>-2259781.85</v>
      </c>
      <c r="AB925" s="203">
        <v>-2595572.37</v>
      </c>
      <c r="AC925" s="203"/>
      <c r="AD925" s="203"/>
      <c r="AE925" s="203">
        <v>-2823229.7154166666</v>
      </c>
      <c r="AF925" s="215"/>
      <c r="AG925" s="216"/>
      <c r="AH925" s="205"/>
      <c r="AI925" s="205"/>
      <c r="AJ925" s="205"/>
      <c r="AK925" s="206">
        <v>-2823229.7154166666</v>
      </c>
      <c r="AL925" s="205">
        <v>-2823229.7154166666</v>
      </c>
      <c r="AM925" s="207"/>
      <c r="AN925" s="205"/>
      <c r="AO925" s="208">
        <v>0</v>
      </c>
      <c r="AP925" s="205"/>
      <c r="AQ925" s="210">
        <v>-2595572.37</v>
      </c>
      <c r="AR925" s="205"/>
      <c r="AS925" s="205"/>
      <c r="AT925" s="205"/>
      <c r="AU925" s="206">
        <v>-2595572.37</v>
      </c>
      <c r="AV925" s="205">
        <v>-2595572.37</v>
      </c>
      <c r="AW925" s="207"/>
      <c r="AX925" s="205"/>
      <c r="AY925" s="207">
        <v>0</v>
      </c>
      <c r="AZ925" s="212" t="s">
        <v>4917</v>
      </c>
      <c r="BA925" s="404"/>
      <c r="BC925" s="202" t="str">
        <f t="shared" si="107"/>
        <v/>
      </c>
      <c r="BD925" s="202" t="str">
        <f t="shared" si="107"/>
        <v/>
      </c>
      <c r="BE925" s="202" t="str">
        <f t="shared" si="107"/>
        <v/>
      </c>
      <c r="BF925" s="202" t="str">
        <f t="shared" si="107"/>
        <v>Non-Op</v>
      </c>
      <c r="BG925" s="202" t="str">
        <f t="shared" si="108"/>
        <v>NO</v>
      </c>
      <c r="BH925" s="202" t="str">
        <f t="shared" si="108"/>
        <v>NO</v>
      </c>
      <c r="BI925" s="202" t="str">
        <f t="shared" si="103"/>
        <v/>
      </c>
      <c r="BK925" s="202" t="b">
        <f t="shared" si="109"/>
        <v>1</v>
      </c>
      <c r="BL925" s="202" t="b">
        <f t="shared" si="109"/>
        <v>1</v>
      </c>
      <c r="BM925" s="202" t="b">
        <f t="shared" si="109"/>
        <v>1</v>
      </c>
      <c r="BN925" s="202" t="b">
        <f t="shared" si="109"/>
        <v>1</v>
      </c>
      <c r="BO925" s="202" t="b">
        <f t="shared" si="109"/>
        <v>1</v>
      </c>
      <c r="BP925" s="202" t="b">
        <f t="shared" si="109"/>
        <v>1</v>
      </c>
      <c r="BQ925" s="202" t="b">
        <f t="shared" si="109"/>
        <v>1</v>
      </c>
    </row>
    <row r="926" spans="1:69" s="214" customFormat="1" ht="12" customHeight="1" x14ac:dyDescent="0.2">
      <c r="A926" s="239">
        <v>21900183</v>
      </c>
      <c r="B926" s="240" t="s">
        <v>2554</v>
      </c>
      <c r="C926" s="373" t="s">
        <v>1272</v>
      </c>
      <c r="D926" s="201" t="s">
        <v>478</v>
      </c>
      <c r="E926" s="170"/>
      <c r="F926" s="373"/>
      <c r="G926" s="201"/>
      <c r="H926" s="202" t="s">
        <v>1684</v>
      </c>
      <c r="I926" s="202" t="s">
        <v>1684</v>
      </c>
      <c r="J926" s="202" t="s">
        <v>1684</v>
      </c>
      <c r="K926" s="202" t="s">
        <v>478</v>
      </c>
      <c r="L926" s="202" t="s">
        <v>1685</v>
      </c>
      <c r="M926" s="202" t="s">
        <v>1685</v>
      </c>
      <c r="N926" s="202" t="s">
        <v>1684</v>
      </c>
      <c r="O926" s="167"/>
      <c r="P926" s="203">
        <v>-4130000</v>
      </c>
      <c r="Q926" s="203">
        <v>-4094416.67</v>
      </c>
      <c r="R926" s="203">
        <v>-4058833.32</v>
      </c>
      <c r="S926" s="203">
        <v>-4023249.98</v>
      </c>
      <c r="T926" s="203">
        <v>-3987666.64</v>
      </c>
      <c r="U926" s="203">
        <v>-3952083.3</v>
      </c>
      <c r="V926" s="203">
        <v>-3916499.96</v>
      </c>
      <c r="W926" s="203">
        <v>-3880916.62</v>
      </c>
      <c r="X926" s="203">
        <v>-3845333.28</v>
      </c>
      <c r="Y926" s="203">
        <v>-3735250</v>
      </c>
      <c r="Z926" s="203">
        <v>-3700500</v>
      </c>
      <c r="AA926" s="203">
        <v>-3665750</v>
      </c>
      <c r="AB926" s="203">
        <v>-3158000</v>
      </c>
      <c r="AC926" s="203"/>
      <c r="AD926" s="203"/>
      <c r="AE926" s="203">
        <v>-3875374.9808333335</v>
      </c>
      <c r="AF926" s="215"/>
      <c r="AG926" s="216"/>
      <c r="AH926" s="205"/>
      <c r="AI926" s="205"/>
      <c r="AJ926" s="205"/>
      <c r="AK926" s="206">
        <v>-3875374.9808333335</v>
      </c>
      <c r="AL926" s="205">
        <v>-3875374.9808333335</v>
      </c>
      <c r="AM926" s="207"/>
      <c r="AN926" s="205"/>
      <c r="AO926" s="208">
        <v>0</v>
      </c>
      <c r="AP926" s="209"/>
      <c r="AQ926" s="210">
        <v>-3158000</v>
      </c>
      <c r="AR926" s="205"/>
      <c r="AS926" s="205"/>
      <c r="AT926" s="205"/>
      <c r="AU926" s="206">
        <v>-3158000</v>
      </c>
      <c r="AV926" s="205">
        <v>-3158000</v>
      </c>
      <c r="AW926" s="207"/>
      <c r="AX926" s="205"/>
      <c r="AY926" s="207">
        <v>0</v>
      </c>
      <c r="AZ926" s="212" t="s">
        <v>4917</v>
      </c>
      <c r="BA926" s="404"/>
      <c r="BC926" s="202" t="str">
        <f t="shared" si="107"/>
        <v/>
      </c>
      <c r="BD926" s="202" t="str">
        <f t="shared" si="107"/>
        <v/>
      </c>
      <c r="BE926" s="202" t="str">
        <f t="shared" si="107"/>
        <v/>
      </c>
      <c r="BF926" s="202" t="str">
        <f t="shared" si="107"/>
        <v>Non-Op</v>
      </c>
      <c r="BG926" s="202" t="str">
        <f t="shared" si="108"/>
        <v>NO</v>
      </c>
      <c r="BH926" s="202" t="str">
        <f t="shared" si="108"/>
        <v>NO</v>
      </c>
      <c r="BI926" s="202" t="str">
        <f t="shared" ref="BI926:BI939" si="110">IF(OR(CONCATENATE(BG926,BH926)="NOW/C",CONCATENATE(BG926,BH926)="W/CNO"),"W/C","")</f>
        <v/>
      </c>
      <c r="BK926" s="202" t="b">
        <f t="shared" si="109"/>
        <v>1</v>
      </c>
      <c r="BL926" s="202" t="b">
        <f t="shared" si="109"/>
        <v>1</v>
      </c>
      <c r="BM926" s="202" t="b">
        <f t="shared" si="109"/>
        <v>1</v>
      </c>
      <c r="BN926" s="202" t="b">
        <f t="shared" si="109"/>
        <v>1</v>
      </c>
      <c r="BO926" s="202" t="b">
        <f t="shared" si="109"/>
        <v>1</v>
      </c>
      <c r="BP926" s="202" t="b">
        <f t="shared" si="109"/>
        <v>1</v>
      </c>
      <c r="BQ926" s="202" t="b">
        <f t="shared" si="109"/>
        <v>1</v>
      </c>
    </row>
    <row r="927" spans="1:69" s="214" customFormat="1" ht="12" customHeight="1" x14ac:dyDescent="0.2">
      <c r="A927" s="239">
        <v>21900193</v>
      </c>
      <c r="B927" s="240" t="s">
        <v>2555</v>
      </c>
      <c r="C927" s="373" t="s">
        <v>1273</v>
      </c>
      <c r="D927" s="201" t="s">
        <v>478</v>
      </c>
      <c r="E927" s="170"/>
      <c r="F927" s="373"/>
      <c r="G927" s="201"/>
      <c r="H927" s="202" t="s">
        <v>1684</v>
      </c>
      <c r="I927" s="202" t="s">
        <v>1684</v>
      </c>
      <c r="J927" s="202" t="s">
        <v>1684</v>
      </c>
      <c r="K927" s="202" t="s">
        <v>478</v>
      </c>
      <c r="L927" s="202" t="s">
        <v>1685</v>
      </c>
      <c r="M927" s="202" t="s">
        <v>1685</v>
      </c>
      <c r="N927" s="202" t="s">
        <v>1684</v>
      </c>
      <c r="O927" s="167"/>
      <c r="P927" s="203">
        <v>1445499.47</v>
      </c>
      <c r="Q927" s="203">
        <v>1445499.47</v>
      </c>
      <c r="R927" s="203">
        <v>1445499.47</v>
      </c>
      <c r="S927" s="203">
        <v>844881.97</v>
      </c>
      <c r="T927" s="203">
        <v>837409.46</v>
      </c>
      <c r="U927" s="203">
        <v>829936.96</v>
      </c>
      <c r="V927" s="203">
        <v>822464.46</v>
      </c>
      <c r="W927" s="203">
        <v>814991.96</v>
      </c>
      <c r="X927" s="203">
        <v>807519.46</v>
      </c>
      <c r="Y927" s="203">
        <v>784401.97</v>
      </c>
      <c r="Z927" s="203">
        <v>777104.47</v>
      </c>
      <c r="AA927" s="203">
        <v>769806.97</v>
      </c>
      <c r="AB927" s="203">
        <v>663179.47</v>
      </c>
      <c r="AC927" s="203"/>
      <c r="AD927" s="203"/>
      <c r="AE927" s="203">
        <v>936154.67416666681</v>
      </c>
      <c r="AF927" s="215"/>
      <c r="AG927" s="216"/>
      <c r="AH927" s="205"/>
      <c r="AI927" s="205"/>
      <c r="AJ927" s="205"/>
      <c r="AK927" s="206">
        <v>936154.67416666681</v>
      </c>
      <c r="AL927" s="205">
        <v>936154.67416666681</v>
      </c>
      <c r="AM927" s="207"/>
      <c r="AN927" s="205"/>
      <c r="AO927" s="208">
        <v>0</v>
      </c>
      <c r="AP927" s="209"/>
      <c r="AQ927" s="210">
        <v>663179.47</v>
      </c>
      <c r="AR927" s="205"/>
      <c r="AS927" s="205"/>
      <c r="AT927" s="205"/>
      <c r="AU927" s="206">
        <v>663179.47</v>
      </c>
      <c r="AV927" s="205">
        <v>663179.47</v>
      </c>
      <c r="AW927" s="207"/>
      <c r="AX927" s="205"/>
      <c r="AY927" s="207">
        <v>0</v>
      </c>
      <c r="AZ927" s="212" t="s">
        <v>4917</v>
      </c>
      <c r="BA927" s="404"/>
      <c r="BC927" s="202" t="str">
        <f t="shared" si="107"/>
        <v/>
      </c>
      <c r="BD927" s="202" t="str">
        <f t="shared" si="107"/>
        <v/>
      </c>
      <c r="BE927" s="202" t="str">
        <f t="shared" si="107"/>
        <v/>
      </c>
      <c r="BF927" s="202" t="str">
        <f t="shared" si="107"/>
        <v>Non-Op</v>
      </c>
      <c r="BG927" s="202" t="str">
        <f t="shared" si="108"/>
        <v>NO</v>
      </c>
      <c r="BH927" s="202" t="str">
        <f t="shared" si="108"/>
        <v>NO</v>
      </c>
      <c r="BI927" s="202" t="str">
        <f t="shared" si="110"/>
        <v/>
      </c>
      <c r="BK927" s="202" t="b">
        <f t="shared" si="109"/>
        <v>1</v>
      </c>
      <c r="BL927" s="202" t="b">
        <f t="shared" si="109"/>
        <v>1</v>
      </c>
      <c r="BM927" s="202" t="b">
        <f t="shared" si="109"/>
        <v>1</v>
      </c>
      <c r="BN927" s="202" t="b">
        <f t="shared" si="109"/>
        <v>1</v>
      </c>
      <c r="BO927" s="202" t="b">
        <f t="shared" si="109"/>
        <v>1</v>
      </c>
      <c r="BP927" s="202" t="b">
        <f t="shared" si="109"/>
        <v>1</v>
      </c>
      <c r="BQ927" s="202" t="b">
        <f t="shared" si="109"/>
        <v>1</v>
      </c>
    </row>
    <row r="928" spans="1:69" s="214" customFormat="1" ht="12" customHeight="1" x14ac:dyDescent="0.2">
      <c r="A928" s="278">
        <v>21900223</v>
      </c>
      <c r="B928" s="269" t="s">
        <v>2556</v>
      </c>
      <c r="C928" s="200" t="s">
        <v>1274</v>
      </c>
      <c r="D928" s="201" t="s">
        <v>475</v>
      </c>
      <c r="E928" s="170"/>
      <c r="F928" s="200"/>
      <c r="G928" s="201"/>
      <c r="H928" s="202" t="s">
        <v>475</v>
      </c>
      <c r="I928" s="202" t="s">
        <v>1684</v>
      </c>
      <c r="J928" s="202" t="s">
        <v>1684</v>
      </c>
      <c r="K928" s="202" t="s">
        <v>1684</v>
      </c>
      <c r="L928" s="202" t="s">
        <v>1685</v>
      </c>
      <c r="M928" s="202" t="s">
        <v>1685</v>
      </c>
      <c r="N928" s="202" t="s">
        <v>1684</v>
      </c>
      <c r="O928" s="167"/>
      <c r="P928" s="203">
        <v>-139985.9</v>
      </c>
      <c r="Q928" s="203">
        <v>-139612.73000000001</v>
      </c>
      <c r="R928" s="203">
        <v>-139239.56</v>
      </c>
      <c r="S928" s="203">
        <v>-82872.03</v>
      </c>
      <c r="T928" s="203">
        <v>-82498.86</v>
      </c>
      <c r="U928" s="203">
        <v>-82125.69</v>
      </c>
      <c r="V928" s="203">
        <v>-81752.52</v>
      </c>
      <c r="W928" s="203">
        <v>-81379.350000000006</v>
      </c>
      <c r="X928" s="203">
        <v>-81006.179999999993</v>
      </c>
      <c r="Y928" s="203">
        <v>-80633.009999999995</v>
      </c>
      <c r="Z928" s="203">
        <v>-80259.839999999997</v>
      </c>
      <c r="AA928" s="203">
        <v>-79886.67</v>
      </c>
      <c r="AB928" s="203">
        <v>-79513.5</v>
      </c>
      <c r="AC928" s="203"/>
      <c r="AD928" s="203"/>
      <c r="AE928" s="203">
        <v>-93418.011666666673</v>
      </c>
      <c r="AF928" s="215"/>
      <c r="AG928" s="216"/>
      <c r="AH928" s="205">
        <v>-93418.011666666673</v>
      </c>
      <c r="AI928" s="205"/>
      <c r="AJ928" s="205"/>
      <c r="AK928" s="206"/>
      <c r="AL928" s="205">
        <v>0</v>
      </c>
      <c r="AM928" s="207"/>
      <c r="AN928" s="205"/>
      <c r="AO928" s="208">
        <v>0</v>
      </c>
      <c r="AP928" s="209"/>
      <c r="AQ928" s="210">
        <v>-79513.5</v>
      </c>
      <c r="AR928" s="205">
        <v>-79513.5</v>
      </c>
      <c r="AS928" s="205"/>
      <c r="AT928" s="205"/>
      <c r="AU928" s="206"/>
      <c r="AV928" s="205">
        <v>0</v>
      </c>
      <c r="AW928" s="207"/>
      <c r="AX928" s="205"/>
      <c r="AY928" s="207">
        <v>0</v>
      </c>
      <c r="AZ928" s="212"/>
      <c r="BA928" s="404"/>
      <c r="BC928" s="202" t="str">
        <f t="shared" si="107"/>
        <v>AIC</v>
      </c>
      <c r="BD928" s="202" t="str">
        <f t="shared" si="107"/>
        <v/>
      </c>
      <c r="BE928" s="202" t="str">
        <f t="shared" si="107"/>
        <v/>
      </c>
      <c r="BF928" s="202" t="str">
        <f t="shared" si="107"/>
        <v/>
      </c>
      <c r="BG928" s="202" t="str">
        <f t="shared" si="108"/>
        <v>NO</v>
      </c>
      <c r="BH928" s="202" t="str">
        <f t="shared" si="108"/>
        <v>NO</v>
      </c>
      <c r="BI928" s="202" t="str">
        <f t="shared" si="110"/>
        <v/>
      </c>
      <c r="BK928" s="202" t="b">
        <f t="shared" si="109"/>
        <v>1</v>
      </c>
      <c r="BL928" s="202" t="b">
        <f t="shared" si="109"/>
        <v>1</v>
      </c>
      <c r="BM928" s="202" t="b">
        <f t="shared" si="109"/>
        <v>1</v>
      </c>
      <c r="BN928" s="202" t="b">
        <f t="shared" si="109"/>
        <v>1</v>
      </c>
      <c r="BO928" s="202" t="b">
        <f t="shared" si="109"/>
        <v>1</v>
      </c>
      <c r="BP928" s="202" t="b">
        <f t="shared" si="109"/>
        <v>1</v>
      </c>
      <c r="BQ928" s="202" t="b">
        <f t="shared" si="109"/>
        <v>1</v>
      </c>
    </row>
    <row r="929" spans="1:69" s="214" customFormat="1" ht="12" customHeight="1" x14ac:dyDescent="0.2">
      <c r="A929" s="278">
        <v>21900233</v>
      </c>
      <c r="B929" s="269" t="s">
        <v>2557</v>
      </c>
      <c r="C929" s="200" t="s">
        <v>1275</v>
      </c>
      <c r="D929" s="201" t="s">
        <v>475</v>
      </c>
      <c r="E929" s="170"/>
      <c r="F929" s="200"/>
      <c r="G929" s="201"/>
      <c r="H929" s="202" t="s">
        <v>475</v>
      </c>
      <c r="I929" s="202" t="s">
        <v>1684</v>
      </c>
      <c r="J929" s="202" t="s">
        <v>1684</v>
      </c>
      <c r="K929" s="202" t="s">
        <v>1684</v>
      </c>
      <c r="L929" s="202" t="s">
        <v>1685</v>
      </c>
      <c r="M929" s="202" t="s">
        <v>1685</v>
      </c>
      <c r="N929" s="202" t="s">
        <v>1684</v>
      </c>
      <c r="O929" s="167"/>
      <c r="P929" s="203">
        <v>4601698.8899999997</v>
      </c>
      <c r="Q929" s="203">
        <v>4589261.8499999996</v>
      </c>
      <c r="R929" s="203">
        <v>4576824.8099999996</v>
      </c>
      <c r="S929" s="203">
        <v>2723708.22</v>
      </c>
      <c r="T929" s="203">
        <v>2711271.18</v>
      </c>
      <c r="U929" s="203">
        <v>2698834.14</v>
      </c>
      <c r="V929" s="203">
        <v>2686397.1</v>
      </c>
      <c r="W929" s="203">
        <v>2673960.06</v>
      </c>
      <c r="X929" s="203">
        <v>2661523.02</v>
      </c>
      <c r="Y929" s="203">
        <v>2649085.98</v>
      </c>
      <c r="Z929" s="203">
        <v>2636648.94</v>
      </c>
      <c r="AA929" s="203">
        <v>2624211.9</v>
      </c>
      <c r="AB929" s="203">
        <v>2611774.86</v>
      </c>
      <c r="AC929" s="203"/>
      <c r="AD929" s="203"/>
      <c r="AE929" s="203">
        <v>3069872.0062500001</v>
      </c>
      <c r="AF929" s="215"/>
      <c r="AG929" s="216"/>
      <c r="AH929" s="205">
        <v>3069872.0062500001</v>
      </c>
      <c r="AI929" s="205"/>
      <c r="AJ929" s="205"/>
      <c r="AK929" s="206"/>
      <c r="AL929" s="205">
        <v>0</v>
      </c>
      <c r="AM929" s="207"/>
      <c r="AN929" s="205"/>
      <c r="AO929" s="208">
        <v>0</v>
      </c>
      <c r="AP929" s="209"/>
      <c r="AQ929" s="210">
        <v>2611774.86</v>
      </c>
      <c r="AR929" s="205">
        <v>2611774.86</v>
      </c>
      <c r="AS929" s="205"/>
      <c r="AT929" s="205"/>
      <c r="AU929" s="206"/>
      <c r="AV929" s="205">
        <v>0</v>
      </c>
      <c r="AW929" s="207"/>
      <c r="AX929" s="205"/>
      <c r="AY929" s="207">
        <v>0</v>
      </c>
      <c r="AZ929" s="212"/>
      <c r="BA929" s="404"/>
      <c r="BC929" s="202" t="str">
        <f t="shared" si="107"/>
        <v>AIC</v>
      </c>
      <c r="BD929" s="202" t="str">
        <f t="shared" si="107"/>
        <v/>
      </c>
      <c r="BE929" s="202" t="str">
        <f t="shared" si="107"/>
        <v/>
      </c>
      <c r="BF929" s="202" t="str">
        <f t="shared" si="107"/>
        <v/>
      </c>
      <c r="BG929" s="202" t="str">
        <f t="shared" si="108"/>
        <v>NO</v>
      </c>
      <c r="BH929" s="202" t="str">
        <f t="shared" si="108"/>
        <v>NO</v>
      </c>
      <c r="BI929" s="202" t="str">
        <f t="shared" si="110"/>
        <v/>
      </c>
      <c r="BK929" s="202" t="b">
        <f t="shared" si="109"/>
        <v>1</v>
      </c>
      <c r="BL929" s="202" t="b">
        <f t="shared" si="109"/>
        <v>1</v>
      </c>
      <c r="BM929" s="202" t="b">
        <f t="shared" si="109"/>
        <v>1</v>
      </c>
      <c r="BN929" s="202" t="b">
        <f t="shared" si="109"/>
        <v>1</v>
      </c>
      <c r="BO929" s="202" t="b">
        <f t="shared" si="109"/>
        <v>1</v>
      </c>
      <c r="BP929" s="202" t="b">
        <f t="shared" si="109"/>
        <v>1</v>
      </c>
      <c r="BQ929" s="202" t="b">
        <f t="shared" si="109"/>
        <v>1</v>
      </c>
    </row>
    <row r="930" spans="1:69" s="214" customFormat="1" ht="12" customHeight="1" x14ac:dyDescent="0.2">
      <c r="A930" s="278">
        <v>21900243</v>
      </c>
      <c r="B930" s="269" t="s">
        <v>2558</v>
      </c>
      <c r="C930" s="200" t="s">
        <v>1276</v>
      </c>
      <c r="D930" s="201" t="s">
        <v>475</v>
      </c>
      <c r="E930" s="170"/>
      <c r="F930" s="200"/>
      <c r="G930" s="201"/>
      <c r="H930" s="202" t="s">
        <v>475</v>
      </c>
      <c r="I930" s="202" t="s">
        <v>1684</v>
      </c>
      <c r="J930" s="202" t="s">
        <v>1684</v>
      </c>
      <c r="K930" s="202" t="s">
        <v>1684</v>
      </c>
      <c r="L930" s="202" t="s">
        <v>1685</v>
      </c>
      <c r="M930" s="202" t="s">
        <v>1685</v>
      </c>
      <c r="N930" s="202" t="s">
        <v>1684</v>
      </c>
      <c r="O930" s="167"/>
      <c r="P930" s="203">
        <v>-7174855.9400000004</v>
      </c>
      <c r="Q930" s="203">
        <v>-7154258.2999999998</v>
      </c>
      <c r="R930" s="203">
        <v>-7133660.6600000001</v>
      </c>
      <c r="S930" s="203">
        <v>-4243120.66</v>
      </c>
      <c r="T930" s="203">
        <v>-4222523.0199999996</v>
      </c>
      <c r="U930" s="203">
        <v>-4201925.38</v>
      </c>
      <c r="V930" s="203">
        <v>-4181327.74</v>
      </c>
      <c r="W930" s="203">
        <v>-4160730.1</v>
      </c>
      <c r="X930" s="203">
        <v>-4140132.46</v>
      </c>
      <c r="Y930" s="203">
        <v>-4119534.82</v>
      </c>
      <c r="Z930" s="203">
        <v>-4098937.18</v>
      </c>
      <c r="AA930" s="203">
        <v>-4078339.54</v>
      </c>
      <c r="AB930" s="203">
        <v>-4057741.9</v>
      </c>
      <c r="AC930" s="203"/>
      <c r="AD930" s="203"/>
      <c r="AE930" s="203">
        <v>-4779232.3983333334</v>
      </c>
      <c r="AF930" s="215"/>
      <c r="AG930" s="216"/>
      <c r="AH930" s="205">
        <v>-4779232.3983333334</v>
      </c>
      <c r="AI930" s="205"/>
      <c r="AJ930" s="205"/>
      <c r="AK930" s="206"/>
      <c r="AL930" s="205">
        <v>0</v>
      </c>
      <c r="AM930" s="207"/>
      <c r="AN930" s="205"/>
      <c r="AO930" s="208">
        <v>0</v>
      </c>
      <c r="AP930" s="209"/>
      <c r="AQ930" s="210">
        <v>-4057741.9</v>
      </c>
      <c r="AR930" s="205">
        <v>-4057741.9</v>
      </c>
      <c r="AS930" s="205"/>
      <c r="AT930" s="205"/>
      <c r="AU930" s="206"/>
      <c r="AV930" s="205">
        <v>0</v>
      </c>
      <c r="AW930" s="207"/>
      <c r="AX930" s="205"/>
      <c r="AY930" s="207">
        <v>0</v>
      </c>
      <c r="AZ930" s="212"/>
      <c r="BA930" s="404"/>
      <c r="BC930" s="202" t="str">
        <f t="shared" si="107"/>
        <v>AIC</v>
      </c>
      <c r="BD930" s="202" t="str">
        <f t="shared" si="107"/>
        <v/>
      </c>
      <c r="BE930" s="202" t="str">
        <f t="shared" si="107"/>
        <v/>
      </c>
      <c r="BF930" s="202" t="str">
        <f t="shared" si="107"/>
        <v/>
      </c>
      <c r="BG930" s="202" t="str">
        <f t="shared" si="108"/>
        <v>NO</v>
      </c>
      <c r="BH930" s="202" t="str">
        <f t="shared" si="108"/>
        <v>NO</v>
      </c>
      <c r="BI930" s="202" t="str">
        <f t="shared" si="110"/>
        <v/>
      </c>
      <c r="BK930" s="202" t="b">
        <f t="shared" si="109"/>
        <v>1</v>
      </c>
      <c r="BL930" s="202" t="b">
        <f t="shared" si="109"/>
        <v>1</v>
      </c>
      <c r="BM930" s="202" t="b">
        <f t="shared" si="109"/>
        <v>1</v>
      </c>
      <c r="BN930" s="202" t="b">
        <f t="shared" si="109"/>
        <v>1</v>
      </c>
      <c r="BO930" s="202" t="b">
        <f t="shared" si="109"/>
        <v>1</v>
      </c>
      <c r="BP930" s="202" t="b">
        <f t="shared" si="109"/>
        <v>1</v>
      </c>
      <c r="BQ930" s="202" t="b">
        <f t="shared" si="109"/>
        <v>1</v>
      </c>
    </row>
    <row r="931" spans="1:69" s="214" customFormat="1" ht="12" customHeight="1" x14ac:dyDescent="0.2">
      <c r="A931" s="239">
        <v>22100393</v>
      </c>
      <c r="B931" s="240" t="s">
        <v>2559</v>
      </c>
      <c r="C931" s="200" t="s">
        <v>1277</v>
      </c>
      <c r="D931" s="201" t="s">
        <v>475</v>
      </c>
      <c r="E931" s="170"/>
      <c r="F931" s="200"/>
      <c r="G931" s="201"/>
      <c r="H931" s="202" t="s">
        <v>475</v>
      </c>
      <c r="I931" s="202" t="s">
        <v>1684</v>
      </c>
      <c r="J931" s="202" t="s">
        <v>1684</v>
      </c>
      <c r="K931" s="202" t="s">
        <v>1684</v>
      </c>
      <c r="L931" s="202" t="s">
        <v>1685</v>
      </c>
      <c r="M931" s="202" t="s">
        <v>1685</v>
      </c>
      <c r="N931" s="202" t="s">
        <v>1684</v>
      </c>
      <c r="O931" s="167"/>
      <c r="P931" s="203">
        <v>-15000000</v>
      </c>
      <c r="Q931" s="203">
        <v>-15000000</v>
      </c>
      <c r="R931" s="203">
        <v>-15000000</v>
      </c>
      <c r="S931" s="203">
        <v>-15000000</v>
      </c>
      <c r="T931" s="203">
        <v>-15000000</v>
      </c>
      <c r="U931" s="203">
        <v>-15000000</v>
      </c>
      <c r="V931" s="203">
        <v>-15000000</v>
      </c>
      <c r="W931" s="203">
        <v>-15000000</v>
      </c>
      <c r="X931" s="203">
        <v>-15000000</v>
      </c>
      <c r="Y931" s="203">
        <v>-15000000</v>
      </c>
      <c r="Z931" s="203">
        <v>-15000000</v>
      </c>
      <c r="AA931" s="203">
        <v>-15000000</v>
      </c>
      <c r="AB931" s="203">
        <v>-15000000</v>
      </c>
      <c r="AC931" s="203"/>
      <c r="AD931" s="203"/>
      <c r="AE931" s="203">
        <v>-15000000</v>
      </c>
      <c r="AF931" s="215"/>
      <c r="AG931" s="216"/>
      <c r="AH931" s="205">
        <v>-15000000</v>
      </c>
      <c r="AI931" s="205"/>
      <c r="AJ931" s="205"/>
      <c r="AK931" s="206"/>
      <c r="AL931" s="205">
        <v>0</v>
      </c>
      <c r="AM931" s="207"/>
      <c r="AN931" s="205"/>
      <c r="AO931" s="208">
        <v>0</v>
      </c>
      <c r="AP931" s="209"/>
      <c r="AQ931" s="210">
        <v>-15000000</v>
      </c>
      <c r="AR931" s="205">
        <v>-15000000</v>
      </c>
      <c r="AS931" s="205"/>
      <c r="AT931" s="205"/>
      <c r="AU931" s="206"/>
      <c r="AV931" s="205">
        <v>0</v>
      </c>
      <c r="AW931" s="207"/>
      <c r="AX931" s="205"/>
      <c r="AY931" s="207">
        <v>0</v>
      </c>
      <c r="AZ931" s="212"/>
      <c r="BA931" s="404"/>
      <c r="BC931" s="202" t="str">
        <f t="shared" si="107"/>
        <v>AIC</v>
      </c>
      <c r="BD931" s="202" t="str">
        <f t="shared" si="107"/>
        <v/>
      </c>
      <c r="BE931" s="202" t="str">
        <f t="shared" si="107"/>
        <v/>
      </c>
      <c r="BF931" s="202" t="str">
        <f t="shared" si="107"/>
        <v/>
      </c>
      <c r="BG931" s="202" t="str">
        <f t="shared" si="108"/>
        <v>NO</v>
      </c>
      <c r="BH931" s="202" t="str">
        <f t="shared" si="108"/>
        <v>NO</v>
      </c>
      <c r="BI931" s="202" t="str">
        <f t="shared" si="110"/>
        <v/>
      </c>
      <c r="BK931" s="202" t="b">
        <f t="shared" si="109"/>
        <v>1</v>
      </c>
      <c r="BL931" s="202" t="b">
        <f t="shared" si="109"/>
        <v>1</v>
      </c>
      <c r="BM931" s="202" t="b">
        <f t="shared" si="109"/>
        <v>1</v>
      </c>
      <c r="BN931" s="202" t="b">
        <f t="shared" si="109"/>
        <v>1</v>
      </c>
      <c r="BO931" s="202" t="b">
        <f t="shared" si="109"/>
        <v>1</v>
      </c>
      <c r="BP931" s="202" t="b">
        <f t="shared" si="109"/>
        <v>1</v>
      </c>
      <c r="BQ931" s="202" t="b">
        <f t="shared" si="109"/>
        <v>1</v>
      </c>
    </row>
    <row r="932" spans="1:69" s="214" customFormat="1" ht="12" customHeight="1" x14ac:dyDescent="0.2">
      <c r="A932" s="239">
        <v>22100413</v>
      </c>
      <c r="B932" s="240" t="s">
        <v>2560</v>
      </c>
      <c r="C932" s="200" t="s">
        <v>1278</v>
      </c>
      <c r="D932" s="201" t="s">
        <v>475</v>
      </c>
      <c r="E932" s="170"/>
      <c r="F932" s="200"/>
      <c r="G932" s="201"/>
      <c r="H932" s="202" t="s">
        <v>475</v>
      </c>
      <c r="I932" s="202" t="s">
        <v>1684</v>
      </c>
      <c r="J932" s="202" t="s">
        <v>1684</v>
      </c>
      <c r="K932" s="202" t="s">
        <v>1684</v>
      </c>
      <c r="L932" s="202" t="s">
        <v>1685</v>
      </c>
      <c r="M932" s="202" t="s">
        <v>1685</v>
      </c>
      <c r="N932" s="202" t="s">
        <v>1684</v>
      </c>
      <c r="O932" s="167"/>
      <c r="P932" s="203">
        <v>-2000000</v>
      </c>
      <c r="Q932" s="203">
        <v>-2000000</v>
      </c>
      <c r="R932" s="203">
        <v>-2000000</v>
      </c>
      <c r="S932" s="203">
        <v>-2000000</v>
      </c>
      <c r="T932" s="203">
        <v>-2000000</v>
      </c>
      <c r="U932" s="203">
        <v>-2000000</v>
      </c>
      <c r="V932" s="203">
        <v>-2000000</v>
      </c>
      <c r="W932" s="203">
        <v>-2000000</v>
      </c>
      <c r="X932" s="203">
        <v>-2000000</v>
      </c>
      <c r="Y932" s="203">
        <v>-2000000</v>
      </c>
      <c r="Z932" s="203">
        <v>-2000000</v>
      </c>
      <c r="AA932" s="203">
        <v>-2000000</v>
      </c>
      <c r="AB932" s="203">
        <v>-2000000</v>
      </c>
      <c r="AC932" s="203"/>
      <c r="AD932" s="203"/>
      <c r="AE932" s="203">
        <v>-2000000</v>
      </c>
      <c r="AF932" s="215"/>
      <c r="AG932" s="216"/>
      <c r="AH932" s="205">
        <v>-2000000</v>
      </c>
      <c r="AI932" s="205"/>
      <c r="AJ932" s="205"/>
      <c r="AK932" s="206"/>
      <c r="AL932" s="205">
        <v>0</v>
      </c>
      <c r="AM932" s="207"/>
      <c r="AN932" s="205"/>
      <c r="AO932" s="208">
        <v>0</v>
      </c>
      <c r="AP932" s="209"/>
      <c r="AQ932" s="210">
        <v>-2000000</v>
      </c>
      <c r="AR932" s="205">
        <v>-2000000</v>
      </c>
      <c r="AS932" s="205"/>
      <c r="AT932" s="205"/>
      <c r="AU932" s="206"/>
      <c r="AV932" s="205">
        <v>0</v>
      </c>
      <c r="AW932" s="207"/>
      <c r="AX932" s="205"/>
      <c r="AY932" s="207">
        <v>0</v>
      </c>
      <c r="AZ932" s="212"/>
      <c r="BA932" s="404"/>
      <c r="BC932" s="202" t="str">
        <f t="shared" si="107"/>
        <v>AIC</v>
      </c>
      <c r="BD932" s="202" t="str">
        <f t="shared" si="107"/>
        <v/>
      </c>
      <c r="BE932" s="202" t="str">
        <f t="shared" si="107"/>
        <v/>
      </c>
      <c r="BF932" s="202" t="str">
        <f t="shared" si="107"/>
        <v/>
      </c>
      <c r="BG932" s="202" t="str">
        <f t="shared" si="108"/>
        <v>NO</v>
      </c>
      <c r="BH932" s="202" t="str">
        <f t="shared" si="108"/>
        <v>NO</v>
      </c>
      <c r="BI932" s="202" t="str">
        <f t="shared" si="110"/>
        <v/>
      </c>
      <c r="BK932" s="202" t="b">
        <f t="shared" si="109"/>
        <v>1</v>
      </c>
      <c r="BL932" s="202" t="b">
        <f t="shared" si="109"/>
        <v>1</v>
      </c>
      <c r="BM932" s="202" t="b">
        <f t="shared" si="109"/>
        <v>1</v>
      </c>
      <c r="BN932" s="202" t="b">
        <f t="shared" si="109"/>
        <v>1</v>
      </c>
      <c r="BO932" s="202" t="b">
        <f t="shared" si="109"/>
        <v>1</v>
      </c>
      <c r="BP932" s="202" t="b">
        <f t="shared" si="109"/>
        <v>1</v>
      </c>
      <c r="BQ932" s="202" t="b">
        <f t="shared" si="109"/>
        <v>1</v>
      </c>
    </row>
    <row r="933" spans="1:69" s="214" customFormat="1" ht="12" customHeight="1" x14ac:dyDescent="0.2">
      <c r="A933" s="239">
        <v>22100713</v>
      </c>
      <c r="B933" s="240" t="s">
        <v>2561</v>
      </c>
      <c r="C933" s="200" t="s">
        <v>1279</v>
      </c>
      <c r="D933" s="201" t="s">
        <v>475</v>
      </c>
      <c r="E933" s="170"/>
      <c r="F933" s="200"/>
      <c r="G933" s="201"/>
      <c r="H933" s="202" t="s">
        <v>475</v>
      </c>
      <c r="I933" s="202" t="s">
        <v>1684</v>
      </c>
      <c r="J933" s="202" t="s">
        <v>1684</v>
      </c>
      <c r="K933" s="202" t="s">
        <v>1684</v>
      </c>
      <c r="L933" s="202" t="s">
        <v>1685</v>
      </c>
      <c r="M933" s="202" t="s">
        <v>1685</v>
      </c>
      <c r="N933" s="202" t="s">
        <v>1684</v>
      </c>
      <c r="O933" s="167"/>
      <c r="P933" s="203">
        <v>-300000000</v>
      </c>
      <c r="Q933" s="203">
        <v>-300000000</v>
      </c>
      <c r="R933" s="203">
        <v>-300000000</v>
      </c>
      <c r="S933" s="203">
        <v>-300000000</v>
      </c>
      <c r="T933" s="203">
        <v>-300000000</v>
      </c>
      <c r="U933" s="203">
        <v>-300000000</v>
      </c>
      <c r="V933" s="203">
        <v>-300000000</v>
      </c>
      <c r="W933" s="203">
        <v>-300000000</v>
      </c>
      <c r="X933" s="203">
        <v>-300000000</v>
      </c>
      <c r="Y933" s="203">
        <v>-300000000</v>
      </c>
      <c r="Z933" s="203">
        <v>-300000000</v>
      </c>
      <c r="AA933" s="203">
        <v>-300000000</v>
      </c>
      <c r="AB933" s="203">
        <v>-300000000</v>
      </c>
      <c r="AC933" s="203"/>
      <c r="AD933" s="203"/>
      <c r="AE933" s="203">
        <v>-300000000</v>
      </c>
      <c r="AF933" s="215"/>
      <c r="AG933" s="216"/>
      <c r="AH933" s="205">
        <v>-300000000</v>
      </c>
      <c r="AI933" s="205"/>
      <c r="AJ933" s="205"/>
      <c r="AK933" s="206"/>
      <c r="AL933" s="205">
        <v>0</v>
      </c>
      <c r="AM933" s="207"/>
      <c r="AN933" s="205"/>
      <c r="AO933" s="208">
        <v>0</v>
      </c>
      <c r="AP933" s="209"/>
      <c r="AQ933" s="210">
        <v>-300000000</v>
      </c>
      <c r="AR933" s="205">
        <v>-300000000</v>
      </c>
      <c r="AS933" s="205"/>
      <c r="AT933" s="205"/>
      <c r="AU933" s="206"/>
      <c r="AV933" s="205">
        <v>0</v>
      </c>
      <c r="AW933" s="207"/>
      <c r="AX933" s="205"/>
      <c r="AY933" s="207">
        <v>0</v>
      </c>
      <c r="AZ933" s="212"/>
      <c r="BA933" s="404"/>
      <c r="BC933" s="202" t="str">
        <f t="shared" si="107"/>
        <v>AIC</v>
      </c>
      <c r="BD933" s="202" t="str">
        <f t="shared" si="107"/>
        <v/>
      </c>
      <c r="BE933" s="202" t="str">
        <f t="shared" si="107"/>
        <v/>
      </c>
      <c r="BF933" s="202" t="str">
        <f t="shared" si="107"/>
        <v/>
      </c>
      <c r="BG933" s="202" t="str">
        <f t="shared" si="108"/>
        <v>NO</v>
      </c>
      <c r="BH933" s="202" t="str">
        <f t="shared" si="108"/>
        <v>NO</v>
      </c>
      <c r="BI933" s="202" t="str">
        <f t="shared" si="110"/>
        <v/>
      </c>
      <c r="BK933" s="202" t="b">
        <f t="shared" ref="BK933:BQ954" si="111">BC933=H933</f>
        <v>1</v>
      </c>
      <c r="BL933" s="202" t="b">
        <f t="shared" si="111"/>
        <v>1</v>
      </c>
      <c r="BM933" s="202" t="b">
        <f t="shared" si="111"/>
        <v>1</v>
      </c>
      <c r="BN933" s="202" t="b">
        <f t="shared" si="111"/>
        <v>1</v>
      </c>
      <c r="BO933" s="202" t="b">
        <f t="shared" si="111"/>
        <v>1</v>
      </c>
      <c r="BP933" s="202" t="b">
        <f t="shared" si="111"/>
        <v>1</v>
      </c>
      <c r="BQ933" s="202" t="b">
        <f t="shared" si="111"/>
        <v>1</v>
      </c>
    </row>
    <row r="934" spans="1:69" s="214" customFormat="1" ht="12" customHeight="1" x14ac:dyDescent="0.2">
      <c r="A934" s="239">
        <v>22100723</v>
      </c>
      <c r="B934" s="240" t="s">
        <v>2562</v>
      </c>
      <c r="C934" s="200" t="s">
        <v>1280</v>
      </c>
      <c r="D934" s="201" t="s">
        <v>475</v>
      </c>
      <c r="E934" s="170"/>
      <c r="F934" s="200"/>
      <c r="G934" s="201"/>
      <c r="H934" s="202" t="s">
        <v>475</v>
      </c>
      <c r="I934" s="202" t="s">
        <v>1684</v>
      </c>
      <c r="J934" s="202" t="s">
        <v>1684</v>
      </c>
      <c r="K934" s="202" t="s">
        <v>1684</v>
      </c>
      <c r="L934" s="202" t="s">
        <v>1685</v>
      </c>
      <c r="M934" s="202" t="s">
        <v>1685</v>
      </c>
      <c r="N934" s="202" t="s">
        <v>1684</v>
      </c>
      <c r="O934" s="167"/>
      <c r="P934" s="203">
        <v>-200000000</v>
      </c>
      <c r="Q934" s="203">
        <v>-200000000</v>
      </c>
      <c r="R934" s="203">
        <v>-200000000</v>
      </c>
      <c r="S934" s="203">
        <v>-200000000</v>
      </c>
      <c r="T934" s="203">
        <v>-200000000</v>
      </c>
      <c r="U934" s="203">
        <v>-200000000</v>
      </c>
      <c r="V934" s="203">
        <v>0</v>
      </c>
      <c r="W934" s="203">
        <v>0</v>
      </c>
      <c r="X934" s="203">
        <v>0</v>
      </c>
      <c r="Y934" s="203">
        <v>0</v>
      </c>
      <c r="Z934" s="203">
        <v>0</v>
      </c>
      <c r="AA934" s="203">
        <v>0</v>
      </c>
      <c r="AB934" s="203">
        <v>0</v>
      </c>
      <c r="AC934" s="203"/>
      <c r="AD934" s="203"/>
      <c r="AE934" s="203">
        <v>-91666666.666666672</v>
      </c>
      <c r="AF934" s="215"/>
      <c r="AG934" s="216"/>
      <c r="AH934" s="205">
        <v>-91666666.666666672</v>
      </c>
      <c r="AI934" s="205"/>
      <c r="AJ934" s="205"/>
      <c r="AK934" s="206"/>
      <c r="AL934" s="205">
        <v>0</v>
      </c>
      <c r="AM934" s="207"/>
      <c r="AN934" s="205"/>
      <c r="AO934" s="208">
        <v>0</v>
      </c>
      <c r="AP934" s="209"/>
      <c r="AQ934" s="210">
        <v>0</v>
      </c>
      <c r="AR934" s="205">
        <v>0</v>
      </c>
      <c r="AS934" s="205"/>
      <c r="AT934" s="205"/>
      <c r="AU934" s="206"/>
      <c r="AV934" s="205">
        <v>0</v>
      </c>
      <c r="AW934" s="207"/>
      <c r="AX934" s="205"/>
      <c r="AY934" s="207">
        <v>0</v>
      </c>
      <c r="AZ934" s="212"/>
      <c r="BA934" s="404"/>
      <c r="BC934" s="202" t="str">
        <f t="shared" si="107"/>
        <v>AIC</v>
      </c>
      <c r="BD934" s="202" t="str">
        <f t="shared" si="107"/>
        <v/>
      </c>
      <c r="BE934" s="202" t="str">
        <f t="shared" si="107"/>
        <v/>
      </c>
      <c r="BF934" s="202" t="str">
        <f t="shared" si="107"/>
        <v/>
      </c>
      <c r="BG934" s="202" t="str">
        <f t="shared" si="108"/>
        <v>NO</v>
      </c>
      <c r="BH934" s="202" t="str">
        <f t="shared" si="108"/>
        <v>NO</v>
      </c>
      <c r="BI934" s="202" t="str">
        <f t="shared" si="110"/>
        <v/>
      </c>
      <c r="BK934" s="202" t="b">
        <f t="shared" si="111"/>
        <v>1</v>
      </c>
      <c r="BL934" s="202" t="b">
        <f t="shared" si="111"/>
        <v>1</v>
      </c>
      <c r="BM934" s="202" t="b">
        <f t="shared" si="111"/>
        <v>1</v>
      </c>
      <c r="BN934" s="202" t="b">
        <f t="shared" si="111"/>
        <v>1</v>
      </c>
      <c r="BO934" s="202" t="b">
        <f t="shared" si="111"/>
        <v>1</v>
      </c>
      <c r="BP934" s="202" t="b">
        <f t="shared" si="111"/>
        <v>1</v>
      </c>
      <c r="BQ934" s="202" t="b">
        <f t="shared" si="111"/>
        <v>1</v>
      </c>
    </row>
    <row r="935" spans="1:69" s="214" customFormat="1" ht="12" customHeight="1" x14ac:dyDescent="0.2">
      <c r="A935" s="239">
        <v>22100743</v>
      </c>
      <c r="B935" s="240" t="s">
        <v>2563</v>
      </c>
      <c r="C935" s="200" t="s">
        <v>1281</v>
      </c>
      <c r="D935" s="201" t="s">
        <v>475</v>
      </c>
      <c r="E935" s="170"/>
      <c r="F935" s="200"/>
      <c r="G935" s="201"/>
      <c r="H935" s="202" t="s">
        <v>475</v>
      </c>
      <c r="I935" s="202" t="s">
        <v>1684</v>
      </c>
      <c r="J935" s="202" t="s">
        <v>1684</v>
      </c>
      <c r="K935" s="202" t="s">
        <v>1684</v>
      </c>
      <c r="L935" s="202" t="s">
        <v>1685</v>
      </c>
      <c r="M935" s="202" t="s">
        <v>1685</v>
      </c>
      <c r="N935" s="202" t="s">
        <v>1684</v>
      </c>
      <c r="O935" s="167"/>
      <c r="P935" s="203">
        <v>-100000000</v>
      </c>
      <c r="Q935" s="203">
        <v>-100000000</v>
      </c>
      <c r="R935" s="203">
        <v>-100000000</v>
      </c>
      <c r="S935" s="203">
        <v>-100000000</v>
      </c>
      <c r="T935" s="203">
        <v>-100000000</v>
      </c>
      <c r="U935" s="203">
        <v>-100000000</v>
      </c>
      <c r="V935" s="203">
        <v>-100000000</v>
      </c>
      <c r="W935" s="203">
        <v>-100000000</v>
      </c>
      <c r="X935" s="203">
        <v>-100000000</v>
      </c>
      <c r="Y935" s="203">
        <v>-100000000</v>
      </c>
      <c r="Z935" s="203">
        <v>-100000000</v>
      </c>
      <c r="AA935" s="203">
        <v>-100000000</v>
      </c>
      <c r="AB935" s="203">
        <v>-100000000</v>
      </c>
      <c r="AC935" s="203"/>
      <c r="AD935" s="203"/>
      <c r="AE935" s="203">
        <v>-100000000</v>
      </c>
      <c r="AF935" s="215"/>
      <c r="AG935" s="216"/>
      <c r="AH935" s="205">
        <v>-100000000</v>
      </c>
      <c r="AI935" s="205"/>
      <c r="AJ935" s="205"/>
      <c r="AK935" s="206"/>
      <c r="AL935" s="205">
        <v>0</v>
      </c>
      <c r="AM935" s="207"/>
      <c r="AN935" s="205"/>
      <c r="AO935" s="208">
        <v>0</v>
      </c>
      <c r="AP935" s="209"/>
      <c r="AQ935" s="210">
        <v>-100000000</v>
      </c>
      <c r="AR935" s="205">
        <v>-100000000</v>
      </c>
      <c r="AS935" s="205"/>
      <c r="AT935" s="205"/>
      <c r="AU935" s="206"/>
      <c r="AV935" s="205">
        <v>0</v>
      </c>
      <c r="AW935" s="207"/>
      <c r="AX935" s="205"/>
      <c r="AY935" s="207">
        <v>0</v>
      </c>
      <c r="AZ935" s="212"/>
      <c r="BA935" s="404"/>
      <c r="BC935" s="202" t="str">
        <f t="shared" si="107"/>
        <v>AIC</v>
      </c>
      <c r="BD935" s="202" t="str">
        <f t="shared" si="107"/>
        <v/>
      </c>
      <c r="BE935" s="202" t="str">
        <f t="shared" si="107"/>
        <v/>
      </c>
      <c r="BF935" s="202" t="str">
        <f t="shared" si="107"/>
        <v/>
      </c>
      <c r="BG935" s="202" t="str">
        <f t="shared" si="108"/>
        <v>NO</v>
      </c>
      <c r="BH935" s="202" t="str">
        <f t="shared" si="108"/>
        <v>NO</v>
      </c>
      <c r="BI935" s="202" t="str">
        <f t="shared" si="110"/>
        <v/>
      </c>
      <c r="BK935" s="202" t="b">
        <f t="shared" si="111"/>
        <v>1</v>
      </c>
      <c r="BL935" s="202" t="b">
        <f t="shared" si="111"/>
        <v>1</v>
      </c>
      <c r="BM935" s="202" t="b">
        <f t="shared" si="111"/>
        <v>1</v>
      </c>
      <c r="BN935" s="202" t="b">
        <f t="shared" si="111"/>
        <v>1</v>
      </c>
      <c r="BO935" s="202" t="b">
        <f t="shared" si="111"/>
        <v>1</v>
      </c>
      <c r="BP935" s="202" t="b">
        <f t="shared" si="111"/>
        <v>1</v>
      </c>
      <c r="BQ935" s="202" t="b">
        <f t="shared" si="111"/>
        <v>1</v>
      </c>
    </row>
    <row r="936" spans="1:69" s="214" customFormat="1" ht="12" customHeight="1" x14ac:dyDescent="0.2">
      <c r="A936" s="239">
        <v>22100823</v>
      </c>
      <c r="B936" s="240" t="s">
        <v>2564</v>
      </c>
      <c r="C936" s="200" t="s">
        <v>831</v>
      </c>
      <c r="D936" s="201" t="s">
        <v>475</v>
      </c>
      <c r="E936" s="170"/>
      <c r="F936" s="200"/>
      <c r="G936" s="201"/>
      <c r="H936" s="202" t="s">
        <v>475</v>
      </c>
      <c r="I936" s="202" t="s">
        <v>1684</v>
      </c>
      <c r="J936" s="202" t="s">
        <v>1684</v>
      </c>
      <c r="K936" s="202" t="s">
        <v>1684</v>
      </c>
      <c r="L936" s="202" t="s">
        <v>1685</v>
      </c>
      <c r="M936" s="202" t="s">
        <v>1685</v>
      </c>
      <c r="N936" s="202" t="s">
        <v>1684</v>
      </c>
      <c r="O936" s="167"/>
      <c r="P936" s="203">
        <v>-250000000</v>
      </c>
      <c r="Q936" s="203">
        <v>-250000000</v>
      </c>
      <c r="R936" s="203">
        <v>-250000000</v>
      </c>
      <c r="S936" s="203">
        <v>-250000000</v>
      </c>
      <c r="T936" s="203">
        <v>-250000000</v>
      </c>
      <c r="U936" s="203">
        <v>-250000000</v>
      </c>
      <c r="V936" s="203">
        <v>-250000000</v>
      </c>
      <c r="W936" s="203">
        <v>-250000000</v>
      </c>
      <c r="X936" s="203">
        <v>-250000000</v>
      </c>
      <c r="Y936" s="203">
        <v>-250000000</v>
      </c>
      <c r="Z936" s="203">
        <v>-250000000</v>
      </c>
      <c r="AA936" s="203">
        <v>-250000000</v>
      </c>
      <c r="AB936" s="203">
        <v>-250000000</v>
      </c>
      <c r="AC936" s="203"/>
      <c r="AD936" s="203"/>
      <c r="AE936" s="203">
        <v>-250000000</v>
      </c>
      <c r="AF936" s="215"/>
      <c r="AG936" s="216"/>
      <c r="AH936" s="205">
        <v>-250000000</v>
      </c>
      <c r="AI936" s="205"/>
      <c r="AJ936" s="205"/>
      <c r="AK936" s="206"/>
      <c r="AL936" s="205">
        <v>0</v>
      </c>
      <c r="AM936" s="207"/>
      <c r="AN936" s="205"/>
      <c r="AO936" s="208">
        <v>0</v>
      </c>
      <c r="AP936" s="209"/>
      <c r="AQ936" s="210">
        <v>-250000000</v>
      </c>
      <c r="AR936" s="205">
        <v>-250000000</v>
      </c>
      <c r="AS936" s="205"/>
      <c r="AT936" s="205"/>
      <c r="AU936" s="206"/>
      <c r="AV936" s="205">
        <v>0</v>
      </c>
      <c r="AW936" s="207"/>
      <c r="AX936" s="205"/>
      <c r="AY936" s="207">
        <v>0</v>
      </c>
      <c r="AZ936" s="212"/>
      <c r="BA936" s="404"/>
      <c r="BC936" s="202" t="str">
        <f t="shared" si="107"/>
        <v>AIC</v>
      </c>
      <c r="BD936" s="202" t="str">
        <f t="shared" si="107"/>
        <v/>
      </c>
      <c r="BE936" s="202" t="str">
        <f t="shared" si="107"/>
        <v/>
      </c>
      <c r="BF936" s="202" t="str">
        <f t="shared" si="107"/>
        <v/>
      </c>
      <c r="BG936" s="202" t="str">
        <f t="shared" si="108"/>
        <v>NO</v>
      </c>
      <c r="BH936" s="202" t="str">
        <f t="shared" si="108"/>
        <v>NO</v>
      </c>
      <c r="BI936" s="202" t="str">
        <f t="shared" si="110"/>
        <v/>
      </c>
      <c r="BK936" s="202" t="b">
        <f t="shared" si="111"/>
        <v>1</v>
      </c>
      <c r="BL936" s="202" t="b">
        <f t="shared" si="111"/>
        <v>1</v>
      </c>
      <c r="BM936" s="202" t="b">
        <f t="shared" si="111"/>
        <v>1</v>
      </c>
      <c r="BN936" s="202" t="b">
        <f t="shared" si="111"/>
        <v>1</v>
      </c>
      <c r="BO936" s="202" t="b">
        <f t="shared" si="111"/>
        <v>1</v>
      </c>
      <c r="BP936" s="202" t="b">
        <f t="shared" si="111"/>
        <v>1</v>
      </c>
      <c r="BQ936" s="202" t="b">
        <f t="shared" si="111"/>
        <v>1</v>
      </c>
    </row>
    <row r="937" spans="1:69" s="214" customFormat="1" ht="12" customHeight="1" x14ac:dyDescent="0.2">
      <c r="A937" s="239">
        <v>22100833</v>
      </c>
      <c r="B937" s="240" t="s">
        <v>2565</v>
      </c>
      <c r="C937" s="200" t="s">
        <v>1282</v>
      </c>
      <c r="D937" s="201" t="s">
        <v>475</v>
      </c>
      <c r="E937" s="170"/>
      <c r="F937" s="200"/>
      <c r="G937" s="201"/>
      <c r="H937" s="202" t="s">
        <v>475</v>
      </c>
      <c r="I937" s="202" t="s">
        <v>1684</v>
      </c>
      <c r="J937" s="202" t="s">
        <v>1684</v>
      </c>
      <c r="K937" s="202" t="s">
        <v>1684</v>
      </c>
      <c r="L937" s="202" t="s">
        <v>1685</v>
      </c>
      <c r="M937" s="202" t="s">
        <v>1685</v>
      </c>
      <c r="N937" s="202" t="s">
        <v>1684</v>
      </c>
      <c r="O937" s="167"/>
      <c r="P937" s="203">
        <v>-138460000</v>
      </c>
      <c r="Q937" s="203">
        <v>-138460000</v>
      </c>
      <c r="R937" s="203">
        <v>-138460000</v>
      </c>
      <c r="S937" s="203">
        <v>-138460000</v>
      </c>
      <c r="T937" s="203">
        <v>-138460000</v>
      </c>
      <c r="U937" s="203">
        <v>-138460000</v>
      </c>
      <c r="V937" s="203">
        <v>-138460000</v>
      </c>
      <c r="W937" s="203">
        <v>-138460000</v>
      </c>
      <c r="X937" s="203">
        <v>-138460000</v>
      </c>
      <c r="Y937" s="203">
        <v>-138460000</v>
      </c>
      <c r="Z937" s="203">
        <v>-138460000</v>
      </c>
      <c r="AA937" s="203">
        <v>-138460000</v>
      </c>
      <c r="AB937" s="203">
        <v>-138460000</v>
      </c>
      <c r="AC937" s="203"/>
      <c r="AD937" s="203"/>
      <c r="AE937" s="203">
        <v>-138460000</v>
      </c>
      <c r="AF937" s="215"/>
      <c r="AG937" s="216"/>
      <c r="AH937" s="205">
        <v>-138460000</v>
      </c>
      <c r="AI937" s="205"/>
      <c r="AJ937" s="205"/>
      <c r="AK937" s="206"/>
      <c r="AL937" s="205">
        <v>0</v>
      </c>
      <c r="AM937" s="207"/>
      <c r="AN937" s="205"/>
      <c r="AO937" s="208">
        <v>0</v>
      </c>
      <c r="AP937" s="209"/>
      <c r="AQ937" s="210">
        <v>-138460000</v>
      </c>
      <c r="AR937" s="205">
        <v>-138460000</v>
      </c>
      <c r="AS937" s="205"/>
      <c r="AT937" s="205"/>
      <c r="AU937" s="206"/>
      <c r="AV937" s="205">
        <v>0</v>
      </c>
      <c r="AW937" s="207"/>
      <c r="AX937" s="205"/>
      <c r="AY937" s="207">
        <v>0</v>
      </c>
      <c r="AZ937" s="212"/>
      <c r="BA937" s="404"/>
      <c r="BC937" s="202" t="str">
        <f t="shared" si="107"/>
        <v>AIC</v>
      </c>
      <c r="BD937" s="202" t="str">
        <f t="shared" si="107"/>
        <v/>
      </c>
      <c r="BE937" s="202" t="str">
        <f t="shared" si="107"/>
        <v/>
      </c>
      <c r="BF937" s="202" t="str">
        <f t="shared" si="107"/>
        <v/>
      </c>
      <c r="BG937" s="202" t="str">
        <f t="shared" si="108"/>
        <v>NO</v>
      </c>
      <c r="BH937" s="202" t="str">
        <f t="shared" si="108"/>
        <v>NO</v>
      </c>
      <c r="BI937" s="202" t="str">
        <f t="shared" si="110"/>
        <v/>
      </c>
      <c r="BK937" s="202" t="b">
        <f t="shared" si="111"/>
        <v>1</v>
      </c>
      <c r="BL937" s="202" t="b">
        <f t="shared" si="111"/>
        <v>1</v>
      </c>
      <c r="BM937" s="202" t="b">
        <f t="shared" si="111"/>
        <v>1</v>
      </c>
      <c r="BN937" s="202" t="b">
        <f t="shared" si="111"/>
        <v>1</v>
      </c>
      <c r="BO937" s="202" t="b">
        <f t="shared" si="111"/>
        <v>1</v>
      </c>
      <c r="BP937" s="202" t="b">
        <f t="shared" si="111"/>
        <v>1</v>
      </c>
      <c r="BQ937" s="202" t="b">
        <f t="shared" si="111"/>
        <v>1</v>
      </c>
    </row>
    <row r="938" spans="1:69" s="214" customFormat="1" ht="12" customHeight="1" x14ac:dyDescent="0.2">
      <c r="A938" s="239">
        <v>22100843</v>
      </c>
      <c r="B938" s="240" t="s">
        <v>2566</v>
      </c>
      <c r="C938" s="200" t="s">
        <v>834</v>
      </c>
      <c r="D938" s="201" t="s">
        <v>475</v>
      </c>
      <c r="E938" s="170"/>
      <c r="F938" s="200"/>
      <c r="G938" s="201"/>
      <c r="H938" s="202" t="s">
        <v>475</v>
      </c>
      <c r="I938" s="202" t="s">
        <v>1684</v>
      </c>
      <c r="J938" s="202" t="s">
        <v>1684</v>
      </c>
      <c r="K938" s="202" t="s">
        <v>1684</v>
      </c>
      <c r="L938" s="202" t="s">
        <v>1685</v>
      </c>
      <c r="M938" s="202" t="s">
        <v>1685</v>
      </c>
      <c r="N938" s="202" t="s">
        <v>1684</v>
      </c>
      <c r="O938" s="167"/>
      <c r="P938" s="203">
        <v>-23400000</v>
      </c>
      <c r="Q938" s="203">
        <v>-23400000</v>
      </c>
      <c r="R938" s="203">
        <v>-23400000</v>
      </c>
      <c r="S938" s="203">
        <v>-23400000</v>
      </c>
      <c r="T938" s="203">
        <v>-23400000</v>
      </c>
      <c r="U938" s="203">
        <v>-23400000</v>
      </c>
      <c r="V938" s="203">
        <v>-23400000</v>
      </c>
      <c r="W938" s="203">
        <v>-23400000</v>
      </c>
      <c r="X938" s="203">
        <v>-23400000</v>
      </c>
      <c r="Y938" s="203">
        <v>-23400000</v>
      </c>
      <c r="Z938" s="203">
        <v>-23400000</v>
      </c>
      <c r="AA938" s="203">
        <v>-23400000</v>
      </c>
      <c r="AB938" s="203">
        <v>-23400000</v>
      </c>
      <c r="AC938" s="203"/>
      <c r="AD938" s="203"/>
      <c r="AE938" s="203">
        <v>-23400000</v>
      </c>
      <c r="AF938" s="215"/>
      <c r="AG938" s="216"/>
      <c r="AH938" s="205">
        <v>-23400000</v>
      </c>
      <c r="AI938" s="205"/>
      <c r="AJ938" s="205"/>
      <c r="AK938" s="206"/>
      <c r="AL938" s="205">
        <v>0</v>
      </c>
      <c r="AM938" s="207"/>
      <c r="AN938" s="205"/>
      <c r="AO938" s="208">
        <v>0</v>
      </c>
      <c r="AP938" s="209"/>
      <c r="AQ938" s="210">
        <v>-23400000</v>
      </c>
      <c r="AR938" s="205">
        <v>-23400000</v>
      </c>
      <c r="AS938" s="205"/>
      <c r="AT938" s="205"/>
      <c r="AU938" s="206"/>
      <c r="AV938" s="205">
        <v>0</v>
      </c>
      <c r="AW938" s="207"/>
      <c r="AX938" s="205"/>
      <c r="AY938" s="207">
        <v>0</v>
      </c>
      <c r="AZ938" s="212"/>
      <c r="BA938" s="404"/>
      <c r="BC938" s="202" t="str">
        <f t="shared" si="107"/>
        <v>AIC</v>
      </c>
      <c r="BD938" s="202" t="str">
        <f t="shared" si="107"/>
        <v/>
      </c>
      <c r="BE938" s="202" t="str">
        <f t="shared" si="107"/>
        <v/>
      </c>
      <c r="BF938" s="202" t="str">
        <f t="shared" si="107"/>
        <v/>
      </c>
      <c r="BG938" s="202" t="str">
        <f t="shared" si="108"/>
        <v>NO</v>
      </c>
      <c r="BH938" s="202" t="str">
        <f t="shared" si="108"/>
        <v>NO</v>
      </c>
      <c r="BI938" s="202" t="str">
        <f t="shared" si="110"/>
        <v/>
      </c>
      <c r="BK938" s="202" t="b">
        <f t="shared" si="111"/>
        <v>1</v>
      </c>
      <c r="BL938" s="202" t="b">
        <f t="shared" si="111"/>
        <v>1</v>
      </c>
      <c r="BM938" s="202" t="b">
        <f t="shared" si="111"/>
        <v>1</v>
      </c>
      <c r="BN938" s="202" t="b">
        <f t="shared" si="111"/>
        <v>1</v>
      </c>
      <c r="BO938" s="202" t="b">
        <f t="shared" si="111"/>
        <v>1</v>
      </c>
      <c r="BP938" s="202" t="b">
        <f t="shared" si="111"/>
        <v>1</v>
      </c>
      <c r="BQ938" s="202" t="b">
        <f t="shared" si="111"/>
        <v>1</v>
      </c>
    </row>
    <row r="939" spans="1:69" s="214" customFormat="1" ht="12" customHeight="1" x14ac:dyDescent="0.2">
      <c r="A939" s="239">
        <v>22100853</v>
      </c>
      <c r="B939" s="240" t="s">
        <v>2567</v>
      </c>
      <c r="C939" s="351" t="s">
        <v>1283</v>
      </c>
      <c r="D939" s="201" t="s">
        <v>475</v>
      </c>
      <c r="E939" s="170"/>
      <c r="F939" s="351"/>
      <c r="G939" s="201"/>
      <c r="H939" s="202" t="s">
        <v>475</v>
      </c>
      <c r="I939" s="202" t="s">
        <v>1684</v>
      </c>
      <c r="J939" s="202" t="s">
        <v>1684</v>
      </c>
      <c r="K939" s="202" t="s">
        <v>1684</v>
      </c>
      <c r="L939" s="202" t="s">
        <v>1685</v>
      </c>
      <c r="M939" s="202" t="s">
        <v>1685</v>
      </c>
      <c r="N939" s="202" t="s">
        <v>1684</v>
      </c>
      <c r="O939" s="167"/>
      <c r="P939" s="203">
        <v>-425000000</v>
      </c>
      <c r="Q939" s="203">
        <v>-425000000</v>
      </c>
      <c r="R939" s="203">
        <v>-425000000</v>
      </c>
      <c r="S939" s="203">
        <v>-425000000</v>
      </c>
      <c r="T939" s="203">
        <v>-425000000</v>
      </c>
      <c r="U939" s="203">
        <v>-425000000</v>
      </c>
      <c r="V939" s="203">
        <v>-425000000</v>
      </c>
      <c r="W939" s="203">
        <v>-425000000</v>
      </c>
      <c r="X939" s="203">
        <v>-425000000</v>
      </c>
      <c r="Y939" s="203">
        <v>-425000000</v>
      </c>
      <c r="Z939" s="203">
        <v>-425000000</v>
      </c>
      <c r="AA939" s="203">
        <v>-425000000</v>
      </c>
      <c r="AB939" s="203">
        <v>-425000000</v>
      </c>
      <c r="AC939" s="203"/>
      <c r="AD939" s="203"/>
      <c r="AE939" s="203">
        <v>-425000000</v>
      </c>
      <c r="AF939" s="215"/>
      <c r="AG939" s="216"/>
      <c r="AH939" s="205">
        <v>-425000000</v>
      </c>
      <c r="AI939" s="205"/>
      <c r="AJ939" s="205"/>
      <c r="AK939" s="206"/>
      <c r="AL939" s="205">
        <v>0</v>
      </c>
      <c r="AM939" s="207"/>
      <c r="AN939" s="205"/>
      <c r="AO939" s="208">
        <v>0</v>
      </c>
      <c r="AP939" s="209"/>
      <c r="AQ939" s="210">
        <v>-425000000</v>
      </c>
      <c r="AR939" s="205">
        <v>-425000000</v>
      </c>
      <c r="AS939" s="205"/>
      <c r="AT939" s="205"/>
      <c r="AU939" s="206"/>
      <c r="AV939" s="205">
        <v>0</v>
      </c>
      <c r="AW939" s="207"/>
      <c r="AX939" s="205"/>
      <c r="AY939" s="207">
        <v>0</v>
      </c>
      <c r="AZ939" s="212"/>
      <c r="BA939" s="404"/>
      <c r="BC939" s="202" t="str">
        <f t="shared" si="107"/>
        <v>AIC</v>
      </c>
      <c r="BD939" s="202" t="str">
        <f t="shared" si="107"/>
        <v/>
      </c>
      <c r="BE939" s="202" t="str">
        <f t="shared" si="107"/>
        <v/>
      </c>
      <c r="BF939" s="202" t="str">
        <f t="shared" si="107"/>
        <v/>
      </c>
      <c r="BG939" s="202" t="str">
        <f t="shared" si="108"/>
        <v>NO</v>
      </c>
      <c r="BH939" s="202" t="str">
        <f t="shared" si="108"/>
        <v>NO</v>
      </c>
      <c r="BI939" s="202" t="str">
        <f t="shared" si="110"/>
        <v/>
      </c>
      <c r="BK939" s="202" t="b">
        <f t="shared" si="111"/>
        <v>1</v>
      </c>
      <c r="BL939" s="202" t="b">
        <f t="shared" si="111"/>
        <v>1</v>
      </c>
      <c r="BM939" s="202" t="b">
        <f t="shared" si="111"/>
        <v>1</v>
      </c>
      <c r="BN939" s="202" t="b">
        <f t="shared" si="111"/>
        <v>1</v>
      </c>
      <c r="BO939" s="202" t="b">
        <f t="shared" si="111"/>
        <v>1</v>
      </c>
      <c r="BP939" s="202" t="b">
        <f t="shared" si="111"/>
        <v>1</v>
      </c>
      <c r="BQ939" s="202" t="b">
        <f t="shared" si="111"/>
        <v>1</v>
      </c>
    </row>
    <row r="940" spans="1:69" s="214" customFormat="1" ht="12" customHeight="1" x14ac:dyDescent="0.2">
      <c r="A940" s="241">
        <v>22100863</v>
      </c>
      <c r="B940" s="242"/>
      <c r="C940" s="406" t="s">
        <v>1284</v>
      </c>
      <c r="D940" s="244" t="s">
        <v>475</v>
      </c>
      <c r="E940" s="245"/>
      <c r="F940" s="263">
        <v>43252</v>
      </c>
      <c r="G940" s="244"/>
      <c r="H940" s="247" t="s">
        <v>475</v>
      </c>
      <c r="I940" s="247"/>
      <c r="J940" s="247"/>
      <c r="K940" s="247"/>
      <c r="L940" s="247" t="s">
        <v>1685</v>
      </c>
      <c r="M940" s="247" t="s">
        <v>1685</v>
      </c>
      <c r="N940" s="247"/>
      <c r="O940" s="248"/>
      <c r="P940" s="249"/>
      <c r="Q940" s="249"/>
      <c r="R940" s="249"/>
      <c r="S940" s="249"/>
      <c r="T940" s="249"/>
      <c r="U940" s="249"/>
      <c r="V940" s="249">
        <v>-600000000</v>
      </c>
      <c r="W940" s="249">
        <v>-600000000</v>
      </c>
      <c r="X940" s="249">
        <v>-600000000</v>
      </c>
      <c r="Y940" s="249">
        <v>-600000000</v>
      </c>
      <c r="Z940" s="249">
        <v>-600000000</v>
      </c>
      <c r="AA940" s="249">
        <v>-600000000</v>
      </c>
      <c r="AB940" s="249">
        <v>-600000000</v>
      </c>
      <c r="AC940" s="249"/>
      <c r="AD940" s="249"/>
      <c r="AE940" s="249">
        <v>-325000000</v>
      </c>
      <c r="AF940" s="250"/>
      <c r="AG940" s="251"/>
      <c r="AH940" s="252">
        <v>-325000000</v>
      </c>
      <c r="AI940" s="252"/>
      <c r="AJ940" s="252"/>
      <c r="AK940" s="253"/>
      <c r="AL940" s="252">
        <v>0</v>
      </c>
      <c r="AM940" s="254"/>
      <c r="AN940" s="252"/>
      <c r="AO940" s="255">
        <v>0</v>
      </c>
      <c r="AP940" s="252"/>
      <c r="AQ940" s="256">
        <v>-600000000</v>
      </c>
      <c r="AR940" s="252">
        <v>-600000000</v>
      </c>
      <c r="AS940" s="252"/>
      <c r="AT940" s="252"/>
      <c r="AU940" s="253"/>
      <c r="AV940" s="252">
        <v>0</v>
      </c>
      <c r="AW940" s="254"/>
      <c r="AX940" s="252"/>
      <c r="AY940" s="254">
        <v>0</v>
      </c>
      <c r="AZ940" s="258"/>
      <c r="BA940" s="404"/>
      <c r="BC940" s="247" t="str">
        <f t="shared" ref="BC940:BF972" si="112">IF(VALUE(AR940),BC$7,IF(ISBLANK(AR940),"",BC$7))</f>
        <v>AIC</v>
      </c>
      <c r="BD940" s="247"/>
      <c r="BE940" s="247"/>
      <c r="BF940" s="202"/>
      <c r="BG940" s="202" t="str">
        <f t="shared" si="108"/>
        <v>NO</v>
      </c>
      <c r="BH940" s="202" t="str">
        <f t="shared" si="108"/>
        <v>NO</v>
      </c>
      <c r="BI940" s="202"/>
      <c r="BK940" s="202" t="b">
        <f t="shared" si="111"/>
        <v>1</v>
      </c>
      <c r="BL940" s="202" t="b">
        <f t="shared" si="111"/>
        <v>1</v>
      </c>
      <c r="BM940" s="202" t="b">
        <f t="shared" si="111"/>
        <v>1</v>
      </c>
      <c r="BN940" s="202" t="b">
        <f t="shared" si="111"/>
        <v>1</v>
      </c>
      <c r="BO940" s="202" t="b">
        <f t="shared" si="111"/>
        <v>1</v>
      </c>
      <c r="BP940" s="202" t="b">
        <f t="shared" si="111"/>
        <v>1</v>
      </c>
      <c r="BQ940" s="202" t="b">
        <f t="shared" si="111"/>
        <v>1</v>
      </c>
    </row>
    <row r="941" spans="1:69" s="214" customFormat="1" ht="12" customHeight="1" x14ac:dyDescent="0.2">
      <c r="A941" s="239">
        <v>22100923</v>
      </c>
      <c r="B941" s="240" t="s">
        <v>2568</v>
      </c>
      <c r="C941" s="200" t="s">
        <v>841</v>
      </c>
      <c r="D941" s="201" t="s">
        <v>475</v>
      </c>
      <c r="E941" s="170"/>
      <c r="F941" s="200"/>
      <c r="G941" s="201"/>
      <c r="H941" s="202" t="s">
        <v>475</v>
      </c>
      <c r="I941" s="202" t="s">
        <v>1684</v>
      </c>
      <c r="J941" s="202" t="s">
        <v>1684</v>
      </c>
      <c r="K941" s="202" t="s">
        <v>1684</v>
      </c>
      <c r="L941" s="202" t="s">
        <v>1685</v>
      </c>
      <c r="M941" s="202" t="s">
        <v>1685</v>
      </c>
      <c r="N941" s="202" t="s">
        <v>1684</v>
      </c>
      <c r="O941" s="167"/>
      <c r="P941" s="203">
        <v>-250000000</v>
      </c>
      <c r="Q941" s="203">
        <v>-250000000</v>
      </c>
      <c r="R941" s="203">
        <v>-250000000</v>
      </c>
      <c r="S941" s="203">
        <v>-250000000</v>
      </c>
      <c r="T941" s="203">
        <v>-250000000</v>
      </c>
      <c r="U941" s="203">
        <v>-250000000</v>
      </c>
      <c r="V941" s="203">
        <v>-250000000</v>
      </c>
      <c r="W941" s="203">
        <v>-250000000</v>
      </c>
      <c r="X941" s="203">
        <v>-250000000</v>
      </c>
      <c r="Y941" s="203">
        <v>-250000000</v>
      </c>
      <c r="Z941" s="203">
        <v>-250000000</v>
      </c>
      <c r="AA941" s="203">
        <v>-250000000</v>
      </c>
      <c r="AB941" s="203">
        <v>-250000000</v>
      </c>
      <c r="AC941" s="203"/>
      <c r="AD941" s="203"/>
      <c r="AE941" s="203">
        <v>-250000000</v>
      </c>
      <c r="AF941" s="215"/>
      <c r="AG941" s="216"/>
      <c r="AH941" s="205">
        <v>-250000000</v>
      </c>
      <c r="AI941" s="205"/>
      <c r="AJ941" s="205"/>
      <c r="AK941" s="206"/>
      <c r="AL941" s="205">
        <v>0</v>
      </c>
      <c r="AM941" s="207"/>
      <c r="AN941" s="205"/>
      <c r="AO941" s="208">
        <v>0</v>
      </c>
      <c r="AP941" s="209"/>
      <c r="AQ941" s="210">
        <v>-250000000</v>
      </c>
      <c r="AR941" s="205">
        <v>-250000000</v>
      </c>
      <c r="AS941" s="205"/>
      <c r="AT941" s="205"/>
      <c r="AU941" s="206"/>
      <c r="AV941" s="205">
        <v>0</v>
      </c>
      <c r="AW941" s="207"/>
      <c r="AX941" s="205"/>
      <c r="AY941" s="207">
        <v>0</v>
      </c>
      <c r="AZ941" s="212"/>
      <c r="BA941" s="404"/>
      <c r="BC941" s="202" t="str">
        <f t="shared" si="112"/>
        <v>AIC</v>
      </c>
      <c r="BD941" s="202" t="str">
        <f t="shared" si="112"/>
        <v/>
      </c>
      <c r="BE941" s="202" t="str">
        <f t="shared" si="112"/>
        <v/>
      </c>
      <c r="BF941" s="202" t="str">
        <f t="shared" si="112"/>
        <v/>
      </c>
      <c r="BG941" s="202" t="str">
        <f t="shared" si="108"/>
        <v>NO</v>
      </c>
      <c r="BH941" s="202" t="str">
        <f t="shared" si="108"/>
        <v>NO</v>
      </c>
      <c r="BI941" s="202" t="str">
        <f t="shared" ref="BI941:BI949" si="113">IF(OR(CONCATENATE(BG941,BH941)="NOW/C",CONCATENATE(BG941,BH941)="W/CNO"),"W/C","")</f>
        <v/>
      </c>
      <c r="BK941" s="202" t="b">
        <f t="shared" si="111"/>
        <v>1</v>
      </c>
      <c r="BL941" s="202" t="b">
        <f t="shared" si="111"/>
        <v>1</v>
      </c>
      <c r="BM941" s="202" t="b">
        <f t="shared" si="111"/>
        <v>1</v>
      </c>
      <c r="BN941" s="202" t="b">
        <f t="shared" si="111"/>
        <v>1</v>
      </c>
      <c r="BO941" s="202" t="b">
        <f t="shared" si="111"/>
        <v>1</v>
      </c>
      <c r="BP941" s="202" t="b">
        <f t="shared" si="111"/>
        <v>1</v>
      </c>
      <c r="BQ941" s="202" t="b">
        <f t="shared" si="111"/>
        <v>1</v>
      </c>
    </row>
    <row r="942" spans="1:69" s="214" customFormat="1" ht="12" customHeight="1" x14ac:dyDescent="0.2">
      <c r="A942" s="239">
        <v>22100933</v>
      </c>
      <c r="B942" s="240" t="s">
        <v>2569</v>
      </c>
      <c r="C942" s="200" t="s">
        <v>842</v>
      </c>
      <c r="D942" s="201" t="s">
        <v>475</v>
      </c>
      <c r="E942" s="170"/>
      <c r="F942" s="200"/>
      <c r="G942" s="201"/>
      <c r="H942" s="202" t="s">
        <v>475</v>
      </c>
      <c r="I942" s="202" t="s">
        <v>1684</v>
      </c>
      <c r="J942" s="202" t="s">
        <v>1684</v>
      </c>
      <c r="K942" s="202" t="s">
        <v>1684</v>
      </c>
      <c r="L942" s="202" t="s">
        <v>1685</v>
      </c>
      <c r="M942" s="202" t="s">
        <v>1685</v>
      </c>
      <c r="N942" s="202" t="s">
        <v>1684</v>
      </c>
      <c r="O942" s="167"/>
      <c r="P942" s="203">
        <v>-45000000</v>
      </c>
      <c r="Q942" s="203">
        <v>-45000000</v>
      </c>
      <c r="R942" s="203">
        <v>-45000000</v>
      </c>
      <c r="S942" s="203">
        <v>-45000000</v>
      </c>
      <c r="T942" s="203">
        <v>-45000000</v>
      </c>
      <c r="U942" s="203">
        <v>-45000000</v>
      </c>
      <c r="V942" s="203">
        <v>-45000000</v>
      </c>
      <c r="W942" s="203">
        <v>-45000000</v>
      </c>
      <c r="X942" s="203">
        <v>-45000000</v>
      </c>
      <c r="Y942" s="203">
        <v>-45000000</v>
      </c>
      <c r="Z942" s="203">
        <v>-45000000</v>
      </c>
      <c r="AA942" s="203">
        <v>-45000000</v>
      </c>
      <c r="AB942" s="203">
        <v>-45000000</v>
      </c>
      <c r="AC942" s="203"/>
      <c r="AD942" s="203"/>
      <c r="AE942" s="203">
        <v>-45000000</v>
      </c>
      <c r="AF942" s="215"/>
      <c r="AG942" s="216"/>
      <c r="AH942" s="205">
        <v>-45000000</v>
      </c>
      <c r="AI942" s="205"/>
      <c r="AJ942" s="205"/>
      <c r="AK942" s="206"/>
      <c r="AL942" s="205">
        <v>0</v>
      </c>
      <c r="AM942" s="207"/>
      <c r="AN942" s="205"/>
      <c r="AO942" s="208">
        <v>0</v>
      </c>
      <c r="AP942" s="209"/>
      <c r="AQ942" s="210">
        <v>-45000000</v>
      </c>
      <c r="AR942" s="205">
        <v>-45000000</v>
      </c>
      <c r="AS942" s="205"/>
      <c r="AT942" s="205"/>
      <c r="AU942" s="206"/>
      <c r="AV942" s="205">
        <v>0</v>
      </c>
      <c r="AW942" s="207"/>
      <c r="AX942" s="205"/>
      <c r="AY942" s="207">
        <v>0</v>
      </c>
      <c r="AZ942" s="212"/>
      <c r="BA942" s="404"/>
      <c r="BC942" s="202" t="str">
        <f t="shared" si="112"/>
        <v>AIC</v>
      </c>
      <c r="BD942" s="202" t="str">
        <f t="shared" si="112"/>
        <v/>
      </c>
      <c r="BE942" s="202" t="str">
        <f t="shared" si="112"/>
        <v/>
      </c>
      <c r="BF942" s="202" t="str">
        <f t="shared" si="112"/>
        <v/>
      </c>
      <c r="BG942" s="202" t="str">
        <f t="shared" si="108"/>
        <v>NO</v>
      </c>
      <c r="BH942" s="202" t="str">
        <f t="shared" si="108"/>
        <v>NO</v>
      </c>
      <c r="BI942" s="202" t="str">
        <f t="shared" si="113"/>
        <v/>
      </c>
      <c r="BK942" s="202" t="b">
        <f t="shared" si="111"/>
        <v>1</v>
      </c>
      <c r="BL942" s="202" t="b">
        <f t="shared" si="111"/>
        <v>1</v>
      </c>
      <c r="BM942" s="202" t="b">
        <f t="shared" si="111"/>
        <v>1</v>
      </c>
      <c r="BN942" s="202" t="b">
        <f t="shared" si="111"/>
        <v>1</v>
      </c>
      <c r="BO942" s="202" t="b">
        <f t="shared" si="111"/>
        <v>1</v>
      </c>
      <c r="BP942" s="202" t="b">
        <f t="shared" si="111"/>
        <v>1</v>
      </c>
      <c r="BQ942" s="202" t="b">
        <f t="shared" si="111"/>
        <v>1</v>
      </c>
    </row>
    <row r="943" spans="1:69" s="214" customFormat="1" ht="12" customHeight="1" x14ac:dyDescent="0.2">
      <c r="A943" s="264">
        <v>22101023</v>
      </c>
      <c r="B943" s="265" t="s">
        <v>2570</v>
      </c>
      <c r="C943" s="407" t="s">
        <v>1285</v>
      </c>
      <c r="D943" s="201" t="s">
        <v>475</v>
      </c>
      <c r="E943" s="170"/>
      <c r="F943" s="407"/>
      <c r="G943" s="201"/>
      <c r="H943" s="202" t="s">
        <v>475</v>
      </c>
      <c r="I943" s="202" t="s">
        <v>1684</v>
      </c>
      <c r="J943" s="202" t="s">
        <v>1684</v>
      </c>
      <c r="K943" s="202" t="s">
        <v>1684</v>
      </c>
      <c r="L943" s="202" t="s">
        <v>1685</v>
      </c>
      <c r="M943" s="202" t="s">
        <v>1685</v>
      </c>
      <c r="N943" s="202" t="s">
        <v>1684</v>
      </c>
      <c r="O943" s="167"/>
      <c r="P943" s="203">
        <v>-250000000</v>
      </c>
      <c r="Q943" s="203">
        <v>-250000000</v>
      </c>
      <c r="R943" s="203">
        <v>-250000000</v>
      </c>
      <c r="S943" s="203">
        <v>-250000000</v>
      </c>
      <c r="T943" s="203">
        <v>-250000000</v>
      </c>
      <c r="U943" s="203">
        <v>-250000000</v>
      </c>
      <c r="V943" s="203">
        <v>-250000000</v>
      </c>
      <c r="W943" s="203">
        <v>-250000000</v>
      </c>
      <c r="X943" s="203">
        <v>-250000000</v>
      </c>
      <c r="Y943" s="203">
        <v>-250000000</v>
      </c>
      <c r="Z943" s="203">
        <v>-250000000</v>
      </c>
      <c r="AA943" s="203">
        <v>-250000000</v>
      </c>
      <c r="AB943" s="203">
        <v>-250000000</v>
      </c>
      <c r="AC943" s="203"/>
      <c r="AD943" s="203"/>
      <c r="AE943" s="203">
        <v>-250000000</v>
      </c>
      <c r="AF943" s="215"/>
      <c r="AG943" s="216"/>
      <c r="AH943" s="205">
        <v>-250000000</v>
      </c>
      <c r="AI943" s="205"/>
      <c r="AJ943" s="205"/>
      <c r="AK943" s="206"/>
      <c r="AL943" s="205">
        <v>0</v>
      </c>
      <c r="AM943" s="207"/>
      <c r="AN943" s="205"/>
      <c r="AO943" s="208">
        <v>0</v>
      </c>
      <c r="AP943" s="209"/>
      <c r="AQ943" s="210">
        <v>-250000000</v>
      </c>
      <c r="AR943" s="205">
        <v>-250000000</v>
      </c>
      <c r="AS943" s="205"/>
      <c r="AT943" s="205"/>
      <c r="AU943" s="206"/>
      <c r="AV943" s="205">
        <v>0</v>
      </c>
      <c r="AW943" s="207"/>
      <c r="AX943" s="205"/>
      <c r="AY943" s="207">
        <v>0</v>
      </c>
      <c r="AZ943" s="212"/>
      <c r="BA943" s="404"/>
      <c r="BC943" s="202" t="str">
        <f t="shared" si="112"/>
        <v>AIC</v>
      </c>
      <c r="BD943" s="202" t="str">
        <f t="shared" si="112"/>
        <v/>
      </c>
      <c r="BE943" s="202" t="str">
        <f t="shared" si="112"/>
        <v/>
      </c>
      <c r="BF943" s="202" t="str">
        <f t="shared" si="112"/>
        <v/>
      </c>
      <c r="BG943" s="202" t="str">
        <f t="shared" si="108"/>
        <v>NO</v>
      </c>
      <c r="BH943" s="202" t="str">
        <f t="shared" si="108"/>
        <v>NO</v>
      </c>
      <c r="BI943" s="202" t="str">
        <f t="shared" si="113"/>
        <v/>
      </c>
      <c r="BK943" s="202" t="b">
        <f t="shared" si="111"/>
        <v>1</v>
      </c>
      <c r="BL943" s="202" t="b">
        <f t="shared" si="111"/>
        <v>1</v>
      </c>
      <c r="BM943" s="202" t="b">
        <f t="shared" si="111"/>
        <v>1</v>
      </c>
      <c r="BN943" s="202" t="b">
        <f t="shared" si="111"/>
        <v>1</v>
      </c>
      <c r="BO943" s="202" t="b">
        <f t="shared" si="111"/>
        <v>1</v>
      </c>
      <c r="BP943" s="202" t="b">
        <f t="shared" si="111"/>
        <v>1</v>
      </c>
      <c r="BQ943" s="202" t="b">
        <f t="shared" si="111"/>
        <v>1</v>
      </c>
    </row>
    <row r="944" spans="1:69" s="214" customFormat="1" ht="12" customHeight="1" x14ac:dyDescent="0.2">
      <c r="A944" s="264">
        <v>22101033</v>
      </c>
      <c r="B944" s="265" t="s">
        <v>2571</v>
      </c>
      <c r="C944" s="407" t="s">
        <v>1286</v>
      </c>
      <c r="D944" s="201" t="s">
        <v>475</v>
      </c>
      <c r="E944" s="170"/>
      <c r="F944" s="407"/>
      <c r="G944" s="201"/>
      <c r="H944" s="202" t="s">
        <v>475</v>
      </c>
      <c r="I944" s="202" t="s">
        <v>1684</v>
      </c>
      <c r="J944" s="202" t="s">
        <v>1684</v>
      </c>
      <c r="K944" s="202" t="s">
        <v>1684</v>
      </c>
      <c r="L944" s="202" t="s">
        <v>1685</v>
      </c>
      <c r="M944" s="202" t="s">
        <v>1685</v>
      </c>
      <c r="N944" s="202" t="s">
        <v>1684</v>
      </c>
      <c r="O944" s="167"/>
      <c r="P944" s="203">
        <v>-300000000</v>
      </c>
      <c r="Q944" s="203">
        <v>-300000000</v>
      </c>
      <c r="R944" s="203">
        <v>-300000000</v>
      </c>
      <c r="S944" s="203">
        <v>-300000000</v>
      </c>
      <c r="T944" s="203">
        <v>-300000000</v>
      </c>
      <c r="U944" s="203">
        <v>-300000000</v>
      </c>
      <c r="V944" s="203">
        <v>-300000000</v>
      </c>
      <c r="W944" s="203">
        <v>-300000000</v>
      </c>
      <c r="X944" s="203">
        <v>-300000000</v>
      </c>
      <c r="Y944" s="203">
        <v>-300000000</v>
      </c>
      <c r="Z944" s="203">
        <v>-300000000</v>
      </c>
      <c r="AA944" s="203">
        <v>-300000000</v>
      </c>
      <c r="AB944" s="203">
        <v>-300000000</v>
      </c>
      <c r="AC944" s="203"/>
      <c r="AD944" s="203"/>
      <c r="AE944" s="203">
        <v>-300000000</v>
      </c>
      <c r="AF944" s="215"/>
      <c r="AG944" s="216"/>
      <c r="AH944" s="205">
        <v>-300000000</v>
      </c>
      <c r="AI944" s="205"/>
      <c r="AJ944" s="205"/>
      <c r="AK944" s="206"/>
      <c r="AL944" s="205">
        <v>0</v>
      </c>
      <c r="AM944" s="207"/>
      <c r="AN944" s="205"/>
      <c r="AO944" s="208">
        <v>0</v>
      </c>
      <c r="AP944" s="209"/>
      <c r="AQ944" s="210">
        <v>-300000000</v>
      </c>
      <c r="AR944" s="205">
        <v>-300000000</v>
      </c>
      <c r="AS944" s="205"/>
      <c r="AT944" s="205"/>
      <c r="AU944" s="206"/>
      <c r="AV944" s="205">
        <v>0</v>
      </c>
      <c r="AW944" s="207"/>
      <c r="AX944" s="205"/>
      <c r="AY944" s="207">
        <v>0</v>
      </c>
      <c r="AZ944" s="212"/>
      <c r="BA944" s="404"/>
      <c r="BC944" s="202" t="str">
        <f t="shared" si="112"/>
        <v>AIC</v>
      </c>
      <c r="BD944" s="202" t="str">
        <f t="shared" si="112"/>
        <v/>
      </c>
      <c r="BE944" s="202" t="str">
        <f t="shared" si="112"/>
        <v/>
      </c>
      <c r="BF944" s="202" t="str">
        <f t="shared" si="112"/>
        <v/>
      </c>
      <c r="BG944" s="202" t="str">
        <f t="shared" si="108"/>
        <v>NO</v>
      </c>
      <c r="BH944" s="202" t="str">
        <f t="shared" si="108"/>
        <v>NO</v>
      </c>
      <c r="BI944" s="202" t="str">
        <f t="shared" si="113"/>
        <v/>
      </c>
      <c r="BK944" s="202" t="b">
        <f t="shared" si="111"/>
        <v>1</v>
      </c>
      <c r="BL944" s="202" t="b">
        <f t="shared" si="111"/>
        <v>1</v>
      </c>
      <c r="BM944" s="202" t="b">
        <f t="shared" si="111"/>
        <v>1</v>
      </c>
      <c r="BN944" s="202" t="b">
        <f t="shared" si="111"/>
        <v>1</v>
      </c>
      <c r="BO944" s="202" t="b">
        <f t="shared" si="111"/>
        <v>1</v>
      </c>
      <c r="BP944" s="202" t="b">
        <f t="shared" si="111"/>
        <v>1</v>
      </c>
      <c r="BQ944" s="202" t="b">
        <f t="shared" si="111"/>
        <v>1</v>
      </c>
    </row>
    <row r="945" spans="1:69" s="214" customFormat="1" ht="12" customHeight="1" x14ac:dyDescent="0.2">
      <c r="A945" s="239">
        <v>22101053</v>
      </c>
      <c r="B945" s="240" t="s">
        <v>2572</v>
      </c>
      <c r="C945" s="324" t="s">
        <v>846</v>
      </c>
      <c r="D945" s="201" t="s">
        <v>475</v>
      </c>
      <c r="E945" s="170"/>
      <c r="F945" s="310"/>
      <c r="G945" s="201"/>
      <c r="H945" s="202" t="s">
        <v>475</v>
      </c>
      <c r="I945" s="202" t="s">
        <v>1684</v>
      </c>
      <c r="J945" s="202" t="s">
        <v>1684</v>
      </c>
      <c r="K945" s="202" t="s">
        <v>1684</v>
      </c>
      <c r="L945" s="202" t="s">
        <v>1685</v>
      </c>
      <c r="M945" s="202" t="s">
        <v>1685</v>
      </c>
      <c r="N945" s="202" t="s">
        <v>1684</v>
      </c>
      <c r="O945" s="167"/>
      <c r="P945" s="203">
        <v>-250000000</v>
      </c>
      <c r="Q945" s="203">
        <v>-250000000</v>
      </c>
      <c r="R945" s="203">
        <v>-250000000</v>
      </c>
      <c r="S945" s="203">
        <v>-56553000</v>
      </c>
      <c r="T945" s="203">
        <v>0</v>
      </c>
      <c r="U945" s="203">
        <v>0</v>
      </c>
      <c r="V945" s="203">
        <v>0</v>
      </c>
      <c r="W945" s="203">
        <v>0</v>
      </c>
      <c r="X945" s="203">
        <v>0</v>
      </c>
      <c r="Y945" s="203">
        <v>0</v>
      </c>
      <c r="Z945" s="203">
        <v>0</v>
      </c>
      <c r="AA945" s="203">
        <v>0</v>
      </c>
      <c r="AB945" s="203">
        <v>0</v>
      </c>
      <c r="AC945" s="203"/>
      <c r="AD945" s="203"/>
      <c r="AE945" s="203">
        <v>-56796083.333333336</v>
      </c>
      <c r="AF945" s="215"/>
      <c r="AG945" s="216"/>
      <c r="AH945" s="205">
        <v>-56796083.333333336</v>
      </c>
      <c r="AI945" s="205"/>
      <c r="AJ945" s="205"/>
      <c r="AK945" s="206"/>
      <c r="AL945" s="205">
        <v>0</v>
      </c>
      <c r="AM945" s="207"/>
      <c r="AN945" s="205"/>
      <c r="AO945" s="208">
        <v>0</v>
      </c>
      <c r="AP945" s="209"/>
      <c r="AQ945" s="210">
        <v>0</v>
      </c>
      <c r="AR945" s="205">
        <v>0</v>
      </c>
      <c r="AS945" s="205"/>
      <c r="AT945" s="205"/>
      <c r="AU945" s="206"/>
      <c r="AV945" s="205">
        <v>0</v>
      </c>
      <c r="AW945" s="207"/>
      <c r="AX945" s="205"/>
      <c r="AY945" s="207">
        <v>0</v>
      </c>
      <c r="AZ945" s="212"/>
      <c r="BA945" s="404"/>
      <c r="BC945" s="202" t="str">
        <f t="shared" si="112"/>
        <v>AIC</v>
      </c>
      <c r="BD945" s="202" t="str">
        <f t="shared" si="112"/>
        <v/>
      </c>
      <c r="BE945" s="202" t="str">
        <f t="shared" si="112"/>
        <v/>
      </c>
      <c r="BF945" s="202" t="str">
        <f t="shared" si="112"/>
        <v/>
      </c>
      <c r="BG945" s="202" t="str">
        <f t="shared" si="108"/>
        <v>NO</v>
      </c>
      <c r="BH945" s="202" t="str">
        <f t="shared" si="108"/>
        <v>NO</v>
      </c>
      <c r="BI945" s="202" t="str">
        <f t="shared" si="113"/>
        <v/>
      </c>
      <c r="BK945" s="202" t="b">
        <f t="shared" si="111"/>
        <v>1</v>
      </c>
      <c r="BL945" s="202" t="b">
        <f t="shared" si="111"/>
        <v>1</v>
      </c>
      <c r="BM945" s="202" t="b">
        <f t="shared" si="111"/>
        <v>1</v>
      </c>
      <c r="BN945" s="202" t="b">
        <f t="shared" si="111"/>
        <v>1</v>
      </c>
      <c r="BO945" s="202" t="b">
        <f t="shared" si="111"/>
        <v>1</v>
      </c>
      <c r="BP945" s="202" t="b">
        <f t="shared" si="111"/>
        <v>1</v>
      </c>
      <c r="BQ945" s="202" t="b">
        <f t="shared" si="111"/>
        <v>1</v>
      </c>
    </row>
    <row r="946" spans="1:69" s="214" customFormat="1" ht="12" customHeight="1" x14ac:dyDescent="0.2">
      <c r="A946" s="239">
        <v>22101113</v>
      </c>
      <c r="B946" s="240" t="s">
        <v>2573</v>
      </c>
      <c r="C946" s="200" t="s">
        <v>1287</v>
      </c>
      <c r="D946" s="201" t="s">
        <v>475</v>
      </c>
      <c r="E946" s="170"/>
      <c r="F946" s="200"/>
      <c r="G946" s="201"/>
      <c r="H946" s="202" t="s">
        <v>475</v>
      </c>
      <c r="I946" s="202" t="s">
        <v>1684</v>
      </c>
      <c r="J946" s="202" t="s">
        <v>1684</v>
      </c>
      <c r="K946" s="202" t="s">
        <v>1684</v>
      </c>
      <c r="L946" s="202" t="s">
        <v>1685</v>
      </c>
      <c r="M946" s="202" t="s">
        <v>1685</v>
      </c>
      <c r="N946" s="202" t="s">
        <v>1684</v>
      </c>
      <c r="O946" s="167"/>
      <c r="P946" s="203">
        <v>-350000000</v>
      </c>
      <c r="Q946" s="203">
        <v>-350000000</v>
      </c>
      <c r="R946" s="203">
        <v>-350000000</v>
      </c>
      <c r="S946" s="203">
        <v>-350000000</v>
      </c>
      <c r="T946" s="203">
        <v>-350000000</v>
      </c>
      <c r="U946" s="203">
        <v>-350000000</v>
      </c>
      <c r="V946" s="203">
        <v>-350000000</v>
      </c>
      <c r="W946" s="203">
        <v>-350000000</v>
      </c>
      <c r="X946" s="203">
        <v>-350000000</v>
      </c>
      <c r="Y946" s="203">
        <v>-350000000</v>
      </c>
      <c r="Z946" s="203">
        <v>-350000000</v>
      </c>
      <c r="AA946" s="203">
        <v>-350000000</v>
      </c>
      <c r="AB946" s="203">
        <v>-350000000</v>
      </c>
      <c r="AC946" s="203"/>
      <c r="AD946" s="203"/>
      <c r="AE946" s="203">
        <v>-350000000</v>
      </c>
      <c r="AF946" s="215"/>
      <c r="AG946" s="216"/>
      <c r="AH946" s="205">
        <v>-350000000</v>
      </c>
      <c r="AI946" s="205"/>
      <c r="AJ946" s="205"/>
      <c r="AK946" s="206"/>
      <c r="AL946" s="205">
        <v>0</v>
      </c>
      <c r="AM946" s="207"/>
      <c r="AN946" s="205"/>
      <c r="AO946" s="208">
        <v>0</v>
      </c>
      <c r="AP946" s="209"/>
      <c r="AQ946" s="210">
        <v>-350000000</v>
      </c>
      <c r="AR946" s="205">
        <v>-350000000</v>
      </c>
      <c r="AS946" s="205"/>
      <c r="AT946" s="205"/>
      <c r="AU946" s="206"/>
      <c r="AV946" s="205">
        <v>0</v>
      </c>
      <c r="AW946" s="207"/>
      <c r="AX946" s="205"/>
      <c r="AY946" s="207">
        <v>0</v>
      </c>
      <c r="AZ946" s="212"/>
      <c r="BA946" s="404"/>
      <c r="BC946" s="202" t="str">
        <f t="shared" si="112"/>
        <v>AIC</v>
      </c>
      <c r="BD946" s="202" t="str">
        <f t="shared" si="112"/>
        <v/>
      </c>
      <c r="BE946" s="202" t="str">
        <f t="shared" si="112"/>
        <v/>
      </c>
      <c r="BF946" s="202" t="str">
        <f t="shared" si="112"/>
        <v/>
      </c>
      <c r="BG946" s="202" t="str">
        <f t="shared" si="108"/>
        <v>NO</v>
      </c>
      <c r="BH946" s="202" t="str">
        <f t="shared" si="108"/>
        <v>NO</v>
      </c>
      <c r="BI946" s="202" t="str">
        <f t="shared" si="113"/>
        <v/>
      </c>
      <c r="BK946" s="202" t="b">
        <f t="shared" si="111"/>
        <v>1</v>
      </c>
      <c r="BL946" s="202" t="b">
        <f t="shared" si="111"/>
        <v>1</v>
      </c>
      <c r="BM946" s="202" t="b">
        <f t="shared" si="111"/>
        <v>1</v>
      </c>
      <c r="BN946" s="202" t="b">
        <f t="shared" si="111"/>
        <v>1</v>
      </c>
      <c r="BO946" s="202" t="b">
        <f t="shared" si="111"/>
        <v>1</v>
      </c>
      <c r="BP946" s="202" t="b">
        <f t="shared" si="111"/>
        <v>1</v>
      </c>
      <c r="BQ946" s="202" t="b">
        <f t="shared" si="111"/>
        <v>1</v>
      </c>
    </row>
    <row r="947" spans="1:69" s="214" customFormat="1" ht="12" customHeight="1" x14ac:dyDescent="0.2">
      <c r="A947" s="239">
        <v>22101123</v>
      </c>
      <c r="B947" s="240" t="s">
        <v>2574</v>
      </c>
      <c r="C947" s="200" t="s">
        <v>850</v>
      </c>
      <c r="D947" s="201" t="s">
        <v>475</v>
      </c>
      <c r="E947" s="170"/>
      <c r="F947" s="200"/>
      <c r="G947" s="201"/>
      <c r="H947" s="202" t="s">
        <v>475</v>
      </c>
      <c r="I947" s="202" t="s">
        <v>1684</v>
      </c>
      <c r="J947" s="202" t="s">
        <v>1684</v>
      </c>
      <c r="K947" s="202" t="s">
        <v>1684</v>
      </c>
      <c r="L947" s="202" t="s">
        <v>1685</v>
      </c>
      <c r="M947" s="202" t="s">
        <v>1685</v>
      </c>
      <c r="N947" s="202" t="s">
        <v>1684</v>
      </c>
      <c r="O947" s="167"/>
      <c r="P947" s="203">
        <v>-325000000</v>
      </c>
      <c r="Q947" s="203">
        <v>-325000000</v>
      </c>
      <c r="R947" s="203">
        <v>-325000000</v>
      </c>
      <c r="S947" s="203">
        <v>-325000000</v>
      </c>
      <c r="T947" s="203">
        <v>-325000000</v>
      </c>
      <c r="U947" s="203">
        <v>-325000000</v>
      </c>
      <c r="V947" s="203">
        <v>-325000000</v>
      </c>
      <c r="W947" s="203">
        <v>-325000000</v>
      </c>
      <c r="X947" s="203">
        <v>-325000000</v>
      </c>
      <c r="Y947" s="203">
        <v>-325000000</v>
      </c>
      <c r="Z947" s="203">
        <v>-325000000</v>
      </c>
      <c r="AA947" s="203">
        <v>-325000000</v>
      </c>
      <c r="AB947" s="203">
        <v>-325000000</v>
      </c>
      <c r="AC947" s="203"/>
      <c r="AD947" s="203"/>
      <c r="AE947" s="203">
        <v>-325000000</v>
      </c>
      <c r="AF947" s="215"/>
      <c r="AG947" s="216"/>
      <c r="AH947" s="205">
        <v>-325000000</v>
      </c>
      <c r="AI947" s="205"/>
      <c r="AJ947" s="205"/>
      <c r="AK947" s="206"/>
      <c r="AL947" s="205">
        <v>0</v>
      </c>
      <c r="AM947" s="207"/>
      <c r="AN947" s="205"/>
      <c r="AO947" s="208">
        <v>0</v>
      </c>
      <c r="AP947" s="209"/>
      <c r="AQ947" s="210">
        <v>-325000000</v>
      </c>
      <c r="AR947" s="205">
        <v>-325000000</v>
      </c>
      <c r="AS947" s="205"/>
      <c r="AT947" s="205"/>
      <c r="AU947" s="206"/>
      <c r="AV947" s="205">
        <v>0</v>
      </c>
      <c r="AW947" s="207"/>
      <c r="AX947" s="205"/>
      <c r="AY947" s="207">
        <v>0</v>
      </c>
      <c r="AZ947" s="212"/>
      <c r="BA947" s="404"/>
      <c r="BC947" s="202" t="str">
        <f t="shared" si="112"/>
        <v>AIC</v>
      </c>
      <c r="BD947" s="202" t="str">
        <f t="shared" si="112"/>
        <v/>
      </c>
      <c r="BE947" s="202" t="str">
        <f t="shared" si="112"/>
        <v/>
      </c>
      <c r="BF947" s="202" t="str">
        <f t="shared" si="112"/>
        <v/>
      </c>
      <c r="BG947" s="202" t="str">
        <f t="shared" si="108"/>
        <v>NO</v>
      </c>
      <c r="BH947" s="202" t="str">
        <f t="shared" si="108"/>
        <v>NO</v>
      </c>
      <c r="BI947" s="202" t="str">
        <f t="shared" si="113"/>
        <v/>
      </c>
      <c r="BK947" s="202" t="b">
        <f t="shared" si="111"/>
        <v>1</v>
      </c>
      <c r="BL947" s="202" t="b">
        <f t="shared" si="111"/>
        <v>1</v>
      </c>
      <c r="BM947" s="202" t="b">
        <f t="shared" si="111"/>
        <v>1</v>
      </c>
      <c r="BN947" s="202" t="b">
        <f t="shared" si="111"/>
        <v>1</v>
      </c>
      <c r="BO947" s="202" t="b">
        <f t="shared" si="111"/>
        <v>1</v>
      </c>
      <c r="BP947" s="202" t="b">
        <f t="shared" si="111"/>
        <v>1</v>
      </c>
      <c r="BQ947" s="202" t="b">
        <f t="shared" si="111"/>
        <v>1</v>
      </c>
    </row>
    <row r="948" spans="1:69" s="214" customFormat="1" ht="12" customHeight="1" x14ac:dyDescent="0.2">
      <c r="A948" s="239">
        <v>22101133</v>
      </c>
      <c r="B948" s="240" t="s">
        <v>2575</v>
      </c>
      <c r="C948" s="200" t="s">
        <v>1288</v>
      </c>
      <c r="D948" s="201" t="s">
        <v>475</v>
      </c>
      <c r="E948" s="170"/>
      <c r="F948" s="200"/>
      <c r="G948" s="201"/>
      <c r="H948" s="202" t="s">
        <v>475</v>
      </c>
      <c r="I948" s="202" t="s">
        <v>1684</v>
      </c>
      <c r="J948" s="202" t="s">
        <v>1684</v>
      </c>
      <c r="K948" s="202" t="s">
        <v>1684</v>
      </c>
      <c r="L948" s="202" t="s">
        <v>1685</v>
      </c>
      <c r="M948" s="202" t="s">
        <v>1685</v>
      </c>
      <c r="N948" s="202" t="s">
        <v>1684</v>
      </c>
      <c r="O948" s="167"/>
      <c r="P948" s="203">
        <v>-250000000</v>
      </c>
      <c r="Q948" s="203">
        <v>-250000000</v>
      </c>
      <c r="R948" s="203">
        <v>-250000000</v>
      </c>
      <c r="S948" s="203">
        <v>-250000000</v>
      </c>
      <c r="T948" s="203">
        <v>-250000000</v>
      </c>
      <c r="U948" s="203">
        <v>-250000000</v>
      </c>
      <c r="V948" s="203">
        <v>-250000000</v>
      </c>
      <c r="W948" s="203">
        <v>-250000000</v>
      </c>
      <c r="X948" s="203">
        <v>-250000000</v>
      </c>
      <c r="Y948" s="203">
        <v>-250000000</v>
      </c>
      <c r="Z948" s="203">
        <v>-250000000</v>
      </c>
      <c r="AA948" s="203">
        <v>-250000000</v>
      </c>
      <c r="AB948" s="203">
        <v>-250000000</v>
      </c>
      <c r="AC948" s="203"/>
      <c r="AD948" s="203"/>
      <c r="AE948" s="203">
        <v>-250000000</v>
      </c>
      <c r="AF948" s="215"/>
      <c r="AG948" s="216"/>
      <c r="AH948" s="205">
        <v>-250000000</v>
      </c>
      <c r="AI948" s="205"/>
      <c r="AJ948" s="205"/>
      <c r="AK948" s="206"/>
      <c r="AL948" s="205">
        <v>0</v>
      </c>
      <c r="AM948" s="207"/>
      <c r="AN948" s="205"/>
      <c r="AO948" s="208">
        <v>0</v>
      </c>
      <c r="AP948" s="209"/>
      <c r="AQ948" s="210">
        <v>-250000000</v>
      </c>
      <c r="AR948" s="205">
        <v>-250000000</v>
      </c>
      <c r="AS948" s="205"/>
      <c r="AT948" s="205"/>
      <c r="AU948" s="206"/>
      <c r="AV948" s="205">
        <v>0</v>
      </c>
      <c r="AW948" s="207"/>
      <c r="AX948" s="205"/>
      <c r="AY948" s="207">
        <v>0</v>
      </c>
      <c r="AZ948" s="212"/>
      <c r="BA948" s="404"/>
      <c r="BC948" s="202" t="str">
        <f t="shared" si="112"/>
        <v>AIC</v>
      </c>
      <c r="BD948" s="202" t="str">
        <f t="shared" si="112"/>
        <v/>
      </c>
      <c r="BE948" s="202" t="str">
        <f t="shared" si="112"/>
        <v/>
      </c>
      <c r="BF948" s="202" t="str">
        <f t="shared" si="112"/>
        <v/>
      </c>
      <c r="BG948" s="202" t="str">
        <f t="shared" si="108"/>
        <v>NO</v>
      </c>
      <c r="BH948" s="202" t="str">
        <f t="shared" si="108"/>
        <v>NO</v>
      </c>
      <c r="BI948" s="202" t="str">
        <f t="shared" si="113"/>
        <v/>
      </c>
      <c r="BK948" s="202" t="b">
        <f t="shared" si="111"/>
        <v>1</v>
      </c>
      <c r="BL948" s="202" t="b">
        <f t="shared" si="111"/>
        <v>1</v>
      </c>
      <c r="BM948" s="202" t="b">
        <f t="shared" si="111"/>
        <v>1</v>
      </c>
      <c r="BN948" s="202" t="b">
        <f t="shared" si="111"/>
        <v>1</v>
      </c>
      <c r="BO948" s="202" t="b">
        <f t="shared" si="111"/>
        <v>1</v>
      </c>
      <c r="BP948" s="202" t="b">
        <f t="shared" si="111"/>
        <v>1</v>
      </c>
      <c r="BQ948" s="202" t="b">
        <f t="shared" si="111"/>
        <v>1</v>
      </c>
    </row>
    <row r="949" spans="1:69" s="214" customFormat="1" ht="12" customHeight="1" x14ac:dyDescent="0.2">
      <c r="A949" s="239">
        <v>22101143</v>
      </c>
      <c r="B949" s="240" t="s">
        <v>2576</v>
      </c>
      <c r="C949" s="200" t="s">
        <v>852</v>
      </c>
      <c r="D949" s="201" t="s">
        <v>475</v>
      </c>
      <c r="E949" s="170"/>
      <c r="F949" s="200"/>
      <c r="G949" s="201"/>
      <c r="H949" s="202" t="s">
        <v>475</v>
      </c>
      <c r="I949" s="202" t="s">
        <v>1684</v>
      </c>
      <c r="J949" s="202" t="s">
        <v>1684</v>
      </c>
      <c r="K949" s="202" t="s">
        <v>1684</v>
      </c>
      <c r="L949" s="202" t="s">
        <v>1685</v>
      </c>
      <c r="M949" s="202" t="s">
        <v>1685</v>
      </c>
      <c r="N949" s="202" t="s">
        <v>1684</v>
      </c>
      <c r="O949" s="167"/>
      <c r="P949" s="203">
        <v>-300000000</v>
      </c>
      <c r="Q949" s="203">
        <v>-300000000</v>
      </c>
      <c r="R949" s="203">
        <v>-300000000</v>
      </c>
      <c r="S949" s="203">
        <v>-300000000</v>
      </c>
      <c r="T949" s="203">
        <v>-300000000</v>
      </c>
      <c r="U949" s="203">
        <v>-300000000</v>
      </c>
      <c r="V949" s="203">
        <v>-300000000</v>
      </c>
      <c r="W949" s="203">
        <v>-300000000</v>
      </c>
      <c r="X949" s="203">
        <v>-300000000</v>
      </c>
      <c r="Y949" s="203">
        <v>-300000000</v>
      </c>
      <c r="Z949" s="203">
        <v>-300000000</v>
      </c>
      <c r="AA949" s="203">
        <v>-300000000</v>
      </c>
      <c r="AB949" s="203">
        <v>-300000000</v>
      </c>
      <c r="AC949" s="203"/>
      <c r="AD949" s="203"/>
      <c r="AE949" s="203">
        <v>-300000000</v>
      </c>
      <c r="AF949" s="215"/>
      <c r="AG949" s="216"/>
      <c r="AH949" s="205">
        <v>-300000000</v>
      </c>
      <c r="AI949" s="205"/>
      <c r="AJ949" s="205"/>
      <c r="AK949" s="206"/>
      <c r="AL949" s="205">
        <v>0</v>
      </c>
      <c r="AM949" s="207"/>
      <c r="AN949" s="205"/>
      <c r="AO949" s="208">
        <v>0</v>
      </c>
      <c r="AP949" s="209"/>
      <c r="AQ949" s="210">
        <v>-300000000</v>
      </c>
      <c r="AR949" s="205">
        <v>-300000000</v>
      </c>
      <c r="AS949" s="205"/>
      <c r="AT949" s="205"/>
      <c r="AU949" s="206"/>
      <c r="AV949" s="205">
        <v>0</v>
      </c>
      <c r="AW949" s="207"/>
      <c r="AX949" s="205"/>
      <c r="AY949" s="207">
        <v>0</v>
      </c>
      <c r="AZ949" s="212"/>
      <c r="BA949" s="404"/>
      <c r="BC949" s="202" t="str">
        <f t="shared" si="112"/>
        <v>AIC</v>
      </c>
      <c r="BD949" s="202" t="str">
        <f t="shared" si="112"/>
        <v/>
      </c>
      <c r="BE949" s="202" t="str">
        <f t="shared" si="112"/>
        <v/>
      </c>
      <c r="BF949" s="202" t="str">
        <f t="shared" si="112"/>
        <v/>
      </c>
      <c r="BG949" s="202" t="str">
        <f t="shared" si="108"/>
        <v>NO</v>
      </c>
      <c r="BH949" s="202" t="str">
        <f t="shared" si="108"/>
        <v>NO</v>
      </c>
      <c r="BI949" s="202" t="str">
        <f t="shared" si="113"/>
        <v/>
      </c>
      <c r="BK949" s="202" t="b">
        <f t="shared" si="111"/>
        <v>1</v>
      </c>
      <c r="BL949" s="202" t="b">
        <f t="shared" si="111"/>
        <v>1</v>
      </c>
      <c r="BM949" s="202" t="b">
        <f t="shared" si="111"/>
        <v>1</v>
      </c>
      <c r="BN949" s="202" t="b">
        <f t="shared" si="111"/>
        <v>1</v>
      </c>
      <c r="BO949" s="202" t="b">
        <f t="shared" si="111"/>
        <v>1</v>
      </c>
      <c r="BP949" s="202" t="b">
        <f t="shared" si="111"/>
        <v>1</v>
      </c>
      <c r="BQ949" s="202" t="b">
        <f t="shared" si="111"/>
        <v>1</v>
      </c>
    </row>
    <row r="950" spans="1:69" s="214" customFormat="1" ht="12" customHeight="1" x14ac:dyDescent="0.2">
      <c r="A950" s="241">
        <v>22600003</v>
      </c>
      <c r="B950" s="242"/>
      <c r="C950" s="406" t="s">
        <v>1284</v>
      </c>
      <c r="D950" s="244" t="s">
        <v>475</v>
      </c>
      <c r="E950" s="245"/>
      <c r="F950" s="263">
        <v>43252</v>
      </c>
      <c r="G950" s="244"/>
      <c r="H950" s="247" t="s">
        <v>475</v>
      </c>
      <c r="I950" s="247"/>
      <c r="J950" s="247"/>
      <c r="K950" s="247"/>
      <c r="L950" s="247" t="s">
        <v>1685</v>
      </c>
      <c r="M950" s="247" t="s">
        <v>1685</v>
      </c>
      <c r="N950" s="247"/>
      <c r="O950" s="248"/>
      <c r="P950" s="249"/>
      <c r="Q950" s="249"/>
      <c r="R950" s="249"/>
      <c r="S950" s="249"/>
      <c r="T950" s="249"/>
      <c r="U950" s="249"/>
      <c r="V950" s="249">
        <v>5257291.67</v>
      </c>
      <c r="W950" s="249">
        <v>5228125</v>
      </c>
      <c r="X950" s="249">
        <v>5213541.67</v>
      </c>
      <c r="Y950" s="249">
        <v>5198958.34</v>
      </c>
      <c r="Z950" s="249">
        <v>5184375.01</v>
      </c>
      <c r="AA950" s="249">
        <v>5169791.68</v>
      </c>
      <c r="AB950" s="249">
        <v>5155208.3499999996</v>
      </c>
      <c r="AC950" s="249"/>
      <c r="AD950" s="249"/>
      <c r="AE950" s="249">
        <v>2819140.6287499997</v>
      </c>
      <c r="AF950" s="250"/>
      <c r="AG950" s="251"/>
      <c r="AH950" s="252">
        <v>2819140.6287499997</v>
      </c>
      <c r="AI950" s="252"/>
      <c r="AJ950" s="252"/>
      <c r="AK950" s="253"/>
      <c r="AL950" s="252">
        <v>0</v>
      </c>
      <c r="AM950" s="254"/>
      <c r="AN950" s="252"/>
      <c r="AO950" s="255">
        <v>0</v>
      </c>
      <c r="AP950" s="252"/>
      <c r="AQ950" s="256">
        <v>5155208.3499999996</v>
      </c>
      <c r="AR950" s="252">
        <v>5155208.3499999996</v>
      </c>
      <c r="AS950" s="252"/>
      <c r="AT950" s="252"/>
      <c r="AU950" s="253"/>
      <c r="AV950" s="252">
        <v>0</v>
      </c>
      <c r="AW950" s="254"/>
      <c r="AX950" s="252"/>
      <c r="AY950" s="254">
        <v>0</v>
      </c>
      <c r="AZ950" s="258"/>
      <c r="BA950" s="404"/>
      <c r="BC950" s="247" t="str">
        <f t="shared" si="112"/>
        <v>AIC</v>
      </c>
      <c r="BD950" s="247"/>
      <c r="BE950" s="247"/>
      <c r="BF950" s="202"/>
      <c r="BG950" s="202" t="str">
        <f t="shared" si="108"/>
        <v>NO</v>
      </c>
      <c r="BH950" s="202" t="str">
        <f t="shared" si="108"/>
        <v>NO</v>
      </c>
      <c r="BI950" s="202"/>
      <c r="BK950" s="202" t="b">
        <f t="shared" si="111"/>
        <v>1</v>
      </c>
      <c r="BL950" s="202" t="b">
        <f t="shared" si="111"/>
        <v>1</v>
      </c>
      <c r="BM950" s="202" t="b">
        <f t="shared" si="111"/>
        <v>1</v>
      </c>
      <c r="BN950" s="202" t="b">
        <f t="shared" si="111"/>
        <v>1</v>
      </c>
      <c r="BO950" s="202" t="b">
        <f t="shared" si="111"/>
        <v>1</v>
      </c>
      <c r="BP950" s="202" t="b">
        <f t="shared" si="111"/>
        <v>1</v>
      </c>
      <c r="BQ950" s="202" t="b">
        <f t="shared" si="111"/>
        <v>1</v>
      </c>
    </row>
    <row r="951" spans="1:69" s="214" customFormat="1" ht="12" customHeight="1" x14ac:dyDescent="0.2">
      <c r="A951" s="239">
        <v>22600083</v>
      </c>
      <c r="B951" s="240" t="s">
        <v>2577</v>
      </c>
      <c r="C951" s="200" t="s">
        <v>1289</v>
      </c>
      <c r="D951" s="201" t="s">
        <v>475</v>
      </c>
      <c r="E951" s="170"/>
      <c r="F951" s="200"/>
      <c r="G951" s="201"/>
      <c r="H951" s="202" t="s">
        <v>475</v>
      </c>
      <c r="I951" s="202" t="s">
        <v>1684</v>
      </c>
      <c r="J951" s="202" t="s">
        <v>1684</v>
      </c>
      <c r="K951" s="202" t="s">
        <v>1684</v>
      </c>
      <c r="L951" s="202" t="s">
        <v>1685</v>
      </c>
      <c r="M951" s="202" t="s">
        <v>1685</v>
      </c>
      <c r="N951" s="202" t="s">
        <v>1684</v>
      </c>
      <c r="O951" s="167"/>
      <c r="P951" s="203">
        <v>11632.92</v>
      </c>
      <c r="Q951" s="203">
        <v>11591.07</v>
      </c>
      <c r="R951" s="203">
        <v>11549.22</v>
      </c>
      <c r="S951" s="203">
        <v>11507.37</v>
      </c>
      <c r="T951" s="203">
        <v>11465.52</v>
      </c>
      <c r="U951" s="203">
        <v>11423.67</v>
      </c>
      <c r="V951" s="203">
        <v>11381.82</v>
      </c>
      <c r="W951" s="203">
        <v>11339.97</v>
      </c>
      <c r="X951" s="203">
        <v>11298.12</v>
      </c>
      <c r="Y951" s="203">
        <v>11256.27</v>
      </c>
      <c r="Z951" s="203">
        <v>11214.42</v>
      </c>
      <c r="AA951" s="203">
        <v>11172.57</v>
      </c>
      <c r="AB951" s="203">
        <v>11130.72</v>
      </c>
      <c r="AC951" s="203"/>
      <c r="AD951" s="203"/>
      <c r="AE951" s="203">
        <v>11381.820000000002</v>
      </c>
      <c r="AF951" s="215"/>
      <c r="AG951" s="216"/>
      <c r="AH951" s="205">
        <v>11381.820000000002</v>
      </c>
      <c r="AI951" s="205"/>
      <c r="AJ951" s="205"/>
      <c r="AK951" s="206"/>
      <c r="AL951" s="205">
        <v>0</v>
      </c>
      <c r="AM951" s="207"/>
      <c r="AN951" s="205"/>
      <c r="AO951" s="208">
        <v>0</v>
      </c>
      <c r="AP951" s="209"/>
      <c r="AQ951" s="210">
        <v>11130.72</v>
      </c>
      <c r="AR951" s="205">
        <v>11130.72</v>
      </c>
      <c r="AS951" s="205"/>
      <c r="AT951" s="205"/>
      <c r="AU951" s="206"/>
      <c r="AV951" s="205">
        <v>0</v>
      </c>
      <c r="AW951" s="207"/>
      <c r="AX951" s="205"/>
      <c r="AY951" s="207">
        <v>0</v>
      </c>
      <c r="AZ951" s="212"/>
      <c r="BA951" s="404"/>
      <c r="BC951" s="202" t="str">
        <f t="shared" si="112"/>
        <v>AIC</v>
      </c>
      <c r="BD951" s="202" t="str">
        <f t="shared" si="112"/>
        <v/>
      </c>
      <c r="BE951" s="202" t="str">
        <f t="shared" si="112"/>
        <v/>
      </c>
      <c r="BF951" s="202" t="str">
        <f t="shared" si="112"/>
        <v/>
      </c>
      <c r="BG951" s="202" t="str">
        <f t="shared" si="108"/>
        <v>NO</v>
      </c>
      <c r="BH951" s="202" t="str">
        <f t="shared" si="108"/>
        <v>NO</v>
      </c>
      <c r="BI951" s="202" t="str">
        <f t="shared" ref="BI951:BI1017" si="114">IF(OR(CONCATENATE(BG951,BH951)="NOW/C",CONCATENATE(BG951,BH951)="W/CNO"),"W/C","")</f>
        <v/>
      </c>
      <c r="BK951" s="202" t="b">
        <f t="shared" si="111"/>
        <v>1</v>
      </c>
      <c r="BL951" s="202" t="b">
        <f t="shared" si="111"/>
        <v>1</v>
      </c>
      <c r="BM951" s="202" t="b">
        <f t="shared" si="111"/>
        <v>1</v>
      </c>
      <c r="BN951" s="202" t="b">
        <f t="shared" si="111"/>
        <v>1</v>
      </c>
      <c r="BO951" s="202" t="b">
        <f t="shared" si="111"/>
        <v>1</v>
      </c>
      <c r="BP951" s="202" t="b">
        <f t="shared" si="111"/>
        <v>1</v>
      </c>
      <c r="BQ951" s="202" t="b">
        <f t="shared" si="111"/>
        <v>1</v>
      </c>
    </row>
    <row r="952" spans="1:69" s="214" customFormat="1" ht="12" customHeight="1" x14ac:dyDescent="0.2">
      <c r="A952" s="239">
        <v>22600093</v>
      </c>
      <c r="B952" s="240" t="s">
        <v>2578</v>
      </c>
      <c r="C952" s="351" t="s">
        <v>1290</v>
      </c>
      <c r="D952" s="201" t="s">
        <v>475</v>
      </c>
      <c r="E952" s="170"/>
      <c r="F952" s="351"/>
      <c r="G952" s="201"/>
      <c r="H952" s="202" t="s">
        <v>475</v>
      </c>
      <c r="I952" s="202" t="s">
        <v>1684</v>
      </c>
      <c r="J952" s="202" t="s">
        <v>1684</v>
      </c>
      <c r="K952" s="202" t="s">
        <v>1684</v>
      </c>
      <c r="L952" s="202" t="s">
        <v>1685</v>
      </c>
      <c r="M952" s="202" t="s">
        <v>1685</v>
      </c>
      <c r="N952" s="202" t="s">
        <v>1684</v>
      </c>
      <c r="O952" s="167"/>
      <c r="P952" s="203">
        <v>1746927.08</v>
      </c>
      <c r="Q952" s="203">
        <v>1741614.58</v>
      </c>
      <c r="R952" s="203">
        <v>1736302.08</v>
      </c>
      <c r="S952" s="203">
        <v>1730989.58</v>
      </c>
      <c r="T952" s="203">
        <v>1725677.08</v>
      </c>
      <c r="U952" s="203">
        <v>1720364.58</v>
      </c>
      <c r="V952" s="203">
        <v>1715052.08</v>
      </c>
      <c r="W952" s="203">
        <v>1709739.58</v>
      </c>
      <c r="X952" s="203">
        <v>1704427.08</v>
      </c>
      <c r="Y952" s="203">
        <v>1699114.58</v>
      </c>
      <c r="Z952" s="203">
        <v>1693802.08</v>
      </c>
      <c r="AA952" s="203">
        <v>1688489.58</v>
      </c>
      <c r="AB952" s="203">
        <v>1683177.08</v>
      </c>
      <c r="AC952" s="203"/>
      <c r="AD952" s="203"/>
      <c r="AE952" s="203">
        <v>1715052.08</v>
      </c>
      <c r="AF952" s="215"/>
      <c r="AG952" s="216"/>
      <c r="AH952" s="205">
        <v>1715052.08</v>
      </c>
      <c r="AI952" s="205"/>
      <c r="AJ952" s="205"/>
      <c r="AK952" s="206"/>
      <c r="AL952" s="205">
        <v>0</v>
      </c>
      <c r="AM952" s="207"/>
      <c r="AN952" s="205"/>
      <c r="AO952" s="208">
        <v>0</v>
      </c>
      <c r="AP952" s="209"/>
      <c r="AQ952" s="210">
        <v>1683177.08</v>
      </c>
      <c r="AR952" s="205">
        <v>1683177.08</v>
      </c>
      <c r="AS952" s="205"/>
      <c r="AT952" s="205"/>
      <c r="AU952" s="206"/>
      <c r="AV952" s="205">
        <v>0</v>
      </c>
      <c r="AW952" s="207"/>
      <c r="AX952" s="205"/>
      <c r="AY952" s="207">
        <v>0</v>
      </c>
      <c r="AZ952" s="212"/>
      <c r="BA952" s="404"/>
      <c r="BC952" s="202" t="str">
        <f t="shared" si="112"/>
        <v>AIC</v>
      </c>
      <c r="BD952" s="202" t="str">
        <f t="shared" si="112"/>
        <v/>
      </c>
      <c r="BE952" s="202" t="str">
        <f t="shared" si="112"/>
        <v/>
      </c>
      <c r="BF952" s="202" t="str">
        <f t="shared" si="112"/>
        <v/>
      </c>
      <c r="BG952" s="202" t="str">
        <f t="shared" si="108"/>
        <v>NO</v>
      </c>
      <c r="BH952" s="202" t="str">
        <f t="shared" si="108"/>
        <v>NO</v>
      </c>
      <c r="BI952" s="202" t="str">
        <f t="shared" si="114"/>
        <v/>
      </c>
      <c r="BK952" s="202" t="b">
        <f t="shared" si="111"/>
        <v>1</v>
      </c>
      <c r="BL952" s="202" t="b">
        <f t="shared" si="111"/>
        <v>1</v>
      </c>
      <c r="BM952" s="202" t="b">
        <f t="shared" si="111"/>
        <v>1</v>
      </c>
      <c r="BN952" s="202" t="b">
        <f t="shared" si="111"/>
        <v>1</v>
      </c>
      <c r="BO952" s="202" t="b">
        <f t="shared" si="111"/>
        <v>1</v>
      </c>
      <c r="BP952" s="202" t="b">
        <f t="shared" si="111"/>
        <v>1</v>
      </c>
      <c r="BQ952" s="202" t="b">
        <f t="shared" si="111"/>
        <v>1</v>
      </c>
    </row>
    <row r="953" spans="1:69" s="214" customFormat="1" ht="12" customHeight="1" x14ac:dyDescent="0.2">
      <c r="A953" s="241">
        <v>22700013</v>
      </c>
      <c r="B953" s="242" t="s">
        <v>2579</v>
      </c>
      <c r="C953" s="406" t="s">
        <v>1291</v>
      </c>
      <c r="D953" s="244" t="s">
        <v>478</v>
      </c>
      <c r="E953" s="245"/>
      <c r="F953" s="263">
        <v>43070</v>
      </c>
      <c r="G953" s="244"/>
      <c r="H953" s="247" t="s">
        <v>1684</v>
      </c>
      <c r="I953" s="247" t="s">
        <v>1684</v>
      </c>
      <c r="J953" s="247" t="s">
        <v>1684</v>
      </c>
      <c r="K953" s="247" t="s">
        <v>478</v>
      </c>
      <c r="L953" s="247" t="s">
        <v>1685</v>
      </c>
      <c r="M953" s="247" t="s">
        <v>1685</v>
      </c>
      <c r="N953" s="247" t="s">
        <v>1684</v>
      </c>
      <c r="O953" s="248"/>
      <c r="P953" s="249">
        <v>-619538.37</v>
      </c>
      <c r="Q953" s="249">
        <v>-619538.37</v>
      </c>
      <c r="R953" s="249">
        <v>-937662.37</v>
      </c>
      <c r="S953" s="249">
        <v>-775533.14</v>
      </c>
      <c r="T953" s="249">
        <v>-775533.14</v>
      </c>
      <c r="U953" s="249">
        <v>-775533.14</v>
      </c>
      <c r="V953" s="249">
        <v>-671204.18</v>
      </c>
      <c r="W953" s="249">
        <v>-671204.18</v>
      </c>
      <c r="X953" s="249">
        <v>-671204.18</v>
      </c>
      <c r="Y953" s="249">
        <v>-919220.02</v>
      </c>
      <c r="Z953" s="249">
        <v>-919220.02</v>
      </c>
      <c r="AA953" s="249">
        <v>-919220.02</v>
      </c>
      <c r="AB953" s="249">
        <v>-789154.3</v>
      </c>
      <c r="AC953" s="249"/>
      <c r="AD953" s="249"/>
      <c r="AE953" s="249">
        <v>-779951.59124999994</v>
      </c>
      <c r="AF953" s="250"/>
      <c r="AG953" s="251"/>
      <c r="AH953" s="252"/>
      <c r="AI953" s="252"/>
      <c r="AJ953" s="252"/>
      <c r="AK953" s="253">
        <v>-779951.59124999994</v>
      </c>
      <c r="AL953" s="252">
        <v>-779951.59124999994</v>
      </c>
      <c r="AM953" s="254"/>
      <c r="AN953" s="252"/>
      <c r="AO953" s="255"/>
      <c r="AP953" s="252"/>
      <c r="AQ953" s="256">
        <v>-789154.3</v>
      </c>
      <c r="AR953" s="252"/>
      <c r="AS953" s="252"/>
      <c r="AT953" s="252"/>
      <c r="AU953" s="253">
        <v>-789154.3</v>
      </c>
      <c r="AV953" s="252">
        <v>-789154.3</v>
      </c>
      <c r="AW953" s="254"/>
      <c r="AX953" s="252"/>
      <c r="AY953" s="254"/>
      <c r="AZ953" s="258" t="s">
        <v>4866</v>
      </c>
      <c r="BA953" s="404"/>
      <c r="BC953" s="247" t="str">
        <f t="shared" si="112"/>
        <v/>
      </c>
      <c r="BD953" s="247" t="str">
        <f t="shared" si="112"/>
        <v/>
      </c>
      <c r="BE953" s="247" t="str">
        <f t="shared" si="112"/>
        <v/>
      </c>
      <c r="BF953" s="202" t="str">
        <f t="shared" si="112"/>
        <v>Non-Op</v>
      </c>
      <c r="BG953" s="202" t="str">
        <f t="shared" si="108"/>
        <v>NO</v>
      </c>
      <c r="BH953" s="202" t="str">
        <f t="shared" si="108"/>
        <v>NO</v>
      </c>
      <c r="BI953" s="202" t="str">
        <f t="shared" si="114"/>
        <v/>
      </c>
      <c r="BK953" s="202" t="b">
        <f t="shared" si="111"/>
        <v>1</v>
      </c>
      <c r="BL953" s="202" t="b">
        <f t="shared" si="111"/>
        <v>1</v>
      </c>
      <c r="BM953" s="202" t="b">
        <f t="shared" si="111"/>
        <v>1</v>
      </c>
      <c r="BN953" s="202" t="b">
        <f t="shared" si="111"/>
        <v>1</v>
      </c>
      <c r="BO953" s="202" t="b">
        <f t="shared" si="111"/>
        <v>1</v>
      </c>
      <c r="BP953" s="202" t="b">
        <f t="shared" si="111"/>
        <v>1</v>
      </c>
      <c r="BQ953" s="202" t="b">
        <f t="shared" si="111"/>
        <v>1</v>
      </c>
    </row>
    <row r="954" spans="1:69" s="214" customFormat="1" ht="12" customHeight="1" x14ac:dyDescent="0.2">
      <c r="A954" s="239">
        <v>22820011</v>
      </c>
      <c r="B954" s="240" t="s">
        <v>2580</v>
      </c>
      <c r="C954" s="200" t="s">
        <v>1292</v>
      </c>
      <c r="D954" s="201" t="s">
        <v>479</v>
      </c>
      <c r="E954" s="170"/>
      <c r="F954" s="200"/>
      <c r="G954" s="201"/>
      <c r="H954" s="202" t="s">
        <v>1684</v>
      </c>
      <c r="I954" s="202" t="s">
        <v>1684</v>
      </c>
      <c r="J954" s="202" t="s">
        <v>1684</v>
      </c>
      <c r="K954" s="202" t="s">
        <v>1684</v>
      </c>
      <c r="L954" s="202" t="s">
        <v>1685</v>
      </c>
      <c r="M954" s="202" t="s">
        <v>479</v>
      </c>
      <c r="N954" s="202" t="s">
        <v>479</v>
      </c>
      <c r="O954" s="167"/>
      <c r="P954" s="203">
        <v>-140000</v>
      </c>
      <c r="Q954" s="203">
        <v>-140000</v>
      </c>
      <c r="R954" s="203">
        <v>-140000</v>
      </c>
      <c r="S954" s="203">
        <v>-450000</v>
      </c>
      <c r="T954" s="203">
        <v>-450000</v>
      </c>
      <c r="U954" s="203">
        <v>-450000</v>
      </c>
      <c r="V954" s="203">
        <v>-550000</v>
      </c>
      <c r="W954" s="203">
        <v>-550000</v>
      </c>
      <c r="X954" s="203">
        <v>-550000</v>
      </c>
      <c r="Y954" s="203">
        <v>-200000</v>
      </c>
      <c r="Z954" s="203">
        <v>-200000</v>
      </c>
      <c r="AA954" s="203">
        <v>-200000</v>
      </c>
      <c r="AB954" s="203">
        <v>-300000</v>
      </c>
      <c r="AC954" s="203"/>
      <c r="AD954" s="203"/>
      <c r="AE954" s="203">
        <v>-341666.66666666669</v>
      </c>
      <c r="AF954" s="215"/>
      <c r="AG954" s="216"/>
      <c r="AH954" s="205"/>
      <c r="AI954" s="205"/>
      <c r="AJ954" s="205"/>
      <c r="AK954" s="206"/>
      <c r="AL954" s="205">
        <v>0</v>
      </c>
      <c r="AM954" s="207"/>
      <c r="AN954" s="205">
        <v>-341666.66666666669</v>
      </c>
      <c r="AO954" s="208">
        <v>-341666.66666666669</v>
      </c>
      <c r="AP954" s="209"/>
      <c r="AQ954" s="210">
        <v>-300000</v>
      </c>
      <c r="AR954" s="205"/>
      <c r="AS954" s="205"/>
      <c r="AT954" s="205"/>
      <c r="AU954" s="206"/>
      <c r="AV954" s="205">
        <v>0</v>
      </c>
      <c r="AW954" s="207"/>
      <c r="AX954" s="205">
        <v>-300000</v>
      </c>
      <c r="AY954" s="207">
        <v>-300000</v>
      </c>
      <c r="AZ954" s="212"/>
      <c r="BA954" s="404"/>
      <c r="BC954" s="202" t="str">
        <f t="shared" si="112"/>
        <v/>
      </c>
      <c r="BD954" s="202" t="str">
        <f t="shared" si="112"/>
        <v/>
      </c>
      <c r="BE954" s="202" t="str">
        <f t="shared" si="112"/>
        <v/>
      </c>
      <c r="BF954" s="202" t="str">
        <f t="shared" si="112"/>
        <v/>
      </c>
      <c r="BG954" s="202" t="str">
        <f t="shared" si="108"/>
        <v>NO</v>
      </c>
      <c r="BH954" s="202" t="str">
        <f t="shared" si="108"/>
        <v>W/C</v>
      </c>
      <c r="BI954" s="202" t="str">
        <f t="shared" si="114"/>
        <v>W/C</v>
      </c>
      <c r="BK954" s="202" t="b">
        <f t="shared" si="111"/>
        <v>1</v>
      </c>
      <c r="BL954" s="202" t="b">
        <f t="shared" si="111"/>
        <v>1</v>
      </c>
      <c r="BM954" s="202" t="b">
        <f t="shared" si="111"/>
        <v>1</v>
      </c>
      <c r="BN954" s="202" t="b">
        <f t="shared" si="111"/>
        <v>1</v>
      </c>
      <c r="BO954" s="202" t="b">
        <f t="shared" si="111"/>
        <v>1</v>
      </c>
      <c r="BP954" s="202" t="b">
        <f t="shared" si="111"/>
        <v>1</v>
      </c>
      <c r="BQ954" s="202" t="b">
        <f t="shared" si="111"/>
        <v>1</v>
      </c>
    </row>
    <row r="955" spans="1:69" s="214" customFormat="1" ht="12" customHeight="1" x14ac:dyDescent="0.25">
      <c r="A955" s="260">
        <v>22820022</v>
      </c>
      <c r="B955" s="261"/>
      <c r="C955" s="408" t="s">
        <v>4924</v>
      </c>
      <c r="D955" s="220" t="s">
        <v>479</v>
      </c>
      <c r="E955" s="221"/>
      <c r="F955" s="262">
        <v>43344</v>
      </c>
      <c r="G955" s="220"/>
      <c r="H955" s="223" t="s">
        <v>1684</v>
      </c>
      <c r="I955" s="223" t="s">
        <v>1684</v>
      </c>
      <c r="J955" s="223" t="s">
        <v>1684</v>
      </c>
      <c r="K955" s="223" t="s">
        <v>1684</v>
      </c>
      <c r="L955" s="223" t="s">
        <v>1685</v>
      </c>
      <c r="M955" s="223" t="s">
        <v>479</v>
      </c>
      <c r="N955" s="223" t="s">
        <v>479</v>
      </c>
      <c r="O955" s="224"/>
      <c r="P955" s="225"/>
      <c r="Q955" s="225"/>
      <c r="R955" s="225"/>
      <c r="S955" s="225"/>
      <c r="T955" s="225"/>
      <c r="U955" s="225"/>
      <c r="V955" s="225"/>
      <c r="W955" s="225"/>
      <c r="X955" s="225"/>
      <c r="Y955" s="225">
        <v>2700000</v>
      </c>
      <c r="Z955" s="225">
        <v>2700000</v>
      </c>
      <c r="AA955" s="225">
        <v>2700000</v>
      </c>
      <c r="AB955" s="225">
        <v>3250000</v>
      </c>
      <c r="AC955" s="225"/>
      <c r="AD955" s="225"/>
      <c r="AE955" s="225">
        <v>810416.66666666663</v>
      </c>
      <c r="AF955" s="226"/>
      <c r="AG955" s="227"/>
      <c r="AH955" s="228"/>
      <c r="AI955" s="228"/>
      <c r="AJ955" s="228"/>
      <c r="AK955" s="229"/>
      <c r="AL955" s="228">
        <v>0</v>
      </c>
      <c r="AM955" s="230"/>
      <c r="AN955" s="228">
        <v>810416.66666666663</v>
      </c>
      <c r="AO955" s="231">
        <v>810416.66666666663</v>
      </c>
      <c r="AP955" s="228"/>
      <c r="AQ955" s="232">
        <v>3250000</v>
      </c>
      <c r="AR955" s="228"/>
      <c r="AS955" s="228"/>
      <c r="AT955" s="228"/>
      <c r="AU955" s="229"/>
      <c r="AV955" s="228">
        <v>0</v>
      </c>
      <c r="AW955" s="230"/>
      <c r="AX955" s="228">
        <v>3250000</v>
      </c>
      <c r="AY955" s="230">
        <v>3250000</v>
      </c>
      <c r="AZ955" s="234"/>
      <c r="BA955" s="404"/>
      <c r="BC955" s="202"/>
      <c r="BD955" s="202"/>
      <c r="BE955" s="202"/>
      <c r="BF955" s="202"/>
      <c r="BG955" s="202"/>
      <c r="BH955" s="202"/>
      <c r="BI955" s="202"/>
      <c r="BK955" s="202"/>
      <c r="BL955" s="202"/>
      <c r="BM955" s="202"/>
      <c r="BN955" s="202"/>
      <c r="BO955" s="202"/>
      <c r="BP955" s="202"/>
      <c r="BQ955" s="202"/>
    </row>
    <row r="956" spans="1:69" s="214" customFormat="1" ht="12" customHeight="1" x14ac:dyDescent="0.2">
      <c r="A956" s="239">
        <v>22820012</v>
      </c>
      <c r="B956" s="240" t="s">
        <v>2581</v>
      </c>
      <c r="C956" s="200" t="s">
        <v>1293</v>
      </c>
      <c r="D956" s="201" t="s">
        <v>479</v>
      </c>
      <c r="E956" s="170"/>
      <c r="F956" s="200"/>
      <c r="G956" s="201"/>
      <c r="H956" s="202" t="s">
        <v>1684</v>
      </c>
      <c r="I956" s="202" t="s">
        <v>1684</v>
      </c>
      <c r="J956" s="202" t="s">
        <v>1684</v>
      </c>
      <c r="K956" s="202" t="s">
        <v>1684</v>
      </c>
      <c r="L956" s="202" t="s">
        <v>1685</v>
      </c>
      <c r="M956" s="202" t="s">
        <v>479</v>
      </c>
      <c r="N956" s="202" t="s">
        <v>479</v>
      </c>
      <c r="O956" s="167"/>
      <c r="P956" s="203">
        <v>-2150000</v>
      </c>
      <c r="Q956" s="203">
        <v>-2150000</v>
      </c>
      <c r="R956" s="203">
        <v>-2150000</v>
      </c>
      <c r="S956" s="203">
        <v>-2150000</v>
      </c>
      <c r="T956" s="203">
        <v>-2150000</v>
      </c>
      <c r="U956" s="203">
        <v>-855897.52</v>
      </c>
      <c r="V956" s="203">
        <v>-2010000</v>
      </c>
      <c r="W956" s="203">
        <v>-2010000</v>
      </c>
      <c r="X956" s="203">
        <v>-2010000</v>
      </c>
      <c r="Y956" s="203">
        <v>-2735000</v>
      </c>
      <c r="Z956" s="203">
        <v>-2735000</v>
      </c>
      <c r="AA956" s="203">
        <v>-2735000</v>
      </c>
      <c r="AB956" s="203">
        <v>-2725000</v>
      </c>
      <c r="AC956" s="203"/>
      <c r="AD956" s="203"/>
      <c r="AE956" s="203">
        <v>-2177366.46</v>
      </c>
      <c r="AF956" s="215"/>
      <c r="AG956" s="216"/>
      <c r="AH956" s="205"/>
      <c r="AI956" s="205"/>
      <c r="AJ956" s="205"/>
      <c r="AK956" s="206"/>
      <c r="AL956" s="205">
        <v>0</v>
      </c>
      <c r="AM956" s="207"/>
      <c r="AN956" s="205">
        <v>-2177366.46</v>
      </c>
      <c r="AO956" s="208">
        <v>-2177366.46</v>
      </c>
      <c r="AP956" s="209"/>
      <c r="AQ956" s="210">
        <v>-2725000</v>
      </c>
      <c r="AR956" s="205"/>
      <c r="AS956" s="205"/>
      <c r="AT956" s="205"/>
      <c r="AU956" s="206"/>
      <c r="AV956" s="205">
        <v>0</v>
      </c>
      <c r="AW956" s="207"/>
      <c r="AX956" s="205">
        <v>-2725000</v>
      </c>
      <c r="AY956" s="207">
        <v>-2725000</v>
      </c>
      <c r="AZ956" s="212"/>
      <c r="BA956" s="404"/>
      <c r="BC956" s="202" t="str">
        <f t="shared" si="112"/>
        <v/>
      </c>
      <c r="BD956" s="202" t="str">
        <f t="shared" si="112"/>
        <v/>
      </c>
      <c r="BE956" s="202" t="str">
        <f t="shared" si="112"/>
        <v/>
      </c>
      <c r="BF956" s="202" t="str">
        <f t="shared" si="112"/>
        <v/>
      </c>
      <c r="BG956" s="202" t="str">
        <f t="shared" si="108"/>
        <v>NO</v>
      </c>
      <c r="BH956" s="202" t="str">
        <f t="shared" si="108"/>
        <v>W/C</v>
      </c>
      <c r="BI956" s="202" t="str">
        <f t="shared" si="114"/>
        <v>W/C</v>
      </c>
      <c r="BK956" s="202" t="b">
        <f t="shared" ref="BK956:BQ987" si="115">BC956=H956</f>
        <v>1</v>
      </c>
      <c r="BL956" s="202" t="b">
        <f t="shared" si="115"/>
        <v>1</v>
      </c>
      <c r="BM956" s="202" t="b">
        <f t="shared" si="115"/>
        <v>1</v>
      </c>
      <c r="BN956" s="202" t="b">
        <f t="shared" si="115"/>
        <v>1</v>
      </c>
      <c r="BO956" s="202" t="b">
        <f t="shared" si="115"/>
        <v>1</v>
      </c>
      <c r="BP956" s="202" t="b">
        <f t="shared" si="115"/>
        <v>1</v>
      </c>
      <c r="BQ956" s="202" t="b">
        <f t="shared" si="115"/>
        <v>1</v>
      </c>
    </row>
    <row r="957" spans="1:69" s="214" customFormat="1" ht="12" customHeight="1" x14ac:dyDescent="0.2">
      <c r="A957" s="239">
        <v>22830003</v>
      </c>
      <c r="B957" s="240" t="s">
        <v>2582</v>
      </c>
      <c r="C957" s="200" t="s">
        <v>1294</v>
      </c>
      <c r="D957" s="201" t="s">
        <v>478</v>
      </c>
      <c r="E957" s="170"/>
      <c r="F957" s="200"/>
      <c r="G957" s="201"/>
      <c r="H957" s="202" t="s">
        <v>1684</v>
      </c>
      <c r="I957" s="202" t="s">
        <v>1684</v>
      </c>
      <c r="J957" s="202" t="s">
        <v>1684</v>
      </c>
      <c r="K957" s="202" t="s">
        <v>478</v>
      </c>
      <c r="L957" s="202" t="s">
        <v>1685</v>
      </c>
      <c r="M957" s="202" t="s">
        <v>1685</v>
      </c>
      <c r="N957" s="202" t="s">
        <v>1684</v>
      </c>
      <c r="O957" s="237"/>
      <c r="P957" s="203">
        <v>-57264943.439999998</v>
      </c>
      <c r="Q957" s="203">
        <v>-57362761.210000001</v>
      </c>
      <c r="R957" s="203">
        <v>-57336232.270000003</v>
      </c>
      <c r="S957" s="203">
        <v>-57434088.600000001</v>
      </c>
      <c r="T957" s="203">
        <v>-57508124.270000003</v>
      </c>
      <c r="U957" s="203">
        <v>-57605475.640000001</v>
      </c>
      <c r="V957" s="203">
        <v>-57702827.009999998</v>
      </c>
      <c r="W957" s="203">
        <v>-57800178.380000003</v>
      </c>
      <c r="X957" s="203">
        <v>-57896527.130000003</v>
      </c>
      <c r="Y957" s="203">
        <v>-57980233.719999999</v>
      </c>
      <c r="Z957" s="203">
        <v>-58065502.460000001</v>
      </c>
      <c r="AA957" s="203">
        <v>-58096056.049999997</v>
      </c>
      <c r="AB957" s="203">
        <v>-57219142</v>
      </c>
      <c r="AC957" s="203"/>
      <c r="AD957" s="203"/>
      <c r="AE957" s="203">
        <v>-57669170.788333334</v>
      </c>
      <c r="AF957" s="215"/>
      <c r="AG957" s="215"/>
      <c r="AH957" s="205"/>
      <c r="AI957" s="205"/>
      <c r="AJ957" s="205"/>
      <c r="AK957" s="206">
        <v>-57669170.788333334</v>
      </c>
      <c r="AL957" s="205">
        <v>-57669170.788333334</v>
      </c>
      <c r="AM957" s="207"/>
      <c r="AN957" s="205"/>
      <c r="AO957" s="208">
        <v>0</v>
      </c>
      <c r="AP957" s="205"/>
      <c r="AQ957" s="210">
        <v>-57219142</v>
      </c>
      <c r="AR957" s="205"/>
      <c r="AS957" s="205"/>
      <c r="AT957" s="205"/>
      <c r="AU957" s="206">
        <v>-57219142</v>
      </c>
      <c r="AV957" s="205">
        <v>-57219142</v>
      </c>
      <c r="AW957" s="207"/>
      <c r="AX957" s="205"/>
      <c r="AY957" s="207">
        <v>0</v>
      </c>
      <c r="AZ957" s="212" t="s">
        <v>4917</v>
      </c>
      <c r="BA957" s="404"/>
      <c r="BC957" s="202" t="str">
        <f t="shared" si="112"/>
        <v/>
      </c>
      <c r="BD957" s="202" t="str">
        <f t="shared" si="112"/>
        <v/>
      </c>
      <c r="BE957" s="202" t="str">
        <f t="shared" si="112"/>
        <v/>
      </c>
      <c r="BF957" s="202" t="str">
        <f t="shared" si="112"/>
        <v>Non-Op</v>
      </c>
      <c r="BG957" s="202" t="str">
        <f t="shared" si="108"/>
        <v>NO</v>
      </c>
      <c r="BH957" s="202" t="str">
        <f t="shared" si="108"/>
        <v>NO</v>
      </c>
      <c r="BI957" s="202" t="str">
        <f t="shared" si="114"/>
        <v/>
      </c>
      <c r="BK957" s="202" t="b">
        <f t="shared" si="115"/>
        <v>1</v>
      </c>
      <c r="BL957" s="202" t="b">
        <f t="shared" si="115"/>
        <v>1</v>
      </c>
      <c r="BM957" s="202" t="b">
        <f t="shared" si="115"/>
        <v>1</v>
      </c>
      <c r="BN957" s="202" t="b">
        <f t="shared" si="115"/>
        <v>1</v>
      </c>
      <c r="BO957" s="202" t="b">
        <f t="shared" si="115"/>
        <v>1</v>
      </c>
      <c r="BP957" s="202" t="b">
        <f t="shared" si="115"/>
        <v>1</v>
      </c>
      <c r="BQ957" s="202" t="b">
        <f t="shared" si="115"/>
        <v>1</v>
      </c>
    </row>
    <row r="958" spans="1:69" s="214" customFormat="1" ht="12" customHeight="1" x14ac:dyDescent="0.2">
      <c r="A958" s="239">
        <v>22830013</v>
      </c>
      <c r="B958" s="240" t="s">
        <v>2583</v>
      </c>
      <c r="C958" s="200" t="s">
        <v>1295</v>
      </c>
      <c r="D958" s="201" t="s">
        <v>478</v>
      </c>
      <c r="E958" s="170"/>
      <c r="F958" s="200"/>
      <c r="G958" s="201"/>
      <c r="H958" s="202" t="s">
        <v>1684</v>
      </c>
      <c r="I958" s="202" t="s">
        <v>1684</v>
      </c>
      <c r="J958" s="202" t="s">
        <v>1684</v>
      </c>
      <c r="K958" s="202" t="s">
        <v>478</v>
      </c>
      <c r="L958" s="202" t="s">
        <v>1685</v>
      </c>
      <c r="M958" s="202" t="s">
        <v>1685</v>
      </c>
      <c r="N958" s="202" t="s">
        <v>1684</v>
      </c>
      <c r="O958" s="167"/>
      <c r="P958" s="203">
        <v>-2785863.64</v>
      </c>
      <c r="Q958" s="203">
        <v>-2780091.14</v>
      </c>
      <c r="R958" s="203">
        <v>-2755995.1</v>
      </c>
      <c r="S958" s="203">
        <v>-2731695.85</v>
      </c>
      <c r="T958" s="203">
        <v>-2791427.65</v>
      </c>
      <c r="U958" s="203">
        <v>-2748211.96</v>
      </c>
      <c r="V958" s="203">
        <v>-2743711.97</v>
      </c>
      <c r="W958" s="203">
        <v>-2701380.71</v>
      </c>
      <c r="X958" s="203">
        <v>-2677919.11</v>
      </c>
      <c r="Y958" s="203">
        <v>-2756644.67</v>
      </c>
      <c r="Z958" s="203">
        <v>-2732839.67</v>
      </c>
      <c r="AA958" s="203">
        <v>-2709949.07</v>
      </c>
      <c r="AB958" s="203">
        <v>-3165000</v>
      </c>
      <c r="AC958" s="203"/>
      <c r="AD958" s="203"/>
      <c r="AE958" s="203">
        <v>-2758774.8933333331</v>
      </c>
      <c r="AF958" s="215"/>
      <c r="AG958" s="215"/>
      <c r="AH958" s="205"/>
      <c r="AI958" s="205"/>
      <c r="AJ958" s="205"/>
      <c r="AK958" s="206">
        <v>-2758774.8933333331</v>
      </c>
      <c r="AL958" s="205">
        <v>-2758774.8933333331</v>
      </c>
      <c r="AM958" s="207"/>
      <c r="AN958" s="205"/>
      <c r="AO958" s="208">
        <v>0</v>
      </c>
      <c r="AP958" s="209"/>
      <c r="AQ958" s="210">
        <v>-3165000</v>
      </c>
      <c r="AR958" s="205"/>
      <c r="AS958" s="205"/>
      <c r="AT958" s="205"/>
      <c r="AU958" s="206">
        <v>-3165000</v>
      </c>
      <c r="AV958" s="205">
        <v>-3165000</v>
      </c>
      <c r="AW958" s="207"/>
      <c r="AX958" s="205"/>
      <c r="AY958" s="207">
        <v>0</v>
      </c>
      <c r="AZ958" s="212" t="s">
        <v>4917</v>
      </c>
      <c r="BA958" s="404"/>
      <c r="BC958" s="202" t="str">
        <f t="shared" si="112"/>
        <v/>
      </c>
      <c r="BD958" s="202" t="str">
        <f t="shared" si="112"/>
        <v/>
      </c>
      <c r="BE958" s="202" t="str">
        <f t="shared" si="112"/>
        <v/>
      </c>
      <c r="BF958" s="202" t="str">
        <f t="shared" si="112"/>
        <v>Non-Op</v>
      </c>
      <c r="BG958" s="202" t="str">
        <f t="shared" si="108"/>
        <v>NO</v>
      </c>
      <c r="BH958" s="202" t="str">
        <f t="shared" si="108"/>
        <v>NO</v>
      </c>
      <c r="BI958" s="202" t="str">
        <f t="shared" si="114"/>
        <v/>
      </c>
      <c r="BK958" s="202" t="b">
        <f t="shared" si="115"/>
        <v>1</v>
      </c>
      <c r="BL958" s="202" t="b">
        <f t="shared" si="115"/>
        <v>1</v>
      </c>
      <c r="BM958" s="202" t="b">
        <f t="shared" si="115"/>
        <v>1</v>
      </c>
      <c r="BN958" s="202" t="b">
        <f t="shared" si="115"/>
        <v>1</v>
      </c>
      <c r="BO958" s="202" t="b">
        <f t="shared" si="115"/>
        <v>1</v>
      </c>
      <c r="BP958" s="202" t="b">
        <f t="shared" si="115"/>
        <v>1</v>
      </c>
      <c r="BQ958" s="202" t="b">
        <f t="shared" si="115"/>
        <v>1</v>
      </c>
    </row>
    <row r="959" spans="1:69" s="214" customFormat="1" ht="12" customHeight="1" x14ac:dyDescent="0.2">
      <c r="A959" s="239">
        <v>22830023</v>
      </c>
      <c r="B959" s="240" t="s">
        <v>2584</v>
      </c>
      <c r="C959" s="200" t="s">
        <v>1296</v>
      </c>
      <c r="D959" s="201" t="s">
        <v>478</v>
      </c>
      <c r="E959" s="170"/>
      <c r="F959" s="200"/>
      <c r="G959" s="201"/>
      <c r="H959" s="202" t="s">
        <v>1684</v>
      </c>
      <c r="I959" s="202" t="s">
        <v>1684</v>
      </c>
      <c r="J959" s="202" t="s">
        <v>1684</v>
      </c>
      <c r="K959" s="202" t="s">
        <v>478</v>
      </c>
      <c r="L959" s="202" t="s">
        <v>1685</v>
      </c>
      <c r="M959" s="202" t="s">
        <v>1685</v>
      </c>
      <c r="N959" s="202" t="s">
        <v>1684</v>
      </c>
      <c r="O959" s="167"/>
      <c r="P959" s="203">
        <v>3878983</v>
      </c>
      <c r="Q959" s="203">
        <v>4000233</v>
      </c>
      <c r="R959" s="203">
        <v>4121483</v>
      </c>
      <c r="S959" s="203">
        <v>8742733</v>
      </c>
      <c r="T959" s="203">
        <v>8863983</v>
      </c>
      <c r="U959" s="203">
        <v>8985233</v>
      </c>
      <c r="V959" s="203">
        <v>13606483</v>
      </c>
      <c r="W959" s="203">
        <v>13727733</v>
      </c>
      <c r="X959" s="203">
        <v>13848983</v>
      </c>
      <c r="Y959" s="203">
        <v>13522906</v>
      </c>
      <c r="Z959" s="203">
        <v>13537913.25</v>
      </c>
      <c r="AA959" s="203">
        <v>13552920.5</v>
      </c>
      <c r="AB959" s="203">
        <v>-37400874</v>
      </c>
      <c r="AC959" s="203"/>
      <c r="AD959" s="203"/>
      <c r="AE959" s="203">
        <v>8312471.520833333</v>
      </c>
      <c r="AF959" s="215"/>
      <c r="AG959" s="216"/>
      <c r="AH959" s="205"/>
      <c r="AI959" s="205"/>
      <c r="AJ959" s="205"/>
      <c r="AK959" s="206">
        <v>8312471.520833333</v>
      </c>
      <c r="AL959" s="205">
        <v>8312471.520833333</v>
      </c>
      <c r="AM959" s="207"/>
      <c r="AN959" s="205"/>
      <c r="AO959" s="208">
        <v>0</v>
      </c>
      <c r="AP959" s="209"/>
      <c r="AQ959" s="210">
        <v>-37400874</v>
      </c>
      <c r="AR959" s="205"/>
      <c r="AS959" s="205"/>
      <c r="AT959" s="205"/>
      <c r="AU959" s="206">
        <v>-37400874</v>
      </c>
      <c r="AV959" s="205">
        <v>-37400874</v>
      </c>
      <c r="AW959" s="207"/>
      <c r="AX959" s="205"/>
      <c r="AY959" s="207">
        <v>0</v>
      </c>
      <c r="AZ959" s="212" t="s">
        <v>4923</v>
      </c>
      <c r="BA959" s="404"/>
      <c r="BC959" s="202" t="str">
        <f t="shared" si="112"/>
        <v/>
      </c>
      <c r="BD959" s="202" t="str">
        <f t="shared" si="112"/>
        <v/>
      </c>
      <c r="BE959" s="202" t="str">
        <f t="shared" si="112"/>
        <v/>
      </c>
      <c r="BF959" s="202" t="str">
        <f t="shared" si="112"/>
        <v>Non-Op</v>
      </c>
      <c r="BG959" s="202" t="str">
        <f t="shared" si="108"/>
        <v>NO</v>
      </c>
      <c r="BH959" s="202" t="str">
        <f t="shared" si="108"/>
        <v>NO</v>
      </c>
      <c r="BI959" s="202" t="str">
        <f t="shared" si="114"/>
        <v/>
      </c>
      <c r="BK959" s="202" t="b">
        <f t="shared" si="115"/>
        <v>1</v>
      </c>
      <c r="BL959" s="202" t="b">
        <f t="shared" si="115"/>
        <v>1</v>
      </c>
      <c r="BM959" s="202" t="b">
        <f t="shared" si="115"/>
        <v>1</v>
      </c>
      <c r="BN959" s="202" t="b">
        <f t="shared" si="115"/>
        <v>1</v>
      </c>
      <c r="BO959" s="202" t="b">
        <f t="shared" si="115"/>
        <v>1</v>
      </c>
      <c r="BP959" s="202" t="b">
        <f t="shared" si="115"/>
        <v>1</v>
      </c>
      <c r="BQ959" s="202" t="b">
        <f t="shared" si="115"/>
        <v>1</v>
      </c>
    </row>
    <row r="960" spans="1:69" s="214" customFormat="1" ht="12" customHeight="1" x14ac:dyDescent="0.2">
      <c r="A960" s="239">
        <v>22830033</v>
      </c>
      <c r="B960" s="240" t="s">
        <v>2585</v>
      </c>
      <c r="C960" s="200" t="s">
        <v>1297</v>
      </c>
      <c r="D960" s="201" t="s">
        <v>479</v>
      </c>
      <c r="E960" s="170"/>
      <c r="F960" s="200"/>
      <c r="G960" s="201"/>
      <c r="H960" s="202" t="s">
        <v>1684</v>
      </c>
      <c r="I960" s="202" t="s">
        <v>1684</v>
      </c>
      <c r="J960" s="202" t="s">
        <v>1684</v>
      </c>
      <c r="K960" s="202" t="s">
        <v>1684</v>
      </c>
      <c r="L960" s="202" t="s">
        <v>1685</v>
      </c>
      <c r="M960" s="202" t="s">
        <v>479</v>
      </c>
      <c r="N960" s="202" t="s">
        <v>479</v>
      </c>
      <c r="O960" s="167"/>
      <c r="P960" s="203">
        <v>-683103.32</v>
      </c>
      <c r="Q960" s="203">
        <v>-573010.06999999995</v>
      </c>
      <c r="R960" s="203">
        <v>-633133.22</v>
      </c>
      <c r="S960" s="203">
        <v>-538200</v>
      </c>
      <c r="T960" s="203">
        <v>-707660.96</v>
      </c>
      <c r="U960" s="203">
        <v>-711944</v>
      </c>
      <c r="V960" s="203">
        <v>-794831</v>
      </c>
      <c r="W960" s="203">
        <v>-794247</v>
      </c>
      <c r="X960" s="203">
        <v>-810610</v>
      </c>
      <c r="Y960" s="203">
        <v>-786777</v>
      </c>
      <c r="Z960" s="203">
        <v>-801743</v>
      </c>
      <c r="AA960" s="203">
        <v>-817418</v>
      </c>
      <c r="AB960" s="203">
        <v>-870152</v>
      </c>
      <c r="AC960" s="203"/>
      <c r="AD960" s="203"/>
      <c r="AE960" s="203">
        <v>-728850.15916666668</v>
      </c>
      <c r="AF960" s="215"/>
      <c r="AG960" s="216"/>
      <c r="AH960" s="205"/>
      <c r="AI960" s="205"/>
      <c r="AJ960" s="205"/>
      <c r="AK960" s="206"/>
      <c r="AL960" s="205">
        <v>0</v>
      </c>
      <c r="AM960" s="207"/>
      <c r="AN960" s="205">
        <v>-728850.15916666668</v>
      </c>
      <c r="AO960" s="208">
        <v>-728850.15916666668</v>
      </c>
      <c r="AP960" s="209"/>
      <c r="AQ960" s="210">
        <v>-870152</v>
      </c>
      <c r="AR960" s="205"/>
      <c r="AS960" s="205"/>
      <c r="AT960" s="205"/>
      <c r="AU960" s="206"/>
      <c r="AV960" s="205">
        <v>0</v>
      </c>
      <c r="AW960" s="207"/>
      <c r="AX960" s="205">
        <v>-870152</v>
      </c>
      <c r="AY960" s="207">
        <v>-870152</v>
      </c>
      <c r="AZ960" s="212"/>
      <c r="BA960" s="404"/>
      <c r="BC960" s="202" t="str">
        <f t="shared" si="112"/>
        <v/>
      </c>
      <c r="BD960" s="202" t="str">
        <f t="shared" si="112"/>
        <v/>
      </c>
      <c r="BE960" s="202" t="str">
        <f t="shared" si="112"/>
        <v/>
      </c>
      <c r="BF960" s="202" t="str">
        <f t="shared" si="112"/>
        <v/>
      </c>
      <c r="BG960" s="202" t="str">
        <f t="shared" si="108"/>
        <v>NO</v>
      </c>
      <c r="BH960" s="202" t="str">
        <f t="shared" si="108"/>
        <v>W/C</v>
      </c>
      <c r="BI960" s="202" t="str">
        <f t="shared" si="114"/>
        <v>W/C</v>
      </c>
      <c r="BK960" s="202" t="b">
        <f t="shared" si="115"/>
        <v>1</v>
      </c>
      <c r="BL960" s="202" t="b">
        <f t="shared" si="115"/>
        <v>1</v>
      </c>
      <c r="BM960" s="202" t="b">
        <f t="shared" si="115"/>
        <v>1</v>
      </c>
      <c r="BN960" s="202" t="b">
        <f t="shared" si="115"/>
        <v>1</v>
      </c>
      <c r="BO960" s="202" t="b">
        <f t="shared" si="115"/>
        <v>1</v>
      </c>
      <c r="BP960" s="202" t="b">
        <f t="shared" si="115"/>
        <v>1</v>
      </c>
      <c r="BQ960" s="202" t="b">
        <f t="shared" si="115"/>
        <v>1</v>
      </c>
    </row>
    <row r="961" spans="1:69" s="214" customFormat="1" ht="12" customHeight="1" x14ac:dyDescent="0.2">
      <c r="A961" s="239">
        <v>22830043</v>
      </c>
      <c r="B961" s="240" t="s">
        <v>2586</v>
      </c>
      <c r="C961" s="200" t="s">
        <v>1298</v>
      </c>
      <c r="D961" s="201" t="s">
        <v>479</v>
      </c>
      <c r="E961" s="170"/>
      <c r="F961" s="200"/>
      <c r="G961" s="201"/>
      <c r="H961" s="202" t="s">
        <v>1684</v>
      </c>
      <c r="I961" s="202" t="s">
        <v>1684</v>
      </c>
      <c r="J961" s="202" t="s">
        <v>1684</v>
      </c>
      <c r="K961" s="202" t="s">
        <v>1684</v>
      </c>
      <c r="L961" s="202" t="s">
        <v>1685</v>
      </c>
      <c r="M961" s="202" t="s">
        <v>479</v>
      </c>
      <c r="N961" s="202" t="s">
        <v>479</v>
      </c>
      <c r="O961" s="167"/>
      <c r="P961" s="203">
        <v>-705.13</v>
      </c>
      <c r="Q961" s="203">
        <v>21507.24</v>
      </c>
      <c r="R961" s="203">
        <v>48822.64</v>
      </c>
      <c r="S961" s="203">
        <v>75562.86</v>
      </c>
      <c r="T961" s="203">
        <v>-200564.92</v>
      </c>
      <c r="U961" s="203">
        <v>-148330.71</v>
      </c>
      <c r="V961" s="203">
        <v>-122290.67</v>
      </c>
      <c r="W961" s="203">
        <v>-100305.9</v>
      </c>
      <c r="X961" s="203">
        <v>-55286.93</v>
      </c>
      <c r="Y961" s="203">
        <v>-38481.58</v>
      </c>
      <c r="Z961" s="203">
        <v>-22170.04</v>
      </c>
      <c r="AA961" s="203">
        <v>-5684.58</v>
      </c>
      <c r="AB961" s="203">
        <v>12945.24</v>
      </c>
      <c r="AC961" s="203"/>
      <c r="AD961" s="203"/>
      <c r="AE961" s="203">
        <v>-45091.877916666657</v>
      </c>
      <c r="AF961" s="215"/>
      <c r="AG961" s="216"/>
      <c r="AH961" s="205"/>
      <c r="AI961" s="205"/>
      <c r="AJ961" s="205"/>
      <c r="AK961" s="206"/>
      <c r="AL961" s="205">
        <v>0</v>
      </c>
      <c r="AM961" s="207"/>
      <c r="AN961" s="205">
        <v>-45091.877916666657</v>
      </c>
      <c r="AO961" s="208">
        <v>-45091.877916666657</v>
      </c>
      <c r="AP961" s="209"/>
      <c r="AQ961" s="210">
        <v>12945.24</v>
      </c>
      <c r="AR961" s="205"/>
      <c r="AS961" s="205"/>
      <c r="AT961" s="205"/>
      <c r="AU961" s="206"/>
      <c r="AV961" s="205">
        <v>0</v>
      </c>
      <c r="AW961" s="207"/>
      <c r="AX961" s="205">
        <v>12945.24</v>
      </c>
      <c r="AY961" s="207">
        <v>12945.24</v>
      </c>
      <c r="AZ961" s="212"/>
      <c r="BA961" s="404"/>
      <c r="BC961" s="202" t="str">
        <f t="shared" si="112"/>
        <v/>
      </c>
      <c r="BD961" s="202" t="str">
        <f t="shared" si="112"/>
        <v/>
      </c>
      <c r="BE961" s="202" t="str">
        <f t="shared" si="112"/>
        <v/>
      </c>
      <c r="BF961" s="202" t="str">
        <f t="shared" si="112"/>
        <v/>
      </c>
      <c r="BG961" s="202" t="str">
        <f t="shared" si="108"/>
        <v>NO</v>
      </c>
      <c r="BH961" s="202" t="str">
        <f t="shared" si="108"/>
        <v>W/C</v>
      </c>
      <c r="BI961" s="202" t="str">
        <f t="shared" si="114"/>
        <v>W/C</v>
      </c>
      <c r="BK961" s="202" t="b">
        <f t="shared" si="115"/>
        <v>1</v>
      </c>
      <c r="BL961" s="202" t="b">
        <f t="shared" si="115"/>
        <v>1</v>
      </c>
      <c r="BM961" s="202" t="b">
        <f t="shared" si="115"/>
        <v>1</v>
      </c>
      <c r="BN961" s="202" t="b">
        <f t="shared" si="115"/>
        <v>1</v>
      </c>
      <c r="BO961" s="202" t="b">
        <f t="shared" si="115"/>
        <v>1</v>
      </c>
      <c r="BP961" s="202" t="b">
        <f t="shared" si="115"/>
        <v>1</v>
      </c>
      <c r="BQ961" s="202" t="b">
        <f t="shared" si="115"/>
        <v>1</v>
      </c>
    </row>
    <row r="962" spans="1:69" s="214" customFormat="1" ht="12" customHeight="1" x14ac:dyDescent="0.2">
      <c r="A962" s="239">
        <v>22830053</v>
      </c>
      <c r="B962" s="240" t="s">
        <v>2587</v>
      </c>
      <c r="C962" s="200" t="s">
        <v>1299</v>
      </c>
      <c r="D962" s="201" t="s">
        <v>479</v>
      </c>
      <c r="E962" s="170"/>
      <c r="F962" s="200"/>
      <c r="G962" s="201"/>
      <c r="H962" s="202" t="s">
        <v>1684</v>
      </c>
      <c r="I962" s="202" t="s">
        <v>1684</v>
      </c>
      <c r="J962" s="202" t="s">
        <v>1684</v>
      </c>
      <c r="K962" s="202" t="s">
        <v>1684</v>
      </c>
      <c r="L962" s="202" t="s">
        <v>1685</v>
      </c>
      <c r="M962" s="202" t="s">
        <v>479</v>
      </c>
      <c r="N962" s="202" t="s">
        <v>479</v>
      </c>
      <c r="O962" s="167"/>
      <c r="P962" s="203">
        <v>-1792121.63</v>
      </c>
      <c r="Q962" s="203">
        <v>-1957264</v>
      </c>
      <c r="R962" s="203">
        <v>-1936482.62</v>
      </c>
      <c r="S962" s="203">
        <v>-1838700</v>
      </c>
      <c r="T962" s="203">
        <v>-2294614.85</v>
      </c>
      <c r="U962" s="203">
        <v>-2228102.02</v>
      </c>
      <c r="V962" s="203">
        <v>-2134425</v>
      </c>
      <c r="W962" s="203">
        <v>-2088275</v>
      </c>
      <c r="X962" s="203">
        <v>-2106774.15</v>
      </c>
      <c r="Y962" s="203">
        <v>-2117808</v>
      </c>
      <c r="Z962" s="203">
        <v>-2180449</v>
      </c>
      <c r="AA962" s="203">
        <v>-2272897</v>
      </c>
      <c r="AB962" s="203">
        <v>-2255401</v>
      </c>
      <c r="AC962" s="203"/>
      <c r="AD962" s="203"/>
      <c r="AE962" s="203">
        <v>-2098296.0795833333</v>
      </c>
      <c r="AF962" s="215"/>
      <c r="AG962" s="216"/>
      <c r="AH962" s="205"/>
      <c r="AI962" s="205"/>
      <c r="AJ962" s="205"/>
      <c r="AK962" s="206"/>
      <c r="AL962" s="205">
        <v>0</v>
      </c>
      <c r="AM962" s="207"/>
      <c r="AN962" s="205">
        <v>-2098296.0795833333</v>
      </c>
      <c r="AO962" s="208">
        <v>-2098296.0795833333</v>
      </c>
      <c r="AP962" s="209"/>
      <c r="AQ962" s="210">
        <v>-2255401</v>
      </c>
      <c r="AR962" s="205"/>
      <c r="AS962" s="205"/>
      <c r="AT962" s="205"/>
      <c r="AU962" s="206"/>
      <c r="AV962" s="205">
        <v>0</v>
      </c>
      <c r="AW962" s="207"/>
      <c r="AX962" s="205">
        <v>-2255401</v>
      </c>
      <c r="AY962" s="207">
        <v>-2255401</v>
      </c>
      <c r="AZ962" s="212"/>
      <c r="BA962" s="404"/>
      <c r="BC962" s="202" t="str">
        <f t="shared" si="112"/>
        <v/>
      </c>
      <c r="BD962" s="202" t="str">
        <f t="shared" si="112"/>
        <v/>
      </c>
      <c r="BE962" s="202" t="str">
        <f t="shared" si="112"/>
        <v/>
      </c>
      <c r="BF962" s="202" t="str">
        <f t="shared" si="112"/>
        <v/>
      </c>
      <c r="BG962" s="202" t="str">
        <f t="shared" si="108"/>
        <v>NO</v>
      </c>
      <c r="BH962" s="202" t="str">
        <f t="shared" si="108"/>
        <v>W/C</v>
      </c>
      <c r="BI962" s="202" t="str">
        <f t="shared" si="114"/>
        <v>W/C</v>
      </c>
      <c r="BK962" s="202" t="b">
        <f t="shared" si="115"/>
        <v>1</v>
      </c>
      <c r="BL962" s="202" t="b">
        <f t="shared" si="115"/>
        <v>1</v>
      </c>
      <c r="BM962" s="202" t="b">
        <f t="shared" si="115"/>
        <v>1</v>
      </c>
      <c r="BN962" s="202" t="b">
        <f t="shared" si="115"/>
        <v>1</v>
      </c>
      <c r="BO962" s="202" t="b">
        <f t="shared" si="115"/>
        <v>1</v>
      </c>
      <c r="BP962" s="202" t="b">
        <f t="shared" si="115"/>
        <v>1</v>
      </c>
      <c r="BQ962" s="202" t="b">
        <f t="shared" si="115"/>
        <v>1</v>
      </c>
    </row>
    <row r="963" spans="1:69" s="214" customFormat="1" ht="12" customHeight="1" x14ac:dyDescent="0.2">
      <c r="A963" s="239">
        <v>22830063</v>
      </c>
      <c r="B963" s="240" t="s">
        <v>2588</v>
      </c>
      <c r="C963" s="200" t="s">
        <v>1300</v>
      </c>
      <c r="D963" s="201" t="s">
        <v>479</v>
      </c>
      <c r="E963" s="170"/>
      <c r="F963" s="200"/>
      <c r="G963" s="201"/>
      <c r="H963" s="202" t="s">
        <v>1684</v>
      </c>
      <c r="I963" s="202" t="s">
        <v>1684</v>
      </c>
      <c r="J963" s="202" t="s">
        <v>1684</v>
      </c>
      <c r="K963" s="202" t="s">
        <v>1684</v>
      </c>
      <c r="L963" s="202" t="s">
        <v>1685</v>
      </c>
      <c r="M963" s="202" t="s">
        <v>479</v>
      </c>
      <c r="N963" s="202" t="s">
        <v>479</v>
      </c>
      <c r="O963" s="167"/>
      <c r="P963" s="203">
        <v>-63434.85</v>
      </c>
      <c r="Q963" s="203">
        <v>-63434.85</v>
      </c>
      <c r="R963" s="203">
        <v>-63434.85</v>
      </c>
      <c r="S963" s="203">
        <v>-63434.85</v>
      </c>
      <c r="T963" s="203">
        <v>-63434.85</v>
      </c>
      <c r="U963" s="203">
        <v>-63434.85</v>
      </c>
      <c r="V963" s="203">
        <v>-63434.85</v>
      </c>
      <c r="W963" s="203">
        <v>-63434.85</v>
      </c>
      <c r="X963" s="203">
        <v>-63434.85</v>
      </c>
      <c r="Y963" s="203">
        <v>-63434.85</v>
      </c>
      <c r="Z963" s="203">
        <v>-63434.85</v>
      </c>
      <c r="AA963" s="203">
        <v>-63434.85</v>
      </c>
      <c r="AB963" s="203">
        <v>-63434.85</v>
      </c>
      <c r="AC963" s="203"/>
      <c r="AD963" s="203"/>
      <c r="AE963" s="203">
        <v>-63434.849999999984</v>
      </c>
      <c r="AF963" s="215"/>
      <c r="AG963" s="216"/>
      <c r="AH963" s="205"/>
      <c r="AI963" s="205"/>
      <c r="AJ963" s="205"/>
      <c r="AK963" s="206"/>
      <c r="AL963" s="205">
        <v>0</v>
      </c>
      <c r="AM963" s="207"/>
      <c r="AN963" s="205">
        <v>-63434.849999999984</v>
      </c>
      <c r="AO963" s="208">
        <v>-63434.849999999984</v>
      </c>
      <c r="AP963" s="209"/>
      <c r="AQ963" s="210">
        <v>-63434.85</v>
      </c>
      <c r="AR963" s="205"/>
      <c r="AS963" s="205"/>
      <c r="AT963" s="205"/>
      <c r="AU963" s="206"/>
      <c r="AV963" s="205">
        <v>0</v>
      </c>
      <c r="AW963" s="207"/>
      <c r="AX963" s="205">
        <v>-63434.85</v>
      </c>
      <c r="AY963" s="207">
        <v>-63434.85</v>
      </c>
      <c r="AZ963" s="212"/>
      <c r="BA963" s="404"/>
      <c r="BC963" s="202" t="str">
        <f t="shared" si="112"/>
        <v/>
      </c>
      <c r="BD963" s="202" t="str">
        <f t="shared" si="112"/>
        <v/>
      </c>
      <c r="BE963" s="202" t="str">
        <f t="shared" si="112"/>
        <v/>
      </c>
      <c r="BF963" s="202" t="str">
        <f t="shared" si="112"/>
        <v/>
      </c>
      <c r="BG963" s="202" t="str">
        <f t="shared" si="108"/>
        <v>NO</v>
      </c>
      <c r="BH963" s="202" t="str">
        <f t="shared" si="108"/>
        <v>W/C</v>
      </c>
      <c r="BI963" s="202" t="str">
        <f t="shared" si="114"/>
        <v>W/C</v>
      </c>
      <c r="BK963" s="202" t="b">
        <f t="shared" si="115"/>
        <v>1</v>
      </c>
      <c r="BL963" s="202" t="b">
        <f t="shared" si="115"/>
        <v>1</v>
      </c>
      <c r="BM963" s="202" t="b">
        <f t="shared" si="115"/>
        <v>1</v>
      </c>
      <c r="BN963" s="202" t="b">
        <f t="shared" si="115"/>
        <v>1</v>
      </c>
      <c r="BO963" s="202" t="b">
        <f t="shared" si="115"/>
        <v>1</v>
      </c>
      <c r="BP963" s="202" t="b">
        <f t="shared" si="115"/>
        <v>1</v>
      </c>
      <c r="BQ963" s="202" t="b">
        <f t="shared" si="115"/>
        <v>1</v>
      </c>
    </row>
    <row r="964" spans="1:69" s="214" customFormat="1" ht="12" customHeight="1" x14ac:dyDescent="0.2">
      <c r="A964" s="239">
        <v>22830073</v>
      </c>
      <c r="B964" s="240" t="s">
        <v>2589</v>
      </c>
      <c r="C964" s="200" t="s">
        <v>1301</v>
      </c>
      <c r="D964" s="201" t="s">
        <v>479</v>
      </c>
      <c r="E964" s="170"/>
      <c r="F964" s="200"/>
      <c r="G964" s="201"/>
      <c r="H964" s="202" t="s">
        <v>1684</v>
      </c>
      <c r="I964" s="202" t="s">
        <v>1684</v>
      </c>
      <c r="J964" s="202" t="s">
        <v>1684</v>
      </c>
      <c r="K964" s="202" t="s">
        <v>1684</v>
      </c>
      <c r="L964" s="202" t="s">
        <v>1685</v>
      </c>
      <c r="M964" s="202" t="s">
        <v>479</v>
      </c>
      <c r="N964" s="202" t="s">
        <v>479</v>
      </c>
      <c r="O964" s="167"/>
      <c r="P964" s="203">
        <v>-128833.15</v>
      </c>
      <c r="Q964" s="203">
        <v>-128833.15</v>
      </c>
      <c r="R964" s="203">
        <v>-128833.15</v>
      </c>
      <c r="S964" s="203">
        <v>-128833.15</v>
      </c>
      <c r="T964" s="203">
        <v>-128833.15</v>
      </c>
      <c r="U964" s="203">
        <v>-128833.15</v>
      </c>
      <c r="V964" s="203">
        <v>-128833.15</v>
      </c>
      <c r="W964" s="203">
        <v>-128833.15</v>
      </c>
      <c r="X964" s="203">
        <v>-128833.15</v>
      </c>
      <c r="Y964" s="203">
        <v>-128833.15</v>
      </c>
      <c r="Z964" s="203">
        <v>-128833.15</v>
      </c>
      <c r="AA964" s="203">
        <v>-128833.15</v>
      </c>
      <c r="AB964" s="203">
        <v>-128833.15</v>
      </c>
      <c r="AC964" s="203"/>
      <c r="AD964" s="203"/>
      <c r="AE964" s="203">
        <v>-128833.14999999998</v>
      </c>
      <c r="AF964" s="215"/>
      <c r="AG964" s="216"/>
      <c r="AH964" s="205"/>
      <c r="AI964" s="205"/>
      <c r="AJ964" s="205"/>
      <c r="AK964" s="206"/>
      <c r="AL964" s="205">
        <v>0</v>
      </c>
      <c r="AM964" s="207"/>
      <c r="AN964" s="205">
        <v>-128833.14999999998</v>
      </c>
      <c r="AO964" s="208">
        <v>-128833.14999999998</v>
      </c>
      <c r="AP964" s="209"/>
      <c r="AQ964" s="210">
        <v>-128833.15</v>
      </c>
      <c r="AR964" s="205"/>
      <c r="AS964" s="205"/>
      <c r="AT964" s="205"/>
      <c r="AU964" s="206"/>
      <c r="AV964" s="205">
        <v>0</v>
      </c>
      <c r="AW964" s="207"/>
      <c r="AX964" s="205">
        <v>-128833.15</v>
      </c>
      <c r="AY964" s="207">
        <v>-128833.15</v>
      </c>
      <c r="AZ964" s="212"/>
      <c r="BA964" s="404"/>
      <c r="BC964" s="202" t="str">
        <f t="shared" si="112"/>
        <v/>
      </c>
      <c r="BD964" s="202" t="str">
        <f t="shared" si="112"/>
        <v/>
      </c>
      <c r="BE964" s="202" t="str">
        <f t="shared" si="112"/>
        <v/>
      </c>
      <c r="BF964" s="202" t="str">
        <f t="shared" si="112"/>
        <v/>
      </c>
      <c r="BG964" s="202" t="str">
        <f t="shared" ref="BG964:BH1028" si="116">IF(VALUE(AW964),"W/C",IF(ISBLANK(AW964),"NO","W/C"))</f>
        <v>NO</v>
      </c>
      <c r="BH964" s="202" t="str">
        <f t="shared" si="116"/>
        <v>W/C</v>
      </c>
      <c r="BI964" s="202" t="str">
        <f t="shared" si="114"/>
        <v>W/C</v>
      </c>
      <c r="BK964" s="202" t="b">
        <f t="shared" si="115"/>
        <v>1</v>
      </c>
      <c r="BL964" s="202" t="b">
        <f t="shared" si="115"/>
        <v>1</v>
      </c>
      <c r="BM964" s="202" t="b">
        <f t="shared" si="115"/>
        <v>1</v>
      </c>
      <c r="BN964" s="202" t="b">
        <f t="shared" si="115"/>
        <v>1</v>
      </c>
      <c r="BO964" s="202" t="b">
        <f t="shared" si="115"/>
        <v>1</v>
      </c>
      <c r="BP964" s="202" t="b">
        <f t="shared" si="115"/>
        <v>1</v>
      </c>
      <c r="BQ964" s="202" t="b">
        <f t="shared" si="115"/>
        <v>1</v>
      </c>
    </row>
    <row r="965" spans="1:69" s="214" customFormat="1" ht="12" customHeight="1" x14ac:dyDescent="0.2">
      <c r="A965" s="239">
        <v>22840012</v>
      </c>
      <c r="B965" s="240" t="s">
        <v>2590</v>
      </c>
      <c r="C965" s="200" t="s">
        <v>1110</v>
      </c>
      <c r="D965" s="201" t="s">
        <v>478</v>
      </c>
      <c r="E965" s="170"/>
      <c r="F965" s="200"/>
      <c r="G965" s="201"/>
      <c r="H965" s="202" t="s">
        <v>1684</v>
      </c>
      <c r="I965" s="202" t="s">
        <v>1684</v>
      </c>
      <c r="J965" s="202" t="s">
        <v>1684</v>
      </c>
      <c r="K965" s="202" t="s">
        <v>478</v>
      </c>
      <c r="L965" s="202" t="s">
        <v>1685</v>
      </c>
      <c r="M965" s="202" t="s">
        <v>1685</v>
      </c>
      <c r="N965" s="202" t="s">
        <v>1684</v>
      </c>
      <c r="O965" s="167"/>
      <c r="P965" s="203">
        <v>-640000</v>
      </c>
      <c r="Q965" s="203">
        <v>-640000</v>
      </c>
      <c r="R965" s="203">
        <v>-640000</v>
      </c>
      <c r="S965" s="203">
        <v>-634289.26</v>
      </c>
      <c r="T965" s="203">
        <v>-634289.26</v>
      </c>
      <c r="U965" s="203">
        <v>-634289.26</v>
      </c>
      <c r="V965" s="203">
        <v>-623649.55000000005</v>
      </c>
      <c r="W965" s="203">
        <v>-623649.55000000005</v>
      </c>
      <c r="X965" s="203">
        <v>-623649.55000000005</v>
      </c>
      <c r="Y965" s="203">
        <v>-601972.18000000005</v>
      </c>
      <c r="Z965" s="203">
        <v>-601972.18000000005</v>
      </c>
      <c r="AA965" s="203">
        <v>-601972.18000000005</v>
      </c>
      <c r="AB965" s="203">
        <v>-1244425</v>
      </c>
      <c r="AC965" s="203"/>
      <c r="AD965" s="203"/>
      <c r="AE965" s="203">
        <v>-650162.12249999994</v>
      </c>
      <c r="AF965" s="215"/>
      <c r="AG965" s="216"/>
      <c r="AH965" s="205"/>
      <c r="AI965" s="205"/>
      <c r="AJ965" s="205"/>
      <c r="AK965" s="206">
        <v>-650162.12249999994</v>
      </c>
      <c r="AL965" s="205">
        <v>-650162.12249999994</v>
      </c>
      <c r="AM965" s="207"/>
      <c r="AN965" s="205"/>
      <c r="AO965" s="208">
        <v>0</v>
      </c>
      <c r="AP965" s="209"/>
      <c r="AQ965" s="210">
        <v>-1244425</v>
      </c>
      <c r="AR965" s="205"/>
      <c r="AS965" s="205"/>
      <c r="AT965" s="205"/>
      <c r="AU965" s="206">
        <v>-1244425</v>
      </c>
      <c r="AV965" s="205">
        <v>-1244425</v>
      </c>
      <c r="AW965" s="207"/>
      <c r="AX965" s="205"/>
      <c r="AY965" s="207">
        <v>0</v>
      </c>
      <c r="AZ965" s="212" t="s">
        <v>4908</v>
      </c>
      <c r="BA965" s="404"/>
      <c r="BC965" s="202" t="str">
        <f t="shared" si="112"/>
        <v/>
      </c>
      <c r="BD965" s="202" t="str">
        <f t="shared" si="112"/>
        <v/>
      </c>
      <c r="BE965" s="202" t="str">
        <f t="shared" si="112"/>
        <v/>
      </c>
      <c r="BF965" s="202" t="str">
        <f t="shared" si="112"/>
        <v>Non-Op</v>
      </c>
      <c r="BG965" s="202" t="str">
        <f t="shared" si="116"/>
        <v>NO</v>
      </c>
      <c r="BH965" s="202" t="str">
        <f t="shared" si="116"/>
        <v>NO</v>
      </c>
      <c r="BI965" s="202" t="str">
        <f t="shared" si="114"/>
        <v/>
      </c>
      <c r="BK965" s="202" t="b">
        <f t="shared" si="115"/>
        <v>1</v>
      </c>
      <c r="BL965" s="202" t="b">
        <f t="shared" si="115"/>
        <v>1</v>
      </c>
      <c r="BM965" s="202" t="b">
        <f t="shared" si="115"/>
        <v>1</v>
      </c>
      <c r="BN965" s="202" t="b">
        <f t="shared" si="115"/>
        <v>1</v>
      </c>
      <c r="BO965" s="202" t="b">
        <f t="shared" si="115"/>
        <v>1</v>
      </c>
      <c r="BP965" s="202" t="b">
        <f t="shared" si="115"/>
        <v>1</v>
      </c>
      <c r="BQ965" s="202" t="b">
        <f t="shared" si="115"/>
        <v>1</v>
      </c>
    </row>
    <row r="966" spans="1:69" s="214" customFormat="1" ht="12" customHeight="1" x14ac:dyDescent="0.2">
      <c r="A966" s="239">
        <v>22840021</v>
      </c>
      <c r="B966" s="240" t="s">
        <v>2591</v>
      </c>
      <c r="C966" s="200" t="s">
        <v>1302</v>
      </c>
      <c r="D966" s="201" t="s">
        <v>478</v>
      </c>
      <c r="E966" s="170"/>
      <c r="F966" s="200"/>
      <c r="G966" s="201"/>
      <c r="H966" s="202" t="s">
        <v>1684</v>
      </c>
      <c r="I966" s="202" t="s">
        <v>1684</v>
      </c>
      <c r="J966" s="202" t="s">
        <v>1684</v>
      </c>
      <c r="K966" s="202" t="s">
        <v>478</v>
      </c>
      <c r="L966" s="202" t="s">
        <v>1685</v>
      </c>
      <c r="M966" s="202" t="s">
        <v>1685</v>
      </c>
      <c r="N966" s="202" t="s">
        <v>1684</v>
      </c>
      <c r="O966" s="167"/>
      <c r="P966" s="203">
        <v>-200000</v>
      </c>
      <c r="Q966" s="203">
        <v>-200000</v>
      </c>
      <c r="R966" s="203">
        <v>-200000</v>
      </c>
      <c r="S966" s="203">
        <v>-197670.25</v>
      </c>
      <c r="T966" s="203">
        <v>-197670.25</v>
      </c>
      <c r="U966" s="203">
        <v>-197670.25</v>
      </c>
      <c r="V966" s="203">
        <v>-197670.25</v>
      </c>
      <c r="W966" s="203">
        <v>-197670.25</v>
      </c>
      <c r="X966" s="203">
        <v>-197670.25</v>
      </c>
      <c r="Y966" s="203">
        <v>-197670.25</v>
      </c>
      <c r="Z966" s="203">
        <v>-197670.25</v>
      </c>
      <c r="AA966" s="203">
        <v>-197670.25</v>
      </c>
      <c r="AB966" s="203">
        <v>-50000</v>
      </c>
      <c r="AC966" s="203"/>
      <c r="AD966" s="203"/>
      <c r="AE966" s="203">
        <v>-192002.6875</v>
      </c>
      <c r="AF966" s="215"/>
      <c r="AG966" s="216"/>
      <c r="AH966" s="205"/>
      <c r="AI966" s="205"/>
      <c r="AJ966" s="205"/>
      <c r="AK966" s="206">
        <v>-192002.6875</v>
      </c>
      <c r="AL966" s="205">
        <v>-192002.6875</v>
      </c>
      <c r="AM966" s="207"/>
      <c r="AN966" s="205"/>
      <c r="AO966" s="208">
        <v>0</v>
      </c>
      <c r="AP966" s="209"/>
      <c r="AQ966" s="210">
        <v>-50000</v>
      </c>
      <c r="AR966" s="205"/>
      <c r="AS966" s="205"/>
      <c r="AT966" s="205"/>
      <c r="AU966" s="206">
        <v>-50000</v>
      </c>
      <c r="AV966" s="205">
        <v>-50000</v>
      </c>
      <c r="AW966" s="207"/>
      <c r="AX966" s="205"/>
      <c r="AY966" s="207">
        <v>0</v>
      </c>
      <c r="AZ966" s="212" t="s">
        <v>4908</v>
      </c>
      <c r="BA966" s="404"/>
      <c r="BC966" s="202" t="str">
        <f t="shared" si="112"/>
        <v/>
      </c>
      <c r="BD966" s="202" t="str">
        <f t="shared" si="112"/>
        <v/>
      </c>
      <c r="BE966" s="202" t="str">
        <f t="shared" si="112"/>
        <v/>
      </c>
      <c r="BF966" s="202" t="str">
        <f t="shared" si="112"/>
        <v>Non-Op</v>
      </c>
      <c r="BG966" s="202" t="str">
        <f t="shared" si="116"/>
        <v>NO</v>
      </c>
      <c r="BH966" s="202" t="str">
        <f t="shared" si="116"/>
        <v>NO</v>
      </c>
      <c r="BI966" s="202" t="str">
        <f t="shared" si="114"/>
        <v/>
      </c>
      <c r="BK966" s="202" t="b">
        <f t="shared" si="115"/>
        <v>1</v>
      </c>
      <c r="BL966" s="202" t="b">
        <f t="shared" si="115"/>
        <v>1</v>
      </c>
      <c r="BM966" s="202" t="b">
        <f t="shared" si="115"/>
        <v>1</v>
      </c>
      <c r="BN966" s="202" t="b">
        <f t="shared" si="115"/>
        <v>1</v>
      </c>
      <c r="BO966" s="202" t="b">
        <f t="shared" si="115"/>
        <v>1</v>
      </c>
      <c r="BP966" s="202" t="b">
        <f t="shared" si="115"/>
        <v>1</v>
      </c>
      <c r="BQ966" s="202" t="b">
        <f t="shared" si="115"/>
        <v>1</v>
      </c>
    </row>
    <row r="967" spans="1:69" s="214" customFormat="1" ht="12" customHeight="1" x14ac:dyDescent="0.2">
      <c r="A967" s="239">
        <v>22840022</v>
      </c>
      <c r="B967" s="240" t="s">
        <v>2592</v>
      </c>
      <c r="C967" s="200" t="s">
        <v>1111</v>
      </c>
      <c r="D967" s="201" t="s">
        <v>478</v>
      </c>
      <c r="E967" s="170"/>
      <c r="F967" s="200"/>
      <c r="G967" s="201"/>
      <c r="H967" s="202" t="s">
        <v>1684</v>
      </c>
      <c r="I967" s="202" t="s">
        <v>1684</v>
      </c>
      <c r="J967" s="202" t="s">
        <v>1684</v>
      </c>
      <c r="K967" s="202" t="s">
        <v>478</v>
      </c>
      <c r="L967" s="202" t="s">
        <v>1685</v>
      </c>
      <c r="M967" s="202" t="s">
        <v>1685</v>
      </c>
      <c r="N967" s="202" t="s">
        <v>1684</v>
      </c>
      <c r="O967" s="167"/>
      <c r="P967" s="203">
        <v>-556500</v>
      </c>
      <c r="Q967" s="203">
        <v>-556500</v>
      </c>
      <c r="R967" s="203">
        <v>-556500</v>
      </c>
      <c r="S967" s="203">
        <v>-555870</v>
      </c>
      <c r="T967" s="203">
        <v>-555870</v>
      </c>
      <c r="U967" s="203">
        <v>-555870</v>
      </c>
      <c r="V967" s="203">
        <v>-555870</v>
      </c>
      <c r="W967" s="203">
        <v>-555870</v>
      </c>
      <c r="X967" s="203">
        <v>-555870</v>
      </c>
      <c r="Y967" s="203">
        <v>-555870</v>
      </c>
      <c r="Z967" s="203">
        <v>-555870</v>
      </c>
      <c r="AA967" s="203">
        <v>-555870</v>
      </c>
      <c r="AB967" s="203">
        <v>-550500</v>
      </c>
      <c r="AC967" s="203"/>
      <c r="AD967" s="203"/>
      <c r="AE967" s="203">
        <v>-555777.5</v>
      </c>
      <c r="AF967" s="215"/>
      <c r="AG967" s="216"/>
      <c r="AH967" s="205"/>
      <c r="AI967" s="205"/>
      <c r="AJ967" s="205"/>
      <c r="AK967" s="206">
        <v>-555777.5</v>
      </c>
      <c r="AL967" s="205">
        <v>-555777.5</v>
      </c>
      <c r="AM967" s="207"/>
      <c r="AN967" s="205"/>
      <c r="AO967" s="208">
        <v>0</v>
      </c>
      <c r="AP967" s="209"/>
      <c r="AQ967" s="210">
        <v>-550500</v>
      </c>
      <c r="AR967" s="205"/>
      <c r="AS967" s="205"/>
      <c r="AT967" s="205"/>
      <c r="AU967" s="206">
        <v>-550500</v>
      </c>
      <c r="AV967" s="205">
        <v>-550500</v>
      </c>
      <c r="AW967" s="207"/>
      <c r="AX967" s="205"/>
      <c r="AY967" s="207">
        <v>0</v>
      </c>
      <c r="AZ967" s="212" t="s">
        <v>4908</v>
      </c>
      <c r="BA967" s="404"/>
      <c r="BC967" s="202" t="str">
        <f t="shared" si="112"/>
        <v/>
      </c>
      <c r="BD967" s="202" t="str">
        <f t="shared" si="112"/>
        <v/>
      </c>
      <c r="BE967" s="202" t="str">
        <f t="shared" si="112"/>
        <v/>
      </c>
      <c r="BF967" s="202" t="str">
        <f t="shared" si="112"/>
        <v>Non-Op</v>
      </c>
      <c r="BG967" s="202" t="str">
        <f t="shared" si="116"/>
        <v>NO</v>
      </c>
      <c r="BH967" s="202" t="str">
        <f t="shared" si="116"/>
        <v>NO</v>
      </c>
      <c r="BI967" s="202" t="str">
        <f t="shared" si="114"/>
        <v/>
      </c>
      <c r="BK967" s="202" t="b">
        <f t="shared" si="115"/>
        <v>1</v>
      </c>
      <c r="BL967" s="202" t="b">
        <f t="shared" si="115"/>
        <v>1</v>
      </c>
      <c r="BM967" s="202" t="b">
        <f t="shared" si="115"/>
        <v>1</v>
      </c>
      <c r="BN967" s="202" t="b">
        <f t="shared" si="115"/>
        <v>1</v>
      </c>
      <c r="BO967" s="202" t="b">
        <f t="shared" si="115"/>
        <v>1</v>
      </c>
      <c r="BP967" s="202" t="b">
        <f t="shared" si="115"/>
        <v>1</v>
      </c>
      <c r="BQ967" s="202" t="b">
        <f t="shared" si="115"/>
        <v>1</v>
      </c>
    </row>
    <row r="968" spans="1:69" s="214" customFormat="1" ht="12" customHeight="1" x14ac:dyDescent="0.2">
      <c r="A968" s="239">
        <v>22840031</v>
      </c>
      <c r="B968" s="240" t="s">
        <v>2593</v>
      </c>
      <c r="C968" s="200" t="s">
        <v>1303</v>
      </c>
      <c r="D968" s="201" t="s">
        <v>479</v>
      </c>
      <c r="E968" s="170"/>
      <c r="F968" s="200"/>
      <c r="G968" s="201"/>
      <c r="H968" s="202" t="s">
        <v>1684</v>
      </c>
      <c r="I968" s="202" t="s">
        <v>1684</v>
      </c>
      <c r="J968" s="202" t="s">
        <v>1684</v>
      </c>
      <c r="K968" s="202" t="s">
        <v>1684</v>
      </c>
      <c r="L968" s="202" t="s">
        <v>1685</v>
      </c>
      <c r="M968" s="202" t="s">
        <v>479</v>
      </c>
      <c r="N968" s="202" t="s">
        <v>479</v>
      </c>
      <c r="O968" s="167"/>
      <c r="P968" s="203">
        <v>-258000</v>
      </c>
      <c r="Q968" s="203">
        <v>-258000</v>
      </c>
      <c r="R968" s="203">
        <v>-258000</v>
      </c>
      <c r="S968" s="203">
        <v>-258000</v>
      </c>
      <c r="T968" s="203">
        <v>-258000</v>
      </c>
      <c r="U968" s="203">
        <v>-258000</v>
      </c>
      <c r="V968" s="203">
        <v>-258000</v>
      </c>
      <c r="W968" s="203">
        <v>-258000</v>
      </c>
      <c r="X968" s="203">
        <v>-258000</v>
      </c>
      <c r="Y968" s="203">
        <v>-258000</v>
      </c>
      <c r="Z968" s="203">
        <v>-258000</v>
      </c>
      <c r="AA968" s="203">
        <v>-258000</v>
      </c>
      <c r="AB968" s="203">
        <v>-100000</v>
      </c>
      <c r="AC968" s="203"/>
      <c r="AD968" s="203"/>
      <c r="AE968" s="203">
        <v>-251416.66666666666</v>
      </c>
      <c r="AF968" s="215"/>
      <c r="AG968" s="216"/>
      <c r="AH968" s="205"/>
      <c r="AI968" s="205"/>
      <c r="AJ968" s="205"/>
      <c r="AK968" s="206"/>
      <c r="AL968" s="205">
        <v>0</v>
      </c>
      <c r="AM968" s="207"/>
      <c r="AN968" s="205">
        <v>-251416.66666666666</v>
      </c>
      <c r="AO968" s="208">
        <v>-251416.66666666666</v>
      </c>
      <c r="AP968" s="209"/>
      <c r="AQ968" s="210">
        <v>-100000</v>
      </c>
      <c r="AR968" s="205"/>
      <c r="AS968" s="205"/>
      <c r="AT968" s="205"/>
      <c r="AU968" s="206"/>
      <c r="AV968" s="205">
        <v>0</v>
      </c>
      <c r="AW968" s="207"/>
      <c r="AX968" s="205">
        <v>-100000</v>
      </c>
      <c r="AY968" s="207">
        <v>-100000</v>
      </c>
      <c r="AZ968" s="212"/>
      <c r="BA968" s="404"/>
      <c r="BC968" s="202" t="str">
        <f t="shared" si="112"/>
        <v/>
      </c>
      <c r="BD968" s="202" t="str">
        <f t="shared" si="112"/>
        <v/>
      </c>
      <c r="BE968" s="202" t="str">
        <f t="shared" si="112"/>
        <v/>
      </c>
      <c r="BF968" s="202" t="str">
        <f t="shared" si="112"/>
        <v/>
      </c>
      <c r="BG968" s="202" t="str">
        <f t="shared" si="116"/>
        <v>NO</v>
      </c>
      <c r="BH968" s="202" t="str">
        <f t="shared" si="116"/>
        <v>W/C</v>
      </c>
      <c r="BI968" s="202" t="str">
        <f t="shared" si="114"/>
        <v>W/C</v>
      </c>
      <c r="BK968" s="202" t="b">
        <f t="shared" si="115"/>
        <v>1</v>
      </c>
      <c r="BL968" s="202" t="b">
        <f t="shared" si="115"/>
        <v>1</v>
      </c>
      <c r="BM968" s="202" t="b">
        <f t="shared" si="115"/>
        <v>1</v>
      </c>
      <c r="BN968" s="202" t="b">
        <f t="shared" si="115"/>
        <v>1</v>
      </c>
      <c r="BO968" s="202" t="b">
        <f t="shared" si="115"/>
        <v>1</v>
      </c>
      <c r="BP968" s="202" t="b">
        <f t="shared" si="115"/>
        <v>1</v>
      </c>
      <c r="BQ968" s="202" t="b">
        <f t="shared" si="115"/>
        <v>1</v>
      </c>
    </row>
    <row r="969" spans="1:69" s="214" customFormat="1" ht="12" customHeight="1" x14ac:dyDescent="0.2">
      <c r="A969" s="239">
        <v>22840032</v>
      </c>
      <c r="B969" s="240" t="s">
        <v>2594</v>
      </c>
      <c r="C969" s="200" t="s">
        <v>1112</v>
      </c>
      <c r="D969" s="201" t="s">
        <v>478</v>
      </c>
      <c r="E969" s="170"/>
      <c r="F969" s="200"/>
      <c r="G969" s="201"/>
      <c r="H969" s="202" t="s">
        <v>1684</v>
      </c>
      <c r="I969" s="202" t="s">
        <v>1684</v>
      </c>
      <c r="J969" s="202" t="s">
        <v>1684</v>
      </c>
      <c r="K969" s="202" t="s">
        <v>478</v>
      </c>
      <c r="L969" s="202" t="s">
        <v>1685</v>
      </c>
      <c r="M969" s="202" t="s">
        <v>1685</v>
      </c>
      <c r="N969" s="202" t="s">
        <v>1684</v>
      </c>
      <c r="O969" s="167"/>
      <c r="P969" s="203">
        <v>-2475000</v>
      </c>
      <c r="Q969" s="203">
        <v>-2475000</v>
      </c>
      <c r="R969" s="203">
        <v>-2475000</v>
      </c>
      <c r="S969" s="203">
        <v>-2475000</v>
      </c>
      <c r="T969" s="203">
        <v>-2475000</v>
      </c>
      <c r="U969" s="203">
        <v>-2475000</v>
      </c>
      <c r="V969" s="203">
        <v>-2475233.63</v>
      </c>
      <c r="W969" s="203">
        <v>-2475233.63</v>
      </c>
      <c r="X969" s="203">
        <v>-2475233.63</v>
      </c>
      <c r="Y969" s="203">
        <v>-2475233.63</v>
      </c>
      <c r="Z969" s="203">
        <v>-2475233.63</v>
      </c>
      <c r="AA969" s="203">
        <v>-2475233.63</v>
      </c>
      <c r="AB969" s="203">
        <v>-2475000</v>
      </c>
      <c r="AC969" s="203"/>
      <c r="AD969" s="203"/>
      <c r="AE969" s="203">
        <v>-2475116.8149999995</v>
      </c>
      <c r="AF969" s="215"/>
      <c r="AG969" s="216"/>
      <c r="AH969" s="205"/>
      <c r="AI969" s="205"/>
      <c r="AJ969" s="205"/>
      <c r="AK969" s="206">
        <v>-2475116.8149999995</v>
      </c>
      <c r="AL969" s="205">
        <v>-2475116.8149999995</v>
      </c>
      <c r="AM969" s="207"/>
      <c r="AN969" s="205"/>
      <c r="AO969" s="208">
        <v>0</v>
      </c>
      <c r="AP969" s="209"/>
      <c r="AQ969" s="210">
        <v>-2475000</v>
      </c>
      <c r="AR969" s="205"/>
      <c r="AS969" s="205"/>
      <c r="AT969" s="205"/>
      <c r="AU969" s="206">
        <v>-2475000</v>
      </c>
      <c r="AV969" s="205">
        <v>-2475000</v>
      </c>
      <c r="AW969" s="207"/>
      <c r="AX969" s="205"/>
      <c r="AY969" s="207">
        <v>0</v>
      </c>
      <c r="AZ969" s="212" t="s">
        <v>4908</v>
      </c>
      <c r="BA969" s="404"/>
      <c r="BC969" s="202" t="str">
        <f t="shared" si="112"/>
        <v/>
      </c>
      <c r="BD969" s="202" t="str">
        <f t="shared" si="112"/>
        <v/>
      </c>
      <c r="BE969" s="202" t="str">
        <f t="shared" si="112"/>
        <v/>
      </c>
      <c r="BF969" s="202" t="str">
        <f t="shared" si="112"/>
        <v>Non-Op</v>
      </c>
      <c r="BG969" s="202" t="str">
        <f t="shared" si="116"/>
        <v>NO</v>
      </c>
      <c r="BH969" s="202" t="str">
        <f t="shared" si="116"/>
        <v>NO</v>
      </c>
      <c r="BI969" s="202" t="str">
        <f t="shared" si="114"/>
        <v/>
      </c>
      <c r="BK969" s="202" t="b">
        <f t="shared" si="115"/>
        <v>1</v>
      </c>
      <c r="BL969" s="202" t="b">
        <f t="shared" si="115"/>
        <v>1</v>
      </c>
      <c r="BM969" s="202" t="b">
        <f t="shared" si="115"/>
        <v>1</v>
      </c>
      <c r="BN969" s="202" t="b">
        <f t="shared" si="115"/>
        <v>1</v>
      </c>
      <c r="BO969" s="202" t="b">
        <f t="shared" si="115"/>
        <v>1</v>
      </c>
      <c r="BP969" s="202" t="b">
        <f t="shared" si="115"/>
        <v>1</v>
      </c>
      <c r="BQ969" s="202" t="b">
        <f t="shared" si="115"/>
        <v>1</v>
      </c>
    </row>
    <row r="970" spans="1:69" s="214" customFormat="1" ht="12" customHeight="1" x14ac:dyDescent="0.2">
      <c r="A970" s="239">
        <v>22840042</v>
      </c>
      <c r="B970" s="240" t="s">
        <v>2595</v>
      </c>
      <c r="C970" s="200" t="s">
        <v>1113</v>
      </c>
      <c r="D970" s="201" t="s">
        <v>478</v>
      </c>
      <c r="E970" s="170"/>
      <c r="F970" s="200"/>
      <c r="G970" s="201"/>
      <c r="H970" s="202" t="s">
        <v>1684</v>
      </c>
      <c r="I970" s="202" t="s">
        <v>1684</v>
      </c>
      <c r="J970" s="202" t="s">
        <v>1684</v>
      </c>
      <c r="K970" s="202" t="s">
        <v>478</v>
      </c>
      <c r="L970" s="202" t="s">
        <v>1685</v>
      </c>
      <c r="M970" s="202" t="s">
        <v>1685</v>
      </c>
      <c r="N970" s="202" t="s">
        <v>1684</v>
      </c>
      <c r="O970" s="167"/>
      <c r="P970" s="203">
        <v>-212200</v>
      </c>
      <c r="Q970" s="203">
        <v>-212200</v>
      </c>
      <c r="R970" s="203">
        <v>-212200</v>
      </c>
      <c r="S970" s="203">
        <v>-212200</v>
      </c>
      <c r="T970" s="203">
        <v>-212200</v>
      </c>
      <c r="U970" s="203">
        <v>-212200</v>
      </c>
      <c r="V970" s="203">
        <v>-212200</v>
      </c>
      <c r="W970" s="203">
        <v>-212200</v>
      </c>
      <c r="X970" s="203">
        <v>-212200</v>
      </c>
      <c r="Y970" s="203">
        <v>-205572.6</v>
      </c>
      <c r="Z970" s="203">
        <v>-205572.6</v>
      </c>
      <c r="AA970" s="203">
        <v>-205572.6</v>
      </c>
      <c r="AB970" s="203">
        <v>-239000</v>
      </c>
      <c r="AC970" s="203"/>
      <c r="AD970" s="203"/>
      <c r="AE970" s="203">
        <v>-211659.81666666668</v>
      </c>
      <c r="AF970" s="215"/>
      <c r="AG970" s="216"/>
      <c r="AH970" s="205"/>
      <c r="AI970" s="205"/>
      <c r="AJ970" s="205"/>
      <c r="AK970" s="206">
        <v>-211659.81666666668</v>
      </c>
      <c r="AL970" s="205">
        <v>-211659.81666666668</v>
      </c>
      <c r="AM970" s="207"/>
      <c r="AN970" s="205"/>
      <c r="AO970" s="208">
        <v>0</v>
      </c>
      <c r="AP970" s="209"/>
      <c r="AQ970" s="210">
        <v>-239000</v>
      </c>
      <c r="AR970" s="205"/>
      <c r="AS970" s="205"/>
      <c r="AT970" s="205"/>
      <c r="AU970" s="206">
        <v>-239000</v>
      </c>
      <c r="AV970" s="205">
        <v>-239000</v>
      </c>
      <c r="AW970" s="207"/>
      <c r="AX970" s="205"/>
      <c r="AY970" s="207">
        <v>0</v>
      </c>
      <c r="AZ970" s="212" t="s">
        <v>4908</v>
      </c>
      <c r="BA970" s="404"/>
      <c r="BC970" s="202" t="str">
        <f t="shared" si="112"/>
        <v/>
      </c>
      <c r="BD970" s="202" t="str">
        <f t="shared" si="112"/>
        <v/>
      </c>
      <c r="BE970" s="202" t="str">
        <f t="shared" si="112"/>
        <v/>
      </c>
      <c r="BF970" s="202" t="str">
        <f t="shared" si="112"/>
        <v>Non-Op</v>
      </c>
      <c r="BG970" s="202" t="str">
        <f t="shared" si="116"/>
        <v>NO</v>
      </c>
      <c r="BH970" s="202" t="str">
        <f t="shared" si="116"/>
        <v>NO</v>
      </c>
      <c r="BI970" s="202" t="str">
        <f t="shared" si="114"/>
        <v/>
      </c>
      <c r="BK970" s="202" t="b">
        <f t="shared" si="115"/>
        <v>1</v>
      </c>
      <c r="BL970" s="202" t="b">
        <f t="shared" si="115"/>
        <v>1</v>
      </c>
      <c r="BM970" s="202" t="b">
        <f t="shared" si="115"/>
        <v>1</v>
      </c>
      <c r="BN970" s="202" t="b">
        <f t="shared" si="115"/>
        <v>1</v>
      </c>
      <c r="BO970" s="202" t="b">
        <f t="shared" si="115"/>
        <v>1</v>
      </c>
      <c r="BP970" s="202" t="b">
        <f t="shared" si="115"/>
        <v>1</v>
      </c>
      <c r="BQ970" s="202" t="b">
        <f t="shared" si="115"/>
        <v>1</v>
      </c>
    </row>
    <row r="971" spans="1:69" s="214" customFormat="1" ht="12" customHeight="1" x14ac:dyDescent="0.2">
      <c r="A971" s="239">
        <v>22840051</v>
      </c>
      <c r="B971" s="240" t="s">
        <v>2596</v>
      </c>
      <c r="C971" s="200" t="s">
        <v>1304</v>
      </c>
      <c r="D971" s="201" t="s">
        <v>478</v>
      </c>
      <c r="E971" s="170"/>
      <c r="F971" s="200"/>
      <c r="G971" s="201"/>
      <c r="H971" s="202" t="s">
        <v>1684</v>
      </c>
      <c r="I971" s="202" t="s">
        <v>1684</v>
      </c>
      <c r="J971" s="202" t="s">
        <v>1684</v>
      </c>
      <c r="K971" s="202" t="s">
        <v>478</v>
      </c>
      <c r="L971" s="202" t="s">
        <v>1685</v>
      </c>
      <c r="M971" s="202" t="s">
        <v>1685</v>
      </c>
      <c r="N971" s="202" t="s">
        <v>1684</v>
      </c>
      <c r="O971" s="167"/>
      <c r="P971" s="203">
        <v>-30000</v>
      </c>
      <c r="Q971" s="203">
        <v>-30000</v>
      </c>
      <c r="R971" s="203">
        <v>-30000</v>
      </c>
      <c r="S971" s="203">
        <v>-30000</v>
      </c>
      <c r="T971" s="203">
        <v>-30000</v>
      </c>
      <c r="U971" s="203">
        <v>-30000</v>
      </c>
      <c r="V971" s="203">
        <v>-30000</v>
      </c>
      <c r="W971" s="203">
        <v>-30000</v>
      </c>
      <c r="X971" s="203">
        <v>-30000</v>
      </c>
      <c r="Y971" s="203">
        <v>-30000</v>
      </c>
      <c r="Z971" s="203">
        <v>-30000</v>
      </c>
      <c r="AA971" s="203">
        <v>-30000</v>
      </c>
      <c r="AB971" s="203">
        <v>-32000</v>
      </c>
      <c r="AC971" s="203"/>
      <c r="AD971" s="203"/>
      <c r="AE971" s="203">
        <v>-30083.333333333332</v>
      </c>
      <c r="AF971" s="215"/>
      <c r="AG971" s="216"/>
      <c r="AH971" s="205"/>
      <c r="AI971" s="205"/>
      <c r="AJ971" s="205"/>
      <c r="AK971" s="206">
        <v>-30083.333333333332</v>
      </c>
      <c r="AL971" s="205">
        <v>-30083.333333333332</v>
      </c>
      <c r="AM971" s="207"/>
      <c r="AN971" s="205"/>
      <c r="AO971" s="208">
        <v>0</v>
      </c>
      <c r="AP971" s="209"/>
      <c r="AQ971" s="210">
        <v>-32000</v>
      </c>
      <c r="AR971" s="205"/>
      <c r="AS971" s="205"/>
      <c r="AT971" s="205"/>
      <c r="AU971" s="206">
        <v>-32000</v>
      </c>
      <c r="AV971" s="205">
        <v>-32000</v>
      </c>
      <c r="AW971" s="207"/>
      <c r="AX971" s="205"/>
      <c r="AY971" s="207">
        <v>0</v>
      </c>
      <c r="AZ971" s="212" t="s">
        <v>4908</v>
      </c>
      <c r="BA971" s="404"/>
      <c r="BC971" s="202" t="str">
        <f t="shared" si="112"/>
        <v/>
      </c>
      <c r="BD971" s="202" t="str">
        <f t="shared" si="112"/>
        <v/>
      </c>
      <c r="BE971" s="202" t="str">
        <f t="shared" si="112"/>
        <v/>
      </c>
      <c r="BF971" s="202" t="str">
        <f t="shared" si="112"/>
        <v>Non-Op</v>
      </c>
      <c r="BG971" s="202" t="str">
        <f t="shared" si="116"/>
        <v>NO</v>
      </c>
      <c r="BH971" s="202" t="str">
        <f t="shared" si="116"/>
        <v>NO</v>
      </c>
      <c r="BI971" s="202" t="str">
        <f t="shared" si="114"/>
        <v/>
      </c>
      <c r="BK971" s="202" t="b">
        <f t="shared" si="115"/>
        <v>1</v>
      </c>
      <c r="BL971" s="202" t="b">
        <f t="shared" si="115"/>
        <v>1</v>
      </c>
      <c r="BM971" s="202" t="b">
        <f t="shared" si="115"/>
        <v>1</v>
      </c>
      <c r="BN971" s="202" t="b">
        <f t="shared" si="115"/>
        <v>1</v>
      </c>
      <c r="BO971" s="202" t="b">
        <f t="shared" si="115"/>
        <v>1</v>
      </c>
      <c r="BP971" s="202" t="b">
        <f t="shared" si="115"/>
        <v>1</v>
      </c>
      <c r="BQ971" s="202" t="b">
        <f t="shared" si="115"/>
        <v>1</v>
      </c>
    </row>
    <row r="972" spans="1:69" s="214" customFormat="1" ht="12" customHeight="1" x14ac:dyDescent="0.2">
      <c r="A972" s="239">
        <v>22840062</v>
      </c>
      <c r="B972" s="240" t="s">
        <v>2597</v>
      </c>
      <c r="C972" s="200" t="s">
        <v>1114</v>
      </c>
      <c r="D972" s="201" t="s">
        <v>478</v>
      </c>
      <c r="E972" s="170"/>
      <c r="F972" s="200"/>
      <c r="G972" s="201"/>
      <c r="H972" s="202" t="s">
        <v>1684</v>
      </c>
      <c r="I972" s="202" t="s">
        <v>1684</v>
      </c>
      <c r="J972" s="202" t="s">
        <v>1684</v>
      </c>
      <c r="K972" s="202" t="s">
        <v>478</v>
      </c>
      <c r="L972" s="202" t="s">
        <v>1685</v>
      </c>
      <c r="M972" s="202" t="s">
        <v>1685</v>
      </c>
      <c r="N972" s="202" t="s">
        <v>1684</v>
      </c>
      <c r="O972" s="167"/>
      <c r="P972" s="203">
        <v>-1270000</v>
      </c>
      <c r="Q972" s="203">
        <v>-1270000</v>
      </c>
      <c r="R972" s="203">
        <v>-1270000</v>
      </c>
      <c r="S972" s="203">
        <v>-1270000</v>
      </c>
      <c r="T972" s="203">
        <v>-1270000</v>
      </c>
      <c r="U972" s="203">
        <v>-1270000</v>
      </c>
      <c r="V972" s="203">
        <v>-1270000</v>
      </c>
      <c r="W972" s="203">
        <v>-1270000</v>
      </c>
      <c r="X972" s="203">
        <v>-1270000</v>
      </c>
      <c r="Y972" s="203">
        <v>-1270000</v>
      </c>
      <c r="Z972" s="203">
        <v>-1270000</v>
      </c>
      <c r="AA972" s="203">
        <v>-1270000</v>
      </c>
      <c r="AB972" s="203">
        <v>-1270000</v>
      </c>
      <c r="AC972" s="203"/>
      <c r="AD972" s="203"/>
      <c r="AE972" s="203">
        <v>-1270000</v>
      </c>
      <c r="AF972" s="215"/>
      <c r="AG972" s="216"/>
      <c r="AH972" s="205"/>
      <c r="AI972" s="205"/>
      <c r="AJ972" s="205"/>
      <c r="AK972" s="206">
        <v>-1270000</v>
      </c>
      <c r="AL972" s="205">
        <v>-1270000</v>
      </c>
      <c r="AM972" s="207"/>
      <c r="AN972" s="205"/>
      <c r="AO972" s="208">
        <v>0</v>
      </c>
      <c r="AP972" s="209"/>
      <c r="AQ972" s="210">
        <v>-1270000</v>
      </c>
      <c r="AR972" s="205"/>
      <c r="AS972" s="205"/>
      <c r="AT972" s="205"/>
      <c r="AU972" s="206">
        <v>-1270000</v>
      </c>
      <c r="AV972" s="205">
        <v>-1270000</v>
      </c>
      <c r="AW972" s="207"/>
      <c r="AX972" s="205"/>
      <c r="AY972" s="207">
        <v>0</v>
      </c>
      <c r="AZ972" s="212" t="s">
        <v>4908</v>
      </c>
      <c r="BA972" s="404"/>
      <c r="BC972" s="202" t="str">
        <f t="shared" si="112"/>
        <v/>
      </c>
      <c r="BD972" s="202" t="str">
        <f t="shared" si="112"/>
        <v/>
      </c>
      <c r="BE972" s="202" t="str">
        <f t="shared" si="112"/>
        <v/>
      </c>
      <c r="BF972" s="202" t="str">
        <f t="shared" si="112"/>
        <v>Non-Op</v>
      </c>
      <c r="BG972" s="202" t="str">
        <f t="shared" si="116"/>
        <v>NO</v>
      </c>
      <c r="BH972" s="202" t="str">
        <f t="shared" si="116"/>
        <v>NO</v>
      </c>
      <c r="BI972" s="202" t="str">
        <f t="shared" si="114"/>
        <v/>
      </c>
      <c r="BK972" s="202" t="b">
        <f t="shared" si="115"/>
        <v>1</v>
      </c>
      <c r="BL972" s="202" t="b">
        <f t="shared" si="115"/>
        <v>1</v>
      </c>
      <c r="BM972" s="202" t="b">
        <f t="shared" si="115"/>
        <v>1</v>
      </c>
      <c r="BN972" s="202" t="b">
        <f t="shared" si="115"/>
        <v>1</v>
      </c>
      <c r="BO972" s="202" t="b">
        <f t="shared" si="115"/>
        <v>1</v>
      </c>
      <c r="BP972" s="202" t="b">
        <f t="shared" si="115"/>
        <v>1</v>
      </c>
      <c r="BQ972" s="202" t="b">
        <f t="shared" si="115"/>
        <v>1</v>
      </c>
    </row>
    <row r="973" spans="1:69" s="214" customFormat="1" ht="12" customHeight="1" x14ac:dyDescent="0.2">
      <c r="A973" s="239">
        <v>22840081</v>
      </c>
      <c r="B973" s="240" t="s">
        <v>2598</v>
      </c>
      <c r="C973" s="200" t="s">
        <v>1305</v>
      </c>
      <c r="D973" s="201" t="s">
        <v>479</v>
      </c>
      <c r="E973" s="170"/>
      <c r="F973" s="200"/>
      <c r="G973" s="201"/>
      <c r="H973" s="202" t="s">
        <v>1684</v>
      </c>
      <c r="I973" s="202" t="s">
        <v>1684</v>
      </c>
      <c r="J973" s="202" t="s">
        <v>1684</v>
      </c>
      <c r="K973" s="202" t="s">
        <v>1684</v>
      </c>
      <c r="L973" s="202" t="s">
        <v>1685</v>
      </c>
      <c r="M973" s="202" t="s">
        <v>479</v>
      </c>
      <c r="N973" s="202" t="s">
        <v>479</v>
      </c>
      <c r="O973" s="167"/>
      <c r="P973" s="203">
        <v>-550000</v>
      </c>
      <c r="Q973" s="203">
        <v>-550000</v>
      </c>
      <c r="R973" s="203">
        <v>-550000</v>
      </c>
      <c r="S973" s="203">
        <v>-550000</v>
      </c>
      <c r="T973" s="203">
        <v>-550000</v>
      </c>
      <c r="U973" s="203">
        <v>-550000</v>
      </c>
      <c r="V973" s="203">
        <v>-550000</v>
      </c>
      <c r="W973" s="203">
        <v>-550000</v>
      </c>
      <c r="X973" s="203">
        <v>-550000</v>
      </c>
      <c r="Y973" s="203">
        <v>-550000</v>
      </c>
      <c r="Z973" s="203">
        <v>-550000</v>
      </c>
      <c r="AA973" s="203">
        <v>-550000</v>
      </c>
      <c r="AB973" s="203">
        <v>-586000</v>
      </c>
      <c r="AC973" s="203"/>
      <c r="AD973" s="203"/>
      <c r="AE973" s="203">
        <v>-551500</v>
      </c>
      <c r="AF973" s="215"/>
      <c r="AG973" s="216"/>
      <c r="AH973" s="205"/>
      <c r="AI973" s="205"/>
      <c r="AJ973" s="205"/>
      <c r="AK973" s="206"/>
      <c r="AL973" s="205">
        <v>0</v>
      </c>
      <c r="AM973" s="207"/>
      <c r="AN973" s="205">
        <v>-551500</v>
      </c>
      <c r="AO973" s="208">
        <v>-551500</v>
      </c>
      <c r="AP973" s="209"/>
      <c r="AQ973" s="210">
        <v>-586000</v>
      </c>
      <c r="AR973" s="205"/>
      <c r="AS973" s="205"/>
      <c r="AT973" s="205"/>
      <c r="AU973" s="206"/>
      <c r="AV973" s="205">
        <v>0</v>
      </c>
      <c r="AW973" s="207"/>
      <c r="AX973" s="205">
        <v>-586000</v>
      </c>
      <c r="AY973" s="207">
        <v>-586000</v>
      </c>
      <c r="AZ973" s="212"/>
      <c r="BA973" s="404"/>
      <c r="BC973" s="202" t="str">
        <f t="shared" ref="BC973:BF1004" si="117">IF(VALUE(AR973),BC$7,IF(ISBLANK(AR973),"",BC$7))</f>
        <v/>
      </c>
      <c r="BD973" s="202" t="str">
        <f t="shared" si="117"/>
        <v/>
      </c>
      <c r="BE973" s="202" t="str">
        <f t="shared" si="117"/>
        <v/>
      </c>
      <c r="BF973" s="202" t="str">
        <f t="shared" si="117"/>
        <v/>
      </c>
      <c r="BG973" s="202" t="str">
        <f t="shared" si="116"/>
        <v>NO</v>
      </c>
      <c r="BH973" s="202" t="str">
        <f t="shared" si="116"/>
        <v>W/C</v>
      </c>
      <c r="BI973" s="202" t="str">
        <f t="shared" si="114"/>
        <v>W/C</v>
      </c>
      <c r="BK973" s="202" t="b">
        <f t="shared" si="115"/>
        <v>1</v>
      </c>
      <c r="BL973" s="202" t="b">
        <f t="shared" si="115"/>
        <v>1</v>
      </c>
      <c r="BM973" s="202" t="b">
        <f t="shared" si="115"/>
        <v>1</v>
      </c>
      <c r="BN973" s="202" t="b">
        <f t="shared" si="115"/>
        <v>1</v>
      </c>
      <c r="BO973" s="202" t="b">
        <f t="shared" si="115"/>
        <v>1</v>
      </c>
      <c r="BP973" s="202" t="b">
        <f t="shared" si="115"/>
        <v>1</v>
      </c>
      <c r="BQ973" s="202" t="b">
        <f t="shared" si="115"/>
        <v>1</v>
      </c>
    </row>
    <row r="974" spans="1:69" s="214" customFormat="1" ht="12" customHeight="1" x14ac:dyDescent="0.2">
      <c r="A974" s="239">
        <v>22840082</v>
      </c>
      <c r="B974" s="240" t="s">
        <v>2599</v>
      </c>
      <c r="C974" s="200" t="s">
        <v>1115</v>
      </c>
      <c r="D974" s="201" t="s">
        <v>478</v>
      </c>
      <c r="E974" s="170"/>
      <c r="F974" s="200"/>
      <c r="G974" s="201"/>
      <c r="H974" s="202" t="s">
        <v>1684</v>
      </c>
      <c r="I974" s="202" t="s">
        <v>1684</v>
      </c>
      <c r="J974" s="202" t="s">
        <v>1684</v>
      </c>
      <c r="K974" s="202" t="s">
        <v>478</v>
      </c>
      <c r="L974" s="202" t="s">
        <v>1685</v>
      </c>
      <c r="M974" s="202" t="s">
        <v>1685</v>
      </c>
      <c r="N974" s="202" t="s">
        <v>1684</v>
      </c>
      <c r="O974" s="167"/>
      <c r="P974" s="203">
        <v>-7300000</v>
      </c>
      <c r="Q974" s="203">
        <v>-7300000</v>
      </c>
      <c r="R974" s="203">
        <v>-7300000</v>
      </c>
      <c r="S974" s="203">
        <v>-7218478.1900000004</v>
      </c>
      <c r="T974" s="203">
        <v>-7218478.1900000004</v>
      </c>
      <c r="U974" s="203">
        <v>-7218478.1900000004</v>
      </c>
      <c r="V974" s="203">
        <v>-7139858.9400000004</v>
      </c>
      <c r="W974" s="203">
        <v>-7139858.9400000004</v>
      </c>
      <c r="X974" s="203">
        <v>-7139858.9400000004</v>
      </c>
      <c r="Y974" s="203">
        <v>-7056245.5899999999</v>
      </c>
      <c r="Z974" s="203">
        <v>-7056245.5899999999</v>
      </c>
      <c r="AA974" s="203">
        <v>-7056245.5899999999</v>
      </c>
      <c r="AB974" s="203">
        <v>-7600000</v>
      </c>
      <c r="AC974" s="203"/>
      <c r="AD974" s="203"/>
      <c r="AE974" s="203">
        <v>-7191145.6799999997</v>
      </c>
      <c r="AF974" s="215"/>
      <c r="AG974" s="216"/>
      <c r="AH974" s="205"/>
      <c r="AI974" s="205"/>
      <c r="AJ974" s="205"/>
      <c r="AK974" s="206">
        <v>-7191145.6799999997</v>
      </c>
      <c r="AL974" s="205">
        <v>-7191145.6799999997</v>
      </c>
      <c r="AM974" s="207"/>
      <c r="AN974" s="205"/>
      <c r="AO974" s="208">
        <v>0</v>
      </c>
      <c r="AP974" s="209"/>
      <c r="AQ974" s="210">
        <v>-7600000</v>
      </c>
      <c r="AR974" s="205"/>
      <c r="AS974" s="205"/>
      <c r="AT974" s="205"/>
      <c r="AU974" s="206">
        <v>-7600000</v>
      </c>
      <c r="AV974" s="205">
        <v>-7600000</v>
      </c>
      <c r="AW974" s="207"/>
      <c r="AX974" s="205"/>
      <c r="AY974" s="207">
        <v>0</v>
      </c>
      <c r="AZ974" s="212" t="s">
        <v>4908</v>
      </c>
      <c r="BA974" s="404"/>
      <c r="BC974" s="202" t="str">
        <f t="shared" si="117"/>
        <v/>
      </c>
      <c r="BD974" s="202" t="str">
        <f t="shared" si="117"/>
        <v/>
      </c>
      <c r="BE974" s="202" t="str">
        <f t="shared" si="117"/>
        <v/>
      </c>
      <c r="BF974" s="202" t="str">
        <f t="shared" si="117"/>
        <v>Non-Op</v>
      </c>
      <c r="BG974" s="202" t="str">
        <f t="shared" si="116"/>
        <v>NO</v>
      </c>
      <c r="BH974" s="202" t="str">
        <f t="shared" si="116"/>
        <v>NO</v>
      </c>
      <c r="BI974" s="202" t="str">
        <f t="shared" si="114"/>
        <v/>
      </c>
      <c r="BK974" s="202" t="b">
        <f t="shared" si="115"/>
        <v>1</v>
      </c>
      <c r="BL974" s="202" t="b">
        <f t="shared" si="115"/>
        <v>1</v>
      </c>
      <c r="BM974" s="202" t="b">
        <f t="shared" si="115"/>
        <v>1</v>
      </c>
      <c r="BN974" s="202" t="b">
        <f t="shared" si="115"/>
        <v>1</v>
      </c>
      <c r="BO974" s="202" t="b">
        <f t="shared" si="115"/>
        <v>1</v>
      </c>
      <c r="BP974" s="202" t="b">
        <f t="shared" si="115"/>
        <v>1</v>
      </c>
      <c r="BQ974" s="202" t="b">
        <f t="shared" si="115"/>
        <v>1</v>
      </c>
    </row>
    <row r="975" spans="1:69" s="214" customFormat="1" ht="12" customHeight="1" x14ac:dyDescent="0.2">
      <c r="A975" s="239">
        <v>22840092</v>
      </c>
      <c r="B975" s="240" t="s">
        <v>2600</v>
      </c>
      <c r="C975" s="200" t="s">
        <v>1116</v>
      </c>
      <c r="D975" s="201" t="s">
        <v>478</v>
      </c>
      <c r="E975" s="170"/>
      <c r="F975" s="200"/>
      <c r="G975" s="201"/>
      <c r="H975" s="202" t="s">
        <v>1684</v>
      </c>
      <c r="I975" s="202" t="s">
        <v>1684</v>
      </c>
      <c r="J975" s="202" t="s">
        <v>1684</v>
      </c>
      <c r="K975" s="202" t="s">
        <v>478</v>
      </c>
      <c r="L975" s="202" t="s">
        <v>1685</v>
      </c>
      <c r="M975" s="202" t="s">
        <v>1685</v>
      </c>
      <c r="N975" s="202" t="s">
        <v>1684</v>
      </c>
      <c r="O975" s="167"/>
      <c r="P975" s="203">
        <v>-2380000</v>
      </c>
      <c r="Q975" s="203">
        <v>-2380000</v>
      </c>
      <c r="R975" s="203">
        <v>-2380000</v>
      </c>
      <c r="S975" s="203">
        <v>-2204025.1800000002</v>
      </c>
      <c r="T975" s="203">
        <v>-2204025.1800000002</v>
      </c>
      <c r="U975" s="203">
        <v>-2204025.1800000002</v>
      </c>
      <c r="V975" s="203">
        <v>-2800000</v>
      </c>
      <c r="W975" s="203">
        <v>-2800000</v>
      </c>
      <c r="X975" s="203">
        <v>-2800000</v>
      </c>
      <c r="Y975" s="203">
        <v>-2689598.69</v>
      </c>
      <c r="Z975" s="203">
        <v>-2689598.69</v>
      </c>
      <c r="AA975" s="203">
        <v>-2689598.69</v>
      </c>
      <c r="AB975" s="203">
        <v>-2180000</v>
      </c>
      <c r="AC975" s="203"/>
      <c r="AD975" s="203"/>
      <c r="AE975" s="203">
        <v>-2510072.6341666668</v>
      </c>
      <c r="AF975" s="215"/>
      <c r="AG975" s="216"/>
      <c r="AH975" s="205"/>
      <c r="AI975" s="205"/>
      <c r="AJ975" s="205"/>
      <c r="AK975" s="206">
        <v>-2510072.6341666668</v>
      </c>
      <c r="AL975" s="205">
        <v>-2510072.6341666668</v>
      </c>
      <c r="AM975" s="207"/>
      <c r="AN975" s="205"/>
      <c r="AO975" s="208">
        <v>0</v>
      </c>
      <c r="AP975" s="209"/>
      <c r="AQ975" s="210">
        <v>-2180000</v>
      </c>
      <c r="AR975" s="205"/>
      <c r="AS975" s="205"/>
      <c r="AT975" s="205"/>
      <c r="AU975" s="206">
        <v>-2180000</v>
      </c>
      <c r="AV975" s="205">
        <v>-2180000</v>
      </c>
      <c r="AW975" s="207"/>
      <c r="AX975" s="205"/>
      <c r="AY975" s="207">
        <v>0</v>
      </c>
      <c r="AZ975" s="212" t="s">
        <v>4908</v>
      </c>
      <c r="BA975" s="404"/>
      <c r="BC975" s="202" t="str">
        <f t="shared" si="117"/>
        <v/>
      </c>
      <c r="BD975" s="202" t="str">
        <f t="shared" si="117"/>
        <v/>
      </c>
      <c r="BE975" s="202" t="str">
        <f t="shared" si="117"/>
        <v/>
      </c>
      <c r="BF975" s="202" t="str">
        <f t="shared" si="117"/>
        <v>Non-Op</v>
      </c>
      <c r="BG975" s="202" t="str">
        <f t="shared" si="116"/>
        <v>NO</v>
      </c>
      <c r="BH975" s="202" t="str">
        <f t="shared" si="116"/>
        <v>NO</v>
      </c>
      <c r="BI975" s="202" t="str">
        <f t="shared" si="114"/>
        <v/>
      </c>
      <c r="BK975" s="202" t="b">
        <f t="shared" si="115"/>
        <v>1</v>
      </c>
      <c r="BL975" s="202" t="b">
        <f t="shared" si="115"/>
        <v>1</v>
      </c>
      <c r="BM975" s="202" t="b">
        <f t="shared" si="115"/>
        <v>1</v>
      </c>
      <c r="BN975" s="202" t="b">
        <f t="shared" si="115"/>
        <v>1</v>
      </c>
      <c r="BO975" s="202" t="b">
        <f t="shared" si="115"/>
        <v>1</v>
      </c>
      <c r="BP975" s="202" t="b">
        <f t="shared" si="115"/>
        <v>1</v>
      </c>
      <c r="BQ975" s="202" t="b">
        <f t="shared" si="115"/>
        <v>1</v>
      </c>
    </row>
    <row r="976" spans="1:69" s="214" customFormat="1" ht="12" customHeight="1" x14ac:dyDescent="0.2">
      <c r="A976" s="239">
        <v>22840102</v>
      </c>
      <c r="B976" s="240" t="s">
        <v>2601</v>
      </c>
      <c r="C976" s="200" t="s">
        <v>1117</v>
      </c>
      <c r="D976" s="201" t="s">
        <v>478</v>
      </c>
      <c r="E976" s="170"/>
      <c r="F976" s="200"/>
      <c r="G976" s="201"/>
      <c r="H976" s="202" t="s">
        <v>1684</v>
      </c>
      <c r="I976" s="202" t="s">
        <v>1684</v>
      </c>
      <c r="J976" s="202" t="s">
        <v>1684</v>
      </c>
      <c r="K976" s="202" t="s">
        <v>478</v>
      </c>
      <c r="L976" s="202" t="s">
        <v>1685</v>
      </c>
      <c r="M976" s="202" t="s">
        <v>1685</v>
      </c>
      <c r="N976" s="202" t="s">
        <v>1684</v>
      </c>
      <c r="O976" s="167"/>
      <c r="P976" s="203">
        <v>-484500</v>
      </c>
      <c r="Q976" s="203">
        <v>-484500</v>
      </c>
      <c r="R976" s="203">
        <v>-484500</v>
      </c>
      <c r="S976" s="203">
        <v>-463501.93</v>
      </c>
      <c r="T976" s="203">
        <v>-463501.93</v>
      </c>
      <c r="U976" s="203">
        <v>-463501.93</v>
      </c>
      <c r="V976" s="203">
        <v>-423244.87</v>
      </c>
      <c r="W976" s="203">
        <v>-423244.87</v>
      </c>
      <c r="X976" s="203">
        <v>-423244.87</v>
      </c>
      <c r="Y976" s="203">
        <v>-399502.68</v>
      </c>
      <c r="Z976" s="203">
        <v>-399502.68</v>
      </c>
      <c r="AA976" s="203">
        <v>-399502.68</v>
      </c>
      <c r="AB976" s="203">
        <v>-611800</v>
      </c>
      <c r="AC976" s="203"/>
      <c r="AD976" s="203"/>
      <c r="AE976" s="203">
        <v>-447991.53666666668</v>
      </c>
      <c r="AF976" s="215"/>
      <c r="AG976" s="216"/>
      <c r="AH976" s="205"/>
      <c r="AI976" s="205"/>
      <c r="AJ976" s="205"/>
      <c r="AK976" s="206">
        <v>-447991.53666666668</v>
      </c>
      <c r="AL976" s="205">
        <v>-447991.53666666668</v>
      </c>
      <c r="AM976" s="207"/>
      <c r="AN976" s="205"/>
      <c r="AO976" s="208">
        <v>0</v>
      </c>
      <c r="AP976" s="209"/>
      <c r="AQ976" s="210">
        <v>-611800</v>
      </c>
      <c r="AR976" s="205"/>
      <c r="AS976" s="205"/>
      <c r="AT976" s="205"/>
      <c r="AU976" s="206">
        <v>-611800</v>
      </c>
      <c r="AV976" s="205">
        <v>-611800</v>
      </c>
      <c r="AW976" s="207"/>
      <c r="AX976" s="205"/>
      <c r="AY976" s="207">
        <v>0</v>
      </c>
      <c r="AZ976" s="212" t="s">
        <v>4908</v>
      </c>
      <c r="BA976" s="404"/>
      <c r="BC976" s="202" t="str">
        <f t="shared" si="117"/>
        <v/>
      </c>
      <c r="BD976" s="202" t="str">
        <f t="shared" si="117"/>
        <v/>
      </c>
      <c r="BE976" s="202" t="str">
        <f t="shared" si="117"/>
        <v/>
      </c>
      <c r="BF976" s="202" t="str">
        <f t="shared" si="117"/>
        <v>Non-Op</v>
      </c>
      <c r="BG976" s="202" t="str">
        <f t="shared" si="116"/>
        <v>NO</v>
      </c>
      <c r="BH976" s="202" t="str">
        <f t="shared" si="116"/>
        <v>NO</v>
      </c>
      <c r="BI976" s="202" t="str">
        <f t="shared" si="114"/>
        <v/>
      </c>
      <c r="BK976" s="202" t="b">
        <f t="shared" si="115"/>
        <v>1</v>
      </c>
      <c r="BL976" s="202" t="b">
        <f t="shared" si="115"/>
        <v>1</v>
      </c>
      <c r="BM976" s="202" t="b">
        <f t="shared" si="115"/>
        <v>1</v>
      </c>
      <c r="BN976" s="202" t="b">
        <f t="shared" si="115"/>
        <v>1</v>
      </c>
      <c r="BO976" s="202" t="b">
        <f t="shared" si="115"/>
        <v>1</v>
      </c>
      <c r="BP976" s="202" t="b">
        <f t="shared" si="115"/>
        <v>1</v>
      </c>
      <c r="BQ976" s="202" t="b">
        <f t="shared" si="115"/>
        <v>1</v>
      </c>
    </row>
    <row r="977" spans="1:69" s="214" customFormat="1" ht="12" customHeight="1" x14ac:dyDescent="0.2">
      <c r="A977" s="239">
        <v>22840111</v>
      </c>
      <c r="B977" s="240" t="s">
        <v>2602</v>
      </c>
      <c r="C977" s="200" t="s">
        <v>1306</v>
      </c>
      <c r="D977" s="201" t="s">
        <v>479</v>
      </c>
      <c r="E977" s="170"/>
      <c r="F977" s="200"/>
      <c r="G977" s="201"/>
      <c r="H977" s="202" t="s">
        <v>1684</v>
      </c>
      <c r="I977" s="202" t="s">
        <v>1684</v>
      </c>
      <c r="J977" s="202" t="s">
        <v>1684</v>
      </c>
      <c r="K977" s="202" t="s">
        <v>1684</v>
      </c>
      <c r="L977" s="202" t="s">
        <v>1685</v>
      </c>
      <c r="M977" s="202" t="s">
        <v>479</v>
      </c>
      <c r="N977" s="202" t="s">
        <v>479</v>
      </c>
      <c r="O977" s="167"/>
      <c r="P977" s="203">
        <v>-20000</v>
      </c>
      <c r="Q977" s="203">
        <v>-20000</v>
      </c>
      <c r="R977" s="203">
        <v>-20000</v>
      </c>
      <c r="S977" s="203">
        <v>-20000</v>
      </c>
      <c r="T977" s="203">
        <v>-20000</v>
      </c>
      <c r="U977" s="203">
        <v>-20000</v>
      </c>
      <c r="V977" s="203">
        <v>-20000</v>
      </c>
      <c r="W977" s="203">
        <v>-20000</v>
      </c>
      <c r="X977" s="203">
        <v>-20000</v>
      </c>
      <c r="Y977" s="203">
        <v>-20000</v>
      </c>
      <c r="Z977" s="203">
        <v>-20000</v>
      </c>
      <c r="AA977" s="203">
        <v>-20000</v>
      </c>
      <c r="AB977" s="203">
        <v>-21000</v>
      </c>
      <c r="AC977" s="203"/>
      <c r="AD977" s="203"/>
      <c r="AE977" s="203">
        <v>-20041.666666666668</v>
      </c>
      <c r="AF977" s="215"/>
      <c r="AG977" s="216"/>
      <c r="AH977" s="205"/>
      <c r="AI977" s="205"/>
      <c r="AJ977" s="205"/>
      <c r="AK977" s="206"/>
      <c r="AL977" s="205">
        <v>0</v>
      </c>
      <c r="AM977" s="207"/>
      <c r="AN977" s="205">
        <v>-20041.666666666668</v>
      </c>
      <c r="AO977" s="208">
        <v>-20041.666666666668</v>
      </c>
      <c r="AP977" s="209"/>
      <c r="AQ977" s="210">
        <v>-21000</v>
      </c>
      <c r="AR977" s="205"/>
      <c r="AS977" s="205"/>
      <c r="AT977" s="205"/>
      <c r="AU977" s="206"/>
      <c r="AV977" s="205">
        <v>0</v>
      </c>
      <c r="AW977" s="207"/>
      <c r="AX977" s="205">
        <v>-21000</v>
      </c>
      <c r="AY977" s="207">
        <v>-21000</v>
      </c>
      <c r="AZ977" s="212"/>
      <c r="BA977" s="404"/>
      <c r="BC977" s="202" t="str">
        <f t="shared" si="117"/>
        <v/>
      </c>
      <c r="BD977" s="202" t="str">
        <f t="shared" si="117"/>
        <v/>
      </c>
      <c r="BE977" s="202" t="str">
        <f t="shared" si="117"/>
        <v/>
      </c>
      <c r="BF977" s="202" t="str">
        <f t="shared" si="117"/>
        <v/>
      </c>
      <c r="BG977" s="202" t="str">
        <f t="shared" si="116"/>
        <v>NO</v>
      </c>
      <c r="BH977" s="202" t="str">
        <f t="shared" si="116"/>
        <v>W/C</v>
      </c>
      <c r="BI977" s="202" t="str">
        <f t="shared" si="114"/>
        <v>W/C</v>
      </c>
      <c r="BK977" s="202" t="b">
        <f t="shared" si="115"/>
        <v>1</v>
      </c>
      <c r="BL977" s="202" t="b">
        <f t="shared" si="115"/>
        <v>1</v>
      </c>
      <c r="BM977" s="202" t="b">
        <f t="shared" si="115"/>
        <v>1</v>
      </c>
      <c r="BN977" s="202" t="b">
        <f t="shared" si="115"/>
        <v>1</v>
      </c>
      <c r="BO977" s="202" t="b">
        <f t="shared" si="115"/>
        <v>1</v>
      </c>
      <c r="BP977" s="202" t="b">
        <f t="shared" si="115"/>
        <v>1</v>
      </c>
      <c r="BQ977" s="202" t="b">
        <f t="shared" si="115"/>
        <v>1</v>
      </c>
    </row>
    <row r="978" spans="1:69" s="214" customFormat="1" ht="12" customHeight="1" x14ac:dyDescent="0.2">
      <c r="A978" s="239">
        <v>22840112</v>
      </c>
      <c r="B978" s="240" t="s">
        <v>2603</v>
      </c>
      <c r="C978" s="200" t="s">
        <v>1118</v>
      </c>
      <c r="D978" s="201" t="s">
        <v>478</v>
      </c>
      <c r="E978" s="170"/>
      <c r="F978" s="200"/>
      <c r="G978" s="201"/>
      <c r="H978" s="202" t="s">
        <v>1684</v>
      </c>
      <c r="I978" s="202" t="s">
        <v>1684</v>
      </c>
      <c r="J978" s="202" t="s">
        <v>1684</v>
      </c>
      <c r="K978" s="202" t="s">
        <v>478</v>
      </c>
      <c r="L978" s="202" t="s">
        <v>1685</v>
      </c>
      <c r="M978" s="202" t="s">
        <v>1685</v>
      </c>
      <c r="N978" s="202" t="s">
        <v>1684</v>
      </c>
      <c r="O978" s="167"/>
      <c r="P978" s="203">
        <v>-200000</v>
      </c>
      <c r="Q978" s="203">
        <v>-200000</v>
      </c>
      <c r="R978" s="203">
        <v>-200000</v>
      </c>
      <c r="S978" s="203">
        <v>-200000</v>
      </c>
      <c r="T978" s="203">
        <v>-200000</v>
      </c>
      <c r="U978" s="203">
        <v>-200000</v>
      </c>
      <c r="V978" s="203">
        <v>-200000</v>
      </c>
      <c r="W978" s="203">
        <v>-200000</v>
      </c>
      <c r="X978" s="203">
        <v>-200000</v>
      </c>
      <c r="Y978" s="203">
        <v>-200000</v>
      </c>
      <c r="Z978" s="203">
        <v>-200000</v>
      </c>
      <c r="AA978" s="203">
        <v>-200000</v>
      </c>
      <c r="AB978" s="203">
        <v>-215000</v>
      </c>
      <c r="AC978" s="203"/>
      <c r="AD978" s="203"/>
      <c r="AE978" s="203">
        <v>-200625</v>
      </c>
      <c r="AF978" s="215"/>
      <c r="AG978" s="216"/>
      <c r="AH978" s="205"/>
      <c r="AI978" s="205"/>
      <c r="AJ978" s="205"/>
      <c r="AK978" s="206">
        <v>-200625</v>
      </c>
      <c r="AL978" s="205">
        <v>-200625</v>
      </c>
      <c r="AM978" s="207"/>
      <c r="AN978" s="205"/>
      <c r="AO978" s="208">
        <v>0</v>
      </c>
      <c r="AP978" s="209"/>
      <c r="AQ978" s="210">
        <v>-215000</v>
      </c>
      <c r="AR978" s="205"/>
      <c r="AS978" s="205"/>
      <c r="AT978" s="205"/>
      <c r="AU978" s="206">
        <v>-215000</v>
      </c>
      <c r="AV978" s="205">
        <v>-215000</v>
      </c>
      <c r="AW978" s="207"/>
      <c r="AX978" s="205"/>
      <c r="AY978" s="207">
        <v>0</v>
      </c>
      <c r="AZ978" s="212" t="s">
        <v>4908</v>
      </c>
      <c r="BA978" s="404"/>
      <c r="BC978" s="202" t="str">
        <f t="shared" si="117"/>
        <v/>
      </c>
      <c r="BD978" s="202" t="str">
        <f t="shared" si="117"/>
        <v/>
      </c>
      <c r="BE978" s="202" t="str">
        <f t="shared" si="117"/>
        <v/>
      </c>
      <c r="BF978" s="202" t="str">
        <f t="shared" si="117"/>
        <v>Non-Op</v>
      </c>
      <c r="BG978" s="202" t="str">
        <f t="shared" si="116"/>
        <v>NO</v>
      </c>
      <c r="BH978" s="202" t="str">
        <f t="shared" si="116"/>
        <v>NO</v>
      </c>
      <c r="BI978" s="202" t="str">
        <f t="shared" si="114"/>
        <v/>
      </c>
      <c r="BK978" s="202" t="b">
        <f t="shared" si="115"/>
        <v>1</v>
      </c>
      <c r="BL978" s="202" t="b">
        <f t="shared" si="115"/>
        <v>1</v>
      </c>
      <c r="BM978" s="202" t="b">
        <f t="shared" si="115"/>
        <v>1</v>
      </c>
      <c r="BN978" s="202" t="b">
        <f t="shared" si="115"/>
        <v>1</v>
      </c>
      <c r="BO978" s="202" t="b">
        <f t="shared" si="115"/>
        <v>1</v>
      </c>
      <c r="BP978" s="202" t="b">
        <f t="shared" si="115"/>
        <v>1</v>
      </c>
      <c r="BQ978" s="202" t="b">
        <f t="shared" si="115"/>
        <v>1</v>
      </c>
    </row>
    <row r="979" spans="1:69" s="214" customFormat="1" ht="12" customHeight="1" x14ac:dyDescent="0.2">
      <c r="A979" s="239">
        <v>22840122</v>
      </c>
      <c r="B979" s="240" t="s">
        <v>2604</v>
      </c>
      <c r="C979" s="200" t="s">
        <v>1119</v>
      </c>
      <c r="D979" s="201" t="s">
        <v>478</v>
      </c>
      <c r="E979" s="170"/>
      <c r="F979" s="200"/>
      <c r="G979" s="201"/>
      <c r="H979" s="202" t="s">
        <v>1684</v>
      </c>
      <c r="I979" s="202" t="s">
        <v>1684</v>
      </c>
      <c r="J979" s="202" t="s">
        <v>1684</v>
      </c>
      <c r="K979" s="202" t="s">
        <v>478</v>
      </c>
      <c r="L979" s="202" t="s">
        <v>1685</v>
      </c>
      <c r="M979" s="202" t="s">
        <v>1685</v>
      </c>
      <c r="N979" s="202" t="s">
        <v>1684</v>
      </c>
      <c r="O979" s="167"/>
      <c r="P979" s="203">
        <v>-140000</v>
      </c>
      <c r="Q979" s="203">
        <v>-140000</v>
      </c>
      <c r="R979" s="203">
        <v>-140000</v>
      </c>
      <c r="S979" s="203">
        <v>-140000</v>
      </c>
      <c r="T979" s="203">
        <v>-140000</v>
      </c>
      <c r="U979" s="203">
        <v>-140000</v>
      </c>
      <c r="V979" s="203">
        <v>-140000</v>
      </c>
      <c r="W979" s="203">
        <v>-140000</v>
      </c>
      <c r="X979" s="203">
        <v>-140000</v>
      </c>
      <c r="Y979" s="203">
        <v>-140000</v>
      </c>
      <c r="Z979" s="203">
        <v>-140000</v>
      </c>
      <c r="AA979" s="203">
        <v>-140000</v>
      </c>
      <c r="AB979" s="203">
        <v>-149000</v>
      </c>
      <c r="AC979" s="203"/>
      <c r="AD979" s="203"/>
      <c r="AE979" s="203">
        <v>-140375</v>
      </c>
      <c r="AF979" s="215"/>
      <c r="AG979" s="216"/>
      <c r="AH979" s="205"/>
      <c r="AI979" s="205"/>
      <c r="AJ979" s="205"/>
      <c r="AK979" s="206">
        <v>-140375</v>
      </c>
      <c r="AL979" s="205">
        <v>-140375</v>
      </c>
      <c r="AM979" s="207"/>
      <c r="AN979" s="205"/>
      <c r="AO979" s="208">
        <v>0</v>
      </c>
      <c r="AP979" s="209"/>
      <c r="AQ979" s="210">
        <v>-149000</v>
      </c>
      <c r="AR979" s="205"/>
      <c r="AS979" s="205"/>
      <c r="AT979" s="205"/>
      <c r="AU979" s="206">
        <v>-149000</v>
      </c>
      <c r="AV979" s="205">
        <v>-149000</v>
      </c>
      <c r="AW979" s="207"/>
      <c r="AX979" s="205"/>
      <c r="AY979" s="207">
        <v>0</v>
      </c>
      <c r="AZ979" s="212" t="s">
        <v>4908</v>
      </c>
      <c r="BA979" s="404"/>
      <c r="BC979" s="202" t="str">
        <f t="shared" si="117"/>
        <v/>
      </c>
      <c r="BD979" s="202" t="str">
        <f t="shared" si="117"/>
        <v/>
      </c>
      <c r="BE979" s="202" t="str">
        <f t="shared" si="117"/>
        <v/>
      </c>
      <c r="BF979" s="202" t="str">
        <f t="shared" si="117"/>
        <v>Non-Op</v>
      </c>
      <c r="BG979" s="202" t="str">
        <f t="shared" si="116"/>
        <v>NO</v>
      </c>
      <c r="BH979" s="202" t="str">
        <f t="shared" si="116"/>
        <v>NO</v>
      </c>
      <c r="BI979" s="202" t="str">
        <f t="shared" si="114"/>
        <v/>
      </c>
      <c r="BK979" s="202" t="b">
        <f t="shared" si="115"/>
        <v>1</v>
      </c>
      <c r="BL979" s="202" t="b">
        <f t="shared" si="115"/>
        <v>1</v>
      </c>
      <c r="BM979" s="202" t="b">
        <f t="shared" si="115"/>
        <v>1</v>
      </c>
      <c r="BN979" s="202" t="b">
        <f t="shared" si="115"/>
        <v>1</v>
      </c>
      <c r="BO979" s="202" t="b">
        <f t="shared" si="115"/>
        <v>1</v>
      </c>
      <c r="BP979" s="202" t="b">
        <f t="shared" si="115"/>
        <v>1</v>
      </c>
      <c r="BQ979" s="202" t="b">
        <f t="shared" si="115"/>
        <v>1</v>
      </c>
    </row>
    <row r="980" spans="1:69" s="214" customFormat="1" ht="12" customHeight="1" x14ac:dyDescent="0.2">
      <c r="A980" s="239">
        <v>22840131</v>
      </c>
      <c r="B980" s="240" t="s">
        <v>2605</v>
      </c>
      <c r="C980" s="200" t="s">
        <v>1307</v>
      </c>
      <c r="D980" s="201" t="s">
        <v>478</v>
      </c>
      <c r="E980" s="170"/>
      <c r="F980" s="200"/>
      <c r="G980" s="201"/>
      <c r="H980" s="202" t="s">
        <v>1684</v>
      </c>
      <c r="I980" s="202" t="s">
        <v>1684</v>
      </c>
      <c r="J980" s="202" t="s">
        <v>1684</v>
      </c>
      <c r="K980" s="202" t="s">
        <v>478</v>
      </c>
      <c r="L980" s="202" t="s">
        <v>1685</v>
      </c>
      <c r="M980" s="202" t="s">
        <v>1685</v>
      </c>
      <c r="N980" s="202" t="s">
        <v>1684</v>
      </c>
      <c r="O980" s="167"/>
      <c r="P980" s="203">
        <v>-500000</v>
      </c>
      <c r="Q980" s="203">
        <v>-500000</v>
      </c>
      <c r="R980" s="203">
        <v>-500000</v>
      </c>
      <c r="S980" s="203">
        <v>-500000</v>
      </c>
      <c r="T980" s="203">
        <v>-500000</v>
      </c>
      <c r="U980" s="203">
        <v>-500000</v>
      </c>
      <c r="V980" s="203">
        <v>-500000</v>
      </c>
      <c r="W980" s="203">
        <v>-500000</v>
      </c>
      <c r="X980" s="203">
        <v>-500000</v>
      </c>
      <c r="Y980" s="203">
        <v>-500000</v>
      </c>
      <c r="Z980" s="203">
        <v>-500000</v>
      </c>
      <c r="AA980" s="203">
        <v>-485072.85</v>
      </c>
      <c r="AB980" s="203">
        <v>-580000</v>
      </c>
      <c r="AC980" s="203"/>
      <c r="AD980" s="203"/>
      <c r="AE980" s="203">
        <v>-502089.40416666662</v>
      </c>
      <c r="AF980" s="215"/>
      <c r="AG980" s="216"/>
      <c r="AH980" s="205"/>
      <c r="AI980" s="205"/>
      <c r="AJ980" s="205"/>
      <c r="AK980" s="206">
        <v>-502089.40416666662</v>
      </c>
      <c r="AL980" s="205">
        <v>-502089.40416666662</v>
      </c>
      <c r="AM980" s="207"/>
      <c r="AN980" s="205"/>
      <c r="AO980" s="208">
        <v>0</v>
      </c>
      <c r="AP980" s="209"/>
      <c r="AQ980" s="210">
        <v>-580000</v>
      </c>
      <c r="AR980" s="205"/>
      <c r="AS980" s="205"/>
      <c r="AT980" s="205"/>
      <c r="AU980" s="206">
        <v>-580000</v>
      </c>
      <c r="AV980" s="205">
        <v>-580000</v>
      </c>
      <c r="AW980" s="207"/>
      <c r="AX980" s="205"/>
      <c r="AY980" s="207">
        <v>0</v>
      </c>
      <c r="AZ980" s="212" t="s">
        <v>4908</v>
      </c>
      <c r="BA980" s="404"/>
      <c r="BC980" s="202" t="str">
        <f t="shared" si="117"/>
        <v/>
      </c>
      <c r="BD980" s="202" t="str">
        <f t="shared" si="117"/>
        <v/>
      </c>
      <c r="BE980" s="202" t="str">
        <f t="shared" si="117"/>
        <v/>
      </c>
      <c r="BF980" s="202" t="str">
        <f t="shared" si="117"/>
        <v>Non-Op</v>
      </c>
      <c r="BG980" s="202" t="str">
        <f t="shared" si="116"/>
        <v>NO</v>
      </c>
      <c r="BH980" s="202" t="str">
        <f t="shared" si="116"/>
        <v>NO</v>
      </c>
      <c r="BI980" s="202" t="str">
        <f t="shared" si="114"/>
        <v/>
      </c>
      <c r="BK980" s="202" t="b">
        <f t="shared" si="115"/>
        <v>1</v>
      </c>
      <c r="BL980" s="202" t="b">
        <f t="shared" si="115"/>
        <v>1</v>
      </c>
      <c r="BM980" s="202" t="b">
        <f t="shared" si="115"/>
        <v>1</v>
      </c>
      <c r="BN980" s="202" t="b">
        <f t="shared" si="115"/>
        <v>1</v>
      </c>
      <c r="BO980" s="202" t="b">
        <f t="shared" si="115"/>
        <v>1</v>
      </c>
      <c r="BP980" s="202" t="b">
        <f t="shared" si="115"/>
        <v>1</v>
      </c>
      <c r="BQ980" s="202" t="b">
        <f t="shared" si="115"/>
        <v>1</v>
      </c>
    </row>
    <row r="981" spans="1:69" s="214" customFormat="1" ht="12" customHeight="1" x14ac:dyDescent="0.2">
      <c r="A981" s="239">
        <v>22840132</v>
      </c>
      <c r="B981" s="240" t="s">
        <v>2606</v>
      </c>
      <c r="C981" s="200" t="s">
        <v>1120</v>
      </c>
      <c r="D981" s="201" t="s">
        <v>478</v>
      </c>
      <c r="E981" s="170"/>
      <c r="F981" s="200"/>
      <c r="G981" s="201"/>
      <c r="H981" s="202" t="s">
        <v>1684</v>
      </c>
      <c r="I981" s="202" t="s">
        <v>1684</v>
      </c>
      <c r="J981" s="202" t="s">
        <v>1684</v>
      </c>
      <c r="K981" s="202" t="s">
        <v>478</v>
      </c>
      <c r="L981" s="202" t="s">
        <v>1685</v>
      </c>
      <c r="M981" s="202" t="s">
        <v>1685</v>
      </c>
      <c r="N981" s="202" t="s">
        <v>1684</v>
      </c>
      <c r="O981" s="167"/>
      <c r="P981" s="203">
        <v>-100000</v>
      </c>
      <c r="Q981" s="203">
        <v>-100000</v>
      </c>
      <c r="R981" s="203">
        <v>-100000</v>
      </c>
      <c r="S981" s="203">
        <v>-100000</v>
      </c>
      <c r="T981" s="203">
        <v>-100000</v>
      </c>
      <c r="U981" s="203">
        <v>-100000</v>
      </c>
      <c r="V981" s="203">
        <v>-100000</v>
      </c>
      <c r="W981" s="203">
        <v>-100000</v>
      </c>
      <c r="X981" s="203">
        <v>-100000</v>
      </c>
      <c r="Y981" s="203">
        <v>-100000</v>
      </c>
      <c r="Z981" s="203">
        <v>-100000</v>
      </c>
      <c r="AA981" s="203">
        <v>-100000</v>
      </c>
      <c r="AB981" s="203">
        <v>-107000</v>
      </c>
      <c r="AC981" s="203"/>
      <c r="AD981" s="203"/>
      <c r="AE981" s="203">
        <v>-100291.66666666667</v>
      </c>
      <c r="AF981" s="215"/>
      <c r="AG981" s="216"/>
      <c r="AH981" s="205"/>
      <c r="AI981" s="205"/>
      <c r="AJ981" s="205"/>
      <c r="AK981" s="206">
        <v>-100291.66666666667</v>
      </c>
      <c r="AL981" s="205">
        <v>-100291.66666666667</v>
      </c>
      <c r="AM981" s="207"/>
      <c r="AN981" s="205"/>
      <c r="AO981" s="208">
        <v>0</v>
      </c>
      <c r="AP981" s="209"/>
      <c r="AQ981" s="210">
        <v>-107000</v>
      </c>
      <c r="AR981" s="205"/>
      <c r="AS981" s="205"/>
      <c r="AT981" s="205"/>
      <c r="AU981" s="206">
        <v>-107000</v>
      </c>
      <c r="AV981" s="205">
        <v>-107000</v>
      </c>
      <c r="AW981" s="207"/>
      <c r="AX981" s="205"/>
      <c r="AY981" s="207">
        <v>0</v>
      </c>
      <c r="AZ981" s="212" t="s">
        <v>4908</v>
      </c>
      <c r="BA981" s="404"/>
      <c r="BC981" s="202" t="str">
        <f t="shared" si="117"/>
        <v/>
      </c>
      <c r="BD981" s="202" t="str">
        <f t="shared" si="117"/>
        <v/>
      </c>
      <c r="BE981" s="202" t="str">
        <f t="shared" si="117"/>
        <v/>
      </c>
      <c r="BF981" s="202" t="str">
        <f t="shared" si="117"/>
        <v>Non-Op</v>
      </c>
      <c r="BG981" s="202" t="str">
        <f t="shared" si="116"/>
        <v>NO</v>
      </c>
      <c r="BH981" s="202" t="str">
        <f t="shared" si="116"/>
        <v>NO</v>
      </c>
      <c r="BI981" s="202" t="str">
        <f t="shared" si="114"/>
        <v/>
      </c>
      <c r="BK981" s="202" t="b">
        <f t="shared" si="115"/>
        <v>1</v>
      </c>
      <c r="BL981" s="202" t="b">
        <f t="shared" si="115"/>
        <v>1</v>
      </c>
      <c r="BM981" s="202" t="b">
        <f t="shared" si="115"/>
        <v>1</v>
      </c>
      <c r="BN981" s="202" t="b">
        <f t="shared" si="115"/>
        <v>1</v>
      </c>
      <c r="BO981" s="202" t="b">
        <f t="shared" si="115"/>
        <v>1</v>
      </c>
      <c r="BP981" s="202" t="b">
        <f t="shared" si="115"/>
        <v>1</v>
      </c>
      <c r="BQ981" s="202" t="b">
        <f t="shared" si="115"/>
        <v>1</v>
      </c>
    </row>
    <row r="982" spans="1:69" s="214" customFormat="1" ht="12" customHeight="1" x14ac:dyDescent="0.2">
      <c r="A982" s="309">
        <v>22840161</v>
      </c>
      <c r="B982" s="201" t="s">
        <v>2607</v>
      </c>
      <c r="C982" s="200" t="s">
        <v>1308</v>
      </c>
      <c r="D982" s="201" t="s">
        <v>478</v>
      </c>
      <c r="E982" s="170"/>
      <c r="F982" s="200"/>
      <c r="G982" s="201"/>
      <c r="H982" s="202" t="s">
        <v>1684</v>
      </c>
      <c r="I982" s="202" t="s">
        <v>1684</v>
      </c>
      <c r="J982" s="202" t="s">
        <v>1684</v>
      </c>
      <c r="K982" s="202" t="s">
        <v>478</v>
      </c>
      <c r="L982" s="202" t="s">
        <v>1685</v>
      </c>
      <c r="M982" s="202" t="s">
        <v>1685</v>
      </c>
      <c r="N982" s="202" t="s">
        <v>1684</v>
      </c>
      <c r="O982" s="167"/>
      <c r="P982" s="203">
        <v>-350000</v>
      </c>
      <c r="Q982" s="203">
        <v>-350000</v>
      </c>
      <c r="R982" s="203">
        <v>-350000</v>
      </c>
      <c r="S982" s="203">
        <v>-345600.85</v>
      </c>
      <c r="T982" s="203">
        <v>-345600.85</v>
      </c>
      <c r="U982" s="203">
        <v>-345600.85</v>
      </c>
      <c r="V982" s="203">
        <v>-342133.2</v>
      </c>
      <c r="W982" s="203">
        <v>-342133.2</v>
      </c>
      <c r="X982" s="203">
        <v>-342133.2</v>
      </c>
      <c r="Y982" s="203">
        <v>-334496.37</v>
      </c>
      <c r="Z982" s="203">
        <v>-334496.37</v>
      </c>
      <c r="AA982" s="203">
        <v>-334496.37</v>
      </c>
      <c r="AB982" s="203">
        <v>-350000</v>
      </c>
      <c r="AC982" s="203"/>
      <c r="AD982" s="203"/>
      <c r="AE982" s="203">
        <v>-343057.60500000004</v>
      </c>
      <c r="AF982" s="215"/>
      <c r="AG982" s="216"/>
      <c r="AH982" s="205"/>
      <c r="AI982" s="205"/>
      <c r="AJ982" s="205"/>
      <c r="AK982" s="206">
        <v>-343057.60500000004</v>
      </c>
      <c r="AL982" s="205">
        <v>-343057.60500000004</v>
      </c>
      <c r="AM982" s="207"/>
      <c r="AN982" s="205"/>
      <c r="AO982" s="208">
        <v>0</v>
      </c>
      <c r="AP982" s="209"/>
      <c r="AQ982" s="210">
        <v>-350000</v>
      </c>
      <c r="AR982" s="205"/>
      <c r="AS982" s="205"/>
      <c r="AT982" s="205"/>
      <c r="AU982" s="206">
        <v>-350000</v>
      </c>
      <c r="AV982" s="205">
        <v>-350000</v>
      </c>
      <c r="AW982" s="207"/>
      <c r="AX982" s="205"/>
      <c r="AY982" s="207">
        <v>0</v>
      </c>
      <c r="AZ982" s="212" t="s">
        <v>4908</v>
      </c>
      <c r="BA982" s="404"/>
      <c r="BC982" s="202" t="str">
        <f t="shared" si="117"/>
        <v/>
      </c>
      <c r="BD982" s="202" t="str">
        <f t="shared" si="117"/>
        <v/>
      </c>
      <c r="BE982" s="202" t="str">
        <f t="shared" si="117"/>
        <v/>
      </c>
      <c r="BF982" s="202" t="str">
        <f t="shared" si="117"/>
        <v>Non-Op</v>
      </c>
      <c r="BG982" s="202" t="str">
        <f t="shared" si="116"/>
        <v>NO</v>
      </c>
      <c r="BH982" s="202" t="str">
        <f t="shared" si="116"/>
        <v>NO</v>
      </c>
      <c r="BI982" s="202" t="str">
        <f t="shared" si="114"/>
        <v/>
      </c>
      <c r="BK982" s="202" t="b">
        <f t="shared" si="115"/>
        <v>1</v>
      </c>
      <c r="BL982" s="202" t="b">
        <f t="shared" si="115"/>
        <v>1</v>
      </c>
      <c r="BM982" s="202" t="b">
        <f t="shared" si="115"/>
        <v>1</v>
      </c>
      <c r="BN982" s="202" t="b">
        <f t="shared" si="115"/>
        <v>1</v>
      </c>
      <c r="BO982" s="202" t="b">
        <f t="shared" si="115"/>
        <v>1</v>
      </c>
      <c r="BP982" s="202" t="b">
        <f t="shared" si="115"/>
        <v>1</v>
      </c>
      <c r="BQ982" s="202" t="b">
        <f t="shared" si="115"/>
        <v>1</v>
      </c>
    </row>
    <row r="983" spans="1:69" s="214" customFormat="1" ht="12" customHeight="1" x14ac:dyDescent="0.2">
      <c r="A983" s="309">
        <v>22840162</v>
      </c>
      <c r="B983" s="201" t="s">
        <v>2608</v>
      </c>
      <c r="C983" s="200" t="s">
        <v>1309</v>
      </c>
      <c r="D983" s="201" t="s">
        <v>478</v>
      </c>
      <c r="E983" s="170"/>
      <c r="F983" s="200"/>
      <c r="G983" s="201"/>
      <c r="H983" s="202" t="s">
        <v>1684</v>
      </c>
      <c r="I983" s="202" t="s">
        <v>1684</v>
      </c>
      <c r="J983" s="202" t="s">
        <v>1684</v>
      </c>
      <c r="K983" s="202" t="s">
        <v>478</v>
      </c>
      <c r="L983" s="202" t="s">
        <v>1685</v>
      </c>
      <c r="M983" s="202" t="s">
        <v>1685</v>
      </c>
      <c r="N983" s="202" t="s">
        <v>1684</v>
      </c>
      <c r="O983" s="167"/>
      <c r="P983" s="203">
        <v>-100000</v>
      </c>
      <c r="Q983" s="203">
        <v>-100000</v>
      </c>
      <c r="R983" s="203">
        <v>-100000</v>
      </c>
      <c r="S983" s="203">
        <v>-100000</v>
      </c>
      <c r="T983" s="203">
        <v>-100000</v>
      </c>
      <c r="U983" s="203">
        <v>-100000</v>
      </c>
      <c r="V983" s="203">
        <v>-75226.92</v>
      </c>
      <c r="W983" s="203">
        <v>-75226.92</v>
      </c>
      <c r="X983" s="203">
        <v>-75226.92</v>
      </c>
      <c r="Y983" s="203">
        <v>-59900.23</v>
      </c>
      <c r="Z983" s="203">
        <v>-59900.23</v>
      </c>
      <c r="AA983" s="203">
        <v>-59900.23</v>
      </c>
      <c r="AB983" s="203">
        <v>-100000</v>
      </c>
      <c r="AC983" s="203"/>
      <c r="AD983" s="203"/>
      <c r="AE983" s="203">
        <v>-83781.787500000006</v>
      </c>
      <c r="AF983" s="215"/>
      <c r="AG983" s="216"/>
      <c r="AH983" s="205"/>
      <c r="AI983" s="205"/>
      <c r="AJ983" s="205"/>
      <c r="AK983" s="206">
        <v>-83781.787500000006</v>
      </c>
      <c r="AL983" s="205">
        <v>-83781.787500000006</v>
      </c>
      <c r="AM983" s="207"/>
      <c r="AN983" s="205"/>
      <c r="AO983" s="208">
        <v>0</v>
      </c>
      <c r="AP983" s="209"/>
      <c r="AQ983" s="210">
        <v>-100000</v>
      </c>
      <c r="AR983" s="205"/>
      <c r="AS983" s="205"/>
      <c r="AT983" s="205"/>
      <c r="AU983" s="206">
        <v>-100000</v>
      </c>
      <c r="AV983" s="205">
        <v>-100000</v>
      </c>
      <c r="AW983" s="207"/>
      <c r="AX983" s="205"/>
      <c r="AY983" s="207">
        <v>0</v>
      </c>
      <c r="AZ983" s="212" t="s">
        <v>4908</v>
      </c>
      <c r="BA983" s="404"/>
      <c r="BC983" s="202" t="str">
        <f t="shared" si="117"/>
        <v/>
      </c>
      <c r="BD983" s="202" t="str">
        <f t="shared" si="117"/>
        <v/>
      </c>
      <c r="BE983" s="202" t="str">
        <f t="shared" si="117"/>
        <v/>
      </c>
      <c r="BF983" s="202" t="str">
        <f t="shared" si="117"/>
        <v>Non-Op</v>
      </c>
      <c r="BG983" s="202" t="str">
        <f t="shared" si="116"/>
        <v>NO</v>
      </c>
      <c r="BH983" s="202" t="str">
        <f t="shared" si="116"/>
        <v>NO</v>
      </c>
      <c r="BI983" s="202" t="str">
        <f t="shared" si="114"/>
        <v/>
      </c>
      <c r="BK983" s="202" t="b">
        <f t="shared" si="115"/>
        <v>1</v>
      </c>
      <c r="BL983" s="202" t="b">
        <f t="shared" si="115"/>
        <v>1</v>
      </c>
      <c r="BM983" s="202" t="b">
        <f t="shared" si="115"/>
        <v>1</v>
      </c>
      <c r="BN983" s="202" t="b">
        <f t="shared" si="115"/>
        <v>1</v>
      </c>
      <c r="BO983" s="202" t="b">
        <f t="shared" si="115"/>
        <v>1</v>
      </c>
      <c r="BP983" s="202" t="b">
        <f t="shared" si="115"/>
        <v>1</v>
      </c>
      <c r="BQ983" s="202" t="b">
        <f t="shared" si="115"/>
        <v>1</v>
      </c>
    </row>
    <row r="984" spans="1:69" s="214" customFormat="1" ht="12" customHeight="1" x14ac:dyDescent="0.2">
      <c r="A984" s="309">
        <v>22840171</v>
      </c>
      <c r="B984" s="201" t="s">
        <v>2609</v>
      </c>
      <c r="C984" s="200" t="s">
        <v>1310</v>
      </c>
      <c r="D984" s="201" t="s">
        <v>479</v>
      </c>
      <c r="E984" s="170"/>
      <c r="F984" s="200"/>
      <c r="G984" s="201"/>
      <c r="H984" s="202" t="s">
        <v>1684</v>
      </c>
      <c r="I984" s="202" t="s">
        <v>1684</v>
      </c>
      <c r="J984" s="202" t="s">
        <v>1684</v>
      </c>
      <c r="K984" s="202" t="s">
        <v>1684</v>
      </c>
      <c r="L984" s="202" t="s">
        <v>1685</v>
      </c>
      <c r="M984" s="202" t="s">
        <v>479</v>
      </c>
      <c r="N984" s="202" t="s">
        <v>479</v>
      </c>
      <c r="O984" s="167"/>
      <c r="P984" s="203">
        <v>-50000</v>
      </c>
      <c r="Q984" s="203">
        <v>-50000</v>
      </c>
      <c r="R984" s="203">
        <v>-50000</v>
      </c>
      <c r="S984" s="203">
        <v>-50000</v>
      </c>
      <c r="T984" s="203">
        <v>-50000</v>
      </c>
      <c r="U984" s="203">
        <v>-50000</v>
      </c>
      <c r="V984" s="203">
        <v>-50000</v>
      </c>
      <c r="W984" s="203">
        <v>-50000</v>
      </c>
      <c r="X984" s="203">
        <v>-50000</v>
      </c>
      <c r="Y984" s="203">
        <v>-50000</v>
      </c>
      <c r="Z984" s="203">
        <v>-50000</v>
      </c>
      <c r="AA984" s="203">
        <v>-50000</v>
      </c>
      <c r="AB984" s="203">
        <v>-53000</v>
      </c>
      <c r="AC984" s="203"/>
      <c r="AD984" s="203"/>
      <c r="AE984" s="203">
        <v>-50125</v>
      </c>
      <c r="AF984" s="215"/>
      <c r="AG984" s="216"/>
      <c r="AH984" s="205"/>
      <c r="AI984" s="205"/>
      <c r="AJ984" s="205"/>
      <c r="AK984" s="206"/>
      <c r="AL984" s="205">
        <v>0</v>
      </c>
      <c r="AM984" s="207"/>
      <c r="AN984" s="205">
        <v>-50125</v>
      </c>
      <c r="AO984" s="208">
        <v>-50125</v>
      </c>
      <c r="AP984" s="209"/>
      <c r="AQ984" s="210">
        <v>-53000</v>
      </c>
      <c r="AR984" s="205"/>
      <c r="AS984" s="205"/>
      <c r="AT984" s="205"/>
      <c r="AU984" s="206"/>
      <c r="AV984" s="205">
        <v>0</v>
      </c>
      <c r="AW984" s="207"/>
      <c r="AX984" s="205">
        <v>-53000</v>
      </c>
      <c r="AY984" s="207">
        <v>-53000</v>
      </c>
      <c r="AZ984" s="212"/>
      <c r="BA984" s="404"/>
      <c r="BC984" s="202" t="str">
        <f t="shared" si="117"/>
        <v/>
      </c>
      <c r="BD984" s="202" t="str">
        <f t="shared" si="117"/>
        <v/>
      </c>
      <c r="BE984" s="202" t="str">
        <f t="shared" si="117"/>
        <v/>
      </c>
      <c r="BF984" s="202" t="str">
        <f t="shared" si="117"/>
        <v/>
      </c>
      <c r="BG984" s="202" t="str">
        <f t="shared" si="116"/>
        <v>NO</v>
      </c>
      <c r="BH984" s="202" t="str">
        <f t="shared" si="116"/>
        <v>W/C</v>
      </c>
      <c r="BI984" s="202" t="str">
        <f t="shared" si="114"/>
        <v>W/C</v>
      </c>
      <c r="BK984" s="202" t="b">
        <f t="shared" si="115"/>
        <v>1</v>
      </c>
      <c r="BL984" s="202" t="b">
        <f t="shared" si="115"/>
        <v>1</v>
      </c>
      <c r="BM984" s="202" t="b">
        <f t="shared" si="115"/>
        <v>1</v>
      </c>
      <c r="BN984" s="202" t="b">
        <f t="shared" si="115"/>
        <v>1</v>
      </c>
      <c r="BO984" s="202" t="b">
        <f t="shared" si="115"/>
        <v>1</v>
      </c>
      <c r="BP984" s="202" t="b">
        <f t="shared" si="115"/>
        <v>1</v>
      </c>
      <c r="BQ984" s="202" t="b">
        <f t="shared" si="115"/>
        <v>1</v>
      </c>
    </row>
    <row r="985" spans="1:69" s="214" customFormat="1" ht="12" customHeight="1" x14ac:dyDescent="0.2">
      <c r="A985" s="309">
        <v>22840181</v>
      </c>
      <c r="B985" s="201" t="s">
        <v>2610</v>
      </c>
      <c r="C985" s="200" t="s">
        <v>1311</v>
      </c>
      <c r="D985" s="201" t="s">
        <v>478</v>
      </c>
      <c r="E985" s="170"/>
      <c r="F985" s="200"/>
      <c r="G985" s="201"/>
      <c r="H985" s="202" t="s">
        <v>1684</v>
      </c>
      <c r="I985" s="202" t="s">
        <v>1684</v>
      </c>
      <c r="J985" s="202" t="s">
        <v>1684</v>
      </c>
      <c r="K985" s="202" t="s">
        <v>478</v>
      </c>
      <c r="L985" s="202" t="s">
        <v>1685</v>
      </c>
      <c r="M985" s="202" t="s">
        <v>1685</v>
      </c>
      <c r="N985" s="202" t="s">
        <v>1684</v>
      </c>
      <c r="O985" s="167"/>
      <c r="P985" s="203">
        <v>-5625000</v>
      </c>
      <c r="Q985" s="203">
        <v>-5625000</v>
      </c>
      <c r="R985" s="203">
        <v>-5625000</v>
      </c>
      <c r="S985" s="203">
        <v>-5495618.5700000003</v>
      </c>
      <c r="T985" s="203">
        <v>-5495618.5700000003</v>
      </c>
      <c r="U985" s="203">
        <v>-5495618.5700000003</v>
      </c>
      <c r="V985" s="203">
        <v>-5458295.9100000001</v>
      </c>
      <c r="W985" s="203">
        <v>-5458295.9100000001</v>
      </c>
      <c r="X985" s="203">
        <v>-5458295.9100000001</v>
      </c>
      <c r="Y985" s="203">
        <v>-5391609.25</v>
      </c>
      <c r="Z985" s="203">
        <v>-5391609.25</v>
      </c>
      <c r="AA985" s="203">
        <v>-5391609.25</v>
      </c>
      <c r="AB985" s="203">
        <v>-6165000</v>
      </c>
      <c r="AC985" s="203"/>
      <c r="AD985" s="203"/>
      <c r="AE985" s="203">
        <v>-5515130.9325000001</v>
      </c>
      <c r="AF985" s="215"/>
      <c r="AG985" s="216"/>
      <c r="AH985" s="205"/>
      <c r="AI985" s="205"/>
      <c r="AJ985" s="205"/>
      <c r="AK985" s="206">
        <v>-5515130.9325000001</v>
      </c>
      <c r="AL985" s="205">
        <v>-5515130.9325000001</v>
      </c>
      <c r="AM985" s="207"/>
      <c r="AN985" s="205"/>
      <c r="AO985" s="208">
        <v>0</v>
      </c>
      <c r="AP985" s="209"/>
      <c r="AQ985" s="210">
        <v>-6165000</v>
      </c>
      <c r="AR985" s="205"/>
      <c r="AS985" s="205"/>
      <c r="AT985" s="205"/>
      <c r="AU985" s="206">
        <v>-6165000</v>
      </c>
      <c r="AV985" s="205">
        <v>-6165000</v>
      </c>
      <c r="AW985" s="207"/>
      <c r="AX985" s="205"/>
      <c r="AY985" s="207">
        <v>0</v>
      </c>
      <c r="AZ985" s="212" t="s">
        <v>4908</v>
      </c>
      <c r="BA985" s="404"/>
      <c r="BC985" s="202" t="str">
        <f t="shared" si="117"/>
        <v/>
      </c>
      <c r="BD985" s="202" t="str">
        <f t="shared" si="117"/>
        <v/>
      </c>
      <c r="BE985" s="202" t="str">
        <f t="shared" si="117"/>
        <v/>
      </c>
      <c r="BF985" s="202" t="str">
        <f t="shared" si="117"/>
        <v>Non-Op</v>
      </c>
      <c r="BG985" s="202" t="str">
        <f t="shared" si="116"/>
        <v>NO</v>
      </c>
      <c r="BH985" s="202" t="str">
        <f t="shared" si="116"/>
        <v>NO</v>
      </c>
      <c r="BI985" s="202" t="str">
        <f t="shared" si="114"/>
        <v/>
      </c>
      <c r="BK985" s="202" t="b">
        <f t="shared" si="115"/>
        <v>1</v>
      </c>
      <c r="BL985" s="202" t="b">
        <f t="shared" si="115"/>
        <v>1</v>
      </c>
      <c r="BM985" s="202" t="b">
        <f t="shared" si="115"/>
        <v>1</v>
      </c>
      <c r="BN985" s="202" t="b">
        <f t="shared" si="115"/>
        <v>1</v>
      </c>
      <c r="BO985" s="202" t="b">
        <f t="shared" si="115"/>
        <v>1</v>
      </c>
      <c r="BP985" s="202" t="b">
        <f t="shared" si="115"/>
        <v>1</v>
      </c>
      <c r="BQ985" s="202" t="b">
        <f t="shared" si="115"/>
        <v>1</v>
      </c>
    </row>
    <row r="986" spans="1:69" s="214" customFormat="1" ht="12" customHeight="1" x14ac:dyDescent="0.2">
      <c r="A986" s="309">
        <v>22840191</v>
      </c>
      <c r="B986" s="201" t="s">
        <v>2611</v>
      </c>
      <c r="C986" s="200" t="s">
        <v>1312</v>
      </c>
      <c r="D986" s="201" t="s">
        <v>478</v>
      </c>
      <c r="E986" s="170"/>
      <c r="F986" s="200"/>
      <c r="G986" s="201"/>
      <c r="H986" s="202" t="s">
        <v>1684</v>
      </c>
      <c r="I986" s="202" t="s">
        <v>1684</v>
      </c>
      <c r="J986" s="202" t="s">
        <v>1684</v>
      </c>
      <c r="K986" s="202" t="s">
        <v>478</v>
      </c>
      <c r="L986" s="202" t="s">
        <v>1685</v>
      </c>
      <c r="M986" s="202" t="s">
        <v>1685</v>
      </c>
      <c r="N986" s="202" t="s">
        <v>1684</v>
      </c>
      <c r="O986" s="167"/>
      <c r="P986" s="203">
        <v>-250000</v>
      </c>
      <c r="Q986" s="203">
        <v>-250000</v>
      </c>
      <c r="R986" s="203">
        <v>-250000</v>
      </c>
      <c r="S986" s="203">
        <v>-250000</v>
      </c>
      <c r="T986" s="203">
        <v>-250000</v>
      </c>
      <c r="U986" s="203">
        <v>-250000</v>
      </c>
      <c r="V986" s="203">
        <v>-250000</v>
      </c>
      <c r="W986" s="203">
        <v>-250000</v>
      </c>
      <c r="X986" s="203">
        <v>-250000</v>
      </c>
      <c r="Y986" s="203">
        <v>-250000</v>
      </c>
      <c r="Z986" s="203">
        <v>-250000</v>
      </c>
      <c r="AA986" s="203">
        <v>-250000</v>
      </c>
      <c r="AB986" s="203">
        <v>-267000</v>
      </c>
      <c r="AC986" s="203"/>
      <c r="AD986" s="203"/>
      <c r="AE986" s="203">
        <v>-250708.33333333334</v>
      </c>
      <c r="AF986" s="215"/>
      <c r="AG986" s="216"/>
      <c r="AH986" s="205"/>
      <c r="AI986" s="205"/>
      <c r="AJ986" s="205"/>
      <c r="AK986" s="206">
        <v>-250708.33333333334</v>
      </c>
      <c r="AL986" s="205">
        <v>-250708.33333333334</v>
      </c>
      <c r="AM986" s="207"/>
      <c r="AN986" s="205"/>
      <c r="AO986" s="208">
        <v>0</v>
      </c>
      <c r="AP986" s="209"/>
      <c r="AQ986" s="210">
        <v>-267000</v>
      </c>
      <c r="AR986" s="205"/>
      <c r="AS986" s="205"/>
      <c r="AT986" s="205"/>
      <c r="AU986" s="206">
        <v>-267000</v>
      </c>
      <c r="AV986" s="205">
        <v>-267000</v>
      </c>
      <c r="AW986" s="207"/>
      <c r="AX986" s="205"/>
      <c r="AY986" s="207">
        <v>0</v>
      </c>
      <c r="AZ986" s="212" t="s">
        <v>4908</v>
      </c>
      <c r="BA986" s="404"/>
      <c r="BC986" s="202" t="str">
        <f t="shared" si="117"/>
        <v/>
      </c>
      <c r="BD986" s="202" t="str">
        <f t="shared" si="117"/>
        <v/>
      </c>
      <c r="BE986" s="202" t="str">
        <f t="shared" si="117"/>
        <v/>
      </c>
      <c r="BF986" s="202" t="str">
        <f t="shared" si="117"/>
        <v>Non-Op</v>
      </c>
      <c r="BG986" s="202" t="str">
        <f t="shared" si="116"/>
        <v>NO</v>
      </c>
      <c r="BH986" s="202" t="str">
        <f t="shared" si="116"/>
        <v>NO</v>
      </c>
      <c r="BI986" s="202" t="str">
        <f t="shared" si="114"/>
        <v/>
      </c>
      <c r="BK986" s="202" t="b">
        <f t="shared" si="115"/>
        <v>1</v>
      </c>
      <c r="BL986" s="202" t="b">
        <f t="shared" si="115"/>
        <v>1</v>
      </c>
      <c r="BM986" s="202" t="b">
        <f t="shared" si="115"/>
        <v>1</v>
      </c>
      <c r="BN986" s="202" t="b">
        <f t="shared" si="115"/>
        <v>1</v>
      </c>
      <c r="BO986" s="202" t="b">
        <f t="shared" si="115"/>
        <v>1</v>
      </c>
      <c r="BP986" s="202" t="b">
        <f t="shared" si="115"/>
        <v>1</v>
      </c>
      <c r="BQ986" s="202" t="b">
        <f t="shared" si="115"/>
        <v>1</v>
      </c>
    </row>
    <row r="987" spans="1:69" s="214" customFormat="1" ht="12" customHeight="1" x14ac:dyDescent="0.2">
      <c r="A987" s="309">
        <v>22840221</v>
      </c>
      <c r="B987" s="201" t="s">
        <v>2612</v>
      </c>
      <c r="C987" s="200" t="s">
        <v>1313</v>
      </c>
      <c r="D987" s="201" t="s">
        <v>478</v>
      </c>
      <c r="E987" s="170"/>
      <c r="F987" s="200"/>
      <c r="G987" s="201"/>
      <c r="H987" s="202" t="s">
        <v>1684</v>
      </c>
      <c r="I987" s="202" t="s">
        <v>1684</v>
      </c>
      <c r="J987" s="202" t="s">
        <v>1684</v>
      </c>
      <c r="K987" s="202" t="s">
        <v>478</v>
      </c>
      <c r="L987" s="202" t="s">
        <v>1685</v>
      </c>
      <c r="M987" s="202" t="s">
        <v>1685</v>
      </c>
      <c r="N987" s="202" t="s">
        <v>1684</v>
      </c>
      <c r="O987" s="167"/>
      <c r="P987" s="203">
        <v>-150000</v>
      </c>
      <c r="Q987" s="203">
        <v>-150000</v>
      </c>
      <c r="R987" s="203">
        <v>-150000</v>
      </c>
      <c r="S987" s="203">
        <v>-87847.75</v>
      </c>
      <c r="T987" s="203">
        <v>-87847.75</v>
      </c>
      <c r="U987" s="203">
        <v>-87847.75</v>
      </c>
      <c r="V987" s="203">
        <v>-110868.66</v>
      </c>
      <c r="W987" s="203">
        <v>-110868.66</v>
      </c>
      <c r="X987" s="203">
        <v>-110868.66</v>
      </c>
      <c r="Y987" s="203">
        <v>-75282.86</v>
      </c>
      <c r="Z987" s="203">
        <v>-75282.86</v>
      </c>
      <c r="AA987" s="203">
        <v>-75282.86</v>
      </c>
      <c r="AB987" s="203">
        <v>-160000</v>
      </c>
      <c r="AC987" s="203"/>
      <c r="AD987" s="203"/>
      <c r="AE987" s="203">
        <v>-106416.48416666668</v>
      </c>
      <c r="AF987" s="215"/>
      <c r="AG987" s="216"/>
      <c r="AH987" s="205"/>
      <c r="AI987" s="205"/>
      <c r="AJ987" s="205"/>
      <c r="AK987" s="206">
        <v>-106416.48416666668</v>
      </c>
      <c r="AL987" s="205">
        <v>-106416.48416666668</v>
      </c>
      <c r="AM987" s="207"/>
      <c r="AN987" s="205"/>
      <c r="AO987" s="208">
        <v>0</v>
      </c>
      <c r="AP987" s="209"/>
      <c r="AQ987" s="210">
        <v>-160000</v>
      </c>
      <c r="AR987" s="205"/>
      <c r="AS987" s="205"/>
      <c r="AT987" s="205"/>
      <c r="AU987" s="206">
        <v>-160000</v>
      </c>
      <c r="AV987" s="205">
        <v>-160000</v>
      </c>
      <c r="AW987" s="207"/>
      <c r="AX987" s="205"/>
      <c r="AY987" s="207">
        <v>0</v>
      </c>
      <c r="AZ987" s="212" t="s">
        <v>4908</v>
      </c>
      <c r="BA987" s="404"/>
      <c r="BC987" s="202" t="str">
        <f t="shared" si="117"/>
        <v/>
      </c>
      <c r="BD987" s="202" t="str">
        <f t="shared" si="117"/>
        <v/>
      </c>
      <c r="BE987" s="202" t="str">
        <f t="shared" si="117"/>
        <v/>
      </c>
      <c r="BF987" s="202" t="str">
        <f t="shared" si="117"/>
        <v>Non-Op</v>
      </c>
      <c r="BG987" s="202" t="str">
        <f t="shared" si="116"/>
        <v>NO</v>
      </c>
      <c r="BH987" s="202" t="str">
        <f t="shared" si="116"/>
        <v>NO</v>
      </c>
      <c r="BI987" s="202" t="str">
        <f t="shared" si="114"/>
        <v/>
      </c>
      <c r="BK987" s="202" t="b">
        <f t="shared" si="115"/>
        <v>1</v>
      </c>
      <c r="BL987" s="202" t="b">
        <f t="shared" si="115"/>
        <v>1</v>
      </c>
      <c r="BM987" s="202" t="b">
        <f t="shared" si="115"/>
        <v>1</v>
      </c>
      <c r="BN987" s="202" t="b">
        <f t="shared" si="115"/>
        <v>1</v>
      </c>
      <c r="BO987" s="202" t="b">
        <f t="shared" si="115"/>
        <v>1</v>
      </c>
      <c r="BP987" s="202" t="b">
        <f t="shared" si="115"/>
        <v>1</v>
      </c>
      <c r="BQ987" s="202" t="b">
        <f t="shared" si="115"/>
        <v>1</v>
      </c>
    </row>
    <row r="988" spans="1:69" s="214" customFormat="1" ht="12" customHeight="1" x14ac:dyDescent="0.2">
      <c r="A988" s="309">
        <v>22840231</v>
      </c>
      <c r="B988" s="201" t="s">
        <v>2613</v>
      </c>
      <c r="C988" s="200" t="s">
        <v>1314</v>
      </c>
      <c r="D988" s="201" t="s">
        <v>478</v>
      </c>
      <c r="E988" s="170"/>
      <c r="F988" s="200"/>
      <c r="G988" s="201"/>
      <c r="H988" s="202" t="s">
        <v>1684</v>
      </c>
      <c r="I988" s="202" t="s">
        <v>1684</v>
      </c>
      <c r="J988" s="202" t="s">
        <v>1684</v>
      </c>
      <c r="K988" s="202" t="s">
        <v>478</v>
      </c>
      <c r="L988" s="202" t="s">
        <v>1685</v>
      </c>
      <c r="M988" s="202" t="s">
        <v>1685</v>
      </c>
      <c r="N988" s="202" t="s">
        <v>1684</v>
      </c>
      <c r="O988" s="167"/>
      <c r="P988" s="203">
        <v>-75000</v>
      </c>
      <c r="Q988" s="203">
        <v>-75000</v>
      </c>
      <c r="R988" s="203">
        <v>-75000</v>
      </c>
      <c r="S988" s="203">
        <v>-75000</v>
      </c>
      <c r="T988" s="203">
        <v>-75000</v>
      </c>
      <c r="U988" s="203">
        <v>-75000</v>
      </c>
      <c r="V988" s="203">
        <v>-75000</v>
      </c>
      <c r="W988" s="203">
        <v>-75000</v>
      </c>
      <c r="X988" s="203">
        <v>-75000</v>
      </c>
      <c r="Y988" s="203">
        <v>-75000</v>
      </c>
      <c r="Z988" s="203">
        <v>-75000</v>
      </c>
      <c r="AA988" s="203">
        <v>-75000</v>
      </c>
      <c r="AB988" s="203">
        <v>-80000</v>
      </c>
      <c r="AC988" s="203"/>
      <c r="AD988" s="203"/>
      <c r="AE988" s="203">
        <v>-75208.333333333328</v>
      </c>
      <c r="AF988" s="215"/>
      <c r="AG988" s="216"/>
      <c r="AH988" s="205"/>
      <c r="AI988" s="205"/>
      <c r="AJ988" s="205"/>
      <c r="AK988" s="206">
        <v>-75208.333333333328</v>
      </c>
      <c r="AL988" s="205">
        <v>-75208.333333333328</v>
      </c>
      <c r="AM988" s="207"/>
      <c r="AN988" s="205"/>
      <c r="AO988" s="208">
        <v>0</v>
      </c>
      <c r="AP988" s="209"/>
      <c r="AQ988" s="210">
        <v>-80000</v>
      </c>
      <c r="AR988" s="205"/>
      <c r="AS988" s="205"/>
      <c r="AT988" s="205"/>
      <c r="AU988" s="206">
        <v>-80000</v>
      </c>
      <c r="AV988" s="205">
        <v>-80000</v>
      </c>
      <c r="AW988" s="207"/>
      <c r="AX988" s="205"/>
      <c r="AY988" s="207">
        <v>0</v>
      </c>
      <c r="AZ988" s="212" t="s">
        <v>4908</v>
      </c>
      <c r="BA988" s="404"/>
      <c r="BC988" s="202" t="str">
        <f t="shared" si="117"/>
        <v/>
      </c>
      <c r="BD988" s="202" t="str">
        <f t="shared" si="117"/>
        <v/>
      </c>
      <c r="BE988" s="202" t="str">
        <f t="shared" si="117"/>
        <v/>
      </c>
      <c r="BF988" s="202" t="str">
        <f t="shared" si="117"/>
        <v>Non-Op</v>
      </c>
      <c r="BG988" s="202" t="str">
        <f t="shared" si="116"/>
        <v>NO</v>
      </c>
      <c r="BH988" s="202" t="str">
        <f t="shared" si="116"/>
        <v>NO</v>
      </c>
      <c r="BI988" s="202" t="str">
        <f t="shared" si="114"/>
        <v/>
      </c>
      <c r="BK988" s="202" t="b">
        <f t="shared" ref="BK988:BQ1019" si="118">BC988=H988</f>
        <v>1</v>
      </c>
      <c r="BL988" s="202" t="b">
        <f t="shared" si="118"/>
        <v>1</v>
      </c>
      <c r="BM988" s="202" t="b">
        <f t="shared" si="118"/>
        <v>1</v>
      </c>
      <c r="BN988" s="202" t="b">
        <f t="shared" si="118"/>
        <v>1</v>
      </c>
      <c r="BO988" s="202" t="b">
        <f t="shared" si="118"/>
        <v>1</v>
      </c>
      <c r="BP988" s="202" t="b">
        <f t="shared" si="118"/>
        <v>1</v>
      </c>
      <c r="BQ988" s="202" t="b">
        <f t="shared" si="118"/>
        <v>1</v>
      </c>
    </row>
    <row r="989" spans="1:69" s="214" customFormat="1" ht="12" customHeight="1" x14ac:dyDescent="0.2">
      <c r="A989" s="239">
        <v>22840251</v>
      </c>
      <c r="B989" s="240" t="s">
        <v>2614</v>
      </c>
      <c r="C989" s="200" t="s">
        <v>1315</v>
      </c>
      <c r="D989" s="201" t="s">
        <v>478</v>
      </c>
      <c r="E989" s="170"/>
      <c r="F989" s="200"/>
      <c r="G989" s="201"/>
      <c r="H989" s="202" t="s">
        <v>1684</v>
      </c>
      <c r="I989" s="202" t="s">
        <v>1684</v>
      </c>
      <c r="J989" s="202" t="s">
        <v>1684</v>
      </c>
      <c r="K989" s="202" t="s">
        <v>478</v>
      </c>
      <c r="L989" s="202" t="s">
        <v>1685</v>
      </c>
      <c r="M989" s="202" t="s">
        <v>1685</v>
      </c>
      <c r="N989" s="202" t="s">
        <v>1684</v>
      </c>
      <c r="O989" s="167"/>
      <c r="P989" s="203">
        <v>-5973891</v>
      </c>
      <c r="Q989" s="203">
        <v>-3106425</v>
      </c>
      <c r="R989" s="203">
        <v>-3106425</v>
      </c>
      <c r="S989" s="203">
        <v>-3106425</v>
      </c>
      <c r="T989" s="203">
        <v>-3106425</v>
      </c>
      <c r="U989" s="203">
        <v>-3106425</v>
      </c>
      <c r="V989" s="203">
        <v>-3106425</v>
      </c>
      <c r="W989" s="203">
        <v>-3106425</v>
      </c>
      <c r="X989" s="203">
        <v>-3106425</v>
      </c>
      <c r="Y989" s="203">
        <v>-3106425</v>
      </c>
      <c r="Z989" s="203">
        <v>-3106425</v>
      </c>
      <c r="AA989" s="203">
        <v>-3106425</v>
      </c>
      <c r="AB989" s="203">
        <v>-3106425</v>
      </c>
      <c r="AC989" s="203"/>
      <c r="AD989" s="203"/>
      <c r="AE989" s="203">
        <v>-3225902.75</v>
      </c>
      <c r="AF989" s="215"/>
      <c r="AG989" s="216"/>
      <c r="AH989" s="205"/>
      <c r="AI989" s="205"/>
      <c r="AJ989" s="205"/>
      <c r="AK989" s="206">
        <v>-3225902.75</v>
      </c>
      <c r="AL989" s="205">
        <v>-3225902.75</v>
      </c>
      <c r="AM989" s="207"/>
      <c r="AN989" s="205"/>
      <c r="AO989" s="208">
        <v>0</v>
      </c>
      <c r="AP989" s="209"/>
      <c r="AQ989" s="210">
        <v>-3106425</v>
      </c>
      <c r="AR989" s="205"/>
      <c r="AS989" s="205"/>
      <c r="AT989" s="205"/>
      <c r="AU989" s="206">
        <v>-3106425</v>
      </c>
      <c r="AV989" s="205">
        <v>-3106425</v>
      </c>
      <c r="AW989" s="207"/>
      <c r="AX989" s="205"/>
      <c r="AY989" s="207">
        <v>0</v>
      </c>
      <c r="AZ989" s="212" t="s">
        <v>4882</v>
      </c>
      <c r="BA989" s="404"/>
      <c r="BC989" s="202" t="str">
        <f t="shared" si="117"/>
        <v/>
      </c>
      <c r="BD989" s="202" t="str">
        <f t="shared" si="117"/>
        <v/>
      </c>
      <c r="BE989" s="202" t="str">
        <f t="shared" si="117"/>
        <v/>
      </c>
      <c r="BF989" s="202" t="str">
        <f t="shared" si="117"/>
        <v>Non-Op</v>
      </c>
      <c r="BG989" s="202" t="str">
        <f t="shared" si="116"/>
        <v>NO</v>
      </c>
      <c r="BH989" s="202" t="str">
        <f t="shared" si="116"/>
        <v>NO</v>
      </c>
      <c r="BI989" s="202" t="str">
        <f t="shared" si="114"/>
        <v/>
      </c>
      <c r="BK989" s="202" t="b">
        <f t="shared" si="118"/>
        <v>1</v>
      </c>
      <c r="BL989" s="202" t="b">
        <f t="shared" si="118"/>
        <v>1</v>
      </c>
      <c r="BM989" s="202" t="b">
        <f t="shared" si="118"/>
        <v>1</v>
      </c>
      <c r="BN989" s="202" t="b">
        <f t="shared" si="118"/>
        <v>1</v>
      </c>
      <c r="BO989" s="202" t="b">
        <f t="shared" si="118"/>
        <v>1</v>
      </c>
      <c r="BP989" s="202" t="b">
        <f t="shared" si="118"/>
        <v>1</v>
      </c>
      <c r="BQ989" s="202" t="b">
        <f t="shared" si="118"/>
        <v>1</v>
      </c>
    </row>
    <row r="990" spans="1:69" s="214" customFormat="1" ht="12" customHeight="1" x14ac:dyDescent="0.2">
      <c r="A990" s="239">
        <v>22840281</v>
      </c>
      <c r="B990" s="240" t="s">
        <v>2615</v>
      </c>
      <c r="C990" s="200" t="s">
        <v>1316</v>
      </c>
      <c r="D990" s="201" t="s">
        <v>478</v>
      </c>
      <c r="E990" s="170"/>
      <c r="F990" s="200"/>
      <c r="G990" s="201"/>
      <c r="H990" s="202" t="s">
        <v>1684</v>
      </c>
      <c r="I990" s="202" t="s">
        <v>1684</v>
      </c>
      <c r="J990" s="202" t="s">
        <v>1684</v>
      </c>
      <c r="K990" s="202" t="s">
        <v>478</v>
      </c>
      <c r="L990" s="202" t="s">
        <v>1685</v>
      </c>
      <c r="M990" s="202" t="s">
        <v>1685</v>
      </c>
      <c r="N990" s="202" t="s">
        <v>1684</v>
      </c>
      <c r="O990" s="167"/>
      <c r="P990" s="203">
        <v>-50000</v>
      </c>
      <c r="Q990" s="203">
        <v>-50000</v>
      </c>
      <c r="R990" s="203">
        <v>-50000</v>
      </c>
      <c r="S990" s="203">
        <v>-50000</v>
      </c>
      <c r="T990" s="203">
        <v>-50000</v>
      </c>
      <c r="U990" s="203">
        <v>-50000</v>
      </c>
      <c r="V990" s="203">
        <v>-50000</v>
      </c>
      <c r="W990" s="203">
        <v>-50000</v>
      </c>
      <c r="X990" s="203">
        <v>-50000</v>
      </c>
      <c r="Y990" s="203">
        <v>-50000</v>
      </c>
      <c r="Z990" s="203">
        <v>-50000</v>
      </c>
      <c r="AA990" s="203">
        <v>-50000</v>
      </c>
      <c r="AB990" s="203">
        <v>-53000</v>
      </c>
      <c r="AC990" s="203"/>
      <c r="AD990" s="203"/>
      <c r="AE990" s="203">
        <v>-50125</v>
      </c>
      <c r="AF990" s="215"/>
      <c r="AG990" s="216"/>
      <c r="AH990" s="205"/>
      <c r="AI990" s="205"/>
      <c r="AJ990" s="205"/>
      <c r="AK990" s="206">
        <v>-50125</v>
      </c>
      <c r="AL990" s="205">
        <v>-50125</v>
      </c>
      <c r="AM990" s="207"/>
      <c r="AN990" s="205"/>
      <c r="AO990" s="208">
        <v>0</v>
      </c>
      <c r="AP990" s="209"/>
      <c r="AQ990" s="210">
        <v>-53000</v>
      </c>
      <c r="AR990" s="205"/>
      <c r="AS990" s="205"/>
      <c r="AT990" s="205"/>
      <c r="AU990" s="206">
        <v>-53000</v>
      </c>
      <c r="AV990" s="205">
        <v>-53000</v>
      </c>
      <c r="AW990" s="207"/>
      <c r="AX990" s="205"/>
      <c r="AY990" s="207">
        <v>0</v>
      </c>
      <c r="AZ990" s="212" t="s">
        <v>4908</v>
      </c>
      <c r="BA990" s="404"/>
      <c r="BC990" s="202" t="str">
        <f t="shared" si="117"/>
        <v/>
      </c>
      <c r="BD990" s="202" t="str">
        <f t="shared" si="117"/>
        <v/>
      </c>
      <c r="BE990" s="202" t="str">
        <f t="shared" si="117"/>
        <v/>
      </c>
      <c r="BF990" s="202" t="str">
        <f t="shared" si="117"/>
        <v>Non-Op</v>
      </c>
      <c r="BG990" s="202" t="str">
        <f t="shared" si="116"/>
        <v>NO</v>
      </c>
      <c r="BH990" s="202" t="str">
        <f t="shared" si="116"/>
        <v>NO</v>
      </c>
      <c r="BI990" s="202" t="str">
        <f t="shared" si="114"/>
        <v/>
      </c>
      <c r="BK990" s="202" t="b">
        <f t="shared" si="118"/>
        <v>1</v>
      </c>
      <c r="BL990" s="202" t="b">
        <f t="shared" si="118"/>
        <v>1</v>
      </c>
      <c r="BM990" s="202" t="b">
        <f t="shared" si="118"/>
        <v>1</v>
      </c>
      <c r="BN990" s="202" t="b">
        <f t="shared" si="118"/>
        <v>1</v>
      </c>
      <c r="BO990" s="202" t="b">
        <f t="shared" si="118"/>
        <v>1</v>
      </c>
      <c r="BP990" s="202" t="b">
        <f t="shared" si="118"/>
        <v>1</v>
      </c>
      <c r="BQ990" s="202" t="b">
        <f t="shared" si="118"/>
        <v>1</v>
      </c>
    </row>
    <row r="991" spans="1:69" s="214" customFormat="1" ht="12" customHeight="1" x14ac:dyDescent="0.2">
      <c r="A991" s="239">
        <v>22840301</v>
      </c>
      <c r="B991" s="240" t="s">
        <v>2616</v>
      </c>
      <c r="C991" s="200" t="s">
        <v>1317</v>
      </c>
      <c r="D991" s="201" t="s">
        <v>478</v>
      </c>
      <c r="E991" s="170"/>
      <c r="F991" s="200"/>
      <c r="G991" s="201"/>
      <c r="H991" s="202" t="s">
        <v>1684</v>
      </c>
      <c r="I991" s="202" t="s">
        <v>1684</v>
      </c>
      <c r="J991" s="202" t="s">
        <v>1684</v>
      </c>
      <c r="K991" s="202" t="s">
        <v>478</v>
      </c>
      <c r="L991" s="202" t="s">
        <v>1685</v>
      </c>
      <c r="M991" s="202" t="s">
        <v>1685</v>
      </c>
      <c r="N991" s="202" t="s">
        <v>1684</v>
      </c>
      <c r="O991" s="167"/>
      <c r="P991" s="203">
        <v>0</v>
      </c>
      <c r="Q991" s="203">
        <v>0</v>
      </c>
      <c r="R991" s="203">
        <v>0</v>
      </c>
      <c r="S991" s="203">
        <v>0</v>
      </c>
      <c r="T991" s="203">
        <v>0</v>
      </c>
      <c r="U991" s="203">
        <v>0</v>
      </c>
      <c r="V991" s="203">
        <v>0</v>
      </c>
      <c r="W991" s="203">
        <v>0</v>
      </c>
      <c r="X991" s="203">
        <v>0</v>
      </c>
      <c r="Y991" s="203">
        <v>4686.41</v>
      </c>
      <c r="Z991" s="203">
        <v>4686.41</v>
      </c>
      <c r="AA991" s="203">
        <v>4686.41</v>
      </c>
      <c r="AB991" s="203">
        <v>5686.41</v>
      </c>
      <c r="AC991" s="203"/>
      <c r="AD991" s="203"/>
      <c r="AE991" s="203">
        <v>1408.5362499999999</v>
      </c>
      <c r="AF991" s="215"/>
      <c r="AG991" s="216"/>
      <c r="AH991" s="205"/>
      <c r="AI991" s="205"/>
      <c r="AJ991" s="205"/>
      <c r="AK991" s="206">
        <v>1408.5362499999999</v>
      </c>
      <c r="AL991" s="205">
        <v>1408.5362499999999</v>
      </c>
      <c r="AM991" s="207"/>
      <c r="AN991" s="205"/>
      <c r="AO991" s="208">
        <v>0</v>
      </c>
      <c r="AP991" s="209"/>
      <c r="AQ991" s="210">
        <v>5686.41</v>
      </c>
      <c r="AR991" s="205"/>
      <c r="AS991" s="205"/>
      <c r="AT991" s="205"/>
      <c r="AU991" s="206">
        <v>5686.41</v>
      </c>
      <c r="AV991" s="205">
        <v>5686.41</v>
      </c>
      <c r="AW991" s="207"/>
      <c r="AX991" s="205"/>
      <c r="AY991" s="207">
        <v>0</v>
      </c>
      <c r="AZ991" s="212" t="s">
        <v>4908</v>
      </c>
      <c r="BA991" s="404"/>
      <c r="BC991" s="202" t="str">
        <f t="shared" si="117"/>
        <v/>
      </c>
      <c r="BD991" s="202" t="str">
        <f t="shared" si="117"/>
        <v/>
      </c>
      <c r="BE991" s="202" t="str">
        <f t="shared" si="117"/>
        <v/>
      </c>
      <c r="BF991" s="202" t="str">
        <f t="shared" si="117"/>
        <v>Non-Op</v>
      </c>
      <c r="BG991" s="202" t="str">
        <f t="shared" si="116"/>
        <v>NO</v>
      </c>
      <c r="BH991" s="202" t="str">
        <f t="shared" si="116"/>
        <v>NO</v>
      </c>
      <c r="BI991" s="202" t="str">
        <f t="shared" si="114"/>
        <v/>
      </c>
      <c r="BK991" s="202" t="b">
        <f t="shared" si="118"/>
        <v>1</v>
      </c>
      <c r="BL991" s="202" t="b">
        <f t="shared" si="118"/>
        <v>1</v>
      </c>
      <c r="BM991" s="202" t="b">
        <f t="shared" si="118"/>
        <v>1</v>
      </c>
      <c r="BN991" s="202" t="b">
        <f t="shared" si="118"/>
        <v>1</v>
      </c>
      <c r="BO991" s="202" t="b">
        <f t="shared" si="118"/>
        <v>1</v>
      </c>
      <c r="BP991" s="202" t="b">
        <f t="shared" si="118"/>
        <v>1</v>
      </c>
      <c r="BQ991" s="202" t="b">
        <f t="shared" si="118"/>
        <v>1</v>
      </c>
    </row>
    <row r="992" spans="1:69" s="214" customFormat="1" ht="12" customHeight="1" x14ac:dyDescent="0.2">
      <c r="A992" s="239">
        <v>22840311</v>
      </c>
      <c r="B992" s="240" t="s">
        <v>2617</v>
      </c>
      <c r="C992" s="200" t="s">
        <v>1318</v>
      </c>
      <c r="D992" s="201" t="s">
        <v>478</v>
      </c>
      <c r="E992" s="170"/>
      <c r="F992" s="200"/>
      <c r="G992" s="201"/>
      <c r="H992" s="202" t="s">
        <v>1684</v>
      </c>
      <c r="I992" s="202" t="s">
        <v>1684</v>
      </c>
      <c r="J992" s="202" t="s">
        <v>1684</v>
      </c>
      <c r="K992" s="202" t="s">
        <v>478</v>
      </c>
      <c r="L992" s="202" t="s">
        <v>1685</v>
      </c>
      <c r="M992" s="202" t="s">
        <v>1685</v>
      </c>
      <c r="N992" s="202" t="s">
        <v>1684</v>
      </c>
      <c r="O992" s="167"/>
      <c r="P992" s="203">
        <v>-96000</v>
      </c>
      <c r="Q992" s="203">
        <v>-96000</v>
      </c>
      <c r="R992" s="203">
        <v>-96000</v>
      </c>
      <c r="S992" s="203">
        <v>-96000</v>
      </c>
      <c r="T992" s="203">
        <v>-96000</v>
      </c>
      <c r="U992" s="203">
        <v>-96000</v>
      </c>
      <c r="V992" s="203">
        <v>-96000</v>
      </c>
      <c r="W992" s="203">
        <v>-96000</v>
      </c>
      <c r="X992" s="203">
        <v>-96000</v>
      </c>
      <c r="Y992" s="203">
        <v>-3456.24</v>
      </c>
      <c r="Z992" s="203">
        <v>-3456.24</v>
      </c>
      <c r="AA992" s="203">
        <v>-3456.24</v>
      </c>
      <c r="AB992" s="203">
        <v>-102000</v>
      </c>
      <c r="AC992" s="203"/>
      <c r="AD992" s="203"/>
      <c r="AE992" s="203">
        <v>-73114.06</v>
      </c>
      <c r="AF992" s="215"/>
      <c r="AG992" s="216"/>
      <c r="AH992" s="205"/>
      <c r="AI992" s="205"/>
      <c r="AJ992" s="205"/>
      <c r="AK992" s="206">
        <v>-73114.06</v>
      </c>
      <c r="AL992" s="205">
        <v>-73114.06</v>
      </c>
      <c r="AM992" s="207"/>
      <c r="AN992" s="205"/>
      <c r="AO992" s="208">
        <v>0</v>
      </c>
      <c r="AP992" s="209"/>
      <c r="AQ992" s="210">
        <v>-102000</v>
      </c>
      <c r="AR992" s="205"/>
      <c r="AS992" s="205"/>
      <c r="AT992" s="205"/>
      <c r="AU992" s="206">
        <v>-102000</v>
      </c>
      <c r="AV992" s="205">
        <v>-102000</v>
      </c>
      <c r="AW992" s="207"/>
      <c r="AX992" s="205"/>
      <c r="AY992" s="207">
        <v>0</v>
      </c>
      <c r="AZ992" s="212" t="s">
        <v>4908</v>
      </c>
      <c r="BA992" s="404"/>
      <c r="BC992" s="202" t="str">
        <f t="shared" si="117"/>
        <v/>
      </c>
      <c r="BD992" s="202" t="str">
        <f t="shared" si="117"/>
        <v/>
      </c>
      <c r="BE992" s="202" t="str">
        <f t="shared" si="117"/>
        <v/>
      </c>
      <c r="BF992" s="202" t="str">
        <f t="shared" si="117"/>
        <v>Non-Op</v>
      </c>
      <c r="BG992" s="202" t="str">
        <f t="shared" si="116"/>
        <v>NO</v>
      </c>
      <c r="BH992" s="202" t="str">
        <f t="shared" si="116"/>
        <v>NO</v>
      </c>
      <c r="BI992" s="202" t="str">
        <f t="shared" si="114"/>
        <v/>
      </c>
      <c r="BK992" s="202" t="b">
        <f t="shared" si="118"/>
        <v>1</v>
      </c>
      <c r="BL992" s="202" t="b">
        <f t="shared" si="118"/>
        <v>1</v>
      </c>
      <c r="BM992" s="202" t="b">
        <f t="shared" si="118"/>
        <v>1</v>
      </c>
      <c r="BN992" s="202" t="b">
        <f t="shared" si="118"/>
        <v>1</v>
      </c>
      <c r="BO992" s="202" t="b">
        <f t="shared" si="118"/>
        <v>1</v>
      </c>
      <c r="BP992" s="202" t="b">
        <f t="shared" si="118"/>
        <v>1</v>
      </c>
      <c r="BQ992" s="202" t="b">
        <f t="shared" si="118"/>
        <v>1</v>
      </c>
    </row>
    <row r="993" spans="1:69" s="214" customFormat="1" ht="12" customHeight="1" x14ac:dyDescent="0.2">
      <c r="A993" s="239">
        <v>22840321</v>
      </c>
      <c r="B993" s="240" t="s">
        <v>2618</v>
      </c>
      <c r="C993" s="200" t="s">
        <v>1319</v>
      </c>
      <c r="D993" s="201" t="s">
        <v>478</v>
      </c>
      <c r="E993" s="170"/>
      <c r="F993" s="200"/>
      <c r="G993" s="201"/>
      <c r="H993" s="202" t="s">
        <v>1684</v>
      </c>
      <c r="I993" s="202" t="s">
        <v>1684</v>
      </c>
      <c r="J993" s="202" t="s">
        <v>1684</v>
      </c>
      <c r="K993" s="202" t="s">
        <v>478</v>
      </c>
      <c r="L993" s="202" t="s">
        <v>1685</v>
      </c>
      <c r="M993" s="202" t="s">
        <v>1685</v>
      </c>
      <c r="N993" s="202" t="s">
        <v>1684</v>
      </c>
      <c r="O993" s="167"/>
      <c r="P993" s="203">
        <v>-104341173</v>
      </c>
      <c r="Q993" s="203">
        <v>-83815040</v>
      </c>
      <c r="R993" s="203">
        <v>-83815040</v>
      </c>
      <c r="S993" s="203">
        <v>-83815040</v>
      </c>
      <c r="T993" s="203">
        <v>-83815040</v>
      </c>
      <c r="U993" s="203">
        <v>-83815040</v>
      </c>
      <c r="V993" s="203">
        <v>-83815040</v>
      </c>
      <c r="W993" s="203">
        <v>-83815040</v>
      </c>
      <c r="X993" s="203">
        <v>-83815040</v>
      </c>
      <c r="Y993" s="203">
        <v>-83815040</v>
      </c>
      <c r="Z993" s="203">
        <v>-83815040</v>
      </c>
      <c r="AA993" s="203">
        <v>-83815040</v>
      </c>
      <c r="AB993" s="203">
        <v>-83815040</v>
      </c>
      <c r="AC993" s="203"/>
      <c r="AD993" s="203"/>
      <c r="AE993" s="203">
        <v>-84670295.541666672</v>
      </c>
      <c r="AF993" s="215"/>
      <c r="AG993" s="216"/>
      <c r="AH993" s="205"/>
      <c r="AI993" s="205"/>
      <c r="AJ993" s="205"/>
      <c r="AK993" s="206">
        <v>-84670295.541666672</v>
      </c>
      <c r="AL993" s="205">
        <v>-84670295.541666672</v>
      </c>
      <c r="AM993" s="207"/>
      <c r="AN993" s="205"/>
      <c r="AO993" s="208">
        <v>0</v>
      </c>
      <c r="AP993" s="209"/>
      <c r="AQ993" s="210">
        <v>-83815040</v>
      </c>
      <c r="AR993" s="205"/>
      <c r="AS993" s="205"/>
      <c r="AT993" s="205"/>
      <c r="AU993" s="206">
        <v>-83815040</v>
      </c>
      <c r="AV993" s="205">
        <v>-83815040</v>
      </c>
      <c r="AW993" s="207"/>
      <c r="AX993" s="205"/>
      <c r="AY993" s="207">
        <v>0</v>
      </c>
      <c r="AZ993" s="212" t="s">
        <v>4882</v>
      </c>
      <c r="BA993" s="404"/>
      <c r="BC993" s="202" t="str">
        <f t="shared" si="117"/>
        <v/>
      </c>
      <c r="BD993" s="202" t="str">
        <f t="shared" si="117"/>
        <v/>
      </c>
      <c r="BE993" s="202" t="str">
        <f t="shared" si="117"/>
        <v/>
      </c>
      <c r="BF993" s="202" t="str">
        <f t="shared" si="117"/>
        <v>Non-Op</v>
      </c>
      <c r="BG993" s="202" t="str">
        <f t="shared" si="116"/>
        <v>NO</v>
      </c>
      <c r="BH993" s="202" t="str">
        <f t="shared" si="116"/>
        <v>NO</v>
      </c>
      <c r="BI993" s="202" t="str">
        <f t="shared" si="114"/>
        <v/>
      </c>
      <c r="BK993" s="202" t="b">
        <f t="shared" si="118"/>
        <v>1</v>
      </c>
      <c r="BL993" s="202" t="b">
        <f t="shared" si="118"/>
        <v>1</v>
      </c>
      <c r="BM993" s="202" t="b">
        <f t="shared" si="118"/>
        <v>1</v>
      </c>
      <c r="BN993" s="202" t="b">
        <f t="shared" si="118"/>
        <v>1</v>
      </c>
      <c r="BO993" s="202" t="b">
        <f t="shared" si="118"/>
        <v>1</v>
      </c>
      <c r="BP993" s="202" t="b">
        <f t="shared" si="118"/>
        <v>1</v>
      </c>
      <c r="BQ993" s="202" t="b">
        <f t="shared" si="118"/>
        <v>1</v>
      </c>
    </row>
    <row r="994" spans="1:69" s="214" customFormat="1" ht="12" customHeight="1" x14ac:dyDescent="0.2">
      <c r="A994" s="239">
        <v>22840331</v>
      </c>
      <c r="B994" s="240" t="s">
        <v>2619</v>
      </c>
      <c r="C994" s="200" t="s">
        <v>225</v>
      </c>
      <c r="D994" s="201" t="s">
        <v>476</v>
      </c>
      <c r="E994" s="170"/>
      <c r="F994" s="200"/>
      <c r="G994" s="201"/>
      <c r="H994" s="202" t="s">
        <v>1684</v>
      </c>
      <c r="I994" s="202" t="s">
        <v>476</v>
      </c>
      <c r="J994" s="202" t="s">
        <v>1684</v>
      </c>
      <c r="K994" s="202" t="s">
        <v>1684</v>
      </c>
      <c r="L994" s="202" t="s">
        <v>1685</v>
      </c>
      <c r="M994" s="202" t="s">
        <v>1685</v>
      </c>
      <c r="N994" s="202" t="s">
        <v>1684</v>
      </c>
      <c r="O994" s="167"/>
      <c r="P994" s="203">
        <v>0</v>
      </c>
      <c r="Q994" s="203">
        <v>0</v>
      </c>
      <c r="R994" s="203">
        <v>0</v>
      </c>
      <c r="S994" s="203">
        <v>0</v>
      </c>
      <c r="T994" s="203">
        <v>0</v>
      </c>
      <c r="U994" s="203">
        <v>0</v>
      </c>
      <c r="V994" s="203">
        <v>0</v>
      </c>
      <c r="W994" s="203">
        <v>0</v>
      </c>
      <c r="X994" s="203">
        <v>0</v>
      </c>
      <c r="Y994" s="203">
        <v>0</v>
      </c>
      <c r="Z994" s="203">
        <v>0</v>
      </c>
      <c r="AA994" s="203">
        <v>0</v>
      </c>
      <c r="AB994" s="203">
        <v>0</v>
      </c>
      <c r="AC994" s="203"/>
      <c r="AD994" s="203"/>
      <c r="AE994" s="203">
        <v>0</v>
      </c>
      <c r="AF994" s="215" t="s">
        <v>223</v>
      </c>
      <c r="AG994" s="216"/>
      <c r="AH994" s="205"/>
      <c r="AI994" s="205">
        <v>0</v>
      </c>
      <c r="AJ994" s="205"/>
      <c r="AK994" s="206"/>
      <c r="AL994" s="205">
        <v>0</v>
      </c>
      <c r="AM994" s="207"/>
      <c r="AN994" s="205"/>
      <c r="AO994" s="208">
        <v>0</v>
      </c>
      <c r="AP994" s="209"/>
      <c r="AQ994" s="210">
        <v>0</v>
      </c>
      <c r="AR994" s="205"/>
      <c r="AS994" s="205">
        <v>0</v>
      </c>
      <c r="AT994" s="205"/>
      <c r="AU994" s="206"/>
      <c r="AV994" s="205">
        <v>0</v>
      </c>
      <c r="AW994" s="207"/>
      <c r="AX994" s="205"/>
      <c r="AY994" s="207">
        <v>0</v>
      </c>
      <c r="AZ994" s="212"/>
      <c r="BA994" s="404"/>
      <c r="BC994" s="202" t="str">
        <f t="shared" si="117"/>
        <v/>
      </c>
      <c r="BD994" s="202" t="str">
        <f t="shared" si="117"/>
        <v>ERB</v>
      </c>
      <c r="BE994" s="202" t="str">
        <f t="shared" si="117"/>
        <v/>
      </c>
      <c r="BF994" s="202" t="str">
        <f t="shared" si="117"/>
        <v/>
      </c>
      <c r="BG994" s="202" t="str">
        <f t="shared" si="116"/>
        <v>NO</v>
      </c>
      <c r="BH994" s="202" t="str">
        <f t="shared" si="116"/>
        <v>NO</v>
      </c>
      <c r="BI994" s="202" t="str">
        <f t="shared" si="114"/>
        <v/>
      </c>
      <c r="BK994" s="202" t="b">
        <f t="shared" si="118"/>
        <v>1</v>
      </c>
      <c r="BL994" s="202" t="b">
        <f t="shared" si="118"/>
        <v>1</v>
      </c>
      <c r="BM994" s="202" t="b">
        <f t="shared" si="118"/>
        <v>1</v>
      </c>
      <c r="BN994" s="202" t="b">
        <f t="shared" si="118"/>
        <v>1</v>
      </c>
      <c r="BO994" s="202" t="b">
        <f t="shared" si="118"/>
        <v>1</v>
      </c>
      <c r="BP994" s="202" t="b">
        <f t="shared" si="118"/>
        <v>1</v>
      </c>
      <c r="BQ994" s="202" t="b">
        <f t="shared" si="118"/>
        <v>1</v>
      </c>
    </row>
    <row r="995" spans="1:69" s="214" customFormat="1" ht="12" customHeight="1" x14ac:dyDescent="0.2">
      <c r="A995" s="239">
        <v>22840332</v>
      </c>
      <c r="B995" s="240" t="s">
        <v>2620</v>
      </c>
      <c r="C995" s="200" t="s">
        <v>1320</v>
      </c>
      <c r="D995" s="201" t="s">
        <v>478</v>
      </c>
      <c r="E995" s="170"/>
      <c r="F995" s="200"/>
      <c r="G995" s="201"/>
      <c r="H995" s="202" t="s">
        <v>1684</v>
      </c>
      <c r="I995" s="202" t="s">
        <v>1684</v>
      </c>
      <c r="J995" s="202" t="s">
        <v>1684</v>
      </c>
      <c r="K995" s="202" t="s">
        <v>478</v>
      </c>
      <c r="L995" s="202" t="s">
        <v>1685</v>
      </c>
      <c r="M995" s="202" t="s">
        <v>1685</v>
      </c>
      <c r="N995" s="202" t="s">
        <v>1684</v>
      </c>
      <c r="O995" s="167"/>
      <c r="P995" s="203">
        <v>-23000000</v>
      </c>
      <c r="Q995" s="203">
        <v>-23000000</v>
      </c>
      <c r="R995" s="203">
        <v>-23000000</v>
      </c>
      <c r="S995" s="203">
        <v>-22522605.75</v>
      </c>
      <c r="T995" s="203">
        <v>-22522605.75</v>
      </c>
      <c r="U995" s="203">
        <v>-22522605.75</v>
      </c>
      <c r="V995" s="203">
        <v>-24000000</v>
      </c>
      <c r="W995" s="203">
        <v>-24000000</v>
      </c>
      <c r="X995" s="203">
        <v>-24000000</v>
      </c>
      <c r="Y995" s="203">
        <v>-23577937.170000002</v>
      </c>
      <c r="Z995" s="203">
        <v>-23577937.170000002</v>
      </c>
      <c r="AA995" s="203">
        <v>-23577937.170000002</v>
      </c>
      <c r="AB995" s="203">
        <v>-26000000</v>
      </c>
      <c r="AC995" s="203"/>
      <c r="AD995" s="203"/>
      <c r="AE995" s="203">
        <v>-23400135.730000004</v>
      </c>
      <c r="AF995" s="215"/>
      <c r="AG995" s="216"/>
      <c r="AH995" s="205"/>
      <c r="AI995" s="205"/>
      <c r="AJ995" s="205"/>
      <c r="AK995" s="206">
        <v>-23400135.730000004</v>
      </c>
      <c r="AL995" s="205">
        <v>-23400135.730000004</v>
      </c>
      <c r="AM995" s="207"/>
      <c r="AN995" s="205"/>
      <c r="AO995" s="208">
        <v>0</v>
      </c>
      <c r="AP995" s="209"/>
      <c r="AQ995" s="210">
        <v>-26000000</v>
      </c>
      <c r="AR995" s="205"/>
      <c r="AS995" s="205"/>
      <c r="AT995" s="205"/>
      <c r="AU995" s="206">
        <v>-26000000</v>
      </c>
      <c r="AV995" s="205">
        <v>-26000000</v>
      </c>
      <c r="AW995" s="207"/>
      <c r="AX995" s="205"/>
      <c r="AY995" s="207">
        <v>0</v>
      </c>
      <c r="AZ995" s="212" t="s">
        <v>4908</v>
      </c>
      <c r="BA995" s="404"/>
      <c r="BC995" s="202" t="str">
        <f t="shared" si="117"/>
        <v/>
      </c>
      <c r="BD995" s="202" t="str">
        <f t="shared" si="117"/>
        <v/>
      </c>
      <c r="BE995" s="202" t="str">
        <f t="shared" si="117"/>
        <v/>
      </c>
      <c r="BF995" s="202" t="str">
        <f t="shared" si="117"/>
        <v>Non-Op</v>
      </c>
      <c r="BG995" s="202" t="str">
        <f t="shared" si="116"/>
        <v>NO</v>
      </c>
      <c r="BH995" s="202" t="str">
        <f t="shared" si="116"/>
        <v>NO</v>
      </c>
      <c r="BI995" s="202" t="str">
        <f t="shared" si="114"/>
        <v/>
      </c>
      <c r="BK995" s="202" t="b">
        <f t="shared" si="118"/>
        <v>1</v>
      </c>
      <c r="BL995" s="202" t="b">
        <f t="shared" si="118"/>
        <v>1</v>
      </c>
      <c r="BM995" s="202" t="b">
        <f t="shared" si="118"/>
        <v>1</v>
      </c>
      <c r="BN995" s="202" t="b">
        <f t="shared" si="118"/>
        <v>1</v>
      </c>
      <c r="BO995" s="202" t="b">
        <f t="shared" si="118"/>
        <v>1</v>
      </c>
      <c r="BP995" s="202" t="b">
        <f t="shared" si="118"/>
        <v>1</v>
      </c>
      <c r="BQ995" s="202" t="b">
        <f t="shared" si="118"/>
        <v>1</v>
      </c>
    </row>
    <row r="996" spans="1:69" s="214" customFormat="1" ht="12" customHeight="1" x14ac:dyDescent="0.2">
      <c r="A996" s="239">
        <v>22840341</v>
      </c>
      <c r="B996" s="240" t="s">
        <v>2621</v>
      </c>
      <c r="C996" s="200" t="s">
        <v>226</v>
      </c>
      <c r="D996" s="201" t="s">
        <v>476</v>
      </c>
      <c r="E996" s="170"/>
      <c r="F996" s="200"/>
      <c r="G996" s="201"/>
      <c r="H996" s="202" t="s">
        <v>1684</v>
      </c>
      <c r="I996" s="202" t="s">
        <v>476</v>
      </c>
      <c r="J996" s="202" t="s">
        <v>1684</v>
      </c>
      <c r="K996" s="202" t="s">
        <v>1684</v>
      </c>
      <c r="L996" s="202" t="s">
        <v>1685</v>
      </c>
      <c r="M996" s="202" t="s">
        <v>1685</v>
      </c>
      <c r="N996" s="202" t="s">
        <v>1684</v>
      </c>
      <c r="O996" s="167"/>
      <c r="P996" s="203">
        <v>0</v>
      </c>
      <c r="Q996" s="203">
        <v>0</v>
      </c>
      <c r="R996" s="203">
        <v>0</v>
      </c>
      <c r="S996" s="203">
        <v>0</v>
      </c>
      <c r="T996" s="203">
        <v>0</v>
      </c>
      <c r="U996" s="203">
        <v>0</v>
      </c>
      <c r="V996" s="203">
        <v>0</v>
      </c>
      <c r="W996" s="203">
        <v>0</v>
      </c>
      <c r="X996" s="203">
        <v>0</v>
      </c>
      <c r="Y996" s="203">
        <v>0</v>
      </c>
      <c r="Z996" s="203">
        <v>0</v>
      </c>
      <c r="AA996" s="203">
        <v>0</v>
      </c>
      <c r="AB996" s="203">
        <v>0</v>
      </c>
      <c r="AC996" s="203"/>
      <c r="AD996" s="203"/>
      <c r="AE996" s="203">
        <v>0</v>
      </c>
      <c r="AF996" s="215" t="s">
        <v>223</v>
      </c>
      <c r="AG996" s="216"/>
      <c r="AH996" s="205"/>
      <c r="AI996" s="205">
        <v>0</v>
      </c>
      <c r="AJ996" s="205"/>
      <c r="AK996" s="206"/>
      <c r="AL996" s="205">
        <v>0</v>
      </c>
      <c r="AM996" s="207"/>
      <c r="AN996" s="205"/>
      <c r="AO996" s="208">
        <v>0</v>
      </c>
      <c r="AP996" s="209"/>
      <c r="AQ996" s="210">
        <v>0</v>
      </c>
      <c r="AR996" s="205"/>
      <c r="AS996" s="205">
        <v>0</v>
      </c>
      <c r="AT996" s="205"/>
      <c r="AU996" s="206"/>
      <c r="AV996" s="205">
        <v>0</v>
      </c>
      <c r="AW996" s="207"/>
      <c r="AX996" s="205"/>
      <c r="AY996" s="207">
        <v>0</v>
      </c>
      <c r="AZ996" s="212"/>
      <c r="BA996" s="404"/>
      <c r="BC996" s="202" t="str">
        <f t="shared" si="117"/>
        <v/>
      </c>
      <c r="BD996" s="202" t="str">
        <f t="shared" si="117"/>
        <v>ERB</v>
      </c>
      <c r="BE996" s="202" t="str">
        <f t="shared" si="117"/>
        <v/>
      </c>
      <c r="BF996" s="202" t="str">
        <f t="shared" si="117"/>
        <v/>
      </c>
      <c r="BG996" s="202" t="str">
        <f t="shared" si="116"/>
        <v>NO</v>
      </c>
      <c r="BH996" s="202" t="str">
        <f t="shared" si="116"/>
        <v>NO</v>
      </c>
      <c r="BI996" s="202" t="str">
        <f t="shared" si="114"/>
        <v/>
      </c>
      <c r="BK996" s="202" t="b">
        <f t="shared" si="118"/>
        <v>1</v>
      </c>
      <c r="BL996" s="202" t="b">
        <f t="shared" si="118"/>
        <v>1</v>
      </c>
      <c r="BM996" s="202" t="b">
        <f t="shared" si="118"/>
        <v>1</v>
      </c>
      <c r="BN996" s="202" t="b">
        <f t="shared" si="118"/>
        <v>1</v>
      </c>
      <c r="BO996" s="202" t="b">
        <f t="shared" si="118"/>
        <v>1</v>
      </c>
      <c r="BP996" s="202" t="b">
        <f t="shared" si="118"/>
        <v>1</v>
      </c>
      <c r="BQ996" s="202" t="b">
        <f t="shared" si="118"/>
        <v>1</v>
      </c>
    </row>
    <row r="997" spans="1:69" s="214" customFormat="1" ht="12" customHeight="1" x14ac:dyDescent="0.2">
      <c r="A997" s="239">
        <v>22840351</v>
      </c>
      <c r="B997" s="240" t="s">
        <v>2622</v>
      </c>
      <c r="C997" s="200" t="s">
        <v>1321</v>
      </c>
      <c r="D997" s="201" t="s">
        <v>478</v>
      </c>
      <c r="E997" s="170"/>
      <c r="F997" s="200"/>
      <c r="G997" s="201"/>
      <c r="H997" s="202" t="s">
        <v>1684</v>
      </c>
      <c r="I997" s="202" t="s">
        <v>1684</v>
      </c>
      <c r="J997" s="202" t="s">
        <v>1684</v>
      </c>
      <c r="K997" s="202" t="s">
        <v>478</v>
      </c>
      <c r="L997" s="202" t="s">
        <v>1685</v>
      </c>
      <c r="M997" s="202" t="s">
        <v>1685</v>
      </c>
      <c r="N997" s="202" t="s">
        <v>1684</v>
      </c>
      <c r="O997" s="167"/>
      <c r="P997" s="203">
        <v>-465000</v>
      </c>
      <c r="Q997" s="203">
        <v>-465000</v>
      </c>
      <c r="R997" s="203">
        <v>-465000</v>
      </c>
      <c r="S997" s="203">
        <v>0</v>
      </c>
      <c r="T997" s="203">
        <v>0</v>
      </c>
      <c r="U997" s="203">
        <v>0</v>
      </c>
      <c r="V997" s="203">
        <v>0</v>
      </c>
      <c r="W997" s="203">
        <v>0</v>
      </c>
      <c r="X997" s="203">
        <v>0</v>
      </c>
      <c r="Y997" s="203">
        <v>0</v>
      </c>
      <c r="Z997" s="203">
        <v>0</v>
      </c>
      <c r="AA997" s="203">
        <v>0</v>
      </c>
      <c r="AB997" s="203">
        <v>0</v>
      </c>
      <c r="AC997" s="203"/>
      <c r="AD997" s="203"/>
      <c r="AE997" s="203">
        <v>-96875</v>
      </c>
      <c r="AF997" s="215"/>
      <c r="AG997" s="216"/>
      <c r="AH997" s="205"/>
      <c r="AI997" s="205"/>
      <c r="AJ997" s="205"/>
      <c r="AK997" s="206">
        <v>-96875</v>
      </c>
      <c r="AL997" s="205">
        <v>-96875</v>
      </c>
      <c r="AM997" s="207"/>
      <c r="AN997" s="205"/>
      <c r="AO997" s="208">
        <v>0</v>
      </c>
      <c r="AP997" s="209"/>
      <c r="AQ997" s="210">
        <v>0</v>
      </c>
      <c r="AR997" s="205"/>
      <c r="AS997" s="205"/>
      <c r="AT997" s="205"/>
      <c r="AU997" s="206">
        <v>0</v>
      </c>
      <c r="AV997" s="205">
        <v>0</v>
      </c>
      <c r="AW997" s="207"/>
      <c r="AX997" s="205"/>
      <c r="AY997" s="207">
        <v>0</v>
      </c>
      <c r="AZ997" s="212" t="s">
        <v>4908</v>
      </c>
      <c r="BA997" s="404"/>
      <c r="BC997" s="202" t="str">
        <f t="shared" si="117"/>
        <v/>
      </c>
      <c r="BD997" s="202" t="str">
        <f t="shared" si="117"/>
        <v/>
      </c>
      <c r="BE997" s="202" t="str">
        <f t="shared" si="117"/>
        <v/>
      </c>
      <c r="BF997" s="202" t="str">
        <f t="shared" si="117"/>
        <v>Non-Op</v>
      </c>
      <c r="BG997" s="202" t="str">
        <f t="shared" si="116"/>
        <v>NO</v>
      </c>
      <c r="BH997" s="202" t="str">
        <f t="shared" si="116"/>
        <v>NO</v>
      </c>
      <c r="BI997" s="202" t="str">
        <f t="shared" si="114"/>
        <v/>
      </c>
      <c r="BK997" s="202" t="b">
        <f t="shared" si="118"/>
        <v>1</v>
      </c>
      <c r="BL997" s="202" t="b">
        <f t="shared" si="118"/>
        <v>1</v>
      </c>
      <c r="BM997" s="202" t="b">
        <f t="shared" si="118"/>
        <v>1</v>
      </c>
      <c r="BN997" s="202" t="b">
        <f t="shared" si="118"/>
        <v>1</v>
      </c>
      <c r="BO997" s="202" t="b">
        <f t="shared" si="118"/>
        <v>1</v>
      </c>
      <c r="BP997" s="202" t="b">
        <f t="shared" si="118"/>
        <v>1</v>
      </c>
      <c r="BQ997" s="202" t="b">
        <f t="shared" si="118"/>
        <v>1</v>
      </c>
    </row>
    <row r="998" spans="1:69" s="214" customFormat="1" ht="12" customHeight="1" x14ac:dyDescent="0.2">
      <c r="A998" s="291">
        <v>22840361</v>
      </c>
      <c r="B998" s="292" t="s">
        <v>2623</v>
      </c>
      <c r="C998" s="243" t="s">
        <v>1322</v>
      </c>
      <c r="D998" s="244" t="s">
        <v>478</v>
      </c>
      <c r="E998" s="245"/>
      <c r="F998" s="274">
        <v>42995</v>
      </c>
      <c r="G998" s="244"/>
      <c r="H998" s="247" t="s">
        <v>1684</v>
      </c>
      <c r="I998" s="247" t="s">
        <v>1684</v>
      </c>
      <c r="J998" s="247" t="s">
        <v>1684</v>
      </c>
      <c r="K998" s="247" t="s">
        <v>478</v>
      </c>
      <c r="L998" s="247" t="s">
        <v>1685</v>
      </c>
      <c r="M998" s="247" t="s">
        <v>1685</v>
      </c>
      <c r="N998" s="247" t="s">
        <v>1684</v>
      </c>
      <c r="O998" s="248"/>
      <c r="P998" s="249">
        <v>-45000</v>
      </c>
      <c r="Q998" s="249">
        <v>-45000</v>
      </c>
      <c r="R998" s="249">
        <v>-45000</v>
      </c>
      <c r="S998" s="249">
        <v>-45000</v>
      </c>
      <c r="T998" s="249">
        <v>-45000</v>
      </c>
      <c r="U998" s="249">
        <v>-45000</v>
      </c>
      <c r="V998" s="249">
        <v>-45000</v>
      </c>
      <c r="W998" s="249">
        <v>-45000</v>
      </c>
      <c r="X998" s="249">
        <v>-45000</v>
      </c>
      <c r="Y998" s="249">
        <v>-45000</v>
      </c>
      <c r="Z998" s="249">
        <v>-45000</v>
      </c>
      <c r="AA998" s="249">
        <v>-45000</v>
      </c>
      <c r="AB998" s="249">
        <v>-45000</v>
      </c>
      <c r="AC998" s="249"/>
      <c r="AD998" s="249"/>
      <c r="AE998" s="249">
        <v>-45000</v>
      </c>
      <c r="AF998" s="250"/>
      <c r="AG998" s="251"/>
      <c r="AH998" s="252"/>
      <c r="AI998" s="252"/>
      <c r="AJ998" s="252"/>
      <c r="AK998" s="253">
        <v>-45000</v>
      </c>
      <c r="AL998" s="252">
        <v>-45000</v>
      </c>
      <c r="AM998" s="254"/>
      <c r="AN998" s="252"/>
      <c r="AO998" s="255">
        <v>0</v>
      </c>
      <c r="AP998" s="252"/>
      <c r="AQ998" s="256">
        <v>-45000</v>
      </c>
      <c r="AR998" s="252"/>
      <c r="AS998" s="252"/>
      <c r="AT998" s="252"/>
      <c r="AU998" s="253">
        <v>-45000</v>
      </c>
      <c r="AV998" s="252">
        <v>-45000</v>
      </c>
      <c r="AW998" s="254"/>
      <c r="AX998" s="252"/>
      <c r="AY998" s="254">
        <v>0</v>
      </c>
      <c r="AZ998" s="258" t="s">
        <v>4908</v>
      </c>
      <c r="BA998" s="404"/>
      <c r="BC998" s="247" t="str">
        <f t="shared" si="117"/>
        <v/>
      </c>
      <c r="BD998" s="247" t="str">
        <f t="shared" si="117"/>
        <v/>
      </c>
      <c r="BE998" s="247" t="str">
        <f t="shared" si="117"/>
        <v/>
      </c>
      <c r="BF998" s="202" t="str">
        <f t="shared" si="117"/>
        <v>Non-Op</v>
      </c>
      <c r="BG998" s="202" t="str">
        <f t="shared" si="116"/>
        <v>NO</v>
      </c>
      <c r="BH998" s="202" t="str">
        <f t="shared" si="116"/>
        <v>NO</v>
      </c>
      <c r="BI998" s="202" t="str">
        <f t="shared" si="114"/>
        <v/>
      </c>
      <c r="BK998" s="202" t="b">
        <f t="shared" si="118"/>
        <v>1</v>
      </c>
      <c r="BL998" s="202" t="b">
        <f t="shared" si="118"/>
        <v>1</v>
      </c>
      <c r="BM998" s="202" t="b">
        <f t="shared" si="118"/>
        <v>1</v>
      </c>
      <c r="BN998" s="202" t="b">
        <f t="shared" si="118"/>
        <v>1</v>
      </c>
      <c r="BO998" s="202" t="b">
        <f t="shared" si="118"/>
        <v>1</v>
      </c>
      <c r="BP998" s="202" t="b">
        <f t="shared" si="118"/>
        <v>1</v>
      </c>
      <c r="BQ998" s="202" t="b">
        <f t="shared" si="118"/>
        <v>1</v>
      </c>
    </row>
    <row r="999" spans="1:69" s="214" customFormat="1" ht="12" customHeight="1" x14ac:dyDescent="0.2">
      <c r="A999" s="291">
        <v>22840371</v>
      </c>
      <c r="B999" s="292" t="s">
        <v>2624</v>
      </c>
      <c r="C999" s="243" t="s">
        <v>1323</v>
      </c>
      <c r="D999" s="244" t="s">
        <v>478</v>
      </c>
      <c r="E999" s="245"/>
      <c r="F999" s="274">
        <v>42995</v>
      </c>
      <c r="G999" s="244"/>
      <c r="H999" s="247" t="s">
        <v>1684</v>
      </c>
      <c r="I999" s="247" t="s">
        <v>1684</v>
      </c>
      <c r="J999" s="247" t="s">
        <v>1684</v>
      </c>
      <c r="K999" s="247" t="s">
        <v>478</v>
      </c>
      <c r="L999" s="247" t="s">
        <v>1685</v>
      </c>
      <c r="M999" s="247" t="s">
        <v>1685</v>
      </c>
      <c r="N999" s="247" t="s">
        <v>1684</v>
      </c>
      <c r="O999" s="248"/>
      <c r="P999" s="249">
        <v>-192000</v>
      </c>
      <c r="Q999" s="249">
        <v>-192000</v>
      </c>
      <c r="R999" s="249">
        <v>-192000</v>
      </c>
      <c r="S999" s="249">
        <v>-177107.89</v>
      </c>
      <c r="T999" s="249">
        <v>-177107.89</v>
      </c>
      <c r="U999" s="249">
        <v>-177107.89</v>
      </c>
      <c r="V999" s="249">
        <v>-168725.89</v>
      </c>
      <c r="W999" s="249">
        <v>-168725.89</v>
      </c>
      <c r="X999" s="249">
        <v>-168725.89</v>
      </c>
      <c r="Y999" s="249">
        <v>-103538.93</v>
      </c>
      <c r="Z999" s="249">
        <v>-103538.93</v>
      </c>
      <c r="AA999" s="249">
        <v>-103538.93</v>
      </c>
      <c r="AB999" s="249">
        <v>-185000</v>
      </c>
      <c r="AC999" s="249"/>
      <c r="AD999" s="249"/>
      <c r="AE999" s="249">
        <v>-160051.51083333333</v>
      </c>
      <c r="AF999" s="250"/>
      <c r="AG999" s="251"/>
      <c r="AH999" s="252"/>
      <c r="AI999" s="252"/>
      <c r="AJ999" s="252"/>
      <c r="AK999" s="253">
        <v>-160051.51083333333</v>
      </c>
      <c r="AL999" s="252">
        <v>-160051.51083333333</v>
      </c>
      <c r="AM999" s="254"/>
      <c r="AN999" s="252"/>
      <c r="AO999" s="255">
        <v>0</v>
      </c>
      <c r="AP999" s="252"/>
      <c r="AQ999" s="256">
        <v>-185000</v>
      </c>
      <c r="AR999" s="252"/>
      <c r="AS999" s="252"/>
      <c r="AT999" s="252"/>
      <c r="AU999" s="253">
        <v>-185000</v>
      </c>
      <c r="AV999" s="252">
        <v>-185000</v>
      </c>
      <c r="AW999" s="254"/>
      <c r="AX999" s="252"/>
      <c r="AY999" s="254">
        <v>0</v>
      </c>
      <c r="AZ999" s="258" t="s">
        <v>4908</v>
      </c>
      <c r="BA999" s="404"/>
      <c r="BC999" s="247" t="str">
        <f t="shared" si="117"/>
        <v/>
      </c>
      <c r="BD999" s="247" t="str">
        <f t="shared" si="117"/>
        <v/>
      </c>
      <c r="BE999" s="247" t="str">
        <f t="shared" si="117"/>
        <v/>
      </c>
      <c r="BF999" s="202" t="str">
        <f t="shared" si="117"/>
        <v>Non-Op</v>
      </c>
      <c r="BG999" s="202" t="str">
        <f t="shared" si="116"/>
        <v>NO</v>
      </c>
      <c r="BH999" s="202" t="str">
        <f t="shared" si="116"/>
        <v>NO</v>
      </c>
      <c r="BI999" s="202" t="str">
        <f t="shared" si="114"/>
        <v/>
      </c>
      <c r="BK999" s="202" t="b">
        <f t="shared" si="118"/>
        <v>1</v>
      </c>
      <c r="BL999" s="202" t="b">
        <f t="shared" si="118"/>
        <v>1</v>
      </c>
      <c r="BM999" s="202" t="b">
        <f t="shared" si="118"/>
        <v>1</v>
      </c>
      <c r="BN999" s="202" t="b">
        <f t="shared" si="118"/>
        <v>1</v>
      </c>
      <c r="BO999" s="202" t="b">
        <f t="shared" si="118"/>
        <v>1</v>
      </c>
      <c r="BP999" s="202" t="b">
        <f t="shared" si="118"/>
        <v>1</v>
      </c>
      <c r="BQ999" s="202" t="b">
        <f t="shared" si="118"/>
        <v>1</v>
      </c>
    </row>
    <row r="1000" spans="1:69" s="214" customFormat="1" ht="12" customHeight="1" x14ac:dyDescent="0.2">
      <c r="A1000" s="239">
        <v>22841001</v>
      </c>
      <c r="B1000" s="240" t="s">
        <v>2625</v>
      </c>
      <c r="C1000" s="200" t="s">
        <v>1324</v>
      </c>
      <c r="D1000" s="201" t="s">
        <v>479</v>
      </c>
      <c r="E1000" s="170"/>
      <c r="F1000" s="200"/>
      <c r="G1000" s="201"/>
      <c r="H1000" s="202" t="s">
        <v>1684</v>
      </c>
      <c r="I1000" s="202" t="s">
        <v>1684</v>
      </c>
      <c r="J1000" s="202" t="s">
        <v>1684</v>
      </c>
      <c r="K1000" s="202" t="s">
        <v>1684</v>
      </c>
      <c r="L1000" s="202" t="s">
        <v>1685</v>
      </c>
      <c r="M1000" s="202" t="s">
        <v>479</v>
      </c>
      <c r="N1000" s="202" t="s">
        <v>479</v>
      </c>
      <c r="O1000" s="167"/>
      <c r="P1000" s="203">
        <v>-2866722.27</v>
      </c>
      <c r="Q1000" s="203">
        <v>-2866722.27</v>
      </c>
      <c r="R1000" s="203">
        <v>-2866722.27</v>
      </c>
      <c r="S1000" s="203">
        <v>-2428589.7200000002</v>
      </c>
      <c r="T1000" s="203">
        <v>-2428589.7200000002</v>
      </c>
      <c r="U1000" s="203">
        <v>-2428589.7200000002</v>
      </c>
      <c r="V1000" s="203">
        <v>-2428589.7200000002</v>
      </c>
      <c r="W1000" s="203">
        <v>-2428589.7200000002</v>
      </c>
      <c r="X1000" s="203">
        <v>-2428589.7200000002</v>
      </c>
      <c r="Y1000" s="203">
        <v>-2428589.7200000002</v>
      </c>
      <c r="Z1000" s="203">
        <v>-2428589.7200000002</v>
      </c>
      <c r="AA1000" s="203">
        <v>-2428589.7200000002</v>
      </c>
      <c r="AB1000" s="203">
        <v>-2428589.7200000002</v>
      </c>
      <c r="AC1000" s="203"/>
      <c r="AD1000" s="203"/>
      <c r="AE1000" s="203">
        <v>-2519867.3345833332</v>
      </c>
      <c r="AF1000" s="215"/>
      <c r="AG1000" s="216"/>
      <c r="AH1000" s="205"/>
      <c r="AI1000" s="205"/>
      <c r="AJ1000" s="205"/>
      <c r="AK1000" s="206"/>
      <c r="AL1000" s="205">
        <v>0</v>
      </c>
      <c r="AM1000" s="207"/>
      <c r="AN1000" s="205">
        <v>-2519867.3345833332</v>
      </c>
      <c r="AO1000" s="208">
        <v>-2519867.3345833332</v>
      </c>
      <c r="AP1000" s="209"/>
      <c r="AQ1000" s="210">
        <v>-2428589.7200000002</v>
      </c>
      <c r="AR1000" s="205"/>
      <c r="AS1000" s="205"/>
      <c r="AT1000" s="205"/>
      <c r="AU1000" s="206"/>
      <c r="AV1000" s="205">
        <v>0</v>
      </c>
      <c r="AW1000" s="207"/>
      <c r="AX1000" s="205">
        <v>-2428589.7200000002</v>
      </c>
      <c r="AY1000" s="207">
        <v>-2428589.7200000002</v>
      </c>
      <c r="AZ1000" s="212"/>
      <c r="BA1000" s="404"/>
      <c r="BC1000" s="202" t="str">
        <f t="shared" si="117"/>
        <v/>
      </c>
      <c r="BD1000" s="202" t="str">
        <f t="shared" si="117"/>
        <v/>
      </c>
      <c r="BE1000" s="202" t="str">
        <f t="shared" si="117"/>
        <v/>
      </c>
      <c r="BF1000" s="202" t="str">
        <f t="shared" si="117"/>
        <v/>
      </c>
      <c r="BG1000" s="202" t="str">
        <f t="shared" si="116"/>
        <v>NO</v>
      </c>
      <c r="BH1000" s="202" t="str">
        <f t="shared" si="116"/>
        <v>W/C</v>
      </c>
      <c r="BI1000" s="202" t="str">
        <f t="shared" si="114"/>
        <v>W/C</v>
      </c>
      <c r="BK1000" s="202" t="b">
        <f t="shared" si="118"/>
        <v>1</v>
      </c>
      <c r="BL1000" s="202" t="b">
        <f t="shared" si="118"/>
        <v>1</v>
      </c>
      <c r="BM1000" s="202" t="b">
        <f t="shared" si="118"/>
        <v>1</v>
      </c>
      <c r="BN1000" s="202" t="b">
        <f t="shared" si="118"/>
        <v>1</v>
      </c>
      <c r="BO1000" s="202" t="b">
        <f t="shared" si="118"/>
        <v>1</v>
      </c>
      <c r="BP1000" s="202" t="b">
        <f t="shared" si="118"/>
        <v>1</v>
      </c>
      <c r="BQ1000" s="202" t="b">
        <f t="shared" si="118"/>
        <v>1</v>
      </c>
    </row>
    <row r="1001" spans="1:69" s="214" customFormat="1" ht="12" customHeight="1" x14ac:dyDescent="0.2">
      <c r="A1001" s="272">
        <v>22900001</v>
      </c>
      <c r="B1001" s="272" t="s">
        <v>2626</v>
      </c>
      <c r="C1001" s="273" t="s">
        <v>1325</v>
      </c>
      <c r="D1001" s="244" t="s">
        <v>479</v>
      </c>
      <c r="E1001" s="245"/>
      <c r="F1001" s="274">
        <v>43132</v>
      </c>
      <c r="G1001" s="244"/>
      <c r="H1001" s="247" t="s">
        <v>1684</v>
      </c>
      <c r="I1001" s="247" t="s">
        <v>1684</v>
      </c>
      <c r="J1001" s="247" t="s">
        <v>1684</v>
      </c>
      <c r="K1001" s="247" t="s">
        <v>1684</v>
      </c>
      <c r="L1001" s="247" t="s">
        <v>1685</v>
      </c>
      <c r="M1001" s="247" t="s">
        <v>479</v>
      </c>
      <c r="N1001" s="247" t="s">
        <v>479</v>
      </c>
      <c r="O1001" s="248"/>
      <c r="P1001" s="249">
        <v>0</v>
      </c>
      <c r="Q1001" s="249">
        <v>0</v>
      </c>
      <c r="R1001" s="249">
        <v>-13254826</v>
      </c>
      <c r="S1001" s="249">
        <v>-18931683</v>
      </c>
      <c r="T1001" s="249">
        <v>-24054569</v>
      </c>
      <c r="U1001" s="249">
        <v>-24054569</v>
      </c>
      <c r="V1001" s="249">
        <v>-24054569</v>
      </c>
      <c r="W1001" s="249">
        <v>-24054569</v>
      </c>
      <c r="X1001" s="249">
        <v>-24054569</v>
      </c>
      <c r="Y1001" s="249">
        <v>-24054569</v>
      </c>
      <c r="Z1001" s="249">
        <v>-24054569</v>
      </c>
      <c r="AA1001" s="249">
        <v>-24054569</v>
      </c>
      <c r="AB1001" s="249">
        <v>-24054569</v>
      </c>
      <c r="AC1001" s="249"/>
      <c r="AD1001" s="249"/>
      <c r="AE1001" s="249">
        <v>-19720862.125</v>
      </c>
      <c r="AF1001" s="250"/>
      <c r="AG1001" s="251"/>
      <c r="AH1001" s="252"/>
      <c r="AI1001" s="252"/>
      <c r="AJ1001" s="252"/>
      <c r="AK1001" s="253"/>
      <c r="AL1001" s="252">
        <v>0</v>
      </c>
      <c r="AM1001" s="254"/>
      <c r="AN1001" s="252">
        <v>-19720862.125</v>
      </c>
      <c r="AO1001" s="255">
        <v>-19720862.125</v>
      </c>
      <c r="AP1001" s="252"/>
      <c r="AQ1001" s="256">
        <v>-24054569</v>
      </c>
      <c r="AR1001" s="252"/>
      <c r="AS1001" s="252"/>
      <c r="AT1001" s="252"/>
      <c r="AU1001" s="253"/>
      <c r="AV1001" s="252">
        <v>0</v>
      </c>
      <c r="AW1001" s="254"/>
      <c r="AX1001" s="252">
        <v>-24054569</v>
      </c>
      <c r="AY1001" s="254">
        <v>-24054569</v>
      </c>
      <c r="AZ1001" s="258"/>
      <c r="BA1001" s="404"/>
      <c r="BC1001" s="202" t="str">
        <f t="shared" si="117"/>
        <v/>
      </c>
      <c r="BD1001" s="202" t="str">
        <f t="shared" si="117"/>
        <v/>
      </c>
      <c r="BE1001" s="202" t="str">
        <f t="shared" si="117"/>
        <v/>
      </c>
      <c r="BF1001" s="202" t="str">
        <f t="shared" si="117"/>
        <v/>
      </c>
      <c r="BG1001" s="202" t="str">
        <f t="shared" si="116"/>
        <v>NO</v>
      </c>
      <c r="BH1001" s="202" t="str">
        <f t="shared" si="116"/>
        <v>W/C</v>
      </c>
      <c r="BI1001" s="202" t="str">
        <f t="shared" si="114"/>
        <v>W/C</v>
      </c>
      <c r="BK1001" s="202" t="b">
        <f t="shared" si="118"/>
        <v>1</v>
      </c>
      <c r="BL1001" s="202" t="b">
        <f t="shared" si="118"/>
        <v>1</v>
      </c>
      <c r="BM1001" s="202" t="b">
        <f t="shared" si="118"/>
        <v>1</v>
      </c>
      <c r="BN1001" s="202" t="b">
        <f t="shared" si="118"/>
        <v>1</v>
      </c>
      <c r="BO1001" s="202" t="b">
        <f t="shared" si="118"/>
        <v>1</v>
      </c>
      <c r="BP1001" s="202" t="b">
        <f t="shared" si="118"/>
        <v>1</v>
      </c>
      <c r="BQ1001" s="202" t="b">
        <f t="shared" si="118"/>
        <v>1</v>
      </c>
    </row>
    <row r="1002" spans="1:69" s="214" customFormat="1" ht="12" customHeight="1" x14ac:dyDescent="0.2">
      <c r="A1002" s="272">
        <v>22900002</v>
      </c>
      <c r="B1002" s="272" t="s">
        <v>2627</v>
      </c>
      <c r="C1002" s="273" t="s">
        <v>1326</v>
      </c>
      <c r="D1002" s="244" t="s">
        <v>479</v>
      </c>
      <c r="E1002" s="245"/>
      <c r="F1002" s="274">
        <v>43132</v>
      </c>
      <c r="G1002" s="244"/>
      <c r="H1002" s="247" t="s">
        <v>1684</v>
      </c>
      <c r="I1002" s="247" t="s">
        <v>1684</v>
      </c>
      <c r="J1002" s="247" t="s">
        <v>1684</v>
      </c>
      <c r="K1002" s="247" t="s">
        <v>1684</v>
      </c>
      <c r="L1002" s="247" t="s">
        <v>1685</v>
      </c>
      <c r="M1002" s="247" t="s">
        <v>479</v>
      </c>
      <c r="N1002" s="247" t="s">
        <v>479</v>
      </c>
      <c r="O1002" s="248"/>
      <c r="P1002" s="249">
        <v>0</v>
      </c>
      <c r="Q1002" s="249">
        <v>0</v>
      </c>
      <c r="R1002" s="249">
        <v>-6183076</v>
      </c>
      <c r="S1002" s="249">
        <v>-8475167</v>
      </c>
      <c r="T1002" s="249">
        <v>-10523931</v>
      </c>
      <c r="U1002" s="249">
        <v>-10523931</v>
      </c>
      <c r="V1002" s="249">
        <v>-10523931</v>
      </c>
      <c r="W1002" s="249">
        <v>-10523931</v>
      </c>
      <c r="X1002" s="249">
        <v>-10523931</v>
      </c>
      <c r="Y1002" s="249">
        <v>-10523931</v>
      </c>
      <c r="Z1002" s="249">
        <v>-10523931</v>
      </c>
      <c r="AA1002" s="249">
        <v>-10523931</v>
      </c>
      <c r="AB1002" s="249">
        <v>-10523931</v>
      </c>
      <c r="AC1002" s="249"/>
      <c r="AD1002" s="249"/>
      <c r="AE1002" s="249">
        <v>-8675971.375</v>
      </c>
      <c r="AF1002" s="250"/>
      <c r="AG1002" s="251"/>
      <c r="AH1002" s="252"/>
      <c r="AI1002" s="252"/>
      <c r="AJ1002" s="252"/>
      <c r="AK1002" s="253"/>
      <c r="AL1002" s="252">
        <v>0</v>
      </c>
      <c r="AM1002" s="254"/>
      <c r="AN1002" s="252">
        <v>-8675971.375</v>
      </c>
      <c r="AO1002" s="255">
        <v>-8675971.375</v>
      </c>
      <c r="AP1002" s="252"/>
      <c r="AQ1002" s="256">
        <v>-10523931</v>
      </c>
      <c r="AR1002" s="252"/>
      <c r="AS1002" s="252"/>
      <c r="AT1002" s="252"/>
      <c r="AU1002" s="253"/>
      <c r="AV1002" s="252">
        <v>0</v>
      </c>
      <c r="AW1002" s="254"/>
      <c r="AX1002" s="252">
        <v>-10523931</v>
      </c>
      <c r="AY1002" s="254">
        <v>-10523931</v>
      </c>
      <c r="AZ1002" s="258"/>
      <c r="BA1002" s="404"/>
      <c r="BC1002" s="247" t="str">
        <f t="shared" si="117"/>
        <v/>
      </c>
      <c r="BD1002" s="247" t="str">
        <f t="shared" si="117"/>
        <v/>
      </c>
      <c r="BE1002" s="247" t="str">
        <f t="shared" si="117"/>
        <v/>
      </c>
      <c r="BF1002" s="202" t="str">
        <f t="shared" si="117"/>
        <v/>
      </c>
      <c r="BG1002" s="202" t="str">
        <f t="shared" si="116"/>
        <v>NO</v>
      </c>
      <c r="BH1002" s="202" t="str">
        <f t="shared" si="116"/>
        <v>W/C</v>
      </c>
      <c r="BI1002" s="202" t="str">
        <f t="shared" si="114"/>
        <v>W/C</v>
      </c>
      <c r="BK1002" s="202" t="b">
        <f t="shared" si="118"/>
        <v>1</v>
      </c>
      <c r="BL1002" s="202" t="b">
        <f t="shared" si="118"/>
        <v>1</v>
      </c>
      <c r="BM1002" s="202" t="b">
        <f t="shared" si="118"/>
        <v>1</v>
      </c>
      <c r="BN1002" s="202" t="b">
        <f t="shared" si="118"/>
        <v>1</v>
      </c>
      <c r="BO1002" s="202" t="b">
        <f t="shared" si="118"/>
        <v>1</v>
      </c>
      <c r="BP1002" s="202" t="b">
        <f t="shared" si="118"/>
        <v>1</v>
      </c>
      <c r="BQ1002" s="202" t="b">
        <f t="shared" si="118"/>
        <v>1</v>
      </c>
    </row>
    <row r="1003" spans="1:69" s="214" customFormat="1" ht="12" customHeight="1" x14ac:dyDescent="0.2">
      <c r="A1003" s="239">
        <v>23001021</v>
      </c>
      <c r="B1003" s="240" t="s">
        <v>2628</v>
      </c>
      <c r="C1003" s="200" t="s">
        <v>114</v>
      </c>
      <c r="D1003" s="201" t="s">
        <v>476</v>
      </c>
      <c r="E1003" s="170"/>
      <c r="F1003" s="200"/>
      <c r="G1003" s="201"/>
      <c r="H1003" s="202" t="s">
        <v>1684</v>
      </c>
      <c r="I1003" s="202" t="s">
        <v>476</v>
      </c>
      <c r="J1003" s="202" t="s">
        <v>1684</v>
      </c>
      <c r="K1003" s="202" t="s">
        <v>1684</v>
      </c>
      <c r="L1003" s="202" t="s">
        <v>1685</v>
      </c>
      <c r="M1003" s="202" t="s">
        <v>1685</v>
      </c>
      <c r="N1003" s="202" t="s">
        <v>1684</v>
      </c>
      <c r="O1003" s="167"/>
      <c r="P1003" s="203">
        <v>-61587958.560000002</v>
      </c>
      <c r="Q1003" s="203">
        <v>-61749085.979999997</v>
      </c>
      <c r="R1003" s="203">
        <v>-61910812.07</v>
      </c>
      <c r="S1003" s="203">
        <v>-62072961.740000002</v>
      </c>
      <c r="T1003" s="203">
        <v>-62235536.109999999</v>
      </c>
      <c r="U1003" s="203">
        <v>-62398536.270000003</v>
      </c>
      <c r="V1003" s="203">
        <v>-62560724.530000001</v>
      </c>
      <c r="W1003" s="203">
        <v>-62724544.009999998</v>
      </c>
      <c r="X1003" s="203">
        <v>-62888823.43</v>
      </c>
      <c r="Y1003" s="203">
        <v>-63048522.57</v>
      </c>
      <c r="Z1003" s="203">
        <v>-63197770.439999998</v>
      </c>
      <c r="AA1003" s="203">
        <v>-63305369.549999997</v>
      </c>
      <c r="AB1003" s="203">
        <v>-52488362.479999997</v>
      </c>
      <c r="AC1003" s="203"/>
      <c r="AD1003" s="203"/>
      <c r="AE1003" s="203">
        <v>-62094237.268333316</v>
      </c>
      <c r="AF1003" s="409">
        <v>4</v>
      </c>
      <c r="AG1003" s="409"/>
      <c r="AH1003" s="205"/>
      <c r="AI1003" s="205">
        <v>-62094237.268333316</v>
      </c>
      <c r="AJ1003" s="205"/>
      <c r="AK1003" s="206"/>
      <c r="AL1003" s="205">
        <v>-62094237.268333316</v>
      </c>
      <c r="AM1003" s="207"/>
      <c r="AN1003" s="205"/>
      <c r="AO1003" s="208">
        <v>0</v>
      </c>
      <c r="AP1003" s="209"/>
      <c r="AQ1003" s="210">
        <v>-52488362.479999997</v>
      </c>
      <c r="AR1003" s="205"/>
      <c r="AS1003" s="205">
        <v>-52488362.479999997</v>
      </c>
      <c r="AT1003" s="205"/>
      <c r="AU1003" s="206"/>
      <c r="AV1003" s="205">
        <v>-52488362.479999997</v>
      </c>
      <c r="AW1003" s="207"/>
      <c r="AX1003" s="205"/>
      <c r="AY1003" s="207">
        <v>0</v>
      </c>
      <c r="AZ1003" s="212"/>
      <c r="BA1003" s="404"/>
      <c r="BC1003" s="202" t="str">
        <f t="shared" si="117"/>
        <v/>
      </c>
      <c r="BD1003" s="202" t="str">
        <f t="shared" si="117"/>
        <v>ERB</v>
      </c>
      <c r="BE1003" s="202" t="str">
        <f t="shared" si="117"/>
        <v/>
      </c>
      <c r="BF1003" s="202" t="str">
        <f t="shared" si="117"/>
        <v/>
      </c>
      <c r="BG1003" s="202" t="str">
        <f t="shared" si="116"/>
        <v>NO</v>
      </c>
      <c r="BH1003" s="202" t="str">
        <f t="shared" si="116"/>
        <v>NO</v>
      </c>
      <c r="BI1003" s="202" t="str">
        <f t="shared" si="114"/>
        <v/>
      </c>
      <c r="BK1003" s="202" t="b">
        <f t="shared" si="118"/>
        <v>1</v>
      </c>
      <c r="BL1003" s="202" t="b">
        <f t="shared" si="118"/>
        <v>1</v>
      </c>
      <c r="BM1003" s="202" t="b">
        <f t="shared" si="118"/>
        <v>1</v>
      </c>
      <c r="BN1003" s="202" t="b">
        <f t="shared" si="118"/>
        <v>1</v>
      </c>
      <c r="BO1003" s="202" t="b">
        <f t="shared" si="118"/>
        <v>1</v>
      </c>
      <c r="BP1003" s="202" t="b">
        <f t="shared" si="118"/>
        <v>1</v>
      </c>
      <c r="BQ1003" s="202" t="b">
        <f t="shared" si="118"/>
        <v>1</v>
      </c>
    </row>
    <row r="1004" spans="1:69" s="214" customFormat="1" ht="12" customHeight="1" x14ac:dyDescent="0.2">
      <c r="A1004" s="239">
        <v>23001031</v>
      </c>
      <c r="B1004" s="240" t="s">
        <v>2629</v>
      </c>
      <c r="C1004" s="200" t="s">
        <v>115</v>
      </c>
      <c r="D1004" s="201" t="s">
        <v>476</v>
      </c>
      <c r="E1004" s="170"/>
      <c r="F1004" s="200"/>
      <c r="G1004" s="201"/>
      <c r="H1004" s="202" t="s">
        <v>1684</v>
      </c>
      <c r="I1004" s="202" t="s">
        <v>476</v>
      </c>
      <c r="J1004" s="202" t="s">
        <v>1684</v>
      </c>
      <c r="K1004" s="202" t="s">
        <v>1684</v>
      </c>
      <c r="L1004" s="202" t="s">
        <v>1685</v>
      </c>
      <c r="M1004" s="202" t="s">
        <v>1685</v>
      </c>
      <c r="N1004" s="202" t="s">
        <v>1684</v>
      </c>
      <c r="O1004" s="167"/>
      <c r="P1004" s="203">
        <v>-41788359.140000001</v>
      </c>
      <c r="Q1004" s="203">
        <v>-41902069.460000001</v>
      </c>
      <c r="R1004" s="203">
        <v>-42014179.93</v>
      </c>
      <c r="S1004" s="203">
        <v>-41066547.009999998</v>
      </c>
      <c r="T1004" s="203">
        <v>-41176422.009999998</v>
      </c>
      <c r="U1004" s="203">
        <v>-41286591</v>
      </c>
      <c r="V1004" s="203">
        <v>-41019971.270000003</v>
      </c>
      <c r="W1004" s="203">
        <v>-40929387.530000001</v>
      </c>
      <c r="X1004" s="203">
        <v>-40358281.350000001</v>
      </c>
      <c r="Y1004" s="203">
        <v>-40010906.030000001</v>
      </c>
      <c r="Z1004" s="203">
        <v>-39814091.539999999</v>
      </c>
      <c r="AA1004" s="203">
        <v>-39248418.25</v>
      </c>
      <c r="AB1004" s="203">
        <v>-40212666.649999999</v>
      </c>
      <c r="AC1004" s="203"/>
      <c r="AD1004" s="203"/>
      <c r="AE1004" s="203">
        <v>-40818948.189583339</v>
      </c>
      <c r="AF1004" s="409">
        <v>4</v>
      </c>
      <c r="AG1004" s="409"/>
      <c r="AH1004" s="205"/>
      <c r="AI1004" s="205">
        <v>-40818948.189583339</v>
      </c>
      <c r="AJ1004" s="205"/>
      <c r="AK1004" s="206"/>
      <c r="AL1004" s="205">
        <v>-40818948.189583339</v>
      </c>
      <c r="AM1004" s="207"/>
      <c r="AN1004" s="205"/>
      <c r="AO1004" s="208">
        <v>0</v>
      </c>
      <c r="AP1004" s="209"/>
      <c r="AQ1004" s="210">
        <v>-40212666.649999999</v>
      </c>
      <c r="AR1004" s="205"/>
      <c r="AS1004" s="205">
        <v>-40212666.649999999</v>
      </c>
      <c r="AT1004" s="205"/>
      <c r="AU1004" s="206"/>
      <c r="AV1004" s="205">
        <v>-40212666.649999999</v>
      </c>
      <c r="AW1004" s="207"/>
      <c r="AX1004" s="205"/>
      <c r="AY1004" s="207">
        <v>0</v>
      </c>
      <c r="AZ1004" s="212"/>
      <c r="BA1004" s="404"/>
      <c r="BC1004" s="202" t="str">
        <f t="shared" si="117"/>
        <v/>
      </c>
      <c r="BD1004" s="202" t="str">
        <f t="shared" si="117"/>
        <v>ERB</v>
      </c>
      <c r="BE1004" s="202" t="str">
        <f t="shared" si="117"/>
        <v/>
      </c>
      <c r="BF1004" s="202" t="str">
        <f t="shared" si="117"/>
        <v/>
      </c>
      <c r="BG1004" s="202" t="str">
        <f t="shared" si="116"/>
        <v>NO</v>
      </c>
      <c r="BH1004" s="202" t="str">
        <f t="shared" si="116"/>
        <v>NO</v>
      </c>
      <c r="BI1004" s="202" t="str">
        <f t="shared" si="114"/>
        <v/>
      </c>
      <c r="BK1004" s="202" t="b">
        <f t="shared" si="118"/>
        <v>1</v>
      </c>
      <c r="BL1004" s="202" t="b">
        <f t="shared" si="118"/>
        <v>1</v>
      </c>
      <c r="BM1004" s="202" t="b">
        <f t="shared" si="118"/>
        <v>1</v>
      </c>
      <c r="BN1004" s="202" t="b">
        <f t="shared" si="118"/>
        <v>1</v>
      </c>
      <c r="BO1004" s="202" t="b">
        <f t="shared" si="118"/>
        <v>1</v>
      </c>
      <c r="BP1004" s="202" t="b">
        <f t="shared" si="118"/>
        <v>1</v>
      </c>
      <c r="BQ1004" s="202" t="b">
        <f t="shared" si="118"/>
        <v>1</v>
      </c>
    </row>
    <row r="1005" spans="1:69" s="214" customFormat="1" ht="12" customHeight="1" x14ac:dyDescent="0.2">
      <c r="A1005" s="239">
        <v>23001041</v>
      </c>
      <c r="B1005" s="240" t="s">
        <v>2630</v>
      </c>
      <c r="C1005" s="200" t="s">
        <v>116</v>
      </c>
      <c r="D1005" s="201" t="s">
        <v>476</v>
      </c>
      <c r="E1005" s="170"/>
      <c r="F1005" s="200"/>
      <c r="G1005" s="201"/>
      <c r="H1005" s="202" t="s">
        <v>1684</v>
      </c>
      <c r="I1005" s="202" t="s">
        <v>476</v>
      </c>
      <c r="J1005" s="202" t="s">
        <v>1684</v>
      </c>
      <c r="K1005" s="202" t="s">
        <v>1684</v>
      </c>
      <c r="L1005" s="202" t="s">
        <v>1685</v>
      </c>
      <c r="M1005" s="202" t="s">
        <v>1685</v>
      </c>
      <c r="N1005" s="202" t="s">
        <v>1684</v>
      </c>
      <c r="O1005" s="167"/>
      <c r="P1005" s="203">
        <v>-13932930.6</v>
      </c>
      <c r="Q1005" s="203">
        <v>-13972433.24</v>
      </c>
      <c r="R1005" s="203">
        <v>-14011672.49</v>
      </c>
      <c r="S1005" s="203">
        <v>-14051021.939999999</v>
      </c>
      <c r="T1005" s="203">
        <v>-14090481.9</v>
      </c>
      <c r="U1005" s="203">
        <v>-14130052.67</v>
      </c>
      <c r="V1005" s="203">
        <v>-14169734.57</v>
      </c>
      <c r="W1005" s="203">
        <v>-14209527.91</v>
      </c>
      <c r="X1005" s="203">
        <v>-14249433</v>
      </c>
      <c r="Y1005" s="203">
        <v>-14289450.16</v>
      </c>
      <c r="Z1005" s="203">
        <v>-14329579.699999999</v>
      </c>
      <c r="AA1005" s="203">
        <v>-14369821.939999999</v>
      </c>
      <c r="AB1005" s="203">
        <v>-14410177.189999999</v>
      </c>
      <c r="AC1005" s="203"/>
      <c r="AD1005" s="203"/>
      <c r="AE1005" s="203">
        <v>-14170396.95125</v>
      </c>
      <c r="AF1005" s="409">
        <v>4</v>
      </c>
      <c r="AG1005" s="409"/>
      <c r="AH1005" s="205"/>
      <c r="AI1005" s="205">
        <v>-14170396.95125</v>
      </c>
      <c r="AJ1005" s="205"/>
      <c r="AK1005" s="206"/>
      <c r="AL1005" s="205">
        <v>-14170396.95125</v>
      </c>
      <c r="AM1005" s="207"/>
      <c r="AN1005" s="205"/>
      <c r="AO1005" s="208">
        <v>0</v>
      </c>
      <c r="AP1005" s="209"/>
      <c r="AQ1005" s="210">
        <v>-14410177.189999999</v>
      </c>
      <c r="AR1005" s="205"/>
      <c r="AS1005" s="205">
        <v>-14410177.189999999</v>
      </c>
      <c r="AT1005" s="205"/>
      <c r="AU1005" s="206"/>
      <c r="AV1005" s="205">
        <v>-14410177.189999999</v>
      </c>
      <c r="AW1005" s="207"/>
      <c r="AX1005" s="205"/>
      <c r="AY1005" s="207">
        <v>0</v>
      </c>
      <c r="AZ1005" s="212"/>
      <c r="BA1005" s="404"/>
      <c r="BC1005" s="202" t="str">
        <f t="shared" ref="BC1005:BF1037" si="119">IF(VALUE(AR1005),BC$7,IF(ISBLANK(AR1005),"",BC$7))</f>
        <v/>
      </c>
      <c r="BD1005" s="202" t="str">
        <f t="shared" si="119"/>
        <v>ERB</v>
      </c>
      <c r="BE1005" s="202" t="str">
        <f t="shared" si="119"/>
        <v/>
      </c>
      <c r="BF1005" s="202" t="str">
        <f t="shared" si="119"/>
        <v/>
      </c>
      <c r="BG1005" s="202" t="str">
        <f t="shared" si="116"/>
        <v>NO</v>
      </c>
      <c r="BH1005" s="202" t="str">
        <f t="shared" si="116"/>
        <v>NO</v>
      </c>
      <c r="BI1005" s="202" t="str">
        <f t="shared" si="114"/>
        <v/>
      </c>
      <c r="BK1005" s="202" t="b">
        <f t="shared" si="118"/>
        <v>1</v>
      </c>
      <c r="BL1005" s="202" t="b">
        <f t="shared" si="118"/>
        <v>1</v>
      </c>
      <c r="BM1005" s="202" t="b">
        <f t="shared" si="118"/>
        <v>1</v>
      </c>
      <c r="BN1005" s="202" t="b">
        <f t="shared" si="118"/>
        <v>1</v>
      </c>
      <c r="BO1005" s="202" t="b">
        <f t="shared" si="118"/>
        <v>1</v>
      </c>
      <c r="BP1005" s="202" t="b">
        <f t="shared" si="118"/>
        <v>1</v>
      </c>
      <c r="BQ1005" s="202" t="b">
        <f t="shared" si="118"/>
        <v>1</v>
      </c>
    </row>
    <row r="1006" spans="1:69" s="214" customFormat="1" ht="12" customHeight="1" x14ac:dyDescent="0.2">
      <c r="A1006" s="239">
        <v>23001043</v>
      </c>
      <c r="B1006" s="240" t="s">
        <v>2631</v>
      </c>
      <c r="C1006" s="200" t="s">
        <v>131</v>
      </c>
      <c r="D1006" s="201" t="s">
        <v>1688</v>
      </c>
      <c r="E1006" s="170"/>
      <c r="F1006" s="200"/>
      <c r="G1006" s="201"/>
      <c r="H1006" s="202" t="s">
        <v>1684</v>
      </c>
      <c r="I1006" s="202" t="s">
        <v>476</v>
      </c>
      <c r="J1006" s="202" t="s">
        <v>477</v>
      </c>
      <c r="K1006" s="202" t="s">
        <v>1684</v>
      </c>
      <c r="L1006" s="202" t="s">
        <v>1685</v>
      </c>
      <c r="M1006" s="202" t="s">
        <v>1685</v>
      </c>
      <c r="N1006" s="202" t="s">
        <v>1684</v>
      </c>
      <c r="O1006" s="237"/>
      <c r="P1006" s="203">
        <v>0</v>
      </c>
      <c r="Q1006" s="203">
        <v>0</v>
      </c>
      <c r="R1006" s="203">
        <v>0</v>
      </c>
      <c r="S1006" s="203">
        <v>0</v>
      </c>
      <c r="T1006" s="203">
        <v>0</v>
      </c>
      <c r="U1006" s="203">
        <v>0</v>
      </c>
      <c r="V1006" s="203">
        <v>0</v>
      </c>
      <c r="W1006" s="203">
        <v>0</v>
      </c>
      <c r="X1006" s="203">
        <v>0</v>
      </c>
      <c r="Y1006" s="203">
        <v>0</v>
      </c>
      <c r="Z1006" s="203">
        <v>0</v>
      </c>
      <c r="AA1006" s="203">
        <v>0</v>
      </c>
      <c r="AB1006" s="203">
        <v>0</v>
      </c>
      <c r="AC1006" s="203"/>
      <c r="AD1006" s="203"/>
      <c r="AE1006" s="203">
        <v>0</v>
      </c>
      <c r="AF1006" s="409">
        <v>5</v>
      </c>
      <c r="AG1006" s="409">
        <v>1</v>
      </c>
      <c r="AH1006" s="205"/>
      <c r="AI1006" s="205">
        <v>0</v>
      </c>
      <c r="AJ1006" s="205">
        <v>0</v>
      </c>
      <c r="AK1006" s="206"/>
      <c r="AL1006" s="205">
        <v>0</v>
      </c>
      <c r="AM1006" s="207"/>
      <c r="AN1006" s="205"/>
      <c r="AO1006" s="208">
        <v>0</v>
      </c>
      <c r="AP1006" s="205"/>
      <c r="AQ1006" s="210">
        <v>0</v>
      </c>
      <c r="AR1006" s="205"/>
      <c r="AS1006" s="205">
        <v>0</v>
      </c>
      <c r="AT1006" s="205">
        <v>0</v>
      </c>
      <c r="AU1006" s="206"/>
      <c r="AV1006" s="205">
        <v>0</v>
      </c>
      <c r="AW1006" s="207"/>
      <c r="AX1006" s="205"/>
      <c r="AY1006" s="207">
        <v>0</v>
      </c>
      <c r="AZ1006" s="212"/>
      <c r="BA1006" s="404"/>
      <c r="BC1006" s="202" t="str">
        <f t="shared" si="119"/>
        <v/>
      </c>
      <c r="BD1006" s="202" t="str">
        <f t="shared" si="119"/>
        <v>ERB</v>
      </c>
      <c r="BE1006" s="202" t="str">
        <f t="shared" si="119"/>
        <v>GRB</v>
      </c>
      <c r="BF1006" s="202" t="str">
        <f t="shared" si="119"/>
        <v/>
      </c>
      <c r="BG1006" s="202" t="str">
        <f t="shared" si="116"/>
        <v>NO</v>
      </c>
      <c r="BH1006" s="202" t="str">
        <f t="shared" si="116"/>
        <v>NO</v>
      </c>
      <c r="BI1006" s="202" t="str">
        <f t="shared" si="114"/>
        <v/>
      </c>
      <c r="BK1006" s="202" t="b">
        <f t="shared" si="118"/>
        <v>1</v>
      </c>
      <c r="BL1006" s="202" t="b">
        <f t="shared" si="118"/>
        <v>1</v>
      </c>
      <c r="BM1006" s="202" t="b">
        <f t="shared" si="118"/>
        <v>1</v>
      </c>
      <c r="BN1006" s="202" t="b">
        <f t="shared" si="118"/>
        <v>1</v>
      </c>
      <c r="BO1006" s="202" t="b">
        <f t="shared" si="118"/>
        <v>1</v>
      </c>
      <c r="BP1006" s="202" t="b">
        <f t="shared" si="118"/>
        <v>1</v>
      </c>
      <c r="BQ1006" s="202" t="b">
        <f t="shared" si="118"/>
        <v>1</v>
      </c>
    </row>
    <row r="1007" spans="1:69" s="214" customFormat="1" ht="12" customHeight="1" x14ac:dyDescent="0.2">
      <c r="A1007" s="239">
        <v>23001061</v>
      </c>
      <c r="B1007" s="240" t="s">
        <v>2632</v>
      </c>
      <c r="C1007" s="200" t="s">
        <v>117</v>
      </c>
      <c r="D1007" s="201" t="s">
        <v>476</v>
      </c>
      <c r="E1007" s="170"/>
      <c r="F1007" s="200"/>
      <c r="G1007" s="201"/>
      <c r="H1007" s="202" t="s">
        <v>1684</v>
      </c>
      <c r="I1007" s="202" t="s">
        <v>476</v>
      </c>
      <c r="J1007" s="202" t="s">
        <v>1684</v>
      </c>
      <c r="K1007" s="202" t="s">
        <v>1684</v>
      </c>
      <c r="L1007" s="202" t="s">
        <v>1685</v>
      </c>
      <c r="M1007" s="202" t="s">
        <v>1685</v>
      </c>
      <c r="N1007" s="202" t="s">
        <v>1684</v>
      </c>
      <c r="O1007" s="167"/>
      <c r="P1007" s="203">
        <v>-3831129.47</v>
      </c>
      <c r="Q1007" s="203">
        <v>-3832502.32</v>
      </c>
      <c r="R1007" s="203">
        <v>-3833875.63</v>
      </c>
      <c r="S1007" s="203">
        <v>-3835249.4</v>
      </c>
      <c r="T1007" s="203">
        <v>-3836623.69</v>
      </c>
      <c r="U1007" s="203">
        <v>-3837998.45</v>
      </c>
      <c r="V1007" s="203">
        <v>-3839373.74</v>
      </c>
      <c r="W1007" s="203">
        <v>-3840749.52</v>
      </c>
      <c r="X1007" s="203">
        <v>-3842125.78</v>
      </c>
      <c r="Y1007" s="203">
        <v>-3843502.54</v>
      </c>
      <c r="Z1007" s="203">
        <v>-3844879.77</v>
      </c>
      <c r="AA1007" s="203">
        <v>-3846257.48</v>
      </c>
      <c r="AB1007" s="203">
        <v>-4532108.43</v>
      </c>
      <c r="AC1007" s="203"/>
      <c r="AD1007" s="203"/>
      <c r="AE1007" s="203">
        <v>-3867896.4391666669</v>
      </c>
      <c r="AF1007" s="409">
        <v>4</v>
      </c>
      <c r="AG1007" s="409"/>
      <c r="AH1007" s="205"/>
      <c r="AI1007" s="205">
        <v>-3867896.4391666669</v>
      </c>
      <c r="AJ1007" s="205"/>
      <c r="AK1007" s="206"/>
      <c r="AL1007" s="205">
        <v>-3867896.4391666669</v>
      </c>
      <c r="AM1007" s="207"/>
      <c r="AN1007" s="205"/>
      <c r="AO1007" s="208">
        <v>0</v>
      </c>
      <c r="AP1007" s="209"/>
      <c r="AQ1007" s="210">
        <v>-4532108.43</v>
      </c>
      <c r="AR1007" s="205"/>
      <c r="AS1007" s="205">
        <v>-4532108.43</v>
      </c>
      <c r="AT1007" s="205"/>
      <c r="AU1007" s="206"/>
      <c r="AV1007" s="205">
        <v>-4532108.43</v>
      </c>
      <c r="AW1007" s="207"/>
      <c r="AX1007" s="205"/>
      <c r="AY1007" s="207">
        <v>0</v>
      </c>
      <c r="AZ1007" s="212"/>
      <c r="BA1007" s="404"/>
      <c r="BC1007" s="202" t="str">
        <f t="shared" si="119"/>
        <v/>
      </c>
      <c r="BD1007" s="202" t="str">
        <f t="shared" si="119"/>
        <v>ERB</v>
      </c>
      <c r="BE1007" s="202" t="str">
        <f t="shared" si="119"/>
        <v/>
      </c>
      <c r="BF1007" s="202" t="str">
        <f t="shared" si="119"/>
        <v/>
      </c>
      <c r="BG1007" s="202" t="str">
        <f t="shared" si="116"/>
        <v>NO</v>
      </c>
      <c r="BH1007" s="202" t="str">
        <f t="shared" si="116"/>
        <v>NO</v>
      </c>
      <c r="BI1007" s="202" t="str">
        <f t="shared" si="114"/>
        <v/>
      </c>
      <c r="BK1007" s="202" t="b">
        <f t="shared" si="118"/>
        <v>1</v>
      </c>
      <c r="BL1007" s="202" t="b">
        <f t="shared" si="118"/>
        <v>1</v>
      </c>
      <c r="BM1007" s="202" t="b">
        <f t="shared" si="118"/>
        <v>1</v>
      </c>
      <c r="BN1007" s="202" t="b">
        <f t="shared" si="118"/>
        <v>1</v>
      </c>
      <c r="BO1007" s="202" t="b">
        <f t="shared" si="118"/>
        <v>1</v>
      </c>
      <c r="BP1007" s="202" t="b">
        <f t="shared" si="118"/>
        <v>1</v>
      </c>
      <c r="BQ1007" s="202" t="b">
        <f t="shared" si="118"/>
        <v>1</v>
      </c>
    </row>
    <row r="1008" spans="1:69" s="214" customFormat="1" ht="12" customHeight="1" x14ac:dyDescent="0.2">
      <c r="A1008" s="239">
        <v>23001071</v>
      </c>
      <c r="B1008" s="240" t="s">
        <v>2633</v>
      </c>
      <c r="C1008" s="200" t="s">
        <v>118</v>
      </c>
      <c r="D1008" s="201" t="s">
        <v>476</v>
      </c>
      <c r="E1008" s="170"/>
      <c r="F1008" s="200"/>
      <c r="G1008" s="201"/>
      <c r="H1008" s="202" t="s">
        <v>1684</v>
      </c>
      <c r="I1008" s="202" t="s">
        <v>476</v>
      </c>
      <c r="J1008" s="202" t="s">
        <v>1684</v>
      </c>
      <c r="K1008" s="202" t="s">
        <v>1684</v>
      </c>
      <c r="L1008" s="202" t="s">
        <v>1685</v>
      </c>
      <c r="M1008" s="202" t="s">
        <v>1685</v>
      </c>
      <c r="N1008" s="202" t="s">
        <v>1684</v>
      </c>
      <c r="O1008" s="167"/>
      <c r="P1008" s="203">
        <v>-9888713.8800000008</v>
      </c>
      <c r="Q1008" s="203">
        <v>-9891500.9399999995</v>
      </c>
      <c r="R1008" s="203">
        <v>-9894288.7599999998</v>
      </c>
      <c r="S1008" s="203">
        <v>-9897077.4100000001</v>
      </c>
      <c r="T1008" s="203">
        <v>-9899866.8800000008</v>
      </c>
      <c r="U1008" s="203">
        <v>-9902657.1400000006</v>
      </c>
      <c r="V1008" s="203">
        <v>-9905448.2100000009</v>
      </c>
      <c r="W1008" s="203">
        <v>-9908240.1899999995</v>
      </c>
      <c r="X1008" s="203">
        <v>-9911033.0500000007</v>
      </c>
      <c r="Y1008" s="203">
        <v>-9913826.6099999994</v>
      </c>
      <c r="Z1008" s="203">
        <v>-9916621.0299999993</v>
      </c>
      <c r="AA1008" s="203">
        <v>-9919416.2200000007</v>
      </c>
      <c r="AB1008" s="203">
        <v>-8852463.3499999996</v>
      </c>
      <c r="AC1008" s="203"/>
      <c r="AD1008" s="203"/>
      <c r="AE1008" s="203">
        <v>-9860880.4212499987</v>
      </c>
      <c r="AF1008" s="409">
        <v>4</v>
      </c>
      <c r="AG1008" s="409"/>
      <c r="AH1008" s="205"/>
      <c r="AI1008" s="205">
        <v>-9860880.4212499987</v>
      </c>
      <c r="AJ1008" s="205"/>
      <c r="AK1008" s="206"/>
      <c r="AL1008" s="205">
        <v>-9860880.4212499987</v>
      </c>
      <c r="AM1008" s="207"/>
      <c r="AN1008" s="205"/>
      <c r="AO1008" s="208">
        <v>0</v>
      </c>
      <c r="AP1008" s="209"/>
      <c r="AQ1008" s="210">
        <v>-8852463.3499999996</v>
      </c>
      <c r="AR1008" s="205"/>
      <c r="AS1008" s="205">
        <v>-8852463.3499999996</v>
      </c>
      <c r="AT1008" s="205"/>
      <c r="AU1008" s="206"/>
      <c r="AV1008" s="205">
        <v>-8852463.3499999996</v>
      </c>
      <c r="AW1008" s="207"/>
      <c r="AX1008" s="205"/>
      <c r="AY1008" s="207">
        <v>0</v>
      </c>
      <c r="AZ1008" s="212"/>
      <c r="BA1008" s="404"/>
      <c r="BC1008" s="202" t="str">
        <f t="shared" si="119"/>
        <v/>
      </c>
      <c r="BD1008" s="202" t="str">
        <f t="shared" si="119"/>
        <v>ERB</v>
      </c>
      <c r="BE1008" s="202" t="str">
        <f t="shared" si="119"/>
        <v/>
      </c>
      <c r="BF1008" s="202" t="str">
        <f t="shared" si="119"/>
        <v/>
      </c>
      <c r="BG1008" s="202" t="str">
        <f t="shared" si="116"/>
        <v>NO</v>
      </c>
      <c r="BH1008" s="202" t="str">
        <f t="shared" si="116"/>
        <v>NO</v>
      </c>
      <c r="BI1008" s="202" t="str">
        <f t="shared" si="114"/>
        <v/>
      </c>
      <c r="BK1008" s="202" t="b">
        <f t="shared" si="118"/>
        <v>1</v>
      </c>
      <c r="BL1008" s="202" t="b">
        <f t="shared" si="118"/>
        <v>1</v>
      </c>
      <c r="BM1008" s="202" t="b">
        <f t="shared" si="118"/>
        <v>1</v>
      </c>
      <c r="BN1008" s="202" t="b">
        <f t="shared" si="118"/>
        <v>1</v>
      </c>
      <c r="BO1008" s="202" t="b">
        <f t="shared" si="118"/>
        <v>1</v>
      </c>
      <c r="BP1008" s="202" t="b">
        <f t="shared" si="118"/>
        <v>1</v>
      </c>
      <c r="BQ1008" s="202" t="b">
        <f t="shared" si="118"/>
        <v>1</v>
      </c>
    </row>
    <row r="1009" spans="1:69" s="214" customFormat="1" ht="12" customHeight="1" x14ac:dyDescent="0.2">
      <c r="A1009" s="239">
        <v>23001092</v>
      </c>
      <c r="B1009" s="240" t="s">
        <v>2634</v>
      </c>
      <c r="C1009" s="200" t="s">
        <v>1327</v>
      </c>
      <c r="D1009" s="201" t="s">
        <v>477</v>
      </c>
      <c r="E1009" s="170"/>
      <c r="F1009" s="200"/>
      <c r="G1009" s="201"/>
      <c r="H1009" s="202" t="s">
        <v>1684</v>
      </c>
      <c r="I1009" s="202" t="s">
        <v>1684</v>
      </c>
      <c r="J1009" s="202" t="s">
        <v>477</v>
      </c>
      <c r="K1009" s="202" t="s">
        <v>1684</v>
      </c>
      <c r="L1009" s="202" t="s">
        <v>1685</v>
      </c>
      <c r="M1009" s="202" t="s">
        <v>1685</v>
      </c>
      <c r="N1009" s="202" t="s">
        <v>1684</v>
      </c>
      <c r="O1009" s="167"/>
      <c r="P1009" s="203">
        <v>-9172901.0099999998</v>
      </c>
      <c r="Q1009" s="203">
        <v>-9176704.4000000004</v>
      </c>
      <c r="R1009" s="203">
        <v>-9179494.0800000001</v>
      </c>
      <c r="S1009" s="203">
        <v>-9182284.5500000007</v>
      </c>
      <c r="T1009" s="203">
        <v>-9185075.9100000001</v>
      </c>
      <c r="U1009" s="203">
        <v>-9187868.1400000006</v>
      </c>
      <c r="V1009" s="203">
        <v>-9190661.1899999995</v>
      </c>
      <c r="W1009" s="203">
        <v>-9193455.2300000004</v>
      </c>
      <c r="X1009" s="203">
        <v>-9196250.0999999996</v>
      </c>
      <c r="Y1009" s="203">
        <v>-9199045.8100000005</v>
      </c>
      <c r="Z1009" s="203">
        <v>-9201842.2899999991</v>
      </c>
      <c r="AA1009" s="203">
        <v>-9204639.7100000009</v>
      </c>
      <c r="AB1009" s="203">
        <v>-9941119.6899999995</v>
      </c>
      <c r="AC1009" s="203"/>
      <c r="AD1009" s="203"/>
      <c r="AE1009" s="203">
        <v>-9221194.3133333325</v>
      </c>
      <c r="AF1009" s="409"/>
      <c r="AG1009" s="409">
        <v>1</v>
      </c>
      <c r="AH1009" s="205"/>
      <c r="AI1009" s="205"/>
      <c r="AJ1009" s="205">
        <v>-9221194.3133333325</v>
      </c>
      <c r="AK1009" s="206"/>
      <c r="AL1009" s="205">
        <v>-9221194.3133333325</v>
      </c>
      <c r="AM1009" s="207"/>
      <c r="AN1009" s="205"/>
      <c r="AO1009" s="208">
        <v>0</v>
      </c>
      <c r="AP1009" s="209"/>
      <c r="AQ1009" s="210">
        <v>-9941119.6899999995</v>
      </c>
      <c r="AR1009" s="205"/>
      <c r="AS1009" s="205"/>
      <c r="AT1009" s="205">
        <v>-9941119.6899999995</v>
      </c>
      <c r="AU1009" s="206"/>
      <c r="AV1009" s="205">
        <v>-9941119.6899999995</v>
      </c>
      <c r="AW1009" s="207"/>
      <c r="AX1009" s="205"/>
      <c r="AY1009" s="207">
        <v>0</v>
      </c>
      <c r="AZ1009" s="212"/>
      <c r="BA1009" s="404"/>
      <c r="BC1009" s="202" t="str">
        <f t="shared" si="119"/>
        <v/>
      </c>
      <c r="BD1009" s="202" t="str">
        <f t="shared" si="119"/>
        <v/>
      </c>
      <c r="BE1009" s="202" t="str">
        <f t="shared" si="119"/>
        <v>GRB</v>
      </c>
      <c r="BF1009" s="202" t="str">
        <f t="shared" si="119"/>
        <v/>
      </c>
      <c r="BG1009" s="202" t="str">
        <f t="shared" si="116"/>
        <v>NO</v>
      </c>
      <c r="BH1009" s="202" t="str">
        <f t="shared" si="116"/>
        <v>NO</v>
      </c>
      <c r="BI1009" s="202" t="str">
        <f t="shared" si="114"/>
        <v/>
      </c>
      <c r="BK1009" s="202" t="b">
        <f t="shared" si="118"/>
        <v>1</v>
      </c>
      <c r="BL1009" s="202" t="b">
        <f t="shared" si="118"/>
        <v>1</v>
      </c>
      <c r="BM1009" s="202" t="b">
        <f t="shared" si="118"/>
        <v>1</v>
      </c>
      <c r="BN1009" s="202" t="b">
        <f t="shared" si="118"/>
        <v>1</v>
      </c>
      <c r="BO1009" s="202" t="b">
        <f t="shared" si="118"/>
        <v>1</v>
      </c>
      <c r="BP1009" s="202" t="b">
        <f t="shared" si="118"/>
        <v>1</v>
      </c>
      <c r="BQ1009" s="202" t="b">
        <f t="shared" si="118"/>
        <v>1</v>
      </c>
    </row>
    <row r="1010" spans="1:69" s="214" customFormat="1" ht="12" customHeight="1" x14ac:dyDescent="0.2">
      <c r="A1010" s="291">
        <v>23001122</v>
      </c>
      <c r="B1010" s="292" t="s">
        <v>2635</v>
      </c>
      <c r="C1010" s="243" t="s">
        <v>1328</v>
      </c>
      <c r="D1010" s="244" t="s">
        <v>477</v>
      </c>
      <c r="E1010" s="245"/>
      <c r="F1010" s="274">
        <v>42995</v>
      </c>
      <c r="G1010" s="244"/>
      <c r="H1010" s="247" t="s">
        <v>1684</v>
      </c>
      <c r="I1010" s="247" t="s">
        <v>1684</v>
      </c>
      <c r="J1010" s="247" t="s">
        <v>477</v>
      </c>
      <c r="K1010" s="247" t="s">
        <v>1684</v>
      </c>
      <c r="L1010" s="247" t="s">
        <v>1685</v>
      </c>
      <c r="M1010" s="247" t="s">
        <v>1685</v>
      </c>
      <c r="N1010" s="247" t="s">
        <v>1684</v>
      </c>
      <c r="O1010" s="248"/>
      <c r="P1010" s="249">
        <v>-2681712.79</v>
      </c>
      <c r="Q1010" s="249">
        <v>-2690743.35</v>
      </c>
      <c r="R1010" s="249">
        <v>-2699804.32</v>
      </c>
      <c r="S1010" s="249">
        <v>-3063208.16</v>
      </c>
      <c r="T1010" s="249">
        <v>-3073520.16</v>
      </c>
      <c r="U1010" s="249">
        <v>-3083866.88</v>
      </c>
      <c r="V1010" s="249">
        <v>-3232128.58</v>
      </c>
      <c r="W1010" s="249">
        <v>-3243008.12</v>
      </c>
      <c r="X1010" s="249">
        <v>-3253924.28</v>
      </c>
      <c r="Y1010" s="249">
        <v>-3318671.79</v>
      </c>
      <c r="Z1010" s="249">
        <v>-3329842.23</v>
      </c>
      <c r="AA1010" s="249">
        <v>-3341050.26</v>
      </c>
      <c r="AB1010" s="249">
        <v>-1785083.86</v>
      </c>
      <c r="AC1010" s="249"/>
      <c r="AD1010" s="249"/>
      <c r="AE1010" s="249">
        <v>-3046930.5379166673</v>
      </c>
      <c r="AF1010" s="410"/>
      <c r="AG1010" s="410">
        <v>1</v>
      </c>
      <c r="AH1010" s="252"/>
      <c r="AI1010" s="252"/>
      <c r="AJ1010" s="252">
        <v>-3046930.5379166673</v>
      </c>
      <c r="AK1010" s="253"/>
      <c r="AL1010" s="252">
        <v>-3046930.5379166673</v>
      </c>
      <c r="AM1010" s="254"/>
      <c r="AN1010" s="252"/>
      <c r="AO1010" s="255">
        <v>0</v>
      </c>
      <c r="AP1010" s="252"/>
      <c r="AQ1010" s="256">
        <v>-1785083.86</v>
      </c>
      <c r="AR1010" s="252"/>
      <c r="AS1010" s="252"/>
      <c r="AT1010" s="252">
        <v>-1785083.86</v>
      </c>
      <c r="AU1010" s="253"/>
      <c r="AV1010" s="252">
        <v>-1785083.86</v>
      </c>
      <c r="AW1010" s="254"/>
      <c r="AX1010" s="252"/>
      <c r="AY1010" s="254">
        <v>0</v>
      </c>
      <c r="AZ1010" s="258"/>
      <c r="BA1010" s="404"/>
      <c r="BC1010" s="247" t="str">
        <f t="shared" si="119"/>
        <v/>
      </c>
      <c r="BD1010" s="247" t="str">
        <f t="shared" si="119"/>
        <v/>
      </c>
      <c r="BE1010" s="247" t="str">
        <f t="shared" si="119"/>
        <v>GRB</v>
      </c>
      <c r="BF1010" s="202" t="str">
        <f t="shared" si="119"/>
        <v/>
      </c>
      <c r="BG1010" s="202" t="str">
        <f t="shared" si="116"/>
        <v>NO</v>
      </c>
      <c r="BH1010" s="202" t="str">
        <f t="shared" si="116"/>
        <v>NO</v>
      </c>
      <c r="BI1010" s="202" t="str">
        <f t="shared" si="114"/>
        <v/>
      </c>
      <c r="BK1010" s="202" t="b">
        <f t="shared" si="118"/>
        <v>1</v>
      </c>
      <c r="BL1010" s="202" t="b">
        <f t="shared" si="118"/>
        <v>1</v>
      </c>
      <c r="BM1010" s="202" t="b">
        <f t="shared" si="118"/>
        <v>1</v>
      </c>
      <c r="BN1010" s="202" t="b">
        <f t="shared" si="118"/>
        <v>1</v>
      </c>
      <c r="BO1010" s="202" t="b">
        <f t="shared" si="118"/>
        <v>1</v>
      </c>
      <c r="BP1010" s="202" t="b">
        <f t="shared" si="118"/>
        <v>1</v>
      </c>
      <c r="BQ1010" s="202" t="b">
        <f t="shared" si="118"/>
        <v>1</v>
      </c>
    </row>
    <row r="1011" spans="1:69" s="214" customFormat="1" ht="12" customHeight="1" x14ac:dyDescent="0.2">
      <c r="A1011" s="239">
        <v>23001131</v>
      </c>
      <c r="B1011" s="240" t="s">
        <v>2636</v>
      </c>
      <c r="C1011" s="200" t="s">
        <v>119</v>
      </c>
      <c r="D1011" s="201" t="s">
        <v>476</v>
      </c>
      <c r="E1011" s="170"/>
      <c r="F1011" s="200"/>
      <c r="G1011" s="201"/>
      <c r="H1011" s="202" t="s">
        <v>1684</v>
      </c>
      <c r="I1011" s="202" t="s">
        <v>476</v>
      </c>
      <c r="J1011" s="202" t="s">
        <v>1684</v>
      </c>
      <c r="K1011" s="202" t="s">
        <v>1684</v>
      </c>
      <c r="L1011" s="202" t="s">
        <v>1685</v>
      </c>
      <c r="M1011" s="202" t="s">
        <v>1685</v>
      </c>
      <c r="N1011" s="202" t="s">
        <v>1684</v>
      </c>
      <c r="O1011" s="167"/>
      <c r="P1011" s="203">
        <v>-19356199.379999999</v>
      </c>
      <c r="Q1011" s="203">
        <v>-19420441.379999999</v>
      </c>
      <c r="R1011" s="203">
        <v>-19483557.809999999</v>
      </c>
      <c r="S1011" s="203">
        <v>-19546879.370000001</v>
      </c>
      <c r="T1011" s="203">
        <v>-19610406.719999999</v>
      </c>
      <c r="U1011" s="203">
        <v>-19674140.539999999</v>
      </c>
      <c r="V1011" s="203">
        <v>-19738081.489999998</v>
      </c>
      <c r="W1011" s="203">
        <v>-19802230.25</v>
      </c>
      <c r="X1011" s="203">
        <v>-19866587.489999998</v>
      </c>
      <c r="Y1011" s="203">
        <v>-19931153.899999999</v>
      </c>
      <c r="Z1011" s="203">
        <v>-19995930.149999999</v>
      </c>
      <c r="AA1011" s="203">
        <v>-20060916.920000002</v>
      </c>
      <c r="AB1011" s="203">
        <v>-20126114.899999999</v>
      </c>
      <c r="AC1011" s="203"/>
      <c r="AD1011" s="203"/>
      <c r="AE1011" s="203">
        <v>-19739290.263333336</v>
      </c>
      <c r="AF1011" s="409">
        <v>4</v>
      </c>
      <c r="AG1011" s="409"/>
      <c r="AH1011" s="205"/>
      <c r="AI1011" s="205">
        <v>-19739290.263333336</v>
      </c>
      <c r="AJ1011" s="205"/>
      <c r="AK1011" s="206"/>
      <c r="AL1011" s="205">
        <v>-19739290.263333336</v>
      </c>
      <c r="AM1011" s="207"/>
      <c r="AN1011" s="205"/>
      <c r="AO1011" s="208">
        <v>0</v>
      </c>
      <c r="AP1011" s="209"/>
      <c r="AQ1011" s="210">
        <v>-20126114.899999999</v>
      </c>
      <c r="AR1011" s="205"/>
      <c r="AS1011" s="205">
        <v>-20126114.899999999</v>
      </c>
      <c r="AT1011" s="205"/>
      <c r="AU1011" s="206"/>
      <c r="AV1011" s="205">
        <v>-20126114.899999999</v>
      </c>
      <c r="AW1011" s="207"/>
      <c r="AX1011" s="205"/>
      <c r="AY1011" s="207">
        <v>0</v>
      </c>
      <c r="AZ1011" s="212"/>
      <c r="BA1011" s="404"/>
      <c r="BC1011" s="202" t="str">
        <f t="shared" si="119"/>
        <v/>
      </c>
      <c r="BD1011" s="202" t="str">
        <f t="shared" si="119"/>
        <v>ERB</v>
      </c>
      <c r="BE1011" s="202" t="str">
        <f t="shared" si="119"/>
        <v/>
      </c>
      <c r="BF1011" s="202" t="str">
        <f t="shared" si="119"/>
        <v/>
      </c>
      <c r="BG1011" s="202" t="str">
        <f t="shared" si="116"/>
        <v>NO</v>
      </c>
      <c r="BH1011" s="202" t="str">
        <f t="shared" si="116"/>
        <v>NO</v>
      </c>
      <c r="BI1011" s="202" t="str">
        <f t="shared" si="114"/>
        <v/>
      </c>
      <c r="BK1011" s="202" t="b">
        <f t="shared" si="118"/>
        <v>1</v>
      </c>
      <c r="BL1011" s="202" t="b">
        <f t="shared" si="118"/>
        <v>1</v>
      </c>
      <c r="BM1011" s="202" t="b">
        <f t="shared" si="118"/>
        <v>1</v>
      </c>
      <c r="BN1011" s="202" t="b">
        <f t="shared" si="118"/>
        <v>1</v>
      </c>
      <c r="BO1011" s="202" t="b">
        <f t="shared" si="118"/>
        <v>1</v>
      </c>
      <c r="BP1011" s="202" t="b">
        <f t="shared" si="118"/>
        <v>1</v>
      </c>
      <c r="BQ1011" s="202" t="b">
        <f t="shared" si="118"/>
        <v>1</v>
      </c>
    </row>
    <row r="1012" spans="1:69" s="214" customFormat="1" ht="12" customHeight="1" x14ac:dyDescent="0.2">
      <c r="A1012" s="239">
        <v>23001141</v>
      </c>
      <c r="B1012" s="240" t="s">
        <v>2637</v>
      </c>
      <c r="C1012" s="200" t="s">
        <v>120</v>
      </c>
      <c r="D1012" s="201" t="s">
        <v>476</v>
      </c>
      <c r="E1012" s="170"/>
      <c r="F1012" s="200"/>
      <c r="G1012" s="201"/>
      <c r="H1012" s="202" t="s">
        <v>1684</v>
      </c>
      <c r="I1012" s="202" t="s">
        <v>476</v>
      </c>
      <c r="J1012" s="202" t="s">
        <v>1684</v>
      </c>
      <c r="K1012" s="202" t="s">
        <v>1684</v>
      </c>
      <c r="L1012" s="202" t="s">
        <v>1685</v>
      </c>
      <c r="M1012" s="202" t="s">
        <v>1685</v>
      </c>
      <c r="N1012" s="202" t="s">
        <v>1684</v>
      </c>
      <c r="O1012" s="167"/>
      <c r="P1012" s="203">
        <v>-577431.92000000004</v>
      </c>
      <c r="Q1012" s="203">
        <v>-578379.39</v>
      </c>
      <c r="R1012" s="203">
        <v>-579328.41</v>
      </c>
      <c r="S1012" s="203">
        <v>-580278.99</v>
      </c>
      <c r="T1012" s="203">
        <v>-581231.13</v>
      </c>
      <c r="U1012" s="203">
        <v>-582184.82999999996</v>
      </c>
      <c r="V1012" s="203">
        <v>-583140.1</v>
      </c>
      <c r="W1012" s="203">
        <v>-584096.93999999994</v>
      </c>
      <c r="X1012" s="203">
        <v>-585055.35</v>
      </c>
      <c r="Y1012" s="203">
        <v>-586015.32999999996</v>
      </c>
      <c r="Z1012" s="203">
        <v>-586976.88</v>
      </c>
      <c r="AA1012" s="203">
        <v>-587940.01</v>
      </c>
      <c r="AB1012" s="203">
        <v>-588904.72</v>
      </c>
      <c r="AC1012" s="203"/>
      <c r="AD1012" s="203"/>
      <c r="AE1012" s="203">
        <v>-583149.64</v>
      </c>
      <c r="AF1012" s="409">
        <v>4</v>
      </c>
      <c r="AG1012" s="409"/>
      <c r="AH1012" s="205"/>
      <c r="AI1012" s="205">
        <v>-583149.64</v>
      </c>
      <c r="AJ1012" s="205"/>
      <c r="AK1012" s="206"/>
      <c r="AL1012" s="205">
        <v>-583149.64</v>
      </c>
      <c r="AM1012" s="207"/>
      <c r="AN1012" s="205"/>
      <c r="AO1012" s="208">
        <v>0</v>
      </c>
      <c r="AP1012" s="209"/>
      <c r="AQ1012" s="210">
        <v>-588904.72</v>
      </c>
      <c r="AR1012" s="205"/>
      <c r="AS1012" s="205">
        <v>-588904.72</v>
      </c>
      <c r="AT1012" s="205"/>
      <c r="AU1012" s="206"/>
      <c r="AV1012" s="205">
        <v>-588904.72</v>
      </c>
      <c r="AW1012" s="207"/>
      <c r="AX1012" s="205"/>
      <c r="AY1012" s="207">
        <v>0</v>
      </c>
      <c r="AZ1012" s="212"/>
      <c r="BA1012" s="404"/>
      <c r="BC1012" s="202" t="str">
        <f t="shared" si="119"/>
        <v/>
      </c>
      <c r="BD1012" s="202" t="str">
        <f t="shared" si="119"/>
        <v>ERB</v>
      </c>
      <c r="BE1012" s="202" t="str">
        <f t="shared" si="119"/>
        <v/>
      </c>
      <c r="BF1012" s="202" t="str">
        <f t="shared" si="119"/>
        <v/>
      </c>
      <c r="BG1012" s="202" t="str">
        <f t="shared" si="116"/>
        <v>NO</v>
      </c>
      <c r="BH1012" s="202" t="str">
        <f t="shared" si="116"/>
        <v>NO</v>
      </c>
      <c r="BI1012" s="202" t="str">
        <f t="shared" si="114"/>
        <v/>
      </c>
      <c r="BK1012" s="202" t="b">
        <f t="shared" si="118"/>
        <v>1</v>
      </c>
      <c r="BL1012" s="202" t="b">
        <f t="shared" si="118"/>
        <v>1</v>
      </c>
      <c r="BM1012" s="202" t="b">
        <f t="shared" si="118"/>
        <v>1</v>
      </c>
      <c r="BN1012" s="202" t="b">
        <f t="shared" si="118"/>
        <v>1</v>
      </c>
      <c r="BO1012" s="202" t="b">
        <f t="shared" si="118"/>
        <v>1</v>
      </c>
      <c r="BP1012" s="202" t="b">
        <f t="shared" si="118"/>
        <v>1</v>
      </c>
      <c r="BQ1012" s="202" t="b">
        <f t="shared" si="118"/>
        <v>1</v>
      </c>
    </row>
    <row r="1013" spans="1:69" s="214" customFormat="1" ht="12" customHeight="1" x14ac:dyDescent="0.2">
      <c r="A1013" s="239">
        <v>23001151</v>
      </c>
      <c r="B1013" s="240" t="s">
        <v>2638</v>
      </c>
      <c r="C1013" s="200" t="s">
        <v>121</v>
      </c>
      <c r="D1013" s="201" t="s">
        <v>476</v>
      </c>
      <c r="E1013" s="170"/>
      <c r="F1013" s="200"/>
      <c r="G1013" s="201"/>
      <c r="H1013" s="202" t="s">
        <v>1684</v>
      </c>
      <c r="I1013" s="202" t="s">
        <v>476</v>
      </c>
      <c r="J1013" s="202" t="s">
        <v>1684</v>
      </c>
      <c r="K1013" s="202" t="s">
        <v>1684</v>
      </c>
      <c r="L1013" s="202" t="s">
        <v>1685</v>
      </c>
      <c r="M1013" s="202" t="s">
        <v>1685</v>
      </c>
      <c r="N1013" s="202" t="s">
        <v>1684</v>
      </c>
      <c r="O1013" s="167"/>
      <c r="P1013" s="203">
        <v>-121758.84</v>
      </c>
      <c r="Q1013" s="203">
        <v>-121953.35</v>
      </c>
      <c r="R1013" s="203">
        <v>-122148.17</v>
      </c>
      <c r="S1013" s="203">
        <v>-122343.3</v>
      </c>
      <c r="T1013" s="203">
        <v>-122538.74</v>
      </c>
      <c r="U1013" s="203">
        <v>-122734.5</v>
      </c>
      <c r="V1013" s="203">
        <v>-122930.57</v>
      </c>
      <c r="W1013" s="203">
        <v>-123126.95</v>
      </c>
      <c r="X1013" s="203">
        <v>-123323.65</v>
      </c>
      <c r="Y1013" s="203">
        <v>-123520.66</v>
      </c>
      <c r="Z1013" s="203">
        <v>-123717.98</v>
      </c>
      <c r="AA1013" s="203">
        <v>-123915.62</v>
      </c>
      <c r="AB1013" s="203">
        <v>-124113.58</v>
      </c>
      <c r="AC1013" s="203"/>
      <c r="AD1013" s="203"/>
      <c r="AE1013" s="203">
        <v>-122932.47500000002</v>
      </c>
      <c r="AF1013" s="409">
        <v>4</v>
      </c>
      <c r="AG1013" s="409"/>
      <c r="AH1013" s="205"/>
      <c r="AI1013" s="205">
        <v>-122932.47500000002</v>
      </c>
      <c r="AJ1013" s="205"/>
      <c r="AK1013" s="206"/>
      <c r="AL1013" s="205">
        <v>-122932.47500000002</v>
      </c>
      <c r="AM1013" s="207"/>
      <c r="AN1013" s="205"/>
      <c r="AO1013" s="208">
        <v>0</v>
      </c>
      <c r="AP1013" s="209"/>
      <c r="AQ1013" s="210">
        <v>-124113.58</v>
      </c>
      <c r="AR1013" s="205"/>
      <c r="AS1013" s="205">
        <v>-124113.58</v>
      </c>
      <c r="AT1013" s="205"/>
      <c r="AU1013" s="206"/>
      <c r="AV1013" s="205">
        <v>-124113.58</v>
      </c>
      <c r="AW1013" s="207"/>
      <c r="AX1013" s="205"/>
      <c r="AY1013" s="207">
        <v>0</v>
      </c>
      <c r="AZ1013" s="212"/>
      <c r="BA1013" s="404"/>
      <c r="BC1013" s="202" t="str">
        <f t="shared" si="119"/>
        <v/>
      </c>
      <c r="BD1013" s="202" t="str">
        <f t="shared" si="119"/>
        <v>ERB</v>
      </c>
      <c r="BE1013" s="202" t="str">
        <f t="shared" si="119"/>
        <v/>
      </c>
      <c r="BF1013" s="202" t="str">
        <f t="shared" si="119"/>
        <v/>
      </c>
      <c r="BG1013" s="202" t="str">
        <f t="shared" si="116"/>
        <v>NO</v>
      </c>
      <c r="BH1013" s="202" t="str">
        <f t="shared" si="116"/>
        <v>NO</v>
      </c>
      <c r="BI1013" s="202" t="str">
        <f t="shared" si="114"/>
        <v/>
      </c>
      <c r="BK1013" s="202" t="b">
        <f t="shared" si="118"/>
        <v>1</v>
      </c>
      <c r="BL1013" s="202" t="b">
        <f t="shared" si="118"/>
        <v>1</v>
      </c>
      <c r="BM1013" s="202" t="b">
        <f t="shared" si="118"/>
        <v>1</v>
      </c>
      <c r="BN1013" s="202" t="b">
        <f t="shared" si="118"/>
        <v>1</v>
      </c>
      <c r="BO1013" s="202" t="b">
        <f t="shared" si="118"/>
        <v>1</v>
      </c>
      <c r="BP1013" s="202" t="b">
        <f t="shared" si="118"/>
        <v>1</v>
      </c>
      <c r="BQ1013" s="202" t="b">
        <f t="shared" si="118"/>
        <v>1</v>
      </c>
    </row>
    <row r="1014" spans="1:69" s="214" customFormat="1" ht="12" customHeight="1" x14ac:dyDescent="0.2">
      <c r="A1014" s="239">
        <v>23001231</v>
      </c>
      <c r="B1014" s="240" t="s">
        <v>2639</v>
      </c>
      <c r="C1014" s="200" t="s">
        <v>122</v>
      </c>
      <c r="D1014" s="201" t="s">
        <v>476</v>
      </c>
      <c r="E1014" s="170"/>
      <c r="F1014" s="200"/>
      <c r="G1014" s="201"/>
      <c r="H1014" s="202" t="s">
        <v>1684</v>
      </c>
      <c r="I1014" s="202" t="s">
        <v>476</v>
      </c>
      <c r="J1014" s="202" t="s">
        <v>1684</v>
      </c>
      <c r="K1014" s="202" t="s">
        <v>1684</v>
      </c>
      <c r="L1014" s="202" t="s">
        <v>1685</v>
      </c>
      <c r="M1014" s="202" t="s">
        <v>1685</v>
      </c>
      <c r="N1014" s="202" t="s">
        <v>1684</v>
      </c>
      <c r="O1014" s="167"/>
      <c r="P1014" s="203">
        <v>-1247650.98</v>
      </c>
      <c r="Q1014" s="203">
        <v>-1251643.46</v>
      </c>
      <c r="R1014" s="203">
        <v>-1255648.72</v>
      </c>
      <c r="S1014" s="203">
        <v>-1259666.8</v>
      </c>
      <c r="T1014" s="203">
        <v>-1263697.73</v>
      </c>
      <c r="U1014" s="203">
        <v>-1267741.56</v>
      </c>
      <c r="V1014" s="203">
        <v>-1271798.33</v>
      </c>
      <c r="W1014" s="203">
        <v>-1275868.08</v>
      </c>
      <c r="X1014" s="203">
        <v>-1279950.8600000001</v>
      </c>
      <c r="Y1014" s="203">
        <v>-1284046.7</v>
      </c>
      <c r="Z1014" s="203">
        <v>-1288155.6499999999</v>
      </c>
      <c r="AA1014" s="203">
        <v>-1292277.75</v>
      </c>
      <c r="AB1014" s="203">
        <v>-1296413.04</v>
      </c>
      <c r="AC1014" s="203"/>
      <c r="AD1014" s="203"/>
      <c r="AE1014" s="203">
        <v>-1271877.3041666665</v>
      </c>
      <c r="AF1014" s="409">
        <v>4</v>
      </c>
      <c r="AG1014" s="409"/>
      <c r="AH1014" s="205"/>
      <c r="AI1014" s="205">
        <v>-1271877.3041666665</v>
      </c>
      <c r="AJ1014" s="205"/>
      <c r="AK1014" s="206"/>
      <c r="AL1014" s="205">
        <v>-1271877.3041666665</v>
      </c>
      <c r="AM1014" s="207"/>
      <c r="AN1014" s="205"/>
      <c r="AO1014" s="208">
        <v>0</v>
      </c>
      <c r="AP1014" s="209"/>
      <c r="AQ1014" s="210">
        <v>-1296413.04</v>
      </c>
      <c r="AR1014" s="205"/>
      <c r="AS1014" s="205">
        <v>-1296413.04</v>
      </c>
      <c r="AT1014" s="205"/>
      <c r="AU1014" s="206"/>
      <c r="AV1014" s="205">
        <v>-1296413.04</v>
      </c>
      <c r="AW1014" s="207"/>
      <c r="AX1014" s="205"/>
      <c r="AY1014" s="207">
        <v>0</v>
      </c>
      <c r="AZ1014" s="212"/>
      <c r="BA1014" s="404"/>
      <c r="BC1014" s="202" t="str">
        <f t="shared" si="119"/>
        <v/>
      </c>
      <c r="BD1014" s="202" t="str">
        <f t="shared" si="119"/>
        <v>ERB</v>
      </c>
      <c r="BE1014" s="202" t="str">
        <f t="shared" si="119"/>
        <v/>
      </c>
      <c r="BF1014" s="202" t="str">
        <f t="shared" si="119"/>
        <v/>
      </c>
      <c r="BG1014" s="202" t="str">
        <f t="shared" si="116"/>
        <v>NO</v>
      </c>
      <c r="BH1014" s="202" t="str">
        <f t="shared" si="116"/>
        <v>NO</v>
      </c>
      <c r="BI1014" s="202" t="str">
        <f t="shared" si="114"/>
        <v/>
      </c>
      <c r="BK1014" s="202" t="b">
        <f t="shared" si="118"/>
        <v>1</v>
      </c>
      <c r="BL1014" s="202" t="b">
        <f t="shared" si="118"/>
        <v>1</v>
      </c>
      <c r="BM1014" s="202" t="b">
        <f t="shared" si="118"/>
        <v>1</v>
      </c>
      <c r="BN1014" s="202" t="b">
        <f t="shared" si="118"/>
        <v>1</v>
      </c>
      <c r="BO1014" s="202" t="b">
        <f t="shared" si="118"/>
        <v>1</v>
      </c>
      <c r="BP1014" s="202" t="b">
        <f t="shared" si="118"/>
        <v>1</v>
      </c>
      <c r="BQ1014" s="202" t="b">
        <f t="shared" si="118"/>
        <v>1</v>
      </c>
    </row>
    <row r="1015" spans="1:69" s="214" customFormat="1" ht="12" customHeight="1" x14ac:dyDescent="0.2">
      <c r="A1015" s="239">
        <v>23002011</v>
      </c>
      <c r="B1015" s="240" t="s">
        <v>2640</v>
      </c>
      <c r="C1015" s="200" t="s">
        <v>123</v>
      </c>
      <c r="D1015" s="201" t="s">
        <v>476</v>
      </c>
      <c r="E1015" s="170"/>
      <c r="F1015" s="200"/>
      <c r="G1015" s="201"/>
      <c r="H1015" s="202" t="s">
        <v>1684</v>
      </c>
      <c r="I1015" s="202" t="s">
        <v>476</v>
      </c>
      <c r="J1015" s="202" t="s">
        <v>1684</v>
      </c>
      <c r="K1015" s="202" t="s">
        <v>1684</v>
      </c>
      <c r="L1015" s="202" t="s">
        <v>1685</v>
      </c>
      <c r="M1015" s="202" t="s">
        <v>1685</v>
      </c>
      <c r="N1015" s="202" t="s">
        <v>1684</v>
      </c>
      <c r="O1015" s="167"/>
      <c r="P1015" s="203">
        <v>-1011314.31</v>
      </c>
      <c r="Q1015" s="203">
        <v>-1016452.54</v>
      </c>
      <c r="R1015" s="203">
        <v>-1021616.89</v>
      </c>
      <c r="S1015" s="203">
        <v>-1026807.47</v>
      </c>
      <c r="T1015" s="203">
        <v>-1032024.42</v>
      </c>
      <c r="U1015" s="203">
        <v>-1037267.87</v>
      </c>
      <c r="V1015" s="203">
        <v>-1042537.96</v>
      </c>
      <c r="W1015" s="203">
        <v>-1047834.84</v>
      </c>
      <c r="X1015" s="203">
        <v>-1053158.6499999999</v>
      </c>
      <c r="Y1015" s="203">
        <v>-1058509.49</v>
      </c>
      <c r="Z1015" s="203">
        <v>-1063887.52</v>
      </c>
      <c r="AA1015" s="203">
        <v>-1069292.8799999999</v>
      </c>
      <c r="AB1015" s="203">
        <v>-1074725.69</v>
      </c>
      <c r="AC1015" s="203"/>
      <c r="AD1015" s="203"/>
      <c r="AE1015" s="203">
        <v>-1042700.8775000001</v>
      </c>
      <c r="AF1015" s="409">
        <v>4</v>
      </c>
      <c r="AG1015" s="409"/>
      <c r="AH1015" s="205"/>
      <c r="AI1015" s="205">
        <v>-1042700.8775000001</v>
      </c>
      <c r="AJ1015" s="205"/>
      <c r="AK1015" s="206"/>
      <c r="AL1015" s="205">
        <v>-1042700.8775000001</v>
      </c>
      <c r="AM1015" s="207"/>
      <c r="AN1015" s="205"/>
      <c r="AO1015" s="208">
        <v>0</v>
      </c>
      <c r="AP1015" s="209"/>
      <c r="AQ1015" s="210">
        <v>-1074725.69</v>
      </c>
      <c r="AR1015" s="205"/>
      <c r="AS1015" s="205">
        <v>-1074725.69</v>
      </c>
      <c r="AT1015" s="205"/>
      <c r="AU1015" s="206"/>
      <c r="AV1015" s="205">
        <v>-1074725.69</v>
      </c>
      <c r="AW1015" s="207"/>
      <c r="AX1015" s="205"/>
      <c r="AY1015" s="207">
        <v>0</v>
      </c>
      <c r="AZ1015" s="212"/>
      <c r="BA1015" s="404"/>
      <c r="BC1015" s="202" t="str">
        <f t="shared" si="119"/>
        <v/>
      </c>
      <c r="BD1015" s="202" t="str">
        <f t="shared" si="119"/>
        <v>ERB</v>
      </c>
      <c r="BE1015" s="202" t="str">
        <f t="shared" si="119"/>
        <v/>
      </c>
      <c r="BF1015" s="202" t="str">
        <f t="shared" si="119"/>
        <v/>
      </c>
      <c r="BG1015" s="202" t="str">
        <f t="shared" si="116"/>
        <v>NO</v>
      </c>
      <c r="BH1015" s="202" t="str">
        <f t="shared" si="116"/>
        <v>NO</v>
      </c>
      <c r="BI1015" s="202" t="str">
        <f t="shared" si="114"/>
        <v/>
      </c>
      <c r="BK1015" s="202" t="b">
        <f t="shared" si="118"/>
        <v>1</v>
      </c>
      <c r="BL1015" s="202" t="b">
        <f t="shared" si="118"/>
        <v>1</v>
      </c>
      <c r="BM1015" s="202" t="b">
        <f t="shared" si="118"/>
        <v>1</v>
      </c>
      <c r="BN1015" s="202" t="b">
        <f t="shared" si="118"/>
        <v>1</v>
      </c>
      <c r="BO1015" s="202" t="b">
        <f t="shared" si="118"/>
        <v>1</v>
      </c>
      <c r="BP1015" s="202" t="b">
        <f t="shared" si="118"/>
        <v>1</v>
      </c>
      <c r="BQ1015" s="202" t="b">
        <f t="shared" si="118"/>
        <v>1</v>
      </c>
    </row>
    <row r="1016" spans="1:69" s="214" customFormat="1" ht="12" customHeight="1" x14ac:dyDescent="0.2">
      <c r="A1016" s="278">
        <v>23002041</v>
      </c>
      <c r="B1016" s="269" t="s">
        <v>2641</v>
      </c>
      <c r="C1016" s="200" t="s">
        <v>124</v>
      </c>
      <c r="D1016" s="201" t="s">
        <v>476</v>
      </c>
      <c r="E1016" s="170"/>
      <c r="F1016" s="200"/>
      <c r="G1016" s="201"/>
      <c r="H1016" s="202" t="s">
        <v>1684</v>
      </c>
      <c r="I1016" s="202" t="s">
        <v>476</v>
      </c>
      <c r="J1016" s="202" t="s">
        <v>1684</v>
      </c>
      <c r="K1016" s="202" t="s">
        <v>1684</v>
      </c>
      <c r="L1016" s="202" t="s">
        <v>1685</v>
      </c>
      <c r="M1016" s="202" t="s">
        <v>1685</v>
      </c>
      <c r="N1016" s="202" t="s">
        <v>1684</v>
      </c>
      <c r="O1016" s="167"/>
      <c r="P1016" s="203">
        <v>-23735669.940000001</v>
      </c>
      <c r="Q1016" s="203">
        <v>-23803567.550000001</v>
      </c>
      <c r="R1016" s="203">
        <v>-23870973.300000001</v>
      </c>
      <c r="S1016" s="203">
        <v>-23938569.920000002</v>
      </c>
      <c r="T1016" s="203">
        <v>-24006357.960000001</v>
      </c>
      <c r="U1016" s="203">
        <v>-24074337.949999999</v>
      </c>
      <c r="V1016" s="203">
        <v>-24142510.449999999</v>
      </c>
      <c r="W1016" s="203">
        <v>-24210876</v>
      </c>
      <c r="X1016" s="203">
        <v>-24279435.140000001</v>
      </c>
      <c r="Y1016" s="203">
        <v>-24348188.43</v>
      </c>
      <c r="Z1016" s="203">
        <v>-24417136.41</v>
      </c>
      <c r="AA1016" s="203">
        <v>-24486279.640000001</v>
      </c>
      <c r="AB1016" s="203">
        <v>-24555618.670000002</v>
      </c>
      <c r="AC1016" s="203"/>
      <c r="AD1016" s="203"/>
      <c r="AE1016" s="203">
        <v>-24143656.421250004</v>
      </c>
      <c r="AF1016" s="409">
        <v>4</v>
      </c>
      <c r="AG1016" s="409"/>
      <c r="AH1016" s="205"/>
      <c r="AI1016" s="205">
        <v>-24143656.421250004</v>
      </c>
      <c r="AJ1016" s="205"/>
      <c r="AK1016" s="206"/>
      <c r="AL1016" s="205">
        <v>-24143656.421250004</v>
      </c>
      <c r="AM1016" s="207"/>
      <c r="AN1016" s="205"/>
      <c r="AO1016" s="208">
        <v>0</v>
      </c>
      <c r="AP1016" s="209"/>
      <c r="AQ1016" s="210">
        <v>-24555618.670000002</v>
      </c>
      <c r="AR1016" s="205"/>
      <c r="AS1016" s="205">
        <v>-24555618.670000002</v>
      </c>
      <c r="AT1016" s="205"/>
      <c r="AU1016" s="206"/>
      <c r="AV1016" s="205">
        <v>-24555618.670000002</v>
      </c>
      <c r="AW1016" s="207"/>
      <c r="AX1016" s="205"/>
      <c r="AY1016" s="207">
        <v>0</v>
      </c>
      <c r="AZ1016" s="212"/>
      <c r="BA1016" s="404"/>
      <c r="BC1016" s="202" t="str">
        <f t="shared" si="119"/>
        <v/>
      </c>
      <c r="BD1016" s="202" t="str">
        <f t="shared" si="119"/>
        <v>ERB</v>
      </c>
      <c r="BE1016" s="202" t="str">
        <f t="shared" si="119"/>
        <v/>
      </c>
      <c r="BF1016" s="202" t="str">
        <f t="shared" si="119"/>
        <v/>
      </c>
      <c r="BG1016" s="202" t="str">
        <f t="shared" si="116"/>
        <v>NO</v>
      </c>
      <c r="BH1016" s="202" t="str">
        <f t="shared" si="116"/>
        <v>NO</v>
      </c>
      <c r="BI1016" s="202" t="str">
        <f t="shared" si="114"/>
        <v/>
      </c>
      <c r="BK1016" s="202" t="b">
        <f t="shared" si="118"/>
        <v>1</v>
      </c>
      <c r="BL1016" s="202" t="b">
        <f t="shared" si="118"/>
        <v>1</v>
      </c>
      <c r="BM1016" s="202" t="b">
        <f t="shared" si="118"/>
        <v>1</v>
      </c>
      <c r="BN1016" s="202" t="b">
        <f t="shared" si="118"/>
        <v>1</v>
      </c>
      <c r="BO1016" s="202" t="b">
        <f t="shared" si="118"/>
        <v>1</v>
      </c>
      <c r="BP1016" s="202" t="b">
        <f t="shared" si="118"/>
        <v>1</v>
      </c>
      <c r="BQ1016" s="202" t="b">
        <f t="shared" si="118"/>
        <v>1</v>
      </c>
    </row>
    <row r="1017" spans="1:69" s="214" customFormat="1" ht="12" customHeight="1" x14ac:dyDescent="0.2">
      <c r="A1017" s="239">
        <v>23002061</v>
      </c>
      <c r="B1017" s="240" t="s">
        <v>2642</v>
      </c>
      <c r="C1017" s="200" t="s">
        <v>125</v>
      </c>
      <c r="D1017" s="201" t="s">
        <v>476</v>
      </c>
      <c r="E1017" s="170"/>
      <c r="F1017" s="200"/>
      <c r="G1017" s="201"/>
      <c r="H1017" s="202" t="s">
        <v>1684</v>
      </c>
      <c r="I1017" s="202" t="s">
        <v>476</v>
      </c>
      <c r="J1017" s="202" t="s">
        <v>1684</v>
      </c>
      <c r="K1017" s="202" t="s">
        <v>1684</v>
      </c>
      <c r="L1017" s="202" t="s">
        <v>1685</v>
      </c>
      <c r="M1017" s="202" t="s">
        <v>1685</v>
      </c>
      <c r="N1017" s="202" t="s">
        <v>1684</v>
      </c>
      <c r="O1017" s="167"/>
      <c r="P1017" s="203">
        <v>45435.94</v>
      </c>
      <c r="Q1017" s="203">
        <v>45435.94</v>
      </c>
      <c r="R1017" s="203">
        <v>45435.94</v>
      </c>
      <c r="S1017" s="203">
        <v>45435.94</v>
      </c>
      <c r="T1017" s="203">
        <v>45435.94</v>
      </c>
      <c r="U1017" s="203">
        <v>45435.94</v>
      </c>
      <c r="V1017" s="203">
        <v>45435.94</v>
      </c>
      <c r="W1017" s="203">
        <v>45435.94</v>
      </c>
      <c r="X1017" s="203">
        <v>45435.94</v>
      </c>
      <c r="Y1017" s="203">
        <v>45435.94</v>
      </c>
      <c r="Z1017" s="203">
        <v>45435.94</v>
      </c>
      <c r="AA1017" s="203">
        <v>45435.94</v>
      </c>
      <c r="AB1017" s="203">
        <v>55509.52</v>
      </c>
      <c r="AC1017" s="203"/>
      <c r="AD1017" s="203"/>
      <c r="AE1017" s="203">
        <v>45855.672500000008</v>
      </c>
      <c r="AF1017" s="409">
        <v>4</v>
      </c>
      <c r="AG1017" s="411"/>
      <c r="AH1017" s="205"/>
      <c r="AI1017" s="205">
        <v>45855.672500000008</v>
      </c>
      <c r="AJ1017" s="205"/>
      <c r="AK1017" s="206"/>
      <c r="AL1017" s="205">
        <v>45855.672500000008</v>
      </c>
      <c r="AM1017" s="207"/>
      <c r="AN1017" s="205"/>
      <c r="AO1017" s="208">
        <v>0</v>
      </c>
      <c r="AP1017" s="209"/>
      <c r="AQ1017" s="210">
        <v>55509.52</v>
      </c>
      <c r="AR1017" s="205"/>
      <c r="AS1017" s="205">
        <v>55509.52</v>
      </c>
      <c r="AT1017" s="205"/>
      <c r="AU1017" s="206"/>
      <c r="AV1017" s="205">
        <v>55509.52</v>
      </c>
      <c r="AW1017" s="207"/>
      <c r="AX1017" s="205"/>
      <c r="AY1017" s="207">
        <v>0</v>
      </c>
      <c r="AZ1017" s="212"/>
      <c r="BA1017" s="404"/>
      <c r="BC1017" s="202" t="str">
        <f t="shared" si="119"/>
        <v/>
      </c>
      <c r="BD1017" s="202" t="str">
        <f t="shared" si="119"/>
        <v>ERB</v>
      </c>
      <c r="BE1017" s="202" t="str">
        <f t="shared" si="119"/>
        <v/>
      </c>
      <c r="BF1017" s="202" t="str">
        <f t="shared" si="119"/>
        <v/>
      </c>
      <c r="BG1017" s="202" t="str">
        <f t="shared" si="116"/>
        <v>NO</v>
      </c>
      <c r="BH1017" s="202" t="str">
        <f t="shared" si="116"/>
        <v>NO</v>
      </c>
      <c r="BI1017" s="202" t="str">
        <f t="shared" si="114"/>
        <v/>
      </c>
      <c r="BK1017" s="202" t="b">
        <f t="shared" si="118"/>
        <v>1</v>
      </c>
      <c r="BL1017" s="202" t="b">
        <f t="shared" si="118"/>
        <v>1</v>
      </c>
      <c r="BM1017" s="202" t="b">
        <f t="shared" si="118"/>
        <v>1</v>
      </c>
      <c r="BN1017" s="202" t="b">
        <f t="shared" si="118"/>
        <v>1</v>
      </c>
      <c r="BO1017" s="202" t="b">
        <f t="shared" si="118"/>
        <v>1</v>
      </c>
      <c r="BP1017" s="202" t="b">
        <f t="shared" si="118"/>
        <v>1</v>
      </c>
      <c r="BQ1017" s="202" t="b">
        <f t="shared" si="118"/>
        <v>1</v>
      </c>
    </row>
    <row r="1018" spans="1:69" s="214" customFormat="1" ht="12" customHeight="1" x14ac:dyDescent="0.2">
      <c r="A1018" s="239">
        <v>23002071</v>
      </c>
      <c r="B1018" s="240" t="s">
        <v>2643</v>
      </c>
      <c r="C1018" s="200" t="s">
        <v>126</v>
      </c>
      <c r="D1018" s="201" t="s">
        <v>476</v>
      </c>
      <c r="E1018" s="170"/>
      <c r="F1018" s="200"/>
      <c r="G1018" s="201"/>
      <c r="H1018" s="202" t="s">
        <v>1684</v>
      </c>
      <c r="I1018" s="202" t="s">
        <v>476</v>
      </c>
      <c r="J1018" s="202" t="s">
        <v>1684</v>
      </c>
      <c r="K1018" s="202" t="s">
        <v>1684</v>
      </c>
      <c r="L1018" s="202" t="s">
        <v>1685</v>
      </c>
      <c r="M1018" s="202" t="s">
        <v>1685</v>
      </c>
      <c r="N1018" s="202" t="s">
        <v>1684</v>
      </c>
      <c r="O1018" s="167"/>
      <c r="P1018" s="203">
        <v>284355.01</v>
      </c>
      <c r="Q1018" s="203">
        <v>284355.01</v>
      </c>
      <c r="R1018" s="203">
        <v>284355.01</v>
      </c>
      <c r="S1018" s="203">
        <v>284355.01</v>
      </c>
      <c r="T1018" s="203">
        <v>284355.01</v>
      </c>
      <c r="U1018" s="203">
        <v>284355.01</v>
      </c>
      <c r="V1018" s="203">
        <v>284355.01</v>
      </c>
      <c r="W1018" s="203">
        <v>284355.01</v>
      </c>
      <c r="X1018" s="203">
        <v>284355.01</v>
      </c>
      <c r="Y1018" s="203">
        <v>284355.01</v>
      </c>
      <c r="Z1018" s="203">
        <v>284355.01</v>
      </c>
      <c r="AA1018" s="203">
        <v>284355.01</v>
      </c>
      <c r="AB1018" s="203">
        <v>194084.5</v>
      </c>
      <c r="AC1018" s="203"/>
      <c r="AD1018" s="203"/>
      <c r="AE1018" s="203">
        <v>280593.73874999996</v>
      </c>
      <c r="AF1018" s="409">
        <v>4</v>
      </c>
      <c r="AG1018" s="411"/>
      <c r="AH1018" s="205"/>
      <c r="AI1018" s="205">
        <v>280593.73874999996</v>
      </c>
      <c r="AJ1018" s="205"/>
      <c r="AK1018" s="206"/>
      <c r="AL1018" s="205">
        <v>280593.73874999996</v>
      </c>
      <c r="AM1018" s="207"/>
      <c r="AN1018" s="205"/>
      <c r="AO1018" s="208">
        <v>0</v>
      </c>
      <c r="AP1018" s="209"/>
      <c r="AQ1018" s="210">
        <v>194084.5</v>
      </c>
      <c r="AR1018" s="205"/>
      <c r="AS1018" s="205">
        <v>194084.5</v>
      </c>
      <c r="AT1018" s="205"/>
      <c r="AU1018" s="206"/>
      <c r="AV1018" s="205">
        <v>194084.5</v>
      </c>
      <c r="AW1018" s="207"/>
      <c r="AX1018" s="205"/>
      <c r="AY1018" s="207">
        <v>0</v>
      </c>
      <c r="AZ1018" s="212"/>
      <c r="BA1018" s="404"/>
      <c r="BC1018" s="202" t="str">
        <f t="shared" si="119"/>
        <v/>
      </c>
      <c r="BD1018" s="202" t="str">
        <f t="shared" si="119"/>
        <v>ERB</v>
      </c>
      <c r="BE1018" s="202" t="str">
        <f t="shared" si="119"/>
        <v/>
      </c>
      <c r="BF1018" s="202" t="str">
        <f t="shared" si="119"/>
        <v/>
      </c>
      <c r="BG1018" s="202" t="str">
        <f t="shared" si="116"/>
        <v>NO</v>
      </c>
      <c r="BH1018" s="202" t="str">
        <f t="shared" si="116"/>
        <v>NO</v>
      </c>
      <c r="BI1018" s="202" t="str">
        <f t="shared" ref="BI1018:BI1084" si="120">IF(OR(CONCATENATE(BG1018,BH1018)="NOW/C",CONCATENATE(BG1018,BH1018)="W/CNO"),"W/C","")</f>
        <v/>
      </c>
      <c r="BK1018" s="202" t="b">
        <f t="shared" si="118"/>
        <v>1</v>
      </c>
      <c r="BL1018" s="202" t="b">
        <f t="shared" si="118"/>
        <v>1</v>
      </c>
      <c r="BM1018" s="202" t="b">
        <f t="shared" si="118"/>
        <v>1</v>
      </c>
      <c r="BN1018" s="202" t="b">
        <f t="shared" si="118"/>
        <v>1</v>
      </c>
      <c r="BO1018" s="202" t="b">
        <f t="shared" si="118"/>
        <v>1</v>
      </c>
      <c r="BP1018" s="202" t="b">
        <f t="shared" si="118"/>
        <v>1</v>
      </c>
      <c r="BQ1018" s="202" t="b">
        <f t="shared" si="118"/>
        <v>1</v>
      </c>
    </row>
    <row r="1019" spans="1:69" s="214" customFormat="1" ht="12" customHeight="1" x14ac:dyDescent="0.2">
      <c r="A1019" s="239">
        <v>23002072</v>
      </c>
      <c r="B1019" s="240" t="s">
        <v>2644</v>
      </c>
      <c r="C1019" s="200" t="s">
        <v>1329</v>
      </c>
      <c r="D1019" s="201" t="s">
        <v>477</v>
      </c>
      <c r="E1019" s="170"/>
      <c r="F1019" s="200"/>
      <c r="G1019" s="201"/>
      <c r="H1019" s="202" t="s">
        <v>1684</v>
      </c>
      <c r="I1019" s="202" t="s">
        <v>1684</v>
      </c>
      <c r="J1019" s="202" t="s">
        <v>477</v>
      </c>
      <c r="K1019" s="202" t="s">
        <v>1684</v>
      </c>
      <c r="L1019" s="202" t="s">
        <v>1685</v>
      </c>
      <c r="M1019" s="202" t="s">
        <v>1685</v>
      </c>
      <c r="N1019" s="202" t="s">
        <v>1684</v>
      </c>
      <c r="O1019" s="167"/>
      <c r="P1019" s="203">
        <v>31920.65</v>
      </c>
      <c r="Q1019" s="203">
        <v>31920.65</v>
      </c>
      <c r="R1019" s="203">
        <v>31920.65</v>
      </c>
      <c r="S1019" s="203">
        <v>31920.65</v>
      </c>
      <c r="T1019" s="203">
        <v>31920.65</v>
      </c>
      <c r="U1019" s="203">
        <v>31920.65</v>
      </c>
      <c r="V1019" s="203">
        <v>31920.65</v>
      </c>
      <c r="W1019" s="203">
        <v>31920.65</v>
      </c>
      <c r="X1019" s="203">
        <v>31920.65</v>
      </c>
      <c r="Y1019" s="203">
        <v>31920.65</v>
      </c>
      <c r="Z1019" s="203">
        <v>31920.65</v>
      </c>
      <c r="AA1019" s="203">
        <v>31920.65</v>
      </c>
      <c r="AB1019" s="203">
        <v>84812.03</v>
      </c>
      <c r="AC1019" s="203"/>
      <c r="AD1019" s="203"/>
      <c r="AE1019" s="203">
        <v>34124.457499999997</v>
      </c>
      <c r="AF1019" s="409" t="s">
        <v>0</v>
      </c>
      <c r="AG1019" s="411">
        <v>1</v>
      </c>
      <c r="AH1019" s="205"/>
      <c r="AI1019" s="205"/>
      <c r="AJ1019" s="205">
        <v>34124.457499999997</v>
      </c>
      <c r="AK1019" s="206"/>
      <c r="AL1019" s="205">
        <v>34124.457499999997</v>
      </c>
      <c r="AM1019" s="207"/>
      <c r="AN1019" s="205"/>
      <c r="AO1019" s="208">
        <v>0</v>
      </c>
      <c r="AP1019" s="209"/>
      <c r="AQ1019" s="210">
        <v>84812.03</v>
      </c>
      <c r="AR1019" s="205"/>
      <c r="AS1019" s="205"/>
      <c r="AT1019" s="205">
        <v>84812.03</v>
      </c>
      <c r="AU1019" s="206"/>
      <c r="AV1019" s="205">
        <v>84812.03</v>
      </c>
      <c r="AW1019" s="207"/>
      <c r="AX1019" s="205"/>
      <c r="AY1019" s="207">
        <v>0</v>
      </c>
      <c r="AZ1019" s="212"/>
      <c r="BA1019" s="404"/>
      <c r="BC1019" s="202" t="str">
        <f t="shared" si="119"/>
        <v/>
      </c>
      <c r="BD1019" s="202" t="str">
        <f t="shared" si="119"/>
        <v/>
      </c>
      <c r="BE1019" s="202" t="str">
        <f t="shared" si="119"/>
        <v>GRB</v>
      </c>
      <c r="BF1019" s="202" t="str">
        <f t="shared" si="119"/>
        <v/>
      </c>
      <c r="BG1019" s="202" t="str">
        <f t="shared" si="116"/>
        <v>NO</v>
      </c>
      <c r="BH1019" s="202" t="str">
        <f t="shared" si="116"/>
        <v>NO</v>
      </c>
      <c r="BI1019" s="202" t="str">
        <f t="shared" si="120"/>
        <v/>
      </c>
      <c r="BK1019" s="202" t="b">
        <f t="shared" si="118"/>
        <v>1</v>
      </c>
      <c r="BL1019" s="202" t="b">
        <f t="shared" si="118"/>
        <v>1</v>
      </c>
      <c r="BM1019" s="202" t="b">
        <f t="shared" si="118"/>
        <v>1</v>
      </c>
      <c r="BN1019" s="202" t="b">
        <f t="shared" si="118"/>
        <v>1</v>
      </c>
      <c r="BO1019" s="202" t="b">
        <f t="shared" si="118"/>
        <v>1</v>
      </c>
      <c r="BP1019" s="202" t="b">
        <f t="shared" si="118"/>
        <v>1</v>
      </c>
      <c r="BQ1019" s="202" t="b">
        <f t="shared" si="118"/>
        <v>1</v>
      </c>
    </row>
    <row r="1020" spans="1:69" s="214" customFormat="1" ht="12" customHeight="1" x14ac:dyDescent="0.2">
      <c r="A1020" s="239">
        <v>23002091</v>
      </c>
      <c r="B1020" s="240" t="s">
        <v>2645</v>
      </c>
      <c r="C1020" s="200" t="s">
        <v>127</v>
      </c>
      <c r="D1020" s="201" t="s">
        <v>476</v>
      </c>
      <c r="E1020" s="170"/>
      <c r="F1020" s="200"/>
      <c r="G1020" s="201"/>
      <c r="H1020" s="202" t="s">
        <v>1684</v>
      </c>
      <c r="I1020" s="202" t="s">
        <v>476</v>
      </c>
      <c r="J1020" s="202" t="s">
        <v>1684</v>
      </c>
      <c r="K1020" s="202" t="s">
        <v>1684</v>
      </c>
      <c r="L1020" s="202" t="s">
        <v>1685</v>
      </c>
      <c r="M1020" s="202" t="s">
        <v>1685</v>
      </c>
      <c r="N1020" s="202" t="s">
        <v>1684</v>
      </c>
      <c r="O1020" s="167"/>
      <c r="P1020" s="203">
        <v>-6134443.9500000002</v>
      </c>
      <c r="Q1020" s="203">
        <v>-6134443.9500000002</v>
      </c>
      <c r="R1020" s="203">
        <v>-6134443.9500000002</v>
      </c>
      <c r="S1020" s="203">
        <v>-6134443.9500000002</v>
      </c>
      <c r="T1020" s="203">
        <v>-6134443.9500000002</v>
      </c>
      <c r="U1020" s="203">
        <v>-6134443.9500000002</v>
      </c>
      <c r="V1020" s="203">
        <v>-6134443.9500000002</v>
      </c>
      <c r="W1020" s="203">
        <v>-6134443.9500000002</v>
      </c>
      <c r="X1020" s="203">
        <v>-6134443.9500000002</v>
      </c>
      <c r="Y1020" s="203">
        <v>-6134443.9500000002</v>
      </c>
      <c r="Z1020" s="203">
        <v>-6134443.9500000002</v>
      </c>
      <c r="AA1020" s="203">
        <v>-6134443.9500000002</v>
      </c>
      <c r="AB1020" s="203">
        <v>-5395042.0199999996</v>
      </c>
      <c r="AC1020" s="203"/>
      <c r="AD1020" s="203"/>
      <c r="AE1020" s="203">
        <v>-6103635.5362500018</v>
      </c>
      <c r="AF1020" s="409">
        <v>4</v>
      </c>
      <c r="AG1020" s="411"/>
      <c r="AH1020" s="205"/>
      <c r="AI1020" s="205">
        <v>-6103635.5362500018</v>
      </c>
      <c r="AJ1020" s="205"/>
      <c r="AK1020" s="206"/>
      <c r="AL1020" s="205">
        <v>-6103635.5362500018</v>
      </c>
      <c r="AM1020" s="207"/>
      <c r="AN1020" s="205"/>
      <c r="AO1020" s="208">
        <v>0</v>
      </c>
      <c r="AP1020" s="209"/>
      <c r="AQ1020" s="210">
        <v>-5395042.0199999996</v>
      </c>
      <c r="AR1020" s="205"/>
      <c r="AS1020" s="205">
        <v>-5395042.0199999996</v>
      </c>
      <c r="AT1020" s="205"/>
      <c r="AU1020" s="206"/>
      <c r="AV1020" s="205">
        <v>-5395042.0199999996</v>
      </c>
      <c r="AW1020" s="207"/>
      <c r="AX1020" s="205"/>
      <c r="AY1020" s="207">
        <v>0</v>
      </c>
      <c r="AZ1020" s="212"/>
      <c r="BA1020" s="404"/>
      <c r="BC1020" s="202" t="str">
        <f t="shared" si="119"/>
        <v/>
      </c>
      <c r="BD1020" s="202" t="str">
        <f t="shared" si="119"/>
        <v>ERB</v>
      </c>
      <c r="BE1020" s="202" t="str">
        <f t="shared" si="119"/>
        <v/>
      </c>
      <c r="BF1020" s="202" t="str">
        <f t="shared" si="119"/>
        <v/>
      </c>
      <c r="BG1020" s="202" t="str">
        <f t="shared" si="116"/>
        <v>NO</v>
      </c>
      <c r="BH1020" s="202" t="str">
        <f t="shared" si="116"/>
        <v>NO</v>
      </c>
      <c r="BI1020" s="202" t="str">
        <f t="shared" si="120"/>
        <v/>
      </c>
      <c r="BK1020" s="202" t="b">
        <f t="shared" ref="BK1020:BQ1040" si="121">BC1020=H1020</f>
        <v>1</v>
      </c>
      <c r="BL1020" s="202" t="b">
        <f t="shared" si="121"/>
        <v>1</v>
      </c>
      <c r="BM1020" s="202" t="b">
        <f t="shared" si="121"/>
        <v>1</v>
      </c>
      <c r="BN1020" s="202" t="b">
        <f t="shared" si="121"/>
        <v>1</v>
      </c>
      <c r="BO1020" s="202" t="b">
        <f t="shared" si="121"/>
        <v>1</v>
      </c>
      <c r="BP1020" s="202" t="b">
        <f t="shared" si="121"/>
        <v>1</v>
      </c>
      <c r="BQ1020" s="202" t="b">
        <f t="shared" si="121"/>
        <v>1</v>
      </c>
    </row>
    <row r="1021" spans="1:69" s="214" customFormat="1" ht="12" customHeight="1" x14ac:dyDescent="0.2">
      <c r="A1021" s="239">
        <v>23002092</v>
      </c>
      <c r="B1021" s="240" t="s">
        <v>2646</v>
      </c>
      <c r="C1021" s="200" t="s">
        <v>1330</v>
      </c>
      <c r="D1021" s="201" t="s">
        <v>477</v>
      </c>
      <c r="E1021" s="170"/>
      <c r="F1021" s="200"/>
      <c r="G1021" s="201"/>
      <c r="H1021" s="202" t="s">
        <v>1684</v>
      </c>
      <c r="I1021" s="202" t="s">
        <v>1684</v>
      </c>
      <c r="J1021" s="202" t="s">
        <v>477</v>
      </c>
      <c r="K1021" s="202" t="s">
        <v>1684</v>
      </c>
      <c r="L1021" s="202" t="s">
        <v>1685</v>
      </c>
      <c r="M1021" s="202" t="s">
        <v>1685</v>
      </c>
      <c r="N1021" s="202" t="s">
        <v>1684</v>
      </c>
      <c r="O1021" s="167"/>
      <c r="P1021" s="203">
        <v>-31920.65</v>
      </c>
      <c r="Q1021" s="203">
        <v>-31920.65</v>
      </c>
      <c r="R1021" s="203">
        <v>-31920.65</v>
      </c>
      <c r="S1021" s="203">
        <v>-31920.65</v>
      </c>
      <c r="T1021" s="203">
        <v>-31920.65</v>
      </c>
      <c r="U1021" s="203">
        <v>-31920.65</v>
      </c>
      <c r="V1021" s="203">
        <v>-31920.65</v>
      </c>
      <c r="W1021" s="203">
        <v>-31920.65</v>
      </c>
      <c r="X1021" s="203">
        <v>-31920.65</v>
      </c>
      <c r="Y1021" s="203">
        <v>-31920.65</v>
      </c>
      <c r="Z1021" s="203">
        <v>-31920.65</v>
      </c>
      <c r="AA1021" s="203">
        <v>-31920.65</v>
      </c>
      <c r="AB1021" s="203">
        <v>-84812.03</v>
      </c>
      <c r="AC1021" s="203"/>
      <c r="AD1021" s="203"/>
      <c r="AE1021" s="203">
        <v>-34124.457499999997</v>
      </c>
      <c r="AF1021" s="409"/>
      <c r="AG1021" s="411">
        <v>1</v>
      </c>
      <c r="AH1021" s="205"/>
      <c r="AI1021" s="205"/>
      <c r="AJ1021" s="205">
        <v>-34124.457499999997</v>
      </c>
      <c r="AK1021" s="206"/>
      <c r="AL1021" s="205">
        <v>-34124.457499999997</v>
      </c>
      <c r="AM1021" s="207"/>
      <c r="AN1021" s="205"/>
      <c r="AO1021" s="208">
        <v>0</v>
      </c>
      <c r="AP1021" s="209"/>
      <c r="AQ1021" s="210">
        <v>-84812.03</v>
      </c>
      <c r="AR1021" s="205"/>
      <c r="AS1021" s="205"/>
      <c r="AT1021" s="205">
        <v>-84812.03</v>
      </c>
      <c r="AU1021" s="206"/>
      <c r="AV1021" s="205">
        <v>-84812.03</v>
      </c>
      <c r="AW1021" s="207"/>
      <c r="AX1021" s="205"/>
      <c r="AY1021" s="207">
        <v>0</v>
      </c>
      <c r="AZ1021" s="212"/>
      <c r="BA1021" s="404"/>
      <c r="BC1021" s="202" t="str">
        <f t="shared" si="119"/>
        <v/>
      </c>
      <c r="BD1021" s="202" t="str">
        <f t="shared" si="119"/>
        <v/>
      </c>
      <c r="BE1021" s="202" t="str">
        <f t="shared" si="119"/>
        <v>GRB</v>
      </c>
      <c r="BF1021" s="202" t="str">
        <f t="shared" si="119"/>
        <v/>
      </c>
      <c r="BG1021" s="202" t="str">
        <f t="shared" si="116"/>
        <v>NO</v>
      </c>
      <c r="BH1021" s="202" t="str">
        <f t="shared" si="116"/>
        <v>NO</v>
      </c>
      <c r="BI1021" s="202" t="str">
        <f t="shared" si="120"/>
        <v/>
      </c>
      <c r="BK1021" s="202" t="b">
        <f t="shared" si="121"/>
        <v>1</v>
      </c>
      <c r="BL1021" s="202" t="b">
        <f t="shared" si="121"/>
        <v>1</v>
      </c>
      <c r="BM1021" s="202" t="b">
        <f t="shared" si="121"/>
        <v>1</v>
      </c>
      <c r="BN1021" s="202" t="b">
        <f t="shared" si="121"/>
        <v>1</v>
      </c>
      <c r="BO1021" s="202" t="b">
        <f t="shared" si="121"/>
        <v>1</v>
      </c>
      <c r="BP1021" s="202" t="b">
        <f t="shared" si="121"/>
        <v>1</v>
      </c>
      <c r="BQ1021" s="202" t="b">
        <f t="shared" si="121"/>
        <v>1</v>
      </c>
    </row>
    <row r="1022" spans="1:69" s="214" customFormat="1" ht="12" customHeight="1" x14ac:dyDescent="0.2">
      <c r="A1022" s="260">
        <v>23002093</v>
      </c>
      <c r="B1022" s="261"/>
      <c r="C1022" s="219" t="s">
        <v>4925</v>
      </c>
      <c r="D1022" s="220" t="s">
        <v>1688</v>
      </c>
      <c r="E1022" s="221"/>
      <c r="F1022" s="277">
        <v>43435</v>
      </c>
      <c r="G1022" s="220"/>
      <c r="H1022" s="223" t="s">
        <v>1684</v>
      </c>
      <c r="I1022" s="223" t="s">
        <v>476</v>
      </c>
      <c r="J1022" s="223" t="s">
        <v>477</v>
      </c>
      <c r="K1022" s="223" t="s">
        <v>1684</v>
      </c>
      <c r="L1022" s="223" t="s">
        <v>1685</v>
      </c>
      <c r="M1022" s="223" t="s">
        <v>1685</v>
      </c>
      <c r="N1022" s="223" t="s">
        <v>1684</v>
      </c>
      <c r="O1022" s="224"/>
      <c r="P1022" s="225"/>
      <c r="Q1022" s="225"/>
      <c r="R1022" s="225"/>
      <c r="S1022" s="225"/>
      <c r="T1022" s="225"/>
      <c r="U1022" s="225"/>
      <c r="V1022" s="225"/>
      <c r="W1022" s="225"/>
      <c r="X1022" s="225"/>
      <c r="Y1022" s="225"/>
      <c r="Z1022" s="225"/>
      <c r="AA1022" s="225"/>
      <c r="AB1022" s="225">
        <v>-501176.74</v>
      </c>
      <c r="AC1022" s="225"/>
      <c r="AD1022" s="225"/>
      <c r="AE1022" s="225">
        <v>-20882.364166666666</v>
      </c>
      <c r="AF1022" s="412">
        <v>5</v>
      </c>
      <c r="AG1022" s="412">
        <v>1</v>
      </c>
      <c r="AH1022" s="228"/>
      <c r="AI1022" s="228">
        <v>-13822.036841916668</v>
      </c>
      <c r="AJ1022" s="228">
        <v>-7060.3273247500001</v>
      </c>
      <c r="AK1022" s="229"/>
      <c r="AL1022" s="228">
        <v>-20882.364166666666</v>
      </c>
      <c r="AM1022" s="230"/>
      <c r="AN1022" s="228"/>
      <c r="AO1022" s="231">
        <v>0</v>
      </c>
      <c r="AP1022" s="228"/>
      <c r="AQ1022" s="232">
        <v>-501176.74</v>
      </c>
      <c r="AR1022" s="228"/>
      <c r="AS1022" s="228">
        <v>-331728.88420600002</v>
      </c>
      <c r="AT1022" s="228">
        <v>-169447.855794</v>
      </c>
      <c r="AU1022" s="229"/>
      <c r="AV1022" s="228">
        <v>-501176.74</v>
      </c>
      <c r="AW1022" s="230"/>
      <c r="AX1022" s="228"/>
      <c r="AY1022" s="230">
        <v>0</v>
      </c>
      <c r="AZ1022" s="234"/>
      <c r="BA1022" s="404"/>
      <c r="BC1022" s="202"/>
      <c r="BD1022" s="202"/>
      <c r="BE1022" s="202"/>
      <c r="BF1022" s="202"/>
      <c r="BG1022" s="202"/>
      <c r="BH1022" s="202"/>
      <c r="BI1022" s="202"/>
      <c r="BK1022" s="202"/>
      <c r="BL1022" s="202"/>
      <c r="BM1022" s="202"/>
      <c r="BN1022" s="202"/>
      <c r="BO1022" s="202"/>
      <c r="BP1022" s="202"/>
      <c r="BQ1022" s="202"/>
    </row>
    <row r="1023" spans="1:69" s="214" customFormat="1" ht="12" customHeight="1" x14ac:dyDescent="0.2">
      <c r="A1023" s="291">
        <v>23003021</v>
      </c>
      <c r="B1023" s="292" t="s">
        <v>2647</v>
      </c>
      <c r="C1023" s="243" t="s">
        <v>1331</v>
      </c>
      <c r="D1023" s="244" t="s">
        <v>476</v>
      </c>
      <c r="E1023" s="245"/>
      <c r="F1023" s="274">
        <v>42811</v>
      </c>
      <c r="G1023" s="244"/>
      <c r="H1023" s="247" t="s">
        <v>1684</v>
      </c>
      <c r="I1023" s="247" t="s">
        <v>476</v>
      </c>
      <c r="J1023" s="247" t="s">
        <v>1684</v>
      </c>
      <c r="K1023" s="247" t="s">
        <v>1684</v>
      </c>
      <c r="L1023" s="247" t="s">
        <v>1685</v>
      </c>
      <c r="M1023" s="247" t="s">
        <v>1685</v>
      </c>
      <c r="N1023" s="247" t="s">
        <v>1684</v>
      </c>
      <c r="O1023" s="248"/>
      <c r="P1023" s="249">
        <v>344380</v>
      </c>
      <c r="Q1023" s="249">
        <v>344380</v>
      </c>
      <c r="R1023" s="249">
        <v>344380</v>
      </c>
      <c r="S1023" s="249">
        <v>344380</v>
      </c>
      <c r="T1023" s="249">
        <v>344380</v>
      </c>
      <c r="U1023" s="249">
        <v>344380</v>
      </c>
      <c r="V1023" s="249">
        <v>344380</v>
      </c>
      <c r="W1023" s="249">
        <v>344380</v>
      </c>
      <c r="X1023" s="249">
        <v>344380</v>
      </c>
      <c r="Y1023" s="249">
        <v>344380</v>
      </c>
      <c r="Z1023" s="249">
        <v>344380</v>
      </c>
      <c r="AA1023" s="249">
        <v>344380</v>
      </c>
      <c r="AB1023" s="249">
        <v>2503045</v>
      </c>
      <c r="AC1023" s="249"/>
      <c r="AD1023" s="249"/>
      <c r="AE1023" s="249">
        <v>434324.375</v>
      </c>
      <c r="AF1023" s="410">
        <v>4</v>
      </c>
      <c r="AG1023" s="413"/>
      <c r="AH1023" s="252"/>
      <c r="AI1023" s="252">
        <v>434324.375</v>
      </c>
      <c r="AJ1023" s="252"/>
      <c r="AK1023" s="253"/>
      <c r="AL1023" s="252">
        <v>434324.375</v>
      </c>
      <c r="AM1023" s="254"/>
      <c r="AN1023" s="252"/>
      <c r="AO1023" s="255">
        <v>0</v>
      </c>
      <c r="AP1023" s="252"/>
      <c r="AQ1023" s="256">
        <v>2503045</v>
      </c>
      <c r="AR1023" s="252"/>
      <c r="AS1023" s="252">
        <v>2503045</v>
      </c>
      <c r="AT1023" s="252"/>
      <c r="AU1023" s="253"/>
      <c r="AV1023" s="252">
        <v>2503045</v>
      </c>
      <c r="AW1023" s="254"/>
      <c r="AX1023" s="252"/>
      <c r="AY1023" s="254">
        <v>0</v>
      </c>
      <c r="AZ1023" s="258"/>
      <c r="BA1023" s="404"/>
      <c r="BC1023" s="247" t="str">
        <f t="shared" si="119"/>
        <v/>
      </c>
      <c r="BD1023" s="247" t="str">
        <f t="shared" si="119"/>
        <v>ERB</v>
      </c>
      <c r="BE1023" s="247" t="str">
        <f t="shared" si="119"/>
        <v/>
      </c>
      <c r="BF1023" s="202" t="str">
        <f t="shared" si="119"/>
        <v/>
      </c>
      <c r="BG1023" s="202" t="str">
        <f t="shared" si="116"/>
        <v>NO</v>
      </c>
      <c r="BH1023" s="202" t="str">
        <f t="shared" si="116"/>
        <v>NO</v>
      </c>
      <c r="BI1023" s="202" t="str">
        <f t="shared" si="120"/>
        <v/>
      </c>
      <c r="BK1023" s="202" t="b">
        <f t="shared" si="121"/>
        <v>1</v>
      </c>
      <c r="BL1023" s="202" t="b">
        <f t="shared" si="121"/>
        <v>1</v>
      </c>
      <c r="BM1023" s="202" t="b">
        <f t="shared" si="121"/>
        <v>1</v>
      </c>
      <c r="BN1023" s="202" t="b">
        <f t="shared" si="121"/>
        <v>1</v>
      </c>
      <c r="BO1023" s="202" t="b">
        <f t="shared" si="121"/>
        <v>1</v>
      </c>
      <c r="BP1023" s="202" t="b">
        <f t="shared" si="121"/>
        <v>1</v>
      </c>
      <c r="BQ1023" s="202" t="b">
        <f t="shared" si="121"/>
        <v>1</v>
      </c>
    </row>
    <row r="1024" spans="1:69" s="214" customFormat="1" ht="12" customHeight="1" x14ac:dyDescent="0.2">
      <c r="A1024" s="291">
        <v>23003031</v>
      </c>
      <c r="B1024" s="292" t="s">
        <v>2648</v>
      </c>
      <c r="C1024" s="243" t="s">
        <v>1332</v>
      </c>
      <c r="D1024" s="244" t="s">
        <v>476</v>
      </c>
      <c r="E1024" s="245"/>
      <c r="F1024" s="274">
        <v>42811</v>
      </c>
      <c r="G1024" s="244"/>
      <c r="H1024" s="247" t="s">
        <v>1684</v>
      </c>
      <c r="I1024" s="247" t="s">
        <v>476</v>
      </c>
      <c r="J1024" s="247" t="s">
        <v>1684</v>
      </c>
      <c r="K1024" s="247" t="s">
        <v>1684</v>
      </c>
      <c r="L1024" s="247" t="s">
        <v>1685</v>
      </c>
      <c r="M1024" s="247" t="s">
        <v>1685</v>
      </c>
      <c r="N1024" s="247" t="s">
        <v>1684</v>
      </c>
      <c r="O1024" s="248"/>
      <c r="P1024" s="249">
        <v>5460273</v>
      </c>
      <c r="Q1024" s="249">
        <v>5460273</v>
      </c>
      <c r="R1024" s="249">
        <v>5460273</v>
      </c>
      <c r="S1024" s="249">
        <v>5460273</v>
      </c>
      <c r="T1024" s="249">
        <v>5460273</v>
      </c>
      <c r="U1024" s="249">
        <v>5460273</v>
      </c>
      <c r="V1024" s="249">
        <v>5460273</v>
      </c>
      <c r="W1024" s="249">
        <v>5460273</v>
      </c>
      <c r="X1024" s="249">
        <v>5460273</v>
      </c>
      <c r="Y1024" s="249">
        <v>5460273</v>
      </c>
      <c r="Z1024" s="249">
        <v>5460273</v>
      </c>
      <c r="AA1024" s="249">
        <v>5460273</v>
      </c>
      <c r="AB1024" s="249">
        <v>2642403</v>
      </c>
      <c r="AC1024" s="249"/>
      <c r="AD1024" s="249"/>
      <c r="AE1024" s="249">
        <v>5342861.75</v>
      </c>
      <c r="AF1024" s="410">
        <v>4</v>
      </c>
      <c r="AG1024" s="413"/>
      <c r="AH1024" s="252"/>
      <c r="AI1024" s="252">
        <v>5342861.75</v>
      </c>
      <c r="AJ1024" s="252"/>
      <c r="AK1024" s="253"/>
      <c r="AL1024" s="252">
        <v>5342861.75</v>
      </c>
      <c r="AM1024" s="254"/>
      <c r="AN1024" s="252"/>
      <c r="AO1024" s="255">
        <v>0</v>
      </c>
      <c r="AP1024" s="252"/>
      <c r="AQ1024" s="256">
        <v>2642403</v>
      </c>
      <c r="AR1024" s="252"/>
      <c r="AS1024" s="252">
        <v>2642403</v>
      </c>
      <c r="AT1024" s="252"/>
      <c r="AU1024" s="253"/>
      <c r="AV1024" s="252">
        <v>2642403</v>
      </c>
      <c r="AW1024" s="254"/>
      <c r="AX1024" s="252"/>
      <c r="AY1024" s="254">
        <v>0</v>
      </c>
      <c r="AZ1024" s="258"/>
      <c r="BA1024" s="404"/>
      <c r="BC1024" s="247" t="str">
        <f t="shared" si="119"/>
        <v/>
      </c>
      <c r="BD1024" s="247" t="str">
        <f t="shared" si="119"/>
        <v>ERB</v>
      </c>
      <c r="BE1024" s="247" t="str">
        <f t="shared" si="119"/>
        <v/>
      </c>
      <c r="BF1024" s="202" t="str">
        <f t="shared" si="119"/>
        <v/>
      </c>
      <c r="BG1024" s="202" t="str">
        <f t="shared" si="116"/>
        <v>NO</v>
      </c>
      <c r="BH1024" s="202" t="str">
        <f t="shared" si="116"/>
        <v>NO</v>
      </c>
      <c r="BI1024" s="202" t="str">
        <f t="shared" si="120"/>
        <v/>
      </c>
      <c r="BK1024" s="202" t="b">
        <f t="shared" si="121"/>
        <v>1</v>
      </c>
      <c r="BL1024" s="202" t="b">
        <f t="shared" si="121"/>
        <v>1</v>
      </c>
      <c r="BM1024" s="202" t="b">
        <f t="shared" si="121"/>
        <v>1</v>
      </c>
      <c r="BN1024" s="202" t="b">
        <f t="shared" si="121"/>
        <v>1</v>
      </c>
      <c r="BO1024" s="202" t="b">
        <f t="shared" si="121"/>
        <v>1</v>
      </c>
      <c r="BP1024" s="202" t="b">
        <f t="shared" si="121"/>
        <v>1</v>
      </c>
      <c r="BQ1024" s="202" t="b">
        <f t="shared" si="121"/>
        <v>1</v>
      </c>
    </row>
    <row r="1025" spans="1:69" s="214" customFormat="1" ht="12" customHeight="1" x14ac:dyDescent="0.2">
      <c r="A1025" s="239">
        <v>23108323</v>
      </c>
      <c r="B1025" s="240" t="s">
        <v>2649</v>
      </c>
      <c r="C1025" s="200" t="s">
        <v>1333</v>
      </c>
      <c r="D1025" s="201" t="s">
        <v>475</v>
      </c>
      <c r="E1025" s="170"/>
      <c r="F1025" s="200"/>
      <c r="G1025" s="201"/>
      <c r="H1025" s="202" t="s">
        <v>475</v>
      </c>
      <c r="I1025" s="202" t="s">
        <v>1684</v>
      </c>
      <c r="J1025" s="202" t="s">
        <v>1684</v>
      </c>
      <c r="K1025" s="202" t="s">
        <v>1684</v>
      </c>
      <c r="L1025" s="202" t="s">
        <v>1685</v>
      </c>
      <c r="M1025" s="202" t="s">
        <v>1685</v>
      </c>
      <c r="N1025" s="202" t="s">
        <v>1684</v>
      </c>
      <c r="O1025" s="167"/>
      <c r="P1025" s="203">
        <v>-133250000</v>
      </c>
      <c r="Q1025" s="203">
        <v>-113000000</v>
      </c>
      <c r="R1025" s="203">
        <v>-52050000</v>
      </c>
      <c r="S1025" s="203">
        <v>-126850000</v>
      </c>
      <c r="T1025" s="203">
        <v>-108000000</v>
      </c>
      <c r="U1025" s="203">
        <v>-84000000</v>
      </c>
      <c r="V1025" s="203">
        <v>0</v>
      </c>
      <c r="W1025" s="203">
        <v>-14000000</v>
      </c>
      <c r="X1025" s="203">
        <v>-23000000</v>
      </c>
      <c r="Y1025" s="203">
        <v>-58000000</v>
      </c>
      <c r="Z1025" s="203">
        <v>-55000000</v>
      </c>
      <c r="AA1025" s="203">
        <v>-49000000</v>
      </c>
      <c r="AB1025" s="203">
        <v>-47000000</v>
      </c>
      <c r="AC1025" s="203"/>
      <c r="AD1025" s="203"/>
      <c r="AE1025" s="203">
        <v>-64418750</v>
      </c>
      <c r="AF1025" s="215"/>
      <c r="AG1025" s="216"/>
      <c r="AH1025" s="205">
        <v>-64418750</v>
      </c>
      <c r="AI1025" s="205"/>
      <c r="AJ1025" s="205"/>
      <c r="AK1025" s="206"/>
      <c r="AL1025" s="205">
        <v>0</v>
      </c>
      <c r="AM1025" s="207"/>
      <c r="AN1025" s="205"/>
      <c r="AO1025" s="208">
        <v>0</v>
      </c>
      <c r="AP1025" s="209"/>
      <c r="AQ1025" s="210">
        <v>-47000000</v>
      </c>
      <c r="AR1025" s="205">
        <v>-47000000</v>
      </c>
      <c r="AS1025" s="205"/>
      <c r="AT1025" s="205"/>
      <c r="AU1025" s="206"/>
      <c r="AV1025" s="205">
        <v>0</v>
      </c>
      <c r="AW1025" s="207"/>
      <c r="AX1025" s="205"/>
      <c r="AY1025" s="207">
        <v>0</v>
      </c>
      <c r="AZ1025" s="212"/>
      <c r="BA1025" s="404"/>
      <c r="BC1025" s="202" t="str">
        <f t="shared" si="119"/>
        <v>AIC</v>
      </c>
      <c r="BD1025" s="202" t="str">
        <f t="shared" si="119"/>
        <v/>
      </c>
      <c r="BE1025" s="202" t="str">
        <f t="shared" si="119"/>
        <v/>
      </c>
      <c r="BF1025" s="202" t="str">
        <f t="shared" si="119"/>
        <v/>
      </c>
      <c r="BG1025" s="202" t="str">
        <f t="shared" si="116"/>
        <v>NO</v>
      </c>
      <c r="BH1025" s="202" t="str">
        <f t="shared" si="116"/>
        <v>NO</v>
      </c>
      <c r="BI1025" s="202" t="str">
        <f t="shared" si="120"/>
        <v/>
      </c>
      <c r="BK1025" s="202" t="b">
        <f t="shared" si="121"/>
        <v>1</v>
      </c>
      <c r="BL1025" s="202" t="b">
        <f t="shared" si="121"/>
        <v>1</v>
      </c>
      <c r="BM1025" s="202" t="b">
        <f t="shared" si="121"/>
        <v>1</v>
      </c>
      <c r="BN1025" s="202" t="b">
        <f t="shared" si="121"/>
        <v>1</v>
      </c>
      <c r="BO1025" s="202" t="b">
        <f t="shared" si="121"/>
        <v>1</v>
      </c>
      <c r="BP1025" s="202" t="b">
        <f t="shared" si="121"/>
        <v>1</v>
      </c>
      <c r="BQ1025" s="202" t="b">
        <f t="shared" si="121"/>
        <v>1</v>
      </c>
    </row>
    <row r="1026" spans="1:69" s="214" customFormat="1" ht="12" customHeight="1" x14ac:dyDescent="0.2">
      <c r="A1026" s="239">
        <v>23108363</v>
      </c>
      <c r="B1026" s="240" t="s">
        <v>2650</v>
      </c>
      <c r="C1026" s="200" t="s">
        <v>1334</v>
      </c>
      <c r="D1026" s="201" t="s">
        <v>475</v>
      </c>
      <c r="E1026" s="170"/>
      <c r="F1026" s="200"/>
      <c r="G1026" s="201"/>
      <c r="H1026" s="202" t="s">
        <v>475</v>
      </c>
      <c r="I1026" s="202" t="s">
        <v>1684</v>
      </c>
      <c r="J1026" s="202" t="s">
        <v>1684</v>
      </c>
      <c r="K1026" s="202" t="s">
        <v>1684</v>
      </c>
      <c r="L1026" s="202" t="s">
        <v>1685</v>
      </c>
      <c r="M1026" s="202" t="s">
        <v>1685</v>
      </c>
      <c r="N1026" s="202" t="s">
        <v>1684</v>
      </c>
      <c r="O1026" s="167"/>
      <c r="P1026" s="203">
        <v>-111160000</v>
      </c>
      <c r="Q1026" s="203">
        <v>-85500000</v>
      </c>
      <c r="R1026" s="203">
        <v>-67000000</v>
      </c>
      <c r="S1026" s="203">
        <v>-90000000</v>
      </c>
      <c r="T1026" s="203">
        <v>-97000000</v>
      </c>
      <c r="U1026" s="203">
        <v>-76000000</v>
      </c>
      <c r="V1026" s="203">
        <v>-10000000</v>
      </c>
      <c r="W1026" s="203">
        <v>-15000000</v>
      </c>
      <c r="X1026" s="203">
        <v>-26000000</v>
      </c>
      <c r="Y1026" s="203">
        <v>-62000000</v>
      </c>
      <c r="Z1026" s="203">
        <v>-76000000</v>
      </c>
      <c r="AA1026" s="203">
        <v>-136450000</v>
      </c>
      <c r="AB1026" s="203">
        <v>-179450000</v>
      </c>
      <c r="AC1026" s="203"/>
      <c r="AD1026" s="203"/>
      <c r="AE1026" s="203">
        <v>-73854583.333333328</v>
      </c>
      <c r="AF1026" s="215"/>
      <c r="AG1026" s="216"/>
      <c r="AH1026" s="205">
        <v>-73854583.333333328</v>
      </c>
      <c r="AI1026" s="205"/>
      <c r="AJ1026" s="205"/>
      <c r="AK1026" s="206"/>
      <c r="AL1026" s="205">
        <v>0</v>
      </c>
      <c r="AM1026" s="207"/>
      <c r="AN1026" s="205"/>
      <c r="AO1026" s="208">
        <v>0</v>
      </c>
      <c r="AP1026" s="209"/>
      <c r="AQ1026" s="210">
        <v>-179450000</v>
      </c>
      <c r="AR1026" s="205">
        <v>-179450000</v>
      </c>
      <c r="AS1026" s="205"/>
      <c r="AT1026" s="205"/>
      <c r="AU1026" s="206"/>
      <c r="AV1026" s="205">
        <v>0</v>
      </c>
      <c r="AW1026" s="207"/>
      <c r="AX1026" s="205"/>
      <c r="AY1026" s="207">
        <v>0</v>
      </c>
      <c r="AZ1026" s="212"/>
      <c r="BA1026" s="404"/>
      <c r="BC1026" s="202" t="str">
        <f t="shared" si="119"/>
        <v>AIC</v>
      </c>
      <c r="BD1026" s="202" t="str">
        <f t="shared" si="119"/>
        <v/>
      </c>
      <c r="BE1026" s="202" t="str">
        <f t="shared" si="119"/>
        <v/>
      </c>
      <c r="BF1026" s="202" t="str">
        <f t="shared" si="119"/>
        <v/>
      </c>
      <c r="BG1026" s="202" t="str">
        <f t="shared" si="116"/>
        <v>NO</v>
      </c>
      <c r="BH1026" s="202" t="str">
        <f t="shared" si="116"/>
        <v>NO</v>
      </c>
      <c r="BI1026" s="202" t="str">
        <f t="shared" si="120"/>
        <v/>
      </c>
      <c r="BK1026" s="202" t="b">
        <f t="shared" si="121"/>
        <v>1</v>
      </c>
      <c r="BL1026" s="202" t="b">
        <f t="shared" si="121"/>
        <v>1</v>
      </c>
      <c r="BM1026" s="202" t="b">
        <f t="shared" si="121"/>
        <v>1</v>
      </c>
      <c r="BN1026" s="202" t="b">
        <f t="shared" si="121"/>
        <v>1</v>
      </c>
      <c r="BO1026" s="202" t="b">
        <f t="shared" si="121"/>
        <v>1</v>
      </c>
      <c r="BP1026" s="202" t="b">
        <f t="shared" si="121"/>
        <v>1</v>
      </c>
      <c r="BQ1026" s="202" t="b">
        <f t="shared" si="121"/>
        <v>1</v>
      </c>
    </row>
    <row r="1027" spans="1:69" s="214" customFormat="1" ht="12" customHeight="1" x14ac:dyDescent="0.2">
      <c r="A1027" s="239">
        <v>23108383</v>
      </c>
      <c r="B1027" s="240" t="s">
        <v>2651</v>
      </c>
      <c r="C1027" s="200" t="s">
        <v>1335</v>
      </c>
      <c r="D1027" s="201" t="s">
        <v>475</v>
      </c>
      <c r="E1027" s="170"/>
      <c r="F1027" s="200"/>
      <c r="G1027" s="201"/>
      <c r="H1027" s="202" t="s">
        <v>475</v>
      </c>
      <c r="I1027" s="202" t="s">
        <v>1684</v>
      </c>
      <c r="J1027" s="202" t="s">
        <v>1684</v>
      </c>
      <c r="K1027" s="202" t="s">
        <v>1684</v>
      </c>
      <c r="L1027" s="202" t="s">
        <v>1685</v>
      </c>
      <c r="M1027" s="202" t="s">
        <v>1685</v>
      </c>
      <c r="N1027" s="202" t="s">
        <v>1684</v>
      </c>
      <c r="O1027" s="167"/>
      <c r="P1027" s="203">
        <v>-85053000</v>
      </c>
      <c r="Q1027" s="203">
        <v>-57000000</v>
      </c>
      <c r="R1027" s="203">
        <v>-34000000</v>
      </c>
      <c r="S1027" s="203">
        <v>-103159000</v>
      </c>
      <c r="T1027" s="203">
        <v>-69000000</v>
      </c>
      <c r="U1027" s="203">
        <v>-91000000</v>
      </c>
      <c r="V1027" s="203">
        <v>-8000000</v>
      </c>
      <c r="W1027" s="203">
        <v>-22000000</v>
      </c>
      <c r="X1027" s="203">
        <v>-28000000</v>
      </c>
      <c r="Y1027" s="203">
        <v>-38000000</v>
      </c>
      <c r="Z1027" s="203">
        <v>-51000000</v>
      </c>
      <c r="AA1027" s="203">
        <v>-55000000</v>
      </c>
      <c r="AB1027" s="203">
        <v>-65000000</v>
      </c>
      <c r="AC1027" s="203"/>
      <c r="AD1027" s="203"/>
      <c r="AE1027" s="203">
        <v>-52598791.666666664</v>
      </c>
      <c r="AF1027" s="215"/>
      <c r="AG1027" s="216"/>
      <c r="AH1027" s="205">
        <v>-52598791.666666664</v>
      </c>
      <c r="AI1027" s="205"/>
      <c r="AJ1027" s="205"/>
      <c r="AK1027" s="206"/>
      <c r="AL1027" s="205">
        <v>0</v>
      </c>
      <c r="AM1027" s="207"/>
      <c r="AN1027" s="205"/>
      <c r="AO1027" s="208">
        <v>0</v>
      </c>
      <c r="AP1027" s="209"/>
      <c r="AQ1027" s="210">
        <v>-65000000</v>
      </c>
      <c r="AR1027" s="205">
        <v>-65000000</v>
      </c>
      <c r="AS1027" s="205"/>
      <c r="AT1027" s="205"/>
      <c r="AU1027" s="206"/>
      <c r="AV1027" s="205">
        <v>0</v>
      </c>
      <c r="AW1027" s="207"/>
      <c r="AX1027" s="205"/>
      <c r="AY1027" s="207">
        <v>0</v>
      </c>
      <c r="AZ1027" s="212"/>
      <c r="BA1027" s="404"/>
      <c r="BC1027" s="202" t="str">
        <f t="shared" si="119"/>
        <v>AIC</v>
      </c>
      <c r="BD1027" s="202" t="str">
        <f t="shared" si="119"/>
        <v/>
      </c>
      <c r="BE1027" s="202" t="str">
        <f t="shared" si="119"/>
        <v/>
      </c>
      <c r="BF1027" s="202" t="str">
        <f t="shared" si="119"/>
        <v/>
      </c>
      <c r="BG1027" s="202" t="str">
        <f t="shared" si="116"/>
        <v>NO</v>
      </c>
      <c r="BH1027" s="202" t="str">
        <f t="shared" si="116"/>
        <v>NO</v>
      </c>
      <c r="BI1027" s="202" t="str">
        <f t="shared" si="120"/>
        <v/>
      </c>
      <c r="BK1027" s="202" t="b">
        <f t="shared" si="121"/>
        <v>1</v>
      </c>
      <c r="BL1027" s="202" t="b">
        <f t="shared" si="121"/>
        <v>1</v>
      </c>
      <c r="BM1027" s="202" t="b">
        <f t="shared" si="121"/>
        <v>1</v>
      </c>
      <c r="BN1027" s="202" t="b">
        <f t="shared" si="121"/>
        <v>1</v>
      </c>
      <c r="BO1027" s="202" t="b">
        <f t="shared" si="121"/>
        <v>1</v>
      </c>
      <c r="BP1027" s="202" t="b">
        <f t="shared" si="121"/>
        <v>1</v>
      </c>
      <c r="BQ1027" s="202" t="b">
        <f t="shared" si="121"/>
        <v>1</v>
      </c>
    </row>
    <row r="1028" spans="1:69" s="214" customFormat="1" ht="12" customHeight="1" x14ac:dyDescent="0.2">
      <c r="A1028" s="241">
        <v>23108393</v>
      </c>
      <c r="B1028" s="242" t="s">
        <v>2652</v>
      </c>
      <c r="C1028" s="243" t="s">
        <v>1336</v>
      </c>
      <c r="D1028" s="244" t="s">
        <v>475</v>
      </c>
      <c r="E1028" s="245"/>
      <c r="F1028" s="274">
        <v>43190</v>
      </c>
      <c r="G1028" s="244"/>
      <c r="H1028" s="247" t="s">
        <v>475</v>
      </c>
      <c r="I1028" s="247" t="s">
        <v>1684</v>
      </c>
      <c r="J1028" s="247" t="s">
        <v>1684</v>
      </c>
      <c r="K1028" s="247" t="s">
        <v>1684</v>
      </c>
      <c r="L1028" s="247" t="s">
        <v>1685</v>
      </c>
      <c r="M1028" s="247" t="s">
        <v>1685</v>
      </c>
      <c r="N1028" s="247" t="s">
        <v>1684</v>
      </c>
      <c r="O1028" s="248"/>
      <c r="P1028" s="249">
        <v>0</v>
      </c>
      <c r="Q1028" s="249">
        <v>0</v>
      </c>
      <c r="R1028" s="249">
        <v>0</v>
      </c>
      <c r="S1028" s="249">
        <v>-50680000</v>
      </c>
      <c r="T1028" s="249">
        <v>-117000000</v>
      </c>
      <c r="U1028" s="249">
        <v>-115000000</v>
      </c>
      <c r="V1028" s="249">
        <v>-10000000</v>
      </c>
      <c r="W1028" s="249">
        <v>-29000000</v>
      </c>
      <c r="X1028" s="249">
        <v>-25000000</v>
      </c>
      <c r="Y1028" s="249">
        <v>-48000000</v>
      </c>
      <c r="Z1028" s="249">
        <v>-77000000</v>
      </c>
      <c r="AA1028" s="249">
        <v>-78847000</v>
      </c>
      <c r="AB1028" s="249">
        <v>-87847000</v>
      </c>
      <c r="AC1028" s="249"/>
      <c r="AD1028" s="249"/>
      <c r="AE1028" s="249">
        <v>-49537541.666666664</v>
      </c>
      <c r="AF1028" s="250"/>
      <c r="AG1028" s="251"/>
      <c r="AH1028" s="252">
        <v>-49537541.666666664</v>
      </c>
      <c r="AI1028" s="252"/>
      <c r="AJ1028" s="252"/>
      <c r="AK1028" s="253"/>
      <c r="AL1028" s="252">
        <v>0</v>
      </c>
      <c r="AM1028" s="254"/>
      <c r="AN1028" s="252"/>
      <c r="AO1028" s="255"/>
      <c r="AP1028" s="252"/>
      <c r="AQ1028" s="256">
        <v>-87847000</v>
      </c>
      <c r="AR1028" s="252">
        <v>-87847000</v>
      </c>
      <c r="AS1028" s="252"/>
      <c r="AT1028" s="252"/>
      <c r="AU1028" s="253"/>
      <c r="AV1028" s="252">
        <v>0</v>
      </c>
      <c r="AW1028" s="254"/>
      <c r="AX1028" s="252"/>
      <c r="AY1028" s="254">
        <v>0</v>
      </c>
      <c r="AZ1028" s="258"/>
      <c r="BA1028" s="404"/>
      <c r="BC1028" s="247" t="str">
        <f t="shared" si="119"/>
        <v>AIC</v>
      </c>
      <c r="BD1028" s="247" t="str">
        <f t="shared" si="119"/>
        <v/>
      </c>
      <c r="BE1028" s="247" t="str">
        <f t="shared" si="119"/>
        <v/>
      </c>
      <c r="BF1028" s="202" t="str">
        <f t="shared" si="119"/>
        <v/>
      </c>
      <c r="BG1028" s="202" t="str">
        <f t="shared" si="116"/>
        <v>NO</v>
      </c>
      <c r="BH1028" s="202" t="str">
        <f t="shared" si="116"/>
        <v>NO</v>
      </c>
      <c r="BI1028" s="202" t="str">
        <f t="shared" si="120"/>
        <v/>
      </c>
      <c r="BK1028" s="202" t="b">
        <f t="shared" si="121"/>
        <v>1</v>
      </c>
      <c r="BL1028" s="202" t="b">
        <f t="shared" si="121"/>
        <v>1</v>
      </c>
      <c r="BM1028" s="202" t="b">
        <f t="shared" si="121"/>
        <v>1</v>
      </c>
      <c r="BN1028" s="202" t="b">
        <f t="shared" si="121"/>
        <v>1</v>
      </c>
      <c r="BO1028" s="202" t="b">
        <f t="shared" si="121"/>
        <v>1</v>
      </c>
      <c r="BP1028" s="202" t="b">
        <f t="shared" si="121"/>
        <v>1</v>
      </c>
      <c r="BQ1028" s="202" t="b">
        <f t="shared" si="121"/>
        <v>1</v>
      </c>
    </row>
    <row r="1029" spans="1:69" s="214" customFormat="1" ht="12" customHeight="1" x14ac:dyDescent="0.2">
      <c r="A1029" s="239">
        <v>23200011</v>
      </c>
      <c r="B1029" s="240" t="s">
        <v>2653</v>
      </c>
      <c r="C1029" s="200" t="s">
        <v>1337</v>
      </c>
      <c r="D1029" s="201" t="s">
        <v>479</v>
      </c>
      <c r="E1029" s="170"/>
      <c r="F1029" s="200"/>
      <c r="G1029" s="201"/>
      <c r="H1029" s="202" t="s">
        <v>1684</v>
      </c>
      <c r="I1029" s="202" t="s">
        <v>1684</v>
      </c>
      <c r="J1029" s="202" t="s">
        <v>1684</v>
      </c>
      <c r="K1029" s="202" t="s">
        <v>1684</v>
      </c>
      <c r="L1029" s="202" t="s">
        <v>1685</v>
      </c>
      <c r="M1029" s="202" t="s">
        <v>479</v>
      </c>
      <c r="N1029" s="202" t="s">
        <v>479</v>
      </c>
      <c r="O1029" s="167"/>
      <c r="P1029" s="203">
        <v>-6862325.1399999997</v>
      </c>
      <c r="Q1029" s="203">
        <v>-7354404.4800000004</v>
      </c>
      <c r="R1029" s="203">
        <v>-6779107.9199999999</v>
      </c>
      <c r="S1029" s="203">
        <v>-8408661.9900000002</v>
      </c>
      <c r="T1029" s="203">
        <v>-3521916.36</v>
      </c>
      <c r="U1029" s="203">
        <v>-4586664.49</v>
      </c>
      <c r="V1029" s="203">
        <v>-6617649.5300000003</v>
      </c>
      <c r="W1029" s="203">
        <v>-6623775.5499999998</v>
      </c>
      <c r="X1029" s="203">
        <v>-8092480.5599999996</v>
      </c>
      <c r="Y1029" s="203">
        <v>-8357054.9800000004</v>
      </c>
      <c r="Z1029" s="203">
        <v>-8289670.9000000004</v>
      </c>
      <c r="AA1029" s="203">
        <v>-7940681.6699999999</v>
      </c>
      <c r="AB1029" s="203">
        <v>-7956102.8600000003</v>
      </c>
      <c r="AC1029" s="203"/>
      <c r="AD1029" s="203"/>
      <c r="AE1029" s="203">
        <v>-6998440.2025000006</v>
      </c>
      <c r="AF1029" s="215"/>
      <c r="AG1029" s="216"/>
      <c r="AH1029" s="205"/>
      <c r="AI1029" s="205"/>
      <c r="AJ1029" s="205"/>
      <c r="AK1029" s="206"/>
      <c r="AL1029" s="205">
        <v>0</v>
      </c>
      <c r="AM1029" s="207"/>
      <c r="AN1029" s="205">
        <v>-6998440.2025000006</v>
      </c>
      <c r="AO1029" s="208">
        <v>-6998440.2025000006</v>
      </c>
      <c r="AP1029" s="209"/>
      <c r="AQ1029" s="210">
        <v>-7956102.8600000003</v>
      </c>
      <c r="AR1029" s="205"/>
      <c r="AS1029" s="205"/>
      <c r="AT1029" s="205"/>
      <c r="AU1029" s="206"/>
      <c r="AV1029" s="205">
        <v>0</v>
      </c>
      <c r="AW1029" s="207"/>
      <c r="AX1029" s="205">
        <v>-7956102.8600000003</v>
      </c>
      <c r="AY1029" s="207">
        <v>-7956102.8600000003</v>
      </c>
      <c r="AZ1029" s="212"/>
      <c r="BA1029" s="404"/>
      <c r="BC1029" s="202" t="str">
        <f t="shared" si="119"/>
        <v/>
      </c>
      <c r="BD1029" s="202" t="str">
        <f t="shared" si="119"/>
        <v/>
      </c>
      <c r="BE1029" s="202" t="str">
        <f t="shared" si="119"/>
        <v/>
      </c>
      <c r="BF1029" s="202" t="str">
        <f t="shared" si="119"/>
        <v/>
      </c>
      <c r="BG1029" s="202" t="str">
        <f t="shared" ref="BG1029:BH1096" si="122">IF(VALUE(AW1029),"W/C",IF(ISBLANK(AW1029),"NO","W/C"))</f>
        <v>NO</v>
      </c>
      <c r="BH1029" s="202" t="str">
        <f t="shared" si="122"/>
        <v>W/C</v>
      </c>
      <c r="BI1029" s="202" t="str">
        <f t="shared" si="120"/>
        <v>W/C</v>
      </c>
      <c r="BK1029" s="202" t="b">
        <f t="shared" si="121"/>
        <v>1</v>
      </c>
      <c r="BL1029" s="202" t="b">
        <f t="shared" si="121"/>
        <v>1</v>
      </c>
      <c r="BM1029" s="202" t="b">
        <f t="shared" si="121"/>
        <v>1</v>
      </c>
      <c r="BN1029" s="202" t="b">
        <f t="shared" si="121"/>
        <v>1</v>
      </c>
      <c r="BO1029" s="202" t="b">
        <f t="shared" si="121"/>
        <v>1</v>
      </c>
      <c r="BP1029" s="202" t="b">
        <f t="shared" si="121"/>
        <v>1</v>
      </c>
      <c r="BQ1029" s="202" t="b">
        <f t="shared" si="121"/>
        <v>1</v>
      </c>
    </row>
    <row r="1030" spans="1:69" s="214" customFormat="1" ht="12" customHeight="1" x14ac:dyDescent="0.2">
      <c r="A1030" s="239">
        <v>23200031</v>
      </c>
      <c r="B1030" s="240" t="s">
        <v>2654</v>
      </c>
      <c r="C1030" s="200" t="s">
        <v>1338</v>
      </c>
      <c r="D1030" s="201" t="s">
        <v>479</v>
      </c>
      <c r="E1030" s="170"/>
      <c r="F1030" s="200"/>
      <c r="G1030" s="201"/>
      <c r="H1030" s="202" t="s">
        <v>1684</v>
      </c>
      <c r="I1030" s="202" t="s">
        <v>1684</v>
      </c>
      <c r="J1030" s="202" t="s">
        <v>1684</v>
      </c>
      <c r="K1030" s="202" t="s">
        <v>1684</v>
      </c>
      <c r="L1030" s="202" t="s">
        <v>1685</v>
      </c>
      <c r="M1030" s="202" t="s">
        <v>479</v>
      </c>
      <c r="N1030" s="202" t="s">
        <v>479</v>
      </c>
      <c r="O1030" s="167"/>
      <c r="P1030" s="203">
        <v>-22412354.539999999</v>
      </c>
      <c r="Q1030" s="203">
        <v>-18909964.010000002</v>
      </c>
      <c r="R1030" s="203">
        <v>-15533886.42</v>
      </c>
      <c r="S1030" s="203">
        <v>-14749054.720000001</v>
      </c>
      <c r="T1030" s="203">
        <v>-15430698.300000001</v>
      </c>
      <c r="U1030" s="203">
        <v>-14684060.220000001</v>
      </c>
      <c r="V1030" s="203">
        <v>-14882798</v>
      </c>
      <c r="W1030" s="203">
        <v>-19587818.91</v>
      </c>
      <c r="X1030" s="203">
        <v>-23182387.23</v>
      </c>
      <c r="Y1030" s="203">
        <v>-20164195.329999998</v>
      </c>
      <c r="Z1030" s="203">
        <v>-21152197.890000001</v>
      </c>
      <c r="AA1030" s="203">
        <v>-56161496.969999999</v>
      </c>
      <c r="AB1030" s="203">
        <v>-54209676.130000003</v>
      </c>
      <c r="AC1030" s="203"/>
      <c r="AD1030" s="203"/>
      <c r="AE1030" s="203">
        <v>-22729131.111249998</v>
      </c>
      <c r="AF1030" s="215"/>
      <c r="AG1030" s="216"/>
      <c r="AH1030" s="205"/>
      <c r="AI1030" s="205"/>
      <c r="AJ1030" s="205"/>
      <c r="AK1030" s="206"/>
      <c r="AL1030" s="205">
        <v>0</v>
      </c>
      <c r="AM1030" s="207"/>
      <c r="AN1030" s="205">
        <v>-22729131.111249998</v>
      </c>
      <c r="AO1030" s="208">
        <v>-22729131.111249998</v>
      </c>
      <c r="AP1030" s="209"/>
      <c r="AQ1030" s="210">
        <v>-54209676.130000003</v>
      </c>
      <c r="AR1030" s="205"/>
      <c r="AS1030" s="205"/>
      <c r="AT1030" s="205"/>
      <c r="AU1030" s="206"/>
      <c r="AV1030" s="205">
        <v>0</v>
      </c>
      <c r="AW1030" s="207"/>
      <c r="AX1030" s="205">
        <v>-54209676.130000003</v>
      </c>
      <c r="AY1030" s="207">
        <v>-54209676.130000003</v>
      </c>
      <c r="AZ1030" s="212"/>
      <c r="BA1030" s="404"/>
      <c r="BC1030" s="202" t="str">
        <f t="shared" si="119"/>
        <v/>
      </c>
      <c r="BD1030" s="202" t="str">
        <f t="shared" si="119"/>
        <v/>
      </c>
      <c r="BE1030" s="202" t="str">
        <f t="shared" si="119"/>
        <v/>
      </c>
      <c r="BF1030" s="202" t="str">
        <f t="shared" si="119"/>
        <v/>
      </c>
      <c r="BG1030" s="202" t="str">
        <f t="shared" si="122"/>
        <v>NO</v>
      </c>
      <c r="BH1030" s="202" t="str">
        <f t="shared" si="122"/>
        <v>W/C</v>
      </c>
      <c r="BI1030" s="202" t="str">
        <f t="shared" si="120"/>
        <v>W/C</v>
      </c>
      <c r="BK1030" s="202" t="b">
        <f t="shared" si="121"/>
        <v>1</v>
      </c>
      <c r="BL1030" s="202" t="b">
        <f t="shared" si="121"/>
        <v>1</v>
      </c>
      <c r="BM1030" s="202" t="b">
        <f t="shared" si="121"/>
        <v>1</v>
      </c>
      <c r="BN1030" s="202" t="b">
        <f t="shared" si="121"/>
        <v>1</v>
      </c>
      <c r="BO1030" s="202" t="b">
        <f t="shared" si="121"/>
        <v>1</v>
      </c>
      <c r="BP1030" s="202" t="b">
        <f t="shared" si="121"/>
        <v>1</v>
      </c>
      <c r="BQ1030" s="202" t="b">
        <f t="shared" si="121"/>
        <v>1</v>
      </c>
    </row>
    <row r="1031" spans="1:69" s="214" customFormat="1" ht="12" customHeight="1" x14ac:dyDescent="0.2">
      <c r="A1031" s="239">
        <v>23200033</v>
      </c>
      <c r="B1031" s="240" t="s">
        <v>2655</v>
      </c>
      <c r="C1031" s="200" t="s">
        <v>1339</v>
      </c>
      <c r="D1031" s="201" t="s">
        <v>479</v>
      </c>
      <c r="E1031" s="170"/>
      <c r="F1031" s="200"/>
      <c r="G1031" s="201"/>
      <c r="H1031" s="202" t="s">
        <v>1684</v>
      </c>
      <c r="I1031" s="202" t="s">
        <v>1684</v>
      </c>
      <c r="J1031" s="202" t="s">
        <v>1684</v>
      </c>
      <c r="K1031" s="202" t="s">
        <v>1684</v>
      </c>
      <c r="L1031" s="202" t="s">
        <v>1685</v>
      </c>
      <c r="M1031" s="202" t="s">
        <v>479</v>
      </c>
      <c r="N1031" s="202" t="s">
        <v>479</v>
      </c>
      <c r="O1031" s="167"/>
      <c r="P1031" s="203">
        <v>-647990.68999999994</v>
      </c>
      <c r="Q1031" s="203">
        <v>-418219.83</v>
      </c>
      <c r="R1031" s="203">
        <v>-344045.29</v>
      </c>
      <c r="S1031" s="203">
        <v>-344045.29</v>
      </c>
      <c r="T1031" s="203">
        <v>-344045.29</v>
      </c>
      <c r="U1031" s="203">
        <v>-344045.29</v>
      </c>
      <c r="V1031" s="203">
        <v>-344045.29</v>
      </c>
      <c r="W1031" s="203">
        <v>-344045.29</v>
      </c>
      <c r="X1031" s="203">
        <v>-344045.29</v>
      </c>
      <c r="Y1031" s="203">
        <v>-344045.29</v>
      </c>
      <c r="Z1031" s="203">
        <v>-344045.29</v>
      </c>
      <c r="AA1031" s="203">
        <v>-344045.29</v>
      </c>
      <c r="AB1031" s="203">
        <v>-773730.6</v>
      </c>
      <c r="AC1031" s="203"/>
      <c r="AD1031" s="203"/>
      <c r="AE1031" s="203">
        <v>-380794.44791666669</v>
      </c>
      <c r="AF1031" s="215"/>
      <c r="AG1031" s="216"/>
      <c r="AH1031" s="205"/>
      <c r="AI1031" s="205"/>
      <c r="AJ1031" s="205"/>
      <c r="AK1031" s="206"/>
      <c r="AL1031" s="205">
        <v>0</v>
      </c>
      <c r="AM1031" s="207"/>
      <c r="AN1031" s="205">
        <v>-380794.44791666669</v>
      </c>
      <c r="AO1031" s="208">
        <v>-380794.44791666669</v>
      </c>
      <c r="AP1031" s="209"/>
      <c r="AQ1031" s="210">
        <v>-773730.6</v>
      </c>
      <c r="AR1031" s="205"/>
      <c r="AS1031" s="205"/>
      <c r="AT1031" s="205"/>
      <c r="AU1031" s="206"/>
      <c r="AV1031" s="205">
        <v>0</v>
      </c>
      <c r="AW1031" s="207"/>
      <c r="AX1031" s="205">
        <v>-773730.6</v>
      </c>
      <c r="AY1031" s="207">
        <v>-773730.6</v>
      </c>
      <c r="AZ1031" s="212"/>
      <c r="BA1031" s="404"/>
      <c r="BC1031" s="202" t="str">
        <f t="shared" si="119"/>
        <v/>
      </c>
      <c r="BD1031" s="202" t="str">
        <f t="shared" si="119"/>
        <v/>
      </c>
      <c r="BE1031" s="202" t="str">
        <f t="shared" si="119"/>
        <v/>
      </c>
      <c r="BF1031" s="202" t="str">
        <f t="shared" si="119"/>
        <v/>
      </c>
      <c r="BG1031" s="202" t="str">
        <f t="shared" si="122"/>
        <v>NO</v>
      </c>
      <c r="BH1031" s="202" t="str">
        <f t="shared" si="122"/>
        <v>W/C</v>
      </c>
      <c r="BI1031" s="202" t="str">
        <f t="shared" si="120"/>
        <v>W/C</v>
      </c>
      <c r="BK1031" s="202" t="b">
        <f t="shared" si="121"/>
        <v>1</v>
      </c>
      <c r="BL1031" s="202" t="b">
        <f t="shared" si="121"/>
        <v>1</v>
      </c>
      <c r="BM1031" s="202" t="b">
        <f t="shared" si="121"/>
        <v>1</v>
      </c>
      <c r="BN1031" s="202" t="b">
        <f t="shared" si="121"/>
        <v>1</v>
      </c>
      <c r="BO1031" s="202" t="b">
        <f t="shared" si="121"/>
        <v>1</v>
      </c>
      <c r="BP1031" s="202" t="b">
        <f t="shared" si="121"/>
        <v>1</v>
      </c>
      <c r="BQ1031" s="202" t="b">
        <f t="shared" si="121"/>
        <v>1</v>
      </c>
    </row>
    <row r="1032" spans="1:69" s="214" customFormat="1" ht="12" customHeight="1" x14ac:dyDescent="0.2">
      <c r="A1032" s="239">
        <v>23200041</v>
      </c>
      <c r="B1032" s="240" t="s">
        <v>2656</v>
      </c>
      <c r="C1032" s="200" t="s">
        <v>1340</v>
      </c>
      <c r="D1032" s="201" t="s">
        <v>479</v>
      </c>
      <c r="E1032" s="170"/>
      <c r="F1032" s="200"/>
      <c r="G1032" s="201"/>
      <c r="H1032" s="202" t="s">
        <v>1684</v>
      </c>
      <c r="I1032" s="202" t="s">
        <v>1684</v>
      </c>
      <c r="J1032" s="202" t="s">
        <v>1684</v>
      </c>
      <c r="K1032" s="202" t="s">
        <v>1684</v>
      </c>
      <c r="L1032" s="202" t="s">
        <v>1685</v>
      </c>
      <c r="M1032" s="202" t="s">
        <v>479</v>
      </c>
      <c r="N1032" s="202" t="s">
        <v>479</v>
      </c>
      <c r="O1032" s="167"/>
      <c r="P1032" s="203">
        <v>-9053784</v>
      </c>
      <c r="Q1032" s="203">
        <v>-8930789</v>
      </c>
      <c r="R1032" s="203">
        <v>-8971674</v>
      </c>
      <c r="S1032" s="203">
        <v>-8923539</v>
      </c>
      <c r="T1032" s="203">
        <v>-8899597</v>
      </c>
      <c r="U1032" s="203">
        <v>-8815727</v>
      </c>
      <c r="V1032" s="203">
        <v>-9102392</v>
      </c>
      <c r="W1032" s="203">
        <v>-8959633</v>
      </c>
      <c r="X1032" s="203">
        <v>-8945340</v>
      </c>
      <c r="Y1032" s="203">
        <v>-8986188</v>
      </c>
      <c r="Z1032" s="203">
        <v>-9139804</v>
      </c>
      <c r="AA1032" s="203">
        <v>-8953607</v>
      </c>
      <c r="AB1032" s="203">
        <v>-9129260</v>
      </c>
      <c r="AC1032" s="203"/>
      <c r="AD1032" s="203"/>
      <c r="AE1032" s="203">
        <v>-8976651</v>
      </c>
      <c r="AF1032" s="215"/>
      <c r="AG1032" s="215"/>
      <c r="AH1032" s="205"/>
      <c r="AI1032" s="205"/>
      <c r="AJ1032" s="205"/>
      <c r="AK1032" s="206"/>
      <c r="AL1032" s="205">
        <v>0</v>
      </c>
      <c r="AM1032" s="207"/>
      <c r="AN1032" s="205">
        <v>-8976651</v>
      </c>
      <c r="AO1032" s="208">
        <v>-8976651</v>
      </c>
      <c r="AP1032" s="209"/>
      <c r="AQ1032" s="210">
        <v>-9129260</v>
      </c>
      <c r="AR1032" s="205"/>
      <c r="AS1032" s="205"/>
      <c r="AT1032" s="205"/>
      <c r="AU1032" s="206"/>
      <c r="AV1032" s="205">
        <v>0</v>
      </c>
      <c r="AW1032" s="207"/>
      <c r="AX1032" s="205">
        <v>-9129260</v>
      </c>
      <c r="AY1032" s="207">
        <v>-9129260</v>
      </c>
      <c r="AZ1032" s="212"/>
      <c r="BA1032" s="404"/>
      <c r="BC1032" s="202" t="str">
        <f t="shared" si="119"/>
        <v/>
      </c>
      <c r="BD1032" s="202" t="str">
        <f t="shared" si="119"/>
        <v/>
      </c>
      <c r="BE1032" s="202" t="str">
        <f t="shared" si="119"/>
        <v/>
      </c>
      <c r="BF1032" s="202" t="str">
        <f t="shared" si="119"/>
        <v/>
      </c>
      <c r="BG1032" s="202" t="str">
        <f t="shared" si="122"/>
        <v>NO</v>
      </c>
      <c r="BH1032" s="202" t="str">
        <f t="shared" si="122"/>
        <v>W/C</v>
      </c>
      <c r="BI1032" s="202" t="str">
        <f t="shared" si="120"/>
        <v>W/C</v>
      </c>
      <c r="BK1032" s="202" t="b">
        <f t="shared" si="121"/>
        <v>1</v>
      </c>
      <c r="BL1032" s="202" t="b">
        <f t="shared" si="121"/>
        <v>1</v>
      </c>
      <c r="BM1032" s="202" t="b">
        <f t="shared" si="121"/>
        <v>1</v>
      </c>
      <c r="BN1032" s="202" t="b">
        <f t="shared" si="121"/>
        <v>1</v>
      </c>
      <c r="BO1032" s="202" t="b">
        <f t="shared" si="121"/>
        <v>1</v>
      </c>
      <c r="BP1032" s="202" t="b">
        <f t="shared" si="121"/>
        <v>1</v>
      </c>
      <c r="BQ1032" s="202" t="b">
        <f t="shared" si="121"/>
        <v>1</v>
      </c>
    </row>
    <row r="1033" spans="1:69" s="214" customFormat="1" ht="12" customHeight="1" x14ac:dyDescent="0.2">
      <c r="A1033" s="239">
        <v>23200051</v>
      </c>
      <c r="B1033" s="240" t="s">
        <v>2657</v>
      </c>
      <c r="C1033" s="200" t="s">
        <v>1341</v>
      </c>
      <c r="D1033" s="201" t="s">
        <v>479</v>
      </c>
      <c r="E1033" s="170"/>
      <c r="F1033" s="200"/>
      <c r="G1033" s="201"/>
      <c r="H1033" s="202" t="s">
        <v>1684</v>
      </c>
      <c r="I1033" s="202" t="s">
        <v>1684</v>
      </c>
      <c r="J1033" s="202" t="s">
        <v>1684</v>
      </c>
      <c r="K1033" s="202" t="s">
        <v>1684</v>
      </c>
      <c r="L1033" s="202" t="s">
        <v>1685</v>
      </c>
      <c r="M1033" s="202" t="s">
        <v>479</v>
      </c>
      <c r="N1033" s="202" t="s">
        <v>479</v>
      </c>
      <c r="O1033" s="167"/>
      <c r="P1033" s="203">
        <v>-14942605.83</v>
      </c>
      <c r="Q1033" s="203">
        <v>-14971466.689999999</v>
      </c>
      <c r="R1033" s="203">
        <v>-14013841.380000001</v>
      </c>
      <c r="S1033" s="203">
        <v>-15030247.23</v>
      </c>
      <c r="T1033" s="203">
        <v>-15211680.560000001</v>
      </c>
      <c r="U1033" s="203">
        <v>-15756669.73</v>
      </c>
      <c r="V1033" s="203">
        <v>-15256349.050000001</v>
      </c>
      <c r="W1033" s="203">
        <v>-15444148.029999999</v>
      </c>
      <c r="X1033" s="203">
        <v>-15303525.699999999</v>
      </c>
      <c r="Y1033" s="203">
        <v>-15066240.4</v>
      </c>
      <c r="Z1033" s="203">
        <v>-16382620.77</v>
      </c>
      <c r="AA1033" s="203">
        <v>-15709453.76</v>
      </c>
      <c r="AB1033" s="203">
        <v>-16508104.699999999</v>
      </c>
      <c r="AC1033" s="203"/>
      <c r="AD1033" s="203"/>
      <c r="AE1033" s="203">
        <v>-15322633.213749999</v>
      </c>
      <c r="AF1033" s="215"/>
      <c r="AG1033" s="215"/>
      <c r="AH1033" s="205"/>
      <c r="AI1033" s="205"/>
      <c r="AJ1033" s="205"/>
      <c r="AK1033" s="206"/>
      <c r="AL1033" s="205">
        <v>0</v>
      </c>
      <c r="AM1033" s="207"/>
      <c r="AN1033" s="205">
        <v>-15322633.213749999</v>
      </c>
      <c r="AO1033" s="208">
        <v>-15322633.213749999</v>
      </c>
      <c r="AP1033" s="209"/>
      <c r="AQ1033" s="210">
        <v>-16508104.699999999</v>
      </c>
      <c r="AR1033" s="205"/>
      <c r="AS1033" s="205"/>
      <c r="AT1033" s="205"/>
      <c r="AU1033" s="206"/>
      <c r="AV1033" s="205">
        <v>0</v>
      </c>
      <c r="AW1033" s="207"/>
      <c r="AX1033" s="205">
        <v>-16508104.699999999</v>
      </c>
      <c r="AY1033" s="207">
        <v>-16508104.699999999</v>
      </c>
      <c r="AZ1033" s="212"/>
      <c r="BA1033" s="404"/>
      <c r="BC1033" s="202" t="str">
        <f t="shared" si="119"/>
        <v/>
      </c>
      <c r="BD1033" s="202" t="str">
        <f t="shared" si="119"/>
        <v/>
      </c>
      <c r="BE1033" s="202" t="str">
        <f t="shared" si="119"/>
        <v/>
      </c>
      <c r="BF1033" s="202" t="str">
        <f t="shared" si="119"/>
        <v/>
      </c>
      <c r="BG1033" s="202" t="str">
        <f t="shared" si="122"/>
        <v>NO</v>
      </c>
      <c r="BH1033" s="202" t="str">
        <f t="shared" si="122"/>
        <v>W/C</v>
      </c>
      <c r="BI1033" s="202" t="str">
        <f t="shared" si="120"/>
        <v>W/C</v>
      </c>
      <c r="BK1033" s="202" t="b">
        <f t="shared" si="121"/>
        <v>1</v>
      </c>
      <c r="BL1033" s="202" t="b">
        <f t="shared" si="121"/>
        <v>1</v>
      </c>
      <c r="BM1033" s="202" t="b">
        <f t="shared" si="121"/>
        <v>1</v>
      </c>
      <c r="BN1033" s="202" t="b">
        <f t="shared" si="121"/>
        <v>1</v>
      </c>
      <c r="BO1033" s="202" t="b">
        <f t="shared" si="121"/>
        <v>1</v>
      </c>
      <c r="BP1033" s="202" t="b">
        <f t="shared" si="121"/>
        <v>1</v>
      </c>
      <c r="BQ1033" s="202" t="b">
        <f t="shared" si="121"/>
        <v>1</v>
      </c>
    </row>
    <row r="1034" spans="1:69" s="214" customFormat="1" ht="12" customHeight="1" x14ac:dyDescent="0.2">
      <c r="A1034" s="239">
        <v>23200061</v>
      </c>
      <c r="B1034" s="240" t="s">
        <v>2658</v>
      </c>
      <c r="C1034" s="200" t="s">
        <v>1342</v>
      </c>
      <c r="D1034" s="201" t="s">
        <v>479</v>
      </c>
      <c r="E1034" s="170"/>
      <c r="F1034" s="200"/>
      <c r="G1034" s="201"/>
      <c r="H1034" s="202" t="s">
        <v>1684</v>
      </c>
      <c r="I1034" s="202" t="s">
        <v>1684</v>
      </c>
      <c r="J1034" s="202" t="s">
        <v>1684</v>
      </c>
      <c r="K1034" s="202" t="s">
        <v>1684</v>
      </c>
      <c r="L1034" s="202" t="s">
        <v>1685</v>
      </c>
      <c r="M1034" s="202" t="s">
        <v>479</v>
      </c>
      <c r="N1034" s="202" t="s">
        <v>479</v>
      </c>
      <c r="O1034" s="167"/>
      <c r="P1034" s="203">
        <v>-19804411.199999999</v>
      </c>
      <c r="Q1034" s="203">
        <v>-17147088.379999999</v>
      </c>
      <c r="R1034" s="203">
        <v>-12932322.58</v>
      </c>
      <c r="S1034" s="203">
        <v>-13050482.41</v>
      </c>
      <c r="T1034" s="203">
        <v>-11178989.32</v>
      </c>
      <c r="U1034" s="203">
        <v>-5906511.6699999999</v>
      </c>
      <c r="V1034" s="203">
        <v>-6624635.46</v>
      </c>
      <c r="W1034" s="203">
        <v>-25685687.609999999</v>
      </c>
      <c r="X1034" s="203">
        <v>-18649438.390000001</v>
      </c>
      <c r="Y1034" s="203">
        <v>-6699586.0199999996</v>
      </c>
      <c r="Z1034" s="203">
        <v>-19275497.100000001</v>
      </c>
      <c r="AA1034" s="203">
        <v>-35669133.670000002</v>
      </c>
      <c r="AB1034" s="203">
        <v>-35642962.630000003</v>
      </c>
      <c r="AC1034" s="203"/>
      <c r="AD1034" s="203"/>
      <c r="AE1034" s="203">
        <v>-16711921.627083333</v>
      </c>
      <c r="AF1034" s="215"/>
      <c r="AG1034" s="215"/>
      <c r="AH1034" s="205"/>
      <c r="AI1034" s="205"/>
      <c r="AJ1034" s="205"/>
      <c r="AK1034" s="206"/>
      <c r="AL1034" s="205">
        <v>0</v>
      </c>
      <c r="AM1034" s="207"/>
      <c r="AN1034" s="205">
        <v>-16711921.627083333</v>
      </c>
      <c r="AO1034" s="208">
        <v>-16711921.627083333</v>
      </c>
      <c r="AP1034" s="209"/>
      <c r="AQ1034" s="210">
        <v>-35642962.630000003</v>
      </c>
      <c r="AR1034" s="205"/>
      <c r="AS1034" s="205"/>
      <c r="AT1034" s="205"/>
      <c r="AU1034" s="206"/>
      <c r="AV1034" s="205">
        <v>0</v>
      </c>
      <c r="AW1034" s="207"/>
      <c r="AX1034" s="205">
        <v>-35642962.630000003</v>
      </c>
      <c r="AY1034" s="207">
        <v>-35642962.630000003</v>
      </c>
      <c r="AZ1034" s="212"/>
      <c r="BA1034" s="404"/>
      <c r="BC1034" s="202" t="str">
        <f t="shared" si="119"/>
        <v/>
      </c>
      <c r="BD1034" s="202" t="str">
        <f t="shared" si="119"/>
        <v/>
      </c>
      <c r="BE1034" s="202" t="str">
        <f t="shared" si="119"/>
        <v/>
      </c>
      <c r="BF1034" s="202" t="str">
        <f t="shared" si="119"/>
        <v/>
      </c>
      <c r="BG1034" s="202" t="str">
        <f t="shared" si="122"/>
        <v>NO</v>
      </c>
      <c r="BH1034" s="202" t="str">
        <f t="shared" si="122"/>
        <v>W/C</v>
      </c>
      <c r="BI1034" s="202" t="str">
        <f t="shared" si="120"/>
        <v>W/C</v>
      </c>
      <c r="BK1034" s="202" t="b">
        <f t="shared" si="121"/>
        <v>1</v>
      </c>
      <c r="BL1034" s="202" t="b">
        <f t="shared" si="121"/>
        <v>1</v>
      </c>
      <c r="BM1034" s="202" t="b">
        <f t="shared" si="121"/>
        <v>1</v>
      </c>
      <c r="BN1034" s="202" t="b">
        <f t="shared" si="121"/>
        <v>1</v>
      </c>
      <c r="BO1034" s="202" t="b">
        <f t="shared" si="121"/>
        <v>1</v>
      </c>
      <c r="BP1034" s="202" t="b">
        <f t="shared" si="121"/>
        <v>1</v>
      </c>
      <c r="BQ1034" s="202" t="b">
        <f t="shared" si="121"/>
        <v>1</v>
      </c>
    </row>
    <row r="1035" spans="1:69" s="214" customFormat="1" ht="12" customHeight="1" x14ac:dyDescent="0.2">
      <c r="A1035" s="239">
        <v>23200063</v>
      </c>
      <c r="B1035" s="240" t="s">
        <v>2659</v>
      </c>
      <c r="C1035" s="200" t="s">
        <v>1343</v>
      </c>
      <c r="D1035" s="201" t="s">
        <v>479</v>
      </c>
      <c r="E1035" s="170"/>
      <c r="F1035" s="200"/>
      <c r="G1035" s="201"/>
      <c r="H1035" s="202" t="s">
        <v>1684</v>
      </c>
      <c r="I1035" s="202" t="s">
        <v>1684</v>
      </c>
      <c r="J1035" s="202" t="s">
        <v>1684</v>
      </c>
      <c r="K1035" s="202" t="s">
        <v>1684</v>
      </c>
      <c r="L1035" s="202" t="s">
        <v>1685</v>
      </c>
      <c r="M1035" s="202" t="s">
        <v>479</v>
      </c>
      <c r="N1035" s="202" t="s">
        <v>479</v>
      </c>
      <c r="O1035" s="167"/>
      <c r="P1035" s="203">
        <v>0</v>
      </c>
      <c r="Q1035" s="203">
        <v>-3445181.56</v>
      </c>
      <c r="R1035" s="203">
        <v>-3588255.02</v>
      </c>
      <c r="S1035" s="203">
        <v>0</v>
      </c>
      <c r="T1035" s="203">
        <v>0</v>
      </c>
      <c r="U1035" s="203">
        <v>0</v>
      </c>
      <c r="V1035" s="203">
        <v>0</v>
      </c>
      <c r="W1035" s="203">
        <v>-3580762.06</v>
      </c>
      <c r="X1035" s="203">
        <v>0</v>
      </c>
      <c r="Y1035" s="203">
        <v>0</v>
      </c>
      <c r="Z1035" s="203">
        <v>0</v>
      </c>
      <c r="AA1035" s="203">
        <v>0</v>
      </c>
      <c r="AB1035" s="203">
        <v>-3978964.76</v>
      </c>
      <c r="AC1035" s="203"/>
      <c r="AD1035" s="203"/>
      <c r="AE1035" s="203">
        <v>-1050306.7516666667</v>
      </c>
      <c r="AF1035" s="215"/>
      <c r="AG1035" s="216"/>
      <c r="AH1035" s="205"/>
      <c r="AI1035" s="205"/>
      <c r="AJ1035" s="205"/>
      <c r="AK1035" s="206"/>
      <c r="AL1035" s="205">
        <v>0</v>
      </c>
      <c r="AM1035" s="207"/>
      <c r="AN1035" s="205">
        <v>-1050306.7516666667</v>
      </c>
      <c r="AO1035" s="208">
        <v>-1050306.7516666667</v>
      </c>
      <c r="AP1035" s="209"/>
      <c r="AQ1035" s="210">
        <v>-3978964.76</v>
      </c>
      <c r="AR1035" s="205"/>
      <c r="AS1035" s="205"/>
      <c r="AT1035" s="205"/>
      <c r="AU1035" s="206"/>
      <c r="AV1035" s="205">
        <v>0</v>
      </c>
      <c r="AW1035" s="207"/>
      <c r="AX1035" s="205">
        <v>-3978964.76</v>
      </c>
      <c r="AY1035" s="207">
        <v>-3978964.76</v>
      </c>
      <c r="AZ1035" s="212"/>
      <c r="BA1035" s="404"/>
      <c r="BC1035" s="202" t="str">
        <f t="shared" si="119"/>
        <v/>
      </c>
      <c r="BD1035" s="202" t="str">
        <f t="shared" si="119"/>
        <v/>
      </c>
      <c r="BE1035" s="202" t="str">
        <f t="shared" si="119"/>
        <v/>
      </c>
      <c r="BF1035" s="202" t="str">
        <f t="shared" si="119"/>
        <v/>
      </c>
      <c r="BG1035" s="202" t="str">
        <f t="shared" si="122"/>
        <v>NO</v>
      </c>
      <c r="BH1035" s="202" t="str">
        <f t="shared" si="122"/>
        <v>W/C</v>
      </c>
      <c r="BI1035" s="202" t="str">
        <f t="shared" si="120"/>
        <v>W/C</v>
      </c>
      <c r="BK1035" s="202" t="b">
        <f t="shared" si="121"/>
        <v>1</v>
      </c>
      <c r="BL1035" s="202" t="b">
        <f t="shared" si="121"/>
        <v>1</v>
      </c>
      <c r="BM1035" s="202" t="b">
        <f t="shared" si="121"/>
        <v>1</v>
      </c>
      <c r="BN1035" s="202" t="b">
        <f t="shared" si="121"/>
        <v>1</v>
      </c>
      <c r="BO1035" s="202" t="b">
        <f t="shared" si="121"/>
        <v>1</v>
      </c>
      <c r="BP1035" s="202" t="b">
        <f t="shared" si="121"/>
        <v>1</v>
      </c>
      <c r="BQ1035" s="202" t="b">
        <f t="shared" si="121"/>
        <v>1</v>
      </c>
    </row>
    <row r="1036" spans="1:69" s="214" customFormat="1" ht="12" customHeight="1" x14ac:dyDescent="0.2">
      <c r="A1036" s="239">
        <v>23200071</v>
      </c>
      <c r="B1036" s="240" t="s">
        <v>2660</v>
      </c>
      <c r="C1036" s="200" t="s">
        <v>1344</v>
      </c>
      <c r="D1036" s="201" t="s">
        <v>479</v>
      </c>
      <c r="E1036" s="170"/>
      <c r="F1036" s="200"/>
      <c r="G1036" s="201"/>
      <c r="H1036" s="202" t="s">
        <v>1684</v>
      </c>
      <c r="I1036" s="202" t="s">
        <v>1684</v>
      </c>
      <c r="J1036" s="202" t="s">
        <v>1684</v>
      </c>
      <c r="K1036" s="202" t="s">
        <v>1684</v>
      </c>
      <c r="L1036" s="202" t="s">
        <v>1685</v>
      </c>
      <c r="M1036" s="202" t="s">
        <v>479</v>
      </c>
      <c r="N1036" s="202" t="s">
        <v>479</v>
      </c>
      <c r="O1036" s="167"/>
      <c r="P1036" s="203">
        <v>-1775116.16</v>
      </c>
      <c r="Q1036" s="203">
        <v>-2692438</v>
      </c>
      <c r="R1036" s="203">
        <v>-2139988.64</v>
      </c>
      <c r="S1036" s="203">
        <v>-1537946.59</v>
      </c>
      <c r="T1036" s="203">
        <v>-2916083.02</v>
      </c>
      <c r="U1036" s="203">
        <v>-3543881.71</v>
      </c>
      <c r="V1036" s="203">
        <v>-2404249.5099999998</v>
      </c>
      <c r="W1036" s="203">
        <v>-1746098.51</v>
      </c>
      <c r="X1036" s="203">
        <v>-1439678.83</v>
      </c>
      <c r="Y1036" s="203">
        <v>-1010350.26</v>
      </c>
      <c r="Z1036" s="203">
        <v>-1217126.08</v>
      </c>
      <c r="AA1036" s="203">
        <v>-2318859.2999999998</v>
      </c>
      <c r="AB1036" s="203">
        <v>-2285329.02</v>
      </c>
      <c r="AC1036" s="203"/>
      <c r="AD1036" s="203"/>
      <c r="AE1036" s="203">
        <v>-2083076.9200000006</v>
      </c>
      <c r="AF1036" s="215"/>
      <c r="AG1036" s="215"/>
      <c r="AH1036" s="205"/>
      <c r="AI1036" s="205"/>
      <c r="AJ1036" s="205"/>
      <c r="AK1036" s="206"/>
      <c r="AL1036" s="205">
        <v>0</v>
      </c>
      <c r="AM1036" s="207"/>
      <c r="AN1036" s="205">
        <v>-2083076.9200000006</v>
      </c>
      <c r="AO1036" s="208">
        <v>-2083076.9200000006</v>
      </c>
      <c r="AP1036" s="209"/>
      <c r="AQ1036" s="210">
        <v>-2285329.02</v>
      </c>
      <c r="AR1036" s="205"/>
      <c r="AS1036" s="205"/>
      <c r="AT1036" s="205"/>
      <c r="AU1036" s="206"/>
      <c r="AV1036" s="205">
        <v>0</v>
      </c>
      <c r="AW1036" s="207"/>
      <c r="AX1036" s="205">
        <v>-2285329.02</v>
      </c>
      <c r="AY1036" s="207">
        <v>-2285329.02</v>
      </c>
      <c r="AZ1036" s="212"/>
      <c r="BA1036" s="404"/>
      <c r="BC1036" s="202" t="str">
        <f t="shared" si="119"/>
        <v/>
      </c>
      <c r="BD1036" s="202" t="str">
        <f t="shared" si="119"/>
        <v/>
      </c>
      <c r="BE1036" s="202" t="str">
        <f t="shared" si="119"/>
        <v/>
      </c>
      <c r="BF1036" s="202" t="str">
        <f t="shared" si="119"/>
        <v/>
      </c>
      <c r="BG1036" s="202" t="str">
        <f t="shared" si="122"/>
        <v>NO</v>
      </c>
      <c r="BH1036" s="202" t="str">
        <f t="shared" si="122"/>
        <v>W/C</v>
      </c>
      <c r="BI1036" s="202" t="str">
        <f t="shared" si="120"/>
        <v>W/C</v>
      </c>
      <c r="BK1036" s="202" t="b">
        <f t="shared" si="121"/>
        <v>1</v>
      </c>
      <c r="BL1036" s="202" t="b">
        <f t="shared" si="121"/>
        <v>1</v>
      </c>
      <c r="BM1036" s="202" t="b">
        <f t="shared" si="121"/>
        <v>1</v>
      </c>
      <c r="BN1036" s="202" t="b">
        <f t="shared" si="121"/>
        <v>1</v>
      </c>
      <c r="BO1036" s="202" t="b">
        <f t="shared" si="121"/>
        <v>1</v>
      </c>
      <c r="BP1036" s="202" t="b">
        <f t="shared" si="121"/>
        <v>1</v>
      </c>
      <c r="BQ1036" s="202" t="b">
        <f t="shared" si="121"/>
        <v>1</v>
      </c>
    </row>
    <row r="1037" spans="1:69" s="214" customFormat="1" ht="12" customHeight="1" x14ac:dyDescent="0.2">
      <c r="A1037" s="239">
        <v>23200081</v>
      </c>
      <c r="B1037" s="240" t="s">
        <v>2661</v>
      </c>
      <c r="C1037" s="200" t="s">
        <v>1345</v>
      </c>
      <c r="D1037" s="201" t="s">
        <v>479</v>
      </c>
      <c r="E1037" s="170"/>
      <c r="F1037" s="200"/>
      <c r="G1037" s="201"/>
      <c r="H1037" s="202" t="s">
        <v>1684</v>
      </c>
      <c r="I1037" s="202" t="s">
        <v>1684</v>
      </c>
      <c r="J1037" s="202" t="s">
        <v>1684</v>
      </c>
      <c r="K1037" s="202" t="s">
        <v>1684</v>
      </c>
      <c r="L1037" s="202" t="s">
        <v>1685</v>
      </c>
      <c r="M1037" s="202" t="s">
        <v>479</v>
      </c>
      <c r="N1037" s="202" t="s">
        <v>479</v>
      </c>
      <c r="O1037" s="167"/>
      <c r="P1037" s="203">
        <v>-4452153.75</v>
      </c>
      <c r="Q1037" s="203">
        <v>-4214044.26</v>
      </c>
      <c r="R1037" s="203">
        <v>-4066125.67</v>
      </c>
      <c r="S1037" s="203">
        <v>-4312581.29</v>
      </c>
      <c r="T1037" s="203">
        <v>-3819025.88</v>
      </c>
      <c r="U1037" s="203">
        <v>-3950592.51</v>
      </c>
      <c r="V1037" s="203">
        <v>-3851971.46</v>
      </c>
      <c r="W1037" s="203">
        <v>-4675781.09</v>
      </c>
      <c r="X1037" s="203">
        <v>-4677233.8</v>
      </c>
      <c r="Y1037" s="203">
        <v>-4599698.07</v>
      </c>
      <c r="Z1037" s="203">
        <v>-4528948.29</v>
      </c>
      <c r="AA1037" s="203">
        <v>-4375849.9000000004</v>
      </c>
      <c r="AB1037" s="203">
        <v>-6916464.4800000004</v>
      </c>
      <c r="AC1037" s="203"/>
      <c r="AD1037" s="203"/>
      <c r="AE1037" s="203">
        <v>-4396346.7779166671</v>
      </c>
      <c r="AF1037" s="215"/>
      <c r="AG1037" s="215"/>
      <c r="AH1037" s="205"/>
      <c r="AI1037" s="205"/>
      <c r="AJ1037" s="205"/>
      <c r="AK1037" s="206"/>
      <c r="AL1037" s="205">
        <v>0</v>
      </c>
      <c r="AM1037" s="207"/>
      <c r="AN1037" s="205">
        <v>-4396346.7779166671</v>
      </c>
      <c r="AO1037" s="208">
        <v>-4396346.7779166671</v>
      </c>
      <c r="AP1037" s="209"/>
      <c r="AQ1037" s="210">
        <v>-6916464.4800000004</v>
      </c>
      <c r="AR1037" s="205"/>
      <c r="AS1037" s="205"/>
      <c r="AT1037" s="205"/>
      <c r="AU1037" s="206"/>
      <c r="AV1037" s="205">
        <v>0</v>
      </c>
      <c r="AW1037" s="207"/>
      <c r="AX1037" s="205">
        <v>-6916464.4800000004</v>
      </c>
      <c r="AY1037" s="207">
        <v>-6916464.4800000004</v>
      </c>
      <c r="AZ1037" s="212"/>
      <c r="BA1037" s="404"/>
      <c r="BC1037" s="202" t="str">
        <f t="shared" si="119"/>
        <v/>
      </c>
      <c r="BD1037" s="202" t="str">
        <f t="shared" si="119"/>
        <v/>
      </c>
      <c r="BE1037" s="202" t="str">
        <f t="shared" si="119"/>
        <v/>
      </c>
      <c r="BF1037" s="202" t="str">
        <f t="shared" si="119"/>
        <v/>
      </c>
      <c r="BG1037" s="202" t="str">
        <f t="shared" si="122"/>
        <v>NO</v>
      </c>
      <c r="BH1037" s="202" t="str">
        <f t="shared" si="122"/>
        <v>W/C</v>
      </c>
      <c r="BI1037" s="202" t="str">
        <f t="shared" si="120"/>
        <v>W/C</v>
      </c>
      <c r="BK1037" s="202" t="b">
        <f t="shared" si="121"/>
        <v>1</v>
      </c>
      <c r="BL1037" s="202" t="b">
        <f t="shared" si="121"/>
        <v>1</v>
      </c>
      <c r="BM1037" s="202" t="b">
        <f t="shared" si="121"/>
        <v>1</v>
      </c>
      <c r="BN1037" s="202" t="b">
        <f t="shared" si="121"/>
        <v>1</v>
      </c>
      <c r="BO1037" s="202" t="b">
        <f t="shared" si="121"/>
        <v>1</v>
      </c>
      <c r="BP1037" s="202" t="b">
        <f t="shared" si="121"/>
        <v>1</v>
      </c>
      <c r="BQ1037" s="202" t="b">
        <f t="shared" si="121"/>
        <v>1</v>
      </c>
    </row>
    <row r="1038" spans="1:69" s="214" customFormat="1" ht="12" customHeight="1" x14ac:dyDescent="0.2">
      <c r="A1038" s="239">
        <v>23200101</v>
      </c>
      <c r="B1038" s="240" t="s">
        <v>2662</v>
      </c>
      <c r="C1038" s="200" t="s">
        <v>1346</v>
      </c>
      <c r="D1038" s="201" t="s">
        <v>479</v>
      </c>
      <c r="E1038" s="170"/>
      <c r="F1038" s="200"/>
      <c r="G1038" s="201"/>
      <c r="H1038" s="202" t="s">
        <v>1684</v>
      </c>
      <c r="I1038" s="202" t="s">
        <v>1684</v>
      </c>
      <c r="J1038" s="202" t="s">
        <v>1684</v>
      </c>
      <c r="K1038" s="202" t="s">
        <v>1684</v>
      </c>
      <c r="L1038" s="202" t="s">
        <v>1685</v>
      </c>
      <c r="M1038" s="202" t="s">
        <v>479</v>
      </c>
      <c r="N1038" s="202" t="s">
        <v>479</v>
      </c>
      <c r="O1038" s="167"/>
      <c r="P1038" s="203">
        <v>-243961.60000000001</v>
      </c>
      <c r="Q1038" s="203">
        <v>-596969.75</v>
      </c>
      <c r="R1038" s="203">
        <v>-934246.81</v>
      </c>
      <c r="S1038" s="203">
        <v>-562992</v>
      </c>
      <c r="T1038" s="203">
        <v>-143680</v>
      </c>
      <c r="U1038" s="203">
        <v>1184742</v>
      </c>
      <c r="V1038" s="203">
        <v>0</v>
      </c>
      <c r="W1038" s="203">
        <v>-4299880</v>
      </c>
      <c r="X1038" s="203">
        <v>-4206960</v>
      </c>
      <c r="Y1038" s="203">
        <v>-478707</v>
      </c>
      <c r="Z1038" s="203">
        <v>-4360798.79</v>
      </c>
      <c r="AA1038" s="203">
        <v>-7055794.4900000002</v>
      </c>
      <c r="AB1038" s="203">
        <v>-1924094</v>
      </c>
      <c r="AC1038" s="203"/>
      <c r="AD1038" s="203"/>
      <c r="AE1038" s="203">
        <v>-1878276.2200000004</v>
      </c>
      <c r="AF1038" s="215"/>
      <c r="AG1038" s="216"/>
      <c r="AH1038" s="205"/>
      <c r="AI1038" s="205"/>
      <c r="AJ1038" s="205"/>
      <c r="AK1038" s="206"/>
      <c r="AL1038" s="205">
        <v>0</v>
      </c>
      <c r="AM1038" s="207"/>
      <c r="AN1038" s="205">
        <v>-1878276.2200000004</v>
      </c>
      <c r="AO1038" s="208">
        <v>-1878276.2200000004</v>
      </c>
      <c r="AP1038" s="209"/>
      <c r="AQ1038" s="210">
        <v>-1924094</v>
      </c>
      <c r="AR1038" s="205"/>
      <c r="AS1038" s="205"/>
      <c r="AT1038" s="205"/>
      <c r="AU1038" s="206"/>
      <c r="AV1038" s="205">
        <v>0</v>
      </c>
      <c r="AW1038" s="207"/>
      <c r="AX1038" s="205">
        <v>-1924094</v>
      </c>
      <c r="AY1038" s="207">
        <v>-1924094</v>
      </c>
      <c r="AZ1038" s="212"/>
      <c r="BA1038" s="404"/>
      <c r="BC1038" s="202" t="str">
        <f t="shared" ref="BC1038:BF1070" si="123">IF(VALUE(AR1038),BC$7,IF(ISBLANK(AR1038),"",BC$7))</f>
        <v/>
      </c>
      <c r="BD1038" s="202" t="str">
        <f t="shared" si="123"/>
        <v/>
      </c>
      <c r="BE1038" s="202" t="str">
        <f t="shared" si="123"/>
        <v/>
      </c>
      <c r="BF1038" s="202" t="str">
        <f t="shared" si="123"/>
        <v/>
      </c>
      <c r="BG1038" s="202" t="str">
        <f t="shared" si="122"/>
        <v>NO</v>
      </c>
      <c r="BH1038" s="202" t="str">
        <f t="shared" si="122"/>
        <v>W/C</v>
      </c>
      <c r="BI1038" s="202" t="str">
        <f t="shared" si="120"/>
        <v>W/C</v>
      </c>
      <c r="BK1038" s="202" t="b">
        <f t="shared" si="121"/>
        <v>1</v>
      </c>
      <c r="BL1038" s="202" t="b">
        <f t="shared" si="121"/>
        <v>1</v>
      </c>
      <c r="BM1038" s="202" t="b">
        <f t="shared" si="121"/>
        <v>1</v>
      </c>
      <c r="BN1038" s="202" t="b">
        <f t="shared" si="121"/>
        <v>1</v>
      </c>
      <c r="BO1038" s="202" t="b">
        <f t="shared" si="121"/>
        <v>1</v>
      </c>
      <c r="BP1038" s="202" t="b">
        <f t="shared" si="121"/>
        <v>1</v>
      </c>
      <c r="BQ1038" s="202" t="b">
        <f t="shared" si="121"/>
        <v>1</v>
      </c>
    </row>
    <row r="1039" spans="1:69" s="214" customFormat="1" ht="12" customHeight="1" x14ac:dyDescent="0.2">
      <c r="A1039" s="239">
        <v>23200103</v>
      </c>
      <c r="B1039" s="240" t="s">
        <v>2663</v>
      </c>
      <c r="C1039" s="200" t="s">
        <v>1347</v>
      </c>
      <c r="D1039" s="201" t="s">
        <v>479</v>
      </c>
      <c r="E1039" s="170"/>
      <c r="F1039" s="200"/>
      <c r="G1039" s="201"/>
      <c r="H1039" s="202" t="s">
        <v>1684</v>
      </c>
      <c r="I1039" s="202" t="s">
        <v>1684</v>
      </c>
      <c r="J1039" s="202" t="s">
        <v>1684</v>
      </c>
      <c r="K1039" s="202" t="s">
        <v>1684</v>
      </c>
      <c r="L1039" s="202" t="s">
        <v>1685</v>
      </c>
      <c r="M1039" s="202" t="s">
        <v>479</v>
      </c>
      <c r="N1039" s="202" t="s">
        <v>479</v>
      </c>
      <c r="O1039" s="167"/>
      <c r="P1039" s="203">
        <v>-83090.789999999994</v>
      </c>
      <c r="Q1039" s="203">
        <v>-72891.73</v>
      </c>
      <c r="R1039" s="203">
        <v>-78645.009999999995</v>
      </c>
      <c r="S1039" s="203">
        <v>-61473.24</v>
      </c>
      <c r="T1039" s="203">
        <v>-75227.179999999993</v>
      </c>
      <c r="U1039" s="203">
        <v>-65849.070000000007</v>
      </c>
      <c r="V1039" s="203">
        <v>-76089.210000000006</v>
      </c>
      <c r="W1039" s="203">
        <v>-76226.679999999993</v>
      </c>
      <c r="X1039" s="203">
        <v>-79970.13</v>
      </c>
      <c r="Y1039" s="203">
        <v>-74835.08</v>
      </c>
      <c r="Z1039" s="203">
        <v>-92998.62</v>
      </c>
      <c r="AA1039" s="203">
        <v>-62846.97</v>
      </c>
      <c r="AB1039" s="203">
        <v>-82773.570000000007</v>
      </c>
      <c r="AC1039" s="203"/>
      <c r="AD1039" s="203"/>
      <c r="AE1039" s="203">
        <v>-74998.758333333317</v>
      </c>
      <c r="AF1039" s="215"/>
      <c r="AG1039" s="216"/>
      <c r="AH1039" s="205"/>
      <c r="AI1039" s="205"/>
      <c r="AJ1039" s="205"/>
      <c r="AK1039" s="206"/>
      <c r="AL1039" s="205">
        <v>0</v>
      </c>
      <c r="AM1039" s="207"/>
      <c r="AN1039" s="205">
        <v>-74998.758333333317</v>
      </c>
      <c r="AO1039" s="208">
        <v>-74998.758333333317</v>
      </c>
      <c r="AP1039" s="209"/>
      <c r="AQ1039" s="210">
        <v>-82773.570000000007</v>
      </c>
      <c r="AR1039" s="205"/>
      <c r="AS1039" s="205"/>
      <c r="AT1039" s="205"/>
      <c r="AU1039" s="206"/>
      <c r="AV1039" s="205">
        <v>0</v>
      </c>
      <c r="AW1039" s="207"/>
      <c r="AX1039" s="205">
        <v>-82773.570000000007</v>
      </c>
      <c r="AY1039" s="207">
        <v>-82773.570000000007</v>
      </c>
      <c r="AZ1039" s="212"/>
      <c r="BA1039" s="404"/>
      <c r="BC1039" s="202" t="str">
        <f t="shared" si="123"/>
        <v/>
      </c>
      <c r="BD1039" s="202" t="str">
        <f t="shared" si="123"/>
        <v/>
      </c>
      <c r="BE1039" s="202" t="str">
        <f t="shared" si="123"/>
        <v/>
      </c>
      <c r="BF1039" s="202" t="str">
        <f t="shared" si="123"/>
        <v/>
      </c>
      <c r="BG1039" s="202" t="str">
        <f t="shared" si="122"/>
        <v>NO</v>
      </c>
      <c r="BH1039" s="202" t="str">
        <f t="shared" si="122"/>
        <v>W/C</v>
      </c>
      <c r="BI1039" s="202" t="str">
        <f t="shared" si="120"/>
        <v>W/C</v>
      </c>
      <c r="BK1039" s="202" t="b">
        <f t="shared" si="121"/>
        <v>1</v>
      </c>
      <c r="BL1039" s="202" t="b">
        <f t="shared" si="121"/>
        <v>1</v>
      </c>
      <c r="BM1039" s="202" t="b">
        <f t="shared" si="121"/>
        <v>1</v>
      </c>
      <c r="BN1039" s="202" t="b">
        <f t="shared" si="121"/>
        <v>1</v>
      </c>
      <c r="BO1039" s="202" t="b">
        <f t="shared" si="121"/>
        <v>1</v>
      </c>
      <c r="BP1039" s="202" t="b">
        <f t="shared" si="121"/>
        <v>1</v>
      </c>
      <c r="BQ1039" s="202" t="b">
        <f t="shared" si="121"/>
        <v>1</v>
      </c>
    </row>
    <row r="1040" spans="1:69" s="214" customFormat="1" ht="12" customHeight="1" x14ac:dyDescent="0.2">
      <c r="A1040" s="239">
        <v>23200111</v>
      </c>
      <c r="B1040" s="240" t="s">
        <v>2664</v>
      </c>
      <c r="C1040" s="200" t="s">
        <v>1348</v>
      </c>
      <c r="D1040" s="201" t="s">
        <v>479</v>
      </c>
      <c r="E1040" s="170"/>
      <c r="F1040" s="200"/>
      <c r="G1040" s="201"/>
      <c r="H1040" s="202" t="s">
        <v>1684</v>
      </c>
      <c r="I1040" s="202" t="s">
        <v>1684</v>
      </c>
      <c r="J1040" s="202" t="s">
        <v>1684</v>
      </c>
      <c r="K1040" s="202" t="s">
        <v>1684</v>
      </c>
      <c r="L1040" s="202" t="s">
        <v>1685</v>
      </c>
      <c r="M1040" s="202" t="s">
        <v>479</v>
      </c>
      <c r="N1040" s="202" t="s">
        <v>479</v>
      </c>
      <c r="O1040" s="167"/>
      <c r="P1040" s="203">
        <v>-254851.86</v>
      </c>
      <c r="Q1040" s="203">
        <v>-234218.08</v>
      </c>
      <c r="R1040" s="203">
        <v>-178384.95</v>
      </c>
      <c r="S1040" s="203">
        <v>-236253.6</v>
      </c>
      <c r="T1040" s="203">
        <v>-163555.03</v>
      </c>
      <c r="U1040" s="203">
        <v>-163442.44</v>
      </c>
      <c r="V1040" s="203">
        <v>-169112.92</v>
      </c>
      <c r="W1040" s="203">
        <v>-170123.12</v>
      </c>
      <c r="X1040" s="203">
        <v>-567887.61</v>
      </c>
      <c r="Y1040" s="203">
        <v>-252880.53</v>
      </c>
      <c r="Z1040" s="203">
        <v>-256066.41</v>
      </c>
      <c r="AA1040" s="203">
        <v>-243616.64000000001</v>
      </c>
      <c r="AB1040" s="203">
        <v>-240823.86</v>
      </c>
      <c r="AC1040" s="203"/>
      <c r="AD1040" s="203"/>
      <c r="AE1040" s="203">
        <v>-240281.59916666665</v>
      </c>
      <c r="AF1040" s="215"/>
      <c r="AG1040" s="215"/>
      <c r="AH1040" s="205"/>
      <c r="AI1040" s="205"/>
      <c r="AJ1040" s="205"/>
      <c r="AK1040" s="206"/>
      <c r="AL1040" s="205">
        <v>0</v>
      </c>
      <c r="AM1040" s="207"/>
      <c r="AN1040" s="205">
        <v>-240281.59916666665</v>
      </c>
      <c r="AO1040" s="208">
        <v>-240281.59916666665</v>
      </c>
      <c r="AP1040" s="209"/>
      <c r="AQ1040" s="210">
        <v>-240823.86</v>
      </c>
      <c r="AR1040" s="205"/>
      <c r="AS1040" s="205"/>
      <c r="AT1040" s="205"/>
      <c r="AU1040" s="206"/>
      <c r="AV1040" s="205">
        <v>0</v>
      </c>
      <c r="AW1040" s="207"/>
      <c r="AX1040" s="205">
        <v>-240823.86</v>
      </c>
      <c r="AY1040" s="207">
        <v>-240823.86</v>
      </c>
      <c r="AZ1040" s="212"/>
      <c r="BA1040" s="404"/>
      <c r="BC1040" s="202" t="str">
        <f t="shared" si="123"/>
        <v/>
      </c>
      <c r="BD1040" s="202" t="str">
        <f t="shared" si="123"/>
        <v/>
      </c>
      <c r="BE1040" s="202" t="str">
        <f t="shared" si="123"/>
        <v/>
      </c>
      <c r="BF1040" s="202" t="str">
        <f t="shared" si="123"/>
        <v/>
      </c>
      <c r="BG1040" s="202" t="str">
        <f t="shared" si="122"/>
        <v>NO</v>
      </c>
      <c r="BH1040" s="202" t="str">
        <f t="shared" si="122"/>
        <v>W/C</v>
      </c>
      <c r="BI1040" s="202" t="str">
        <f t="shared" si="120"/>
        <v>W/C</v>
      </c>
      <c r="BK1040" s="202" t="b">
        <f t="shared" si="121"/>
        <v>1</v>
      </c>
      <c r="BL1040" s="202" t="b">
        <f t="shared" si="121"/>
        <v>1</v>
      </c>
      <c r="BM1040" s="202" t="b">
        <f t="shared" si="121"/>
        <v>1</v>
      </c>
      <c r="BN1040" s="202" t="b">
        <f t="shared" si="121"/>
        <v>1</v>
      </c>
      <c r="BO1040" s="202" t="b">
        <f t="shared" si="121"/>
        <v>1</v>
      </c>
      <c r="BP1040" s="202" t="b">
        <f t="shared" si="121"/>
        <v>1</v>
      </c>
      <c r="BQ1040" s="202" t="b">
        <f t="shared" si="121"/>
        <v>1</v>
      </c>
    </row>
    <row r="1041" spans="1:69" s="214" customFormat="1" ht="12" customHeight="1" x14ac:dyDescent="0.2">
      <c r="A1041" s="305">
        <v>23200113</v>
      </c>
      <c r="B1041" s="219"/>
      <c r="C1041" s="220" t="s">
        <v>4926</v>
      </c>
      <c r="D1041" s="220" t="s">
        <v>479</v>
      </c>
      <c r="E1041" s="414"/>
      <c r="F1041" s="277">
        <v>43312</v>
      </c>
      <c r="G1041" s="223"/>
      <c r="H1041" s="223" t="s">
        <v>1684</v>
      </c>
      <c r="I1041" s="223" t="s">
        <v>1684</v>
      </c>
      <c r="J1041" s="223" t="s">
        <v>1684</v>
      </c>
      <c r="K1041" s="223" t="s">
        <v>1684</v>
      </c>
      <c r="L1041" s="223" t="s">
        <v>1685</v>
      </c>
      <c r="M1041" s="223" t="s">
        <v>479</v>
      </c>
      <c r="N1041" s="224" t="s">
        <v>479</v>
      </c>
      <c r="O1041" s="225"/>
      <c r="P1041" s="225"/>
      <c r="Q1041" s="226"/>
      <c r="R1041" s="227"/>
      <c r="S1041" s="228"/>
      <c r="T1041" s="228"/>
      <c r="U1041" s="228"/>
      <c r="V1041" s="229"/>
      <c r="W1041" s="228">
        <v>-98.92</v>
      </c>
      <c r="X1041" s="230">
        <v>0</v>
      </c>
      <c r="Y1041" s="228">
        <v>0</v>
      </c>
      <c r="Z1041" s="228">
        <v>0</v>
      </c>
      <c r="AA1041" s="228">
        <v>0</v>
      </c>
      <c r="AB1041" s="228">
        <v>0</v>
      </c>
      <c r="AC1041" s="228"/>
      <c r="AD1041" s="232"/>
      <c r="AE1041" s="228">
        <v>-8.2433333333333341</v>
      </c>
      <c r="AF1041" s="228"/>
      <c r="AG1041" s="228"/>
      <c r="AH1041" s="228"/>
      <c r="AI1041" s="233"/>
      <c r="AJ1041" s="228"/>
      <c r="AK1041" s="228"/>
      <c r="AL1041" s="233">
        <v>0</v>
      </c>
      <c r="AM1041" s="276"/>
      <c r="AN1041" s="415">
        <v>-8.2433333333333341</v>
      </c>
      <c r="AO1041" s="276">
        <v>-8.2433333333333341</v>
      </c>
      <c r="AP1041" s="276"/>
      <c r="AQ1041" s="276">
        <v>0</v>
      </c>
      <c r="AR1041" s="276"/>
      <c r="AS1041" s="276"/>
      <c r="AT1041" s="276"/>
      <c r="AU1041" s="276"/>
      <c r="AV1041" s="276">
        <v>0</v>
      </c>
      <c r="AW1041" s="276"/>
      <c r="AX1041" s="276">
        <v>0</v>
      </c>
      <c r="AY1041" s="276">
        <v>0</v>
      </c>
      <c r="AZ1041" s="234"/>
    </row>
    <row r="1042" spans="1:69" s="214" customFormat="1" ht="12" customHeight="1" x14ac:dyDescent="0.2">
      <c r="A1042" s="239">
        <v>23200121</v>
      </c>
      <c r="B1042" s="240" t="s">
        <v>2665</v>
      </c>
      <c r="C1042" s="200" t="s">
        <v>1349</v>
      </c>
      <c r="D1042" s="201" t="s">
        <v>479</v>
      </c>
      <c r="E1042" s="170"/>
      <c r="F1042" s="200"/>
      <c r="G1042" s="201"/>
      <c r="H1042" s="202" t="s">
        <v>1684</v>
      </c>
      <c r="I1042" s="202" t="s">
        <v>1684</v>
      </c>
      <c r="J1042" s="202" t="s">
        <v>1684</v>
      </c>
      <c r="K1042" s="202" t="s">
        <v>1684</v>
      </c>
      <c r="L1042" s="202" t="s">
        <v>1685</v>
      </c>
      <c r="M1042" s="202" t="s">
        <v>479</v>
      </c>
      <c r="N1042" s="202" t="s">
        <v>479</v>
      </c>
      <c r="O1042" s="167"/>
      <c r="P1042" s="203">
        <v>-1188218.1599999999</v>
      </c>
      <c r="Q1042" s="203">
        <v>-1064938.73</v>
      </c>
      <c r="R1042" s="203">
        <v>-841299.28</v>
      </c>
      <c r="S1042" s="203">
        <v>-880692.57</v>
      </c>
      <c r="T1042" s="203">
        <v>-816823.69</v>
      </c>
      <c r="U1042" s="203">
        <v>-819200.32</v>
      </c>
      <c r="V1042" s="203">
        <v>-836457.63</v>
      </c>
      <c r="W1042" s="203">
        <v>-835057.63</v>
      </c>
      <c r="X1042" s="203">
        <v>-697231.19</v>
      </c>
      <c r="Y1042" s="203">
        <v>-551456.84</v>
      </c>
      <c r="Z1042" s="203">
        <v>-386065.12</v>
      </c>
      <c r="AA1042" s="203">
        <v>-323354.09000000003</v>
      </c>
      <c r="AB1042" s="203">
        <v>-323354.09000000003</v>
      </c>
      <c r="AC1042" s="203"/>
      <c r="AD1042" s="203"/>
      <c r="AE1042" s="203">
        <v>-734030.26791666669</v>
      </c>
      <c r="AF1042" s="215"/>
      <c r="AG1042" s="215"/>
      <c r="AH1042" s="205"/>
      <c r="AI1042" s="205"/>
      <c r="AJ1042" s="205"/>
      <c r="AK1042" s="206"/>
      <c r="AL1042" s="205">
        <v>0</v>
      </c>
      <c r="AM1042" s="207"/>
      <c r="AN1042" s="205">
        <v>-734030.26791666669</v>
      </c>
      <c r="AO1042" s="208">
        <v>-734030.26791666669</v>
      </c>
      <c r="AP1042" s="209"/>
      <c r="AQ1042" s="210">
        <v>-323354.09000000003</v>
      </c>
      <c r="AR1042" s="205"/>
      <c r="AS1042" s="205"/>
      <c r="AT1042" s="205"/>
      <c r="AU1042" s="206"/>
      <c r="AV1042" s="205">
        <v>0</v>
      </c>
      <c r="AW1042" s="207"/>
      <c r="AX1042" s="205">
        <v>-323354.09000000003</v>
      </c>
      <c r="AY1042" s="207">
        <v>-323354.09000000003</v>
      </c>
      <c r="AZ1042" s="212"/>
      <c r="BA1042" s="404"/>
      <c r="BC1042" s="202" t="str">
        <f t="shared" si="123"/>
        <v/>
      </c>
      <c r="BD1042" s="202" t="str">
        <f t="shared" si="123"/>
        <v/>
      </c>
      <c r="BE1042" s="202" t="str">
        <f t="shared" si="123"/>
        <v/>
      </c>
      <c r="BF1042" s="202" t="str">
        <f t="shared" si="123"/>
        <v/>
      </c>
      <c r="BG1042" s="202" t="str">
        <f t="shared" si="122"/>
        <v>NO</v>
      </c>
      <c r="BH1042" s="202" t="str">
        <f t="shared" si="122"/>
        <v>W/C</v>
      </c>
      <c r="BI1042" s="202" t="str">
        <f t="shared" si="120"/>
        <v>W/C</v>
      </c>
      <c r="BK1042" s="202" t="b">
        <f t="shared" ref="BK1042:BQ1057" si="124">BC1042=H1042</f>
        <v>1</v>
      </c>
      <c r="BL1042" s="202" t="b">
        <f t="shared" si="124"/>
        <v>1</v>
      </c>
      <c r="BM1042" s="202" t="b">
        <f t="shared" si="124"/>
        <v>1</v>
      </c>
      <c r="BN1042" s="202" t="b">
        <f t="shared" si="124"/>
        <v>1</v>
      </c>
      <c r="BO1042" s="202" t="b">
        <f t="shared" si="124"/>
        <v>1</v>
      </c>
      <c r="BP1042" s="202" t="b">
        <f t="shared" si="124"/>
        <v>1</v>
      </c>
      <c r="BQ1042" s="202" t="b">
        <f t="shared" si="124"/>
        <v>1</v>
      </c>
    </row>
    <row r="1043" spans="1:69" s="214" customFormat="1" ht="12" customHeight="1" x14ac:dyDescent="0.2">
      <c r="A1043" s="239">
        <v>23200153</v>
      </c>
      <c r="B1043" s="240" t="s">
        <v>2666</v>
      </c>
      <c r="C1043" s="200" t="s">
        <v>1350</v>
      </c>
      <c r="D1043" s="201" t="s">
        <v>479</v>
      </c>
      <c r="E1043" s="170"/>
      <c r="F1043" s="200"/>
      <c r="G1043" s="201"/>
      <c r="H1043" s="202" t="s">
        <v>1684</v>
      </c>
      <c r="I1043" s="202" t="s">
        <v>1684</v>
      </c>
      <c r="J1043" s="202" t="s">
        <v>1684</v>
      </c>
      <c r="K1043" s="202" t="s">
        <v>1684</v>
      </c>
      <c r="L1043" s="202" t="s">
        <v>1685</v>
      </c>
      <c r="M1043" s="202" t="s">
        <v>479</v>
      </c>
      <c r="N1043" s="202" t="s">
        <v>479</v>
      </c>
      <c r="O1043" s="167"/>
      <c r="P1043" s="203">
        <v>0</v>
      </c>
      <c r="Q1043" s="203">
        <v>-12178.14</v>
      </c>
      <c r="R1043" s="203">
        <v>-11421.47</v>
      </c>
      <c r="S1043" s="203">
        <v>0</v>
      </c>
      <c r="T1043" s="203">
        <v>0</v>
      </c>
      <c r="U1043" s="203">
        <v>0</v>
      </c>
      <c r="V1043" s="203">
        <v>0</v>
      </c>
      <c r="W1043" s="203">
        <v>-10273.65</v>
      </c>
      <c r="X1043" s="203">
        <v>0</v>
      </c>
      <c r="Y1043" s="203">
        <v>0</v>
      </c>
      <c r="Z1043" s="203">
        <v>0</v>
      </c>
      <c r="AA1043" s="203">
        <v>0</v>
      </c>
      <c r="AB1043" s="203">
        <v>-9465</v>
      </c>
      <c r="AC1043" s="203"/>
      <c r="AD1043" s="203"/>
      <c r="AE1043" s="203">
        <v>-3217.146666666667</v>
      </c>
      <c r="AF1043" s="204"/>
      <c r="AG1043" s="416"/>
      <c r="AH1043" s="205"/>
      <c r="AI1043" s="205"/>
      <c r="AJ1043" s="205"/>
      <c r="AK1043" s="206"/>
      <c r="AL1043" s="205">
        <v>0</v>
      </c>
      <c r="AM1043" s="207"/>
      <c r="AN1043" s="205">
        <v>-3217.146666666667</v>
      </c>
      <c r="AO1043" s="208">
        <v>-3217.146666666667</v>
      </c>
      <c r="AP1043" s="209"/>
      <c r="AQ1043" s="210">
        <v>-9465</v>
      </c>
      <c r="AR1043" s="205"/>
      <c r="AS1043" s="205"/>
      <c r="AT1043" s="205"/>
      <c r="AU1043" s="206"/>
      <c r="AV1043" s="205">
        <v>0</v>
      </c>
      <c r="AW1043" s="207"/>
      <c r="AX1043" s="205">
        <v>-9465</v>
      </c>
      <c r="AY1043" s="207">
        <v>-9465</v>
      </c>
      <c r="AZ1043" s="212"/>
      <c r="BA1043" s="404"/>
      <c r="BC1043" s="202" t="str">
        <f t="shared" si="123"/>
        <v/>
      </c>
      <c r="BD1043" s="202" t="str">
        <f t="shared" si="123"/>
        <v/>
      </c>
      <c r="BE1043" s="202" t="str">
        <f t="shared" si="123"/>
        <v/>
      </c>
      <c r="BF1043" s="202" t="str">
        <f t="shared" si="123"/>
        <v/>
      </c>
      <c r="BG1043" s="202" t="str">
        <f t="shared" si="122"/>
        <v>NO</v>
      </c>
      <c r="BH1043" s="202" t="str">
        <f t="shared" si="122"/>
        <v>W/C</v>
      </c>
      <c r="BI1043" s="202" t="str">
        <f t="shared" si="120"/>
        <v>W/C</v>
      </c>
      <c r="BK1043" s="202" t="b">
        <f t="shared" si="124"/>
        <v>1</v>
      </c>
      <c r="BL1043" s="202" t="b">
        <f t="shared" si="124"/>
        <v>1</v>
      </c>
      <c r="BM1043" s="202" t="b">
        <f t="shared" si="124"/>
        <v>1</v>
      </c>
      <c r="BN1043" s="202" t="b">
        <f t="shared" si="124"/>
        <v>1</v>
      </c>
      <c r="BO1043" s="202" t="b">
        <f t="shared" si="124"/>
        <v>1</v>
      </c>
      <c r="BP1043" s="202" t="b">
        <f t="shared" si="124"/>
        <v>1</v>
      </c>
      <c r="BQ1043" s="202" t="b">
        <f t="shared" si="124"/>
        <v>1</v>
      </c>
    </row>
    <row r="1044" spans="1:69" s="214" customFormat="1" ht="12" customHeight="1" x14ac:dyDescent="0.2">
      <c r="A1044" s="239">
        <v>23200221</v>
      </c>
      <c r="B1044" s="240" t="s">
        <v>2667</v>
      </c>
      <c r="C1044" s="200" t="s">
        <v>1351</v>
      </c>
      <c r="D1044" s="201" t="s">
        <v>479</v>
      </c>
      <c r="E1044" s="170"/>
      <c r="F1044" s="200"/>
      <c r="G1044" s="201"/>
      <c r="H1044" s="202" t="s">
        <v>1684</v>
      </c>
      <c r="I1044" s="202" t="s">
        <v>1684</v>
      </c>
      <c r="J1044" s="202" t="s">
        <v>1684</v>
      </c>
      <c r="K1044" s="202" t="s">
        <v>1684</v>
      </c>
      <c r="L1044" s="202" t="s">
        <v>1685</v>
      </c>
      <c r="M1044" s="202" t="s">
        <v>479</v>
      </c>
      <c r="N1044" s="202" t="s">
        <v>479</v>
      </c>
      <c r="O1044" s="167"/>
      <c r="P1044" s="203">
        <v>-469438.04</v>
      </c>
      <c r="Q1044" s="203">
        <v>-240348.98</v>
      </c>
      <c r="R1044" s="203">
        <v>-527134.65</v>
      </c>
      <c r="S1044" s="203">
        <v>-57964.29</v>
      </c>
      <c r="T1044" s="203">
        <v>-252204.15</v>
      </c>
      <c r="U1044" s="203">
        <v>-180243.25</v>
      </c>
      <c r="V1044" s="203">
        <v>-271761.33</v>
      </c>
      <c r="W1044" s="203">
        <v>-492802.19</v>
      </c>
      <c r="X1044" s="203">
        <v>-175172.1</v>
      </c>
      <c r="Y1044" s="203">
        <v>-309395.53999999998</v>
      </c>
      <c r="Z1044" s="203">
        <v>-381756.24</v>
      </c>
      <c r="AA1044" s="203">
        <v>-189401.9</v>
      </c>
      <c r="AB1044" s="203">
        <v>-793908.38</v>
      </c>
      <c r="AC1044" s="203"/>
      <c r="AD1044" s="203"/>
      <c r="AE1044" s="203">
        <v>-309154.81916666665</v>
      </c>
      <c r="AF1044" s="215"/>
      <c r="AG1044" s="216"/>
      <c r="AH1044" s="205"/>
      <c r="AI1044" s="205"/>
      <c r="AJ1044" s="205"/>
      <c r="AK1044" s="206"/>
      <c r="AL1044" s="205">
        <v>0</v>
      </c>
      <c r="AM1044" s="207"/>
      <c r="AN1044" s="205">
        <v>-309154.81916666665</v>
      </c>
      <c r="AO1044" s="208">
        <v>-309154.81916666665</v>
      </c>
      <c r="AP1044" s="209"/>
      <c r="AQ1044" s="210">
        <v>-793908.38</v>
      </c>
      <c r="AR1044" s="205"/>
      <c r="AS1044" s="205"/>
      <c r="AT1044" s="205"/>
      <c r="AU1044" s="206"/>
      <c r="AV1044" s="205">
        <v>0</v>
      </c>
      <c r="AW1044" s="207"/>
      <c r="AX1044" s="205">
        <v>-793908.38</v>
      </c>
      <c r="AY1044" s="207">
        <v>-793908.38</v>
      </c>
      <c r="AZ1044" s="212"/>
      <c r="BA1044" s="404"/>
      <c r="BC1044" s="202" t="str">
        <f t="shared" si="123"/>
        <v/>
      </c>
      <c r="BD1044" s="202" t="str">
        <f t="shared" si="123"/>
        <v/>
      </c>
      <c r="BE1044" s="202" t="str">
        <f t="shared" si="123"/>
        <v/>
      </c>
      <c r="BF1044" s="202" t="str">
        <f t="shared" si="123"/>
        <v/>
      </c>
      <c r="BG1044" s="202" t="str">
        <f t="shared" si="122"/>
        <v>NO</v>
      </c>
      <c r="BH1044" s="202" t="str">
        <f t="shared" si="122"/>
        <v>W/C</v>
      </c>
      <c r="BI1044" s="202" t="str">
        <f t="shared" si="120"/>
        <v>W/C</v>
      </c>
      <c r="BK1044" s="202" t="b">
        <f t="shared" si="124"/>
        <v>1</v>
      </c>
      <c r="BL1044" s="202" t="b">
        <f t="shared" si="124"/>
        <v>1</v>
      </c>
      <c r="BM1044" s="202" t="b">
        <f t="shared" si="124"/>
        <v>1</v>
      </c>
      <c r="BN1044" s="202" t="b">
        <f t="shared" si="124"/>
        <v>1</v>
      </c>
      <c r="BO1044" s="202" t="b">
        <f t="shared" si="124"/>
        <v>1</v>
      </c>
      <c r="BP1044" s="202" t="b">
        <f t="shared" si="124"/>
        <v>1</v>
      </c>
      <c r="BQ1044" s="202" t="b">
        <f t="shared" si="124"/>
        <v>1</v>
      </c>
    </row>
    <row r="1045" spans="1:69" s="214" customFormat="1" ht="12" customHeight="1" x14ac:dyDescent="0.2">
      <c r="A1045" s="239">
        <v>23200222</v>
      </c>
      <c r="B1045" s="240" t="s">
        <v>2668</v>
      </c>
      <c r="C1045" s="200" t="s">
        <v>1352</v>
      </c>
      <c r="D1045" s="201" t="s">
        <v>479</v>
      </c>
      <c r="E1045" s="170"/>
      <c r="F1045" s="200"/>
      <c r="G1045" s="201"/>
      <c r="H1045" s="202" t="s">
        <v>1684</v>
      </c>
      <c r="I1045" s="202" t="s">
        <v>1684</v>
      </c>
      <c r="J1045" s="202" t="s">
        <v>1684</v>
      </c>
      <c r="K1045" s="202" t="s">
        <v>1684</v>
      </c>
      <c r="L1045" s="202" t="s">
        <v>1685</v>
      </c>
      <c r="M1045" s="202" t="s">
        <v>479</v>
      </c>
      <c r="N1045" s="202" t="s">
        <v>479</v>
      </c>
      <c r="O1045" s="167"/>
      <c r="P1045" s="203">
        <v>-10306673.470000001</v>
      </c>
      <c r="Q1045" s="203">
        <v>-10898187.460000001</v>
      </c>
      <c r="R1045" s="203">
        <v>-10192373.810000001</v>
      </c>
      <c r="S1045" s="203">
        <v>-10861141.92</v>
      </c>
      <c r="T1045" s="203">
        <v>-9915349.9000000004</v>
      </c>
      <c r="U1045" s="203">
        <v>-10091004.99</v>
      </c>
      <c r="V1045" s="203">
        <v>-9774368.0199999996</v>
      </c>
      <c r="W1045" s="203">
        <v>-9999904.9499999993</v>
      </c>
      <c r="X1045" s="203">
        <v>-10001624.27</v>
      </c>
      <c r="Y1045" s="203">
        <v>-9989225.0899999999</v>
      </c>
      <c r="Z1045" s="203">
        <v>-10152158.26</v>
      </c>
      <c r="AA1045" s="203">
        <v>-10623919.699999999</v>
      </c>
      <c r="AB1045" s="203">
        <v>-10916907.869999999</v>
      </c>
      <c r="AC1045" s="203"/>
      <c r="AD1045" s="203"/>
      <c r="AE1045" s="203">
        <v>-10259254.086666668</v>
      </c>
      <c r="AF1045" s="215"/>
      <c r="AG1045" s="216"/>
      <c r="AH1045" s="205"/>
      <c r="AI1045" s="205"/>
      <c r="AJ1045" s="205"/>
      <c r="AK1045" s="206"/>
      <c r="AL1045" s="205">
        <v>0</v>
      </c>
      <c r="AM1045" s="207"/>
      <c r="AN1045" s="205">
        <v>-10259254.086666668</v>
      </c>
      <c r="AO1045" s="208">
        <v>-10259254.086666668</v>
      </c>
      <c r="AP1045" s="209"/>
      <c r="AQ1045" s="210">
        <v>-10916907.869999999</v>
      </c>
      <c r="AR1045" s="205"/>
      <c r="AS1045" s="205"/>
      <c r="AT1045" s="205"/>
      <c r="AU1045" s="206"/>
      <c r="AV1045" s="205">
        <v>0</v>
      </c>
      <c r="AW1045" s="207"/>
      <c r="AX1045" s="205">
        <v>-10916907.869999999</v>
      </c>
      <c r="AY1045" s="207">
        <v>-10916907.869999999</v>
      </c>
      <c r="AZ1045" s="212"/>
      <c r="BA1045" s="404"/>
      <c r="BC1045" s="202" t="str">
        <f t="shared" si="123"/>
        <v/>
      </c>
      <c r="BD1045" s="202" t="str">
        <f t="shared" si="123"/>
        <v/>
      </c>
      <c r="BE1045" s="202" t="str">
        <f t="shared" si="123"/>
        <v/>
      </c>
      <c r="BF1045" s="202" t="str">
        <f t="shared" si="123"/>
        <v/>
      </c>
      <c r="BG1045" s="202" t="str">
        <f t="shared" si="122"/>
        <v>NO</v>
      </c>
      <c r="BH1045" s="202" t="str">
        <f t="shared" si="122"/>
        <v>W/C</v>
      </c>
      <c r="BI1045" s="202" t="str">
        <f t="shared" si="120"/>
        <v>W/C</v>
      </c>
      <c r="BK1045" s="202" t="b">
        <f t="shared" si="124"/>
        <v>1</v>
      </c>
      <c r="BL1045" s="202" t="b">
        <f t="shared" si="124"/>
        <v>1</v>
      </c>
      <c r="BM1045" s="202" t="b">
        <f t="shared" si="124"/>
        <v>1</v>
      </c>
      <c r="BN1045" s="202" t="b">
        <f t="shared" si="124"/>
        <v>1</v>
      </c>
      <c r="BO1045" s="202" t="b">
        <f t="shared" si="124"/>
        <v>1</v>
      </c>
      <c r="BP1045" s="202" t="b">
        <f t="shared" si="124"/>
        <v>1</v>
      </c>
      <c r="BQ1045" s="202" t="b">
        <f t="shared" si="124"/>
        <v>1</v>
      </c>
    </row>
    <row r="1046" spans="1:69" s="214" customFormat="1" ht="12" customHeight="1" x14ac:dyDescent="0.2">
      <c r="A1046" s="239">
        <v>23200242</v>
      </c>
      <c r="B1046" s="240" t="s">
        <v>2669</v>
      </c>
      <c r="C1046" s="200" t="s">
        <v>1353</v>
      </c>
      <c r="D1046" s="201" t="s">
        <v>479</v>
      </c>
      <c r="E1046" s="170"/>
      <c r="F1046" s="200"/>
      <c r="G1046" s="201"/>
      <c r="H1046" s="202" t="s">
        <v>1684</v>
      </c>
      <c r="I1046" s="202" t="s">
        <v>1684</v>
      </c>
      <c r="J1046" s="202" t="s">
        <v>1684</v>
      </c>
      <c r="K1046" s="202" t="s">
        <v>1684</v>
      </c>
      <c r="L1046" s="202" t="s">
        <v>1685</v>
      </c>
      <c r="M1046" s="202" t="s">
        <v>479</v>
      </c>
      <c r="N1046" s="202" t="s">
        <v>479</v>
      </c>
      <c r="O1046" s="167"/>
      <c r="P1046" s="203">
        <v>-43098740.43</v>
      </c>
      <c r="Q1046" s="203">
        <v>-37968499.130000003</v>
      </c>
      <c r="R1046" s="203">
        <v>-42111986.270000003</v>
      </c>
      <c r="S1046" s="203">
        <v>-34810207.710000001</v>
      </c>
      <c r="T1046" s="203">
        <v>-23944568.449999999</v>
      </c>
      <c r="U1046" s="203">
        <v>-16017490.75</v>
      </c>
      <c r="V1046" s="203">
        <v>-18862123.780000001</v>
      </c>
      <c r="W1046" s="203">
        <v>-17596279.940000001</v>
      </c>
      <c r="X1046" s="203">
        <v>-17277111.239999998</v>
      </c>
      <c r="Y1046" s="203">
        <v>-16193446.65</v>
      </c>
      <c r="Z1046" s="203">
        <v>-26016087.010000002</v>
      </c>
      <c r="AA1046" s="203">
        <v>-71828098.290000007</v>
      </c>
      <c r="AB1046" s="203">
        <v>-83905654.530000001</v>
      </c>
      <c r="AC1046" s="203"/>
      <c r="AD1046" s="203"/>
      <c r="AE1046" s="203">
        <v>-32177341.391666669</v>
      </c>
      <c r="AF1046" s="215"/>
      <c r="AG1046" s="216"/>
      <c r="AH1046" s="205"/>
      <c r="AI1046" s="205"/>
      <c r="AJ1046" s="205"/>
      <c r="AK1046" s="206"/>
      <c r="AL1046" s="205">
        <v>0</v>
      </c>
      <c r="AM1046" s="207"/>
      <c r="AN1046" s="205">
        <v>-32177341.391666669</v>
      </c>
      <c r="AO1046" s="208">
        <v>-32177341.391666669</v>
      </c>
      <c r="AP1046" s="209"/>
      <c r="AQ1046" s="210">
        <v>-83905654.530000001</v>
      </c>
      <c r="AR1046" s="205"/>
      <c r="AS1046" s="205"/>
      <c r="AT1046" s="205"/>
      <c r="AU1046" s="206"/>
      <c r="AV1046" s="205">
        <v>0</v>
      </c>
      <c r="AW1046" s="207"/>
      <c r="AX1046" s="205">
        <v>-83905654.530000001</v>
      </c>
      <c r="AY1046" s="207">
        <v>-83905654.530000001</v>
      </c>
      <c r="AZ1046" s="212"/>
      <c r="BA1046" s="404"/>
      <c r="BC1046" s="202" t="str">
        <f t="shared" si="123"/>
        <v/>
      </c>
      <c r="BD1046" s="202" t="str">
        <f t="shared" si="123"/>
        <v/>
      </c>
      <c r="BE1046" s="202" t="str">
        <f t="shared" si="123"/>
        <v/>
      </c>
      <c r="BF1046" s="202" t="str">
        <f t="shared" si="123"/>
        <v/>
      </c>
      <c r="BG1046" s="202" t="str">
        <f t="shared" si="122"/>
        <v>NO</v>
      </c>
      <c r="BH1046" s="202" t="str">
        <f t="shared" si="122"/>
        <v>W/C</v>
      </c>
      <c r="BI1046" s="202" t="str">
        <f t="shared" si="120"/>
        <v>W/C</v>
      </c>
      <c r="BK1046" s="202" t="b">
        <f t="shared" si="124"/>
        <v>1</v>
      </c>
      <c r="BL1046" s="202" t="b">
        <f t="shared" si="124"/>
        <v>1</v>
      </c>
      <c r="BM1046" s="202" t="b">
        <f t="shared" si="124"/>
        <v>1</v>
      </c>
      <c r="BN1046" s="202" t="b">
        <f t="shared" si="124"/>
        <v>1</v>
      </c>
      <c r="BO1046" s="202" t="b">
        <f t="shared" si="124"/>
        <v>1</v>
      </c>
      <c r="BP1046" s="202" t="b">
        <f t="shared" si="124"/>
        <v>1</v>
      </c>
      <c r="BQ1046" s="202" t="b">
        <f t="shared" si="124"/>
        <v>1</v>
      </c>
    </row>
    <row r="1047" spans="1:69" s="214" customFormat="1" ht="12" customHeight="1" x14ac:dyDescent="0.2">
      <c r="A1047" s="239">
        <v>23200281</v>
      </c>
      <c r="B1047" s="240" t="s">
        <v>2670</v>
      </c>
      <c r="C1047" s="200" t="s">
        <v>1354</v>
      </c>
      <c r="D1047" s="201" t="s">
        <v>479</v>
      </c>
      <c r="E1047" s="170"/>
      <c r="F1047" s="200"/>
      <c r="G1047" s="201"/>
      <c r="H1047" s="202" t="s">
        <v>1684</v>
      </c>
      <c r="I1047" s="202" t="s">
        <v>1684</v>
      </c>
      <c r="J1047" s="202" t="s">
        <v>1684</v>
      </c>
      <c r="K1047" s="202" t="s">
        <v>1684</v>
      </c>
      <c r="L1047" s="202" t="s">
        <v>1685</v>
      </c>
      <c r="M1047" s="202" t="s">
        <v>479</v>
      </c>
      <c r="N1047" s="202" t="s">
        <v>479</v>
      </c>
      <c r="O1047" s="167"/>
      <c r="P1047" s="203">
        <v>0</v>
      </c>
      <c r="Q1047" s="203">
        <v>-210.93</v>
      </c>
      <c r="R1047" s="203">
        <v>-196.09</v>
      </c>
      <c r="S1047" s="203">
        <v>0</v>
      </c>
      <c r="T1047" s="203">
        <v>0</v>
      </c>
      <c r="U1047" s="203">
        <v>0</v>
      </c>
      <c r="V1047" s="203">
        <v>0</v>
      </c>
      <c r="W1047" s="203">
        <v>-121.72</v>
      </c>
      <c r="X1047" s="203">
        <v>0</v>
      </c>
      <c r="Y1047" s="203">
        <v>0</v>
      </c>
      <c r="Z1047" s="203">
        <v>0</v>
      </c>
      <c r="AA1047" s="203">
        <v>0</v>
      </c>
      <c r="AB1047" s="203">
        <v>-80.72</v>
      </c>
      <c r="AC1047" s="203"/>
      <c r="AD1047" s="203"/>
      <c r="AE1047" s="203">
        <v>-47.425000000000004</v>
      </c>
      <c r="AF1047" s="215"/>
      <c r="AG1047" s="216"/>
      <c r="AH1047" s="205"/>
      <c r="AI1047" s="205"/>
      <c r="AJ1047" s="205"/>
      <c r="AK1047" s="206"/>
      <c r="AL1047" s="205">
        <v>0</v>
      </c>
      <c r="AM1047" s="207"/>
      <c r="AN1047" s="205">
        <v>-47.425000000000004</v>
      </c>
      <c r="AO1047" s="208">
        <v>-47.425000000000004</v>
      </c>
      <c r="AP1047" s="209"/>
      <c r="AQ1047" s="210">
        <v>-80.72</v>
      </c>
      <c r="AR1047" s="205"/>
      <c r="AS1047" s="205"/>
      <c r="AT1047" s="205"/>
      <c r="AU1047" s="206"/>
      <c r="AV1047" s="205">
        <v>0</v>
      </c>
      <c r="AW1047" s="207"/>
      <c r="AX1047" s="205">
        <v>-80.72</v>
      </c>
      <c r="AY1047" s="207">
        <v>-80.72</v>
      </c>
      <c r="AZ1047" s="212"/>
      <c r="BA1047" s="404"/>
      <c r="BC1047" s="202" t="str">
        <f t="shared" si="123"/>
        <v/>
      </c>
      <c r="BD1047" s="202" t="str">
        <f t="shared" si="123"/>
        <v/>
      </c>
      <c r="BE1047" s="202" t="str">
        <f t="shared" si="123"/>
        <v/>
      </c>
      <c r="BF1047" s="202" t="str">
        <f t="shared" si="123"/>
        <v/>
      </c>
      <c r="BG1047" s="202" t="str">
        <f t="shared" si="122"/>
        <v>NO</v>
      </c>
      <c r="BH1047" s="202" t="str">
        <f t="shared" si="122"/>
        <v>W/C</v>
      </c>
      <c r="BI1047" s="202" t="str">
        <f t="shared" si="120"/>
        <v>W/C</v>
      </c>
      <c r="BK1047" s="202" t="b">
        <f t="shared" si="124"/>
        <v>1</v>
      </c>
      <c r="BL1047" s="202" t="b">
        <f t="shared" si="124"/>
        <v>1</v>
      </c>
      <c r="BM1047" s="202" t="b">
        <f t="shared" si="124"/>
        <v>1</v>
      </c>
      <c r="BN1047" s="202" t="b">
        <f t="shared" si="124"/>
        <v>1</v>
      </c>
      <c r="BO1047" s="202" t="b">
        <f t="shared" si="124"/>
        <v>1</v>
      </c>
      <c r="BP1047" s="202" t="b">
        <f t="shared" si="124"/>
        <v>1</v>
      </c>
      <c r="BQ1047" s="202" t="b">
        <f t="shared" si="124"/>
        <v>1</v>
      </c>
    </row>
    <row r="1048" spans="1:69" s="214" customFormat="1" ht="12" customHeight="1" x14ac:dyDescent="0.2">
      <c r="A1048" s="239">
        <v>23200282</v>
      </c>
      <c r="B1048" s="240" t="s">
        <v>2671</v>
      </c>
      <c r="C1048" s="200" t="s">
        <v>1355</v>
      </c>
      <c r="D1048" s="201" t="s">
        <v>479</v>
      </c>
      <c r="E1048" s="170"/>
      <c r="F1048" s="200"/>
      <c r="G1048" s="201"/>
      <c r="H1048" s="202" t="s">
        <v>1684</v>
      </c>
      <c r="I1048" s="202" t="s">
        <v>1684</v>
      </c>
      <c r="J1048" s="202" t="s">
        <v>1684</v>
      </c>
      <c r="K1048" s="202" t="s">
        <v>1684</v>
      </c>
      <c r="L1048" s="202" t="s">
        <v>1685</v>
      </c>
      <c r="M1048" s="202" t="s">
        <v>479</v>
      </c>
      <c r="N1048" s="202" t="s">
        <v>479</v>
      </c>
      <c r="O1048" s="167"/>
      <c r="P1048" s="203">
        <v>0</v>
      </c>
      <c r="Q1048" s="203">
        <v>-5266.12</v>
      </c>
      <c r="R1048" s="203">
        <v>-5342.05</v>
      </c>
      <c r="S1048" s="203">
        <v>0</v>
      </c>
      <c r="T1048" s="203">
        <v>0</v>
      </c>
      <c r="U1048" s="203">
        <v>0</v>
      </c>
      <c r="V1048" s="203">
        <v>0</v>
      </c>
      <c r="W1048" s="203">
        <v>-14955.85</v>
      </c>
      <c r="X1048" s="203">
        <v>0</v>
      </c>
      <c r="Y1048" s="203">
        <v>0</v>
      </c>
      <c r="Z1048" s="203">
        <v>0</v>
      </c>
      <c r="AA1048" s="203">
        <v>0</v>
      </c>
      <c r="AB1048" s="203">
        <v>-5220.67</v>
      </c>
      <c r="AC1048" s="203"/>
      <c r="AD1048" s="203"/>
      <c r="AE1048" s="203">
        <v>-2347.8629166666665</v>
      </c>
      <c r="AF1048" s="215"/>
      <c r="AG1048" s="216"/>
      <c r="AH1048" s="205"/>
      <c r="AI1048" s="205"/>
      <c r="AJ1048" s="205"/>
      <c r="AK1048" s="206"/>
      <c r="AL1048" s="205">
        <v>0</v>
      </c>
      <c r="AM1048" s="207"/>
      <c r="AN1048" s="205">
        <v>-2347.8629166666665</v>
      </c>
      <c r="AO1048" s="208">
        <v>-2347.8629166666665</v>
      </c>
      <c r="AP1048" s="209"/>
      <c r="AQ1048" s="210">
        <v>-5220.67</v>
      </c>
      <c r="AR1048" s="205"/>
      <c r="AS1048" s="205"/>
      <c r="AT1048" s="205"/>
      <c r="AU1048" s="206"/>
      <c r="AV1048" s="205">
        <v>0</v>
      </c>
      <c r="AW1048" s="207"/>
      <c r="AX1048" s="205">
        <v>-5220.67</v>
      </c>
      <c r="AY1048" s="207">
        <v>-5220.67</v>
      </c>
      <c r="AZ1048" s="212"/>
      <c r="BA1048" s="404"/>
      <c r="BC1048" s="202" t="str">
        <f t="shared" si="123"/>
        <v/>
      </c>
      <c r="BD1048" s="202" t="str">
        <f t="shared" si="123"/>
        <v/>
      </c>
      <c r="BE1048" s="202" t="str">
        <f t="shared" si="123"/>
        <v/>
      </c>
      <c r="BF1048" s="202" t="str">
        <f t="shared" si="123"/>
        <v/>
      </c>
      <c r="BG1048" s="202" t="str">
        <f t="shared" si="122"/>
        <v>NO</v>
      </c>
      <c r="BH1048" s="202" t="str">
        <f t="shared" si="122"/>
        <v>W/C</v>
      </c>
      <c r="BI1048" s="202" t="str">
        <f t="shared" si="120"/>
        <v>W/C</v>
      </c>
      <c r="BK1048" s="202" t="b">
        <f t="shared" si="124"/>
        <v>1</v>
      </c>
      <c r="BL1048" s="202" t="b">
        <f t="shared" si="124"/>
        <v>1</v>
      </c>
      <c r="BM1048" s="202" t="b">
        <f t="shared" si="124"/>
        <v>1</v>
      </c>
      <c r="BN1048" s="202" t="b">
        <f t="shared" si="124"/>
        <v>1</v>
      </c>
      <c r="BO1048" s="202" t="b">
        <f t="shared" si="124"/>
        <v>1</v>
      </c>
      <c r="BP1048" s="202" t="b">
        <f t="shared" si="124"/>
        <v>1</v>
      </c>
      <c r="BQ1048" s="202" t="b">
        <f t="shared" si="124"/>
        <v>1</v>
      </c>
    </row>
    <row r="1049" spans="1:69" s="214" customFormat="1" ht="12" customHeight="1" x14ac:dyDescent="0.2">
      <c r="A1049" s="239">
        <v>23200333</v>
      </c>
      <c r="B1049" s="240" t="s">
        <v>2672</v>
      </c>
      <c r="C1049" s="200" t="s">
        <v>1356</v>
      </c>
      <c r="D1049" s="201" t="s">
        <v>479</v>
      </c>
      <c r="E1049" s="170"/>
      <c r="F1049" s="200"/>
      <c r="G1049" s="201"/>
      <c r="H1049" s="202" t="s">
        <v>1684</v>
      </c>
      <c r="I1049" s="202" t="s">
        <v>1684</v>
      </c>
      <c r="J1049" s="202" t="s">
        <v>1684</v>
      </c>
      <c r="K1049" s="202" t="s">
        <v>1684</v>
      </c>
      <c r="L1049" s="202" t="s">
        <v>1685</v>
      </c>
      <c r="M1049" s="202" t="s">
        <v>479</v>
      </c>
      <c r="N1049" s="202" t="s">
        <v>479</v>
      </c>
      <c r="O1049" s="167"/>
      <c r="P1049" s="203">
        <v>-13162877.93</v>
      </c>
      <c r="Q1049" s="203">
        <v>-13905880.27</v>
      </c>
      <c r="R1049" s="203">
        <v>-14607232.310000001</v>
      </c>
      <c r="S1049" s="203">
        <v>-15212907.32</v>
      </c>
      <c r="T1049" s="203">
        <v>-15178475.43</v>
      </c>
      <c r="U1049" s="203">
        <v>-15197906.619999999</v>
      </c>
      <c r="V1049" s="203">
        <v>-15166817.449999999</v>
      </c>
      <c r="W1049" s="203">
        <v>-14302280.199999999</v>
      </c>
      <c r="X1049" s="203">
        <v>-13247295.630000001</v>
      </c>
      <c r="Y1049" s="203">
        <v>-13409150.810000001</v>
      </c>
      <c r="Z1049" s="203">
        <v>-13697734.58</v>
      </c>
      <c r="AA1049" s="203">
        <v>-13969595.02</v>
      </c>
      <c r="AB1049" s="203">
        <v>-13378929.73</v>
      </c>
      <c r="AC1049" s="203"/>
      <c r="AD1049" s="203"/>
      <c r="AE1049" s="203">
        <v>-14263848.289166668</v>
      </c>
      <c r="AF1049" s="215"/>
      <c r="AG1049" s="216"/>
      <c r="AH1049" s="205"/>
      <c r="AI1049" s="205"/>
      <c r="AJ1049" s="205"/>
      <c r="AK1049" s="206"/>
      <c r="AL1049" s="205">
        <v>0</v>
      </c>
      <c r="AM1049" s="207"/>
      <c r="AN1049" s="205">
        <v>-14263848.289166668</v>
      </c>
      <c r="AO1049" s="208">
        <v>-14263848.289166668</v>
      </c>
      <c r="AP1049" s="209"/>
      <c r="AQ1049" s="210">
        <v>-13378929.73</v>
      </c>
      <c r="AR1049" s="205"/>
      <c r="AS1049" s="205"/>
      <c r="AT1049" s="205"/>
      <c r="AU1049" s="206"/>
      <c r="AV1049" s="205">
        <v>0</v>
      </c>
      <c r="AW1049" s="207"/>
      <c r="AX1049" s="205">
        <v>-13378929.73</v>
      </c>
      <c r="AY1049" s="207">
        <v>-13378929.73</v>
      </c>
      <c r="AZ1049" s="212"/>
      <c r="BA1049" s="404"/>
      <c r="BC1049" s="202" t="str">
        <f t="shared" si="123"/>
        <v/>
      </c>
      <c r="BD1049" s="202" t="str">
        <f t="shared" si="123"/>
        <v/>
      </c>
      <c r="BE1049" s="202" t="str">
        <f t="shared" si="123"/>
        <v/>
      </c>
      <c r="BF1049" s="202" t="str">
        <f t="shared" si="123"/>
        <v/>
      </c>
      <c r="BG1049" s="202" t="str">
        <f t="shared" si="122"/>
        <v>NO</v>
      </c>
      <c r="BH1049" s="202" t="str">
        <f t="shared" si="122"/>
        <v>W/C</v>
      </c>
      <c r="BI1049" s="202" t="str">
        <f t="shared" si="120"/>
        <v>W/C</v>
      </c>
      <c r="BK1049" s="202" t="b">
        <f t="shared" si="124"/>
        <v>1</v>
      </c>
      <c r="BL1049" s="202" t="b">
        <f t="shared" si="124"/>
        <v>1</v>
      </c>
      <c r="BM1049" s="202" t="b">
        <f t="shared" si="124"/>
        <v>1</v>
      </c>
      <c r="BN1049" s="202" t="b">
        <f t="shared" si="124"/>
        <v>1</v>
      </c>
      <c r="BO1049" s="202" t="b">
        <f t="shared" si="124"/>
        <v>1</v>
      </c>
      <c r="BP1049" s="202" t="b">
        <f t="shared" si="124"/>
        <v>1</v>
      </c>
      <c r="BQ1049" s="202" t="b">
        <f t="shared" si="124"/>
        <v>1</v>
      </c>
    </row>
    <row r="1050" spans="1:69" s="214" customFormat="1" ht="12" customHeight="1" x14ac:dyDescent="0.2">
      <c r="A1050" s="241">
        <v>23200481</v>
      </c>
      <c r="B1050" s="242" t="s">
        <v>2673</v>
      </c>
      <c r="C1050" s="243" t="s">
        <v>1357</v>
      </c>
      <c r="D1050" s="244" t="s">
        <v>478</v>
      </c>
      <c r="E1050" s="245"/>
      <c r="F1050" s="263">
        <v>43070</v>
      </c>
      <c r="G1050" s="244"/>
      <c r="H1050" s="247" t="s">
        <v>1684</v>
      </c>
      <c r="I1050" s="247" t="s">
        <v>1684</v>
      </c>
      <c r="J1050" s="247" t="s">
        <v>1684</v>
      </c>
      <c r="K1050" s="247" t="s">
        <v>478</v>
      </c>
      <c r="L1050" s="247" t="s">
        <v>1685</v>
      </c>
      <c r="M1050" s="247" t="s">
        <v>1685</v>
      </c>
      <c r="N1050" s="247" t="s">
        <v>1684</v>
      </c>
      <c r="O1050" s="248"/>
      <c r="P1050" s="249">
        <v>-10000000</v>
      </c>
      <c r="Q1050" s="249">
        <v>-10000000</v>
      </c>
      <c r="R1050" s="249">
        <v>-10000000</v>
      </c>
      <c r="S1050" s="249">
        <v>-10000000</v>
      </c>
      <c r="T1050" s="249">
        <v>-10000000</v>
      </c>
      <c r="U1050" s="249">
        <v>-10000000</v>
      </c>
      <c r="V1050" s="249">
        <v>-10000000</v>
      </c>
      <c r="W1050" s="249">
        <v>-10000000</v>
      </c>
      <c r="X1050" s="249">
        <v>-10000000</v>
      </c>
      <c r="Y1050" s="249">
        <v>-10000000</v>
      </c>
      <c r="Z1050" s="249">
        <v>-10000000</v>
      </c>
      <c r="AA1050" s="249">
        <v>-10000000</v>
      </c>
      <c r="AB1050" s="249">
        <v>-10000000</v>
      </c>
      <c r="AC1050" s="249"/>
      <c r="AD1050" s="249"/>
      <c r="AE1050" s="249">
        <v>-10000000</v>
      </c>
      <c r="AF1050" s="250"/>
      <c r="AG1050" s="251"/>
      <c r="AH1050" s="252"/>
      <c r="AI1050" s="252"/>
      <c r="AJ1050" s="252"/>
      <c r="AK1050" s="253">
        <v>-10000000</v>
      </c>
      <c r="AL1050" s="252">
        <v>-10000000</v>
      </c>
      <c r="AM1050" s="254"/>
      <c r="AN1050" s="252"/>
      <c r="AO1050" s="255">
        <v>0</v>
      </c>
      <c r="AP1050" s="252"/>
      <c r="AQ1050" s="256">
        <v>-10000000</v>
      </c>
      <c r="AR1050" s="252"/>
      <c r="AS1050" s="252"/>
      <c r="AT1050" s="252"/>
      <c r="AU1050" s="253">
        <v>-10000000</v>
      </c>
      <c r="AV1050" s="252">
        <v>-10000000</v>
      </c>
      <c r="AW1050" s="254"/>
      <c r="AX1050" s="252"/>
      <c r="AY1050" s="254">
        <v>0</v>
      </c>
      <c r="AZ1050" s="258" t="s">
        <v>4916</v>
      </c>
      <c r="BA1050" s="404"/>
      <c r="BC1050" s="247" t="str">
        <f t="shared" si="123"/>
        <v/>
      </c>
      <c r="BD1050" s="247" t="str">
        <f t="shared" si="123"/>
        <v/>
      </c>
      <c r="BE1050" s="247" t="str">
        <f t="shared" si="123"/>
        <v/>
      </c>
      <c r="BF1050" s="202" t="str">
        <f t="shared" si="123"/>
        <v>Non-Op</v>
      </c>
      <c r="BG1050" s="202" t="str">
        <f t="shared" si="122"/>
        <v>NO</v>
      </c>
      <c r="BH1050" s="202" t="str">
        <f t="shared" si="122"/>
        <v>NO</v>
      </c>
      <c r="BI1050" s="202" t="str">
        <f t="shared" si="120"/>
        <v/>
      </c>
      <c r="BK1050" s="202" t="b">
        <f t="shared" si="124"/>
        <v>1</v>
      </c>
      <c r="BL1050" s="202" t="b">
        <f t="shared" si="124"/>
        <v>1</v>
      </c>
      <c r="BM1050" s="202" t="b">
        <f t="shared" si="124"/>
        <v>1</v>
      </c>
      <c r="BN1050" s="202" t="b">
        <f t="shared" si="124"/>
        <v>1</v>
      </c>
      <c r="BO1050" s="202" t="b">
        <f t="shared" si="124"/>
        <v>1</v>
      </c>
      <c r="BP1050" s="202" t="b">
        <f t="shared" si="124"/>
        <v>1</v>
      </c>
      <c r="BQ1050" s="202" t="b">
        <f t="shared" si="124"/>
        <v>1</v>
      </c>
    </row>
    <row r="1051" spans="1:69" s="214" customFormat="1" ht="12" customHeight="1" x14ac:dyDescent="0.2">
      <c r="A1051" s="239">
        <v>23200483</v>
      </c>
      <c r="B1051" s="240" t="s">
        <v>2674</v>
      </c>
      <c r="C1051" s="200" t="s">
        <v>1358</v>
      </c>
      <c r="D1051" s="201" t="s">
        <v>479</v>
      </c>
      <c r="E1051" s="170"/>
      <c r="F1051" s="200"/>
      <c r="G1051" s="201"/>
      <c r="H1051" s="202" t="s">
        <v>1684</v>
      </c>
      <c r="I1051" s="202" t="s">
        <v>1684</v>
      </c>
      <c r="J1051" s="202" t="s">
        <v>1684</v>
      </c>
      <c r="K1051" s="202" t="s">
        <v>1684</v>
      </c>
      <c r="L1051" s="202" t="s">
        <v>1685</v>
      </c>
      <c r="M1051" s="202" t="s">
        <v>479</v>
      </c>
      <c r="N1051" s="202" t="s">
        <v>479</v>
      </c>
      <c r="O1051" s="167"/>
      <c r="P1051" s="203">
        <v>-28003019.690000001</v>
      </c>
      <c r="Q1051" s="203">
        <v>-30236333.800000001</v>
      </c>
      <c r="R1051" s="203">
        <v>-32271036.780000001</v>
      </c>
      <c r="S1051" s="203">
        <v>-7064649.1600000001</v>
      </c>
      <c r="T1051" s="203">
        <v>-9574099.8200000003</v>
      </c>
      <c r="U1051" s="203">
        <v>-12206295.359999999</v>
      </c>
      <c r="V1051" s="203">
        <v>-14572043.18</v>
      </c>
      <c r="W1051" s="203">
        <v>-15496929.220000001</v>
      </c>
      <c r="X1051" s="203">
        <v>-16661516.779999999</v>
      </c>
      <c r="Y1051" s="203">
        <v>-17480515.27</v>
      </c>
      <c r="Z1051" s="203">
        <v>-21850644.079999998</v>
      </c>
      <c r="AA1051" s="203">
        <v>-24283499.300000001</v>
      </c>
      <c r="AB1051" s="203">
        <v>-25026017.510000002</v>
      </c>
      <c r="AC1051" s="203"/>
      <c r="AD1051" s="203"/>
      <c r="AE1051" s="203">
        <v>-19017673.445833333</v>
      </c>
      <c r="AF1051" s="215"/>
      <c r="AG1051" s="216"/>
      <c r="AH1051" s="205"/>
      <c r="AI1051" s="205"/>
      <c r="AJ1051" s="205"/>
      <c r="AK1051" s="206"/>
      <c r="AL1051" s="205">
        <v>0</v>
      </c>
      <c r="AM1051" s="207"/>
      <c r="AN1051" s="205">
        <v>-19017673.445833333</v>
      </c>
      <c r="AO1051" s="208">
        <v>-19017673.445833333</v>
      </c>
      <c r="AP1051" s="209"/>
      <c r="AQ1051" s="210">
        <v>-25026017.510000002</v>
      </c>
      <c r="AR1051" s="205"/>
      <c r="AS1051" s="205"/>
      <c r="AT1051" s="205"/>
      <c r="AU1051" s="206"/>
      <c r="AV1051" s="205">
        <v>0</v>
      </c>
      <c r="AW1051" s="207"/>
      <c r="AX1051" s="205">
        <v>-25026017.510000002</v>
      </c>
      <c r="AY1051" s="207">
        <v>-25026017.510000002</v>
      </c>
      <c r="AZ1051" s="212"/>
      <c r="BA1051" s="404"/>
      <c r="BC1051" s="202" t="str">
        <f t="shared" si="123"/>
        <v/>
      </c>
      <c r="BD1051" s="202" t="str">
        <f t="shared" si="123"/>
        <v/>
      </c>
      <c r="BE1051" s="202" t="str">
        <f t="shared" si="123"/>
        <v/>
      </c>
      <c r="BF1051" s="202" t="str">
        <f t="shared" si="123"/>
        <v/>
      </c>
      <c r="BG1051" s="202" t="str">
        <f t="shared" si="122"/>
        <v>NO</v>
      </c>
      <c r="BH1051" s="202" t="str">
        <f t="shared" si="122"/>
        <v>W/C</v>
      </c>
      <c r="BI1051" s="202" t="str">
        <f t="shared" si="120"/>
        <v>W/C</v>
      </c>
      <c r="BK1051" s="202" t="b">
        <f t="shared" si="124"/>
        <v>1</v>
      </c>
      <c r="BL1051" s="202" t="b">
        <f t="shared" si="124"/>
        <v>1</v>
      </c>
      <c r="BM1051" s="202" t="b">
        <f t="shared" si="124"/>
        <v>1</v>
      </c>
      <c r="BN1051" s="202" t="b">
        <f t="shared" si="124"/>
        <v>1</v>
      </c>
      <c r="BO1051" s="202" t="b">
        <f t="shared" si="124"/>
        <v>1</v>
      </c>
      <c r="BP1051" s="202" t="b">
        <f t="shared" si="124"/>
        <v>1</v>
      </c>
      <c r="BQ1051" s="202" t="b">
        <f t="shared" si="124"/>
        <v>1</v>
      </c>
    </row>
    <row r="1052" spans="1:69" s="214" customFormat="1" ht="12" customHeight="1" x14ac:dyDescent="0.2">
      <c r="A1052" s="239">
        <v>23200493</v>
      </c>
      <c r="B1052" s="240" t="s">
        <v>2675</v>
      </c>
      <c r="C1052" s="200" t="s">
        <v>1359</v>
      </c>
      <c r="D1052" s="201" t="s">
        <v>479</v>
      </c>
      <c r="E1052" s="170"/>
      <c r="F1052" s="200"/>
      <c r="G1052" s="201"/>
      <c r="H1052" s="202" t="s">
        <v>1684</v>
      </c>
      <c r="I1052" s="202" t="s">
        <v>1684</v>
      </c>
      <c r="J1052" s="202" t="s">
        <v>1684</v>
      </c>
      <c r="K1052" s="202" t="s">
        <v>1684</v>
      </c>
      <c r="L1052" s="202" t="s">
        <v>1685</v>
      </c>
      <c r="M1052" s="202" t="s">
        <v>479</v>
      </c>
      <c r="N1052" s="202" t="s">
        <v>479</v>
      </c>
      <c r="O1052" s="167"/>
      <c r="P1052" s="203">
        <v>-112318.98</v>
      </c>
      <c r="Q1052" s="203">
        <v>-102201.22</v>
      </c>
      <c r="R1052" s="203">
        <v>-74084.990000000005</v>
      </c>
      <c r="S1052" s="203">
        <v>-42609.02</v>
      </c>
      <c r="T1052" s="203">
        <v>-134083.5</v>
      </c>
      <c r="U1052" s="203">
        <v>-120353.51</v>
      </c>
      <c r="V1052" s="203">
        <v>945.32</v>
      </c>
      <c r="W1052" s="203">
        <v>-18391.32</v>
      </c>
      <c r="X1052" s="203">
        <v>-33354.17</v>
      </c>
      <c r="Y1052" s="203">
        <v>-58704.98</v>
      </c>
      <c r="Z1052" s="203">
        <v>-74331.97</v>
      </c>
      <c r="AA1052" s="203">
        <v>-27861.63</v>
      </c>
      <c r="AB1052" s="203">
        <v>-43643.83</v>
      </c>
      <c r="AC1052" s="203"/>
      <c r="AD1052" s="203"/>
      <c r="AE1052" s="203">
        <v>-63584.366249999999</v>
      </c>
      <c r="AF1052" s="215"/>
      <c r="AG1052" s="216"/>
      <c r="AH1052" s="205"/>
      <c r="AI1052" s="205"/>
      <c r="AJ1052" s="205"/>
      <c r="AK1052" s="206"/>
      <c r="AL1052" s="205">
        <v>0</v>
      </c>
      <c r="AM1052" s="207"/>
      <c r="AN1052" s="205">
        <v>-63584.366249999999</v>
      </c>
      <c r="AO1052" s="208">
        <v>-63584.366249999999</v>
      </c>
      <c r="AP1052" s="209"/>
      <c r="AQ1052" s="210">
        <v>-43643.83</v>
      </c>
      <c r="AR1052" s="205"/>
      <c r="AS1052" s="205"/>
      <c r="AT1052" s="205"/>
      <c r="AU1052" s="206"/>
      <c r="AV1052" s="205">
        <v>0</v>
      </c>
      <c r="AW1052" s="207"/>
      <c r="AX1052" s="205">
        <v>-43643.83</v>
      </c>
      <c r="AY1052" s="207">
        <v>-43643.83</v>
      </c>
      <c r="AZ1052" s="212"/>
      <c r="BA1052" s="404"/>
      <c r="BC1052" s="202" t="str">
        <f t="shared" si="123"/>
        <v/>
      </c>
      <c r="BD1052" s="202" t="str">
        <f t="shared" si="123"/>
        <v/>
      </c>
      <c r="BE1052" s="202" t="str">
        <f t="shared" si="123"/>
        <v/>
      </c>
      <c r="BF1052" s="202" t="str">
        <f t="shared" si="123"/>
        <v/>
      </c>
      <c r="BG1052" s="202" t="str">
        <f t="shared" si="122"/>
        <v>NO</v>
      </c>
      <c r="BH1052" s="202" t="str">
        <f t="shared" si="122"/>
        <v>W/C</v>
      </c>
      <c r="BI1052" s="202" t="str">
        <f t="shared" si="120"/>
        <v>W/C</v>
      </c>
      <c r="BK1052" s="202" t="b">
        <f t="shared" si="124"/>
        <v>1</v>
      </c>
      <c r="BL1052" s="202" t="b">
        <f t="shared" si="124"/>
        <v>1</v>
      </c>
      <c r="BM1052" s="202" t="b">
        <f t="shared" si="124"/>
        <v>1</v>
      </c>
      <c r="BN1052" s="202" t="b">
        <f t="shared" si="124"/>
        <v>1</v>
      </c>
      <c r="BO1052" s="202" t="b">
        <f t="shared" si="124"/>
        <v>1</v>
      </c>
      <c r="BP1052" s="202" t="b">
        <f t="shared" si="124"/>
        <v>1</v>
      </c>
      <c r="BQ1052" s="202" t="b">
        <f t="shared" si="124"/>
        <v>1</v>
      </c>
    </row>
    <row r="1053" spans="1:69" s="214" customFormat="1" ht="12" customHeight="1" x14ac:dyDescent="0.2">
      <c r="A1053" s="239">
        <v>23200543</v>
      </c>
      <c r="B1053" s="240" t="s">
        <v>2676</v>
      </c>
      <c r="C1053" s="200" t="s">
        <v>1360</v>
      </c>
      <c r="D1053" s="201" t="s">
        <v>479</v>
      </c>
      <c r="E1053" s="170"/>
      <c r="F1053" s="200"/>
      <c r="G1053" s="201"/>
      <c r="H1053" s="202" t="s">
        <v>1684</v>
      </c>
      <c r="I1053" s="202" t="s">
        <v>1684</v>
      </c>
      <c r="J1053" s="202" t="s">
        <v>1684</v>
      </c>
      <c r="K1053" s="202" t="s">
        <v>1684</v>
      </c>
      <c r="L1053" s="202" t="s">
        <v>1685</v>
      </c>
      <c r="M1053" s="202" t="s">
        <v>479</v>
      </c>
      <c r="N1053" s="202" t="s">
        <v>479</v>
      </c>
      <c r="O1053" s="167"/>
      <c r="P1053" s="203">
        <v>-112124492.06</v>
      </c>
      <c r="Q1053" s="203">
        <v>-101514905.63</v>
      </c>
      <c r="R1053" s="203">
        <v>-108720126.63</v>
      </c>
      <c r="S1053" s="203">
        <v>-109022294.79000001</v>
      </c>
      <c r="T1053" s="203">
        <v>-105638120.51000001</v>
      </c>
      <c r="U1053" s="203">
        <v>-106580500.37</v>
      </c>
      <c r="V1053" s="203">
        <v>-114444729.19</v>
      </c>
      <c r="W1053" s="203">
        <v>-118646498.09</v>
      </c>
      <c r="X1053" s="203">
        <v>-100368164.34999999</v>
      </c>
      <c r="Y1053" s="203">
        <v>-112147660.19</v>
      </c>
      <c r="Z1053" s="203">
        <v>-117965608.91</v>
      </c>
      <c r="AA1053" s="203">
        <v>-113728460.97</v>
      </c>
      <c r="AB1053" s="203">
        <v>-125590000.67</v>
      </c>
      <c r="AC1053" s="203"/>
      <c r="AD1053" s="203"/>
      <c r="AE1053" s="203">
        <v>-110636192.99958335</v>
      </c>
      <c r="AF1053" s="215"/>
      <c r="AG1053" s="216"/>
      <c r="AH1053" s="205"/>
      <c r="AI1053" s="205"/>
      <c r="AJ1053" s="205"/>
      <c r="AK1053" s="206"/>
      <c r="AL1053" s="205">
        <v>0</v>
      </c>
      <c r="AM1053" s="207"/>
      <c r="AN1053" s="205">
        <v>-110636192.99958335</v>
      </c>
      <c r="AO1053" s="208">
        <v>-110636192.99958335</v>
      </c>
      <c r="AP1053" s="209"/>
      <c r="AQ1053" s="210">
        <v>-125590000.67</v>
      </c>
      <c r="AR1053" s="205"/>
      <c r="AS1053" s="205"/>
      <c r="AT1053" s="205"/>
      <c r="AU1053" s="206"/>
      <c r="AV1053" s="205">
        <v>0</v>
      </c>
      <c r="AW1053" s="207"/>
      <c r="AX1053" s="205">
        <v>-125590000.67</v>
      </c>
      <c r="AY1053" s="207">
        <v>-125590000.67</v>
      </c>
      <c r="AZ1053" s="212"/>
      <c r="BA1053" s="404"/>
      <c r="BC1053" s="202" t="str">
        <f t="shared" si="123"/>
        <v/>
      </c>
      <c r="BD1053" s="202" t="str">
        <f t="shared" si="123"/>
        <v/>
      </c>
      <c r="BE1053" s="202" t="str">
        <f t="shared" si="123"/>
        <v/>
      </c>
      <c r="BF1053" s="202" t="str">
        <f t="shared" si="123"/>
        <v/>
      </c>
      <c r="BG1053" s="202" t="str">
        <f t="shared" si="122"/>
        <v>NO</v>
      </c>
      <c r="BH1053" s="202" t="str">
        <f t="shared" si="122"/>
        <v>W/C</v>
      </c>
      <c r="BI1053" s="202" t="str">
        <f t="shared" si="120"/>
        <v>W/C</v>
      </c>
      <c r="BK1053" s="202" t="b">
        <f t="shared" si="124"/>
        <v>1</v>
      </c>
      <c r="BL1053" s="202" t="b">
        <f t="shared" si="124"/>
        <v>1</v>
      </c>
      <c r="BM1053" s="202" t="b">
        <f t="shared" si="124"/>
        <v>1</v>
      </c>
      <c r="BN1053" s="202" t="b">
        <f t="shared" si="124"/>
        <v>1</v>
      </c>
      <c r="BO1053" s="202" t="b">
        <f t="shared" si="124"/>
        <v>1</v>
      </c>
      <c r="BP1053" s="202" t="b">
        <f t="shared" si="124"/>
        <v>1</v>
      </c>
      <c r="BQ1053" s="202" t="b">
        <f t="shared" si="124"/>
        <v>1</v>
      </c>
    </row>
    <row r="1054" spans="1:69" s="214" customFormat="1" ht="12" customHeight="1" x14ac:dyDescent="0.2">
      <c r="A1054" s="239">
        <v>23200643</v>
      </c>
      <c r="B1054" s="240" t="s">
        <v>2677</v>
      </c>
      <c r="C1054" s="200" t="s">
        <v>1361</v>
      </c>
      <c r="D1054" s="201" t="s">
        <v>479</v>
      </c>
      <c r="E1054" s="170"/>
      <c r="F1054" s="200"/>
      <c r="G1054" s="201"/>
      <c r="H1054" s="202" t="s">
        <v>1684</v>
      </c>
      <c r="I1054" s="202" t="s">
        <v>1684</v>
      </c>
      <c r="J1054" s="202" t="s">
        <v>1684</v>
      </c>
      <c r="K1054" s="202" t="s">
        <v>1684</v>
      </c>
      <c r="L1054" s="202" t="s">
        <v>1685</v>
      </c>
      <c r="M1054" s="202" t="s">
        <v>479</v>
      </c>
      <c r="N1054" s="202" t="s">
        <v>479</v>
      </c>
      <c r="O1054" s="167"/>
      <c r="P1054" s="203">
        <v>-8651539.2400000002</v>
      </c>
      <c r="Q1054" s="203">
        <v>-7940396.3899999997</v>
      </c>
      <c r="R1054" s="203">
        <v>-7110384.1200000001</v>
      </c>
      <c r="S1054" s="203">
        <v>-8572770.4399999995</v>
      </c>
      <c r="T1054" s="203">
        <v>-8388900.7899999991</v>
      </c>
      <c r="U1054" s="203">
        <v>-9195139.5399999991</v>
      </c>
      <c r="V1054" s="203">
        <v>-9087236.6799999997</v>
      </c>
      <c r="W1054" s="203">
        <v>-8001178.7999999998</v>
      </c>
      <c r="X1054" s="203">
        <v>-8830737.5500000007</v>
      </c>
      <c r="Y1054" s="203">
        <v>-7901155.1200000001</v>
      </c>
      <c r="Z1054" s="203">
        <v>-9154798.5600000005</v>
      </c>
      <c r="AA1054" s="203">
        <v>-9582796.1400000006</v>
      </c>
      <c r="AB1054" s="203">
        <v>-8170923.8499999996</v>
      </c>
      <c r="AC1054" s="203"/>
      <c r="AD1054" s="203"/>
      <c r="AE1054" s="203">
        <v>-8514727.1395833343</v>
      </c>
      <c r="AF1054" s="215"/>
      <c r="AG1054" s="216"/>
      <c r="AH1054" s="205"/>
      <c r="AI1054" s="205"/>
      <c r="AJ1054" s="205"/>
      <c r="AK1054" s="206"/>
      <c r="AL1054" s="205">
        <v>0</v>
      </c>
      <c r="AM1054" s="207"/>
      <c r="AN1054" s="205">
        <v>-8514727.1395833343</v>
      </c>
      <c r="AO1054" s="208">
        <v>-8514727.1395833343</v>
      </c>
      <c r="AP1054" s="209"/>
      <c r="AQ1054" s="210">
        <v>-8170923.8499999996</v>
      </c>
      <c r="AR1054" s="205"/>
      <c r="AS1054" s="205"/>
      <c r="AT1054" s="205"/>
      <c r="AU1054" s="206"/>
      <c r="AV1054" s="205">
        <v>0</v>
      </c>
      <c r="AW1054" s="207"/>
      <c r="AX1054" s="205">
        <v>-8170923.8499999996</v>
      </c>
      <c r="AY1054" s="207">
        <v>-8170923.8499999996</v>
      </c>
      <c r="AZ1054" s="212"/>
      <c r="BA1054" s="404"/>
      <c r="BC1054" s="202" t="str">
        <f t="shared" si="123"/>
        <v/>
      </c>
      <c r="BD1054" s="202" t="str">
        <f t="shared" si="123"/>
        <v/>
      </c>
      <c r="BE1054" s="202" t="str">
        <f t="shared" si="123"/>
        <v/>
      </c>
      <c r="BF1054" s="202" t="str">
        <f t="shared" si="123"/>
        <v/>
      </c>
      <c r="BG1054" s="202" t="str">
        <f t="shared" si="122"/>
        <v>NO</v>
      </c>
      <c r="BH1054" s="202" t="str">
        <f t="shared" si="122"/>
        <v>W/C</v>
      </c>
      <c r="BI1054" s="202" t="str">
        <f t="shared" si="120"/>
        <v>W/C</v>
      </c>
      <c r="BK1054" s="202" t="b">
        <f t="shared" si="124"/>
        <v>1</v>
      </c>
      <c r="BL1054" s="202" t="b">
        <f t="shared" si="124"/>
        <v>1</v>
      </c>
      <c r="BM1054" s="202" t="b">
        <f t="shared" si="124"/>
        <v>1</v>
      </c>
      <c r="BN1054" s="202" t="b">
        <f t="shared" si="124"/>
        <v>1</v>
      </c>
      <c r="BO1054" s="202" t="b">
        <f t="shared" si="124"/>
        <v>1</v>
      </c>
      <c r="BP1054" s="202" t="b">
        <f t="shared" si="124"/>
        <v>1</v>
      </c>
      <c r="BQ1054" s="202" t="b">
        <f t="shared" si="124"/>
        <v>1</v>
      </c>
    </row>
    <row r="1055" spans="1:69" s="214" customFormat="1" ht="12" customHeight="1" x14ac:dyDescent="0.2">
      <c r="A1055" s="239">
        <v>23200653</v>
      </c>
      <c r="B1055" s="240" t="s">
        <v>2678</v>
      </c>
      <c r="C1055" s="200" t="s">
        <v>1362</v>
      </c>
      <c r="D1055" s="201" t="s">
        <v>479</v>
      </c>
      <c r="E1055" s="170"/>
      <c r="F1055" s="200"/>
      <c r="G1055" s="201"/>
      <c r="H1055" s="202" t="s">
        <v>1684</v>
      </c>
      <c r="I1055" s="202" t="s">
        <v>1684</v>
      </c>
      <c r="J1055" s="202" t="s">
        <v>1684</v>
      </c>
      <c r="K1055" s="202" t="s">
        <v>1684</v>
      </c>
      <c r="L1055" s="202" t="s">
        <v>1685</v>
      </c>
      <c r="M1055" s="202" t="s">
        <v>479</v>
      </c>
      <c r="N1055" s="202" t="s">
        <v>479</v>
      </c>
      <c r="O1055" s="167"/>
      <c r="P1055" s="203">
        <v>-3402522.69</v>
      </c>
      <c r="Q1055" s="203">
        <v>-865822.92</v>
      </c>
      <c r="R1055" s="203">
        <v>-856009.65</v>
      </c>
      <c r="S1055" s="203">
        <v>-1504852.97</v>
      </c>
      <c r="T1055" s="203">
        <v>-1967752.89</v>
      </c>
      <c r="U1055" s="203">
        <v>-2822382.71</v>
      </c>
      <c r="V1055" s="203">
        <v>-3353850.88</v>
      </c>
      <c r="W1055" s="203">
        <v>-571918.52</v>
      </c>
      <c r="X1055" s="203">
        <v>-1495710.65</v>
      </c>
      <c r="Y1055" s="203">
        <v>-1621131.36</v>
      </c>
      <c r="Z1055" s="203">
        <v>-2577884.1800000002</v>
      </c>
      <c r="AA1055" s="203">
        <v>-3171196.79</v>
      </c>
      <c r="AB1055" s="203">
        <v>-230423.69</v>
      </c>
      <c r="AC1055" s="203"/>
      <c r="AD1055" s="203"/>
      <c r="AE1055" s="203">
        <v>-1885415.5591666668</v>
      </c>
      <c r="AF1055" s="215"/>
      <c r="AG1055" s="216"/>
      <c r="AH1055" s="205"/>
      <c r="AI1055" s="205"/>
      <c r="AJ1055" s="205"/>
      <c r="AK1055" s="206"/>
      <c r="AL1055" s="205">
        <v>0</v>
      </c>
      <c r="AM1055" s="207"/>
      <c r="AN1055" s="205">
        <v>-1885415.5591666668</v>
      </c>
      <c r="AO1055" s="208">
        <v>-1885415.5591666668</v>
      </c>
      <c r="AP1055" s="209"/>
      <c r="AQ1055" s="210">
        <v>-230423.69</v>
      </c>
      <c r="AR1055" s="205"/>
      <c r="AS1055" s="205"/>
      <c r="AT1055" s="205"/>
      <c r="AU1055" s="206"/>
      <c r="AV1055" s="205">
        <v>0</v>
      </c>
      <c r="AW1055" s="207"/>
      <c r="AX1055" s="205">
        <v>-230423.69</v>
      </c>
      <c r="AY1055" s="207">
        <v>-230423.69</v>
      </c>
      <c r="AZ1055" s="212"/>
      <c r="BA1055" s="404"/>
      <c r="BC1055" s="202" t="str">
        <f t="shared" si="123"/>
        <v/>
      </c>
      <c r="BD1055" s="202" t="str">
        <f t="shared" si="123"/>
        <v/>
      </c>
      <c r="BE1055" s="202" t="str">
        <f t="shared" si="123"/>
        <v/>
      </c>
      <c r="BF1055" s="202" t="str">
        <f t="shared" si="123"/>
        <v/>
      </c>
      <c r="BG1055" s="202" t="str">
        <f t="shared" si="122"/>
        <v>NO</v>
      </c>
      <c r="BH1055" s="202" t="str">
        <f t="shared" si="122"/>
        <v>W/C</v>
      </c>
      <c r="BI1055" s="202" t="str">
        <f t="shared" si="120"/>
        <v>W/C</v>
      </c>
      <c r="BK1055" s="202" t="b">
        <f t="shared" si="124"/>
        <v>1</v>
      </c>
      <c r="BL1055" s="202" t="b">
        <f t="shared" si="124"/>
        <v>1</v>
      </c>
      <c r="BM1055" s="202" t="b">
        <f t="shared" si="124"/>
        <v>1</v>
      </c>
      <c r="BN1055" s="202" t="b">
        <f t="shared" si="124"/>
        <v>1</v>
      </c>
      <c r="BO1055" s="202" t="b">
        <f t="shared" si="124"/>
        <v>1</v>
      </c>
      <c r="BP1055" s="202" t="b">
        <f t="shared" si="124"/>
        <v>1</v>
      </c>
      <c r="BQ1055" s="202" t="b">
        <f t="shared" si="124"/>
        <v>1</v>
      </c>
    </row>
    <row r="1056" spans="1:69" s="214" customFormat="1" ht="12" customHeight="1" x14ac:dyDescent="0.2">
      <c r="A1056" s="239">
        <v>23200683</v>
      </c>
      <c r="B1056" s="240" t="s">
        <v>2679</v>
      </c>
      <c r="C1056" s="200" t="s">
        <v>1363</v>
      </c>
      <c r="D1056" s="201" t="s">
        <v>479</v>
      </c>
      <c r="E1056" s="170"/>
      <c r="F1056" s="200"/>
      <c r="G1056" s="201"/>
      <c r="H1056" s="202" t="s">
        <v>1684</v>
      </c>
      <c r="I1056" s="202" t="s">
        <v>1684</v>
      </c>
      <c r="J1056" s="202" t="s">
        <v>1684</v>
      </c>
      <c r="K1056" s="202" t="s">
        <v>1684</v>
      </c>
      <c r="L1056" s="202" t="s">
        <v>1685</v>
      </c>
      <c r="M1056" s="202" t="s">
        <v>479</v>
      </c>
      <c r="N1056" s="202" t="s">
        <v>479</v>
      </c>
      <c r="O1056" s="167"/>
      <c r="P1056" s="203">
        <v>0</v>
      </c>
      <c r="Q1056" s="203">
        <v>0</v>
      </c>
      <c r="R1056" s="203">
        <v>0</v>
      </c>
      <c r="S1056" s="203">
        <v>0</v>
      </c>
      <c r="T1056" s="203">
        <v>0</v>
      </c>
      <c r="U1056" s="203">
        <v>0</v>
      </c>
      <c r="V1056" s="203">
        <v>0</v>
      </c>
      <c r="W1056" s="203">
        <v>-3934</v>
      </c>
      <c r="X1056" s="203">
        <v>0</v>
      </c>
      <c r="Y1056" s="203">
        <v>0</v>
      </c>
      <c r="Z1056" s="203">
        <v>0</v>
      </c>
      <c r="AA1056" s="203">
        <v>0</v>
      </c>
      <c r="AB1056" s="203">
        <v>0</v>
      </c>
      <c r="AC1056" s="203"/>
      <c r="AD1056" s="203"/>
      <c r="AE1056" s="203">
        <v>-327.83333333333331</v>
      </c>
      <c r="AF1056" s="215"/>
      <c r="AG1056" s="216"/>
      <c r="AH1056" s="205"/>
      <c r="AI1056" s="205"/>
      <c r="AJ1056" s="205"/>
      <c r="AK1056" s="206"/>
      <c r="AL1056" s="205">
        <v>0</v>
      </c>
      <c r="AM1056" s="207"/>
      <c r="AN1056" s="205">
        <v>-327.83333333333331</v>
      </c>
      <c r="AO1056" s="208">
        <v>-327.83333333333331</v>
      </c>
      <c r="AP1056" s="209"/>
      <c r="AQ1056" s="210">
        <v>0</v>
      </c>
      <c r="AR1056" s="205"/>
      <c r="AS1056" s="205"/>
      <c r="AT1056" s="205"/>
      <c r="AU1056" s="206"/>
      <c r="AV1056" s="205">
        <v>0</v>
      </c>
      <c r="AW1056" s="207"/>
      <c r="AX1056" s="205">
        <v>0</v>
      </c>
      <c r="AY1056" s="207">
        <v>0</v>
      </c>
      <c r="AZ1056" s="212"/>
      <c r="BA1056" s="404"/>
      <c r="BC1056" s="202" t="str">
        <f t="shared" si="123"/>
        <v/>
      </c>
      <c r="BD1056" s="202" t="str">
        <f t="shared" si="123"/>
        <v/>
      </c>
      <c r="BE1056" s="202" t="str">
        <f t="shared" si="123"/>
        <v/>
      </c>
      <c r="BF1056" s="202" t="str">
        <f t="shared" si="123"/>
        <v/>
      </c>
      <c r="BG1056" s="202" t="str">
        <f t="shared" si="122"/>
        <v>NO</v>
      </c>
      <c r="BH1056" s="202" t="str">
        <f t="shared" si="122"/>
        <v>W/C</v>
      </c>
      <c r="BI1056" s="202" t="str">
        <f t="shared" si="120"/>
        <v>W/C</v>
      </c>
      <c r="BK1056" s="202" t="b">
        <f t="shared" si="124"/>
        <v>1</v>
      </c>
      <c r="BL1056" s="202" t="b">
        <f t="shared" si="124"/>
        <v>1</v>
      </c>
      <c r="BM1056" s="202" t="b">
        <f t="shared" si="124"/>
        <v>1</v>
      </c>
      <c r="BN1056" s="202" t="b">
        <f t="shared" si="124"/>
        <v>1</v>
      </c>
      <c r="BO1056" s="202" t="b">
        <f t="shared" si="124"/>
        <v>1</v>
      </c>
      <c r="BP1056" s="202" t="b">
        <f t="shared" si="124"/>
        <v>1</v>
      </c>
      <c r="BQ1056" s="202" t="b">
        <f t="shared" si="124"/>
        <v>1</v>
      </c>
    </row>
    <row r="1057" spans="1:69" s="214" customFormat="1" ht="12" customHeight="1" x14ac:dyDescent="0.2">
      <c r="A1057" s="239">
        <v>23200693</v>
      </c>
      <c r="B1057" s="240" t="s">
        <v>2680</v>
      </c>
      <c r="C1057" s="200" t="s">
        <v>1364</v>
      </c>
      <c r="D1057" s="201" t="s">
        <v>479</v>
      </c>
      <c r="E1057" s="170"/>
      <c r="F1057" s="200"/>
      <c r="G1057" s="201"/>
      <c r="H1057" s="202" t="s">
        <v>1684</v>
      </c>
      <c r="I1057" s="202" t="s">
        <v>1684</v>
      </c>
      <c r="J1057" s="202" t="s">
        <v>1684</v>
      </c>
      <c r="K1057" s="202" t="s">
        <v>1684</v>
      </c>
      <c r="L1057" s="202" t="s">
        <v>1685</v>
      </c>
      <c r="M1057" s="202" t="s">
        <v>479</v>
      </c>
      <c r="N1057" s="202" t="s">
        <v>479</v>
      </c>
      <c r="O1057" s="167"/>
      <c r="P1057" s="203">
        <v>360.58</v>
      </c>
      <c r="Q1057" s="203">
        <v>-236389.14</v>
      </c>
      <c r="R1057" s="203">
        <v>-256320.43</v>
      </c>
      <c r="S1057" s="203">
        <v>0</v>
      </c>
      <c r="T1057" s="203">
        <v>49.3</v>
      </c>
      <c r="U1057" s="203">
        <v>-390.48</v>
      </c>
      <c r="V1057" s="203">
        <v>-200.43</v>
      </c>
      <c r="W1057" s="203">
        <v>-239714.76</v>
      </c>
      <c r="X1057" s="203">
        <v>-24.18</v>
      </c>
      <c r="Y1057" s="203">
        <v>60.93</v>
      </c>
      <c r="Z1057" s="203">
        <v>402.54</v>
      </c>
      <c r="AA1057" s="203">
        <v>-48.25</v>
      </c>
      <c r="AB1057" s="203">
        <v>-280722.89</v>
      </c>
      <c r="AC1057" s="203"/>
      <c r="AD1057" s="203"/>
      <c r="AE1057" s="203">
        <v>-72729.671249999999</v>
      </c>
      <c r="AF1057" s="215"/>
      <c r="AG1057" s="216"/>
      <c r="AH1057" s="205"/>
      <c r="AI1057" s="205"/>
      <c r="AJ1057" s="205"/>
      <c r="AK1057" s="206"/>
      <c r="AL1057" s="205">
        <v>0</v>
      </c>
      <c r="AM1057" s="207"/>
      <c r="AN1057" s="205">
        <v>-72729.671249999999</v>
      </c>
      <c r="AO1057" s="208">
        <v>-72729.671249999999</v>
      </c>
      <c r="AP1057" s="209"/>
      <c r="AQ1057" s="210">
        <v>-280722.89</v>
      </c>
      <c r="AR1057" s="205"/>
      <c r="AS1057" s="205"/>
      <c r="AT1057" s="205"/>
      <c r="AU1057" s="206"/>
      <c r="AV1057" s="205">
        <v>0</v>
      </c>
      <c r="AW1057" s="207"/>
      <c r="AX1057" s="205">
        <v>-280722.89</v>
      </c>
      <c r="AY1057" s="207">
        <v>-280722.89</v>
      </c>
      <c r="AZ1057" s="212"/>
      <c r="BA1057" s="404"/>
      <c r="BC1057" s="202" t="str">
        <f t="shared" si="123"/>
        <v/>
      </c>
      <c r="BD1057" s="202" t="str">
        <f t="shared" si="123"/>
        <v/>
      </c>
      <c r="BE1057" s="202" t="str">
        <f t="shared" si="123"/>
        <v/>
      </c>
      <c r="BF1057" s="202" t="str">
        <f t="shared" si="123"/>
        <v/>
      </c>
      <c r="BG1057" s="202" t="str">
        <f t="shared" si="122"/>
        <v>NO</v>
      </c>
      <c r="BH1057" s="202" t="str">
        <f t="shared" si="122"/>
        <v>W/C</v>
      </c>
      <c r="BI1057" s="202" t="str">
        <f t="shared" si="120"/>
        <v>W/C</v>
      </c>
      <c r="BK1057" s="202" t="b">
        <f t="shared" si="124"/>
        <v>1</v>
      </c>
      <c r="BL1057" s="202" t="b">
        <f t="shared" si="124"/>
        <v>1</v>
      </c>
      <c r="BM1057" s="202" t="b">
        <f t="shared" si="124"/>
        <v>1</v>
      </c>
      <c r="BN1057" s="202" t="b">
        <f t="shared" si="124"/>
        <v>1</v>
      </c>
      <c r="BO1057" s="202" t="b">
        <f t="shared" si="124"/>
        <v>1</v>
      </c>
      <c r="BP1057" s="202" t="b">
        <f t="shared" si="124"/>
        <v>1</v>
      </c>
      <c r="BQ1057" s="202" t="b">
        <f t="shared" si="124"/>
        <v>1</v>
      </c>
    </row>
    <row r="1058" spans="1:69" s="214" customFormat="1" ht="12" customHeight="1" x14ac:dyDescent="0.2">
      <c r="A1058" s="239">
        <v>23200733</v>
      </c>
      <c r="B1058" s="240" t="s">
        <v>2681</v>
      </c>
      <c r="C1058" s="200" t="s">
        <v>1365</v>
      </c>
      <c r="D1058" s="201" t="s">
        <v>479</v>
      </c>
      <c r="E1058" s="170"/>
      <c r="F1058" s="200"/>
      <c r="G1058" s="201"/>
      <c r="H1058" s="202" t="s">
        <v>1684</v>
      </c>
      <c r="I1058" s="202" t="s">
        <v>1684</v>
      </c>
      <c r="J1058" s="202" t="s">
        <v>1684</v>
      </c>
      <c r="K1058" s="202" t="s">
        <v>1684</v>
      </c>
      <c r="L1058" s="202" t="s">
        <v>1685</v>
      </c>
      <c r="M1058" s="202" t="s">
        <v>479</v>
      </c>
      <c r="N1058" s="202" t="s">
        <v>479</v>
      </c>
      <c r="O1058" s="167"/>
      <c r="P1058" s="203">
        <v>-117894.59</v>
      </c>
      <c r="Q1058" s="203">
        <v>-135201.15</v>
      </c>
      <c r="R1058" s="203">
        <v>-92817.53</v>
      </c>
      <c r="S1058" s="203">
        <v>-7226.71</v>
      </c>
      <c r="T1058" s="203">
        <v>67665.02</v>
      </c>
      <c r="U1058" s="203">
        <v>-30892.33</v>
      </c>
      <c r="V1058" s="203">
        <v>7805.43</v>
      </c>
      <c r="W1058" s="203">
        <v>-98451.6</v>
      </c>
      <c r="X1058" s="203">
        <v>7059.86</v>
      </c>
      <c r="Y1058" s="203">
        <v>-138127.14000000001</v>
      </c>
      <c r="Z1058" s="203">
        <v>-105461.91</v>
      </c>
      <c r="AA1058" s="203">
        <v>-126061.64</v>
      </c>
      <c r="AB1058" s="203">
        <v>-107914.75</v>
      </c>
      <c r="AC1058" s="203"/>
      <c r="AD1058" s="203"/>
      <c r="AE1058" s="203">
        <v>-63717.864166666674</v>
      </c>
      <c r="AF1058" s="215"/>
      <c r="AG1058" s="216"/>
      <c r="AH1058" s="205"/>
      <c r="AI1058" s="205"/>
      <c r="AJ1058" s="205"/>
      <c r="AK1058" s="206"/>
      <c r="AL1058" s="205">
        <v>0</v>
      </c>
      <c r="AM1058" s="207"/>
      <c r="AN1058" s="205">
        <v>-63717.864166666674</v>
      </c>
      <c r="AO1058" s="208">
        <v>-63717.864166666674</v>
      </c>
      <c r="AP1058" s="209"/>
      <c r="AQ1058" s="210">
        <v>-107914.75</v>
      </c>
      <c r="AR1058" s="205"/>
      <c r="AS1058" s="205"/>
      <c r="AT1058" s="205"/>
      <c r="AU1058" s="206"/>
      <c r="AV1058" s="205">
        <v>0</v>
      </c>
      <c r="AW1058" s="207"/>
      <c r="AX1058" s="205">
        <v>-107914.75</v>
      </c>
      <c r="AY1058" s="207">
        <v>-107914.75</v>
      </c>
      <c r="AZ1058" s="212"/>
      <c r="BA1058" s="404"/>
      <c r="BC1058" s="202" t="str">
        <f t="shared" si="123"/>
        <v/>
      </c>
      <c r="BD1058" s="202" t="str">
        <f t="shared" si="123"/>
        <v/>
      </c>
      <c r="BE1058" s="202" t="str">
        <f t="shared" si="123"/>
        <v/>
      </c>
      <c r="BF1058" s="202" t="str">
        <f t="shared" si="123"/>
        <v/>
      </c>
      <c r="BG1058" s="202" t="str">
        <f t="shared" si="122"/>
        <v>NO</v>
      </c>
      <c r="BH1058" s="202" t="str">
        <f t="shared" si="122"/>
        <v>W/C</v>
      </c>
      <c r="BI1058" s="202" t="str">
        <f t="shared" si="120"/>
        <v>W/C</v>
      </c>
      <c r="BK1058" s="202" t="b">
        <f t="shared" ref="BK1058:BQ1088" si="125">BC1058=H1058</f>
        <v>1</v>
      </c>
      <c r="BL1058" s="202" t="b">
        <f t="shared" si="125"/>
        <v>1</v>
      </c>
      <c r="BM1058" s="202" t="b">
        <f t="shared" si="125"/>
        <v>1</v>
      </c>
      <c r="BN1058" s="202" t="b">
        <f t="shared" si="125"/>
        <v>1</v>
      </c>
      <c r="BO1058" s="202" t="b">
        <f t="shared" si="125"/>
        <v>1</v>
      </c>
      <c r="BP1058" s="202" t="b">
        <f t="shared" si="125"/>
        <v>1</v>
      </c>
      <c r="BQ1058" s="202" t="b">
        <f t="shared" si="125"/>
        <v>1</v>
      </c>
    </row>
    <row r="1059" spans="1:69" s="214" customFormat="1" ht="12" customHeight="1" x14ac:dyDescent="0.2">
      <c r="A1059" s="239">
        <v>23200743</v>
      </c>
      <c r="B1059" s="240" t="s">
        <v>2682</v>
      </c>
      <c r="C1059" s="201" t="s">
        <v>1366</v>
      </c>
      <c r="D1059" s="201" t="s">
        <v>479</v>
      </c>
      <c r="E1059" s="170"/>
      <c r="F1059" s="201"/>
      <c r="G1059" s="201"/>
      <c r="H1059" s="202" t="s">
        <v>1684</v>
      </c>
      <c r="I1059" s="202" t="s">
        <v>1684</v>
      </c>
      <c r="J1059" s="202" t="s">
        <v>1684</v>
      </c>
      <c r="K1059" s="202" t="s">
        <v>1684</v>
      </c>
      <c r="L1059" s="202" t="s">
        <v>1685</v>
      </c>
      <c r="M1059" s="202" t="s">
        <v>479</v>
      </c>
      <c r="N1059" s="202" t="s">
        <v>479</v>
      </c>
      <c r="O1059" s="167"/>
      <c r="P1059" s="203">
        <v>7895.32</v>
      </c>
      <c r="Q1059" s="203">
        <v>2451.7399999999998</v>
      </c>
      <c r="R1059" s="203">
        <v>1735.43</v>
      </c>
      <c r="S1059" s="203">
        <v>-1620.44</v>
      </c>
      <c r="T1059" s="203">
        <v>-3102.79</v>
      </c>
      <c r="U1059" s="203">
        <v>-3631.26</v>
      </c>
      <c r="V1059" s="203">
        <v>-4710.17</v>
      </c>
      <c r="W1059" s="203">
        <v>-5698.29</v>
      </c>
      <c r="X1059" s="203">
        <v>-6328.21</v>
      </c>
      <c r="Y1059" s="203">
        <v>-7162.43</v>
      </c>
      <c r="Z1059" s="203">
        <v>-8899.51</v>
      </c>
      <c r="AA1059" s="203">
        <v>-9908.26</v>
      </c>
      <c r="AB1059" s="203">
        <v>-2742.95</v>
      </c>
      <c r="AC1059" s="203"/>
      <c r="AD1059" s="203"/>
      <c r="AE1059" s="203">
        <v>-3691.5004166666672</v>
      </c>
      <c r="AF1059" s="215"/>
      <c r="AG1059" s="216"/>
      <c r="AH1059" s="205"/>
      <c r="AI1059" s="205"/>
      <c r="AJ1059" s="205"/>
      <c r="AK1059" s="206"/>
      <c r="AL1059" s="205">
        <v>0</v>
      </c>
      <c r="AM1059" s="207"/>
      <c r="AN1059" s="205">
        <v>-3691.5004166666672</v>
      </c>
      <c r="AO1059" s="208">
        <v>-3691.5004166666672</v>
      </c>
      <c r="AP1059" s="209"/>
      <c r="AQ1059" s="210">
        <v>-2742.95</v>
      </c>
      <c r="AR1059" s="205"/>
      <c r="AS1059" s="205"/>
      <c r="AT1059" s="205"/>
      <c r="AU1059" s="206"/>
      <c r="AV1059" s="205">
        <v>0</v>
      </c>
      <c r="AW1059" s="207"/>
      <c r="AX1059" s="205">
        <v>-2742.95</v>
      </c>
      <c r="AY1059" s="207">
        <v>-2742.95</v>
      </c>
      <c r="AZ1059" s="212"/>
      <c r="BA1059" s="404"/>
      <c r="BC1059" s="202" t="str">
        <f t="shared" si="123"/>
        <v/>
      </c>
      <c r="BD1059" s="202" t="str">
        <f t="shared" si="123"/>
        <v/>
      </c>
      <c r="BE1059" s="202" t="str">
        <f t="shared" si="123"/>
        <v/>
      </c>
      <c r="BF1059" s="202" t="str">
        <f t="shared" si="123"/>
        <v/>
      </c>
      <c r="BG1059" s="202" t="str">
        <f t="shared" si="122"/>
        <v>NO</v>
      </c>
      <c r="BH1059" s="202" t="str">
        <f t="shared" si="122"/>
        <v>W/C</v>
      </c>
      <c r="BI1059" s="202" t="str">
        <f t="shared" si="120"/>
        <v>W/C</v>
      </c>
      <c r="BK1059" s="202" t="b">
        <f t="shared" si="125"/>
        <v>1</v>
      </c>
      <c r="BL1059" s="202" t="b">
        <f t="shared" si="125"/>
        <v>1</v>
      </c>
      <c r="BM1059" s="202" t="b">
        <f t="shared" si="125"/>
        <v>1</v>
      </c>
      <c r="BN1059" s="202" t="b">
        <f t="shared" si="125"/>
        <v>1</v>
      </c>
      <c r="BO1059" s="202" t="b">
        <f t="shared" si="125"/>
        <v>1</v>
      </c>
      <c r="BP1059" s="202" t="b">
        <f t="shared" si="125"/>
        <v>1</v>
      </c>
      <c r="BQ1059" s="202" t="b">
        <f t="shared" si="125"/>
        <v>1</v>
      </c>
    </row>
    <row r="1060" spans="1:69" s="214" customFormat="1" ht="12" customHeight="1" x14ac:dyDescent="0.2">
      <c r="A1060" s="239">
        <v>23200753</v>
      </c>
      <c r="B1060" s="240" t="s">
        <v>2683</v>
      </c>
      <c r="C1060" s="201" t="s">
        <v>1367</v>
      </c>
      <c r="D1060" s="201" t="s">
        <v>479</v>
      </c>
      <c r="E1060" s="170"/>
      <c r="F1060" s="201"/>
      <c r="G1060" s="201"/>
      <c r="H1060" s="202" t="s">
        <v>1684</v>
      </c>
      <c r="I1060" s="202" t="s">
        <v>1684</v>
      </c>
      <c r="J1060" s="202" t="s">
        <v>1684</v>
      </c>
      <c r="K1060" s="202" t="s">
        <v>1684</v>
      </c>
      <c r="L1060" s="202" t="s">
        <v>1685</v>
      </c>
      <c r="M1060" s="202" t="s">
        <v>479</v>
      </c>
      <c r="N1060" s="202" t="s">
        <v>479</v>
      </c>
      <c r="O1060" s="167"/>
      <c r="P1060" s="203">
        <v>-732.64</v>
      </c>
      <c r="Q1060" s="203">
        <v>-592.75</v>
      </c>
      <c r="R1060" s="203">
        <v>-430.96</v>
      </c>
      <c r="S1060" s="203">
        <v>-344.33</v>
      </c>
      <c r="T1060" s="203">
        <v>-254.03</v>
      </c>
      <c r="U1060" s="203">
        <v>-129.99</v>
      </c>
      <c r="V1060" s="203">
        <v>-16.07</v>
      </c>
      <c r="W1060" s="203">
        <v>90.9</v>
      </c>
      <c r="X1060" s="203">
        <v>289.12</v>
      </c>
      <c r="Y1060" s="203">
        <v>485.32</v>
      </c>
      <c r="Z1060" s="203">
        <v>578.99</v>
      </c>
      <c r="AA1060" s="203">
        <v>684.23</v>
      </c>
      <c r="AB1060" s="203">
        <v>772.92</v>
      </c>
      <c r="AC1060" s="203"/>
      <c r="AD1060" s="203"/>
      <c r="AE1060" s="203">
        <v>31.714166666666689</v>
      </c>
      <c r="AF1060" s="215"/>
      <c r="AG1060" s="216"/>
      <c r="AH1060" s="205"/>
      <c r="AI1060" s="205"/>
      <c r="AJ1060" s="205"/>
      <c r="AK1060" s="206"/>
      <c r="AL1060" s="205">
        <v>0</v>
      </c>
      <c r="AM1060" s="207"/>
      <c r="AN1060" s="205">
        <v>31.714166666666689</v>
      </c>
      <c r="AO1060" s="208">
        <v>31.714166666666689</v>
      </c>
      <c r="AP1060" s="209"/>
      <c r="AQ1060" s="210">
        <v>772.92</v>
      </c>
      <c r="AR1060" s="205"/>
      <c r="AS1060" s="205"/>
      <c r="AT1060" s="205"/>
      <c r="AU1060" s="206"/>
      <c r="AV1060" s="205">
        <v>0</v>
      </c>
      <c r="AW1060" s="207"/>
      <c r="AX1060" s="205">
        <v>772.92</v>
      </c>
      <c r="AY1060" s="207">
        <v>772.92</v>
      </c>
      <c r="AZ1060" s="212"/>
      <c r="BA1060" s="404"/>
      <c r="BC1060" s="202" t="str">
        <f t="shared" si="123"/>
        <v/>
      </c>
      <c r="BD1060" s="202" t="str">
        <f t="shared" si="123"/>
        <v/>
      </c>
      <c r="BE1060" s="202" t="str">
        <f t="shared" si="123"/>
        <v/>
      </c>
      <c r="BF1060" s="202" t="str">
        <f t="shared" si="123"/>
        <v/>
      </c>
      <c r="BG1060" s="202" t="str">
        <f t="shared" si="122"/>
        <v>NO</v>
      </c>
      <c r="BH1060" s="202" t="str">
        <f t="shared" si="122"/>
        <v>W/C</v>
      </c>
      <c r="BI1060" s="202" t="str">
        <f t="shared" si="120"/>
        <v>W/C</v>
      </c>
      <c r="BK1060" s="202" t="b">
        <f t="shared" si="125"/>
        <v>1</v>
      </c>
      <c r="BL1060" s="202" t="b">
        <f t="shared" si="125"/>
        <v>1</v>
      </c>
      <c r="BM1060" s="202" t="b">
        <f t="shared" si="125"/>
        <v>1</v>
      </c>
      <c r="BN1060" s="202" t="b">
        <f t="shared" si="125"/>
        <v>1</v>
      </c>
      <c r="BO1060" s="202" t="b">
        <f t="shared" si="125"/>
        <v>1</v>
      </c>
      <c r="BP1060" s="202" t="b">
        <f t="shared" si="125"/>
        <v>1</v>
      </c>
      <c r="BQ1060" s="202" t="b">
        <f t="shared" si="125"/>
        <v>1</v>
      </c>
    </row>
    <row r="1061" spans="1:69" s="214" customFormat="1" ht="12" customHeight="1" x14ac:dyDescent="0.2">
      <c r="A1061" s="239">
        <v>23200763</v>
      </c>
      <c r="B1061" s="240" t="s">
        <v>2684</v>
      </c>
      <c r="C1061" s="201" t="s">
        <v>1368</v>
      </c>
      <c r="D1061" s="201" t="s">
        <v>479</v>
      </c>
      <c r="E1061" s="170"/>
      <c r="F1061" s="201"/>
      <c r="G1061" s="201"/>
      <c r="H1061" s="202" t="s">
        <v>1684</v>
      </c>
      <c r="I1061" s="202" t="s">
        <v>1684</v>
      </c>
      <c r="J1061" s="202" t="s">
        <v>1684</v>
      </c>
      <c r="K1061" s="202" t="s">
        <v>1684</v>
      </c>
      <c r="L1061" s="202" t="s">
        <v>1685</v>
      </c>
      <c r="M1061" s="202" t="s">
        <v>479</v>
      </c>
      <c r="N1061" s="202" t="s">
        <v>479</v>
      </c>
      <c r="O1061" s="167"/>
      <c r="P1061" s="203">
        <v>15529.48</v>
      </c>
      <c r="Q1061" s="203">
        <v>14377.5</v>
      </c>
      <c r="R1061" s="203">
        <v>14294.51</v>
      </c>
      <c r="S1061" s="203">
        <v>12143.91</v>
      </c>
      <c r="T1061" s="203">
        <v>13319.04</v>
      </c>
      <c r="U1061" s="203">
        <v>13348.97</v>
      </c>
      <c r="V1061" s="203">
        <v>12679.07</v>
      </c>
      <c r="W1061" s="203">
        <v>13979.71</v>
      </c>
      <c r="X1061" s="203">
        <v>13890.26</v>
      </c>
      <c r="Y1061" s="203">
        <v>13595.24</v>
      </c>
      <c r="Z1061" s="203">
        <v>14314.77</v>
      </c>
      <c r="AA1061" s="203">
        <v>13785.78</v>
      </c>
      <c r="AB1061" s="203">
        <v>13449.32</v>
      </c>
      <c r="AC1061" s="203"/>
      <c r="AD1061" s="203"/>
      <c r="AE1061" s="203">
        <v>13684.846666666665</v>
      </c>
      <c r="AF1061" s="215"/>
      <c r="AG1061" s="216"/>
      <c r="AH1061" s="205"/>
      <c r="AI1061" s="205"/>
      <c r="AJ1061" s="205"/>
      <c r="AK1061" s="206"/>
      <c r="AL1061" s="205">
        <v>0</v>
      </c>
      <c r="AM1061" s="207"/>
      <c r="AN1061" s="205">
        <v>13684.846666666665</v>
      </c>
      <c r="AO1061" s="208">
        <v>13684.846666666665</v>
      </c>
      <c r="AP1061" s="209"/>
      <c r="AQ1061" s="210">
        <v>13449.32</v>
      </c>
      <c r="AR1061" s="205"/>
      <c r="AS1061" s="205"/>
      <c r="AT1061" s="205"/>
      <c r="AU1061" s="206"/>
      <c r="AV1061" s="205">
        <v>0</v>
      </c>
      <c r="AW1061" s="207"/>
      <c r="AX1061" s="205">
        <v>13449.32</v>
      </c>
      <c r="AY1061" s="207">
        <v>13449.32</v>
      </c>
      <c r="AZ1061" s="212"/>
      <c r="BA1061" s="404"/>
      <c r="BC1061" s="202" t="str">
        <f t="shared" si="123"/>
        <v/>
      </c>
      <c r="BD1061" s="202" t="str">
        <f t="shared" si="123"/>
        <v/>
      </c>
      <c r="BE1061" s="202" t="str">
        <f t="shared" si="123"/>
        <v/>
      </c>
      <c r="BF1061" s="202" t="str">
        <f t="shared" si="123"/>
        <v/>
      </c>
      <c r="BG1061" s="202" t="str">
        <f t="shared" si="122"/>
        <v>NO</v>
      </c>
      <c r="BH1061" s="202" t="str">
        <f t="shared" si="122"/>
        <v>W/C</v>
      </c>
      <c r="BI1061" s="202" t="str">
        <f t="shared" si="120"/>
        <v>W/C</v>
      </c>
      <c r="BK1061" s="202" t="b">
        <f t="shared" si="125"/>
        <v>1</v>
      </c>
      <c r="BL1061" s="202" t="b">
        <f t="shared" si="125"/>
        <v>1</v>
      </c>
      <c r="BM1061" s="202" t="b">
        <f t="shared" si="125"/>
        <v>1</v>
      </c>
      <c r="BN1061" s="202" t="b">
        <f t="shared" si="125"/>
        <v>1</v>
      </c>
      <c r="BO1061" s="202" t="b">
        <f t="shared" si="125"/>
        <v>1</v>
      </c>
      <c r="BP1061" s="202" t="b">
        <f t="shared" si="125"/>
        <v>1</v>
      </c>
      <c r="BQ1061" s="202" t="b">
        <f t="shared" si="125"/>
        <v>1</v>
      </c>
    </row>
    <row r="1062" spans="1:69" s="214" customFormat="1" ht="12" customHeight="1" x14ac:dyDescent="0.2">
      <c r="A1062" s="239">
        <v>23200773</v>
      </c>
      <c r="B1062" s="240" t="s">
        <v>2685</v>
      </c>
      <c r="C1062" s="201" t="s">
        <v>1369</v>
      </c>
      <c r="D1062" s="201" t="s">
        <v>479</v>
      </c>
      <c r="E1062" s="170"/>
      <c r="F1062" s="201"/>
      <c r="G1062" s="201"/>
      <c r="H1062" s="202" t="s">
        <v>1684</v>
      </c>
      <c r="I1062" s="202" t="s">
        <v>1684</v>
      </c>
      <c r="J1062" s="202" t="s">
        <v>1684</v>
      </c>
      <c r="K1062" s="202" t="s">
        <v>1684</v>
      </c>
      <c r="L1062" s="202" t="s">
        <v>1685</v>
      </c>
      <c r="M1062" s="202" t="s">
        <v>479</v>
      </c>
      <c r="N1062" s="202" t="s">
        <v>479</v>
      </c>
      <c r="O1062" s="167"/>
      <c r="P1062" s="203">
        <v>-1102.0999999999999</v>
      </c>
      <c r="Q1062" s="203">
        <v>-1102.0999999999999</v>
      </c>
      <c r="R1062" s="203">
        <v>-7385.3</v>
      </c>
      <c r="S1062" s="203">
        <v>-18956</v>
      </c>
      <c r="T1062" s="203">
        <v>-18994.8</v>
      </c>
      <c r="U1062" s="203">
        <v>-18756.3</v>
      </c>
      <c r="V1062" s="203">
        <v>-18966.900000000001</v>
      </c>
      <c r="W1062" s="203">
        <v>-19213</v>
      </c>
      <c r="X1062" s="203">
        <v>-855.9</v>
      </c>
      <c r="Y1062" s="203">
        <v>-18636.2</v>
      </c>
      <c r="Z1062" s="203">
        <v>-855.9</v>
      </c>
      <c r="AA1062" s="203">
        <v>-18465.900000000001</v>
      </c>
      <c r="AB1062" s="203">
        <v>-855.9</v>
      </c>
      <c r="AC1062" s="203"/>
      <c r="AD1062" s="203"/>
      <c r="AE1062" s="203">
        <v>-11930.608333333332</v>
      </c>
      <c r="AF1062" s="215"/>
      <c r="AG1062" s="216"/>
      <c r="AH1062" s="205"/>
      <c r="AI1062" s="205"/>
      <c r="AJ1062" s="205"/>
      <c r="AK1062" s="206"/>
      <c r="AL1062" s="205">
        <v>0</v>
      </c>
      <c r="AM1062" s="207"/>
      <c r="AN1062" s="205">
        <v>-11930.608333333332</v>
      </c>
      <c r="AO1062" s="208">
        <v>-11930.608333333332</v>
      </c>
      <c r="AP1062" s="209"/>
      <c r="AQ1062" s="210">
        <v>-855.9</v>
      </c>
      <c r="AR1062" s="205"/>
      <c r="AS1062" s="205"/>
      <c r="AT1062" s="205"/>
      <c r="AU1062" s="206"/>
      <c r="AV1062" s="205">
        <v>0</v>
      </c>
      <c r="AW1062" s="207"/>
      <c r="AX1062" s="205">
        <v>-855.9</v>
      </c>
      <c r="AY1062" s="207">
        <v>-855.9</v>
      </c>
      <c r="AZ1062" s="212"/>
      <c r="BA1062" s="404"/>
      <c r="BC1062" s="202" t="str">
        <f t="shared" si="123"/>
        <v/>
      </c>
      <c r="BD1062" s="202" t="str">
        <f t="shared" si="123"/>
        <v/>
      </c>
      <c r="BE1062" s="202" t="str">
        <f t="shared" si="123"/>
        <v/>
      </c>
      <c r="BF1062" s="202" t="str">
        <f t="shared" si="123"/>
        <v/>
      </c>
      <c r="BG1062" s="202" t="str">
        <f t="shared" si="122"/>
        <v>NO</v>
      </c>
      <c r="BH1062" s="202" t="str">
        <f t="shared" si="122"/>
        <v>W/C</v>
      </c>
      <c r="BI1062" s="202" t="str">
        <f t="shared" si="120"/>
        <v>W/C</v>
      </c>
      <c r="BK1062" s="202" t="b">
        <f t="shared" si="125"/>
        <v>1</v>
      </c>
      <c r="BL1062" s="202" t="b">
        <f t="shared" si="125"/>
        <v>1</v>
      </c>
      <c r="BM1062" s="202" t="b">
        <f t="shared" si="125"/>
        <v>1</v>
      </c>
      <c r="BN1062" s="202" t="b">
        <f t="shared" si="125"/>
        <v>1</v>
      </c>
      <c r="BO1062" s="202" t="b">
        <f t="shared" si="125"/>
        <v>1</v>
      </c>
      <c r="BP1062" s="202" t="b">
        <f t="shared" si="125"/>
        <v>1</v>
      </c>
      <c r="BQ1062" s="202" t="b">
        <f t="shared" si="125"/>
        <v>1</v>
      </c>
    </row>
    <row r="1063" spans="1:69" s="214" customFormat="1" ht="12" customHeight="1" x14ac:dyDescent="0.2">
      <c r="A1063" s="239">
        <v>23200813</v>
      </c>
      <c r="B1063" s="240" t="s">
        <v>2686</v>
      </c>
      <c r="C1063" s="200" t="s">
        <v>1370</v>
      </c>
      <c r="D1063" s="201" t="s">
        <v>479</v>
      </c>
      <c r="E1063" s="170"/>
      <c r="F1063" s="200"/>
      <c r="G1063" s="201"/>
      <c r="H1063" s="202" t="s">
        <v>1684</v>
      </c>
      <c r="I1063" s="202" t="s">
        <v>1684</v>
      </c>
      <c r="J1063" s="202" t="s">
        <v>1684</v>
      </c>
      <c r="K1063" s="202" t="s">
        <v>1684</v>
      </c>
      <c r="L1063" s="202" t="s">
        <v>1685</v>
      </c>
      <c r="M1063" s="202" t="s">
        <v>479</v>
      </c>
      <c r="N1063" s="202" t="s">
        <v>479</v>
      </c>
      <c r="O1063" s="167"/>
      <c r="P1063" s="203">
        <v>-6699.57</v>
      </c>
      <c r="Q1063" s="203">
        <v>-1139.6600000000001</v>
      </c>
      <c r="R1063" s="203">
        <v>210.34</v>
      </c>
      <c r="S1063" s="203">
        <v>-1139.6600000000001</v>
      </c>
      <c r="T1063" s="203">
        <v>-1139.6600000000001</v>
      </c>
      <c r="U1063" s="203">
        <v>-1556.32</v>
      </c>
      <c r="V1063" s="203">
        <v>-2553</v>
      </c>
      <c r="W1063" s="203">
        <v>-2553</v>
      </c>
      <c r="X1063" s="203">
        <v>-2553</v>
      </c>
      <c r="Y1063" s="203">
        <v>-2553</v>
      </c>
      <c r="Z1063" s="203">
        <v>-2553</v>
      </c>
      <c r="AA1063" s="203">
        <v>-2553</v>
      </c>
      <c r="AB1063" s="203">
        <v>-1688.82</v>
      </c>
      <c r="AC1063" s="203"/>
      <c r="AD1063" s="203"/>
      <c r="AE1063" s="203">
        <v>-2023.0962499999998</v>
      </c>
      <c r="AF1063" s="215"/>
      <c r="AG1063" s="216"/>
      <c r="AH1063" s="205"/>
      <c r="AI1063" s="205"/>
      <c r="AJ1063" s="205"/>
      <c r="AK1063" s="206"/>
      <c r="AL1063" s="205">
        <v>0</v>
      </c>
      <c r="AM1063" s="207"/>
      <c r="AN1063" s="205">
        <v>-2023.0962499999998</v>
      </c>
      <c r="AO1063" s="208">
        <v>-2023.0962499999998</v>
      </c>
      <c r="AP1063" s="209"/>
      <c r="AQ1063" s="210">
        <v>-1688.82</v>
      </c>
      <c r="AR1063" s="205"/>
      <c r="AS1063" s="205"/>
      <c r="AT1063" s="205"/>
      <c r="AU1063" s="206"/>
      <c r="AV1063" s="205">
        <v>0</v>
      </c>
      <c r="AW1063" s="207"/>
      <c r="AX1063" s="205">
        <v>-1688.82</v>
      </c>
      <c r="AY1063" s="207">
        <v>-1688.82</v>
      </c>
      <c r="AZ1063" s="212"/>
      <c r="BA1063" s="404"/>
      <c r="BC1063" s="202" t="str">
        <f t="shared" si="123"/>
        <v/>
      </c>
      <c r="BD1063" s="202" t="str">
        <f t="shared" si="123"/>
        <v/>
      </c>
      <c r="BE1063" s="202" t="str">
        <f t="shared" si="123"/>
        <v/>
      </c>
      <c r="BF1063" s="202" t="str">
        <f t="shared" si="123"/>
        <v/>
      </c>
      <c r="BG1063" s="202" t="str">
        <f t="shared" si="122"/>
        <v>NO</v>
      </c>
      <c r="BH1063" s="202" t="str">
        <f t="shared" si="122"/>
        <v>W/C</v>
      </c>
      <c r="BI1063" s="202" t="str">
        <f t="shared" si="120"/>
        <v>W/C</v>
      </c>
      <c r="BK1063" s="202" t="b">
        <f t="shared" si="125"/>
        <v>1</v>
      </c>
      <c r="BL1063" s="202" t="b">
        <f t="shared" si="125"/>
        <v>1</v>
      </c>
      <c r="BM1063" s="202" t="b">
        <f t="shared" si="125"/>
        <v>1</v>
      </c>
      <c r="BN1063" s="202" t="b">
        <f t="shared" si="125"/>
        <v>1</v>
      </c>
      <c r="BO1063" s="202" t="b">
        <f t="shared" si="125"/>
        <v>1</v>
      </c>
      <c r="BP1063" s="202" t="b">
        <f t="shared" si="125"/>
        <v>1</v>
      </c>
      <c r="BQ1063" s="202" t="b">
        <f t="shared" si="125"/>
        <v>1</v>
      </c>
    </row>
    <row r="1064" spans="1:69" s="214" customFormat="1" ht="12" customHeight="1" x14ac:dyDescent="0.2">
      <c r="A1064" s="239">
        <v>23200823</v>
      </c>
      <c r="B1064" s="240" t="s">
        <v>2687</v>
      </c>
      <c r="C1064" s="201" t="s">
        <v>1371</v>
      </c>
      <c r="D1064" s="201" t="s">
        <v>479</v>
      </c>
      <c r="E1064" s="170"/>
      <c r="F1064" s="201"/>
      <c r="G1064" s="201"/>
      <c r="H1064" s="202" t="s">
        <v>1684</v>
      </c>
      <c r="I1064" s="202" t="s">
        <v>1684</v>
      </c>
      <c r="J1064" s="202" t="s">
        <v>1684</v>
      </c>
      <c r="K1064" s="202" t="s">
        <v>1684</v>
      </c>
      <c r="L1064" s="202" t="s">
        <v>1685</v>
      </c>
      <c r="M1064" s="202" t="s">
        <v>479</v>
      </c>
      <c r="N1064" s="202" t="s">
        <v>479</v>
      </c>
      <c r="O1064" s="167"/>
      <c r="P1064" s="203">
        <v>-170582.48</v>
      </c>
      <c r="Q1064" s="203">
        <v>0</v>
      </c>
      <c r="R1064" s="203">
        <v>0</v>
      </c>
      <c r="S1064" s="203">
        <v>0</v>
      </c>
      <c r="T1064" s="203">
        <v>-8279.68</v>
      </c>
      <c r="U1064" s="203">
        <v>-8279.68</v>
      </c>
      <c r="V1064" s="203">
        <v>-8279.68</v>
      </c>
      <c r="W1064" s="203">
        <v>-8279.68</v>
      </c>
      <c r="X1064" s="203">
        <v>-8279.68</v>
      </c>
      <c r="Y1064" s="203">
        <v>-8279.68</v>
      </c>
      <c r="Z1064" s="203">
        <v>-8279.68</v>
      </c>
      <c r="AA1064" s="203">
        <v>-8279.68</v>
      </c>
      <c r="AB1064" s="203">
        <v>-8279.68</v>
      </c>
      <c r="AC1064" s="203"/>
      <c r="AD1064" s="203"/>
      <c r="AE1064" s="203">
        <v>-12972.376666666669</v>
      </c>
      <c r="AF1064" s="215"/>
      <c r="AG1064" s="216"/>
      <c r="AH1064" s="205"/>
      <c r="AI1064" s="205"/>
      <c r="AJ1064" s="205"/>
      <c r="AK1064" s="206"/>
      <c r="AL1064" s="205">
        <v>0</v>
      </c>
      <c r="AM1064" s="207"/>
      <c r="AN1064" s="205">
        <v>-12972.376666666669</v>
      </c>
      <c r="AO1064" s="208">
        <v>-12972.376666666669</v>
      </c>
      <c r="AP1064" s="209"/>
      <c r="AQ1064" s="210">
        <v>-8279.68</v>
      </c>
      <c r="AR1064" s="205"/>
      <c r="AS1064" s="205"/>
      <c r="AT1064" s="205"/>
      <c r="AU1064" s="206"/>
      <c r="AV1064" s="205">
        <v>0</v>
      </c>
      <c r="AW1064" s="207"/>
      <c r="AX1064" s="205">
        <v>-8279.68</v>
      </c>
      <c r="AY1064" s="207">
        <v>-8279.68</v>
      </c>
      <c r="AZ1064" s="212"/>
      <c r="BA1064" s="404"/>
      <c r="BC1064" s="202" t="str">
        <f t="shared" si="123"/>
        <v/>
      </c>
      <c r="BD1064" s="202" t="str">
        <f t="shared" si="123"/>
        <v/>
      </c>
      <c r="BE1064" s="202" t="str">
        <f t="shared" si="123"/>
        <v/>
      </c>
      <c r="BF1064" s="202" t="str">
        <f t="shared" si="123"/>
        <v/>
      </c>
      <c r="BG1064" s="202" t="str">
        <f t="shared" si="122"/>
        <v>NO</v>
      </c>
      <c r="BH1064" s="202" t="str">
        <f t="shared" si="122"/>
        <v>W/C</v>
      </c>
      <c r="BI1064" s="202" t="str">
        <f t="shared" si="120"/>
        <v>W/C</v>
      </c>
      <c r="BK1064" s="202" t="b">
        <f t="shared" si="125"/>
        <v>1</v>
      </c>
      <c r="BL1064" s="202" t="b">
        <f t="shared" si="125"/>
        <v>1</v>
      </c>
      <c r="BM1064" s="202" t="b">
        <f t="shared" si="125"/>
        <v>1</v>
      </c>
      <c r="BN1064" s="202" t="b">
        <f t="shared" si="125"/>
        <v>1</v>
      </c>
      <c r="BO1064" s="202" t="b">
        <f t="shared" si="125"/>
        <v>1</v>
      </c>
      <c r="BP1064" s="202" t="b">
        <f t="shared" si="125"/>
        <v>1</v>
      </c>
      <c r="BQ1064" s="202" t="b">
        <f t="shared" si="125"/>
        <v>1</v>
      </c>
    </row>
    <row r="1065" spans="1:69" s="214" customFormat="1" ht="12" customHeight="1" x14ac:dyDescent="0.2">
      <c r="A1065" s="293">
        <v>23200833</v>
      </c>
      <c r="B1065" s="294" t="s">
        <v>2688</v>
      </c>
      <c r="C1065" s="200" t="s">
        <v>1372</v>
      </c>
      <c r="D1065" s="201" t="s">
        <v>479</v>
      </c>
      <c r="E1065" s="170"/>
      <c r="F1065" s="200"/>
      <c r="G1065" s="201"/>
      <c r="H1065" s="202" t="s">
        <v>1684</v>
      </c>
      <c r="I1065" s="202" t="s">
        <v>1684</v>
      </c>
      <c r="J1065" s="202" t="s">
        <v>1684</v>
      </c>
      <c r="K1065" s="202" t="s">
        <v>1684</v>
      </c>
      <c r="L1065" s="202" t="s">
        <v>1685</v>
      </c>
      <c r="M1065" s="202" t="s">
        <v>479</v>
      </c>
      <c r="N1065" s="202" t="s">
        <v>479</v>
      </c>
      <c r="O1065" s="237"/>
      <c r="P1065" s="203">
        <v>1215.5</v>
      </c>
      <c r="Q1065" s="203">
        <v>842.5</v>
      </c>
      <c r="R1065" s="203">
        <v>845.5</v>
      </c>
      <c r="S1065" s="203">
        <v>489.5</v>
      </c>
      <c r="T1065" s="203">
        <v>927.5</v>
      </c>
      <c r="U1065" s="203">
        <v>550.17999999999995</v>
      </c>
      <c r="V1065" s="203">
        <v>259.3</v>
      </c>
      <c r="W1065" s="203">
        <v>1095.42</v>
      </c>
      <c r="X1065" s="203">
        <v>947.09</v>
      </c>
      <c r="Y1065" s="203">
        <v>895.7</v>
      </c>
      <c r="Z1065" s="203">
        <v>1586.42</v>
      </c>
      <c r="AA1065" s="203">
        <v>1779.42</v>
      </c>
      <c r="AB1065" s="203">
        <v>2432.2800000000002</v>
      </c>
      <c r="AC1065" s="203"/>
      <c r="AD1065" s="203"/>
      <c r="AE1065" s="203">
        <v>1003.535</v>
      </c>
      <c r="AF1065" s="215"/>
      <c r="AG1065" s="216"/>
      <c r="AH1065" s="205"/>
      <c r="AI1065" s="205"/>
      <c r="AJ1065" s="205"/>
      <c r="AK1065" s="206"/>
      <c r="AL1065" s="205">
        <v>0</v>
      </c>
      <c r="AM1065" s="207"/>
      <c r="AN1065" s="205">
        <v>1003.535</v>
      </c>
      <c r="AO1065" s="208">
        <v>1003.535</v>
      </c>
      <c r="AP1065" s="205"/>
      <c r="AQ1065" s="210">
        <v>2432.2800000000002</v>
      </c>
      <c r="AR1065" s="205"/>
      <c r="AS1065" s="205"/>
      <c r="AT1065" s="205"/>
      <c r="AU1065" s="206"/>
      <c r="AV1065" s="205">
        <v>0</v>
      </c>
      <c r="AW1065" s="207"/>
      <c r="AX1065" s="205">
        <v>2432.2800000000002</v>
      </c>
      <c r="AY1065" s="207">
        <v>2432.2800000000002</v>
      </c>
      <c r="AZ1065" s="212"/>
      <c r="BA1065" s="404"/>
      <c r="BC1065" s="202" t="str">
        <f t="shared" si="123"/>
        <v/>
      </c>
      <c r="BD1065" s="202" t="str">
        <f t="shared" si="123"/>
        <v/>
      </c>
      <c r="BE1065" s="202" t="str">
        <f t="shared" si="123"/>
        <v/>
      </c>
      <c r="BF1065" s="202" t="str">
        <f t="shared" si="123"/>
        <v/>
      </c>
      <c r="BG1065" s="202" t="str">
        <f t="shared" si="122"/>
        <v>NO</v>
      </c>
      <c r="BH1065" s="202" t="str">
        <f t="shared" si="122"/>
        <v>W/C</v>
      </c>
      <c r="BI1065" s="202" t="str">
        <f t="shared" si="120"/>
        <v>W/C</v>
      </c>
      <c r="BK1065" s="202" t="b">
        <f t="shared" si="125"/>
        <v>1</v>
      </c>
      <c r="BL1065" s="202" t="b">
        <f t="shared" si="125"/>
        <v>1</v>
      </c>
      <c r="BM1065" s="202" t="b">
        <f t="shared" si="125"/>
        <v>1</v>
      </c>
      <c r="BN1065" s="202" t="b">
        <f t="shared" si="125"/>
        <v>1</v>
      </c>
      <c r="BO1065" s="202" t="b">
        <f t="shared" si="125"/>
        <v>1</v>
      </c>
      <c r="BP1065" s="202" t="b">
        <f t="shared" si="125"/>
        <v>1</v>
      </c>
      <c r="BQ1065" s="202" t="b">
        <f t="shared" si="125"/>
        <v>1</v>
      </c>
    </row>
    <row r="1066" spans="1:69" s="214" customFormat="1" ht="12" customHeight="1" x14ac:dyDescent="0.2">
      <c r="A1066" s="239">
        <v>23200873</v>
      </c>
      <c r="B1066" s="240" t="s">
        <v>2689</v>
      </c>
      <c r="C1066" s="200" t="s">
        <v>1373</v>
      </c>
      <c r="D1066" s="201" t="s">
        <v>478</v>
      </c>
      <c r="E1066" s="170"/>
      <c r="F1066" s="200"/>
      <c r="G1066" s="201"/>
      <c r="H1066" s="202" t="s">
        <v>1684</v>
      </c>
      <c r="I1066" s="202" t="s">
        <v>1684</v>
      </c>
      <c r="J1066" s="202" t="s">
        <v>1684</v>
      </c>
      <c r="K1066" s="202" t="s">
        <v>478</v>
      </c>
      <c r="L1066" s="202" t="s">
        <v>1685</v>
      </c>
      <c r="M1066" s="202" t="s">
        <v>1685</v>
      </c>
      <c r="N1066" s="202" t="s">
        <v>1684</v>
      </c>
      <c r="O1066" s="167"/>
      <c r="P1066" s="203">
        <v>-6764389.2300000004</v>
      </c>
      <c r="Q1066" s="203">
        <v>-6552061.2199999997</v>
      </c>
      <c r="R1066" s="203">
        <v>-6273916.0899999999</v>
      </c>
      <c r="S1066" s="203">
        <v>-7167420.6399999997</v>
      </c>
      <c r="T1066" s="203">
        <v>-7134247.5</v>
      </c>
      <c r="U1066" s="203">
        <v>-7427322.79</v>
      </c>
      <c r="V1066" s="203">
        <v>-3982038.68</v>
      </c>
      <c r="W1066" s="203">
        <v>-3770955.15</v>
      </c>
      <c r="X1066" s="203">
        <v>-1560024.55</v>
      </c>
      <c r="Y1066" s="203">
        <v>-5059730.97</v>
      </c>
      <c r="Z1066" s="203">
        <v>-4713692.8899999997</v>
      </c>
      <c r="AA1066" s="203">
        <v>-4915529.5</v>
      </c>
      <c r="AB1066" s="203">
        <v>-6343260.0099999998</v>
      </c>
      <c r="AC1066" s="203"/>
      <c r="AD1066" s="203"/>
      <c r="AE1066" s="203">
        <v>-5425897.0499999998</v>
      </c>
      <c r="AF1066" s="215"/>
      <c r="AG1066" s="216"/>
      <c r="AH1066" s="205"/>
      <c r="AI1066" s="205"/>
      <c r="AJ1066" s="205"/>
      <c r="AK1066" s="206">
        <v>-5425897.0499999998</v>
      </c>
      <c r="AL1066" s="205">
        <v>-5425897.0499999998</v>
      </c>
      <c r="AM1066" s="207"/>
      <c r="AN1066" s="205"/>
      <c r="AO1066" s="208">
        <v>0</v>
      </c>
      <c r="AP1066" s="209"/>
      <c r="AQ1066" s="210">
        <v>-6343260.0099999998</v>
      </c>
      <c r="AR1066" s="205"/>
      <c r="AS1066" s="205"/>
      <c r="AT1066" s="205"/>
      <c r="AU1066" s="206">
        <v>-6343260.0099999998</v>
      </c>
      <c r="AV1066" s="205">
        <v>-6343260.0099999998</v>
      </c>
      <c r="AW1066" s="207"/>
      <c r="AX1066" s="205"/>
      <c r="AY1066" s="207">
        <v>0</v>
      </c>
      <c r="AZ1066" s="212" t="s">
        <v>4866</v>
      </c>
      <c r="BA1066" s="404"/>
      <c r="BC1066" s="202" t="str">
        <f t="shared" si="123"/>
        <v/>
      </c>
      <c r="BD1066" s="202" t="str">
        <f t="shared" si="123"/>
        <v/>
      </c>
      <c r="BE1066" s="202" t="str">
        <f t="shared" si="123"/>
        <v/>
      </c>
      <c r="BF1066" s="202" t="str">
        <f t="shared" si="123"/>
        <v>Non-Op</v>
      </c>
      <c r="BG1066" s="202" t="str">
        <f t="shared" si="122"/>
        <v>NO</v>
      </c>
      <c r="BH1066" s="202" t="str">
        <f t="shared" si="122"/>
        <v>NO</v>
      </c>
      <c r="BI1066" s="202" t="str">
        <f t="shared" si="120"/>
        <v/>
      </c>
      <c r="BK1066" s="202" t="b">
        <f t="shared" si="125"/>
        <v>1</v>
      </c>
      <c r="BL1066" s="202" t="b">
        <f t="shared" si="125"/>
        <v>1</v>
      </c>
      <c r="BM1066" s="202" t="b">
        <f t="shared" si="125"/>
        <v>1</v>
      </c>
      <c r="BN1066" s="202" t="b">
        <f t="shared" si="125"/>
        <v>1</v>
      </c>
      <c r="BO1066" s="202" t="b">
        <f t="shared" si="125"/>
        <v>1</v>
      </c>
      <c r="BP1066" s="202" t="b">
        <f t="shared" si="125"/>
        <v>1</v>
      </c>
      <c r="BQ1066" s="202" t="b">
        <f t="shared" si="125"/>
        <v>1</v>
      </c>
    </row>
    <row r="1067" spans="1:69" s="214" customFormat="1" ht="12" customHeight="1" x14ac:dyDescent="0.2">
      <c r="A1067" s="293">
        <v>23200953</v>
      </c>
      <c r="B1067" s="294" t="s">
        <v>2690</v>
      </c>
      <c r="C1067" s="200" t="s">
        <v>1374</v>
      </c>
      <c r="D1067" s="201" t="s">
        <v>479</v>
      </c>
      <c r="E1067" s="170" t="s">
        <v>4867</v>
      </c>
      <c r="F1067" s="200"/>
      <c r="G1067" s="201"/>
      <c r="H1067" s="202" t="s">
        <v>1684</v>
      </c>
      <c r="I1067" s="202" t="s">
        <v>1684</v>
      </c>
      <c r="J1067" s="202" t="s">
        <v>1684</v>
      </c>
      <c r="K1067" s="202" t="s">
        <v>1684</v>
      </c>
      <c r="L1067" s="202" t="s">
        <v>1685</v>
      </c>
      <c r="M1067" s="202" t="s">
        <v>479</v>
      </c>
      <c r="N1067" s="202" t="s">
        <v>479</v>
      </c>
      <c r="O1067" s="237"/>
      <c r="P1067" s="203">
        <v>0</v>
      </c>
      <c r="Q1067" s="203">
        <v>0</v>
      </c>
      <c r="R1067" s="203">
        <v>-0.01</v>
      </c>
      <c r="S1067" s="203">
        <v>0</v>
      </c>
      <c r="T1067" s="203">
        <v>0</v>
      </c>
      <c r="U1067" s="203">
        <v>0</v>
      </c>
      <c r="V1067" s="203">
        <v>0</v>
      </c>
      <c r="W1067" s="203">
        <v>50</v>
      </c>
      <c r="X1067" s="203">
        <v>0</v>
      </c>
      <c r="Y1067" s="203">
        <v>916.84</v>
      </c>
      <c r="Z1067" s="203">
        <v>20.49</v>
      </c>
      <c r="AA1067" s="203">
        <v>0</v>
      </c>
      <c r="AB1067" s="203">
        <v>405.04</v>
      </c>
      <c r="AC1067" s="203"/>
      <c r="AD1067" s="203"/>
      <c r="AE1067" s="203">
        <v>99.15333333333335</v>
      </c>
      <c r="AF1067" s="215"/>
      <c r="AG1067" s="216"/>
      <c r="AH1067" s="205"/>
      <c r="AI1067" s="205"/>
      <c r="AJ1067" s="205"/>
      <c r="AK1067" s="206"/>
      <c r="AL1067" s="205">
        <v>0</v>
      </c>
      <c r="AM1067" s="207"/>
      <c r="AN1067" s="205">
        <v>99.15333333333335</v>
      </c>
      <c r="AO1067" s="208">
        <v>99.15333333333335</v>
      </c>
      <c r="AP1067" s="205"/>
      <c r="AQ1067" s="210">
        <v>405.04</v>
      </c>
      <c r="AR1067" s="205"/>
      <c r="AS1067" s="205"/>
      <c r="AT1067" s="205"/>
      <c r="AU1067" s="206"/>
      <c r="AV1067" s="205">
        <v>0</v>
      </c>
      <c r="AW1067" s="207"/>
      <c r="AX1067" s="205">
        <v>405.04</v>
      </c>
      <c r="AY1067" s="207">
        <v>405.04</v>
      </c>
      <c r="AZ1067" s="212"/>
      <c r="BA1067" s="404"/>
      <c r="BC1067" s="202" t="str">
        <f t="shared" si="123"/>
        <v/>
      </c>
      <c r="BD1067" s="202" t="str">
        <f t="shared" si="123"/>
        <v/>
      </c>
      <c r="BE1067" s="202" t="str">
        <f t="shared" si="123"/>
        <v/>
      </c>
      <c r="BF1067" s="202" t="str">
        <f t="shared" si="123"/>
        <v/>
      </c>
      <c r="BG1067" s="202" t="str">
        <f t="shared" si="122"/>
        <v>NO</v>
      </c>
      <c r="BH1067" s="202" t="str">
        <f t="shared" si="122"/>
        <v>W/C</v>
      </c>
      <c r="BI1067" s="202" t="str">
        <f t="shared" si="120"/>
        <v>W/C</v>
      </c>
      <c r="BK1067" s="202" t="b">
        <f t="shared" si="125"/>
        <v>1</v>
      </c>
      <c r="BL1067" s="202" t="b">
        <f t="shared" si="125"/>
        <v>1</v>
      </c>
      <c r="BM1067" s="202" t="b">
        <f t="shared" si="125"/>
        <v>1</v>
      </c>
      <c r="BN1067" s="202" t="b">
        <f t="shared" si="125"/>
        <v>1</v>
      </c>
      <c r="BO1067" s="202" t="b">
        <f t="shared" si="125"/>
        <v>1</v>
      </c>
      <c r="BP1067" s="202" t="b">
        <f t="shared" si="125"/>
        <v>1</v>
      </c>
      <c r="BQ1067" s="202" t="b">
        <f t="shared" si="125"/>
        <v>1</v>
      </c>
    </row>
    <row r="1068" spans="1:69" s="214" customFormat="1" ht="12" customHeight="1" x14ac:dyDescent="0.2">
      <c r="A1068" s="239">
        <v>23201003</v>
      </c>
      <c r="B1068" s="240" t="s">
        <v>2691</v>
      </c>
      <c r="C1068" s="200" t="s">
        <v>1375</v>
      </c>
      <c r="D1068" s="201" t="s">
        <v>479</v>
      </c>
      <c r="E1068" s="170"/>
      <c r="F1068" s="200"/>
      <c r="G1068" s="201"/>
      <c r="H1068" s="202" t="s">
        <v>1684</v>
      </c>
      <c r="I1068" s="202" t="s">
        <v>1684</v>
      </c>
      <c r="J1068" s="202" t="s">
        <v>1684</v>
      </c>
      <c r="K1068" s="202" t="s">
        <v>1684</v>
      </c>
      <c r="L1068" s="202" t="s">
        <v>1685</v>
      </c>
      <c r="M1068" s="202" t="s">
        <v>479</v>
      </c>
      <c r="N1068" s="202" t="s">
        <v>479</v>
      </c>
      <c r="O1068" s="167"/>
      <c r="P1068" s="203">
        <v>-50804403.740000002</v>
      </c>
      <c r="Q1068" s="203">
        <v>-23207769.32</v>
      </c>
      <c r="R1068" s="203">
        <v>-32390972.640000001</v>
      </c>
      <c r="S1068" s="203">
        <v>-32171126.5</v>
      </c>
      <c r="T1068" s="203">
        <v>-33375241.559999999</v>
      </c>
      <c r="U1068" s="203">
        <v>-38385300.210000001</v>
      </c>
      <c r="V1068" s="203">
        <v>-40135141.289999999</v>
      </c>
      <c r="W1068" s="203">
        <v>-25612541.210000001</v>
      </c>
      <c r="X1068" s="203">
        <v>-35739531.479999997</v>
      </c>
      <c r="Y1068" s="203">
        <v>-45753831.609999999</v>
      </c>
      <c r="Z1068" s="203">
        <v>-39156035.030000001</v>
      </c>
      <c r="AA1068" s="203">
        <v>-48320199.200000003</v>
      </c>
      <c r="AB1068" s="203">
        <v>-36573818.299999997</v>
      </c>
      <c r="AC1068" s="203"/>
      <c r="AD1068" s="203"/>
      <c r="AE1068" s="203">
        <v>-36494733.422499999</v>
      </c>
      <c r="AF1068" s="215"/>
      <c r="AG1068" s="216"/>
      <c r="AH1068" s="205"/>
      <c r="AI1068" s="205"/>
      <c r="AJ1068" s="205"/>
      <c r="AK1068" s="206"/>
      <c r="AL1068" s="205">
        <v>0</v>
      </c>
      <c r="AM1068" s="207"/>
      <c r="AN1068" s="205">
        <v>-36494733.422499999</v>
      </c>
      <c r="AO1068" s="208">
        <v>-36494733.422499999</v>
      </c>
      <c r="AP1068" s="209"/>
      <c r="AQ1068" s="210">
        <v>-36573818.299999997</v>
      </c>
      <c r="AR1068" s="205"/>
      <c r="AS1068" s="205"/>
      <c r="AT1068" s="205"/>
      <c r="AU1068" s="206"/>
      <c r="AV1068" s="205">
        <v>0</v>
      </c>
      <c r="AW1068" s="207"/>
      <c r="AX1068" s="205">
        <v>-36573818.299999997</v>
      </c>
      <c r="AY1068" s="207">
        <v>-36573818.299999997</v>
      </c>
      <c r="AZ1068" s="212"/>
      <c r="BA1068" s="404"/>
      <c r="BC1068" s="202" t="str">
        <f t="shared" si="123"/>
        <v/>
      </c>
      <c r="BD1068" s="202" t="str">
        <f t="shared" si="123"/>
        <v/>
      </c>
      <c r="BE1068" s="202" t="str">
        <f t="shared" si="123"/>
        <v/>
      </c>
      <c r="BF1068" s="202" t="str">
        <f t="shared" si="123"/>
        <v/>
      </c>
      <c r="BG1068" s="202" t="str">
        <f t="shared" si="122"/>
        <v>NO</v>
      </c>
      <c r="BH1068" s="202" t="str">
        <f t="shared" si="122"/>
        <v>W/C</v>
      </c>
      <c r="BI1068" s="202" t="str">
        <f t="shared" si="120"/>
        <v>W/C</v>
      </c>
      <c r="BK1068" s="202" t="b">
        <f t="shared" si="125"/>
        <v>1</v>
      </c>
      <c r="BL1068" s="202" t="b">
        <f t="shared" si="125"/>
        <v>1</v>
      </c>
      <c r="BM1068" s="202" t="b">
        <f t="shared" si="125"/>
        <v>1</v>
      </c>
      <c r="BN1068" s="202" t="b">
        <f t="shared" si="125"/>
        <v>1</v>
      </c>
      <c r="BO1068" s="202" t="b">
        <f t="shared" si="125"/>
        <v>1</v>
      </c>
      <c r="BP1068" s="202" t="b">
        <f t="shared" si="125"/>
        <v>1</v>
      </c>
      <c r="BQ1068" s="202" t="b">
        <f t="shared" si="125"/>
        <v>1</v>
      </c>
    </row>
    <row r="1069" spans="1:69" s="214" customFormat="1" ht="12" customHeight="1" x14ac:dyDescent="0.2">
      <c r="A1069" s="239">
        <v>23201013</v>
      </c>
      <c r="B1069" s="240" t="s">
        <v>2692</v>
      </c>
      <c r="C1069" s="200" t="s">
        <v>1376</v>
      </c>
      <c r="D1069" s="201" t="s">
        <v>479</v>
      </c>
      <c r="E1069" s="170"/>
      <c r="F1069" s="200"/>
      <c r="G1069" s="201"/>
      <c r="H1069" s="202" t="s">
        <v>1684</v>
      </c>
      <c r="I1069" s="202" t="s">
        <v>1684</v>
      </c>
      <c r="J1069" s="202" t="s">
        <v>1684</v>
      </c>
      <c r="K1069" s="202" t="s">
        <v>1684</v>
      </c>
      <c r="L1069" s="202" t="s">
        <v>1685</v>
      </c>
      <c r="M1069" s="202" t="s">
        <v>479</v>
      </c>
      <c r="N1069" s="202" t="s">
        <v>479</v>
      </c>
      <c r="O1069" s="167"/>
      <c r="P1069" s="203">
        <v>-7851640.3099999996</v>
      </c>
      <c r="Q1069" s="203">
        <v>-17224377.16</v>
      </c>
      <c r="R1069" s="203">
        <v>-10801316.58</v>
      </c>
      <c r="S1069" s="203">
        <v>-22034283.760000002</v>
      </c>
      <c r="T1069" s="203">
        <v>-12182159.369999999</v>
      </c>
      <c r="U1069" s="203">
        <v>-18692267.75</v>
      </c>
      <c r="V1069" s="203">
        <v>-24247682.59</v>
      </c>
      <c r="W1069" s="203">
        <v>-17638845.050000001</v>
      </c>
      <c r="X1069" s="203">
        <v>-23395569.760000002</v>
      </c>
      <c r="Y1069" s="203">
        <v>-16845191.66</v>
      </c>
      <c r="Z1069" s="203">
        <v>-26147817.489999998</v>
      </c>
      <c r="AA1069" s="203">
        <v>-20762975.149999999</v>
      </c>
      <c r="AB1069" s="203">
        <v>-16258488.9</v>
      </c>
      <c r="AC1069" s="203"/>
      <c r="AD1069" s="203"/>
      <c r="AE1069" s="203">
        <v>-18502295.910416666</v>
      </c>
      <c r="AF1069" s="215"/>
      <c r="AG1069" s="216"/>
      <c r="AH1069" s="205"/>
      <c r="AI1069" s="205"/>
      <c r="AJ1069" s="205"/>
      <c r="AK1069" s="206"/>
      <c r="AL1069" s="205">
        <v>0</v>
      </c>
      <c r="AM1069" s="207"/>
      <c r="AN1069" s="205">
        <v>-18502295.910416666</v>
      </c>
      <c r="AO1069" s="208">
        <v>-18502295.910416666</v>
      </c>
      <c r="AP1069" s="209"/>
      <c r="AQ1069" s="210">
        <v>-16258488.9</v>
      </c>
      <c r="AR1069" s="205"/>
      <c r="AS1069" s="205"/>
      <c r="AT1069" s="205"/>
      <c r="AU1069" s="206"/>
      <c r="AV1069" s="205">
        <v>0</v>
      </c>
      <c r="AW1069" s="207"/>
      <c r="AX1069" s="205">
        <v>-16258488.9</v>
      </c>
      <c r="AY1069" s="207">
        <v>-16258488.9</v>
      </c>
      <c r="AZ1069" s="212"/>
      <c r="BA1069" s="404"/>
      <c r="BC1069" s="202" t="str">
        <f t="shared" si="123"/>
        <v/>
      </c>
      <c r="BD1069" s="202" t="str">
        <f t="shared" si="123"/>
        <v/>
      </c>
      <c r="BE1069" s="202" t="str">
        <f t="shared" si="123"/>
        <v/>
      </c>
      <c r="BF1069" s="202" t="str">
        <f t="shared" si="123"/>
        <v/>
      </c>
      <c r="BG1069" s="202" t="str">
        <f t="shared" si="122"/>
        <v>NO</v>
      </c>
      <c r="BH1069" s="202" t="str">
        <f t="shared" si="122"/>
        <v>W/C</v>
      </c>
      <c r="BI1069" s="202" t="str">
        <f t="shared" si="120"/>
        <v>W/C</v>
      </c>
      <c r="BK1069" s="202" t="b">
        <f t="shared" si="125"/>
        <v>1</v>
      </c>
      <c r="BL1069" s="202" t="b">
        <f t="shared" si="125"/>
        <v>1</v>
      </c>
      <c r="BM1069" s="202" t="b">
        <f t="shared" si="125"/>
        <v>1</v>
      </c>
      <c r="BN1069" s="202" t="b">
        <f t="shared" si="125"/>
        <v>1</v>
      </c>
      <c r="BO1069" s="202" t="b">
        <f t="shared" si="125"/>
        <v>1</v>
      </c>
      <c r="BP1069" s="202" t="b">
        <f t="shared" si="125"/>
        <v>1</v>
      </c>
      <c r="BQ1069" s="202" t="b">
        <f t="shared" si="125"/>
        <v>1</v>
      </c>
    </row>
    <row r="1070" spans="1:69" s="214" customFormat="1" ht="12" customHeight="1" x14ac:dyDescent="0.2">
      <c r="A1070" s="239">
        <v>23201033</v>
      </c>
      <c r="B1070" s="240" t="s">
        <v>2693</v>
      </c>
      <c r="C1070" s="200" t="s">
        <v>1377</v>
      </c>
      <c r="D1070" s="201" t="s">
        <v>479</v>
      </c>
      <c r="E1070" s="170"/>
      <c r="F1070" s="200"/>
      <c r="G1070" s="201"/>
      <c r="H1070" s="202" t="s">
        <v>1684</v>
      </c>
      <c r="I1070" s="202" t="s">
        <v>1684</v>
      </c>
      <c r="J1070" s="202" t="s">
        <v>1684</v>
      </c>
      <c r="K1070" s="202" t="s">
        <v>1684</v>
      </c>
      <c r="L1070" s="202" t="s">
        <v>1685</v>
      </c>
      <c r="M1070" s="202" t="s">
        <v>479</v>
      </c>
      <c r="N1070" s="202" t="s">
        <v>479</v>
      </c>
      <c r="O1070" s="167"/>
      <c r="P1070" s="203">
        <v>-143293.91</v>
      </c>
      <c r="Q1070" s="203">
        <v>-202624.15</v>
      </c>
      <c r="R1070" s="203">
        <v>-110432.65</v>
      </c>
      <c r="S1070" s="203">
        <v>-162612.29</v>
      </c>
      <c r="T1070" s="203">
        <v>-214362.39</v>
      </c>
      <c r="U1070" s="203">
        <v>-103918.54</v>
      </c>
      <c r="V1070" s="203">
        <v>-154543.28</v>
      </c>
      <c r="W1070" s="203">
        <v>-215803.88</v>
      </c>
      <c r="X1070" s="203">
        <v>-112308.22</v>
      </c>
      <c r="Y1070" s="203">
        <v>-162711.14000000001</v>
      </c>
      <c r="Z1070" s="203">
        <v>-214848.28</v>
      </c>
      <c r="AA1070" s="203">
        <v>-104320.72</v>
      </c>
      <c r="AB1070" s="203">
        <v>-176017.73</v>
      </c>
      <c r="AC1070" s="203"/>
      <c r="AD1070" s="203"/>
      <c r="AE1070" s="203">
        <v>-159845.11333333334</v>
      </c>
      <c r="AF1070" s="215"/>
      <c r="AG1070" s="216"/>
      <c r="AH1070" s="205"/>
      <c r="AI1070" s="205"/>
      <c r="AJ1070" s="205"/>
      <c r="AK1070" s="206"/>
      <c r="AL1070" s="205">
        <v>0</v>
      </c>
      <c r="AM1070" s="207"/>
      <c r="AN1070" s="205">
        <v>-159845.11333333334</v>
      </c>
      <c r="AO1070" s="208">
        <v>-159845.11333333334</v>
      </c>
      <c r="AP1070" s="209"/>
      <c r="AQ1070" s="210">
        <v>-176017.73</v>
      </c>
      <c r="AR1070" s="205"/>
      <c r="AS1070" s="205"/>
      <c r="AT1070" s="205"/>
      <c r="AU1070" s="206"/>
      <c r="AV1070" s="205">
        <v>0</v>
      </c>
      <c r="AW1070" s="207"/>
      <c r="AX1070" s="205">
        <v>-176017.73</v>
      </c>
      <c r="AY1070" s="207">
        <v>-176017.73</v>
      </c>
      <c r="AZ1070" s="212"/>
      <c r="BA1070" s="404"/>
      <c r="BC1070" s="202" t="str">
        <f t="shared" si="123"/>
        <v/>
      </c>
      <c r="BD1070" s="202" t="str">
        <f t="shared" si="123"/>
        <v/>
      </c>
      <c r="BE1070" s="202" t="str">
        <f t="shared" si="123"/>
        <v/>
      </c>
      <c r="BF1070" s="202" t="str">
        <f t="shared" si="123"/>
        <v/>
      </c>
      <c r="BG1070" s="202" t="str">
        <f t="shared" si="122"/>
        <v>NO</v>
      </c>
      <c r="BH1070" s="202" t="str">
        <f t="shared" si="122"/>
        <v>W/C</v>
      </c>
      <c r="BI1070" s="202" t="str">
        <f t="shared" si="120"/>
        <v>W/C</v>
      </c>
      <c r="BK1070" s="202" t="b">
        <f t="shared" si="125"/>
        <v>1</v>
      </c>
      <c r="BL1070" s="202" t="b">
        <f t="shared" si="125"/>
        <v>1</v>
      </c>
      <c r="BM1070" s="202" t="b">
        <f t="shared" si="125"/>
        <v>1</v>
      </c>
      <c r="BN1070" s="202" t="b">
        <f t="shared" si="125"/>
        <v>1</v>
      </c>
      <c r="BO1070" s="202" t="b">
        <f t="shared" si="125"/>
        <v>1</v>
      </c>
      <c r="BP1070" s="202" t="b">
        <f t="shared" si="125"/>
        <v>1</v>
      </c>
      <c r="BQ1070" s="202" t="b">
        <f t="shared" si="125"/>
        <v>1</v>
      </c>
    </row>
    <row r="1071" spans="1:69" s="214" customFormat="1" ht="12" customHeight="1" x14ac:dyDescent="0.2">
      <c r="A1071" s="239">
        <v>23201043</v>
      </c>
      <c r="B1071" s="240" t="s">
        <v>2694</v>
      </c>
      <c r="C1071" s="200" t="s">
        <v>1378</v>
      </c>
      <c r="D1071" s="201" t="s">
        <v>479</v>
      </c>
      <c r="E1071" s="170"/>
      <c r="F1071" s="200"/>
      <c r="G1071" s="201"/>
      <c r="H1071" s="202" t="s">
        <v>1684</v>
      </c>
      <c r="I1071" s="202" t="s">
        <v>1684</v>
      </c>
      <c r="J1071" s="202" t="s">
        <v>1684</v>
      </c>
      <c r="K1071" s="202" t="s">
        <v>1684</v>
      </c>
      <c r="L1071" s="202" t="s">
        <v>1685</v>
      </c>
      <c r="M1071" s="202" t="s">
        <v>479</v>
      </c>
      <c r="N1071" s="202" t="s">
        <v>479</v>
      </c>
      <c r="O1071" s="167"/>
      <c r="P1071" s="203">
        <v>-219671.99</v>
      </c>
      <c r="Q1071" s="203">
        <v>-139660.79</v>
      </c>
      <c r="R1071" s="203">
        <v>-113988.23</v>
      </c>
      <c r="S1071" s="203">
        <v>-115953.16</v>
      </c>
      <c r="T1071" s="203">
        <v>-62997.78</v>
      </c>
      <c r="U1071" s="203">
        <v>-92748.54</v>
      </c>
      <c r="V1071" s="203">
        <v>-126312.02</v>
      </c>
      <c r="W1071" s="203">
        <v>-132008.78</v>
      </c>
      <c r="X1071" s="203">
        <v>-160635.84</v>
      </c>
      <c r="Y1071" s="203">
        <v>-231168.64000000001</v>
      </c>
      <c r="Z1071" s="203">
        <v>-247259.5</v>
      </c>
      <c r="AA1071" s="203">
        <v>-259515.48</v>
      </c>
      <c r="AB1071" s="203">
        <v>-227993.06</v>
      </c>
      <c r="AC1071" s="203"/>
      <c r="AD1071" s="203"/>
      <c r="AE1071" s="203">
        <v>-158840.10708333334</v>
      </c>
      <c r="AF1071" s="215"/>
      <c r="AG1071" s="216"/>
      <c r="AH1071" s="205"/>
      <c r="AI1071" s="205"/>
      <c r="AJ1071" s="205"/>
      <c r="AK1071" s="206"/>
      <c r="AL1071" s="205">
        <v>0</v>
      </c>
      <c r="AM1071" s="207"/>
      <c r="AN1071" s="205">
        <v>-158840.10708333334</v>
      </c>
      <c r="AO1071" s="208">
        <v>-158840.10708333334</v>
      </c>
      <c r="AP1071" s="209"/>
      <c r="AQ1071" s="210">
        <v>-227993.06</v>
      </c>
      <c r="AR1071" s="205"/>
      <c r="AS1071" s="205"/>
      <c r="AT1071" s="205"/>
      <c r="AU1071" s="206"/>
      <c r="AV1071" s="205">
        <v>0</v>
      </c>
      <c r="AW1071" s="207"/>
      <c r="AX1071" s="205">
        <v>-227993.06</v>
      </c>
      <c r="AY1071" s="207">
        <v>-227993.06</v>
      </c>
      <c r="AZ1071" s="212"/>
      <c r="BA1071" s="404"/>
      <c r="BC1071" s="202" t="str">
        <f t="shared" ref="BC1071:BF1105" si="126">IF(VALUE(AR1071),BC$7,IF(ISBLANK(AR1071),"",BC$7))</f>
        <v/>
      </c>
      <c r="BD1071" s="202" t="str">
        <f t="shared" si="126"/>
        <v/>
      </c>
      <c r="BE1071" s="202" t="str">
        <f t="shared" si="126"/>
        <v/>
      </c>
      <c r="BF1071" s="202" t="str">
        <f t="shared" si="126"/>
        <v/>
      </c>
      <c r="BG1071" s="202" t="str">
        <f t="shared" si="122"/>
        <v>NO</v>
      </c>
      <c r="BH1071" s="202" t="str">
        <f t="shared" si="122"/>
        <v>W/C</v>
      </c>
      <c r="BI1071" s="202" t="str">
        <f t="shared" si="120"/>
        <v>W/C</v>
      </c>
      <c r="BK1071" s="202" t="b">
        <f t="shared" si="125"/>
        <v>1</v>
      </c>
      <c r="BL1071" s="202" t="b">
        <f t="shared" si="125"/>
        <v>1</v>
      </c>
      <c r="BM1071" s="202" t="b">
        <f t="shared" si="125"/>
        <v>1</v>
      </c>
      <c r="BN1071" s="202" t="b">
        <f t="shared" si="125"/>
        <v>1</v>
      </c>
      <c r="BO1071" s="202" t="b">
        <f t="shared" si="125"/>
        <v>1</v>
      </c>
      <c r="BP1071" s="202" t="b">
        <f t="shared" si="125"/>
        <v>1</v>
      </c>
      <c r="BQ1071" s="202" t="b">
        <f t="shared" si="125"/>
        <v>1</v>
      </c>
    </row>
    <row r="1072" spans="1:69" s="214" customFormat="1" ht="12" customHeight="1" x14ac:dyDescent="0.2">
      <c r="A1072" s="239">
        <v>23201053</v>
      </c>
      <c r="B1072" s="240" t="s">
        <v>2695</v>
      </c>
      <c r="C1072" s="200" t="s">
        <v>1379</v>
      </c>
      <c r="D1072" s="201" t="s">
        <v>479</v>
      </c>
      <c r="E1072" s="170"/>
      <c r="F1072" s="200"/>
      <c r="G1072" s="201"/>
      <c r="H1072" s="202" t="s">
        <v>1684</v>
      </c>
      <c r="I1072" s="202" t="s">
        <v>1684</v>
      </c>
      <c r="J1072" s="202" t="s">
        <v>1684</v>
      </c>
      <c r="K1072" s="202" t="s">
        <v>1684</v>
      </c>
      <c r="L1072" s="202" t="s">
        <v>1685</v>
      </c>
      <c r="M1072" s="202" t="s">
        <v>479</v>
      </c>
      <c r="N1072" s="202" t="s">
        <v>479</v>
      </c>
      <c r="O1072" s="167"/>
      <c r="P1072" s="203">
        <v>0</v>
      </c>
      <c r="Q1072" s="203">
        <v>0</v>
      </c>
      <c r="R1072" s="203">
        <v>0</v>
      </c>
      <c r="S1072" s="203">
        <v>0</v>
      </c>
      <c r="T1072" s="203">
        <v>0</v>
      </c>
      <c r="U1072" s="203">
        <v>0</v>
      </c>
      <c r="V1072" s="203">
        <v>0</v>
      </c>
      <c r="W1072" s="203">
        <v>0</v>
      </c>
      <c r="X1072" s="203">
        <v>0</v>
      </c>
      <c r="Y1072" s="203">
        <v>0</v>
      </c>
      <c r="Z1072" s="203">
        <v>0</v>
      </c>
      <c r="AA1072" s="203">
        <v>0</v>
      </c>
      <c r="AB1072" s="203">
        <v>0</v>
      </c>
      <c r="AC1072" s="203"/>
      <c r="AD1072" s="203"/>
      <c r="AE1072" s="203">
        <v>0</v>
      </c>
      <c r="AF1072" s="215"/>
      <c r="AG1072" s="216"/>
      <c r="AH1072" s="205"/>
      <c r="AI1072" s="205"/>
      <c r="AJ1072" s="205"/>
      <c r="AK1072" s="206"/>
      <c r="AL1072" s="205">
        <v>0</v>
      </c>
      <c r="AM1072" s="207"/>
      <c r="AN1072" s="205">
        <v>0</v>
      </c>
      <c r="AO1072" s="208">
        <v>0</v>
      </c>
      <c r="AP1072" s="209"/>
      <c r="AQ1072" s="210">
        <v>0</v>
      </c>
      <c r="AR1072" s="205"/>
      <c r="AS1072" s="205"/>
      <c r="AT1072" s="205"/>
      <c r="AU1072" s="206"/>
      <c r="AV1072" s="205">
        <v>0</v>
      </c>
      <c r="AW1072" s="207"/>
      <c r="AX1072" s="205">
        <v>0</v>
      </c>
      <c r="AY1072" s="207">
        <v>0</v>
      </c>
      <c r="AZ1072" s="212"/>
      <c r="BA1072" s="404"/>
      <c r="BC1072" s="202" t="str">
        <f t="shared" si="126"/>
        <v/>
      </c>
      <c r="BD1072" s="202" t="str">
        <f t="shared" si="126"/>
        <v/>
      </c>
      <c r="BE1072" s="202" t="str">
        <f t="shared" si="126"/>
        <v/>
      </c>
      <c r="BF1072" s="202" t="str">
        <f t="shared" si="126"/>
        <v/>
      </c>
      <c r="BG1072" s="202" t="str">
        <f t="shared" si="122"/>
        <v>NO</v>
      </c>
      <c r="BH1072" s="202" t="str">
        <f t="shared" si="122"/>
        <v>W/C</v>
      </c>
      <c r="BI1072" s="202" t="str">
        <f t="shared" si="120"/>
        <v>W/C</v>
      </c>
      <c r="BK1072" s="202" t="b">
        <f t="shared" si="125"/>
        <v>1</v>
      </c>
      <c r="BL1072" s="202" t="b">
        <f t="shared" si="125"/>
        <v>1</v>
      </c>
      <c r="BM1072" s="202" t="b">
        <f t="shared" si="125"/>
        <v>1</v>
      </c>
      <c r="BN1072" s="202" t="b">
        <f t="shared" si="125"/>
        <v>1</v>
      </c>
      <c r="BO1072" s="202" t="b">
        <f t="shared" si="125"/>
        <v>1</v>
      </c>
      <c r="BP1072" s="202" t="b">
        <f t="shared" si="125"/>
        <v>1</v>
      </c>
      <c r="BQ1072" s="202" t="b">
        <f t="shared" si="125"/>
        <v>1</v>
      </c>
    </row>
    <row r="1073" spans="1:69" s="214" customFormat="1" ht="12" customHeight="1" x14ac:dyDescent="0.2">
      <c r="A1073" s="239">
        <v>23201073</v>
      </c>
      <c r="B1073" s="240" t="s">
        <v>2696</v>
      </c>
      <c r="C1073" s="200" t="s">
        <v>1380</v>
      </c>
      <c r="D1073" s="201" t="s">
        <v>479</v>
      </c>
      <c r="E1073" s="170"/>
      <c r="F1073" s="200"/>
      <c r="G1073" s="201"/>
      <c r="H1073" s="202" t="s">
        <v>1684</v>
      </c>
      <c r="I1073" s="202" t="s">
        <v>1684</v>
      </c>
      <c r="J1073" s="202" t="s">
        <v>1684</v>
      </c>
      <c r="K1073" s="202" t="s">
        <v>1684</v>
      </c>
      <c r="L1073" s="202" t="s">
        <v>1685</v>
      </c>
      <c r="M1073" s="202" t="s">
        <v>479</v>
      </c>
      <c r="N1073" s="202" t="s">
        <v>479</v>
      </c>
      <c r="O1073" s="167"/>
      <c r="P1073" s="203">
        <v>2318.14</v>
      </c>
      <c r="Q1073" s="203">
        <v>-499738.24</v>
      </c>
      <c r="R1073" s="203">
        <v>-544770.98</v>
      </c>
      <c r="S1073" s="203">
        <v>0</v>
      </c>
      <c r="T1073" s="203">
        <v>106.81</v>
      </c>
      <c r="U1073" s="203">
        <v>-723.73</v>
      </c>
      <c r="V1073" s="203">
        <v>-324.12</v>
      </c>
      <c r="W1073" s="203">
        <v>-456193.49</v>
      </c>
      <c r="X1073" s="203">
        <v>-32.24</v>
      </c>
      <c r="Y1073" s="203">
        <v>140.04</v>
      </c>
      <c r="Z1073" s="203">
        <v>519.46</v>
      </c>
      <c r="AA1073" s="203">
        <v>-68.06</v>
      </c>
      <c r="AB1073" s="203">
        <v>-632675.21</v>
      </c>
      <c r="AC1073" s="203"/>
      <c r="AD1073" s="203"/>
      <c r="AE1073" s="203">
        <v>-151355.25708333333</v>
      </c>
      <c r="AF1073" s="215"/>
      <c r="AG1073" s="216"/>
      <c r="AH1073" s="205"/>
      <c r="AI1073" s="205"/>
      <c r="AJ1073" s="205"/>
      <c r="AK1073" s="206"/>
      <c r="AL1073" s="205">
        <v>0</v>
      </c>
      <c r="AM1073" s="207"/>
      <c r="AN1073" s="205">
        <v>-151355.25708333333</v>
      </c>
      <c r="AO1073" s="208">
        <v>-151355.25708333333</v>
      </c>
      <c r="AP1073" s="209"/>
      <c r="AQ1073" s="210">
        <v>-632675.21</v>
      </c>
      <c r="AR1073" s="205"/>
      <c r="AS1073" s="205"/>
      <c r="AT1073" s="205"/>
      <c r="AU1073" s="206"/>
      <c r="AV1073" s="205">
        <v>0</v>
      </c>
      <c r="AW1073" s="207"/>
      <c r="AX1073" s="205">
        <v>-632675.21</v>
      </c>
      <c r="AY1073" s="207">
        <v>-632675.21</v>
      </c>
      <c r="AZ1073" s="212"/>
      <c r="BA1073" s="404"/>
      <c r="BC1073" s="202" t="str">
        <f t="shared" si="126"/>
        <v/>
      </c>
      <c r="BD1073" s="202" t="str">
        <f t="shared" si="126"/>
        <v/>
      </c>
      <c r="BE1073" s="202" t="str">
        <f t="shared" si="126"/>
        <v/>
      </c>
      <c r="BF1073" s="202" t="str">
        <f t="shared" si="126"/>
        <v/>
      </c>
      <c r="BG1073" s="202" t="str">
        <f t="shared" si="122"/>
        <v>NO</v>
      </c>
      <c r="BH1073" s="202" t="str">
        <f t="shared" si="122"/>
        <v>W/C</v>
      </c>
      <c r="BI1073" s="202" t="str">
        <f t="shared" si="120"/>
        <v>W/C</v>
      </c>
      <c r="BK1073" s="202" t="b">
        <f t="shared" si="125"/>
        <v>1</v>
      </c>
      <c r="BL1073" s="202" t="b">
        <f t="shared" si="125"/>
        <v>1</v>
      </c>
      <c r="BM1073" s="202" t="b">
        <f t="shared" si="125"/>
        <v>1</v>
      </c>
      <c r="BN1073" s="202" t="b">
        <f t="shared" si="125"/>
        <v>1</v>
      </c>
      <c r="BO1073" s="202" t="b">
        <f t="shared" si="125"/>
        <v>1</v>
      </c>
      <c r="BP1073" s="202" t="b">
        <f t="shared" si="125"/>
        <v>1</v>
      </c>
      <c r="BQ1073" s="202" t="b">
        <f t="shared" si="125"/>
        <v>1</v>
      </c>
    </row>
    <row r="1074" spans="1:69" s="214" customFormat="1" ht="12" customHeight="1" x14ac:dyDescent="0.2">
      <c r="A1074" s="239">
        <v>23201093</v>
      </c>
      <c r="B1074" s="240" t="s">
        <v>2697</v>
      </c>
      <c r="C1074" s="200" t="s">
        <v>1381</v>
      </c>
      <c r="D1074" s="201" t="s">
        <v>479</v>
      </c>
      <c r="E1074" s="170"/>
      <c r="F1074" s="200"/>
      <c r="G1074" s="201"/>
      <c r="H1074" s="202" t="s">
        <v>1684</v>
      </c>
      <c r="I1074" s="202" t="s">
        <v>1684</v>
      </c>
      <c r="J1074" s="202" t="s">
        <v>1684</v>
      </c>
      <c r="K1074" s="202" t="s">
        <v>1684</v>
      </c>
      <c r="L1074" s="202" t="s">
        <v>1685</v>
      </c>
      <c r="M1074" s="202" t="s">
        <v>479</v>
      </c>
      <c r="N1074" s="202" t="s">
        <v>479</v>
      </c>
      <c r="O1074" s="167"/>
      <c r="P1074" s="203">
        <v>0</v>
      </c>
      <c r="Q1074" s="203">
        <v>-67965.94</v>
      </c>
      <c r="R1074" s="203">
        <v>-67260.639999999999</v>
      </c>
      <c r="S1074" s="203">
        <v>0</v>
      </c>
      <c r="T1074" s="203">
        <v>0</v>
      </c>
      <c r="U1074" s="203">
        <v>0</v>
      </c>
      <c r="V1074" s="203">
        <v>0</v>
      </c>
      <c r="W1074" s="203">
        <v>-71030.92</v>
      </c>
      <c r="X1074" s="203">
        <v>0</v>
      </c>
      <c r="Y1074" s="203">
        <v>0</v>
      </c>
      <c r="Z1074" s="203">
        <v>0</v>
      </c>
      <c r="AA1074" s="203">
        <v>0</v>
      </c>
      <c r="AB1074" s="203">
        <v>-69360.45</v>
      </c>
      <c r="AC1074" s="203"/>
      <c r="AD1074" s="203"/>
      <c r="AE1074" s="203">
        <v>-20078.143749999999</v>
      </c>
      <c r="AF1074" s="215"/>
      <c r="AG1074" s="216"/>
      <c r="AH1074" s="205"/>
      <c r="AI1074" s="205"/>
      <c r="AJ1074" s="205"/>
      <c r="AK1074" s="206"/>
      <c r="AL1074" s="205">
        <v>0</v>
      </c>
      <c r="AM1074" s="207"/>
      <c r="AN1074" s="205">
        <v>-20078.143749999999</v>
      </c>
      <c r="AO1074" s="208">
        <v>-20078.143749999999</v>
      </c>
      <c r="AP1074" s="209"/>
      <c r="AQ1074" s="210">
        <v>-69360.45</v>
      </c>
      <c r="AR1074" s="205"/>
      <c r="AS1074" s="205"/>
      <c r="AT1074" s="205"/>
      <c r="AU1074" s="206"/>
      <c r="AV1074" s="205">
        <v>0</v>
      </c>
      <c r="AW1074" s="207"/>
      <c r="AX1074" s="205">
        <v>-69360.45</v>
      </c>
      <c r="AY1074" s="207">
        <v>-69360.45</v>
      </c>
      <c r="AZ1074" s="212"/>
      <c r="BA1074" s="404"/>
      <c r="BC1074" s="202" t="str">
        <f t="shared" si="126"/>
        <v/>
      </c>
      <c r="BD1074" s="202" t="str">
        <f t="shared" si="126"/>
        <v/>
      </c>
      <c r="BE1074" s="202" t="str">
        <f t="shared" si="126"/>
        <v/>
      </c>
      <c r="BF1074" s="202" t="str">
        <f t="shared" si="126"/>
        <v/>
      </c>
      <c r="BG1074" s="202" t="str">
        <f t="shared" si="122"/>
        <v>NO</v>
      </c>
      <c r="BH1074" s="202" t="str">
        <f t="shared" si="122"/>
        <v>W/C</v>
      </c>
      <c r="BI1074" s="202" t="str">
        <f t="shared" si="120"/>
        <v>W/C</v>
      </c>
      <c r="BK1074" s="202" t="b">
        <f t="shared" si="125"/>
        <v>1</v>
      </c>
      <c r="BL1074" s="202" t="b">
        <f t="shared" si="125"/>
        <v>1</v>
      </c>
      <c r="BM1074" s="202" t="b">
        <f t="shared" si="125"/>
        <v>1</v>
      </c>
      <c r="BN1074" s="202" t="b">
        <f t="shared" si="125"/>
        <v>1</v>
      </c>
      <c r="BO1074" s="202" t="b">
        <f t="shared" si="125"/>
        <v>1</v>
      </c>
      <c r="BP1074" s="202" t="b">
        <f t="shared" si="125"/>
        <v>1</v>
      </c>
      <c r="BQ1074" s="202" t="b">
        <f t="shared" si="125"/>
        <v>1</v>
      </c>
    </row>
    <row r="1075" spans="1:69" s="214" customFormat="1" ht="12" customHeight="1" x14ac:dyDescent="0.2">
      <c r="A1075" s="417">
        <v>23201113</v>
      </c>
      <c r="B1075" s="418" t="s">
        <v>2698</v>
      </c>
      <c r="C1075" s="200" t="s">
        <v>1382</v>
      </c>
      <c r="D1075" s="201" t="s">
        <v>479</v>
      </c>
      <c r="E1075" s="170"/>
      <c r="F1075" s="200"/>
      <c r="G1075" s="201"/>
      <c r="H1075" s="202" t="s">
        <v>1684</v>
      </c>
      <c r="I1075" s="202" t="s">
        <v>1684</v>
      </c>
      <c r="J1075" s="202" t="s">
        <v>1684</v>
      </c>
      <c r="K1075" s="202" t="s">
        <v>1684</v>
      </c>
      <c r="L1075" s="202" t="s">
        <v>1685</v>
      </c>
      <c r="M1075" s="202" t="s">
        <v>479</v>
      </c>
      <c r="N1075" s="202" t="s">
        <v>479</v>
      </c>
      <c r="O1075" s="167"/>
      <c r="P1075" s="203">
        <v>19218.310000000001</v>
      </c>
      <c r="Q1075" s="203">
        <v>11365.35</v>
      </c>
      <c r="R1075" s="203">
        <v>9982.2000000000007</v>
      </c>
      <c r="S1075" s="203">
        <v>7583.69</v>
      </c>
      <c r="T1075" s="203">
        <v>10429.49</v>
      </c>
      <c r="U1075" s="203">
        <v>12931.02</v>
      </c>
      <c r="V1075" s="203">
        <v>10615.02</v>
      </c>
      <c r="W1075" s="203">
        <v>6290.14</v>
      </c>
      <c r="X1075" s="203">
        <v>8976.82</v>
      </c>
      <c r="Y1075" s="203">
        <v>21264.45</v>
      </c>
      <c r="Z1075" s="203">
        <v>19464.599999999999</v>
      </c>
      <c r="AA1075" s="203">
        <v>26959.19</v>
      </c>
      <c r="AB1075" s="203">
        <v>4096.22</v>
      </c>
      <c r="AC1075" s="203"/>
      <c r="AD1075" s="203"/>
      <c r="AE1075" s="203">
        <v>13126.602916666669</v>
      </c>
      <c r="AF1075" s="215"/>
      <c r="AG1075" s="216"/>
      <c r="AH1075" s="205"/>
      <c r="AI1075" s="205"/>
      <c r="AJ1075" s="205"/>
      <c r="AK1075" s="206"/>
      <c r="AL1075" s="205">
        <v>0</v>
      </c>
      <c r="AM1075" s="207"/>
      <c r="AN1075" s="205">
        <v>13126.602916666669</v>
      </c>
      <c r="AO1075" s="208">
        <v>13126.602916666669</v>
      </c>
      <c r="AP1075" s="209"/>
      <c r="AQ1075" s="210">
        <v>4096.22</v>
      </c>
      <c r="AR1075" s="205"/>
      <c r="AS1075" s="205"/>
      <c r="AT1075" s="205"/>
      <c r="AU1075" s="206"/>
      <c r="AV1075" s="205">
        <v>0</v>
      </c>
      <c r="AW1075" s="207"/>
      <c r="AX1075" s="205">
        <v>4096.22</v>
      </c>
      <c r="AY1075" s="207">
        <v>4096.22</v>
      </c>
      <c r="AZ1075" s="212"/>
      <c r="BA1075" s="404"/>
      <c r="BC1075" s="202" t="str">
        <f t="shared" si="126"/>
        <v/>
      </c>
      <c r="BD1075" s="202" t="str">
        <f t="shared" si="126"/>
        <v/>
      </c>
      <c r="BE1075" s="202" t="str">
        <f t="shared" si="126"/>
        <v/>
      </c>
      <c r="BF1075" s="202" t="str">
        <f t="shared" si="126"/>
        <v/>
      </c>
      <c r="BG1075" s="202" t="str">
        <f t="shared" si="122"/>
        <v>NO</v>
      </c>
      <c r="BH1075" s="202" t="str">
        <f t="shared" si="122"/>
        <v>W/C</v>
      </c>
      <c r="BI1075" s="202" t="str">
        <f t="shared" si="120"/>
        <v>W/C</v>
      </c>
      <c r="BK1075" s="202" t="b">
        <f t="shared" si="125"/>
        <v>1</v>
      </c>
      <c r="BL1075" s="202" t="b">
        <f t="shared" si="125"/>
        <v>1</v>
      </c>
      <c r="BM1075" s="202" t="b">
        <f t="shared" si="125"/>
        <v>1</v>
      </c>
      <c r="BN1075" s="202" t="b">
        <f t="shared" si="125"/>
        <v>1</v>
      </c>
      <c r="BO1075" s="202" t="b">
        <f t="shared" si="125"/>
        <v>1</v>
      </c>
      <c r="BP1075" s="202" t="b">
        <f t="shared" si="125"/>
        <v>1</v>
      </c>
      <c r="BQ1075" s="202" t="b">
        <f t="shared" si="125"/>
        <v>1</v>
      </c>
    </row>
    <row r="1076" spans="1:69" s="214" customFormat="1" ht="12" customHeight="1" x14ac:dyDescent="0.2">
      <c r="A1076" s="419">
        <v>23201121</v>
      </c>
      <c r="B1076" s="420" t="s">
        <v>2699</v>
      </c>
      <c r="C1076" s="243" t="s">
        <v>1383</v>
      </c>
      <c r="D1076" s="244" t="s">
        <v>479</v>
      </c>
      <c r="E1076" s="245"/>
      <c r="F1076" s="263">
        <v>42872</v>
      </c>
      <c r="G1076" s="244"/>
      <c r="H1076" s="247" t="s">
        <v>1684</v>
      </c>
      <c r="I1076" s="247" t="s">
        <v>1684</v>
      </c>
      <c r="J1076" s="247" t="s">
        <v>1684</v>
      </c>
      <c r="K1076" s="247" t="s">
        <v>1684</v>
      </c>
      <c r="L1076" s="247" t="s">
        <v>1685</v>
      </c>
      <c r="M1076" s="247" t="s">
        <v>479</v>
      </c>
      <c r="N1076" s="247" t="s">
        <v>479</v>
      </c>
      <c r="O1076" s="248"/>
      <c r="P1076" s="249">
        <v>0</v>
      </c>
      <c r="Q1076" s="249">
        <v>0</v>
      </c>
      <c r="R1076" s="249">
        <v>0</v>
      </c>
      <c r="S1076" s="249">
        <v>0</v>
      </c>
      <c r="T1076" s="249">
        <v>0</v>
      </c>
      <c r="U1076" s="249">
        <v>0</v>
      </c>
      <c r="V1076" s="249">
        <v>0</v>
      </c>
      <c r="W1076" s="249">
        <v>0</v>
      </c>
      <c r="X1076" s="249">
        <v>0</v>
      </c>
      <c r="Y1076" s="249">
        <v>0</v>
      </c>
      <c r="Z1076" s="249">
        <v>0</v>
      </c>
      <c r="AA1076" s="249">
        <v>0</v>
      </c>
      <c r="AB1076" s="249">
        <v>0</v>
      </c>
      <c r="AC1076" s="249"/>
      <c r="AD1076" s="249"/>
      <c r="AE1076" s="249">
        <v>0</v>
      </c>
      <c r="AF1076" s="250"/>
      <c r="AG1076" s="251"/>
      <c r="AH1076" s="252"/>
      <c r="AI1076" s="252"/>
      <c r="AJ1076" s="252"/>
      <c r="AK1076" s="253"/>
      <c r="AL1076" s="252">
        <v>0</v>
      </c>
      <c r="AM1076" s="254"/>
      <c r="AN1076" s="252">
        <v>0</v>
      </c>
      <c r="AO1076" s="255">
        <v>0</v>
      </c>
      <c r="AP1076" s="252"/>
      <c r="AQ1076" s="256">
        <v>0</v>
      </c>
      <c r="AR1076" s="252"/>
      <c r="AS1076" s="252"/>
      <c r="AT1076" s="252"/>
      <c r="AU1076" s="253"/>
      <c r="AV1076" s="252">
        <v>0</v>
      </c>
      <c r="AW1076" s="254"/>
      <c r="AX1076" s="252">
        <v>0</v>
      </c>
      <c r="AY1076" s="254">
        <v>0</v>
      </c>
      <c r="AZ1076" s="258"/>
      <c r="BA1076" s="404"/>
      <c r="BC1076" s="247" t="str">
        <f t="shared" si="126"/>
        <v/>
      </c>
      <c r="BD1076" s="247" t="str">
        <f t="shared" si="126"/>
        <v/>
      </c>
      <c r="BE1076" s="247" t="str">
        <f t="shared" si="126"/>
        <v/>
      </c>
      <c r="BF1076" s="202" t="str">
        <f t="shared" si="126"/>
        <v/>
      </c>
      <c r="BG1076" s="202" t="str">
        <f t="shared" si="122"/>
        <v>NO</v>
      </c>
      <c r="BH1076" s="202" t="str">
        <f t="shared" si="122"/>
        <v>W/C</v>
      </c>
      <c r="BI1076" s="202" t="str">
        <f t="shared" si="120"/>
        <v>W/C</v>
      </c>
      <c r="BK1076" s="202" t="b">
        <f t="shared" si="125"/>
        <v>1</v>
      </c>
      <c r="BL1076" s="202" t="b">
        <f t="shared" si="125"/>
        <v>1</v>
      </c>
      <c r="BM1076" s="202" t="b">
        <f t="shared" si="125"/>
        <v>1</v>
      </c>
      <c r="BN1076" s="202" t="b">
        <f t="shared" si="125"/>
        <v>1</v>
      </c>
      <c r="BO1076" s="202" t="b">
        <f t="shared" si="125"/>
        <v>1</v>
      </c>
      <c r="BP1076" s="202" t="b">
        <f t="shared" si="125"/>
        <v>1</v>
      </c>
      <c r="BQ1076" s="202" t="b">
        <f t="shared" si="125"/>
        <v>1</v>
      </c>
    </row>
    <row r="1077" spans="1:69" s="214" customFormat="1" ht="12" customHeight="1" x14ac:dyDescent="0.2">
      <c r="A1077" s="239">
        <v>23201153</v>
      </c>
      <c r="B1077" s="240" t="s">
        <v>2700</v>
      </c>
      <c r="C1077" s="200" t="s">
        <v>1384</v>
      </c>
      <c r="D1077" s="201" t="s">
        <v>479</v>
      </c>
      <c r="E1077" s="170"/>
      <c r="F1077" s="200"/>
      <c r="G1077" s="201"/>
      <c r="H1077" s="202" t="s">
        <v>1684</v>
      </c>
      <c r="I1077" s="202" t="s">
        <v>1684</v>
      </c>
      <c r="J1077" s="202" t="s">
        <v>1684</v>
      </c>
      <c r="K1077" s="202" t="s">
        <v>1684</v>
      </c>
      <c r="L1077" s="202" t="s">
        <v>1685</v>
      </c>
      <c r="M1077" s="202" t="s">
        <v>479</v>
      </c>
      <c r="N1077" s="202" t="s">
        <v>479</v>
      </c>
      <c r="O1077" s="167"/>
      <c r="P1077" s="203">
        <v>-8850.0300000000007</v>
      </c>
      <c r="Q1077" s="203">
        <v>-16098.11</v>
      </c>
      <c r="R1077" s="203">
        <v>-15939.05</v>
      </c>
      <c r="S1077" s="203">
        <v>-10783.99</v>
      </c>
      <c r="T1077" s="203">
        <v>-10115.219999999999</v>
      </c>
      <c r="U1077" s="203">
        <v>-10696.62</v>
      </c>
      <c r="V1077" s="203">
        <v>-11099.18</v>
      </c>
      <c r="W1077" s="203">
        <v>-9443.9</v>
      </c>
      <c r="X1077" s="203">
        <v>-8736.19</v>
      </c>
      <c r="Y1077" s="203">
        <v>-7898.04</v>
      </c>
      <c r="Z1077" s="203">
        <v>-7734.45</v>
      </c>
      <c r="AA1077" s="203">
        <v>-8175.19</v>
      </c>
      <c r="AB1077" s="203">
        <v>-9522.18</v>
      </c>
      <c r="AC1077" s="203"/>
      <c r="AD1077" s="203"/>
      <c r="AE1077" s="203">
        <v>-10492.170416666666</v>
      </c>
      <c r="AF1077" s="215"/>
      <c r="AG1077" s="216"/>
      <c r="AH1077" s="205"/>
      <c r="AI1077" s="205"/>
      <c r="AJ1077" s="205"/>
      <c r="AK1077" s="206"/>
      <c r="AL1077" s="205">
        <v>0</v>
      </c>
      <c r="AM1077" s="207"/>
      <c r="AN1077" s="205">
        <v>-10492.170416666666</v>
      </c>
      <c r="AO1077" s="208">
        <v>-10492.170416666666</v>
      </c>
      <c r="AP1077" s="209"/>
      <c r="AQ1077" s="210">
        <v>-9522.18</v>
      </c>
      <c r="AR1077" s="205"/>
      <c r="AS1077" s="205"/>
      <c r="AT1077" s="205"/>
      <c r="AU1077" s="206"/>
      <c r="AV1077" s="205">
        <v>0</v>
      </c>
      <c r="AW1077" s="207"/>
      <c r="AX1077" s="205">
        <v>-9522.18</v>
      </c>
      <c r="AY1077" s="207">
        <v>-9522.18</v>
      </c>
      <c r="AZ1077" s="212"/>
      <c r="BA1077" s="404"/>
      <c r="BC1077" s="202" t="str">
        <f t="shared" si="126"/>
        <v/>
      </c>
      <c r="BD1077" s="202" t="str">
        <f t="shared" si="126"/>
        <v/>
      </c>
      <c r="BE1077" s="202" t="str">
        <f t="shared" si="126"/>
        <v/>
      </c>
      <c r="BF1077" s="202" t="str">
        <f t="shared" si="126"/>
        <v/>
      </c>
      <c r="BG1077" s="202" t="str">
        <f t="shared" si="122"/>
        <v>NO</v>
      </c>
      <c r="BH1077" s="202" t="str">
        <f t="shared" si="122"/>
        <v>W/C</v>
      </c>
      <c r="BI1077" s="202" t="str">
        <f t="shared" si="120"/>
        <v>W/C</v>
      </c>
      <c r="BK1077" s="202" t="b">
        <f t="shared" si="125"/>
        <v>1</v>
      </c>
      <c r="BL1077" s="202" t="b">
        <f t="shared" si="125"/>
        <v>1</v>
      </c>
      <c r="BM1077" s="202" t="b">
        <f t="shared" si="125"/>
        <v>1</v>
      </c>
      <c r="BN1077" s="202" t="b">
        <f t="shared" si="125"/>
        <v>1</v>
      </c>
      <c r="BO1077" s="202" t="b">
        <f t="shared" si="125"/>
        <v>1</v>
      </c>
      <c r="BP1077" s="202" t="b">
        <f t="shared" si="125"/>
        <v>1</v>
      </c>
      <c r="BQ1077" s="202" t="b">
        <f t="shared" si="125"/>
        <v>1</v>
      </c>
    </row>
    <row r="1078" spans="1:69" s="214" customFormat="1" ht="12" customHeight="1" x14ac:dyDescent="0.2">
      <c r="A1078" s="239">
        <v>23201163</v>
      </c>
      <c r="B1078" s="240" t="s">
        <v>2701</v>
      </c>
      <c r="C1078" s="200" t="s">
        <v>1385</v>
      </c>
      <c r="D1078" s="201" t="s">
        <v>479</v>
      </c>
      <c r="E1078" s="170"/>
      <c r="F1078" s="200"/>
      <c r="G1078" s="201"/>
      <c r="H1078" s="202" t="s">
        <v>1684</v>
      </c>
      <c r="I1078" s="202" t="s">
        <v>1684</v>
      </c>
      <c r="J1078" s="202" t="s">
        <v>1684</v>
      </c>
      <c r="K1078" s="202" t="s">
        <v>1684</v>
      </c>
      <c r="L1078" s="202" t="s">
        <v>1685</v>
      </c>
      <c r="M1078" s="202" t="s">
        <v>479</v>
      </c>
      <c r="N1078" s="202" t="s">
        <v>479</v>
      </c>
      <c r="O1078" s="167"/>
      <c r="P1078" s="203">
        <v>-52296.15</v>
      </c>
      <c r="Q1078" s="203">
        <v>-52720.04</v>
      </c>
      <c r="R1078" s="203">
        <v>-52626.03</v>
      </c>
      <c r="S1078" s="203">
        <v>-53191.45</v>
      </c>
      <c r="T1078" s="203">
        <v>-52678.76</v>
      </c>
      <c r="U1078" s="203">
        <v>-52787.67</v>
      </c>
      <c r="V1078" s="203">
        <v>-53024.24</v>
      </c>
      <c r="W1078" s="203">
        <v>-52825.37</v>
      </c>
      <c r="X1078" s="203">
        <v>-56132.25</v>
      </c>
      <c r="Y1078" s="203">
        <v>-52848.76</v>
      </c>
      <c r="Z1078" s="203">
        <v>-52631.39</v>
      </c>
      <c r="AA1078" s="203">
        <v>-53018.8</v>
      </c>
      <c r="AB1078" s="203">
        <v>-52291.76</v>
      </c>
      <c r="AC1078" s="203"/>
      <c r="AD1078" s="203"/>
      <c r="AE1078" s="203">
        <v>-53064.892916666664</v>
      </c>
      <c r="AF1078" s="215"/>
      <c r="AG1078" s="216"/>
      <c r="AH1078" s="205"/>
      <c r="AI1078" s="205"/>
      <c r="AJ1078" s="205"/>
      <c r="AK1078" s="206"/>
      <c r="AL1078" s="205">
        <v>0</v>
      </c>
      <c r="AM1078" s="207"/>
      <c r="AN1078" s="205">
        <v>-53064.892916666664</v>
      </c>
      <c r="AO1078" s="208">
        <v>-53064.892916666664</v>
      </c>
      <c r="AP1078" s="209"/>
      <c r="AQ1078" s="210">
        <v>-52291.76</v>
      </c>
      <c r="AR1078" s="205"/>
      <c r="AS1078" s="205"/>
      <c r="AT1078" s="205"/>
      <c r="AU1078" s="206"/>
      <c r="AV1078" s="205">
        <v>0</v>
      </c>
      <c r="AW1078" s="207"/>
      <c r="AX1078" s="205">
        <v>-52291.76</v>
      </c>
      <c r="AY1078" s="207">
        <v>-52291.76</v>
      </c>
      <c r="AZ1078" s="212"/>
      <c r="BA1078" s="404"/>
      <c r="BC1078" s="202" t="str">
        <f t="shared" si="126"/>
        <v/>
      </c>
      <c r="BD1078" s="202" t="str">
        <f t="shared" si="126"/>
        <v/>
      </c>
      <c r="BE1078" s="202" t="str">
        <f t="shared" si="126"/>
        <v/>
      </c>
      <c r="BF1078" s="202" t="str">
        <f t="shared" si="126"/>
        <v/>
      </c>
      <c r="BG1078" s="202" t="str">
        <f t="shared" si="122"/>
        <v>NO</v>
      </c>
      <c r="BH1078" s="202" t="str">
        <f t="shared" si="122"/>
        <v>W/C</v>
      </c>
      <c r="BI1078" s="202" t="str">
        <f t="shared" si="120"/>
        <v>W/C</v>
      </c>
      <c r="BK1078" s="202" t="b">
        <f t="shared" si="125"/>
        <v>1</v>
      </c>
      <c r="BL1078" s="202" t="b">
        <f t="shared" si="125"/>
        <v>1</v>
      </c>
      <c r="BM1078" s="202" t="b">
        <f t="shared" si="125"/>
        <v>1</v>
      </c>
      <c r="BN1078" s="202" t="b">
        <f t="shared" si="125"/>
        <v>1</v>
      </c>
      <c r="BO1078" s="202" t="b">
        <f t="shared" si="125"/>
        <v>1</v>
      </c>
      <c r="BP1078" s="202" t="b">
        <f t="shared" si="125"/>
        <v>1</v>
      </c>
      <c r="BQ1078" s="202" t="b">
        <f t="shared" si="125"/>
        <v>1</v>
      </c>
    </row>
    <row r="1079" spans="1:69" s="214" customFormat="1" ht="12" customHeight="1" x14ac:dyDescent="0.2">
      <c r="A1079" s="239">
        <v>23201173</v>
      </c>
      <c r="B1079" s="240" t="s">
        <v>2702</v>
      </c>
      <c r="C1079" s="200" t="s">
        <v>1386</v>
      </c>
      <c r="D1079" s="201" t="s">
        <v>479</v>
      </c>
      <c r="E1079" s="170"/>
      <c r="F1079" s="200"/>
      <c r="G1079" s="201"/>
      <c r="H1079" s="202" t="s">
        <v>1684</v>
      </c>
      <c r="I1079" s="202" t="s">
        <v>1684</v>
      </c>
      <c r="J1079" s="202" t="s">
        <v>1684</v>
      </c>
      <c r="K1079" s="202" t="s">
        <v>1684</v>
      </c>
      <c r="L1079" s="202" t="s">
        <v>1685</v>
      </c>
      <c r="M1079" s="202" t="s">
        <v>479</v>
      </c>
      <c r="N1079" s="202" t="s">
        <v>479</v>
      </c>
      <c r="O1079" s="167"/>
      <c r="P1079" s="203">
        <v>0</v>
      </c>
      <c r="Q1079" s="203">
        <v>126432.24</v>
      </c>
      <c r="R1079" s="203">
        <v>122923.73</v>
      </c>
      <c r="S1079" s="203">
        <v>0</v>
      </c>
      <c r="T1079" s="203">
        <v>-186079.95</v>
      </c>
      <c r="U1079" s="203">
        <v>78302.41</v>
      </c>
      <c r="V1079" s="203">
        <v>0</v>
      </c>
      <c r="W1079" s="203">
        <v>-17944.71</v>
      </c>
      <c r="X1079" s="203">
        <v>-22951.62</v>
      </c>
      <c r="Y1079" s="203">
        <v>0</v>
      </c>
      <c r="Z1079" s="203">
        <v>-94952.66</v>
      </c>
      <c r="AA1079" s="203">
        <v>-283680.19</v>
      </c>
      <c r="AB1079" s="203">
        <v>0</v>
      </c>
      <c r="AC1079" s="203"/>
      <c r="AD1079" s="203"/>
      <c r="AE1079" s="203">
        <v>-23162.5625</v>
      </c>
      <c r="AF1079" s="215"/>
      <c r="AG1079" s="216"/>
      <c r="AH1079" s="205"/>
      <c r="AI1079" s="205"/>
      <c r="AJ1079" s="205"/>
      <c r="AK1079" s="206"/>
      <c r="AL1079" s="205">
        <v>0</v>
      </c>
      <c r="AM1079" s="207"/>
      <c r="AN1079" s="205">
        <v>-23162.5625</v>
      </c>
      <c r="AO1079" s="208">
        <v>-23162.5625</v>
      </c>
      <c r="AP1079" s="209"/>
      <c r="AQ1079" s="210">
        <v>0</v>
      </c>
      <c r="AR1079" s="205"/>
      <c r="AS1079" s="205"/>
      <c r="AT1079" s="205"/>
      <c r="AU1079" s="206"/>
      <c r="AV1079" s="205">
        <v>0</v>
      </c>
      <c r="AW1079" s="207"/>
      <c r="AX1079" s="205">
        <v>0</v>
      </c>
      <c r="AY1079" s="207">
        <v>0</v>
      </c>
      <c r="AZ1079" s="212"/>
      <c r="BA1079" s="404"/>
      <c r="BC1079" s="202" t="str">
        <f t="shared" si="126"/>
        <v/>
      </c>
      <c r="BD1079" s="202" t="str">
        <f t="shared" si="126"/>
        <v/>
      </c>
      <c r="BE1079" s="202" t="str">
        <f t="shared" si="126"/>
        <v/>
      </c>
      <c r="BF1079" s="202" t="str">
        <f t="shared" si="126"/>
        <v/>
      </c>
      <c r="BG1079" s="202" t="str">
        <f t="shared" si="122"/>
        <v>NO</v>
      </c>
      <c r="BH1079" s="202" t="str">
        <f t="shared" si="122"/>
        <v>W/C</v>
      </c>
      <c r="BI1079" s="202" t="str">
        <f t="shared" si="120"/>
        <v>W/C</v>
      </c>
      <c r="BK1079" s="202" t="b">
        <f t="shared" si="125"/>
        <v>1</v>
      </c>
      <c r="BL1079" s="202" t="b">
        <f t="shared" si="125"/>
        <v>1</v>
      </c>
      <c r="BM1079" s="202" t="b">
        <f t="shared" si="125"/>
        <v>1</v>
      </c>
      <c r="BN1079" s="202" t="b">
        <f t="shared" si="125"/>
        <v>1</v>
      </c>
      <c r="BO1079" s="202" t="b">
        <f t="shared" si="125"/>
        <v>1</v>
      </c>
      <c r="BP1079" s="202" t="b">
        <f t="shared" si="125"/>
        <v>1</v>
      </c>
      <c r="BQ1079" s="202" t="b">
        <f t="shared" si="125"/>
        <v>1</v>
      </c>
    </row>
    <row r="1080" spans="1:69" s="214" customFormat="1" ht="12" customHeight="1" x14ac:dyDescent="0.2">
      <c r="A1080" s="239">
        <v>23201193</v>
      </c>
      <c r="B1080" s="240" t="s">
        <v>2703</v>
      </c>
      <c r="C1080" s="200" t="s">
        <v>1387</v>
      </c>
      <c r="D1080" s="201" t="s">
        <v>479</v>
      </c>
      <c r="E1080" s="170"/>
      <c r="F1080" s="200"/>
      <c r="G1080" s="201"/>
      <c r="H1080" s="202" t="s">
        <v>1684</v>
      </c>
      <c r="I1080" s="202" t="s">
        <v>1684</v>
      </c>
      <c r="J1080" s="202" t="s">
        <v>1684</v>
      </c>
      <c r="K1080" s="202" t="s">
        <v>1684</v>
      </c>
      <c r="L1080" s="202" t="s">
        <v>1685</v>
      </c>
      <c r="M1080" s="202" t="s">
        <v>479</v>
      </c>
      <c r="N1080" s="202" t="s">
        <v>479</v>
      </c>
      <c r="O1080" s="167"/>
      <c r="P1080" s="203">
        <v>-22187.24</v>
      </c>
      <c r="Q1080" s="203">
        <v>-24934.62</v>
      </c>
      <c r="R1080" s="203">
        <v>-45126.34</v>
      </c>
      <c r="S1080" s="203">
        <v>-103093.75</v>
      </c>
      <c r="T1080" s="203">
        <v>-157517.13</v>
      </c>
      <c r="U1080" s="203">
        <v>-229618.84</v>
      </c>
      <c r="V1080" s="203">
        <v>-288463.11</v>
      </c>
      <c r="W1080" s="203">
        <v>-340246.65</v>
      </c>
      <c r="X1080" s="203">
        <v>-422354.35</v>
      </c>
      <c r="Y1080" s="203">
        <v>-482895.4</v>
      </c>
      <c r="Z1080" s="203">
        <v>-570605.65</v>
      </c>
      <c r="AA1080" s="203">
        <v>-658371.92000000004</v>
      </c>
      <c r="AB1080" s="203">
        <v>-816355.79</v>
      </c>
      <c r="AC1080" s="203"/>
      <c r="AD1080" s="203"/>
      <c r="AE1080" s="203">
        <v>-311874.93958333333</v>
      </c>
      <c r="AF1080" s="215"/>
      <c r="AG1080" s="216"/>
      <c r="AH1080" s="205"/>
      <c r="AI1080" s="205"/>
      <c r="AJ1080" s="205"/>
      <c r="AK1080" s="206"/>
      <c r="AL1080" s="205">
        <v>0</v>
      </c>
      <c r="AM1080" s="207"/>
      <c r="AN1080" s="205">
        <v>-311874.93958333333</v>
      </c>
      <c r="AO1080" s="208">
        <v>-311874.93958333333</v>
      </c>
      <c r="AP1080" s="209"/>
      <c r="AQ1080" s="210">
        <v>-816355.79</v>
      </c>
      <c r="AR1080" s="205"/>
      <c r="AS1080" s="205"/>
      <c r="AT1080" s="205"/>
      <c r="AU1080" s="206"/>
      <c r="AV1080" s="205">
        <v>0</v>
      </c>
      <c r="AW1080" s="207"/>
      <c r="AX1080" s="205">
        <v>-816355.79</v>
      </c>
      <c r="AY1080" s="207">
        <v>-816355.79</v>
      </c>
      <c r="AZ1080" s="212"/>
      <c r="BA1080" s="404"/>
      <c r="BC1080" s="202" t="str">
        <f t="shared" si="126"/>
        <v/>
      </c>
      <c r="BD1080" s="202" t="str">
        <f t="shared" si="126"/>
        <v/>
      </c>
      <c r="BE1080" s="202" t="str">
        <f t="shared" si="126"/>
        <v/>
      </c>
      <c r="BF1080" s="202" t="str">
        <f t="shared" si="126"/>
        <v/>
      </c>
      <c r="BG1080" s="202" t="str">
        <f t="shared" si="122"/>
        <v>NO</v>
      </c>
      <c r="BH1080" s="202" t="str">
        <f t="shared" si="122"/>
        <v>W/C</v>
      </c>
      <c r="BI1080" s="202" t="str">
        <f t="shared" si="120"/>
        <v>W/C</v>
      </c>
      <c r="BK1080" s="202" t="b">
        <f t="shared" si="125"/>
        <v>1</v>
      </c>
      <c r="BL1080" s="202" t="b">
        <f t="shared" si="125"/>
        <v>1</v>
      </c>
      <c r="BM1080" s="202" t="b">
        <f t="shared" si="125"/>
        <v>1</v>
      </c>
      <c r="BN1080" s="202" t="b">
        <f t="shared" si="125"/>
        <v>1</v>
      </c>
      <c r="BO1080" s="202" t="b">
        <f t="shared" si="125"/>
        <v>1</v>
      </c>
      <c r="BP1080" s="202" t="b">
        <f t="shared" si="125"/>
        <v>1</v>
      </c>
      <c r="BQ1080" s="202" t="b">
        <f t="shared" si="125"/>
        <v>1</v>
      </c>
    </row>
    <row r="1081" spans="1:69" s="214" customFormat="1" ht="12" customHeight="1" x14ac:dyDescent="0.2">
      <c r="A1081" s="239">
        <v>23201203</v>
      </c>
      <c r="B1081" s="240" t="s">
        <v>2704</v>
      </c>
      <c r="C1081" s="200" t="s">
        <v>1388</v>
      </c>
      <c r="D1081" s="201" t="s">
        <v>479</v>
      </c>
      <c r="E1081" s="170"/>
      <c r="F1081" s="200"/>
      <c r="G1081" s="201"/>
      <c r="H1081" s="202" t="s">
        <v>1684</v>
      </c>
      <c r="I1081" s="202" t="s">
        <v>1684</v>
      </c>
      <c r="J1081" s="202" t="s">
        <v>1684</v>
      </c>
      <c r="K1081" s="202" t="s">
        <v>1684</v>
      </c>
      <c r="L1081" s="202" t="s">
        <v>1685</v>
      </c>
      <c r="M1081" s="202" t="s">
        <v>479</v>
      </c>
      <c r="N1081" s="202" t="s">
        <v>479</v>
      </c>
      <c r="O1081" s="167"/>
      <c r="P1081" s="203">
        <v>-88.44</v>
      </c>
      <c r="Q1081" s="203">
        <v>-88.44</v>
      </c>
      <c r="R1081" s="203">
        <v>-554.80999999999995</v>
      </c>
      <c r="S1081" s="203">
        <v>-88.44</v>
      </c>
      <c r="T1081" s="203">
        <v>-88.44</v>
      </c>
      <c r="U1081" s="203">
        <v>-88.44</v>
      </c>
      <c r="V1081" s="203">
        <v>-123.22</v>
      </c>
      <c r="W1081" s="203">
        <v>-300.72000000000003</v>
      </c>
      <c r="X1081" s="203">
        <v>-88.44</v>
      </c>
      <c r="Y1081" s="203">
        <v>-313.92</v>
      </c>
      <c r="Z1081" s="203">
        <v>-490.71</v>
      </c>
      <c r="AA1081" s="203">
        <v>-318.45</v>
      </c>
      <c r="AB1081" s="203">
        <v>-290.70999999999998</v>
      </c>
      <c r="AC1081" s="203"/>
      <c r="AD1081" s="203"/>
      <c r="AE1081" s="203">
        <v>-227.80041666666668</v>
      </c>
      <c r="AF1081" s="215"/>
      <c r="AG1081" s="216"/>
      <c r="AH1081" s="205"/>
      <c r="AI1081" s="205"/>
      <c r="AJ1081" s="205"/>
      <c r="AK1081" s="206"/>
      <c r="AL1081" s="205">
        <v>0</v>
      </c>
      <c r="AM1081" s="207"/>
      <c r="AN1081" s="205">
        <v>-227.80041666666668</v>
      </c>
      <c r="AO1081" s="208">
        <v>-227.80041666666668</v>
      </c>
      <c r="AP1081" s="209"/>
      <c r="AQ1081" s="210">
        <v>-290.70999999999998</v>
      </c>
      <c r="AR1081" s="205"/>
      <c r="AS1081" s="205"/>
      <c r="AT1081" s="205"/>
      <c r="AU1081" s="206"/>
      <c r="AV1081" s="205">
        <v>0</v>
      </c>
      <c r="AW1081" s="207"/>
      <c r="AX1081" s="205">
        <v>-290.70999999999998</v>
      </c>
      <c r="AY1081" s="207">
        <v>-290.70999999999998</v>
      </c>
      <c r="AZ1081" s="212"/>
      <c r="BA1081" s="404"/>
      <c r="BC1081" s="202" t="str">
        <f t="shared" si="126"/>
        <v/>
      </c>
      <c r="BD1081" s="202" t="str">
        <f t="shared" si="126"/>
        <v/>
      </c>
      <c r="BE1081" s="202" t="str">
        <f t="shared" si="126"/>
        <v/>
      </c>
      <c r="BF1081" s="202" t="str">
        <f t="shared" si="126"/>
        <v/>
      </c>
      <c r="BG1081" s="202" t="str">
        <f t="shared" si="122"/>
        <v>NO</v>
      </c>
      <c r="BH1081" s="202" t="str">
        <f t="shared" si="122"/>
        <v>W/C</v>
      </c>
      <c r="BI1081" s="202" t="str">
        <f t="shared" si="120"/>
        <v>W/C</v>
      </c>
      <c r="BK1081" s="202" t="b">
        <f t="shared" si="125"/>
        <v>1</v>
      </c>
      <c r="BL1081" s="202" t="b">
        <f t="shared" si="125"/>
        <v>1</v>
      </c>
      <c r="BM1081" s="202" t="b">
        <f t="shared" si="125"/>
        <v>1</v>
      </c>
      <c r="BN1081" s="202" t="b">
        <f t="shared" si="125"/>
        <v>1</v>
      </c>
      <c r="BO1081" s="202" t="b">
        <f t="shared" si="125"/>
        <v>1</v>
      </c>
      <c r="BP1081" s="202" t="b">
        <f t="shared" si="125"/>
        <v>1</v>
      </c>
      <c r="BQ1081" s="202" t="b">
        <f t="shared" si="125"/>
        <v>1</v>
      </c>
    </row>
    <row r="1082" spans="1:69" s="214" customFormat="1" ht="12" customHeight="1" x14ac:dyDescent="0.2">
      <c r="A1082" s="239">
        <v>23201213</v>
      </c>
      <c r="B1082" s="240" t="s">
        <v>2705</v>
      </c>
      <c r="C1082" s="200" t="s">
        <v>1389</v>
      </c>
      <c r="D1082" s="201" t="s">
        <v>479</v>
      </c>
      <c r="E1082" s="170"/>
      <c r="F1082" s="200"/>
      <c r="G1082" s="201"/>
      <c r="H1082" s="202" t="s">
        <v>1684</v>
      </c>
      <c r="I1082" s="202" t="s">
        <v>1684</v>
      </c>
      <c r="J1082" s="202" t="s">
        <v>1684</v>
      </c>
      <c r="K1082" s="202" t="s">
        <v>1684</v>
      </c>
      <c r="L1082" s="202" t="s">
        <v>1685</v>
      </c>
      <c r="M1082" s="202" t="s">
        <v>479</v>
      </c>
      <c r="N1082" s="202" t="s">
        <v>479</v>
      </c>
      <c r="O1082" s="167"/>
      <c r="P1082" s="203">
        <v>0</v>
      </c>
      <c r="Q1082" s="203">
        <v>0</v>
      </c>
      <c r="R1082" s="203">
        <v>1500</v>
      </c>
      <c r="S1082" s="203">
        <v>1020</v>
      </c>
      <c r="T1082" s="203">
        <v>1000</v>
      </c>
      <c r="U1082" s="203">
        <v>1000</v>
      </c>
      <c r="V1082" s="203">
        <v>20</v>
      </c>
      <c r="W1082" s="203">
        <v>0</v>
      </c>
      <c r="X1082" s="203">
        <v>0</v>
      </c>
      <c r="Y1082" s="203">
        <v>0</v>
      </c>
      <c r="Z1082" s="203">
        <v>0</v>
      </c>
      <c r="AA1082" s="203">
        <v>0</v>
      </c>
      <c r="AB1082" s="203">
        <v>0</v>
      </c>
      <c r="AC1082" s="203"/>
      <c r="AD1082" s="203"/>
      <c r="AE1082" s="203">
        <v>378.33333333333331</v>
      </c>
      <c r="AF1082" s="215"/>
      <c r="AG1082" s="216"/>
      <c r="AH1082" s="205"/>
      <c r="AI1082" s="205"/>
      <c r="AJ1082" s="205"/>
      <c r="AK1082" s="206"/>
      <c r="AL1082" s="205">
        <v>0</v>
      </c>
      <c r="AM1082" s="207"/>
      <c r="AN1082" s="205">
        <v>378.33333333333331</v>
      </c>
      <c r="AO1082" s="208">
        <v>378.33333333333331</v>
      </c>
      <c r="AP1082" s="209"/>
      <c r="AQ1082" s="210">
        <v>0</v>
      </c>
      <c r="AR1082" s="205"/>
      <c r="AS1082" s="205"/>
      <c r="AT1082" s="205"/>
      <c r="AU1082" s="206"/>
      <c r="AV1082" s="205">
        <v>0</v>
      </c>
      <c r="AW1082" s="207"/>
      <c r="AX1082" s="205">
        <v>0</v>
      </c>
      <c r="AY1082" s="207">
        <v>0</v>
      </c>
      <c r="AZ1082" s="212"/>
      <c r="BA1082" s="404"/>
      <c r="BC1082" s="202" t="str">
        <f t="shared" si="126"/>
        <v/>
      </c>
      <c r="BD1082" s="202" t="str">
        <f t="shared" si="126"/>
        <v/>
      </c>
      <c r="BE1082" s="202" t="str">
        <f t="shared" si="126"/>
        <v/>
      </c>
      <c r="BF1082" s="202" t="str">
        <f t="shared" si="126"/>
        <v/>
      </c>
      <c r="BG1082" s="202" t="str">
        <f t="shared" si="122"/>
        <v>NO</v>
      </c>
      <c r="BH1082" s="202" t="str">
        <f t="shared" si="122"/>
        <v>W/C</v>
      </c>
      <c r="BI1082" s="202" t="str">
        <f t="shared" si="120"/>
        <v>W/C</v>
      </c>
      <c r="BK1082" s="202" t="b">
        <f t="shared" si="125"/>
        <v>1</v>
      </c>
      <c r="BL1082" s="202" t="b">
        <f t="shared" si="125"/>
        <v>1</v>
      </c>
      <c r="BM1082" s="202" t="b">
        <f t="shared" si="125"/>
        <v>1</v>
      </c>
      <c r="BN1082" s="202" t="b">
        <f t="shared" si="125"/>
        <v>1</v>
      </c>
      <c r="BO1082" s="202" t="b">
        <f t="shared" si="125"/>
        <v>1</v>
      </c>
      <c r="BP1082" s="202" t="b">
        <f t="shared" si="125"/>
        <v>1</v>
      </c>
      <c r="BQ1082" s="202" t="b">
        <f t="shared" si="125"/>
        <v>1</v>
      </c>
    </row>
    <row r="1083" spans="1:69" s="214" customFormat="1" ht="12" customHeight="1" x14ac:dyDescent="0.2">
      <c r="A1083" s="239">
        <v>23201251</v>
      </c>
      <c r="B1083" s="240" t="s">
        <v>2706</v>
      </c>
      <c r="C1083" s="200" t="s">
        <v>1390</v>
      </c>
      <c r="D1083" s="201" t="s">
        <v>479</v>
      </c>
      <c r="E1083" s="170"/>
      <c r="F1083" s="200"/>
      <c r="G1083" s="201"/>
      <c r="H1083" s="202" t="s">
        <v>1684</v>
      </c>
      <c r="I1083" s="202" t="s">
        <v>1684</v>
      </c>
      <c r="J1083" s="202" t="s">
        <v>1684</v>
      </c>
      <c r="K1083" s="202" t="s">
        <v>1684</v>
      </c>
      <c r="L1083" s="202" t="s">
        <v>1685</v>
      </c>
      <c r="M1083" s="202" t="s">
        <v>479</v>
      </c>
      <c r="N1083" s="202" t="s">
        <v>479</v>
      </c>
      <c r="O1083" s="167"/>
      <c r="P1083" s="203">
        <v>-450433</v>
      </c>
      <c r="Q1083" s="203">
        <v>0</v>
      </c>
      <c r="R1083" s="203">
        <v>0</v>
      </c>
      <c r="S1083" s="203">
        <v>-108718</v>
      </c>
      <c r="T1083" s="203">
        <v>-108718</v>
      </c>
      <c r="U1083" s="203">
        <v>-108718</v>
      </c>
      <c r="V1083" s="203">
        <v>-219561</v>
      </c>
      <c r="W1083" s="203">
        <v>-219561</v>
      </c>
      <c r="X1083" s="203">
        <v>-219561</v>
      </c>
      <c r="Y1083" s="203">
        <v>-331011</v>
      </c>
      <c r="Z1083" s="203">
        <v>-331011</v>
      </c>
      <c r="AA1083" s="203">
        <v>-331011</v>
      </c>
      <c r="AB1083" s="203">
        <v>-467416</v>
      </c>
      <c r="AC1083" s="203"/>
      <c r="AD1083" s="203"/>
      <c r="AE1083" s="203">
        <v>-203066.20833333334</v>
      </c>
      <c r="AF1083" s="215"/>
      <c r="AG1083" s="216"/>
      <c r="AH1083" s="205"/>
      <c r="AI1083" s="205"/>
      <c r="AJ1083" s="205"/>
      <c r="AK1083" s="206"/>
      <c r="AL1083" s="205">
        <v>0</v>
      </c>
      <c r="AM1083" s="207"/>
      <c r="AN1083" s="205">
        <v>-203066.20833333334</v>
      </c>
      <c r="AO1083" s="208">
        <v>-203066.20833333334</v>
      </c>
      <c r="AP1083" s="209"/>
      <c r="AQ1083" s="210">
        <v>-467416</v>
      </c>
      <c r="AR1083" s="205"/>
      <c r="AS1083" s="205"/>
      <c r="AT1083" s="205"/>
      <c r="AU1083" s="206"/>
      <c r="AV1083" s="205">
        <v>0</v>
      </c>
      <c r="AW1083" s="207"/>
      <c r="AX1083" s="205">
        <v>-467416</v>
      </c>
      <c r="AY1083" s="207">
        <v>-467416</v>
      </c>
      <c r="AZ1083" s="212"/>
      <c r="BA1083" s="404"/>
      <c r="BC1083" s="202" t="str">
        <f t="shared" si="126"/>
        <v/>
      </c>
      <c r="BD1083" s="202" t="str">
        <f t="shared" si="126"/>
        <v/>
      </c>
      <c r="BE1083" s="202" t="str">
        <f t="shared" si="126"/>
        <v/>
      </c>
      <c r="BF1083" s="202" t="str">
        <f t="shared" si="126"/>
        <v/>
      </c>
      <c r="BG1083" s="202" t="str">
        <f t="shared" si="122"/>
        <v>NO</v>
      </c>
      <c r="BH1083" s="202" t="str">
        <f t="shared" si="122"/>
        <v>W/C</v>
      </c>
      <c r="BI1083" s="202" t="str">
        <f t="shared" si="120"/>
        <v>W/C</v>
      </c>
      <c r="BK1083" s="202" t="b">
        <f t="shared" si="125"/>
        <v>1</v>
      </c>
      <c r="BL1083" s="202" t="b">
        <f t="shared" si="125"/>
        <v>1</v>
      </c>
      <c r="BM1083" s="202" t="b">
        <f t="shared" si="125"/>
        <v>1</v>
      </c>
      <c r="BN1083" s="202" t="b">
        <f t="shared" si="125"/>
        <v>1</v>
      </c>
      <c r="BO1083" s="202" t="b">
        <f t="shared" si="125"/>
        <v>1</v>
      </c>
      <c r="BP1083" s="202" t="b">
        <f t="shared" si="125"/>
        <v>1</v>
      </c>
      <c r="BQ1083" s="202" t="b">
        <f t="shared" si="125"/>
        <v>1</v>
      </c>
    </row>
    <row r="1084" spans="1:69" s="214" customFormat="1" ht="12" customHeight="1" x14ac:dyDescent="0.2">
      <c r="A1084" s="239">
        <v>23202173</v>
      </c>
      <c r="B1084" s="240" t="s">
        <v>2707</v>
      </c>
      <c r="C1084" s="200" t="s">
        <v>1391</v>
      </c>
      <c r="D1084" s="201" t="s">
        <v>479</v>
      </c>
      <c r="E1084" s="170"/>
      <c r="F1084" s="200"/>
      <c r="G1084" s="201"/>
      <c r="H1084" s="202" t="s">
        <v>1684</v>
      </c>
      <c r="I1084" s="202" t="s">
        <v>1684</v>
      </c>
      <c r="J1084" s="202" t="s">
        <v>1684</v>
      </c>
      <c r="K1084" s="202" t="s">
        <v>1684</v>
      </c>
      <c r="L1084" s="202" t="s">
        <v>1685</v>
      </c>
      <c r="M1084" s="202" t="s">
        <v>479</v>
      </c>
      <c r="N1084" s="202" t="s">
        <v>479</v>
      </c>
      <c r="O1084" s="167"/>
      <c r="P1084" s="203">
        <v>181.24</v>
      </c>
      <c r="Q1084" s="203">
        <v>121.44</v>
      </c>
      <c r="R1084" s="203">
        <v>161.91999999999999</v>
      </c>
      <c r="S1084" s="203">
        <v>202.4</v>
      </c>
      <c r="T1084" s="203">
        <v>242.88</v>
      </c>
      <c r="U1084" s="203">
        <v>376.61</v>
      </c>
      <c r="V1084" s="203">
        <v>305.75</v>
      </c>
      <c r="W1084" s="203">
        <v>445.51</v>
      </c>
      <c r="X1084" s="203">
        <v>456.16</v>
      </c>
      <c r="Y1084" s="203">
        <v>409.1</v>
      </c>
      <c r="Z1084" s="203">
        <v>443.55</v>
      </c>
      <c r="AA1084" s="203">
        <v>478</v>
      </c>
      <c r="AB1084" s="203">
        <v>512.45000000000005</v>
      </c>
      <c r="AC1084" s="203"/>
      <c r="AD1084" s="203"/>
      <c r="AE1084" s="203">
        <v>332.51375000000002</v>
      </c>
      <c r="AF1084" s="215"/>
      <c r="AG1084" s="216"/>
      <c r="AH1084" s="205"/>
      <c r="AI1084" s="205"/>
      <c r="AJ1084" s="205"/>
      <c r="AK1084" s="206"/>
      <c r="AL1084" s="205">
        <v>0</v>
      </c>
      <c r="AM1084" s="207"/>
      <c r="AN1084" s="205">
        <v>332.51375000000002</v>
      </c>
      <c r="AO1084" s="208">
        <v>332.51375000000002</v>
      </c>
      <c r="AP1084" s="209"/>
      <c r="AQ1084" s="210">
        <v>512.45000000000005</v>
      </c>
      <c r="AR1084" s="205"/>
      <c r="AS1084" s="205"/>
      <c r="AT1084" s="205"/>
      <c r="AU1084" s="206"/>
      <c r="AV1084" s="205">
        <v>0</v>
      </c>
      <c r="AW1084" s="207"/>
      <c r="AX1084" s="205">
        <v>512.45000000000005</v>
      </c>
      <c r="AY1084" s="207">
        <v>512.45000000000005</v>
      </c>
      <c r="AZ1084" s="212"/>
      <c r="BA1084" s="404"/>
      <c r="BC1084" s="202" t="str">
        <f t="shared" si="126"/>
        <v/>
      </c>
      <c r="BD1084" s="202" t="str">
        <f t="shared" si="126"/>
        <v/>
      </c>
      <c r="BE1084" s="202" t="str">
        <f t="shared" si="126"/>
        <v/>
      </c>
      <c r="BF1084" s="202" t="str">
        <f t="shared" si="126"/>
        <v/>
      </c>
      <c r="BG1084" s="202" t="str">
        <f t="shared" si="122"/>
        <v>NO</v>
      </c>
      <c r="BH1084" s="202" t="str">
        <f t="shared" si="122"/>
        <v>W/C</v>
      </c>
      <c r="BI1084" s="202" t="str">
        <f t="shared" si="120"/>
        <v>W/C</v>
      </c>
      <c r="BK1084" s="202" t="b">
        <f t="shared" si="125"/>
        <v>1</v>
      </c>
      <c r="BL1084" s="202" t="b">
        <f t="shared" si="125"/>
        <v>1</v>
      </c>
      <c r="BM1084" s="202" t="b">
        <f t="shared" si="125"/>
        <v>1</v>
      </c>
      <c r="BN1084" s="202" t="b">
        <f t="shared" si="125"/>
        <v>1</v>
      </c>
      <c r="BO1084" s="202" t="b">
        <f t="shared" si="125"/>
        <v>1</v>
      </c>
      <c r="BP1084" s="202" t="b">
        <f t="shared" si="125"/>
        <v>1</v>
      </c>
      <c r="BQ1084" s="202" t="b">
        <f t="shared" si="125"/>
        <v>1</v>
      </c>
    </row>
    <row r="1085" spans="1:69" s="214" customFormat="1" ht="12" customHeight="1" x14ac:dyDescent="0.2">
      <c r="A1085" s="239">
        <v>23202183</v>
      </c>
      <c r="B1085" s="240" t="s">
        <v>2708</v>
      </c>
      <c r="C1085" s="200" t="s">
        <v>1392</v>
      </c>
      <c r="D1085" s="201" t="s">
        <v>479</v>
      </c>
      <c r="E1085" s="170"/>
      <c r="F1085" s="200"/>
      <c r="G1085" s="201"/>
      <c r="H1085" s="202" t="s">
        <v>1684</v>
      </c>
      <c r="I1085" s="202" t="s">
        <v>1684</v>
      </c>
      <c r="J1085" s="202" t="s">
        <v>1684</v>
      </c>
      <c r="K1085" s="202" t="s">
        <v>1684</v>
      </c>
      <c r="L1085" s="202" t="s">
        <v>1685</v>
      </c>
      <c r="M1085" s="202" t="s">
        <v>479</v>
      </c>
      <c r="N1085" s="202" t="s">
        <v>479</v>
      </c>
      <c r="O1085" s="167"/>
      <c r="P1085" s="203">
        <v>-190204.3</v>
      </c>
      <c r="Q1085" s="203">
        <v>-727.55</v>
      </c>
      <c r="R1085" s="203">
        <v>0</v>
      </c>
      <c r="S1085" s="203">
        <v>-138306.44</v>
      </c>
      <c r="T1085" s="203">
        <v>-1061.8900000000001</v>
      </c>
      <c r="U1085" s="203">
        <v>-66231.44</v>
      </c>
      <c r="V1085" s="203">
        <v>-71430.570000000007</v>
      </c>
      <c r="W1085" s="203">
        <v>-138587.76</v>
      </c>
      <c r="X1085" s="203">
        <v>-27087.759999999998</v>
      </c>
      <c r="Y1085" s="203">
        <v>-25148.47</v>
      </c>
      <c r="Z1085" s="203">
        <v>-208151.76</v>
      </c>
      <c r="AA1085" s="203">
        <v>-49915.33</v>
      </c>
      <c r="AB1085" s="203">
        <v>-27769.48</v>
      </c>
      <c r="AC1085" s="203"/>
      <c r="AD1085" s="203"/>
      <c r="AE1085" s="203">
        <v>-69636.32166666667</v>
      </c>
      <c r="AF1085" s="215"/>
      <c r="AG1085" s="216"/>
      <c r="AH1085" s="205"/>
      <c r="AI1085" s="205"/>
      <c r="AJ1085" s="205"/>
      <c r="AK1085" s="206"/>
      <c r="AL1085" s="205">
        <v>0</v>
      </c>
      <c r="AM1085" s="207"/>
      <c r="AN1085" s="205">
        <v>-69636.32166666667</v>
      </c>
      <c r="AO1085" s="208">
        <v>-69636.32166666667</v>
      </c>
      <c r="AP1085" s="209"/>
      <c r="AQ1085" s="210">
        <v>-27769.48</v>
      </c>
      <c r="AR1085" s="205"/>
      <c r="AS1085" s="205"/>
      <c r="AT1085" s="205"/>
      <c r="AU1085" s="206"/>
      <c r="AV1085" s="205">
        <v>0</v>
      </c>
      <c r="AW1085" s="207"/>
      <c r="AX1085" s="205">
        <v>-27769.48</v>
      </c>
      <c r="AY1085" s="207">
        <v>-27769.48</v>
      </c>
      <c r="AZ1085" s="212"/>
      <c r="BA1085" s="404"/>
      <c r="BC1085" s="202" t="str">
        <f t="shared" si="126"/>
        <v/>
      </c>
      <c r="BD1085" s="202" t="str">
        <f t="shared" si="126"/>
        <v/>
      </c>
      <c r="BE1085" s="202" t="str">
        <f t="shared" si="126"/>
        <v/>
      </c>
      <c r="BF1085" s="202" t="str">
        <f t="shared" si="126"/>
        <v/>
      </c>
      <c r="BG1085" s="202" t="str">
        <f t="shared" si="122"/>
        <v>NO</v>
      </c>
      <c r="BH1085" s="202" t="str">
        <f t="shared" si="122"/>
        <v>W/C</v>
      </c>
      <c r="BI1085" s="202" t="str">
        <f t="shared" ref="BI1085:BI1151" si="127">IF(OR(CONCATENATE(BG1085,BH1085)="NOW/C",CONCATENATE(BG1085,BH1085)="W/CNO"),"W/C","")</f>
        <v>W/C</v>
      </c>
      <c r="BK1085" s="202" t="b">
        <f t="shared" si="125"/>
        <v>1</v>
      </c>
      <c r="BL1085" s="202" t="b">
        <f t="shared" si="125"/>
        <v>1</v>
      </c>
      <c r="BM1085" s="202" t="b">
        <f t="shared" si="125"/>
        <v>1</v>
      </c>
      <c r="BN1085" s="202" t="b">
        <f t="shared" si="125"/>
        <v>1</v>
      </c>
      <c r="BO1085" s="202" t="b">
        <f t="shared" si="125"/>
        <v>1</v>
      </c>
      <c r="BP1085" s="202" t="b">
        <f t="shared" si="125"/>
        <v>1</v>
      </c>
      <c r="BQ1085" s="202" t="b">
        <f t="shared" si="125"/>
        <v>1</v>
      </c>
    </row>
    <row r="1086" spans="1:69" s="214" customFormat="1" ht="12" customHeight="1" x14ac:dyDescent="0.2">
      <c r="A1086" s="239">
        <v>23202213</v>
      </c>
      <c r="B1086" s="240" t="s">
        <v>2709</v>
      </c>
      <c r="C1086" s="200" t="s">
        <v>1393</v>
      </c>
      <c r="D1086" s="201" t="s">
        <v>479</v>
      </c>
      <c r="E1086" s="170"/>
      <c r="F1086" s="200"/>
      <c r="G1086" s="201"/>
      <c r="H1086" s="202" t="s">
        <v>1684</v>
      </c>
      <c r="I1086" s="202" t="s">
        <v>1684</v>
      </c>
      <c r="J1086" s="202" t="s">
        <v>1684</v>
      </c>
      <c r="K1086" s="202" t="s">
        <v>1684</v>
      </c>
      <c r="L1086" s="202" t="s">
        <v>1685</v>
      </c>
      <c r="M1086" s="202" t="s">
        <v>479</v>
      </c>
      <c r="N1086" s="202" t="s">
        <v>479</v>
      </c>
      <c r="O1086" s="167"/>
      <c r="P1086" s="203">
        <v>0</v>
      </c>
      <c r="Q1086" s="203">
        <v>-1745.41</v>
      </c>
      <c r="R1086" s="203">
        <v>-1743.41</v>
      </c>
      <c r="S1086" s="203">
        <v>0</v>
      </c>
      <c r="T1086" s="203">
        <v>0</v>
      </c>
      <c r="U1086" s="203">
        <v>0</v>
      </c>
      <c r="V1086" s="203">
        <v>0</v>
      </c>
      <c r="W1086" s="203">
        <v>-4689.43</v>
      </c>
      <c r="X1086" s="203">
        <v>0</v>
      </c>
      <c r="Y1086" s="203">
        <v>0</v>
      </c>
      <c r="Z1086" s="203">
        <v>0</v>
      </c>
      <c r="AA1086" s="203">
        <v>0</v>
      </c>
      <c r="AB1086" s="203">
        <v>-1525.26</v>
      </c>
      <c r="AC1086" s="203"/>
      <c r="AD1086" s="203"/>
      <c r="AE1086" s="203">
        <v>-745.07333333333327</v>
      </c>
      <c r="AF1086" s="215"/>
      <c r="AG1086" s="216"/>
      <c r="AH1086" s="205"/>
      <c r="AI1086" s="205"/>
      <c r="AJ1086" s="205"/>
      <c r="AK1086" s="206"/>
      <c r="AL1086" s="205">
        <v>0</v>
      </c>
      <c r="AM1086" s="207"/>
      <c r="AN1086" s="205">
        <v>-745.07333333333327</v>
      </c>
      <c r="AO1086" s="208">
        <v>-745.07333333333327</v>
      </c>
      <c r="AP1086" s="209"/>
      <c r="AQ1086" s="210">
        <v>-1525.26</v>
      </c>
      <c r="AR1086" s="205"/>
      <c r="AS1086" s="205"/>
      <c r="AT1086" s="205"/>
      <c r="AU1086" s="206"/>
      <c r="AV1086" s="205">
        <v>0</v>
      </c>
      <c r="AW1086" s="207"/>
      <c r="AX1086" s="205">
        <v>-1525.26</v>
      </c>
      <c r="AY1086" s="207">
        <v>-1525.26</v>
      </c>
      <c r="AZ1086" s="212"/>
      <c r="BA1086" s="404"/>
      <c r="BC1086" s="202" t="str">
        <f t="shared" si="126"/>
        <v/>
      </c>
      <c r="BD1086" s="202" t="str">
        <f t="shared" si="126"/>
        <v/>
      </c>
      <c r="BE1086" s="202" t="str">
        <f t="shared" si="126"/>
        <v/>
      </c>
      <c r="BF1086" s="202" t="str">
        <f t="shared" si="126"/>
        <v/>
      </c>
      <c r="BG1086" s="202" t="str">
        <f t="shared" si="122"/>
        <v>NO</v>
      </c>
      <c r="BH1086" s="202" t="str">
        <f t="shared" si="122"/>
        <v>W/C</v>
      </c>
      <c r="BI1086" s="202" t="str">
        <f t="shared" si="127"/>
        <v>W/C</v>
      </c>
      <c r="BK1086" s="202" t="b">
        <f t="shared" si="125"/>
        <v>1</v>
      </c>
      <c r="BL1086" s="202" t="b">
        <f t="shared" si="125"/>
        <v>1</v>
      </c>
      <c r="BM1086" s="202" t="b">
        <f t="shared" si="125"/>
        <v>1</v>
      </c>
      <c r="BN1086" s="202" t="b">
        <f t="shared" si="125"/>
        <v>1</v>
      </c>
      <c r="BO1086" s="202" t="b">
        <f t="shared" si="125"/>
        <v>1</v>
      </c>
      <c r="BP1086" s="202" t="b">
        <f t="shared" si="125"/>
        <v>1</v>
      </c>
      <c r="BQ1086" s="202" t="b">
        <f t="shared" si="125"/>
        <v>1</v>
      </c>
    </row>
    <row r="1087" spans="1:69" s="214" customFormat="1" ht="12" customHeight="1" x14ac:dyDescent="0.2">
      <c r="A1087" s="239">
        <v>23202233</v>
      </c>
      <c r="B1087" s="240" t="s">
        <v>2710</v>
      </c>
      <c r="C1087" s="200" t="s">
        <v>1394</v>
      </c>
      <c r="D1087" s="201" t="s">
        <v>479</v>
      </c>
      <c r="E1087" s="170"/>
      <c r="F1087" s="200"/>
      <c r="G1087" s="201"/>
      <c r="H1087" s="202" t="s">
        <v>1684</v>
      </c>
      <c r="I1087" s="202" t="s">
        <v>1684</v>
      </c>
      <c r="J1087" s="202" t="s">
        <v>1684</v>
      </c>
      <c r="K1087" s="202" t="s">
        <v>1684</v>
      </c>
      <c r="L1087" s="202" t="s">
        <v>1685</v>
      </c>
      <c r="M1087" s="202" t="s">
        <v>479</v>
      </c>
      <c r="N1087" s="202" t="s">
        <v>479</v>
      </c>
      <c r="O1087" s="167"/>
      <c r="P1087" s="203">
        <v>-1449593.5</v>
      </c>
      <c r="Q1087" s="203">
        <v>-731919.12</v>
      </c>
      <c r="R1087" s="203">
        <v>-260962.61</v>
      </c>
      <c r="S1087" s="203">
        <v>362731.75</v>
      </c>
      <c r="T1087" s="203">
        <v>459049.2</v>
      </c>
      <c r="U1087" s="203">
        <v>-97687.56</v>
      </c>
      <c r="V1087" s="203">
        <v>-951930.66</v>
      </c>
      <c r="W1087" s="203">
        <v>-1522552.89</v>
      </c>
      <c r="X1087" s="203">
        <v>-1600086.65</v>
      </c>
      <c r="Y1087" s="203">
        <v>-1730350.43</v>
      </c>
      <c r="Z1087" s="203">
        <v>-1993491.38</v>
      </c>
      <c r="AA1087" s="203">
        <v>-2919672.94</v>
      </c>
      <c r="AB1087" s="203">
        <v>-1891461.84</v>
      </c>
      <c r="AC1087" s="203"/>
      <c r="AD1087" s="203"/>
      <c r="AE1087" s="203">
        <v>-1054783.4133333333</v>
      </c>
      <c r="AF1087" s="215"/>
      <c r="AG1087" s="216"/>
      <c r="AH1087" s="205"/>
      <c r="AI1087" s="205"/>
      <c r="AJ1087" s="205"/>
      <c r="AK1087" s="206"/>
      <c r="AL1087" s="205">
        <v>0</v>
      </c>
      <c r="AM1087" s="207"/>
      <c r="AN1087" s="205">
        <v>-1054783.4133333333</v>
      </c>
      <c r="AO1087" s="208">
        <v>-1054783.4133333333</v>
      </c>
      <c r="AP1087" s="209"/>
      <c r="AQ1087" s="210">
        <v>-1891461.84</v>
      </c>
      <c r="AR1087" s="205"/>
      <c r="AS1087" s="205"/>
      <c r="AT1087" s="205"/>
      <c r="AU1087" s="206"/>
      <c r="AV1087" s="205">
        <v>0</v>
      </c>
      <c r="AW1087" s="207"/>
      <c r="AX1087" s="205">
        <v>-1891461.84</v>
      </c>
      <c r="AY1087" s="207">
        <v>-1891461.84</v>
      </c>
      <c r="AZ1087" s="212"/>
      <c r="BA1087" s="404"/>
      <c r="BC1087" s="202" t="str">
        <f t="shared" si="126"/>
        <v/>
      </c>
      <c r="BD1087" s="202" t="str">
        <f t="shared" si="126"/>
        <v/>
      </c>
      <c r="BE1087" s="202" t="str">
        <f t="shared" si="126"/>
        <v/>
      </c>
      <c r="BF1087" s="202" t="str">
        <f t="shared" si="126"/>
        <v/>
      </c>
      <c r="BG1087" s="202" t="str">
        <f t="shared" si="122"/>
        <v>NO</v>
      </c>
      <c r="BH1087" s="202" t="str">
        <f t="shared" si="122"/>
        <v>W/C</v>
      </c>
      <c r="BI1087" s="202" t="str">
        <f t="shared" si="127"/>
        <v>W/C</v>
      </c>
      <c r="BK1087" s="202" t="b">
        <f t="shared" si="125"/>
        <v>1</v>
      </c>
      <c r="BL1087" s="202" t="b">
        <f t="shared" si="125"/>
        <v>1</v>
      </c>
      <c r="BM1087" s="202" t="b">
        <f t="shared" si="125"/>
        <v>1</v>
      </c>
      <c r="BN1087" s="202" t="b">
        <f t="shared" si="125"/>
        <v>1</v>
      </c>
      <c r="BO1087" s="202" t="b">
        <f t="shared" si="125"/>
        <v>1</v>
      </c>
      <c r="BP1087" s="202" t="b">
        <f t="shared" si="125"/>
        <v>1</v>
      </c>
      <c r="BQ1087" s="202" t="b">
        <f t="shared" si="125"/>
        <v>1</v>
      </c>
    </row>
    <row r="1088" spans="1:69" s="214" customFormat="1" ht="12" customHeight="1" x14ac:dyDescent="0.2">
      <c r="A1088" s="239">
        <v>23202353</v>
      </c>
      <c r="B1088" s="240" t="s">
        <v>2711</v>
      </c>
      <c r="C1088" s="200" t="s">
        <v>1395</v>
      </c>
      <c r="D1088" s="201" t="s">
        <v>479</v>
      </c>
      <c r="E1088" s="170"/>
      <c r="F1088" s="200"/>
      <c r="G1088" s="201"/>
      <c r="H1088" s="202" t="s">
        <v>1684</v>
      </c>
      <c r="I1088" s="202" t="s">
        <v>1684</v>
      </c>
      <c r="J1088" s="202" t="s">
        <v>1684</v>
      </c>
      <c r="K1088" s="202" t="s">
        <v>1684</v>
      </c>
      <c r="L1088" s="202" t="s">
        <v>1685</v>
      </c>
      <c r="M1088" s="202" t="s">
        <v>479</v>
      </c>
      <c r="N1088" s="202" t="s">
        <v>479</v>
      </c>
      <c r="O1088" s="167"/>
      <c r="P1088" s="203">
        <v>-17759149.170000002</v>
      </c>
      <c r="Q1088" s="203">
        <v>-19080330.289999999</v>
      </c>
      <c r="R1088" s="203">
        <v>-18633073.870000001</v>
      </c>
      <c r="S1088" s="203">
        <v>-18600066.280000001</v>
      </c>
      <c r="T1088" s="203">
        <v>-18560044.149999999</v>
      </c>
      <c r="U1088" s="203">
        <v>-20323700.57</v>
      </c>
      <c r="V1088" s="203">
        <v>-21182465.879999999</v>
      </c>
      <c r="W1088" s="203">
        <v>-20240010.91</v>
      </c>
      <c r="X1088" s="203">
        <v>-21467764.780000001</v>
      </c>
      <c r="Y1088" s="203">
        <v>-21788195.859999999</v>
      </c>
      <c r="Z1088" s="203">
        <v>-23366815.75</v>
      </c>
      <c r="AA1088" s="203">
        <v>-24514615.120000001</v>
      </c>
      <c r="AB1088" s="203">
        <v>-24336850.09</v>
      </c>
      <c r="AC1088" s="203"/>
      <c r="AD1088" s="203"/>
      <c r="AE1088" s="203">
        <v>-20733756.924166664</v>
      </c>
      <c r="AF1088" s="215"/>
      <c r="AG1088" s="216"/>
      <c r="AH1088" s="205"/>
      <c r="AI1088" s="205"/>
      <c r="AJ1088" s="205"/>
      <c r="AK1088" s="206"/>
      <c r="AL1088" s="205">
        <v>0</v>
      </c>
      <c r="AM1088" s="207"/>
      <c r="AN1088" s="205">
        <v>-20733756.924166664</v>
      </c>
      <c r="AO1088" s="208">
        <v>-20733756.924166664</v>
      </c>
      <c r="AP1088" s="209"/>
      <c r="AQ1088" s="210">
        <v>-24336850.09</v>
      </c>
      <c r="AR1088" s="205"/>
      <c r="AS1088" s="205"/>
      <c r="AT1088" s="205"/>
      <c r="AU1088" s="206"/>
      <c r="AV1088" s="205">
        <v>0</v>
      </c>
      <c r="AW1088" s="207"/>
      <c r="AX1088" s="205">
        <v>-24336850.09</v>
      </c>
      <c r="AY1088" s="207">
        <v>-24336850.09</v>
      </c>
      <c r="AZ1088" s="212"/>
      <c r="BA1088" s="404"/>
      <c r="BC1088" s="202" t="str">
        <f t="shared" si="126"/>
        <v/>
      </c>
      <c r="BD1088" s="202" t="str">
        <f t="shared" si="126"/>
        <v/>
      </c>
      <c r="BE1088" s="202" t="str">
        <f t="shared" si="126"/>
        <v/>
      </c>
      <c r="BF1088" s="202" t="str">
        <f t="shared" si="126"/>
        <v/>
      </c>
      <c r="BG1088" s="202" t="str">
        <f t="shared" si="122"/>
        <v>NO</v>
      </c>
      <c r="BH1088" s="202" t="str">
        <f t="shared" si="122"/>
        <v>W/C</v>
      </c>
      <c r="BI1088" s="202" t="str">
        <f t="shared" si="127"/>
        <v>W/C</v>
      </c>
      <c r="BK1088" s="202" t="b">
        <f t="shared" si="125"/>
        <v>1</v>
      </c>
      <c r="BL1088" s="202" t="b">
        <f t="shared" si="125"/>
        <v>1</v>
      </c>
      <c r="BM1088" s="202" t="b">
        <f t="shared" si="125"/>
        <v>1</v>
      </c>
      <c r="BN1088" s="202" t="b">
        <f t="shared" si="125"/>
        <v>1</v>
      </c>
      <c r="BO1088" s="202" t="b">
        <f t="shared" si="125"/>
        <v>1</v>
      </c>
      <c r="BP1088" s="202" t="b">
        <f t="shared" si="125"/>
        <v>1</v>
      </c>
      <c r="BQ1088" s="202" t="b">
        <f t="shared" si="125"/>
        <v>1</v>
      </c>
    </row>
    <row r="1089" spans="1:69" s="214" customFormat="1" ht="12" customHeight="1" x14ac:dyDescent="0.25">
      <c r="A1089" s="260">
        <v>23402502</v>
      </c>
      <c r="B1089" s="261"/>
      <c r="C1089" s="308" t="s">
        <v>4927</v>
      </c>
      <c r="D1089" s="220" t="s">
        <v>478</v>
      </c>
      <c r="E1089" s="221"/>
      <c r="F1089" s="262">
        <v>43451</v>
      </c>
      <c r="G1089" s="220"/>
      <c r="H1089" s="223" t="s">
        <v>1684</v>
      </c>
      <c r="I1089" s="223" t="s">
        <v>1684</v>
      </c>
      <c r="J1089" s="223" t="s">
        <v>1684</v>
      </c>
      <c r="K1089" s="223" t="s">
        <v>478</v>
      </c>
      <c r="L1089" s="223" t="s">
        <v>1685</v>
      </c>
      <c r="M1089" s="223" t="s">
        <v>1685</v>
      </c>
      <c r="N1089" s="223" t="s">
        <v>1684</v>
      </c>
      <c r="O1089" s="224"/>
      <c r="P1089" s="225"/>
      <c r="Q1089" s="225"/>
      <c r="R1089" s="225"/>
      <c r="S1089" s="225"/>
      <c r="T1089" s="225"/>
      <c r="U1089" s="225"/>
      <c r="V1089" s="225"/>
      <c r="W1089" s="225"/>
      <c r="X1089" s="225"/>
      <c r="Y1089" s="225"/>
      <c r="Z1089" s="225"/>
      <c r="AA1089" s="225"/>
      <c r="AB1089" s="225">
        <v>-113371.06</v>
      </c>
      <c r="AC1089" s="225"/>
      <c r="AD1089" s="225"/>
      <c r="AE1089" s="225">
        <v>-4723.7941666666666</v>
      </c>
      <c r="AF1089" s="226"/>
      <c r="AG1089" s="227"/>
      <c r="AH1089" s="228"/>
      <c r="AI1089" s="228"/>
      <c r="AJ1089" s="228"/>
      <c r="AK1089" s="229">
        <v>-4723.7941666666666</v>
      </c>
      <c r="AL1089" s="228">
        <v>-4723.7941666666666</v>
      </c>
      <c r="AM1089" s="230"/>
      <c r="AN1089" s="228"/>
      <c r="AO1089" s="231">
        <v>0</v>
      </c>
      <c r="AP1089" s="228"/>
      <c r="AQ1089" s="232">
        <v>-113371.06</v>
      </c>
      <c r="AR1089" s="228"/>
      <c r="AS1089" s="228"/>
      <c r="AT1089" s="228"/>
      <c r="AU1089" s="229">
        <v>-113371.06</v>
      </c>
      <c r="AV1089" s="228">
        <v>-113371.06</v>
      </c>
      <c r="AW1089" s="230"/>
      <c r="AX1089" s="228"/>
      <c r="AY1089" s="230">
        <v>0</v>
      </c>
      <c r="AZ1089" s="234" t="s">
        <v>4866</v>
      </c>
      <c r="BA1089" s="404"/>
      <c r="BC1089" s="202"/>
      <c r="BD1089" s="202"/>
      <c r="BE1089" s="202"/>
      <c r="BF1089" s="202"/>
      <c r="BG1089" s="202"/>
      <c r="BH1089" s="202"/>
      <c r="BI1089" s="202"/>
      <c r="BK1089" s="202"/>
      <c r="BL1089" s="202"/>
      <c r="BM1089" s="202"/>
      <c r="BN1089" s="202"/>
      <c r="BO1089" s="202"/>
      <c r="BP1089" s="202"/>
      <c r="BQ1089" s="202"/>
    </row>
    <row r="1090" spans="1:69" s="214" customFormat="1" ht="12" customHeight="1" x14ac:dyDescent="0.25">
      <c r="A1090" s="260">
        <v>23409470</v>
      </c>
      <c r="B1090" s="261"/>
      <c r="C1090" s="288" t="s">
        <v>4928</v>
      </c>
      <c r="D1090" s="220" t="s">
        <v>478</v>
      </c>
      <c r="E1090" s="221"/>
      <c r="F1090" s="262">
        <v>43298</v>
      </c>
      <c r="G1090" s="220"/>
      <c r="H1090" s="223" t="s">
        <v>1684</v>
      </c>
      <c r="I1090" s="223" t="s">
        <v>1684</v>
      </c>
      <c r="J1090" s="223" t="s">
        <v>1684</v>
      </c>
      <c r="K1090" s="223" t="s">
        <v>478</v>
      </c>
      <c r="L1090" s="223" t="s">
        <v>1685</v>
      </c>
      <c r="M1090" s="223" t="s">
        <v>1685</v>
      </c>
      <c r="N1090" s="223" t="s">
        <v>1684</v>
      </c>
      <c r="O1090" s="224"/>
      <c r="P1090" s="225"/>
      <c r="Q1090" s="225"/>
      <c r="R1090" s="225"/>
      <c r="S1090" s="225"/>
      <c r="T1090" s="225"/>
      <c r="U1090" s="225"/>
      <c r="V1090" s="225"/>
      <c r="W1090" s="225">
        <v>-57308.33</v>
      </c>
      <c r="X1090" s="225">
        <v>-57308.33</v>
      </c>
      <c r="Y1090" s="225">
        <v>-57308.33</v>
      </c>
      <c r="Z1090" s="225">
        <v>-57308.33</v>
      </c>
      <c r="AA1090" s="225">
        <v>-57308.33</v>
      </c>
      <c r="AB1090" s="225">
        <v>-57308.33</v>
      </c>
      <c r="AC1090" s="225"/>
      <c r="AD1090" s="225"/>
      <c r="AE1090" s="225">
        <v>-26266.317916666667</v>
      </c>
      <c r="AF1090" s="226"/>
      <c r="AG1090" s="227"/>
      <c r="AH1090" s="228"/>
      <c r="AI1090" s="228"/>
      <c r="AJ1090" s="228"/>
      <c r="AK1090" s="229">
        <v>-26266.317916666667</v>
      </c>
      <c r="AL1090" s="228">
        <v>-26266.317916666667</v>
      </c>
      <c r="AM1090" s="230"/>
      <c r="AN1090" s="228"/>
      <c r="AO1090" s="231">
        <v>0</v>
      </c>
      <c r="AP1090" s="228"/>
      <c r="AQ1090" s="232">
        <v>-57308.33</v>
      </c>
      <c r="AR1090" s="228"/>
      <c r="AS1090" s="228"/>
      <c r="AT1090" s="228"/>
      <c r="AU1090" s="229">
        <v>-57308.33</v>
      </c>
      <c r="AV1090" s="228">
        <v>-57308.33</v>
      </c>
      <c r="AW1090" s="230"/>
      <c r="AX1090" s="228"/>
      <c r="AY1090" s="230">
        <v>0</v>
      </c>
      <c r="AZ1090" s="234" t="s">
        <v>4866</v>
      </c>
      <c r="BA1090" s="404"/>
      <c r="BC1090" s="202"/>
      <c r="BD1090" s="202"/>
      <c r="BE1090" s="202"/>
      <c r="BF1090" s="202"/>
      <c r="BG1090" s="202"/>
      <c r="BH1090" s="202"/>
      <c r="BI1090" s="202"/>
      <c r="BK1090" s="202"/>
      <c r="BL1090" s="202"/>
      <c r="BM1090" s="202"/>
      <c r="BN1090" s="202"/>
      <c r="BO1090" s="202"/>
      <c r="BP1090" s="202"/>
      <c r="BQ1090" s="202"/>
    </row>
    <row r="1091" spans="1:69" s="214" customFormat="1" ht="12" customHeight="1" x14ac:dyDescent="0.25">
      <c r="A1091" s="260">
        <v>23409500</v>
      </c>
      <c r="B1091" s="261"/>
      <c r="C1091" s="288" t="s">
        <v>4929</v>
      </c>
      <c r="D1091" s="220" t="s">
        <v>478</v>
      </c>
      <c r="E1091" s="221"/>
      <c r="F1091" s="262">
        <v>43298</v>
      </c>
      <c r="G1091" s="220"/>
      <c r="H1091" s="223" t="s">
        <v>1684</v>
      </c>
      <c r="I1091" s="223" t="s">
        <v>1684</v>
      </c>
      <c r="J1091" s="223" t="s">
        <v>1684</v>
      </c>
      <c r="K1091" s="223" t="s">
        <v>478</v>
      </c>
      <c r="L1091" s="223" t="s">
        <v>1685</v>
      </c>
      <c r="M1091" s="223" t="s">
        <v>1685</v>
      </c>
      <c r="N1091" s="223" t="s">
        <v>1684</v>
      </c>
      <c r="O1091" s="224"/>
      <c r="P1091" s="225"/>
      <c r="Q1091" s="225"/>
      <c r="R1091" s="225"/>
      <c r="S1091" s="225"/>
      <c r="T1091" s="225"/>
      <c r="U1091" s="225"/>
      <c r="V1091" s="225"/>
      <c r="W1091" s="225">
        <v>-8816.67</v>
      </c>
      <c r="X1091" s="225">
        <v>-12941.64</v>
      </c>
      <c r="Y1091" s="225">
        <v>-12941.64</v>
      </c>
      <c r="Z1091" s="225">
        <v>-12941.64</v>
      </c>
      <c r="AA1091" s="225">
        <v>-12941.64</v>
      </c>
      <c r="AB1091" s="225">
        <v>-12941.64</v>
      </c>
      <c r="AC1091" s="225"/>
      <c r="AD1091" s="225"/>
      <c r="AE1091" s="225">
        <v>-5587.8374999999987</v>
      </c>
      <c r="AF1091" s="226"/>
      <c r="AG1091" s="227"/>
      <c r="AH1091" s="228"/>
      <c r="AI1091" s="228"/>
      <c r="AJ1091" s="228"/>
      <c r="AK1091" s="229">
        <v>-5587.8374999999987</v>
      </c>
      <c r="AL1091" s="228">
        <v>-5587.8374999999987</v>
      </c>
      <c r="AM1091" s="230"/>
      <c r="AN1091" s="228"/>
      <c r="AO1091" s="231">
        <v>0</v>
      </c>
      <c r="AP1091" s="228"/>
      <c r="AQ1091" s="232">
        <v>-12941.64</v>
      </c>
      <c r="AR1091" s="228"/>
      <c r="AS1091" s="228"/>
      <c r="AT1091" s="228"/>
      <c r="AU1091" s="229">
        <v>-12941.64</v>
      </c>
      <c r="AV1091" s="228">
        <v>-12941.64</v>
      </c>
      <c r="AW1091" s="230"/>
      <c r="AX1091" s="228"/>
      <c r="AY1091" s="230">
        <v>0</v>
      </c>
      <c r="AZ1091" s="234" t="s">
        <v>4866</v>
      </c>
      <c r="BA1091" s="404"/>
      <c r="BC1091" s="202"/>
      <c r="BD1091" s="202"/>
      <c r="BE1091" s="202"/>
      <c r="BF1091" s="202"/>
      <c r="BG1091" s="202"/>
      <c r="BH1091" s="202"/>
      <c r="BI1091" s="202"/>
      <c r="BK1091" s="202"/>
      <c r="BL1091" s="202"/>
      <c r="BM1091" s="202"/>
      <c r="BN1091" s="202"/>
      <c r="BO1091" s="202"/>
      <c r="BP1091" s="202"/>
      <c r="BQ1091" s="202"/>
    </row>
    <row r="1092" spans="1:69" s="214" customFormat="1" ht="12" customHeight="1" x14ac:dyDescent="0.2">
      <c r="A1092" s="295">
        <v>23500003</v>
      </c>
      <c r="B1092" s="296" t="s">
        <v>2712</v>
      </c>
      <c r="C1092" s="200" t="s">
        <v>234</v>
      </c>
      <c r="D1092" s="201" t="s">
        <v>1688</v>
      </c>
      <c r="E1092" s="170"/>
      <c r="F1092" s="200"/>
      <c r="G1092" s="201"/>
      <c r="H1092" s="202" t="s">
        <v>1684</v>
      </c>
      <c r="I1092" s="202" t="s">
        <v>476</v>
      </c>
      <c r="J1092" s="202" t="s">
        <v>477</v>
      </c>
      <c r="K1092" s="202" t="s">
        <v>1684</v>
      </c>
      <c r="L1092" s="202" t="s">
        <v>1685</v>
      </c>
      <c r="M1092" s="202" t="s">
        <v>1685</v>
      </c>
      <c r="N1092" s="202" t="s">
        <v>1684</v>
      </c>
      <c r="O1092" s="167"/>
      <c r="P1092" s="203">
        <v>-38144331.890000001</v>
      </c>
      <c r="Q1092" s="203">
        <v>-38050432.270000003</v>
      </c>
      <c r="R1092" s="203">
        <v>-38259272.850000001</v>
      </c>
      <c r="S1092" s="203">
        <v>-38378809.840000004</v>
      </c>
      <c r="T1092" s="203">
        <v>-38658610.049999997</v>
      </c>
      <c r="U1092" s="203">
        <v>-39079683.719999999</v>
      </c>
      <c r="V1092" s="203">
        <v>-39660917.729999997</v>
      </c>
      <c r="W1092" s="203">
        <v>-39930808.579999998</v>
      </c>
      <c r="X1092" s="203">
        <v>-40249294.609999999</v>
      </c>
      <c r="Y1092" s="203">
        <v>-40222152.850000001</v>
      </c>
      <c r="Z1092" s="203">
        <v>-40039034.359999999</v>
      </c>
      <c r="AA1092" s="203">
        <v>-39736122.280000001</v>
      </c>
      <c r="AB1092" s="203">
        <v>-39034010.25</v>
      </c>
      <c r="AC1092" s="203"/>
      <c r="AD1092" s="203"/>
      <c r="AE1092" s="203">
        <v>-39237859.184166662</v>
      </c>
      <c r="AF1092" s="215" t="s">
        <v>235</v>
      </c>
      <c r="AG1092" s="216" t="s">
        <v>1396</v>
      </c>
      <c r="AH1092" s="205"/>
      <c r="AI1092" s="205">
        <v>-25971538.993999917</v>
      </c>
      <c r="AJ1092" s="205">
        <v>-13266320.190166749</v>
      </c>
      <c r="AK1092" s="206"/>
      <c r="AL1092" s="205">
        <v>-39237859.18416667</v>
      </c>
      <c r="AM1092" s="207"/>
      <c r="AN1092" s="205"/>
      <c r="AO1092" s="208">
        <v>0</v>
      </c>
      <c r="AP1092" s="209"/>
      <c r="AQ1092" s="210">
        <v>-39034010.25</v>
      </c>
      <c r="AR1092" s="205"/>
      <c r="AS1092" s="205">
        <v>-25836611.384475</v>
      </c>
      <c r="AT1092" s="205">
        <v>-13197398.865525</v>
      </c>
      <c r="AU1092" s="206"/>
      <c r="AV1092" s="205">
        <v>-39034010.25</v>
      </c>
      <c r="AW1092" s="207"/>
      <c r="AX1092" s="205"/>
      <c r="AY1092" s="207">
        <v>0</v>
      </c>
      <c r="AZ1092" s="212"/>
      <c r="BA1092" s="404"/>
      <c r="BC1092" s="202" t="str">
        <f t="shared" si="126"/>
        <v/>
      </c>
      <c r="BD1092" s="202" t="str">
        <f t="shared" si="126"/>
        <v>ERB</v>
      </c>
      <c r="BE1092" s="202" t="str">
        <f t="shared" si="126"/>
        <v>GRB</v>
      </c>
      <c r="BF1092" s="202" t="str">
        <f t="shared" si="126"/>
        <v/>
      </c>
      <c r="BG1092" s="202" t="str">
        <f t="shared" si="122"/>
        <v>NO</v>
      </c>
      <c r="BH1092" s="202" t="str">
        <f t="shared" si="122"/>
        <v>NO</v>
      </c>
      <c r="BI1092" s="202" t="str">
        <f t="shared" si="127"/>
        <v/>
      </c>
      <c r="BK1092" s="202" t="b">
        <f t="shared" ref="BK1092:BQ1123" si="128">BC1092=H1092</f>
        <v>1</v>
      </c>
      <c r="BL1092" s="202" t="b">
        <f t="shared" si="128"/>
        <v>1</v>
      </c>
      <c r="BM1092" s="202" t="b">
        <f t="shared" si="128"/>
        <v>1</v>
      </c>
      <c r="BN1092" s="202" t="b">
        <f t="shared" si="128"/>
        <v>1</v>
      </c>
      <c r="BO1092" s="202" t="b">
        <f t="shared" si="128"/>
        <v>1</v>
      </c>
      <c r="BP1092" s="202" t="b">
        <f t="shared" si="128"/>
        <v>1</v>
      </c>
      <c r="BQ1092" s="202" t="b">
        <f t="shared" si="128"/>
        <v>1</v>
      </c>
    </row>
    <row r="1093" spans="1:69" s="214" customFormat="1" ht="12" customHeight="1" x14ac:dyDescent="0.2">
      <c r="A1093" s="417">
        <v>23500011</v>
      </c>
      <c r="B1093" s="418" t="s">
        <v>2713</v>
      </c>
      <c r="C1093" s="200" t="s">
        <v>233</v>
      </c>
      <c r="D1093" s="201" t="s">
        <v>476</v>
      </c>
      <c r="E1093" s="170"/>
      <c r="F1093" s="200"/>
      <c r="G1093" s="201"/>
      <c r="H1093" s="202" t="s">
        <v>1684</v>
      </c>
      <c r="I1093" s="202" t="s">
        <v>476</v>
      </c>
      <c r="J1093" s="202" t="s">
        <v>1684</v>
      </c>
      <c r="K1093" s="202" t="s">
        <v>1684</v>
      </c>
      <c r="L1093" s="202" t="s">
        <v>1685</v>
      </c>
      <c r="M1093" s="202" t="s">
        <v>1685</v>
      </c>
      <c r="N1093" s="202" t="s">
        <v>1684</v>
      </c>
      <c r="O1093" s="167"/>
      <c r="P1093" s="203">
        <v>-6998673.1799999997</v>
      </c>
      <c r="Q1093" s="203">
        <v>-7028673.1799999997</v>
      </c>
      <c r="R1093" s="203">
        <v>-7148673.1799999997</v>
      </c>
      <c r="S1093" s="203">
        <v>-7328673.1799999997</v>
      </c>
      <c r="T1093" s="203">
        <v>-7328673.1799999997</v>
      </c>
      <c r="U1093" s="203">
        <v>-7438673.1799999997</v>
      </c>
      <c r="V1093" s="203">
        <v>-2038423.18</v>
      </c>
      <c r="W1093" s="203">
        <v>-2369923.1800000002</v>
      </c>
      <c r="X1093" s="203">
        <v>-2451923.1800000002</v>
      </c>
      <c r="Y1093" s="203">
        <v>-2621923.1800000002</v>
      </c>
      <c r="Z1093" s="203">
        <v>-2851923.18</v>
      </c>
      <c r="AA1093" s="203">
        <v>-2995643.46</v>
      </c>
      <c r="AB1093" s="203">
        <v>-2995643.46</v>
      </c>
      <c r="AC1093" s="203"/>
      <c r="AD1093" s="203"/>
      <c r="AE1093" s="203">
        <v>-4716690.2983333329</v>
      </c>
      <c r="AF1093" s="215">
        <v>28</v>
      </c>
      <c r="AG1093" s="216"/>
      <c r="AH1093" s="205"/>
      <c r="AI1093" s="205">
        <v>-4716690.2983333329</v>
      </c>
      <c r="AJ1093" s="205"/>
      <c r="AK1093" s="206"/>
      <c r="AL1093" s="205">
        <v>-4716690.2983333329</v>
      </c>
      <c r="AM1093" s="207"/>
      <c r="AN1093" s="205"/>
      <c r="AO1093" s="208">
        <v>0</v>
      </c>
      <c r="AP1093" s="209"/>
      <c r="AQ1093" s="210">
        <v>-2995643.46</v>
      </c>
      <c r="AR1093" s="205"/>
      <c r="AS1093" s="205">
        <v>-2995643.46</v>
      </c>
      <c r="AT1093" s="205"/>
      <c r="AU1093" s="206"/>
      <c r="AV1093" s="205">
        <v>-2995643.46</v>
      </c>
      <c r="AW1093" s="207"/>
      <c r="AX1093" s="205"/>
      <c r="AY1093" s="207">
        <v>0</v>
      </c>
      <c r="AZ1093" s="212"/>
      <c r="BA1093" s="404"/>
      <c r="BC1093" s="202" t="str">
        <f t="shared" si="126"/>
        <v/>
      </c>
      <c r="BD1093" s="202" t="str">
        <f t="shared" si="126"/>
        <v>ERB</v>
      </c>
      <c r="BE1093" s="202" t="str">
        <f t="shared" si="126"/>
        <v/>
      </c>
      <c r="BF1093" s="202" t="str">
        <f t="shared" si="126"/>
        <v/>
      </c>
      <c r="BG1093" s="202" t="str">
        <f t="shared" si="122"/>
        <v>NO</v>
      </c>
      <c r="BH1093" s="202" t="str">
        <f t="shared" si="122"/>
        <v>NO</v>
      </c>
      <c r="BI1093" s="202" t="str">
        <f t="shared" si="127"/>
        <v/>
      </c>
      <c r="BK1093" s="202" t="b">
        <f t="shared" si="128"/>
        <v>1</v>
      </c>
      <c r="BL1093" s="202" t="b">
        <f t="shared" si="128"/>
        <v>1</v>
      </c>
      <c r="BM1093" s="202" t="b">
        <f t="shared" si="128"/>
        <v>1</v>
      </c>
      <c r="BN1093" s="202" t="b">
        <f t="shared" si="128"/>
        <v>1</v>
      </c>
      <c r="BO1093" s="202" t="b">
        <f t="shared" si="128"/>
        <v>1</v>
      </c>
      <c r="BP1093" s="202" t="b">
        <f t="shared" si="128"/>
        <v>1</v>
      </c>
      <c r="BQ1093" s="202" t="b">
        <f t="shared" si="128"/>
        <v>1</v>
      </c>
    </row>
    <row r="1094" spans="1:69" s="214" customFormat="1" ht="12" customHeight="1" x14ac:dyDescent="0.2">
      <c r="A1094" s="239">
        <v>23600021</v>
      </c>
      <c r="B1094" s="240" t="s">
        <v>2714</v>
      </c>
      <c r="C1094" s="200" t="s">
        <v>1397</v>
      </c>
      <c r="D1094" s="201" t="s">
        <v>479</v>
      </c>
      <c r="E1094" s="170"/>
      <c r="F1094" s="200"/>
      <c r="G1094" s="201"/>
      <c r="H1094" s="202" t="s">
        <v>1684</v>
      </c>
      <c r="I1094" s="202" t="s">
        <v>1684</v>
      </c>
      <c r="J1094" s="202" t="s">
        <v>1684</v>
      </c>
      <c r="K1094" s="202" t="s">
        <v>1684</v>
      </c>
      <c r="L1094" s="202" t="s">
        <v>1685</v>
      </c>
      <c r="M1094" s="202" t="s">
        <v>479</v>
      </c>
      <c r="N1094" s="202" t="s">
        <v>479</v>
      </c>
      <c r="O1094" s="167"/>
      <c r="P1094" s="203">
        <v>-5946376.9500000002</v>
      </c>
      <c r="Q1094" s="203">
        <v>-5473016.7999999998</v>
      </c>
      <c r="R1094" s="203">
        <v>-5216658.24</v>
      </c>
      <c r="S1094" s="203">
        <v>-4804327.01</v>
      </c>
      <c r="T1094" s="203">
        <v>-4201190.38</v>
      </c>
      <c r="U1094" s="203">
        <v>-3767924.43</v>
      </c>
      <c r="V1094" s="203">
        <v>-3802994.6</v>
      </c>
      <c r="W1094" s="203">
        <v>-4242803.8600000003</v>
      </c>
      <c r="X1094" s="203">
        <v>-3967348.81</v>
      </c>
      <c r="Y1094" s="203">
        <v>-3622932.33</v>
      </c>
      <c r="Z1094" s="203">
        <v>-4394556.37</v>
      </c>
      <c r="AA1094" s="203">
        <v>-5006618.5199999996</v>
      </c>
      <c r="AB1094" s="203">
        <v>-5475377.0599999996</v>
      </c>
      <c r="AC1094" s="203"/>
      <c r="AD1094" s="203"/>
      <c r="AE1094" s="203">
        <v>-4517604.0295833331</v>
      </c>
      <c r="AF1094" s="215"/>
      <c r="AG1094" s="216"/>
      <c r="AH1094" s="205"/>
      <c r="AI1094" s="205"/>
      <c r="AJ1094" s="205"/>
      <c r="AK1094" s="206"/>
      <c r="AL1094" s="205">
        <v>0</v>
      </c>
      <c r="AM1094" s="207"/>
      <c r="AN1094" s="205">
        <v>-4517604.0295833331</v>
      </c>
      <c r="AO1094" s="208">
        <v>-4517604.0295833331</v>
      </c>
      <c r="AP1094" s="209"/>
      <c r="AQ1094" s="210">
        <v>-5475377.0599999996</v>
      </c>
      <c r="AR1094" s="205"/>
      <c r="AS1094" s="205"/>
      <c r="AT1094" s="205"/>
      <c r="AU1094" s="206"/>
      <c r="AV1094" s="205">
        <v>0</v>
      </c>
      <c r="AW1094" s="207"/>
      <c r="AX1094" s="205">
        <v>-5475377.0599999996</v>
      </c>
      <c r="AY1094" s="207">
        <v>-5475377.0599999996</v>
      </c>
      <c r="AZ1094" s="212"/>
      <c r="BA1094" s="404"/>
      <c r="BC1094" s="202" t="str">
        <f t="shared" si="126"/>
        <v/>
      </c>
      <c r="BD1094" s="202" t="str">
        <f t="shared" si="126"/>
        <v/>
      </c>
      <c r="BE1094" s="202" t="str">
        <f t="shared" si="126"/>
        <v/>
      </c>
      <c r="BF1094" s="202" t="str">
        <f t="shared" si="126"/>
        <v/>
      </c>
      <c r="BG1094" s="202" t="str">
        <f t="shared" si="122"/>
        <v>NO</v>
      </c>
      <c r="BH1094" s="202" t="str">
        <f t="shared" si="122"/>
        <v>W/C</v>
      </c>
      <c r="BI1094" s="202" t="str">
        <f t="shared" si="127"/>
        <v>W/C</v>
      </c>
      <c r="BK1094" s="202" t="b">
        <f t="shared" si="128"/>
        <v>1</v>
      </c>
      <c r="BL1094" s="202" t="b">
        <f t="shared" si="128"/>
        <v>1</v>
      </c>
      <c r="BM1094" s="202" t="b">
        <f t="shared" si="128"/>
        <v>1</v>
      </c>
      <c r="BN1094" s="202" t="b">
        <f t="shared" si="128"/>
        <v>1</v>
      </c>
      <c r="BO1094" s="202" t="b">
        <f t="shared" si="128"/>
        <v>1</v>
      </c>
      <c r="BP1094" s="202" t="b">
        <f t="shared" si="128"/>
        <v>1</v>
      </c>
      <c r="BQ1094" s="202" t="b">
        <f t="shared" si="128"/>
        <v>1</v>
      </c>
    </row>
    <row r="1095" spans="1:69" s="214" customFormat="1" ht="12" customHeight="1" x14ac:dyDescent="0.2">
      <c r="A1095" s="239">
        <v>23600022</v>
      </c>
      <c r="B1095" s="240" t="s">
        <v>2715</v>
      </c>
      <c r="C1095" s="200" t="s">
        <v>1398</v>
      </c>
      <c r="D1095" s="201" t="s">
        <v>479</v>
      </c>
      <c r="E1095" s="170"/>
      <c r="F1095" s="200"/>
      <c r="G1095" s="201"/>
      <c r="H1095" s="202" t="s">
        <v>1684</v>
      </c>
      <c r="I1095" s="202" t="s">
        <v>1684</v>
      </c>
      <c r="J1095" s="202" t="s">
        <v>1684</v>
      </c>
      <c r="K1095" s="202" t="s">
        <v>1684</v>
      </c>
      <c r="L1095" s="202" t="s">
        <v>1685</v>
      </c>
      <c r="M1095" s="202" t="s">
        <v>479</v>
      </c>
      <c r="N1095" s="202" t="s">
        <v>479</v>
      </c>
      <c r="O1095" s="167"/>
      <c r="P1095" s="203">
        <v>-2645086.54</v>
      </c>
      <c r="Q1095" s="203">
        <v>-2287143.2799999998</v>
      </c>
      <c r="R1095" s="203">
        <v>-2376969.04</v>
      </c>
      <c r="S1095" s="203">
        <v>-1918737.24</v>
      </c>
      <c r="T1095" s="203">
        <v>-1457043.7</v>
      </c>
      <c r="U1095" s="203">
        <v>-972205.18</v>
      </c>
      <c r="V1095" s="203">
        <v>-964205.7</v>
      </c>
      <c r="W1095" s="203">
        <v>-826611.47</v>
      </c>
      <c r="X1095" s="203">
        <v>-870268.85</v>
      </c>
      <c r="Y1095" s="203">
        <v>-982560.8</v>
      </c>
      <c r="Z1095" s="203">
        <v>-1600267.64</v>
      </c>
      <c r="AA1095" s="203">
        <v>-1936311.75</v>
      </c>
      <c r="AB1095" s="203">
        <v>-2318086.25</v>
      </c>
      <c r="AC1095" s="203"/>
      <c r="AD1095" s="203"/>
      <c r="AE1095" s="203">
        <v>-1556159.2537500001</v>
      </c>
      <c r="AF1095" s="215"/>
      <c r="AG1095" s="216"/>
      <c r="AH1095" s="205"/>
      <c r="AI1095" s="205"/>
      <c r="AJ1095" s="205"/>
      <c r="AK1095" s="206"/>
      <c r="AL1095" s="205">
        <v>0</v>
      </c>
      <c r="AM1095" s="207"/>
      <c r="AN1095" s="205">
        <v>-1556159.2537500001</v>
      </c>
      <c r="AO1095" s="208">
        <v>-1556159.2537500001</v>
      </c>
      <c r="AP1095" s="209"/>
      <c r="AQ1095" s="210">
        <v>-2318086.25</v>
      </c>
      <c r="AR1095" s="205"/>
      <c r="AS1095" s="205"/>
      <c r="AT1095" s="205"/>
      <c r="AU1095" s="206"/>
      <c r="AV1095" s="205">
        <v>0</v>
      </c>
      <c r="AW1095" s="207"/>
      <c r="AX1095" s="205">
        <v>-2318086.25</v>
      </c>
      <c r="AY1095" s="207">
        <v>-2318086.25</v>
      </c>
      <c r="AZ1095" s="212"/>
      <c r="BA1095" s="404"/>
      <c r="BC1095" s="202" t="str">
        <f t="shared" si="126"/>
        <v/>
      </c>
      <c r="BD1095" s="202" t="str">
        <f t="shared" si="126"/>
        <v/>
      </c>
      <c r="BE1095" s="202" t="str">
        <f t="shared" si="126"/>
        <v/>
      </c>
      <c r="BF1095" s="202" t="str">
        <f t="shared" si="126"/>
        <v/>
      </c>
      <c r="BG1095" s="202" t="str">
        <f t="shared" si="122"/>
        <v>NO</v>
      </c>
      <c r="BH1095" s="202" t="str">
        <f t="shared" si="122"/>
        <v>W/C</v>
      </c>
      <c r="BI1095" s="202" t="str">
        <f t="shared" si="127"/>
        <v>W/C</v>
      </c>
      <c r="BK1095" s="202" t="b">
        <f t="shared" si="128"/>
        <v>1</v>
      </c>
      <c r="BL1095" s="202" t="b">
        <f t="shared" si="128"/>
        <v>1</v>
      </c>
      <c r="BM1095" s="202" t="b">
        <f t="shared" si="128"/>
        <v>1</v>
      </c>
      <c r="BN1095" s="202" t="b">
        <f t="shared" si="128"/>
        <v>1</v>
      </c>
      <c r="BO1095" s="202" t="b">
        <f t="shared" si="128"/>
        <v>1</v>
      </c>
      <c r="BP1095" s="202" t="b">
        <f t="shared" si="128"/>
        <v>1</v>
      </c>
      <c r="BQ1095" s="202" t="b">
        <f t="shared" si="128"/>
        <v>1</v>
      </c>
    </row>
    <row r="1096" spans="1:69" s="214" customFormat="1" ht="12" customHeight="1" x14ac:dyDescent="0.2">
      <c r="A1096" s="293">
        <v>23600033</v>
      </c>
      <c r="B1096" s="294" t="s">
        <v>2716</v>
      </c>
      <c r="C1096" s="200" t="s">
        <v>1399</v>
      </c>
      <c r="D1096" s="201" t="s">
        <v>479</v>
      </c>
      <c r="E1096" s="170"/>
      <c r="F1096" s="200"/>
      <c r="G1096" s="201"/>
      <c r="H1096" s="202" t="s">
        <v>1684</v>
      </c>
      <c r="I1096" s="202" t="s">
        <v>1684</v>
      </c>
      <c r="J1096" s="202" t="s">
        <v>1684</v>
      </c>
      <c r="K1096" s="202" t="s">
        <v>1684</v>
      </c>
      <c r="L1096" s="202" t="s">
        <v>1685</v>
      </c>
      <c r="M1096" s="202" t="s">
        <v>479</v>
      </c>
      <c r="N1096" s="202" t="s">
        <v>479</v>
      </c>
      <c r="O1096" s="237"/>
      <c r="P1096" s="203">
        <v>1930464.6</v>
      </c>
      <c r="Q1096" s="203">
        <v>42123.779999999795</v>
      </c>
      <c r="R1096" s="203">
        <v>-604847.91999999993</v>
      </c>
      <c r="S1096" s="203">
        <v>185819.3900000006</v>
      </c>
      <c r="T1096" s="203">
        <v>525067.81999999983</v>
      </c>
      <c r="U1096" s="203">
        <v>-614757.75</v>
      </c>
      <c r="V1096" s="203">
        <v>1900767.3499999999</v>
      </c>
      <c r="W1096" s="203">
        <v>318406.14</v>
      </c>
      <c r="X1096" s="203">
        <v>-2240490.02</v>
      </c>
      <c r="Y1096" s="203">
        <v>1967111.54</v>
      </c>
      <c r="Z1096" s="203">
        <v>6158906.5199999996</v>
      </c>
      <c r="AA1096" s="203">
        <v>3205125.11</v>
      </c>
      <c r="AB1096" s="203">
        <v>504096.95</v>
      </c>
      <c r="AC1096" s="203"/>
      <c r="AD1096" s="203"/>
      <c r="AE1096" s="203">
        <v>1005042.7279166667</v>
      </c>
      <c r="AF1096" s="215"/>
      <c r="AG1096" s="216"/>
      <c r="AH1096" s="205"/>
      <c r="AI1096" s="205"/>
      <c r="AJ1096" s="205"/>
      <c r="AK1096" s="206"/>
      <c r="AL1096" s="205">
        <v>0</v>
      </c>
      <c r="AM1096" s="207"/>
      <c r="AN1096" s="205">
        <v>1005042.7279166667</v>
      </c>
      <c r="AO1096" s="208">
        <v>1005042.7279166667</v>
      </c>
      <c r="AP1096" s="205"/>
      <c r="AQ1096" s="210">
        <v>504096.95</v>
      </c>
      <c r="AR1096" s="205"/>
      <c r="AS1096" s="205"/>
      <c r="AT1096" s="205"/>
      <c r="AU1096" s="206"/>
      <c r="AV1096" s="205">
        <v>0</v>
      </c>
      <c r="AW1096" s="207"/>
      <c r="AX1096" s="205">
        <v>504096.95</v>
      </c>
      <c r="AY1096" s="207">
        <v>504096.95</v>
      </c>
      <c r="AZ1096" s="212"/>
      <c r="BA1096" s="404"/>
      <c r="BC1096" s="202" t="str">
        <f t="shared" si="126"/>
        <v/>
      </c>
      <c r="BD1096" s="202" t="str">
        <f t="shared" si="126"/>
        <v/>
      </c>
      <c r="BE1096" s="202" t="str">
        <f t="shared" si="126"/>
        <v/>
      </c>
      <c r="BF1096" s="202" t="str">
        <f t="shared" si="126"/>
        <v/>
      </c>
      <c r="BG1096" s="202" t="str">
        <f t="shared" si="122"/>
        <v>NO</v>
      </c>
      <c r="BH1096" s="202" t="str">
        <f t="shared" si="122"/>
        <v>W/C</v>
      </c>
      <c r="BI1096" s="202" t="str">
        <f t="shared" si="127"/>
        <v>W/C</v>
      </c>
      <c r="BK1096" s="202" t="b">
        <f t="shared" si="128"/>
        <v>1</v>
      </c>
      <c r="BL1096" s="202" t="b">
        <f t="shared" si="128"/>
        <v>1</v>
      </c>
      <c r="BM1096" s="202" t="b">
        <f t="shared" si="128"/>
        <v>1</v>
      </c>
      <c r="BN1096" s="202" t="b">
        <f t="shared" si="128"/>
        <v>1</v>
      </c>
      <c r="BO1096" s="202" t="b">
        <f t="shared" si="128"/>
        <v>1</v>
      </c>
      <c r="BP1096" s="202" t="b">
        <f t="shared" si="128"/>
        <v>1</v>
      </c>
      <c r="BQ1096" s="202" t="b">
        <f t="shared" si="128"/>
        <v>1</v>
      </c>
    </row>
    <row r="1097" spans="1:69" s="214" customFormat="1" ht="12" customHeight="1" x14ac:dyDescent="0.2">
      <c r="A1097" s="239">
        <v>23600063</v>
      </c>
      <c r="B1097" s="240" t="s">
        <v>2717</v>
      </c>
      <c r="C1097" s="200" t="s">
        <v>1400</v>
      </c>
      <c r="D1097" s="201" t="s">
        <v>479</v>
      </c>
      <c r="E1097" s="170"/>
      <c r="F1097" s="200"/>
      <c r="G1097" s="201"/>
      <c r="H1097" s="202" t="s">
        <v>1684</v>
      </c>
      <c r="I1097" s="202" t="s">
        <v>1684</v>
      </c>
      <c r="J1097" s="202" t="s">
        <v>1684</v>
      </c>
      <c r="K1097" s="202" t="s">
        <v>1684</v>
      </c>
      <c r="L1097" s="202" t="s">
        <v>1685</v>
      </c>
      <c r="M1097" s="202" t="s">
        <v>479</v>
      </c>
      <c r="N1097" s="202" t="s">
        <v>479</v>
      </c>
      <c r="O1097" s="167"/>
      <c r="P1097" s="203">
        <v>0</v>
      </c>
      <c r="Q1097" s="203">
        <v>0</v>
      </c>
      <c r="R1097" s="203">
        <v>0</v>
      </c>
      <c r="S1097" s="203">
        <v>0</v>
      </c>
      <c r="T1097" s="203">
        <v>0</v>
      </c>
      <c r="U1097" s="203">
        <v>0</v>
      </c>
      <c r="V1097" s="203">
        <v>0</v>
      </c>
      <c r="W1097" s="203">
        <v>0</v>
      </c>
      <c r="X1097" s="203">
        <v>0</v>
      </c>
      <c r="Y1097" s="203">
        <v>0</v>
      </c>
      <c r="Z1097" s="203">
        <v>0</v>
      </c>
      <c r="AA1097" s="203">
        <v>0</v>
      </c>
      <c r="AB1097" s="203">
        <v>0</v>
      </c>
      <c r="AC1097" s="203"/>
      <c r="AD1097" s="203"/>
      <c r="AE1097" s="203">
        <v>0</v>
      </c>
      <c r="AF1097" s="215"/>
      <c r="AG1097" s="216"/>
      <c r="AH1097" s="205"/>
      <c r="AI1097" s="205"/>
      <c r="AJ1097" s="205"/>
      <c r="AK1097" s="206"/>
      <c r="AL1097" s="205">
        <v>0</v>
      </c>
      <c r="AM1097" s="207"/>
      <c r="AN1097" s="205">
        <v>0</v>
      </c>
      <c r="AO1097" s="208">
        <v>0</v>
      </c>
      <c r="AP1097" s="209"/>
      <c r="AQ1097" s="210">
        <v>0</v>
      </c>
      <c r="AR1097" s="205"/>
      <c r="AS1097" s="205"/>
      <c r="AT1097" s="205"/>
      <c r="AU1097" s="206"/>
      <c r="AV1097" s="205">
        <v>0</v>
      </c>
      <c r="AW1097" s="207"/>
      <c r="AX1097" s="205">
        <v>0</v>
      </c>
      <c r="AY1097" s="207">
        <v>0</v>
      </c>
      <c r="AZ1097" s="212"/>
      <c r="BA1097" s="404"/>
      <c r="BC1097" s="202" t="str">
        <f t="shared" si="126"/>
        <v/>
      </c>
      <c r="BD1097" s="202" t="str">
        <f t="shared" si="126"/>
        <v/>
      </c>
      <c r="BE1097" s="202" t="str">
        <f t="shared" si="126"/>
        <v/>
      </c>
      <c r="BF1097" s="202" t="str">
        <f t="shared" si="126"/>
        <v/>
      </c>
      <c r="BG1097" s="202" t="str">
        <f t="shared" ref="BG1097:BH1160" si="129">IF(VALUE(AW1097),"W/C",IF(ISBLANK(AW1097),"NO","W/C"))</f>
        <v>NO</v>
      </c>
      <c r="BH1097" s="202" t="str">
        <f t="shared" si="129"/>
        <v>W/C</v>
      </c>
      <c r="BI1097" s="202" t="str">
        <f t="shared" si="127"/>
        <v>W/C</v>
      </c>
      <c r="BK1097" s="202" t="b">
        <f t="shared" si="128"/>
        <v>1</v>
      </c>
      <c r="BL1097" s="202" t="b">
        <f t="shared" si="128"/>
        <v>1</v>
      </c>
      <c r="BM1097" s="202" t="b">
        <f t="shared" si="128"/>
        <v>1</v>
      </c>
      <c r="BN1097" s="202" t="b">
        <f t="shared" si="128"/>
        <v>1</v>
      </c>
      <c r="BO1097" s="202" t="b">
        <f t="shared" si="128"/>
        <v>1</v>
      </c>
      <c r="BP1097" s="202" t="b">
        <f t="shared" si="128"/>
        <v>1</v>
      </c>
      <c r="BQ1097" s="202" t="b">
        <f t="shared" si="128"/>
        <v>1</v>
      </c>
    </row>
    <row r="1098" spans="1:69" s="214" customFormat="1" ht="12" customHeight="1" x14ac:dyDescent="0.2">
      <c r="A1098" s="239">
        <v>23600093</v>
      </c>
      <c r="B1098" s="240" t="s">
        <v>2718</v>
      </c>
      <c r="C1098" s="200" t="s">
        <v>1401</v>
      </c>
      <c r="D1098" s="201" t="s">
        <v>479</v>
      </c>
      <c r="E1098" s="170"/>
      <c r="F1098" s="200"/>
      <c r="G1098" s="201"/>
      <c r="H1098" s="202" t="s">
        <v>1684</v>
      </c>
      <c r="I1098" s="202" t="s">
        <v>1684</v>
      </c>
      <c r="J1098" s="202" t="s">
        <v>1684</v>
      </c>
      <c r="K1098" s="202" t="s">
        <v>1684</v>
      </c>
      <c r="L1098" s="202" t="s">
        <v>1685</v>
      </c>
      <c r="M1098" s="202" t="s">
        <v>479</v>
      </c>
      <c r="N1098" s="202" t="s">
        <v>479</v>
      </c>
      <c r="O1098" s="167"/>
      <c r="P1098" s="203">
        <v>0</v>
      </c>
      <c r="Q1098" s="203">
        <v>-378392.01</v>
      </c>
      <c r="R1098" s="203">
        <v>-409876</v>
      </c>
      <c r="S1098" s="203">
        <v>0</v>
      </c>
      <c r="T1098" s="203">
        <v>0</v>
      </c>
      <c r="U1098" s="203">
        <v>0</v>
      </c>
      <c r="V1098" s="203">
        <v>0</v>
      </c>
      <c r="W1098" s="203">
        <v>-367876.69</v>
      </c>
      <c r="X1098" s="203">
        <v>0</v>
      </c>
      <c r="Y1098" s="203">
        <v>0</v>
      </c>
      <c r="Z1098" s="203">
        <v>0</v>
      </c>
      <c r="AA1098" s="203">
        <v>0</v>
      </c>
      <c r="AB1098" s="203">
        <v>-458957.28</v>
      </c>
      <c r="AC1098" s="203"/>
      <c r="AD1098" s="203"/>
      <c r="AE1098" s="203">
        <v>-115468.61166666665</v>
      </c>
      <c r="AF1098" s="215"/>
      <c r="AG1098" s="216"/>
      <c r="AH1098" s="205"/>
      <c r="AI1098" s="205"/>
      <c r="AJ1098" s="205"/>
      <c r="AK1098" s="206"/>
      <c r="AL1098" s="205">
        <v>0</v>
      </c>
      <c r="AM1098" s="207"/>
      <c r="AN1098" s="205">
        <v>-115468.61166666665</v>
      </c>
      <c r="AO1098" s="208">
        <v>-115468.61166666665</v>
      </c>
      <c r="AP1098" s="209"/>
      <c r="AQ1098" s="210">
        <v>-458957.28</v>
      </c>
      <c r="AR1098" s="205"/>
      <c r="AS1098" s="205"/>
      <c r="AT1098" s="205"/>
      <c r="AU1098" s="206"/>
      <c r="AV1098" s="205">
        <v>0</v>
      </c>
      <c r="AW1098" s="207"/>
      <c r="AX1098" s="205">
        <v>-458957.28</v>
      </c>
      <c r="AY1098" s="207">
        <v>-458957.28</v>
      </c>
      <c r="AZ1098" s="212"/>
      <c r="BA1098" s="404"/>
      <c r="BC1098" s="202" t="str">
        <f t="shared" si="126"/>
        <v/>
      </c>
      <c r="BD1098" s="202" t="str">
        <f t="shared" si="126"/>
        <v/>
      </c>
      <c r="BE1098" s="202" t="str">
        <f t="shared" si="126"/>
        <v/>
      </c>
      <c r="BF1098" s="202" t="str">
        <f t="shared" si="126"/>
        <v/>
      </c>
      <c r="BG1098" s="202" t="str">
        <f t="shared" si="129"/>
        <v>NO</v>
      </c>
      <c r="BH1098" s="202" t="str">
        <f t="shared" si="129"/>
        <v>W/C</v>
      </c>
      <c r="BI1098" s="202" t="str">
        <f t="shared" si="127"/>
        <v>W/C</v>
      </c>
      <c r="BK1098" s="202" t="b">
        <f t="shared" si="128"/>
        <v>1</v>
      </c>
      <c r="BL1098" s="202" t="b">
        <f t="shared" si="128"/>
        <v>1</v>
      </c>
      <c r="BM1098" s="202" t="b">
        <f t="shared" si="128"/>
        <v>1</v>
      </c>
      <c r="BN1098" s="202" t="b">
        <f t="shared" si="128"/>
        <v>1</v>
      </c>
      <c r="BO1098" s="202" t="b">
        <f t="shared" si="128"/>
        <v>1</v>
      </c>
      <c r="BP1098" s="202" t="b">
        <f t="shared" si="128"/>
        <v>1</v>
      </c>
      <c r="BQ1098" s="202" t="b">
        <f t="shared" si="128"/>
        <v>1</v>
      </c>
    </row>
    <row r="1099" spans="1:69" s="214" customFormat="1" ht="12" customHeight="1" x14ac:dyDescent="0.2">
      <c r="A1099" s="309">
        <v>23600173</v>
      </c>
      <c r="B1099" s="201" t="s">
        <v>2719</v>
      </c>
      <c r="C1099" s="200" t="s">
        <v>1402</v>
      </c>
      <c r="D1099" s="201" t="s">
        <v>479</v>
      </c>
      <c r="E1099" s="170"/>
      <c r="F1099" s="200"/>
      <c r="G1099" s="201"/>
      <c r="H1099" s="202" t="s">
        <v>1684</v>
      </c>
      <c r="I1099" s="202" t="s">
        <v>1684</v>
      </c>
      <c r="J1099" s="202" t="s">
        <v>1684</v>
      </c>
      <c r="K1099" s="202" t="s">
        <v>1684</v>
      </c>
      <c r="L1099" s="202" t="s">
        <v>1685</v>
      </c>
      <c r="M1099" s="202" t="s">
        <v>479</v>
      </c>
      <c r="N1099" s="202" t="s">
        <v>479</v>
      </c>
      <c r="O1099" s="167"/>
      <c r="P1099" s="203">
        <v>-8934.5400000000009</v>
      </c>
      <c r="Q1099" s="203">
        <v>0</v>
      </c>
      <c r="R1099" s="203">
        <v>0</v>
      </c>
      <c r="S1099" s="203">
        <v>-2126.92</v>
      </c>
      <c r="T1099" s="203">
        <v>0</v>
      </c>
      <c r="U1099" s="203">
        <v>0</v>
      </c>
      <c r="V1099" s="203">
        <v>0</v>
      </c>
      <c r="W1099" s="203">
        <v>0</v>
      </c>
      <c r="X1099" s="203">
        <v>0</v>
      </c>
      <c r="Y1099" s="203">
        <v>0</v>
      </c>
      <c r="Z1099" s="203">
        <v>0</v>
      </c>
      <c r="AA1099" s="203">
        <v>0</v>
      </c>
      <c r="AB1099" s="203">
        <v>0</v>
      </c>
      <c r="AC1099" s="203"/>
      <c r="AD1099" s="203"/>
      <c r="AE1099" s="203">
        <v>-549.51583333333338</v>
      </c>
      <c r="AF1099" s="215"/>
      <c r="AG1099" s="216"/>
      <c r="AH1099" s="205"/>
      <c r="AI1099" s="205"/>
      <c r="AJ1099" s="205"/>
      <c r="AK1099" s="206"/>
      <c r="AL1099" s="205">
        <v>0</v>
      </c>
      <c r="AM1099" s="207"/>
      <c r="AN1099" s="205">
        <v>-549.51583333333338</v>
      </c>
      <c r="AO1099" s="208">
        <v>-549.51583333333338</v>
      </c>
      <c r="AP1099" s="209"/>
      <c r="AQ1099" s="210">
        <v>0</v>
      </c>
      <c r="AR1099" s="205"/>
      <c r="AS1099" s="205"/>
      <c r="AT1099" s="205"/>
      <c r="AU1099" s="206"/>
      <c r="AV1099" s="205">
        <v>0</v>
      </c>
      <c r="AW1099" s="207"/>
      <c r="AX1099" s="205">
        <v>0</v>
      </c>
      <c r="AY1099" s="207">
        <v>0</v>
      </c>
      <c r="AZ1099" s="212"/>
      <c r="BA1099" s="404"/>
      <c r="BC1099" s="202" t="str">
        <f t="shared" si="126"/>
        <v/>
      </c>
      <c r="BD1099" s="202" t="str">
        <f t="shared" si="126"/>
        <v/>
      </c>
      <c r="BE1099" s="202" t="str">
        <f t="shared" si="126"/>
        <v/>
      </c>
      <c r="BF1099" s="202" t="str">
        <f t="shared" si="126"/>
        <v/>
      </c>
      <c r="BG1099" s="202" t="str">
        <f t="shared" si="129"/>
        <v>NO</v>
      </c>
      <c r="BH1099" s="202" t="str">
        <f t="shared" si="129"/>
        <v>W/C</v>
      </c>
      <c r="BI1099" s="202" t="str">
        <f t="shared" si="127"/>
        <v>W/C</v>
      </c>
      <c r="BK1099" s="202" t="b">
        <f t="shared" si="128"/>
        <v>1</v>
      </c>
      <c r="BL1099" s="202" t="b">
        <f t="shared" si="128"/>
        <v>1</v>
      </c>
      <c r="BM1099" s="202" t="b">
        <f t="shared" si="128"/>
        <v>1</v>
      </c>
      <c r="BN1099" s="202" t="b">
        <f t="shared" si="128"/>
        <v>1</v>
      </c>
      <c r="BO1099" s="202" t="b">
        <f t="shared" si="128"/>
        <v>1</v>
      </c>
      <c r="BP1099" s="202" t="b">
        <f t="shared" si="128"/>
        <v>1</v>
      </c>
      <c r="BQ1099" s="202" t="b">
        <f t="shared" si="128"/>
        <v>1</v>
      </c>
    </row>
    <row r="1100" spans="1:69" s="214" customFormat="1" ht="12" customHeight="1" x14ac:dyDescent="0.2">
      <c r="A1100" s="239">
        <v>23600201</v>
      </c>
      <c r="B1100" s="240" t="s">
        <v>2720</v>
      </c>
      <c r="C1100" s="200" t="s">
        <v>1403</v>
      </c>
      <c r="D1100" s="201" t="s">
        <v>479</v>
      </c>
      <c r="E1100" s="170"/>
      <c r="F1100" s="200"/>
      <c r="G1100" s="201"/>
      <c r="H1100" s="202" t="s">
        <v>1684</v>
      </c>
      <c r="I1100" s="202" t="s">
        <v>1684</v>
      </c>
      <c r="J1100" s="202" t="s">
        <v>1684</v>
      </c>
      <c r="K1100" s="202" t="s">
        <v>1684</v>
      </c>
      <c r="L1100" s="202" t="s">
        <v>1685</v>
      </c>
      <c r="M1100" s="202" t="s">
        <v>479</v>
      </c>
      <c r="N1100" s="202" t="s">
        <v>479</v>
      </c>
      <c r="O1100" s="167"/>
      <c r="P1100" s="203">
        <v>-47617627</v>
      </c>
      <c r="Q1100" s="203">
        <v>-51826323.240000002</v>
      </c>
      <c r="R1100" s="203">
        <v>-56035018.75</v>
      </c>
      <c r="S1100" s="203">
        <v>-61608299.609999999</v>
      </c>
      <c r="T1100" s="203">
        <v>-42029532.490000002</v>
      </c>
      <c r="U1100" s="203">
        <v>-46415161.520000003</v>
      </c>
      <c r="V1100" s="203">
        <v>-50813083.840000004</v>
      </c>
      <c r="W1100" s="203">
        <v>-55198947.659999996</v>
      </c>
      <c r="X1100" s="203">
        <v>-59128072.729999997</v>
      </c>
      <c r="Y1100" s="203">
        <v>-63456845.229999997</v>
      </c>
      <c r="Z1100" s="203">
        <v>-43263838.740000002</v>
      </c>
      <c r="AA1100" s="203">
        <v>-47617105.560000002</v>
      </c>
      <c r="AB1100" s="203">
        <v>-51433379.880000003</v>
      </c>
      <c r="AC1100" s="203"/>
      <c r="AD1100" s="203"/>
      <c r="AE1100" s="203">
        <v>-52243144.400833346</v>
      </c>
      <c r="AF1100" s="215"/>
      <c r="AG1100" s="216"/>
      <c r="AH1100" s="205"/>
      <c r="AI1100" s="205"/>
      <c r="AJ1100" s="205"/>
      <c r="AK1100" s="206"/>
      <c r="AL1100" s="205">
        <v>0</v>
      </c>
      <c r="AM1100" s="207"/>
      <c r="AN1100" s="205">
        <v>-52243144.400833346</v>
      </c>
      <c r="AO1100" s="208">
        <v>-52243144.400833346</v>
      </c>
      <c r="AP1100" s="209"/>
      <c r="AQ1100" s="210">
        <v>-51433379.880000003</v>
      </c>
      <c r="AR1100" s="205"/>
      <c r="AS1100" s="205"/>
      <c r="AT1100" s="205"/>
      <c r="AU1100" s="206"/>
      <c r="AV1100" s="205">
        <v>0</v>
      </c>
      <c r="AW1100" s="207"/>
      <c r="AX1100" s="205">
        <v>-51433379.880000003</v>
      </c>
      <c r="AY1100" s="207">
        <v>-51433379.880000003</v>
      </c>
      <c r="AZ1100" s="212"/>
      <c r="BA1100" s="404"/>
      <c r="BC1100" s="202" t="str">
        <f t="shared" si="126"/>
        <v/>
      </c>
      <c r="BD1100" s="202" t="str">
        <f t="shared" si="126"/>
        <v/>
      </c>
      <c r="BE1100" s="202" t="str">
        <f t="shared" si="126"/>
        <v/>
      </c>
      <c r="BF1100" s="202" t="str">
        <f t="shared" si="126"/>
        <v/>
      </c>
      <c r="BG1100" s="202" t="str">
        <f t="shared" si="129"/>
        <v>NO</v>
      </c>
      <c r="BH1100" s="202" t="str">
        <f t="shared" si="129"/>
        <v>W/C</v>
      </c>
      <c r="BI1100" s="202" t="str">
        <f t="shared" si="127"/>
        <v>W/C</v>
      </c>
      <c r="BK1100" s="202" t="b">
        <f t="shared" si="128"/>
        <v>1</v>
      </c>
      <c r="BL1100" s="202" t="b">
        <f t="shared" si="128"/>
        <v>1</v>
      </c>
      <c r="BM1100" s="202" t="b">
        <f t="shared" si="128"/>
        <v>1</v>
      </c>
      <c r="BN1100" s="202" t="b">
        <f t="shared" si="128"/>
        <v>1</v>
      </c>
      <c r="BO1100" s="202" t="b">
        <f t="shared" si="128"/>
        <v>1</v>
      </c>
      <c r="BP1100" s="202" t="b">
        <f t="shared" si="128"/>
        <v>1</v>
      </c>
      <c r="BQ1100" s="202" t="b">
        <f t="shared" si="128"/>
        <v>1</v>
      </c>
    </row>
    <row r="1101" spans="1:69" s="214" customFormat="1" ht="12" customHeight="1" x14ac:dyDescent="0.2">
      <c r="A1101" s="239">
        <v>23600211</v>
      </c>
      <c r="B1101" s="240" t="s">
        <v>2721</v>
      </c>
      <c r="C1101" s="200" t="s">
        <v>1404</v>
      </c>
      <c r="D1101" s="201" t="s">
        <v>479</v>
      </c>
      <c r="E1101" s="170"/>
      <c r="F1101" s="200"/>
      <c r="G1101" s="201"/>
      <c r="H1101" s="202" t="s">
        <v>1684</v>
      </c>
      <c r="I1101" s="202" t="s">
        <v>1684</v>
      </c>
      <c r="J1101" s="202" t="s">
        <v>1684</v>
      </c>
      <c r="K1101" s="202" t="s">
        <v>1684</v>
      </c>
      <c r="L1101" s="202" t="s">
        <v>1685</v>
      </c>
      <c r="M1101" s="202" t="s">
        <v>479</v>
      </c>
      <c r="N1101" s="202" t="s">
        <v>479</v>
      </c>
      <c r="O1101" s="167"/>
      <c r="P1101" s="203">
        <v>-5937352.9100000001</v>
      </c>
      <c r="Q1101" s="203">
        <v>-7019501.9100000001</v>
      </c>
      <c r="R1101" s="203">
        <v>-8101069.3899999997</v>
      </c>
      <c r="S1101" s="203">
        <v>-9183211.75</v>
      </c>
      <c r="T1101" s="203">
        <v>-10265357.15</v>
      </c>
      <c r="U1101" s="203">
        <v>-5410162.2800000003</v>
      </c>
      <c r="V1101" s="203">
        <v>-5538035.0999999996</v>
      </c>
      <c r="W1101" s="203">
        <v>-6459889.54</v>
      </c>
      <c r="X1101" s="203">
        <v>-7383478.7599999998</v>
      </c>
      <c r="Y1101" s="203">
        <v>-8306485.9800000004</v>
      </c>
      <c r="Z1101" s="203">
        <v>-9229494.1999999993</v>
      </c>
      <c r="AA1101" s="203">
        <v>-4608661.74</v>
      </c>
      <c r="AB1101" s="203">
        <v>-5820202.7400000002</v>
      </c>
      <c r="AC1101" s="203"/>
      <c r="AD1101" s="203"/>
      <c r="AE1101" s="203">
        <v>-7282010.46875</v>
      </c>
      <c r="AF1101" s="215"/>
      <c r="AG1101" s="216"/>
      <c r="AH1101" s="205"/>
      <c r="AI1101" s="205"/>
      <c r="AJ1101" s="205"/>
      <c r="AK1101" s="206"/>
      <c r="AL1101" s="205">
        <v>0</v>
      </c>
      <c r="AM1101" s="207"/>
      <c r="AN1101" s="205">
        <v>-7282010.46875</v>
      </c>
      <c r="AO1101" s="208">
        <v>-7282010.46875</v>
      </c>
      <c r="AP1101" s="209"/>
      <c r="AQ1101" s="210">
        <v>-5820202.7400000002</v>
      </c>
      <c r="AR1101" s="205"/>
      <c r="AS1101" s="205"/>
      <c r="AT1101" s="205"/>
      <c r="AU1101" s="206"/>
      <c r="AV1101" s="205">
        <v>0</v>
      </c>
      <c r="AW1101" s="207"/>
      <c r="AX1101" s="205">
        <v>-5820202.7400000002</v>
      </c>
      <c r="AY1101" s="207">
        <v>-5820202.7400000002</v>
      </c>
      <c r="AZ1101" s="212"/>
      <c r="BA1101" s="404"/>
      <c r="BC1101" s="202" t="str">
        <f t="shared" si="126"/>
        <v/>
      </c>
      <c r="BD1101" s="202" t="str">
        <f t="shared" si="126"/>
        <v/>
      </c>
      <c r="BE1101" s="202" t="str">
        <f t="shared" si="126"/>
        <v/>
      </c>
      <c r="BF1101" s="202" t="str">
        <f t="shared" si="126"/>
        <v/>
      </c>
      <c r="BG1101" s="202" t="str">
        <f t="shared" si="129"/>
        <v>NO</v>
      </c>
      <c r="BH1101" s="202" t="str">
        <f t="shared" si="129"/>
        <v>W/C</v>
      </c>
      <c r="BI1101" s="202" t="str">
        <f t="shared" si="127"/>
        <v>W/C</v>
      </c>
      <c r="BK1101" s="202" t="b">
        <f t="shared" si="128"/>
        <v>1</v>
      </c>
      <c r="BL1101" s="202" t="b">
        <f t="shared" si="128"/>
        <v>1</v>
      </c>
      <c r="BM1101" s="202" t="b">
        <f t="shared" si="128"/>
        <v>1</v>
      </c>
      <c r="BN1101" s="202" t="b">
        <f t="shared" si="128"/>
        <v>1</v>
      </c>
      <c r="BO1101" s="202" t="b">
        <f t="shared" si="128"/>
        <v>1</v>
      </c>
      <c r="BP1101" s="202" t="b">
        <f t="shared" si="128"/>
        <v>1</v>
      </c>
      <c r="BQ1101" s="202" t="b">
        <f t="shared" si="128"/>
        <v>1</v>
      </c>
    </row>
    <row r="1102" spans="1:69" s="214" customFormat="1" ht="12" customHeight="1" x14ac:dyDescent="0.2">
      <c r="A1102" s="239">
        <v>23600213</v>
      </c>
      <c r="B1102" s="240" t="s">
        <v>2722</v>
      </c>
      <c r="C1102" s="200" t="s">
        <v>1405</v>
      </c>
      <c r="D1102" s="201" t="s">
        <v>479</v>
      </c>
      <c r="E1102" s="170"/>
      <c r="F1102" s="200"/>
      <c r="G1102" s="201"/>
      <c r="H1102" s="202" t="s">
        <v>1684</v>
      </c>
      <c r="I1102" s="202" t="s">
        <v>1684</v>
      </c>
      <c r="J1102" s="202" t="s">
        <v>1684</v>
      </c>
      <c r="K1102" s="202" t="s">
        <v>1684</v>
      </c>
      <c r="L1102" s="202" t="s">
        <v>1685</v>
      </c>
      <c r="M1102" s="202" t="s">
        <v>479</v>
      </c>
      <c r="N1102" s="202" t="s">
        <v>479</v>
      </c>
      <c r="O1102" s="167"/>
      <c r="P1102" s="203">
        <v>-31901.040000000001</v>
      </c>
      <c r="Q1102" s="203">
        <v>-160892.91</v>
      </c>
      <c r="R1102" s="203">
        <v>-297161.98</v>
      </c>
      <c r="S1102" s="203">
        <v>-522432.83</v>
      </c>
      <c r="T1102" s="203">
        <v>-83501.240000000005</v>
      </c>
      <c r="U1102" s="203">
        <v>-139068.44</v>
      </c>
      <c r="V1102" s="203">
        <v>-174333.06</v>
      </c>
      <c r="W1102" s="203">
        <v>-27010.9</v>
      </c>
      <c r="X1102" s="203">
        <v>-39540.910000000003</v>
      </c>
      <c r="Y1102" s="203">
        <v>-48735.91</v>
      </c>
      <c r="Z1102" s="203">
        <v>-7518.33</v>
      </c>
      <c r="AA1102" s="203">
        <v>-13910.57</v>
      </c>
      <c r="AB1102" s="203">
        <v>-42022.2</v>
      </c>
      <c r="AC1102" s="203"/>
      <c r="AD1102" s="203"/>
      <c r="AE1102" s="203">
        <v>-129255.72499999998</v>
      </c>
      <c r="AF1102" s="215"/>
      <c r="AG1102" s="216"/>
      <c r="AH1102" s="205"/>
      <c r="AI1102" s="205"/>
      <c r="AJ1102" s="205"/>
      <c r="AK1102" s="206"/>
      <c r="AL1102" s="205">
        <v>0</v>
      </c>
      <c r="AM1102" s="207"/>
      <c r="AN1102" s="205">
        <v>-129255.72499999998</v>
      </c>
      <c r="AO1102" s="208">
        <v>-129255.72499999998</v>
      </c>
      <c r="AP1102" s="209"/>
      <c r="AQ1102" s="210">
        <v>-42022.2</v>
      </c>
      <c r="AR1102" s="205"/>
      <c r="AS1102" s="205"/>
      <c r="AT1102" s="205"/>
      <c r="AU1102" s="206"/>
      <c r="AV1102" s="205">
        <v>0</v>
      </c>
      <c r="AW1102" s="207"/>
      <c r="AX1102" s="205">
        <v>-42022.2</v>
      </c>
      <c r="AY1102" s="207">
        <v>-42022.2</v>
      </c>
      <c r="AZ1102" s="212"/>
      <c r="BA1102" s="404"/>
      <c r="BC1102" s="202" t="str">
        <f t="shared" si="126"/>
        <v/>
      </c>
      <c r="BD1102" s="202" t="str">
        <f t="shared" si="126"/>
        <v/>
      </c>
      <c r="BE1102" s="202" t="str">
        <f t="shared" si="126"/>
        <v/>
      </c>
      <c r="BF1102" s="202" t="str">
        <f t="shared" si="126"/>
        <v/>
      </c>
      <c r="BG1102" s="202" t="str">
        <f t="shared" si="129"/>
        <v>NO</v>
      </c>
      <c r="BH1102" s="202" t="str">
        <f t="shared" si="129"/>
        <v>W/C</v>
      </c>
      <c r="BI1102" s="202" t="str">
        <f t="shared" si="127"/>
        <v>W/C</v>
      </c>
      <c r="BK1102" s="202" t="b">
        <f t="shared" si="128"/>
        <v>1</v>
      </c>
      <c r="BL1102" s="202" t="b">
        <f t="shared" si="128"/>
        <v>1</v>
      </c>
      <c r="BM1102" s="202" t="b">
        <f t="shared" si="128"/>
        <v>1</v>
      </c>
      <c r="BN1102" s="202" t="b">
        <f t="shared" si="128"/>
        <v>1</v>
      </c>
      <c r="BO1102" s="202" t="b">
        <f t="shared" si="128"/>
        <v>1</v>
      </c>
      <c r="BP1102" s="202" t="b">
        <f t="shared" si="128"/>
        <v>1</v>
      </c>
      <c r="BQ1102" s="202" t="b">
        <f t="shared" si="128"/>
        <v>1</v>
      </c>
    </row>
    <row r="1103" spans="1:69" s="214" customFormat="1" ht="12" customHeight="1" x14ac:dyDescent="0.2">
      <c r="A1103" s="239">
        <v>23600221</v>
      </c>
      <c r="B1103" s="240" t="s">
        <v>2723</v>
      </c>
      <c r="C1103" s="200" t="s">
        <v>1406</v>
      </c>
      <c r="D1103" s="201" t="s">
        <v>479</v>
      </c>
      <c r="E1103" s="170"/>
      <c r="F1103" s="200"/>
      <c r="G1103" s="201"/>
      <c r="H1103" s="202" t="s">
        <v>1684</v>
      </c>
      <c r="I1103" s="202" t="s">
        <v>1684</v>
      </c>
      <c r="J1103" s="202" t="s">
        <v>1684</v>
      </c>
      <c r="K1103" s="202" t="s">
        <v>1684</v>
      </c>
      <c r="L1103" s="202" t="s">
        <v>1685</v>
      </c>
      <c r="M1103" s="202" t="s">
        <v>479</v>
      </c>
      <c r="N1103" s="202" t="s">
        <v>479</v>
      </c>
      <c r="O1103" s="167"/>
      <c r="P1103" s="203">
        <v>300595.8</v>
      </c>
      <c r="Q1103" s="203">
        <v>250496.8</v>
      </c>
      <c r="R1103" s="203">
        <v>200399.8</v>
      </c>
      <c r="S1103" s="203">
        <v>150286.97</v>
      </c>
      <c r="T1103" s="203">
        <v>100200.97</v>
      </c>
      <c r="U1103" s="203">
        <v>50102.97</v>
      </c>
      <c r="V1103" s="203">
        <v>0</v>
      </c>
      <c r="W1103" s="203">
        <v>-43377</v>
      </c>
      <c r="X1103" s="203">
        <v>-86754</v>
      </c>
      <c r="Y1103" s="203">
        <v>-130132</v>
      </c>
      <c r="Z1103" s="203">
        <v>-173509</v>
      </c>
      <c r="AA1103" s="203">
        <v>292549.99</v>
      </c>
      <c r="AB1103" s="203">
        <v>250756.99</v>
      </c>
      <c r="AC1103" s="203"/>
      <c r="AD1103" s="203"/>
      <c r="AE1103" s="203">
        <v>73828.491249999992</v>
      </c>
      <c r="AF1103" s="215"/>
      <c r="AG1103" s="216"/>
      <c r="AH1103" s="205"/>
      <c r="AI1103" s="205"/>
      <c r="AJ1103" s="205"/>
      <c r="AK1103" s="206"/>
      <c r="AL1103" s="205">
        <v>0</v>
      </c>
      <c r="AM1103" s="207"/>
      <c r="AN1103" s="205">
        <v>73828.491249999992</v>
      </c>
      <c r="AO1103" s="208">
        <v>73828.491249999992</v>
      </c>
      <c r="AP1103" s="209"/>
      <c r="AQ1103" s="210">
        <v>250756.99</v>
      </c>
      <c r="AR1103" s="205"/>
      <c r="AS1103" s="205"/>
      <c r="AT1103" s="205"/>
      <c r="AU1103" s="206"/>
      <c r="AV1103" s="205">
        <v>0</v>
      </c>
      <c r="AW1103" s="207"/>
      <c r="AX1103" s="205">
        <v>250756.99</v>
      </c>
      <c r="AY1103" s="207">
        <v>250756.99</v>
      </c>
      <c r="AZ1103" s="212"/>
      <c r="BA1103" s="404"/>
      <c r="BC1103" s="202" t="str">
        <f t="shared" si="126"/>
        <v/>
      </c>
      <c r="BD1103" s="202" t="str">
        <f t="shared" si="126"/>
        <v/>
      </c>
      <c r="BE1103" s="202" t="str">
        <f t="shared" si="126"/>
        <v/>
      </c>
      <c r="BF1103" s="202" t="str">
        <f t="shared" si="126"/>
        <v/>
      </c>
      <c r="BG1103" s="202" t="str">
        <f t="shared" si="129"/>
        <v>NO</v>
      </c>
      <c r="BH1103" s="202" t="str">
        <f t="shared" si="129"/>
        <v>W/C</v>
      </c>
      <c r="BI1103" s="202" t="str">
        <f t="shared" si="127"/>
        <v>W/C</v>
      </c>
      <c r="BK1103" s="202" t="b">
        <f t="shared" si="128"/>
        <v>1</v>
      </c>
      <c r="BL1103" s="202" t="b">
        <f t="shared" si="128"/>
        <v>1</v>
      </c>
      <c r="BM1103" s="202" t="b">
        <f t="shared" si="128"/>
        <v>1</v>
      </c>
      <c r="BN1103" s="202" t="b">
        <f t="shared" si="128"/>
        <v>1</v>
      </c>
      <c r="BO1103" s="202" t="b">
        <f t="shared" si="128"/>
        <v>1</v>
      </c>
      <c r="BP1103" s="202" t="b">
        <f t="shared" si="128"/>
        <v>1</v>
      </c>
      <c r="BQ1103" s="202" t="b">
        <f t="shared" si="128"/>
        <v>1</v>
      </c>
    </row>
    <row r="1104" spans="1:69" s="214" customFormat="1" ht="12" customHeight="1" x14ac:dyDescent="0.2">
      <c r="A1104" s="291">
        <v>23600223</v>
      </c>
      <c r="B1104" s="292" t="s">
        <v>2724</v>
      </c>
      <c r="C1104" s="243" t="s">
        <v>1407</v>
      </c>
      <c r="D1104" s="244" t="s">
        <v>479</v>
      </c>
      <c r="E1104" s="245"/>
      <c r="F1104" s="263">
        <v>42842</v>
      </c>
      <c r="G1104" s="244"/>
      <c r="H1104" s="247" t="s">
        <v>1684</v>
      </c>
      <c r="I1104" s="247" t="s">
        <v>1684</v>
      </c>
      <c r="J1104" s="247" t="s">
        <v>1684</v>
      </c>
      <c r="K1104" s="247" t="s">
        <v>1684</v>
      </c>
      <c r="L1104" s="247" t="s">
        <v>1685</v>
      </c>
      <c r="M1104" s="247" t="s">
        <v>479</v>
      </c>
      <c r="N1104" s="247" t="s">
        <v>479</v>
      </c>
      <c r="O1104" s="248"/>
      <c r="P1104" s="249">
        <v>-1907.32</v>
      </c>
      <c r="Q1104" s="249">
        <v>-1907.32</v>
      </c>
      <c r="R1104" s="249">
        <v>-1907.32</v>
      </c>
      <c r="S1104" s="249">
        <v>-3982.99</v>
      </c>
      <c r="T1104" s="249">
        <v>-3922.99</v>
      </c>
      <c r="U1104" s="249">
        <v>-3922.99</v>
      </c>
      <c r="V1104" s="249">
        <v>-5500.95</v>
      </c>
      <c r="W1104" s="249">
        <v>-5500.95</v>
      </c>
      <c r="X1104" s="249">
        <v>-5500.95</v>
      </c>
      <c r="Y1104" s="249">
        <v>-7084.42</v>
      </c>
      <c r="Z1104" s="249">
        <v>-7084.42</v>
      </c>
      <c r="AA1104" s="249">
        <v>-7084.42</v>
      </c>
      <c r="AB1104" s="249">
        <v>-8677.48</v>
      </c>
      <c r="AC1104" s="249"/>
      <c r="AD1104" s="249"/>
      <c r="AE1104" s="249">
        <v>-4891.0099999999993</v>
      </c>
      <c r="AF1104" s="250"/>
      <c r="AG1104" s="251"/>
      <c r="AH1104" s="252"/>
      <c r="AI1104" s="252"/>
      <c r="AJ1104" s="252"/>
      <c r="AK1104" s="253"/>
      <c r="AL1104" s="252">
        <v>0</v>
      </c>
      <c r="AM1104" s="254"/>
      <c r="AN1104" s="252">
        <v>-4891.0099999999993</v>
      </c>
      <c r="AO1104" s="255">
        <v>-4891.0099999999993</v>
      </c>
      <c r="AP1104" s="252"/>
      <c r="AQ1104" s="256">
        <v>-8677.48</v>
      </c>
      <c r="AR1104" s="252"/>
      <c r="AS1104" s="252"/>
      <c r="AT1104" s="252"/>
      <c r="AU1104" s="253"/>
      <c r="AV1104" s="252">
        <v>0</v>
      </c>
      <c r="AW1104" s="254"/>
      <c r="AX1104" s="252">
        <v>-8677.48</v>
      </c>
      <c r="AY1104" s="254">
        <v>-8677.48</v>
      </c>
      <c r="AZ1104" s="258"/>
      <c r="BA1104" s="404"/>
      <c r="BC1104" s="247" t="str">
        <f t="shared" si="126"/>
        <v/>
      </c>
      <c r="BD1104" s="247" t="str">
        <f t="shared" si="126"/>
        <v/>
      </c>
      <c r="BE1104" s="247" t="str">
        <f t="shared" si="126"/>
        <v/>
      </c>
      <c r="BF1104" s="202" t="str">
        <f t="shared" si="126"/>
        <v/>
      </c>
      <c r="BG1104" s="202" t="str">
        <f t="shared" si="129"/>
        <v>NO</v>
      </c>
      <c r="BH1104" s="202" t="str">
        <f t="shared" si="129"/>
        <v>W/C</v>
      </c>
      <c r="BI1104" s="202" t="str">
        <f t="shared" si="127"/>
        <v>W/C</v>
      </c>
      <c r="BK1104" s="202" t="b">
        <f t="shared" si="128"/>
        <v>1</v>
      </c>
      <c r="BL1104" s="202" t="b">
        <f t="shared" si="128"/>
        <v>1</v>
      </c>
      <c r="BM1104" s="202" t="b">
        <f t="shared" si="128"/>
        <v>1</v>
      </c>
      <c r="BN1104" s="202" t="b">
        <f t="shared" si="128"/>
        <v>1</v>
      </c>
      <c r="BO1104" s="202" t="b">
        <f t="shared" si="128"/>
        <v>1</v>
      </c>
      <c r="BP1104" s="202" t="b">
        <f t="shared" si="128"/>
        <v>1</v>
      </c>
      <c r="BQ1104" s="202" t="b">
        <f t="shared" si="128"/>
        <v>1</v>
      </c>
    </row>
    <row r="1105" spans="1:69" s="214" customFormat="1" ht="12" customHeight="1" x14ac:dyDescent="0.2">
      <c r="A1105" s="239">
        <v>23600232</v>
      </c>
      <c r="B1105" s="240" t="s">
        <v>2725</v>
      </c>
      <c r="C1105" s="200" t="s">
        <v>1408</v>
      </c>
      <c r="D1105" s="201" t="s">
        <v>479</v>
      </c>
      <c r="E1105" s="170"/>
      <c r="F1105" s="200"/>
      <c r="G1105" s="201"/>
      <c r="H1105" s="202" t="s">
        <v>1684</v>
      </c>
      <c r="I1105" s="202" t="s">
        <v>1684</v>
      </c>
      <c r="J1105" s="202" t="s">
        <v>1684</v>
      </c>
      <c r="K1105" s="202" t="s">
        <v>1684</v>
      </c>
      <c r="L1105" s="202" t="s">
        <v>1685</v>
      </c>
      <c r="M1105" s="202" t="s">
        <v>479</v>
      </c>
      <c r="N1105" s="202" t="s">
        <v>479</v>
      </c>
      <c r="O1105" s="167"/>
      <c r="P1105" s="203">
        <v>-21180546.34</v>
      </c>
      <c r="Q1105" s="203">
        <v>-23121503.010000002</v>
      </c>
      <c r="R1105" s="203">
        <v>-25062460.829999998</v>
      </c>
      <c r="S1105" s="203">
        <v>-28106630.260000002</v>
      </c>
      <c r="T1105" s="203">
        <v>-19320381.43</v>
      </c>
      <c r="U1105" s="203">
        <v>-21365149.109999999</v>
      </c>
      <c r="V1105" s="203">
        <v>-23409917.109999999</v>
      </c>
      <c r="W1105" s="203">
        <v>-25454684.75</v>
      </c>
      <c r="X1105" s="203">
        <v>-27536172.239999998</v>
      </c>
      <c r="Y1105" s="203">
        <v>-29585529.969999999</v>
      </c>
      <c r="Z1105" s="203">
        <v>-20493341.510000002</v>
      </c>
      <c r="AA1105" s="203">
        <v>-22543145.84</v>
      </c>
      <c r="AB1105" s="203">
        <v>-24218257.98</v>
      </c>
      <c r="AC1105" s="203"/>
      <c r="AD1105" s="203"/>
      <c r="AE1105" s="203">
        <v>-24058193.185000002</v>
      </c>
      <c r="AF1105" s="215"/>
      <c r="AG1105" s="216"/>
      <c r="AH1105" s="205"/>
      <c r="AI1105" s="205"/>
      <c r="AJ1105" s="205"/>
      <c r="AK1105" s="206"/>
      <c r="AL1105" s="205">
        <v>0</v>
      </c>
      <c r="AM1105" s="207"/>
      <c r="AN1105" s="205">
        <v>-24058193.185000002</v>
      </c>
      <c r="AO1105" s="208">
        <v>-24058193.185000002</v>
      </c>
      <c r="AP1105" s="209"/>
      <c r="AQ1105" s="210">
        <v>-24218257.98</v>
      </c>
      <c r="AR1105" s="205"/>
      <c r="AS1105" s="205"/>
      <c r="AT1105" s="205"/>
      <c r="AU1105" s="206"/>
      <c r="AV1105" s="205">
        <v>0</v>
      </c>
      <c r="AW1105" s="207"/>
      <c r="AX1105" s="205">
        <v>-24218257.98</v>
      </c>
      <c r="AY1105" s="207">
        <v>-24218257.98</v>
      </c>
      <c r="AZ1105" s="212"/>
      <c r="BA1105" s="404"/>
      <c r="BC1105" s="202" t="str">
        <f t="shared" si="126"/>
        <v/>
      </c>
      <c r="BD1105" s="202" t="str">
        <f t="shared" si="126"/>
        <v/>
      </c>
      <c r="BE1105" s="202" t="str">
        <f t="shared" si="126"/>
        <v/>
      </c>
      <c r="BF1105" s="202" t="str">
        <f t="shared" si="126"/>
        <v/>
      </c>
      <c r="BG1105" s="202" t="str">
        <f t="shared" si="129"/>
        <v>NO</v>
      </c>
      <c r="BH1105" s="202" t="str">
        <f t="shared" si="129"/>
        <v>W/C</v>
      </c>
      <c r="BI1105" s="202" t="str">
        <f t="shared" si="127"/>
        <v>W/C</v>
      </c>
      <c r="BK1105" s="202" t="b">
        <f t="shared" si="128"/>
        <v>1</v>
      </c>
      <c r="BL1105" s="202" t="b">
        <f t="shared" si="128"/>
        <v>1</v>
      </c>
      <c r="BM1105" s="202" t="b">
        <f t="shared" si="128"/>
        <v>1</v>
      </c>
      <c r="BN1105" s="202" t="b">
        <f t="shared" si="128"/>
        <v>1</v>
      </c>
      <c r="BO1105" s="202" t="b">
        <f t="shared" si="128"/>
        <v>1</v>
      </c>
      <c r="BP1105" s="202" t="b">
        <f t="shared" si="128"/>
        <v>1</v>
      </c>
      <c r="BQ1105" s="202" t="b">
        <f t="shared" si="128"/>
        <v>1</v>
      </c>
    </row>
    <row r="1106" spans="1:69" s="214" customFormat="1" ht="12" customHeight="1" x14ac:dyDescent="0.2">
      <c r="A1106" s="239">
        <v>23600351</v>
      </c>
      <c r="B1106" s="240" t="s">
        <v>2726</v>
      </c>
      <c r="C1106" s="200" t="s">
        <v>1409</v>
      </c>
      <c r="D1106" s="201" t="s">
        <v>479</v>
      </c>
      <c r="E1106" s="170"/>
      <c r="F1106" s="200"/>
      <c r="G1106" s="201"/>
      <c r="H1106" s="202" t="s">
        <v>1684</v>
      </c>
      <c r="I1106" s="202" t="s">
        <v>1684</v>
      </c>
      <c r="J1106" s="202" t="s">
        <v>1684</v>
      </c>
      <c r="K1106" s="202" t="s">
        <v>1684</v>
      </c>
      <c r="L1106" s="202" t="s">
        <v>1685</v>
      </c>
      <c r="M1106" s="202" t="s">
        <v>479</v>
      </c>
      <c r="N1106" s="202" t="s">
        <v>479</v>
      </c>
      <c r="O1106" s="167"/>
      <c r="P1106" s="203">
        <v>-11530331.01</v>
      </c>
      <c r="Q1106" s="203">
        <v>-8702922.3399999999</v>
      </c>
      <c r="R1106" s="203">
        <v>-10353542.810000001</v>
      </c>
      <c r="S1106" s="203">
        <v>-12052337.539999999</v>
      </c>
      <c r="T1106" s="203">
        <v>-7430452.2400000002</v>
      </c>
      <c r="U1106" s="203">
        <v>-8138217.3300000001</v>
      </c>
      <c r="V1106" s="203">
        <v>-9411536.5700000003</v>
      </c>
      <c r="W1106" s="203">
        <v>-5869184.6299999999</v>
      </c>
      <c r="X1106" s="203">
        <v>-7913513.2999999998</v>
      </c>
      <c r="Y1106" s="203">
        <v>-8957164.9299999997</v>
      </c>
      <c r="Z1106" s="203">
        <v>-6181642.0800000001</v>
      </c>
      <c r="AA1106" s="203">
        <v>-8284098.2999999998</v>
      </c>
      <c r="AB1106" s="203">
        <v>-11004879.07</v>
      </c>
      <c r="AC1106" s="203"/>
      <c r="AD1106" s="203"/>
      <c r="AE1106" s="203">
        <v>-8713518.0924999993</v>
      </c>
      <c r="AF1106" s="215"/>
      <c r="AG1106" s="216"/>
      <c r="AH1106" s="205"/>
      <c r="AI1106" s="205"/>
      <c r="AJ1106" s="205"/>
      <c r="AK1106" s="206"/>
      <c r="AL1106" s="205">
        <v>0</v>
      </c>
      <c r="AM1106" s="207"/>
      <c r="AN1106" s="205">
        <v>-8713518.0924999993</v>
      </c>
      <c r="AO1106" s="208">
        <v>-8713518.0924999993</v>
      </c>
      <c r="AP1106" s="209"/>
      <c r="AQ1106" s="210">
        <v>-11004879.07</v>
      </c>
      <c r="AR1106" s="205"/>
      <c r="AS1106" s="205"/>
      <c r="AT1106" s="205"/>
      <c r="AU1106" s="206"/>
      <c r="AV1106" s="205">
        <v>0</v>
      </c>
      <c r="AW1106" s="207"/>
      <c r="AX1106" s="205">
        <v>-11004879.07</v>
      </c>
      <c r="AY1106" s="207">
        <v>-11004879.07</v>
      </c>
      <c r="AZ1106" s="212"/>
      <c r="BA1106" s="404"/>
      <c r="BC1106" s="202" t="str">
        <f t="shared" ref="BC1106:BF1130" si="130">IF(VALUE(AR1106),BC$7,IF(ISBLANK(AR1106),"",BC$7))</f>
        <v/>
      </c>
      <c r="BD1106" s="202" t="str">
        <f t="shared" si="130"/>
        <v/>
      </c>
      <c r="BE1106" s="202" t="str">
        <f t="shared" si="130"/>
        <v/>
      </c>
      <c r="BF1106" s="202" t="str">
        <f t="shared" si="130"/>
        <v/>
      </c>
      <c r="BG1106" s="202" t="str">
        <f t="shared" si="129"/>
        <v>NO</v>
      </c>
      <c r="BH1106" s="202" t="str">
        <f t="shared" si="129"/>
        <v>W/C</v>
      </c>
      <c r="BI1106" s="202" t="str">
        <f t="shared" si="127"/>
        <v>W/C</v>
      </c>
      <c r="BK1106" s="202" t="b">
        <f t="shared" si="128"/>
        <v>1</v>
      </c>
      <c r="BL1106" s="202" t="b">
        <f t="shared" si="128"/>
        <v>1</v>
      </c>
      <c r="BM1106" s="202" t="b">
        <f t="shared" si="128"/>
        <v>1</v>
      </c>
      <c r="BN1106" s="202" t="b">
        <f t="shared" si="128"/>
        <v>1</v>
      </c>
      <c r="BO1106" s="202" t="b">
        <f t="shared" si="128"/>
        <v>1</v>
      </c>
      <c r="BP1106" s="202" t="b">
        <f t="shared" si="128"/>
        <v>1</v>
      </c>
      <c r="BQ1106" s="202" t="b">
        <f t="shared" si="128"/>
        <v>1</v>
      </c>
    </row>
    <row r="1107" spans="1:69" s="214" customFormat="1" ht="12" customHeight="1" x14ac:dyDescent="0.2">
      <c r="A1107" s="239">
        <v>23600391</v>
      </c>
      <c r="B1107" s="240" t="s">
        <v>2727</v>
      </c>
      <c r="C1107" s="200" t="s">
        <v>1410</v>
      </c>
      <c r="D1107" s="201" t="s">
        <v>479</v>
      </c>
      <c r="E1107" s="170"/>
      <c r="F1107" s="200"/>
      <c r="G1107" s="201"/>
      <c r="H1107" s="202" t="s">
        <v>1684</v>
      </c>
      <c r="I1107" s="202" t="s">
        <v>1684</v>
      </c>
      <c r="J1107" s="202" t="s">
        <v>1684</v>
      </c>
      <c r="K1107" s="202" t="s">
        <v>1684</v>
      </c>
      <c r="L1107" s="202" t="s">
        <v>1685</v>
      </c>
      <c r="M1107" s="202" t="s">
        <v>479</v>
      </c>
      <c r="N1107" s="202" t="s">
        <v>479</v>
      </c>
      <c r="O1107" s="167"/>
      <c r="P1107" s="203">
        <v>-447736.65</v>
      </c>
      <c r="Q1107" s="203">
        <v>-127401.58</v>
      </c>
      <c r="R1107" s="203">
        <v>-254803.16</v>
      </c>
      <c r="S1107" s="203">
        <v>-382204.74</v>
      </c>
      <c r="T1107" s="203">
        <v>-127401.58</v>
      </c>
      <c r="U1107" s="203">
        <v>-254803.16</v>
      </c>
      <c r="V1107" s="203">
        <v>-382204.74</v>
      </c>
      <c r="W1107" s="203">
        <v>-127401.58</v>
      </c>
      <c r="X1107" s="203">
        <v>-254803.16</v>
      </c>
      <c r="Y1107" s="203">
        <v>-382204.74</v>
      </c>
      <c r="Z1107" s="203">
        <v>-127401.58</v>
      </c>
      <c r="AA1107" s="203">
        <v>-254803.16</v>
      </c>
      <c r="AB1107" s="203">
        <v>-382204.74</v>
      </c>
      <c r="AC1107" s="203"/>
      <c r="AD1107" s="203"/>
      <c r="AE1107" s="203">
        <v>-257533.65625</v>
      </c>
      <c r="AF1107" s="215"/>
      <c r="AG1107" s="216"/>
      <c r="AH1107" s="205"/>
      <c r="AI1107" s="205"/>
      <c r="AJ1107" s="205"/>
      <c r="AK1107" s="206"/>
      <c r="AL1107" s="205">
        <v>0</v>
      </c>
      <c r="AM1107" s="207"/>
      <c r="AN1107" s="205">
        <v>-257533.65625</v>
      </c>
      <c r="AO1107" s="208">
        <v>-257533.65625</v>
      </c>
      <c r="AP1107" s="209"/>
      <c r="AQ1107" s="210">
        <v>-382204.74</v>
      </c>
      <c r="AR1107" s="205"/>
      <c r="AS1107" s="205"/>
      <c r="AT1107" s="205"/>
      <c r="AU1107" s="206"/>
      <c r="AV1107" s="205">
        <v>0</v>
      </c>
      <c r="AW1107" s="207"/>
      <c r="AX1107" s="205">
        <v>-382204.74</v>
      </c>
      <c r="AY1107" s="207">
        <v>-382204.74</v>
      </c>
      <c r="AZ1107" s="212"/>
      <c r="BA1107" s="404"/>
      <c r="BC1107" s="202" t="str">
        <f t="shared" si="130"/>
        <v/>
      </c>
      <c r="BD1107" s="202" t="str">
        <f t="shared" si="130"/>
        <v/>
      </c>
      <c r="BE1107" s="202" t="str">
        <f t="shared" si="130"/>
        <v/>
      </c>
      <c r="BF1107" s="202" t="str">
        <f t="shared" si="130"/>
        <v/>
      </c>
      <c r="BG1107" s="202" t="str">
        <f t="shared" si="129"/>
        <v>NO</v>
      </c>
      <c r="BH1107" s="202" t="str">
        <f t="shared" si="129"/>
        <v>W/C</v>
      </c>
      <c r="BI1107" s="202" t="str">
        <f t="shared" si="127"/>
        <v>W/C</v>
      </c>
      <c r="BK1107" s="202" t="b">
        <f t="shared" si="128"/>
        <v>1</v>
      </c>
      <c r="BL1107" s="202" t="b">
        <f t="shared" si="128"/>
        <v>1</v>
      </c>
      <c r="BM1107" s="202" t="b">
        <f t="shared" si="128"/>
        <v>1</v>
      </c>
      <c r="BN1107" s="202" t="b">
        <f t="shared" si="128"/>
        <v>1</v>
      </c>
      <c r="BO1107" s="202" t="b">
        <f t="shared" si="128"/>
        <v>1</v>
      </c>
      <c r="BP1107" s="202" t="b">
        <f t="shared" si="128"/>
        <v>1</v>
      </c>
      <c r="BQ1107" s="202" t="b">
        <f t="shared" si="128"/>
        <v>1</v>
      </c>
    </row>
    <row r="1108" spans="1:69" s="214" customFormat="1" ht="12" customHeight="1" x14ac:dyDescent="0.2">
      <c r="A1108" s="239">
        <v>23600421</v>
      </c>
      <c r="B1108" s="240" t="s">
        <v>2728</v>
      </c>
      <c r="C1108" s="200" t="s">
        <v>1411</v>
      </c>
      <c r="D1108" s="201" t="s">
        <v>479</v>
      </c>
      <c r="E1108" s="170"/>
      <c r="F1108" s="200"/>
      <c r="G1108" s="201"/>
      <c r="H1108" s="202" t="s">
        <v>1684</v>
      </c>
      <c r="I1108" s="202" t="s">
        <v>1684</v>
      </c>
      <c r="J1108" s="202" t="s">
        <v>1684</v>
      </c>
      <c r="K1108" s="202" t="s">
        <v>1684</v>
      </c>
      <c r="L1108" s="202" t="s">
        <v>1685</v>
      </c>
      <c r="M1108" s="202" t="s">
        <v>479</v>
      </c>
      <c r="N1108" s="202" t="s">
        <v>479</v>
      </c>
      <c r="O1108" s="167"/>
      <c r="P1108" s="203">
        <v>0</v>
      </c>
      <c r="Q1108" s="203">
        <v>-13.7</v>
      </c>
      <c r="R1108" s="203">
        <v>-32.32</v>
      </c>
      <c r="S1108" s="203">
        <v>0</v>
      </c>
      <c r="T1108" s="203">
        <v>0</v>
      </c>
      <c r="U1108" s="203">
        <v>0</v>
      </c>
      <c r="V1108" s="203">
        <v>0</v>
      </c>
      <c r="W1108" s="203">
        <v>0</v>
      </c>
      <c r="X1108" s="203">
        <v>0</v>
      </c>
      <c r="Y1108" s="203">
        <v>0</v>
      </c>
      <c r="Z1108" s="203">
        <v>0</v>
      </c>
      <c r="AA1108" s="203">
        <v>0</v>
      </c>
      <c r="AB1108" s="203">
        <v>0</v>
      </c>
      <c r="AC1108" s="203"/>
      <c r="AD1108" s="203"/>
      <c r="AE1108" s="203">
        <v>-3.8349999999999995</v>
      </c>
      <c r="AF1108" s="215"/>
      <c r="AG1108" s="216"/>
      <c r="AH1108" s="205"/>
      <c r="AI1108" s="205"/>
      <c r="AJ1108" s="205"/>
      <c r="AK1108" s="206"/>
      <c r="AL1108" s="205">
        <v>0</v>
      </c>
      <c r="AM1108" s="207"/>
      <c r="AN1108" s="205">
        <v>-3.8349999999999995</v>
      </c>
      <c r="AO1108" s="208">
        <v>-3.8349999999999995</v>
      </c>
      <c r="AP1108" s="209"/>
      <c r="AQ1108" s="210">
        <v>0</v>
      </c>
      <c r="AR1108" s="205"/>
      <c r="AS1108" s="205"/>
      <c r="AT1108" s="205"/>
      <c r="AU1108" s="206"/>
      <c r="AV1108" s="205">
        <v>0</v>
      </c>
      <c r="AW1108" s="207"/>
      <c r="AX1108" s="205">
        <v>0</v>
      </c>
      <c r="AY1108" s="207">
        <v>0</v>
      </c>
      <c r="AZ1108" s="212"/>
      <c r="BA1108" s="404"/>
      <c r="BC1108" s="202" t="str">
        <f t="shared" si="130"/>
        <v/>
      </c>
      <c r="BD1108" s="202" t="str">
        <f t="shared" si="130"/>
        <v/>
      </c>
      <c r="BE1108" s="202" t="str">
        <f t="shared" si="130"/>
        <v/>
      </c>
      <c r="BF1108" s="202" t="str">
        <f t="shared" si="130"/>
        <v/>
      </c>
      <c r="BG1108" s="202" t="str">
        <f t="shared" si="129"/>
        <v>NO</v>
      </c>
      <c r="BH1108" s="202" t="str">
        <f t="shared" si="129"/>
        <v>W/C</v>
      </c>
      <c r="BI1108" s="202" t="str">
        <f t="shared" si="127"/>
        <v>W/C</v>
      </c>
      <c r="BK1108" s="202" t="b">
        <f t="shared" si="128"/>
        <v>1</v>
      </c>
      <c r="BL1108" s="202" t="b">
        <f t="shared" si="128"/>
        <v>1</v>
      </c>
      <c r="BM1108" s="202" t="b">
        <f t="shared" si="128"/>
        <v>1</v>
      </c>
      <c r="BN1108" s="202" t="b">
        <f t="shared" si="128"/>
        <v>1</v>
      </c>
      <c r="BO1108" s="202" t="b">
        <f t="shared" si="128"/>
        <v>1</v>
      </c>
      <c r="BP1108" s="202" t="b">
        <f t="shared" si="128"/>
        <v>1</v>
      </c>
      <c r="BQ1108" s="202" t="b">
        <f t="shared" si="128"/>
        <v>1</v>
      </c>
    </row>
    <row r="1109" spans="1:69" s="214" customFormat="1" ht="12" customHeight="1" x14ac:dyDescent="0.2">
      <c r="A1109" s="239">
        <v>23600431</v>
      </c>
      <c r="B1109" s="240" t="s">
        <v>2729</v>
      </c>
      <c r="C1109" s="200" t="s">
        <v>1412</v>
      </c>
      <c r="D1109" s="201" t="s">
        <v>479</v>
      </c>
      <c r="E1109" s="170"/>
      <c r="F1109" s="200"/>
      <c r="G1109" s="201"/>
      <c r="H1109" s="202" t="s">
        <v>1684</v>
      </c>
      <c r="I1109" s="202" t="s">
        <v>1684</v>
      </c>
      <c r="J1109" s="202" t="s">
        <v>1684</v>
      </c>
      <c r="K1109" s="202" t="s">
        <v>1684</v>
      </c>
      <c r="L1109" s="202" t="s">
        <v>1685</v>
      </c>
      <c r="M1109" s="202" t="s">
        <v>479</v>
      </c>
      <c r="N1109" s="202" t="s">
        <v>479</v>
      </c>
      <c r="O1109" s="167"/>
      <c r="P1109" s="203">
        <v>-8092.7</v>
      </c>
      <c r="Q1109" s="203">
        <v>-17498.490000000002</v>
      </c>
      <c r="R1109" s="203">
        <v>-22608.61</v>
      </c>
      <c r="S1109" s="203">
        <v>-31405.96</v>
      </c>
      <c r="T1109" s="203">
        <v>-15611.25</v>
      </c>
      <c r="U1109" s="203">
        <v>-13412.22</v>
      </c>
      <c r="V1109" s="203">
        <v>2459.35</v>
      </c>
      <c r="W1109" s="203">
        <v>1406.56</v>
      </c>
      <c r="X1109" s="203">
        <v>4521.03</v>
      </c>
      <c r="Y1109" s="203">
        <v>-36799.25</v>
      </c>
      <c r="Z1109" s="203">
        <v>39890.019999999997</v>
      </c>
      <c r="AA1109" s="203">
        <v>18829.22</v>
      </c>
      <c r="AB1109" s="203">
        <v>-62754.39</v>
      </c>
      <c r="AC1109" s="203"/>
      <c r="AD1109" s="203"/>
      <c r="AE1109" s="203">
        <v>-8804.4287500000009</v>
      </c>
      <c r="AF1109" s="215"/>
      <c r="AG1109" s="216"/>
      <c r="AH1109" s="205"/>
      <c r="AI1109" s="205"/>
      <c r="AJ1109" s="205"/>
      <c r="AK1109" s="206"/>
      <c r="AL1109" s="205">
        <v>0</v>
      </c>
      <c r="AM1109" s="207"/>
      <c r="AN1109" s="205">
        <v>-8804.4287500000009</v>
      </c>
      <c r="AO1109" s="208">
        <v>-8804.4287500000009</v>
      </c>
      <c r="AP1109" s="209"/>
      <c r="AQ1109" s="210">
        <v>-62754.39</v>
      </c>
      <c r="AR1109" s="205"/>
      <c r="AS1109" s="205"/>
      <c r="AT1109" s="205"/>
      <c r="AU1109" s="206"/>
      <c r="AV1109" s="205">
        <v>0</v>
      </c>
      <c r="AW1109" s="207"/>
      <c r="AX1109" s="205">
        <v>-62754.39</v>
      </c>
      <c r="AY1109" s="207">
        <v>-62754.39</v>
      </c>
      <c r="AZ1109" s="212"/>
      <c r="BA1109" s="404"/>
      <c r="BC1109" s="202" t="str">
        <f t="shared" si="130"/>
        <v/>
      </c>
      <c r="BD1109" s="202" t="str">
        <f t="shared" si="130"/>
        <v/>
      </c>
      <c r="BE1109" s="202" t="str">
        <f t="shared" si="130"/>
        <v/>
      </c>
      <c r="BF1109" s="202" t="str">
        <f t="shared" si="130"/>
        <v/>
      </c>
      <c r="BG1109" s="202" t="str">
        <f t="shared" si="129"/>
        <v>NO</v>
      </c>
      <c r="BH1109" s="202" t="str">
        <f t="shared" si="129"/>
        <v>W/C</v>
      </c>
      <c r="BI1109" s="202" t="str">
        <f t="shared" si="127"/>
        <v>W/C</v>
      </c>
      <c r="BK1109" s="202" t="b">
        <f t="shared" si="128"/>
        <v>1</v>
      </c>
      <c r="BL1109" s="202" t="b">
        <f t="shared" si="128"/>
        <v>1</v>
      </c>
      <c r="BM1109" s="202" t="b">
        <f t="shared" si="128"/>
        <v>1</v>
      </c>
      <c r="BN1109" s="202" t="b">
        <f t="shared" si="128"/>
        <v>1</v>
      </c>
      <c r="BO1109" s="202" t="b">
        <f t="shared" si="128"/>
        <v>1</v>
      </c>
      <c r="BP1109" s="202" t="b">
        <f t="shared" si="128"/>
        <v>1</v>
      </c>
      <c r="BQ1109" s="202" t="b">
        <f t="shared" si="128"/>
        <v>1</v>
      </c>
    </row>
    <row r="1110" spans="1:69" s="214" customFormat="1" ht="12" customHeight="1" x14ac:dyDescent="0.2">
      <c r="A1110" s="239">
        <v>23600451</v>
      </c>
      <c r="B1110" s="240" t="s">
        <v>2730</v>
      </c>
      <c r="C1110" s="200" t="s">
        <v>1413</v>
      </c>
      <c r="D1110" s="201" t="s">
        <v>479</v>
      </c>
      <c r="E1110" s="170" t="s">
        <v>4867</v>
      </c>
      <c r="F1110" s="200"/>
      <c r="G1110" s="201"/>
      <c r="H1110" s="202" t="s">
        <v>1684</v>
      </c>
      <c r="I1110" s="202" t="s">
        <v>1684</v>
      </c>
      <c r="J1110" s="202" t="s">
        <v>1684</v>
      </c>
      <c r="K1110" s="202" t="s">
        <v>1684</v>
      </c>
      <c r="L1110" s="202" t="s">
        <v>1685</v>
      </c>
      <c r="M1110" s="202" t="s">
        <v>479</v>
      </c>
      <c r="N1110" s="202" t="s">
        <v>479</v>
      </c>
      <c r="O1110" s="237"/>
      <c r="P1110" s="203">
        <v>-1504.98</v>
      </c>
      <c r="Q1110" s="203">
        <v>-170354.06</v>
      </c>
      <c r="R1110" s="203">
        <v>-274831.37</v>
      </c>
      <c r="S1110" s="203">
        <v>-421125.63</v>
      </c>
      <c r="T1110" s="203">
        <v>-507564.69</v>
      </c>
      <c r="U1110" s="203">
        <v>-498033.43</v>
      </c>
      <c r="V1110" s="203">
        <v>-241204.95</v>
      </c>
      <c r="W1110" s="203">
        <v>-281139.89</v>
      </c>
      <c r="X1110" s="203">
        <v>-270844.09999999998</v>
      </c>
      <c r="Y1110" s="203">
        <v>-278762.7</v>
      </c>
      <c r="Z1110" s="203">
        <v>-308055.86</v>
      </c>
      <c r="AA1110" s="203">
        <v>-424252.04</v>
      </c>
      <c r="AB1110" s="203">
        <v>0</v>
      </c>
      <c r="AC1110" s="203"/>
      <c r="AD1110" s="203"/>
      <c r="AE1110" s="203">
        <v>-306410.10083333339</v>
      </c>
      <c r="AF1110" s="215"/>
      <c r="AG1110" s="216"/>
      <c r="AH1110" s="205"/>
      <c r="AI1110" s="205"/>
      <c r="AJ1110" s="205"/>
      <c r="AK1110" s="206"/>
      <c r="AL1110" s="205">
        <v>0</v>
      </c>
      <c r="AM1110" s="207"/>
      <c r="AN1110" s="205">
        <v>-306410.10083333339</v>
      </c>
      <c r="AO1110" s="208">
        <v>-306410.10083333339</v>
      </c>
      <c r="AP1110" s="205"/>
      <c r="AQ1110" s="210">
        <v>0</v>
      </c>
      <c r="AR1110" s="205"/>
      <c r="AS1110" s="205"/>
      <c r="AT1110" s="205"/>
      <c r="AU1110" s="206"/>
      <c r="AV1110" s="205">
        <v>0</v>
      </c>
      <c r="AW1110" s="207"/>
      <c r="AX1110" s="205">
        <v>0</v>
      </c>
      <c r="AY1110" s="207">
        <v>0</v>
      </c>
      <c r="AZ1110" s="212"/>
      <c r="BA1110" s="404"/>
      <c r="BC1110" s="202" t="str">
        <f t="shared" si="130"/>
        <v/>
      </c>
      <c r="BD1110" s="202" t="str">
        <f t="shared" si="130"/>
        <v/>
      </c>
      <c r="BE1110" s="202" t="str">
        <f t="shared" si="130"/>
        <v/>
      </c>
      <c r="BF1110" s="202" t="str">
        <f t="shared" si="130"/>
        <v/>
      </c>
      <c r="BG1110" s="202" t="str">
        <f t="shared" si="129"/>
        <v>NO</v>
      </c>
      <c r="BH1110" s="202" t="str">
        <f t="shared" si="129"/>
        <v>W/C</v>
      </c>
      <c r="BI1110" s="202" t="str">
        <f t="shared" si="127"/>
        <v>W/C</v>
      </c>
      <c r="BK1110" s="202" t="b">
        <f t="shared" si="128"/>
        <v>1</v>
      </c>
      <c r="BL1110" s="202" t="b">
        <f t="shared" si="128"/>
        <v>1</v>
      </c>
      <c r="BM1110" s="202" t="b">
        <f t="shared" si="128"/>
        <v>1</v>
      </c>
      <c r="BN1110" s="202" t="b">
        <f t="shared" si="128"/>
        <v>1</v>
      </c>
      <c r="BO1110" s="202" t="b">
        <f t="shared" si="128"/>
        <v>1</v>
      </c>
      <c r="BP1110" s="202" t="b">
        <f t="shared" si="128"/>
        <v>1</v>
      </c>
      <c r="BQ1110" s="202" t="b">
        <f t="shared" si="128"/>
        <v>1</v>
      </c>
    </row>
    <row r="1111" spans="1:69" s="214" customFormat="1" ht="12" customHeight="1" x14ac:dyDescent="0.2">
      <c r="A1111" s="239">
        <v>23600471</v>
      </c>
      <c r="B1111" s="240" t="s">
        <v>2731</v>
      </c>
      <c r="C1111" s="200" t="s">
        <v>1414</v>
      </c>
      <c r="D1111" s="201" t="s">
        <v>479</v>
      </c>
      <c r="E1111" s="170"/>
      <c r="F1111" s="200"/>
      <c r="G1111" s="201"/>
      <c r="H1111" s="202" t="s">
        <v>1684</v>
      </c>
      <c r="I1111" s="202" t="s">
        <v>1684</v>
      </c>
      <c r="J1111" s="202" t="s">
        <v>1684</v>
      </c>
      <c r="K1111" s="202" t="s">
        <v>1684</v>
      </c>
      <c r="L1111" s="202" t="s">
        <v>1685</v>
      </c>
      <c r="M1111" s="202" t="s">
        <v>479</v>
      </c>
      <c r="N1111" s="202" t="s">
        <v>479</v>
      </c>
      <c r="O1111" s="167"/>
      <c r="P1111" s="203">
        <v>-8277936.5499999998</v>
      </c>
      <c r="Q1111" s="203">
        <v>-8297388.4299999997</v>
      </c>
      <c r="R1111" s="203">
        <v>-9673199.0099999998</v>
      </c>
      <c r="S1111" s="203">
        <v>-8425050.5399999991</v>
      </c>
      <c r="T1111" s="203">
        <v>-7414432.0199999996</v>
      </c>
      <c r="U1111" s="203">
        <v>-6260943.8700000001</v>
      </c>
      <c r="V1111" s="203">
        <v>-5731530.7000000002</v>
      </c>
      <c r="W1111" s="203">
        <v>-5970408.6900000004</v>
      </c>
      <c r="X1111" s="203">
        <v>-6477371.8300000001</v>
      </c>
      <c r="Y1111" s="203">
        <v>-5970630.2800000003</v>
      </c>
      <c r="Z1111" s="203">
        <v>461221.2</v>
      </c>
      <c r="AA1111" s="203">
        <v>3047854.06</v>
      </c>
      <c r="AB1111" s="203">
        <v>-7004643.2599999998</v>
      </c>
      <c r="AC1111" s="203"/>
      <c r="AD1111" s="203"/>
      <c r="AE1111" s="203">
        <v>-5696097.5012499988</v>
      </c>
      <c r="AF1111" s="215"/>
      <c r="AG1111" s="216"/>
      <c r="AH1111" s="205"/>
      <c r="AI1111" s="205"/>
      <c r="AJ1111" s="205"/>
      <c r="AK1111" s="206"/>
      <c r="AL1111" s="205">
        <v>0</v>
      </c>
      <c r="AM1111" s="207"/>
      <c r="AN1111" s="205">
        <v>-5696097.5012499988</v>
      </c>
      <c r="AO1111" s="208">
        <v>-5696097.5012499988</v>
      </c>
      <c r="AP1111" s="209"/>
      <c r="AQ1111" s="210">
        <v>-7004643.2599999998</v>
      </c>
      <c r="AR1111" s="205"/>
      <c r="AS1111" s="205"/>
      <c r="AT1111" s="205"/>
      <c r="AU1111" s="206"/>
      <c r="AV1111" s="205">
        <v>0</v>
      </c>
      <c r="AW1111" s="207"/>
      <c r="AX1111" s="205">
        <v>-7004643.2599999998</v>
      </c>
      <c r="AY1111" s="207">
        <v>-7004643.2599999998</v>
      </c>
      <c r="AZ1111" s="212"/>
      <c r="BA1111" s="404"/>
      <c r="BC1111" s="202" t="str">
        <f t="shared" si="130"/>
        <v/>
      </c>
      <c r="BD1111" s="202" t="str">
        <f t="shared" si="130"/>
        <v/>
      </c>
      <c r="BE1111" s="202" t="str">
        <f t="shared" si="130"/>
        <v/>
      </c>
      <c r="BF1111" s="202" t="str">
        <f t="shared" si="130"/>
        <v/>
      </c>
      <c r="BG1111" s="202" t="str">
        <f t="shared" si="129"/>
        <v>NO</v>
      </c>
      <c r="BH1111" s="202" t="str">
        <f t="shared" si="129"/>
        <v>W/C</v>
      </c>
      <c r="BI1111" s="202" t="str">
        <f t="shared" si="127"/>
        <v>W/C</v>
      </c>
      <c r="BK1111" s="202" t="b">
        <f t="shared" si="128"/>
        <v>1</v>
      </c>
      <c r="BL1111" s="202" t="b">
        <f t="shared" si="128"/>
        <v>1</v>
      </c>
      <c r="BM1111" s="202" t="b">
        <f t="shared" si="128"/>
        <v>1</v>
      </c>
      <c r="BN1111" s="202" t="b">
        <f t="shared" si="128"/>
        <v>1</v>
      </c>
      <c r="BO1111" s="202" t="b">
        <f t="shared" si="128"/>
        <v>1</v>
      </c>
      <c r="BP1111" s="202" t="b">
        <f t="shared" si="128"/>
        <v>1</v>
      </c>
      <c r="BQ1111" s="202" t="b">
        <f t="shared" si="128"/>
        <v>1</v>
      </c>
    </row>
    <row r="1112" spans="1:69" s="214" customFormat="1" ht="12" customHeight="1" x14ac:dyDescent="0.2">
      <c r="A1112" s="239">
        <v>23600552</v>
      </c>
      <c r="B1112" s="240" t="s">
        <v>2732</v>
      </c>
      <c r="C1112" s="200" t="s">
        <v>1415</v>
      </c>
      <c r="D1112" s="201" t="s">
        <v>479</v>
      </c>
      <c r="E1112" s="170"/>
      <c r="F1112" s="200"/>
      <c r="G1112" s="201"/>
      <c r="H1112" s="202" t="s">
        <v>1684</v>
      </c>
      <c r="I1112" s="202" t="s">
        <v>1684</v>
      </c>
      <c r="J1112" s="202" t="s">
        <v>1684</v>
      </c>
      <c r="K1112" s="202" t="s">
        <v>1684</v>
      </c>
      <c r="L1112" s="202" t="s">
        <v>1685</v>
      </c>
      <c r="M1112" s="202" t="s">
        <v>479</v>
      </c>
      <c r="N1112" s="202" t="s">
        <v>479</v>
      </c>
      <c r="O1112" s="167"/>
      <c r="P1112" s="203">
        <v>-4593883.99</v>
      </c>
      <c r="Q1112" s="203">
        <v>-4296306.41</v>
      </c>
      <c r="R1112" s="203">
        <v>-5292098.3</v>
      </c>
      <c r="S1112" s="203">
        <v>-4594989.93</v>
      </c>
      <c r="T1112" s="203">
        <v>-3501401.56</v>
      </c>
      <c r="U1112" s="203">
        <v>-2259856.9</v>
      </c>
      <c r="V1112" s="203">
        <v>-1614554.14</v>
      </c>
      <c r="W1112" s="203">
        <v>-1409182.96</v>
      </c>
      <c r="X1112" s="203">
        <v>-1350108.43</v>
      </c>
      <c r="Y1112" s="203">
        <v>-1398457.7</v>
      </c>
      <c r="Z1112" s="203">
        <v>-1662444.13</v>
      </c>
      <c r="AA1112" s="203">
        <v>-2878552.17</v>
      </c>
      <c r="AB1112" s="203">
        <v>-3932042.44</v>
      </c>
      <c r="AC1112" s="203"/>
      <c r="AD1112" s="203"/>
      <c r="AE1112" s="203">
        <v>-2876742.9870833331</v>
      </c>
      <c r="AF1112" s="215"/>
      <c r="AG1112" s="216"/>
      <c r="AH1112" s="205"/>
      <c r="AI1112" s="205"/>
      <c r="AJ1112" s="205"/>
      <c r="AK1112" s="206"/>
      <c r="AL1112" s="205">
        <v>0</v>
      </c>
      <c r="AM1112" s="207"/>
      <c r="AN1112" s="205">
        <v>-2876742.9870833331</v>
      </c>
      <c r="AO1112" s="208">
        <v>-2876742.9870833331</v>
      </c>
      <c r="AP1112" s="209"/>
      <c r="AQ1112" s="210">
        <v>-3932042.44</v>
      </c>
      <c r="AR1112" s="205"/>
      <c r="AS1112" s="205"/>
      <c r="AT1112" s="205"/>
      <c r="AU1112" s="206"/>
      <c r="AV1112" s="205">
        <v>0</v>
      </c>
      <c r="AW1112" s="207"/>
      <c r="AX1112" s="205">
        <v>-3932042.44</v>
      </c>
      <c r="AY1112" s="207">
        <v>-3932042.44</v>
      </c>
      <c r="AZ1112" s="212"/>
      <c r="BA1112" s="404"/>
      <c r="BC1112" s="202" t="str">
        <f t="shared" si="130"/>
        <v/>
      </c>
      <c r="BD1112" s="202" t="str">
        <f t="shared" si="130"/>
        <v/>
      </c>
      <c r="BE1112" s="202" t="str">
        <f t="shared" si="130"/>
        <v/>
      </c>
      <c r="BF1112" s="202" t="str">
        <f t="shared" si="130"/>
        <v/>
      </c>
      <c r="BG1112" s="202" t="str">
        <f t="shared" si="129"/>
        <v>NO</v>
      </c>
      <c r="BH1112" s="202" t="str">
        <f t="shared" si="129"/>
        <v>W/C</v>
      </c>
      <c r="BI1112" s="202" t="str">
        <f t="shared" si="127"/>
        <v>W/C</v>
      </c>
      <c r="BK1112" s="202" t="b">
        <f t="shared" si="128"/>
        <v>1</v>
      </c>
      <c r="BL1112" s="202" t="b">
        <f t="shared" si="128"/>
        <v>1</v>
      </c>
      <c r="BM1112" s="202" t="b">
        <f t="shared" si="128"/>
        <v>1</v>
      </c>
      <c r="BN1112" s="202" t="b">
        <f t="shared" si="128"/>
        <v>1</v>
      </c>
      <c r="BO1112" s="202" t="b">
        <f t="shared" si="128"/>
        <v>1</v>
      </c>
      <c r="BP1112" s="202" t="b">
        <f t="shared" si="128"/>
        <v>1</v>
      </c>
      <c r="BQ1112" s="202" t="b">
        <f t="shared" si="128"/>
        <v>1</v>
      </c>
    </row>
    <row r="1113" spans="1:69" s="214" customFormat="1" ht="12" customHeight="1" x14ac:dyDescent="0.2">
      <c r="A1113" s="239">
        <v>23600602</v>
      </c>
      <c r="B1113" s="240" t="s">
        <v>2733</v>
      </c>
      <c r="C1113" s="200" t="s">
        <v>1416</v>
      </c>
      <c r="D1113" s="201" t="s">
        <v>479</v>
      </c>
      <c r="E1113" s="170"/>
      <c r="F1113" s="200"/>
      <c r="G1113" s="201"/>
      <c r="H1113" s="202" t="s">
        <v>1684</v>
      </c>
      <c r="I1113" s="202" t="s">
        <v>1684</v>
      </c>
      <c r="J1113" s="202" t="s">
        <v>1684</v>
      </c>
      <c r="K1113" s="202" t="s">
        <v>1684</v>
      </c>
      <c r="L1113" s="202" t="s">
        <v>1685</v>
      </c>
      <c r="M1113" s="202" t="s">
        <v>479</v>
      </c>
      <c r="N1113" s="202" t="s">
        <v>479</v>
      </c>
      <c r="O1113" s="167"/>
      <c r="P1113" s="203">
        <v>-6360987.04</v>
      </c>
      <c r="Q1113" s="203">
        <v>-5852642.1799999997</v>
      </c>
      <c r="R1113" s="203">
        <v>-6364501.25</v>
      </c>
      <c r="S1113" s="203">
        <v>-6862619.7400000002</v>
      </c>
      <c r="T1113" s="203">
        <v>-4260897.22</v>
      </c>
      <c r="U1113" s="203">
        <v>-3370944.65</v>
      </c>
      <c r="V1113" s="203">
        <v>-3034037.48</v>
      </c>
      <c r="W1113" s="203">
        <v>-1651463.59</v>
      </c>
      <c r="X1113" s="203">
        <v>-1899390.48</v>
      </c>
      <c r="Y1113" s="203">
        <v>-2131499.48</v>
      </c>
      <c r="Z1113" s="203">
        <v>-2390153.38</v>
      </c>
      <c r="AA1113" s="203">
        <v>-3673405.3</v>
      </c>
      <c r="AB1113" s="203">
        <v>-5297354.9400000004</v>
      </c>
      <c r="AC1113" s="203"/>
      <c r="AD1113" s="203"/>
      <c r="AE1113" s="203">
        <v>-3943393.811666667</v>
      </c>
      <c r="AF1113" s="215"/>
      <c r="AG1113" s="216"/>
      <c r="AH1113" s="205"/>
      <c r="AI1113" s="205"/>
      <c r="AJ1113" s="205"/>
      <c r="AK1113" s="206"/>
      <c r="AL1113" s="205">
        <v>0</v>
      </c>
      <c r="AM1113" s="207"/>
      <c r="AN1113" s="205">
        <v>-3943393.811666667</v>
      </c>
      <c r="AO1113" s="208">
        <v>-3943393.811666667</v>
      </c>
      <c r="AP1113" s="209"/>
      <c r="AQ1113" s="210">
        <v>-5297354.9400000004</v>
      </c>
      <c r="AR1113" s="205"/>
      <c r="AS1113" s="205"/>
      <c r="AT1113" s="205"/>
      <c r="AU1113" s="206"/>
      <c r="AV1113" s="205">
        <v>0</v>
      </c>
      <c r="AW1113" s="207"/>
      <c r="AX1113" s="205">
        <v>-5297354.9400000004</v>
      </c>
      <c r="AY1113" s="207">
        <v>-5297354.9400000004</v>
      </c>
      <c r="AZ1113" s="212"/>
      <c r="BA1113" s="404"/>
      <c r="BC1113" s="202" t="str">
        <f t="shared" si="130"/>
        <v/>
      </c>
      <c r="BD1113" s="202" t="str">
        <f t="shared" si="130"/>
        <v/>
      </c>
      <c r="BE1113" s="202" t="str">
        <f t="shared" si="130"/>
        <v/>
      </c>
      <c r="BF1113" s="202" t="str">
        <f t="shared" si="130"/>
        <v/>
      </c>
      <c r="BG1113" s="202" t="str">
        <f t="shared" si="129"/>
        <v>NO</v>
      </c>
      <c r="BH1113" s="202" t="str">
        <f t="shared" si="129"/>
        <v>W/C</v>
      </c>
      <c r="BI1113" s="202" t="str">
        <f t="shared" si="127"/>
        <v>W/C</v>
      </c>
      <c r="BK1113" s="202" t="b">
        <f t="shared" si="128"/>
        <v>1</v>
      </c>
      <c r="BL1113" s="202" t="b">
        <f t="shared" si="128"/>
        <v>1</v>
      </c>
      <c r="BM1113" s="202" t="b">
        <f t="shared" si="128"/>
        <v>1</v>
      </c>
      <c r="BN1113" s="202" t="b">
        <f t="shared" si="128"/>
        <v>1</v>
      </c>
      <c r="BO1113" s="202" t="b">
        <f t="shared" si="128"/>
        <v>1</v>
      </c>
      <c r="BP1113" s="202" t="b">
        <f t="shared" si="128"/>
        <v>1</v>
      </c>
      <c r="BQ1113" s="202" t="b">
        <f t="shared" si="128"/>
        <v>1</v>
      </c>
    </row>
    <row r="1114" spans="1:69" s="214" customFormat="1" ht="12" customHeight="1" x14ac:dyDescent="0.2">
      <c r="A1114" s="239">
        <v>23601003</v>
      </c>
      <c r="B1114" s="240" t="s">
        <v>2734</v>
      </c>
      <c r="C1114" s="200" t="s">
        <v>1417</v>
      </c>
      <c r="D1114" s="201" t="s">
        <v>479</v>
      </c>
      <c r="E1114" s="170"/>
      <c r="F1114" s="200"/>
      <c r="G1114" s="201"/>
      <c r="H1114" s="202" t="s">
        <v>1684</v>
      </c>
      <c r="I1114" s="202" t="s">
        <v>1684</v>
      </c>
      <c r="J1114" s="202" t="s">
        <v>1684</v>
      </c>
      <c r="K1114" s="202" t="s">
        <v>1684</v>
      </c>
      <c r="L1114" s="202" t="s">
        <v>1685</v>
      </c>
      <c r="M1114" s="202" t="s">
        <v>479</v>
      </c>
      <c r="N1114" s="202" t="s">
        <v>479</v>
      </c>
      <c r="O1114" s="167"/>
      <c r="P1114" s="203">
        <v>-2429013.19</v>
      </c>
      <c r="Q1114" s="203">
        <v>-2449731.11</v>
      </c>
      <c r="R1114" s="203">
        <v>-2297372.02</v>
      </c>
      <c r="S1114" s="203">
        <v>-2554606.42</v>
      </c>
      <c r="T1114" s="203">
        <v>-2447295.4300000002</v>
      </c>
      <c r="U1114" s="203">
        <v>-2453311.04</v>
      </c>
      <c r="V1114" s="203">
        <v>-775548.85</v>
      </c>
      <c r="W1114" s="203">
        <v>-738469.62</v>
      </c>
      <c r="X1114" s="203">
        <v>-783377.83</v>
      </c>
      <c r="Y1114" s="203">
        <v>-725155.36</v>
      </c>
      <c r="Z1114" s="203">
        <v>-931455.53</v>
      </c>
      <c r="AA1114" s="203">
        <v>-741874.22</v>
      </c>
      <c r="AB1114" s="203">
        <v>-528726.38</v>
      </c>
      <c r="AC1114" s="203"/>
      <c r="AD1114" s="203"/>
      <c r="AE1114" s="203">
        <v>-1531422.2679166663</v>
      </c>
      <c r="AF1114" s="215"/>
      <c r="AG1114" s="216"/>
      <c r="AH1114" s="205"/>
      <c r="AI1114" s="205"/>
      <c r="AJ1114" s="205"/>
      <c r="AK1114" s="206"/>
      <c r="AL1114" s="205">
        <v>0</v>
      </c>
      <c r="AM1114" s="207"/>
      <c r="AN1114" s="205">
        <v>-1531422.2679166663</v>
      </c>
      <c r="AO1114" s="208">
        <v>-1531422.2679166663</v>
      </c>
      <c r="AP1114" s="209"/>
      <c r="AQ1114" s="210">
        <v>-528726.38</v>
      </c>
      <c r="AR1114" s="205"/>
      <c r="AS1114" s="205"/>
      <c r="AT1114" s="205"/>
      <c r="AU1114" s="206"/>
      <c r="AV1114" s="205">
        <v>0</v>
      </c>
      <c r="AW1114" s="207"/>
      <c r="AX1114" s="205">
        <v>-528726.38</v>
      </c>
      <c r="AY1114" s="207">
        <v>-528726.38</v>
      </c>
      <c r="AZ1114" s="212"/>
      <c r="BA1114" s="404"/>
      <c r="BC1114" s="202" t="str">
        <f t="shared" si="130"/>
        <v/>
      </c>
      <c r="BD1114" s="202" t="str">
        <f t="shared" si="130"/>
        <v/>
      </c>
      <c r="BE1114" s="202" t="str">
        <f t="shared" si="130"/>
        <v/>
      </c>
      <c r="BF1114" s="202" t="str">
        <f t="shared" si="130"/>
        <v/>
      </c>
      <c r="BG1114" s="202" t="str">
        <f t="shared" si="129"/>
        <v>NO</v>
      </c>
      <c r="BH1114" s="202" t="str">
        <f t="shared" si="129"/>
        <v>W/C</v>
      </c>
      <c r="BI1114" s="202" t="str">
        <f t="shared" si="127"/>
        <v>W/C</v>
      </c>
      <c r="BK1114" s="202" t="b">
        <f t="shared" si="128"/>
        <v>1</v>
      </c>
      <c r="BL1114" s="202" t="b">
        <f t="shared" si="128"/>
        <v>1</v>
      </c>
      <c r="BM1114" s="202" t="b">
        <f t="shared" si="128"/>
        <v>1</v>
      </c>
      <c r="BN1114" s="202" t="b">
        <f t="shared" si="128"/>
        <v>1</v>
      </c>
      <c r="BO1114" s="202" t="b">
        <f t="shared" si="128"/>
        <v>1</v>
      </c>
      <c r="BP1114" s="202" t="b">
        <f t="shared" si="128"/>
        <v>1</v>
      </c>
      <c r="BQ1114" s="202" t="b">
        <f t="shared" si="128"/>
        <v>1</v>
      </c>
    </row>
    <row r="1115" spans="1:69" s="214" customFormat="1" ht="12" customHeight="1" x14ac:dyDescent="0.2">
      <c r="A1115" s="239">
        <v>23601013</v>
      </c>
      <c r="B1115" s="240" t="s">
        <v>2735</v>
      </c>
      <c r="C1115" s="200" t="s">
        <v>1418</v>
      </c>
      <c r="D1115" s="201" t="s">
        <v>479</v>
      </c>
      <c r="E1115" s="170"/>
      <c r="F1115" s="200"/>
      <c r="G1115" s="201"/>
      <c r="H1115" s="202" t="s">
        <v>1684</v>
      </c>
      <c r="I1115" s="202" t="s">
        <v>1684</v>
      </c>
      <c r="J1115" s="202" t="s">
        <v>1684</v>
      </c>
      <c r="K1115" s="202" t="s">
        <v>1684</v>
      </c>
      <c r="L1115" s="202" t="s">
        <v>1685</v>
      </c>
      <c r="M1115" s="202" t="s">
        <v>479</v>
      </c>
      <c r="N1115" s="202" t="s">
        <v>479</v>
      </c>
      <c r="O1115" s="167"/>
      <c r="P1115" s="203">
        <v>-8428.32</v>
      </c>
      <c r="Q1115" s="203">
        <v>-102073.66</v>
      </c>
      <c r="R1115" s="203">
        <v>-79572</v>
      </c>
      <c r="S1115" s="203">
        <v>-88161.49</v>
      </c>
      <c r="T1115" s="203">
        <v>-144496.71</v>
      </c>
      <c r="U1115" s="203">
        <v>-131579.24</v>
      </c>
      <c r="V1115" s="203">
        <v>-87522.240000000005</v>
      </c>
      <c r="W1115" s="203">
        <v>-159412.82999999999</v>
      </c>
      <c r="X1115" s="203">
        <v>-149382.18</v>
      </c>
      <c r="Y1115" s="203">
        <v>-120002.54</v>
      </c>
      <c r="Z1115" s="203">
        <v>-155865.68</v>
      </c>
      <c r="AA1115" s="203">
        <v>-150032.12</v>
      </c>
      <c r="AB1115" s="203">
        <v>-92117.55</v>
      </c>
      <c r="AC1115" s="203"/>
      <c r="AD1115" s="203"/>
      <c r="AE1115" s="203">
        <v>-118197.80208333333</v>
      </c>
      <c r="AF1115" s="215"/>
      <c r="AG1115" s="216"/>
      <c r="AH1115" s="205"/>
      <c r="AI1115" s="205"/>
      <c r="AJ1115" s="205"/>
      <c r="AK1115" s="206"/>
      <c r="AL1115" s="205">
        <v>0</v>
      </c>
      <c r="AM1115" s="207"/>
      <c r="AN1115" s="205">
        <v>-118197.80208333333</v>
      </c>
      <c r="AO1115" s="208">
        <v>-118197.80208333333</v>
      </c>
      <c r="AP1115" s="209"/>
      <c r="AQ1115" s="210">
        <v>-92117.55</v>
      </c>
      <c r="AR1115" s="205"/>
      <c r="AS1115" s="205"/>
      <c r="AT1115" s="205"/>
      <c r="AU1115" s="206"/>
      <c r="AV1115" s="205">
        <v>0</v>
      </c>
      <c r="AW1115" s="207"/>
      <c r="AX1115" s="205">
        <v>-92117.55</v>
      </c>
      <c r="AY1115" s="207">
        <v>-92117.55</v>
      </c>
      <c r="AZ1115" s="212"/>
      <c r="BA1115" s="404"/>
      <c r="BC1115" s="202" t="str">
        <f t="shared" si="130"/>
        <v/>
      </c>
      <c r="BD1115" s="202" t="str">
        <f t="shared" si="130"/>
        <v/>
      </c>
      <c r="BE1115" s="202" t="str">
        <f t="shared" si="130"/>
        <v/>
      </c>
      <c r="BF1115" s="202" t="str">
        <f t="shared" si="130"/>
        <v/>
      </c>
      <c r="BG1115" s="202" t="str">
        <f t="shared" si="129"/>
        <v>NO</v>
      </c>
      <c r="BH1115" s="202" t="str">
        <f t="shared" si="129"/>
        <v>W/C</v>
      </c>
      <c r="BI1115" s="202" t="str">
        <f t="shared" si="127"/>
        <v>W/C</v>
      </c>
      <c r="BK1115" s="202" t="b">
        <f t="shared" si="128"/>
        <v>1</v>
      </c>
      <c r="BL1115" s="202" t="b">
        <f t="shared" si="128"/>
        <v>1</v>
      </c>
      <c r="BM1115" s="202" t="b">
        <f t="shared" si="128"/>
        <v>1</v>
      </c>
      <c r="BN1115" s="202" t="b">
        <f t="shared" si="128"/>
        <v>1</v>
      </c>
      <c r="BO1115" s="202" t="b">
        <f t="shared" si="128"/>
        <v>1</v>
      </c>
      <c r="BP1115" s="202" t="b">
        <f t="shared" si="128"/>
        <v>1</v>
      </c>
      <c r="BQ1115" s="202" t="b">
        <f t="shared" si="128"/>
        <v>1</v>
      </c>
    </row>
    <row r="1116" spans="1:69" s="214" customFormat="1" ht="12" customHeight="1" x14ac:dyDescent="0.2">
      <c r="A1116" s="239">
        <v>23601023</v>
      </c>
      <c r="B1116" s="240" t="s">
        <v>2736</v>
      </c>
      <c r="C1116" s="200" t="s">
        <v>1419</v>
      </c>
      <c r="D1116" s="201" t="s">
        <v>479</v>
      </c>
      <c r="E1116" s="170"/>
      <c r="F1116" s="200"/>
      <c r="G1116" s="201"/>
      <c r="H1116" s="202" t="s">
        <v>1684</v>
      </c>
      <c r="I1116" s="202" t="s">
        <v>1684</v>
      </c>
      <c r="J1116" s="202" t="s">
        <v>1684</v>
      </c>
      <c r="K1116" s="202" t="s">
        <v>1684</v>
      </c>
      <c r="L1116" s="202" t="s">
        <v>1685</v>
      </c>
      <c r="M1116" s="202" t="s">
        <v>479</v>
      </c>
      <c r="N1116" s="202" t="s">
        <v>479</v>
      </c>
      <c r="O1116" s="167"/>
      <c r="P1116" s="203">
        <v>-40524.92</v>
      </c>
      <c r="Q1116" s="203">
        <v>-3550.6</v>
      </c>
      <c r="R1116" s="203">
        <v>-3000.19</v>
      </c>
      <c r="S1116" s="203">
        <v>-9454.93</v>
      </c>
      <c r="T1116" s="203">
        <v>-2770.03</v>
      </c>
      <c r="U1116" s="203">
        <v>-3019.61</v>
      </c>
      <c r="V1116" s="203">
        <v>-5104.18</v>
      </c>
      <c r="W1116" s="203">
        <v>-2510.13</v>
      </c>
      <c r="X1116" s="203">
        <v>-3074.18</v>
      </c>
      <c r="Y1116" s="203">
        <v>-10630.09</v>
      </c>
      <c r="Z1116" s="203">
        <v>-3547.39</v>
      </c>
      <c r="AA1116" s="203">
        <v>-5892.57</v>
      </c>
      <c r="AB1116" s="203">
        <v>-35459.620000000003</v>
      </c>
      <c r="AC1116" s="203"/>
      <c r="AD1116" s="203"/>
      <c r="AE1116" s="203">
        <v>-7545.5141666666677</v>
      </c>
      <c r="AF1116" s="215"/>
      <c r="AG1116" s="216"/>
      <c r="AH1116" s="205"/>
      <c r="AI1116" s="205"/>
      <c r="AJ1116" s="205"/>
      <c r="AK1116" s="206"/>
      <c r="AL1116" s="205">
        <v>0</v>
      </c>
      <c r="AM1116" s="207"/>
      <c r="AN1116" s="205">
        <v>-7545.5141666666677</v>
      </c>
      <c r="AO1116" s="208">
        <v>-7545.5141666666677</v>
      </c>
      <c r="AP1116" s="209"/>
      <c r="AQ1116" s="210">
        <v>-35459.620000000003</v>
      </c>
      <c r="AR1116" s="205"/>
      <c r="AS1116" s="205"/>
      <c r="AT1116" s="205"/>
      <c r="AU1116" s="206"/>
      <c r="AV1116" s="205">
        <v>0</v>
      </c>
      <c r="AW1116" s="207"/>
      <c r="AX1116" s="205">
        <v>-35459.620000000003</v>
      </c>
      <c r="AY1116" s="207">
        <v>-35459.620000000003</v>
      </c>
      <c r="AZ1116" s="212"/>
      <c r="BA1116" s="404"/>
      <c r="BC1116" s="202" t="str">
        <f t="shared" si="130"/>
        <v/>
      </c>
      <c r="BD1116" s="202" t="str">
        <f t="shared" si="130"/>
        <v/>
      </c>
      <c r="BE1116" s="202" t="str">
        <f t="shared" si="130"/>
        <v/>
      </c>
      <c r="BF1116" s="202" t="str">
        <f t="shared" si="130"/>
        <v/>
      </c>
      <c r="BG1116" s="202" t="str">
        <f t="shared" si="129"/>
        <v>NO</v>
      </c>
      <c r="BH1116" s="202" t="str">
        <f t="shared" si="129"/>
        <v>W/C</v>
      </c>
      <c r="BI1116" s="202" t="str">
        <f t="shared" si="127"/>
        <v>W/C</v>
      </c>
      <c r="BK1116" s="202" t="b">
        <f t="shared" si="128"/>
        <v>1</v>
      </c>
      <c r="BL1116" s="202" t="b">
        <f t="shared" si="128"/>
        <v>1</v>
      </c>
      <c r="BM1116" s="202" t="b">
        <f t="shared" si="128"/>
        <v>1</v>
      </c>
      <c r="BN1116" s="202" t="b">
        <f t="shared" si="128"/>
        <v>1</v>
      </c>
      <c r="BO1116" s="202" t="b">
        <f t="shared" si="128"/>
        <v>1</v>
      </c>
      <c r="BP1116" s="202" t="b">
        <f t="shared" si="128"/>
        <v>1</v>
      </c>
      <c r="BQ1116" s="202" t="b">
        <f t="shared" si="128"/>
        <v>1</v>
      </c>
    </row>
    <row r="1117" spans="1:69" s="214" customFormat="1" ht="12" customHeight="1" x14ac:dyDescent="0.2">
      <c r="A1117" s="239">
        <v>23601043</v>
      </c>
      <c r="B1117" s="240" t="s">
        <v>2737</v>
      </c>
      <c r="C1117" s="200" t="s">
        <v>1420</v>
      </c>
      <c r="D1117" s="201" t="s">
        <v>479</v>
      </c>
      <c r="E1117" s="170"/>
      <c r="F1117" s="200"/>
      <c r="G1117" s="201"/>
      <c r="H1117" s="202" t="s">
        <v>1684</v>
      </c>
      <c r="I1117" s="202" t="s">
        <v>1684</v>
      </c>
      <c r="J1117" s="202" t="s">
        <v>1684</v>
      </c>
      <c r="K1117" s="202" t="s">
        <v>1684</v>
      </c>
      <c r="L1117" s="202" t="s">
        <v>1685</v>
      </c>
      <c r="M1117" s="202" t="s">
        <v>479</v>
      </c>
      <c r="N1117" s="202" t="s">
        <v>479</v>
      </c>
      <c r="O1117" s="167"/>
      <c r="P1117" s="203">
        <v>-4035.58</v>
      </c>
      <c r="Q1117" s="203">
        <v>-125278.13</v>
      </c>
      <c r="R1117" s="203">
        <v>-133561.34</v>
      </c>
      <c r="S1117" s="203">
        <v>-136316.84</v>
      </c>
      <c r="T1117" s="203">
        <v>-1542.5</v>
      </c>
      <c r="U1117" s="203">
        <v>-2596.34</v>
      </c>
      <c r="V1117" s="203">
        <v>-3605.87</v>
      </c>
      <c r="W1117" s="203">
        <v>-1579.79</v>
      </c>
      <c r="X1117" s="203">
        <v>-2773.24</v>
      </c>
      <c r="Y1117" s="203">
        <v>-3719.9</v>
      </c>
      <c r="Z1117" s="203">
        <v>-1343.32</v>
      </c>
      <c r="AA1117" s="203">
        <v>-2211.23</v>
      </c>
      <c r="AB1117" s="203">
        <v>-33719.440000000002</v>
      </c>
      <c r="AC1117" s="203"/>
      <c r="AD1117" s="203"/>
      <c r="AE1117" s="203">
        <v>-36117.167500000003</v>
      </c>
      <c r="AF1117" s="215"/>
      <c r="AG1117" s="216"/>
      <c r="AH1117" s="205"/>
      <c r="AI1117" s="205"/>
      <c r="AJ1117" s="205"/>
      <c r="AK1117" s="206"/>
      <c r="AL1117" s="205">
        <v>0</v>
      </c>
      <c r="AM1117" s="207"/>
      <c r="AN1117" s="205">
        <v>-36117.167500000003</v>
      </c>
      <c r="AO1117" s="208">
        <v>-36117.167500000003</v>
      </c>
      <c r="AP1117" s="209"/>
      <c r="AQ1117" s="210">
        <v>-33719.440000000002</v>
      </c>
      <c r="AR1117" s="205"/>
      <c r="AS1117" s="205"/>
      <c r="AT1117" s="205"/>
      <c r="AU1117" s="206"/>
      <c r="AV1117" s="205">
        <v>0</v>
      </c>
      <c r="AW1117" s="207"/>
      <c r="AX1117" s="205">
        <v>-33719.440000000002</v>
      </c>
      <c r="AY1117" s="207">
        <v>-33719.440000000002</v>
      </c>
      <c r="AZ1117" s="212"/>
      <c r="BA1117" s="404"/>
      <c r="BC1117" s="202" t="str">
        <f t="shared" si="130"/>
        <v/>
      </c>
      <c r="BD1117" s="202" t="str">
        <f t="shared" si="130"/>
        <v/>
      </c>
      <c r="BE1117" s="202" t="str">
        <f t="shared" si="130"/>
        <v/>
      </c>
      <c r="BF1117" s="202" t="str">
        <f t="shared" si="130"/>
        <v/>
      </c>
      <c r="BG1117" s="202" t="str">
        <f t="shared" si="129"/>
        <v>NO</v>
      </c>
      <c r="BH1117" s="202" t="str">
        <f t="shared" si="129"/>
        <v>W/C</v>
      </c>
      <c r="BI1117" s="202" t="str">
        <f t="shared" si="127"/>
        <v>W/C</v>
      </c>
      <c r="BK1117" s="202" t="b">
        <f t="shared" si="128"/>
        <v>1</v>
      </c>
      <c r="BL1117" s="202" t="b">
        <f t="shared" si="128"/>
        <v>1</v>
      </c>
      <c r="BM1117" s="202" t="b">
        <f t="shared" si="128"/>
        <v>1</v>
      </c>
      <c r="BN1117" s="202" t="b">
        <f t="shared" si="128"/>
        <v>1</v>
      </c>
      <c r="BO1117" s="202" t="b">
        <f t="shared" si="128"/>
        <v>1</v>
      </c>
      <c r="BP1117" s="202" t="b">
        <f t="shared" si="128"/>
        <v>1</v>
      </c>
      <c r="BQ1117" s="202" t="b">
        <f t="shared" si="128"/>
        <v>1</v>
      </c>
    </row>
    <row r="1118" spans="1:69" s="214" customFormat="1" ht="12" customHeight="1" x14ac:dyDescent="0.2">
      <c r="A1118" s="239">
        <v>23700363</v>
      </c>
      <c r="B1118" s="240" t="s">
        <v>2738</v>
      </c>
      <c r="C1118" s="200" t="s">
        <v>1421</v>
      </c>
      <c r="D1118" s="201" t="s">
        <v>479</v>
      </c>
      <c r="E1118" s="170"/>
      <c r="F1118" s="200"/>
      <c r="G1118" s="201"/>
      <c r="H1118" s="202" t="s">
        <v>1684</v>
      </c>
      <c r="I1118" s="202" t="s">
        <v>1684</v>
      </c>
      <c r="J1118" s="202" t="s">
        <v>1684</v>
      </c>
      <c r="K1118" s="202" t="s">
        <v>1684</v>
      </c>
      <c r="L1118" s="202" t="s">
        <v>1685</v>
      </c>
      <c r="M1118" s="202" t="s">
        <v>479</v>
      </c>
      <c r="N1118" s="202" t="s">
        <v>479</v>
      </c>
      <c r="O1118" s="167"/>
      <c r="P1118" s="203">
        <v>-44687.5</v>
      </c>
      <c r="Q1118" s="203">
        <v>-134062.5</v>
      </c>
      <c r="R1118" s="203">
        <v>-223437.5</v>
      </c>
      <c r="S1118" s="203">
        <v>-312812.5</v>
      </c>
      <c r="T1118" s="203">
        <v>-402187.5</v>
      </c>
      <c r="U1118" s="203">
        <v>-491562.5</v>
      </c>
      <c r="V1118" s="203">
        <v>-44687.5</v>
      </c>
      <c r="W1118" s="203">
        <v>-134062.5</v>
      </c>
      <c r="X1118" s="203">
        <v>-223437.5</v>
      </c>
      <c r="Y1118" s="203">
        <v>-312812.5</v>
      </c>
      <c r="Z1118" s="203">
        <v>-402187.5</v>
      </c>
      <c r="AA1118" s="203">
        <v>-491562.5</v>
      </c>
      <c r="AB1118" s="203">
        <v>-44687.5</v>
      </c>
      <c r="AC1118" s="203"/>
      <c r="AD1118" s="203"/>
      <c r="AE1118" s="203">
        <v>-268125</v>
      </c>
      <c r="AF1118" s="215"/>
      <c r="AG1118" s="216"/>
      <c r="AH1118" s="205"/>
      <c r="AI1118" s="205"/>
      <c r="AJ1118" s="205"/>
      <c r="AK1118" s="206"/>
      <c r="AL1118" s="205">
        <v>0</v>
      </c>
      <c r="AM1118" s="207"/>
      <c r="AN1118" s="205">
        <v>-268125</v>
      </c>
      <c r="AO1118" s="208">
        <v>-268125</v>
      </c>
      <c r="AP1118" s="209"/>
      <c r="AQ1118" s="210">
        <v>-44687.5</v>
      </c>
      <c r="AR1118" s="205"/>
      <c r="AS1118" s="205"/>
      <c r="AT1118" s="205"/>
      <c r="AU1118" s="206"/>
      <c r="AV1118" s="205">
        <v>0</v>
      </c>
      <c r="AW1118" s="207"/>
      <c r="AX1118" s="205">
        <v>-44687.5</v>
      </c>
      <c r="AY1118" s="207">
        <v>-44687.5</v>
      </c>
      <c r="AZ1118" s="212"/>
      <c r="BA1118" s="404"/>
      <c r="BC1118" s="202" t="str">
        <f t="shared" si="130"/>
        <v/>
      </c>
      <c r="BD1118" s="202" t="str">
        <f t="shared" si="130"/>
        <v/>
      </c>
      <c r="BE1118" s="202" t="str">
        <f t="shared" si="130"/>
        <v/>
      </c>
      <c r="BF1118" s="202" t="str">
        <f t="shared" si="130"/>
        <v/>
      </c>
      <c r="BG1118" s="202" t="str">
        <f t="shared" si="129"/>
        <v>NO</v>
      </c>
      <c r="BH1118" s="202" t="str">
        <f t="shared" si="129"/>
        <v>W/C</v>
      </c>
      <c r="BI1118" s="202" t="str">
        <f t="shared" si="127"/>
        <v>W/C</v>
      </c>
      <c r="BK1118" s="202" t="b">
        <f t="shared" si="128"/>
        <v>1</v>
      </c>
      <c r="BL1118" s="202" t="b">
        <f t="shared" si="128"/>
        <v>1</v>
      </c>
      <c r="BM1118" s="202" t="b">
        <f t="shared" si="128"/>
        <v>1</v>
      </c>
      <c r="BN1118" s="202" t="b">
        <f t="shared" si="128"/>
        <v>1</v>
      </c>
      <c r="BO1118" s="202" t="b">
        <f t="shared" si="128"/>
        <v>1</v>
      </c>
      <c r="BP1118" s="202" t="b">
        <f t="shared" si="128"/>
        <v>1</v>
      </c>
      <c r="BQ1118" s="202" t="b">
        <f t="shared" si="128"/>
        <v>1</v>
      </c>
    </row>
    <row r="1119" spans="1:69" s="214" customFormat="1" ht="12" customHeight="1" x14ac:dyDescent="0.2">
      <c r="A1119" s="239">
        <v>23700383</v>
      </c>
      <c r="B1119" s="240" t="s">
        <v>2739</v>
      </c>
      <c r="C1119" s="200" t="s">
        <v>1422</v>
      </c>
      <c r="D1119" s="201" t="s">
        <v>479</v>
      </c>
      <c r="E1119" s="170"/>
      <c r="F1119" s="200"/>
      <c r="G1119" s="201"/>
      <c r="H1119" s="202" t="s">
        <v>1684</v>
      </c>
      <c r="I1119" s="202" t="s">
        <v>1684</v>
      </c>
      <c r="J1119" s="202" t="s">
        <v>1684</v>
      </c>
      <c r="K1119" s="202" t="s">
        <v>1684</v>
      </c>
      <c r="L1119" s="202" t="s">
        <v>1685</v>
      </c>
      <c r="M1119" s="202" t="s">
        <v>479</v>
      </c>
      <c r="N1119" s="202" t="s">
        <v>479</v>
      </c>
      <c r="O1119" s="167"/>
      <c r="P1119" s="203">
        <v>-6000</v>
      </c>
      <c r="Q1119" s="203">
        <v>-18000</v>
      </c>
      <c r="R1119" s="203">
        <v>-30000</v>
      </c>
      <c r="S1119" s="203">
        <v>-42000</v>
      </c>
      <c r="T1119" s="203">
        <v>-54000</v>
      </c>
      <c r="U1119" s="203">
        <v>-66000</v>
      </c>
      <c r="V1119" s="203">
        <v>-6000</v>
      </c>
      <c r="W1119" s="203">
        <v>-18000</v>
      </c>
      <c r="X1119" s="203">
        <v>-30000</v>
      </c>
      <c r="Y1119" s="203">
        <v>-42000</v>
      </c>
      <c r="Z1119" s="203">
        <v>-54000</v>
      </c>
      <c r="AA1119" s="203">
        <v>-66000</v>
      </c>
      <c r="AB1119" s="203">
        <v>-6000</v>
      </c>
      <c r="AC1119" s="203"/>
      <c r="AD1119" s="203"/>
      <c r="AE1119" s="203">
        <v>-36000</v>
      </c>
      <c r="AF1119" s="215"/>
      <c r="AG1119" s="216"/>
      <c r="AH1119" s="205"/>
      <c r="AI1119" s="205"/>
      <c r="AJ1119" s="205"/>
      <c r="AK1119" s="206"/>
      <c r="AL1119" s="205">
        <v>0</v>
      </c>
      <c r="AM1119" s="207"/>
      <c r="AN1119" s="205">
        <v>-36000</v>
      </c>
      <c r="AO1119" s="208">
        <v>-36000</v>
      </c>
      <c r="AP1119" s="209"/>
      <c r="AQ1119" s="210">
        <v>-6000</v>
      </c>
      <c r="AR1119" s="205"/>
      <c r="AS1119" s="205"/>
      <c r="AT1119" s="205"/>
      <c r="AU1119" s="206"/>
      <c r="AV1119" s="205">
        <v>0</v>
      </c>
      <c r="AW1119" s="207"/>
      <c r="AX1119" s="205">
        <v>-6000</v>
      </c>
      <c r="AY1119" s="207">
        <v>-6000</v>
      </c>
      <c r="AZ1119" s="212"/>
      <c r="BA1119" s="404"/>
      <c r="BC1119" s="202" t="str">
        <f t="shared" si="130"/>
        <v/>
      </c>
      <c r="BD1119" s="202" t="str">
        <f t="shared" si="130"/>
        <v/>
      </c>
      <c r="BE1119" s="202" t="str">
        <f t="shared" si="130"/>
        <v/>
      </c>
      <c r="BF1119" s="202" t="str">
        <f t="shared" si="130"/>
        <v/>
      </c>
      <c r="BG1119" s="202" t="str">
        <f t="shared" si="129"/>
        <v>NO</v>
      </c>
      <c r="BH1119" s="202" t="str">
        <f t="shared" si="129"/>
        <v>W/C</v>
      </c>
      <c r="BI1119" s="202" t="str">
        <f t="shared" si="127"/>
        <v>W/C</v>
      </c>
      <c r="BK1119" s="202" t="b">
        <f t="shared" si="128"/>
        <v>1</v>
      </c>
      <c r="BL1119" s="202" t="b">
        <f t="shared" si="128"/>
        <v>1</v>
      </c>
      <c r="BM1119" s="202" t="b">
        <f t="shared" si="128"/>
        <v>1</v>
      </c>
      <c r="BN1119" s="202" t="b">
        <f t="shared" si="128"/>
        <v>1</v>
      </c>
      <c r="BO1119" s="202" t="b">
        <f t="shared" si="128"/>
        <v>1</v>
      </c>
      <c r="BP1119" s="202" t="b">
        <f t="shared" si="128"/>
        <v>1</v>
      </c>
      <c r="BQ1119" s="202" t="b">
        <f t="shared" si="128"/>
        <v>1</v>
      </c>
    </row>
    <row r="1120" spans="1:69" s="214" customFormat="1" ht="12" customHeight="1" x14ac:dyDescent="0.2">
      <c r="A1120" s="239">
        <v>23700713</v>
      </c>
      <c r="B1120" s="240" t="s">
        <v>2740</v>
      </c>
      <c r="C1120" s="200" t="s">
        <v>1423</v>
      </c>
      <c r="D1120" s="201" t="s">
        <v>479</v>
      </c>
      <c r="E1120" s="170"/>
      <c r="F1120" s="200"/>
      <c r="G1120" s="201"/>
      <c r="H1120" s="202" t="s">
        <v>1684</v>
      </c>
      <c r="I1120" s="202" t="s">
        <v>1684</v>
      </c>
      <c r="J1120" s="202" t="s">
        <v>1684</v>
      </c>
      <c r="K1120" s="202" t="s">
        <v>1684</v>
      </c>
      <c r="L1120" s="202" t="s">
        <v>1685</v>
      </c>
      <c r="M1120" s="202" t="s">
        <v>479</v>
      </c>
      <c r="N1120" s="202" t="s">
        <v>479</v>
      </c>
      <c r="O1120" s="167"/>
      <c r="P1120" s="203">
        <v>-10691.43</v>
      </c>
      <c r="Q1120" s="203">
        <v>-10691.43</v>
      </c>
      <c r="R1120" s="203">
        <v>-8135.87</v>
      </c>
      <c r="S1120" s="203">
        <v>-8135.87</v>
      </c>
      <c r="T1120" s="203">
        <v>-8135.87</v>
      </c>
      <c r="U1120" s="203">
        <v>-7935.87</v>
      </c>
      <c r="V1120" s="203">
        <v>-7935.87</v>
      </c>
      <c r="W1120" s="203">
        <v>-7935.87</v>
      </c>
      <c r="X1120" s="203">
        <v>-7935.87</v>
      </c>
      <c r="Y1120" s="203">
        <v>-7935.87</v>
      </c>
      <c r="Z1120" s="203">
        <v>-7935.87</v>
      </c>
      <c r="AA1120" s="203">
        <v>0</v>
      </c>
      <c r="AB1120" s="203">
        <v>0</v>
      </c>
      <c r="AC1120" s="203"/>
      <c r="AD1120" s="203"/>
      <c r="AE1120" s="203">
        <v>-7338.3312499999993</v>
      </c>
      <c r="AF1120" s="215"/>
      <c r="AG1120" s="216"/>
      <c r="AH1120" s="205"/>
      <c r="AI1120" s="205"/>
      <c r="AJ1120" s="205"/>
      <c r="AK1120" s="206"/>
      <c r="AL1120" s="205">
        <v>0</v>
      </c>
      <c r="AM1120" s="207"/>
      <c r="AN1120" s="205">
        <v>-7338.3312499999993</v>
      </c>
      <c r="AO1120" s="208">
        <v>-7338.3312499999993</v>
      </c>
      <c r="AP1120" s="209"/>
      <c r="AQ1120" s="210">
        <v>0</v>
      </c>
      <c r="AR1120" s="205"/>
      <c r="AS1120" s="205"/>
      <c r="AT1120" s="205"/>
      <c r="AU1120" s="206"/>
      <c r="AV1120" s="205">
        <v>0</v>
      </c>
      <c r="AW1120" s="207"/>
      <c r="AX1120" s="205">
        <v>0</v>
      </c>
      <c r="AY1120" s="207">
        <v>0</v>
      </c>
      <c r="AZ1120" s="212"/>
      <c r="BA1120" s="404"/>
      <c r="BC1120" s="202" t="str">
        <f t="shared" si="130"/>
        <v/>
      </c>
      <c r="BD1120" s="202" t="str">
        <f t="shared" si="130"/>
        <v/>
      </c>
      <c r="BE1120" s="202" t="str">
        <f t="shared" si="130"/>
        <v/>
      </c>
      <c r="BF1120" s="202" t="str">
        <f t="shared" si="130"/>
        <v/>
      </c>
      <c r="BG1120" s="202" t="str">
        <f t="shared" si="129"/>
        <v>NO</v>
      </c>
      <c r="BH1120" s="202" t="str">
        <f t="shared" si="129"/>
        <v>W/C</v>
      </c>
      <c r="BI1120" s="202" t="str">
        <f t="shared" si="127"/>
        <v>W/C</v>
      </c>
      <c r="BK1120" s="202" t="b">
        <f t="shared" si="128"/>
        <v>1</v>
      </c>
      <c r="BL1120" s="202" t="b">
        <f t="shared" si="128"/>
        <v>1</v>
      </c>
      <c r="BM1120" s="202" t="b">
        <f t="shared" si="128"/>
        <v>1</v>
      </c>
      <c r="BN1120" s="202" t="b">
        <f t="shared" si="128"/>
        <v>1</v>
      </c>
      <c r="BO1120" s="202" t="b">
        <f t="shared" si="128"/>
        <v>1</v>
      </c>
      <c r="BP1120" s="202" t="b">
        <f t="shared" si="128"/>
        <v>1</v>
      </c>
      <c r="BQ1120" s="202" t="b">
        <f t="shared" si="128"/>
        <v>1</v>
      </c>
    </row>
    <row r="1121" spans="1:69" s="214" customFormat="1" ht="12" customHeight="1" x14ac:dyDescent="0.2">
      <c r="A1121" s="239">
        <v>23700813</v>
      </c>
      <c r="B1121" s="240" t="s">
        <v>2741</v>
      </c>
      <c r="C1121" s="200" t="s">
        <v>1424</v>
      </c>
      <c r="D1121" s="201" t="s">
        <v>479</v>
      </c>
      <c r="E1121" s="170"/>
      <c r="F1121" s="200"/>
      <c r="G1121" s="201"/>
      <c r="H1121" s="202" t="s">
        <v>1684</v>
      </c>
      <c r="I1121" s="202" t="s">
        <v>1684</v>
      </c>
      <c r="J1121" s="202" t="s">
        <v>1684</v>
      </c>
      <c r="K1121" s="202" t="s">
        <v>1684</v>
      </c>
      <c r="L1121" s="202" t="s">
        <v>1685</v>
      </c>
      <c r="M1121" s="202" t="s">
        <v>479</v>
      </c>
      <c r="N1121" s="202" t="s">
        <v>479</v>
      </c>
      <c r="O1121" s="167"/>
      <c r="P1121" s="203">
        <v>-1458333.04</v>
      </c>
      <c r="Q1121" s="203">
        <v>-2041666.37</v>
      </c>
      <c r="R1121" s="203">
        <v>-2624999.7000000002</v>
      </c>
      <c r="S1121" s="203">
        <v>-3208333.03</v>
      </c>
      <c r="T1121" s="203">
        <v>-291666.36</v>
      </c>
      <c r="U1121" s="203">
        <v>-874999.69</v>
      </c>
      <c r="V1121" s="203">
        <v>-1458333.02</v>
      </c>
      <c r="W1121" s="203">
        <v>-2041666.35</v>
      </c>
      <c r="X1121" s="203">
        <v>-2624999.6800000002</v>
      </c>
      <c r="Y1121" s="203">
        <v>-3208333.01</v>
      </c>
      <c r="Z1121" s="203">
        <v>-291666.34000000003</v>
      </c>
      <c r="AA1121" s="203">
        <v>-874999.67</v>
      </c>
      <c r="AB1121" s="203">
        <v>-1458333</v>
      </c>
      <c r="AC1121" s="203"/>
      <c r="AD1121" s="203"/>
      <c r="AE1121" s="203">
        <v>-1749999.6866666668</v>
      </c>
      <c r="AF1121" s="215"/>
      <c r="AG1121" s="216"/>
      <c r="AH1121" s="205"/>
      <c r="AI1121" s="205"/>
      <c r="AJ1121" s="205"/>
      <c r="AK1121" s="206"/>
      <c r="AL1121" s="205">
        <v>0</v>
      </c>
      <c r="AM1121" s="207"/>
      <c r="AN1121" s="205">
        <v>-1749999.6866666668</v>
      </c>
      <c r="AO1121" s="208">
        <v>-1749999.6866666668</v>
      </c>
      <c r="AP1121" s="209"/>
      <c r="AQ1121" s="210">
        <v>-1458333</v>
      </c>
      <c r="AR1121" s="205"/>
      <c r="AS1121" s="205"/>
      <c r="AT1121" s="205"/>
      <c r="AU1121" s="206"/>
      <c r="AV1121" s="205">
        <v>0</v>
      </c>
      <c r="AW1121" s="207"/>
      <c r="AX1121" s="205">
        <v>-1458333</v>
      </c>
      <c r="AY1121" s="207">
        <v>-1458333</v>
      </c>
      <c r="AZ1121" s="212"/>
      <c r="BA1121" s="404"/>
      <c r="BC1121" s="202" t="str">
        <f t="shared" si="130"/>
        <v/>
      </c>
      <c r="BD1121" s="202" t="str">
        <f t="shared" si="130"/>
        <v/>
      </c>
      <c r="BE1121" s="202" t="str">
        <f t="shared" si="130"/>
        <v/>
      </c>
      <c r="BF1121" s="202" t="str">
        <f t="shared" si="130"/>
        <v/>
      </c>
      <c r="BG1121" s="202" t="str">
        <f t="shared" si="129"/>
        <v>NO</v>
      </c>
      <c r="BH1121" s="202" t="str">
        <f t="shared" si="129"/>
        <v>W/C</v>
      </c>
      <c r="BI1121" s="202" t="str">
        <f t="shared" si="127"/>
        <v>W/C</v>
      </c>
      <c r="BK1121" s="202" t="b">
        <f t="shared" si="128"/>
        <v>1</v>
      </c>
      <c r="BL1121" s="202" t="b">
        <f t="shared" si="128"/>
        <v>1</v>
      </c>
      <c r="BM1121" s="202" t="b">
        <f t="shared" si="128"/>
        <v>1</v>
      </c>
      <c r="BN1121" s="202" t="b">
        <f t="shared" si="128"/>
        <v>1</v>
      </c>
      <c r="BO1121" s="202" t="b">
        <f t="shared" si="128"/>
        <v>1</v>
      </c>
      <c r="BP1121" s="202" t="b">
        <f t="shared" si="128"/>
        <v>1</v>
      </c>
      <c r="BQ1121" s="202" t="b">
        <f t="shared" si="128"/>
        <v>1</v>
      </c>
    </row>
    <row r="1122" spans="1:69" s="214" customFormat="1" ht="12" customHeight="1" x14ac:dyDescent="0.2">
      <c r="A1122" s="239">
        <v>23700823</v>
      </c>
      <c r="B1122" s="240" t="s">
        <v>2742</v>
      </c>
      <c r="C1122" s="200" t="s">
        <v>1425</v>
      </c>
      <c r="D1122" s="201" t="s">
        <v>479</v>
      </c>
      <c r="E1122" s="170"/>
      <c r="F1122" s="200"/>
      <c r="G1122" s="201"/>
      <c r="H1122" s="202" t="s">
        <v>1684</v>
      </c>
      <c r="I1122" s="202" t="s">
        <v>1684</v>
      </c>
      <c r="J1122" s="202" t="s">
        <v>1684</v>
      </c>
      <c r="K1122" s="202" t="s">
        <v>1684</v>
      </c>
      <c r="L1122" s="202" t="s">
        <v>1685</v>
      </c>
      <c r="M1122" s="202" t="s">
        <v>479</v>
      </c>
      <c r="N1122" s="202" t="s">
        <v>479</v>
      </c>
      <c r="O1122" s="167"/>
      <c r="P1122" s="203">
        <v>-3931666.37</v>
      </c>
      <c r="Q1122" s="203">
        <v>-5054999.7</v>
      </c>
      <c r="R1122" s="203">
        <v>-6178333.0300000003</v>
      </c>
      <c r="S1122" s="203">
        <v>-561666.36</v>
      </c>
      <c r="T1122" s="203">
        <v>-1684999.69</v>
      </c>
      <c r="U1122" s="203">
        <v>-2808333.02</v>
      </c>
      <c r="V1122" s="203">
        <v>0</v>
      </c>
      <c r="W1122" s="203">
        <v>0</v>
      </c>
      <c r="X1122" s="203">
        <v>0</v>
      </c>
      <c r="Y1122" s="203">
        <v>0</v>
      </c>
      <c r="Z1122" s="203">
        <v>0</v>
      </c>
      <c r="AA1122" s="203">
        <v>0</v>
      </c>
      <c r="AB1122" s="203">
        <v>0</v>
      </c>
      <c r="AC1122" s="203"/>
      <c r="AD1122" s="203"/>
      <c r="AE1122" s="203">
        <v>-1521180.4154166665</v>
      </c>
      <c r="AF1122" s="215"/>
      <c r="AG1122" s="216"/>
      <c r="AH1122" s="205"/>
      <c r="AI1122" s="205"/>
      <c r="AJ1122" s="205"/>
      <c r="AK1122" s="206"/>
      <c r="AL1122" s="205">
        <v>0</v>
      </c>
      <c r="AM1122" s="207"/>
      <c r="AN1122" s="205">
        <v>-1521180.4154166665</v>
      </c>
      <c r="AO1122" s="208">
        <v>-1521180.4154166665</v>
      </c>
      <c r="AP1122" s="209"/>
      <c r="AQ1122" s="210">
        <v>0</v>
      </c>
      <c r="AR1122" s="205"/>
      <c r="AS1122" s="205"/>
      <c r="AT1122" s="205"/>
      <c r="AU1122" s="206"/>
      <c r="AV1122" s="205">
        <v>0</v>
      </c>
      <c r="AW1122" s="207"/>
      <c r="AX1122" s="205">
        <v>0</v>
      </c>
      <c r="AY1122" s="207">
        <v>0</v>
      </c>
      <c r="AZ1122" s="212"/>
      <c r="BA1122" s="404"/>
      <c r="BC1122" s="202" t="str">
        <f t="shared" si="130"/>
        <v/>
      </c>
      <c r="BD1122" s="202" t="str">
        <f t="shared" si="130"/>
        <v/>
      </c>
      <c r="BE1122" s="202" t="str">
        <f t="shared" si="130"/>
        <v/>
      </c>
      <c r="BF1122" s="202" t="str">
        <f t="shared" si="130"/>
        <v/>
      </c>
      <c r="BG1122" s="202" t="str">
        <f t="shared" si="129"/>
        <v>NO</v>
      </c>
      <c r="BH1122" s="202" t="str">
        <f t="shared" si="129"/>
        <v>W/C</v>
      </c>
      <c r="BI1122" s="202" t="str">
        <f t="shared" si="127"/>
        <v>W/C</v>
      </c>
      <c r="BK1122" s="202" t="b">
        <f t="shared" si="128"/>
        <v>1</v>
      </c>
      <c r="BL1122" s="202" t="b">
        <f t="shared" si="128"/>
        <v>1</v>
      </c>
      <c r="BM1122" s="202" t="b">
        <f t="shared" si="128"/>
        <v>1</v>
      </c>
      <c r="BN1122" s="202" t="b">
        <f t="shared" si="128"/>
        <v>1</v>
      </c>
      <c r="BO1122" s="202" t="b">
        <f t="shared" si="128"/>
        <v>1</v>
      </c>
      <c r="BP1122" s="202" t="b">
        <f t="shared" si="128"/>
        <v>1</v>
      </c>
      <c r="BQ1122" s="202" t="b">
        <f t="shared" si="128"/>
        <v>1</v>
      </c>
    </row>
    <row r="1123" spans="1:69" s="214" customFormat="1" ht="12" customHeight="1" x14ac:dyDescent="0.2">
      <c r="A1123" s="239">
        <v>23700841</v>
      </c>
      <c r="B1123" s="240" t="s">
        <v>2743</v>
      </c>
      <c r="C1123" s="200" t="s">
        <v>1426</v>
      </c>
      <c r="D1123" s="201" t="s">
        <v>479</v>
      </c>
      <c r="E1123" s="170"/>
      <c r="F1123" s="200"/>
      <c r="G1123" s="201"/>
      <c r="H1123" s="202" t="s">
        <v>1684</v>
      </c>
      <c r="I1123" s="202" t="s">
        <v>1684</v>
      </c>
      <c r="J1123" s="202" t="s">
        <v>1684</v>
      </c>
      <c r="K1123" s="202" t="s">
        <v>1684</v>
      </c>
      <c r="L1123" s="202" t="s">
        <v>1685</v>
      </c>
      <c r="M1123" s="202" t="s">
        <v>479</v>
      </c>
      <c r="N1123" s="202" t="s">
        <v>479</v>
      </c>
      <c r="O1123" s="167"/>
      <c r="P1123" s="203">
        <v>-896542.13</v>
      </c>
      <c r="Q1123" s="203">
        <v>-896542.13</v>
      </c>
      <c r="R1123" s="203">
        <v>-896542.13</v>
      </c>
      <c r="S1123" s="203">
        <v>-980445.2</v>
      </c>
      <c r="T1123" s="203">
        <v>-980445.2</v>
      </c>
      <c r="U1123" s="203">
        <v>-980445.2</v>
      </c>
      <c r="V1123" s="203">
        <v>-321141.55</v>
      </c>
      <c r="W1123" s="203">
        <v>-383043.11</v>
      </c>
      <c r="X1123" s="203">
        <v>-383043.11</v>
      </c>
      <c r="Y1123" s="203">
        <v>-416282.5</v>
      </c>
      <c r="Z1123" s="203">
        <v>-416282.5</v>
      </c>
      <c r="AA1123" s="203">
        <v>-416282.5</v>
      </c>
      <c r="AB1123" s="203">
        <v>-458709.33</v>
      </c>
      <c r="AC1123" s="203"/>
      <c r="AD1123" s="203"/>
      <c r="AE1123" s="203">
        <v>-645676.7383333334</v>
      </c>
      <c r="AF1123" s="215"/>
      <c r="AG1123" s="216"/>
      <c r="AH1123" s="205"/>
      <c r="AI1123" s="205"/>
      <c r="AJ1123" s="205"/>
      <c r="AK1123" s="206"/>
      <c r="AL1123" s="205">
        <v>0</v>
      </c>
      <c r="AM1123" s="207"/>
      <c r="AN1123" s="205">
        <v>-645676.7383333334</v>
      </c>
      <c r="AO1123" s="208">
        <v>-645676.7383333334</v>
      </c>
      <c r="AP1123" s="209"/>
      <c r="AQ1123" s="210">
        <v>-458709.33</v>
      </c>
      <c r="AR1123" s="205"/>
      <c r="AS1123" s="205"/>
      <c r="AT1123" s="205"/>
      <c r="AU1123" s="206"/>
      <c r="AV1123" s="205">
        <v>0</v>
      </c>
      <c r="AW1123" s="207"/>
      <c r="AX1123" s="205">
        <v>-458709.33</v>
      </c>
      <c r="AY1123" s="207">
        <v>-458709.33</v>
      </c>
      <c r="AZ1123" s="212"/>
      <c r="BA1123" s="404"/>
      <c r="BC1123" s="202" t="str">
        <f t="shared" si="130"/>
        <v/>
      </c>
      <c r="BD1123" s="202" t="str">
        <f t="shared" si="130"/>
        <v/>
      </c>
      <c r="BE1123" s="202" t="str">
        <f t="shared" si="130"/>
        <v/>
      </c>
      <c r="BF1123" s="202" t="str">
        <f t="shared" si="130"/>
        <v/>
      </c>
      <c r="BG1123" s="202" t="str">
        <f t="shared" si="129"/>
        <v>NO</v>
      </c>
      <c r="BH1123" s="202" t="str">
        <f t="shared" si="129"/>
        <v>W/C</v>
      </c>
      <c r="BI1123" s="202" t="str">
        <f t="shared" si="127"/>
        <v>W/C</v>
      </c>
      <c r="BK1123" s="202" t="b">
        <f t="shared" si="128"/>
        <v>1</v>
      </c>
      <c r="BL1123" s="202" t="b">
        <f t="shared" si="128"/>
        <v>1</v>
      </c>
      <c r="BM1123" s="202" t="b">
        <f t="shared" si="128"/>
        <v>1</v>
      </c>
      <c r="BN1123" s="202" t="b">
        <f t="shared" si="128"/>
        <v>1</v>
      </c>
      <c r="BO1123" s="202" t="b">
        <f t="shared" si="128"/>
        <v>1</v>
      </c>
      <c r="BP1123" s="202" t="b">
        <f t="shared" si="128"/>
        <v>1</v>
      </c>
      <c r="BQ1123" s="202" t="b">
        <f t="shared" si="128"/>
        <v>1</v>
      </c>
    </row>
    <row r="1124" spans="1:69" s="214" customFormat="1" ht="12" customHeight="1" x14ac:dyDescent="0.2">
      <c r="A1124" s="239">
        <v>23700873</v>
      </c>
      <c r="B1124" s="240" t="s">
        <v>2744</v>
      </c>
      <c r="C1124" s="200" t="s">
        <v>1427</v>
      </c>
      <c r="D1124" s="201" t="s">
        <v>479</v>
      </c>
      <c r="E1124" s="170"/>
      <c r="F1124" s="200"/>
      <c r="G1124" s="201"/>
      <c r="H1124" s="202" t="s">
        <v>1684</v>
      </c>
      <c r="I1124" s="202" t="s">
        <v>1684</v>
      </c>
      <c r="J1124" s="202" t="s">
        <v>1684</v>
      </c>
      <c r="K1124" s="202" t="s">
        <v>1684</v>
      </c>
      <c r="L1124" s="202" t="s">
        <v>1685</v>
      </c>
      <c r="M1124" s="202" t="s">
        <v>479</v>
      </c>
      <c r="N1124" s="202" t="s">
        <v>479</v>
      </c>
      <c r="O1124" s="167"/>
      <c r="P1124" s="203">
        <v>-6142500</v>
      </c>
      <c r="Q1124" s="203">
        <v>-7897500</v>
      </c>
      <c r="R1124" s="203">
        <v>-9652500</v>
      </c>
      <c r="S1124" s="203">
        <v>-877500</v>
      </c>
      <c r="T1124" s="203">
        <v>-2632500</v>
      </c>
      <c r="U1124" s="203">
        <v>-4387500</v>
      </c>
      <c r="V1124" s="203">
        <v>-6142500</v>
      </c>
      <c r="W1124" s="203">
        <v>-7897500</v>
      </c>
      <c r="X1124" s="203">
        <v>-9652500</v>
      </c>
      <c r="Y1124" s="203">
        <v>-877500</v>
      </c>
      <c r="Z1124" s="203">
        <v>-2632500</v>
      </c>
      <c r="AA1124" s="203">
        <v>-4387500</v>
      </c>
      <c r="AB1124" s="203">
        <v>-6142500</v>
      </c>
      <c r="AC1124" s="203"/>
      <c r="AD1124" s="203"/>
      <c r="AE1124" s="203">
        <v>-5265000</v>
      </c>
      <c r="AF1124" s="215"/>
      <c r="AG1124" s="216"/>
      <c r="AH1124" s="205"/>
      <c r="AI1124" s="205"/>
      <c r="AJ1124" s="205"/>
      <c r="AK1124" s="206"/>
      <c r="AL1124" s="205">
        <v>0</v>
      </c>
      <c r="AM1124" s="207"/>
      <c r="AN1124" s="205">
        <v>-5265000</v>
      </c>
      <c r="AO1124" s="208">
        <v>-5265000</v>
      </c>
      <c r="AP1124" s="209"/>
      <c r="AQ1124" s="210">
        <v>-6142500</v>
      </c>
      <c r="AR1124" s="205"/>
      <c r="AS1124" s="205"/>
      <c r="AT1124" s="205"/>
      <c r="AU1124" s="206"/>
      <c r="AV1124" s="205">
        <v>0</v>
      </c>
      <c r="AW1124" s="207"/>
      <c r="AX1124" s="205">
        <v>-6142500</v>
      </c>
      <c r="AY1124" s="207">
        <v>-6142500</v>
      </c>
      <c r="AZ1124" s="212"/>
      <c r="BA1124" s="404"/>
      <c r="BC1124" s="202" t="str">
        <f t="shared" si="130"/>
        <v/>
      </c>
      <c r="BD1124" s="202" t="str">
        <f t="shared" si="130"/>
        <v/>
      </c>
      <c r="BE1124" s="202" t="str">
        <f t="shared" si="130"/>
        <v/>
      </c>
      <c r="BF1124" s="202" t="str">
        <f t="shared" si="130"/>
        <v/>
      </c>
      <c r="BG1124" s="202" t="str">
        <f t="shared" si="129"/>
        <v>NO</v>
      </c>
      <c r="BH1124" s="202" t="str">
        <f t="shared" si="129"/>
        <v>W/C</v>
      </c>
      <c r="BI1124" s="202" t="str">
        <f t="shared" si="127"/>
        <v>W/C</v>
      </c>
      <c r="BK1124" s="202" t="b">
        <f t="shared" ref="BK1124:BQ1155" si="131">BC1124=H1124</f>
        <v>1</v>
      </c>
      <c r="BL1124" s="202" t="b">
        <f t="shared" si="131"/>
        <v>1</v>
      </c>
      <c r="BM1124" s="202" t="b">
        <f t="shared" si="131"/>
        <v>1</v>
      </c>
      <c r="BN1124" s="202" t="b">
        <f t="shared" si="131"/>
        <v>1</v>
      </c>
      <c r="BO1124" s="202" t="b">
        <f t="shared" si="131"/>
        <v>1</v>
      </c>
      <c r="BP1124" s="202" t="b">
        <f t="shared" si="131"/>
        <v>1</v>
      </c>
      <c r="BQ1124" s="202" t="b">
        <f t="shared" si="131"/>
        <v>1</v>
      </c>
    </row>
    <row r="1125" spans="1:69" s="214" customFormat="1" ht="12" customHeight="1" x14ac:dyDescent="0.2">
      <c r="A1125" s="239">
        <v>23700963</v>
      </c>
      <c r="B1125" s="240" t="s">
        <v>2745</v>
      </c>
      <c r="C1125" s="200" t="s">
        <v>1428</v>
      </c>
      <c r="D1125" s="201" t="s">
        <v>479</v>
      </c>
      <c r="E1125" s="170"/>
      <c r="F1125" s="200"/>
      <c r="G1125" s="201"/>
      <c r="H1125" s="202" t="s">
        <v>1684</v>
      </c>
      <c r="I1125" s="202" t="s">
        <v>1684</v>
      </c>
      <c r="J1125" s="202" t="s">
        <v>1684</v>
      </c>
      <c r="K1125" s="202" t="s">
        <v>1684</v>
      </c>
      <c r="L1125" s="202" t="s">
        <v>1685</v>
      </c>
      <c r="M1125" s="202" t="s">
        <v>479</v>
      </c>
      <c r="N1125" s="202" t="s">
        <v>479</v>
      </c>
      <c r="O1125" s="167"/>
      <c r="P1125" s="203">
        <v>-1180368.46</v>
      </c>
      <c r="Q1125" s="203">
        <v>-2322660.13</v>
      </c>
      <c r="R1125" s="203">
        <v>-3464951.8</v>
      </c>
      <c r="S1125" s="203">
        <v>-4607243.47</v>
      </c>
      <c r="T1125" s="203">
        <v>-5749535.1399999997</v>
      </c>
      <c r="U1125" s="203">
        <v>-6891826.8099999996</v>
      </c>
      <c r="V1125" s="203">
        <v>-1180368.48</v>
      </c>
      <c r="W1125" s="203">
        <v>-2322660.15</v>
      </c>
      <c r="X1125" s="203">
        <v>-3464951.82</v>
      </c>
      <c r="Y1125" s="203">
        <v>-4607243.49</v>
      </c>
      <c r="Z1125" s="203">
        <v>-5749535.1600000001</v>
      </c>
      <c r="AA1125" s="203">
        <v>-6891826.8300000001</v>
      </c>
      <c r="AB1125" s="203">
        <v>-1180368.5</v>
      </c>
      <c r="AC1125" s="203"/>
      <c r="AD1125" s="203"/>
      <c r="AE1125" s="203">
        <v>-4036097.6466666665</v>
      </c>
      <c r="AF1125" s="215"/>
      <c r="AG1125" s="216"/>
      <c r="AH1125" s="205"/>
      <c r="AI1125" s="205"/>
      <c r="AJ1125" s="205"/>
      <c r="AK1125" s="206"/>
      <c r="AL1125" s="205">
        <v>0</v>
      </c>
      <c r="AM1125" s="207"/>
      <c r="AN1125" s="205">
        <v>-4036097.6466666665</v>
      </c>
      <c r="AO1125" s="208">
        <v>-4036097.6466666665</v>
      </c>
      <c r="AP1125" s="209"/>
      <c r="AQ1125" s="210">
        <v>-1180368.5</v>
      </c>
      <c r="AR1125" s="205"/>
      <c r="AS1125" s="205"/>
      <c r="AT1125" s="205"/>
      <c r="AU1125" s="206"/>
      <c r="AV1125" s="205">
        <v>0</v>
      </c>
      <c r="AW1125" s="207"/>
      <c r="AX1125" s="205">
        <v>-1180368.5</v>
      </c>
      <c r="AY1125" s="207">
        <v>-1180368.5</v>
      </c>
      <c r="AZ1125" s="212"/>
      <c r="BA1125" s="404"/>
      <c r="BC1125" s="202" t="str">
        <f t="shared" si="130"/>
        <v/>
      </c>
      <c r="BD1125" s="202" t="str">
        <f t="shared" si="130"/>
        <v/>
      </c>
      <c r="BE1125" s="202" t="str">
        <f t="shared" si="130"/>
        <v/>
      </c>
      <c r="BF1125" s="202" t="str">
        <f t="shared" si="130"/>
        <v/>
      </c>
      <c r="BG1125" s="202" t="str">
        <f t="shared" si="129"/>
        <v>NO</v>
      </c>
      <c r="BH1125" s="202" t="str">
        <f t="shared" si="129"/>
        <v>W/C</v>
      </c>
      <c r="BI1125" s="202" t="str">
        <f t="shared" si="127"/>
        <v>W/C</v>
      </c>
      <c r="BK1125" s="202" t="b">
        <f t="shared" si="131"/>
        <v>1</v>
      </c>
      <c r="BL1125" s="202" t="b">
        <f t="shared" si="131"/>
        <v>1</v>
      </c>
      <c r="BM1125" s="202" t="b">
        <f t="shared" si="131"/>
        <v>1</v>
      </c>
      <c r="BN1125" s="202" t="b">
        <f t="shared" si="131"/>
        <v>1</v>
      </c>
      <c r="BO1125" s="202" t="b">
        <f t="shared" si="131"/>
        <v>1</v>
      </c>
      <c r="BP1125" s="202" t="b">
        <f t="shared" si="131"/>
        <v>1</v>
      </c>
      <c r="BQ1125" s="202" t="b">
        <f t="shared" si="131"/>
        <v>1</v>
      </c>
    </row>
    <row r="1126" spans="1:69" s="214" customFormat="1" ht="12" customHeight="1" x14ac:dyDescent="0.2">
      <c r="A1126" s="264">
        <v>23701013</v>
      </c>
      <c r="B1126" s="265" t="s">
        <v>2746</v>
      </c>
      <c r="C1126" s="407" t="s">
        <v>1429</v>
      </c>
      <c r="D1126" s="201" t="s">
        <v>479</v>
      </c>
      <c r="E1126" s="170"/>
      <c r="F1126" s="407"/>
      <c r="G1126" s="201"/>
      <c r="H1126" s="202" t="s">
        <v>1684</v>
      </c>
      <c r="I1126" s="202" t="s">
        <v>1684</v>
      </c>
      <c r="J1126" s="202" t="s">
        <v>1684</v>
      </c>
      <c r="K1126" s="202" t="s">
        <v>1684</v>
      </c>
      <c r="L1126" s="202" t="s">
        <v>1685</v>
      </c>
      <c r="M1126" s="202" t="s">
        <v>479</v>
      </c>
      <c r="N1126" s="202" t="s">
        <v>479</v>
      </c>
      <c r="O1126" s="167"/>
      <c r="P1126" s="203">
        <v>0</v>
      </c>
      <c r="Q1126" s="203">
        <v>0</v>
      </c>
      <c r="R1126" s="203">
        <v>0</v>
      </c>
      <c r="S1126" s="203">
        <v>0</v>
      </c>
      <c r="T1126" s="203">
        <v>0</v>
      </c>
      <c r="U1126" s="203">
        <v>0</v>
      </c>
      <c r="V1126" s="203">
        <v>0</v>
      </c>
      <c r="W1126" s="203">
        <v>0</v>
      </c>
      <c r="X1126" s="203">
        <v>0</v>
      </c>
      <c r="Y1126" s="203">
        <v>0</v>
      </c>
      <c r="Z1126" s="203">
        <v>0</v>
      </c>
      <c r="AA1126" s="203">
        <v>0</v>
      </c>
      <c r="AB1126" s="203">
        <v>0</v>
      </c>
      <c r="AC1126" s="203"/>
      <c r="AD1126" s="203"/>
      <c r="AE1126" s="203">
        <v>0</v>
      </c>
      <c r="AF1126" s="215"/>
      <c r="AG1126" s="216"/>
      <c r="AH1126" s="205"/>
      <c r="AI1126" s="205"/>
      <c r="AJ1126" s="205"/>
      <c r="AK1126" s="206"/>
      <c r="AL1126" s="205">
        <v>0</v>
      </c>
      <c r="AM1126" s="207"/>
      <c r="AN1126" s="205">
        <v>0</v>
      </c>
      <c r="AO1126" s="208">
        <v>0</v>
      </c>
      <c r="AP1126" s="209"/>
      <c r="AQ1126" s="210">
        <v>0</v>
      </c>
      <c r="AR1126" s="205"/>
      <c r="AS1126" s="205"/>
      <c r="AT1126" s="205"/>
      <c r="AU1126" s="206"/>
      <c r="AV1126" s="205">
        <v>0</v>
      </c>
      <c r="AW1126" s="207"/>
      <c r="AX1126" s="205">
        <v>0</v>
      </c>
      <c r="AY1126" s="207">
        <v>0</v>
      </c>
      <c r="AZ1126" s="212"/>
      <c r="BA1126" s="404"/>
      <c r="BC1126" s="202" t="str">
        <f t="shared" si="130"/>
        <v/>
      </c>
      <c r="BD1126" s="202" t="str">
        <f t="shared" si="130"/>
        <v/>
      </c>
      <c r="BE1126" s="202" t="str">
        <f t="shared" si="130"/>
        <v/>
      </c>
      <c r="BF1126" s="202" t="str">
        <f t="shared" si="130"/>
        <v/>
      </c>
      <c r="BG1126" s="202" t="str">
        <f t="shared" si="129"/>
        <v>NO</v>
      </c>
      <c r="BH1126" s="202" t="str">
        <f t="shared" si="129"/>
        <v>W/C</v>
      </c>
      <c r="BI1126" s="202" t="str">
        <f t="shared" si="127"/>
        <v>W/C</v>
      </c>
      <c r="BK1126" s="202" t="b">
        <f t="shared" si="131"/>
        <v>1</v>
      </c>
      <c r="BL1126" s="202" t="b">
        <f t="shared" si="131"/>
        <v>1</v>
      </c>
      <c r="BM1126" s="202" t="b">
        <f t="shared" si="131"/>
        <v>1</v>
      </c>
      <c r="BN1126" s="202" t="b">
        <f t="shared" si="131"/>
        <v>1</v>
      </c>
      <c r="BO1126" s="202" t="b">
        <f t="shared" si="131"/>
        <v>1</v>
      </c>
      <c r="BP1126" s="202" t="b">
        <f t="shared" si="131"/>
        <v>1</v>
      </c>
      <c r="BQ1126" s="202" t="b">
        <f t="shared" si="131"/>
        <v>1</v>
      </c>
    </row>
    <row r="1127" spans="1:69" s="214" customFormat="1" ht="12" customHeight="1" x14ac:dyDescent="0.2">
      <c r="A1127" s="264">
        <v>23701023</v>
      </c>
      <c r="B1127" s="265" t="s">
        <v>2747</v>
      </c>
      <c r="C1127" s="407" t="s">
        <v>1430</v>
      </c>
      <c r="D1127" s="201" t="s">
        <v>479</v>
      </c>
      <c r="E1127" s="170"/>
      <c r="F1127" s="407"/>
      <c r="G1127" s="201"/>
      <c r="H1127" s="202" t="s">
        <v>1684</v>
      </c>
      <c r="I1127" s="202" t="s">
        <v>1684</v>
      </c>
      <c r="J1127" s="202" t="s">
        <v>1684</v>
      </c>
      <c r="K1127" s="202" t="s">
        <v>1684</v>
      </c>
      <c r="L1127" s="202" t="s">
        <v>1685</v>
      </c>
      <c r="M1127" s="202" t="s">
        <v>479</v>
      </c>
      <c r="N1127" s="202" t="s">
        <v>479</v>
      </c>
      <c r="O1127" s="167"/>
      <c r="P1127" s="203">
        <v>-746471.03</v>
      </c>
      <c r="Q1127" s="203">
        <v>-2147304.36</v>
      </c>
      <c r="R1127" s="203">
        <v>-3548137.69</v>
      </c>
      <c r="S1127" s="203">
        <v>-4948971.0199999996</v>
      </c>
      <c r="T1127" s="203">
        <v>-6349804.3499999996</v>
      </c>
      <c r="U1127" s="203">
        <v>-7750637.6799999997</v>
      </c>
      <c r="V1127" s="203">
        <v>-746471.01</v>
      </c>
      <c r="W1127" s="203">
        <v>-2147304.34</v>
      </c>
      <c r="X1127" s="203">
        <v>-3548137.67</v>
      </c>
      <c r="Y1127" s="203">
        <v>-4948971</v>
      </c>
      <c r="Z1127" s="203">
        <v>-6349804.3300000001</v>
      </c>
      <c r="AA1127" s="203">
        <v>-7750637.6600000001</v>
      </c>
      <c r="AB1127" s="203">
        <v>-746470.99</v>
      </c>
      <c r="AC1127" s="203"/>
      <c r="AD1127" s="203"/>
      <c r="AE1127" s="203">
        <v>-4248554.3433333328</v>
      </c>
      <c r="AF1127" s="215"/>
      <c r="AG1127" s="216"/>
      <c r="AH1127" s="205"/>
      <c r="AI1127" s="205"/>
      <c r="AJ1127" s="205"/>
      <c r="AK1127" s="206"/>
      <c r="AL1127" s="205">
        <v>0</v>
      </c>
      <c r="AM1127" s="207"/>
      <c r="AN1127" s="205">
        <v>-4248554.3433333328</v>
      </c>
      <c r="AO1127" s="208">
        <v>-4248554.3433333328</v>
      </c>
      <c r="AP1127" s="209"/>
      <c r="AQ1127" s="210">
        <v>-746470.99</v>
      </c>
      <c r="AR1127" s="205"/>
      <c r="AS1127" s="205"/>
      <c r="AT1127" s="205"/>
      <c r="AU1127" s="206"/>
      <c r="AV1127" s="205">
        <v>0</v>
      </c>
      <c r="AW1127" s="207"/>
      <c r="AX1127" s="205">
        <v>-746470.99</v>
      </c>
      <c r="AY1127" s="207">
        <v>-746470.99</v>
      </c>
      <c r="AZ1127" s="212"/>
      <c r="BA1127" s="404"/>
      <c r="BC1127" s="202" t="str">
        <f t="shared" si="130"/>
        <v/>
      </c>
      <c r="BD1127" s="202" t="str">
        <f t="shared" si="130"/>
        <v/>
      </c>
      <c r="BE1127" s="202" t="str">
        <f t="shared" si="130"/>
        <v/>
      </c>
      <c r="BF1127" s="202" t="str">
        <f t="shared" si="130"/>
        <v/>
      </c>
      <c r="BG1127" s="202" t="str">
        <f t="shared" si="129"/>
        <v>NO</v>
      </c>
      <c r="BH1127" s="202" t="str">
        <f t="shared" si="129"/>
        <v>W/C</v>
      </c>
      <c r="BI1127" s="202" t="str">
        <f t="shared" si="127"/>
        <v>W/C</v>
      </c>
      <c r="BK1127" s="202" t="b">
        <f t="shared" si="131"/>
        <v>1</v>
      </c>
      <c r="BL1127" s="202" t="b">
        <f t="shared" si="131"/>
        <v>1</v>
      </c>
      <c r="BM1127" s="202" t="b">
        <f t="shared" si="131"/>
        <v>1</v>
      </c>
      <c r="BN1127" s="202" t="b">
        <f t="shared" si="131"/>
        <v>1</v>
      </c>
      <c r="BO1127" s="202" t="b">
        <f t="shared" si="131"/>
        <v>1</v>
      </c>
      <c r="BP1127" s="202" t="b">
        <f t="shared" si="131"/>
        <v>1</v>
      </c>
      <c r="BQ1127" s="202" t="b">
        <f t="shared" si="131"/>
        <v>1</v>
      </c>
    </row>
    <row r="1128" spans="1:69" s="214" customFormat="1" ht="12" customHeight="1" x14ac:dyDescent="0.2">
      <c r="A1128" s="264">
        <v>23701033</v>
      </c>
      <c r="B1128" s="265" t="s">
        <v>2748</v>
      </c>
      <c r="C1128" s="421" t="s">
        <v>1431</v>
      </c>
      <c r="D1128" s="201" t="s">
        <v>479</v>
      </c>
      <c r="E1128" s="170"/>
      <c r="F1128" s="421"/>
      <c r="G1128" s="201"/>
      <c r="H1128" s="202" t="s">
        <v>1684</v>
      </c>
      <c r="I1128" s="202" t="s">
        <v>1684</v>
      </c>
      <c r="J1128" s="202" t="s">
        <v>1684</v>
      </c>
      <c r="K1128" s="202" t="s">
        <v>1684</v>
      </c>
      <c r="L1128" s="202" t="s">
        <v>1685</v>
      </c>
      <c r="M1128" s="202" t="s">
        <v>479</v>
      </c>
      <c r="N1128" s="202" t="s">
        <v>479</v>
      </c>
      <c r="O1128" s="167"/>
      <c r="P1128" s="203">
        <v>-5542033.3300000001</v>
      </c>
      <c r="Q1128" s="203">
        <v>-7110533.3300000001</v>
      </c>
      <c r="R1128" s="203">
        <v>-8679033.3300000001</v>
      </c>
      <c r="S1128" s="203">
        <v>-836533.33</v>
      </c>
      <c r="T1128" s="203">
        <v>-2405033.33</v>
      </c>
      <c r="U1128" s="203">
        <v>-3973533.33</v>
      </c>
      <c r="V1128" s="203">
        <v>-5542033.3300000001</v>
      </c>
      <c r="W1128" s="203">
        <v>-7110533.3300000001</v>
      </c>
      <c r="X1128" s="203">
        <v>-8679033.3300000001</v>
      </c>
      <c r="Y1128" s="203">
        <v>-836533.33</v>
      </c>
      <c r="Z1128" s="203">
        <v>-2405033.33</v>
      </c>
      <c r="AA1128" s="203">
        <v>-3973533.33</v>
      </c>
      <c r="AB1128" s="203">
        <v>-5542033.3300000001</v>
      </c>
      <c r="AC1128" s="203"/>
      <c r="AD1128" s="203"/>
      <c r="AE1128" s="203">
        <v>-4757783.3299999991</v>
      </c>
      <c r="AF1128" s="215"/>
      <c r="AG1128" s="216"/>
      <c r="AH1128" s="205"/>
      <c r="AI1128" s="205"/>
      <c r="AJ1128" s="205"/>
      <c r="AK1128" s="206"/>
      <c r="AL1128" s="205">
        <v>0</v>
      </c>
      <c r="AM1128" s="207"/>
      <c r="AN1128" s="205">
        <v>-4757783.3299999991</v>
      </c>
      <c r="AO1128" s="208">
        <v>-4757783.3299999991</v>
      </c>
      <c r="AP1128" s="209"/>
      <c r="AQ1128" s="210">
        <v>-5542033.3300000001</v>
      </c>
      <c r="AR1128" s="205"/>
      <c r="AS1128" s="205"/>
      <c r="AT1128" s="205"/>
      <c r="AU1128" s="206"/>
      <c r="AV1128" s="205">
        <v>0</v>
      </c>
      <c r="AW1128" s="207"/>
      <c r="AX1128" s="205">
        <v>-5542033.3300000001</v>
      </c>
      <c r="AY1128" s="207">
        <v>-5542033.3300000001</v>
      </c>
      <c r="AZ1128" s="212"/>
      <c r="BA1128" s="404"/>
      <c r="BC1128" s="202" t="str">
        <f t="shared" si="130"/>
        <v/>
      </c>
      <c r="BD1128" s="202" t="str">
        <f t="shared" si="130"/>
        <v/>
      </c>
      <c r="BE1128" s="202" t="str">
        <f t="shared" si="130"/>
        <v/>
      </c>
      <c r="BF1128" s="202" t="str">
        <f t="shared" si="130"/>
        <v/>
      </c>
      <c r="BG1128" s="202" t="str">
        <f t="shared" si="129"/>
        <v>NO</v>
      </c>
      <c r="BH1128" s="202" t="str">
        <f t="shared" si="129"/>
        <v>W/C</v>
      </c>
      <c r="BI1128" s="202" t="str">
        <f t="shared" si="127"/>
        <v>W/C</v>
      </c>
      <c r="BK1128" s="202" t="b">
        <f t="shared" si="131"/>
        <v>1</v>
      </c>
      <c r="BL1128" s="202" t="b">
        <f t="shared" si="131"/>
        <v>1</v>
      </c>
      <c r="BM1128" s="202" t="b">
        <f t="shared" si="131"/>
        <v>1</v>
      </c>
      <c r="BN1128" s="202" t="b">
        <f t="shared" si="131"/>
        <v>1</v>
      </c>
      <c r="BO1128" s="202" t="b">
        <f t="shared" si="131"/>
        <v>1</v>
      </c>
      <c r="BP1128" s="202" t="b">
        <f t="shared" si="131"/>
        <v>1</v>
      </c>
      <c r="BQ1128" s="202" t="b">
        <f t="shared" si="131"/>
        <v>1</v>
      </c>
    </row>
    <row r="1129" spans="1:69" s="214" customFormat="1" ht="12" customHeight="1" x14ac:dyDescent="0.2">
      <c r="A1129" s="422">
        <v>23701053</v>
      </c>
      <c r="B1129" s="423" t="s">
        <v>2749</v>
      </c>
      <c r="C1129" s="324" t="s">
        <v>846</v>
      </c>
      <c r="D1129" s="201" t="s">
        <v>479</v>
      </c>
      <c r="E1129" s="170"/>
      <c r="F1129" s="310"/>
      <c r="G1129" s="201"/>
      <c r="H1129" s="202" t="s">
        <v>1684</v>
      </c>
      <c r="I1129" s="202" t="s">
        <v>1684</v>
      </c>
      <c r="J1129" s="202" t="s">
        <v>1684</v>
      </c>
      <c r="K1129" s="202" t="s">
        <v>1684</v>
      </c>
      <c r="L1129" s="202" t="s">
        <v>1685</v>
      </c>
      <c r="M1129" s="202" t="s">
        <v>479</v>
      </c>
      <c r="N1129" s="202" t="s">
        <v>479</v>
      </c>
      <c r="O1129" s="167"/>
      <c r="P1129" s="203">
        <v>-863399.75</v>
      </c>
      <c r="Q1129" s="203">
        <v>-1726799.26</v>
      </c>
      <c r="R1129" s="203">
        <v>-2506643.98</v>
      </c>
      <c r="S1129" s="203">
        <v>-220908.43</v>
      </c>
      <c r="T1129" s="203">
        <v>0</v>
      </c>
      <c r="U1129" s="203">
        <v>0</v>
      </c>
      <c r="V1129" s="203">
        <v>0</v>
      </c>
      <c r="W1129" s="203">
        <v>0</v>
      </c>
      <c r="X1129" s="203">
        <v>0</v>
      </c>
      <c r="Y1129" s="203">
        <v>0</v>
      </c>
      <c r="Z1129" s="203">
        <v>0</v>
      </c>
      <c r="AA1129" s="203">
        <v>0</v>
      </c>
      <c r="AB1129" s="203">
        <v>0</v>
      </c>
      <c r="AC1129" s="203"/>
      <c r="AD1129" s="203"/>
      <c r="AE1129" s="203">
        <v>-407170.96208333335</v>
      </c>
      <c r="AF1129" s="215"/>
      <c r="AG1129" s="216"/>
      <c r="AH1129" s="205"/>
      <c r="AI1129" s="205"/>
      <c r="AJ1129" s="205"/>
      <c r="AK1129" s="206"/>
      <c r="AL1129" s="205">
        <v>0</v>
      </c>
      <c r="AM1129" s="207"/>
      <c r="AN1129" s="205">
        <v>-407170.96208333335</v>
      </c>
      <c r="AO1129" s="208">
        <v>-407170.96208333335</v>
      </c>
      <c r="AP1129" s="209"/>
      <c r="AQ1129" s="210">
        <v>0</v>
      </c>
      <c r="AR1129" s="205"/>
      <c r="AS1129" s="205"/>
      <c r="AT1129" s="205"/>
      <c r="AU1129" s="206"/>
      <c r="AV1129" s="205">
        <v>0</v>
      </c>
      <c r="AW1129" s="207"/>
      <c r="AX1129" s="205">
        <v>0</v>
      </c>
      <c r="AY1129" s="207">
        <v>0</v>
      </c>
      <c r="AZ1129" s="212"/>
      <c r="BA1129" s="404"/>
      <c r="BC1129" s="202" t="str">
        <f t="shared" si="130"/>
        <v/>
      </c>
      <c r="BD1129" s="202" t="str">
        <f t="shared" si="130"/>
        <v/>
      </c>
      <c r="BE1129" s="202" t="str">
        <f t="shared" si="130"/>
        <v/>
      </c>
      <c r="BF1129" s="202" t="str">
        <f t="shared" si="130"/>
        <v/>
      </c>
      <c r="BG1129" s="202" t="str">
        <f t="shared" si="129"/>
        <v>NO</v>
      </c>
      <c r="BH1129" s="202" t="str">
        <f t="shared" si="129"/>
        <v>W/C</v>
      </c>
      <c r="BI1129" s="202" t="str">
        <f t="shared" si="127"/>
        <v>W/C</v>
      </c>
      <c r="BK1129" s="202" t="b">
        <f t="shared" si="131"/>
        <v>1</v>
      </c>
      <c r="BL1129" s="202" t="b">
        <f t="shared" si="131"/>
        <v>1</v>
      </c>
      <c r="BM1129" s="202" t="b">
        <f t="shared" si="131"/>
        <v>1</v>
      </c>
      <c r="BN1129" s="202" t="b">
        <f t="shared" si="131"/>
        <v>1</v>
      </c>
      <c r="BO1129" s="202" t="b">
        <f t="shared" si="131"/>
        <v>1</v>
      </c>
      <c r="BP1129" s="202" t="b">
        <f t="shared" si="131"/>
        <v>1</v>
      </c>
      <c r="BQ1129" s="202" t="b">
        <f t="shared" si="131"/>
        <v>1</v>
      </c>
    </row>
    <row r="1130" spans="1:69" s="214" customFormat="1" ht="12" customHeight="1" x14ac:dyDescent="0.2">
      <c r="A1130" s="239">
        <v>23701063</v>
      </c>
      <c r="B1130" s="240" t="s">
        <v>2750</v>
      </c>
      <c r="C1130" s="200" t="s">
        <v>1432</v>
      </c>
      <c r="D1130" s="201" t="s">
        <v>479</v>
      </c>
      <c r="E1130" s="170"/>
      <c r="F1130" s="200"/>
      <c r="G1130" s="201"/>
      <c r="H1130" s="202" t="s">
        <v>1684</v>
      </c>
      <c r="I1130" s="202" t="s">
        <v>1684</v>
      </c>
      <c r="J1130" s="202" t="s">
        <v>1684</v>
      </c>
      <c r="K1130" s="202" t="s">
        <v>1684</v>
      </c>
      <c r="L1130" s="202" t="s">
        <v>1685</v>
      </c>
      <c r="M1130" s="202" t="s">
        <v>479</v>
      </c>
      <c r="N1130" s="202" t="s">
        <v>479</v>
      </c>
      <c r="O1130" s="167"/>
      <c r="P1130" s="203">
        <v>-16567.43</v>
      </c>
      <c r="Q1130" s="203">
        <v>-131872.15</v>
      </c>
      <c r="R1130" s="203">
        <v>-243190.15</v>
      </c>
      <c r="S1130" s="203">
        <v>-12545.26</v>
      </c>
      <c r="T1130" s="203">
        <v>-124047.57</v>
      </c>
      <c r="U1130" s="203">
        <v>-245929.57</v>
      </c>
      <c r="V1130" s="203">
        <v>-12670.79</v>
      </c>
      <c r="W1130" s="203">
        <v>-127790.79</v>
      </c>
      <c r="X1130" s="203">
        <v>-250910.79</v>
      </c>
      <c r="Y1130" s="203">
        <v>-16170.9</v>
      </c>
      <c r="Z1130" s="203">
        <v>-132081.96</v>
      </c>
      <c r="AA1130" s="203">
        <v>-251230.96</v>
      </c>
      <c r="AB1130" s="203">
        <v>-8795.4</v>
      </c>
      <c r="AC1130" s="203"/>
      <c r="AD1130" s="203"/>
      <c r="AE1130" s="203">
        <v>-130093.52541666666</v>
      </c>
      <c r="AF1130" s="215"/>
      <c r="AG1130" s="216"/>
      <c r="AH1130" s="205"/>
      <c r="AI1130" s="205"/>
      <c r="AJ1130" s="205"/>
      <c r="AK1130" s="206"/>
      <c r="AL1130" s="205">
        <v>0</v>
      </c>
      <c r="AM1130" s="207"/>
      <c r="AN1130" s="205">
        <v>-130093.52541666666</v>
      </c>
      <c r="AO1130" s="208">
        <v>-130093.52541666666</v>
      </c>
      <c r="AP1130" s="209"/>
      <c r="AQ1130" s="210">
        <v>-8795.4</v>
      </c>
      <c r="AR1130" s="205"/>
      <c r="AS1130" s="205"/>
      <c r="AT1130" s="205"/>
      <c r="AU1130" s="206"/>
      <c r="AV1130" s="205">
        <v>0</v>
      </c>
      <c r="AW1130" s="207"/>
      <c r="AX1130" s="205">
        <v>-8795.4</v>
      </c>
      <c r="AY1130" s="207">
        <v>-8795.4</v>
      </c>
      <c r="AZ1130" s="212"/>
      <c r="BA1130" s="404"/>
      <c r="BC1130" s="202" t="str">
        <f t="shared" si="130"/>
        <v/>
      </c>
      <c r="BD1130" s="202" t="str">
        <f t="shared" si="130"/>
        <v/>
      </c>
      <c r="BE1130" s="202" t="str">
        <f t="shared" si="130"/>
        <v/>
      </c>
      <c r="BF1130" s="202" t="str">
        <f t="shared" si="130"/>
        <v/>
      </c>
      <c r="BG1130" s="202" t="str">
        <f t="shared" si="129"/>
        <v>NO</v>
      </c>
      <c r="BH1130" s="202" t="str">
        <f t="shared" si="129"/>
        <v>W/C</v>
      </c>
      <c r="BI1130" s="202" t="str">
        <f t="shared" si="127"/>
        <v>W/C</v>
      </c>
      <c r="BK1130" s="202" t="b">
        <f t="shared" si="131"/>
        <v>1</v>
      </c>
      <c r="BL1130" s="202" t="b">
        <f t="shared" si="131"/>
        <v>1</v>
      </c>
      <c r="BM1130" s="202" t="b">
        <f t="shared" si="131"/>
        <v>1</v>
      </c>
      <c r="BN1130" s="202" t="b">
        <f t="shared" si="131"/>
        <v>1</v>
      </c>
      <c r="BO1130" s="202" t="b">
        <f t="shared" si="131"/>
        <v>1</v>
      </c>
      <c r="BP1130" s="202" t="b">
        <f t="shared" si="131"/>
        <v>1</v>
      </c>
      <c r="BQ1130" s="202" t="b">
        <f t="shared" si="131"/>
        <v>1</v>
      </c>
    </row>
    <row r="1131" spans="1:69" s="214" customFormat="1" ht="12" customHeight="1" x14ac:dyDescent="0.2">
      <c r="A1131" s="241">
        <v>23701103</v>
      </c>
      <c r="B1131" s="242"/>
      <c r="C1131" s="243" t="s">
        <v>1433</v>
      </c>
      <c r="D1131" s="244" t="s">
        <v>479</v>
      </c>
      <c r="E1131" s="245"/>
      <c r="F1131" s="263">
        <v>43268</v>
      </c>
      <c r="G1131" s="244"/>
      <c r="H1131" s="247"/>
      <c r="I1131" s="247"/>
      <c r="J1131" s="247"/>
      <c r="K1131" s="247"/>
      <c r="L1131" s="247" t="s">
        <v>1685</v>
      </c>
      <c r="M1131" s="247" t="s">
        <v>479</v>
      </c>
      <c r="N1131" s="247" t="s">
        <v>479</v>
      </c>
      <c r="O1131" s="248"/>
      <c r="P1131" s="249"/>
      <c r="Q1131" s="249"/>
      <c r="R1131" s="249"/>
      <c r="S1131" s="249"/>
      <c r="T1131" s="249"/>
      <c r="U1131" s="249"/>
      <c r="V1131" s="249">
        <v>-1126133.33</v>
      </c>
      <c r="W1131" s="249">
        <v>-3237633.33</v>
      </c>
      <c r="X1131" s="249">
        <v>-5349133.33</v>
      </c>
      <c r="Y1131" s="249">
        <v>-7460633.3300000001</v>
      </c>
      <c r="Z1131" s="249">
        <v>-9572133.3300000001</v>
      </c>
      <c r="AA1131" s="249">
        <v>-11683633.33</v>
      </c>
      <c r="AB1131" s="249">
        <v>-1055750</v>
      </c>
      <c r="AC1131" s="249"/>
      <c r="AD1131" s="249"/>
      <c r="AE1131" s="249">
        <v>-3246431.2483333331</v>
      </c>
      <c r="AF1131" s="250"/>
      <c r="AG1131" s="251"/>
      <c r="AH1131" s="252"/>
      <c r="AI1131" s="252"/>
      <c r="AJ1131" s="252"/>
      <c r="AK1131" s="253"/>
      <c r="AL1131" s="252">
        <v>0</v>
      </c>
      <c r="AM1131" s="254"/>
      <c r="AN1131" s="252">
        <v>-3246431.2483333331</v>
      </c>
      <c r="AO1131" s="255">
        <v>-3246431.2483333331</v>
      </c>
      <c r="AP1131" s="252"/>
      <c r="AQ1131" s="256">
        <v>-1055750</v>
      </c>
      <c r="AR1131" s="252"/>
      <c r="AS1131" s="252"/>
      <c r="AT1131" s="252"/>
      <c r="AU1131" s="253"/>
      <c r="AV1131" s="252">
        <v>0</v>
      </c>
      <c r="AW1131" s="254"/>
      <c r="AX1131" s="252">
        <v>-1055750</v>
      </c>
      <c r="AY1131" s="254">
        <v>-1055750</v>
      </c>
      <c r="AZ1131" s="258"/>
      <c r="BA1131" s="404"/>
      <c r="BC1131" s="247"/>
      <c r="BD1131" s="247"/>
      <c r="BE1131" s="247"/>
      <c r="BF1131" s="202"/>
      <c r="BG1131" s="202" t="str">
        <f t="shared" si="129"/>
        <v>NO</v>
      </c>
      <c r="BH1131" s="202" t="str">
        <f t="shared" si="129"/>
        <v>W/C</v>
      </c>
      <c r="BI1131" s="202" t="str">
        <f t="shared" si="127"/>
        <v>W/C</v>
      </c>
      <c r="BK1131" s="202" t="b">
        <f t="shared" si="131"/>
        <v>1</v>
      </c>
      <c r="BL1131" s="202" t="b">
        <f t="shared" si="131"/>
        <v>1</v>
      </c>
      <c r="BM1131" s="202" t="b">
        <f t="shared" si="131"/>
        <v>1</v>
      </c>
      <c r="BN1131" s="202" t="b">
        <f t="shared" si="131"/>
        <v>1</v>
      </c>
      <c r="BO1131" s="202" t="b">
        <f t="shared" si="131"/>
        <v>1</v>
      </c>
      <c r="BP1131" s="202" t="b">
        <f t="shared" si="131"/>
        <v>1</v>
      </c>
      <c r="BQ1131" s="202" t="b">
        <f t="shared" si="131"/>
        <v>1</v>
      </c>
    </row>
    <row r="1132" spans="1:69" s="214" customFormat="1" ht="12" customHeight="1" x14ac:dyDescent="0.2">
      <c r="A1132" s="239">
        <v>23701113</v>
      </c>
      <c r="B1132" s="240" t="s">
        <v>2751</v>
      </c>
      <c r="C1132" s="200" t="s">
        <v>1434</v>
      </c>
      <c r="D1132" s="201" t="s">
        <v>479</v>
      </c>
      <c r="E1132" s="170"/>
      <c r="F1132" s="200"/>
      <c r="G1132" s="201"/>
      <c r="H1132" s="202" t="s">
        <v>1684</v>
      </c>
      <c r="I1132" s="202" t="s">
        <v>1684</v>
      </c>
      <c r="J1132" s="202" t="s">
        <v>1684</v>
      </c>
      <c r="K1132" s="202" t="s">
        <v>1684</v>
      </c>
      <c r="L1132" s="202" t="s">
        <v>1685</v>
      </c>
      <c r="M1132" s="202" t="s">
        <v>479</v>
      </c>
      <c r="N1132" s="202" t="s">
        <v>479</v>
      </c>
      <c r="O1132" s="167"/>
      <c r="P1132" s="203">
        <v>-5037375</v>
      </c>
      <c r="Q1132" s="203">
        <v>-6716500</v>
      </c>
      <c r="R1132" s="203">
        <v>-8395625</v>
      </c>
      <c r="S1132" s="203">
        <v>-10074750</v>
      </c>
      <c r="T1132" s="203">
        <v>-1679125</v>
      </c>
      <c r="U1132" s="203">
        <v>-3358250</v>
      </c>
      <c r="V1132" s="203">
        <v>-5037375</v>
      </c>
      <c r="W1132" s="203">
        <v>-6716500</v>
      </c>
      <c r="X1132" s="203">
        <v>-8395625</v>
      </c>
      <c r="Y1132" s="203">
        <v>-10074750</v>
      </c>
      <c r="Z1132" s="203">
        <v>-1679125</v>
      </c>
      <c r="AA1132" s="203">
        <v>-3358250</v>
      </c>
      <c r="AB1132" s="203">
        <v>-5037375</v>
      </c>
      <c r="AC1132" s="203"/>
      <c r="AD1132" s="203"/>
      <c r="AE1132" s="203">
        <v>-5876937.5</v>
      </c>
      <c r="AF1132" s="215"/>
      <c r="AG1132" s="216"/>
      <c r="AH1132" s="205"/>
      <c r="AI1132" s="205"/>
      <c r="AJ1132" s="205"/>
      <c r="AK1132" s="206"/>
      <c r="AL1132" s="205">
        <v>0</v>
      </c>
      <c r="AM1132" s="207"/>
      <c r="AN1132" s="205">
        <v>-5876937.5</v>
      </c>
      <c r="AO1132" s="208">
        <v>-5876937.5</v>
      </c>
      <c r="AP1132" s="209"/>
      <c r="AQ1132" s="210">
        <v>-5037375</v>
      </c>
      <c r="AR1132" s="205"/>
      <c r="AS1132" s="205"/>
      <c r="AT1132" s="205"/>
      <c r="AU1132" s="206"/>
      <c r="AV1132" s="205">
        <v>0</v>
      </c>
      <c r="AW1132" s="207"/>
      <c r="AX1132" s="205">
        <v>-5037375</v>
      </c>
      <c r="AY1132" s="207">
        <v>-5037375</v>
      </c>
      <c r="AZ1132" s="212"/>
      <c r="BA1132" s="404"/>
      <c r="BC1132" s="202" t="str">
        <f t="shared" ref="BC1132:BF1163" si="132">IF(VALUE(AR1132),BC$7,IF(ISBLANK(AR1132),"",BC$7))</f>
        <v/>
      </c>
      <c r="BD1132" s="202" t="str">
        <f t="shared" si="132"/>
        <v/>
      </c>
      <c r="BE1132" s="202" t="str">
        <f t="shared" si="132"/>
        <v/>
      </c>
      <c r="BF1132" s="202" t="str">
        <f t="shared" si="132"/>
        <v/>
      </c>
      <c r="BG1132" s="202" t="str">
        <f t="shared" si="129"/>
        <v>NO</v>
      </c>
      <c r="BH1132" s="202" t="str">
        <f t="shared" si="129"/>
        <v>W/C</v>
      </c>
      <c r="BI1132" s="202" t="str">
        <f t="shared" si="127"/>
        <v>W/C</v>
      </c>
      <c r="BK1132" s="202" t="b">
        <f t="shared" si="131"/>
        <v>1</v>
      </c>
      <c r="BL1132" s="202" t="b">
        <f t="shared" si="131"/>
        <v>1</v>
      </c>
      <c r="BM1132" s="202" t="b">
        <f t="shared" si="131"/>
        <v>1</v>
      </c>
      <c r="BN1132" s="202" t="b">
        <f t="shared" si="131"/>
        <v>1</v>
      </c>
      <c r="BO1132" s="202" t="b">
        <f t="shared" si="131"/>
        <v>1</v>
      </c>
      <c r="BP1132" s="202" t="b">
        <f t="shared" si="131"/>
        <v>1</v>
      </c>
      <c r="BQ1132" s="202" t="b">
        <f t="shared" si="131"/>
        <v>1</v>
      </c>
    </row>
    <row r="1133" spans="1:69" s="214" customFormat="1" ht="12" customHeight="1" x14ac:dyDescent="0.2">
      <c r="A1133" s="239">
        <v>23701123</v>
      </c>
      <c r="B1133" s="240" t="s">
        <v>2752</v>
      </c>
      <c r="C1133" s="200" t="s">
        <v>850</v>
      </c>
      <c r="D1133" s="201" t="s">
        <v>479</v>
      </c>
      <c r="E1133" s="170"/>
      <c r="F1133" s="200"/>
      <c r="G1133" s="201"/>
      <c r="H1133" s="202" t="s">
        <v>1684</v>
      </c>
      <c r="I1133" s="202" t="s">
        <v>1684</v>
      </c>
      <c r="J1133" s="202" t="s">
        <v>1684</v>
      </c>
      <c r="K1133" s="202" t="s">
        <v>1684</v>
      </c>
      <c r="L1133" s="202" t="s">
        <v>1685</v>
      </c>
      <c r="M1133" s="202" t="s">
        <v>479</v>
      </c>
      <c r="N1133" s="202" t="s">
        <v>479</v>
      </c>
      <c r="O1133" s="167"/>
      <c r="P1133" s="203">
        <v>-5597809.2400000002</v>
      </c>
      <c r="Q1133" s="203">
        <v>-7167288.4100000001</v>
      </c>
      <c r="R1133" s="203">
        <v>-8736767.5800000001</v>
      </c>
      <c r="S1133" s="203">
        <v>-889371.75</v>
      </c>
      <c r="T1133" s="203">
        <v>-2458850.92</v>
      </c>
      <c r="U1133" s="203">
        <v>-4028330.09</v>
      </c>
      <c r="V1133" s="203">
        <v>-5597809.2599999998</v>
      </c>
      <c r="W1133" s="203">
        <v>-7167288.4299999997</v>
      </c>
      <c r="X1133" s="203">
        <v>-8736767.5999999996</v>
      </c>
      <c r="Y1133" s="203">
        <v>-889371.77</v>
      </c>
      <c r="Z1133" s="203">
        <v>-2458850.94</v>
      </c>
      <c r="AA1133" s="203">
        <v>-4028330.11</v>
      </c>
      <c r="AB1133" s="203">
        <v>-5597809.2800000003</v>
      </c>
      <c r="AC1133" s="203"/>
      <c r="AD1133" s="203"/>
      <c r="AE1133" s="203">
        <v>-4813069.6766666668</v>
      </c>
      <c r="AF1133" s="215"/>
      <c r="AG1133" s="216"/>
      <c r="AH1133" s="205"/>
      <c r="AI1133" s="205"/>
      <c r="AJ1133" s="205"/>
      <c r="AK1133" s="206"/>
      <c r="AL1133" s="205">
        <v>0</v>
      </c>
      <c r="AM1133" s="207"/>
      <c r="AN1133" s="205">
        <v>-4813069.6766666668</v>
      </c>
      <c r="AO1133" s="208">
        <v>-4813069.6766666668</v>
      </c>
      <c r="AP1133" s="209"/>
      <c r="AQ1133" s="210">
        <v>-5597809.2800000003</v>
      </c>
      <c r="AR1133" s="205"/>
      <c r="AS1133" s="205"/>
      <c r="AT1133" s="205"/>
      <c r="AU1133" s="206"/>
      <c r="AV1133" s="205">
        <v>0</v>
      </c>
      <c r="AW1133" s="207"/>
      <c r="AX1133" s="205">
        <v>-5597809.2800000003</v>
      </c>
      <c r="AY1133" s="207">
        <v>-5597809.2800000003</v>
      </c>
      <c r="AZ1133" s="212"/>
      <c r="BA1133" s="404"/>
      <c r="BC1133" s="202" t="str">
        <f t="shared" si="132"/>
        <v/>
      </c>
      <c r="BD1133" s="202" t="str">
        <f t="shared" si="132"/>
        <v/>
      </c>
      <c r="BE1133" s="202" t="str">
        <f t="shared" si="132"/>
        <v/>
      </c>
      <c r="BF1133" s="202" t="str">
        <f t="shared" si="132"/>
        <v/>
      </c>
      <c r="BG1133" s="202" t="str">
        <f t="shared" si="129"/>
        <v>NO</v>
      </c>
      <c r="BH1133" s="202" t="str">
        <f t="shared" si="129"/>
        <v>W/C</v>
      </c>
      <c r="BI1133" s="202" t="str">
        <f t="shared" si="127"/>
        <v>W/C</v>
      </c>
      <c r="BK1133" s="202" t="b">
        <f t="shared" si="131"/>
        <v>1</v>
      </c>
      <c r="BL1133" s="202" t="b">
        <f t="shared" si="131"/>
        <v>1</v>
      </c>
      <c r="BM1133" s="202" t="b">
        <f t="shared" si="131"/>
        <v>1</v>
      </c>
      <c r="BN1133" s="202" t="b">
        <f t="shared" si="131"/>
        <v>1</v>
      </c>
      <c r="BO1133" s="202" t="b">
        <f t="shared" si="131"/>
        <v>1</v>
      </c>
      <c r="BP1133" s="202" t="b">
        <f t="shared" si="131"/>
        <v>1</v>
      </c>
      <c r="BQ1133" s="202" t="b">
        <f t="shared" si="131"/>
        <v>1</v>
      </c>
    </row>
    <row r="1134" spans="1:69" s="214" customFormat="1" ht="12" customHeight="1" x14ac:dyDescent="0.2">
      <c r="A1134" s="239">
        <v>23701133</v>
      </c>
      <c r="B1134" s="240" t="s">
        <v>2753</v>
      </c>
      <c r="C1134" s="200" t="s">
        <v>851</v>
      </c>
      <c r="D1134" s="201" t="s">
        <v>479</v>
      </c>
      <c r="E1134" s="170"/>
      <c r="F1134" s="200"/>
      <c r="G1134" s="201"/>
      <c r="H1134" s="202" t="s">
        <v>1684</v>
      </c>
      <c r="I1134" s="202" t="s">
        <v>1684</v>
      </c>
      <c r="J1134" s="202" t="s">
        <v>1684</v>
      </c>
      <c r="K1134" s="202" t="s">
        <v>1684</v>
      </c>
      <c r="L1134" s="202" t="s">
        <v>1685</v>
      </c>
      <c r="M1134" s="202" t="s">
        <v>479</v>
      </c>
      <c r="N1134" s="202" t="s">
        <v>479</v>
      </c>
      <c r="O1134" s="167"/>
      <c r="P1134" s="203">
        <v>-6644610.7999999998</v>
      </c>
      <c r="Q1134" s="203">
        <v>-640444.13</v>
      </c>
      <c r="R1134" s="203">
        <v>-1841277.46</v>
      </c>
      <c r="S1134" s="203">
        <v>-3042110.79</v>
      </c>
      <c r="T1134" s="203">
        <v>-4242944.12</v>
      </c>
      <c r="U1134" s="203">
        <v>-5443777.4500000002</v>
      </c>
      <c r="V1134" s="203">
        <v>-6644610.7800000003</v>
      </c>
      <c r="W1134" s="203">
        <v>-640444.11</v>
      </c>
      <c r="X1134" s="203">
        <v>-1841277.44</v>
      </c>
      <c r="Y1134" s="203">
        <v>-3042110.77</v>
      </c>
      <c r="Z1134" s="203">
        <v>-4242944.0999999996</v>
      </c>
      <c r="AA1134" s="203">
        <v>-5443777.4299999997</v>
      </c>
      <c r="AB1134" s="203">
        <v>-6644610.7599999998</v>
      </c>
      <c r="AC1134" s="203"/>
      <c r="AD1134" s="203"/>
      <c r="AE1134" s="203">
        <v>-3642527.4466666668</v>
      </c>
      <c r="AF1134" s="215"/>
      <c r="AG1134" s="216"/>
      <c r="AH1134" s="205"/>
      <c r="AI1134" s="205"/>
      <c r="AJ1134" s="205"/>
      <c r="AK1134" s="206"/>
      <c r="AL1134" s="205">
        <v>0</v>
      </c>
      <c r="AM1134" s="207"/>
      <c r="AN1134" s="205">
        <v>-3642527.4466666668</v>
      </c>
      <c r="AO1134" s="208">
        <v>-3642527.4466666668</v>
      </c>
      <c r="AP1134" s="209"/>
      <c r="AQ1134" s="210">
        <v>-6644610.7599999998</v>
      </c>
      <c r="AR1134" s="205"/>
      <c r="AS1134" s="205"/>
      <c r="AT1134" s="205"/>
      <c r="AU1134" s="206"/>
      <c r="AV1134" s="205">
        <v>0</v>
      </c>
      <c r="AW1134" s="207"/>
      <c r="AX1134" s="205">
        <v>-6644610.7599999998</v>
      </c>
      <c r="AY1134" s="207">
        <v>-6644610.7599999998</v>
      </c>
      <c r="AZ1134" s="212"/>
      <c r="BA1134" s="404"/>
      <c r="BC1134" s="202" t="str">
        <f t="shared" si="132"/>
        <v/>
      </c>
      <c r="BD1134" s="202" t="str">
        <f t="shared" si="132"/>
        <v/>
      </c>
      <c r="BE1134" s="202" t="str">
        <f t="shared" si="132"/>
        <v/>
      </c>
      <c r="BF1134" s="202" t="str">
        <f t="shared" si="132"/>
        <v/>
      </c>
      <c r="BG1134" s="202" t="str">
        <f t="shared" si="129"/>
        <v>NO</v>
      </c>
      <c r="BH1134" s="202" t="str">
        <f t="shared" si="129"/>
        <v>W/C</v>
      </c>
      <c r="BI1134" s="202" t="str">
        <f t="shared" si="127"/>
        <v>W/C</v>
      </c>
      <c r="BK1134" s="202" t="b">
        <f t="shared" si="131"/>
        <v>1</v>
      </c>
      <c r="BL1134" s="202" t="b">
        <f t="shared" si="131"/>
        <v>1</v>
      </c>
      <c r="BM1134" s="202" t="b">
        <f t="shared" si="131"/>
        <v>1</v>
      </c>
      <c r="BN1134" s="202" t="b">
        <f t="shared" si="131"/>
        <v>1</v>
      </c>
      <c r="BO1134" s="202" t="b">
        <f t="shared" si="131"/>
        <v>1</v>
      </c>
      <c r="BP1134" s="202" t="b">
        <f t="shared" si="131"/>
        <v>1</v>
      </c>
      <c r="BQ1134" s="202" t="b">
        <f t="shared" si="131"/>
        <v>1</v>
      </c>
    </row>
    <row r="1135" spans="1:69" s="214" customFormat="1" ht="12" customHeight="1" x14ac:dyDescent="0.2">
      <c r="A1135" s="239">
        <v>23701143</v>
      </c>
      <c r="B1135" s="240" t="s">
        <v>2754</v>
      </c>
      <c r="C1135" s="200" t="s">
        <v>852</v>
      </c>
      <c r="D1135" s="201" t="s">
        <v>479</v>
      </c>
      <c r="E1135" s="170"/>
      <c r="F1135" s="200"/>
      <c r="G1135" s="201"/>
      <c r="H1135" s="202" t="s">
        <v>1684</v>
      </c>
      <c r="I1135" s="202" t="s">
        <v>1684</v>
      </c>
      <c r="J1135" s="202" t="s">
        <v>1684</v>
      </c>
      <c r="K1135" s="202" t="s">
        <v>1684</v>
      </c>
      <c r="L1135" s="202" t="s">
        <v>1685</v>
      </c>
      <c r="M1135" s="202" t="s">
        <v>479</v>
      </c>
      <c r="N1135" s="202" t="s">
        <v>479</v>
      </c>
      <c r="O1135" s="167"/>
      <c r="P1135" s="203">
        <v>-3617716.66</v>
      </c>
      <c r="Q1135" s="203">
        <v>-5027216.66</v>
      </c>
      <c r="R1135" s="203">
        <v>-6436716.6600000001</v>
      </c>
      <c r="S1135" s="203">
        <v>-7846216.6600000001</v>
      </c>
      <c r="T1135" s="203">
        <v>-798716.66</v>
      </c>
      <c r="U1135" s="203">
        <v>-2208216.66</v>
      </c>
      <c r="V1135" s="203">
        <v>-3617716.66</v>
      </c>
      <c r="W1135" s="203">
        <v>-5027216.66</v>
      </c>
      <c r="X1135" s="203">
        <v>-6436716.6600000001</v>
      </c>
      <c r="Y1135" s="203">
        <v>-7846216.6600000001</v>
      </c>
      <c r="Z1135" s="203">
        <v>-798716.66</v>
      </c>
      <c r="AA1135" s="203">
        <v>-2208216.66</v>
      </c>
      <c r="AB1135" s="203">
        <v>-3617716.66</v>
      </c>
      <c r="AC1135" s="203"/>
      <c r="AD1135" s="203"/>
      <c r="AE1135" s="203">
        <v>-4322466.6599999992</v>
      </c>
      <c r="AF1135" s="215"/>
      <c r="AG1135" s="216"/>
      <c r="AH1135" s="205"/>
      <c r="AI1135" s="205"/>
      <c r="AJ1135" s="205"/>
      <c r="AK1135" s="206"/>
      <c r="AL1135" s="205">
        <v>0</v>
      </c>
      <c r="AM1135" s="207"/>
      <c r="AN1135" s="205">
        <v>-4322466.6599999992</v>
      </c>
      <c r="AO1135" s="208">
        <v>-4322466.6599999992</v>
      </c>
      <c r="AP1135" s="209"/>
      <c r="AQ1135" s="210">
        <v>-3617716.66</v>
      </c>
      <c r="AR1135" s="205"/>
      <c r="AS1135" s="205"/>
      <c r="AT1135" s="205"/>
      <c r="AU1135" s="206"/>
      <c r="AV1135" s="205">
        <v>0</v>
      </c>
      <c r="AW1135" s="207"/>
      <c r="AX1135" s="205">
        <v>-3617716.66</v>
      </c>
      <c r="AY1135" s="207">
        <v>-3617716.66</v>
      </c>
      <c r="AZ1135" s="212"/>
      <c r="BA1135" s="404"/>
      <c r="BC1135" s="202" t="str">
        <f t="shared" si="132"/>
        <v/>
      </c>
      <c r="BD1135" s="202" t="str">
        <f t="shared" si="132"/>
        <v/>
      </c>
      <c r="BE1135" s="202" t="str">
        <f t="shared" si="132"/>
        <v/>
      </c>
      <c r="BF1135" s="202" t="str">
        <f t="shared" si="132"/>
        <v/>
      </c>
      <c r="BG1135" s="202" t="str">
        <f t="shared" si="129"/>
        <v>NO</v>
      </c>
      <c r="BH1135" s="202" t="str">
        <f t="shared" si="129"/>
        <v>W/C</v>
      </c>
      <c r="BI1135" s="202" t="str">
        <f t="shared" si="127"/>
        <v>W/C</v>
      </c>
      <c r="BK1135" s="202" t="b">
        <f t="shared" si="131"/>
        <v>1</v>
      </c>
      <c r="BL1135" s="202" t="b">
        <f t="shared" si="131"/>
        <v>1</v>
      </c>
      <c r="BM1135" s="202" t="b">
        <f t="shared" si="131"/>
        <v>1</v>
      </c>
      <c r="BN1135" s="202" t="b">
        <f t="shared" si="131"/>
        <v>1</v>
      </c>
      <c r="BO1135" s="202" t="b">
        <f t="shared" si="131"/>
        <v>1</v>
      </c>
      <c r="BP1135" s="202" t="b">
        <f t="shared" si="131"/>
        <v>1</v>
      </c>
      <c r="BQ1135" s="202" t="b">
        <f t="shared" si="131"/>
        <v>1</v>
      </c>
    </row>
    <row r="1136" spans="1:69" s="214" customFormat="1" ht="12" customHeight="1" x14ac:dyDescent="0.2">
      <c r="A1136" s="239">
        <v>23701153</v>
      </c>
      <c r="B1136" s="240" t="s">
        <v>2755</v>
      </c>
      <c r="C1136" s="200" t="s">
        <v>1435</v>
      </c>
      <c r="D1136" s="201" t="s">
        <v>479</v>
      </c>
      <c r="E1136" s="170"/>
      <c r="F1136" s="200"/>
      <c r="G1136" s="201"/>
      <c r="H1136" s="202" t="s">
        <v>1684</v>
      </c>
      <c r="I1136" s="202" t="s">
        <v>1684</v>
      </c>
      <c r="J1136" s="202" t="s">
        <v>1684</v>
      </c>
      <c r="K1136" s="202" t="s">
        <v>1684</v>
      </c>
      <c r="L1136" s="202" t="s">
        <v>1685</v>
      </c>
      <c r="M1136" s="202" t="s">
        <v>479</v>
      </c>
      <c r="N1136" s="202" t="s">
        <v>479</v>
      </c>
      <c r="O1136" s="167"/>
      <c r="P1136" s="203">
        <v>-1416416.67</v>
      </c>
      <c r="Q1136" s="203">
        <v>-2340166.67</v>
      </c>
      <c r="R1136" s="203">
        <v>-3263916.67</v>
      </c>
      <c r="S1136" s="203">
        <v>-4187666.67</v>
      </c>
      <c r="T1136" s="203">
        <v>-5111416.67</v>
      </c>
      <c r="U1136" s="203">
        <v>-492666.67</v>
      </c>
      <c r="V1136" s="203">
        <v>-1416416.67</v>
      </c>
      <c r="W1136" s="203">
        <v>-2340166.67</v>
      </c>
      <c r="X1136" s="203">
        <v>-3263916.67</v>
      </c>
      <c r="Y1136" s="203">
        <v>-4187666.67</v>
      </c>
      <c r="Z1136" s="203">
        <v>-5111416.67</v>
      </c>
      <c r="AA1136" s="203">
        <v>-492666.67</v>
      </c>
      <c r="AB1136" s="203">
        <v>-1416416.67</v>
      </c>
      <c r="AC1136" s="203"/>
      <c r="AD1136" s="203"/>
      <c r="AE1136" s="203">
        <v>-2802041.6700000004</v>
      </c>
      <c r="AF1136" s="215"/>
      <c r="AG1136" s="216"/>
      <c r="AH1136" s="205"/>
      <c r="AI1136" s="205"/>
      <c r="AJ1136" s="205"/>
      <c r="AK1136" s="206"/>
      <c r="AL1136" s="205">
        <v>0</v>
      </c>
      <c r="AM1136" s="207"/>
      <c r="AN1136" s="205">
        <v>-2802041.6700000004</v>
      </c>
      <c r="AO1136" s="208">
        <v>-2802041.6700000004</v>
      </c>
      <c r="AP1136" s="209"/>
      <c r="AQ1136" s="210">
        <v>-1416416.67</v>
      </c>
      <c r="AR1136" s="205"/>
      <c r="AS1136" s="205"/>
      <c r="AT1136" s="205"/>
      <c r="AU1136" s="206"/>
      <c r="AV1136" s="205">
        <v>0</v>
      </c>
      <c r="AW1136" s="207"/>
      <c r="AX1136" s="205">
        <v>-1416416.67</v>
      </c>
      <c r="AY1136" s="207">
        <v>-1416416.67</v>
      </c>
      <c r="AZ1136" s="212"/>
      <c r="BA1136" s="404"/>
      <c r="BC1136" s="202" t="str">
        <f t="shared" si="132"/>
        <v/>
      </c>
      <c r="BD1136" s="202" t="str">
        <f t="shared" si="132"/>
        <v/>
      </c>
      <c r="BE1136" s="202" t="str">
        <f t="shared" si="132"/>
        <v/>
      </c>
      <c r="BF1136" s="202" t="str">
        <f t="shared" si="132"/>
        <v/>
      </c>
      <c r="BG1136" s="202" t="str">
        <f t="shared" si="129"/>
        <v>NO</v>
      </c>
      <c r="BH1136" s="202" t="str">
        <f t="shared" si="129"/>
        <v>W/C</v>
      </c>
      <c r="BI1136" s="202" t="str">
        <f t="shared" si="127"/>
        <v>W/C</v>
      </c>
      <c r="BK1136" s="202" t="b">
        <f t="shared" si="131"/>
        <v>1</v>
      </c>
      <c r="BL1136" s="202" t="b">
        <f t="shared" si="131"/>
        <v>1</v>
      </c>
      <c r="BM1136" s="202" t="b">
        <f t="shared" si="131"/>
        <v>1</v>
      </c>
      <c r="BN1136" s="202" t="b">
        <f t="shared" si="131"/>
        <v>1</v>
      </c>
      <c r="BO1136" s="202" t="b">
        <f t="shared" si="131"/>
        <v>1</v>
      </c>
      <c r="BP1136" s="202" t="b">
        <f t="shared" si="131"/>
        <v>1</v>
      </c>
      <c r="BQ1136" s="202" t="b">
        <f t="shared" si="131"/>
        <v>1</v>
      </c>
    </row>
    <row r="1137" spans="1:69" s="214" customFormat="1" ht="12" customHeight="1" x14ac:dyDescent="0.2">
      <c r="A1137" s="239">
        <v>23701163</v>
      </c>
      <c r="B1137" s="240" t="s">
        <v>2756</v>
      </c>
      <c r="C1137" s="200" t="s">
        <v>1436</v>
      </c>
      <c r="D1137" s="201" t="s">
        <v>479</v>
      </c>
      <c r="E1137" s="170"/>
      <c r="F1137" s="200"/>
      <c r="G1137" s="201"/>
      <c r="H1137" s="202" t="s">
        <v>1684</v>
      </c>
      <c r="I1137" s="202" t="s">
        <v>1684</v>
      </c>
      <c r="J1137" s="202" t="s">
        <v>1684</v>
      </c>
      <c r="K1137" s="202" t="s">
        <v>1684</v>
      </c>
      <c r="L1137" s="202" t="s">
        <v>1685</v>
      </c>
      <c r="M1137" s="202" t="s">
        <v>479</v>
      </c>
      <c r="N1137" s="202" t="s">
        <v>479</v>
      </c>
      <c r="O1137" s="167"/>
      <c r="P1137" s="203">
        <v>-270250</v>
      </c>
      <c r="Q1137" s="203">
        <v>-446500</v>
      </c>
      <c r="R1137" s="203">
        <v>-622750</v>
      </c>
      <c r="S1137" s="203">
        <v>-799000</v>
      </c>
      <c r="T1137" s="203">
        <v>-975250</v>
      </c>
      <c r="U1137" s="203">
        <v>-94000</v>
      </c>
      <c r="V1137" s="203">
        <v>-270250</v>
      </c>
      <c r="W1137" s="203">
        <v>-446500</v>
      </c>
      <c r="X1137" s="203">
        <v>-622750</v>
      </c>
      <c r="Y1137" s="203">
        <v>-799000</v>
      </c>
      <c r="Z1137" s="203">
        <v>-975250</v>
      </c>
      <c r="AA1137" s="203">
        <v>-94000</v>
      </c>
      <c r="AB1137" s="203">
        <v>-270250</v>
      </c>
      <c r="AC1137" s="203"/>
      <c r="AD1137" s="203"/>
      <c r="AE1137" s="203">
        <v>-534625</v>
      </c>
      <c r="AF1137" s="215"/>
      <c r="AG1137" s="216"/>
      <c r="AH1137" s="205"/>
      <c r="AI1137" s="205"/>
      <c r="AJ1137" s="205"/>
      <c r="AK1137" s="206"/>
      <c r="AL1137" s="205">
        <v>0</v>
      </c>
      <c r="AM1137" s="207"/>
      <c r="AN1137" s="205">
        <v>-534625</v>
      </c>
      <c r="AO1137" s="208">
        <v>-534625</v>
      </c>
      <c r="AP1137" s="209"/>
      <c r="AQ1137" s="210">
        <v>-270250</v>
      </c>
      <c r="AR1137" s="205"/>
      <c r="AS1137" s="205"/>
      <c r="AT1137" s="205"/>
      <c r="AU1137" s="206"/>
      <c r="AV1137" s="205">
        <v>0</v>
      </c>
      <c r="AW1137" s="207"/>
      <c r="AX1137" s="205">
        <v>-270250</v>
      </c>
      <c r="AY1137" s="207">
        <v>-270250</v>
      </c>
      <c r="AZ1137" s="212"/>
      <c r="BA1137" s="404"/>
      <c r="BC1137" s="202" t="str">
        <f t="shared" si="132"/>
        <v/>
      </c>
      <c r="BD1137" s="202" t="str">
        <f t="shared" si="132"/>
        <v/>
      </c>
      <c r="BE1137" s="202" t="str">
        <f t="shared" si="132"/>
        <v/>
      </c>
      <c r="BF1137" s="202" t="str">
        <f t="shared" si="132"/>
        <v/>
      </c>
      <c r="BG1137" s="202" t="str">
        <f t="shared" si="129"/>
        <v>NO</v>
      </c>
      <c r="BH1137" s="202" t="str">
        <f t="shared" si="129"/>
        <v>W/C</v>
      </c>
      <c r="BI1137" s="202" t="str">
        <f t="shared" si="127"/>
        <v>W/C</v>
      </c>
      <c r="BK1137" s="202" t="b">
        <f t="shared" si="131"/>
        <v>1</v>
      </c>
      <c r="BL1137" s="202" t="b">
        <f t="shared" si="131"/>
        <v>1</v>
      </c>
      <c r="BM1137" s="202" t="b">
        <f t="shared" si="131"/>
        <v>1</v>
      </c>
      <c r="BN1137" s="202" t="b">
        <f t="shared" si="131"/>
        <v>1</v>
      </c>
      <c r="BO1137" s="202" t="b">
        <f t="shared" si="131"/>
        <v>1</v>
      </c>
      <c r="BP1137" s="202" t="b">
        <f t="shared" si="131"/>
        <v>1</v>
      </c>
      <c r="BQ1137" s="202" t="b">
        <f t="shared" si="131"/>
        <v>1</v>
      </c>
    </row>
    <row r="1138" spans="1:69" s="214" customFormat="1" ht="12" customHeight="1" x14ac:dyDescent="0.2">
      <c r="A1138" s="239">
        <v>23701173</v>
      </c>
      <c r="B1138" s="240" t="s">
        <v>2757</v>
      </c>
      <c r="C1138" s="200" t="s">
        <v>1437</v>
      </c>
      <c r="D1138" s="201" t="s">
        <v>479</v>
      </c>
      <c r="E1138" s="170"/>
      <c r="F1138" s="200"/>
      <c r="G1138" s="201"/>
      <c r="H1138" s="202" t="s">
        <v>1684</v>
      </c>
      <c r="I1138" s="202" t="s">
        <v>1684</v>
      </c>
      <c r="J1138" s="202" t="s">
        <v>1684</v>
      </c>
      <c r="K1138" s="202" t="s">
        <v>1684</v>
      </c>
      <c r="L1138" s="202" t="s">
        <v>1685</v>
      </c>
      <c r="M1138" s="202" t="s">
        <v>479</v>
      </c>
      <c r="N1138" s="202" t="s">
        <v>479</v>
      </c>
      <c r="O1138" s="167"/>
      <c r="P1138" s="203">
        <v>-202295.47</v>
      </c>
      <c r="Q1138" s="203">
        <v>-52565.27</v>
      </c>
      <c r="R1138" s="203">
        <v>-104804.4</v>
      </c>
      <c r="S1138" s="203">
        <v>-154479.69</v>
      </c>
      <c r="T1138" s="203">
        <v>-201662.55</v>
      </c>
      <c r="U1138" s="203">
        <v>-246178.23</v>
      </c>
      <c r="V1138" s="203">
        <v>-288487.39</v>
      </c>
      <c r="W1138" s="203">
        <v>-332286.21999999997</v>
      </c>
      <c r="X1138" s="203">
        <v>-372154.65</v>
      </c>
      <c r="Y1138" s="203">
        <v>-410714.04</v>
      </c>
      <c r="Z1138" s="203">
        <v>-443796.63</v>
      </c>
      <c r="AA1138" s="203">
        <v>-479626.63</v>
      </c>
      <c r="AB1138" s="203">
        <v>-511843.78</v>
      </c>
      <c r="AC1138" s="203"/>
      <c r="AD1138" s="203"/>
      <c r="AE1138" s="203">
        <v>-286985.44374999998</v>
      </c>
      <c r="AF1138" s="215"/>
      <c r="AG1138" s="216"/>
      <c r="AH1138" s="205"/>
      <c r="AI1138" s="205"/>
      <c r="AJ1138" s="205"/>
      <c r="AK1138" s="206"/>
      <c r="AL1138" s="205">
        <v>0</v>
      </c>
      <c r="AM1138" s="207"/>
      <c r="AN1138" s="205">
        <v>-286985.44374999998</v>
      </c>
      <c r="AO1138" s="208">
        <v>-286985.44374999998</v>
      </c>
      <c r="AP1138" s="209"/>
      <c r="AQ1138" s="210">
        <v>-511843.78</v>
      </c>
      <c r="AR1138" s="205"/>
      <c r="AS1138" s="205"/>
      <c r="AT1138" s="205"/>
      <c r="AU1138" s="206"/>
      <c r="AV1138" s="205">
        <v>0</v>
      </c>
      <c r="AW1138" s="207"/>
      <c r="AX1138" s="205">
        <v>-511843.78</v>
      </c>
      <c r="AY1138" s="207">
        <v>-511843.78</v>
      </c>
      <c r="AZ1138" s="212"/>
      <c r="BA1138" s="404"/>
      <c r="BC1138" s="202" t="str">
        <f t="shared" si="132"/>
        <v/>
      </c>
      <c r="BD1138" s="202" t="str">
        <f t="shared" si="132"/>
        <v/>
      </c>
      <c r="BE1138" s="202" t="str">
        <f t="shared" si="132"/>
        <v/>
      </c>
      <c r="BF1138" s="202" t="str">
        <f t="shared" si="132"/>
        <v/>
      </c>
      <c r="BG1138" s="202" t="str">
        <f t="shared" si="129"/>
        <v>NO</v>
      </c>
      <c r="BH1138" s="202" t="str">
        <f t="shared" si="129"/>
        <v>W/C</v>
      </c>
      <c r="BI1138" s="202" t="str">
        <f t="shared" si="127"/>
        <v>W/C</v>
      </c>
      <c r="BK1138" s="202" t="b">
        <f t="shared" si="131"/>
        <v>1</v>
      </c>
      <c r="BL1138" s="202" t="b">
        <f t="shared" si="131"/>
        <v>1</v>
      </c>
      <c r="BM1138" s="202" t="b">
        <f t="shared" si="131"/>
        <v>1</v>
      </c>
      <c r="BN1138" s="202" t="b">
        <f t="shared" si="131"/>
        <v>1</v>
      </c>
      <c r="BO1138" s="202" t="b">
        <f t="shared" si="131"/>
        <v>1</v>
      </c>
      <c r="BP1138" s="202" t="b">
        <f t="shared" si="131"/>
        <v>1</v>
      </c>
      <c r="BQ1138" s="202" t="b">
        <f t="shared" si="131"/>
        <v>1</v>
      </c>
    </row>
    <row r="1139" spans="1:69" s="214" customFormat="1" ht="12" customHeight="1" x14ac:dyDescent="0.2">
      <c r="A1139" s="239">
        <v>23701183</v>
      </c>
      <c r="B1139" s="240" t="s">
        <v>2758</v>
      </c>
      <c r="C1139" s="200" t="s">
        <v>1282</v>
      </c>
      <c r="D1139" s="201" t="s">
        <v>479</v>
      </c>
      <c r="E1139" s="170"/>
      <c r="F1139" s="200"/>
      <c r="G1139" s="201"/>
      <c r="H1139" s="202" t="s">
        <v>1684</v>
      </c>
      <c r="I1139" s="202" t="s">
        <v>1684</v>
      </c>
      <c r="J1139" s="202" t="s">
        <v>1684</v>
      </c>
      <c r="K1139" s="202" t="s">
        <v>1684</v>
      </c>
      <c r="L1139" s="202" t="s">
        <v>1685</v>
      </c>
      <c r="M1139" s="202" t="s">
        <v>479</v>
      </c>
      <c r="N1139" s="202" t="s">
        <v>479</v>
      </c>
      <c r="O1139" s="167"/>
      <c r="P1139" s="203">
        <v>-1814979.83</v>
      </c>
      <c r="Q1139" s="203">
        <v>-2264974.83</v>
      </c>
      <c r="R1139" s="203">
        <v>-2714969.83</v>
      </c>
      <c r="S1139" s="203">
        <v>-464994.83</v>
      </c>
      <c r="T1139" s="203">
        <v>-914989.83</v>
      </c>
      <c r="U1139" s="203">
        <v>-1364984.83</v>
      </c>
      <c r="V1139" s="203">
        <v>-1814979.83</v>
      </c>
      <c r="W1139" s="203">
        <v>-2264974.83</v>
      </c>
      <c r="X1139" s="203">
        <v>-2714969.83</v>
      </c>
      <c r="Y1139" s="203">
        <v>-464994.83</v>
      </c>
      <c r="Z1139" s="203">
        <v>-914989.83</v>
      </c>
      <c r="AA1139" s="203">
        <v>-1364984.83</v>
      </c>
      <c r="AB1139" s="203">
        <v>-1814979.83</v>
      </c>
      <c r="AC1139" s="203"/>
      <c r="AD1139" s="203"/>
      <c r="AE1139" s="203">
        <v>-1589982.33</v>
      </c>
      <c r="AF1139" s="215"/>
      <c r="AG1139" s="216"/>
      <c r="AH1139" s="205"/>
      <c r="AI1139" s="205"/>
      <c r="AJ1139" s="205"/>
      <c r="AK1139" s="206"/>
      <c r="AL1139" s="205">
        <v>0</v>
      </c>
      <c r="AM1139" s="207"/>
      <c r="AN1139" s="205">
        <v>-1589982.33</v>
      </c>
      <c r="AO1139" s="208">
        <v>-1589982.33</v>
      </c>
      <c r="AP1139" s="209"/>
      <c r="AQ1139" s="210">
        <v>-1814979.83</v>
      </c>
      <c r="AR1139" s="205"/>
      <c r="AS1139" s="205"/>
      <c r="AT1139" s="205"/>
      <c r="AU1139" s="206"/>
      <c r="AV1139" s="205">
        <v>0</v>
      </c>
      <c r="AW1139" s="207"/>
      <c r="AX1139" s="205">
        <v>-1814979.83</v>
      </c>
      <c r="AY1139" s="207">
        <v>-1814979.83</v>
      </c>
      <c r="AZ1139" s="212"/>
      <c r="BA1139" s="404"/>
      <c r="BC1139" s="202" t="str">
        <f t="shared" si="132"/>
        <v/>
      </c>
      <c r="BD1139" s="202" t="str">
        <f t="shared" si="132"/>
        <v/>
      </c>
      <c r="BE1139" s="202" t="str">
        <f t="shared" si="132"/>
        <v/>
      </c>
      <c r="BF1139" s="202" t="str">
        <f t="shared" si="132"/>
        <v/>
      </c>
      <c r="BG1139" s="202" t="str">
        <f t="shared" si="129"/>
        <v>NO</v>
      </c>
      <c r="BH1139" s="202" t="str">
        <f t="shared" si="129"/>
        <v>W/C</v>
      </c>
      <c r="BI1139" s="202" t="str">
        <f t="shared" si="127"/>
        <v>W/C</v>
      </c>
      <c r="BK1139" s="202" t="b">
        <f t="shared" si="131"/>
        <v>1</v>
      </c>
      <c r="BL1139" s="202" t="b">
        <f t="shared" si="131"/>
        <v>1</v>
      </c>
      <c r="BM1139" s="202" t="b">
        <f t="shared" si="131"/>
        <v>1</v>
      </c>
      <c r="BN1139" s="202" t="b">
        <f t="shared" si="131"/>
        <v>1</v>
      </c>
      <c r="BO1139" s="202" t="b">
        <f t="shared" si="131"/>
        <v>1</v>
      </c>
      <c r="BP1139" s="202" t="b">
        <f t="shared" si="131"/>
        <v>1</v>
      </c>
      <c r="BQ1139" s="202" t="b">
        <f t="shared" si="131"/>
        <v>1</v>
      </c>
    </row>
    <row r="1140" spans="1:69" s="214" customFormat="1" ht="12" customHeight="1" x14ac:dyDescent="0.2">
      <c r="A1140" s="239">
        <v>23701193</v>
      </c>
      <c r="B1140" s="240" t="s">
        <v>2759</v>
      </c>
      <c r="C1140" s="200" t="s">
        <v>1438</v>
      </c>
      <c r="D1140" s="201" t="s">
        <v>479</v>
      </c>
      <c r="E1140" s="170"/>
      <c r="F1140" s="200"/>
      <c r="G1140" s="201"/>
      <c r="H1140" s="202" t="s">
        <v>1684</v>
      </c>
      <c r="I1140" s="202" t="s">
        <v>1684</v>
      </c>
      <c r="J1140" s="202" t="s">
        <v>1684</v>
      </c>
      <c r="K1140" s="202" t="s">
        <v>1684</v>
      </c>
      <c r="L1140" s="202" t="s">
        <v>1685</v>
      </c>
      <c r="M1140" s="202" t="s">
        <v>479</v>
      </c>
      <c r="N1140" s="202" t="s">
        <v>479</v>
      </c>
      <c r="O1140" s="167"/>
      <c r="P1140" s="203">
        <v>-314600</v>
      </c>
      <c r="Q1140" s="203">
        <v>-392600</v>
      </c>
      <c r="R1140" s="203">
        <v>-470600</v>
      </c>
      <c r="S1140" s="203">
        <v>-80600</v>
      </c>
      <c r="T1140" s="203">
        <v>-158600</v>
      </c>
      <c r="U1140" s="203">
        <v>-236600</v>
      </c>
      <c r="V1140" s="203">
        <v>-314600</v>
      </c>
      <c r="W1140" s="203">
        <v>-392600</v>
      </c>
      <c r="X1140" s="203">
        <v>-470600</v>
      </c>
      <c r="Y1140" s="203">
        <v>-80600</v>
      </c>
      <c r="Z1140" s="203">
        <v>-158600</v>
      </c>
      <c r="AA1140" s="203">
        <v>-236600</v>
      </c>
      <c r="AB1140" s="203">
        <v>-314600</v>
      </c>
      <c r="AC1140" s="203"/>
      <c r="AD1140" s="203"/>
      <c r="AE1140" s="203">
        <v>-275600</v>
      </c>
      <c r="AF1140" s="215"/>
      <c r="AG1140" s="216"/>
      <c r="AH1140" s="205"/>
      <c r="AI1140" s="205"/>
      <c r="AJ1140" s="205"/>
      <c r="AK1140" s="206"/>
      <c r="AL1140" s="205">
        <v>0</v>
      </c>
      <c r="AM1140" s="207"/>
      <c r="AN1140" s="205">
        <v>-275600</v>
      </c>
      <c r="AO1140" s="208">
        <v>-275600</v>
      </c>
      <c r="AP1140" s="209"/>
      <c r="AQ1140" s="210">
        <v>-314600</v>
      </c>
      <c r="AR1140" s="205"/>
      <c r="AS1140" s="205"/>
      <c r="AT1140" s="205"/>
      <c r="AU1140" s="206"/>
      <c r="AV1140" s="205">
        <v>0</v>
      </c>
      <c r="AW1140" s="207"/>
      <c r="AX1140" s="205">
        <v>-314600</v>
      </c>
      <c r="AY1140" s="207">
        <v>-314600</v>
      </c>
      <c r="AZ1140" s="212"/>
      <c r="BA1140" s="404"/>
      <c r="BC1140" s="202" t="str">
        <f t="shared" si="132"/>
        <v/>
      </c>
      <c r="BD1140" s="202" t="str">
        <f t="shared" si="132"/>
        <v/>
      </c>
      <c r="BE1140" s="202" t="str">
        <f t="shared" si="132"/>
        <v/>
      </c>
      <c r="BF1140" s="202" t="str">
        <f t="shared" si="132"/>
        <v/>
      </c>
      <c r="BG1140" s="202" t="str">
        <f t="shared" si="129"/>
        <v>NO</v>
      </c>
      <c r="BH1140" s="202" t="str">
        <f t="shared" si="129"/>
        <v>W/C</v>
      </c>
      <c r="BI1140" s="202" t="str">
        <f t="shared" si="127"/>
        <v>W/C</v>
      </c>
      <c r="BK1140" s="202" t="b">
        <f t="shared" si="131"/>
        <v>1</v>
      </c>
      <c r="BL1140" s="202" t="b">
        <f t="shared" si="131"/>
        <v>1</v>
      </c>
      <c r="BM1140" s="202" t="b">
        <f t="shared" si="131"/>
        <v>1</v>
      </c>
      <c r="BN1140" s="202" t="b">
        <f t="shared" si="131"/>
        <v>1</v>
      </c>
      <c r="BO1140" s="202" t="b">
        <f t="shared" si="131"/>
        <v>1</v>
      </c>
      <c r="BP1140" s="202" t="b">
        <f t="shared" si="131"/>
        <v>1</v>
      </c>
      <c r="BQ1140" s="202" t="b">
        <f t="shared" si="131"/>
        <v>1</v>
      </c>
    </row>
    <row r="1141" spans="1:69" s="214" customFormat="1" ht="12" customHeight="1" x14ac:dyDescent="0.2">
      <c r="A1141" s="293">
        <v>23701203</v>
      </c>
      <c r="B1141" s="294" t="s">
        <v>2760</v>
      </c>
      <c r="C1141" s="351" t="s">
        <v>1439</v>
      </c>
      <c r="D1141" s="201" t="s">
        <v>479</v>
      </c>
      <c r="E1141" s="170"/>
      <c r="F1141" s="351"/>
      <c r="G1141" s="201"/>
      <c r="H1141" s="202" t="s">
        <v>1684</v>
      </c>
      <c r="I1141" s="202" t="s">
        <v>1684</v>
      </c>
      <c r="J1141" s="202" t="s">
        <v>1684</v>
      </c>
      <c r="K1141" s="202" t="s">
        <v>1684</v>
      </c>
      <c r="L1141" s="202" t="s">
        <v>1685</v>
      </c>
      <c r="M1141" s="202" t="s">
        <v>479</v>
      </c>
      <c r="N1141" s="202" t="s">
        <v>479</v>
      </c>
      <c r="O1141" s="237"/>
      <c r="P1141" s="203">
        <v>-2081319.54</v>
      </c>
      <c r="Q1141" s="203">
        <v>-3604236.21</v>
      </c>
      <c r="R1141" s="203">
        <v>-5127152.88</v>
      </c>
      <c r="S1141" s="203">
        <v>-6650069.5499999998</v>
      </c>
      <c r="T1141" s="203">
        <v>-8172986.2199999997</v>
      </c>
      <c r="U1141" s="203">
        <v>-558402.89</v>
      </c>
      <c r="V1141" s="203">
        <v>-2081319.56</v>
      </c>
      <c r="W1141" s="203">
        <v>-3604236.23</v>
      </c>
      <c r="X1141" s="203">
        <v>-5127152.9000000004</v>
      </c>
      <c r="Y1141" s="203">
        <v>-6650069.5700000003</v>
      </c>
      <c r="Z1141" s="203">
        <v>-8172986.2400000002</v>
      </c>
      <c r="AA1141" s="203">
        <v>-558402.91</v>
      </c>
      <c r="AB1141" s="203">
        <v>-2081319.58</v>
      </c>
      <c r="AC1141" s="203"/>
      <c r="AD1141" s="203"/>
      <c r="AE1141" s="203">
        <v>-4365694.5599999996</v>
      </c>
      <c r="AF1141" s="215"/>
      <c r="AG1141" s="216"/>
      <c r="AH1141" s="205"/>
      <c r="AI1141" s="205"/>
      <c r="AJ1141" s="205"/>
      <c r="AK1141" s="206"/>
      <c r="AL1141" s="205">
        <v>0</v>
      </c>
      <c r="AM1141" s="207"/>
      <c r="AN1141" s="205">
        <v>-4365694.5599999996</v>
      </c>
      <c r="AO1141" s="208">
        <v>-4365694.5599999996</v>
      </c>
      <c r="AP1141" s="205"/>
      <c r="AQ1141" s="210">
        <v>-2081319.58</v>
      </c>
      <c r="AR1141" s="205"/>
      <c r="AS1141" s="205"/>
      <c r="AT1141" s="205"/>
      <c r="AU1141" s="206"/>
      <c r="AV1141" s="205">
        <v>0</v>
      </c>
      <c r="AW1141" s="207"/>
      <c r="AX1141" s="205">
        <v>-2081319.58</v>
      </c>
      <c r="AY1141" s="207">
        <v>-2081319.58</v>
      </c>
      <c r="AZ1141" s="212"/>
      <c r="BA1141" s="404"/>
      <c r="BC1141" s="202" t="str">
        <f t="shared" si="132"/>
        <v/>
      </c>
      <c r="BD1141" s="202" t="str">
        <f t="shared" si="132"/>
        <v/>
      </c>
      <c r="BE1141" s="202" t="str">
        <f t="shared" si="132"/>
        <v/>
      </c>
      <c r="BF1141" s="202" t="str">
        <f t="shared" si="132"/>
        <v/>
      </c>
      <c r="BG1141" s="202" t="str">
        <f t="shared" si="129"/>
        <v>NO</v>
      </c>
      <c r="BH1141" s="202" t="str">
        <f t="shared" si="129"/>
        <v>W/C</v>
      </c>
      <c r="BI1141" s="202" t="str">
        <f t="shared" si="127"/>
        <v>W/C</v>
      </c>
      <c r="BK1141" s="202" t="b">
        <f t="shared" si="131"/>
        <v>1</v>
      </c>
      <c r="BL1141" s="202" t="b">
        <f t="shared" si="131"/>
        <v>1</v>
      </c>
      <c r="BM1141" s="202" t="b">
        <f t="shared" si="131"/>
        <v>1</v>
      </c>
      <c r="BN1141" s="202" t="b">
        <f t="shared" si="131"/>
        <v>1</v>
      </c>
      <c r="BO1141" s="202" t="b">
        <f t="shared" si="131"/>
        <v>1</v>
      </c>
      <c r="BP1141" s="202" t="b">
        <f t="shared" si="131"/>
        <v>1</v>
      </c>
      <c r="BQ1141" s="202" t="b">
        <f t="shared" si="131"/>
        <v>1</v>
      </c>
    </row>
    <row r="1142" spans="1:69" s="214" customFormat="1" ht="12" customHeight="1" x14ac:dyDescent="0.2">
      <c r="A1142" s="239">
        <v>24100043</v>
      </c>
      <c r="B1142" s="240" t="s">
        <v>2761</v>
      </c>
      <c r="C1142" s="200" t="s">
        <v>1440</v>
      </c>
      <c r="D1142" s="201" t="s">
        <v>479</v>
      </c>
      <c r="E1142" s="170"/>
      <c r="F1142" s="200"/>
      <c r="G1142" s="201"/>
      <c r="H1142" s="202" t="s">
        <v>1684</v>
      </c>
      <c r="I1142" s="202" t="s">
        <v>1684</v>
      </c>
      <c r="J1142" s="202" t="s">
        <v>1684</v>
      </c>
      <c r="K1142" s="202" t="s">
        <v>1684</v>
      </c>
      <c r="L1142" s="202" t="s">
        <v>1685</v>
      </c>
      <c r="M1142" s="202" t="s">
        <v>479</v>
      </c>
      <c r="N1142" s="202" t="s">
        <v>479</v>
      </c>
      <c r="O1142" s="237"/>
      <c r="P1142" s="203">
        <v>0</v>
      </c>
      <c r="Q1142" s="203">
        <v>-378392.01</v>
      </c>
      <c r="R1142" s="203">
        <v>-409876</v>
      </c>
      <c r="S1142" s="203">
        <v>0</v>
      </c>
      <c r="T1142" s="203">
        <v>0</v>
      </c>
      <c r="U1142" s="203">
        <v>0</v>
      </c>
      <c r="V1142" s="203">
        <v>0</v>
      </c>
      <c r="W1142" s="203">
        <v>-367876.69</v>
      </c>
      <c r="X1142" s="203">
        <v>0</v>
      </c>
      <c r="Y1142" s="203">
        <v>0</v>
      </c>
      <c r="Z1142" s="203">
        <v>0</v>
      </c>
      <c r="AA1142" s="203">
        <v>0</v>
      </c>
      <c r="AB1142" s="203">
        <v>-458957.28</v>
      </c>
      <c r="AC1142" s="203"/>
      <c r="AD1142" s="203"/>
      <c r="AE1142" s="203">
        <v>-115468.61166666665</v>
      </c>
      <c r="AF1142" s="215"/>
      <c r="AG1142" s="216"/>
      <c r="AH1142" s="205"/>
      <c r="AI1142" s="205"/>
      <c r="AJ1142" s="205"/>
      <c r="AK1142" s="206"/>
      <c r="AL1142" s="205">
        <v>0</v>
      </c>
      <c r="AM1142" s="207"/>
      <c r="AN1142" s="205">
        <v>-115468.61166666665</v>
      </c>
      <c r="AO1142" s="208">
        <v>-115468.61166666665</v>
      </c>
      <c r="AP1142" s="205"/>
      <c r="AQ1142" s="210">
        <v>-458957.28</v>
      </c>
      <c r="AR1142" s="205"/>
      <c r="AS1142" s="205"/>
      <c r="AT1142" s="205"/>
      <c r="AU1142" s="206"/>
      <c r="AV1142" s="205">
        <v>0</v>
      </c>
      <c r="AW1142" s="207"/>
      <c r="AX1142" s="205">
        <v>-458957.28</v>
      </c>
      <c r="AY1142" s="207">
        <v>-458957.28</v>
      </c>
      <c r="AZ1142" s="212"/>
      <c r="BA1142" s="404"/>
      <c r="BC1142" s="202" t="str">
        <f t="shared" si="132"/>
        <v/>
      </c>
      <c r="BD1142" s="202" t="str">
        <f t="shared" si="132"/>
        <v/>
      </c>
      <c r="BE1142" s="202" t="str">
        <f t="shared" si="132"/>
        <v/>
      </c>
      <c r="BF1142" s="202" t="str">
        <f t="shared" si="132"/>
        <v/>
      </c>
      <c r="BG1142" s="202" t="str">
        <f t="shared" si="129"/>
        <v>NO</v>
      </c>
      <c r="BH1142" s="202" t="str">
        <f t="shared" si="129"/>
        <v>W/C</v>
      </c>
      <c r="BI1142" s="202" t="str">
        <f t="shared" si="127"/>
        <v>W/C</v>
      </c>
      <c r="BK1142" s="202" t="b">
        <f t="shared" si="131"/>
        <v>1</v>
      </c>
      <c r="BL1142" s="202" t="b">
        <f t="shared" si="131"/>
        <v>1</v>
      </c>
      <c r="BM1142" s="202" t="b">
        <f t="shared" si="131"/>
        <v>1</v>
      </c>
      <c r="BN1142" s="202" t="b">
        <f t="shared" si="131"/>
        <v>1</v>
      </c>
      <c r="BO1142" s="202" t="b">
        <f t="shared" si="131"/>
        <v>1</v>
      </c>
      <c r="BP1142" s="202" t="b">
        <f t="shared" si="131"/>
        <v>1</v>
      </c>
      <c r="BQ1142" s="202" t="b">
        <f t="shared" si="131"/>
        <v>1</v>
      </c>
    </row>
    <row r="1143" spans="1:69" s="214" customFormat="1" ht="12" customHeight="1" x14ac:dyDescent="0.2">
      <c r="A1143" s="239">
        <v>24100063</v>
      </c>
      <c r="B1143" s="240" t="s">
        <v>2762</v>
      </c>
      <c r="C1143" s="200" t="s">
        <v>1441</v>
      </c>
      <c r="D1143" s="201" t="s">
        <v>479</v>
      </c>
      <c r="E1143" s="170"/>
      <c r="F1143" s="200"/>
      <c r="G1143" s="201"/>
      <c r="H1143" s="202" t="s">
        <v>1684</v>
      </c>
      <c r="I1143" s="202" t="s">
        <v>1684</v>
      </c>
      <c r="J1143" s="202" t="s">
        <v>1684</v>
      </c>
      <c r="K1143" s="202" t="s">
        <v>1684</v>
      </c>
      <c r="L1143" s="202" t="s">
        <v>1685</v>
      </c>
      <c r="M1143" s="202" t="s">
        <v>479</v>
      </c>
      <c r="N1143" s="202" t="s">
        <v>479</v>
      </c>
      <c r="O1143" s="237"/>
      <c r="P1143" s="203">
        <v>103.86</v>
      </c>
      <c r="Q1143" s="203">
        <v>-901.96</v>
      </c>
      <c r="R1143" s="203">
        <v>-90</v>
      </c>
      <c r="S1143" s="203">
        <v>-348</v>
      </c>
      <c r="T1143" s="203">
        <v>-63.5</v>
      </c>
      <c r="U1143" s="203">
        <v>-357.59</v>
      </c>
      <c r="V1143" s="203">
        <v>-350.94</v>
      </c>
      <c r="W1143" s="203">
        <v>-1201.1500000000001</v>
      </c>
      <c r="X1143" s="203">
        <v>-1205.32</v>
      </c>
      <c r="Y1143" s="203">
        <v>-149.47</v>
      </c>
      <c r="Z1143" s="203">
        <v>-327.9</v>
      </c>
      <c r="AA1143" s="203">
        <v>142</v>
      </c>
      <c r="AB1143" s="203">
        <v>267.06</v>
      </c>
      <c r="AC1143" s="203"/>
      <c r="AD1143" s="203"/>
      <c r="AE1143" s="203">
        <v>-389.03083333333331</v>
      </c>
      <c r="AF1143" s="215"/>
      <c r="AG1143" s="216"/>
      <c r="AH1143" s="205"/>
      <c r="AI1143" s="205"/>
      <c r="AJ1143" s="205"/>
      <c r="AK1143" s="206"/>
      <c r="AL1143" s="205">
        <v>0</v>
      </c>
      <c r="AM1143" s="207"/>
      <c r="AN1143" s="205">
        <v>-389.03083333333331</v>
      </c>
      <c r="AO1143" s="208">
        <v>-389.03083333333331</v>
      </c>
      <c r="AP1143" s="205"/>
      <c r="AQ1143" s="210">
        <v>267.06</v>
      </c>
      <c r="AR1143" s="205"/>
      <c r="AS1143" s="205"/>
      <c r="AT1143" s="205"/>
      <c r="AU1143" s="206"/>
      <c r="AV1143" s="205">
        <v>0</v>
      </c>
      <c r="AW1143" s="207"/>
      <c r="AX1143" s="205">
        <v>267.06</v>
      </c>
      <c r="AY1143" s="207">
        <v>267.06</v>
      </c>
      <c r="AZ1143" s="212"/>
      <c r="BA1143" s="404"/>
      <c r="BC1143" s="202" t="str">
        <f t="shared" si="132"/>
        <v/>
      </c>
      <c r="BD1143" s="202" t="str">
        <f t="shared" si="132"/>
        <v/>
      </c>
      <c r="BE1143" s="202" t="str">
        <f t="shared" si="132"/>
        <v/>
      </c>
      <c r="BF1143" s="202" t="str">
        <f t="shared" si="132"/>
        <v/>
      </c>
      <c r="BG1143" s="202" t="str">
        <f t="shared" si="129"/>
        <v>NO</v>
      </c>
      <c r="BH1143" s="202" t="str">
        <f t="shared" si="129"/>
        <v>W/C</v>
      </c>
      <c r="BI1143" s="202" t="str">
        <f t="shared" si="127"/>
        <v>W/C</v>
      </c>
      <c r="BK1143" s="202" t="b">
        <f t="shared" si="131"/>
        <v>1</v>
      </c>
      <c r="BL1143" s="202" t="b">
        <f t="shared" si="131"/>
        <v>1</v>
      </c>
      <c r="BM1143" s="202" t="b">
        <f t="shared" si="131"/>
        <v>1</v>
      </c>
      <c r="BN1143" s="202" t="b">
        <f t="shared" si="131"/>
        <v>1</v>
      </c>
      <c r="BO1143" s="202" t="b">
        <f t="shared" si="131"/>
        <v>1</v>
      </c>
      <c r="BP1143" s="202" t="b">
        <f t="shared" si="131"/>
        <v>1</v>
      </c>
      <c r="BQ1143" s="202" t="b">
        <f t="shared" si="131"/>
        <v>1</v>
      </c>
    </row>
    <row r="1144" spans="1:69" s="214" customFormat="1" ht="12" customHeight="1" x14ac:dyDescent="0.2">
      <c r="A1144" s="239">
        <v>24100143</v>
      </c>
      <c r="B1144" s="240" t="s">
        <v>2763</v>
      </c>
      <c r="C1144" s="200" t="s">
        <v>1442</v>
      </c>
      <c r="D1144" s="201" t="s">
        <v>479</v>
      </c>
      <c r="E1144" s="170"/>
      <c r="F1144" s="200"/>
      <c r="G1144" s="201"/>
      <c r="H1144" s="202" t="s">
        <v>1684</v>
      </c>
      <c r="I1144" s="202" t="s">
        <v>1684</v>
      </c>
      <c r="J1144" s="202" t="s">
        <v>1684</v>
      </c>
      <c r="K1144" s="202" t="s">
        <v>1684</v>
      </c>
      <c r="L1144" s="202" t="s">
        <v>1685</v>
      </c>
      <c r="M1144" s="202" t="s">
        <v>479</v>
      </c>
      <c r="N1144" s="202" t="s">
        <v>479</v>
      </c>
      <c r="O1144" s="237"/>
      <c r="P1144" s="203">
        <v>0</v>
      </c>
      <c r="Q1144" s="203">
        <v>-487510.33</v>
      </c>
      <c r="R1144" s="203">
        <v>-681299.41</v>
      </c>
      <c r="S1144" s="203">
        <v>0</v>
      </c>
      <c r="T1144" s="203">
        <v>0</v>
      </c>
      <c r="U1144" s="203">
        <v>0</v>
      </c>
      <c r="V1144" s="203">
        <v>0</v>
      </c>
      <c r="W1144" s="203">
        <v>-650957.05000000005</v>
      </c>
      <c r="X1144" s="203">
        <v>0</v>
      </c>
      <c r="Y1144" s="203">
        <v>0</v>
      </c>
      <c r="Z1144" s="203">
        <v>0</v>
      </c>
      <c r="AA1144" s="203">
        <v>293.77</v>
      </c>
      <c r="AB1144" s="203">
        <v>-827797.92</v>
      </c>
      <c r="AC1144" s="203"/>
      <c r="AD1144" s="203"/>
      <c r="AE1144" s="203">
        <v>-186114.33166666667</v>
      </c>
      <c r="AF1144" s="215"/>
      <c r="AG1144" s="216"/>
      <c r="AH1144" s="205"/>
      <c r="AI1144" s="205"/>
      <c r="AJ1144" s="205"/>
      <c r="AK1144" s="206"/>
      <c r="AL1144" s="205">
        <v>0</v>
      </c>
      <c r="AM1144" s="207"/>
      <c r="AN1144" s="205">
        <v>-186114.33166666667</v>
      </c>
      <c r="AO1144" s="208">
        <v>-186114.33166666667</v>
      </c>
      <c r="AP1144" s="205"/>
      <c r="AQ1144" s="210">
        <v>-827797.92</v>
      </c>
      <c r="AR1144" s="205"/>
      <c r="AS1144" s="205"/>
      <c r="AT1144" s="205"/>
      <c r="AU1144" s="206"/>
      <c r="AV1144" s="205">
        <v>0</v>
      </c>
      <c r="AW1144" s="207"/>
      <c r="AX1144" s="205">
        <v>-827797.92</v>
      </c>
      <c r="AY1144" s="207">
        <v>-827797.92</v>
      </c>
      <c r="AZ1144" s="212"/>
      <c r="BA1144" s="404"/>
      <c r="BC1144" s="202" t="str">
        <f t="shared" si="132"/>
        <v/>
      </c>
      <c r="BD1144" s="202" t="str">
        <f t="shared" si="132"/>
        <v/>
      </c>
      <c r="BE1144" s="202" t="str">
        <f t="shared" si="132"/>
        <v/>
      </c>
      <c r="BF1144" s="202" t="str">
        <f t="shared" si="132"/>
        <v/>
      </c>
      <c r="BG1144" s="202" t="str">
        <f t="shared" si="129"/>
        <v>NO</v>
      </c>
      <c r="BH1144" s="202" t="str">
        <f t="shared" si="129"/>
        <v>W/C</v>
      </c>
      <c r="BI1144" s="202" t="str">
        <f t="shared" si="127"/>
        <v>W/C</v>
      </c>
      <c r="BK1144" s="202" t="b">
        <f t="shared" si="131"/>
        <v>1</v>
      </c>
      <c r="BL1144" s="202" t="b">
        <f t="shared" si="131"/>
        <v>1</v>
      </c>
      <c r="BM1144" s="202" t="b">
        <f t="shared" si="131"/>
        <v>1</v>
      </c>
      <c r="BN1144" s="202" t="b">
        <f t="shared" si="131"/>
        <v>1</v>
      </c>
      <c r="BO1144" s="202" t="b">
        <f t="shared" si="131"/>
        <v>1</v>
      </c>
      <c r="BP1144" s="202" t="b">
        <f t="shared" si="131"/>
        <v>1</v>
      </c>
      <c r="BQ1144" s="202" t="b">
        <f t="shared" si="131"/>
        <v>1</v>
      </c>
    </row>
    <row r="1145" spans="1:69" s="214" customFormat="1" ht="12" customHeight="1" x14ac:dyDescent="0.2">
      <c r="A1145" s="239">
        <v>24100173</v>
      </c>
      <c r="B1145" s="240" t="s">
        <v>2764</v>
      </c>
      <c r="C1145" s="200" t="s">
        <v>1441</v>
      </c>
      <c r="D1145" s="201" t="s">
        <v>479</v>
      </c>
      <c r="E1145" s="170"/>
      <c r="F1145" s="200"/>
      <c r="G1145" s="201"/>
      <c r="H1145" s="202" t="s">
        <v>1684</v>
      </c>
      <c r="I1145" s="202" t="s">
        <v>1684</v>
      </c>
      <c r="J1145" s="202" t="s">
        <v>1684</v>
      </c>
      <c r="K1145" s="202" t="s">
        <v>1684</v>
      </c>
      <c r="L1145" s="202" t="s">
        <v>1685</v>
      </c>
      <c r="M1145" s="202" t="s">
        <v>479</v>
      </c>
      <c r="N1145" s="202" t="s">
        <v>479</v>
      </c>
      <c r="O1145" s="237"/>
      <c r="P1145" s="203">
        <v>-25061.47</v>
      </c>
      <c r="Q1145" s="203">
        <v>-7627.36</v>
      </c>
      <c r="R1145" s="203">
        <v>-11797.43</v>
      </c>
      <c r="S1145" s="203">
        <v>-17963.78</v>
      </c>
      <c r="T1145" s="203">
        <v>-7375.5</v>
      </c>
      <c r="U1145" s="203">
        <v>-10536.5</v>
      </c>
      <c r="V1145" s="203">
        <v>-34731.14</v>
      </c>
      <c r="W1145" s="203">
        <v>-4884.41</v>
      </c>
      <c r="X1145" s="203">
        <v>-21605.69</v>
      </c>
      <c r="Y1145" s="203">
        <v>-8279.6200000000008</v>
      </c>
      <c r="Z1145" s="203">
        <v>-9092.31</v>
      </c>
      <c r="AA1145" s="203">
        <v>-9002.2199999999993</v>
      </c>
      <c r="AB1145" s="203">
        <v>-16210.5</v>
      </c>
      <c r="AC1145" s="203"/>
      <c r="AD1145" s="203"/>
      <c r="AE1145" s="203">
        <v>-13627.662083333335</v>
      </c>
      <c r="AF1145" s="215"/>
      <c r="AG1145" s="216"/>
      <c r="AH1145" s="205"/>
      <c r="AI1145" s="205"/>
      <c r="AJ1145" s="205"/>
      <c r="AK1145" s="206"/>
      <c r="AL1145" s="205">
        <v>0</v>
      </c>
      <c r="AM1145" s="207"/>
      <c r="AN1145" s="205">
        <v>-13627.662083333335</v>
      </c>
      <c r="AO1145" s="208">
        <v>-13627.662083333335</v>
      </c>
      <c r="AP1145" s="205"/>
      <c r="AQ1145" s="210">
        <v>-16210.5</v>
      </c>
      <c r="AR1145" s="205"/>
      <c r="AS1145" s="205"/>
      <c r="AT1145" s="205"/>
      <c r="AU1145" s="206"/>
      <c r="AV1145" s="205">
        <v>0</v>
      </c>
      <c r="AW1145" s="207"/>
      <c r="AX1145" s="205">
        <v>-16210.5</v>
      </c>
      <c r="AY1145" s="207">
        <v>-16210.5</v>
      </c>
      <c r="AZ1145" s="212"/>
      <c r="BA1145" s="404"/>
      <c r="BC1145" s="202" t="str">
        <f t="shared" si="132"/>
        <v/>
      </c>
      <c r="BD1145" s="202" t="str">
        <f t="shared" si="132"/>
        <v/>
      </c>
      <c r="BE1145" s="202" t="str">
        <f t="shared" si="132"/>
        <v/>
      </c>
      <c r="BF1145" s="202" t="str">
        <f t="shared" si="132"/>
        <v/>
      </c>
      <c r="BG1145" s="202" t="str">
        <f t="shared" si="129"/>
        <v>NO</v>
      </c>
      <c r="BH1145" s="202" t="str">
        <f t="shared" si="129"/>
        <v>W/C</v>
      </c>
      <c r="BI1145" s="202" t="str">
        <f t="shared" si="127"/>
        <v>W/C</v>
      </c>
      <c r="BK1145" s="202" t="b">
        <f t="shared" si="131"/>
        <v>1</v>
      </c>
      <c r="BL1145" s="202" t="b">
        <f t="shared" si="131"/>
        <v>1</v>
      </c>
      <c r="BM1145" s="202" t="b">
        <f t="shared" si="131"/>
        <v>1</v>
      </c>
      <c r="BN1145" s="202" t="b">
        <f t="shared" si="131"/>
        <v>1</v>
      </c>
      <c r="BO1145" s="202" t="b">
        <f t="shared" si="131"/>
        <v>1</v>
      </c>
      <c r="BP1145" s="202" t="b">
        <f t="shared" si="131"/>
        <v>1</v>
      </c>
      <c r="BQ1145" s="202" t="b">
        <f t="shared" si="131"/>
        <v>1</v>
      </c>
    </row>
    <row r="1146" spans="1:69" s="214" customFormat="1" ht="12" customHeight="1" x14ac:dyDescent="0.2">
      <c r="A1146" s="239">
        <v>24100212</v>
      </c>
      <c r="B1146" s="240" t="s">
        <v>2765</v>
      </c>
      <c r="C1146" s="200" t="s">
        <v>1443</v>
      </c>
      <c r="D1146" s="201" t="s">
        <v>479</v>
      </c>
      <c r="E1146" s="170"/>
      <c r="F1146" s="200"/>
      <c r="G1146" s="201"/>
      <c r="H1146" s="202" t="s">
        <v>1684</v>
      </c>
      <c r="I1146" s="202" t="s">
        <v>1684</v>
      </c>
      <c r="J1146" s="202" t="s">
        <v>1684</v>
      </c>
      <c r="K1146" s="202" t="s">
        <v>1684</v>
      </c>
      <c r="L1146" s="202" t="s">
        <v>1685</v>
      </c>
      <c r="M1146" s="202" t="s">
        <v>479</v>
      </c>
      <c r="N1146" s="202" t="s">
        <v>479</v>
      </c>
      <c r="O1146" s="237"/>
      <c r="P1146" s="203">
        <v>-1411579.35</v>
      </c>
      <c r="Q1146" s="203">
        <v>-1532502.2</v>
      </c>
      <c r="R1146" s="203">
        <v>-1535093.54</v>
      </c>
      <c r="S1146" s="203">
        <v>-1365260.29</v>
      </c>
      <c r="T1146" s="203">
        <v>-1262964.26</v>
      </c>
      <c r="U1146" s="203">
        <v>-1085324.71</v>
      </c>
      <c r="V1146" s="203">
        <v>-1000578.5</v>
      </c>
      <c r="W1146" s="203">
        <v>-1052680.99</v>
      </c>
      <c r="X1146" s="203">
        <v>-1325330.2</v>
      </c>
      <c r="Y1146" s="203">
        <v>-1424783.75</v>
      </c>
      <c r="Z1146" s="203">
        <v>-1524454.2</v>
      </c>
      <c r="AA1146" s="203">
        <v>-5122991.7699999996</v>
      </c>
      <c r="AB1146" s="203">
        <v>-6074512.4000000004</v>
      </c>
      <c r="AC1146" s="203"/>
      <c r="AD1146" s="203"/>
      <c r="AE1146" s="203">
        <v>-1831250.857083333</v>
      </c>
      <c r="AF1146" s="215"/>
      <c r="AG1146" s="216"/>
      <c r="AH1146" s="205"/>
      <c r="AI1146" s="205"/>
      <c r="AJ1146" s="205"/>
      <c r="AK1146" s="206"/>
      <c r="AL1146" s="205">
        <v>0</v>
      </c>
      <c r="AM1146" s="207"/>
      <c r="AN1146" s="205">
        <v>-1831250.857083333</v>
      </c>
      <c r="AO1146" s="208">
        <v>-1831250.857083333</v>
      </c>
      <c r="AP1146" s="205"/>
      <c r="AQ1146" s="210">
        <v>-6074512.4000000004</v>
      </c>
      <c r="AR1146" s="205"/>
      <c r="AS1146" s="205"/>
      <c r="AT1146" s="205"/>
      <c r="AU1146" s="206"/>
      <c r="AV1146" s="205">
        <v>0</v>
      </c>
      <c r="AW1146" s="207"/>
      <c r="AX1146" s="205">
        <v>-6074512.4000000004</v>
      </c>
      <c r="AY1146" s="207">
        <v>-6074512.4000000004</v>
      </c>
      <c r="AZ1146" s="212"/>
      <c r="BA1146" s="404"/>
      <c r="BC1146" s="202" t="str">
        <f t="shared" si="132"/>
        <v/>
      </c>
      <c r="BD1146" s="202" t="str">
        <f t="shared" si="132"/>
        <v/>
      </c>
      <c r="BE1146" s="202" t="str">
        <f t="shared" si="132"/>
        <v/>
      </c>
      <c r="BF1146" s="202" t="str">
        <f t="shared" si="132"/>
        <v/>
      </c>
      <c r="BG1146" s="202" t="str">
        <f t="shared" si="129"/>
        <v>NO</v>
      </c>
      <c r="BH1146" s="202" t="str">
        <f t="shared" si="129"/>
        <v>W/C</v>
      </c>
      <c r="BI1146" s="202" t="str">
        <f t="shared" si="127"/>
        <v>W/C</v>
      </c>
      <c r="BK1146" s="202" t="b">
        <f t="shared" si="131"/>
        <v>1</v>
      </c>
      <c r="BL1146" s="202" t="b">
        <f t="shared" si="131"/>
        <v>1</v>
      </c>
      <c r="BM1146" s="202" t="b">
        <f t="shared" si="131"/>
        <v>1</v>
      </c>
      <c r="BN1146" s="202" t="b">
        <f t="shared" si="131"/>
        <v>1</v>
      </c>
      <c r="BO1146" s="202" t="b">
        <f t="shared" si="131"/>
        <v>1</v>
      </c>
      <c r="BP1146" s="202" t="b">
        <f t="shared" si="131"/>
        <v>1</v>
      </c>
      <c r="BQ1146" s="202" t="b">
        <f t="shared" si="131"/>
        <v>1</v>
      </c>
    </row>
    <row r="1147" spans="1:69" s="214" customFormat="1" ht="12" customHeight="1" x14ac:dyDescent="0.2">
      <c r="A1147" s="239">
        <v>24200011</v>
      </c>
      <c r="B1147" s="240" t="s">
        <v>2766</v>
      </c>
      <c r="C1147" s="200" t="s">
        <v>1444</v>
      </c>
      <c r="D1147" s="201" t="s">
        <v>479</v>
      </c>
      <c r="E1147" s="170"/>
      <c r="F1147" s="200"/>
      <c r="G1147" s="201"/>
      <c r="H1147" s="202" t="s">
        <v>1684</v>
      </c>
      <c r="I1147" s="202" t="s">
        <v>1684</v>
      </c>
      <c r="J1147" s="202" t="s">
        <v>1684</v>
      </c>
      <c r="K1147" s="202" t="s">
        <v>1684</v>
      </c>
      <c r="L1147" s="202" t="s">
        <v>1685</v>
      </c>
      <c r="M1147" s="202" t="s">
        <v>479</v>
      </c>
      <c r="N1147" s="202" t="s">
        <v>479</v>
      </c>
      <c r="O1147" s="237"/>
      <c r="P1147" s="203">
        <v>-44414.79</v>
      </c>
      <c r="Q1147" s="203">
        <v>-44414.79</v>
      </c>
      <c r="R1147" s="203">
        <v>-48656.62</v>
      </c>
      <c r="S1147" s="203">
        <v>-48419.87</v>
      </c>
      <c r="T1147" s="203">
        <v>-48419.87</v>
      </c>
      <c r="U1147" s="203">
        <v>-48419.87</v>
      </c>
      <c r="V1147" s="203">
        <v>-48419.87</v>
      </c>
      <c r="W1147" s="203">
        <v>-45299.87</v>
      </c>
      <c r="X1147" s="203">
        <v>-39761.870000000003</v>
      </c>
      <c r="Y1147" s="203">
        <v>-36665.870000000003</v>
      </c>
      <c r="Z1147" s="203">
        <v>-49427.71</v>
      </c>
      <c r="AA1147" s="203">
        <v>-47125.96</v>
      </c>
      <c r="AB1147" s="203">
        <v>-47125.96</v>
      </c>
      <c r="AC1147" s="203"/>
      <c r="AD1147" s="203"/>
      <c r="AE1147" s="203">
        <v>-45900.212083333339</v>
      </c>
      <c r="AF1147" s="215"/>
      <c r="AG1147" s="216"/>
      <c r="AH1147" s="205"/>
      <c r="AI1147" s="205"/>
      <c r="AJ1147" s="205"/>
      <c r="AK1147" s="206"/>
      <c r="AL1147" s="205">
        <v>0</v>
      </c>
      <c r="AM1147" s="207"/>
      <c r="AN1147" s="205">
        <v>-45900.212083333339</v>
      </c>
      <c r="AO1147" s="208">
        <v>-45900.212083333339</v>
      </c>
      <c r="AP1147" s="205"/>
      <c r="AQ1147" s="210">
        <v>-47125.96</v>
      </c>
      <c r="AR1147" s="205"/>
      <c r="AS1147" s="205"/>
      <c r="AT1147" s="205"/>
      <c r="AU1147" s="206"/>
      <c r="AV1147" s="205">
        <v>0</v>
      </c>
      <c r="AW1147" s="207"/>
      <c r="AX1147" s="205">
        <v>-47125.96</v>
      </c>
      <c r="AY1147" s="207">
        <v>-47125.96</v>
      </c>
      <c r="AZ1147" s="212"/>
      <c r="BA1147" s="404"/>
      <c r="BC1147" s="202" t="str">
        <f t="shared" si="132"/>
        <v/>
      </c>
      <c r="BD1147" s="202" t="str">
        <f t="shared" si="132"/>
        <v/>
      </c>
      <c r="BE1147" s="202" t="str">
        <f t="shared" si="132"/>
        <v/>
      </c>
      <c r="BF1147" s="202" t="str">
        <f t="shared" si="132"/>
        <v/>
      </c>
      <c r="BG1147" s="202" t="str">
        <f t="shared" si="129"/>
        <v>NO</v>
      </c>
      <c r="BH1147" s="202" t="str">
        <f t="shared" si="129"/>
        <v>W/C</v>
      </c>
      <c r="BI1147" s="202" t="str">
        <f t="shared" si="127"/>
        <v>W/C</v>
      </c>
      <c r="BK1147" s="202" t="b">
        <f t="shared" si="131"/>
        <v>1</v>
      </c>
      <c r="BL1147" s="202" t="b">
        <f t="shared" si="131"/>
        <v>1</v>
      </c>
      <c r="BM1147" s="202" t="b">
        <f t="shared" si="131"/>
        <v>1</v>
      </c>
      <c r="BN1147" s="202" t="b">
        <f t="shared" si="131"/>
        <v>1</v>
      </c>
      <c r="BO1147" s="202" t="b">
        <f t="shared" si="131"/>
        <v>1</v>
      </c>
      <c r="BP1147" s="202" t="b">
        <f t="shared" si="131"/>
        <v>1</v>
      </c>
      <c r="BQ1147" s="202" t="b">
        <f t="shared" si="131"/>
        <v>1</v>
      </c>
    </row>
    <row r="1148" spans="1:69" s="214" customFormat="1" ht="12" customHeight="1" x14ac:dyDescent="0.2">
      <c r="A1148" s="293">
        <v>24200032</v>
      </c>
      <c r="B1148" s="294" t="s">
        <v>2767</v>
      </c>
      <c r="C1148" s="200" t="s">
        <v>1445</v>
      </c>
      <c r="D1148" s="201" t="s">
        <v>478</v>
      </c>
      <c r="E1148" s="170"/>
      <c r="F1148" s="200"/>
      <c r="G1148" s="201"/>
      <c r="H1148" s="202" t="s">
        <v>1684</v>
      </c>
      <c r="I1148" s="202" t="s">
        <v>1684</v>
      </c>
      <c r="J1148" s="202" t="s">
        <v>1684</v>
      </c>
      <c r="K1148" s="202" t="s">
        <v>478</v>
      </c>
      <c r="L1148" s="202" t="s">
        <v>1685</v>
      </c>
      <c r="M1148" s="202" t="s">
        <v>1685</v>
      </c>
      <c r="N1148" s="202" t="s">
        <v>1684</v>
      </c>
      <c r="O1148" s="237"/>
      <c r="P1148" s="203">
        <v>-1250000</v>
      </c>
      <c r="Q1148" s="203">
        <v>-1250000</v>
      </c>
      <c r="R1148" s="203">
        <v>-1250000</v>
      </c>
      <c r="S1148" s="203">
        <v>-1250000</v>
      </c>
      <c r="T1148" s="203">
        <v>-1250000</v>
      </c>
      <c r="U1148" s="203">
        <v>-1250000</v>
      </c>
      <c r="V1148" s="203">
        <v>-1250000</v>
      </c>
      <c r="W1148" s="203">
        <v>-1250000</v>
      </c>
      <c r="X1148" s="203">
        <v>-1250000</v>
      </c>
      <c r="Y1148" s="203">
        <v>-1250000</v>
      </c>
      <c r="Z1148" s="203">
        <v>-1250000</v>
      </c>
      <c r="AA1148" s="203">
        <v>-1250000</v>
      </c>
      <c r="AB1148" s="203">
        <v>-1250000</v>
      </c>
      <c r="AC1148" s="203"/>
      <c r="AD1148" s="203"/>
      <c r="AE1148" s="203">
        <v>-1250000</v>
      </c>
      <c r="AF1148" s="215"/>
      <c r="AG1148" s="216"/>
      <c r="AH1148" s="205"/>
      <c r="AI1148" s="205"/>
      <c r="AJ1148" s="205"/>
      <c r="AK1148" s="206">
        <v>-1250000</v>
      </c>
      <c r="AL1148" s="205">
        <v>-1250000</v>
      </c>
      <c r="AM1148" s="207"/>
      <c r="AN1148" s="205"/>
      <c r="AO1148" s="208">
        <v>0</v>
      </c>
      <c r="AP1148" s="205"/>
      <c r="AQ1148" s="210">
        <v>-1250000</v>
      </c>
      <c r="AR1148" s="205"/>
      <c r="AS1148" s="205"/>
      <c r="AT1148" s="205"/>
      <c r="AU1148" s="206">
        <v>-1250000</v>
      </c>
      <c r="AV1148" s="205">
        <v>-1250000</v>
      </c>
      <c r="AW1148" s="207"/>
      <c r="AX1148" s="205"/>
      <c r="AY1148" s="207">
        <v>0</v>
      </c>
      <c r="AZ1148" s="212" t="s">
        <v>4866</v>
      </c>
      <c r="BA1148" s="404"/>
      <c r="BC1148" s="202" t="str">
        <f t="shared" si="132"/>
        <v/>
      </c>
      <c r="BD1148" s="202" t="str">
        <f t="shared" si="132"/>
        <v/>
      </c>
      <c r="BE1148" s="202" t="str">
        <f t="shared" si="132"/>
        <v/>
      </c>
      <c r="BF1148" s="202" t="str">
        <f t="shared" si="132"/>
        <v>Non-Op</v>
      </c>
      <c r="BG1148" s="202" t="str">
        <f t="shared" si="129"/>
        <v>NO</v>
      </c>
      <c r="BH1148" s="202" t="str">
        <f t="shared" si="129"/>
        <v>NO</v>
      </c>
      <c r="BI1148" s="202" t="str">
        <f t="shared" si="127"/>
        <v/>
      </c>
      <c r="BK1148" s="202" t="b">
        <f t="shared" si="131"/>
        <v>1</v>
      </c>
      <c r="BL1148" s="202" t="b">
        <f t="shared" si="131"/>
        <v>1</v>
      </c>
      <c r="BM1148" s="202" t="b">
        <f t="shared" si="131"/>
        <v>1</v>
      </c>
      <c r="BN1148" s="202" t="b">
        <f t="shared" si="131"/>
        <v>1</v>
      </c>
      <c r="BO1148" s="202" t="b">
        <f t="shared" si="131"/>
        <v>1</v>
      </c>
      <c r="BP1148" s="202" t="b">
        <f t="shared" si="131"/>
        <v>1</v>
      </c>
      <c r="BQ1148" s="202" t="b">
        <f t="shared" si="131"/>
        <v>1</v>
      </c>
    </row>
    <row r="1149" spans="1:69" s="214" customFormat="1" ht="12" customHeight="1" x14ac:dyDescent="0.2">
      <c r="A1149" s="278">
        <v>24200041</v>
      </c>
      <c r="B1149" s="269" t="s">
        <v>2768</v>
      </c>
      <c r="C1149" s="200" t="s">
        <v>1446</v>
      </c>
      <c r="D1149" s="201" t="s">
        <v>478</v>
      </c>
      <c r="E1149" s="170"/>
      <c r="F1149" s="200"/>
      <c r="G1149" s="201"/>
      <c r="H1149" s="202" t="s">
        <v>1684</v>
      </c>
      <c r="I1149" s="202" t="s">
        <v>1684</v>
      </c>
      <c r="J1149" s="202" t="s">
        <v>1684</v>
      </c>
      <c r="K1149" s="202" t="s">
        <v>478</v>
      </c>
      <c r="L1149" s="202" t="s">
        <v>1685</v>
      </c>
      <c r="M1149" s="202" t="s">
        <v>1685</v>
      </c>
      <c r="N1149" s="202" t="s">
        <v>1684</v>
      </c>
      <c r="O1149" s="167"/>
      <c r="P1149" s="203">
        <v>-95250</v>
      </c>
      <c r="Q1149" s="203">
        <v>-95250</v>
      </c>
      <c r="R1149" s="203">
        <v>-95250</v>
      </c>
      <c r="S1149" s="203">
        <v>-154000</v>
      </c>
      <c r="T1149" s="203">
        <v>-154000</v>
      </c>
      <c r="U1149" s="203">
        <v>-70000</v>
      </c>
      <c r="V1149" s="203">
        <v>-310000</v>
      </c>
      <c r="W1149" s="203">
        <v>-310000</v>
      </c>
      <c r="X1149" s="203">
        <v>-310000</v>
      </c>
      <c r="Y1149" s="203">
        <v>-365000</v>
      </c>
      <c r="Z1149" s="203">
        <v>-365000</v>
      </c>
      <c r="AA1149" s="203">
        <v>-365000</v>
      </c>
      <c r="AB1149" s="203">
        <v>-445000</v>
      </c>
      <c r="AC1149" s="203"/>
      <c r="AD1149" s="203"/>
      <c r="AE1149" s="203">
        <v>-238635.41666666666</v>
      </c>
      <c r="AF1149" s="215"/>
      <c r="AG1149" s="216"/>
      <c r="AH1149" s="205"/>
      <c r="AI1149" s="205"/>
      <c r="AJ1149" s="205"/>
      <c r="AK1149" s="206">
        <v>-238635.41666666666</v>
      </c>
      <c r="AL1149" s="205">
        <v>-238635.41666666666</v>
      </c>
      <c r="AM1149" s="207"/>
      <c r="AN1149" s="205"/>
      <c r="AO1149" s="208">
        <v>0</v>
      </c>
      <c r="AP1149" s="209"/>
      <c r="AQ1149" s="210">
        <v>-445000</v>
      </c>
      <c r="AR1149" s="205"/>
      <c r="AS1149" s="205"/>
      <c r="AT1149" s="205"/>
      <c r="AU1149" s="206">
        <v>-445000</v>
      </c>
      <c r="AV1149" s="205">
        <v>-445000</v>
      </c>
      <c r="AW1149" s="207"/>
      <c r="AX1149" s="205"/>
      <c r="AY1149" s="207">
        <v>0</v>
      </c>
      <c r="AZ1149" s="212" t="s">
        <v>4866</v>
      </c>
      <c r="BA1149" s="404"/>
      <c r="BC1149" s="202" t="str">
        <f t="shared" si="132"/>
        <v/>
      </c>
      <c r="BD1149" s="202" t="str">
        <f t="shared" si="132"/>
        <v/>
      </c>
      <c r="BE1149" s="202" t="str">
        <f t="shared" si="132"/>
        <v/>
      </c>
      <c r="BF1149" s="202" t="str">
        <f t="shared" si="132"/>
        <v>Non-Op</v>
      </c>
      <c r="BG1149" s="202" t="str">
        <f t="shared" si="129"/>
        <v>NO</v>
      </c>
      <c r="BH1149" s="202" t="str">
        <f t="shared" si="129"/>
        <v>NO</v>
      </c>
      <c r="BI1149" s="202" t="str">
        <f t="shared" si="127"/>
        <v/>
      </c>
      <c r="BK1149" s="202" t="b">
        <f t="shared" si="131"/>
        <v>1</v>
      </c>
      <c r="BL1149" s="202" t="b">
        <f t="shared" si="131"/>
        <v>1</v>
      </c>
      <c r="BM1149" s="202" t="b">
        <f t="shared" si="131"/>
        <v>1</v>
      </c>
      <c r="BN1149" s="202" t="b">
        <f t="shared" si="131"/>
        <v>1</v>
      </c>
      <c r="BO1149" s="202" t="b">
        <f t="shared" si="131"/>
        <v>1</v>
      </c>
      <c r="BP1149" s="202" t="b">
        <f t="shared" si="131"/>
        <v>1</v>
      </c>
      <c r="BQ1149" s="202" t="b">
        <f t="shared" si="131"/>
        <v>1</v>
      </c>
    </row>
    <row r="1150" spans="1:69" s="214" customFormat="1" ht="12" customHeight="1" x14ac:dyDescent="0.2">
      <c r="A1150" s="278">
        <v>24200061</v>
      </c>
      <c r="B1150" s="269" t="s">
        <v>2769</v>
      </c>
      <c r="C1150" s="200" t="s">
        <v>1447</v>
      </c>
      <c r="D1150" s="201" t="s">
        <v>479</v>
      </c>
      <c r="E1150" s="170"/>
      <c r="F1150" s="200"/>
      <c r="G1150" s="201"/>
      <c r="H1150" s="202" t="s">
        <v>1684</v>
      </c>
      <c r="I1150" s="202" t="s">
        <v>1684</v>
      </c>
      <c r="J1150" s="202" t="s">
        <v>1684</v>
      </c>
      <c r="K1150" s="202" t="s">
        <v>1684</v>
      </c>
      <c r="L1150" s="202" t="s">
        <v>1685</v>
      </c>
      <c r="M1150" s="202" t="s">
        <v>479</v>
      </c>
      <c r="N1150" s="202" t="s">
        <v>479</v>
      </c>
      <c r="O1150" s="167"/>
      <c r="P1150" s="203">
        <v>-447144.34</v>
      </c>
      <c r="Q1150" s="203">
        <v>-491858.78</v>
      </c>
      <c r="R1150" s="203">
        <v>-539500</v>
      </c>
      <c r="S1150" s="203">
        <v>-584458.32999999996</v>
      </c>
      <c r="T1150" s="203">
        <v>-629416.67000000004</v>
      </c>
      <c r="U1150" s="203">
        <v>-674375</v>
      </c>
      <c r="V1150" s="203">
        <v>-650088.51</v>
      </c>
      <c r="W1150" s="203">
        <v>-224791.67</v>
      </c>
      <c r="X1150" s="203">
        <v>-269750</v>
      </c>
      <c r="Y1150" s="203">
        <v>-314708.33</v>
      </c>
      <c r="Z1150" s="203">
        <v>-359666.67</v>
      </c>
      <c r="AA1150" s="203">
        <v>-404625</v>
      </c>
      <c r="AB1150" s="203">
        <v>-449583.33</v>
      </c>
      <c r="AC1150" s="203"/>
      <c r="AD1150" s="203"/>
      <c r="AE1150" s="203">
        <v>-465966.89958333335</v>
      </c>
      <c r="AF1150" s="215"/>
      <c r="AG1150" s="216"/>
      <c r="AH1150" s="205"/>
      <c r="AI1150" s="205"/>
      <c r="AJ1150" s="205"/>
      <c r="AK1150" s="206"/>
      <c r="AL1150" s="205">
        <v>0</v>
      </c>
      <c r="AM1150" s="207"/>
      <c r="AN1150" s="205">
        <v>-465966.89958333335</v>
      </c>
      <c r="AO1150" s="208">
        <v>-465966.89958333335</v>
      </c>
      <c r="AP1150" s="209"/>
      <c r="AQ1150" s="210">
        <v>-449583.33</v>
      </c>
      <c r="AR1150" s="205"/>
      <c r="AS1150" s="205"/>
      <c r="AT1150" s="205"/>
      <c r="AU1150" s="206"/>
      <c r="AV1150" s="205">
        <v>0</v>
      </c>
      <c r="AW1150" s="207"/>
      <c r="AX1150" s="205">
        <v>-449583.33</v>
      </c>
      <c r="AY1150" s="207">
        <v>-449583.33</v>
      </c>
      <c r="AZ1150" s="212"/>
      <c r="BA1150" s="404"/>
      <c r="BC1150" s="202" t="str">
        <f t="shared" si="132"/>
        <v/>
      </c>
      <c r="BD1150" s="202" t="str">
        <f t="shared" si="132"/>
        <v/>
      </c>
      <c r="BE1150" s="202" t="str">
        <f t="shared" si="132"/>
        <v/>
      </c>
      <c r="BF1150" s="202" t="str">
        <f t="shared" si="132"/>
        <v/>
      </c>
      <c r="BG1150" s="202" t="str">
        <f t="shared" si="129"/>
        <v>NO</v>
      </c>
      <c r="BH1150" s="202" t="str">
        <f t="shared" si="129"/>
        <v>W/C</v>
      </c>
      <c r="BI1150" s="202" t="str">
        <f t="shared" si="127"/>
        <v>W/C</v>
      </c>
      <c r="BK1150" s="202" t="b">
        <f t="shared" si="131"/>
        <v>1</v>
      </c>
      <c r="BL1150" s="202" t="b">
        <f t="shared" si="131"/>
        <v>1</v>
      </c>
      <c r="BM1150" s="202" t="b">
        <f t="shared" si="131"/>
        <v>1</v>
      </c>
      <c r="BN1150" s="202" t="b">
        <f t="shared" si="131"/>
        <v>1</v>
      </c>
      <c r="BO1150" s="202" t="b">
        <f t="shared" si="131"/>
        <v>1</v>
      </c>
      <c r="BP1150" s="202" t="b">
        <f t="shared" si="131"/>
        <v>1</v>
      </c>
      <c r="BQ1150" s="202" t="b">
        <f t="shared" si="131"/>
        <v>1</v>
      </c>
    </row>
    <row r="1151" spans="1:69" s="214" customFormat="1" ht="12" customHeight="1" x14ac:dyDescent="0.2">
      <c r="A1151" s="239">
        <v>24200071</v>
      </c>
      <c r="B1151" s="240" t="s">
        <v>2770</v>
      </c>
      <c r="C1151" s="200" t="s">
        <v>1448</v>
      </c>
      <c r="D1151" s="201" t="s">
        <v>479</v>
      </c>
      <c r="E1151" s="170"/>
      <c r="F1151" s="200"/>
      <c r="G1151" s="201"/>
      <c r="H1151" s="202" t="s">
        <v>1684</v>
      </c>
      <c r="I1151" s="202" t="s">
        <v>1684</v>
      </c>
      <c r="J1151" s="202" t="s">
        <v>1684</v>
      </c>
      <c r="K1151" s="202" t="s">
        <v>1684</v>
      </c>
      <c r="L1151" s="202" t="s">
        <v>1685</v>
      </c>
      <c r="M1151" s="202" t="s">
        <v>479</v>
      </c>
      <c r="N1151" s="202" t="s">
        <v>479</v>
      </c>
      <c r="O1151" s="167"/>
      <c r="P1151" s="203">
        <v>-9373.82</v>
      </c>
      <c r="Q1151" s="203">
        <v>-9593.82</v>
      </c>
      <c r="R1151" s="203">
        <v>-9593.82</v>
      </c>
      <c r="S1151" s="203">
        <v>-6749.42</v>
      </c>
      <c r="T1151" s="203">
        <v>-9593.82</v>
      </c>
      <c r="U1151" s="203">
        <v>-9593.82</v>
      </c>
      <c r="V1151" s="203">
        <v>-7309.42</v>
      </c>
      <c r="W1151" s="203">
        <v>-9593.82</v>
      </c>
      <c r="X1151" s="203">
        <v>-9593.82</v>
      </c>
      <c r="Y1151" s="203">
        <v>-7866.02</v>
      </c>
      <c r="Z1151" s="203">
        <v>-9730.42</v>
      </c>
      <c r="AA1151" s="203">
        <v>-566.29</v>
      </c>
      <c r="AB1151" s="203">
        <v>-58074.16</v>
      </c>
      <c r="AC1151" s="203"/>
      <c r="AD1151" s="203"/>
      <c r="AE1151" s="203">
        <v>-10292.373333333333</v>
      </c>
      <c r="AF1151" s="215"/>
      <c r="AG1151" s="216"/>
      <c r="AH1151" s="205"/>
      <c r="AI1151" s="205"/>
      <c r="AJ1151" s="205"/>
      <c r="AK1151" s="206"/>
      <c r="AL1151" s="205">
        <v>0</v>
      </c>
      <c r="AM1151" s="207"/>
      <c r="AN1151" s="205">
        <v>-10292.373333333333</v>
      </c>
      <c r="AO1151" s="208">
        <v>-10292.373333333333</v>
      </c>
      <c r="AP1151" s="209"/>
      <c r="AQ1151" s="210">
        <v>-58074.16</v>
      </c>
      <c r="AR1151" s="205"/>
      <c r="AS1151" s="205"/>
      <c r="AT1151" s="205"/>
      <c r="AU1151" s="206"/>
      <c r="AV1151" s="205">
        <v>0</v>
      </c>
      <c r="AW1151" s="207"/>
      <c r="AX1151" s="205">
        <v>-58074.16</v>
      </c>
      <c r="AY1151" s="207">
        <v>-58074.16</v>
      </c>
      <c r="AZ1151" s="212"/>
      <c r="BA1151" s="404"/>
      <c r="BC1151" s="202" t="str">
        <f t="shared" si="132"/>
        <v/>
      </c>
      <c r="BD1151" s="202" t="str">
        <f t="shared" si="132"/>
        <v/>
      </c>
      <c r="BE1151" s="202" t="str">
        <f t="shared" si="132"/>
        <v/>
      </c>
      <c r="BF1151" s="202" t="str">
        <f t="shared" si="132"/>
        <v/>
      </c>
      <c r="BG1151" s="202" t="str">
        <f t="shared" si="129"/>
        <v>NO</v>
      </c>
      <c r="BH1151" s="202" t="str">
        <f t="shared" si="129"/>
        <v>W/C</v>
      </c>
      <c r="BI1151" s="202" t="str">
        <f t="shared" si="127"/>
        <v>W/C</v>
      </c>
      <c r="BK1151" s="202" t="b">
        <f t="shared" si="131"/>
        <v>1</v>
      </c>
      <c r="BL1151" s="202" t="b">
        <f t="shared" si="131"/>
        <v>1</v>
      </c>
      <c r="BM1151" s="202" t="b">
        <f t="shared" si="131"/>
        <v>1</v>
      </c>
      <c r="BN1151" s="202" t="b">
        <f t="shared" si="131"/>
        <v>1</v>
      </c>
      <c r="BO1151" s="202" t="b">
        <f t="shared" si="131"/>
        <v>1</v>
      </c>
      <c r="BP1151" s="202" t="b">
        <f t="shared" si="131"/>
        <v>1</v>
      </c>
      <c r="BQ1151" s="202" t="b">
        <f t="shared" si="131"/>
        <v>1</v>
      </c>
    </row>
    <row r="1152" spans="1:69" s="214" customFormat="1" ht="12" customHeight="1" x14ac:dyDescent="0.2">
      <c r="A1152" s="291">
        <v>24200101</v>
      </c>
      <c r="B1152" s="292" t="s">
        <v>2771</v>
      </c>
      <c r="C1152" s="243" t="s">
        <v>1449</v>
      </c>
      <c r="D1152" s="244" t="s">
        <v>478</v>
      </c>
      <c r="E1152" s="245"/>
      <c r="F1152" s="263">
        <v>42995</v>
      </c>
      <c r="G1152" s="244"/>
      <c r="H1152" s="247" t="s">
        <v>1684</v>
      </c>
      <c r="I1152" s="247" t="s">
        <v>1684</v>
      </c>
      <c r="J1152" s="247" t="s">
        <v>1684</v>
      </c>
      <c r="K1152" s="247" t="s">
        <v>478</v>
      </c>
      <c r="L1152" s="247" t="s">
        <v>1685</v>
      </c>
      <c r="M1152" s="247" t="s">
        <v>1685</v>
      </c>
      <c r="N1152" s="247" t="s">
        <v>1684</v>
      </c>
      <c r="O1152" s="248"/>
      <c r="P1152" s="249">
        <v>-30000</v>
      </c>
      <c r="Q1152" s="249">
        <v>-30000</v>
      </c>
      <c r="R1152" s="249">
        <v>-39000</v>
      </c>
      <c r="S1152" s="249">
        <v>-21000</v>
      </c>
      <c r="T1152" s="249">
        <v>-21000</v>
      </c>
      <c r="U1152" s="249">
        <v>-20000</v>
      </c>
      <c r="V1152" s="249">
        <v>-20000</v>
      </c>
      <c r="W1152" s="249">
        <v>-22000</v>
      </c>
      <c r="X1152" s="249">
        <v>-22000</v>
      </c>
      <c r="Y1152" s="249">
        <v>-20000</v>
      </c>
      <c r="Z1152" s="249">
        <v>-20000</v>
      </c>
      <c r="AA1152" s="249">
        <v>-20000</v>
      </c>
      <c r="AB1152" s="249">
        <v>-20000</v>
      </c>
      <c r="AC1152" s="249"/>
      <c r="AD1152" s="249"/>
      <c r="AE1152" s="249">
        <v>-23333.333333333332</v>
      </c>
      <c r="AF1152" s="250"/>
      <c r="AG1152" s="251"/>
      <c r="AH1152" s="252"/>
      <c r="AI1152" s="252"/>
      <c r="AJ1152" s="252"/>
      <c r="AK1152" s="253">
        <v>-23333.333333333332</v>
      </c>
      <c r="AL1152" s="252">
        <v>-23333.333333333332</v>
      </c>
      <c r="AM1152" s="254"/>
      <c r="AN1152" s="252"/>
      <c r="AO1152" s="255">
        <v>0</v>
      </c>
      <c r="AP1152" s="252"/>
      <c r="AQ1152" s="256">
        <v>-20000</v>
      </c>
      <c r="AR1152" s="252"/>
      <c r="AS1152" s="252"/>
      <c r="AT1152" s="252"/>
      <c r="AU1152" s="253">
        <v>-20000</v>
      </c>
      <c r="AV1152" s="252">
        <v>-20000</v>
      </c>
      <c r="AW1152" s="254"/>
      <c r="AX1152" s="252"/>
      <c r="AY1152" s="254">
        <v>0</v>
      </c>
      <c r="AZ1152" s="258" t="s">
        <v>4866</v>
      </c>
      <c r="BA1152" s="404"/>
      <c r="BC1152" s="247" t="str">
        <f t="shared" si="132"/>
        <v/>
      </c>
      <c r="BD1152" s="247" t="str">
        <f t="shared" si="132"/>
        <v/>
      </c>
      <c r="BE1152" s="247" t="str">
        <f t="shared" si="132"/>
        <v/>
      </c>
      <c r="BF1152" s="202" t="str">
        <f t="shared" si="132"/>
        <v>Non-Op</v>
      </c>
      <c r="BG1152" s="202" t="str">
        <f t="shared" si="129"/>
        <v>NO</v>
      </c>
      <c r="BH1152" s="202" t="str">
        <f t="shared" si="129"/>
        <v>NO</v>
      </c>
      <c r="BI1152" s="202" t="str">
        <f t="shared" ref="BI1152:BI1217" si="133">IF(OR(CONCATENATE(BG1152,BH1152)="NOW/C",CONCATENATE(BG1152,BH1152)="W/CNO"),"W/C","")</f>
        <v/>
      </c>
      <c r="BK1152" s="202" t="b">
        <f t="shared" si="131"/>
        <v>1</v>
      </c>
      <c r="BL1152" s="202" t="b">
        <f t="shared" si="131"/>
        <v>1</v>
      </c>
      <c r="BM1152" s="202" t="b">
        <f t="shared" si="131"/>
        <v>1</v>
      </c>
      <c r="BN1152" s="202" t="b">
        <f t="shared" si="131"/>
        <v>1</v>
      </c>
      <c r="BO1152" s="202" t="b">
        <f t="shared" si="131"/>
        <v>1</v>
      </c>
      <c r="BP1152" s="202" t="b">
        <f t="shared" si="131"/>
        <v>1</v>
      </c>
      <c r="BQ1152" s="202" t="b">
        <f t="shared" si="131"/>
        <v>1</v>
      </c>
    </row>
    <row r="1153" spans="1:69" s="214" customFormat="1" ht="12" customHeight="1" x14ac:dyDescent="0.2">
      <c r="A1153" s="239">
        <v>24200103</v>
      </c>
      <c r="B1153" s="240" t="s">
        <v>2772</v>
      </c>
      <c r="C1153" s="200" t="s">
        <v>1450</v>
      </c>
      <c r="D1153" s="201" t="s">
        <v>479</v>
      </c>
      <c r="E1153" s="170"/>
      <c r="F1153" s="200"/>
      <c r="G1153" s="201"/>
      <c r="H1153" s="202" t="s">
        <v>1684</v>
      </c>
      <c r="I1153" s="202" t="s">
        <v>1684</v>
      </c>
      <c r="J1153" s="202" t="s">
        <v>1684</v>
      </c>
      <c r="K1153" s="202" t="s">
        <v>1684</v>
      </c>
      <c r="L1153" s="202" t="s">
        <v>1685</v>
      </c>
      <c r="M1153" s="202" t="s">
        <v>479</v>
      </c>
      <c r="N1153" s="202" t="s">
        <v>479</v>
      </c>
      <c r="O1153" s="167"/>
      <c r="P1153" s="203">
        <v>-25000</v>
      </c>
      <c r="Q1153" s="203">
        <v>-25000</v>
      </c>
      <c r="R1153" s="203">
        <v>-25000</v>
      </c>
      <c r="S1153" s="203">
        <v>-25000</v>
      </c>
      <c r="T1153" s="203">
        <v>-25000</v>
      </c>
      <c r="U1153" s="203">
        <v>-25000</v>
      </c>
      <c r="V1153" s="203">
        <v>-25000</v>
      </c>
      <c r="W1153" s="203">
        <v>-25000</v>
      </c>
      <c r="X1153" s="203">
        <v>-25000</v>
      </c>
      <c r="Y1153" s="203">
        <v>-25000</v>
      </c>
      <c r="Z1153" s="203">
        <v>-25000</v>
      </c>
      <c r="AA1153" s="203">
        <v>-25000</v>
      </c>
      <c r="AB1153" s="203">
        <v>-25000</v>
      </c>
      <c r="AC1153" s="203"/>
      <c r="AD1153" s="203"/>
      <c r="AE1153" s="203">
        <v>-25000</v>
      </c>
      <c r="AF1153" s="215"/>
      <c r="AG1153" s="216"/>
      <c r="AH1153" s="205"/>
      <c r="AI1153" s="205"/>
      <c r="AJ1153" s="205"/>
      <c r="AK1153" s="206"/>
      <c r="AL1153" s="205">
        <v>0</v>
      </c>
      <c r="AM1153" s="207"/>
      <c r="AN1153" s="205">
        <v>-25000</v>
      </c>
      <c r="AO1153" s="208">
        <v>-25000</v>
      </c>
      <c r="AP1153" s="209"/>
      <c r="AQ1153" s="210">
        <v>-25000</v>
      </c>
      <c r="AR1153" s="205"/>
      <c r="AS1153" s="205"/>
      <c r="AT1153" s="205"/>
      <c r="AU1153" s="206"/>
      <c r="AV1153" s="205">
        <v>0</v>
      </c>
      <c r="AW1153" s="207"/>
      <c r="AX1153" s="205">
        <v>-25000</v>
      </c>
      <c r="AY1153" s="207">
        <v>-25000</v>
      </c>
      <c r="AZ1153" s="212"/>
      <c r="BA1153" s="404"/>
      <c r="BC1153" s="202" t="str">
        <f t="shared" si="132"/>
        <v/>
      </c>
      <c r="BD1153" s="202" t="str">
        <f t="shared" si="132"/>
        <v/>
      </c>
      <c r="BE1153" s="202" t="str">
        <f t="shared" si="132"/>
        <v/>
      </c>
      <c r="BF1153" s="202" t="str">
        <f t="shared" si="132"/>
        <v/>
      </c>
      <c r="BG1153" s="202" t="str">
        <f t="shared" si="129"/>
        <v>NO</v>
      </c>
      <c r="BH1153" s="202" t="str">
        <f t="shared" si="129"/>
        <v>W/C</v>
      </c>
      <c r="BI1153" s="202" t="str">
        <f t="shared" si="133"/>
        <v>W/C</v>
      </c>
      <c r="BK1153" s="202" t="b">
        <f t="shared" si="131"/>
        <v>1</v>
      </c>
      <c r="BL1153" s="202" t="b">
        <f t="shared" si="131"/>
        <v>1</v>
      </c>
      <c r="BM1153" s="202" t="b">
        <f t="shared" si="131"/>
        <v>1</v>
      </c>
      <c r="BN1153" s="202" t="b">
        <f t="shared" si="131"/>
        <v>1</v>
      </c>
      <c r="BO1153" s="202" t="b">
        <f t="shared" si="131"/>
        <v>1</v>
      </c>
      <c r="BP1153" s="202" t="b">
        <f t="shared" si="131"/>
        <v>1</v>
      </c>
      <c r="BQ1153" s="202" t="b">
        <f t="shared" si="131"/>
        <v>1</v>
      </c>
    </row>
    <row r="1154" spans="1:69" s="214" customFormat="1" ht="12" customHeight="1" x14ac:dyDescent="0.2">
      <c r="A1154" s="239">
        <v>24200451</v>
      </c>
      <c r="B1154" s="240" t="s">
        <v>2773</v>
      </c>
      <c r="C1154" s="200" t="s">
        <v>1451</v>
      </c>
      <c r="D1154" s="201" t="s">
        <v>478</v>
      </c>
      <c r="E1154" s="170"/>
      <c r="F1154" s="200"/>
      <c r="G1154" s="201"/>
      <c r="H1154" s="202" t="s">
        <v>1684</v>
      </c>
      <c r="I1154" s="202" t="s">
        <v>1684</v>
      </c>
      <c r="J1154" s="202" t="s">
        <v>1684</v>
      </c>
      <c r="K1154" s="202" t="s">
        <v>478</v>
      </c>
      <c r="L1154" s="202" t="s">
        <v>1685</v>
      </c>
      <c r="M1154" s="202" t="s">
        <v>1685</v>
      </c>
      <c r="N1154" s="202" t="s">
        <v>1684</v>
      </c>
      <c r="O1154" s="167"/>
      <c r="P1154" s="203">
        <v>-8649.74</v>
      </c>
      <c r="Q1154" s="203">
        <v>-2585014.5499999998</v>
      </c>
      <c r="R1154" s="203">
        <v>-2314212.71</v>
      </c>
      <c r="S1154" s="203">
        <v>-2059700.73</v>
      </c>
      <c r="T1154" s="203">
        <v>-1835949.58</v>
      </c>
      <c r="U1154" s="203">
        <v>-1609260.71</v>
      </c>
      <c r="V1154" s="203">
        <v>-1411625.38</v>
      </c>
      <c r="W1154" s="203">
        <v>-1192687.1000000001</v>
      </c>
      <c r="X1154" s="203">
        <v>-984003.95</v>
      </c>
      <c r="Y1154" s="203">
        <v>-792535.37</v>
      </c>
      <c r="Z1154" s="203">
        <v>-569413.35</v>
      </c>
      <c r="AA1154" s="203">
        <v>-323822.78999999998</v>
      </c>
      <c r="AB1154" s="203">
        <v>-37928.75</v>
      </c>
      <c r="AC1154" s="203"/>
      <c r="AD1154" s="203"/>
      <c r="AE1154" s="203">
        <v>-1308459.6220833331</v>
      </c>
      <c r="AF1154" s="215"/>
      <c r="AG1154" s="216"/>
      <c r="AH1154" s="205"/>
      <c r="AI1154" s="205"/>
      <c r="AJ1154" s="205"/>
      <c r="AK1154" s="206">
        <v>-1308459.6220833331</v>
      </c>
      <c r="AL1154" s="205">
        <v>-1308459.6220833331</v>
      </c>
      <c r="AM1154" s="207"/>
      <c r="AN1154" s="205"/>
      <c r="AO1154" s="208">
        <v>0</v>
      </c>
      <c r="AP1154" s="209"/>
      <c r="AQ1154" s="210">
        <v>-37928.75</v>
      </c>
      <c r="AR1154" s="205"/>
      <c r="AS1154" s="205"/>
      <c r="AT1154" s="205"/>
      <c r="AU1154" s="206">
        <v>-37928.75</v>
      </c>
      <c r="AV1154" s="205">
        <v>-37928.75</v>
      </c>
      <c r="AW1154" s="207"/>
      <c r="AX1154" s="205"/>
      <c r="AY1154" s="207">
        <v>0</v>
      </c>
      <c r="AZ1154" s="212" t="s">
        <v>4882</v>
      </c>
      <c r="BA1154" s="404"/>
      <c r="BC1154" s="202" t="str">
        <f t="shared" si="132"/>
        <v/>
      </c>
      <c r="BD1154" s="202" t="str">
        <f t="shared" si="132"/>
        <v/>
      </c>
      <c r="BE1154" s="202" t="str">
        <f t="shared" si="132"/>
        <v/>
      </c>
      <c r="BF1154" s="202" t="str">
        <f t="shared" si="132"/>
        <v>Non-Op</v>
      </c>
      <c r="BG1154" s="202" t="str">
        <f t="shared" si="129"/>
        <v>NO</v>
      </c>
      <c r="BH1154" s="202" t="str">
        <f t="shared" si="129"/>
        <v>NO</v>
      </c>
      <c r="BI1154" s="202" t="str">
        <f t="shared" si="133"/>
        <v/>
      </c>
      <c r="BK1154" s="202" t="b">
        <f t="shared" si="131"/>
        <v>1</v>
      </c>
      <c r="BL1154" s="202" t="b">
        <f t="shared" si="131"/>
        <v>1</v>
      </c>
      <c r="BM1154" s="202" t="b">
        <f t="shared" si="131"/>
        <v>1</v>
      </c>
      <c r="BN1154" s="202" t="b">
        <f t="shared" si="131"/>
        <v>1</v>
      </c>
      <c r="BO1154" s="202" t="b">
        <f t="shared" si="131"/>
        <v>1</v>
      </c>
      <c r="BP1154" s="202" t="b">
        <f t="shared" si="131"/>
        <v>1</v>
      </c>
      <c r="BQ1154" s="202" t="b">
        <f t="shared" si="131"/>
        <v>1</v>
      </c>
    </row>
    <row r="1155" spans="1:69" s="214" customFormat="1" ht="12" customHeight="1" x14ac:dyDescent="0.2">
      <c r="A1155" s="239">
        <v>24200461</v>
      </c>
      <c r="B1155" s="240" t="s">
        <v>2774</v>
      </c>
      <c r="C1155" s="200" t="s">
        <v>1319</v>
      </c>
      <c r="D1155" s="201" t="s">
        <v>478</v>
      </c>
      <c r="E1155" s="170"/>
      <c r="F1155" s="200"/>
      <c r="G1155" s="201"/>
      <c r="H1155" s="202" t="s">
        <v>1684</v>
      </c>
      <c r="I1155" s="202" t="s">
        <v>1684</v>
      </c>
      <c r="J1155" s="202" t="s">
        <v>1684</v>
      </c>
      <c r="K1155" s="202" t="s">
        <v>478</v>
      </c>
      <c r="L1155" s="202" t="s">
        <v>1685</v>
      </c>
      <c r="M1155" s="202" t="s">
        <v>1685</v>
      </c>
      <c r="N1155" s="202" t="s">
        <v>1684</v>
      </c>
      <c r="O1155" s="167"/>
      <c r="P1155" s="203">
        <v>-50828.74</v>
      </c>
      <c r="Q1155" s="203">
        <v>-18493018.440000001</v>
      </c>
      <c r="R1155" s="203">
        <v>-16554313.18</v>
      </c>
      <c r="S1155" s="203">
        <v>-14732229.050000001</v>
      </c>
      <c r="T1155" s="203">
        <v>-13130365.68</v>
      </c>
      <c r="U1155" s="203">
        <v>-11509120.109999999</v>
      </c>
      <c r="V1155" s="203">
        <v>-10095119.119999999</v>
      </c>
      <c r="W1155" s="203">
        <v>-8528704.1899999995</v>
      </c>
      <c r="X1155" s="203">
        <v>-7035660.5499999998</v>
      </c>
      <c r="Y1155" s="203">
        <v>-5665780.2000000002</v>
      </c>
      <c r="Z1155" s="203">
        <v>-4069432.31</v>
      </c>
      <c r="AA1155" s="203">
        <v>-2312331.0099999998</v>
      </c>
      <c r="AB1155" s="203">
        <v>-266874.63</v>
      </c>
      <c r="AC1155" s="203"/>
      <c r="AD1155" s="203"/>
      <c r="AE1155" s="203">
        <v>-9357077.1270833351</v>
      </c>
      <c r="AF1155" s="215"/>
      <c r="AG1155" s="216"/>
      <c r="AH1155" s="205"/>
      <c r="AI1155" s="205"/>
      <c r="AJ1155" s="205"/>
      <c r="AK1155" s="206">
        <v>-9357077.1270833351</v>
      </c>
      <c r="AL1155" s="205">
        <v>-9357077.1270833351</v>
      </c>
      <c r="AM1155" s="207"/>
      <c r="AN1155" s="205"/>
      <c r="AO1155" s="208">
        <v>0</v>
      </c>
      <c r="AP1155" s="209"/>
      <c r="AQ1155" s="210">
        <v>-266874.63</v>
      </c>
      <c r="AR1155" s="205"/>
      <c r="AS1155" s="205"/>
      <c r="AT1155" s="205"/>
      <c r="AU1155" s="206">
        <v>-266874.63</v>
      </c>
      <c r="AV1155" s="205">
        <v>-266874.63</v>
      </c>
      <c r="AW1155" s="207"/>
      <c r="AX1155" s="205"/>
      <c r="AY1155" s="207">
        <v>0</v>
      </c>
      <c r="AZ1155" s="212" t="s">
        <v>4882</v>
      </c>
      <c r="BA1155" s="404"/>
      <c r="BC1155" s="202" t="str">
        <f t="shared" si="132"/>
        <v/>
      </c>
      <c r="BD1155" s="202" t="str">
        <f t="shared" si="132"/>
        <v/>
      </c>
      <c r="BE1155" s="202" t="str">
        <f t="shared" si="132"/>
        <v/>
      </c>
      <c r="BF1155" s="202" t="str">
        <f t="shared" si="132"/>
        <v>Non-Op</v>
      </c>
      <c r="BG1155" s="202" t="str">
        <f t="shared" si="129"/>
        <v>NO</v>
      </c>
      <c r="BH1155" s="202" t="str">
        <f t="shared" si="129"/>
        <v>NO</v>
      </c>
      <c r="BI1155" s="202" t="str">
        <f t="shared" si="133"/>
        <v/>
      </c>
      <c r="BK1155" s="202" t="b">
        <f t="shared" si="131"/>
        <v>1</v>
      </c>
      <c r="BL1155" s="202" t="b">
        <f t="shared" si="131"/>
        <v>1</v>
      </c>
      <c r="BM1155" s="202" t="b">
        <f t="shared" si="131"/>
        <v>1</v>
      </c>
      <c r="BN1155" s="202" t="b">
        <f t="shared" si="131"/>
        <v>1</v>
      </c>
      <c r="BO1155" s="202" t="b">
        <f t="shared" si="131"/>
        <v>1</v>
      </c>
      <c r="BP1155" s="202" t="b">
        <f t="shared" si="131"/>
        <v>1</v>
      </c>
      <c r="BQ1155" s="202" t="b">
        <f t="shared" si="131"/>
        <v>1</v>
      </c>
    </row>
    <row r="1156" spans="1:69" s="214" customFormat="1" ht="12" customHeight="1" x14ac:dyDescent="0.2">
      <c r="A1156" s="239">
        <v>24200511</v>
      </c>
      <c r="B1156" s="240" t="s">
        <v>2775</v>
      </c>
      <c r="C1156" s="200" t="s">
        <v>1452</v>
      </c>
      <c r="D1156" s="201" t="s">
        <v>479</v>
      </c>
      <c r="E1156" s="170"/>
      <c r="F1156" s="200"/>
      <c r="G1156" s="201"/>
      <c r="H1156" s="202" t="s">
        <v>1684</v>
      </c>
      <c r="I1156" s="202" t="s">
        <v>1684</v>
      </c>
      <c r="J1156" s="202" t="s">
        <v>1684</v>
      </c>
      <c r="K1156" s="202" t="s">
        <v>1684</v>
      </c>
      <c r="L1156" s="202" t="s">
        <v>1685</v>
      </c>
      <c r="M1156" s="202" t="s">
        <v>479</v>
      </c>
      <c r="N1156" s="202" t="s">
        <v>479</v>
      </c>
      <c r="O1156" s="167"/>
      <c r="P1156" s="203">
        <v>-4616412</v>
      </c>
      <c r="Q1156" s="203">
        <v>-5106105</v>
      </c>
      <c r="R1156" s="203">
        <v>-5570270</v>
      </c>
      <c r="S1156" s="203">
        <v>-5996151</v>
      </c>
      <c r="T1156" s="203">
        <v>-1730170</v>
      </c>
      <c r="U1156" s="203">
        <v>-2063541</v>
      </c>
      <c r="V1156" s="203">
        <v>-2374331</v>
      </c>
      <c r="W1156" s="203">
        <v>-2730805</v>
      </c>
      <c r="X1156" s="203">
        <v>-3081131</v>
      </c>
      <c r="Y1156" s="203">
        <v>-3381872</v>
      </c>
      <c r="Z1156" s="203">
        <v>-3771924</v>
      </c>
      <c r="AA1156" s="203">
        <v>-4238945</v>
      </c>
      <c r="AB1156" s="203">
        <v>-4724438</v>
      </c>
      <c r="AC1156" s="203"/>
      <c r="AD1156" s="203"/>
      <c r="AE1156" s="203">
        <v>-3726305.8333333335</v>
      </c>
      <c r="AF1156" s="215"/>
      <c r="AG1156" s="216"/>
      <c r="AH1156" s="205"/>
      <c r="AI1156" s="205"/>
      <c r="AJ1156" s="205"/>
      <c r="AK1156" s="206"/>
      <c r="AL1156" s="205">
        <v>0</v>
      </c>
      <c r="AM1156" s="207"/>
      <c r="AN1156" s="205">
        <v>-3726305.8333333335</v>
      </c>
      <c r="AO1156" s="208">
        <v>-3726305.8333333335</v>
      </c>
      <c r="AP1156" s="209"/>
      <c r="AQ1156" s="210">
        <v>-4724438</v>
      </c>
      <c r="AR1156" s="205"/>
      <c r="AS1156" s="205"/>
      <c r="AT1156" s="205"/>
      <c r="AU1156" s="206"/>
      <c r="AV1156" s="205">
        <v>0</v>
      </c>
      <c r="AW1156" s="207"/>
      <c r="AX1156" s="205">
        <v>-4724438</v>
      </c>
      <c r="AY1156" s="207">
        <v>-4724438</v>
      </c>
      <c r="AZ1156" s="212"/>
      <c r="BA1156" s="404"/>
      <c r="BC1156" s="202" t="str">
        <f t="shared" si="132"/>
        <v/>
      </c>
      <c r="BD1156" s="202" t="str">
        <f t="shared" si="132"/>
        <v/>
      </c>
      <c r="BE1156" s="202" t="str">
        <f t="shared" si="132"/>
        <v/>
      </c>
      <c r="BF1156" s="202" t="str">
        <f t="shared" si="132"/>
        <v/>
      </c>
      <c r="BG1156" s="202" t="str">
        <f t="shared" si="129"/>
        <v>NO</v>
      </c>
      <c r="BH1156" s="202" t="str">
        <f t="shared" si="129"/>
        <v>W/C</v>
      </c>
      <c r="BI1156" s="202" t="str">
        <f t="shared" si="133"/>
        <v>W/C</v>
      </c>
      <c r="BK1156" s="202" t="b">
        <f t="shared" ref="BK1156:BQ1187" si="134">BC1156=H1156</f>
        <v>1</v>
      </c>
      <c r="BL1156" s="202" t="b">
        <f t="shared" si="134"/>
        <v>1</v>
      </c>
      <c r="BM1156" s="202" t="b">
        <f t="shared" si="134"/>
        <v>1</v>
      </c>
      <c r="BN1156" s="202" t="b">
        <f t="shared" si="134"/>
        <v>1</v>
      </c>
      <c r="BO1156" s="202" t="b">
        <f t="shared" si="134"/>
        <v>1</v>
      </c>
      <c r="BP1156" s="202" t="b">
        <f t="shared" si="134"/>
        <v>1</v>
      </c>
      <c r="BQ1156" s="202" t="b">
        <f t="shared" si="134"/>
        <v>1</v>
      </c>
    </row>
    <row r="1157" spans="1:69" s="214" customFormat="1" ht="12" customHeight="1" x14ac:dyDescent="0.2">
      <c r="A1157" s="239">
        <v>24200521</v>
      </c>
      <c r="B1157" s="240" t="s">
        <v>2776</v>
      </c>
      <c r="C1157" s="200" t="s">
        <v>1453</v>
      </c>
      <c r="D1157" s="201" t="s">
        <v>479</v>
      </c>
      <c r="E1157" s="170"/>
      <c r="F1157" s="200"/>
      <c r="G1157" s="201"/>
      <c r="H1157" s="202" t="s">
        <v>1684</v>
      </c>
      <c r="I1157" s="202" t="s">
        <v>1684</v>
      </c>
      <c r="J1157" s="202" t="s">
        <v>1684</v>
      </c>
      <c r="K1157" s="202" t="s">
        <v>1684</v>
      </c>
      <c r="L1157" s="202" t="s">
        <v>1685</v>
      </c>
      <c r="M1157" s="202" t="s">
        <v>479</v>
      </c>
      <c r="N1157" s="202" t="s">
        <v>479</v>
      </c>
      <c r="O1157" s="167"/>
      <c r="P1157" s="203">
        <v>-229815.99</v>
      </c>
      <c r="Q1157" s="203">
        <v>-306421.32</v>
      </c>
      <c r="R1157" s="203">
        <v>-383026.65</v>
      </c>
      <c r="S1157" s="203">
        <v>-459631.98</v>
      </c>
      <c r="T1157" s="203">
        <v>-536237.31000000006</v>
      </c>
      <c r="U1157" s="203">
        <v>0</v>
      </c>
      <c r="V1157" s="203">
        <v>0</v>
      </c>
      <c r="W1157" s="203">
        <v>0</v>
      </c>
      <c r="X1157" s="203">
        <v>0</v>
      </c>
      <c r="Y1157" s="203">
        <v>0</v>
      </c>
      <c r="Z1157" s="203">
        <v>-78520.42</v>
      </c>
      <c r="AA1157" s="203">
        <v>-157040.84</v>
      </c>
      <c r="AB1157" s="203">
        <v>-235561.26</v>
      </c>
      <c r="AC1157" s="203"/>
      <c r="AD1157" s="203"/>
      <c r="AE1157" s="203">
        <v>-179463.92874999999</v>
      </c>
      <c r="AF1157" s="215"/>
      <c r="AG1157" s="216"/>
      <c r="AH1157" s="205"/>
      <c r="AI1157" s="205"/>
      <c r="AJ1157" s="205"/>
      <c r="AK1157" s="206"/>
      <c r="AL1157" s="205">
        <v>0</v>
      </c>
      <c r="AM1157" s="207"/>
      <c r="AN1157" s="205">
        <v>-179463.92874999999</v>
      </c>
      <c r="AO1157" s="208">
        <v>-179463.92874999999</v>
      </c>
      <c r="AP1157" s="209"/>
      <c r="AQ1157" s="210">
        <v>-235561.26</v>
      </c>
      <c r="AR1157" s="205"/>
      <c r="AS1157" s="205"/>
      <c r="AT1157" s="205"/>
      <c r="AU1157" s="206"/>
      <c r="AV1157" s="205">
        <v>0</v>
      </c>
      <c r="AW1157" s="207"/>
      <c r="AX1157" s="205">
        <v>-235561.26</v>
      </c>
      <c r="AY1157" s="207">
        <v>-235561.26</v>
      </c>
      <c r="AZ1157" s="212"/>
      <c r="BA1157" s="404"/>
      <c r="BC1157" s="202" t="str">
        <f t="shared" si="132"/>
        <v/>
      </c>
      <c r="BD1157" s="202" t="str">
        <f t="shared" si="132"/>
        <v/>
      </c>
      <c r="BE1157" s="202" t="str">
        <f t="shared" si="132"/>
        <v/>
      </c>
      <c r="BF1157" s="202" t="str">
        <f t="shared" si="132"/>
        <v/>
      </c>
      <c r="BG1157" s="202" t="str">
        <f t="shared" si="129"/>
        <v>NO</v>
      </c>
      <c r="BH1157" s="202" t="str">
        <f t="shared" si="129"/>
        <v>W/C</v>
      </c>
      <c r="BI1157" s="202" t="str">
        <f t="shared" si="133"/>
        <v>W/C</v>
      </c>
      <c r="BK1157" s="202" t="b">
        <f t="shared" si="134"/>
        <v>1</v>
      </c>
      <c r="BL1157" s="202" t="b">
        <f t="shared" si="134"/>
        <v>1</v>
      </c>
      <c r="BM1157" s="202" t="b">
        <f t="shared" si="134"/>
        <v>1</v>
      </c>
      <c r="BN1157" s="202" t="b">
        <f t="shared" si="134"/>
        <v>1</v>
      </c>
      <c r="BO1157" s="202" t="b">
        <f t="shared" si="134"/>
        <v>1</v>
      </c>
      <c r="BP1157" s="202" t="b">
        <f t="shared" si="134"/>
        <v>1</v>
      </c>
      <c r="BQ1157" s="202" t="b">
        <f t="shared" si="134"/>
        <v>1</v>
      </c>
    </row>
    <row r="1158" spans="1:69" s="214" customFormat="1" ht="12" customHeight="1" x14ac:dyDescent="0.2">
      <c r="A1158" s="239">
        <v>24200541</v>
      </c>
      <c r="B1158" s="240" t="s">
        <v>2777</v>
      </c>
      <c r="C1158" s="200" t="s">
        <v>1454</v>
      </c>
      <c r="D1158" s="201" t="s">
        <v>479</v>
      </c>
      <c r="E1158" s="170"/>
      <c r="F1158" s="200"/>
      <c r="G1158" s="201"/>
      <c r="H1158" s="202" t="s">
        <v>1684</v>
      </c>
      <c r="I1158" s="202" t="s">
        <v>1684</v>
      </c>
      <c r="J1158" s="202" t="s">
        <v>1684</v>
      </c>
      <c r="K1158" s="202" t="s">
        <v>1684</v>
      </c>
      <c r="L1158" s="202" t="s">
        <v>1685</v>
      </c>
      <c r="M1158" s="202" t="s">
        <v>479</v>
      </c>
      <c r="N1158" s="202" t="s">
        <v>479</v>
      </c>
      <c r="O1158" s="167"/>
      <c r="P1158" s="203">
        <v>-100203.45</v>
      </c>
      <c r="Q1158" s="203">
        <v>-120244.14</v>
      </c>
      <c r="R1158" s="203">
        <v>-140284.82999999999</v>
      </c>
      <c r="S1158" s="203">
        <v>-160325.51999999999</v>
      </c>
      <c r="T1158" s="203">
        <v>-180366.21</v>
      </c>
      <c r="U1158" s="203">
        <v>-200406.9</v>
      </c>
      <c r="V1158" s="203">
        <v>-220447.59</v>
      </c>
      <c r="W1158" s="203">
        <v>-23046.43</v>
      </c>
      <c r="X1158" s="203">
        <v>-18120.150000000001</v>
      </c>
      <c r="Y1158" s="203">
        <v>-36240.300000000003</v>
      </c>
      <c r="Z1158" s="203">
        <v>-54360.45</v>
      </c>
      <c r="AA1158" s="203">
        <v>-72480.600000000006</v>
      </c>
      <c r="AB1158" s="203">
        <v>-90600.75</v>
      </c>
      <c r="AC1158" s="203"/>
      <c r="AD1158" s="203"/>
      <c r="AE1158" s="203">
        <v>-110143.76833333336</v>
      </c>
      <c r="AF1158" s="215"/>
      <c r="AG1158" s="216"/>
      <c r="AH1158" s="205"/>
      <c r="AI1158" s="205"/>
      <c r="AJ1158" s="205"/>
      <c r="AK1158" s="206"/>
      <c r="AL1158" s="205">
        <v>0</v>
      </c>
      <c r="AM1158" s="207"/>
      <c r="AN1158" s="205">
        <v>-110143.76833333336</v>
      </c>
      <c r="AO1158" s="208">
        <v>-110143.76833333336</v>
      </c>
      <c r="AP1158" s="209"/>
      <c r="AQ1158" s="210">
        <v>-90600.75</v>
      </c>
      <c r="AR1158" s="205"/>
      <c r="AS1158" s="205"/>
      <c r="AT1158" s="205"/>
      <c r="AU1158" s="206"/>
      <c r="AV1158" s="205">
        <v>0</v>
      </c>
      <c r="AW1158" s="207"/>
      <c r="AX1158" s="205">
        <v>-90600.75</v>
      </c>
      <c r="AY1158" s="207">
        <v>-90600.75</v>
      </c>
      <c r="AZ1158" s="212"/>
      <c r="BA1158" s="404"/>
      <c r="BC1158" s="202" t="str">
        <f t="shared" si="132"/>
        <v/>
      </c>
      <c r="BD1158" s="202" t="str">
        <f t="shared" si="132"/>
        <v/>
      </c>
      <c r="BE1158" s="202" t="str">
        <f t="shared" si="132"/>
        <v/>
      </c>
      <c r="BF1158" s="202" t="str">
        <f t="shared" si="132"/>
        <v/>
      </c>
      <c r="BG1158" s="202" t="str">
        <f t="shared" si="129"/>
        <v>NO</v>
      </c>
      <c r="BH1158" s="202" t="str">
        <f t="shared" si="129"/>
        <v>W/C</v>
      </c>
      <c r="BI1158" s="202" t="str">
        <f t="shared" si="133"/>
        <v>W/C</v>
      </c>
      <c r="BK1158" s="202" t="b">
        <f t="shared" si="134"/>
        <v>1</v>
      </c>
      <c r="BL1158" s="202" t="b">
        <f t="shared" si="134"/>
        <v>1</v>
      </c>
      <c r="BM1158" s="202" t="b">
        <f t="shared" si="134"/>
        <v>1</v>
      </c>
      <c r="BN1158" s="202" t="b">
        <f t="shared" si="134"/>
        <v>1</v>
      </c>
      <c r="BO1158" s="202" t="b">
        <f t="shared" si="134"/>
        <v>1</v>
      </c>
      <c r="BP1158" s="202" t="b">
        <f t="shared" si="134"/>
        <v>1</v>
      </c>
      <c r="BQ1158" s="202" t="b">
        <f t="shared" si="134"/>
        <v>1</v>
      </c>
    </row>
    <row r="1159" spans="1:69" s="214" customFormat="1" ht="12" customHeight="1" x14ac:dyDescent="0.2">
      <c r="A1159" s="239">
        <v>24200551</v>
      </c>
      <c r="B1159" s="240" t="s">
        <v>2778</v>
      </c>
      <c r="C1159" s="200" t="s">
        <v>1455</v>
      </c>
      <c r="D1159" s="201" t="s">
        <v>479</v>
      </c>
      <c r="E1159" s="170"/>
      <c r="F1159" s="200"/>
      <c r="G1159" s="201"/>
      <c r="H1159" s="202" t="s">
        <v>1684</v>
      </c>
      <c r="I1159" s="202" t="s">
        <v>1684</v>
      </c>
      <c r="J1159" s="202" t="s">
        <v>1684</v>
      </c>
      <c r="K1159" s="202" t="s">
        <v>1684</v>
      </c>
      <c r="L1159" s="202" t="s">
        <v>1685</v>
      </c>
      <c r="M1159" s="202" t="s">
        <v>479</v>
      </c>
      <c r="N1159" s="202" t="s">
        <v>479</v>
      </c>
      <c r="O1159" s="167"/>
      <c r="P1159" s="203">
        <v>-100203.45</v>
      </c>
      <c r="Q1159" s="203">
        <v>-120244.14</v>
      </c>
      <c r="R1159" s="203">
        <v>-140284.82999999999</v>
      </c>
      <c r="S1159" s="203">
        <v>-160325.51999999999</v>
      </c>
      <c r="T1159" s="203">
        <v>-180366.21</v>
      </c>
      <c r="U1159" s="203">
        <v>-200406.9</v>
      </c>
      <c r="V1159" s="203">
        <v>-220447.59</v>
      </c>
      <c r="W1159" s="203">
        <v>-23046.43</v>
      </c>
      <c r="X1159" s="203">
        <v>-18120.150000000001</v>
      </c>
      <c r="Y1159" s="203">
        <v>-36240.300000000003</v>
      </c>
      <c r="Z1159" s="203">
        <v>-54360.45</v>
      </c>
      <c r="AA1159" s="203">
        <v>-72480.600000000006</v>
      </c>
      <c r="AB1159" s="203">
        <v>-90600.75</v>
      </c>
      <c r="AC1159" s="203"/>
      <c r="AD1159" s="203"/>
      <c r="AE1159" s="203">
        <v>-110143.76833333336</v>
      </c>
      <c r="AF1159" s="215"/>
      <c r="AG1159" s="216"/>
      <c r="AH1159" s="205"/>
      <c r="AI1159" s="205"/>
      <c r="AJ1159" s="205"/>
      <c r="AK1159" s="206"/>
      <c r="AL1159" s="205">
        <v>0</v>
      </c>
      <c r="AM1159" s="207"/>
      <c r="AN1159" s="205">
        <v>-110143.76833333336</v>
      </c>
      <c r="AO1159" s="208">
        <v>-110143.76833333336</v>
      </c>
      <c r="AP1159" s="209"/>
      <c r="AQ1159" s="210">
        <v>-90600.75</v>
      </c>
      <c r="AR1159" s="205"/>
      <c r="AS1159" s="205"/>
      <c r="AT1159" s="205"/>
      <c r="AU1159" s="206"/>
      <c r="AV1159" s="205">
        <v>0</v>
      </c>
      <c r="AW1159" s="207"/>
      <c r="AX1159" s="205">
        <v>-90600.75</v>
      </c>
      <c r="AY1159" s="207">
        <v>-90600.75</v>
      </c>
      <c r="AZ1159" s="212"/>
      <c r="BA1159" s="404"/>
      <c r="BC1159" s="202" t="str">
        <f t="shared" si="132"/>
        <v/>
      </c>
      <c r="BD1159" s="202" t="str">
        <f t="shared" si="132"/>
        <v/>
      </c>
      <c r="BE1159" s="202" t="str">
        <f t="shared" si="132"/>
        <v/>
      </c>
      <c r="BF1159" s="202" t="str">
        <f t="shared" si="132"/>
        <v/>
      </c>
      <c r="BG1159" s="202" t="str">
        <f t="shared" si="129"/>
        <v>NO</v>
      </c>
      <c r="BH1159" s="202" t="str">
        <f t="shared" si="129"/>
        <v>W/C</v>
      </c>
      <c r="BI1159" s="202" t="str">
        <f t="shared" si="133"/>
        <v>W/C</v>
      </c>
      <c r="BK1159" s="202" t="b">
        <f t="shared" si="134"/>
        <v>1</v>
      </c>
      <c r="BL1159" s="202" t="b">
        <f t="shared" si="134"/>
        <v>1</v>
      </c>
      <c r="BM1159" s="202" t="b">
        <f t="shared" si="134"/>
        <v>1</v>
      </c>
      <c r="BN1159" s="202" t="b">
        <f t="shared" si="134"/>
        <v>1</v>
      </c>
      <c r="BO1159" s="202" t="b">
        <f t="shared" si="134"/>
        <v>1</v>
      </c>
      <c r="BP1159" s="202" t="b">
        <f t="shared" si="134"/>
        <v>1</v>
      </c>
      <c r="BQ1159" s="202" t="b">
        <f t="shared" si="134"/>
        <v>1</v>
      </c>
    </row>
    <row r="1160" spans="1:69" s="214" customFormat="1" ht="12" customHeight="1" x14ac:dyDescent="0.2">
      <c r="A1160" s="239">
        <v>24200561</v>
      </c>
      <c r="B1160" s="240" t="s">
        <v>2779</v>
      </c>
      <c r="C1160" s="200" t="s">
        <v>1456</v>
      </c>
      <c r="D1160" s="201" t="s">
        <v>479</v>
      </c>
      <c r="E1160" s="170"/>
      <c r="F1160" s="200"/>
      <c r="G1160" s="201"/>
      <c r="H1160" s="202" t="s">
        <v>1684</v>
      </c>
      <c r="I1160" s="202" t="s">
        <v>1684</v>
      </c>
      <c r="J1160" s="202" t="s">
        <v>1684</v>
      </c>
      <c r="K1160" s="202" t="s">
        <v>1684</v>
      </c>
      <c r="L1160" s="202" t="s">
        <v>1685</v>
      </c>
      <c r="M1160" s="202" t="s">
        <v>479</v>
      </c>
      <c r="N1160" s="202" t="s">
        <v>479</v>
      </c>
      <c r="O1160" s="167"/>
      <c r="P1160" s="203">
        <v>-28847.25</v>
      </c>
      <c r="Q1160" s="203">
        <v>-34616.699999999997</v>
      </c>
      <c r="R1160" s="203">
        <v>-40386.15</v>
      </c>
      <c r="S1160" s="203">
        <v>-46155.6</v>
      </c>
      <c r="T1160" s="203">
        <v>-51925.05</v>
      </c>
      <c r="U1160" s="203">
        <v>-57694.5</v>
      </c>
      <c r="V1160" s="203">
        <v>-63463.95</v>
      </c>
      <c r="W1160" s="203">
        <v>-9156.2199999999993</v>
      </c>
      <c r="X1160" s="203">
        <v>-5006.43</v>
      </c>
      <c r="Y1160" s="203">
        <v>-10012.86</v>
      </c>
      <c r="Z1160" s="203">
        <v>-15019.29</v>
      </c>
      <c r="AA1160" s="203">
        <v>-20025.72</v>
      </c>
      <c r="AB1160" s="203">
        <v>-25032.15</v>
      </c>
      <c r="AC1160" s="203"/>
      <c r="AD1160" s="203"/>
      <c r="AE1160" s="203">
        <v>-31700.180833333332</v>
      </c>
      <c r="AF1160" s="215"/>
      <c r="AG1160" s="216"/>
      <c r="AH1160" s="205"/>
      <c r="AI1160" s="205"/>
      <c r="AJ1160" s="205"/>
      <c r="AK1160" s="206"/>
      <c r="AL1160" s="205">
        <v>0</v>
      </c>
      <c r="AM1160" s="207"/>
      <c r="AN1160" s="205">
        <v>-31700.180833333332</v>
      </c>
      <c r="AO1160" s="208">
        <v>-31700.180833333332</v>
      </c>
      <c r="AP1160" s="209"/>
      <c r="AQ1160" s="210">
        <v>-25032.15</v>
      </c>
      <c r="AR1160" s="205"/>
      <c r="AS1160" s="205"/>
      <c r="AT1160" s="205"/>
      <c r="AU1160" s="206"/>
      <c r="AV1160" s="205">
        <v>0</v>
      </c>
      <c r="AW1160" s="207"/>
      <c r="AX1160" s="205">
        <v>-25032.15</v>
      </c>
      <c r="AY1160" s="207">
        <v>-25032.15</v>
      </c>
      <c r="AZ1160" s="212"/>
      <c r="BA1160" s="404"/>
      <c r="BC1160" s="202" t="str">
        <f t="shared" si="132"/>
        <v/>
      </c>
      <c r="BD1160" s="202" t="str">
        <f t="shared" si="132"/>
        <v/>
      </c>
      <c r="BE1160" s="202" t="str">
        <f t="shared" si="132"/>
        <v/>
      </c>
      <c r="BF1160" s="202" t="str">
        <f t="shared" si="132"/>
        <v/>
      </c>
      <c r="BG1160" s="202" t="str">
        <f t="shared" si="129"/>
        <v>NO</v>
      </c>
      <c r="BH1160" s="202" t="str">
        <f t="shared" si="129"/>
        <v>W/C</v>
      </c>
      <c r="BI1160" s="202" t="str">
        <f t="shared" si="133"/>
        <v>W/C</v>
      </c>
      <c r="BK1160" s="202" t="b">
        <f t="shared" si="134"/>
        <v>1</v>
      </c>
      <c r="BL1160" s="202" t="b">
        <f t="shared" si="134"/>
        <v>1</v>
      </c>
      <c r="BM1160" s="202" t="b">
        <f t="shared" si="134"/>
        <v>1</v>
      </c>
      <c r="BN1160" s="202" t="b">
        <f t="shared" si="134"/>
        <v>1</v>
      </c>
      <c r="BO1160" s="202" t="b">
        <f t="shared" si="134"/>
        <v>1</v>
      </c>
      <c r="BP1160" s="202" t="b">
        <f t="shared" si="134"/>
        <v>1</v>
      </c>
      <c r="BQ1160" s="202" t="b">
        <f t="shared" si="134"/>
        <v>1</v>
      </c>
    </row>
    <row r="1161" spans="1:69" s="214" customFormat="1" ht="12" customHeight="1" x14ac:dyDescent="0.2">
      <c r="A1161" s="239">
        <v>24200571</v>
      </c>
      <c r="B1161" s="240" t="s">
        <v>2780</v>
      </c>
      <c r="C1161" s="200" t="s">
        <v>1457</v>
      </c>
      <c r="D1161" s="201" t="s">
        <v>479</v>
      </c>
      <c r="E1161" s="170"/>
      <c r="F1161" s="200"/>
      <c r="G1161" s="201"/>
      <c r="H1161" s="202" t="s">
        <v>1684</v>
      </c>
      <c r="I1161" s="202" t="s">
        <v>1684</v>
      </c>
      <c r="J1161" s="202" t="s">
        <v>1684</v>
      </c>
      <c r="K1161" s="202" t="s">
        <v>1684</v>
      </c>
      <c r="L1161" s="202" t="s">
        <v>1685</v>
      </c>
      <c r="M1161" s="202" t="s">
        <v>479</v>
      </c>
      <c r="N1161" s="202" t="s">
        <v>479</v>
      </c>
      <c r="O1161" s="167"/>
      <c r="P1161" s="203">
        <v>-28847.25</v>
      </c>
      <c r="Q1161" s="203">
        <v>-34616.699999999997</v>
      </c>
      <c r="R1161" s="203">
        <v>-40386.15</v>
      </c>
      <c r="S1161" s="203">
        <v>-46155.6</v>
      </c>
      <c r="T1161" s="203">
        <v>-51925.05</v>
      </c>
      <c r="U1161" s="203">
        <v>-57694.5</v>
      </c>
      <c r="V1161" s="203">
        <v>-63463.95</v>
      </c>
      <c r="W1161" s="203">
        <v>-9156.23</v>
      </c>
      <c r="X1161" s="203">
        <v>-5006.43</v>
      </c>
      <c r="Y1161" s="203">
        <v>-10012.86</v>
      </c>
      <c r="Z1161" s="203">
        <v>-15019.29</v>
      </c>
      <c r="AA1161" s="203">
        <v>-20025.72</v>
      </c>
      <c r="AB1161" s="203">
        <v>-25032.15</v>
      </c>
      <c r="AC1161" s="203"/>
      <c r="AD1161" s="203"/>
      <c r="AE1161" s="203">
        <v>-31700.181666666667</v>
      </c>
      <c r="AF1161" s="215"/>
      <c r="AG1161" s="216"/>
      <c r="AH1161" s="205"/>
      <c r="AI1161" s="205"/>
      <c r="AJ1161" s="205"/>
      <c r="AK1161" s="206"/>
      <c r="AL1161" s="205">
        <v>0</v>
      </c>
      <c r="AM1161" s="207"/>
      <c r="AN1161" s="205">
        <v>-31700.181666666667</v>
      </c>
      <c r="AO1161" s="208">
        <v>-31700.181666666667</v>
      </c>
      <c r="AP1161" s="209"/>
      <c r="AQ1161" s="210">
        <v>-25032.15</v>
      </c>
      <c r="AR1161" s="205"/>
      <c r="AS1161" s="205"/>
      <c r="AT1161" s="205"/>
      <c r="AU1161" s="206"/>
      <c r="AV1161" s="205">
        <v>0</v>
      </c>
      <c r="AW1161" s="207"/>
      <c r="AX1161" s="205">
        <v>-25032.15</v>
      </c>
      <c r="AY1161" s="207">
        <v>-25032.15</v>
      </c>
      <c r="AZ1161" s="212"/>
      <c r="BA1161" s="404"/>
      <c r="BC1161" s="202" t="str">
        <f t="shared" si="132"/>
        <v/>
      </c>
      <c r="BD1161" s="202" t="str">
        <f t="shared" si="132"/>
        <v/>
      </c>
      <c r="BE1161" s="202" t="str">
        <f t="shared" si="132"/>
        <v/>
      </c>
      <c r="BF1161" s="202" t="str">
        <f t="shared" si="132"/>
        <v/>
      </c>
      <c r="BG1161" s="202" t="str">
        <f t="shared" ref="BG1161:BH1225" si="135">IF(VALUE(AW1161),"W/C",IF(ISBLANK(AW1161),"NO","W/C"))</f>
        <v>NO</v>
      </c>
      <c r="BH1161" s="202" t="str">
        <f t="shared" si="135"/>
        <v>W/C</v>
      </c>
      <c r="BI1161" s="202" t="str">
        <f t="shared" si="133"/>
        <v>W/C</v>
      </c>
      <c r="BK1161" s="202" t="b">
        <f t="shared" si="134"/>
        <v>1</v>
      </c>
      <c r="BL1161" s="202" t="b">
        <f t="shared" si="134"/>
        <v>1</v>
      </c>
      <c r="BM1161" s="202" t="b">
        <f t="shared" si="134"/>
        <v>1</v>
      </c>
      <c r="BN1161" s="202" t="b">
        <f t="shared" si="134"/>
        <v>1</v>
      </c>
      <c r="BO1161" s="202" t="b">
        <f t="shared" si="134"/>
        <v>1</v>
      </c>
      <c r="BP1161" s="202" t="b">
        <f t="shared" si="134"/>
        <v>1</v>
      </c>
      <c r="BQ1161" s="202" t="b">
        <f t="shared" si="134"/>
        <v>1</v>
      </c>
    </row>
    <row r="1162" spans="1:69" s="214" customFormat="1" ht="12" customHeight="1" x14ac:dyDescent="0.2">
      <c r="A1162" s="293">
        <v>24200603</v>
      </c>
      <c r="B1162" s="294" t="s">
        <v>2781</v>
      </c>
      <c r="C1162" s="200" t="s">
        <v>1458</v>
      </c>
      <c r="D1162" s="201" t="s">
        <v>479</v>
      </c>
      <c r="E1162" s="170" t="s">
        <v>4867</v>
      </c>
      <c r="F1162" s="200"/>
      <c r="G1162" s="201"/>
      <c r="H1162" s="202" t="s">
        <v>1684</v>
      </c>
      <c r="I1162" s="202" t="s">
        <v>1684</v>
      </c>
      <c r="J1162" s="202" t="s">
        <v>1684</v>
      </c>
      <c r="K1162" s="202" t="s">
        <v>1684</v>
      </c>
      <c r="L1162" s="202" t="s">
        <v>1685</v>
      </c>
      <c r="M1162" s="202" t="s">
        <v>479</v>
      </c>
      <c r="N1162" s="202" t="s">
        <v>479</v>
      </c>
      <c r="O1162" s="237"/>
      <c r="P1162" s="203">
        <v>0</v>
      </c>
      <c r="Q1162" s="203">
        <v>0</v>
      </c>
      <c r="R1162" s="203">
        <v>0</v>
      </c>
      <c r="S1162" s="203">
        <v>0</v>
      </c>
      <c r="T1162" s="203">
        <v>0</v>
      </c>
      <c r="U1162" s="203">
        <v>0</v>
      </c>
      <c r="V1162" s="203">
        <v>0</v>
      </c>
      <c r="W1162" s="203">
        <v>0</v>
      </c>
      <c r="X1162" s="203">
        <v>0</v>
      </c>
      <c r="Y1162" s="203">
        <v>0</v>
      </c>
      <c r="Z1162" s="203">
        <v>0</v>
      </c>
      <c r="AA1162" s="203">
        <v>0</v>
      </c>
      <c r="AB1162" s="203">
        <v>0</v>
      </c>
      <c r="AC1162" s="203"/>
      <c r="AD1162" s="203"/>
      <c r="AE1162" s="203">
        <v>0</v>
      </c>
      <c r="AF1162" s="215"/>
      <c r="AG1162" s="216"/>
      <c r="AH1162" s="205"/>
      <c r="AI1162" s="205"/>
      <c r="AJ1162" s="205"/>
      <c r="AK1162" s="206"/>
      <c r="AL1162" s="205">
        <v>0</v>
      </c>
      <c r="AM1162" s="207"/>
      <c r="AN1162" s="205">
        <v>0</v>
      </c>
      <c r="AO1162" s="208">
        <v>0</v>
      </c>
      <c r="AP1162" s="205"/>
      <c r="AQ1162" s="210">
        <v>0</v>
      </c>
      <c r="AR1162" s="205"/>
      <c r="AS1162" s="205"/>
      <c r="AT1162" s="205"/>
      <c r="AU1162" s="206"/>
      <c r="AV1162" s="205">
        <v>0</v>
      </c>
      <c r="AW1162" s="207"/>
      <c r="AX1162" s="205">
        <v>0</v>
      </c>
      <c r="AY1162" s="207">
        <v>0</v>
      </c>
      <c r="AZ1162" s="212"/>
      <c r="BA1162" s="404"/>
      <c r="BC1162" s="202" t="str">
        <f t="shared" si="132"/>
        <v/>
      </c>
      <c r="BD1162" s="202" t="str">
        <f t="shared" si="132"/>
        <v/>
      </c>
      <c r="BE1162" s="202" t="str">
        <f t="shared" si="132"/>
        <v/>
      </c>
      <c r="BF1162" s="202" t="str">
        <f t="shared" si="132"/>
        <v/>
      </c>
      <c r="BG1162" s="202" t="str">
        <f t="shared" si="135"/>
        <v>NO</v>
      </c>
      <c r="BH1162" s="202" t="str">
        <f t="shared" si="135"/>
        <v>W/C</v>
      </c>
      <c r="BI1162" s="202" t="str">
        <f t="shared" si="133"/>
        <v>W/C</v>
      </c>
      <c r="BK1162" s="202" t="b">
        <f t="shared" si="134"/>
        <v>1</v>
      </c>
      <c r="BL1162" s="202" t="b">
        <f t="shared" si="134"/>
        <v>1</v>
      </c>
      <c r="BM1162" s="202" t="b">
        <f t="shared" si="134"/>
        <v>1</v>
      </c>
      <c r="BN1162" s="202" t="b">
        <f t="shared" si="134"/>
        <v>1</v>
      </c>
      <c r="BO1162" s="202" t="b">
        <f t="shared" si="134"/>
        <v>1</v>
      </c>
      <c r="BP1162" s="202" t="b">
        <f t="shared" si="134"/>
        <v>1</v>
      </c>
      <c r="BQ1162" s="202" t="b">
        <f t="shared" si="134"/>
        <v>1</v>
      </c>
    </row>
    <row r="1163" spans="1:69" s="214" customFormat="1" ht="12" customHeight="1" x14ac:dyDescent="0.2">
      <c r="A1163" s="417">
        <v>24200611</v>
      </c>
      <c r="B1163" s="418" t="s">
        <v>2782</v>
      </c>
      <c r="C1163" s="200" t="s">
        <v>1459</v>
      </c>
      <c r="D1163" s="201" t="s">
        <v>479</v>
      </c>
      <c r="E1163" s="170"/>
      <c r="F1163" s="200"/>
      <c r="G1163" s="201"/>
      <c r="H1163" s="202" t="s">
        <v>1684</v>
      </c>
      <c r="I1163" s="202" t="s">
        <v>1684</v>
      </c>
      <c r="J1163" s="202" t="s">
        <v>1684</v>
      </c>
      <c r="K1163" s="202" t="s">
        <v>1684</v>
      </c>
      <c r="L1163" s="202" t="s">
        <v>1685</v>
      </c>
      <c r="M1163" s="202" t="s">
        <v>479</v>
      </c>
      <c r="N1163" s="202" t="s">
        <v>479</v>
      </c>
      <c r="O1163" s="167"/>
      <c r="P1163" s="203">
        <v>-196789.26</v>
      </c>
      <c r="Q1163" s="203">
        <v>-262385.68</v>
      </c>
      <c r="R1163" s="203">
        <v>-327982.09999999998</v>
      </c>
      <c r="S1163" s="203">
        <v>-393578.52</v>
      </c>
      <c r="T1163" s="203">
        <v>-459174.94</v>
      </c>
      <c r="U1163" s="203">
        <v>-524771.36</v>
      </c>
      <c r="V1163" s="203">
        <v>-590367.78</v>
      </c>
      <c r="W1163" s="203">
        <v>-655964.19999999995</v>
      </c>
      <c r="X1163" s="203">
        <v>0</v>
      </c>
      <c r="Y1163" s="203">
        <v>0</v>
      </c>
      <c r="Z1163" s="203">
        <v>-62694.080000000002</v>
      </c>
      <c r="AA1163" s="203">
        <v>-125388.16</v>
      </c>
      <c r="AB1163" s="203">
        <v>-188082.24</v>
      </c>
      <c r="AC1163" s="203"/>
      <c r="AD1163" s="203"/>
      <c r="AE1163" s="203">
        <v>-299561.88083333336</v>
      </c>
      <c r="AF1163" s="215"/>
      <c r="AG1163" s="216"/>
      <c r="AH1163" s="205"/>
      <c r="AI1163" s="205"/>
      <c r="AJ1163" s="205"/>
      <c r="AK1163" s="206"/>
      <c r="AL1163" s="205">
        <v>0</v>
      </c>
      <c r="AM1163" s="207"/>
      <c r="AN1163" s="205">
        <v>-299561.88083333336</v>
      </c>
      <c r="AO1163" s="208">
        <v>-299561.88083333336</v>
      </c>
      <c r="AP1163" s="209"/>
      <c r="AQ1163" s="210">
        <v>-188082.24</v>
      </c>
      <c r="AR1163" s="205"/>
      <c r="AS1163" s="205"/>
      <c r="AT1163" s="205"/>
      <c r="AU1163" s="206"/>
      <c r="AV1163" s="205">
        <v>0</v>
      </c>
      <c r="AW1163" s="207"/>
      <c r="AX1163" s="205">
        <v>-188082.24</v>
      </c>
      <c r="AY1163" s="207">
        <v>-188082.24</v>
      </c>
      <c r="AZ1163" s="212"/>
      <c r="BA1163" s="404"/>
      <c r="BC1163" s="202" t="str">
        <f t="shared" si="132"/>
        <v/>
      </c>
      <c r="BD1163" s="202" t="str">
        <f t="shared" si="132"/>
        <v/>
      </c>
      <c r="BE1163" s="202" t="str">
        <f t="shared" si="132"/>
        <v/>
      </c>
      <c r="BF1163" s="202" t="str">
        <f t="shared" si="132"/>
        <v/>
      </c>
      <c r="BG1163" s="202" t="str">
        <f t="shared" si="135"/>
        <v>NO</v>
      </c>
      <c r="BH1163" s="202" t="str">
        <f t="shared" si="135"/>
        <v>W/C</v>
      </c>
      <c r="BI1163" s="202" t="str">
        <f t="shared" si="133"/>
        <v>W/C</v>
      </c>
      <c r="BK1163" s="202" t="b">
        <f t="shared" si="134"/>
        <v>1</v>
      </c>
      <c r="BL1163" s="202" t="b">
        <f t="shared" si="134"/>
        <v>1</v>
      </c>
      <c r="BM1163" s="202" t="b">
        <f t="shared" si="134"/>
        <v>1</v>
      </c>
      <c r="BN1163" s="202" t="b">
        <f t="shared" si="134"/>
        <v>1</v>
      </c>
      <c r="BO1163" s="202" t="b">
        <f t="shared" si="134"/>
        <v>1</v>
      </c>
      <c r="BP1163" s="202" t="b">
        <f t="shared" si="134"/>
        <v>1</v>
      </c>
      <c r="BQ1163" s="202" t="b">
        <f t="shared" si="134"/>
        <v>1</v>
      </c>
    </row>
    <row r="1164" spans="1:69" s="214" customFormat="1" ht="12" customHeight="1" x14ac:dyDescent="0.2">
      <c r="A1164" s="239">
        <v>24200622</v>
      </c>
      <c r="B1164" s="240" t="s">
        <v>2783</v>
      </c>
      <c r="C1164" s="200" t="s">
        <v>1460</v>
      </c>
      <c r="D1164" s="201" t="s">
        <v>479</v>
      </c>
      <c r="E1164" s="170"/>
      <c r="F1164" s="200"/>
      <c r="G1164" s="201"/>
      <c r="H1164" s="202" t="s">
        <v>1684</v>
      </c>
      <c r="I1164" s="202" t="s">
        <v>1684</v>
      </c>
      <c r="J1164" s="202" t="s">
        <v>1684</v>
      </c>
      <c r="K1164" s="202" t="s">
        <v>1684</v>
      </c>
      <c r="L1164" s="202" t="s">
        <v>1685</v>
      </c>
      <c r="M1164" s="202" t="s">
        <v>479</v>
      </c>
      <c r="N1164" s="202" t="s">
        <v>479</v>
      </c>
      <c r="O1164" s="167"/>
      <c r="P1164" s="203">
        <v>-1995519</v>
      </c>
      <c r="Q1164" s="203">
        <v>-2238318</v>
      </c>
      <c r="R1164" s="203">
        <v>-2485036</v>
      </c>
      <c r="S1164" s="203">
        <v>-2703189</v>
      </c>
      <c r="T1164" s="203">
        <v>-862486</v>
      </c>
      <c r="U1164" s="203">
        <v>-955679</v>
      </c>
      <c r="V1164" s="203">
        <v>-1039950</v>
      </c>
      <c r="W1164" s="203">
        <v>-1106227</v>
      </c>
      <c r="X1164" s="203">
        <v>-1179314</v>
      </c>
      <c r="Y1164" s="203">
        <v>-1258467</v>
      </c>
      <c r="Z1164" s="203">
        <v>-1394473</v>
      </c>
      <c r="AA1164" s="203">
        <v>-1551795</v>
      </c>
      <c r="AB1164" s="203">
        <v>-1699118</v>
      </c>
      <c r="AC1164" s="203"/>
      <c r="AD1164" s="203"/>
      <c r="AE1164" s="203">
        <v>-1551854.375</v>
      </c>
      <c r="AF1164" s="215"/>
      <c r="AG1164" s="216"/>
      <c r="AH1164" s="205"/>
      <c r="AI1164" s="205"/>
      <c r="AJ1164" s="205"/>
      <c r="AK1164" s="206"/>
      <c r="AL1164" s="205">
        <v>0</v>
      </c>
      <c r="AM1164" s="207"/>
      <c r="AN1164" s="205">
        <v>-1551854.375</v>
      </c>
      <c r="AO1164" s="208">
        <v>-1551854.375</v>
      </c>
      <c r="AP1164" s="209"/>
      <c r="AQ1164" s="210">
        <v>-1699118</v>
      </c>
      <c r="AR1164" s="205"/>
      <c r="AS1164" s="205"/>
      <c r="AT1164" s="205"/>
      <c r="AU1164" s="206"/>
      <c r="AV1164" s="205">
        <v>0</v>
      </c>
      <c r="AW1164" s="207"/>
      <c r="AX1164" s="205">
        <v>-1699118</v>
      </c>
      <c r="AY1164" s="207">
        <v>-1699118</v>
      </c>
      <c r="AZ1164" s="212"/>
      <c r="BA1164" s="404"/>
      <c r="BC1164" s="202" t="str">
        <f t="shared" ref="BC1164:BF1196" si="136">IF(VALUE(AR1164),BC$7,IF(ISBLANK(AR1164),"",BC$7))</f>
        <v/>
      </c>
      <c r="BD1164" s="202" t="str">
        <f t="shared" si="136"/>
        <v/>
      </c>
      <c r="BE1164" s="202" t="str">
        <f t="shared" si="136"/>
        <v/>
      </c>
      <c r="BF1164" s="202" t="str">
        <f t="shared" si="136"/>
        <v/>
      </c>
      <c r="BG1164" s="202" t="str">
        <f t="shared" si="135"/>
        <v>NO</v>
      </c>
      <c r="BH1164" s="202" t="str">
        <f t="shared" si="135"/>
        <v>W/C</v>
      </c>
      <c r="BI1164" s="202" t="str">
        <f t="shared" si="133"/>
        <v>W/C</v>
      </c>
      <c r="BK1164" s="202" t="b">
        <f t="shared" si="134"/>
        <v>1</v>
      </c>
      <c r="BL1164" s="202" t="b">
        <f t="shared" si="134"/>
        <v>1</v>
      </c>
      <c r="BM1164" s="202" t="b">
        <f t="shared" si="134"/>
        <v>1</v>
      </c>
      <c r="BN1164" s="202" t="b">
        <f t="shared" si="134"/>
        <v>1</v>
      </c>
      <c r="BO1164" s="202" t="b">
        <f t="shared" si="134"/>
        <v>1</v>
      </c>
      <c r="BP1164" s="202" t="b">
        <f t="shared" si="134"/>
        <v>1</v>
      </c>
      <c r="BQ1164" s="202" t="b">
        <f t="shared" si="134"/>
        <v>1</v>
      </c>
    </row>
    <row r="1165" spans="1:69" s="214" customFormat="1" ht="12" customHeight="1" x14ac:dyDescent="0.2">
      <c r="A1165" s="239">
        <v>24200632</v>
      </c>
      <c r="B1165" s="240" t="s">
        <v>2784</v>
      </c>
      <c r="C1165" s="200" t="s">
        <v>1461</v>
      </c>
      <c r="D1165" s="201" t="s">
        <v>478</v>
      </c>
      <c r="E1165" s="170"/>
      <c r="F1165" s="200"/>
      <c r="G1165" s="201"/>
      <c r="H1165" s="202" t="s">
        <v>1684</v>
      </c>
      <c r="I1165" s="202" t="s">
        <v>1684</v>
      </c>
      <c r="J1165" s="202" t="s">
        <v>1684</v>
      </c>
      <c r="K1165" s="202" t="s">
        <v>478</v>
      </c>
      <c r="L1165" s="202" t="s">
        <v>1685</v>
      </c>
      <c r="M1165" s="202" t="s">
        <v>1685</v>
      </c>
      <c r="N1165" s="202" t="s">
        <v>1684</v>
      </c>
      <c r="O1165" s="167"/>
      <c r="P1165" s="203">
        <v>0</v>
      </c>
      <c r="Q1165" s="203">
        <v>0</v>
      </c>
      <c r="R1165" s="203">
        <v>0</v>
      </c>
      <c r="S1165" s="203">
        <v>0</v>
      </c>
      <c r="T1165" s="203">
        <v>0</v>
      </c>
      <c r="U1165" s="203">
        <v>0</v>
      </c>
      <c r="V1165" s="203">
        <v>0</v>
      </c>
      <c r="W1165" s="203">
        <v>0</v>
      </c>
      <c r="X1165" s="203">
        <v>0</v>
      </c>
      <c r="Y1165" s="203">
        <v>0</v>
      </c>
      <c r="Z1165" s="203">
        <v>0</v>
      </c>
      <c r="AA1165" s="203">
        <v>0</v>
      </c>
      <c r="AB1165" s="203">
        <v>0</v>
      </c>
      <c r="AC1165" s="203"/>
      <c r="AD1165" s="203"/>
      <c r="AE1165" s="203">
        <v>0</v>
      </c>
      <c r="AF1165" s="215"/>
      <c r="AG1165" s="216"/>
      <c r="AH1165" s="205"/>
      <c r="AI1165" s="205"/>
      <c r="AJ1165" s="205"/>
      <c r="AK1165" s="206">
        <v>0</v>
      </c>
      <c r="AL1165" s="205">
        <v>0</v>
      </c>
      <c r="AM1165" s="207"/>
      <c r="AN1165" s="205"/>
      <c r="AO1165" s="208">
        <v>0</v>
      </c>
      <c r="AP1165" s="209"/>
      <c r="AQ1165" s="210">
        <v>0</v>
      </c>
      <c r="AR1165" s="205"/>
      <c r="AS1165" s="205"/>
      <c r="AT1165" s="205"/>
      <c r="AU1165" s="206">
        <v>0</v>
      </c>
      <c r="AV1165" s="205">
        <v>0</v>
      </c>
      <c r="AW1165" s="207"/>
      <c r="AX1165" s="205"/>
      <c r="AY1165" s="207">
        <v>0</v>
      </c>
      <c r="AZ1165" s="212" t="s">
        <v>4866</v>
      </c>
      <c r="BA1165" s="404"/>
      <c r="BC1165" s="202" t="str">
        <f t="shared" si="136"/>
        <v/>
      </c>
      <c r="BD1165" s="202" t="str">
        <f t="shared" si="136"/>
        <v/>
      </c>
      <c r="BE1165" s="202" t="str">
        <f t="shared" si="136"/>
        <v/>
      </c>
      <c r="BF1165" s="202" t="str">
        <f t="shared" si="136"/>
        <v>Non-Op</v>
      </c>
      <c r="BG1165" s="202" t="str">
        <f t="shared" si="135"/>
        <v>NO</v>
      </c>
      <c r="BH1165" s="202" t="str">
        <f t="shared" si="135"/>
        <v>NO</v>
      </c>
      <c r="BI1165" s="202" t="str">
        <f t="shared" si="133"/>
        <v/>
      </c>
      <c r="BK1165" s="202" t="b">
        <f t="shared" si="134"/>
        <v>1</v>
      </c>
      <c r="BL1165" s="202" t="b">
        <f t="shared" si="134"/>
        <v>1</v>
      </c>
      <c r="BM1165" s="202" t="b">
        <f t="shared" si="134"/>
        <v>1</v>
      </c>
      <c r="BN1165" s="202" t="b">
        <f t="shared" si="134"/>
        <v>1</v>
      </c>
      <c r="BO1165" s="202" t="b">
        <f t="shared" si="134"/>
        <v>1</v>
      </c>
      <c r="BP1165" s="202" t="b">
        <f t="shared" si="134"/>
        <v>1</v>
      </c>
      <c r="BQ1165" s="202" t="b">
        <f t="shared" si="134"/>
        <v>1</v>
      </c>
    </row>
    <row r="1166" spans="1:69" s="214" customFormat="1" ht="12" customHeight="1" x14ac:dyDescent="0.2">
      <c r="A1166" s="239">
        <v>24200633</v>
      </c>
      <c r="B1166" s="240" t="s">
        <v>2785</v>
      </c>
      <c r="C1166" s="200" t="s">
        <v>1462</v>
      </c>
      <c r="D1166" s="201" t="s">
        <v>479</v>
      </c>
      <c r="E1166" s="170"/>
      <c r="F1166" s="200"/>
      <c r="G1166" s="201"/>
      <c r="H1166" s="202" t="s">
        <v>1684</v>
      </c>
      <c r="I1166" s="202" t="s">
        <v>1684</v>
      </c>
      <c r="J1166" s="202" t="s">
        <v>1684</v>
      </c>
      <c r="K1166" s="202" t="s">
        <v>1684</v>
      </c>
      <c r="L1166" s="202" t="s">
        <v>1685</v>
      </c>
      <c r="M1166" s="202" t="s">
        <v>479</v>
      </c>
      <c r="N1166" s="202" t="s">
        <v>479</v>
      </c>
      <c r="O1166" s="167"/>
      <c r="P1166" s="203">
        <v>-3976431.98</v>
      </c>
      <c r="Q1166" s="203">
        <v>-4396485.67</v>
      </c>
      <c r="R1166" s="203">
        <v>-763270.26</v>
      </c>
      <c r="S1166" s="203">
        <v>-1310127.1599999999</v>
      </c>
      <c r="T1166" s="203">
        <v>-1684520.06</v>
      </c>
      <c r="U1166" s="203">
        <v>-2059078.21</v>
      </c>
      <c r="V1166" s="203">
        <v>-2374319.86</v>
      </c>
      <c r="W1166" s="203">
        <v>-2819492.17</v>
      </c>
      <c r="X1166" s="203">
        <v>-3201086.47</v>
      </c>
      <c r="Y1166" s="203">
        <v>-3511115.35</v>
      </c>
      <c r="Z1166" s="203">
        <v>-3900619.73</v>
      </c>
      <c r="AA1166" s="203">
        <v>-4299124.2699999996</v>
      </c>
      <c r="AB1166" s="203">
        <v>-4683909.9400000004</v>
      </c>
      <c r="AC1166" s="203"/>
      <c r="AD1166" s="203"/>
      <c r="AE1166" s="203">
        <v>-2887450.8475000001</v>
      </c>
      <c r="AF1166" s="215"/>
      <c r="AG1166" s="216"/>
      <c r="AH1166" s="205"/>
      <c r="AI1166" s="205"/>
      <c r="AJ1166" s="205"/>
      <c r="AK1166" s="206"/>
      <c r="AL1166" s="205">
        <v>0</v>
      </c>
      <c r="AM1166" s="207"/>
      <c r="AN1166" s="205">
        <v>-2887450.8475000001</v>
      </c>
      <c r="AO1166" s="208">
        <v>-2887450.8475000001</v>
      </c>
      <c r="AP1166" s="209"/>
      <c r="AQ1166" s="210">
        <v>-4683909.9400000004</v>
      </c>
      <c r="AR1166" s="205"/>
      <c r="AS1166" s="205"/>
      <c r="AT1166" s="205"/>
      <c r="AU1166" s="206"/>
      <c r="AV1166" s="205">
        <v>0</v>
      </c>
      <c r="AW1166" s="207"/>
      <c r="AX1166" s="205">
        <v>-4683909.9400000004</v>
      </c>
      <c r="AY1166" s="207">
        <v>-4683909.9400000004</v>
      </c>
      <c r="AZ1166" s="212"/>
      <c r="BA1166" s="404"/>
      <c r="BC1166" s="202" t="str">
        <f t="shared" si="136"/>
        <v/>
      </c>
      <c r="BD1166" s="202" t="str">
        <f t="shared" si="136"/>
        <v/>
      </c>
      <c r="BE1166" s="202" t="str">
        <f t="shared" si="136"/>
        <v/>
      </c>
      <c r="BF1166" s="202" t="str">
        <f t="shared" si="136"/>
        <v/>
      </c>
      <c r="BG1166" s="202" t="str">
        <f t="shared" si="135"/>
        <v>NO</v>
      </c>
      <c r="BH1166" s="202" t="str">
        <f t="shared" si="135"/>
        <v>W/C</v>
      </c>
      <c r="BI1166" s="202" t="str">
        <f t="shared" si="133"/>
        <v>W/C</v>
      </c>
      <c r="BK1166" s="202" t="b">
        <f t="shared" si="134"/>
        <v>1</v>
      </c>
      <c r="BL1166" s="202" t="b">
        <f t="shared" si="134"/>
        <v>1</v>
      </c>
      <c r="BM1166" s="202" t="b">
        <f t="shared" si="134"/>
        <v>1</v>
      </c>
      <c r="BN1166" s="202" t="b">
        <f t="shared" si="134"/>
        <v>1</v>
      </c>
      <c r="BO1166" s="202" t="b">
        <f t="shared" si="134"/>
        <v>1</v>
      </c>
      <c r="BP1166" s="202" t="b">
        <f t="shared" si="134"/>
        <v>1</v>
      </c>
      <c r="BQ1166" s="202" t="b">
        <f t="shared" si="134"/>
        <v>1</v>
      </c>
    </row>
    <row r="1167" spans="1:69" s="214" customFormat="1" ht="12" customHeight="1" x14ac:dyDescent="0.2">
      <c r="A1167" s="239">
        <v>24200641</v>
      </c>
      <c r="B1167" s="240" t="s">
        <v>2786</v>
      </c>
      <c r="C1167" s="200" t="s">
        <v>1463</v>
      </c>
      <c r="D1167" s="201" t="s">
        <v>478</v>
      </c>
      <c r="E1167" s="170"/>
      <c r="F1167" s="200"/>
      <c r="G1167" s="201"/>
      <c r="H1167" s="202" t="s">
        <v>1684</v>
      </c>
      <c r="I1167" s="202" t="s">
        <v>1684</v>
      </c>
      <c r="J1167" s="202" t="s">
        <v>1684</v>
      </c>
      <c r="K1167" s="202" t="s">
        <v>478</v>
      </c>
      <c r="L1167" s="202" t="s">
        <v>1685</v>
      </c>
      <c r="M1167" s="202" t="s">
        <v>1685</v>
      </c>
      <c r="N1167" s="202" t="s">
        <v>1684</v>
      </c>
      <c r="O1167" s="167"/>
      <c r="P1167" s="203">
        <v>0</v>
      </c>
      <c r="Q1167" s="203">
        <v>0</v>
      </c>
      <c r="R1167" s="203">
        <v>0</v>
      </c>
      <c r="S1167" s="203">
        <v>0</v>
      </c>
      <c r="T1167" s="203">
        <v>0</v>
      </c>
      <c r="U1167" s="203">
        <v>0</v>
      </c>
      <c r="V1167" s="203">
        <v>0</v>
      </c>
      <c r="W1167" s="203">
        <v>0</v>
      </c>
      <c r="X1167" s="203">
        <v>0</v>
      </c>
      <c r="Y1167" s="203">
        <v>0</v>
      </c>
      <c r="Z1167" s="203">
        <v>0</v>
      </c>
      <c r="AA1167" s="203">
        <v>0</v>
      </c>
      <c r="AB1167" s="203">
        <v>0</v>
      </c>
      <c r="AC1167" s="203"/>
      <c r="AD1167" s="203"/>
      <c r="AE1167" s="203">
        <v>0</v>
      </c>
      <c r="AF1167" s="215"/>
      <c r="AG1167" s="216"/>
      <c r="AH1167" s="205"/>
      <c r="AI1167" s="205"/>
      <c r="AJ1167" s="205"/>
      <c r="AK1167" s="206">
        <v>0</v>
      </c>
      <c r="AL1167" s="205">
        <v>0</v>
      </c>
      <c r="AM1167" s="207"/>
      <c r="AN1167" s="205"/>
      <c r="AO1167" s="208">
        <v>0</v>
      </c>
      <c r="AP1167" s="209"/>
      <c r="AQ1167" s="210">
        <v>0</v>
      </c>
      <c r="AR1167" s="205"/>
      <c r="AS1167" s="205"/>
      <c r="AT1167" s="205"/>
      <c r="AU1167" s="206">
        <v>0</v>
      </c>
      <c r="AV1167" s="205">
        <v>0</v>
      </c>
      <c r="AW1167" s="207"/>
      <c r="AX1167" s="205"/>
      <c r="AY1167" s="207">
        <v>0</v>
      </c>
      <c r="AZ1167" s="212" t="s">
        <v>4866</v>
      </c>
      <c r="BA1167" s="404"/>
      <c r="BC1167" s="202" t="str">
        <f t="shared" si="136"/>
        <v/>
      </c>
      <c r="BD1167" s="202" t="str">
        <f t="shared" si="136"/>
        <v/>
      </c>
      <c r="BE1167" s="202" t="str">
        <f t="shared" si="136"/>
        <v/>
      </c>
      <c r="BF1167" s="202" t="str">
        <f t="shared" si="136"/>
        <v>Non-Op</v>
      </c>
      <c r="BG1167" s="202" t="str">
        <f t="shared" si="135"/>
        <v>NO</v>
      </c>
      <c r="BH1167" s="202" t="str">
        <f t="shared" si="135"/>
        <v>NO</v>
      </c>
      <c r="BI1167" s="202" t="str">
        <f t="shared" si="133"/>
        <v/>
      </c>
      <c r="BK1167" s="202" t="b">
        <f t="shared" si="134"/>
        <v>1</v>
      </c>
      <c r="BL1167" s="202" t="b">
        <f t="shared" si="134"/>
        <v>1</v>
      </c>
      <c r="BM1167" s="202" t="b">
        <f t="shared" si="134"/>
        <v>1</v>
      </c>
      <c r="BN1167" s="202" t="b">
        <f t="shared" si="134"/>
        <v>1</v>
      </c>
      <c r="BO1167" s="202" t="b">
        <f t="shared" si="134"/>
        <v>1</v>
      </c>
      <c r="BP1167" s="202" t="b">
        <f t="shared" si="134"/>
        <v>1</v>
      </c>
      <c r="BQ1167" s="202" t="b">
        <f t="shared" si="134"/>
        <v>1</v>
      </c>
    </row>
    <row r="1168" spans="1:69" s="214" customFormat="1" ht="12" customHeight="1" x14ac:dyDescent="0.2">
      <c r="A1168" s="239">
        <v>24200651</v>
      </c>
      <c r="B1168" s="240" t="s">
        <v>2787</v>
      </c>
      <c r="C1168" s="200" t="s">
        <v>1464</v>
      </c>
      <c r="D1168" s="201" t="s">
        <v>479</v>
      </c>
      <c r="E1168" s="170"/>
      <c r="F1168" s="200"/>
      <c r="G1168" s="201"/>
      <c r="H1168" s="202" t="s">
        <v>1684</v>
      </c>
      <c r="I1168" s="202" t="s">
        <v>1684</v>
      </c>
      <c r="J1168" s="202" t="s">
        <v>1684</v>
      </c>
      <c r="K1168" s="202" t="s">
        <v>1684</v>
      </c>
      <c r="L1168" s="202" t="s">
        <v>1685</v>
      </c>
      <c r="M1168" s="202" t="s">
        <v>479</v>
      </c>
      <c r="N1168" s="202" t="s">
        <v>479</v>
      </c>
      <c r="O1168" s="167"/>
      <c r="P1168" s="203">
        <v>-61500</v>
      </c>
      <c r="Q1168" s="203">
        <v>-63750</v>
      </c>
      <c r="R1168" s="203">
        <v>-66000</v>
      </c>
      <c r="S1168" s="203">
        <v>-68250</v>
      </c>
      <c r="T1168" s="203">
        <v>-70500</v>
      </c>
      <c r="U1168" s="203">
        <v>-72750</v>
      </c>
      <c r="V1168" s="203">
        <v>-75000</v>
      </c>
      <c r="W1168" s="203">
        <v>-77250</v>
      </c>
      <c r="X1168" s="203">
        <v>-79500</v>
      </c>
      <c r="Y1168" s="203">
        <v>-81750</v>
      </c>
      <c r="Z1168" s="203">
        <v>-84000</v>
      </c>
      <c r="AA1168" s="203">
        <v>-86250</v>
      </c>
      <c r="AB1168" s="203">
        <v>-88500</v>
      </c>
      <c r="AC1168" s="203"/>
      <c r="AD1168" s="203"/>
      <c r="AE1168" s="203">
        <v>-75000</v>
      </c>
      <c r="AF1168" s="215"/>
      <c r="AG1168" s="215"/>
      <c r="AH1168" s="205"/>
      <c r="AI1168" s="205"/>
      <c r="AJ1168" s="205"/>
      <c r="AK1168" s="206"/>
      <c r="AL1168" s="205">
        <v>0</v>
      </c>
      <c r="AM1168" s="207"/>
      <c r="AN1168" s="205">
        <v>-75000</v>
      </c>
      <c r="AO1168" s="208">
        <v>-75000</v>
      </c>
      <c r="AP1168" s="209"/>
      <c r="AQ1168" s="210">
        <v>-88500</v>
      </c>
      <c r="AR1168" s="205"/>
      <c r="AS1168" s="205"/>
      <c r="AT1168" s="205"/>
      <c r="AU1168" s="206"/>
      <c r="AV1168" s="205">
        <v>0</v>
      </c>
      <c r="AW1168" s="207"/>
      <c r="AX1168" s="205">
        <v>-88500</v>
      </c>
      <c r="AY1168" s="207">
        <v>-88500</v>
      </c>
      <c r="AZ1168" s="212"/>
      <c r="BA1168" s="404"/>
      <c r="BC1168" s="202" t="str">
        <f t="shared" si="136"/>
        <v/>
      </c>
      <c r="BD1168" s="202" t="str">
        <f t="shared" si="136"/>
        <v/>
      </c>
      <c r="BE1168" s="202" t="str">
        <f t="shared" si="136"/>
        <v/>
      </c>
      <c r="BF1168" s="202" t="str">
        <f t="shared" si="136"/>
        <v/>
      </c>
      <c r="BG1168" s="202" t="str">
        <f t="shared" si="135"/>
        <v>NO</v>
      </c>
      <c r="BH1168" s="202" t="str">
        <f t="shared" si="135"/>
        <v>W/C</v>
      </c>
      <c r="BI1168" s="202" t="str">
        <f t="shared" si="133"/>
        <v>W/C</v>
      </c>
      <c r="BK1168" s="202" t="b">
        <f t="shared" si="134"/>
        <v>1</v>
      </c>
      <c r="BL1168" s="202" t="b">
        <f t="shared" si="134"/>
        <v>1</v>
      </c>
      <c r="BM1168" s="202" t="b">
        <f t="shared" si="134"/>
        <v>1</v>
      </c>
      <c r="BN1168" s="202" t="b">
        <f t="shared" si="134"/>
        <v>1</v>
      </c>
      <c r="BO1168" s="202" t="b">
        <f t="shared" si="134"/>
        <v>1</v>
      </c>
      <c r="BP1168" s="202" t="b">
        <f t="shared" si="134"/>
        <v>1</v>
      </c>
      <c r="BQ1168" s="202" t="b">
        <f t="shared" si="134"/>
        <v>1</v>
      </c>
    </row>
    <row r="1169" spans="1:69" s="214" customFormat="1" ht="12" customHeight="1" x14ac:dyDescent="0.2">
      <c r="A1169" s="417">
        <v>24200653</v>
      </c>
      <c r="B1169" s="418" t="s">
        <v>2788</v>
      </c>
      <c r="C1169" s="200" t="s">
        <v>1465</v>
      </c>
      <c r="D1169" s="201" t="s">
        <v>479</v>
      </c>
      <c r="E1169" s="170"/>
      <c r="F1169" s="200"/>
      <c r="G1169" s="201"/>
      <c r="H1169" s="202" t="s">
        <v>1684</v>
      </c>
      <c r="I1169" s="202" t="s">
        <v>1684</v>
      </c>
      <c r="J1169" s="202" t="s">
        <v>1684</v>
      </c>
      <c r="K1169" s="202" t="s">
        <v>1684</v>
      </c>
      <c r="L1169" s="202" t="s">
        <v>1685</v>
      </c>
      <c r="M1169" s="202" t="s">
        <v>479</v>
      </c>
      <c r="N1169" s="202" t="s">
        <v>479</v>
      </c>
      <c r="O1169" s="167"/>
      <c r="P1169" s="203">
        <v>-1680181.18</v>
      </c>
      <c r="Q1169" s="203">
        <v>-1814180.03</v>
      </c>
      <c r="R1169" s="203">
        <v>-1936262.21</v>
      </c>
      <c r="S1169" s="203">
        <v>-423878.95</v>
      </c>
      <c r="T1169" s="203">
        <v>-574445.99</v>
      </c>
      <c r="U1169" s="203">
        <v>-732377.72</v>
      </c>
      <c r="V1169" s="203">
        <v>-874322.59</v>
      </c>
      <c r="W1169" s="203">
        <v>-929815.75</v>
      </c>
      <c r="X1169" s="203">
        <v>-999691.01</v>
      </c>
      <c r="Y1169" s="203">
        <v>-1048830.92</v>
      </c>
      <c r="Z1169" s="203">
        <v>-1311038.6499999999</v>
      </c>
      <c r="AA1169" s="203">
        <v>-1457009.96</v>
      </c>
      <c r="AB1169" s="203">
        <v>-1501561.05</v>
      </c>
      <c r="AC1169" s="203"/>
      <c r="AD1169" s="203"/>
      <c r="AE1169" s="203">
        <v>-1141060.4079166667</v>
      </c>
      <c r="AF1169" s="215"/>
      <c r="AG1169" s="360"/>
      <c r="AH1169" s="205"/>
      <c r="AI1169" s="205"/>
      <c r="AJ1169" s="205"/>
      <c r="AK1169" s="206"/>
      <c r="AL1169" s="205">
        <v>0</v>
      </c>
      <c r="AM1169" s="207"/>
      <c r="AN1169" s="205">
        <v>-1141060.4079166667</v>
      </c>
      <c r="AO1169" s="208">
        <v>-1141060.4079166667</v>
      </c>
      <c r="AP1169" s="209"/>
      <c r="AQ1169" s="210">
        <v>-1501561.05</v>
      </c>
      <c r="AR1169" s="205"/>
      <c r="AS1169" s="205"/>
      <c r="AT1169" s="205"/>
      <c r="AU1169" s="206"/>
      <c r="AV1169" s="205">
        <v>0</v>
      </c>
      <c r="AW1169" s="207"/>
      <c r="AX1169" s="205">
        <v>-1501561.05</v>
      </c>
      <c r="AY1169" s="207">
        <v>-1501561.05</v>
      </c>
      <c r="AZ1169" s="212"/>
      <c r="BA1169" s="404"/>
      <c r="BC1169" s="202" t="str">
        <f t="shared" si="136"/>
        <v/>
      </c>
      <c r="BD1169" s="202" t="str">
        <f t="shared" si="136"/>
        <v/>
      </c>
      <c r="BE1169" s="202" t="str">
        <f t="shared" si="136"/>
        <v/>
      </c>
      <c r="BF1169" s="202" t="str">
        <f t="shared" si="136"/>
        <v/>
      </c>
      <c r="BG1169" s="202" t="str">
        <f t="shared" si="135"/>
        <v>NO</v>
      </c>
      <c r="BH1169" s="202" t="str">
        <f t="shared" si="135"/>
        <v>W/C</v>
      </c>
      <c r="BI1169" s="202" t="str">
        <f t="shared" si="133"/>
        <v>W/C</v>
      </c>
      <c r="BK1169" s="202" t="b">
        <f t="shared" si="134"/>
        <v>1</v>
      </c>
      <c r="BL1169" s="202" t="b">
        <f t="shared" si="134"/>
        <v>1</v>
      </c>
      <c r="BM1169" s="202" t="b">
        <f t="shared" si="134"/>
        <v>1</v>
      </c>
      <c r="BN1169" s="202" t="b">
        <f t="shared" si="134"/>
        <v>1</v>
      </c>
      <c r="BO1169" s="202" t="b">
        <f t="shared" si="134"/>
        <v>1</v>
      </c>
      <c r="BP1169" s="202" t="b">
        <f t="shared" si="134"/>
        <v>1</v>
      </c>
      <c r="BQ1169" s="202" t="b">
        <f t="shared" si="134"/>
        <v>1</v>
      </c>
    </row>
    <row r="1170" spans="1:69" s="214" customFormat="1" ht="12" customHeight="1" x14ac:dyDescent="0.2">
      <c r="A1170" s="239">
        <v>24200661</v>
      </c>
      <c r="B1170" s="240" t="s">
        <v>2789</v>
      </c>
      <c r="C1170" s="200" t="s">
        <v>1466</v>
      </c>
      <c r="D1170" s="201" t="s">
        <v>479</v>
      </c>
      <c r="E1170" s="170"/>
      <c r="F1170" s="200"/>
      <c r="G1170" s="201"/>
      <c r="H1170" s="202" t="s">
        <v>1684</v>
      </c>
      <c r="I1170" s="202" t="s">
        <v>1684</v>
      </c>
      <c r="J1170" s="202" t="s">
        <v>1684</v>
      </c>
      <c r="K1170" s="202" t="s">
        <v>1684</v>
      </c>
      <c r="L1170" s="202" t="s">
        <v>1685</v>
      </c>
      <c r="M1170" s="202" t="s">
        <v>479</v>
      </c>
      <c r="N1170" s="202" t="s">
        <v>479</v>
      </c>
      <c r="O1170" s="167"/>
      <c r="P1170" s="203">
        <v>-340332.66</v>
      </c>
      <c r="Q1170" s="203">
        <v>-378147.4</v>
      </c>
      <c r="R1170" s="203">
        <v>-415962.14</v>
      </c>
      <c r="S1170" s="203">
        <v>0</v>
      </c>
      <c r="T1170" s="203">
        <v>-38949.19</v>
      </c>
      <c r="U1170" s="203">
        <v>-77898.38</v>
      </c>
      <c r="V1170" s="203">
        <v>-116847.57</v>
      </c>
      <c r="W1170" s="203">
        <v>-155796.76</v>
      </c>
      <c r="X1170" s="203">
        <v>-194745.95</v>
      </c>
      <c r="Y1170" s="203">
        <v>-233695.14</v>
      </c>
      <c r="Z1170" s="203">
        <v>-272644.33</v>
      </c>
      <c r="AA1170" s="203">
        <v>-311593.52</v>
      </c>
      <c r="AB1170" s="203">
        <v>-350542.71</v>
      </c>
      <c r="AC1170" s="203"/>
      <c r="AD1170" s="203"/>
      <c r="AE1170" s="203">
        <v>-211809.83875</v>
      </c>
      <c r="AF1170" s="215"/>
      <c r="AG1170" s="215"/>
      <c r="AH1170" s="205"/>
      <c r="AI1170" s="205"/>
      <c r="AJ1170" s="205"/>
      <c r="AK1170" s="206"/>
      <c r="AL1170" s="205">
        <v>0</v>
      </c>
      <c r="AM1170" s="207"/>
      <c r="AN1170" s="205">
        <v>-211809.83875</v>
      </c>
      <c r="AO1170" s="208">
        <v>-211809.83875</v>
      </c>
      <c r="AP1170" s="209"/>
      <c r="AQ1170" s="210">
        <v>-350542.71</v>
      </c>
      <c r="AR1170" s="205"/>
      <c r="AS1170" s="205"/>
      <c r="AT1170" s="205"/>
      <c r="AU1170" s="206"/>
      <c r="AV1170" s="205">
        <v>0</v>
      </c>
      <c r="AW1170" s="207"/>
      <c r="AX1170" s="205">
        <v>-350542.71</v>
      </c>
      <c r="AY1170" s="207">
        <v>-350542.71</v>
      </c>
      <c r="AZ1170" s="212"/>
      <c r="BA1170" s="404"/>
      <c r="BC1170" s="202" t="str">
        <f t="shared" si="136"/>
        <v/>
      </c>
      <c r="BD1170" s="202" t="str">
        <f t="shared" si="136"/>
        <v/>
      </c>
      <c r="BE1170" s="202" t="str">
        <f t="shared" si="136"/>
        <v/>
      </c>
      <c r="BF1170" s="202" t="str">
        <f t="shared" si="136"/>
        <v/>
      </c>
      <c r="BG1170" s="202" t="str">
        <f t="shared" si="135"/>
        <v>NO</v>
      </c>
      <c r="BH1170" s="202" t="str">
        <f t="shared" si="135"/>
        <v>W/C</v>
      </c>
      <c r="BI1170" s="202" t="str">
        <f t="shared" si="133"/>
        <v>W/C</v>
      </c>
      <c r="BK1170" s="202" t="b">
        <f t="shared" si="134"/>
        <v>1</v>
      </c>
      <c r="BL1170" s="202" t="b">
        <f t="shared" si="134"/>
        <v>1</v>
      </c>
      <c r="BM1170" s="202" t="b">
        <f t="shared" si="134"/>
        <v>1</v>
      </c>
      <c r="BN1170" s="202" t="b">
        <f t="shared" si="134"/>
        <v>1</v>
      </c>
      <c r="BO1170" s="202" t="b">
        <f t="shared" si="134"/>
        <v>1</v>
      </c>
      <c r="BP1170" s="202" t="b">
        <f t="shared" si="134"/>
        <v>1</v>
      </c>
      <c r="BQ1170" s="202" t="b">
        <f t="shared" si="134"/>
        <v>1</v>
      </c>
    </row>
    <row r="1171" spans="1:69" s="214" customFormat="1" ht="12" customHeight="1" x14ac:dyDescent="0.2">
      <c r="A1171" s="239">
        <v>24200671</v>
      </c>
      <c r="B1171" s="240" t="s">
        <v>2790</v>
      </c>
      <c r="C1171" s="200" t="s">
        <v>1467</v>
      </c>
      <c r="D1171" s="201" t="s">
        <v>479</v>
      </c>
      <c r="E1171" s="170"/>
      <c r="F1171" s="200"/>
      <c r="G1171" s="201"/>
      <c r="H1171" s="202" t="s">
        <v>1684</v>
      </c>
      <c r="I1171" s="202" t="s">
        <v>1684</v>
      </c>
      <c r="J1171" s="202" t="s">
        <v>1684</v>
      </c>
      <c r="K1171" s="202" t="s">
        <v>1684</v>
      </c>
      <c r="L1171" s="202" t="s">
        <v>1685</v>
      </c>
      <c r="M1171" s="202" t="s">
        <v>479</v>
      </c>
      <c r="N1171" s="202" t="s">
        <v>479</v>
      </c>
      <c r="O1171" s="167"/>
      <c r="P1171" s="203">
        <v>-100793.7</v>
      </c>
      <c r="Q1171" s="203">
        <v>-111993</v>
      </c>
      <c r="R1171" s="203">
        <v>-123192.3</v>
      </c>
      <c r="S1171" s="203">
        <v>0</v>
      </c>
      <c r="T1171" s="203">
        <v>-11535.28</v>
      </c>
      <c r="U1171" s="203">
        <v>-23070.560000000001</v>
      </c>
      <c r="V1171" s="203">
        <v>-34605.839999999997</v>
      </c>
      <c r="W1171" s="203">
        <v>-46141.120000000003</v>
      </c>
      <c r="X1171" s="203">
        <v>-57676.4</v>
      </c>
      <c r="Y1171" s="203">
        <v>-69211.679999999993</v>
      </c>
      <c r="Z1171" s="203">
        <v>-80746.960000000006</v>
      </c>
      <c r="AA1171" s="203">
        <v>-92282.240000000005</v>
      </c>
      <c r="AB1171" s="203">
        <v>-103817.52</v>
      </c>
      <c r="AC1171" s="203"/>
      <c r="AD1171" s="203"/>
      <c r="AE1171" s="203">
        <v>-62730.082499999997</v>
      </c>
      <c r="AF1171" s="215"/>
      <c r="AG1171" s="215"/>
      <c r="AH1171" s="205"/>
      <c r="AI1171" s="205"/>
      <c r="AJ1171" s="205"/>
      <c r="AK1171" s="206"/>
      <c r="AL1171" s="205">
        <v>0</v>
      </c>
      <c r="AM1171" s="207"/>
      <c r="AN1171" s="205">
        <v>-62730.082499999997</v>
      </c>
      <c r="AO1171" s="208">
        <v>-62730.082499999997</v>
      </c>
      <c r="AP1171" s="209"/>
      <c r="AQ1171" s="210">
        <v>-103817.52</v>
      </c>
      <c r="AR1171" s="205"/>
      <c r="AS1171" s="205"/>
      <c r="AT1171" s="205"/>
      <c r="AU1171" s="206"/>
      <c r="AV1171" s="205">
        <v>0</v>
      </c>
      <c r="AW1171" s="207"/>
      <c r="AX1171" s="205">
        <v>-103817.52</v>
      </c>
      <c r="AY1171" s="207">
        <v>-103817.52</v>
      </c>
      <c r="AZ1171" s="212"/>
      <c r="BA1171" s="404"/>
      <c r="BC1171" s="202" t="str">
        <f t="shared" si="136"/>
        <v/>
      </c>
      <c r="BD1171" s="202" t="str">
        <f t="shared" si="136"/>
        <v/>
      </c>
      <c r="BE1171" s="202" t="str">
        <f t="shared" si="136"/>
        <v/>
      </c>
      <c r="BF1171" s="202" t="str">
        <f t="shared" si="136"/>
        <v/>
      </c>
      <c r="BG1171" s="202" t="str">
        <f t="shared" si="135"/>
        <v>NO</v>
      </c>
      <c r="BH1171" s="202" t="str">
        <f t="shared" si="135"/>
        <v>W/C</v>
      </c>
      <c r="BI1171" s="202" t="str">
        <f t="shared" si="133"/>
        <v>W/C</v>
      </c>
      <c r="BK1171" s="202" t="b">
        <f t="shared" si="134"/>
        <v>1</v>
      </c>
      <c r="BL1171" s="202" t="b">
        <f t="shared" si="134"/>
        <v>1</v>
      </c>
      <c r="BM1171" s="202" t="b">
        <f t="shared" si="134"/>
        <v>1</v>
      </c>
      <c r="BN1171" s="202" t="b">
        <f t="shared" si="134"/>
        <v>1</v>
      </c>
      <c r="BO1171" s="202" t="b">
        <f t="shared" si="134"/>
        <v>1</v>
      </c>
      <c r="BP1171" s="202" t="b">
        <f t="shared" si="134"/>
        <v>1</v>
      </c>
      <c r="BQ1171" s="202" t="b">
        <f t="shared" si="134"/>
        <v>1</v>
      </c>
    </row>
    <row r="1172" spans="1:69" s="214" customFormat="1" ht="12" customHeight="1" x14ac:dyDescent="0.2">
      <c r="A1172" s="239">
        <v>24200681</v>
      </c>
      <c r="B1172" s="240" t="s">
        <v>2791</v>
      </c>
      <c r="C1172" s="200" t="s">
        <v>1468</v>
      </c>
      <c r="D1172" s="201" t="s">
        <v>479</v>
      </c>
      <c r="E1172" s="170"/>
      <c r="F1172" s="200"/>
      <c r="G1172" s="201"/>
      <c r="H1172" s="202" t="s">
        <v>1684</v>
      </c>
      <c r="I1172" s="202" t="s">
        <v>1684</v>
      </c>
      <c r="J1172" s="202" t="s">
        <v>1684</v>
      </c>
      <c r="K1172" s="202" t="s">
        <v>1684</v>
      </c>
      <c r="L1172" s="202" t="s">
        <v>1685</v>
      </c>
      <c r="M1172" s="202" t="s">
        <v>479</v>
      </c>
      <c r="N1172" s="202" t="s">
        <v>479</v>
      </c>
      <c r="O1172" s="167"/>
      <c r="P1172" s="203">
        <v>-100793.7</v>
      </c>
      <c r="Q1172" s="203">
        <v>-111993</v>
      </c>
      <c r="R1172" s="203">
        <v>-123192.3</v>
      </c>
      <c r="S1172" s="203">
        <v>0</v>
      </c>
      <c r="T1172" s="203">
        <v>-11535.28</v>
      </c>
      <c r="U1172" s="203">
        <v>-23070.560000000001</v>
      </c>
      <c r="V1172" s="203">
        <v>-34605.839999999997</v>
      </c>
      <c r="W1172" s="203">
        <v>-46141.120000000003</v>
      </c>
      <c r="X1172" s="203">
        <v>-57676.4</v>
      </c>
      <c r="Y1172" s="203">
        <v>-69211.679999999993</v>
      </c>
      <c r="Z1172" s="203">
        <v>-80746.960000000006</v>
      </c>
      <c r="AA1172" s="203">
        <v>-92282.240000000005</v>
      </c>
      <c r="AB1172" s="203">
        <v>-103817.52</v>
      </c>
      <c r="AC1172" s="203"/>
      <c r="AD1172" s="203"/>
      <c r="AE1172" s="203">
        <v>-62730.082499999997</v>
      </c>
      <c r="AF1172" s="215"/>
      <c r="AG1172" s="215"/>
      <c r="AH1172" s="205"/>
      <c r="AI1172" s="205"/>
      <c r="AJ1172" s="205"/>
      <c r="AK1172" s="206"/>
      <c r="AL1172" s="205">
        <v>0</v>
      </c>
      <c r="AM1172" s="207"/>
      <c r="AN1172" s="205">
        <v>-62730.082499999997</v>
      </c>
      <c r="AO1172" s="208">
        <v>-62730.082499999997</v>
      </c>
      <c r="AP1172" s="209"/>
      <c r="AQ1172" s="210">
        <v>-103817.52</v>
      </c>
      <c r="AR1172" s="205"/>
      <c r="AS1172" s="205"/>
      <c r="AT1172" s="205"/>
      <c r="AU1172" s="206"/>
      <c r="AV1172" s="205">
        <v>0</v>
      </c>
      <c r="AW1172" s="207"/>
      <c r="AX1172" s="205">
        <v>-103817.52</v>
      </c>
      <c r="AY1172" s="207">
        <v>-103817.52</v>
      </c>
      <c r="AZ1172" s="212"/>
      <c r="BA1172" s="404"/>
      <c r="BC1172" s="202" t="str">
        <f t="shared" si="136"/>
        <v/>
      </c>
      <c r="BD1172" s="202" t="str">
        <f t="shared" si="136"/>
        <v/>
      </c>
      <c r="BE1172" s="202" t="str">
        <f t="shared" si="136"/>
        <v/>
      </c>
      <c r="BF1172" s="202" t="str">
        <f t="shared" si="136"/>
        <v/>
      </c>
      <c r="BG1172" s="202" t="str">
        <f t="shared" si="135"/>
        <v>NO</v>
      </c>
      <c r="BH1172" s="202" t="str">
        <f t="shared" si="135"/>
        <v>W/C</v>
      </c>
      <c r="BI1172" s="202" t="str">
        <f t="shared" si="133"/>
        <v>W/C</v>
      </c>
      <c r="BK1172" s="202" t="b">
        <f t="shared" si="134"/>
        <v>1</v>
      </c>
      <c r="BL1172" s="202" t="b">
        <f t="shared" si="134"/>
        <v>1</v>
      </c>
      <c r="BM1172" s="202" t="b">
        <f t="shared" si="134"/>
        <v>1</v>
      </c>
      <c r="BN1172" s="202" t="b">
        <f t="shared" si="134"/>
        <v>1</v>
      </c>
      <c r="BO1172" s="202" t="b">
        <f t="shared" si="134"/>
        <v>1</v>
      </c>
      <c r="BP1172" s="202" t="b">
        <f t="shared" si="134"/>
        <v>1</v>
      </c>
      <c r="BQ1172" s="202" t="b">
        <f t="shared" si="134"/>
        <v>1</v>
      </c>
    </row>
    <row r="1173" spans="1:69" s="214" customFormat="1" ht="12" customHeight="1" x14ac:dyDescent="0.2">
      <c r="A1173" s="291">
        <v>24200711</v>
      </c>
      <c r="B1173" s="292" t="s">
        <v>2792</v>
      </c>
      <c r="C1173" s="243" t="s">
        <v>1469</v>
      </c>
      <c r="D1173" s="244" t="s">
        <v>479</v>
      </c>
      <c r="E1173" s="245"/>
      <c r="F1173" s="246">
        <v>42752</v>
      </c>
      <c r="G1173" s="244"/>
      <c r="H1173" s="247" t="s">
        <v>1684</v>
      </c>
      <c r="I1173" s="247" t="s">
        <v>1684</v>
      </c>
      <c r="J1173" s="247" t="s">
        <v>1684</v>
      </c>
      <c r="K1173" s="247" t="s">
        <v>1684</v>
      </c>
      <c r="L1173" s="247" t="s">
        <v>1685</v>
      </c>
      <c r="M1173" s="247" t="s">
        <v>479</v>
      </c>
      <c r="N1173" s="247" t="s">
        <v>479</v>
      </c>
      <c r="O1173" s="248"/>
      <c r="P1173" s="249">
        <v>-350000</v>
      </c>
      <c r="Q1173" s="249">
        <v>-350000</v>
      </c>
      <c r="R1173" s="249">
        <v>-350000</v>
      </c>
      <c r="S1173" s="249">
        <v>-350000</v>
      </c>
      <c r="T1173" s="249">
        <v>0</v>
      </c>
      <c r="U1173" s="249">
        <v>0</v>
      </c>
      <c r="V1173" s="249">
        <v>0</v>
      </c>
      <c r="W1173" s="249">
        <v>0</v>
      </c>
      <c r="X1173" s="249">
        <v>0</v>
      </c>
      <c r="Y1173" s="249">
        <v>0</v>
      </c>
      <c r="Z1173" s="249">
        <v>0</v>
      </c>
      <c r="AA1173" s="249">
        <v>0</v>
      </c>
      <c r="AB1173" s="249">
        <v>-42000</v>
      </c>
      <c r="AC1173" s="249"/>
      <c r="AD1173" s="249"/>
      <c r="AE1173" s="249">
        <v>-103833.33333333333</v>
      </c>
      <c r="AF1173" s="250"/>
      <c r="AG1173" s="251"/>
      <c r="AH1173" s="252"/>
      <c r="AI1173" s="252"/>
      <c r="AJ1173" s="252"/>
      <c r="AK1173" s="253"/>
      <c r="AL1173" s="252">
        <v>0</v>
      </c>
      <c r="AM1173" s="254"/>
      <c r="AN1173" s="252">
        <v>-103833.33333333333</v>
      </c>
      <c r="AO1173" s="255">
        <v>-103833.33333333333</v>
      </c>
      <c r="AP1173" s="252"/>
      <c r="AQ1173" s="256">
        <v>-42000</v>
      </c>
      <c r="AR1173" s="252"/>
      <c r="AS1173" s="252"/>
      <c r="AT1173" s="252"/>
      <c r="AU1173" s="253"/>
      <c r="AV1173" s="252">
        <v>0</v>
      </c>
      <c r="AW1173" s="254"/>
      <c r="AX1173" s="252">
        <v>-42000</v>
      </c>
      <c r="AY1173" s="254">
        <v>-42000</v>
      </c>
      <c r="AZ1173" s="258"/>
      <c r="BA1173" s="404"/>
      <c r="BC1173" s="247" t="str">
        <f t="shared" si="136"/>
        <v/>
      </c>
      <c r="BD1173" s="247" t="str">
        <f t="shared" si="136"/>
        <v/>
      </c>
      <c r="BE1173" s="247" t="str">
        <f t="shared" si="136"/>
        <v/>
      </c>
      <c r="BF1173" s="202" t="str">
        <f t="shared" si="136"/>
        <v/>
      </c>
      <c r="BG1173" s="202" t="str">
        <f t="shared" si="135"/>
        <v>NO</v>
      </c>
      <c r="BH1173" s="202" t="str">
        <f t="shared" si="135"/>
        <v>W/C</v>
      </c>
      <c r="BI1173" s="202" t="str">
        <f t="shared" si="133"/>
        <v>W/C</v>
      </c>
      <c r="BK1173" s="202" t="b">
        <f t="shared" si="134"/>
        <v>1</v>
      </c>
      <c r="BL1173" s="202" t="b">
        <f t="shared" si="134"/>
        <v>1</v>
      </c>
      <c r="BM1173" s="202" t="b">
        <f t="shared" si="134"/>
        <v>1</v>
      </c>
      <c r="BN1173" s="202" t="b">
        <f t="shared" si="134"/>
        <v>1</v>
      </c>
      <c r="BO1173" s="202" t="b">
        <f t="shared" si="134"/>
        <v>1</v>
      </c>
      <c r="BP1173" s="202" t="b">
        <f t="shared" si="134"/>
        <v>1</v>
      </c>
      <c r="BQ1173" s="202" t="b">
        <f t="shared" si="134"/>
        <v>1</v>
      </c>
    </row>
    <row r="1174" spans="1:69" s="214" customFormat="1" ht="12" customHeight="1" x14ac:dyDescent="0.2">
      <c r="A1174" s="291">
        <v>24200721</v>
      </c>
      <c r="B1174" s="292" t="s">
        <v>2793</v>
      </c>
      <c r="C1174" s="243" t="s">
        <v>1470</v>
      </c>
      <c r="D1174" s="244" t="s">
        <v>479</v>
      </c>
      <c r="E1174" s="245"/>
      <c r="F1174" s="263">
        <v>43070</v>
      </c>
      <c r="G1174" s="244"/>
      <c r="H1174" s="247" t="s">
        <v>1684</v>
      </c>
      <c r="I1174" s="247" t="s">
        <v>1684</v>
      </c>
      <c r="J1174" s="247" t="s">
        <v>1684</v>
      </c>
      <c r="K1174" s="247" t="s">
        <v>1684</v>
      </c>
      <c r="L1174" s="247" t="s">
        <v>1685</v>
      </c>
      <c r="M1174" s="247" t="s">
        <v>479</v>
      </c>
      <c r="N1174" s="247" t="s">
        <v>479</v>
      </c>
      <c r="O1174" s="248"/>
      <c r="P1174" s="249">
        <v>-35416.67</v>
      </c>
      <c r="Q1174" s="249">
        <v>-70833.34</v>
      </c>
      <c r="R1174" s="249">
        <v>-106250.01</v>
      </c>
      <c r="S1174" s="249">
        <v>-141666.68</v>
      </c>
      <c r="T1174" s="249">
        <v>-177083.35</v>
      </c>
      <c r="U1174" s="249">
        <v>-212500.02</v>
      </c>
      <c r="V1174" s="249">
        <v>-247916.69</v>
      </c>
      <c r="W1174" s="249">
        <v>-247916.69</v>
      </c>
      <c r="X1174" s="249">
        <v>-247916.69</v>
      </c>
      <c r="Y1174" s="249">
        <v>-247916.69</v>
      </c>
      <c r="Z1174" s="249">
        <v>-389583.37</v>
      </c>
      <c r="AA1174" s="249">
        <v>-389583.37</v>
      </c>
      <c r="AB1174" s="249">
        <v>-425000.04</v>
      </c>
      <c r="AC1174" s="249"/>
      <c r="AD1174" s="249"/>
      <c r="AE1174" s="249">
        <v>-225781.27124999999</v>
      </c>
      <c r="AF1174" s="250"/>
      <c r="AG1174" s="251"/>
      <c r="AH1174" s="252"/>
      <c r="AI1174" s="252"/>
      <c r="AJ1174" s="252"/>
      <c r="AK1174" s="253"/>
      <c r="AL1174" s="252">
        <v>0</v>
      </c>
      <c r="AM1174" s="254"/>
      <c r="AN1174" s="252">
        <v>-225781.27124999999</v>
      </c>
      <c r="AO1174" s="255">
        <v>-225781.27124999999</v>
      </c>
      <c r="AP1174" s="252"/>
      <c r="AQ1174" s="256">
        <v>-425000.04</v>
      </c>
      <c r="AR1174" s="252"/>
      <c r="AS1174" s="252"/>
      <c r="AT1174" s="252"/>
      <c r="AU1174" s="253"/>
      <c r="AV1174" s="252">
        <v>0</v>
      </c>
      <c r="AW1174" s="254"/>
      <c r="AX1174" s="252">
        <v>-425000.04</v>
      </c>
      <c r="AY1174" s="254">
        <v>-425000.04</v>
      </c>
      <c r="AZ1174" s="258"/>
      <c r="BA1174" s="404"/>
      <c r="BC1174" s="247" t="str">
        <f t="shared" si="136"/>
        <v/>
      </c>
      <c r="BD1174" s="247" t="str">
        <f t="shared" si="136"/>
        <v/>
      </c>
      <c r="BE1174" s="247" t="str">
        <f t="shared" si="136"/>
        <v/>
      </c>
      <c r="BF1174" s="202" t="str">
        <f t="shared" si="136"/>
        <v/>
      </c>
      <c r="BG1174" s="202" t="str">
        <f t="shared" si="135"/>
        <v>NO</v>
      </c>
      <c r="BH1174" s="202" t="str">
        <f t="shared" si="135"/>
        <v>W/C</v>
      </c>
      <c r="BI1174" s="202" t="str">
        <f t="shared" si="133"/>
        <v>W/C</v>
      </c>
      <c r="BK1174" s="202" t="b">
        <f t="shared" si="134"/>
        <v>1</v>
      </c>
      <c r="BL1174" s="202" t="b">
        <f t="shared" si="134"/>
        <v>1</v>
      </c>
      <c r="BM1174" s="202" t="b">
        <f t="shared" si="134"/>
        <v>1</v>
      </c>
      <c r="BN1174" s="202" t="b">
        <f t="shared" si="134"/>
        <v>1</v>
      </c>
      <c r="BO1174" s="202" t="b">
        <f t="shared" si="134"/>
        <v>1</v>
      </c>
      <c r="BP1174" s="202" t="b">
        <f t="shared" si="134"/>
        <v>1</v>
      </c>
      <c r="BQ1174" s="202" t="b">
        <f t="shared" si="134"/>
        <v>1</v>
      </c>
    </row>
    <row r="1175" spans="1:69" s="214" customFormat="1" ht="12" customHeight="1" x14ac:dyDescent="0.2">
      <c r="A1175" s="239">
        <v>24200811</v>
      </c>
      <c r="B1175" s="240" t="s">
        <v>2794</v>
      </c>
      <c r="C1175" s="200" t="s">
        <v>1471</v>
      </c>
      <c r="D1175" s="201" t="s">
        <v>478</v>
      </c>
      <c r="E1175" s="170"/>
      <c r="F1175" s="200"/>
      <c r="G1175" s="201"/>
      <c r="H1175" s="202" t="s">
        <v>1684</v>
      </c>
      <c r="I1175" s="202" t="s">
        <v>1684</v>
      </c>
      <c r="J1175" s="202" t="s">
        <v>1684</v>
      </c>
      <c r="K1175" s="202" t="s">
        <v>478</v>
      </c>
      <c r="L1175" s="202" t="s">
        <v>1685</v>
      </c>
      <c r="M1175" s="202" t="s">
        <v>1685</v>
      </c>
      <c r="N1175" s="202" t="s">
        <v>1684</v>
      </c>
      <c r="O1175" s="167"/>
      <c r="P1175" s="203">
        <v>-182053.82</v>
      </c>
      <c r="Q1175" s="203">
        <v>-182053.82</v>
      </c>
      <c r="R1175" s="203">
        <v>-185910.03</v>
      </c>
      <c r="S1175" s="203">
        <v>-185910.03</v>
      </c>
      <c r="T1175" s="203">
        <v>-185910.03</v>
      </c>
      <c r="U1175" s="203">
        <v>-185910.03</v>
      </c>
      <c r="V1175" s="203">
        <v>-185910.03</v>
      </c>
      <c r="W1175" s="203">
        <v>-185910.03</v>
      </c>
      <c r="X1175" s="203">
        <v>-185910.03</v>
      </c>
      <c r="Y1175" s="203">
        <v>-185910.03</v>
      </c>
      <c r="Z1175" s="203">
        <v>-209962.86</v>
      </c>
      <c r="AA1175" s="203">
        <v>-209962.86</v>
      </c>
      <c r="AB1175" s="203">
        <v>-209962.86</v>
      </c>
      <c r="AC1175" s="203"/>
      <c r="AD1175" s="203"/>
      <c r="AE1175" s="203">
        <v>-190439.00999999998</v>
      </c>
      <c r="AF1175" s="270"/>
      <c r="AG1175" s="271"/>
      <c r="AH1175" s="205"/>
      <c r="AI1175" s="205"/>
      <c r="AJ1175" s="205"/>
      <c r="AK1175" s="206">
        <v>-190439.00999999998</v>
      </c>
      <c r="AL1175" s="205">
        <v>-190439.00999999998</v>
      </c>
      <c r="AM1175" s="207"/>
      <c r="AN1175" s="205"/>
      <c r="AO1175" s="208">
        <v>0</v>
      </c>
      <c r="AP1175" s="209"/>
      <c r="AQ1175" s="210">
        <v>-209962.86</v>
      </c>
      <c r="AR1175" s="205"/>
      <c r="AS1175" s="205"/>
      <c r="AT1175" s="205"/>
      <c r="AU1175" s="206">
        <v>-209962.86</v>
      </c>
      <c r="AV1175" s="205">
        <v>-209962.86</v>
      </c>
      <c r="AW1175" s="207"/>
      <c r="AX1175" s="205"/>
      <c r="AY1175" s="207">
        <v>0</v>
      </c>
      <c r="AZ1175" s="212" t="s">
        <v>4871</v>
      </c>
      <c r="BA1175" s="404"/>
      <c r="BC1175" s="202" t="str">
        <f t="shared" si="136"/>
        <v/>
      </c>
      <c r="BD1175" s="202" t="str">
        <f t="shared" si="136"/>
        <v/>
      </c>
      <c r="BE1175" s="202" t="str">
        <f t="shared" si="136"/>
        <v/>
      </c>
      <c r="BF1175" s="202" t="str">
        <f t="shared" si="136"/>
        <v>Non-Op</v>
      </c>
      <c r="BG1175" s="202" t="str">
        <f t="shared" si="135"/>
        <v>NO</v>
      </c>
      <c r="BH1175" s="202" t="str">
        <f t="shared" si="135"/>
        <v>NO</v>
      </c>
      <c r="BI1175" s="202" t="str">
        <f t="shared" si="133"/>
        <v/>
      </c>
      <c r="BK1175" s="202" t="b">
        <f t="shared" si="134"/>
        <v>1</v>
      </c>
      <c r="BL1175" s="202" t="b">
        <f t="shared" si="134"/>
        <v>1</v>
      </c>
      <c r="BM1175" s="202" t="b">
        <f t="shared" si="134"/>
        <v>1</v>
      </c>
      <c r="BN1175" s="202" t="b">
        <f t="shared" si="134"/>
        <v>1</v>
      </c>
      <c r="BO1175" s="202" t="b">
        <f t="shared" si="134"/>
        <v>1</v>
      </c>
      <c r="BP1175" s="202" t="b">
        <f t="shared" si="134"/>
        <v>1</v>
      </c>
      <c r="BQ1175" s="202" t="b">
        <f t="shared" si="134"/>
        <v>1</v>
      </c>
    </row>
    <row r="1176" spans="1:69" s="214" customFormat="1" ht="12" customHeight="1" x14ac:dyDescent="0.2">
      <c r="A1176" s="239">
        <v>24200821</v>
      </c>
      <c r="B1176" s="240" t="s">
        <v>2795</v>
      </c>
      <c r="C1176" s="200" t="s">
        <v>1472</v>
      </c>
      <c r="D1176" s="201" t="s">
        <v>478</v>
      </c>
      <c r="E1176" s="170"/>
      <c r="F1176" s="200"/>
      <c r="G1176" s="201"/>
      <c r="H1176" s="202" t="s">
        <v>1684</v>
      </c>
      <c r="I1176" s="202" t="s">
        <v>1684</v>
      </c>
      <c r="J1176" s="202" t="s">
        <v>1684</v>
      </c>
      <c r="K1176" s="202" t="s">
        <v>478</v>
      </c>
      <c r="L1176" s="202" t="s">
        <v>1685</v>
      </c>
      <c r="M1176" s="202" t="s">
        <v>1685</v>
      </c>
      <c r="N1176" s="202" t="s">
        <v>1684</v>
      </c>
      <c r="O1176" s="167"/>
      <c r="P1176" s="203">
        <v>-750.59</v>
      </c>
      <c r="Q1176" s="203">
        <v>-571.80999999999995</v>
      </c>
      <c r="R1176" s="203">
        <v>-4382.7</v>
      </c>
      <c r="S1176" s="203">
        <v>-4337.38</v>
      </c>
      <c r="T1176" s="203">
        <v>-4201.42</v>
      </c>
      <c r="U1176" s="203">
        <v>-3919.79</v>
      </c>
      <c r="V1176" s="203">
        <v>-3919.79</v>
      </c>
      <c r="W1176" s="203">
        <v>-3919.79</v>
      </c>
      <c r="X1176" s="203">
        <v>-3919.79</v>
      </c>
      <c r="Y1176" s="203">
        <v>-3919.79</v>
      </c>
      <c r="Z1176" s="203">
        <v>-24005.24</v>
      </c>
      <c r="AA1176" s="203">
        <v>-24005.24</v>
      </c>
      <c r="AB1176" s="203">
        <v>-24005.24</v>
      </c>
      <c r="AC1176" s="203"/>
      <c r="AD1176" s="203"/>
      <c r="AE1176" s="203">
        <v>-7790.0545833333335</v>
      </c>
      <c r="AF1176" s="270"/>
      <c r="AG1176" s="271"/>
      <c r="AH1176" s="205"/>
      <c r="AI1176" s="205"/>
      <c r="AJ1176" s="205"/>
      <c r="AK1176" s="206">
        <v>-7790.0545833333335</v>
      </c>
      <c r="AL1176" s="205">
        <v>-7790.0545833333335</v>
      </c>
      <c r="AM1176" s="207"/>
      <c r="AN1176" s="205"/>
      <c r="AO1176" s="208">
        <v>0</v>
      </c>
      <c r="AP1176" s="209"/>
      <c r="AQ1176" s="210">
        <v>-24005.24</v>
      </c>
      <c r="AR1176" s="205"/>
      <c r="AS1176" s="205"/>
      <c r="AT1176" s="205"/>
      <c r="AU1176" s="206">
        <v>-24005.24</v>
      </c>
      <c r="AV1176" s="205">
        <v>-24005.24</v>
      </c>
      <c r="AW1176" s="207"/>
      <c r="AX1176" s="205"/>
      <c r="AY1176" s="207">
        <v>0</v>
      </c>
      <c r="AZ1176" s="212" t="s">
        <v>4871</v>
      </c>
      <c r="BA1176" s="404"/>
      <c r="BC1176" s="202" t="str">
        <f t="shared" si="136"/>
        <v/>
      </c>
      <c r="BD1176" s="202" t="str">
        <f t="shared" si="136"/>
        <v/>
      </c>
      <c r="BE1176" s="202" t="str">
        <f t="shared" si="136"/>
        <v/>
      </c>
      <c r="BF1176" s="202" t="str">
        <f t="shared" si="136"/>
        <v>Non-Op</v>
      </c>
      <c r="BG1176" s="202" t="str">
        <f t="shared" si="135"/>
        <v>NO</v>
      </c>
      <c r="BH1176" s="202" t="str">
        <f t="shared" si="135"/>
        <v>NO</v>
      </c>
      <c r="BI1176" s="202" t="str">
        <f t="shared" si="133"/>
        <v/>
      </c>
      <c r="BK1176" s="202" t="b">
        <f t="shared" si="134"/>
        <v>1</v>
      </c>
      <c r="BL1176" s="202" t="b">
        <f t="shared" si="134"/>
        <v>1</v>
      </c>
      <c r="BM1176" s="202" t="b">
        <f t="shared" si="134"/>
        <v>1</v>
      </c>
      <c r="BN1176" s="202" t="b">
        <f t="shared" si="134"/>
        <v>1</v>
      </c>
      <c r="BO1176" s="202" t="b">
        <f t="shared" si="134"/>
        <v>1</v>
      </c>
      <c r="BP1176" s="202" t="b">
        <f t="shared" si="134"/>
        <v>1</v>
      </c>
      <c r="BQ1176" s="202" t="b">
        <f t="shared" si="134"/>
        <v>1</v>
      </c>
    </row>
    <row r="1177" spans="1:69" s="214" customFormat="1" ht="12" customHeight="1" x14ac:dyDescent="0.2">
      <c r="A1177" s="239">
        <v>24200831</v>
      </c>
      <c r="B1177" s="240" t="s">
        <v>2796</v>
      </c>
      <c r="C1177" s="200" t="s">
        <v>1473</v>
      </c>
      <c r="D1177" s="201" t="s">
        <v>478</v>
      </c>
      <c r="E1177" s="170"/>
      <c r="F1177" s="200"/>
      <c r="G1177" s="201"/>
      <c r="H1177" s="202" t="s">
        <v>1684</v>
      </c>
      <c r="I1177" s="202" t="s">
        <v>1684</v>
      </c>
      <c r="J1177" s="202" t="s">
        <v>1684</v>
      </c>
      <c r="K1177" s="202" t="s">
        <v>478</v>
      </c>
      <c r="L1177" s="202" t="s">
        <v>1685</v>
      </c>
      <c r="M1177" s="202" t="s">
        <v>1685</v>
      </c>
      <c r="N1177" s="202" t="s">
        <v>1684</v>
      </c>
      <c r="O1177" s="167"/>
      <c r="P1177" s="203">
        <v>-101836.32</v>
      </c>
      <c r="Q1177" s="203">
        <v>-101836.32</v>
      </c>
      <c r="R1177" s="203">
        <v>-103764.42</v>
      </c>
      <c r="S1177" s="203">
        <v>-103764.42</v>
      </c>
      <c r="T1177" s="203">
        <v>-103764.42</v>
      </c>
      <c r="U1177" s="203">
        <v>-103764.42</v>
      </c>
      <c r="V1177" s="203">
        <v>-103764.42</v>
      </c>
      <c r="W1177" s="203">
        <v>-103764.42</v>
      </c>
      <c r="X1177" s="203">
        <v>-103764.42</v>
      </c>
      <c r="Y1177" s="203">
        <v>-103764.42</v>
      </c>
      <c r="Z1177" s="203">
        <v>-116026.48</v>
      </c>
      <c r="AA1177" s="203">
        <v>-116026.48</v>
      </c>
      <c r="AB1177" s="203">
        <v>-116026.48</v>
      </c>
      <c r="AC1177" s="203"/>
      <c r="AD1177" s="203"/>
      <c r="AE1177" s="203">
        <v>-106078.00333333334</v>
      </c>
      <c r="AF1177" s="270"/>
      <c r="AG1177" s="271"/>
      <c r="AH1177" s="205"/>
      <c r="AI1177" s="205"/>
      <c r="AJ1177" s="205"/>
      <c r="AK1177" s="206">
        <v>-106078.00333333334</v>
      </c>
      <c r="AL1177" s="205">
        <v>-106078.00333333334</v>
      </c>
      <c r="AM1177" s="207"/>
      <c r="AN1177" s="205"/>
      <c r="AO1177" s="208">
        <v>0</v>
      </c>
      <c r="AP1177" s="209"/>
      <c r="AQ1177" s="210">
        <v>-116026.48</v>
      </c>
      <c r="AR1177" s="205"/>
      <c r="AS1177" s="205"/>
      <c r="AT1177" s="205"/>
      <c r="AU1177" s="206">
        <v>-116026.48</v>
      </c>
      <c r="AV1177" s="205">
        <v>-116026.48</v>
      </c>
      <c r="AW1177" s="207"/>
      <c r="AX1177" s="205"/>
      <c r="AY1177" s="207">
        <v>0</v>
      </c>
      <c r="AZ1177" s="212" t="s">
        <v>4871</v>
      </c>
      <c r="BA1177" s="404"/>
      <c r="BC1177" s="202" t="str">
        <f t="shared" si="136"/>
        <v/>
      </c>
      <c r="BD1177" s="202" t="str">
        <f t="shared" si="136"/>
        <v/>
      </c>
      <c r="BE1177" s="202" t="str">
        <f t="shared" si="136"/>
        <v/>
      </c>
      <c r="BF1177" s="202" t="str">
        <f t="shared" si="136"/>
        <v>Non-Op</v>
      </c>
      <c r="BG1177" s="202" t="str">
        <f t="shared" si="135"/>
        <v>NO</v>
      </c>
      <c r="BH1177" s="202" t="str">
        <f t="shared" si="135"/>
        <v>NO</v>
      </c>
      <c r="BI1177" s="202" t="str">
        <f t="shared" si="133"/>
        <v/>
      </c>
      <c r="BK1177" s="202" t="b">
        <f t="shared" si="134"/>
        <v>1</v>
      </c>
      <c r="BL1177" s="202" t="b">
        <f t="shared" si="134"/>
        <v>1</v>
      </c>
      <c r="BM1177" s="202" t="b">
        <f t="shared" si="134"/>
        <v>1</v>
      </c>
      <c r="BN1177" s="202" t="b">
        <f t="shared" si="134"/>
        <v>1</v>
      </c>
      <c r="BO1177" s="202" t="b">
        <f t="shared" si="134"/>
        <v>1</v>
      </c>
      <c r="BP1177" s="202" t="b">
        <f t="shared" si="134"/>
        <v>1</v>
      </c>
      <c r="BQ1177" s="202" t="b">
        <f t="shared" si="134"/>
        <v>1</v>
      </c>
    </row>
    <row r="1178" spans="1:69" s="214" customFormat="1" ht="12" customHeight="1" x14ac:dyDescent="0.2">
      <c r="A1178" s="239">
        <v>24200841</v>
      </c>
      <c r="B1178" s="240" t="s">
        <v>2797</v>
      </c>
      <c r="C1178" s="200" t="s">
        <v>1474</v>
      </c>
      <c r="D1178" s="201" t="s">
        <v>478</v>
      </c>
      <c r="E1178" s="170"/>
      <c r="F1178" s="200"/>
      <c r="G1178" s="201"/>
      <c r="H1178" s="202" t="s">
        <v>1684</v>
      </c>
      <c r="I1178" s="202" t="s">
        <v>1684</v>
      </c>
      <c r="J1178" s="202" t="s">
        <v>1684</v>
      </c>
      <c r="K1178" s="202" t="s">
        <v>478</v>
      </c>
      <c r="L1178" s="202" t="s">
        <v>1685</v>
      </c>
      <c r="M1178" s="202" t="s">
        <v>1685</v>
      </c>
      <c r="N1178" s="202" t="s">
        <v>1684</v>
      </c>
      <c r="O1178" s="167"/>
      <c r="P1178" s="203">
        <v>-311028.23</v>
      </c>
      <c r="Q1178" s="203">
        <v>-311028.23</v>
      </c>
      <c r="R1178" s="203">
        <v>-310413.58</v>
      </c>
      <c r="S1178" s="203">
        <v>-310413.58</v>
      </c>
      <c r="T1178" s="203">
        <v>-310413.58</v>
      </c>
      <c r="U1178" s="203">
        <v>-299973.56</v>
      </c>
      <c r="V1178" s="203">
        <v>-299973.56</v>
      </c>
      <c r="W1178" s="203">
        <v>-296523.26</v>
      </c>
      <c r="X1178" s="203">
        <v>-296523.26</v>
      </c>
      <c r="Y1178" s="203">
        <v>-296523.26</v>
      </c>
      <c r="Z1178" s="203">
        <v>-298507.64</v>
      </c>
      <c r="AA1178" s="203">
        <v>-298507.64</v>
      </c>
      <c r="AB1178" s="203">
        <v>-296201.06</v>
      </c>
      <c r="AC1178" s="203"/>
      <c r="AD1178" s="203"/>
      <c r="AE1178" s="203">
        <v>-302701.31625000003</v>
      </c>
      <c r="AF1178" s="270"/>
      <c r="AG1178" s="271"/>
      <c r="AH1178" s="205"/>
      <c r="AI1178" s="205"/>
      <c r="AJ1178" s="205"/>
      <c r="AK1178" s="206">
        <v>-302701.31625000003</v>
      </c>
      <c r="AL1178" s="205">
        <v>-302701.31625000003</v>
      </c>
      <c r="AM1178" s="207"/>
      <c r="AN1178" s="205"/>
      <c r="AO1178" s="208">
        <v>0</v>
      </c>
      <c r="AP1178" s="209"/>
      <c r="AQ1178" s="210">
        <v>-296201.06</v>
      </c>
      <c r="AR1178" s="205"/>
      <c r="AS1178" s="205"/>
      <c r="AT1178" s="205"/>
      <c r="AU1178" s="206">
        <v>-296201.06</v>
      </c>
      <c r="AV1178" s="205">
        <v>-296201.06</v>
      </c>
      <c r="AW1178" s="207"/>
      <c r="AX1178" s="205"/>
      <c r="AY1178" s="207">
        <v>0</v>
      </c>
      <c r="AZ1178" s="212" t="s">
        <v>4871</v>
      </c>
      <c r="BA1178" s="404"/>
      <c r="BC1178" s="202" t="str">
        <f t="shared" si="136"/>
        <v/>
      </c>
      <c r="BD1178" s="202" t="str">
        <f t="shared" si="136"/>
        <v/>
      </c>
      <c r="BE1178" s="202" t="str">
        <f t="shared" si="136"/>
        <v/>
      </c>
      <c r="BF1178" s="202" t="str">
        <f t="shared" si="136"/>
        <v>Non-Op</v>
      </c>
      <c r="BG1178" s="202" t="str">
        <f t="shared" si="135"/>
        <v>NO</v>
      </c>
      <c r="BH1178" s="202" t="str">
        <f t="shared" si="135"/>
        <v>NO</v>
      </c>
      <c r="BI1178" s="202" t="str">
        <f t="shared" si="133"/>
        <v/>
      </c>
      <c r="BK1178" s="202" t="b">
        <f t="shared" si="134"/>
        <v>1</v>
      </c>
      <c r="BL1178" s="202" t="b">
        <f t="shared" si="134"/>
        <v>1</v>
      </c>
      <c r="BM1178" s="202" t="b">
        <f t="shared" si="134"/>
        <v>1</v>
      </c>
      <c r="BN1178" s="202" t="b">
        <f t="shared" si="134"/>
        <v>1</v>
      </c>
      <c r="BO1178" s="202" t="b">
        <f t="shared" si="134"/>
        <v>1</v>
      </c>
      <c r="BP1178" s="202" t="b">
        <f t="shared" si="134"/>
        <v>1</v>
      </c>
      <c r="BQ1178" s="202" t="b">
        <f t="shared" si="134"/>
        <v>1</v>
      </c>
    </row>
    <row r="1179" spans="1:69" s="214" customFormat="1" ht="12" customHeight="1" x14ac:dyDescent="0.2">
      <c r="A1179" s="239">
        <v>24200851</v>
      </c>
      <c r="B1179" s="240" t="s">
        <v>2798</v>
      </c>
      <c r="C1179" s="200" t="s">
        <v>1475</v>
      </c>
      <c r="D1179" s="201" t="s">
        <v>478</v>
      </c>
      <c r="E1179" s="170"/>
      <c r="F1179" s="200"/>
      <c r="G1179" s="201"/>
      <c r="H1179" s="202" t="s">
        <v>1684</v>
      </c>
      <c r="I1179" s="202" t="s">
        <v>1684</v>
      </c>
      <c r="J1179" s="202" t="s">
        <v>1684</v>
      </c>
      <c r="K1179" s="202" t="s">
        <v>478</v>
      </c>
      <c r="L1179" s="202" t="s">
        <v>1685</v>
      </c>
      <c r="M1179" s="202" t="s">
        <v>1685</v>
      </c>
      <c r="N1179" s="202" t="s">
        <v>1684</v>
      </c>
      <c r="O1179" s="167"/>
      <c r="P1179" s="203">
        <v>-166133.60999999999</v>
      </c>
      <c r="Q1179" s="203">
        <v>-166133.60999999999</v>
      </c>
      <c r="R1179" s="203">
        <v>-175774.13</v>
      </c>
      <c r="S1179" s="203">
        <v>-149274.13</v>
      </c>
      <c r="T1179" s="203">
        <v>-147192.28</v>
      </c>
      <c r="U1179" s="203">
        <v>-147192.28</v>
      </c>
      <c r="V1179" s="203">
        <v>-147192.28</v>
      </c>
      <c r="W1179" s="203">
        <v>-147192.28</v>
      </c>
      <c r="X1179" s="203">
        <v>-147192.28</v>
      </c>
      <c r="Y1179" s="203">
        <v>-147192.28</v>
      </c>
      <c r="Z1179" s="203">
        <v>-144160.28</v>
      </c>
      <c r="AA1179" s="203">
        <v>-144537.20000000001</v>
      </c>
      <c r="AB1179" s="203">
        <v>-144537.20000000001</v>
      </c>
      <c r="AC1179" s="203"/>
      <c r="AD1179" s="203"/>
      <c r="AE1179" s="203">
        <v>-151530.70291666666</v>
      </c>
      <c r="AF1179" s="270"/>
      <c r="AG1179" s="271"/>
      <c r="AH1179" s="205"/>
      <c r="AI1179" s="205"/>
      <c r="AJ1179" s="205"/>
      <c r="AK1179" s="206">
        <v>-151530.70291666666</v>
      </c>
      <c r="AL1179" s="205">
        <v>-151530.70291666666</v>
      </c>
      <c r="AM1179" s="207"/>
      <c r="AN1179" s="205"/>
      <c r="AO1179" s="208">
        <v>0</v>
      </c>
      <c r="AP1179" s="209"/>
      <c r="AQ1179" s="210">
        <v>-144537.20000000001</v>
      </c>
      <c r="AR1179" s="205"/>
      <c r="AS1179" s="205"/>
      <c r="AT1179" s="205"/>
      <c r="AU1179" s="206">
        <v>-144537.20000000001</v>
      </c>
      <c r="AV1179" s="205">
        <v>-144537.20000000001</v>
      </c>
      <c r="AW1179" s="207"/>
      <c r="AX1179" s="205"/>
      <c r="AY1179" s="207">
        <v>0</v>
      </c>
      <c r="AZ1179" s="212" t="s">
        <v>4871</v>
      </c>
      <c r="BA1179" s="404"/>
      <c r="BC1179" s="202" t="str">
        <f t="shared" si="136"/>
        <v/>
      </c>
      <c r="BD1179" s="202" t="str">
        <f t="shared" si="136"/>
        <v/>
      </c>
      <c r="BE1179" s="202" t="str">
        <f t="shared" si="136"/>
        <v/>
      </c>
      <c r="BF1179" s="202" t="str">
        <f t="shared" si="136"/>
        <v>Non-Op</v>
      </c>
      <c r="BG1179" s="202" t="str">
        <f t="shared" si="135"/>
        <v>NO</v>
      </c>
      <c r="BH1179" s="202" t="str">
        <f t="shared" si="135"/>
        <v>NO</v>
      </c>
      <c r="BI1179" s="202" t="str">
        <f t="shared" si="133"/>
        <v/>
      </c>
      <c r="BK1179" s="202" t="b">
        <f t="shared" si="134"/>
        <v>1</v>
      </c>
      <c r="BL1179" s="202" t="b">
        <f t="shared" si="134"/>
        <v>1</v>
      </c>
      <c r="BM1179" s="202" t="b">
        <f t="shared" si="134"/>
        <v>1</v>
      </c>
      <c r="BN1179" s="202" t="b">
        <f t="shared" si="134"/>
        <v>1</v>
      </c>
      <c r="BO1179" s="202" t="b">
        <f t="shared" si="134"/>
        <v>1</v>
      </c>
      <c r="BP1179" s="202" t="b">
        <f t="shared" si="134"/>
        <v>1</v>
      </c>
      <c r="BQ1179" s="202" t="b">
        <f t="shared" si="134"/>
        <v>1</v>
      </c>
    </row>
    <row r="1180" spans="1:69" s="214" customFormat="1" ht="12" customHeight="1" x14ac:dyDescent="0.2">
      <c r="A1180" s="239">
        <v>24200871</v>
      </c>
      <c r="B1180" s="240" t="s">
        <v>2799</v>
      </c>
      <c r="C1180" s="200" t="s">
        <v>1476</v>
      </c>
      <c r="D1180" s="201" t="s">
        <v>478</v>
      </c>
      <c r="E1180" s="170"/>
      <c r="F1180" s="200"/>
      <c r="G1180" s="201"/>
      <c r="H1180" s="202" t="s">
        <v>1684</v>
      </c>
      <c r="I1180" s="202" t="s">
        <v>1684</v>
      </c>
      <c r="J1180" s="202" t="s">
        <v>1684</v>
      </c>
      <c r="K1180" s="202" t="s">
        <v>478</v>
      </c>
      <c r="L1180" s="202" t="s">
        <v>1685</v>
      </c>
      <c r="M1180" s="202" t="s">
        <v>1685</v>
      </c>
      <c r="N1180" s="202" t="s">
        <v>1684</v>
      </c>
      <c r="O1180" s="167"/>
      <c r="P1180" s="203">
        <v>-95736.22</v>
      </c>
      <c r="Q1180" s="203">
        <v>-95736.22</v>
      </c>
      <c r="R1180" s="203">
        <v>-95736.22</v>
      </c>
      <c r="S1180" s="203">
        <v>-95736.22</v>
      </c>
      <c r="T1180" s="203">
        <v>-95736.22</v>
      </c>
      <c r="U1180" s="203">
        <v>-95736.22</v>
      </c>
      <c r="V1180" s="203">
        <v>-95736.22</v>
      </c>
      <c r="W1180" s="203">
        <v>-95728.68</v>
      </c>
      <c r="X1180" s="203">
        <v>-95728.68</v>
      </c>
      <c r="Y1180" s="203">
        <v>-95728.68</v>
      </c>
      <c r="Z1180" s="203">
        <v>-97815.54</v>
      </c>
      <c r="AA1180" s="203">
        <v>-97815.54</v>
      </c>
      <c r="AB1180" s="203">
        <v>-97808.08</v>
      </c>
      <c r="AC1180" s="203"/>
      <c r="AD1180" s="203"/>
      <c r="AE1180" s="203">
        <v>-96167.215833333321</v>
      </c>
      <c r="AF1180" s="270"/>
      <c r="AG1180" s="271"/>
      <c r="AH1180" s="205"/>
      <c r="AI1180" s="205"/>
      <c r="AJ1180" s="205"/>
      <c r="AK1180" s="206">
        <v>-96167.215833333321</v>
      </c>
      <c r="AL1180" s="205">
        <v>-96167.215833333321</v>
      </c>
      <c r="AM1180" s="207"/>
      <c r="AN1180" s="205"/>
      <c r="AO1180" s="208">
        <v>0</v>
      </c>
      <c r="AP1180" s="209"/>
      <c r="AQ1180" s="210">
        <v>-97808.08</v>
      </c>
      <c r="AR1180" s="205"/>
      <c r="AS1180" s="205"/>
      <c r="AT1180" s="205"/>
      <c r="AU1180" s="206">
        <v>-97808.08</v>
      </c>
      <c r="AV1180" s="205">
        <v>-97808.08</v>
      </c>
      <c r="AW1180" s="207"/>
      <c r="AX1180" s="205"/>
      <c r="AY1180" s="207">
        <v>0</v>
      </c>
      <c r="AZ1180" s="212" t="s">
        <v>4871</v>
      </c>
      <c r="BA1180" s="404"/>
      <c r="BC1180" s="202" t="str">
        <f t="shared" si="136"/>
        <v/>
      </c>
      <c r="BD1180" s="202" t="str">
        <f t="shared" si="136"/>
        <v/>
      </c>
      <c r="BE1180" s="202" t="str">
        <f t="shared" si="136"/>
        <v/>
      </c>
      <c r="BF1180" s="202" t="str">
        <f t="shared" si="136"/>
        <v>Non-Op</v>
      </c>
      <c r="BG1180" s="202" t="str">
        <f t="shared" si="135"/>
        <v>NO</v>
      </c>
      <c r="BH1180" s="202" t="str">
        <f t="shared" si="135"/>
        <v>NO</v>
      </c>
      <c r="BI1180" s="202" t="str">
        <f t="shared" si="133"/>
        <v/>
      </c>
      <c r="BK1180" s="202" t="b">
        <f t="shared" si="134"/>
        <v>1</v>
      </c>
      <c r="BL1180" s="202" t="b">
        <f t="shared" si="134"/>
        <v>1</v>
      </c>
      <c r="BM1180" s="202" t="b">
        <f t="shared" si="134"/>
        <v>1</v>
      </c>
      <c r="BN1180" s="202" t="b">
        <f t="shared" si="134"/>
        <v>1</v>
      </c>
      <c r="BO1180" s="202" t="b">
        <f t="shared" si="134"/>
        <v>1</v>
      </c>
      <c r="BP1180" s="202" t="b">
        <f t="shared" si="134"/>
        <v>1</v>
      </c>
      <c r="BQ1180" s="202" t="b">
        <f t="shared" si="134"/>
        <v>1</v>
      </c>
    </row>
    <row r="1181" spans="1:69" s="214" customFormat="1" ht="12" customHeight="1" x14ac:dyDescent="0.2">
      <c r="A1181" s="239">
        <v>24200881</v>
      </c>
      <c r="B1181" s="240" t="s">
        <v>2800</v>
      </c>
      <c r="C1181" s="424" t="s">
        <v>1477</v>
      </c>
      <c r="D1181" s="201" t="s">
        <v>478</v>
      </c>
      <c r="E1181" s="170"/>
      <c r="F1181" s="424"/>
      <c r="G1181" s="201"/>
      <c r="H1181" s="202" t="s">
        <v>1684</v>
      </c>
      <c r="I1181" s="202" t="s">
        <v>1684</v>
      </c>
      <c r="J1181" s="202" t="s">
        <v>1684</v>
      </c>
      <c r="K1181" s="202" t="s">
        <v>478</v>
      </c>
      <c r="L1181" s="202" t="s">
        <v>1685</v>
      </c>
      <c r="M1181" s="202" t="s">
        <v>1685</v>
      </c>
      <c r="N1181" s="202" t="s">
        <v>1684</v>
      </c>
      <c r="O1181" s="167"/>
      <c r="P1181" s="203">
        <v>-275998.84000000003</v>
      </c>
      <c r="Q1181" s="203">
        <v>-275998.84000000003</v>
      </c>
      <c r="R1181" s="203">
        <v>-287567.46999999997</v>
      </c>
      <c r="S1181" s="203">
        <v>-231959.47</v>
      </c>
      <c r="T1181" s="203">
        <v>-231959.47</v>
      </c>
      <c r="U1181" s="203">
        <v>-231959.47</v>
      </c>
      <c r="V1181" s="203">
        <v>-231959.47</v>
      </c>
      <c r="W1181" s="203">
        <v>-231959.47</v>
      </c>
      <c r="X1181" s="203">
        <v>-231959.47</v>
      </c>
      <c r="Y1181" s="203">
        <v>-231959.47</v>
      </c>
      <c r="Z1181" s="203">
        <v>-297016.18</v>
      </c>
      <c r="AA1181" s="203">
        <v>-297016.18</v>
      </c>
      <c r="AB1181" s="203">
        <v>-297016.18</v>
      </c>
      <c r="AC1181" s="203"/>
      <c r="AD1181" s="203"/>
      <c r="AE1181" s="203">
        <v>-255651.87250000006</v>
      </c>
      <c r="AF1181" s="270"/>
      <c r="AG1181" s="271"/>
      <c r="AH1181" s="205"/>
      <c r="AI1181" s="205"/>
      <c r="AJ1181" s="205"/>
      <c r="AK1181" s="206">
        <v>-255651.87250000006</v>
      </c>
      <c r="AL1181" s="205">
        <v>-255651.87250000006</v>
      </c>
      <c r="AM1181" s="207"/>
      <c r="AN1181" s="205"/>
      <c r="AO1181" s="208">
        <v>0</v>
      </c>
      <c r="AP1181" s="209"/>
      <c r="AQ1181" s="210">
        <v>-297016.18</v>
      </c>
      <c r="AR1181" s="205"/>
      <c r="AS1181" s="205"/>
      <c r="AT1181" s="205"/>
      <c r="AU1181" s="206">
        <v>-297016.18</v>
      </c>
      <c r="AV1181" s="205">
        <v>-297016.18</v>
      </c>
      <c r="AW1181" s="207"/>
      <c r="AX1181" s="205"/>
      <c r="AY1181" s="207">
        <v>0</v>
      </c>
      <c r="AZ1181" s="212" t="s">
        <v>4871</v>
      </c>
      <c r="BA1181" s="404"/>
      <c r="BC1181" s="202" t="str">
        <f t="shared" si="136"/>
        <v/>
      </c>
      <c r="BD1181" s="202" t="str">
        <f t="shared" si="136"/>
        <v/>
      </c>
      <c r="BE1181" s="202" t="str">
        <f t="shared" si="136"/>
        <v/>
      </c>
      <c r="BF1181" s="202" t="str">
        <f t="shared" si="136"/>
        <v>Non-Op</v>
      </c>
      <c r="BG1181" s="202" t="str">
        <f t="shared" si="135"/>
        <v>NO</v>
      </c>
      <c r="BH1181" s="202" t="str">
        <f t="shared" si="135"/>
        <v>NO</v>
      </c>
      <c r="BI1181" s="202" t="str">
        <f t="shared" si="133"/>
        <v/>
      </c>
      <c r="BK1181" s="202" t="b">
        <f t="shared" si="134"/>
        <v>1</v>
      </c>
      <c r="BL1181" s="202" t="b">
        <f t="shared" si="134"/>
        <v>1</v>
      </c>
      <c r="BM1181" s="202" t="b">
        <f t="shared" si="134"/>
        <v>1</v>
      </c>
      <c r="BN1181" s="202" t="b">
        <f t="shared" si="134"/>
        <v>1</v>
      </c>
      <c r="BO1181" s="202" t="b">
        <f t="shared" si="134"/>
        <v>1</v>
      </c>
      <c r="BP1181" s="202" t="b">
        <f t="shared" si="134"/>
        <v>1</v>
      </c>
      <c r="BQ1181" s="202" t="b">
        <f t="shared" si="134"/>
        <v>1</v>
      </c>
    </row>
    <row r="1182" spans="1:69" s="214" customFormat="1" ht="12" customHeight="1" x14ac:dyDescent="0.2">
      <c r="A1182" s="239">
        <v>24200891</v>
      </c>
      <c r="B1182" s="240" t="s">
        <v>2801</v>
      </c>
      <c r="C1182" s="424" t="s">
        <v>1478</v>
      </c>
      <c r="D1182" s="201" t="s">
        <v>478</v>
      </c>
      <c r="E1182" s="170"/>
      <c r="F1182" s="424"/>
      <c r="G1182" s="201"/>
      <c r="H1182" s="202" t="s">
        <v>1684</v>
      </c>
      <c r="I1182" s="202" t="s">
        <v>1684</v>
      </c>
      <c r="J1182" s="202" t="s">
        <v>1684</v>
      </c>
      <c r="K1182" s="202" t="s">
        <v>478</v>
      </c>
      <c r="L1182" s="202" t="s">
        <v>1685</v>
      </c>
      <c r="M1182" s="202" t="s">
        <v>1685</v>
      </c>
      <c r="N1182" s="202" t="s">
        <v>1684</v>
      </c>
      <c r="O1182" s="167"/>
      <c r="P1182" s="203">
        <v>-68365.279999999999</v>
      </c>
      <c r="Q1182" s="203">
        <v>-68365.279999999999</v>
      </c>
      <c r="R1182" s="203">
        <v>-68365.279999999999</v>
      </c>
      <c r="S1182" s="203">
        <v>-68365.279999999999</v>
      </c>
      <c r="T1182" s="203">
        <v>-68365.279999999999</v>
      </c>
      <c r="U1182" s="203">
        <v>-68365.279999999999</v>
      </c>
      <c r="V1182" s="203">
        <v>-68365.279999999999</v>
      </c>
      <c r="W1182" s="203">
        <v>-68365.279999999999</v>
      </c>
      <c r="X1182" s="203">
        <v>-68365.279999999999</v>
      </c>
      <c r="Y1182" s="203">
        <v>-68365.279999999999</v>
      </c>
      <c r="Z1182" s="203">
        <v>-69855.64</v>
      </c>
      <c r="AA1182" s="203">
        <v>-69855.64</v>
      </c>
      <c r="AB1182" s="203">
        <v>-69855.64</v>
      </c>
      <c r="AC1182" s="203"/>
      <c r="AD1182" s="203"/>
      <c r="AE1182" s="203">
        <v>-68675.771666666682</v>
      </c>
      <c r="AF1182" s="270"/>
      <c r="AG1182" s="271"/>
      <c r="AH1182" s="205"/>
      <c r="AI1182" s="205"/>
      <c r="AJ1182" s="205"/>
      <c r="AK1182" s="206">
        <v>-68675.771666666682</v>
      </c>
      <c r="AL1182" s="205">
        <v>-68675.771666666682</v>
      </c>
      <c r="AM1182" s="207"/>
      <c r="AN1182" s="205"/>
      <c r="AO1182" s="208">
        <v>0</v>
      </c>
      <c r="AP1182" s="209"/>
      <c r="AQ1182" s="210">
        <v>-69855.64</v>
      </c>
      <c r="AR1182" s="205"/>
      <c r="AS1182" s="205"/>
      <c r="AT1182" s="205"/>
      <c r="AU1182" s="206">
        <v>-69855.64</v>
      </c>
      <c r="AV1182" s="205">
        <v>-69855.64</v>
      </c>
      <c r="AW1182" s="207"/>
      <c r="AX1182" s="205"/>
      <c r="AY1182" s="207">
        <v>0</v>
      </c>
      <c r="AZ1182" s="212" t="s">
        <v>4871</v>
      </c>
      <c r="BA1182" s="404"/>
      <c r="BC1182" s="202" t="str">
        <f t="shared" si="136"/>
        <v/>
      </c>
      <c r="BD1182" s="202" t="str">
        <f t="shared" si="136"/>
        <v/>
      </c>
      <c r="BE1182" s="202" t="str">
        <f t="shared" si="136"/>
        <v/>
      </c>
      <c r="BF1182" s="202" t="str">
        <f t="shared" si="136"/>
        <v>Non-Op</v>
      </c>
      <c r="BG1182" s="202" t="str">
        <f t="shared" si="135"/>
        <v>NO</v>
      </c>
      <c r="BH1182" s="202" t="str">
        <f t="shared" si="135"/>
        <v>NO</v>
      </c>
      <c r="BI1182" s="202" t="str">
        <f t="shared" si="133"/>
        <v/>
      </c>
      <c r="BK1182" s="202" t="b">
        <f t="shared" si="134"/>
        <v>1</v>
      </c>
      <c r="BL1182" s="202" t="b">
        <f t="shared" si="134"/>
        <v>1</v>
      </c>
      <c r="BM1182" s="202" t="b">
        <f t="shared" si="134"/>
        <v>1</v>
      </c>
      <c r="BN1182" s="202" t="b">
        <f t="shared" si="134"/>
        <v>1</v>
      </c>
      <c r="BO1182" s="202" t="b">
        <f t="shared" si="134"/>
        <v>1</v>
      </c>
      <c r="BP1182" s="202" t="b">
        <f t="shared" si="134"/>
        <v>1</v>
      </c>
      <c r="BQ1182" s="202" t="b">
        <f t="shared" si="134"/>
        <v>1</v>
      </c>
    </row>
    <row r="1183" spans="1:69" s="214" customFormat="1" ht="12" customHeight="1" x14ac:dyDescent="0.2">
      <c r="A1183" s="239">
        <v>24200901</v>
      </c>
      <c r="B1183" s="240" t="s">
        <v>2802</v>
      </c>
      <c r="C1183" s="424" t="s">
        <v>1121</v>
      </c>
      <c r="D1183" s="201" t="s">
        <v>478</v>
      </c>
      <c r="E1183" s="170"/>
      <c r="F1183" s="424"/>
      <c r="G1183" s="201"/>
      <c r="H1183" s="202" t="s">
        <v>1684</v>
      </c>
      <c r="I1183" s="202" t="s">
        <v>1684</v>
      </c>
      <c r="J1183" s="202" t="s">
        <v>1684</v>
      </c>
      <c r="K1183" s="202" t="s">
        <v>478</v>
      </c>
      <c r="L1183" s="202" t="s">
        <v>1685</v>
      </c>
      <c r="M1183" s="202" t="s">
        <v>1685</v>
      </c>
      <c r="N1183" s="202" t="s">
        <v>1684</v>
      </c>
      <c r="O1183" s="167"/>
      <c r="P1183" s="203">
        <v>-165965.81</v>
      </c>
      <c r="Q1183" s="203">
        <v>-165965.81</v>
      </c>
      <c r="R1183" s="203">
        <v>-165965.81</v>
      </c>
      <c r="S1183" s="203">
        <v>-165965.81</v>
      </c>
      <c r="T1183" s="203">
        <v>-165965.81</v>
      </c>
      <c r="U1183" s="203">
        <v>-165965.81</v>
      </c>
      <c r="V1183" s="203">
        <v>-165965.81</v>
      </c>
      <c r="W1183" s="203">
        <v>-165965.81</v>
      </c>
      <c r="X1183" s="203">
        <v>-165965.81</v>
      </c>
      <c r="Y1183" s="203">
        <v>-165965.81</v>
      </c>
      <c r="Z1183" s="203">
        <v>-169583.86</v>
      </c>
      <c r="AA1183" s="203">
        <v>-169583.86</v>
      </c>
      <c r="AB1183" s="203">
        <v>-169583.86</v>
      </c>
      <c r="AC1183" s="203"/>
      <c r="AD1183" s="203"/>
      <c r="AE1183" s="203">
        <v>-166719.57041666668</v>
      </c>
      <c r="AF1183" s="270"/>
      <c r="AG1183" s="271"/>
      <c r="AH1183" s="205"/>
      <c r="AI1183" s="205"/>
      <c r="AJ1183" s="205"/>
      <c r="AK1183" s="206">
        <v>-166719.57041666668</v>
      </c>
      <c r="AL1183" s="205">
        <v>-166719.57041666668</v>
      </c>
      <c r="AM1183" s="207"/>
      <c r="AN1183" s="205"/>
      <c r="AO1183" s="208">
        <v>0</v>
      </c>
      <c r="AP1183" s="209"/>
      <c r="AQ1183" s="210">
        <v>-169583.86</v>
      </c>
      <c r="AR1183" s="205"/>
      <c r="AS1183" s="205"/>
      <c r="AT1183" s="205"/>
      <c r="AU1183" s="206">
        <v>-169583.86</v>
      </c>
      <c r="AV1183" s="205">
        <v>-169583.86</v>
      </c>
      <c r="AW1183" s="207"/>
      <c r="AX1183" s="205"/>
      <c r="AY1183" s="207">
        <v>0</v>
      </c>
      <c r="AZ1183" s="212" t="s">
        <v>4871</v>
      </c>
      <c r="BA1183" s="404"/>
      <c r="BC1183" s="202" t="str">
        <f t="shared" si="136"/>
        <v/>
      </c>
      <c r="BD1183" s="202" t="str">
        <f t="shared" si="136"/>
        <v/>
      </c>
      <c r="BE1183" s="202" t="str">
        <f t="shared" si="136"/>
        <v/>
      </c>
      <c r="BF1183" s="202" t="str">
        <f t="shared" si="136"/>
        <v>Non-Op</v>
      </c>
      <c r="BG1183" s="202" t="str">
        <f t="shared" si="135"/>
        <v>NO</v>
      </c>
      <c r="BH1183" s="202" t="str">
        <f t="shared" si="135"/>
        <v>NO</v>
      </c>
      <c r="BI1183" s="202" t="str">
        <f t="shared" si="133"/>
        <v/>
      </c>
      <c r="BK1183" s="202" t="b">
        <f t="shared" si="134"/>
        <v>1</v>
      </c>
      <c r="BL1183" s="202" t="b">
        <f t="shared" si="134"/>
        <v>1</v>
      </c>
      <c r="BM1183" s="202" t="b">
        <f t="shared" si="134"/>
        <v>1</v>
      </c>
      <c r="BN1183" s="202" t="b">
        <f t="shared" si="134"/>
        <v>1</v>
      </c>
      <c r="BO1183" s="202" t="b">
        <f t="shared" si="134"/>
        <v>1</v>
      </c>
      <c r="BP1183" s="202" t="b">
        <f t="shared" si="134"/>
        <v>1</v>
      </c>
      <c r="BQ1183" s="202" t="b">
        <f t="shared" si="134"/>
        <v>1</v>
      </c>
    </row>
    <row r="1184" spans="1:69" s="214" customFormat="1" ht="12" customHeight="1" x14ac:dyDescent="0.2">
      <c r="A1184" s="239">
        <v>24200911</v>
      </c>
      <c r="B1184" s="240" t="s">
        <v>2803</v>
      </c>
      <c r="C1184" s="424" t="s">
        <v>1479</v>
      </c>
      <c r="D1184" s="201" t="s">
        <v>478</v>
      </c>
      <c r="E1184" s="170"/>
      <c r="F1184" s="424"/>
      <c r="G1184" s="201"/>
      <c r="H1184" s="202" t="s">
        <v>1684</v>
      </c>
      <c r="I1184" s="202" t="s">
        <v>1684</v>
      </c>
      <c r="J1184" s="202" t="s">
        <v>1684</v>
      </c>
      <c r="K1184" s="202" t="s">
        <v>478</v>
      </c>
      <c r="L1184" s="202" t="s">
        <v>1685</v>
      </c>
      <c r="M1184" s="202" t="s">
        <v>1685</v>
      </c>
      <c r="N1184" s="202" t="s">
        <v>1684</v>
      </c>
      <c r="O1184" s="167"/>
      <c r="P1184" s="203">
        <v>-15084.14</v>
      </c>
      <c r="Q1184" s="203">
        <v>-15084.14</v>
      </c>
      <c r="R1184" s="203">
        <v>-15084.14</v>
      </c>
      <c r="S1184" s="203">
        <v>-15084.14</v>
      </c>
      <c r="T1184" s="203">
        <v>-15084.14</v>
      </c>
      <c r="U1184" s="203">
        <v>-15084.14</v>
      </c>
      <c r="V1184" s="203">
        <v>-15084.14</v>
      </c>
      <c r="W1184" s="203">
        <v>-15084.14</v>
      </c>
      <c r="X1184" s="203">
        <v>-15084.14</v>
      </c>
      <c r="Y1184" s="203">
        <v>-15084.14</v>
      </c>
      <c r="Z1184" s="203">
        <v>-15412.97</v>
      </c>
      <c r="AA1184" s="203">
        <v>-15412.97</v>
      </c>
      <c r="AB1184" s="203">
        <v>-15412.97</v>
      </c>
      <c r="AC1184" s="203"/>
      <c r="AD1184" s="203"/>
      <c r="AE1184" s="203">
        <v>-15152.64625</v>
      </c>
      <c r="AF1184" s="270"/>
      <c r="AG1184" s="271"/>
      <c r="AH1184" s="205"/>
      <c r="AI1184" s="205"/>
      <c r="AJ1184" s="205"/>
      <c r="AK1184" s="206">
        <v>-15152.64625</v>
      </c>
      <c r="AL1184" s="205">
        <v>-15152.64625</v>
      </c>
      <c r="AM1184" s="207"/>
      <c r="AN1184" s="205"/>
      <c r="AO1184" s="208">
        <v>0</v>
      </c>
      <c r="AP1184" s="209"/>
      <c r="AQ1184" s="210">
        <v>-15412.97</v>
      </c>
      <c r="AR1184" s="205"/>
      <c r="AS1184" s="205"/>
      <c r="AT1184" s="205"/>
      <c r="AU1184" s="206">
        <v>-15412.97</v>
      </c>
      <c r="AV1184" s="205">
        <v>-15412.97</v>
      </c>
      <c r="AW1184" s="207"/>
      <c r="AX1184" s="205"/>
      <c r="AY1184" s="207">
        <v>0</v>
      </c>
      <c r="AZ1184" s="212" t="s">
        <v>4871</v>
      </c>
      <c r="BA1184" s="404"/>
      <c r="BC1184" s="202" t="str">
        <f t="shared" si="136"/>
        <v/>
      </c>
      <c r="BD1184" s="202" t="str">
        <f t="shared" si="136"/>
        <v/>
      </c>
      <c r="BE1184" s="202" t="str">
        <f t="shared" si="136"/>
        <v/>
      </c>
      <c r="BF1184" s="202" t="str">
        <f t="shared" si="136"/>
        <v>Non-Op</v>
      </c>
      <c r="BG1184" s="202" t="str">
        <f t="shared" si="135"/>
        <v>NO</v>
      </c>
      <c r="BH1184" s="202" t="str">
        <f t="shared" si="135"/>
        <v>NO</v>
      </c>
      <c r="BI1184" s="202" t="str">
        <f t="shared" si="133"/>
        <v/>
      </c>
      <c r="BK1184" s="202" t="b">
        <f t="shared" si="134"/>
        <v>1</v>
      </c>
      <c r="BL1184" s="202" t="b">
        <f t="shared" si="134"/>
        <v>1</v>
      </c>
      <c r="BM1184" s="202" t="b">
        <f t="shared" si="134"/>
        <v>1</v>
      </c>
      <c r="BN1184" s="202" t="b">
        <f t="shared" si="134"/>
        <v>1</v>
      </c>
      <c r="BO1184" s="202" t="b">
        <f t="shared" si="134"/>
        <v>1</v>
      </c>
      <c r="BP1184" s="202" t="b">
        <f t="shared" si="134"/>
        <v>1</v>
      </c>
      <c r="BQ1184" s="202" t="b">
        <f t="shared" si="134"/>
        <v>1</v>
      </c>
    </row>
    <row r="1185" spans="1:69" s="214" customFormat="1" ht="12" customHeight="1" x14ac:dyDescent="0.2">
      <c r="A1185" s="239">
        <v>24200921</v>
      </c>
      <c r="B1185" s="240" t="s">
        <v>2804</v>
      </c>
      <c r="C1185" s="424" t="s">
        <v>1122</v>
      </c>
      <c r="D1185" s="201" t="s">
        <v>478</v>
      </c>
      <c r="E1185" s="170"/>
      <c r="F1185" s="424"/>
      <c r="G1185" s="201"/>
      <c r="H1185" s="202" t="s">
        <v>1684</v>
      </c>
      <c r="I1185" s="202" t="s">
        <v>1684</v>
      </c>
      <c r="J1185" s="202" t="s">
        <v>1684</v>
      </c>
      <c r="K1185" s="202" t="s">
        <v>478</v>
      </c>
      <c r="L1185" s="202" t="s">
        <v>1685</v>
      </c>
      <c r="M1185" s="202" t="s">
        <v>1685</v>
      </c>
      <c r="N1185" s="202" t="s">
        <v>1684</v>
      </c>
      <c r="O1185" s="167"/>
      <c r="P1185" s="203">
        <v>-2262847.4900000002</v>
      </c>
      <c r="Q1185" s="203">
        <v>-2262847.4900000002</v>
      </c>
      <c r="R1185" s="203">
        <v>-2262847.4900000002</v>
      </c>
      <c r="S1185" s="203">
        <v>-2262847.4900000002</v>
      </c>
      <c r="T1185" s="203">
        <v>-2262847.4900000002</v>
      </c>
      <c r="U1185" s="203">
        <v>-2262847.4900000002</v>
      </c>
      <c r="V1185" s="203">
        <v>-2262847.4900000002</v>
      </c>
      <c r="W1185" s="203">
        <v>-2262847.4900000002</v>
      </c>
      <c r="X1185" s="203">
        <v>-2262847.4900000002</v>
      </c>
      <c r="Y1185" s="203">
        <v>-2262847.4900000002</v>
      </c>
      <c r="Z1185" s="203">
        <v>-2309380.5499999998</v>
      </c>
      <c r="AA1185" s="203">
        <v>-2309380.5499999998</v>
      </c>
      <c r="AB1185" s="203">
        <v>-2309380.5499999998</v>
      </c>
      <c r="AC1185" s="203"/>
      <c r="AD1185" s="203"/>
      <c r="AE1185" s="203">
        <v>-2272541.8775000004</v>
      </c>
      <c r="AF1185" s="270"/>
      <c r="AG1185" s="271"/>
      <c r="AH1185" s="205"/>
      <c r="AI1185" s="205"/>
      <c r="AJ1185" s="205"/>
      <c r="AK1185" s="206">
        <v>-2272541.8775000004</v>
      </c>
      <c r="AL1185" s="205">
        <v>-2272541.8775000004</v>
      </c>
      <c r="AM1185" s="207"/>
      <c r="AN1185" s="205"/>
      <c r="AO1185" s="208">
        <v>0</v>
      </c>
      <c r="AP1185" s="209"/>
      <c r="AQ1185" s="210">
        <v>-2309380.5499999998</v>
      </c>
      <c r="AR1185" s="205"/>
      <c r="AS1185" s="205"/>
      <c r="AT1185" s="205"/>
      <c r="AU1185" s="206">
        <v>-2309380.5499999998</v>
      </c>
      <c r="AV1185" s="205">
        <v>-2309380.5499999998</v>
      </c>
      <c r="AW1185" s="207"/>
      <c r="AX1185" s="205"/>
      <c r="AY1185" s="207">
        <v>0</v>
      </c>
      <c r="AZ1185" s="212" t="s">
        <v>4871</v>
      </c>
      <c r="BA1185" s="404"/>
      <c r="BC1185" s="202" t="str">
        <f t="shared" si="136"/>
        <v/>
      </c>
      <c r="BD1185" s="202" t="str">
        <f t="shared" si="136"/>
        <v/>
      </c>
      <c r="BE1185" s="202" t="str">
        <f t="shared" si="136"/>
        <v/>
      </c>
      <c r="BF1185" s="202" t="str">
        <f t="shared" si="136"/>
        <v>Non-Op</v>
      </c>
      <c r="BG1185" s="202" t="str">
        <f t="shared" si="135"/>
        <v>NO</v>
      </c>
      <c r="BH1185" s="202" t="str">
        <f t="shared" si="135"/>
        <v>NO</v>
      </c>
      <c r="BI1185" s="202" t="str">
        <f t="shared" si="133"/>
        <v/>
      </c>
      <c r="BK1185" s="202" t="b">
        <f t="shared" si="134"/>
        <v>1</v>
      </c>
      <c r="BL1185" s="202" t="b">
        <f t="shared" si="134"/>
        <v>1</v>
      </c>
      <c r="BM1185" s="202" t="b">
        <f t="shared" si="134"/>
        <v>1</v>
      </c>
      <c r="BN1185" s="202" t="b">
        <f t="shared" si="134"/>
        <v>1</v>
      </c>
      <c r="BO1185" s="202" t="b">
        <f t="shared" si="134"/>
        <v>1</v>
      </c>
      <c r="BP1185" s="202" t="b">
        <f t="shared" si="134"/>
        <v>1</v>
      </c>
      <c r="BQ1185" s="202" t="b">
        <f t="shared" si="134"/>
        <v>1</v>
      </c>
    </row>
    <row r="1186" spans="1:69" s="214" customFormat="1" ht="12" customHeight="1" x14ac:dyDescent="0.2">
      <c r="A1186" s="239">
        <v>24200931</v>
      </c>
      <c r="B1186" s="240" t="s">
        <v>2805</v>
      </c>
      <c r="C1186" s="424" t="s">
        <v>1480</v>
      </c>
      <c r="D1186" s="201" t="s">
        <v>478</v>
      </c>
      <c r="E1186" s="170"/>
      <c r="F1186" s="424"/>
      <c r="G1186" s="201"/>
      <c r="H1186" s="202" t="s">
        <v>1684</v>
      </c>
      <c r="I1186" s="202" t="s">
        <v>1684</v>
      </c>
      <c r="J1186" s="202" t="s">
        <v>1684</v>
      </c>
      <c r="K1186" s="202" t="s">
        <v>478</v>
      </c>
      <c r="L1186" s="202" t="s">
        <v>1685</v>
      </c>
      <c r="M1186" s="202" t="s">
        <v>1685</v>
      </c>
      <c r="N1186" s="202" t="s">
        <v>1684</v>
      </c>
      <c r="O1186" s="167"/>
      <c r="P1186" s="203">
        <v>-98071.89</v>
      </c>
      <c r="Q1186" s="203">
        <v>-101251.89</v>
      </c>
      <c r="R1186" s="203">
        <v>-105619.67</v>
      </c>
      <c r="S1186" s="203">
        <v>-105257.31</v>
      </c>
      <c r="T1186" s="203">
        <v>-101737.86</v>
      </c>
      <c r="U1186" s="203">
        <v>-101737.86</v>
      </c>
      <c r="V1186" s="203">
        <v>-101737.86</v>
      </c>
      <c r="W1186" s="203">
        <v>-101702.95</v>
      </c>
      <c r="X1186" s="203">
        <v>-42883.63</v>
      </c>
      <c r="Y1186" s="203">
        <v>-42883.63</v>
      </c>
      <c r="Z1186" s="203">
        <v>-93818.49</v>
      </c>
      <c r="AA1186" s="203">
        <v>-93806.14</v>
      </c>
      <c r="AB1186" s="203">
        <v>-93806.14</v>
      </c>
      <c r="AC1186" s="203"/>
      <c r="AD1186" s="203"/>
      <c r="AE1186" s="203">
        <v>-90698.025416666656</v>
      </c>
      <c r="AF1186" s="270"/>
      <c r="AG1186" s="271"/>
      <c r="AH1186" s="205"/>
      <c r="AI1186" s="205"/>
      <c r="AJ1186" s="205"/>
      <c r="AK1186" s="206">
        <v>-90698.025416666656</v>
      </c>
      <c r="AL1186" s="205">
        <v>-90698.025416666656</v>
      </c>
      <c r="AM1186" s="207"/>
      <c r="AN1186" s="205"/>
      <c r="AO1186" s="208">
        <v>0</v>
      </c>
      <c r="AP1186" s="209"/>
      <c r="AQ1186" s="210">
        <v>-93806.14</v>
      </c>
      <c r="AR1186" s="205"/>
      <c r="AS1186" s="205"/>
      <c r="AT1186" s="205"/>
      <c r="AU1186" s="206">
        <v>-93806.14</v>
      </c>
      <c r="AV1186" s="205">
        <v>-93806.14</v>
      </c>
      <c r="AW1186" s="207"/>
      <c r="AX1186" s="205"/>
      <c r="AY1186" s="207">
        <v>0</v>
      </c>
      <c r="AZ1186" s="212" t="s">
        <v>4871</v>
      </c>
      <c r="BA1186" s="404"/>
      <c r="BC1186" s="202" t="str">
        <f t="shared" si="136"/>
        <v/>
      </c>
      <c r="BD1186" s="202" t="str">
        <f t="shared" si="136"/>
        <v/>
      </c>
      <c r="BE1186" s="202" t="str">
        <f t="shared" si="136"/>
        <v/>
      </c>
      <c r="BF1186" s="202" t="str">
        <f t="shared" si="136"/>
        <v>Non-Op</v>
      </c>
      <c r="BG1186" s="202" t="str">
        <f t="shared" si="135"/>
        <v>NO</v>
      </c>
      <c r="BH1186" s="202" t="str">
        <f t="shared" si="135"/>
        <v>NO</v>
      </c>
      <c r="BI1186" s="202" t="str">
        <f t="shared" si="133"/>
        <v/>
      </c>
      <c r="BK1186" s="202" t="b">
        <f t="shared" si="134"/>
        <v>1</v>
      </c>
      <c r="BL1186" s="202" t="b">
        <f t="shared" si="134"/>
        <v>1</v>
      </c>
      <c r="BM1186" s="202" t="b">
        <f t="shared" si="134"/>
        <v>1</v>
      </c>
      <c r="BN1186" s="202" t="b">
        <f t="shared" si="134"/>
        <v>1</v>
      </c>
      <c r="BO1186" s="202" t="b">
        <f t="shared" si="134"/>
        <v>1</v>
      </c>
      <c r="BP1186" s="202" t="b">
        <f t="shared" si="134"/>
        <v>1</v>
      </c>
      <c r="BQ1186" s="202" t="b">
        <f t="shared" si="134"/>
        <v>1</v>
      </c>
    </row>
    <row r="1187" spans="1:69" s="214" customFormat="1" ht="12" customHeight="1" x14ac:dyDescent="0.2">
      <c r="A1187" s="239">
        <v>24200941</v>
      </c>
      <c r="B1187" s="240" t="s">
        <v>2806</v>
      </c>
      <c r="C1187" s="424" t="s">
        <v>1481</v>
      </c>
      <c r="D1187" s="201" t="s">
        <v>478</v>
      </c>
      <c r="E1187" s="170"/>
      <c r="F1187" s="424"/>
      <c r="G1187" s="201"/>
      <c r="H1187" s="202" t="s">
        <v>1684</v>
      </c>
      <c r="I1187" s="202" t="s">
        <v>1684</v>
      </c>
      <c r="J1187" s="202" t="s">
        <v>1684</v>
      </c>
      <c r="K1187" s="202" t="s">
        <v>478</v>
      </c>
      <c r="L1187" s="202" t="s">
        <v>1685</v>
      </c>
      <c r="M1187" s="202" t="s">
        <v>1685</v>
      </c>
      <c r="N1187" s="202" t="s">
        <v>1684</v>
      </c>
      <c r="O1187" s="167"/>
      <c r="P1187" s="203">
        <v>-68984.75</v>
      </c>
      <c r="Q1187" s="203">
        <v>-68984.75</v>
      </c>
      <c r="R1187" s="203">
        <v>-68984.75</v>
      </c>
      <c r="S1187" s="203">
        <v>-68984.75</v>
      </c>
      <c r="T1187" s="203">
        <v>-68984.75</v>
      </c>
      <c r="U1187" s="203">
        <v>-68984.75</v>
      </c>
      <c r="V1187" s="203">
        <v>-68984.75</v>
      </c>
      <c r="W1187" s="203">
        <v>-68984.75</v>
      </c>
      <c r="X1187" s="203">
        <v>-68984.75</v>
      </c>
      <c r="Y1187" s="203">
        <v>-68984.75</v>
      </c>
      <c r="Z1187" s="203">
        <v>-70488.63</v>
      </c>
      <c r="AA1187" s="203">
        <v>-70488.63</v>
      </c>
      <c r="AB1187" s="203">
        <v>-70488.63</v>
      </c>
      <c r="AC1187" s="203"/>
      <c r="AD1187" s="203"/>
      <c r="AE1187" s="203">
        <v>-69298.058333333334</v>
      </c>
      <c r="AF1187" s="270"/>
      <c r="AG1187" s="271"/>
      <c r="AH1187" s="205"/>
      <c r="AI1187" s="205"/>
      <c r="AJ1187" s="205"/>
      <c r="AK1187" s="206">
        <v>-69298.058333333334</v>
      </c>
      <c r="AL1187" s="205">
        <v>-69298.058333333334</v>
      </c>
      <c r="AM1187" s="207"/>
      <c r="AN1187" s="205"/>
      <c r="AO1187" s="208">
        <v>0</v>
      </c>
      <c r="AP1187" s="209"/>
      <c r="AQ1187" s="210">
        <v>-70488.63</v>
      </c>
      <c r="AR1187" s="205"/>
      <c r="AS1187" s="205"/>
      <c r="AT1187" s="205"/>
      <c r="AU1187" s="206">
        <v>-70488.63</v>
      </c>
      <c r="AV1187" s="205">
        <v>-70488.63</v>
      </c>
      <c r="AW1187" s="207"/>
      <c r="AX1187" s="205"/>
      <c r="AY1187" s="207">
        <v>0</v>
      </c>
      <c r="AZ1187" s="212" t="s">
        <v>4871</v>
      </c>
      <c r="BA1187" s="404"/>
      <c r="BC1187" s="202" t="str">
        <f t="shared" si="136"/>
        <v/>
      </c>
      <c r="BD1187" s="202" t="str">
        <f t="shared" si="136"/>
        <v/>
      </c>
      <c r="BE1187" s="202" t="str">
        <f t="shared" si="136"/>
        <v/>
      </c>
      <c r="BF1187" s="202" t="str">
        <f t="shared" si="136"/>
        <v>Non-Op</v>
      </c>
      <c r="BG1187" s="202" t="str">
        <f t="shared" si="135"/>
        <v>NO</v>
      </c>
      <c r="BH1187" s="202" t="str">
        <f t="shared" si="135"/>
        <v>NO</v>
      </c>
      <c r="BI1187" s="202" t="str">
        <f t="shared" si="133"/>
        <v/>
      </c>
      <c r="BK1187" s="202" t="b">
        <f t="shared" si="134"/>
        <v>1</v>
      </c>
      <c r="BL1187" s="202" t="b">
        <f t="shared" si="134"/>
        <v>1</v>
      </c>
      <c r="BM1187" s="202" t="b">
        <f t="shared" si="134"/>
        <v>1</v>
      </c>
      <c r="BN1187" s="202" t="b">
        <f t="shared" si="134"/>
        <v>1</v>
      </c>
      <c r="BO1187" s="202" t="b">
        <f t="shared" si="134"/>
        <v>1</v>
      </c>
      <c r="BP1187" s="202" t="b">
        <f t="shared" si="134"/>
        <v>1</v>
      </c>
      <c r="BQ1187" s="202" t="b">
        <f t="shared" si="134"/>
        <v>1</v>
      </c>
    </row>
    <row r="1188" spans="1:69" s="214" customFormat="1" ht="12" customHeight="1" x14ac:dyDescent="0.2">
      <c r="A1188" s="239">
        <v>24200951</v>
      </c>
      <c r="B1188" s="240" t="s">
        <v>2807</v>
      </c>
      <c r="C1188" s="424" t="s">
        <v>1482</v>
      </c>
      <c r="D1188" s="201" t="s">
        <v>478</v>
      </c>
      <c r="E1188" s="170"/>
      <c r="F1188" s="424"/>
      <c r="G1188" s="201"/>
      <c r="H1188" s="202" t="s">
        <v>1684</v>
      </c>
      <c r="I1188" s="202" t="s">
        <v>1684</v>
      </c>
      <c r="J1188" s="202" t="s">
        <v>1684</v>
      </c>
      <c r="K1188" s="202" t="s">
        <v>478</v>
      </c>
      <c r="L1188" s="202" t="s">
        <v>1685</v>
      </c>
      <c r="M1188" s="202" t="s">
        <v>1685</v>
      </c>
      <c r="N1188" s="202" t="s">
        <v>1684</v>
      </c>
      <c r="O1188" s="167"/>
      <c r="P1188" s="203">
        <v>-204088.58</v>
      </c>
      <c r="Q1188" s="203">
        <v>-204088.58</v>
      </c>
      <c r="R1188" s="203">
        <v>-204088.58</v>
      </c>
      <c r="S1188" s="203">
        <v>-204088.58</v>
      </c>
      <c r="T1188" s="203">
        <v>-204088.58</v>
      </c>
      <c r="U1188" s="203">
        <v>-203783.22</v>
      </c>
      <c r="V1188" s="203">
        <v>-203641.57</v>
      </c>
      <c r="W1188" s="203">
        <v>-203641.57</v>
      </c>
      <c r="X1188" s="203">
        <v>-203641.57</v>
      </c>
      <c r="Y1188" s="203">
        <v>-203641.57</v>
      </c>
      <c r="Z1188" s="203">
        <v>-208080.97</v>
      </c>
      <c r="AA1188" s="203">
        <v>-208080.97</v>
      </c>
      <c r="AB1188" s="203">
        <v>-208080.97</v>
      </c>
      <c r="AC1188" s="203"/>
      <c r="AD1188" s="203"/>
      <c r="AE1188" s="203">
        <v>-204745.87791666668</v>
      </c>
      <c r="AF1188" s="270"/>
      <c r="AG1188" s="271"/>
      <c r="AH1188" s="205"/>
      <c r="AI1188" s="205"/>
      <c r="AJ1188" s="205"/>
      <c r="AK1188" s="206">
        <v>-204745.87791666668</v>
      </c>
      <c r="AL1188" s="205">
        <v>-204745.87791666668</v>
      </c>
      <c r="AM1188" s="207"/>
      <c r="AN1188" s="205"/>
      <c r="AO1188" s="208">
        <v>0</v>
      </c>
      <c r="AP1188" s="209"/>
      <c r="AQ1188" s="210">
        <v>-208080.97</v>
      </c>
      <c r="AR1188" s="205"/>
      <c r="AS1188" s="205"/>
      <c r="AT1188" s="205"/>
      <c r="AU1188" s="206">
        <v>-208080.97</v>
      </c>
      <c r="AV1188" s="205">
        <v>-208080.97</v>
      </c>
      <c r="AW1188" s="207"/>
      <c r="AX1188" s="205"/>
      <c r="AY1188" s="207">
        <v>0</v>
      </c>
      <c r="AZ1188" s="212" t="s">
        <v>4871</v>
      </c>
      <c r="BA1188" s="404"/>
      <c r="BC1188" s="202" t="str">
        <f t="shared" si="136"/>
        <v/>
      </c>
      <c r="BD1188" s="202" t="str">
        <f t="shared" si="136"/>
        <v/>
      </c>
      <c r="BE1188" s="202" t="str">
        <f t="shared" si="136"/>
        <v/>
      </c>
      <c r="BF1188" s="202" t="str">
        <f t="shared" si="136"/>
        <v>Non-Op</v>
      </c>
      <c r="BG1188" s="202" t="str">
        <f t="shared" si="135"/>
        <v>NO</v>
      </c>
      <c r="BH1188" s="202" t="str">
        <f t="shared" si="135"/>
        <v>NO</v>
      </c>
      <c r="BI1188" s="202" t="str">
        <f t="shared" si="133"/>
        <v/>
      </c>
      <c r="BK1188" s="202" t="b">
        <f t="shared" ref="BK1188:BQ1194" si="137">BC1188=H1188</f>
        <v>1</v>
      </c>
      <c r="BL1188" s="202" t="b">
        <f t="shared" si="137"/>
        <v>1</v>
      </c>
      <c r="BM1188" s="202" t="b">
        <f t="shared" si="137"/>
        <v>1</v>
      </c>
      <c r="BN1188" s="202" t="b">
        <f t="shared" si="137"/>
        <v>1</v>
      </c>
      <c r="BO1188" s="202" t="b">
        <f t="shared" si="137"/>
        <v>1</v>
      </c>
      <c r="BP1188" s="202" t="b">
        <f t="shared" si="137"/>
        <v>1</v>
      </c>
      <c r="BQ1188" s="202" t="b">
        <f t="shared" si="137"/>
        <v>1</v>
      </c>
    </row>
    <row r="1189" spans="1:69" s="214" customFormat="1" ht="12" customHeight="1" x14ac:dyDescent="0.2">
      <c r="A1189" s="239">
        <v>24200961</v>
      </c>
      <c r="B1189" s="240" t="s">
        <v>2808</v>
      </c>
      <c r="C1189" s="424" t="s">
        <v>1124</v>
      </c>
      <c r="D1189" s="201" t="s">
        <v>478</v>
      </c>
      <c r="E1189" s="170"/>
      <c r="F1189" s="424"/>
      <c r="G1189" s="201"/>
      <c r="H1189" s="202" t="s">
        <v>1684</v>
      </c>
      <c r="I1189" s="202" t="s">
        <v>1684</v>
      </c>
      <c r="J1189" s="202" t="s">
        <v>1684</v>
      </c>
      <c r="K1189" s="202" t="s">
        <v>478</v>
      </c>
      <c r="L1189" s="202" t="s">
        <v>1685</v>
      </c>
      <c r="M1189" s="202" t="s">
        <v>1685</v>
      </c>
      <c r="N1189" s="202" t="s">
        <v>1684</v>
      </c>
      <c r="O1189" s="167"/>
      <c r="P1189" s="203">
        <v>-2730162.89</v>
      </c>
      <c r="Q1189" s="203">
        <v>-2730162.89</v>
      </c>
      <c r="R1189" s="203">
        <v>-2730162.89</v>
      </c>
      <c r="S1189" s="203">
        <v>-2727796.38</v>
      </c>
      <c r="T1189" s="203">
        <v>-2727796.38</v>
      </c>
      <c r="U1189" s="203">
        <v>-2727796.38</v>
      </c>
      <c r="V1189" s="203">
        <v>-2647668.1</v>
      </c>
      <c r="W1189" s="203">
        <v>-2647668.1</v>
      </c>
      <c r="X1189" s="203">
        <v>-2647668.1</v>
      </c>
      <c r="Y1189" s="203">
        <v>-2611617.4</v>
      </c>
      <c r="Z1189" s="203">
        <v>-2668550.6800000002</v>
      </c>
      <c r="AA1189" s="203">
        <v>-2668550.6800000002</v>
      </c>
      <c r="AB1189" s="203">
        <v>-2455704.23</v>
      </c>
      <c r="AC1189" s="203"/>
      <c r="AD1189" s="203"/>
      <c r="AE1189" s="203">
        <v>-2677364.2949999995</v>
      </c>
      <c r="AF1189" s="270"/>
      <c r="AG1189" s="271"/>
      <c r="AH1189" s="205"/>
      <c r="AI1189" s="205"/>
      <c r="AJ1189" s="205"/>
      <c r="AK1189" s="206">
        <v>-2677364.2949999995</v>
      </c>
      <c r="AL1189" s="205">
        <v>-2677364.2949999995</v>
      </c>
      <c r="AM1189" s="207"/>
      <c r="AN1189" s="205"/>
      <c r="AO1189" s="208">
        <v>0</v>
      </c>
      <c r="AP1189" s="209"/>
      <c r="AQ1189" s="210">
        <v>-2455704.23</v>
      </c>
      <c r="AR1189" s="205"/>
      <c r="AS1189" s="205"/>
      <c r="AT1189" s="205"/>
      <c r="AU1189" s="206">
        <v>-2455704.23</v>
      </c>
      <c r="AV1189" s="205">
        <v>-2455704.23</v>
      </c>
      <c r="AW1189" s="207"/>
      <c r="AX1189" s="205"/>
      <c r="AY1189" s="207">
        <v>0</v>
      </c>
      <c r="AZ1189" s="212" t="s">
        <v>4871</v>
      </c>
      <c r="BA1189" s="404"/>
      <c r="BC1189" s="202" t="str">
        <f t="shared" si="136"/>
        <v/>
      </c>
      <c r="BD1189" s="202" t="str">
        <f t="shared" si="136"/>
        <v/>
      </c>
      <c r="BE1189" s="202" t="str">
        <f t="shared" si="136"/>
        <v/>
      </c>
      <c r="BF1189" s="202" t="str">
        <f t="shared" si="136"/>
        <v>Non-Op</v>
      </c>
      <c r="BG1189" s="202" t="str">
        <f t="shared" si="135"/>
        <v>NO</v>
      </c>
      <c r="BH1189" s="202" t="str">
        <f t="shared" si="135"/>
        <v>NO</v>
      </c>
      <c r="BI1189" s="202" t="str">
        <f t="shared" si="133"/>
        <v/>
      </c>
      <c r="BK1189" s="202" t="b">
        <f t="shared" si="137"/>
        <v>1</v>
      </c>
      <c r="BL1189" s="202" t="b">
        <f t="shared" si="137"/>
        <v>1</v>
      </c>
      <c r="BM1189" s="202" t="b">
        <f t="shared" si="137"/>
        <v>1</v>
      </c>
      <c r="BN1189" s="202" t="b">
        <f t="shared" si="137"/>
        <v>1</v>
      </c>
      <c r="BO1189" s="202" t="b">
        <f t="shared" si="137"/>
        <v>1</v>
      </c>
      <c r="BP1189" s="202" t="b">
        <f t="shared" si="137"/>
        <v>1</v>
      </c>
      <c r="BQ1189" s="202" t="b">
        <f t="shared" si="137"/>
        <v>1</v>
      </c>
    </row>
    <row r="1190" spans="1:69" s="214" customFormat="1" ht="12" customHeight="1" x14ac:dyDescent="0.2">
      <c r="A1190" s="239">
        <v>24200971</v>
      </c>
      <c r="B1190" s="240" t="s">
        <v>2809</v>
      </c>
      <c r="C1190" s="424" t="s">
        <v>1483</v>
      </c>
      <c r="D1190" s="201" t="s">
        <v>478</v>
      </c>
      <c r="E1190" s="170"/>
      <c r="F1190" s="424"/>
      <c r="G1190" s="201"/>
      <c r="H1190" s="202" t="s">
        <v>1684</v>
      </c>
      <c r="I1190" s="202" t="s">
        <v>1684</v>
      </c>
      <c r="J1190" s="202" t="s">
        <v>1684</v>
      </c>
      <c r="K1190" s="202" t="s">
        <v>478</v>
      </c>
      <c r="L1190" s="202" t="s">
        <v>1685</v>
      </c>
      <c r="M1190" s="202" t="s">
        <v>1685</v>
      </c>
      <c r="N1190" s="202" t="s">
        <v>1684</v>
      </c>
      <c r="O1190" s="167"/>
      <c r="P1190" s="203">
        <v>-83721.3</v>
      </c>
      <c r="Q1190" s="203">
        <v>-83721.3</v>
      </c>
      <c r="R1190" s="203">
        <v>-85738.46</v>
      </c>
      <c r="S1190" s="203">
        <v>-85433.1</v>
      </c>
      <c r="T1190" s="203">
        <v>-85433.1</v>
      </c>
      <c r="U1190" s="203">
        <v>-85280.4</v>
      </c>
      <c r="V1190" s="203">
        <v>-84132.9</v>
      </c>
      <c r="W1190" s="203">
        <v>-83725.240000000005</v>
      </c>
      <c r="X1190" s="203">
        <v>-83725.240000000005</v>
      </c>
      <c r="Y1190" s="203">
        <v>-83725.240000000005</v>
      </c>
      <c r="Z1190" s="203">
        <v>-96879.91</v>
      </c>
      <c r="AA1190" s="203">
        <v>-96879.91</v>
      </c>
      <c r="AB1190" s="203">
        <v>-96088.13</v>
      </c>
      <c r="AC1190" s="203"/>
      <c r="AD1190" s="203"/>
      <c r="AE1190" s="203">
        <v>-87048.292916666673</v>
      </c>
      <c r="AF1190" s="270"/>
      <c r="AG1190" s="271"/>
      <c r="AH1190" s="205"/>
      <c r="AI1190" s="205"/>
      <c r="AJ1190" s="205"/>
      <c r="AK1190" s="206">
        <v>-87048.292916666673</v>
      </c>
      <c r="AL1190" s="205">
        <v>-87048.292916666673</v>
      </c>
      <c r="AM1190" s="207"/>
      <c r="AN1190" s="205"/>
      <c r="AO1190" s="208">
        <v>0</v>
      </c>
      <c r="AP1190" s="209"/>
      <c r="AQ1190" s="210">
        <v>-96088.13</v>
      </c>
      <c r="AR1190" s="205"/>
      <c r="AS1190" s="205"/>
      <c r="AT1190" s="205"/>
      <c r="AU1190" s="206">
        <v>-96088.13</v>
      </c>
      <c r="AV1190" s="205">
        <v>-96088.13</v>
      </c>
      <c r="AW1190" s="207"/>
      <c r="AX1190" s="205"/>
      <c r="AY1190" s="207">
        <v>0</v>
      </c>
      <c r="AZ1190" s="212" t="s">
        <v>4871</v>
      </c>
      <c r="BA1190" s="404"/>
      <c r="BC1190" s="202" t="str">
        <f t="shared" si="136"/>
        <v/>
      </c>
      <c r="BD1190" s="202" t="str">
        <f t="shared" si="136"/>
        <v/>
      </c>
      <c r="BE1190" s="202" t="str">
        <f t="shared" si="136"/>
        <v/>
      </c>
      <c r="BF1190" s="202" t="str">
        <f t="shared" si="136"/>
        <v>Non-Op</v>
      </c>
      <c r="BG1190" s="202" t="str">
        <f t="shared" si="135"/>
        <v>NO</v>
      </c>
      <c r="BH1190" s="202" t="str">
        <f t="shared" si="135"/>
        <v>NO</v>
      </c>
      <c r="BI1190" s="202" t="str">
        <f t="shared" si="133"/>
        <v/>
      </c>
      <c r="BK1190" s="202" t="b">
        <f t="shared" si="137"/>
        <v>1</v>
      </c>
      <c r="BL1190" s="202" t="b">
        <f t="shared" si="137"/>
        <v>1</v>
      </c>
      <c r="BM1190" s="202" t="b">
        <f t="shared" si="137"/>
        <v>1</v>
      </c>
      <c r="BN1190" s="202" t="b">
        <f t="shared" si="137"/>
        <v>1</v>
      </c>
      <c r="BO1190" s="202" t="b">
        <f t="shared" si="137"/>
        <v>1</v>
      </c>
      <c r="BP1190" s="202" t="b">
        <f t="shared" si="137"/>
        <v>1</v>
      </c>
      <c r="BQ1190" s="202" t="b">
        <f t="shared" si="137"/>
        <v>1</v>
      </c>
    </row>
    <row r="1191" spans="1:69" s="214" customFormat="1" ht="12" customHeight="1" x14ac:dyDescent="0.2">
      <c r="A1191" s="239">
        <v>24200991</v>
      </c>
      <c r="B1191" s="240" t="s">
        <v>2810</v>
      </c>
      <c r="C1191" s="424" t="s">
        <v>1484</v>
      </c>
      <c r="D1191" s="201" t="s">
        <v>478</v>
      </c>
      <c r="E1191" s="170"/>
      <c r="F1191" s="424"/>
      <c r="G1191" s="201"/>
      <c r="H1191" s="202" t="s">
        <v>1684</v>
      </c>
      <c r="I1191" s="202" t="s">
        <v>1684</v>
      </c>
      <c r="J1191" s="202" t="s">
        <v>1684</v>
      </c>
      <c r="K1191" s="202" t="s">
        <v>478</v>
      </c>
      <c r="L1191" s="202" t="s">
        <v>1685</v>
      </c>
      <c r="M1191" s="202" t="s">
        <v>1685</v>
      </c>
      <c r="N1191" s="202" t="s">
        <v>1684</v>
      </c>
      <c r="O1191" s="167"/>
      <c r="P1191" s="203">
        <v>-32.869999999999997</v>
      </c>
      <c r="Q1191" s="203">
        <v>-32.869999999999997</v>
      </c>
      <c r="R1191" s="203">
        <v>-32.869999999999997</v>
      </c>
      <c r="S1191" s="203">
        <v>-32.869999999999997</v>
      </c>
      <c r="T1191" s="203">
        <v>-32.869999999999997</v>
      </c>
      <c r="U1191" s="203">
        <v>-32.869999999999997</v>
      </c>
      <c r="V1191" s="203">
        <v>-32.869999999999997</v>
      </c>
      <c r="W1191" s="203">
        <v>-32.869999999999997</v>
      </c>
      <c r="X1191" s="203">
        <v>-32.869999999999997</v>
      </c>
      <c r="Y1191" s="203">
        <v>-32.869999999999997</v>
      </c>
      <c r="Z1191" s="203">
        <v>-25033.59</v>
      </c>
      <c r="AA1191" s="203">
        <v>-25033.59</v>
      </c>
      <c r="AB1191" s="203">
        <v>-25033.59</v>
      </c>
      <c r="AC1191" s="203"/>
      <c r="AD1191" s="203"/>
      <c r="AE1191" s="203">
        <v>-5241.3533333333335</v>
      </c>
      <c r="AF1191" s="270"/>
      <c r="AG1191" s="271"/>
      <c r="AH1191" s="205"/>
      <c r="AI1191" s="205"/>
      <c r="AJ1191" s="205"/>
      <c r="AK1191" s="206">
        <v>-5241.3533333333335</v>
      </c>
      <c r="AL1191" s="205">
        <v>-5241.3533333333335</v>
      </c>
      <c r="AM1191" s="207"/>
      <c r="AN1191" s="205"/>
      <c r="AO1191" s="208">
        <v>0</v>
      </c>
      <c r="AP1191" s="209"/>
      <c r="AQ1191" s="210">
        <v>-25033.59</v>
      </c>
      <c r="AR1191" s="205"/>
      <c r="AS1191" s="205"/>
      <c r="AT1191" s="205"/>
      <c r="AU1191" s="206">
        <v>-25033.59</v>
      </c>
      <c r="AV1191" s="205">
        <v>-25033.59</v>
      </c>
      <c r="AW1191" s="207"/>
      <c r="AX1191" s="205"/>
      <c r="AY1191" s="207">
        <v>0</v>
      </c>
      <c r="AZ1191" s="212" t="s">
        <v>4871</v>
      </c>
      <c r="BA1191" s="404"/>
      <c r="BC1191" s="202" t="str">
        <f t="shared" si="136"/>
        <v/>
      </c>
      <c r="BD1191" s="202" t="str">
        <f t="shared" si="136"/>
        <v/>
      </c>
      <c r="BE1191" s="202" t="str">
        <f t="shared" si="136"/>
        <v/>
      </c>
      <c r="BF1191" s="202" t="str">
        <f t="shared" si="136"/>
        <v>Non-Op</v>
      </c>
      <c r="BG1191" s="202" t="str">
        <f t="shared" si="135"/>
        <v>NO</v>
      </c>
      <c r="BH1191" s="202" t="str">
        <f t="shared" si="135"/>
        <v>NO</v>
      </c>
      <c r="BI1191" s="202" t="str">
        <f t="shared" si="133"/>
        <v/>
      </c>
      <c r="BK1191" s="202" t="b">
        <f t="shared" si="137"/>
        <v>1</v>
      </c>
      <c r="BL1191" s="202" t="b">
        <f t="shared" si="137"/>
        <v>1</v>
      </c>
      <c r="BM1191" s="202" t="b">
        <f t="shared" si="137"/>
        <v>1</v>
      </c>
      <c r="BN1191" s="202" t="b">
        <f t="shared" si="137"/>
        <v>1</v>
      </c>
      <c r="BO1191" s="202" t="b">
        <f t="shared" si="137"/>
        <v>1</v>
      </c>
      <c r="BP1191" s="202" t="b">
        <f t="shared" si="137"/>
        <v>1</v>
      </c>
      <c r="BQ1191" s="202" t="b">
        <f t="shared" si="137"/>
        <v>1</v>
      </c>
    </row>
    <row r="1192" spans="1:69" s="214" customFormat="1" ht="12" customHeight="1" x14ac:dyDescent="0.2">
      <c r="A1192" s="239">
        <v>24201031</v>
      </c>
      <c r="B1192" s="240" t="s">
        <v>2811</v>
      </c>
      <c r="C1192" s="424" t="s">
        <v>1485</v>
      </c>
      <c r="D1192" s="201" t="s">
        <v>478</v>
      </c>
      <c r="E1192" s="170"/>
      <c r="F1192" s="424"/>
      <c r="G1192" s="201"/>
      <c r="H1192" s="202" t="s">
        <v>1684</v>
      </c>
      <c r="I1192" s="202" t="s">
        <v>1684</v>
      </c>
      <c r="J1192" s="202" t="s">
        <v>1684</v>
      </c>
      <c r="K1192" s="202" t="s">
        <v>478</v>
      </c>
      <c r="L1192" s="202" t="s">
        <v>1685</v>
      </c>
      <c r="M1192" s="202" t="s">
        <v>1685</v>
      </c>
      <c r="N1192" s="202" t="s">
        <v>1684</v>
      </c>
      <c r="O1192" s="167"/>
      <c r="P1192" s="203">
        <v>-107132.09</v>
      </c>
      <c r="Q1192" s="203">
        <v>-107132.09</v>
      </c>
      <c r="R1192" s="203">
        <v>-107903.33</v>
      </c>
      <c r="S1192" s="203">
        <v>-107903.33</v>
      </c>
      <c r="T1192" s="203">
        <v>-107903.33</v>
      </c>
      <c r="U1192" s="203">
        <v>-107903.33</v>
      </c>
      <c r="V1192" s="203">
        <v>-107903.33</v>
      </c>
      <c r="W1192" s="203">
        <v>-107903.33</v>
      </c>
      <c r="X1192" s="203">
        <v>-107903.33</v>
      </c>
      <c r="Y1192" s="203">
        <v>-107903.33</v>
      </c>
      <c r="Z1192" s="203">
        <v>-114255.62</v>
      </c>
      <c r="AA1192" s="203">
        <v>-114255.62</v>
      </c>
      <c r="AB1192" s="203">
        <v>-114255.62</v>
      </c>
      <c r="AC1192" s="203"/>
      <c r="AD1192" s="203"/>
      <c r="AE1192" s="203">
        <v>-109130.31874999998</v>
      </c>
      <c r="AF1192" s="270"/>
      <c r="AG1192" s="271"/>
      <c r="AH1192" s="205"/>
      <c r="AI1192" s="205"/>
      <c r="AJ1192" s="205"/>
      <c r="AK1192" s="206">
        <v>-109130.31874999998</v>
      </c>
      <c r="AL1192" s="205">
        <v>-109130.31874999998</v>
      </c>
      <c r="AM1192" s="207"/>
      <c r="AN1192" s="205"/>
      <c r="AO1192" s="208">
        <v>0</v>
      </c>
      <c r="AP1192" s="209"/>
      <c r="AQ1192" s="210">
        <v>-114255.62</v>
      </c>
      <c r="AR1192" s="205"/>
      <c r="AS1192" s="205"/>
      <c r="AT1192" s="205"/>
      <c r="AU1192" s="206">
        <v>-114255.62</v>
      </c>
      <c r="AV1192" s="205">
        <v>-114255.62</v>
      </c>
      <c r="AW1192" s="207"/>
      <c r="AX1192" s="205"/>
      <c r="AY1192" s="207">
        <v>0</v>
      </c>
      <c r="AZ1192" s="212" t="s">
        <v>4871</v>
      </c>
      <c r="BA1192" s="404"/>
      <c r="BC1192" s="202" t="str">
        <f t="shared" si="136"/>
        <v/>
      </c>
      <c r="BD1192" s="202" t="str">
        <f t="shared" si="136"/>
        <v/>
      </c>
      <c r="BE1192" s="202" t="str">
        <f t="shared" si="136"/>
        <v/>
      </c>
      <c r="BF1192" s="202" t="str">
        <f t="shared" si="136"/>
        <v>Non-Op</v>
      </c>
      <c r="BG1192" s="202" t="str">
        <f t="shared" si="135"/>
        <v>NO</v>
      </c>
      <c r="BH1192" s="202" t="str">
        <f t="shared" si="135"/>
        <v>NO</v>
      </c>
      <c r="BI1192" s="202" t="str">
        <f t="shared" si="133"/>
        <v/>
      </c>
      <c r="BK1192" s="202" t="b">
        <f t="shared" si="137"/>
        <v>1</v>
      </c>
      <c r="BL1192" s="202" t="b">
        <f t="shared" si="137"/>
        <v>1</v>
      </c>
      <c r="BM1192" s="202" t="b">
        <f t="shared" si="137"/>
        <v>1</v>
      </c>
      <c r="BN1192" s="202" t="b">
        <f t="shared" si="137"/>
        <v>1</v>
      </c>
      <c r="BO1192" s="202" t="b">
        <f t="shared" si="137"/>
        <v>1</v>
      </c>
      <c r="BP1192" s="202" t="b">
        <f t="shared" si="137"/>
        <v>1</v>
      </c>
      <c r="BQ1192" s="202" t="b">
        <f t="shared" si="137"/>
        <v>1</v>
      </c>
    </row>
    <row r="1193" spans="1:69" s="214" customFormat="1" ht="12" customHeight="1" x14ac:dyDescent="0.2">
      <c r="A1193" s="239">
        <v>24201041</v>
      </c>
      <c r="B1193" s="240" t="s">
        <v>2812</v>
      </c>
      <c r="C1193" s="424" t="s">
        <v>1486</v>
      </c>
      <c r="D1193" s="201" t="s">
        <v>478</v>
      </c>
      <c r="E1193" s="170"/>
      <c r="F1193" s="424"/>
      <c r="G1193" s="201"/>
      <c r="H1193" s="202" t="s">
        <v>1684</v>
      </c>
      <c r="I1193" s="202" t="s">
        <v>1684</v>
      </c>
      <c r="J1193" s="202" t="s">
        <v>1684</v>
      </c>
      <c r="K1193" s="202" t="s">
        <v>478</v>
      </c>
      <c r="L1193" s="202" t="s">
        <v>1685</v>
      </c>
      <c r="M1193" s="202" t="s">
        <v>1685</v>
      </c>
      <c r="N1193" s="202" t="s">
        <v>1684</v>
      </c>
      <c r="O1193" s="167"/>
      <c r="P1193" s="203">
        <v>-26096.63</v>
      </c>
      <c r="Q1193" s="203">
        <v>-24569.5</v>
      </c>
      <c r="R1193" s="203">
        <v>-25340.74</v>
      </c>
      <c r="S1193" s="203">
        <v>-25340.74</v>
      </c>
      <c r="T1193" s="203">
        <v>-25340.74</v>
      </c>
      <c r="U1193" s="203">
        <v>-25340.74</v>
      </c>
      <c r="V1193" s="203">
        <v>-25340.74</v>
      </c>
      <c r="W1193" s="203">
        <v>-25340.74</v>
      </c>
      <c r="X1193" s="203">
        <v>-19301.2</v>
      </c>
      <c r="Y1193" s="203">
        <v>-19301.2</v>
      </c>
      <c r="Z1193" s="203">
        <v>-23301.200000000001</v>
      </c>
      <c r="AA1193" s="203">
        <v>-23301.200000000001</v>
      </c>
      <c r="AB1193" s="203">
        <v>-23301.200000000001</v>
      </c>
      <c r="AC1193" s="203"/>
      <c r="AD1193" s="203"/>
      <c r="AE1193" s="203">
        <v>-23876.471250000002</v>
      </c>
      <c r="AF1193" s="270"/>
      <c r="AG1193" s="271"/>
      <c r="AH1193" s="205"/>
      <c r="AI1193" s="205"/>
      <c r="AJ1193" s="205"/>
      <c r="AK1193" s="206">
        <v>-23876.471250000002</v>
      </c>
      <c r="AL1193" s="205">
        <v>-23876.471250000002</v>
      </c>
      <c r="AM1193" s="207"/>
      <c r="AN1193" s="205"/>
      <c r="AO1193" s="208">
        <v>0</v>
      </c>
      <c r="AP1193" s="209"/>
      <c r="AQ1193" s="210">
        <v>-23301.200000000001</v>
      </c>
      <c r="AR1193" s="205"/>
      <c r="AS1193" s="205"/>
      <c r="AT1193" s="205"/>
      <c r="AU1193" s="206">
        <v>-23301.200000000001</v>
      </c>
      <c r="AV1193" s="205">
        <v>-23301.200000000001</v>
      </c>
      <c r="AW1193" s="207"/>
      <c r="AX1193" s="205"/>
      <c r="AY1193" s="207">
        <v>0</v>
      </c>
      <c r="AZ1193" s="212" t="s">
        <v>4871</v>
      </c>
      <c r="BA1193" s="404"/>
      <c r="BC1193" s="202" t="str">
        <f t="shared" si="136"/>
        <v/>
      </c>
      <c r="BD1193" s="202" t="str">
        <f t="shared" si="136"/>
        <v/>
      </c>
      <c r="BE1193" s="202" t="str">
        <f t="shared" si="136"/>
        <v/>
      </c>
      <c r="BF1193" s="202" t="str">
        <f t="shared" si="136"/>
        <v>Non-Op</v>
      </c>
      <c r="BG1193" s="202" t="str">
        <f t="shared" si="135"/>
        <v>NO</v>
      </c>
      <c r="BH1193" s="202" t="str">
        <f t="shared" si="135"/>
        <v>NO</v>
      </c>
      <c r="BI1193" s="202" t="str">
        <f t="shared" si="133"/>
        <v/>
      </c>
      <c r="BK1193" s="202" t="b">
        <f t="shared" si="137"/>
        <v>1</v>
      </c>
      <c r="BL1193" s="202" t="b">
        <f t="shared" si="137"/>
        <v>1</v>
      </c>
      <c r="BM1193" s="202" t="b">
        <f t="shared" si="137"/>
        <v>1</v>
      </c>
      <c r="BN1193" s="202" t="b">
        <f t="shared" si="137"/>
        <v>1</v>
      </c>
      <c r="BO1193" s="202" t="b">
        <f t="shared" si="137"/>
        <v>1</v>
      </c>
      <c r="BP1193" s="202" t="b">
        <f t="shared" si="137"/>
        <v>1</v>
      </c>
      <c r="BQ1193" s="202" t="b">
        <f t="shared" si="137"/>
        <v>1</v>
      </c>
    </row>
    <row r="1194" spans="1:69" s="214" customFormat="1" ht="12" customHeight="1" x14ac:dyDescent="0.2">
      <c r="A1194" s="291">
        <v>24201111</v>
      </c>
      <c r="B1194" s="292" t="s">
        <v>2813</v>
      </c>
      <c r="C1194" s="425" t="s">
        <v>1487</v>
      </c>
      <c r="D1194" s="244" t="s">
        <v>478</v>
      </c>
      <c r="E1194" s="245"/>
      <c r="F1194" s="263">
        <v>43025</v>
      </c>
      <c r="G1194" s="244"/>
      <c r="H1194" s="247" t="s">
        <v>1684</v>
      </c>
      <c r="I1194" s="247" t="s">
        <v>1684</v>
      </c>
      <c r="J1194" s="247" t="s">
        <v>1684</v>
      </c>
      <c r="K1194" s="247" t="s">
        <v>478</v>
      </c>
      <c r="L1194" s="247" t="s">
        <v>1685</v>
      </c>
      <c r="M1194" s="247" t="s">
        <v>1685</v>
      </c>
      <c r="N1194" s="247" t="s">
        <v>1684</v>
      </c>
      <c r="O1194" s="248"/>
      <c r="P1194" s="249">
        <v>-34782.69</v>
      </c>
      <c r="Q1194" s="249">
        <v>-34782.69</v>
      </c>
      <c r="R1194" s="249">
        <v>-44423.21</v>
      </c>
      <c r="S1194" s="249">
        <v>-44423.21</v>
      </c>
      <c r="T1194" s="249">
        <v>-44423.21</v>
      </c>
      <c r="U1194" s="249">
        <v>-44423.21</v>
      </c>
      <c r="V1194" s="249">
        <v>-44423.21</v>
      </c>
      <c r="W1194" s="249">
        <v>-44423.21</v>
      </c>
      <c r="X1194" s="249">
        <v>-44423.21</v>
      </c>
      <c r="Y1194" s="249">
        <v>-44423.21</v>
      </c>
      <c r="Z1194" s="249">
        <v>-95391.64</v>
      </c>
      <c r="AA1194" s="249">
        <v>-95391.64</v>
      </c>
      <c r="AB1194" s="249">
        <v>-95391.64</v>
      </c>
      <c r="AC1194" s="249"/>
      <c r="AD1194" s="249"/>
      <c r="AE1194" s="249">
        <v>-53836.567916666674</v>
      </c>
      <c r="AF1194" s="284"/>
      <c r="AG1194" s="284"/>
      <c r="AH1194" s="252"/>
      <c r="AI1194" s="252"/>
      <c r="AJ1194" s="252"/>
      <c r="AK1194" s="253">
        <v>-53836.567916666674</v>
      </c>
      <c r="AL1194" s="252">
        <v>-53836.567916666674</v>
      </c>
      <c r="AM1194" s="254"/>
      <c r="AN1194" s="252"/>
      <c r="AO1194" s="255">
        <v>0</v>
      </c>
      <c r="AP1194" s="252"/>
      <c r="AQ1194" s="256">
        <v>-95391.64</v>
      </c>
      <c r="AR1194" s="252"/>
      <c r="AS1194" s="252"/>
      <c r="AT1194" s="252"/>
      <c r="AU1194" s="253">
        <v>-95391.64</v>
      </c>
      <c r="AV1194" s="252">
        <v>-95391.64</v>
      </c>
      <c r="AW1194" s="254"/>
      <c r="AX1194" s="252"/>
      <c r="AY1194" s="254">
        <v>0</v>
      </c>
      <c r="AZ1194" s="258" t="s">
        <v>4871</v>
      </c>
      <c r="BA1194" s="404"/>
      <c r="BC1194" s="202" t="str">
        <f t="shared" si="136"/>
        <v/>
      </c>
      <c r="BD1194" s="202" t="str">
        <f t="shared" si="136"/>
        <v/>
      </c>
      <c r="BE1194" s="202" t="str">
        <f t="shared" si="136"/>
        <v/>
      </c>
      <c r="BF1194" s="202" t="str">
        <f t="shared" si="136"/>
        <v>Non-Op</v>
      </c>
      <c r="BG1194" s="202" t="str">
        <f t="shared" si="135"/>
        <v>NO</v>
      </c>
      <c r="BH1194" s="202" t="str">
        <f t="shared" si="135"/>
        <v>NO</v>
      </c>
      <c r="BI1194" s="202" t="str">
        <f t="shared" si="133"/>
        <v/>
      </c>
      <c r="BK1194" s="202" t="b">
        <f t="shared" si="137"/>
        <v>1</v>
      </c>
      <c r="BL1194" s="202" t="b">
        <f t="shared" si="137"/>
        <v>1</v>
      </c>
      <c r="BM1194" s="202" t="b">
        <f t="shared" si="137"/>
        <v>1</v>
      </c>
      <c r="BN1194" s="202" t="b">
        <f t="shared" si="137"/>
        <v>1</v>
      </c>
      <c r="BO1194" s="202" t="b">
        <f t="shared" si="137"/>
        <v>1</v>
      </c>
      <c r="BP1194" s="202" t="b">
        <f t="shared" si="137"/>
        <v>1</v>
      </c>
      <c r="BQ1194" s="202" t="b">
        <f t="shared" si="137"/>
        <v>1</v>
      </c>
    </row>
    <row r="1195" spans="1:69" s="214" customFormat="1" ht="12" customHeight="1" x14ac:dyDescent="0.2">
      <c r="A1195" s="305">
        <v>24201121</v>
      </c>
      <c r="B1195" s="307" t="s">
        <v>4960</v>
      </c>
      <c r="C1195" s="426" t="s">
        <v>4930</v>
      </c>
      <c r="D1195" s="220" t="s">
        <v>478</v>
      </c>
      <c r="E1195" s="221"/>
      <c r="F1195" s="262">
        <v>43390</v>
      </c>
      <c r="G1195" s="220"/>
      <c r="H1195" s="223" t="s">
        <v>1684</v>
      </c>
      <c r="I1195" s="223" t="s">
        <v>1684</v>
      </c>
      <c r="J1195" s="223" t="s">
        <v>1684</v>
      </c>
      <c r="K1195" s="223" t="s">
        <v>478</v>
      </c>
      <c r="L1195" s="223" t="s">
        <v>1685</v>
      </c>
      <c r="M1195" s="223" t="s">
        <v>1685</v>
      </c>
      <c r="N1195" s="223"/>
      <c r="O1195" s="224"/>
      <c r="P1195" s="225"/>
      <c r="Q1195" s="225"/>
      <c r="R1195" s="225"/>
      <c r="S1195" s="225"/>
      <c r="T1195" s="225"/>
      <c r="U1195" s="225"/>
      <c r="V1195" s="225"/>
      <c r="W1195" s="225"/>
      <c r="X1195" s="225"/>
      <c r="Y1195" s="225"/>
      <c r="Z1195" s="225">
        <v>-20000</v>
      </c>
      <c r="AA1195" s="225">
        <v>-20000</v>
      </c>
      <c r="AB1195" s="225">
        <v>-20000</v>
      </c>
      <c r="AC1195" s="225"/>
      <c r="AD1195" s="225"/>
      <c r="AE1195" s="225">
        <v>-4166.666666666667</v>
      </c>
      <c r="AF1195" s="289"/>
      <c r="AG1195" s="289"/>
      <c r="AH1195" s="228"/>
      <c r="AI1195" s="228"/>
      <c r="AJ1195" s="228"/>
      <c r="AK1195" s="229">
        <v>-4166.666666666667</v>
      </c>
      <c r="AL1195" s="228">
        <v>-4166.666666666667</v>
      </c>
      <c r="AM1195" s="230"/>
      <c r="AN1195" s="228"/>
      <c r="AO1195" s="231">
        <v>0</v>
      </c>
      <c r="AP1195" s="228"/>
      <c r="AQ1195" s="232">
        <v>-20000</v>
      </c>
      <c r="AR1195" s="228"/>
      <c r="AS1195" s="228"/>
      <c r="AT1195" s="228"/>
      <c r="AU1195" s="229">
        <v>-20000</v>
      </c>
      <c r="AV1195" s="228">
        <v>-20000</v>
      </c>
      <c r="AW1195" s="230"/>
      <c r="AX1195" s="228"/>
      <c r="AY1195" s="230">
        <v>0</v>
      </c>
      <c r="AZ1195" s="234" t="s">
        <v>4871</v>
      </c>
      <c r="BA1195" s="404"/>
      <c r="BC1195" s="202"/>
      <c r="BD1195" s="202"/>
      <c r="BE1195" s="202"/>
      <c r="BF1195" s="202"/>
      <c r="BG1195" s="202"/>
      <c r="BH1195" s="202"/>
      <c r="BI1195" s="202"/>
      <c r="BK1195" s="202"/>
      <c r="BL1195" s="202"/>
      <c r="BM1195" s="202"/>
      <c r="BN1195" s="202"/>
      <c r="BO1195" s="202"/>
      <c r="BP1195" s="202"/>
      <c r="BQ1195" s="202"/>
    </row>
    <row r="1196" spans="1:69" s="214" customFormat="1" ht="12" customHeight="1" x14ac:dyDescent="0.2">
      <c r="A1196" s="239">
        <v>24300013</v>
      </c>
      <c r="B1196" s="240" t="s">
        <v>2814</v>
      </c>
      <c r="C1196" s="200" t="s">
        <v>1488</v>
      </c>
      <c r="D1196" s="201" t="s">
        <v>478</v>
      </c>
      <c r="E1196" s="170"/>
      <c r="F1196" s="200"/>
      <c r="G1196" s="201"/>
      <c r="H1196" s="202" t="s">
        <v>1684</v>
      </c>
      <c r="I1196" s="202" t="s">
        <v>1684</v>
      </c>
      <c r="J1196" s="202" t="s">
        <v>1684</v>
      </c>
      <c r="K1196" s="202" t="s">
        <v>478</v>
      </c>
      <c r="L1196" s="202" t="s">
        <v>1685</v>
      </c>
      <c r="M1196" s="202" t="s">
        <v>1685</v>
      </c>
      <c r="N1196" s="202" t="s">
        <v>1684</v>
      </c>
      <c r="O1196" s="167"/>
      <c r="P1196" s="203">
        <v>0</v>
      </c>
      <c r="Q1196" s="203">
        <v>0</v>
      </c>
      <c r="R1196" s="203">
        <v>0</v>
      </c>
      <c r="S1196" s="203">
        <v>0</v>
      </c>
      <c r="T1196" s="203">
        <v>0</v>
      </c>
      <c r="U1196" s="203">
        <v>0</v>
      </c>
      <c r="V1196" s="203">
        <v>0</v>
      </c>
      <c r="W1196" s="203">
        <v>0</v>
      </c>
      <c r="X1196" s="203">
        <v>0</v>
      </c>
      <c r="Y1196" s="203">
        <v>0</v>
      </c>
      <c r="Z1196" s="203">
        <v>0</v>
      </c>
      <c r="AA1196" s="203">
        <v>0</v>
      </c>
      <c r="AB1196" s="203">
        <v>0</v>
      </c>
      <c r="AC1196" s="203"/>
      <c r="AD1196" s="203"/>
      <c r="AE1196" s="203">
        <v>0</v>
      </c>
      <c r="AF1196" s="215"/>
      <c r="AG1196" s="215"/>
      <c r="AH1196" s="205"/>
      <c r="AI1196" s="205"/>
      <c r="AJ1196" s="205"/>
      <c r="AK1196" s="206">
        <v>0</v>
      </c>
      <c r="AL1196" s="205">
        <v>0</v>
      </c>
      <c r="AM1196" s="207"/>
      <c r="AN1196" s="205"/>
      <c r="AO1196" s="208">
        <v>0</v>
      </c>
      <c r="AP1196" s="209"/>
      <c r="AQ1196" s="210">
        <v>0</v>
      </c>
      <c r="AR1196" s="205"/>
      <c r="AS1196" s="205"/>
      <c r="AT1196" s="205"/>
      <c r="AU1196" s="206">
        <v>0</v>
      </c>
      <c r="AV1196" s="205">
        <v>0</v>
      </c>
      <c r="AW1196" s="207"/>
      <c r="AX1196" s="205"/>
      <c r="AY1196" s="207">
        <v>0</v>
      </c>
      <c r="AZ1196" s="212" t="s">
        <v>4866</v>
      </c>
      <c r="BA1196" s="404"/>
      <c r="BC1196" s="202" t="str">
        <f t="shared" si="136"/>
        <v/>
      </c>
      <c r="BD1196" s="202" t="str">
        <f t="shared" si="136"/>
        <v/>
      </c>
      <c r="BE1196" s="202" t="str">
        <f t="shared" si="136"/>
        <v/>
      </c>
      <c r="BF1196" s="202" t="str">
        <f t="shared" si="136"/>
        <v>Non-Op</v>
      </c>
      <c r="BG1196" s="202" t="str">
        <f t="shared" si="135"/>
        <v>NO</v>
      </c>
      <c r="BH1196" s="202" t="str">
        <f t="shared" si="135"/>
        <v>NO</v>
      </c>
      <c r="BI1196" s="202" t="str">
        <f t="shared" si="133"/>
        <v/>
      </c>
      <c r="BK1196" s="202" t="b">
        <f t="shared" ref="BK1196:BQ1232" si="138">BC1196=H1196</f>
        <v>1</v>
      </c>
      <c r="BL1196" s="202" t="b">
        <f t="shared" si="138"/>
        <v>1</v>
      </c>
      <c r="BM1196" s="202" t="b">
        <f t="shared" si="138"/>
        <v>1</v>
      </c>
      <c r="BN1196" s="202" t="b">
        <f t="shared" si="138"/>
        <v>1</v>
      </c>
      <c r="BO1196" s="202" t="b">
        <f t="shared" si="138"/>
        <v>1</v>
      </c>
      <c r="BP1196" s="202" t="b">
        <f t="shared" si="138"/>
        <v>1</v>
      </c>
      <c r="BQ1196" s="202" t="b">
        <f t="shared" si="138"/>
        <v>1</v>
      </c>
    </row>
    <row r="1197" spans="1:69" s="214" customFormat="1" ht="12" customHeight="1" x14ac:dyDescent="0.2">
      <c r="A1197" s="291">
        <v>24300023</v>
      </c>
      <c r="B1197" s="292" t="s">
        <v>2815</v>
      </c>
      <c r="C1197" s="243" t="s">
        <v>1489</v>
      </c>
      <c r="D1197" s="244" t="s">
        <v>478</v>
      </c>
      <c r="E1197" s="245"/>
      <c r="F1197" s="263">
        <v>42751</v>
      </c>
      <c r="G1197" s="244"/>
      <c r="H1197" s="247" t="s">
        <v>1684</v>
      </c>
      <c r="I1197" s="247" t="s">
        <v>1684</v>
      </c>
      <c r="J1197" s="247" t="s">
        <v>1684</v>
      </c>
      <c r="K1197" s="247" t="s">
        <v>478</v>
      </c>
      <c r="L1197" s="247" t="s">
        <v>1685</v>
      </c>
      <c r="M1197" s="247" t="s">
        <v>1685</v>
      </c>
      <c r="N1197" s="247" t="s">
        <v>1684</v>
      </c>
      <c r="O1197" s="248"/>
      <c r="P1197" s="249">
        <v>-509713.23</v>
      </c>
      <c r="Q1197" s="249">
        <v>-467627.02</v>
      </c>
      <c r="R1197" s="249">
        <v>-509335.32</v>
      </c>
      <c r="S1197" s="249">
        <v>-609012.43999999994</v>
      </c>
      <c r="T1197" s="249">
        <v>-558723.85</v>
      </c>
      <c r="U1197" s="249">
        <v>-508351.03</v>
      </c>
      <c r="V1197" s="249">
        <v>-562222.78</v>
      </c>
      <c r="W1197" s="249">
        <v>-511681.07</v>
      </c>
      <c r="X1197" s="249">
        <v>-461054.69</v>
      </c>
      <c r="Y1197" s="249">
        <v>-569885.12</v>
      </c>
      <c r="Z1197" s="249">
        <v>-510559.01</v>
      </c>
      <c r="AA1197" s="249">
        <v>-459009.81</v>
      </c>
      <c r="AB1197" s="249">
        <v>-525359.37</v>
      </c>
      <c r="AC1197" s="249"/>
      <c r="AD1197" s="249"/>
      <c r="AE1197" s="249">
        <v>-520416.53666666662</v>
      </c>
      <c r="AF1197" s="250"/>
      <c r="AG1197" s="250"/>
      <c r="AH1197" s="252"/>
      <c r="AI1197" s="252"/>
      <c r="AJ1197" s="252"/>
      <c r="AK1197" s="253">
        <v>-520416.53666666662</v>
      </c>
      <c r="AL1197" s="252">
        <v>-520416.53666666662</v>
      </c>
      <c r="AM1197" s="254"/>
      <c r="AN1197" s="252"/>
      <c r="AO1197" s="255">
        <v>0</v>
      </c>
      <c r="AP1197" s="252"/>
      <c r="AQ1197" s="256">
        <v>-525359.37</v>
      </c>
      <c r="AR1197" s="252"/>
      <c r="AS1197" s="252"/>
      <c r="AT1197" s="252"/>
      <c r="AU1197" s="253">
        <v>-525359.37</v>
      </c>
      <c r="AV1197" s="252">
        <v>-525359.37</v>
      </c>
      <c r="AW1197" s="254"/>
      <c r="AX1197" s="252"/>
      <c r="AY1197" s="254">
        <v>0</v>
      </c>
      <c r="AZ1197" s="258" t="s">
        <v>4866</v>
      </c>
      <c r="BA1197" s="404"/>
      <c r="BC1197" s="202" t="str">
        <f t="shared" ref="BC1197:BF1212" si="139">IF(VALUE(AR1197),BC$7,IF(ISBLANK(AR1197),"",BC$7))</f>
        <v/>
      </c>
      <c r="BD1197" s="202" t="str">
        <f t="shared" si="139"/>
        <v/>
      </c>
      <c r="BE1197" s="202" t="str">
        <f t="shared" si="139"/>
        <v/>
      </c>
      <c r="BF1197" s="202" t="str">
        <f t="shared" si="139"/>
        <v>Non-Op</v>
      </c>
      <c r="BG1197" s="202" t="str">
        <f t="shared" si="135"/>
        <v>NO</v>
      </c>
      <c r="BH1197" s="202" t="str">
        <f t="shared" si="135"/>
        <v>NO</v>
      </c>
      <c r="BI1197" s="202" t="str">
        <f t="shared" si="133"/>
        <v/>
      </c>
      <c r="BK1197" s="202" t="b">
        <f t="shared" si="138"/>
        <v>1</v>
      </c>
      <c r="BL1197" s="202" t="b">
        <f t="shared" si="138"/>
        <v>1</v>
      </c>
      <c r="BM1197" s="202" t="b">
        <f t="shared" si="138"/>
        <v>1</v>
      </c>
      <c r="BN1197" s="202" t="b">
        <f t="shared" si="138"/>
        <v>1</v>
      </c>
      <c r="BO1197" s="202" t="b">
        <f t="shared" si="138"/>
        <v>1</v>
      </c>
      <c r="BP1197" s="202" t="b">
        <f t="shared" si="138"/>
        <v>1</v>
      </c>
      <c r="BQ1197" s="202" t="b">
        <f t="shared" si="138"/>
        <v>1</v>
      </c>
    </row>
    <row r="1198" spans="1:69" s="214" customFormat="1" ht="12" customHeight="1" x14ac:dyDescent="0.2">
      <c r="A1198" s="239">
        <v>24400001</v>
      </c>
      <c r="B1198" s="240" t="s">
        <v>2816</v>
      </c>
      <c r="C1198" s="200" t="s">
        <v>1490</v>
      </c>
      <c r="D1198" s="201" t="s">
        <v>478</v>
      </c>
      <c r="E1198" s="170"/>
      <c r="F1198" s="200"/>
      <c r="G1198" s="201"/>
      <c r="H1198" s="202" t="s">
        <v>1684</v>
      </c>
      <c r="I1198" s="202" t="s">
        <v>1684</v>
      </c>
      <c r="J1198" s="202" t="s">
        <v>1684</v>
      </c>
      <c r="K1198" s="202" t="s">
        <v>478</v>
      </c>
      <c r="L1198" s="202" t="s">
        <v>1685</v>
      </c>
      <c r="M1198" s="202" t="s">
        <v>1685</v>
      </c>
      <c r="N1198" s="202" t="s">
        <v>1684</v>
      </c>
      <c r="O1198" s="167"/>
      <c r="P1198" s="203">
        <v>-37990848.43</v>
      </c>
      <c r="Q1198" s="203">
        <v>-43819235.93</v>
      </c>
      <c r="R1198" s="203">
        <v>-46636234.369999997</v>
      </c>
      <c r="S1198" s="203">
        <v>-40937410.399999999</v>
      </c>
      <c r="T1198" s="203">
        <v>-40926453.759999998</v>
      </c>
      <c r="U1198" s="203">
        <v>-32566696.190000001</v>
      </c>
      <c r="V1198" s="203">
        <v>-31792699.809999999</v>
      </c>
      <c r="W1198" s="203">
        <v>-30092824.02</v>
      </c>
      <c r="X1198" s="203">
        <v>-23197598.109999999</v>
      </c>
      <c r="Y1198" s="203">
        <v>-16318493.310000001</v>
      </c>
      <c r="Z1198" s="203">
        <v>-36475661.509999998</v>
      </c>
      <c r="AA1198" s="203">
        <v>-41480305.829999998</v>
      </c>
      <c r="AB1198" s="203">
        <v>-22804495.850000001</v>
      </c>
      <c r="AC1198" s="203"/>
      <c r="AD1198" s="203"/>
      <c r="AE1198" s="203">
        <v>-34553440.44833333</v>
      </c>
      <c r="AF1198" s="215"/>
      <c r="AG1198" s="216"/>
      <c r="AH1198" s="205"/>
      <c r="AI1198" s="205"/>
      <c r="AJ1198" s="205"/>
      <c r="AK1198" s="206">
        <v>-34553440.44833333</v>
      </c>
      <c r="AL1198" s="205">
        <v>-34553440.44833333</v>
      </c>
      <c r="AM1198" s="207"/>
      <c r="AN1198" s="205"/>
      <c r="AO1198" s="208">
        <v>0</v>
      </c>
      <c r="AP1198" s="209"/>
      <c r="AQ1198" s="210">
        <v>-22804495.850000001</v>
      </c>
      <c r="AR1198" s="205"/>
      <c r="AS1198" s="205"/>
      <c r="AT1198" s="205"/>
      <c r="AU1198" s="206">
        <v>-22804495.850000001</v>
      </c>
      <c r="AV1198" s="205">
        <v>-22804495.850000001</v>
      </c>
      <c r="AW1198" s="207"/>
      <c r="AX1198" s="205"/>
      <c r="AY1198" s="207">
        <v>0</v>
      </c>
      <c r="AZ1198" s="212" t="s">
        <v>4904</v>
      </c>
      <c r="BA1198" s="404"/>
      <c r="BC1198" s="202" t="str">
        <f t="shared" si="139"/>
        <v/>
      </c>
      <c r="BD1198" s="202" t="str">
        <f t="shared" si="139"/>
        <v/>
      </c>
      <c r="BE1198" s="202" t="str">
        <f t="shared" si="139"/>
        <v/>
      </c>
      <c r="BF1198" s="202" t="str">
        <f t="shared" si="139"/>
        <v>Non-Op</v>
      </c>
      <c r="BG1198" s="202" t="str">
        <f t="shared" si="135"/>
        <v>NO</v>
      </c>
      <c r="BH1198" s="202" t="str">
        <f t="shared" si="135"/>
        <v>NO</v>
      </c>
      <c r="BI1198" s="202" t="str">
        <f t="shared" si="133"/>
        <v/>
      </c>
      <c r="BK1198" s="202" t="b">
        <f t="shared" si="138"/>
        <v>1</v>
      </c>
      <c r="BL1198" s="202" t="b">
        <f t="shared" si="138"/>
        <v>1</v>
      </c>
      <c r="BM1198" s="202" t="b">
        <f t="shared" si="138"/>
        <v>1</v>
      </c>
      <c r="BN1198" s="202" t="b">
        <f t="shared" si="138"/>
        <v>1</v>
      </c>
      <c r="BO1198" s="202" t="b">
        <f t="shared" si="138"/>
        <v>1</v>
      </c>
      <c r="BP1198" s="202" t="b">
        <f t="shared" si="138"/>
        <v>1</v>
      </c>
      <c r="BQ1198" s="202" t="b">
        <f t="shared" si="138"/>
        <v>1</v>
      </c>
    </row>
    <row r="1199" spans="1:69" s="214" customFormat="1" ht="12" customHeight="1" x14ac:dyDescent="0.2">
      <c r="A1199" s="239">
        <v>24400002</v>
      </c>
      <c r="B1199" s="240" t="s">
        <v>2817</v>
      </c>
      <c r="C1199" s="200" t="s">
        <v>1491</v>
      </c>
      <c r="D1199" s="201" t="s">
        <v>478</v>
      </c>
      <c r="E1199" s="170"/>
      <c r="F1199" s="200"/>
      <c r="G1199" s="201"/>
      <c r="H1199" s="202" t="s">
        <v>1684</v>
      </c>
      <c r="I1199" s="202" t="s">
        <v>1684</v>
      </c>
      <c r="J1199" s="202" t="s">
        <v>1684</v>
      </c>
      <c r="K1199" s="202" t="s">
        <v>478</v>
      </c>
      <c r="L1199" s="202" t="s">
        <v>1685</v>
      </c>
      <c r="M1199" s="202" t="s">
        <v>1685</v>
      </c>
      <c r="N1199" s="202" t="s">
        <v>1684</v>
      </c>
      <c r="O1199" s="167"/>
      <c r="P1199" s="203">
        <v>-26868281.75</v>
      </c>
      <c r="Q1199" s="203">
        <v>-26476066.899999999</v>
      </c>
      <c r="R1199" s="203">
        <v>-30314688.84</v>
      </c>
      <c r="S1199" s="203">
        <v>-26575978.48</v>
      </c>
      <c r="T1199" s="203">
        <v>-29020471.949999999</v>
      </c>
      <c r="U1199" s="203">
        <v>-21992972.140000001</v>
      </c>
      <c r="V1199" s="203">
        <v>-17983310.010000002</v>
      </c>
      <c r="W1199" s="203">
        <v>-17500058.359999999</v>
      </c>
      <c r="X1199" s="203">
        <v>-17946119.329999998</v>
      </c>
      <c r="Y1199" s="203">
        <v>-14239581.48</v>
      </c>
      <c r="Z1199" s="203">
        <v>-26970339.390000001</v>
      </c>
      <c r="AA1199" s="203">
        <v>-36967437.299999997</v>
      </c>
      <c r="AB1199" s="203">
        <v>-23857081.75</v>
      </c>
      <c r="AC1199" s="203"/>
      <c r="AD1199" s="203"/>
      <c r="AE1199" s="203">
        <v>-24279142.160833333</v>
      </c>
      <c r="AF1199" s="215"/>
      <c r="AG1199" s="216"/>
      <c r="AH1199" s="205"/>
      <c r="AI1199" s="205"/>
      <c r="AJ1199" s="205"/>
      <c r="AK1199" s="206">
        <v>-24279142.160833333</v>
      </c>
      <c r="AL1199" s="205">
        <v>-24279142.160833333</v>
      </c>
      <c r="AM1199" s="207"/>
      <c r="AN1199" s="205"/>
      <c r="AO1199" s="208">
        <v>0</v>
      </c>
      <c r="AP1199" s="209"/>
      <c r="AQ1199" s="210">
        <v>-23857081.75</v>
      </c>
      <c r="AR1199" s="205"/>
      <c r="AS1199" s="205"/>
      <c r="AT1199" s="205"/>
      <c r="AU1199" s="206">
        <v>-23857081.75</v>
      </c>
      <c r="AV1199" s="205">
        <v>-23857081.75</v>
      </c>
      <c r="AW1199" s="207"/>
      <c r="AX1199" s="205"/>
      <c r="AY1199" s="207">
        <v>0</v>
      </c>
      <c r="AZ1199" s="212" t="s">
        <v>4893</v>
      </c>
      <c r="BA1199" s="404"/>
      <c r="BC1199" s="202" t="str">
        <f t="shared" si="139"/>
        <v/>
      </c>
      <c r="BD1199" s="202" t="str">
        <f t="shared" si="139"/>
        <v/>
      </c>
      <c r="BE1199" s="202" t="str">
        <f t="shared" si="139"/>
        <v/>
      </c>
      <c r="BF1199" s="202" t="str">
        <f t="shared" si="139"/>
        <v>Non-Op</v>
      </c>
      <c r="BG1199" s="202" t="str">
        <f t="shared" si="135"/>
        <v>NO</v>
      </c>
      <c r="BH1199" s="202" t="str">
        <f t="shared" si="135"/>
        <v>NO</v>
      </c>
      <c r="BI1199" s="202" t="str">
        <f t="shared" si="133"/>
        <v/>
      </c>
      <c r="BK1199" s="202" t="b">
        <f t="shared" si="138"/>
        <v>1</v>
      </c>
      <c r="BL1199" s="202" t="b">
        <f t="shared" si="138"/>
        <v>1</v>
      </c>
      <c r="BM1199" s="202" t="b">
        <f t="shared" si="138"/>
        <v>1</v>
      </c>
      <c r="BN1199" s="202" t="b">
        <f t="shared" si="138"/>
        <v>1</v>
      </c>
      <c r="BO1199" s="202" t="b">
        <f t="shared" si="138"/>
        <v>1</v>
      </c>
      <c r="BP1199" s="202" t="b">
        <f t="shared" si="138"/>
        <v>1</v>
      </c>
      <c r="BQ1199" s="202" t="b">
        <f t="shared" si="138"/>
        <v>1</v>
      </c>
    </row>
    <row r="1200" spans="1:69" s="214" customFormat="1" ht="12" customHeight="1" x14ac:dyDescent="0.2">
      <c r="A1200" s="239">
        <v>24400011</v>
      </c>
      <c r="B1200" s="240" t="s">
        <v>2818</v>
      </c>
      <c r="C1200" s="200" t="s">
        <v>1492</v>
      </c>
      <c r="D1200" s="201" t="s">
        <v>478</v>
      </c>
      <c r="E1200" s="170"/>
      <c r="F1200" s="200"/>
      <c r="G1200" s="201"/>
      <c r="H1200" s="202" t="s">
        <v>1684</v>
      </c>
      <c r="I1200" s="202" t="s">
        <v>1684</v>
      </c>
      <c r="J1200" s="202" t="s">
        <v>1684</v>
      </c>
      <c r="K1200" s="202" t="s">
        <v>478</v>
      </c>
      <c r="L1200" s="202" t="s">
        <v>1685</v>
      </c>
      <c r="M1200" s="202" t="s">
        <v>1685</v>
      </c>
      <c r="N1200" s="202" t="s">
        <v>1684</v>
      </c>
      <c r="O1200" s="167"/>
      <c r="P1200" s="203">
        <v>-11058994.869999999</v>
      </c>
      <c r="Q1200" s="203">
        <v>-10017109.359999999</v>
      </c>
      <c r="R1200" s="203">
        <v>-9023363.4000000004</v>
      </c>
      <c r="S1200" s="203">
        <v>-6875711.1200000001</v>
      </c>
      <c r="T1200" s="203">
        <v>-6913185.7599999998</v>
      </c>
      <c r="U1200" s="203">
        <v>-7218868</v>
      </c>
      <c r="V1200" s="203">
        <v>-6849020.3700000001</v>
      </c>
      <c r="W1200" s="203">
        <v>-6851265.4800000004</v>
      </c>
      <c r="X1200" s="203">
        <v>-6605180.25</v>
      </c>
      <c r="Y1200" s="203">
        <v>-5616537</v>
      </c>
      <c r="Z1200" s="203">
        <v>-3511620.98</v>
      </c>
      <c r="AA1200" s="203">
        <v>-3660368.87</v>
      </c>
      <c r="AB1200" s="203">
        <v>-4479536.4800000004</v>
      </c>
      <c r="AC1200" s="203"/>
      <c r="AD1200" s="203"/>
      <c r="AE1200" s="203">
        <v>-6742624.6887499997</v>
      </c>
      <c r="AF1200" s="215"/>
      <c r="AG1200" s="216"/>
      <c r="AH1200" s="205"/>
      <c r="AI1200" s="205"/>
      <c r="AJ1200" s="205"/>
      <c r="AK1200" s="206">
        <v>-6742624.6887499997</v>
      </c>
      <c r="AL1200" s="205">
        <v>-6742624.6887499997</v>
      </c>
      <c r="AM1200" s="207"/>
      <c r="AN1200" s="205"/>
      <c r="AO1200" s="208">
        <v>0</v>
      </c>
      <c r="AP1200" s="209"/>
      <c r="AQ1200" s="210">
        <v>-4479536.4800000004</v>
      </c>
      <c r="AR1200" s="205"/>
      <c r="AS1200" s="205"/>
      <c r="AT1200" s="205"/>
      <c r="AU1200" s="206">
        <v>-4479536.4800000004</v>
      </c>
      <c r="AV1200" s="205">
        <v>-4479536.4800000004</v>
      </c>
      <c r="AW1200" s="207"/>
      <c r="AX1200" s="205"/>
      <c r="AY1200" s="207">
        <v>0</v>
      </c>
      <c r="AZ1200" s="212" t="s">
        <v>4904</v>
      </c>
      <c r="BA1200" s="404"/>
      <c r="BC1200" s="202" t="str">
        <f t="shared" si="139"/>
        <v/>
      </c>
      <c r="BD1200" s="202" t="str">
        <f t="shared" si="139"/>
        <v/>
      </c>
      <c r="BE1200" s="202" t="str">
        <f t="shared" si="139"/>
        <v/>
      </c>
      <c r="BF1200" s="202" t="str">
        <f t="shared" si="139"/>
        <v>Non-Op</v>
      </c>
      <c r="BG1200" s="202" t="str">
        <f t="shared" si="135"/>
        <v>NO</v>
      </c>
      <c r="BH1200" s="202" t="str">
        <f t="shared" si="135"/>
        <v>NO</v>
      </c>
      <c r="BI1200" s="202" t="str">
        <f t="shared" si="133"/>
        <v/>
      </c>
      <c r="BK1200" s="202" t="b">
        <f t="shared" si="138"/>
        <v>1</v>
      </c>
      <c r="BL1200" s="202" t="b">
        <f t="shared" si="138"/>
        <v>1</v>
      </c>
      <c r="BM1200" s="202" t="b">
        <f t="shared" si="138"/>
        <v>1</v>
      </c>
      <c r="BN1200" s="202" t="b">
        <f t="shared" si="138"/>
        <v>1</v>
      </c>
      <c r="BO1200" s="202" t="b">
        <f t="shared" si="138"/>
        <v>1</v>
      </c>
      <c r="BP1200" s="202" t="b">
        <f t="shared" si="138"/>
        <v>1</v>
      </c>
      <c r="BQ1200" s="202" t="b">
        <f t="shared" si="138"/>
        <v>1</v>
      </c>
    </row>
    <row r="1201" spans="1:69" s="214" customFormat="1" ht="12" customHeight="1" x14ac:dyDescent="0.2">
      <c r="A1201" s="239">
        <v>24400012</v>
      </c>
      <c r="B1201" s="240" t="s">
        <v>2819</v>
      </c>
      <c r="C1201" s="200" t="s">
        <v>1493</v>
      </c>
      <c r="D1201" s="201" t="s">
        <v>478</v>
      </c>
      <c r="E1201" s="170"/>
      <c r="F1201" s="200"/>
      <c r="G1201" s="201"/>
      <c r="H1201" s="202" t="s">
        <v>1684</v>
      </c>
      <c r="I1201" s="202" t="s">
        <v>1684</v>
      </c>
      <c r="J1201" s="202" t="s">
        <v>1684</v>
      </c>
      <c r="K1201" s="202" t="s">
        <v>478</v>
      </c>
      <c r="L1201" s="202" t="s">
        <v>1685</v>
      </c>
      <c r="M1201" s="202" t="s">
        <v>1685</v>
      </c>
      <c r="N1201" s="202" t="s">
        <v>1684</v>
      </c>
      <c r="O1201" s="167"/>
      <c r="P1201" s="203">
        <v>-10176031.630000001</v>
      </c>
      <c r="Q1201" s="203">
        <v>-10636597.1</v>
      </c>
      <c r="R1201" s="203">
        <v>-10825815.359999999</v>
      </c>
      <c r="S1201" s="203">
        <v>-9690819.0299999993</v>
      </c>
      <c r="T1201" s="203">
        <v>-10826508.619999999</v>
      </c>
      <c r="U1201" s="203">
        <v>-8739734.6600000001</v>
      </c>
      <c r="V1201" s="203">
        <v>-8273548.0800000001</v>
      </c>
      <c r="W1201" s="203">
        <v>-7304505.9400000004</v>
      </c>
      <c r="X1201" s="203">
        <v>-6781858.7199999997</v>
      </c>
      <c r="Y1201" s="203">
        <v>-5970646.9400000004</v>
      </c>
      <c r="Z1201" s="203">
        <v>-5024775.34</v>
      </c>
      <c r="AA1201" s="203">
        <v>-5261087.1100000003</v>
      </c>
      <c r="AB1201" s="203">
        <v>-6614708.5700000003</v>
      </c>
      <c r="AC1201" s="203"/>
      <c r="AD1201" s="203"/>
      <c r="AE1201" s="203">
        <v>-8144272.25</v>
      </c>
      <c r="AF1201" s="215"/>
      <c r="AG1201" s="216"/>
      <c r="AH1201" s="205"/>
      <c r="AI1201" s="205"/>
      <c r="AJ1201" s="205"/>
      <c r="AK1201" s="206">
        <v>-8144272.25</v>
      </c>
      <c r="AL1201" s="205">
        <v>-8144272.25</v>
      </c>
      <c r="AM1201" s="207"/>
      <c r="AN1201" s="205"/>
      <c r="AO1201" s="208">
        <v>0</v>
      </c>
      <c r="AP1201" s="209"/>
      <c r="AQ1201" s="210">
        <v>-6614708.5700000003</v>
      </c>
      <c r="AR1201" s="205"/>
      <c r="AS1201" s="205"/>
      <c r="AT1201" s="205"/>
      <c r="AU1201" s="206">
        <v>-6614708.5700000003</v>
      </c>
      <c r="AV1201" s="205">
        <v>-6614708.5700000003</v>
      </c>
      <c r="AW1201" s="207"/>
      <c r="AX1201" s="205"/>
      <c r="AY1201" s="207">
        <v>0</v>
      </c>
      <c r="AZ1201" s="212" t="s">
        <v>4893</v>
      </c>
      <c r="BA1201" s="404"/>
      <c r="BC1201" s="202" t="str">
        <f t="shared" si="139"/>
        <v/>
      </c>
      <c r="BD1201" s="202" t="str">
        <f t="shared" si="139"/>
        <v/>
      </c>
      <c r="BE1201" s="202" t="str">
        <f t="shared" si="139"/>
        <v/>
      </c>
      <c r="BF1201" s="202" t="str">
        <f t="shared" si="139"/>
        <v>Non-Op</v>
      </c>
      <c r="BG1201" s="202" t="str">
        <f t="shared" si="135"/>
        <v>NO</v>
      </c>
      <c r="BH1201" s="202" t="str">
        <f t="shared" si="135"/>
        <v>NO</v>
      </c>
      <c r="BI1201" s="202" t="str">
        <f t="shared" si="133"/>
        <v/>
      </c>
      <c r="BK1201" s="202" t="b">
        <f t="shared" si="138"/>
        <v>1</v>
      </c>
      <c r="BL1201" s="202" t="b">
        <f t="shared" si="138"/>
        <v>1</v>
      </c>
      <c r="BM1201" s="202" t="b">
        <f t="shared" si="138"/>
        <v>1</v>
      </c>
      <c r="BN1201" s="202" t="b">
        <f t="shared" si="138"/>
        <v>1</v>
      </c>
      <c r="BO1201" s="202" t="b">
        <f t="shared" si="138"/>
        <v>1</v>
      </c>
      <c r="BP1201" s="202" t="b">
        <f t="shared" si="138"/>
        <v>1</v>
      </c>
      <c r="BQ1201" s="202" t="b">
        <f t="shared" si="138"/>
        <v>1</v>
      </c>
    </row>
    <row r="1202" spans="1:69" s="214" customFormat="1" ht="12" customHeight="1" x14ac:dyDescent="0.2">
      <c r="A1202" s="239">
        <v>25200121</v>
      </c>
      <c r="B1202" s="240" t="s">
        <v>2820</v>
      </c>
      <c r="C1202" s="200" t="s">
        <v>239</v>
      </c>
      <c r="D1202" s="201" t="s">
        <v>476</v>
      </c>
      <c r="E1202" s="170"/>
      <c r="F1202" s="200"/>
      <c r="G1202" s="201"/>
      <c r="H1202" s="202" t="s">
        <v>1684</v>
      </c>
      <c r="I1202" s="202" t="s">
        <v>476</v>
      </c>
      <c r="J1202" s="202" t="s">
        <v>1684</v>
      </c>
      <c r="K1202" s="202" t="s">
        <v>1684</v>
      </c>
      <c r="L1202" s="202" t="s">
        <v>1685</v>
      </c>
      <c r="M1202" s="202" t="s">
        <v>1685</v>
      </c>
      <c r="N1202" s="202" t="s">
        <v>1684</v>
      </c>
      <c r="O1202" s="167"/>
      <c r="P1202" s="203">
        <v>0</v>
      </c>
      <c r="Q1202" s="203">
        <v>0</v>
      </c>
      <c r="R1202" s="203">
        <v>0</v>
      </c>
      <c r="S1202" s="203">
        <v>0</v>
      </c>
      <c r="T1202" s="203">
        <v>0</v>
      </c>
      <c r="U1202" s="203">
        <v>0</v>
      </c>
      <c r="V1202" s="203">
        <v>0</v>
      </c>
      <c r="W1202" s="203">
        <v>0</v>
      </c>
      <c r="X1202" s="203">
        <v>0</v>
      </c>
      <c r="Y1202" s="203">
        <v>0</v>
      </c>
      <c r="Z1202" s="203">
        <v>0</v>
      </c>
      <c r="AA1202" s="203">
        <v>0</v>
      </c>
      <c r="AB1202" s="203">
        <v>0</v>
      </c>
      <c r="AC1202" s="203"/>
      <c r="AD1202" s="203"/>
      <c r="AE1202" s="203">
        <v>0</v>
      </c>
      <c r="AF1202" s="215">
        <v>30</v>
      </c>
      <c r="AG1202" s="216"/>
      <c r="AH1202" s="205"/>
      <c r="AI1202" s="205">
        <v>0</v>
      </c>
      <c r="AJ1202" s="205"/>
      <c r="AK1202" s="206"/>
      <c r="AL1202" s="205">
        <v>0</v>
      </c>
      <c r="AM1202" s="207"/>
      <c r="AN1202" s="205"/>
      <c r="AO1202" s="208">
        <v>0</v>
      </c>
      <c r="AP1202" s="209"/>
      <c r="AQ1202" s="210">
        <v>0</v>
      </c>
      <c r="AR1202" s="205"/>
      <c r="AS1202" s="205">
        <v>0</v>
      </c>
      <c r="AT1202" s="205"/>
      <c r="AU1202" s="206"/>
      <c r="AV1202" s="205">
        <v>0</v>
      </c>
      <c r="AW1202" s="207"/>
      <c r="AX1202" s="205"/>
      <c r="AY1202" s="207">
        <v>0</v>
      </c>
      <c r="AZ1202" s="212"/>
      <c r="BA1202" s="404"/>
      <c r="BC1202" s="202" t="str">
        <f t="shared" si="139"/>
        <v/>
      </c>
      <c r="BD1202" s="202" t="str">
        <f t="shared" si="139"/>
        <v>ERB</v>
      </c>
      <c r="BE1202" s="202" t="str">
        <f t="shared" si="139"/>
        <v/>
      </c>
      <c r="BF1202" s="202" t="str">
        <f t="shared" si="139"/>
        <v/>
      </c>
      <c r="BG1202" s="202" t="str">
        <f t="shared" si="135"/>
        <v>NO</v>
      </c>
      <c r="BH1202" s="202" t="str">
        <f t="shared" si="135"/>
        <v>NO</v>
      </c>
      <c r="BI1202" s="202" t="str">
        <f t="shared" si="133"/>
        <v/>
      </c>
      <c r="BK1202" s="202" t="b">
        <f t="shared" si="138"/>
        <v>1</v>
      </c>
      <c r="BL1202" s="202" t="b">
        <f t="shared" si="138"/>
        <v>1</v>
      </c>
      <c r="BM1202" s="202" t="b">
        <f t="shared" si="138"/>
        <v>1</v>
      </c>
      <c r="BN1202" s="202" t="b">
        <f t="shared" si="138"/>
        <v>1</v>
      </c>
      <c r="BO1202" s="202" t="b">
        <f t="shared" si="138"/>
        <v>1</v>
      </c>
      <c r="BP1202" s="202" t="b">
        <f t="shared" si="138"/>
        <v>1</v>
      </c>
      <c r="BQ1202" s="202" t="b">
        <f t="shared" si="138"/>
        <v>1</v>
      </c>
    </row>
    <row r="1203" spans="1:69" s="214" customFormat="1" ht="12" customHeight="1" x14ac:dyDescent="0.2">
      <c r="A1203" s="239">
        <v>25200152</v>
      </c>
      <c r="B1203" s="240" t="s">
        <v>2821</v>
      </c>
      <c r="C1203" s="200" t="s">
        <v>1494</v>
      </c>
      <c r="D1203" s="201" t="s">
        <v>477</v>
      </c>
      <c r="E1203" s="170"/>
      <c r="F1203" s="200"/>
      <c r="G1203" s="201"/>
      <c r="H1203" s="202" t="s">
        <v>1684</v>
      </c>
      <c r="I1203" s="202" t="s">
        <v>1684</v>
      </c>
      <c r="J1203" s="202" t="s">
        <v>477</v>
      </c>
      <c r="K1203" s="202" t="s">
        <v>1684</v>
      </c>
      <c r="L1203" s="202" t="s">
        <v>1685</v>
      </c>
      <c r="M1203" s="202" t="s">
        <v>1685</v>
      </c>
      <c r="N1203" s="202" t="s">
        <v>1684</v>
      </c>
      <c r="O1203" s="167"/>
      <c r="P1203" s="203">
        <v>0</v>
      </c>
      <c r="Q1203" s="203">
        <v>0</v>
      </c>
      <c r="R1203" s="203">
        <v>0</v>
      </c>
      <c r="S1203" s="203">
        <v>0</v>
      </c>
      <c r="T1203" s="203">
        <v>0</v>
      </c>
      <c r="U1203" s="203">
        <v>0</v>
      </c>
      <c r="V1203" s="203">
        <v>0</v>
      </c>
      <c r="W1203" s="203">
        <v>0</v>
      </c>
      <c r="X1203" s="203">
        <v>0</v>
      </c>
      <c r="Y1203" s="203">
        <v>0</v>
      </c>
      <c r="Z1203" s="203">
        <v>0</v>
      </c>
      <c r="AA1203" s="203">
        <v>0</v>
      </c>
      <c r="AB1203" s="203">
        <v>0</v>
      </c>
      <c r="AC1203" s="203"/>
      <c r="AD1203" s="203"/>
      <c r="AE1203" s="203">
        <v>0</v>
      </c>
      <c r="AF1203" s="215"/>
      <c r="AG1203" s="216">
        <v>8</v>
      </c>
      <c r="AH1203" s="205"/>
      <c r="AI1203" s="205"/>
      <c r="AJ1203" s="205">
        <v>0</v>
      </c>
      <c r="AK1203" s="206"/>
      <c r="AL1203" s="205">
        <v>0</v>
      </c>
      <c r="AM1203" s="207"/>
      <c r="AN1203" s="205"/>
      <c r="AO1203" s="208">
        <v>0</v>
      </c>
      <c r="AP1203" s="209"/>
      <c r="AQ1203" s="210">
        <v>0</v>
      </c>
      <c r="AR1203" s="205"/>
      <c r="AS1203" s="205"/>
      <c r="AT1203" s="205">
        <v>0</v>
      </c>
      <c r="AU1203" s="206"/>
      <c r="AV1203" s="205">
        <v>0</v>
      </c>
      <c r="AW1203" s="207"/>
      <c r="AX1203" s="205"/>
      <c r="AY1203" s="207">
        <v>0</v>
      </c>
      <c r="AZ1203" s="212"/>
      <c r="BA1203" s="404"/>
      <c r="BC1203" s="202" t="str">
        <f t="shared" si="139"/>
        <v/>
      </c>
      <c r="BD1203" s="202" t="str">
        <f t="shared" si="139"/>
        <v/>
      </c>
      <c r="BE1203" s="202" t="str">
        <f t="shared" si="139"/>
        <v>GRB</v>
      </c>
      <c r="BF1203" s="202" t="str">
        <f t="shared" si="139"/>
        <v/>
      </c>
      <c r="BG1203" s="202" t="str">
        <f t="shared" si="135"/>
        <v>NO</v>
      </c>
      <c r="BH1203" s="202" t="str">
        <f t="shared" si="135"/>
        <v>NO</v>
      </c>
      <c r="BI1203" s="202" t="str">
        <f t="shared" si="133"/>
        <v/>
      </c>
      <c r="BK1203" s="202" t="b">
        <f t="shared" si="138"/>
        <v>1</v>
      </c>
      <c r="BL1203" s="202" t="b">
        <f t="shared" si="138"/>
        <v>1</v>
      </c>
      <c r="BM1203" s="202" t="b">
        <f t="shared" si="138"/>
        <v>1</v>
      </c>
      <c r="BN1203" s="202" t="b">
        <f t="shared" si="138"/>
        <v>1</v>
      </c>
      <c r="BO1203" s="202" t="b">
        <f t="shared" si="138"/>
        <v>1</v>
      </c>
      <c r="BP1203" s="202" t="b">
        <f t="shared" si="138"/>
        <v>1</v>
      </c>
      <c r="BQ1203" s="202" t="b">
        <f t="shared" si="138"/>
        <v>1</v>
      </c>
    </row>
    <row r="1204" spans="1:69" s="214" customFormat="1" ht="12" customHeight="1" x14ac:dyDescent="0.2">
      <c r="A1204" s="239">
        <v>25200161</v>
      </c>
      <c r="B1204" s="240" t="s">
        <v>2822</v>
      </c>
      <c r="C1204" s="200" t="s">
        <v>240</v>
      </c>
      <c r="D1204" s="201" t="s">
        <v>476</v>
      </c>
      <c r="E1204" s="170"/>
      <c r="F1204" s="200"/>
      <c r="G1204" s="201"/>
      <c r="H1204" s="202" t="s">
        <v>1684</v>
      </c>
      <c r="I1204" s="202" t="s">
        <v>476</v>
      </c>
      <c r="J1204" s="202" t="s">
        <v>1684</v>
      </c>
      <c r="K1204" s="202" t="s">
        <v>1684</v>
      </c>
      <c r="L1204" s="202" t="s">
        <v>1685</v>
      </c>
      <c r="M1204" s="202" t="s">
        <v>1685</v>
      </c>
      <c r="N1204" s="202" t="s">
        <v>1684</v>
      </c>
      <c r="O1204" s="167"/>
      <c r="P1204" s="203">
        <v>-8521644.9000000004</v>
      </c>
      <c r="Q1204" s="203">
        <v>-8717010.7400000002</v>
      </c>
      <c r="R1204" s="203">
        <v>-8888857.0600000005</v>
      </c>
      <c r="S1204" s="203">
        <v>-8840392.3499999996</v>
      </c>
      <c r="T1204" s="203">
        <v>-9058641.0899999999</v>
      </c>
      <c r="U1204" s="203">
        <v>-9330465.8900000006</v>
      </c>
      <c r="V1204" s="203">
        <v>-9397419.5999999996</v>
      </c>
      <c r="W1204" s="203">
        <v>-9616792.5600000005</v>
      </c>
      <c r="X1204" s="203">
        <v>-9922444.9499999993</v>
      </c>
      <c r="Y1204" s="203">
        <v>-9920935.5800000001</v>
      </c>
      <c r="Z1204" s="203">
        <v>-10143640.91</v>
      </c>
      <c r="AA1204" s="203">
        <v>-10425998.32</v>
      </c>
      <c r="AB1204" s="203">
        <v>-10377329.65</v>
      </c>
      <c r="AC1204" s="203"/>
      <c r="AD1204" s="203"/>
      <c r="AE1204" s="203">
        <v>-9476007.1937499996</v>
      </c>
      <c r="AF1204" s="215">
        <v>30</v>
      </c>
      <c r="AG1204" s="216"/>
      <c r="AH1204" s="205"/>
      <c r="AI1204" s="205">
        <v>-9476007.1937499996</v>
      </c>
      <c r="AJ1204" s="205"/>
      <c r="AK1204" s="206"/>
      <c r="AL1204" s="205">
        <v>-9476007.1937499996</v>
      </c>
      <c r="AM1204" s="207"/>
      <c r="AN1204" s="205"/>
      <c r="AO1204" s="208">
        <v>0</v>
      </c>
      <c r="AP1204" s="209"/>
      <c r="AQ1204" s="210">
        <v>-10377329.65</v>
      </c>
      <c r="AR1204" s="205"/>
      <c r="AS1204" s="205">
        <v>-10377329.65</v>
      </c>
      <c r="AT1204" s="205"/>
      <c r="AU1204" s="206"/>
      <c r="AV1204" s="205">
        <v>-10377329.65</v>
      </c>
      <c r="AW1204" s="207"/>
      <c r="AX1204" s="205"/>
      <c r="AY1204" s="207">
        <v>0</v>
      </c>
      <c r="AZ1204" s="212"/>
      <c r="BA1204" s="404"/>
      <c r="BC1204" s="202" t="str">
        <f t="shared" si="139"/>
        <v/>
      </c>
      <c r="BD1204" s="202" t="str">
        <f t="shared" si="139"/>
        <v>ERB</v>
      </c>
      <c r="BE1204" s="202" t="str">
        <f t="shared" si="139"/>
        <v/>
      </c>
      <c r="BF1204" s="202" t="str">
        <f t="shared" si="139"/>
        <v/>
      </c>
      <c r="BG1204" s="202" t="str">
        <f t="shared" si="135"/>
        <v>NO</v>
      </c>
      <c r="BH1204" s="202" t="str">
        <f t="shared" si="135"/>
        <v>NO</v>
      </c>
      <c r="BI1204" s="202" t="str">
        <f t="shared" si="133"/>
        <v/>
      </c>
      <c r="BK1204" s="202" t="b">
        <f t="shared" si="138"/>
        <v>1</v>
      </c>
      <c r="BL1204" s="202" t="b">
        <f t="shared" si="138"/>
        <v>1</v>
      </c>
      <c r="BM1204" s="202" t="b">
        <f t="shared" si="138"/>
        <v>1</v>
      </c>
      <c r="BN1204" s="202" t="b">
        <f t="shared" si="138"/>
        <v>1</v>
      </c>
      <c r="BO1204" s="202" t="b">
        <f t="shared" si="138"/>
        <v>1</v>
      </c>
      <c r="BP1204" s="202" t="b">
        <f t="shared" si="138"/>
        <v>1</v>
      </c>
      <c r="BQ1204" s="202" t="b">
        <f t="shared" si="138"/>
        <v>1</v>
      </c>
    </row>
    <row r="1205" spans="1:69" s="214" customFormat="1" ht="12" customHeight="1" x14ac:dyDescent="0.2">
      <c r="A1205" s="239">
        <v>25200171</v>
      </c>
      <c r="B1205" s="240" t="s">
        <v>2823</v>
      </c>
      <c r="C1205" s="200" t="s">
        <v>241</v>
      </c>
      <c r="D1205" s="201" t="s">
        <v>476</v>
      </c>
      <c r="E1205" s="170"/>
      <c r="F1205" s="200"/>
      <c r="G1205" s="201"/>
      <c r="H1205" s="202" t="s">
        <v>1684</v>
      </c>
      <c r="I1205" s="202" t="s">
        <v>476</v>
      </c>
      <c r="J1205" s="202" t="s">
        <v>1684</v>
      </c>
      <c r="K1205" s="202" t="s">
        <v>1684</v>
      </c>
      <c r="L1205" s="202" t="s">
        <v>1685</v>
      </c>
      <c r="M1205" s="202" t="s">
        <v>1685</v>
      </c>
      <c r="N1205" s="202" t="s">
        <v>1684</v>
      </c>
      <c r="O1205" s="167"/>
      <c r="P1205" s="203">
        <v>-22399924.079999998</v>
      </c>
      <c r="Q1205" s="203">
        <v>-22879264.75</v>
      </c>
      <c r="R1205" s="203">
        <v>-22714713.789999999</v>
      </c>
      <c r="S1205" s="203">
        <v>-23627079.989999998</v>
      </c>
      <c r="T1205" s="203">
        <v>-24794344.800000001</v>
      </c>
      <c r="U1205" s="203">
        <v>-24906161.469999999</v>
      </c>
      <c r="V1205" s="203">
        <v>-24743111.890000001</v>
      </c>
      <c r="W1205" s="203">
        <v>-24766191.27</v>
      </c>
      <c r="X1205" s="203">
        <v>-25525966.559999999</v>
      </c>
      <c r="Y1205" s="203">
        <v>-25489358.960000001</v>
      </c>
      <c r="Z1205" s="203">
        <v>-25524211.16</v>
      </c>
      <c r="AA1205" s="203">
        <v>-26170011.850000001</v>
      </c>
      <c r="AB1205" s="203">
        <v>-25007256.010000002</v>
      </c>
      <c r="AC1205" s="203"/>
      <c r="AD1205" s="203"/>
      <c r="AE1205" s="203">
        <v>-24570333.877916668</v>
      </c>
      <c r="AF1205" s="215">
        <v>30</v>
      </c>
      <c r="AG1205" s="216"/>
      <c r="AH1205" s="205"/>
      <c r="AI1205" s="205">
        <v>-24570333.877916668</v>
      </c>
      <c r="AJ1205" s="205"/>
      <c r="AK1205" s="206"/>
      <c r="AL1205" s="205">
        <v>-24570333.877916668</v>
      </c>
      <c r="AM1205" s="207"/>
      <c r="AN1205" s="205"/>
      <c r="AO1205" s="208">
        <v>0</v>
      </c>
      <c r="AP1205" s="209"/>
      <c r="AQ1205" s="210">
        <v>-25007256.010000002</v>
      </c>
      <c r="AR1205" s="205"/>
      <c r="AS1205" s="205">
        <v>-25007256.010000002</v>
      </c>
      <c r="AT1205" s="205"/>
      <c r="AU1205" s="206"/>
      <c r="AV1205" s="205">
        <v>-25007256.010000002</v>
      </c>
      <c r="AW1205" s="207"/>
      <c r="AX1205" s="205"/>
      <c r="AY1205" s="207">
        <v>0</v>
      </c>
      <c r="AZ1205" s="212"/>
      <c r="BA1205" s="404"/>
      <c r="BC1205" s="202" t="str">
        <f t="shared" si="139"/>
        <v/>
      </c>
      <c r="BD1205" s="202" t="str">
        <f t="shared" si="139"/>
        <v>ERB</v>
      </c>
      <c r="BE1205" s="202" t="str">
        <f t="shared" si="139"/>
        <v/>
      </c>
      <c r="BF1205" s="202" t="str">
        <f t="shared" si="139"/>
        <v/>
      </c>
      <c r="BG1205" s="202" t="str">
        <f t="shared" si="135"/>
        <v>NO</v>
      </c>
      <c r="BH1205" s="202" t="str">
        <f t="shared" si="135"/>
        <v>NO</v>
      </c>
      <c r="BI1205" s="202" t="str">
        <f t="shared" si="133"/>
        <v/>
      </c>
      <c r="BK1205" s="202" t="b">
        <f t="shared" si="138"/>
        <v>1</v>
      </c>
      <c r="BL1205" s="202" t="b">
        <f t="shared" si="138"/>
        <v>1</v>
      </c>
      <c r="BM1205" s="202" t="b">
        <f t="shared" si="138"/>
        <v>1</v>
      </c>
      <c r="BN1205" s="202" t="b">
        <f t="shared" si="138"/>
        <v>1</v>
      </c>
      <c r="BO1205" s="202" t="b">
        <f t="shared" si="138"/>
        <v>1</v>
      </c>
      <c r="BP1205" s="202" t="b">
        <f t="shared" si="138"/>
        <v>1</v>
      </c>
      <c r="BQ1205" s="202" t="b">
        <f t="shared" si="138"/>
        <v>1</v>
      </c>
    </row>
    <row r="1206" spans="1:69" s="214" customFormat="1" ht="12" customHeight="1" x14ac:dyDescent="0.2">
      <c r="A1206" s="239">
        <v>25200181</v>
      </c>
      <c r="B1206" s="240" t="s">
        <v>2824</v>
      </c>
      <c r="C1206" s="200" t="s">
        <v>242</v>
      </c>
      <c r="D1206" s="201" t="s">
        <v>476</v>
      </c>
      <c r="E1206" s="170"/>
      <c r="F1206" s="200"/>
      <c r="G1206" s="201"/>
      <c r="H1206" s="202" t="s">
        <v>1684</v>
      </c>
      <c r="I1206" s="202" t="s">
        <v>476</v>
      </c>
      <c r="J1206" s="202" t="s">
        <v>1684</v>
      </c>
      <c r="K1206" s="202" t="s">
        <v>1684</v>
      </c>
      <c r="L1206" s="202" t="s">
        <v>1685</v>
      </c>
      <c r="M1206" s="202" t="s">
        <v>1685</v>
      </c>
      <c r="N1206" s="202" t="s">
        <v>1684</v>
      </c>
      <c r="O1206" s="167"/>
      <c r="P1206" s="203">
        <v>-39621117.920000002</v>
      </c>
      <c r="Q1206" s="203">
        <v>-40419590.009999998</v>
      </c>
      <c r="R1206" s="203">
        <v>-39853400.75</v>
      </c>
      <c r="S1206" s="203">
        <v>-38849135.890000001</v>
      </c>
      <c r="T1206" s="203">
        <v>-40239907.909999996</v>
      </c>
      <c r="U1206" s="203">
        <v>-41429631.700000003</v>
      </c>
      <c r="V1206" s="203">
        <v>-40399989.18</v>
      </c>
      <c r="W1206" s="203">
        <v>-41462343.289999999</v>
      </c>
      <c r="X1206" s="203">
        <v>-42673391.369999997</v>
      </c>
      <c r="Y1206" s="203">
        <v>-42268098.439999998</v>
      </c>
      <c r="Z1206" s="203">
        <v>-43775217.670000002</v>
      </c>
      <c r="AA1206" s="203">
        <v>-44746083.329999998</v>
      </c>
      <c r="AB1206" s="203">
        <v>-43873938.990000002</v>
      </c>
      <c r="AC1206" s="203"/>
      <c r="AD1206" s="203"/>
      <c r="AE1206" s="203">
        <v>-41488693.166249998</v>
      </c>
      <c r="AF1206" s="215">
        <v>30</v>
      </c>
      <c r="AG1206" s="216"/>
      <c r="AH1206" s="205"/>
      <c r="AI1206" s="205">
        <v>-41488693.166249998</v>
      </c>
      <c r="AJ1206" s="205"/>
      <c r="AK1206" s="206"/>
      <c r="AL1206" s="205">
        <v>-41488693.166249998</v>
      </c>
      <c r="AM1206" s="207"/>
      <c r="AN1206" s="205"/>
      <c r="AO1206" s="208">
        <v>0</v>
      </c>
      <c r="AP1206" s="209"/>
      <c r="AQ1206" s="210">
        <v>-43873938.990000002</v>
      </c>
      <c r="AR1206" s="205"/>
      <c r="AS1206" s="205">
        <v>-43873938.990000002</v>
      </c>
      <c r="AT1206" s="205"/>
      <c r="AU1206" s="206"/>
      <c r="AV1206" s="205">
        <v>-43873938.990000002</v>
      </c>
      <c r="AW1206" s="207"/>
      <c r="AX1206" s="205"/>
      <c r="AY1206" s="207">
        <v>0</v>
      </c>
      <c r="AZ1206" s="212"/>
      <c r="BA1206" s="404"/>
      <c r="BC1206" s="202" t="str">
        <f t="shared" si="139"/>
        <v/>
      </c>
      <c r="BD1206" s="202" t="str">
        <f t="shared" si="139"/>
        <v>ERB</v>
      </c>
      <c r="BE1206" s="202" t="str">
        <f t="shared" si="139"/>
        <v/>
      </c>
      <c r="BF1206" s="202" t="str">
        <f t="shared" si="139"/>
        <v/>
      </c>
      <c r="BG1206" s="202" t="str">
        <f t="shared" si="135"/>
        <v>NO</v>
      </c>
      <c r="BH1206" s="202" t="str">
        <f t="shared" si="135"/>
        <v>NO</v>
      </c>
      <c r="BI1206" s="202" t="str">
        <f t="shared" si="133"/>
        <v/>
      </c>
      <c r="BK1206" s="202" t="b">
        <f t="shared" si="138"/>
        <v>1</v>
      </c>
      <c r="BL1206" s="202" t="b">
        <f t="shared" si="138"/>
        <v>1</v>
      </c>
      <c r="BM1206" s="202" t="b">
        <f t="shared" si="138"/>
        <v>1</v>
      </c>
      <c r="BN1206" s="202" t="b">
        <f t="shared" si="138"/>
        <v>1</v>
      </c>
      <c r="BO1206" s="202" t="b">
        <f t="shared" si="138"/>
        <v>1</v>
      </c>
      <c r="BP1206" s="202" t="b">
        <f t="shared" si="138"/>
        <v>1</v>
      </c>
      <c r="BQ1206" s="202" t="b">
        <f t="shared" si="138"/>
        <v>1</v>
      </c>
    </row>
    <row r="1207" spans="1:69" s="214" customFormat="1" ht="12" customHeight="1" x14ac:dyDescent="0.2">
      <c r="A1207" s="239">
        <v>25200202</v>
      </c>
      <c r="B1207" s="240" t="s">
        <v>2825</v>
      </c>
      <c r="C1207" s="200" t="s">
        <v>1495</v>
      </c>
      <c r="D1207" s="201" t="s">
        <v>477</v>
      </c>
      <c r="E1207" s="170"/>
      <c r="F1207" s="200"/>
      <c r="G1207" s="201"/>
      <c r="H1207" s="202" t="s">
        <v>1684</v>
      </c>
      <c r="I1207" s="202" t="s">
        <v>1684</v>
      </c>
      <c r="J1207" s="202" t="s">
        <v>477</v>
      </c>
      <c r="K1207" s="202" t="s">
        <v>1684</v>
      </c>
      <c r="L1207" s="202" t="s">
        <v>1685</v>
      </c>
      <c r="M1207" s="202" t="s">
        <v>1685</v>
      </c>
      <c r="N1207" s="202" t="s">
        <v>1684</v>
      </c>
      <c r="O1207" s="167"/>
      <c r="P1207" s="203">
        <v>-16261708.68</v>
      </c>
      <c r="Q1207" s="203">
        <v>-16270302.359999999</v>
      </c>
      <c r="R1207" s="203">
        <v>-16264285.390000001</v>
      </c>
      <c r="S1207" s="203">
        <v>-16093724.369999999</v>
      </c>
      <c r="T1207" s="203">
        <v>-16093724.369999999</v>
      </c>
      <c r="U1207" s="203">
        <v>-16024867.529999999</v>
      </c>
      <c r="V1207" s="203">
        <v>-14584565.07</v>
      </c>
      <c r="W1207" s="203">
        <v>-14711640.5</v>
      </c>
      <c r="X1207" s="203">
        <v>-14703994.52</v>
      </c>
      <c r="Y1207" s="203">
        <v>-14166751.449999999</v>
      </c>
      <c r="Z1207" s="203">
        <v>-14165514.17</v>
      </c>
      <c r="AA1207" s="203">
        <v>-14180431.789999999</v>
      </c>
      <c r="AB1207" s="203">
        <v>-12369998.85</v>
      </c>
      <c r="AC1207" s="203"/>
      <c r="AD1207" s="203"/>
      <c r="AE1207" s="203">
        <v>-15131304.60708333</v>
      </c>
      <c r="AF1207" s="204"/>
      <c r="AG1207" s="375">
        <v>8</v>
      </c>
      <c r="AH1207" s="205"/>
      <c r="AI1207" s="205"/>
      <c r="AJ1207" s="205">
        <v>-15131304.60708333</v>
      </c>
      <c r="AK1207" s="206"/>
      <c r="AL1207" s="205">
        <v>-15131304.60708333</v>
      </c>
      <c r="AM1207" s="207"/>
      <c r="AN1207" s="205"/>
      <c r="AO1207" s="208">
        <v>0</v>
      </c>
      <c r="AP1207" s="209"/>
      <c r="AQ1207" s="210">
        <v>-12369998.85</v>
      </c>
      <c r="AR1207" s="205"/>
      <c r="AS1207" s="205"/>
      <c r="AT1207" s="205">
        <v>-12369998.85</v>
      </c>
      <c r="AU1207" s="206"/>
      <c r="AV1207" s="205">
        <v>-12369998.85</v>
      </c>
      <c r="AW1207" s="207"/>
      <c r="AX1207" s="205"/>
      <c r="AY1207" s="207">
        <v>0</v>
      </c>
      <c r="AZ1207" s="212"/>
      <c r="BA1207" s="404"/>
      <c r="BC1207" s="202" t="str">
        <f t="shared" si="139"/>
        <v/>
      </c>
      <c r="BD1207" s="202" t="str">
        <f t="shared" si="139"/>
        <v/>
      </c>
      <c r="BE1207" s="202" t="str">
        <f t="shared" si="139"/>
        <v>GRB</v>
      </c>
      <c r="BF1207" s="202" t="str">
        <f t="shared" si="139"/>
        <v/>
      </c>
      <c r="BG1207" s="202" t="str">
        <f t="shared" si="135"/>
        <v>NO</v>
      </c>
      <c r="BH1207" s="202" t="str">
        <f t="shared" si="135"/>
        <v>NO</v>
      </c>
      <c r="BI1207" s="202" t="str">
        <f t="shared" si="133"/>
        <v/>
      </c>
      <c r="BK1207" s="202" t="b">
        <f t="shared" si="138"/>
        <v>1</v>
      </c>
      <c r="BL1207" s="202" t="b">
        <f t="shared" si="138"/>
        <v>1</v>
      </c>
      <c r="BM1207" s="202" t="b">
        <f t="shared" si="138"/>
        <v>1</v>
      </c>
      <c r="BN1207" s="202" t="b">
        <f t="shared" si="138"/>
        <v>1</v>
      </c>
      <c r="BO1207" s="202" t="b">
        <f t="shared" si="138"/>
        <v>1</v>
      </c>
      <c r="BP1207" s="202" t="b">
        <f t="shared" si="138"/>
        <v>1</v>
      </c>
      <c r="BQ1207" s="202" t="b">
        <f t="shared" si="138"/>
        <v>1</v>
      </c>
    </row>
    <row r="1208" spans="1:69" s="214" customFormat="1" ht="12" customHeight="1" x14ac:dyDescent="0.2">
      <c r="A1208" s="239">
        <v>25200222</v>
      </c>
      <c r="B1208" s="240" t="s">
        <v>2826</v>
      </c>
      <c r="C1208" s="200" t="s">
        <v>1496</v>
      </c>
      <c r="D1208" s="201" t="s">
        <v>477</v>
      </c>
      <c r="E1208" s="170"/>
      <c r="F1208" s="200"/>
      <c r="G1208" s="201"/>
      <c r="H1208" s="202" t="s">
        <v>1684</v>
      </c>
      <c r="I1208" s="202" t="s">
        <v>1684</v>
      </c>
      <c r="J1208" s="202" t="s">
        <v>477</v>
      </c>
      <c r="K1208" s="202" t="s">
        <v>1684</v>
      </c>
      <c r="L1208" s="202" t="s">
        <v>1685</v>
      </c>
      <c r="M1208" s="202" t="s">
        <v>1685</v>
      </c>
      <c r="N1208" s="202" t="s">
        <v>1684</v>
      </c>
      <c r="O1208" s="167"/>
      <c r="P1208" s="203">
        <v>-1959695.99</v>
      </c>
      <c r="Q1208" s="203">
        <v>-1956607.99</v>
      </c>
      <c r="R1208" s="203">
        <v>-1956607.99</v>
      </c>
      <c r="S1208" s="203">
        <v>-1552929.99</v>
      </c>
      <c r="T1208" s="203">
        <v>-1552929.99</v>
      </c>
      <c r="U1208" s="203">
        <v>-1458559.99</v>
      </c>
      <c r="V1208" s="203">
        <v>-1382937.99</v>
      </c>
      <c r="W1208" s="203">
        <v>-1382937.99</v>
      </c>
      <c r="X1208" s="203">
        <v>-1382937.99</v>
      </c>
      <c r="Y1208" s="203">
        <v>-1446206.99</v>
      </c>
      <c r="Z1208" s="203">
        <v>-1446206.99</v>
      </c>
      <c r="AA1208" s="203">
        <v>-1446206.99</v>
      </c>
      <c r="AB1208" s="203">
        <v>-1426258.99</v>
      </c>
      <c r="AC1208" s="203"/>
      <c r="AD1208" s="203"/>
      <c r="AE1208" s="203">
        <v>-1554837.365</v>
      </c>
      <c r="AF1208" s="204"/>
      <c r="AG1208" s="375">
        <v>8</v>
      </c>
      <c r="AH1208" s="205"/>
      <c r="AI1208" s="205"/>
      <c r="AJ1208" s="205">
        <v>-1554837.365</v>
      </c>
      <c r="AK1208" s="206"/>
      <c r="AL1208" s="205">
        <v>-1554837.365</v>
      </c>
      <c r="AM1208" s="207"/>
      <c r="AN1208" s="205"/>
      <c r="AO1208" s="208">
        <v>0</v>
      </c>
      <c r="AP1208" s="209"/>
      <c r="AQ1208" s="210">
        <v>-1426258.99</v>
      </c>
      <c r="AR1208" s="205"/>
      <c r="AS1208" s="205"/>
      <c r="AT1208" s="205">
        <v>-1426258.99</v>
      </c>
      <c r="AU1208" s="206"/>
      <c r="AV1208" s="205">
        <v>-1426258.99</v>
      </c>
      <c r="AW1208" s="207"/>
      <c r="AX1208" s="205"/>
      <c r="AY1208" s="207">
        <v>0</v>
      </c>
      <c r="AZ1208" s="212"/>
      <c r="BA1208" s="404"/>
      <c r="BC1208" s="202" t="str">
        <f t="shared" si="139"/>
        <v/>
      </c>
      <c r="BD1208" s="202" t="str">
        <f t="shared" si="139"/>
        <v/>
      </c>
      <c r="BE1208" s="202" t="str">
        <f t="shared" si="139"/>
        <v>GRB</v>
      </c>
      <c r="BF1208" s="202" t="str">
        <f t="shared" si="139"/>
        <v/>
      </c>
      <c r="BG1208" s="202" t="str">
        <f t="shared" si="135"/>
        <v>NO</v>
      </c>
      <c r="BH1208" s="202" t="str">
        <f t="shared" si="135"/>
        <v>NO</v>
      </c>
      <c r="BI1208" s="202" t="str">
        <f t="shared" si="133"/>
        <v/>
      </c>
      <c r="BK1208" s="202" t="b">
        <f t="shared" si="138"/>
        <v>1</v>
      </c>
      <c r="BL1208" s="202" t="b">
        <f t="shared" si="138"/>
        <v>1</v>
      </c>
      <c r="BM1208" s="202" t="b">
        <f t="shared" si="138"/>
        <v>1</v>
      </c>
      <c r="BN1208" s="202" t="b">
        <f t="shared" si="138"/>
        <v>1</v>
      </c>
      <c r="BO1208" s="202" t="b">
        <f t="shared" si="138"/>
        <v>1</v>
      </c>
      <c r="BP1208" s="202" t="b">
        <f t="shared" si="138"/>
        <v>1</v>
      </c>
      <c r="BQ1208" s="202" t="b">
        <f t="shared" si="138"/>
        <v>1</v>
      </c>
    </row>
    <row r="1209" spans="1:69" s="214" customFormat="1" ht="12" customHeight="1" x14ac:dyDescent="0.2">
      <c r="A1209" s="239">
        <v>25200262</v>
      </c>
      <c r="B1209" s="240" t="s">
        <v>2827</v>
      </c>
      <c r="C1209" s="200" t="s">
        <v>1497</v>
      </c>
      <c r="D1209" s="201" t="s">
        <v>477</v>
      </c>
      <c r="E1209" s="170"/>
      <c r="F1209" s="200"/>
      <c r="G1209" s="201"/>
      <c r="H1209" s="202" t="s">
        <v>1684</v>
      </c>
      <c r="I1209" s="202" t="s">
        <v>1684</v>
      </c>
      <c r="J1209" s="202" t="s">
        <v>477</v>
      </c>
      <c r="K1209" s="202" t="s">
        <v>1684</v>
      </c>
      <c r="L1209" s="202" t="s">
        <v>1685</v>
      </c>
      <c r="M1209" s="202" t="s">
        <v>1685</v>
      </c>
      <c r="N1209" s="202" t="s">
        <v>1684</v>
      </c>
      <c r="O1209" s="167"/>
      <c r="P1209" s="203">
        <v>0</v>
      </c>
      <c r="Q1209" s="203">
        <v>0</v>
      </c>
      <c r="R1209" s="203">
        <v>0</v>
      </c>
      <c r="S1209" s="203">
        <v>0</v>
      </c>
      <c r="T1209" s="203">
        <v>0</v>
      </c>
      <c r="U1209" s="203">
        <v>0</v>
      </c>
      <c r="V1209" s="203">
        <v>0</v>
      </c>
      <c r="W1209" s="203">
        <v>0</v>
      </c>
      <c r="X1209" s="203">
        <v>0</v>
      </c>
      <c r="Y1209" s="203">
        <v>0</v>
      </c>
      <c r="Z1209" s="203">
        <v>0</v>
      </c>
      <c r="AA1209" s="203">
        <v>0</v>
      </c>
      <c r="AB1209" s="203">
        <v>0</v>
      </c>
      <c r="AC1209" s="203"/>
      <c r="AD1209" s="203"/>
      <c r="AE1209" s="203">
        <v>0</v>
      </c>
      <c r="AF1209" s="204"/>
      <c r="AG1209" s="215">
        <v>8</v>
      </c>
      <c r="AH1209" s="205"/>
      <c r="AI1209" s="205"/>
      <c r="AJ1209" s="205">
        <v>0</v>
      </c>
      <c r="AK1209" s="206"/>
      <c r="AL1209" s="205">
        <v>0</v>
      </c>
      <c r="AM1209" s="207"/>
      <c r="AN1209" s="205"/>
      <c r="AO1209" s="208">
        <v>0</v>
      </c>
      <c r="AP1209" s="209"/>
      <c r="AQ1209" s="210">
        <v>0</v>
      </c>
      <c r="AR1209" s="205"/>
      <c r="AS1209" s="205"/>
      <c r="AT1209" s="205">
        <v>0</v>
      </c>
      <c r="AU1209" s="206"/>
      <c r="AV1209" s="205">
        <v>0</v>
      </c>
      <c r="AW1209" s="207"/>
      <c r="AX1209" s="205"/>
      <c r="AY1209" s="207">
        <v>0</v>
      </c>
      <c r="AZ1209" s="212"/>
      <c r="BA1209" s="404"/>
      <c r="BC1209" s="202" t="str">
        <f t="shared" si="139"/>
        <v/>
      </c>
      <c r="BD1209" s="202" t="str">
        <f t="shared" si="139"/>
        <v/>
      </c>
      <c r="BE1209" s="202" t="str">
        <f t="shared" si="139"/>
        <v>GRB</v>
      </c>
      <c r="BF1209" s="202" t="str">
        <f t="shared" si="139"/>
        <v/>
      </c>
      <c r="BG1209" s="202" t="str">
        <f t="shared" si="135"/>
        <v>NO</v>
      </c>
      <c r="BH1209" s="202" t="str">
        <f t="shared" si="135"/>
        <v>NO</v>
      </c>
      <c r="BI1209" s="202" t="str">
        <f t="shared" si="133"/>
        <v/>
      </c>
      <c r="BK1209" s="202" t="b">
        <f t="shared" si="138"/>
        <v>1</v>
      </c>
      <c r="BL1209" s="202" t="b">
        <f t="shared" si="138"/>
        <v>1</v>
      </c>
      <c r="BM1209" s="202" t="b">
        <f t="shared" si="138"/>
        <v>1</v>
      </c>
      <c r="BN1209" s="202" t="b">
        <f t="shared" si="138"/>
        <v>1</v>
      </c>
      <c r="BO1209" s="202" t="b">
        <f t="shared" si="138"/>
        <v>1</v>
      </c>
      <c r="BP1209" s="202" t="b">
        <f t="shared" si="138"/>
        <v>1</v>
      </c>
      <c r="BQ1209" s="202" t="b">
        <f t="shared" si="138"/>
        <v>1</v>
      </c>
    </row>
    <row r="1210" spans="1:69" s="214" customFormat="1" ht="12" customHeight="1" x14ac:dyDescent="0.2">
      <c r="A1210" s="239">
        <v>25300001</v>
      </c>
      <c r="B1210" s="240" t="s">
        <v>2828</v>
      </c>
      <c r="C1210" s="200" t="s">
        <v>1498</v>
      </c>
      <c r="D1210" s="201" t="s">
        <v>479</v>
      </c>
      <c r="E1210" s="170"/>
      <c r="F1210" s="200"/>
      <c r="G1210" s="201"/>
      <c r="H1210" s="202" t="s">
        <v>1684</v>
      </c>
      <c r="I1210" s="202" t="s">
        <v>1684</v>
      </c>
      <c r="J1210" s="202" t="s">
        <v>1684</v>
      </c>
      <c r="K1210" s="202" t="s">
        <v>1684</v>
      </c>
      <c r="L1210" s="202" t="s">
        <v>1685</v>
      </c>
      <c r="M1210" s="202" t="s">
        <v>479</v>
      </c>
      <c r="N1210" s="202" t="s">
        <v>479</v>
      </c>
      <c r="O1210" s="167"/>
      <c r="P1210" s="203">
        <v>-36671.25</v>
      </c>
      <c r="Q1210" s="203">
        <v>-37949.18</v>
      </c>
      <c r="R1210" s="203">
        <v>-31595.54</v>
      </c>
      <c r="S1210" s="203">
        <v>-36141.230000000003</v>
      </c>
      <c r="T1210" s="203">
        <v>-31277.8</v>
      </c>
      <c r="U1210" s="203">
        <v>-22487.02</v>
      </c>
      <c r="V1210" s="203">
        <v>-27560.36</v>
      </c>
      <c r="W1210" s="203">
        <v>-187889.64</v>
      </c>
      <c r="X1210" s="203">
        <v>-35870.230000000003</v>
      </c>
      <c r="Y1210" s="203">
        <v>-54630.49</v>
      </c>
      <c r="Z1210" s="203">
        <v>-70839.929999999993</v>
      </c>
      <c r="AA1210" s="203">
        <v>-71690.179999999993</v>
      </c>
      <c r="AB1210" s="203">
        <v>-57989.36</v>
      </c>
      <c r="AC1210" s="203"/>
      <c r="AD1210" s="203"/>
      <c r="AE1210" s="203">
        <v>-54605.158749999995</v>
      </c>
      <c r="AF1210" s="204"/>
      <c r="AG1210" s="215"/>
      <c r="AH1210" s="205"/>
      <c r="AI1210" s="205"/>
      <c r="AJ1210" s="205"/>
      <c r="AK1210" s="206"/>
      <c r="AL1210" s="205">
        <v>0</v>
      </c>
      <c r="AM1210" s="207"/>
      <c r="AN1210" s="205">
        <v>-54605.158749999995</v>
      </c>
      <c r="AO1210" s="208">
        <v>-54605.158749999995</v>
      </c>
      <c r="AP1210" s="209"/>
      <c r="AQ1210" s="210">
        <v>-57989.36</v>
      </c>
      <c r="AR1210" s="205"/>
      <c r="AS1210" s="205"/>
      <c r="AT1210" s="205"/>
      <c r="AU1210" s="206"/>
      <c r="AV1210" s="205">
        <v>0</v>
      </c>
      <c r="AW1210" s="207"/>
      <c r="AX1210" s="205">
        <v>-57989.36</v>
      </c>
      <c r="AY1210" s="207">
        <v>-57989.36</v>
      </c>
      <c r="AZ1210" s="212"/>
      <c r="BA1210" s="404"/>
      <c r="BC1210" s="202" t="str">
        <f t="shared" si="139"/>
        <v/>
      </c>
      <c r="BD1210" s="202" t="str">
        <f t="shared" si="139"/>
        <v/>
      </c>
      <c r="BE1210" s="202" t="str">
        <f t="shared" si="139"/>
        <v/>
      </c>
      <c r="BF1210" s="202" t="str">
        <f t="shared" si="139"/>
        <v/>
      </c>
      <c r="BG1210" s="202" t="str">
        <f t="shared" si="135"/>
        <v>NO</v>
      </c>
      <c r="BH1210" s="202" t="str">
        <f t="shared" si="135"/>
        <v>W/C</v>
      </c>
      <c r="BI1210" s="202" t="str">
        <f t="shared" si="133"/>
        <v>W/C</v>
      </c>
      <c r="BK1210" s="202" t="b">
        <f t="shared" si="138"/>
        <v>1</v>
      </c>
      <c r="BL1210" s="202" t="b">
        <f t="shared" si="138"/>
        <v>1</v>
      </c>
      <c r="BM1210" s="202" t="b">
        <f t="shared" si="138"/>
        <v>1</v>
      </c>
      <c r="BN1210" s="202" t="b">
        <f t="shared" si="138"/>
        <v>1</v>
      </c>
      <c r="BO1210" s="202" t="b">
        <f t="shared" si="138"/>
        <v>1</v>
      </c>
      <c r="BP1210" s="202" t="b">
        <f t="shared" si="138"/>
        <v>1</v>
      </c>
      <c r="BQ1210" s="202" t="b">
        <f t="shared" si="138"/>
        <v>1</v>
      </c>
    </row>
    <row r="1211" spans="1:69" s="214" customFormat="1" ht="12" customHeight="1" x14ac:dyDescent="0.2">
      <c r="A1211" s="239">
        <v>25300011</v>
      </c>
      <c r="B1211" s="240" t="s">
        <v>2829</v>
      </c>
      <c r="C1211" s="200" t="s">
        <v>1499</v>
      </c>
      <c r="D1211" s="201" t="s">
        <v>479</v>
      </c>
      <c r="E1211" s="170"/>
      <c r="F1211" s="200"/>
      <c r="G1211" s="201"/>
      <c r="H1211" s="202" t="s">
        <v>1684</v>
      </c>
      <c r="I1211" s="202" t="s">
        <v>1684</v>
      </c>
      <c r="J1211" s="202" t="s">
        <v>1684</v>
      </c>
      <c r="K1211" s="202" t="s">
        <v>1684</v>
      </c>
      <c r="L1211" s="202" t="s">
        <v>1685</v>
      </c>
      <c r="M1211" s="202" t="s">
        <v>479</v>
      </c>
      <c r="N1211" s="202" t="s">
        <v>479</v>
      </c>
      <c r="O1211" s="167"/>
      <c r="P1211" s="203">
        <v>-5000</v>
      </c>
      <c r="Q1211" s="203">
        <v>-5000</v>
      </c>
      <c r="R1211" s="203">
        <v>-5000</v>
      </c>
      <c r="S1211" s="203">
        <v>-5000</v>
      </c>
      <c r="T1211" s="203">
        <v>-5000</v>
      </c>
      <c r="U1211" s="203">
        <v>-5000</v>
      </c>
      <c r="V1211" s="203">
        <v>-5000</v>
      </c>
      <c r="W1211" s="203">
        <v>-5000</v>
      </c>
      <c r="X1211" s="203">
        <v>-5000</v>
      </c>
      <c r="Y1211" s="203">
        <v>-5000</v>
      </c>
      <c r="Z1211" s="203">
        <v>-5000</v>
      </c>
      <c r="AA1211" s="203">
        <v>-5000</v>
      </c>
      <c r="AB1211" s="203">
        <v>-5000</v>
      </c>
      <c r="AC1211" s="203"/>
      <c r="AD1211" s="203"/>
      <c r="AE1211" s="203">
        <v>-5000</v>
      </c>
      <c r="AF1211" s="204"/>
      <c r="AG1211" s="374"/>
      <c r="AH1211" s="205"/>
      <c r="AI1211" s="205"/>
      <c r="AJ1211" s="205"/>
      <c r="AK1211" s="206"/>
      <c r="AL1211" s="205">
        <v>0</v>
      </c>
      <c r="AM1211" s="207"/>
      <c r="AN1211" s="205">
        <v>-5000</v>
      </c>
      <c r="AO1211" s="208">
        <v>-5000</v>
      </c>
      <c r="AP1211" s="209"/>
      <c r="AQ1211" s="210">
        <v>-5000</v>
      </c>
      <c r="AR1211" s="205"/>
      <c r="AS1211" s="205"/>
      <c r="AT1211" s="205"/>
      <c r="AU1211" s="206"/>
      <c r="AV1211" s="205">
        <v>0</v>
      </c>
      <c r="AW1211" s="207"/>
      <c r="AX1211" s="205">
        <v>-5000</v>
      </c>
      <c r="AY1211" s="207">
        <v>-5000</v>
      </c>
      <c r="AZ1211" s="212"/>
      <c r="BA1211" s="404"/>
      <c r="BC1211" s="202" t="str">
        <f t="shared" si="139"/>
        <v/>
      </c>
      <c r="BD1211" s="202" t="str">
        <f t="shared" si="139"/>
        <v/>
      </c>
      <c r="BE1211" s="202" t="str">
        <f t="shared" si="139"/>
        <v/>
      </c>
      <c r="BF1211" s="202" t="str">
        <f t="shared" si="139"/>
        <v/>
      </c>
      <c r="BG1211" s="202" t="str">
        <f t="shared" si="135"/>
        <v>NO</v>
      </c>
      <c r="BH1211" s="202" t="str">
        <f t="shared" si="135"/>
        <v>W/C</v>
      </c>
      <c r="BI1211" s="202" t="str">
        <f t="shared" si="133"/>
        <v>W/C</v>
      </c>
      <c r="BK1211" s="202" t="b">
        <f t="shared" si="138"/>
        <v>1</v>
      </c>
      <c r="BL1211" s="202" t="b">
        <f t="shared" si="138"/>
        <v>1</v>
      </c>
      <c r="BM1211" s="202" t="b">
        <f t="shared" si="138"/>
        <v>1</v>
      </c>
      <c r="BN1211" s="202" t="b">
        <f t="shared" si="138"/>
        <v>1</v>
      </c>
      <c r="BO1211" s="202" t="b">
        <f t="shared" si="138"/>
        <v>1</v>
      </c>
      <c r="BP1211" s="202" t="b">
        <f t="shared" si="138"/>
        <v>1</v>
      </c>
      <c r="BQ1211" s="202" t="b">
        <f t="shared" si="138"/>
        <v>1</v>
      </c>
    </row>
    <row r="1212" spans="1:69" s="214" customFormat="1" ht="12" customHeight="1" x14ac:dyDescent="0.2">
      <c r="A1212" s="241">
        <v>25300032</v>
      </c>
      <c r="B1212" s="242"/>
      <c r="C1212" s="243" t="s">
        <v>1500</v>
      </c>
      <c r="D1212" s="244" t="s">
        <v>478</v>
      </c>
      <c r="E1212" s="245"/>
      <c r="F1212" s="263">
        <v>43267</v>
      </c>
      <c r="G1212" s="244"/>
      <c r="H1212" s="247"/>
      <c r="I1212" s="247"/>
      <c r="J1212" s="247"/>
      <c r="K1212" s="247" t="s">
        <v>478</v>
      </c>
      <c r="L1212" s="247" t="s">
        <v>1685</v>
      </c>
      <c r="M1212" s="247" t="s">
        <v>1685</v>
      </c>
      <c r="N1212" s="247" t="s">
        <v>1684</v>
      </c>
      <c r="O1212" s="248"/>
      <c r="P1212" s="249"/>
      <c r="Q1212" s="249"/>
      <c r="R1212" s="249"/>
      <c r="S1212" s="249"/>
      <c r="T1212" s="249"/>
      <c r="U1212" s="249"/>
      <c r="V1212" s="249">
        <v>-8895000</v>
      </c>
      <c r="W1212" s="249">
        <v>-8895000</v>
      </c>
      <c r="X1212" s="249">
        <v>-8895000</v>
      </c>
      <c r="Y1212" s="249">
        <v>-8895000</v>
      </c>
      <c r="Z1212" s="249">
        <v>-8895000</v>
      </c>
      <c r="AA1212" s="249">
        <v>-8895000</v>
      </c>
      <c r="AB1212" s="249">
        <v>-1500000</v>
      </c>
      <c r="AC1212" s="249"/>
      <c r="AD1212" s="249"/>
      <c r="AE1212" s="249">
        <v>-4510000</v>
      </c>
      <c r="AF1212" s="427"/>
      <c r="AG1212" s="250"/>
      <c r="AH1212" s="252"/>
      <c r="AI1212" s="252"/>
      <c r="AJ1212" s="252"/>
      <c r="AK1212" s="253">
        <v>-4510000</v>
      </c>
      <c r="AL1212" s="252">
        <v>-4510000</v>
      </c>
      <c r="AM1212" s="254"/>
      <c r="AN1212" s="252"/>
      <c r="AO1212" s="255">
        <v>0</v>
      </c>
      <c r="AP1212" s="252"/>
      <c r="AQ1212" s="256">
        <v>-1500000</v>
      </c>
      <c r="AR1212" s="252"/>
      <c r="AS1212" s="252"/>
      <c r="AT1212" s="252"/>
      <c r="AU1212" s="253">
        <v>-1500000</v>
      </c>
      <c r="AV1212" s="252">
        <v>-1500000</v>
      </c>
      <c r="AW1212" s="254"/>
      <c r="AX1212" s="252"/>
      <c r="AY1212" s="254">
        <v>0</v>
      </c>
      <c r="AZ1212" s="258" t="s">
        <v>4868</v>
      </c>
      <c r="BA1212" s="404"/>
      <c r="BC1212" s="247"/>
      <c r="BD1212" s="247"/>
      <c r="BE1212" s="247"/>
      <c r="BF1212" s="202" t="str">
        <f t="shared" si="139"/>
        <v>Non-Op</v>
      </c>
      <c r="BG1212" s="202" t="str">
        <f t="shared" si="135"/>
        <v>NO</v>
      </c>
      <c r="BH1212" s="202" t="str">
        <f t="shared" si="135"/>
        <v>NO</v>
      </c>
      <c r="BI1212" s="202" t="str">
        <f t="shared" si="133"/>
        <v/>
      </c>
      <c r="BK1212" s="202" t="b">
        <f t="shared" si="138"/>
        <v>1</v>
      </c>
      <c r="BL1212" s="202" t="b">
        <f t="shared" si="138"/>
        <v>1</v>
      </c>
      <c r="BM1212" s="202" t="b">
        <f t="shared" si="138"/>
        <v>1</v>
      </c>
      <c r="BN1212" s="202" t="b">
        <f t="shared" si="138"/>
        <v>1</v>
      </c>
      <c r="BO1212" s="202" t="b">
        <f t="shared" si="138"/>
        <v>1</v>
      </c>
      <c r="BP1212" s="202" t="b">
        <f t="shared" si="138"/>
        <v>1</v>
      </c>
      <c r="BQ1212" s="202" t="b">
        <f t="shared" si="138"/>
        <v>1</v>
      </c>
    </row>
    <row r="1213" spans="1:69" s="214" customFormat="1" ht="12" customHeight="1" x14ac:dyDescent="0.2">
      <c r="A1213" s="239">
        <v>25300033</v>
      </c>
      <c r="B1213" s="240" t="s">
        <v>2830</v>
      </c>
      <c r="C1213" s="200" t="s">
        <v>1501</v>
      </c>
      <c r="D1213" s="201" t="s">
        <v>479</v>
      </c>
      <c r="E1213" s="170"/>
      <c r="F1213" s="200"/>
      <c r="G1213" s="201"/>
      <c r="H1213" s="202" t="s">
        <v>1684</v>
      </c>
      <c r="I1213" s="202" t="s">
        <v>1684</v>
      </c>
      <c r="J1213" s="202" t="s">
        <v>1684</v>
      </c>
      <c r="K1213" s="202" t="s">
        <v>1684</v>
      </c>
      <c r="L1213" s="202" t="s">
        <v>1685</v>
      </c>
      <c r="M1213" s="202" t="s">
        <v>479</v>
      </c>
      <c r="N1213" s="202" t="s">
        <v>479</v>
      </c>
      <c r="O1213" s="167"/>
      <c r="P1213" s="203">
        <v>-7366979.6699999999</v>
      </c>
      <c r="Q1213" s="203">
        <v>-7134585.4400000004</v>
      </c>
      <c r="R1213" s="203">
        <v>-6975031.3300000001</v>
      </c>
      <c r="S1213" s="203">
        <v>-8881029.3900000006</v>
      </c>
      <c r="T1213" s="203">
        <v>-8805019.1199999992</v>
      </c>
      <c r="U1213" s="203">
        <v>-7893421.3200000003</v>
      </c>
      <c r="V1213" s="203">
        <v>-8675472.1799999997</v>
      </c>
      <c r="W1213" s="203">
        <v>-8671809.6099999994</v>
      </c>
      <c r="X1213" s="203">
        <v>-8583597.9900000002</v>
      </c>
      <c r="Y1213" s="203">
        <v>-8765152.1799999997</v>
      </c>
      <c r="Z1213" s="203">
        <v>-8765015.9600000009</v>
      </c>
      <c r="AA1213" s="203">
        <v>-8680874.9499999993</v>
      </c>
      <c r="AB1213" s="203">
        <v>-8246651.6799999997</v>
      </c>
      <c r="AC1213" s="203"/>
      <c r="AD1213" s="203"/>
      <c r="AE1213" s="203">
        <v>-8303152.0954166679</v>
      </c>
      <c r="AF1213" s="215"/>
      <c r="AG1213" s="215"/>
      <c r="AH1213" s="205"/>
      <c r="AI1213" s="205"/>
      <c r="AJ1213" s="205"/>
      <c r="AK1213" s="206"/>
      <c r="AL1213" s="205">
        <v>0</v>
      </c>
      <c r="AM1213" s="207"/>
      <c r="AN1213" s="205">
        <v>-8303152.0954166679</v>
      </c>
      <c r="AO1213" s="208">
        <v>-8303152.0954166679</v>
      </c>
      <c r="AP1213" s="209"/>
      <c r="AQ1213" s="210">
        <v>-8246651.6799999997</v>
      </c>
      <c r="AR1213" s="205"/>
      <c r="AS1213" s="205"/>
      <c r="AT1213" s="205"/>
      <c r="AU1213" s="206"/>
      <c r="AV1213" s="205">
        <v>0</v>
      </c>
      <c r="AW1213" s="207"/>
      <c r="AX1213" s="205">
        <v>-8246651.6799999997</v>
      </c>
      <c r="AY1213" s="207">
        <v>-8246651.6799999997</v>
      </c>
      <c r="AZ1213" s="212"/>
      <c r="BA1213" s="404"/>
      <c r="BC1213" s="202" t="str">
        <f t="shared" ref="BC1213:BF1245" si="140">IF(VALUE(AR1213),BC$7,IF(ISBLANK(AR1213),"",BC$7))</f>
        <v/>
      </c>
      <c r="BD1213" s="202" t="str">
        <f t="shared" si="140"/>
        <v/>
      </c>
      <c r="BE1213" s="202" t="str">
        <f t="shared" si="140"/>
        <v/>
      </c>
      <c r="BF1213" s="202" t="str">
        <f t="shared" si="140"/>
        <v/>
      </c>
      <c r="BG1213" s="202" t="str">
        <f t="shared" si="135"/>
        <v>NO</v>
      </c>
      <c r="BH1213" s="202" t="str">
        <f t="shared" si="135"/>
        <v>W/C</v>
      </c>
      <c r="BI1213" s="202" t="str">
        <f t="shared" si="133"/>
        <v>W/C</v>
      </c>
      <c r="BK1213" s="202" t="b">
        <f t="shared" si="138"/>
        <v>1</v>
      </c>
      <c r="BL1213" s="202" t="b">
        <f t="shared" si="138"/>
        <v>1</v>
      </c>
      <c r="BM1213" s="202" t="b">
        <f t="shared" si="138"/>
        <v>1</v>
      </c>
      <c r="BN1213" s="202" t="b">
        <f t="shared" si="138"/>
        <v>1</v>
      </c>
      <c r="BO1213" s="202" t="b">
        <f t="shared" si="138"/>
        <v>1</v>
      </c>
      <c r="BP1213" s="202" t="b">
        <f t="shared" si="138"/>
        <v>1</v>
      </c>
      <c r="BQ1213" s="202" t="b">
        <f t="shared" si="138"/>
        <v>1</v>
      </c>
    </row>
    <row r="1214" spans="1:69" s="214" customFormat="1" ht="12" customHeight="1" x14ac:dyDescent="0.2">
      <c r="A1214" s="309">
        <v>25300071</v>
      </c>
      <c r="B1214" s="201" t="s">
        <v>2831</v>
      </c>
      <c r="C1214" s="200" t="s">
        <v>1502</v>
      </c>
      <c r="D1214" s="201" t="s">
        <v>478</v>
      </c>
      <c r="E1214" s="170"/>
      <c r="F1214" s="200"/>
      <c r="G1214" s="201"/>
      <c r="H1214" s="202" t="s">
        <v>1684</v>
      </c>
      <c r="I1214" s="202" t="s">
        <v>1684</v>
      </c>
      <c r="J1214" s="202" t="s">
        <v>1684</v>
      </c>
      <c r="K1214" s="202" t="s">
        <v>478</v>
      </c>
      <c r="L1214" s="202" t="s">
        <v>1685</v>
      </c>
      <c r="M1214" s="202" t="s">
        <v>1685</v>
      </c>
      <c r="N1214" s="202" t="s">
        <v>1684</v>
      </c>
      <c r="O1214" s="167"/>
      <c r="P1214" s="203">
        <v>-143874194.06999999</v>
      </c>
      <c r="Q1214" s="203">
        <v>-126335895.06999999</v>
      </c>
      <c r="R1214" s="203">
        <v>-115483728.06999999</v>
      </c>
      <c r="S1214" s="203">
        <v>-100288319.06999999</v>
      </c>
      <c r="T1214" s="203">
        <v>-91309800.069999993</v>
      </c>
      <c r="U1214" s="203">
        <v>-92299478.069999993</v>
      </c>
      <c r="V1214" s="203">
        <v>-92693645.069999993</v>
      </c>
      <c r="W1214" s="203">
        <v>-88545383.069999993</v>
      </c>
      <c r="X1214" s="203">
        <v>-89614297.069999993</v>
      </c>
      <c r="Y1214" s="203">
        <v>-87697363.069999993</v>
      </c>
      <c r="Z1214" s="203">
        <v>-84819696.069999993</v>
      </c>
      <c r="AA1214" s="203">
        <v>-71565123.069999993</v>
      </c>
      <c r="AB1214" s="203">
        <v>-60328609.07</v>
      </c>
      <c r="AC1214" s="203"/>
      <c r="AD1214" s="203"/>
      <c r="AE1214" s="203">
        <v>-95229510.778333306</v>
      </c>
      <c r="AF1214" s="270"/>
      <c r="AG1214" s="381"/>
      <c r="AH1214" s="205"/>
      <c r="AI1214" s="205"/>
      <c r="AJ1214" s="205"/>
      <c r="AK1214" s="206">
        <v>-95229510.778333306</v>
      </c>
      <c r="AL1214" s="205">
        <v>-95229510.778333306</v>
      </c>
      <c r="AM1214" s="207"/>
      <c r="AN1214" s="205"/>
      <c r="AO1214" s="208">
        <v>0</v>
      </c>
      <c r="AP1214" s="209"/>
      <c r="AQ1214" s="210">
        <v>-60328609.07</v>
      </c>
      <c r="AR1214" s="205"/>
      <c r="AS1214" s="205"/>
      <c r="AT1214" s="205"/>
      <c r="AU1214" s="206">
        <v>-60328609.07</v>
      </c>
      <c r="AV1214" s="205">
        <v>-60328609.07</v>
      </c>
      <c r="AW1214" s="207"/>
      <c r="AX1214" s="205"/>
      <c r="AY1214" s="207">
        <v>0</v>
      </c>
      <c r="AZ1214" s="212" t="s">
        <v>4916</v>
      </c>
      <c r="BA1214" s="404"/>
      <c r="BC1214" s="202" t="str">
        <f t="shared" si="140"/>
        <v/>
      </c>
      <c r="BD1214" s="202" t="str">
        <f t="shared" si="140"/>
        <v/>
      </c>
      <c r="BE1214" s="202" t="str">
        <f t="shared" si="140"/>
        <v/>
      </c>
      <c r="BF1214" s="202" t="str">
        <f t="shared" si="140"/>
        <v>Non-Op</v>
      </c>
      <c r="BG1214" s="202" t="str">
        <f t="shared" si="135"/>
        <v>NO</v>
      </c>
      <c r="BH1214" s="202" t="str">
        <f t="shared" si="135"/>
        <v>NO</v>
      </c>
      <c r="BI1214" s="202" t="str">
        <f t="shared" si="133"/>
        <v/>
      </c>
      <c r="BK1214" s="202" t="b">
        <f t="shared" si="138"/>
        <v>1</v>
      </c>
      <c r="BL1214" s="202" t="b">
        <f t="shared" si="138"/>
        <v>1</v>
      </c>
      <c r="BM1214" s="202" t="b">
        <f t="shared" si="138"/>
        <v>1</v>
      </c>
      <c r="BN1214" s="202" t="b">
        <f t="shared" si="138"/>
        <v>1</v>
      </c>
      <c r="BO1214" s="202" t="b">
        <f t="shared" si="138"/>
        <v>1</v>
      </c>
      <c r="BP1214" s="202" t="b">
        <f t="shared" si="138"/>
        <v>1</v>
      </c>
      <c r="BQ1214" s="202" t="b">
        <f t="shared" si="138"/>
        <v>1</v>
      </c>
    </row>
    <row r="1215" spans="1:69" s="214" customFormat="1" ht="12" customHeight="1" x14ac:dyDescent="0.2">
      <c r="A1215" s="309">
        <v>25300081</v>
      </c>
      <c r="B1215" s="201" t="s">
        <v>2832</v>
      </c>
      <c r="C1215" s="200" t="s">
        <v>1503</v>
      </c>
      <c r="D1215" s="201" t="s">
        <v>479</v>
      </c>
      <c r="E1215" s="170"/>
      <c r="F1215" s="200"/>
      <c r="G1215" s="201"/>
      <c r="H1215" s="202" t="s">
        <v>1684</v>
      </c>
      <c r="I1215" s="202" t="s">
        <v>1684</v>
      </c>
      <c r="J1215" s="202" t="s">
        <v>1684</v>
      </c>
      <c r="K1215" s="202" t="s">
        <v>1684</v>
      </c>
      <c r="L1215" s="202" t="s">
        <v>1685</v>
      </c>
      <c r="M1215" s="202" t="s">
        <v>479</v>
      </c>
      <c r="N1215" s="202" t="s">
        <v>479</v>
      </c>
      <c r="O1215" s="167"/>
      <c r="P1215" s="203">
        <v>-1000</v>
      </c>
      <c r="Q1215" s="203">
        <v>-1000</v>
      </c>
      <c r="R1215" s="203">
        <v>-1000</v>
      </c>
      <c r="S1215" s="203">
        <v>-1000</v>
      </c>
      <c r="T1215" s="203">
        <v>-1000</v>
      </c>
      <c r="U1215" s="203">
        <v>-1000</v>
      </c>
      <c r="V1215" s="203">
        <v>-1000</v>
      </c>
      <c r="W1215" s="203">
        <v>-1000</v>
      </c>
      <c r="X1215" s="203">
        <v>-1000</v>
      </c>
      <c r="Y1215" s="203">
        <v>-1000</v>
      </c>
      <c r="Z1215" s="203">
        <v>-1000</v>
      </c>
      <c r="AA1215" s="203">
        <v>-1000</v>
      </c>
      <c r="AB1215" s="203">
        <v>-1000</v>
      </c>
      <c r="AC1215" s="203"/>
      <c r="AD1215" s="203"/>
      <c r="AE1215" s="203">
        <v>-1000</v>
      </c>
      <c r="AF1215" s="215"/>
      <c r="AG1215" s="380"/>
      <c r="AH1215" s="205"/>
      <c r="AI1215" s="205"/>
      <c r="AJ1215" s="205"/>
      <c r="AK1215" s="206"/>
      <c r="AL1215" s="205">
        <v>0</v>
      </c>
      <c r="AM1215" s="207"/>
      <c r="AN1215" s="205">
        <v>-1000</v>
      </c>
      <c r="AO1215" s="208">
        <v>-1000</v>
      </c>
      <c r="AP1215" s="209"/>
      <c r="AQ1215" s="210">
        <v>-1000</v>
      </c>
      <c r="AR1215" s="205"/>
      <c r="AS1215" s="205"/>
      <c r="AT1215" s="205"/>
      <c r="AU1215" s="206"/>
      <c r="AV1215" s="205">
        <v>0</v>
      </c>
      <c r="AW1215" s="207"/>
      <c r="AX1215" s="205">
        <v>-1000</v>
      </c>
      <c r="AY1215" s="207">
        <v>-1000</v>
      </c>
      <c r="AZ1215" s="212"/>
      <c r="BA1215" s="404"/>
      <c r="BC1215" s="202" t="str">
        <f t="shared" si="140"/>
        <v/>
      </c>
      <c r="BD1215" s="202" t="str">
        <f t="shared" si="140"/>
        <v/>
      </c>
      <c r="BE1215" s="202" t="str">
        <f t="shared" si="140"/>
        <v/>
      </c>
      <c r="BF1215" s="202" t="str">
        <f t="shared" si="140"/>
        <v/>
      </c>
      <c r="BG1215" s="202" t="str">
        <f t="shared" si="135"/>
        <v>NO</v>
      </c>
      <c r="BH1215" s="202" t="str">
        <f t="shared" si="135"/>
        <v>W/C</v>
      </c>
      <c r="BI1215" s="202" t="str">
        <f t="shared" si="133"/>
        <v>W/C</v>
      </c>
      <c r="BK1215" s="202" t="b">
        <f t="shared" si="138"/>
        <v>1</v>
      </c>
      <c r="BL1215" s="202" t="b">
        <f t="shared" si="138"/>
        <v>1</v>
      </c>
      <c r="BM1215" s="202" t="b">
        <f t="shared" si="138"/>
        <v>1</v>
      </c>
      <c r="BN1215" s="202" t="b">
        <f t="shared" si="138"/>
        <v>1</v>
      </c>
      <c r="BO1215" s="202" t="b">
        <f t="shared" si="138"/>
        <v>1</v>
      </c>
      <c r="BP1215" s="202" t="b">
        <f t="shared" si="138"/>
        <v>1</v>
      </c>
      <c r="BQ1215" s="202" t="b">
        <f t="shared" si="138"/>
        <v>1</v>
      </c>
    </row>
    <row r="1216" spans="1:69" s="214" customFormat="1" ht="12" customHeight="1" x14ac:dyDescent="0.2">
      <c r="A1216" s="309">
        <v>25300091</v>
      </c>
      <c r="B1216" s="201" t="s">
        <v>2833</v>
      </c>
      <c r="C1216" s="200" t="s">
        <v>1504</v>
      </c>
      <c r="D1216" s="201" t="s">
        <v>478</v>
      </c>
      <c r="E1216" s="170"/>
      <c r="F1216" s="200"/>
      <c r="G1216" s="201"/>
      <c r="H1216" s="202" t="s">
        <v>1684</v>
      </c>
      <c r="I1216" s="202" t="s">
        <v>1684</v>
      </c>
      <c r="J1216" s="202" t="s">
        <v>1684</v>
      </c>
      <c r="K1216" s="202" t="s">
        <v>478</v>
      </c>
      <c r="L1216" s="202" t="s">
        <v>1685</v>
      </c>
      <c r="M1216" s="202" t="s">
        <v>1685</v>
      </c>
      <c r="N1216" s="202" t="s">
        <v>1684</v>
      </c>
      <c r="O1216" s="167"/>
      <c r="P1216" s="203">
        <v>-725696.59</v>
      </c>
      <c r="Q1216" s="203">
        <v>-653126.93999999994</v>
      </c>
      <c r="R1216" s="203">
        <v>-580557.29</v>
      </c>
      <c r="S1216" s="203">
        <v>-507987.64</v>
      </c>
      <c r="T1216" s="203">
        <v>-435417.99</v>
      </c>
      <c r="U1216" s="203">
        <v>-362848.34</v>
      </c>
      <c r="V1216" s="203">
        <v>-290278.69</v>
      </c>
      <c r="W1216" s="203">
        <v>-217709.04</v>
      </c>
      <c r="X1216" s="203">
        <v>-145139.39000000001</v>
      </c>
      <c r="Y1216" s="203">
        <v>-72569.740000000005</v>
      </c>
      <c r="Z1216" s="203">
        <v>0</v>
      </c>
      <c r="AA1216" s="203">
        <v>0</v>
      </c>
      <c r="AB1216" s="203">
        <v>0</v>
      </c>
      <c r="AC1216" s="203"/>
      <c r="AD1216" s="203"/>
      <c r="AE1216" s="203">
        <v>-302373.61291666672</v>
      </c>
      <c r="AF1216" s="215"/>
      <c r="AG1216" s="380"/>
      <c r="AH1216" s="205"/>
      <c r="AI1216" s="205"/>
      <c r="AJ1216" s="205"/>
      <c r="AK1216" s="206">
        <v>-302373.61291666672</v>
      </c>
      <c r="AL1216" s="205">
        <v>-302373.61291666672</v>
      </c>
      <c r="AM1216" s="207"/>
      <c r="AN1216" s="205"/>
      <c r="AO1216" s="208">
        <v>0</v>
      </c>
      <c r="AP1216" s="209"/>
      <c r="AQ1216" s="210">
        <v>0</v>
      </c>
      <c r="AR1216" s="205"/>
      <c r="AS1216" s="205"/>
      <c r="AT1216" s="205"/>
      <c r="AU1216" s="206">
        <v>0</v>
      </c>
      <c r="AV1216" s="205">
        <v>0</v>
      </c>
      <c r="AW1216" s="207"/>
      <c r="AX1216" s="205"/>
      <c r="AY1216" s="207">
        <v>0</v>
      </c>
      <c r="AZ1216" s="212" t="s">
        <v>4921</v>
      </c>
      <c r="BA1216" s="404"/>
      <c r="BC1216" s="202" t="str">
        <f t="shared" si="140"/>
        <v/>
      </c>
      <c r="BD1216" s="202" t="str">
        <f t="shared" si="140"/>
        <v/>
      </c>
      <c r="BE1216" s="202" t="str">
        <f t="shared" si="140"/>
        <v/>
      </c>
      <c r="BF1216" s="202" t="str">
        <f t="shared" si="140"/>
        <v>Non-Op</v>
      </c>
      <c r="BG1216" s="202" t="str">
        <f t="shared" si="135"/>
        <v>NO</v>
      </c>
      <c r="BH1216" s="202" t="str">
        <f t="shared" si="135"/>
        <v>NO</v>
      </c>
      <c r="BI1216" s="202" t="str">
        <f t="shared" si="133"/>
        <v/>
      </c>
      <c r="BK1216" s="202" t="b">
        <f t="shared" si="138"/>
        <v>1</v>
      </c>
      <c r="BL1216" s="202" t="b">
        <f t="shared" si="138"/>
        <v>1</v>
      </c>
      <c r="BM1216" s="202" t="b">
        <f t="shared" si="138"/>
        <v>1</v>
      </c>
      <c r="BN1216" s="202" t="b">
        <f t="shared" si="138"/>
        <v>1</v>
      </c>
      <c r="BO1216" s="202" t="b">
        <f t="shared" si="138"/>
        <v>1</v>
      </c>
      <c r="BP1216" s="202" t="b">
        <f t="shared" si="138"/>
        <v>1</v>
      </c>
      <c r="BQ1216" s="202" t="b">
        <f t="shared" si="138"/>
        <v>1</v>
      </c>
    </row>
    <row r="1217" spans="1:69" s="214" customFormat="1" ht="12" customHeight="1" x14ac:dyDescent="0.2">
      <c r="A1217" s="309">
        <v>25300121</v>
      </c>
      <c r="B1217" s="201" t="s">
        <v>2834</v>
      </c>
      <c r="C1217" s="200" t="s">
        <v>1505</v>
      </c>
      <c r="D1217" s="201" t="s">
        <v>478</v>
      </c>
      <c r="E1217" s="170"/>
      <c r="F1217" s="200"/>
      <c r="G1217" s="201"/>
      <c r="H1217" s="202" t="s">
        <v>1684</v>
      </c>
      <c r="I1217" s="202" t="s">
        <v>1684</v>
      </c>
      <c r="J1217" s="202" t="s">
        <v>1684</v>
      </c>
      <c r="K1217" s="202" t="s">
        <v>478</v>
      </c>
      <c r="L1217" s="202" t="s">
        <v>1685</v>
      </c>
      <c r="M1217" s="202" t="s">
        <v>1685</v>
      </c>
      <c r="N1217" s="202" t="s">
        <v>1684</v>
      </c>
      <c r="O1217" s="167"/>
      <c r="P1217" s="203">
        <v>-182471.13</v>
      </c>
      <c r="Q1217" s="203">
        <v>-164224.01999999999</v>
      </c>
      <c r="R1217" s="203">
        <v>-145976.91</v>
      </c>
      <c r="S1217" s="203">
        <v>-127729.8</v>
      </c>
      <c r="T1217" s="203">
        <v>-109482.69</v>
      </c>
      <c r="U1217" s="203">
        <v>-91235.58</v>
      </c>
      <c r="V1217" s="203">
        <v>-72988.47</v>
      </c>
      <c r="W1217" s="203">
        <v>-54741.36</v>
      </c>
      <c r="X1217" s="203">
        <v>-36494.25</v>
      </c>
      <c r="Y1217" s="203">
        <v>-18247.14</v>
      </c>
      <c r="Z1217" s="203">
        <v>0</v>
      </c>
      <c r="AA1217" s="203">
        <v>0</v>
      </c>
      <c r="AB1217" s="203">
        <v>0</v>
      </c>
      <c r="AC1217" s="203"/>
      <c r="AD1217" s="203"/>
      <c r="AE1217" s="203">
        <v>-76029.648749999993</v>
      </c>
      <c r="AF1217" s="215"/>
      <c r="AG1217" s="380"/>
      <c r="AH1217" s="205"/>
      <c r="AI1217" s="205"/>
      <c r="AJ1217" s="205"/>
      <c r="AK1217" s="206">
        <v>-76029.648749999993</v>
      </c>
      <c r="AL1217" s="205">
        <v>-76029.648749999993</v>
      </c>
      <c r="AM1217" s="207"/>
      <c r="AN1217" s="205"/>
      <c r="AO1217" s="208">
        <v>0</v>
      </c>
      <c r="AP1217" s="209"/>
      <c r="AQ1217" s="210">
        <v>0</v>
      </c>
      <c r="AR1217" s="205"/>
      <c r="AS1217" s="205"/>
      <c r="AT1217" s="205"/>
      <c r="AU1217" s="206">
        <v>0</v>
      </c>
      <c r="AV1217" s="205">
        <v>0</v>
      </c>
      <c r="AW1217" s="207"/>
      <c r="AX1217" s="205"/>
      <c r="AY1217" s="207">
        <v>0</v>
      </c>
      <c r="AZ1217" s="212" t="s">
        <v>4921</v>
      </c>
      <c r="BA1217" s="404"/>
      <c r="BC1217" s="202" t="str">
        <f t="shared" si="140"/>
        <v/>
      </c>
      <c r="BD1217" s="202" t="str">
        <f t="shared" si="140"/>
        <v/>
      </c>
      <c r="BE1217" s="202" t="str">
        <f t="shared" si="140"/>
        <v/>
      </c>
      <c r="BF1217" s="202" t="str">
        <f t="shared" si="140"/>
        <v>Non-Op</v>
      </c>
      <c r="BG1217" s="202" t="str">
        <f t="shared" si="135"/>
        <v>NO</v>
      </c>
      <c r="BH1217" s="202" t="str">
        <f t="shared" si="135"/>
        <v>NO</v>
      </c>
      <c r="BI1217" s="202" t="str">
        <f t="shared" si="133"/>
        <v/>
      </c>
      <c r="BK1217" s="202" t="b">
        <f t="shared" si="138"/>
        <v>1</v>
      </c>
      <c r="BL1217" s="202" t="b">
        <f t="shared" si="138"/>
        <v>1</v>
      </c>
      <c r="BM1217" s="202" t="b">
        <f t="shared" si="138"/>
        <v>1</v>
      </c>
      <c r="BN1217" s="202" t="b">
        <f t="shared" si="138"/>
        <v>1</v>
      </c>
      <c r="BO1217" s="202" t="b">
        <f t="shared" si="138"/>
        <v>1</v>
      </c>
      <c r="BP1217" s="202" t="b">
        <f t="shared" si="138"/>
        <v>1</v>
      </c>
      <c r="BQ1217" s="202" t="b">
        <f t="shared" si="138"/>
        <v>1</v>
      </c>
    </row>
    <row r="1218" spans="1:69" s="214" customFormat="1" ht="12" customHeight="1" x14ac:dyDescent="0.2">
      <c r="A1218" s="417">
        <v>25300141</v>
      </c>
      <c r="B1218" s="418" t="s">
        <v>2835</v>
      </c>
      <c r="C1218" s="200" t="s">
        <v>1506</v>
      </c>
      <c r="D1218" s="201" t="s">
        <v>479</v>
      </c>
      <c r="E1218" s="170"/>
      <c r="F1218" s="200"/>
      <c r="G1218" s="201"/>
      <c r="H1218" s="202" t="s">
        <v>1684</v>
      </c>
      <c r="I1218" s="202" t="s">
        <v>1684</v>
      </c>
      <c r="J1218" s="202" t="s">
        <v>1684</v>
      </c>
      <c r="K1218" s="202" t="s">
        <v>1684</v>
      </c>
      <c r="L1218" s="202" t="s">
        <v>1685</v>
      </c>
      <c r="M1218" s="202" t="s">
        <v>479</v>
      </c>
      <c r="N1218" s="202" t="s">
        <v>479</v>
      </c>
      <c r="O1218" s="167"/>
      <c r="P1218" s="203">
        <v>-3550575.66</v>
      </c>
      <c r="Q1218" s="203">
        <v>-5804899.8899999997</v>
      </c>
      <c r="R1218" s="203">
        <v>-5254120.5599999996</v>
      </c>
      <c r="S1218" s="203">
        <v>-4629237.26</v>
      </c>
      <c r="T1218" s="203">
        <v>-3960263.62</v>
      </c>
      <c r="U1218" s="203">
        <v>-3323257.97</v>
      </c>
      <c r="V1218" s="203">
        <v>-2916757.94</v>
      </c>
      <c r="W1218" s="203">
        <v>-3808319.46</v>
      </c>
      <c r="X1218" s="203">
        <v>-3155681.69</v>
      </c>
      <c r="Y1218" s="203">
        <v>-2405845.54</v>
      </c>
      <c r="Z1218" s="203">
        <v>-1750423.21</v>
      </c>
      <c r="AA1218" s="203">
        <v>-1110772.27</v>
      </c>
      <c r="AB1218" s="203">
        <v>-706950.4</v>
      </c>
      <c r="AC1218" s="203"/>
      <c r="AD1218" s="203"/>
      <c r="AE1218" s="203">
        <v>-3354028.5366666671</v>
      </c>
      <c r="AF1218" s="215"/>
      <c r="AG1218" s="380"/>
      <c r="AH1218" s="205"/>
      <c r="AI1218" s="205"/>
      <c r="AJ1218" s="205"/>
      <c r="AK1218" s="206"/>
      <c r="AL1218" s="205">
        <v>0</v>
      </c>
      <c r="AM1218" s="207"/>
      <c r="AN1218" s="205">
        <v>-3354028.5366666671</v>
      </c>
      <c r="AO1218" s="208">
        <v>-3354028.5366666671</v>
      </c>
      <c r="AP1218" s="209"/>
      <c r="AQ1218" s="210">
        <v>-706950.4</v>
      </c>
      <c r="AR1218" s="205"/>
      <c r="AS1218" s="205"/>
      <c r="AT1218" s="205"/>
      <c r="AU1218" s="206"/>
      <c r="AV1218" s="205">
        <v>0</v>
      </c>
      <c r="AW1218" s="207"/>
      <c r="AX1218" s="205">
        <v>-706950.4</v>
      </c>
      <c r="AY1218" s="207">
        <v>-706950.4</v>
      </c>
      <c r="AZ1218" s="212"/>
      <c r="BA1218" s="404"/>
      <c r="BC1218" s="202" t="str">
        <f t="shared" si="140"/>
        <v/>
      </c>
      <c r="BD1218" s="202" t="str">
        <f t="shared" si="140"/>
        <v/>
      </c>
      <c r="BE1218" s="202" t="str">
        <f t="shared" si="140"/>
        <v/>
      </c>
      <c r="BF1218" s="202" t="str">
        <f t="shared" si="140"/>
        <v/>
      </c>
      <c r="BG1218" s="202" t="str">
        <f t="shared" si="135"/>
        <v>NO</v>
      </c>
      <c r="BH1218" s="202" t="str">
        <f t="shared" si="135"/>
        <v>W/C</v>
      </c>
      <c r="BI1218" s="202" t="str">
        <f t="shared" ref="BI1218:BI1285" si="141">IF(OR(CONCATENATE(BG1218,BH1218)="NOW/C",CONCATENATE(BG1218,BH1218)="W/CNO"),"W/C","")</f>
        <v>W/C</v>
      </c>
      <c r="BK1218" s="202" t="b">
        <f t="shared" si="138"/>
        <v>1</v>
      </c>
      <c r="BL1218" s="202" t="b">
        <f t="shared" si="138"/>
        <v>1</v>
      </c>
      <c r="BM1218" s="202" t="b">
        <f t="shared" si="138"/>
        <v>1</v>
      </c>
      <c r="BN1218" s="202" t="b">
        <f t="shared" si="138"/>
        <v>1</v>
      </c>
      <c r="BO1218" s="202" t="b">
        <f t="shared" si="138"/>
        <v>1</v>
      </c>
      <c r="BP1218" s="202" t="b">
        <f t="shared" si="138"/>
        <v>1</v>
      </c>
      <c r="BQ1218" s="202" t="b">
        <f t="shared" si="138"/>
        <v>1</v>
      </c>
    </row>
    <row r="1219" spans="1:69" s="214" customFormat="1" ht="12" customHeight="1" x14ac:dyDescent="0.2">
      <c r="A1219" s="239">
        <v>25300151</v>
      </c>
      <c r="B1219" s="240" t="s">
        <v>2836</v>
      </c>
      <c r="C1219" s="200" t="s">
        <v>1507</v>
      </c>
      <c r="D1219" s="201" t="s">
        <v>479</v>
      </c>
      <c r="E1219" s="170"/>
      <c r="F1219" s="200"/>
      <c r="G1219" s="201"/>
      <c r="H1219" s="202" t="s">
        <v>1684</v>
      </c>
      <c r="I1219" s="202" t="s">
        <v>1684</v>
      </c>
      <c r="J1219" s="202" t="s">
        <v>1684</v>
      </c>
      <c r="K1219" s="202" t="s">
        <v>1684</v>
      </c>
      <c r="L1219" s="202" t="s">
        <v>1685</v>
      </c>
      <c r="M1219" s="202" t="s">
        <v>479</v>
      </c>
      <c r="N1219" s="202" t="s">
        <v>479</v>
      </c>
      <c r="O1219" s="167"/>
      <c r="P1219" s="203">
        <v>-11372552.609999999</v>
      </c>
      <c r="Q1219" s="203">
        <v>-11437443.6</v>
      </c>
      <c r="R1219" s="203">
        <v>-11469144.800000001</v>
      </c>
      <c r="S1219" s="203">
        <v>-11564301.699999999</v>
      </c>
      <c r="T1219" s="203">
        <v>-11681473.33</v>
      </c>
      <c r="U1219" s="203">
        <v>-11828064.810000001</v>
      </c>
      <c r="V1219" s="203">
        <v>-11908795.67</v>
      </c>
      <c r="W1219" s="203">
        <v>-11969470.779999999</v>
      </c>
      <c r="X1219" s="203">
        <v>-12101571.869999999</v>
      </c>
      <c r="Y1219" s="203">
        <v>-12135398.199999999</v>
      </c>
      <c r="Z1219" s="203">
        <v>-12259191.289999999</v>
      </c>
      <c r="AA1219" s="203">
        <v>-12391650.939999999</v>
      </c>
      <c r="AB1219" s="203">
        <v>-12437441.460000001</v>
      </c>
      <c r="AC1219" s="203"/>
      <c r="AD1219" s="203"/>
      <c r="AE1219" s="203">
        <v>-11887625.335416667</v>
      </c>
      <c r="AF1219" s="215"/>
      <c r="AG1219" s="215"/>
      <c r="AH1219" s="205"/>
      <c r="AI1219" s="205"/>
      <c r="AJ1219" s="205"/>
      <c r="AK1219" s="206"/>
      <c r="AL1219" s="205">
        <v>0</v>
      </c>
      <c r="AM1219" s="207"/>
      <c r="AN1219" s="205">
        <v>-11887625.335416667</v>
      </c>
      <c r="AO1219" s="208">
        <v>-11887625.335416667</v>
      </c>
      <c r="AP1219" s="209"/>
      <c r="AQ1219" s="210">
        <v>-12437441.460000001</v>
      </c>
      <c r="AR1219" s="205"/>
      <c r="AS1219" s="205"/>
      <c r="AT1219" s="205"/>
      <c r="AU1219" s="206"/>
      <c r="AV1219" s="205">
        <v>0</v>
      </c>
      <c r="AW1219" s="207"/>
      <c r="AX1219" s="205">
        <v>-12437441.460000001</v>
      </c>
      <c r="AY1219" s="207">
        <v>-12437441.460000001</v>
      </c>
      <c r="AZ1219" s="212"/>
      <c r="BA1219" s="404"/>
      <c r="BC1219" s="202" t="str">
        <f t="shared" si="140"/>
        <v/>
      </c>
      <c r="BD1219" s="202" t="str">
        <f t="shared" si="140"/>
        <v/>
      </c>
      <c r="BE1219" s="202" t="str">
        <f t="shared" si="140"/>
        <v/>
      </c>
      <c r="BF1219" s="202" t="str">
        <f t="shared" si="140"/>
        <v/>
      </c>
      <c r="BG1219" s="202" t="str">
        <f t="shared" si="135"/>
        <v>NO</v>
      </c>
      <c r="BH1219" s="202" t="str">
        <f t="shared" si="135"/>
        <v>W/C</v>
      </c>
      <c r="BI1219" s="202" t="str">
        <f t="shared" si="141"/>
        <v>W/C</v>
      </c>
      <c r="BK1219" s="202" t="b">
        <f t="shared" si="138"/>
        <v>1</v>
      </c>
      <c r="BL1219" s="202" t="b">
        <f t="shared" si="138"/>
        <v>1</v>
      </c>
      <c r="BM1219" s="202" t="b">
        <f t="shared" si="138"/>
        <v>1</v>
      </c>
      <c r="BN1219" s="202" t="b">
        <f t="shared" si="138"/>
        <v>1</v>
      </c>
      <c r="BO1219" s="202" t="b">
        <f t="shared" si="138"/>
        <v>1</v>
      </c>
      <c r="BP1219" s="202" t="b">
        <f t="shared" si="138"/>
        <v>1</v>
      </c>
      <c r="BQ1219" s="202" t="b">
        <f t="shared" si="138"/>
        <v>1</v>
      </c>
    </row>
    <row r="1220" spans="1:69" s="214" customFormat="1" ht="12" customHeight="1" x14ac:dyDescent="0.2">
      <c r="A1220" s="239">
        <v>25300153</v>
      </c>
      <c r="B1220" s="240" t="s">
        <v>2837</v>
      </c>
      <c r="C1220" s="200" t="s">
        <v>1508</v>
      </c>
      <c r="D1220" s="201" t="s">
        <v>479</v>
      </c>
      <c r="E1220" s="170"/>
      <c r="F1220" s="200"/>
      <c r="G1220" s="201"/>
      <c r="H1220" s="202" t="s">
        <v>1684</v>
      </c>
      <c r="I1220" s="202" t="s">
        <v>1684</v>
      </c>
      <c r="J1220" s="202" t="s">
        <v>1684</v>
      </c>
      <c r="K1220" s="202" t="s">
        <v>1684</v>
      </c>
      <c r="L1220" s="202" t="s">
        <v>1685</v>
      </c>
      <c r="M1220" s="202" t="s">
        <v>479</v>
      </c>
      <c r="N1220" s="202" t="s">
        <v>479</v>
      </c>
      <c r="O1220" s="167"/>
      <c r="P1220" s="203">
        <v>-50000</v>
      </c>
      <c r="Q1220" s="203">
        <v>-50000</v>
      </c>
      <c r="R1220" s="203">
        <v>-50000</v>
      </c>
      <c r="S1220" s="203">
        <v>-50000</v>
      </c>
      <c r="T1220" s="203">
        <v>-50000</v>
      </c>
      <c r="U1220" s="203">
        <v>-50000</v>
      </c>
      <c r="V1220" s="203">
        <v>-25000</v>
      </c>
      <c r="W1220" s="203">
        <v>-25000</v>
      </c>
      <c r="X1220" s="203">
        <v>-25000</v>
      </c>
      <c r="Y1220" s="203">
        <v>-25000</v>
      </c>
      <c r="Z1220" s="203">
        <v>-25000</v>
      </c>
      <c r="AA1220" s="203">
        <v>-25000</v>
      </c>
      <c r="AB1220" s="203">
        <v>-25000</v>
      </c>
      <c r="AC1220" s="203"/>
      <c r="AD1220" s="203"/>
      <c r="AE1220" s="203">
        <v>-36458.333333333336</v>
      </c>
      <c r="AF1220" s="215"/>
      <c r="AG1220" s="215"/>
      <c r="AH1220" s="205"/>
      <c r="AI1220" s="205"/>
      <c r="AJ1220" s="205"/>
      <c r="AK1220" s="206"/>
      <c r="AL1220" s="205">
        <v>0</v>
      </c>
      <c r="AM1220" s="207"/>
      <c r="AN1220" s="205">
        <v>-36458.333333333336</v>
      </c>
      <c r="AO1220" s="208">
        <v>-36458.333333333336</v>
      </c>
      <c r="AP1220" s="209"/>
      <c r="AQ1220" s="210">
        <v>-25000</v>
      </c>
      <c r="AR1220" s="205"/>
      <c r="AS1220" s="205"/>
      <c r="AT1220" s="205"/>
      <c r="AU1220" s="206"/>
      <c r="AV1220" s="205">
        <v>0</v>
      </c>
      <c r="AW1220" s="207"/>
      <c r="AX1220" s="205">
        <v>-25000</v>
      </c>
      <c r="AY1220" s="207">
        <v>-25000</v>
      </c>
      <c r="AZ1220" s="212"/>
      <c r="BA1220" s="404"/>
      <c r="BC1220" s="202" t="str">
        <f t="shared" si="140"/>
        <v/>
      </c>
      <c r="BD1220" s="202" t="str">
        <f t="shared" si="140"/>
        <v/>
      </c>
      <c r="BE1220" s="202" t="str">
        <f t="shared" si="140"/>
        <v/>
      </c>
      <c r="BF1220" s="202" t="str">
        <f t="shared" si="140"/>
        <v/>
      </c>
      <c r="BG1220" s="202" t="str">
        <f t="shared" si="135"/>
        <v>NO</v>
      </c>
      <c r="BH1220" s="202" t="str">
        <f t="shared" si="135"/>
        <v>W/C</v>
      </c>
      <c r="BI1220" s="202" t="str">
        <f t="shared" si="141"/>
        <v>W/C</v>
      </c>
      <c r="BK1220" s="202" t="b">
        <f t="shared" si="138"/>
        <v>1</v>
      </c>
      <c r="BL1220" s="202" t="b">
        <f t="shared" si="138"/>
        <v>1</v>
      </c>
      <c r="BM1220" s="202" t="b">
        <f t="shared" si="138"/>
        <v>1</v>
      </c>
      <c r="BN1220" s="202" t="b">
        <f t="shared" si="138"/>
        <v>1</v>
      </c>
      <c r="BO1220" s="202" t="b">
        <f t="shared" si="138"/>
        <v>1</v>
      </c>
      <c r="BP1220" s="202" t="b">
        <f t="shared" si="138"/>
        <v>1</v>
      </c>
      <c r="BQ1220" s="202" t="b">
        <f t="shared" si="138"/>
        <v>1</v>
      </c>
    </row>
    <row r="1221" spans="1:69" s="214" customFormat="1" ht="12" customHeight="1" x14ac:dyDescent="0.2">
      <c r="A1221" s="239">
        <v>25300161</v>
      </c>
      <c r="B1221" s="240" t="s">
        <v>2838</v>
      </c>
      <c r="C1221" s="200" t="s">
        <v>1509</v>
      </c>
      <c r="D1221" s="201" t="s">
        <v>479</v>
      </c>
      <c r="E1221" s="170"/>
      <c r="F1221" s="200"/>
      <c r="G1221" s="201"/>
      <c r="H1221" s="202" t="s">
        <v>1684</v>
      </c>
      <c r="I1221" s="202" t="s">
        <v>1684</v>
      </c>
      <c r="J1221" s="202" t="s">
        <v>1684</v>
      </c>
      <c r="K1221" s="202" t="s">
        <v>1684</v>
      </c>
      <c r="L1221" s="202" t="s">
        <v>1685</v>
      </c>
      <c r="M1221" s="202" t="s">
        <v>479</v>
      </c>
      <c r="N1221" s="202" t="s">
        <v>479</v>
      </c>
      <c r="O1221" s="167"/>
      <c r="P1221" s="203">
        <v>-497861.64</v>
      </c>
      <c r="Q1221" s="203">
        <v>-497861.64</v>
      </c>
      <c r="R1221" s="203">
        <v>-497861.64</v>
      </c>
      <c r="S1221" s="203">
        <v>-497861.64</v>
      </c>
      <c r="T1221" s="203">
        <v>-497861.64</v>
      </c>
      <c r="U1221" s="203">
        <v>-497861.64</v>
      </c>
      <c r="V1221" s="203">
        <v>-497861.64</v>
      </c>
      <c r="W1221" s="203">
        <v>-497861.64</v>
      </c>
      <c r="X1221" s="203">
        <v>-497861.64</v>
      </c>
      <c r="Y1221" s="203">
        <v>0</v>
      </c>
      <c r="Z1221" s="203">
        <v>0</v>
      </c>
      <c r="AA1221" s="203">
        <v>0</v>
      </c>
      <c r="AB1221" s="203">
        <v>0</v>
      </c>
      <c r="AC1221" s="203"/>
      <c r="AD1221" s="203"/>
      <c r="AE1221" s="203">
        <v>-352651.99500000005</v>
      </c>
      <c r="AF1221" s="215"/>
      <c r="AG1221" s="215"/>
      <c r="AH1221" s="205"/>
      <c r="AI1221" s="205"/>
      <c r="AJ1221" s="205"/>
      <c r="AK1221" s="206"/>
      <c r="AL1221" s="205">
        <v>0</v>
      </c>
      <c r="AM1221" s="207"/>
      <c r="AN1221" s="205">
        <v>-352651.99500000005</v>
      </c>
      <c r="AO1221" s="208">
        <v>-352651.99500000005</v>
      </c>
      <c r="AP1221" s="209"/>
      <c r="AQ1221" s="210">
        <v>0</v>
      </c>
      <c r="AR1221" s="205"/>
      <c r="AS1221" s="205"/>
      <c r="AT1221" s="205"/>
      <c r="AU1221" s="206"/>
      <c r="AV1221" s="205">
        <v>0</v>
      </c>
      <c r="AW1221" s="207"/>
      <c r="AX1221" s="205">
        <v>0</v>
      </c>
      <c r="AY1221" s="207">
        <v>0</v>
      </c>
      <c r="AZ1221" s="212"/>
      <c r="BA1221" s="404"/>
      <c r="BC1221" s="202" t="str">
        <f t="shared" si="140"/>
        <v/>
      </c>
      <c r="BD1221" s="202" t="str">
        <f t="shared" si="140"/>
        <v/>
      </c>
      <c r="BE1221" s="202" t="str">
        <f t="shared" si="140"/>
        <v/>
      </c>
      <c r="BF1221" s="202" t="str">
        <f t="shared" si="140"/>
        <v/>
      </c>
      <c r="BG1221" s="202" t="str">
        <f t="shared" si="135"/>
        <v>NO</v>
      </c>
      <c r="BH1221" s="202" t="str">
        <f t="shared" si="135"/>
        <v>W/C</v>
      </c>
      <c r="BI1221" s="202" t="str">
        <f t="shared" si="141"/>
        <v>W/C</v>
      </c>
      <c r="BK1221" s="202" t="b">
        <f t="shared" si="138"/>
        <v>1</v>
      </c>
      <c r="BL1221" s="202" t="b">
        <f t="shared" si="138"/>
        <v>1</v>
      </c>
      <c r="BM1221" s="202" t="b">
        <f t="shared" si="138"/>
        <v>1</v>
      </c>
      <c r="BN1221" s="202" t="b">
        <f t="shared" si="138"/>
        <v>1</v>
      </c>
      <c r="BO1221" s="202" t="b">
        <f t="shared" si="138"/>
        <v>1</v>
      </c>
      <c r="BP1221" s="202" t="b">
        <f t="shared" si="138"/>
        <v>1</v>
      </c>
      <c r="BQ1221" s="202" t="b">
        <f t="shared" si="138"/>
        <v>1</v>
      </c>
    </row>
    <row r="1222" spans="1:69" s="214" customFormat="1" ht="12" customHeight="1" x14ac:dyDescent="0.2">
      <c r="A1222" s="239">
        <v>25300181</v>
      </c>
      <c r="B1222" s="240" t="s">
        <v>2839</v>
      </c>
      <c r="C1222" s="200" t="s">
        <v>1510</v>
      </c>
      <c r="D1222" s="201" t="s">
        <v>478</v>
      </c>
      <c r="E1222" s="170"/>
      <c r="F1222" s="200"/>
      <c r="G1222" s="201"/>
      <c r="H1222" s="202" t="s">
        <v>1684</v>
      </c>
      <c r="I1222" s="202" t="s">
        <v>1684</v>
      </c>
      <c r="J1222" s="202" t="s">
        <v>1684</v>
      </c>
      <c r="K1222" s="202" t="s">
        <v>478</v>
      </c>
      <c r="L1222" s="202" t="s">
        <v>1685</v>
      </c>
      <c r="M1222" s="202" t="s">
        <v>1685</v>
      </c>
      <c r="N1222" s="202" t="s">
        <v>1684</v>
      </c>
      <c r="O1222" s="167"/>
      <c r="P1222" s="203">
        <v>-4036653.91</v>
      </c>
      <c r="Q1222" s="203">
        <v>-4024136.52</v>
      </c>
      <c r="R1222" s="203">
        <v>-4010745.91</v>
      </c>
      <c r="S1222" s="203">
        <v>-3998101.59</v>
      </c>
      <c r="T1222" s="203">
        <v>-3985199.12</v>
      </c>
      <c r="U1222" s="203">
        <v>-3972501.73</v>
      </c>
      <c r="V1222" s="203">
        <v>-3959477.07</v>
      </c>
      <c r="W1222" s="203">
        <v>-3946726.36</v>
      </c>
      <c r="X1222" s="203">
        <v>-3933912.69</v>
      </c>
      <c r="Y1222" s="203">
        <v>-3920774.81</v>
      </c>
      <c r="Z1222" s="203">
        <v>-3907907.12</v>
      </c>
      <c r="AA1222" s="203">
        <v>-3894716.62</v>
      </c>
      <c r="AB1222" s="203">
        <v>-3881722</v>
      </c>
      <c r="AC1222" s="203"/>
      <c r="AD1222" s="203"/>
      <c r="AE1222" s="203">
        <v>-3959448.9579166663</v>
      </c>
      <c r="AF1222" s="270"/>
      <c r="AG1222" s="270"/>
      <c r="AH1222" s="205"/>
      <c r="AI1222" s="205"/>
      <c r="AJ1222" s="205"/>
      <c r="AK1222" s="206">
        <v>-3959448.9579166663</v>
      </c>
      <c r="AL1222" s="205">
        <v>-3959448.9579166663</v>
      </c>
      <c r="AM1222" s="207"/>
      <c r="AN1222" s="205"/>
      <c r="AO1222" s="208">
        <v>0</v>
      </c>
      <c r="AP1222" s="209"/>
      <c r="AQ1222" s="210">
        <v>-3881722</v>
      </c>
      <c r="AR1222" s="205"/>
      <c r="AS1222" s="205"/>
      <c r="AT1222" s="205"/>
      <c r="AU1222" s="206">
        <v>-3881722</v>
      </c>
      <c r="AV1222" s="205">
        <v>-3881722</v>
      </c>
      <c r="AW1222" s="207"/>
      <c r="AX1222" s="205"/>
      <c r="AY1222" s="207">
        <v>0</v>
      </c>
      <c r="AZ1222" s="212" t="s">
        <v>4882</v>
      </c>
      <c r="BA1222" s="404"/>
      <c r="BC1222" s="202" t="str">
        <f t="shared" si="140"/>
        <v/>
      </c>
      <c r="BD1222" s="202" t="str">
        <f t="shared" si="140"/>
        <v/>
      </c>
      <c r="BE1222" s="202" t="str">
        <f t="shared" si="140"/>
        <v/>
      </c>
      <c r="BF1222" s="202" t="str">
        <f t="shared" si="140"/>
        <v>Non-Op</v>
      </c>
      <c r="BG1222" s="202" t="str">
        <f t="shared" si="135"/>
        <v>NO</v>
      </c>
      <c r="BH1222" s="202" t="str">
        <f t="shared" si="135"/>
        <v>NO</v>
      </c>
      <c r="BI1222" s="202" t="str">
        <f t="shared" si="141"/>
        <v/>
      </c>
      <c r="BK1222" s="202" t="b">
        <f t="shared" si="138"/>
        <v>1</v>
      </c>
      <c r="BL1222" s="202" t="b">
        <f t="shared" si="138"/>
        <v>1</v>
      </c>
      <c r="BM1222" s="202" t="b">
        <f t="shared" si="138"/>
        <v>1</v>
      </c>
      <c r="BN1222" s="202" t="b">
        <f t="shared" si="138"/>
        <v>1</v>
      </c>
      <c r="BO1222" s="202" t="b">
        <f t="shared" si="138"/>
        <v>1</v>
      </c>
      <c r="BP1222" s="202" t="b">
        <f t="shared" si="138"/>
        <v>1</v>
      </c>
      <c r="BQ1222" s="202" t="b">
        <f t="shared" si="138"/>
        <v>1</v>
      </c>
    </row>
    <row r="1223" spans="1:69" s="214" customFormat="1" ht="12" customHeight="1" x14ac:dyDescent="0.2">
      <c r="A1223" s="239">
        <v>25300201</v>
      </c>
      <c r="B1223" s="240" t="s">
        <v>2840</v>
      </c>
      <c r="C1223" s="200" t="s">
        <v>1511</v>
      </c>
      <c r="D1223" s="201" t="s">
        <v>478</v>
      </c>
      <c r="E1223" s="170"/>
      <c r="F1223" s="200"/>
      <c r="G1223" s="201"/>
      <c r="H1223" s="202" t="s">
        <v>1684</v>
      </c>
      <c r="I1223" s="202" t="s">
        <v>1684</v>
      </c>
      <c r="J1223" s="202" t="s">
        <v>1684</v>
      </c>
      <c r="K1223" s="202" t="s">
        <v>478</v>
      </c>
      <c r="L1223" s="202" t="s">
        <v>1685</v>
      </c>
      <c r="M1223" s="202" t="s">
        <v>1685</v>
      </c>
      <c r="N1223" s="202" t="s">
        <v>1684</v>
      </c>
      <c r="O1223" s="167"/>
      <c r="P1223" s="203">
        <v>-5348993</v>
      </c>
      <c r="Q1223" s="203">
        <v>-5325937</v>
      </c>
      <c r="R1223" s="203">
        <v>-5302881</v>
      </c>
      <c r="S1223" s="203">
        <v>-5279825</v>
      </c>
      <c r="T1223" s="203">
        <v>-5256769</v>
      </c>
      <c r="U1223" s="203">
        <v>-5233713</v>
      </c>
      <c r="V1223" s="203">
        <v>-5210657</v>
      </c>
      <c r="W1223" s="203">
        <v>-5187601</v>
      </c>
      <c r="X1223" s="203">
        <v>-5164545</v>
      </c>
      <c r="Y1223" s="203">
        <v>-5141489</v>
      </c>
      <c r="Z1223" s="203">
        <v>-5118433</v>
      </c>
      <c r="AA1223" s="203">
        <v>-5095377</v>
      </c>
      <c r="AB1223" s="203">
        <v>-5072321</v>
      </c>
      <c r="AC1223" s="203"/>
      <c r="AD1223" s="203"/>
      <c r="AE1223" s="203">
        <v>-5210657</v>
      </c>
      <c r="AF1223" s="215"/>
      <c r="AG1223" s="215"/>
      <c r="AH1223" s="205"/>
      <c r="AI1223" s="205"/>
      <c r="AJ1223" s="205"/>
      <c r="AK1223" s="206">
        <v>-5210657</v>
      </c>
      <c r="AL1223" s="205">
        <v>-5210657</v>
      </c>
      <c r="AM1223" s="207"/>
      <c r="AN1223" s="205"/>
      <c r="AO1223" s="208">
        <v>0</v>
      </c>
      <c r="AP1223" s="209"/>
      <c r="AQ1223" s="210">
        <v>-5072321</v>
      </c>
      <c r="AR1223" s="205"/>
      <c r="AS1223" s="205"/>
      <c r="AT1223" s="205"/>
      <c r="AU1223" s="206">
        <v>-5072321</v>
      </c>
      <c r="AV1223" s="205">
        <v>-5072321</v>
      </c>
      <c r="AW1223" s="207"/>
      <c r="AX1223" s="205"/>
      <c r="AY1223" s="207">
        <v>0</v>
      </c>
      <c r="AZ1223" s="212" t="s">
        <v>4921</v>
      </c>
      <c r="BA1223" s="404"/>
      <c r="BC1223" s="202" t="str">
        <f t="shared" si="140"/>
        <v/>
      </c>
      <c r="BD1223" s="202" t="str">
        <f t="shared" si="140"/>
        <v/>
      </c>
      <c r="BE1223" s="202" t="str">
        <f t="shared" si="140"/>
        <v/>
      </c>
      <c r="BF1223" s="202" t="str">
        <f t="shared" si="140"/>
        <v>Non-Op</v>
      </c>
      <c r="BG1223" s="202" t="str">
        <f t="shared" si="135"/>
        <v>NO</v>
      </c>
      <c r="BH1223" s="202" t="str">
        <f t="shared" si="135"/>
        <v>NO</v>
      </c>
      <c r="BI1223" s="202" t="str">
        <f t="shared" si="141"/>
        <v/>
      </c>
      <c r="BK1223" s="202" t="b">
        <f t="shared" si="138"/>
        <v>1</v>
      </c>
      <c r="BL1223" s="202" t="b">
        <f t="shared" si="138"/>
        <v>1</v>
      </c>
      <c r="BM1223" s="202" t="b">
        <f t="shared" si="138"/>
        <v>1</v>
      </c>
      <c r="BN1223" s="202" t="b">
        <f t="shared" si="138"/>
        <v>1</v>
      </c>
      <c r="BO1223" s="202" t="b">
        <f t="shared" si="138"/>
        <v>1</v>
      </c>
      <c r="BP1223" s="202" t="b">
        <f t="shared" si="138"/>
        <v>1</v>
      </c>
      <c r="BQ1223" s="202" t="b">
        <f t="shared" si="138"/>
        <v>1</v>
      </c>
    </row>
    <row r="1224" spans="1:69" s="214" customFormat="1" ht="12" customHeight="1" x14ac:dyDescent="0.2">
      <c r="A1224" s="239">
        <v>25300212</v>
      </c>
      <c r="B1224" s="240" t="s">
        <v>2841</v>
      </c>
      <c r="C1224" s="200" t="s">
        <v>1512</v>
      </c>
      <c r="D1224" s="201" t="s">
        <v>477</v>
      </c>
      <c r="E1224" s="170"/>
      <c r="F1224" s="200"/>
      <c r="G1224" s="201"/>
      <c r="H1224" s="202" t="s">
        <v>1684</v>
      </c>
      <c r="I1224" s="202" t="s">
        <v>1684</v>
      </c>
      <c r="J1224" s="202" t="s">
        <v>477</v>
      </c>
      <c r="K1224" s="202" t="s">
        <v>1684</v>
      </c>
      <c r="L1224" s="202" t="s">
        <v>1685</v>
      </c>
      <c r="M1224" s="202" t="s">
        <v>1685</v>
      </c>
      <c r="N1224" s="202" t="s">
        <v>1684</v>
      </c>
      <c r="O1224" s="167"/>
      <c r="P1224" s="203">
        <v>-8921988.1500000004</v>
      </c>
      <c r="Q1224" s="203">
        <v>-8918989.4499999993</v>
      </c>
      <c r="R1224" s="203">
        <v>-8915990.75</v>
      </c>
      <c r="S1224" s="203">
        <v>-8912992.0500000007</v>
      </c>
      <c r="T1224" s="203">
        <v>-8909993.3499999996</v>
      </c>
      <c r="U1224" s="203">
        <v>-8906994.6500000004</v>
      </c>
      <c r="V1224" s="203">
        <v>-8995.9500000000007</v>
      </c>
      <c r="W1224" s="203">
        <v>-5997.25</v>
      </c>
      <c r="X1224" s="203">
        <v>-2998.55</v>
      </c>
      <c r="Y1224" s="203">
        <v>0</v>
      </c>
      <c r="Z1224" s="203">
        <v>0</v>
      </c>
      <c r="AA1224" s="203">
        <v>0</v>
      </c>
      <c r="AB1224" s="203">
        <v>0</v>
      </c>
      <c r="AC1224" s="203"/>
      <c r="AD1224" s="203"/>
      <c r="AE1224" s="203">
        <v>-4086995.5062500001</v>
      </c>
      <c r="AF1224" s="215" t="s">
        <v>0</v>
      </c>
      <c r="AG1224" s="215" t="s">
        <v>1177</v>
      </c>
      <c r="AH1224" s="205"/>
      <c r="AI1224" s="205"/>
      <c r="AJ1224" s="205">
        <v>-4086995.5062500001</v>
      </c>
      <c r="AK1224" s="206"/>
      <c r="AL1224" s="205">
        <v>-4086995.5062500001</v>
      </c>
      <c r="AM1224" s="207"/>
      <c r="AN1224" s="205"/>
      <c r="AO1224" s="208">
        <v>0</v>
      </c>
      <c r="AP1224" s="209"/>
      <c r="AQ1224" s="210">
        <v>0</v>
      </c>
      <c r="AR1224" s="205"/>
      <c r="AS1224" s="205"/>
      <c r="AT1224" s="205">
        <v>0</v>
      </c>
      <c r="AU1224" s="206"/>
      <c r="AV1224" s="205">
        <v>0</v>
      </c>
      <c r="AW1224" s="207"/>
      <c r="AX1224" s="205"/>
      <c r="AY1224" s="207">
        <v>0</v>
      </c>
      <c r="AZ1224" s="212"/>
      <c r="BA1224" s="404"/>
      <c r="BC1224" s="202" t="str">
        <f t="shared" si="140"/>
        <v/>
      </c>
      <c r="BD1224" s="202" t="str">
        <f t="shared" si="140"/>
        <v/>
      </c>
      <c r="BE1224" s="202" t="str">
        <f t="shared" si="140"/>
        <v>GRB</v>
      </c>
      <c r="BF1224" s="202" t="str">
        <f t="shared" si="140"/>
        <v/>
      </c>
      <c r="BG1224" s="202" t="str">
        <f t="shared" si="135"/>
        <v>NO</v>
      </c>
      <c r="BH1224" s="202" t="str">
        <f t="shared" si="135"/>
        <v>NO</v>
      </c>
      <c r="BI1224" s="202" t="str">
        <f t="shared" si="141"/>
        <v/>
      </c>
      <c r="BK1224" s="202" t="b">
        <f t="shared" si="138"/>
        <v>1</v>
      </c>
      <c r="BL1224" s="202" t="b">
        <f t="shared" si="138"/>
        <v>1</v>
      </c>
      <c r="BM1224" s="202" t="b">
        <f t="shared" si="138"/>
        <v>1</v>
      </c>
      <c r="BN1224" s="202" t="b">
        <f t="shared" si="138"/>
        <v>1</v>
      </c>
      <c r="BO1224" s="202" t="b">
        <f t="shared" si="138"/>
        <v>1</v>
      </c>
      <c r="BP1224" s="202" t="b">
        <f t="shared" si="138"/>
        <v>1</v>
      </c>
      <c r="BQ1224" s="202" t="b">
        <f t="shared" si="138"/>
        <v>1</v>
      </c>
    </row>
    <row r="1225" spans="1:69" s="214" customFormat="1" ht="12" customHeight="1" x14ac:dyDescent="0.2">
      <c r="A1225" s="239">
        <v>25300271</v>
      </c>
      <c r="B1225" s="240" t="s">
        <v>2842</v>
      </c>
      <c r="C1225" s="200" t="s">
        <v>1513</v>
      </c>
      <c r="D1225" s="201" t="s">
        <v>478</v>
      </c>
      <c r="E1225" s="170"/>
      <c r="F1225" s="200"/>
      <c r="G1225" s="201"/>
      <c r="H1225" s="202" t="s">
        <v>1684</v>
      </c>
      <c r="I1225" s="202" t="s">
        <v>1684</v>
      </c>
      <c r="J1225" s="202" t="s">
        <v>1684</v>
      </c>
      <c r="K1225" s="202" t="s">
        <v>478</v>
      </c>
      <c r="L1225" s="202" t="s">
        <v>1685</v>
      </c>
      <c r="M1225" s="202" t="s">
        <v>1685</v>
      </c>
      <c r="N1225" s="202" t="s">
        <v>1684</v>
      </c>
      <c r="O1225" s="167"/>
      <c r="P1225" s="203">
        <v>0</v>
      </c>
      <c r="Q1225" s="203">
        <v>0</v>
      </c>
      <c r="R1225" s="203">
        <v>0</v>
      </c>
      <c r="S1225" s="203">
        <v>0</v>
      </c>
      <c r="T1225" s="203">
        <v>0</v>
      </c>
      <c r="U1225" s="203">
        <v>0</v>
      </c>
      <c r="V1225" s="203">
        <v>0</v>
      </c>
      <c r="W1225" s="203">
        <v>0</v>
      </c>
      <c r="X1225" s="203">
        <v>0</v>
      </c>
      <c r="Y1225" s="203">
        <v>0</v>
      </c>
      <c r="Z1225" s="203">
        <v>0</v>
      </c>
      <c r="AA1225" s="203">
        <v>0</v>
      </c>
      <c r="AB1225" s="203">
        <v>0</v>
      </c>
      <c r="AC1225" s="203"/>
      <c r="AD1225" s="203"/>
      <c r="AE1225" s="203">
        <v>0</v>
      </c>
      <c r="AF1225" s="215"/>
      <c r="AG1225" s="215"/>
      <c r="AH1225" s="205"/>
      <c r="AI1225" s="205"/>
      <c r="AJ1225" s="205"/>
      <c r="AK1225" s="206">
        <v>0</v>
      </c>
      <c r="AL1225" s="205">
        <v>0</v>
      </c>
      <c r="AM1225" s="207"/>
      <c r="AN1225" s="205"/>
      <c r="AO1225" s="208">
        <v>0</v>
      </c>
      <c r="AP1225" s="209"/>
      <c r="AQ1225" s="210">
        <v>0</v>
      </c>
      <c r="AR1225" s="205"/>
      <c r="AS1225" s="205"/>
      <c r="AT1225" s="205"/>
      <c r="AU1225" s="206">
        <v>0</v>
      </c>
      <c r="AV1225" s="205">
        <v>0</v>
      </c>
      <c r="AW1225" s="207"/>
      <c r="AX1225" s="205"/>
      <c r="AY1225" s="207">
        <v>0</v>
      </c>
      <c r="AZ1225" s="212" t="s">
        <v>4921</v>
      </c>
      <c r="BA1225" s="404"/>
      <c r="BC1225" s="202" t="str">
        <f t="shared" si="140"/>
        <v/>
      </c>
      <c r="BD1225" s="202" t="str">
        <f t="shared" si="140"/>
        <v/>
      </c>
      <c r="BE1225" s="202" t="str">
        <f t="shared" si="140"/>
        <v/>
      </c>
      <c r="BF1225" s="202" t="str">
        <f t="shared" si="140"/>
        <v>Non-Op</v>
      </c>
      <c r="BG1225" s="202" t="str">
        <f t="shared" si="135"/>
        <v>NO</v>
      </c>
      <c r="BH1225" s="202" t="str">
        <f t="shared" si="135"/>
        <v>NO</v>
      </c>
      <c r="BI1225" s="202" t="str">
        <f t="shared" si="141"/>
        <v/>
      </c>
      <c r="BK1225" s="202" t="b">
        <f t="shared" si="138"/>
        <v>1</v>
      </c>
      <c r="BL1225" s="202" t="b">
        <f t="shared" si="138"/>
        <v>1</v>
      </c>
      <c r="BM1225" s="202" t="b">
        <f t="shared" si="138"/>
        <v>1</v>
      </c>
      <c r="BN1225" s="202" t="b">
        <f t="shared" si="138"/>
        <v>1</v>
      </c>
      <c r="BO1225" s="202" t="b">
        <f t="shared" si="138"/>
        <v>1</v>
      </c>
      <c r="BP1225" s="202" t="b">
        <f t="shared" si="138"/>
        <v>1</v>
      </c>
      <c r="BQ1225" s="202" t="b">
        <f t="shared" si="138"/>
        <v>1</v>
      </c>
    </row>
    <row r="1226" spans="1:69" s="214" customFormat="1" ht="12" customHeight="1" x14ac:dyDescent="0.2">
      <c r="A1226" s="239">
        <v>25300281</v>
      </c>
      <c r="B1226" s="240" t="s">
        <v>2843</v>
      </c>
      <c r="C1226" s="200" t="s">
        <v>1514</v>
      </c>
      <c r="D1226" s="201" t="s">
        <v>478</v>
      </c>
      <c r="E1226" s="170"/>
      <c r="F1226" s="200"/>
      <c r="G1226" s="201"/>
      <c r="H1226" s="202" t="s">
        <v>1684</v>
      </c>
      <c r="I1226" s="202" t="s">
        <v>1684</v>
      </c>
      <c r="J1226" s="202" t="s">
        <v>1684</v>
      </c>
      <c r="K1226" s="202" t="s">
        <v>478</v>
      </c>
      <c r="L1226" s="202" t="s">
        <v>1685</v>
      </c>
      <c r="M1226" s="202" t="s">
        <v>1685</v>
      </c>
      <c r="N1226" s="202" t="s">
        <v>1684</v>
      </c>
      <c r="O1226" s="167"/>
      <c r="P1226" s="203">
        <v>-500140</v>
      </c>
      <c r="Q1226" s="203">
        <v>-500140</v>
      </c>
      <c r="R1226" s="203">
        <v>-500140</v>
      </c>
      <c r="S1226" s="203">
        <v>-500140</v>
      </c>
      <c r="T1226" s="203">
        <v>-500140</v>
      </c>
      <c r="U1226" s="203">
        <v>-500140</v>
      </c>
      <c r="V1226" s="203">
        <v>-500140</v>
      </c>
      <c r="W1226" s="203">
        <v>-500140</v>
      </c>
      <c r="X1226" s="203">
        <v>-500140</v>
      </c>
      <c r="Y1226" s="203">
        <v>-500140</v>
      </c>
      <c r="Z1226" s="203">
        <v>-500140</v>
      </c>
      <c r="AA1226" s="203">
        <v>-500140</v>
      </c>
      <c r="AB1226" s="203">
        <v>-500140</v>
      </c>
      <c r="AC1226" s="203"/>
      <c r="AD1226" s="203"/>
      <c r="AE1226" s="203">
        <v>-500140</v>
      </c>
      <c r="AF1226" s="270" t="s">
        <v>0</v>
      </c>
      <c r="AG1226" s="270"/>
      <c r="AH1226" s="205"/>
      <c r="AI1226" s="205"/>
      <c r="AJ1226" s="205"/>
      <c r="AK1226" s="206">
        <v>-500140</v>
      </c>
      <c r="AL1226" s="205">
        <v>-500140</v>
      </c>
      <c r="AM1226" s="207"/>
      <c r="AN1226" s="205"/>
      <c r="AO1226" s="208">
        <v>0</v>
      </c>
      <c r="AP1226" s="209"/>
      <c r="AQ1226" s="210">
        <v>-500140</v>
      </c>
      <c r="AR1226" s="205"/>
      <c r="AS1226" s="205"/>
      <c r="AT1226" s="205"/>
      <c r="AU1226" s="206">
        <v>-500140</v>
      </c>
      <c r="AV1226" s="205">
        <v>-500140</v>
      </c>
      <c r="AW1226" s="207"/>
      <c r="AX1226" s="205"/>
      <c r="AY1226" s="207">
        <v>0</v>
      </c>
      <c r="AZ1226" s="212" t="s">
        <v>4871</v>
      </c>
      <c r="BA1226" s="404"/>
      <c r="BC1226" s="202" t="str">
        <f t="shared" si="140"/>
        <v/>
      </c>
      <c r="BD1226" s="202" t="str">
        <f t="shared" si="140"/>
        <v/>
      </c>
      <c r="BE1226" s="202" t="str">
        <f t="shared" si="140"/>
        <v/>
      </c>
      <c r="BF1226" s="202" t="str">
        <f t="shared" si="140"/>
        <v>Non-Op</v>
      </c>
      <c r="BG1226" s="202" t="str">
        <f t="shared" ref="BG1226:BH1291" si="142">IF(VALUE(AW1226),"W/C",IF(ISBLANK(AW1226),"NO","W/C"))</f>
        <v>NO</v>
      </c>
      <c r="BH1226" s="202" t="str">
        <f t="shared" si="142"/>
        <v>NO</v>
      </c>
      <c r="BI1226" s="202" t="str">
        <f t="shared" si="141"/>
        <v/>
      </c>
      <c r="BK1226" s="202" t="b">
        <f t="shared" si="138"/>
        <v>1</v>
      </c>
      <c r="BL1226" s="202" t="b">
        <f t="shared" si="138"/>
        <v>1</v>
      </c>
      <c r="BM1226" s="202" t="b">
        <f t="shared" si="138"/>
        <v>1</v>
      </c>
      <c r="BN1226" s="202" t="b">
        <f t="shared" si="138"/>
        <v>1</v>
      </c>
      <c r="BO1226" s="202" t="b">
        <f t="shared" si="138"/>
        <v>1</v>
      </c>
      <c r="BP1226" s="202" t="b">
        <f t="shared" si="138"/>
        <v>1</v>
      </c>
      <c r="BQ1226" s="202" t="b">
        <f t="shared" si="138"/>
        <v>1</v>
      </c>
    </row>
    <row r="1227" spans="1:69" s="214" customFormat="1" ht="12" customHeight="1" x14ac:dyDescent="0.2">
      <c r="A1227" s="239">
        <v>25300293</v>
      </c>
      <c r="B1227" s="240" t="s">
        <v>2844</v>
      </c>
      <c r="C1227" s="200" t="s">
        <v>1515</v>
      </c>
      <c r="D1227" s="201" t="s">
        <v>478</v>
      </c>
      <c r="E1227" s="170"/>
      <c r="F1227" s="200"/>
      <c r="G1227" s="201"/>
      <c r="H1227" s="202" t="s">
        <v>1684</v>
      </c>
      <c r="I1227" s="202" t="s">
        <v>1684</v>
      </c>
      <c r="J1227" s="202" t="s">
        <v>1684</v>
      </c>
      <c r="K1227" s="202" t="s">
        <v>478</v>
      </c>
      <c r="L1227" s="202" t="s">
        <v>1685</v>
      </c>
      <c r="M1227" s="202" t="s">
        <v>1685</v>
      </c>
      <c r="N1227" s="202" t="s">
        <v>1684</v>
      </c>
      <c r="O1227" s="167"/>
      <c r="P1227" s="203">
        <v>-23974616.449999999</v>
      </c>
      <c r="Q1227" s="203">
        <v>-24522732.449999999</v>
      </c>
      <c r="R1227" s="203">
        <v>-26043192.449999999</v>
      </c>
      <c r="S1227" s="203">
        <v>-14093005.23</v>
      </c>
      <c r="T1227" s="203">
        <v>-14959700.23</v>
      </c>
      <c r="U1227" s="203">
        <v>-15826395.23</v>
      </c>
      <c r="V1227" s="203">
        <v>-16513889.300000001</v>
      </c>
      <c r="W1227" s="203">
        <v>-17370037.300000001</v>
      </c>
      <c r="X1227" s="203">
        <v>-18226185.300000001</v>
      </c>
      <c r="Y1227" s="203">
        <v>-19089415.629999999</v>
      </c>
      <c r="Z1227" s="203">
        <v>-19945880.629999999</v>
      </c>
      <c r="AA1227" s="203">
        <v>-20802345.629999999</v>
      </c>
      <c r="AB1227" s="203">
        <v>-29662353.789999999</v>
      </c>
      <c r="AC1227" s="203"/>
      <c r="AD1227" s="203"/>
      <c r="AE1227" s="203">
        <v>-19517605.375</v>
      </c>
      <c r="AF1227" s="215"/>
      <c r="AG1227" s="215"/>
      <c r="AH1227" s="205"/>
      <c r="AI1227" s="205"/>
      <c r="AJ1227" s="205"/>
      <c r="AK1227" s="206">
        <v>-19517605.375</v>
      </c>
      <c r="AL1227" s="205">
        <v>-19517605.375</v>
      </c>
      <c r="AM1227" s="207"/>
      <c r="AN1227" s="205"/>
      <c r="AO1227" s="208">
        <v>0</v>
      </c>
      <c r="AP1227" s="209"/>
      <c r="AQ1227" s="210">
        <v>-29662353.789999999</v>
      </c>
      <c r="AR1227" s="205"/>
      <c r="AS1227" s="205"/>
      <c r="AT1227" s="205"/>
      <c r="AU1227" s="206">
        <v>-29662353.789999999</v>
      </c>
      <c r="AV1227" s="205">
        <v>-29662353.789999999</v>
      </c>
      <c r="AW1227" s="207"/>
      <c r="AX1227" s="205"/>
      <c r="AY1227" s="207">
        <v>0</v>
      </c>
      <c r="AZ1227" s="212" t="s">
        <v>4917</v>
      </c>
      <c r="BA1227" s="404"/>
      <c r="BC1227" s="202" t="str">
        <f t="shared" si="140"/>
        <v/>
      </c>
      <c r="BD1227" s="202" t="str">
        <f t="shared" si="140"/>
        <v/>
      </c>
      <c r="BE1227" s="202" t="str">
        <f t="shared" si="140"/>
        <v/>
      </c>
      <c r="BF1227" s="202" t="str">
        <f t="shared" si="140"/>
        <v>Non-Op</v>
      </c>
      <c r="BG1227" s="202" t="str">
        <f t="shared" si="142"/>
        <v>NO</v>
      </c>
      <c r="BH1227" s="202" t="str">
        <f t="shared" si="142"/>
        <v>NO</v>
      </c>
      <c r="BI1227" s="202" t="str">
        <f t="shared" si="141"/>
        <v/>
      </c>
      <c r="BK1227" s="202" t="b">
        <f t="shared" si="138"/>
        <v>1</v>
      </c>
      <c r="BL1227" s="202" t="b">
        <f t="shared" si="138"/>
        <v>1</v>
      </c>
      <c r="BM1227" s="202" t="b">
        <f t="shared" si="138"/>
        <v>1</v>
      </c>
      <c r="BN1227" s="202" t="b">
        <f t="shared" si="138"/>
        <v>1</v>
      </c>
      <c r="BO1227" s="202" t="b">
        <f t="shared" si="138"/>
        <v>1</v>
      </c>
      <c r="BP1227" s="202" t="b">
        <f t="shared" si="138"/>
        <v>1</v>
      </c>
      <c r="BQ1227" s="202" t="b">
        <f t="shared" si="138"/>
        <v>1</v>
      </c>
    </row>
    <row r="1228" spans="1:69" s="214" customFormat="1" ht="12" customHeight="1" x14ac:dyDescent="0.2">
      <c r="A1228" s="239">
        <v>25300303</v>
      </c>
      <c r="B1228" s="240" t="s">
        <v>2845</v>
      </c>
      <c r="C1228" s="200" t="s">
        <v>1516</v>
      </c>
      <c r="D1228" s="201" t="s">
        <v>479</v>
      </c>
      <c r="E1228" s="170"/>
      <c r="F1228" s="200"/>
      <c r="G1228" s="201"/>
      <c r="H1228" s="202" t="s">
        <v>1684</v>
      </c>
      <c r="I1228" s="202" t="s">
        <v>1684</v>
      </c>
      <c r="J1228" s="202" t="s">
        <v>1684</v>
      </c>
      <c r="K1228" s="202" t="s">
        <v>1684</v>
      </c>
      <c r="L1228" s="202" t="s">
        <v>1685</v>
      </c>
      <c r="M1228" s="202" t="s">
        <v>479</v>
      </c>
      <c r="N1228" s="202" t="s">
        <v>479</v>
      </c>
      <c r="O1228" s="237"/>
      <c r="P1228" s="203">
        <v>0</v>
      </c>
      <c r="Q1228" s="203">
        <v>0</v>
      </c>
      <c r="R1228" s="203">
        <v>0</v>
      </c>
      <c r="S1228" s="203">
        <v>0</v>
      </c>
      <c r="T1228" s="203">
        <v>0</v>
      </c>
      <c r="U1228" s="203">
        <v>0</v>
      </c>
      <c r="V1228" s="203">
        <v>0</v>
      </c>
      <c r="W1228" s="203">
        <v>0</v>
      </c>
      <c r="X1228" s="203">
        <v>0</v>
      </c>
      <c r="Y1228" s="203">
        <v>-59066.1</v>
      </c>
      <c r="Z1228" s="203">
        <v>-10232.34</v>
      </c>
      <c r="AA1228" s="203">
        <v>-10232.34</v>
      </c>
      <c r="AB1228" s="203">
        <v>-10232.34</v>
      </c>
      <c r="AC1228" s="203"/>
      <c r="AD1228" s="203"/>
      <c r="AE1228" s="203">
        <v>-7053.9124999999995</v>
      </c>
      <c r="AF1228" s="215"/>
      <c r="AG1228" s="215"/>
      <c r="AH1228" s="205"/>
      <c r="AI1228" s="205"/>
      <c r="AJ1228" s="205"/>
      <c r="AK1228" s="206"/>
      <c r="AL1228" s="205">
        <v>0</v>
      </c>
      <c r="AM1228" s="207"/>
      <c r="AN1228" s="205">
        <v>-7053.9124999999995</v>
      </c>
      <c r="AO1228" s="208">
        <v>-7053.9124999999995</v>
      </c>
      <c r="AP1228" s="205"/>
      <c r="AQ1228" s="210">
        <v>-10232.34</v>
      </c>
      <c r="AR1228" s="205"/>
      <c r="AS1228" s="205"/>
      <c r="AT1228" s="205"/>
      <c r="AU1228" s="206"/>
      <c r="AV1228" s="205">
        <v>0</v>
      </c>
      <c r="AW1228" s="207"/>
      <c r="AX1228" s="205">
        <v>-10232.34</v>
      </c>
      <c r="AY1228" s="207">
        <v>-10232.34</v>
      </c>
      <c r="AZ1228" s="212"/>
      <c r="BA1228" s="404"/>
      <c r="BC1228" s="202" t="str">
        <f t="shared" si="140"/>
        <v/>
      </c>
      <c r="BD1228" s="202" t="str">
        <f t="shared" si="140"/>
        <v/>
      </c>
      <c r="BE1228" s="202" t="str">
        <f t="shared" si="140"/>
        <v/>
      </c>
      <c r="BF1228" s="202" t="str">
        <f t="shared" si="140"/>
        <v/>
      </c>
      <c r="BG1228" s="202" t="str">
        <f t="shared" si="142"/>
        <v>NO</v>
      </c>
      <c r="BH1228" s="202" t="str">
        <f t="shared" si="142"/>
        <v>W/C</v>
      </c>
      <c r="BI1228" s="202" t="str">
        <f t="shared" si="141"/>
        <v>W/C</v>
      </c>
      <c r="BK1228" s="202" t="b">
        <f t="shared" si="138"/>
        <v>1</v>
      </c>
      <c r="BL1228" s="202" t="b">
        <f t="shared" si="138"/>
        <v>1</v>
      </c>
      <c r="BM1228" s="202" t="b">
        <f t="shared" si="138"/>
        <v>1</v>
      </c>
      <c r="BN1228" s="202" t="b">
        <f t="shared" si="138"/>
        <v>1</v>
      </c>
      <c r="BO1228" s="202" t="b">
        <f t="shared" si="138"/>
        <v>1</v>
      </c>
      <c r="BP1228" s="202" t="b">
        <f t="shared" si="138"/>
        <v>1</v>
      </c>
      <c r="BQ1228" s="202" t="b">
        <f t="shared" si="138"/>
        <v>1</v>
      </c>
    </row>
    <row r="1229" spans="1:69" s="214" customFormat="1" ht="12" customHeight="1" x14ac:dyDescent="0.2">
      <c r="A1229" s="239">
        <v>25300323</v>
      </c>
      <c r="B1229" s="240" t="s">
        <v>2846</v>
      </c>
      <c r="C1229" s="200" t="s">
        <v>1517</v>
      </c>
      <c r="D1229" s="201" t="s">
        <v>479</v>
      </c>
      <c r="E1229" s="170"/>
      <c r="F1229" s="200"/>
      <c r="G1229" s="201"/>
      <c r="H1229" s="202" t="s">
        <v>1684</v>
      </c>
      <c r="I1229" s="202" t="s">
        <v>1684</v>
      </c>
      <c r="J1229" s="202" t="s">
        <v>1684</v>
      </c>
      <c r="K1229" s="202" t="s">
        <v>1684</v>
      </c>
      <c r="L1229" s="202" t="s">
        <v>1685</v>
      </c>
      <c r="M1229" s="202" t="s">
        <v>479</v>
      </c>
      <c r="N1229" s="202" t="s">
        <v>479</v>
      </c>
      <c r="O1229" s="167"/>
      <c r="P1229" s="203">
        <v>-26872.400000000001</v>
      </c>
      <c r="Q1229" s="203">
        <v>-25726.57</v>
      </c>
      <c r="R1229" s="203">
        <v>-24580.74</v>
      </c>
      <c r="S1229" s="203">
        <v>-23434.91</v>
      </c>
      <c r="T1229" s="203">
        <v>-22289.08</v>
      </c>
      <c r="U1229" s="203">
        <v>-21143.25</v>
      </c>
      <c r="V1229" s="203">
        <v>-19997.419999999998</v>
      </c>
      <c r="W1229" s="203">
        <v>-18851.59</v>
      </c>
      <c r="X1229" s="203">
        <v>-17705.759999999998</v>
      </c>
      <c r="Y1229" s="203">
        <v>-16559.93</v>
      </c>
      <c r="Z1229" s="203">
        <v>-15414.1</v>
      </c>
      <c r="AA1229" s="203">
        <v>-14268.27</v>
      </c>
      <c r="AB1229" s="203">
        <v>-13122.44</v>
      </c>
      <c r="AC1229" s="203"/>
      <c r="AD1229" s="203"/>
      <c r="AE1229" s="203">
        <v>-19997.420000000002</v>
      </c>
      <c r="AF1229" s="215"/>
      <c r="AG1229" s="216"/>
      <c r="AH1229" s="205"/>
      <c r="AI1229" s="205"/>
      <c r="AJ1229" s="205"/>
      <c r="AK1229" s="206"/>
      <c r="AL1229" s="205">
        <v>0</v>
      </c>
      <c r="AM1229" s="207"/>
      <c r="AN1229" s="205">
        <v>-19997.420000000002</v>
      </c>
      <c r="AO1229" s="208">
        <v>-19997.420000000002</v>
      </c>
      <c r="AP1229" s="209"/>
      <c r="AQ1229" s="210">
        <v>-13122.44</v>
      </c>
      <c r="AR1229" s="205"/>
      <c r="AS1229" s="205"/>
      <c r="AT1229" s="205"/>
      <c r="AU1229" s="206"/>
      <c r="AV1229" s="205">
        <v>0</v>
      </c>
      <c r="AW1229" s="207"/>
      <c r="AX1229" s="205">
        <v>-13122.44</v>
      </c>
      <c r="AY1229" s="207">
        <v>-13122.44</v>
      </c>
      <c r="AZ1229" s="212"/>
      <c r="BA1229" s="404"/>
      <c r="BC1229" s="202" t="str">
        <f t="shared" si="140"/>
        <v/>
      </c>
      <c r="BD1229" s="202" t="str">
        <f t="shared" si="140"/>
        <v/>
      </c>
      <c r="BE1229" s="202" t="str">
        <f t="shared" si="140"/>
        <v/>
      </c>
      <c r="BF1229" s="202" t="str">
        <f t="shared" si="140"/>
        <v/>
      </c>
      <c r="BG1229" s="202" t="str">
        <f t="shared" si="142"/>
        <v>NO</v>
      </c>
      <c r="BH1229" s="202" t="str">
        <f t="shared" si="142"/>
        <v>W/C</v>
      </c>
      <c r="BI1229" s="202" t="str">
        <f t="shared" si="141"/>
        <v>W/C</v>
      </c>
      <c r="BK1229" s="202" t="b">
        <f t="shared" si="138"/>
        <v>1</v>
      </c>
      <c r="BL1229" s="202" t="b">
        <f t="shared" si="138"/>
        <v>1</v>
      </c>
      <c r="BM1229" s="202" t="b">
        <f t="shared" si="138"/>
        <v>1</v>
      </c>
      <c r="BN1229" s="202" t="b">
        <f t="shared" si="138"/>
        <v>1</v>
      </c>
      <c r="BO1229" s="202" t="b">
        <f t="shared" si="138"/>
        <v>1</v>
      </c>
      <c r="BP1229" s="202" t="b">
        <f t="shared" si="138"/>
        <v>1</v>
      </c>
      <c r="BQ1229" s="202" t="b">
        <f t="shared" si="138"/>
        <v>1</v>
      </c>
    </row>
    <row r="1230" spans="1:69" s="214" customFormat="1" ht="12" customHeight="1" x14ac:dyDescent="0.2">
      <c r="A1230" s="239">
        <v>25300343</v>
      </c>
      <c r="B1230" s="240" t="s">
        <v>2847</v>
      </c>
      <c r="C1230" s="200" t="s">
        <v>1518</v>
      </c>
      <c r="D1230" s="201" t="s">
        <v>479</v>
      </c>
      <c r="E1230" s="170"/>
      <c r="F1230" s="200"/>
      <c r="G1230" s="201"/>
      <c r="H1230" s="202" t="s">
        <v>1684</v>
      </c>
      <c r="I1230" s="202" t="s">
        <v>1684</v>
      </c>
      <c r="J1230" s="202" t="s">
        <v>1684</v>
      </c>
      <c r="K1230" s="202" t="s">
        <v>1684</v>
      </c>
      <c r="L1230" s="202" t="s">
        <v>1685</v>
      </c>
      <c r="M1230" s="202" t="s">
        <v>479</v>
      </c>
      <c r="N1230" s="202" t="s">
        <v>479</v>
      </c>
      <c r="O1230" s="167"/>
      <c r="P1230" s="203">
        <v>-2332927.96</v>
      </c>
      <c r="Q1230" s="203">
        <v>-2332927.96</v>
      </c>
      <c r="R1230" s="203">
        <v>-2332927.96</v>
      </c>
      <c r="S1230" s="203">
        <v>-2927616.79</v>
      </c>
      <c r="T1230" s="203">
        <v>-2927616.79</v>
      </c>
      <c r="U1230" s="203">
        <v>-2927616.79</v>
      </c>
      <c r="V1230" s="203">
        <v>-3345685.78</v>
      </c>
      <c r="W1230" s="203">
        <v>-3345685.78</v>
      </c>
      <c r="X1230" s="203">
        <v>-3345685.78</v>
      </c>
      <c r="Y1230" s="203">
        <v>-3318444.56</v>
      </c>
      <c r="Z1230" s="203">
        <v>-3318444.56</v>
      </c>
      <c r="AA1230" s="203">
        <v>-3318444.56</v>
      </c>
      <c r="AB1230" s="203">
        <v>-3295054.79</v>
      </c>
      <c r="AC1230" s="203"/>
      <c r="AD1230" s="203"/>
      <c r="AE1230" s="203">
        <v>-3021257.3904166669</v>
      </c>
      <c r="AF1230" s="215"/>
      <c r="AG1230" s="216"/>
      <c r="AH1230" s="205"/>
      <c r="AI1230" s="205"/>
      <c r="AJ1230" s="205"/>
      <c r="AK1230" s="206"/>
      <c r="AL1230" s="205">
        <v>0</v>
      </c>
      <c r="AM1230" s="207"/>
      <c r="AN1230" s="205">
        <v>-3021257.3904166669</v>
      </c>
      <c r="AO1230" s="208">
        <v>-3021257.3904166669</v>
      </c>
      <c r="AP1230" s="209"/>
      <c r="AQ1230" s="210">
        <v>-3295054.79</v>
      </c>
      <c r="AR1230" s="205"/>
      <c r="AS1230" s="205"/>
      <c r="AT1230" s="205"/>
      <c r="AU1230" s="206"/>
      <c r="AV1230" s="205">
        <v>0</v>
      </c>
      <c r="AW1230" s="207"/>
      <c r="AX1230" s="205">
        <v>-3295054.79</v>
      </c>
      <c r="AY1230" s="207">
        <v>-3295054.79</v>
      </c>
      <c r="AZ1230" s="212"/>
      <c r="BA1230" s="404"/>
      <c r="BC1230" s="202" t="str">
        <f t="shared" si="140"/>
        <v/>
      </c>
      <c r="BD1230" s="202" t="str">
        <f t="shared" si="140"/>
        <v/>
      </c>
      <c r="BE1230" s="202" t="str">
        <f t="shared" si="140"/>
        <v/>
      </c>
      <c r="BF1230" s="202" t="str">
        <f t="shared" si="140"/>
        <v/>
      </c>
      <c r="BG1230" s="202" t="str">
        <f t="shared" si="142"/>
        <v>NO</v>
      </c>
      <c r="BH1230" s="202" t="str">
        <f t="shared" si="142"/>
        <v>W/C</v>
      </c>
      <c r="BI1230" s="202" t="str">
        <f t="shared" si="141"/>
        <v>W/C</v>
      </c>
      <c r="BK1230" s="202" t="b">
        <f t="shared" si="138"/>
        <v>1</v>
      </c>
      <c r="BL1230" s="202" t="b">
        <f t="shared" si="138"/>
        <v>1</v>
      </c>
      <c r="BM1230" s="202" t="b">
        <f t="shared" si="138"/>
        <v>1</v>
      </c>
      <c r="BN1230" s="202" t="b">
        <f t="shared" si="138"/>
        <v>1</v>
      </c>
      <c r="BO1230" s="202" t="b">
        <f t="shared" si="138"/>
        <v>1</v>
      </c>
      <c r="BP1230" s="202" t="b">
        <f t="shared" si="138"/>
        <v>1</v>
      </c>
      <c r="BQ1230" s="202" t="b">
        <f t="shared" si="138"/>
        <v>1</v>
      </c>
    </row>
    <row r="1231" spans="1:69" s="214" customFormat="1" ht="12" customHeight="1" x14ac:dyDescent="0.2">
      <c r="A1231" s="239">
        <v>25300353</v>
      </c>
      <c r="B1231" s="240" t="s">
        <v>2848</v>
      </c>
      <c r="C1231" s="200" t="s">
        <v>132</v>
      </c>
      <c r="D1231" s="201" t="s">
        <v>1688</v>
      </c>
      <c r="E1231" s="170"/>
      <c r="F1231" s="200"/>
      <c r="G1231" s="201"/>
      <c r="H1231" s="202" t="s">
        <v>1684</v>
      </c>
      <c r="I1231" s="202" t="s">
        <v>476</v>
      </c>
      <c r="J1231" s="202" t="s">
        <v>477</v>
      </c>
      <c r="K1231" s="202" t="s">
        <v>1684</v>
      </c>
      <c r="L1231" s="202" t="s">
        <v>1685</v>
      </c>
      <c r="M1231" s="202" t="s">
        <v>1685</v>
      </c>
      <c r="N1231" s="202" t="s">
        <v>1684</v>
      </c>
      <c r="O1231" s="167"/>
      <c r="P1231" s="203">
        <v>-3564003.8</v>
      </c>
      <c r="Q1231" s="203">
        <v>-3459183.1</v>
      </c>
      <c r="R1231" s="203">
        <v>-3354362.4</v>
      </c>
      <c r="S1231" s="203">
        <v>-3249541.7</v>
      </c>
      <c r="T1231" s="203">
        <v>-3144721</v>
      </c>
      <c r="U1231" s="203">
        <v>-3039900.3</v>
      </c>
      <c r="V1231" s="203">
        <v>-2935079.6</v>
      </c>
      <c r="W1231" s="203">
        <v>-2830258.9</v>
      </c>
      <c r="X1231" s="203">
        <v>-2725438.2</v>
      </c>
      <c r="Y1231" s="203">
        <v>-2620617.5</v>
      </c>
      <c r="Z1231" s="203">
        <v>-2515796.7999999998</v>
      </c>
      <c r="AA1231" s="203">
        <v>-2410976.1</v>
      </c>
      <c r="AB1231" s="203">
        <v>-2306155.4</v>
      </c>
      <c r="AC1231" s="203"/>
      <c r="AD1231" s="203"/>
      <c r="AE1231" s="203">
        <v>-2935079.6</v>
      </c>
      <c r="AF1231" s="215">
        <v>5</v>
      </c>
      <c r="AG1231" s="216" t="s">
        <v>500</v>
      </c>
      <c r="AH1231" s="205"/>
      <c r="AI1231" s="205">
        <v>-1942729.1872400001</v>
      </c>
      <c r="AJ1231" s="205">
        <v>-992350.41276000009</v>
      </c>
      <c r="AK1231" s="206"/>
      <c r="AL1231" s="205">
        <v>-2935079.6</v>
      </c>
      <c r="AM1231" s="207"/>
      <c r="AN1231" s="205"/>
      <c r="AO1231" s="208">
        <v>0</v>
      </c>
      <c r="AP1231" s="209"/>
      <c r="AQ1231" s="210">
        <v>-2306155.4</v>
      </c>
      <c r="AR1231" s="205"/>
      <c r="AS1231" s="205">
        <v>-1526444.25926</v>
      </c>
      <c r="AT1231" s="205">
        <v>-779711.14073999994</v>
      </c>
      <c r="AU1231" s="206"/>
      <c r="AV1231" s="205">
        <v>-2306155.4</v>
      </c>
      <c r="AW1231" s="207"/>
      <c r="AX1231" s="205"/>
      <c r="AY1231" s="207">
        <v>0</v>
      </c>
      <c r="AZ1231" s="212"/>
      <c r="BA1231" s="404"/>
      <c r="BC1231" s="202" t="str">
        <f t="shared" si="140"/>
        <v/>
      </c>
      <c r="BD1231" s="202" t="str">
        <f t="shared" si="140"/>
        <v>ERB</v>
      </c>
      <c r="BE1231" s="202" t="str">
        <f t="shared" si="140"/>
        <v>GRB</v>
      </c>
      <c r="BF1231" s="202" t="str">
        <f t="shared" si="140"/>
        <v/>
      </c>
      <c r="BG1231" s="202" t="str">
        <f t="shared" si="142"/>
        <v>NO</v>
      </c>
      <c r="BH1231" s="202" t="str">
        <f t="shared" si="142"/>
        <v>NO</v>
      </c>
      <c r="BI1231" s="202" t="str">
        <f t="shared" si="141"/>
        <v/>
      </c>
      <c r="BK1231" s="202" t="b">
        <f t="shared" si="138"/>
        <v>1</v>
      </c>
      <c r="BL1231" s="202" t="b">
        <f t="shared" si="138"/>
        <v>1</v>
      </c>
      <c r="BM1231" s="202" t="b">
        <f t="shared" si="138"/>
        <v>1</v>
      </c>
      <c r="BN1231" s="202" t="b">
        <f t="shared" si="138"/>
        <v>1</v>
      </c>
      <c r="BO1231" s="202" t="b">
        <f t="shared" si="138"/>
        <v>1</v>
      </c>
      <c r="BP1231" s="202" t="b">
        <f t="shared" si="138"/>
        <v>1</v>
      </c>
      <c r="BQ1231" s="202" t="b">
        <f t="shared" si="138"/>
        <v>1</v>
      </c>
    </row>
    <row r="1232" spans="1:69" s="214" customFormat="1" ht="12" customHeight="1" x14ac:dyDescent="0.2">
      <c r="A1232" s="239">
        <v>25300363</v>
      </c>
      <c r="B1232" s="240" t="s">
        <v>2849</v>
      </c>
      <c r="C1232" s="200" t="s">
        <v>133</v>
      </c>
      <c r="D1232" s="201" t="s">
        <v>1688</v>
      </c>
      <c r="E1232" s="170"/>
      <c r="F1232" s="200"/>
      <c r="G1232" s="201"/>
      <c r="H1232" s="202" t="s">
        <v>1684</v>
      </c>
      <c r="I1232" s="202" t="s">
        <v>476</v>
      </c>
      <c r="J1232" s="202" t="s">
        <v>477</v>
      </c>
      <c r="K1232" s="202" t="s">
        <v>1684</v>
      </c>
      <c r="L1232" s="202" t="s">
        <v>1685</v>
      </c>
      <c r="M1232" s="202" t="s">
        <v>1685</v>
      </c>
      <c r="N1232" s="202" t="s">
        <v>1684</v>
      </c>
      <c r="O1232" s="167"/>
      <c r="P1232" s="203">
        <v>-379207.83</v>
      </c>
      <c r="Q1232" s="203">
        <v>-325035.24</v>
      </c>
      <c r="R1232" s="203">
        <v>-270862.65000000002</v>
      </c>
      <c r="S1232" s="203">
        <v>-216690.06</v>
      </c>
      <c r="T1232" s="203">
        <v>-162517.47</v>
      </c>
      <c r="U1232" s="203">
        <v>-108344.88</v>
      </c>
      <c r="V1232" s="203">
        <v>-54172.29</v>
      </c>
      <c r="W1232" s="203">
        <v>0</v>
      </c>
      <c r="X1232" s="203">
        <v>0</v>
      </c>
      <c r="Y1232" s="203">
        <v>0</v>
      </c>
      <c r="Z1232" s="203">
        <v>0</v>
      </c>
      <c r="AA1232" s="203">
        <v>0</v>
      </c>
      <c r="AB1232" s="203">
        <v>0</v>
      </c>
      <c r="AC1232" s="203"/>
      <c r="AD1232" s="203"/>
      <c r="AE1232" s="203">
        <v>-110602.20874999999</v>
      </c>
      <c r="AF1232" s="215">
        <v>5</v>
      </c>
      <c r="AG1232" s="216" t="s">
        <v>500</v>
      </c>
      <c r="AH1232" s="205"/>
      <c r="AI1232" s="205">
        <v>-73207.601971625001</v>
      </c>
      <c r="AJ1232" s="205">
        <v>-37394.606778374997</v>
      </c>
      <c r="AK1232" s="206"/>
      <c r="AL1232" s="205">
        <v>-110602.20874999999</v>
      </c>
      <c r="AM1232" s="207"/>
      <c r="AN1232" s="205"/>
      <c r="AO1232" s="208">
        <v>0</v>
      </c>
      <c r="AP1232" s="209"/>
      <c r="AQ1232" s="210">
        <v>0</v>
      </c>
      <c r="AR1232" s="205"/>
      <c r="AS1232" s="205">
        <v>0</v>
      </c>
      <c r="AT1232" s="205">
        <v>0</v>
      </c>
      <c r="AU1232" s="206"/>
      <c r="AV1232" s="205">
        <v>0</v>
      </c>
      <c r="AW1232" s="207"/>
      <c r="AX1232" s="205"/>
      <c r="AY1232" s="207">
        <v>0</v>
      </c>
      <c r="AZ1232" s="212"/>
      <c r="BA1232" s="404"/>
      <c r="BC1232" s="202" t="str">
        <f t="shared" si="140"/>
        <v/>
      </c>
      <c r="BD1232" s="202" t="str">
        <f t="shared" si="140"/>
        <v>ERB</v>
      </c>
      <c r="BE1232" s="202" t="str">
        <f t="shared" si="140"/>
        <v>GRB</v>
      </c>
      <c r="BF1232" s="202" t="str">
        <f t="shared" si="140"/>
        <v/>
      </c>
      <c r="BG1232" s="202" t="str">
        <f t="shared" si="142"/>
        <v>NO</v>
      </c>
      <c r="BH1232" s="202" t="str">
        <f t="shared" si="142"/>
        <v>NO</v>
      </c>
      <c r="BI1232" s="202" t="str">
        <f t="shared" si="141"/>
        <v/>
      </c>
      <c r="BK1232" s="202" t="b">
        <f t="shared" si="138"/>
        <v>1</v>
      </c>
      <c r="BL1232" s="202" t="b">
        <f t="shared" si="138"/>
        <v>1</v>
      </c>
      <c r="BM1232" s="202" t="b">
        <f t="shared" si="138"/>
        <v>1</v>
      </c>
      <c r="BN1232" s="202" t="b">
        <f t="shared" ref="BN1232:BQ1242" si="143">BF1232=K1232</f>
        <v>1</v>
      </c>
      <c r="BO1232" s="202" t="b">
        <f t="shared" si="143"/>
        <v>1</v>
      </c>
      <c r="BP1232" s="202" t="b">
        <f t="shared" si="143"/>
        <v>1</v>
      </c>
      <c r="BQ1232" s="202" t="b">
        <f t="shared" si="143"/>
        <v>1</v>
      </c>
    </row>
    <row r="1233" spans="1:69" s="214" customFormat="1" ht="12" customHeight="1" x14ac:dyDescent="0.2">
      <c r="A1233" s="239">
        <v>25300371</v>
      </c>
      <c r="B1233" s="240" t="s">
        <v>2850</v>
      </c>
      <c r="C1233" s="200" t="s">
        <v>1519</v>
      </c>
      <c r="D1233" s="201" t="s">
        <v>479</v>
      </c>
      <c r="E1233" s="170"/>
      <c r="F1233" s="200"/>
      <c r="G1233" s="201"/>
      <c r="H1233" s="202" t="s">
        <v>1684</v>
      </c>
      <c r="I1233" s="202" t="s">
        <v>1684</v>
      </c>
      <c r="J1233" s="202" t="s">
        <v>1684</v>
      </c>
      <c r="K1233" s="202" t="s">
        <v>1684</v>
      </c>
      <c r="L1233" s="202" t="s">
        <v>1685</v>
      </c>
      <c r="M1233" s="202" t="s">
        <v>479</v>
      </c>
      <c r="N1233" s="202" t="s">
        <v>479</v>
      </c>
      <c r="O1233" s="167"/>
      <c r="P1233" s="203">
        <v>0</v>
      </c>
      <c r="Q1233" s="203">
        <v>-3473351.16</v>
      </c>
      <c r="R1233" s="203">
        <v>-8021626.21</v>
      </c>
      <c r="S1233" s="203">
        <v>-8021626.21</v>
      </c>
      <c r="T1233" s="203">
        <v>-8021626.21</v>
      </c>
      <c r="U1233" s="203">
        <v>-8021626.21</v>
      </c>
      <c r="V1233" s="203">
        <v>-6536825.5499999998</v>
      </c>
      <c r="W1233" s="203">
        <v>0</v>
      </c>
      <c r="X1233" s="203">
        <v>0</v>
      </c>
      <c r="Y1233" s="203">
        <v>0</v>
      </c>
      <c r="Z1233" s="203">
        <v>0</v>
      </c>
      <c r="AA1233" s="203">
        <v>0</v>
      </c>
      <c r="AB1233" s="203">
        <v>0</v>
      </c>
      <c r="AC1233" s="203"/>
      <c r="AD1233" s="203"/>
      <c r="AE1233" s="203">
        <v>-3508056.7958333329</v>
      </c>
      <c r="AF1233" s="215"/>
      <c r="AG1233" s="216"/>
      <c r="AH1233" s="205"/>
      <c r="AI1233" s="205"/>
      <c r="AJ1233" s="205"/>
      <c r="AK1233" s="206"/>
      <c r="AL1233" s="205">
        <v>0</v>
      </c>
      <c r="AM1233" s="207"/>
      <c r="AN1233" s="205">
        <v>-3508056.7958333329</v>
      </c>
      <c r="AO1233" s="208">
        <v>-3508056.7958333329</v>
      </c>
      <c r="AP1233" s="209"/>
      <c r="AQ1233" s="210">
        <v>0</v>
      </c>
      <c r="AR1233" s="205"/>
      <c r="AS1233" s="205"/>
      <c r="AT1233" s="205"/>
      <c r="AU1233" s="206"/>
      <c r="AV1233" s="205">
        <v>0</v>
      </c>
      <c r="AW1233" s="207"/>
      <c r="AX1233" s="205">
        <v>0</v>
      </c>
      <c r="AY1233" s="207">
        <v>0</v>
      </c>
      <c r="AZ1233" s="212"/>
      <c r="BA1233" s="404"/>
      <c r="BC1233" s="202" t="str">
        <f t="shared" si="140"/>
        <v/>
      </c>
      <c r="BD1233" s="202" t="str">
        <f t="shared" si="140"/>
        <v/>
      </c>
      <c r="BE1233" s="202" t="str">
        <f t="shared" si="140"/>
        <v/>
      </c>
      <c r="BF1233" s="202" t="str">
        <f t="shared" si="140"/>
        <v/>
      </c>
      <c r="BG1233" s="202" t="str">
        <f t="shared" si="142"/>
        <v>NO</v>
      </c>
      <c r="BH1233" s="202" t="str">
        <f t="shared" si="142"/>
        <v>W/C</v>
      </c>
      <c r="BI1233" s="202" t="str">
        <f t="shared" si="141"/>
        <v>W/C</v>
      </c>
      <c r="BK1233" s="202" t="b">
        <f t="shared" ref="BK1233:BM1242" si="144">BC1233=H1233</f>
        <v>1</v>
      </c>
      <c r="BL1233" s="202" t="b">
        <f t="shared" si="144"/>
        <v>1</v>
      </c>
      <c r="BM1233" s="202" t="b">
        <f t="shared" si="144"/>
        <v>1</v>
      </c>
      <c r="BN1233" s="202" t="b">
        <f t="shared" si="143"/>
        <v>1</v>
      </c>
      <c r="BO1233" s="202" t="b">
        <f t="shared" si="143"/>
        <v>1</v>
      </c>
      <c r="BP1233" s="202" t="b">
        <f t="shared" si="143"/>
        <v>1</v>
      </c>
      <c r="BQ1233" s="202" t="b">
        <f t="shared" si="143"/>
        <v>1</v>
      </c>
    </row>
    <row r="1234" spans="1:69" s="214" customFormat="1" ht="12" customHeight="1" x14ac:dyDescent="0.2">
      <c r="A1234" s="239">
        <v>25300413</v>
      </c>
      <c r="B1234" s="240" t="s">
        <v>2851</v>
      </c>
      <c r="C1234" s="200" t="s">
        <v>134</v>
      </c>
      <c r="D1234" s="201" t="s">
        <v>1688</v>
      </c>
      <c r="E1234" s="170"/>
      <c r="F1234" s="200"/>
      <c r="G1234" s="201"/>
      <c r="H1234" s="202" t="s">
        <v>1684</v>
      </c>
      <c r="I1234" s="202" t="s">
        <v>476</v>
      </c>
      <c r="J1234" s="202" t="s">
        <v>477</v>
      </c>
      <c r="K1234" s="202" t="s">
        <v>1684</v>
      </c>
      <c r="L1234" s="202" t="s">
        <v>1685</v>
      </c>
      <c r="M1234" s="202" t="s">
        <v>1685</v>
      </c>
      <c r="N1234" s="202" t="s">
        <v>1684</v>
      </c>
      <c r="O1234" s="167"/>
      <c r="P1234" s="203">
        <v>-141848.6</v>
      </c>
      <c r="Q1234" s="203">
        <v>-121584.5</v>
      </c>
      <c r="R1234" s="203">
        <v>-101320.4</v>
      </c>
      <c r="S1234" s="203">
        <v>-81056.3</v>
      </c>
      <c r="T1234" s="203">
        <v>-60792.2</v>
      </c>
      <c r="U1234" s="203">
        <v>-40528.1</v>
      </c>
      <c r="V1234" s="203">
        <v>-20264</v>
      </c>
      <c r="W1234" s="203">
        <v>0</v>
      </c>
      <c r="X1234" s="203">
        <v>0</v>
      </c>
      <c r="Y1234" s="203">
        <v>0</v>
      </c>
      <c r="Z1234" s="203">
        <v>0</v>
      </c>
      <c r="AA1234" s="203">
        <v>0</v>
      </c>
      <c r="AB1234" s="203">
        <v>0</v>
      </c>
      <c r="AC1234" s="203"/>
      <c r="AD1234" s="203"/>
      <c r="AE1234" s="203">
        <v>-41372.48333333333</v>
      </c>
      <c r="AF1234" s="215">
        <v>5</v>
      </c>
      <c r="AG1234" s="216" t="s">
        <v>500</v>
      </c>
      <c r="AH1234" s="205"/>
      <c r="AI1234" s="205">
        <v>-27384.446718333333</v>
      </c>
      <c r="AJ1234" s="205">
        <v>-13988.036614999999</v>
      </c>
      <c r="AK1234" s="206"/>
      <c r="AL1234" s="205">
        <v>-41372.48333333333</v>
      </c>
      <c r="AM1234" s="207"/>
      <c r="AN1234" s="205"/>
      <c r="AO1234" s="208">
        <v>0</v>
      </c>
      <c r="AP1234" s="209"/>
      <c r="AQ1234" s="210">
        <v>0</v>
      </c>
      <c r="AR1234" s="205"/>
      <c r="AS1234" s="205">
        <v>0</v>
      </c>
      <c r="AT1234" s="205">
        <v>0</v>
      </c>
      <c r="AU1234" s="206"/>
      <c r="AV1234" s="205">
        <v>0</v>
      </c>
      <c r="AW1234" s="207"/>
      <c r="AX1234" s="205"/>
      <c r="AY1234" s="207">
        <v>0</v>
      </c>
      <c r="AZ1234" s="212"/>
      <c r="BA1234" s="404"/>
      <c r="BC1234" s="202" t="str">
        <f t="shared" si="140"/>
        <v/>
      </c>
      <c r="BD1234" s="202" t="str">
        <f t="shared" si="140"/>
        <v>ERB</v>
      </c>
      <c r="BE1234" s="202" t="str">
        <f t="shared" si="140"/>
        <v>GRB</v>
      </c>
      <c r="BF1234" s="202" t="str">
        <f t="shared" si="140"/>
        <v/>
      </c>
      <c r="BG1234" s="202" t="str">
        <f t="shared" si="142"/>
        <v>NO</v>
      </c>
      <c r="BH1234" s="202" t="str">
        <f t="shared" si="142"/>
        <v>NO</v>
      </c>
      <c r="BI1234" s="202" t="str">
        <f t="shared" si="141"/>
        <v/>
      </c>
      <c r="BK1234" s="202" t="b">
        <f t="shared" si="144"/>
        <v>1</v>
      </c>
      <c r="BL1234" s="202" t="b">
        <f t="shared" si="144"/>
        <v>1</v>
      </c>
      <c r="BM1234" s="202" t="b">
        <f t="shared" si="144"/>
        <v>1</v>
      </c>
      <c r="BN1234" s="202" t="b">
        <f t="shared" si="143"/>
        <v>1</v>
      </c>
      <c r="BO1234" s="202" t="b">
        <f t="shared" si="143"/>
        <v>1</v>
      </c>
      <c r="BP1234" s="202" t="b">
        <f t="shared" si="143"/>
        <v>1</v>
      </c>
      <c r="BQ1234" s="202" t="b">
        <f t="shared" si="143"/>
        <v>1</v>
      </c>
    </row>
    <row r="1235" spans="1:69" s="214" customFormat="1" ht="12" customHeight="1" x14ac:dyDescent="0.2">
      <c r="A1235" s="772">
        <v>25300443</v>
      </c>
      <c r="B1235" s="773" t="s">
        <v>2852</v>
      </c>
      <c r="C1235" s="774" t="s">
        <v>135</v>
      </c>
      <c r="D1235" s="775" t="s">
        <v>1688</v>
      </c>
      <c r="E1235" s="775"/>
      <c r="F1235" s="774"/>
      <c r="G1235" s="775"/>
      <c r="H1235" s="776" t="s">
        <v>1684</v>
      </c>
      <c r="I1235" s="776" t="s">
        <v>476</v>
      </c>
      <c r="J1235" s="776" t="s">
        <v>477</v>
      </c>
      <c r="K1235" s="776" t="s">
        <v>1684</v>
      </c>
      <c r="L1235" s="776" t="s">
        <v>1685</v>
      </c>
      <c r="M1235" s="776" t="s">
        <v>1685</v>
      </c>
      <c r="N1235" s="776" t="s">
        <v>1684</v>
      </c>
      <c r="O1235" s="777"/>
      <c r="P1235" s="778">
        <v>-482075.7</v>
      </c>
      <c r="Q1235" s="778">
        <v>-470597.72</v>
      </c>
      <c r="R1235" s="778">
        <v>-459119.74</v>
      </c>
      <c r="S1235" s="778">
        <v>-447641.76</v>
      </c>
      <c r="T1235" s="778">
        <v>-436163.78</v>
      </c>
      <c r="U1235" s="778">
        <v>-424685.8</v>
      </c>
      <c r="V1235" s="778">
        <v>-413207.82</v>
      </c>
      <c r="W1235" s="778">
        <v>-401729.84</v>
      </c>
      <c r="X1235" s="778">
        <v>-390251.86</v>
      </c>
      <c r="Y1235" s="778">
        <v>-378773.88</v>
      </c>
      <c r="Z1235" s="778">
        <v>-367295.9</v>
      </c>
      <c r="AA1235" s="778">
        <v>-355817.92</v>
      </c>
      <c r="AB1235" s="778">
        <v>-344339.94</v>
      </c>
      <c r="AC1235" s="778"/>
      <c r="AD1235" s="778"/>
      <c r="AE1235" s="778">
        <v>-413207.82</v>
      </c>
      <c r="AF1235" s="779">
        <v>5</v>
      </c>
      <c r="AG1235" s="780" t="s">
        <v>500</v>
      </c>
      <c r="AH1235" s="781"/>
      <c r="AI1235" s="781">
        <v>-273502.25605800003</v>
      </c>
      <c r="AJ1235" s="781">
        <v>-139705.56394200001</v>
      </c>
      <c r="AK1235" s="782"/>
      <c r="AL1235" s="781">
        <v>-413207.82000000007</v>
      </c>
      <c r="AM1235" s="783"/>
      <c r="AN1235" s="781"/>
      <c r="AO1235" s="784">
        <v>0</v>
      </c>
      <c r="AP1235" s="785"/>
      <c r="AQ1235" s="786">
        <v>-344339.94</v>
      </c>
      <c r="AR1235" s="781"/>
      <c r="AS1235" s="781">
        <v>-227918.60628600002</v>
      </c>
      <c r="AT1235" s="781">
        <v>-116421.33371400001</v>
      </c>
      <c r="AU1235" s="782"/>
      <c r="AV1235" s="781">
        <v>-344339.94000000006</v>
      </c>
      <c r="AW1235" s="207"/>
      <c r="AX1235" s="205"/>
      <c r="AY1235" s="207">
        <v>0</v>
      </c>
      <c r="AZ1235" s="212"/>
      <c r="BA1235" s="404"/>
      <c r="BC1235" s="202" t="str">
        <f t="shared" si="140"/>
        <v/>
      </c>
      <c r="BD1235" s="202" t="str">
        <f t="shared" si="140"/>
        <v>ERB</v>
      </c>
      <c r="BE1235" s="202" t="str">
        <f t="shared" si="140"/>
        <v>GRB</v>
      </c>
      <c r="BF1235" s="202" t="str">
        <f t="shared" si="140"/>
        <v/>
      </c>
      <c r="BG1235" s="202" t="str">
        <f t="shared" si="142"/>
        <v>NO</v>
      </c>
      <c r="BH1235" s="202" t="str">
        <f t="shared" si="142"/>
        <v>NO</v>
      </c>
      <c r="BI1235" s="202" t="str">
        <f t="shared" si="141"/>
        <v/>
      </c>
      <c r="BK1235" s="202" t="b">
        <f t="shared" si="144"/>
        <v>1</v>
      </c>
      <c r="BL1235" s="202" t="b">
        <f t="shared" si="144"/>
        <v>1</v>
      </c>
      <c r="BM1235" s="202" t="b">
        <f t="shared" si="144"/>
        <v>1</v>
      </c>
      <c r="BN1235" s="202" t="b">
        <f t="shared" si="143"/>
        <v>1</v>
      </c>
      <c r="BO1235" s="202" t="b">
        <f t="shared" si="143"/>
        <v>1</v>
      </c>
      <c r="BP1235" s="202" t="b">
        <f t="shared" si="143"/>
        <v>1</v>
      </c>
      <c r="BQ1235" s="202" t="b">
        <f t="shared" si="143"/>
        <v>1</v>
      </c>
    </row>
    <row r="1236" spans="1:69" s="214" customFormat="1" ht="12" customHeight="1" x14ac:dyDescent="0.2">
      <c r="A1236" s="241">
        <v>25300463</v>
      </c>
      <c r="B1236" s="242"/>
      <c r="C1236" s="428" t="s">
        <v>1520</v>
      </c>
      <c r="D1236" s="244" t="s">
        <v>1688</v>
      </c>
      <c r="E1236" s="245"/>
      <c r="F1236" s="274">
        <v>43221</v>
      </c>
      <c r="G1236" s="244"/>
      <c r="H1236" s="247" t="s">
        <v>1684</v>
      </c>
      <c r="I1236" s="247" t="s">
        <v>476</v>
      </c>
      <c r="J1236" s="247" t="s">
        <v>477</v>
      </c>
      <c r="K1236" s="247" t="s">
        <v>1684</v>
      </c>
      <c r="L1236" s="247" t="s">
        <v>1685</v>
      </c>
      <c r="M1236" s="247" t="s">
        <v>1685</v>
      </c>
      <c r="N1236" s="247" t="s">
        <v>1684</v>
      </c>
      <c r="O1236" s="248"/>
      <c r="P1236" s="249"/>
      <c r="Q1236" s="249"/>
      <c r="R1236" s="249"/>
      <c r="S1236" s="249"/>
      <c r="T1236" s="249"/>
      <c r="U1236" s="249">
        <v>-96546.48</v>
      </c>
      <c r="V1236" s="249">
        <v>-96546.48</v>
      </c>
      <c r="W1236" s="249">
        <v>-96546.48</v>
      </c>
      <c r="X1236" s="249">
        <v>-96546.48</v>
      </c>
      <c r="Y1236" s="249">
        <v>-96546.48</v>
      </c>
      <c r="Z1236" s="249">
        <v>-96546.48</v>
      </c>
      <c r="AA1236" s="249">
        <v>-96546.48</v>
      </c>
      <c r="AB1236" s="249">
        <v>-96546.48</v>
      </c>
      <c r="AC1236" s="249"/>
      <c r="AD1236" s="249"/>
      <c r="AE1236" s="249">
        <v>-60341.549999999996</v>
      </c>
      <c r="AF1236" s="250">
        <v>5</v>
      </c>
      <c r="AG1236" s="251" t="s">
        <v>500</v>
      </c>
      <c r="AH1236" s="252"/>
      <c r="AI1236" s="252">
        <v>-39940.071945000003</v>
      </c>
      <c r="AJ1236" s="252">
        <v>-20401.478055</v>
      </c>
      <c r="AK1236" s="253"/>
      <c r="AL1236" s="252">
        <v>-60341.55</v>
      </c>
      <c r="AM1236" s="254"/>
      <c r="AN1236" s="252"/>
      <c r="AO1236" s="255">
        <v>0</v>
      </c>
      <c r="AP1236" s="252"/>
      <c r="AQ1236" s="256">
        <v>-96546.48</v>
      </c>
      <c r="AR1236" s="252"/>
      <c r="AS1236" s="252">
        <v>-63904.115111999999</v>
      </c>
      <c r="AT1236" s="252">
        <v>-32642.364888</v>
      </c>
      <c r="AU1236" s="253"/>
      <c r="AV1236" s="252">
        <v>-96546.48</v>
      </c>
      <c r="AW1236" s="254"/>
      <c r="AX1236" s="252"/>
      <c r="AY1236" s="254">
        <v>0</v>
      </c>
      <c r="AZ1236" s="258"/>
      <c r="BA1236" s="404"/>
      <c r="BC1236" s="247" t="str">
        <f t="shared" si="140"/>
        <v/>
      </c>
      <c r="BD1236" s="247" t="str">
        <f t="shared" si="140"/>
        <v>ERB</v>
      </c>
      <c r="BE1236" s="247" t="str">
        <f t="shared" si="140"/>
        <v>GRB</v>
      </c>
      <c r="BF1236" s="202" t="str">
        <f t="shared" si="140"/>
        <v/>
      </c>
      <c r="BG1236" s="202" t="str">
        <f t="shared" si="142"/>
        <v>NO</v>
      </c>
      <c r="BH1236" s="202" t="str">
        <f t="shared" si="142"/>
        <v>NO</v>
      </c>
      <c r="BI1236" s="202" t="str">
        <f t="shared" si="141"/>
        <v/>
      </c>
      <c r="BK1236" s="202" t="b">
        <f t="shared" si="144"/>
        <v>1</v>
      </c>
      <c r="BL1236" s="202" t="b">
        <f t="shared" si="144"/>
        <v>1</v>
      </c>
      <c r="BM1236" s="202" t="b">
        <f t="shared" si="144"/>
        <v>1</v>
      </c>
      <c r="BN1236" s="202" t="b">
        <f t="shared" si="143"/>
        <v>1</v>
      </c>
      <c r="BO1236" s="202" t="b">
        <f t="shared" si="143"/>
        <v>1</v>
      </c>
      <c r="BP1236" s="202" t="b">
        <f t="shared" si="143"/>
        <v>1</v>
      </c>
      <c r="BQ1236" s="202" t="b">
        <f t="shared" si="143"/>
        <v>1</v>
      </c>
    </row>
    <row r="1237" spans="1:69" s="214" customFormat="1" ht="12" customHeight="1" x14ac:dyDescent="0.2">
      <c r="A1237" s="239">
        <v>25300503</v>
      </c>
      <c r="B1237" s="240" t="s">
        <v>2853</v>
      </c>
      <c r="C1237" s="200" t="s">
        <v>1521</v>
      </c>
      <c r="D1237" s="201" t="s">
        <v>479</v>
      </c>
      <c r="E1237" s="170"/>
      <c r="F1237" s="200"/>
      <c r="G1237" s="201"/>
      <c r="H1237" s="202" t="s">
        <v>1684</v>
      </c>
      <c r="I1237" s="202" t="s">
        <v>1684</v>
      </c>
      <c r="J1237" s="202" t="s">
        <v>1684</v>
      </c>
      <c r="K1237" s="202" t="s">
        <v>1684</v>
      </c>
      <c r="L1237" s="202" t="s">
        <v>1685</v>
      </c>
      <c r="M1237" s="202" t="s">
        <v>479</v>
      </c>
      <c r="N1237" s="202" t="s">
        <v>479</v>
      </c>
      <c r="O1237" s="167"/>
      <c r="P1237" s="203">
        <v>-1217.96</v>
      </c>
      <c r="Q1237" s="203">
        <v>-1217.96</v>
      </c>
      <c r="R1237" s="203">
        <v>-1217.96</v>
      </c>
      <c r="S1237" s="203">
        <v>-1217.96</v>
      </c>
      <c r="T1237" s="203">
        <v>-1217.96</v>
      </c>
      <c r="U1237" s="203">
        <v>-1217.96</v>
      </c>
      <c r="V1237" s="203">
        <v>-1507.96</v>
      </c>
      <c r="W1237" s="203">
        <v>-1507.96</v>
      </c>
      <c r="X1237" s="203">
        <v>-1507.96</v>
      </c>
      <c r="Y1237" s="203">
        <v>-1507.96</v>
      </c>
      <c r="Z1237" s="203">
        <v>52541.94</v>
      </c>
      <c r="AA1237" s="203">
        <v>56847.29</v>
      </c>
      <c r="AB1237" s="203">
        <v>56250.31</v>
      </c>
      <c r="AC1237" s="203"/>
      <c r="AD1237" s="203"/>
      <c r="AE1237" s="203">
        <v>10398.647083333333</v>
      </c>
      <c r="AF1237" s="215"/>
      <c r="AG1237" s="215"/>
      <c r="AH1237" s="205"/>
      <c r="AI1237" s="205"/>
      <c r="AJ1237" s="205"/>
      <c r="AK1237" s="206"/>
      <c r="AL1237" s="205">
        <v>0</v>
      </c>
      <c r="AM1237" s="207"/>
      <c r="AN1237" s="205">
        <v>10398.647083333333</v>
      </c>
      <c r="AO1237" s="208">
        <v>10398.647083333333</v>
      </c>
      <c r="AP1237" s="209"/>
      <c r="AQ1237" s="210">
        <v>56250.31</v>
      </c>
      <c r="AR1237" s="205"/>
      <c r="AS1237" s="205"/>
      <c r="AT1237" s="205"/>
      <c r="AU1237" s="206"/>
      <c r="AV1237" s="205">
        <v>0</v>
      </c>
      <c r="AW1237" s="207"/>
      <c r="AX1237" s="205">
        <v>56250.31</v>
      </c>
      <c r="AY1237" s="207">
        <v>56250.31</v>
      </c>
      <c r="AZ1237" s="212"/>
      <c r="BA1237" s="404"/>
      <c r="BC1237" s="202" t="str">
        <f t="shared" si="140"/>
        <v/>
      </c>
      <c r="BD1237" s="202" t="str">
        <f t="shared" si="140"/>
        <v/>
      </c>
      <c r="BE1237" s="202" t="str">
        <f t="shared" si="140"/>
        <v/>
      </c>
      <c r="BF1237" s="202" t="str">
        <f t="shared" si="140"/>
        <v/>
      </c>
      <c r="BG1237" s="202" t="str">
        <f t="shared" si="142"/>
        <v>NO</v>
      </c>
      <c r="BH1237" s="202" t="str">
        <f t="shared" si="142"/>
        <v>W/C</v>
      </c>
      <c r="BI1237" s="202" t="str">
        <f t="shared" si="141"/>
        <v>W/C</v>
      </c>
      <c r="BK1237" s="202" t="b">
        <f t="shared" si="144"/>
        <v>1</v>
      </c>
      <c r="BL1237" s="202" t="b">
        <f t="shared" si="144"/>
        <v>1</v>
      </c>
      <c r="BM1237" s="202" t="b">
        <f t="shared" si="144"/>
        <v>1</v>
      </c>
      <c r="BN1237" s="202" t="b">
        <f t="shared" si="143"/>
        <v>1</v>
      </c>
      <c r="BO1237" s="202" t="b">
        <f t="shared" si="143"/>
        <v>1</v>
      </c>
      <c r="BP1237" s="202" t="b">
        <f t="shared" si="143"/>
        <v>1</v>
      </c>
      <c r="BQ1237" s="202" t="b">
        <f t="shared" si="143"/>
        <v>1</v>
      </c>
    </row>
    <row r="1238" spans="1:69" s="214" customFormat="1" ht="10.9" customHeight="1" x14ac:dyDescent="0.2">
      <c r="A1238" s="239">
        <v>25300513</v>
      </c>
      <c r="B1238" s="240" t="s">
        <v>2854</v>
      </c>
      <c r="C1238" s="200" t="s">
        <v>1522</v>
      </c>
      <c r="D1238" s="201" t="s">
        <v>479</v>
      </c>
      <c r="E1238" s="170" t="s">
        <v>4867</v>
      </c>
      <c r="F1238" s="200"/>
      <c r="G1238" s="201"/>
      <c r="H1238" s="202" t="s">
        <v>1684</v>
      </c>
      <c r="I1238" s="202" t="s">
        <v>1684</v>
      </c>
      <c r="J1238" s="202" t="s">
        <v>1684</v>
      </c>
      <c r="K1238" s="202" t="s">
        <v>1684</v>
      </c>
      <c r="L1238" s="202" t="s">
        <v>1685</v>
      </c>
      <c r="M1238" s="202" t="s">
        <v>479</v>
      </c>
      <c r="N1238" s="202" t="s">
        <v>479</v>
      </c>
      <c r="O1238" s="237"/>
      <c r="P1238" s="203">
        <v>-122.58</v>
      </c>
      <c r="Q1238" s="203">
        <v>-122.58</v>
      </c>
      <c r="R1238" s="203">
        <v>-244.98</v>
      </c>
      <c r="S1238" s="203">
        <v>-244.98</v>
      </c>
      <c r="T1238" s="203">
        <v>-244.98</v>
      </c>
      <c r="U1238" s="203">
        <v>-244.98</v>
      </c>
      <c r="V1238" s="203">
        <v>-244.98</v>
      </c>
      <c r="W1238" s="203">
        <v>-244.98</v>
      </c>
      <c r="X1238" s="203">
        <v>-932.08</v>
      </c>
      <c r="Y1238" s="203">
        <v>-932.08</v>
      </c>
      <c r="Z1238" s="203">
        <v>-656.4</v>
      </c>
      <c r="AA1238" s="203">
        <v>-141.4</v>
      </c>
      <c r="AB1238" s="203">
        <v>-141.4</v>
      </c>
      <c r="AC1238" s="203"/>
      <c r="AD1238" s="203"/>
      <c r="AE1238" s="203">
        <v>-365.53416666666658</v>
      </c>
      <c r="AF1238" s="215"/>
      <c r="AG1238" s="215"/>
      <c r="AH1238" s="205"/>
      <c r="AI1238" s="205"/>
      <c r="AJ1238" s="205"/>
      <c r="AK1238" s="206"/>
      <c r="AL1238" s="205">
        <v>0</v>
      </c>
      <c r="AM1238" s="207"/>
      <c r="AN1238" s="205">
        <v>-365.53416666666658</v>
      </c>
      <c r="AO1238" s="208">
        <v>-365.53416666666658</v>
      </c>
      <c r="AP1238" s="205"/>
      <c r="AQ1238" s="210">
        <v>-141.4</v>
      </c>
      <c r="AR1238" s="205"/>
      <c r="AS1238" s="205"/>
      <c r="AT1238" s="205"/>
      <c r="AU1238" s="206"/>
      <c r="AV1238" s="205">
        <v>0</v>
      </c>
      <c r="AW1238" s="207"/>
      <c r="AX1238" s="205">
        <v>-141.4</v>
      </c>
      <c r="AY1238" s="207">
        <v>-141.4</v>
      </c>
      <c r="AZ1238" s="212"/>
      <c r="BA1238" s="404"/>
      <c r="BC1238" s="202" t="str">
        <f t="shared" si="140"/>
        <v/>
      </c>
      <c r="BD1238" s="202" t="str">
        <f t="shared" si="140"/>
        <v/>
      </c>
      <c r="BE1238" s="202" t="str">
        <f t="shared" si="140"/>
        <v/>
      </c>
      <c r="BF1238" s="202" t="str">
        <f t="shared" si="140"/>
        <v/>
      </c>
      <c r="BG1238" s="202" t="str">
        <f t="shared" si="142"/>
        <v>NO</v>
      </c>
      <c r="BH1238" s="202" t="str">
        <f t="shared" si="142"/>
        <v>W/C</v>
      </c>
      <c r="BI1238" s="202" t="str">
        <f t="shared" si="141"/>
        <v>W/C</v>
      </c>
      <c r="BK1238" s="202" t="b">
        <f t="shared" si="144"/>
        <v>1</v>
      </c>
      <c r="BL1238" s="202" t="b">
        <f t="shared" si="144"/>
        <v>1</v>
      </c>
      <c r="BM1238" s="202" t="b">
        <f t="shared" si="144"/>
        <v>1</v>
      </c>
      <c r="BN1238" s="202" t="b">
        <f t="shared" si="143"/>
        <v>1</v>
      </c>
      <c r="BO1238" s="202" t="b">
        <f t="shared" si="143"/>
        <v>1</v>
      </c>
      <c r="BP1238" s="202" t="b">
        <f t="shared" si="143"/>
        <v>1</v>
      </c>
      <c r="BQ1238" s="202" t="b">
        <f t="shared" si="143"/>
        <v>1</v>
      </c>
    </row>
    <row r="1239" spans="1:69" s="214" customFormat="1" ht="12" customHeight="1" x14ac:dyDescent="0.2">
      <c r="A1239" s="239">
        <v>25300541</v>
      </c>
      <c r="B1239" s="240" t="s">
        <v>2855</v>
      </c>
      <c r="C1239" s="200" t="s">
        <v>1523</v>
      </c>
      <c r="D1239" s="201" t="s">
        <v>479</v>
      </c>
      <c r="E1239" s="170"/>
      <c r="F1239" s="200"/>
      <c r="G1239" s="201"/>
      <c r="H1239" s="202" t="s">
        <v>1684</v>
      </c>
      <c r="I1239" s="202" t="s">
        <v>1684</v>
      </c>
      <c r="J1239" s="202" t="s">
        <v>1684</v>
      </c>
      <c r="K1239" s="202" t="s">
        <v>1684</v>
      </c>
      <c r="L1239" s="202" t="s">
        <v>1685</v>
      </c>
      <c r="M1239" s="202" t="s">
        <v>479</v>
      </c>
      <c r="N1239" s="202" t="s">
        <v>479</v>
      </c>
      <c r="O1239" s="167"/>
      <c r="P1239" s="203">
        <v>663656.93000000005</v>
      </c>
      <c r="Q1239" s="203">
        <v>0</v>
      </c>
      <c r="R1239" s="203">
        <v>0</v>
      </c>
      <c r="S1239" s="203">
        <v>0</v>
      </c>
      <c r="T1239" s="203">
        <v>0</v>
      </c>
      <c r="U1239" s="203">
        <v>-281808.19</v>
      </c>
      <c r="V1239" s="203">
        <v>-456830.16</v>
      </c>
      <c r="W1239" s="203">
        <v>-129307.69</v>
      </c>
      <c r="X1239" s="203">
        <v>-151388.35999999999</v>
      </c>
      <c r="Y1239" s="203">
        <v>-405635.55</v>
      </c>
      <c r="Z1239" s="203">
        <v>501833.9</v>
      </c>
      <c r="AA1239" s="203">
        <v>0</v>
      </c>
      <c r="AB1239" s="203">
        <v>0</v>
      </c>
      <c r="AC1239" s="203"/>
      <c r="AD1239" s="203"/>
      <c r="AE1239" s="203">
        <v>-49275.63208333333</v>
      </c>
      <c r="AF1239" s="270"/>
      <c r="AG1239" s="270"/>
      <c r="AH1239" s="205"/>
      <c r="AI1239" s="205"/>
      <c r="AJ1239" s="205"/>
      <c r="AK1239" s="206"/>
      <c r="AL1239" s="205">
        <v>0</v>
      </c>
      <c r="AM1239" s="207"/>
      <c r="AN1239" s="205">
        <v>-49275.63208333333</v>
      </c>
      <c r="AO1239" s="208">
        <v>-49275.63208333333</v>
      </c>
      <c r="AP1239" s="209"/>
      <c r="AQ1239" s="210">
        <v>0</v>
      </c>
      <c r="AR1239" s="205"/>
      <c r="AS1239" s="205"/>
      <c r="AT1239" s="205"/>
      <c r="AU1239" s="206"/>
      <c r="AV1239" s="205">
        <v>0</v>
      </c>
      <c r="AW1239" s="207"/>
      <c r="AX1239" s="205">
        <v>0</v>
      </c>
      <c r="AY1239" s="207">
        <v>0</v>
      </c>
      <c r="AZ1239" s="212"/>
      <c r="BA1239" s="404"/>
      <c r="BC1239" s="202" t="str">
        <f t="shared" si="140"/>
        <v/>
      </c>
      <c r="BD1239" s="202" t="str">
        <f t="shared" si="140"/>
        <v/>
      </c>
      <c r="BE1239" s="202" t="str">
        <f t="shared" si="140"/>
        <v/>
      </c>
      <c r="BF1239" s="202" t="str">
        <f t="shared" si="140"/>
        <v/>
      </c>
      <c r="BG1239" s="202" t="str">
        <f t="shared" si="142"/>
        <v>NO</v>
      </c>
      <c r="BH1239" s="202" t="str">
        <f t="shared" si="142"/>
        <v>W/C</v>
      </c>
      <c r="BI1239" s="202" t="str">
        <f t="shared" si="141"/>
        <v>W/C</v>
      </c>
      <c r="BK1239" s="202" t="b">
        <f t="shared" si="144"/>
        <v>1</v>
      </c>
      <c r="BL1239" s="202" t="b">
        <f t="shared" si="144"/>
        <v>1</v>
      </c>
      <c r="BM1239" s="202" t="b">
        <f t="shared" si="144"/>
        <v>1</v>
      </c>
      <c r="BN1239" s="202" t="b">
        <f t="shared" si="143"/>
        <v>1</v>
      </c>
      <c r="BO1239" s="202" t="b">
        <f t="shared" si="143"/>
        <v>1</v>
      </c>
      <c r="BP1239" s="202" t="b">
        <f t="shared" si="143"/>
        <v>1</v>
      </c>
      <c r="BQ1239" s="202" t="b">
        <f t="shared" si="143"/>
        <v>1</v>
      </c>
    </row>
    <row r="1240" spans="1:69" s="214" customFormat="1" ht="12" customHeight="1" x14ac:dyDescent="0.2">
      <c r="A1240" s="293">
        <v>25300543</v>
      </c>
      <c r="B1240" s="294" t="s">
        <v>2856</v>
      </c>
      <c r="C1240" s="200" t="s">
        <v>1524</v>
      </c>
      <c r="D1240" s="201" t="s">
        <v>479</v>
      </c>
      <c r="E1240" s="170" t="s">
        <v>4867</v>
      </c>
      <c r="F1240" s="200"/>
      <c r="G1240" s="201"/>
      <c r="H1240" s="202" t="s">
        <v>1684</v>
      </c>
      <c r="I1240" s="202" t="s">
        <v>1684</v>
      </c>
      <c r="J1240" s="202" t="s">
        <v>1684</v>
      </c>
      <c r="K1240" s="202" t="s">
        <v>1684</v>
      </c>
      <c r="L1240" s="202" t="s">
        <v>1685</v>
      </c>
      <c r="M1240" s="202" t="s">
        <v>479</v>
      </c>
      <c r="N1240" s="202" t="s">
        <v>479</v>
      </c>
      <c r="O1240" s="237"/>
      <c r="P1240" s="203">
        <v>0</v>
      </c>
      <c r="Q1240" s="203">
        <v>0</v>
      </c>
      <c r="R1240" s="203">
        <v>0</v>
      </c>
      <c r="S1240" s="203">
        <v>0</v>
      </c>
      <c r="T1240" s="203">
        <v>0</v>
      </c>
      <c r="U1240" s="203">
        <v>0</v>
      </c>
      <c r="V1240" s="203">
        <v>0</v>
      </c>
      <c r="W1240" s="203">
        <v>0</v>
      </c>
      <c r="X1240" s="203">
        <v>0</v>
      </c>
      <c r="Y1240" s="203">
        <v>0</v>
      </c>
      <c r="Z1240" s="203">
        <v>-526.4</v>
      </c>
      <c r="AA1240" s="203">
        <v>-526.4</v>
      </c>
      <c r="AB1240" s="203">
        <v>-526.4</v>
      </c>
      <c r="AC1240" s="203"/>
      <c r="AD1240" s="203"/>
      <c r="AE1240" s="203">
        <v>-109.66666666666667</v>
      </c>
      <c r="AF1240" s="270"/>
      <c r="AG1240" s="271"/>
      <c r="AH1240" s="205"/>
      <c r="AI1240" s="205"/>
      <c r="AJ1240" s="205"/>
      <c r="AK1240" s="206"/>
      <c r="AL1240" s="205">
        <v>0</v>
      </c>
      <c r="AM1240" s="207"/>
      <c r="AN1240" s="205">
        <v>-109.66666666666667</v>
      </c>
      <c r="AO1240" s="208">
        <v>-109.66666666666667</v>
      </c>
      <c r="AP1240" s="205"/>
      <c r="AQ1240" s="210">
        <v>-526.4</v>
      </c>
      <c r="AR1240" s="205"/>
      <c r="AS1240" s="205"/>
      <c r="AT1240" s="205"/>
      <c r="AU1240" s="206"/>
      <c r="AV1240" s="205">
        <v>0</v>
      </c>
      <c r="AW1240" s="207"/>
      <c r="AX1240" s="205">
        <v>-526.4</v>
      </c>
      <c r="AY1240" s="207">
        <v>-526.4</v>
      </c>
      <c r="AZ1240" s="212"/>
      <c r="BA1240" s="404"/>
      <c r="BC1240" s="202" t="str">
        <f t="shared" si="140"/>
        <v/>
      </c>
      <c r="BD1240" s="202" t="str">
        <f t="shared" si="140"/>
        <v/>
      </c>
      <c r="BE1240" s="202" t="str">
        <f t="shared" si="140"/>
        <v/>
      </c>
      <c r="BF1240" s="202" t="str">
        <f t="shared" si="140"/>
        <v/>
      </c>
      <c r="BG1240" s="202" t="str">
        <f t="shared" si="142"/>
        <v>NO</v>
      </c>
      <c r="BH1240" s="202" t="str">
        <f t="shared" si="142"/>
        <v>W/C</v>
      </c>
      <c r="BI1240" s="202" t="str">
        <f t="shared" si="141"/>
        <v>W/C</v>
      </c>
      <c r="BK1240" s="202" t="b">
        <f t="shared" si="144"/>
        <v>1</v>
      </c>
      <c r="BL1240" s="202" t="b">
        <f t="shared" si="144"/>
        <v>1</v>
      </c>
      <c r="BM1240" s="202" t="b">
        <f t="shared" si="144"/>
        <v>1</v>
      </c>
      <c r="BN1240" s="202" t="b">
        <f t="shared" si="143"/>
        <v>1</v>
      </c>
      <c r="BO1240" s="202" t="b">
        <f t="shared" si="143"/>
        <v>1</v>
      </c>
      <c r="BP1240" s="202" t="b">
        <f t="shared" si="143"/>
        <v>1</v>
      </c>
      <c r="BQ1240" s="202" t="b">
        <f t="shared" si="143"/>
        <v>1</v>
      </c>
    </row>
    <row r="1241" spans="1:69" s="214" customFormat="1" ht="12" customHeight="1" x14ac:dyDescent="0.2">
      <c r="A1241" s="239">
        <v>25300553</v>
      </c>
      <c r="B1241" s="240" t="s">
        <v>2857</v>
      </c>
      <c r="C1241" s="429" t="s">
        <v>1525</v>
      </c>
      <c r="D1241" s="201" t="s">
        <v>479</v>
      </c>
      <c r="E1241" s="170"/>
      <c r="F1241" s="429"/>
      <c r="G1241" s="201"/>
      <c r="H1241" s="202" t="s">
        <v>1684</v>
      </c>
      <c r="I1241" s="202" t="s">
        <v>1684</v>
      </c>
      <c r="J1241" s="202" t="s">
        <v>1684</v>
      </c>
      <c r="K1241" s="202" t="s">
        <v>1684</v>
      </c>
      <c r="L1241" s="202" t="s">
        <v>1685</v>
      </c>
      <c r="M1241" s="202" t="s">
        <v>479</v>
      </c>
      <c r="N1241" s="202" t="s">
        <v>479</v>
      </c>
      <c r="O1241" s="167"/>
      <c r="P1241" s="203">
        <v>-7941.4</v>
      </c>
      <c r="Q1241" s="203">
        <v>-7440.56</v>
      </c>
      <c r="R1241" s="203">
        <v>-7440.56</v>
      </c>
      <c r="S1241" s="203">
        <v>-7440.56</v>
      </c>
      <c r="T1241" s="203">
        <v>-7440.56</v>
      </c>
      <c r="U1241" s="203">
        <v>-7440.56</v>
      </c>
      <c r="V1241" s="203">
        <v>0</v>
      </c>
      <c r="W1241" s="203">
        <v>0</v>
      </c>
      <c r="X1241" s="203">
        <v>0</v>
      </c>
      <c r="Y1241" s="203">
        <v>0</v>
      </c>
      <c r="Z1241" s="203">
        <v>6773.05</v>
      </c>
      <c r="AA1241" s="203">
        <v>6860.05</v>
      </c>
      <c r="AB1241" s="203">
        <v>6860.05</v>
      </c>
      <c r="AC1241" s="203"/>
      <c r="AD1241" s="203"/>
      <c r="AE1241" s="203">
        <v>-2009.197916666667</v>
      </c>
      <c r="AF1241" s="215"/>
      <c r="AG1241" s="216"/>
      <c r="AH1241" s="205"/>
      <c r="AI1241" s="205"/>
      <c r="AJ1241" s="205"/>
      <c r="AK1241" s="206"/>
      <c r="AL1241" s="205">
        <v>0</v>
      </c>
      <c r="AM1241" s="207"/>
      <c r="AN1241" s="205">
        <v>-2009.197916666667</v>
      </c>
      <c r="AO1241" s="208">
        <v>-2009.197916666667</v>
      </c>
      <c r="AP1241" s="209"/>
      <c r="AQ1241" s="210">
        <v>6860.05</v>
      </c>
      <c r="AR1241" s="205"/>
      <c r="AS1241" s="205"/>
      <c r="AT1241" s="205"/>
      <c r="AU1241" s="206"/>
      <c r="AV1241" s="205">
        <v>0</v>
      </c>
      <c r="AW1241" s="207"/>
      <c r="AX1241" s="205">
        <v>6860.05</v>
      </c>
      <c r="AY1241" s="207">
        <v>6860.05</v>
      </c>
      <c r="AZ1241" s="212"/>
      <c r="BA1241" s="404"/>
      <c r="BC1241" s="202" t="str">
        <f t="shared" si="140"/>
        <v/>
      </c>
      <c r="BD1241" s="202" t="str">
        <f t="shared" si="140"/>
        <v/>
      </c>
      <c r="BE1241" s="202" t="str">
        <f t="shared" si="140"/>
        <v/>
      </c>
      <c r="BF1241" s="202" t="str">
        <f t="shared" si="140"/>
        <v/>
      </c>
      <c r="BG1241" s="202" t="str">
        <f t="shared" si="142"/>
        <v>NO</v>
      </c>
      <c r="BH1241" s="202" t="str">
        <f t="shared" si="142"/>
        <v>W/C</v>
      </c>
      <c r="BI1241" s="202" t="str">
        <f t="shared" si="141"/>
        <v>W/C</v>
      </c>
      <c r="BK1241" s="202" t="b">
        <f t="shared" si="144"/>
        <v>1</v>
      </c>
      <c r="BL1241" s="202" t="b">
        <f t="shared" si="144"/>
        <v>1</v>
      </c>
      <c r="BM1241" s="202" t="b">
        <f t="shared" si="144"/>
        <v>1</v>
      </c>
      <c r="BN1241" s="202" t="b">
        <f t="shared" si="143"/>
        <v>1</v>
      </c>
      <c r="BO1241" s="202" t="b">
        <f t="shared" si="143"/>
        <v>1</v>
      </c>
      <c r="BP1241" s="202" t="b">
        <f t="shared" si="143"/>
        <v>1</v>
      </c>
      <c r="BQ1241" s="202" t="b">
        <f t="shared" si="143"/>
        <v>1</v>
      </c>
    </row>
    <row r="1242" spans="1:69" s="214" customFormat="1" ht="12" customHeight="1" x14ac:dyDescent="0.2">
      <c r="A1242" s="239">
        <v>25300561</v>
      </c>
      <c r="B1242" s="240" t="s">
        <v>2858</v>
      </c>
      <c r="C1242" s="200" t="s">
        <v>1526</v>
      </c>
      <c r="D1242" s="201" t="s">
        <v>478</v>
      </c>
      <c r="E1242" s="170"/>
      <c r="F1242" s="200"/>
      <c r="G1242" s="201"/>
      <c r="H1242" s="202" t="s">
        <v>1684</v>
      </c>
      <c r="I1242" s="202" t="s">
        <v>1684</v>
      </c>
      <c r="J1242" s="202" t="s">
        <v>1684</v>
      </c>
      <c r="K1242" s="202" t="s">
        <v>478</v>
      </c>
      <c r="L1242" s="202" t="s">
        <v>1685</v>
      </c>
      <c r="M1242" s="202" t="s">
        <v>1685</v>
      </c>
      <c r="N1242" s="202" t="s">
        <v>1684</v>
      </c>
      <c r="O1242" s="167"/>
      <c r="P1242" s="203">
        <v>-7341235</v>
      </c>
      <c r="Q1242" s="203">
        <v>-7341235</v>
      </c>
      <c r="R1242" s="203">
        <v>-7341235</v>
      </c>
      <c r="S1242" s="203">
        <v>-7357177</v>
      </c>
      <c r="T1242" s="203">
        <v>-7357177</v>
      </c>
      <c r="U1242" s="203">
        <v>-7357177</v>
      </c>
      <c r="V1242" s="203">
        <v>-7373423</v>
      </c>
      <c r="W1242" s="203">
        <v>-7373423</v>
      </c>
      <c r="X1242" s="203">
        <v>-7373423</v>
      </c>
      <c r="Y1242" s="203">
        <v>-7389981</v>
      </c>
      <c r="Z1242" s="203">
        <v>-7389981</v>
      </c>
      <c r="AA1242" s="203">
        <v>-7389981</v>
      </c>
      <c r="AB1242" s="203">
        <v>-7406855</v>
      </c>
      <c r="AC1242" s="203"/>
      <c r="AD1242" s="203"/>
      <c r="AE1242" s="203">
        <v>-7368188.166666667</v>
      </c>
      <c r="AF1242" s="215"/>
      <c r="AG1242" s="216"/>
      <c r="AH1242" s="205"/>
      <c r="AI1242" s="205"/>
      <c r="AJ1242" s="205"/>
      <c r="AK1242" s="206">
        <v>-7368188.166666667</v>
      </c>
      <c r="AL1242" s="205">
        <v>-7368188.166666667</v>
      </c>
      <c r="AM1242" s="207"/>
      <c r="AN1242" s="205"/>
      <c r="AO1242" s="208">
        <v>0</v>
      </c>
      <c r="AP1242" s="209"/>
      <c r="AQ1242" s="210">
        <v>-7406855</v>
      </c>
      <c r="AR1242" s="205"/>
      <c r="AS1242" s="205"/>
      <c r="AT1242" s="205"/>
      <c r="AU1242" s="206">
        <v>-7406855</v>
      </c>
      <c r="AV1242" s="205">
        <v>-7406855</v>
      </c>
      <c r="AW1242" s="207"/>
      <c r="AX1242" s="205"/>
      <c r="AY1242" s="207">
        <v>0</v>
      </c>
      <c r="AZ1242" s="212" t="s">
        <v>4878</v>
      </c>
      <c r="BA1242" s="404"/>
      <c r="BC1242" s="202" t="str">
        <f t="shared" si="140"/>
        <v/>
      </c>
      <c r="BD1242" s="202" t="str">
        <f t="shared" si="140"/>
        <v/>
      </c>
      <c r="BE1242" s="202" t="str">
        <f t="shared" si="140"/>
        <v/>
      </c>
      <c r="BF1242" s="202" t="str">
        <f t="shared" si="140"/>
        <v>Non-Op</v>
      </c>
      <c r="BG1242" s="202" t="str">
        <f t="shared" si="142"/>
        <v>NO</v>
      </c>
      <c r="BH1242" s="202" t="str">
        <f t="shared" si="142"/>
        <v>NO</v>
      </c>
      <c r="BI1242" s="202" t="str">
        <f t="shared" si="141"/>
        <v/>
      </c>
      <c r="BK1242" s="202" t="b">
        <f t="shared" si="144"/>
        <v>1</v>
      </c>
      <c r="BL1242" s="202" t="b">
        <f t="shared" si="144"/>
        <v>1</v>
      </c>
      <c r="BM1242" s="202" t="b">
        <f t="shared" si="144"/>
        <v>1</v>
      </c>
      <c r="BN1242" s="202" t="b">
        <f t="shared" si="143"/>
        <v>1</v>
      </c>
      <c r="BO1242" s="202" t="b">
        <f t="shared" si="143"/>
        <v>1</v>
      </c>
      <c r="BP1242" s="202" t="b">
        <f t="shared" si="143"/>
        <v>1</v>
      </c>
      <c r="BQ1242" s="202" t="b">
        <f t="shared" si="143"/>
        <v>1</v>
      </c>
    </row>
    <row r="1243" spans="1:69" s="214" customFormat="1" ht="12" customHeight="1" x14ac:dyDescent="0.2">
      <c r="A1243" s="430">
        <v>25300563</v>
      </c>
      <c r="B1243" s="431"/>
      <c r="C1243" s="432" t="s">
        <v>4931</v>
      </c>
      <c r="D1243" s="433" t="s">
        <v>479</v>
      </c>
      <c r="E1243" s="434"/>
      <c r="F1243" s="435">
        <v>43405</v>
      </c>
      <c r="G1243" s="433"/>
      <c r="H1243" s="436" t="s">
        <v>1684</v>
      </c>
      <c r="I1243" s="436" t="s">
        <v>1684</v>
      </c>
      <c r="J1243" s="436" t="s">
        <v>1684</v>
      </c>
      <c r="K1243" s="436" t="s">
        <v>1684</v>
      </c>
      <c r="L1243" s="436" t="s">
        <v>1685</v>
      </c>
      <c r="M1243" s="436" t="s">
        <v>479</v>
      </c>
      <c r="N1243" s="436" t="s">
        <v>479</v>
      </c>
      <c r="O1243" s="437"/>
      <c r="P1243" s="438"/>
      <c r="Q1243" s="438"/>
      <c r="R1243" s="438"/>
      <c r="S1243" s="438"/>
      <c r="T1243" s="438"/>
      <c r="U1243" s="438"/>
      <c r="V1243" s="438"/>
      <c r="W1243" s="438"/>
      <c r="X1243" s="438"/>
      <c r="Y1243" s="438"/>
      <c r="Z1243" s="438"/>
      <c r="AA1243" s="438">
        <v>-1779.95</v>
      </c>
      <c r="AB1243" s="438">
        <v>-1779.95</v>
      </c>
      <c r="AC1243" s="438"/>
      <c r="AD1243" s="438"/>
      <c r="AE1243" s="438">
        <v>-222.49375000000001</v>
      </c>
      <c r="AF1243" s="439"/>
      <c r="AG1243" s="440"/>
      <c r="AH1243" s="441"/>
      <c r="AI1243" s="441"/>
      <c r="AJ1243" s="441"/>
      <c r="AK1243" s="442"/>
      <c r="AL1243" s="441">
        <v>0</v>
      </c>
      <c r="AM1243" s="443"/>
      <c r="AN1243" s="441">
        <v>-222.49375000000001</v>
      </c>
      <c r="AO1243" s="444">
        <v>-222.49375000000001</v>
      </c>
      <c r="AP1243" s="441"/>
      <c r="AQ1243" s="445">
        <v>-1779.95</v>
      </c>
      <c r="AR1243" s="441"/>
      <c r="AS1243" s="441"/>
      <c r="AT1243" s="441"/>
      <c r="AU1243" s="442"/>
      <c r="AV1243" s="441">
        <v>0</v>
      </c>
      <c r="AW1243" s="443"/>
      <c r="AX1243" s="441">
        <v>-1779.95</v>
      </c>
      <c r="AY1243" s="443">
        <v>-1779.95</v>
      </c>
      <c r="AZ1243" s="446"/>
      <c r="BA1243" s="404"/>
      <c r="BC1243" s="202"/>
      <c r="BD1243" s="202"/>
      <c r="BE1243" s="202"/>
      <c r="BF1243" s="202"/>
      <c r="BG1243" s="202"/>
      <c r="BH1243" s="202"/>
      <c r="BI1243" s="202"/>
      <c r="BK1243" s="202"/>
      <c r="BL1243" s="202"/>
      <c r="BM1243" s="202"/>
      <c r="BN1243" s="202"/>
      <c r="BO1243" s="202"/>
      <c r="BP1243" s="202"/>
      <c r="BQ1243" s="202"/>
    </row>
    <row r="1244" spans="1:69" s="214" customFormat="1" ht="12" customHeight="1" x14ac:dyDescent="0.2">
      <c r="A1244" s="295">
        <v>25300581</v>
      </c>
      <c r="B1244" s="296" t="s">
        <v>2859</v>
      </c>
      <c r="C1244" s="296" t="s">
        <v>1527</v>
      </c>
      <c r="D1244" s="201" t="s">
        <v>479</v>
      </c>
      <c r="E1244" s="170"/>
      <c r="F1244" s="296"/>
      <c r="G1244" s="201"/>
      <c r="H1244" s="202" t="s">
        <v>1684</v>
      </c>
      <c r="I1244" s="202" t="s">
        <v>1684</v>
      </c>
      <c r="J1244" s="202" t="s">
        <v>1684</v>
      </c>
      <c r="K1244" s="202" t="s">
        <v>1684</v>
      </c>
      <c r="L1244" s="202" t="s">
        <v>1685</v>
      </c>
      <c r="M1244" s="202" t="s">
        <v>479</v>
      </c>
      <c r="N1244" s="202" t="s">
        <v>479</v>
      </c>
      <c r="O1244" s="167"/>
      <c r="P1244" s="203">
        <v>-6429863.0099999998</v>
      </c>
      <c r="Q1244" s="203">
        <v>-6429863.0099999998</v>
      </c>
      <c r="R1244" s="203">
        <v>-6429863.0099999998</v>
      </c>
      <c r="S1244" s="203">
        <v>-6429863.0099999998</v>
      </c>
      <c r="T1244" s="203">
        <v>-6429863.0099999998</v>
      </c>
      <c r="U1244" s="203">
        <v>-6429863.0099999998</v>
      </c>
      <c r="V1244" s="203">
        <v>-6429863.0099999998</v>
      </c>
      <c r="W1244" s="203">
        <v>-6429863.0099999998</v>
      </c>
      <c r="X1244" s="203">
        <v>-6429863.0099999998</v>
      </c>
      <c r="Y1244" s="203">
        <v>-6429863.0099999998</v>
      </c>
      <c r="Z1244" s="203">
        <v>-7085845.1200000001</v>
      </c>
      <c r="AA1244" s="203">
        <v>-7126330.3799999999</v>
      </c>
      <c r="AB1244" s="203">
        <v>-7126330.3799999999</v>
      </c>
      <c r="AC1244" s="203"/>
      <c r="AD1244" s="203"/>
      <c r="AE1244" s="203">
        <v>-6571586.6070833327</v>
      </c>
      <c r="AF1244" s="215"/>
      <c r="AG1244" s="215"/>
      <c r="AH1244" s="205"/>
      <c r="AI1244" s="205"/>
      <c r="AJ1244" s="205"/>
      <c r="AK1244" s="206"/>
      <c r="AL1244" s="205">
        <v>0</v>
      </c>
      <c r="AM1244" s="207"/>
      <c r="AN1244" s="205">
        <v>-6571586.6070833327</v>
      </c>
      <c r="AO1244" s="208">
        <v>-6571586.6070833327</v>
      </c>
      <c r="AP1244" s="209"/>
      <c r="AQ1244" s="210">
        <v>-7126330.3799999999</v>
      </c>
      <c r="AR1244" s="205"/>
      <c r="AS1244" s="205"/>
      <c r="AT1244" s="205"/>
      <c r="AU1244" s="206"/>
      <c r="AV1244" s="205">
        <v>0</v>
      </c>
      <c r="AW1244" s="207"/>
      <c r="AX1244" s="205">
        <v>-7126330.3799999999</v>
      </c>
      <c r="AY1244" s="207">
        <v>-7126330.3799999999</v>
      </c>
      <c r="AZ1244" s="212"/>
      <c r="BA1244" s="404"/>
      <c r="BC1244" s="202" t="str">
        <f t="shared" si="140"/>
        <v/>
      </c>
      <c r="BD1244" s="202" t="str">
        <f t="shared" si="140"/>
        <v/>
      </c>
      <c r="BE1244" s="202" t="str">
        <f t="shared" si="140"/>
        <v/>
      </c>
      <c r="BF1244" s="202" t="str">
        <f t="shared" si="140"/>
        <v/>
      </c>
      <c r="BG1244" s="202" t="str">
        <f t="shared" si="142"/>
        <v>NO</v>
      </c>
      <c r="BH1244" s="202" t="str">
        <f t="shared" si="142"/>
        <v>W/C</v>
      </c>
      <c r="BI1244" s="202" t="str">
        <f t="shared" si="141"/>
        <v>W/C</v>
      </c>
      <c r="BK1244" s="202" t="b">
        <f t="shared" ref="BK1244:BQ1248" si="145">BC1244=H1244</f>
        <v>1</v>
      </c>
      <c r="BL1244" s="202" t="b">
        <f t="shared" si="145"/>
        <v>1</v>
      </c>
      <c r="BM1244" s="202" t="b">
        <f t="shared" si="145"/>
        <v>1</v>
      </c>
      <c r="BN1244" s="202" t="b">
        <f t="shared" si="145"/>
        <v>1</v>
      </c>
      <c r="BO1244" s="202" t="b">
        <f t="shared" si="145"/>
        <v>1</v>
      </c>
      <c r="BP1244" s="202" t="b">
        <f t="shared" si="145"/>
        <v>1</v>
      </c>
      <c r="BQ1244" s="202" t="b">
        <f t="shared" si="145"/>
        <v>1</v>
      </c>
    </row>
    <row r="1245" spans="1:69" s="214" customFormat="1" ht="12" customHeight="1" x14ac:dyDescent="0.2">
      <c r="A1245" s="295">
        <v>25300582</v>
      </c>
      <c r="B1245" s="296" t="s">
        <v>2860</v>
      </c>
      <c r="C1245" s="296" t="s">
        <v>1528</v>
      </c>
      <c r="D1245" s="201" t="s">
        <v>479</v>
      </c>
      <c r="E1245" s="170"/>
      <c r="F1245" s="296"/>
      <c r="G1245" s="201"/>
      <c r="H1245" s="202" t="s">
        <v>1684</v>
      </c>
      <c r="I1245" s="202" t="s">
        <v>1684</v>
      </c>
      <c r="J1245" s="202" t="s">
        <v>1684</v>
      </c>
      <c r="K1245" s="202" t="s">
        <v>1684</v>
      </c>
      <c r="L1245" s="202" t="s">
        <v>1685</v>
      </c>
      <c r="M1245" s="202" t="s">
        <v>479</v>
      </c>
      <c r="N1245" s="202" t="s">
        <v>479</v>
      </c>
      <c r="O1245" s="167"/>
      <c r="P1245" s="203">
        <v>-2811236.71</v>
      </c>
      <c r="Q1245" s="203">
        <v>-2811236.71</v>
      </c>
      <c r="R1245" s="203">
        <v>-2811236.71</v>
      </c>
      <c r="S1245" s="203">
        <v>-2811236.71</v>
      </c>
      <c r="T1245" s="203">
        <v>-2811236.71</v>
      </c>
      <c r="U1245" s="203">
        <v>-2811236.71</v>
      </c>
      <c r="V1245" s="203">
        <v>-2811236.71</v>
      </c>
      <c r="W1245" s="203">
        <v>-2811236.71</v>
      </c>
      <c r="X1245" s="203">
        <v>-2811236.71</v>
      </c>
      <c r="Y1245" s="203">
        <v>-2811236.71</v>
      </c>
      <c r="Z1245" s="203">
        <v>-3155379.78</v>
      </c>
      <c r="AA1245" s="203">
        <v>-3176619.26</v>
      </c>
      <c r="AB1245" s="203">
        <v>-3176619.26</v>
      </c>
      <c r="AC1245" s="203"/>
      <c r="AD1245" s="203"/>
      <c r="AE1245" s="203">
        <v>-2885588.1179166674</v>
      </c>
      <c r="AF1245" s="215"/>
      <c r="AG1245" s="215"/>
      <c r="AH1245" s="205"/>
      <c r="AI1245" s="205"/>
      <c r="AJ1245" s="205"/>
      <c r="AK1245" s="206"/>
      <c r="AL1245" s="205">
        <v>0</v>
      </c>
      <c r="AM1245" s="207"/>
      <c r="AN1245" s="205">
        <v>-2885588.1179166674</v>
      </c>
      <c r="AO1245" s="208">
        <v>-2885588.1179166674</v>
      </c>
      <c r="AP1245" s="209"/>
      <c r="AQ1245" s="210">
        <v>-3176619.26</v>
      </c>
      <c r="AR1245" s="205"/>
      <c r="AS1245" s="205"/>
      <c r="AT1245" s="205"/>
      <c r="AU1245" s="206"/>
      <c r="AV1245" s="205">
        <v>0</v>
      </c>
      <c r="AW1245" s="207"/>
      <c r="AX1245" s="205">
        <v>-3176619.26</v>
      </c>
      <c r="AY1245" s="207">
        <v>-3176619.26</v>
      </c>
      <c r="AZ1245" s="212"/>
      <c r="BA1245" s="404"/>
      <c r="BC1245" s="202" t="str">
        <f t="shared" si="140"/>
        <v/>
      </c>
      <c r="BD1245" s="202" t="str">
        <f t="shared" si="140"/>
        <v/>
      </c>
      <c r="BE1245" s="202" t="str">
        <f t="shared" si="140"/>
        <v/>
      </c>
      <c r="BF1245" s="202" t="str">
        <f t="shared" si="140"/>
        <v/>
      </c>
      <c r="BG1245" s="202" t="str">
        <f t="shared" si="142"/>
        <v>NO</v>
      </c>
      <c r="BH1245" s="202" t="str">
        <f t="shared" si="142"/>
        <v>W/C</v>
      </c>
      <c r="BI1245" s="202" t="str">
        <f t="shared" si="141"/>
        <v>W/C</v>
      </c>
      <c r="BK1245" s="202" t="b">
        <f t="shared" si="145"/>
        <v>1</v>
      </c>
      <c r="BL1245" s="202" t="b">
        <f t="shared" si="145"/>
        <v>1</v>
      </c>
      <c r="BM1245" s="202" t="b">
        <f t="shared" si="145"/>
        <v>1</v>
      </c>
      <c r="BN1245" s="202" t="b">
        <f t="shared" si="145"/>
        <v>1</v>
      </c>
      <c r="BO1245" s="202" t="b">
        <f t="shared" si="145"/>
        <v>1</v>
      </c>
      <c r="BP1245" s="202" t="b">
        <f t="shared" si="145"/>
        <v>1</v>
      </c>
      <c r="BQ1245" s="202" t="b">
        <f t="shared" si="145"/>
        <v>1</v>
      </c>
    </row>
    <row r="1246" spans="1:69" s="214" customFormat="1" ht="12" customHeight="1" x14ac:dyDescent="0.2">
      <c r="A1246" s="295">
        <v>25300591</v>
      </c>
      <c r="B1246" s="296" t="s">
        <v>2861</v>
      </c>
      <c r="C1246" s="296" t="s">
        <v>1529</v>
      </c>
      <c r="D1246" s="201" t="s">
        <v>479</v>
      </c>
      <c r="E1246" s="170"/>
      <c r="F1246" s="296"/>
      <c r="G1246" s="201"/>
      <c r="H1246" s="202" t="s">
        <v>1684</v>
      </c>
      <c r="I1246" s="202" t="s">
        <v>1684</v>
      </c>
      <c r="J1246" s="202" t="s">
        <v>1684</v>
      </c>
      <c r="K1246" s="202" t="s">
        <v>1684</v>
      </c>
      <c r="L1246" s="202" t="s">
        <v>1685</v>
      </c>
      <c r="M1246" s="202" t="s">
        <v>479</v>
      </c>
      <c r="N1246" s="202" t="s">
        <v>479</v>
      </c>
      <c r="O1246" s="167"/>
      <c r="P1246" s="203">
        <v>6429863.0099999998</v>
      </c>
      <c r="Q1246" s="203">
        <v>6429863.0099999998</v>
      </c>
      <c r="R1246" s="203">
        <v>6429863.0099999998</v>
      </c>
      <c r="S1246" s="203">
        <v>6429863.0099999998</v>
      </c>
      <c r="T1246" s="203">
        <v>6429863.0099999998</v>
      </c>
      <c r="U1246" s="203">
        <v>6429863.0099999998</v>
      </c>
      <c r="V1246" s="203">
        <v>6429863.0099999998</v>
      </c>
      <c r="W1246" s="203">
        <v>6429863.0099999998</v>
      </c>
      <c r="X1246" s="203">
        <v>6429863.0099999998</v>
      </c>
      <c r="Y1246" s="203">
        <v>6429863.0099999998</v>
      </c>
      <c r="Z1246" s="203">
        <v>7085845.1200000001</v>
      </c>
      <c r="AA1246" s="203">
        <v>7126330.3799999999</v>
      </c>
      <c r="AB1246" s="203">
        <v>7126330.3799999999</v>
      </c>
      <c r="AC1246" s="203"/>
      <c r="AD1246" s="203"/>
      <c r="AE1246" s="203">
        <v>6571586.6070833327</v>
      </c>
      <c r="AF1246" s="215"/>
      <c r="AG1246" s="215"/>
      <c r="AH1246" s="205"/>
      <c r="AI1246" s="205"/>
      <c r="AJ1246" s="205"/>
      <c r="AK1246" s="206"/>
      <c r="AL1246" s="205">
        <v>0</v>
      </c>
      <c r="AM1246" s="207"/>
      <c r="AN1246" s="205">
        <v>6571586.6070833327</v>
      </c>
      <c r="AO1246" s="208">
        <v>6571586.6070833327</v>
      </c>
      <c r="AP1246" s="209"/>
      <c r="AQ1246" s="210">
        <v>7126330.3799999999</v>
      </c>
      <c r="AR1246" s="205"/>
      <c r="AS1246" s="205"/>
      <c r="AT1246" s="205"/>
      <c r="AU1246" s="206"/>
      <c r="AV1246" s="205">
        <v>0</v>
      </c>
      <c r="AW1246" s="207"/>
      <c r="AX1246" s="205">
        <v>7126330.3799999999</v>
      </c>
      <c r="AY1246" s="207">
        <v>7126330.3799999999</v>
      </c>
      <c r="AZ1246" s="212"/>
      <c r="BA1246" s="404"/>
      <c r="BC1246" s="202" t="str">
        <f t="shared" ref="BC1246:BF1278" si="146">IF(VALUE(AR1246),BC$7,IF(ISBLANK(AR1246),"",BC$7))</f>
        <v/>
      </c>
      <c r="BD1246" s="202" t="str">
        <f t="shared" si="146"/>
        <v/>
      </c>
      <c r="BE1246" s="202" t="str">
        <f t="shared" si="146"/>
        <v/>
      </c>
      <c r="BF1246" s="202" t="str">
        <f t="shared" si="146"/>
        <v/>
      </c>
      <c r="BG1246" s="202" t="str">
        <f t="shared" si="142"/>
        <v>NO</v>
      </c>
      <c r="BH1246" s="202" t="str">
        <f t="shared" si="142"/>
        <v>W/C</v>
      </c>
      <c r="BI1246" s="202" t="str">
        <f t="shared" si="141"/>
        <v>W/C</v>
      </c>
      <c r="BK1246" s="202" t="b">
        <f t="shared" si="145"/>
        <v>1</v>
      </c>
      <c r="BL1246" s="202" t="b">
        <f t="shared" si="145"/>
        <v>1</v>
      </c>
      <c r="BM1246" s="202" t="b">
        <f t="shared" si="145"/>
        <v>1</v>
      </c>
      <c r="BN1246" s="202" t="b">
        <f t="shared" si="145"/>
        <v>1</v>
      </c>
      <c r="BO1246" s="202" t="b">
        <f t="shared" si="145"/>
        <v>1</v>
      </c>
      <c r="BP1246" s="202" t="b">
        <f t="shared" si="145"/>
        <v>1</v>
      </c>
      <c r="BQ1246" s="202" t="b">
        <f t="shared" si="145"/>
        <v>1</v>
      </c>
    </row>
    <row r="1247" spans="1:69" s="214" customFormat="1" ht="12" customHeight="1" x14ac:dyDescent="0.2">
      <c r="A1247" s="295">
        <v>25300592</v>
      </c>
      <c r="B1247" s="296" t="s">
        <v>2862</v>
      </c>
      <c r="C1247" s="296" t="s">
        <v>1530</v>
      </c>
      <c r="D1247" s="201" t="s">
        <v>479</v>
      </c>
      <c r="E1247" s="170"/>
      <c r="F1247" s="296"/>
      <c r="G1247" s="201"/>
      <c r="H1247" s="202" t="s">
        <v>1684</v>
      </c>
      <c r="I1247" s="202" t="s">
        <v>1684</v>
      </c>
      <c r="J1247" s="202" t="s">
        <v>1684</v>
      </c>
      <c r="K1247" s="202" t="s">
        <v>1684</v>
      </c>
      <c r="L1247" s="202" t="s">
        <v>1685</v>
      </c>
      <c r="M1247" s="202" t="s">
        <v>479</v>
      </c>
      <c r="N1247" s="202" t="s">
        <v>479</v>
      </c>
      <c r="O1247" s="167"/>
      <c r="P1247" s="203">
        <v>2811236.71</v>
      </c>
      <c r="Q1247" s="203">
        <v>2811236.71</v>
      </c>
      <c r="R1247" s="203">
        <v>2811236.71</v>
      </c>
      <c r="S1247" s="203">
        <v>2811236.71</v>
      </c>
      <c r="T1247" s="203">
        <v>2811236.71</v>
      </c>
      <c r="U1247" s="203">
        <v>2811236.71</v>
      </c>
      <c r="V1247" s="203">
        <v>2811236.71</v>
      </c>
      <c r="W1247" s="203">
        <v>2811236.71</v>
      </c>
      <c r="X1247" s="203">
        <v>2811236.71</v>
      </c>
      <c r="Y1247" s="203">
        <v>2811236.71</v>
      </c>
      <c r="Z1247" s="203">
        <v>3155379.78</v>
      </c>
      <c r="AA1247" s="203">
        <v>3176619.26</v>
      </c>
      <c r="AB1247" s="203">
        <v>3176619.26</v>
      </c>
      <c r="AC1247" s="203"/>
      <c r="AD1247" s="203"/>
      <c r="AE1247" s="203">
        <v>2885588.1179166674</v>
      </c>
      <c r="AF1247" s="215"/>
      <c r="AG1247" s="215"/>
      <c r="AH1247" s="205"/>
      <c r="AI1247" s="205"/>
      <c r="AJ1247" s="205"/>
      <c r="AK1247" s="206"/>
      <c r="AL1247" s="205">
        <v>0</v>
      </c>
      <c r="AM1247" s="207"/>
      <c r="AN1247" s="205">
        <v>2885588.1179166674</v>
      </c>
      <c r="AO1247" s="208">
        <v>2885588.1179166674</v>
      </c>
      <c r="AP1247" s="209"/>
      <c r="AQ1247" s="210">
        <v>3176619.26</v>
      </c>
      <c r="AR1247" s="205"/>
      <c r="AS1247" s="205"/>
      <c r="AT1247" s="205"/>
      <c r="AU1247" s="206"/>
      <c r="AV1247" s="205">
        <v>0</v>
      </c>
      <c r="AW1247" s="207"/>
      <c r="AX1247" s="205">
        <v>3176619.26</v>
      </c>
      <c r="AY1247" s="207">
        <v>3176619.26</v>
      </c>
      <c r="AZ1247" s="212"/>
      <c r="BA1247" s="404"/>
      <c r="BC1247" s="202" t="str">
        <f t="shared" si="146"/>
        <v/>
      </c>
      <c r="BD1247" s="202" t="str">
        <f t="shared" si="146"/>
        <v/>
      </c>
      <c r="BE1247" s="202" t="str">
        <f t="shared" si="146"/>
        <v/>
      </c>
      <c r="BF1247" s="202" t="str">
        <f t="shared" si="146"/>
        <v/>
      </c>
      <c r="BG1247" s="202" t="str">
        <f t="shared" si="142"/>
        <v>NO</v>
      </c>
      <c r="BH1247" s="202" t="str">
        <f t="shared" si="142"/>
        <v>W/C</v>
      </c>
      <c r="BI1247" s="202" t="str">
        <f t="shared" si="141"/>
        <v>W/C</v>
      </c>
      <c r="BK1247" s="202" t="b">
        <f t="shared" si="145"/>
        <v>1</v>
      </c>
      <c r="BL1247" s="202" t="b">
        <f t="shared" si="145"/>
        <v>1</v>
      </c>
      <c r="BM1247" s="202" t="b">
        <f t="shared" si="145"/>
        <v>1</v>
      </c>
      <c r="BN1247" s="202" t="b">
        <f t="shared" si="145"/>
        <v>1</v>
      </c>
      <c r="BO1247" s="202" t="b">
        <f t="shared" si="145"/>
        <v>1</v>
      </c>
      <c r="BP1247" s="202" t="b">
        <f t="shared" si="145"/>
        <v>1</v>
      </c>
      <c r="BQ1247" s="202" t="b">
        <f t="shared" si="145"/>
        <v>1</v>
      </c>
    </row>
    <row r="1248" spans="1:69" s="214" customFormat="1" ht="12" customHeight="1" x14ac:dyDescent="0.2">
      <c r="A1248" s="293">
        <v>25300602</v>
      </c>
      <c r="B1248" s="294" t="s">
        <v>2863</v>
      </c>
      <c r="C1248" s="296" t="s">
        <v>1531</v>
      </c>
      <c r="D1248" s="201" t="s">
        <v>478</v>
      </c>
      <c r="E1248" s="170" t="s">
        <v>4867</v>
      </c>
      <c r="F1248" s="296"/>
      <c r="G1248" s="201"/>
      <c r="H1248" s="202" t="s">
        <v>1684</v>
      </c>
      <c r="I1248" s="202" t="s">
        <v>1684</v>
      </c>
      <c r="J1248" s="202" t="s">
        <v>1684</v>
      </c>
      <c r="K1248" s="202" t="s">
        <v>478</v>
      </c>
      <c r="L1248" s="202" t="s">
        <v>1685</v>
      </c>
      <c r="M1248" s="202" t="s">
        <v>1685</v>
      </c>
      <c r="N1248" s="202" t="s">
        <v>1684</v>
      </c>
      <c r="O1248" s="237"/>
      <c r="P1248" s="203">
        <v>0</v>
      </c>
      <c r="Q1248" s="203">
        <v>0</v>
      </c>
      <c r="R1248" s="203">
        <v>0</v>
      </c>
      <c r="S1248" s="203">
        <v>0</v>
      </c>
      <c r="T1248" s="203">
        <v>0</v>
      </c>
      <c r="U1248" s="203">
        <v>0</v>
      </c>
      <c r="V1248" s="203">
        <v>0</v>
      </c>
      <c r="W1248" s="203">
        <v>0</v>
      </c>
      <c r="X1248" s="203">
        <v>0</v>
      </c>
      <c r="Y1248" s="203">
        <v>0</v>
      </c>
      <c r="Z1248" s="203">
        <v>-13026561.17</v>
      </c>
      <c r="AA1248" s="203">
        <v>-21781750.600000001</v>
      </c>
      <c r="AB1248" s="203">
        <v>0</v>
      </c>
      <c r="AC1248" s="203"/>
      <c r="AD1248" s="203"/>
      <c r="AE1248" s="203">
        <v>-2900692.6475000004</v>
      </c>
      <c r="AF1248" s="215"/>
      <c r="AG1248" s="216"/>
      <c r="AH1248" s="205"/>
      <c r="AI1248" s="205"/>
      <c r="AJ1248" s="205"/>
      <c r="AK1248" s="206">
        <v>-2900692.6475000004</v>
      </c>
      <c r="AL1248" s="205">
        <v>-2900692.6475000004</v>
      </c>
      <c r="AM1248" s="207"/>
      <c r="AN1248" s="205"/>
      <c r="AO1248" s="208">
        <v>0</v>
      </c>
      <c r="AP1248" s="205"/>
      <c r="AQ1248" s="210">
        <v>0</v>
      </c>
      <c r="AR1248" s="205"/>
      <c r="AS1248" s="205"/>
      <c r="AT1248" s="205"/>
      <c r="AU1248" s="206">
        <v>0</v>
      </c>
      <c r="AV1248" s="205">
        <v>0</v>
      </c>
      <c r="AW1248" s="207"/>
      <c r="AX1248" s="205"/>
      <c r="AY1248" s="207">
        <v>0</v>
      </c>
      <c r="AZ1248" s="212" t="s">
        <v>4893</v>
      </c>
      <c r="BA1248" s="404"/>
      <c r="BC1248" s="202" t="str">
        <f t="shared" si="146"/>
        <v/>
      </c>
      <c r="BD1248" s="202" t="str">
        <f t="shared" si="146"/>
        <v/>
      </c>
      <c r="BE1248" s="202" t="str">
        <f t="shared" si="146"/>
        <v/>
      </c>
      <c r="BF1248" s="202" t="str">
        <f t="shared" si="146"/>
        <v>Non-Op</v>
      </c>
      <c r="BG1248" s="202" t="str">
        <f t="shared" si="142"/>
        <v>NO</v>
      </c>
      <c r="BH1248" s="202" t="str">
        <f t="shared" si="142"/>
        <v>NO</v>
      </c>
      <c r="BI1248" s="202" t="str">
        <f t="shared" si="141"/>
        <v/>
      </c>
      <c r="BK1248" s="202" t="b">
        <f t="shared" si="145"/>
        <v>1</v>
      </c>
      <c r="BL1248" s="202" t="b">
        <f t="shared" si="145"/>
        <v>1</v>
      </c>
      <c r="BM1248" s="202" t="b">
        <f t="shared" si="145"/>
        <v>1</v>
      </c>
      <c r="BN1248" s="202" t="b">
        <f t="shared" si="145"/>
        <v>1</v>
      </c>
      <c r="BO1248" s="202" t="b">
        <f t="shared" si="145"/>
        <v>1</v>
      </c>
      <c r="BP1248" s="202" t="b">
        <f t="shared" si="145"/>
        <v>1</v>
      </c>
      <c r="BQ1248" s="202" t="b">
        <f t="shared" si="145"/>
        <v>1</v>
      </c>
    </row>
    <row r="1249" spans="1:69" s="214" customFormat="1" ht="12" customHeight="1" x14ac:dyDescent="0.2">
      <c r="A1249" s="305">
        <v>25300603</v>
      </c>
      <c r="B1249" s="307" t="s">
        <v>4961</v>
      </c>
      <c r="C1249" s="219" t="s">
        <v>4932</v>
      </c>
      <c r="D1249" s="220" t="s">
        <v>478</v>
      </c>
      <c r="E1249" s="221"/>
      <c r="F1249" s="222">
        <v>43329</v>
      </c>
      <c r="G1249" s="220"/>
      <c r="H1249" s="223" t="s">
        <v>1684</v>
      </c>
      <c r="I1249" s="223" t="s">
        <v>1684</v>
      </c>
      <c r="J1249" s="223" t="s">
        <v>1684</v>
      </c>
      <c r="K1249" s="223" t="s">
        <v>478</v>
      </c>
      <c r="L1249" s="223" t="s">
        <v>1685</v>
      </c>
      <c r="M1249" s="223" t="s">
        <v>1685</v>
      </c>
      <c r="N1249" s="223" t="s">
        <v>1684</v>
      </c>
      <c r="O1249" s="224"/>
      <c r="P1249" s="225"/>
      <c r="Q1249" s="225"/>
      <c r="R1249" s="225"/>
      <c r="S1249" s="225"/>
      <c r="T1249" s="225"/>
      <c r="U1249" s="225"/>
      <c r="V1249" s="225"/>
      <c r="W1249" s="225"/>
      <c r="X1249" s="225">
        <v>-150000</v>
      </c>
      <c r="Y1249" s="225">
        <v>-150000</v>
      </c>
      <c r="Z1249" s="225">
        <v>-150000</v>
      </c>
      <c r="AA1249" s="225">
        <v>-150000</v>
      </c>
      <c r="AB1249" s="225">
        <v>-150000</v>
      </c>
      <c r="AC1249" s="225"/>
      <c r="AD1249" s="225"/>
      <c r="AE1249" s="225">
        <v>-56250</v>
      </c>
      <c r="AF1249" s="226"/>
      <c r="AG1249" s="227"/>
      <c r="AH1249" s="228"/>
      <c r="AI1249" s="228"/>
      <c r="AJ1249" s="228"/>
      <c r="AK1249" s="229">
        <v>-56250</v>
      </c>
      <c r="AL1249" s="228">
        <v>-56250</v>
      </c>
      <c r="AM1249" s="230"/>
      <c r="AN1249" s="228"/>
      <c r="AO1249" s="231">
        <v>0</v>
      </c>
      <c r="AP1249" s="228"/>
      <c r="AQ1249" s="232">
        <v>-150000</v>
      </c>
      <c r="AR1249" s="228"/>
      <c r="AS1249" s="228"/>
      <c r="AT1249" s="228"/>
      <c r="AU1249" s="229">
        <v>-150000</v>
      </c>
      <c r="AV1249" s="228">
        <v>-150000</v>
      </c>
      <c r="AW1249" s="230"/>
      <c r="AX1249" s="228"/>
      <c r="AY1249" s="230">
        <v>0</v>
      </c>
      <c r="AZ1249" s="234" t="s">
        <v>4866</v>
      </c>
      <c r="BA1249" s="404"/>
      <c r="BC1249" s="202"/>
      <c r="BD1249" s="202"/>
      <c r="BE1249" s="202"/>
      <c r="BF1249" s="202"/>
      <c r="BG1249" s="202"/>
      <c r="BH1249" s="202"/>
      <c r="BI1249" s="202"/>
      <c r="BK1249" s="202"/>
      <c r="BL1249" s="202"/>
      <c r="BM1249" s="202"/>
      <c r="BN1249" s="202"/>
      <c r="BO1249" s="202"/>
      <c r="BP1249" s="202"/>
      <c r="BQ1249" s="202"/>
    </row>
    <row r="1250" spans="1:69" s="214" customFormat="1" ht="12" customHeight="1" x14ac:dyDescent="0.2">
      <c r="A1250" s="239">
        <v>25300611</v>
      </c>
      <c r="B1250" s="240" t="s">
        <v>2864</v>
      </c>
      <c r="C1250" s="200" t="s">
        <v>1532</v>
      </c>
      <c r="D1250" s="201" t="s">
        <v>478</v>
      </c>
      <c r="E1250" s="170"/>
      <c r="F1250" s="200"/>
      <c r="G1250" s="201"/>
      <c r="H1250" s="202" t="s">
        <v>1684</v>
      </c>
      <c r="I1250" s="202" t="s">
        <v>1684</v>
      </c>
      <c r="J1250" s="202" t="s">
        <v>1684</v>
      </c>
      <c r="K1250" s="202" t="s">
        <v>478</v>
      </c>
      <c r="L1250" s="202" t="s">
        <v>1685</v>
      </c>
      <c r="M1250" s="202" t="s">
        <v>1685</v>
      </c>
      <c r="N1250" s="202" t="s">
        <v>1684</v>
      </c>
      <c r="O1250" s="167"/>
      <c r="P1250" s="203">
        <v>-54817487.359999999</v>
      </c>
      <c r="Q1250" s="203">
        <v>-54817487.359999999</v>
      </c>
      <c r="R1250" s="203">
        <v>-54817487.359999999</v>
      </c>
      <c r="S1250" s="203">
        <v>-54698160.299999997</v>
      </c>
      <c r="T1250" s="203">
        <v>-54698160.299999997</v>
      </c>
      <c r="U1250" s="203">
        <v>-54698160.299999997</v>
      </c>
      <c r="V1250" s="203">
        <v>-54637330.149999999</v>
      </c>
      <c r="W1250" s="203">
        <v>-54637330.149999999</v>
      </c>
      <c r="X1250" s="203">
        <v>-54637330.149999999</v>
      </c>
      <c r="Y1250" s="203">
        <v>-55332396.170000002</v>
      </c>
      <c r="Z1250" s="203">
        <v>-55332396.170000002</v>
      </c>
      <c r="AA1250" s="203">
        <v>-55332396.170000002</v>
      </c>
      <c r="AB1250" s="203">
        <v>-55607319.509999998</v>
      </c>
      <c r="AC1250" s="203"/>
      <c r="AD1250" s="203"/>
      <c r="AE1250" s="203">
        <v>-54904253.167916656</v>
      </c>
      <c r="AF1250" s="215"/>
      <c r="AG1250" s="216"/>
      <c r="AH1250" s="205"/>
      <c r="AI1250" s="205"/>
      <c r="AJ1250" s="205"/>
      <c r="AK1250" s="206">
        <v>-54904253.167916656</v>
      </c>
      <c r="AL1250" s="205">
        <v>-54904253.167916656</v>
      </c>
      <c r="AM1250" s="207"/>
      <c r="AN1250" s="205"/>
      <c r="AO1250" s="208">
        <v>0</v>
      </c>
      <c r="AP1250" s="209"/>
      <c r="AQ1250" s="210">
        <v>-55607319.509999998</v>
      </c>
      <c r="AR1250" s="205"/>
      <c r="AS1250" s="205"/>
      <c r="AT1250" s="205"/>
      <c r="AU1250" s="206">
        <v>-55607319.509999998</v>
      </c>
      <c r="AV1250" s="205">
        <v>-55607319.509999998</v>
      </c>
      <c r="AW1250" s="207"/>
      <c r="AX1250" s="205"/>
      <c r="AY1250" s="207">
        <v>0</v>
      </c>
      <c r="AZ1250" s="212" t="s">
        <v>4878</v>
      </c>
      <c r="BA1250" s="404"/>
      <c r="BC1250" s="202" t="str">
        <f t="shared" si="146"/>
        <v/>
      </c>
      <c r="BD1250" s="202" t="str">
        <f t="shared" si="146"/>
        <v/>
      </c>
      <c r="BE1250" s="202" t="str">
        <f t="shared" si="146"/>
        <v/>
      </c>
      <c r="BF1250" s="202" t="str">
        <f t="shared" si="146"/>
        <v>Non-Op</v>
      </c>
      <c r="BG1250" s="202" t="str">
        <f t="shared" si="142"/>
        <v>NO</v>
      </c>
      <c r="BH1250" s="202" t="str">
        <f t="shared" si="142"/>
        <v>NO</v>
      </c>
      <c r="BI1250" s="202" t="str">
        <f t="shared" si="141"/>
        <v/>
      </c>
      <c r="BK1250" s="202" t="b">
        <f t="shared" ref="BK1250:BQ1281" si="147">BC1250=H1250</f>
        <v>1</v>
      </c>
      <c r="BL1250" s="202" t="b">
        <f t="shared" si="147"/>
        <v>1</v>
      </c>
      <c r="BM1250" s="202" t="b">
        <f t="shared" si="147"/>
        <v>1</v>
      </c>
      <c r="BN1250" s="202" t="b">
        <f t="shared" si="147"/>
        <v>1</v>
      </c>
      <c r="BO1250" s="202" t="b">
        <f t="shared" si="147"/>
        <v>1</v>
      </c>
      <c r="BP1250" s="202" t="b">
        <f t="shared" si="147"/>
        <v>1</v>
      </c>
      <c r="BQ1250" s="202" t="b">
        <f t="shared" si="147"/>
        <v>1</v>
      </c>
    </row>
    <row r="1251" spans="1:69" s="214" customFormat="1" ht="12" customHeight="1" x14ac:dyDescent="0.2">
      <c r="A1251" s="239">
        <v>25300621</v>
      </c>
      <c r="B1251" s="240" t="s">
        <v>2865</v>
      </c>
      <c r="C1251" s="200" t="s">
        <v>1533</v>
      </c>
      <c r="D1251" s="201" t="s">
        <v>478</v>
      </c>
      <c r="E1251" s="170"/>
      <c r="F1251" s="200"/>
      <c r="G1251" s="201"/>
      <c r="H1251" s="202" t="s">
        <v>1684</v>
      </c>
      <c r="I1251" s="202" t="s">
        <v>1684</v>
      </c>
      <c r="J1251" s="202" t="s">
        <v>1684</v>
      </c>
      <c r="K1251" s="202" t="s">
        <v>478</v>
      </c>
      <c r="L1251" s="202" t="s">
        <v>1685</v>
      </c>
      <c r="M1251" s="202" t="s">
        <v>1685</v>
      </c>
      <c r="N1251" s="202" t="s">
        <v>1684</v>
      </c>
      <c r="O1251" s="167"/>
      <c r="P1251" s="203">
        <v>-6431436.4800000004</v>
      </c>
      <c r="Q1251" s="203">
        <v>-6357709.5199999996</v>
      </c>
      <c r="R1251" s="203">
        <v>-6283982.5599999996</v>
      </c>
      <c r="S1251" s="203">
        <v>-6210255.5999999996</v>
      </c>
      <c r="T1251" s="203">
        <v>-6136528.6399999997</v>
      </c>
      <c r="U1251" s="203">
        <v>-6062801.6799999997</v>
      </c>
      <c r="V1251" s="203">
        <v>-5989074.7199999997</v>
      </c>
      <c r="W1251" s="203">
        <v>-5915347.7599999998</v>
      </c>
      <c r="X1251" s="203">
        <v>-5841620.7999999998</v>
      </c>
      <c r="Y1251" s="203">
        <v>-5767893.8399999999</v>
      </c>
      <c r="Z1251" s="203">
        <v>-5694166.8799999999</v>
      </c>
      <c r="AA1251" s="203">
        <v>-5620439.9199999999</v>
      </c>
      <c r="AB1251" s="203">
        <v>-5546712.96</v>
      </c>
      <c r="AC1251" s="203"/>
      <c r="AD1251" s="203"/>
      <c r="AE1251" s="203">
        <v>-5989074.7199999997</v>
      </c>
      <c r="AF1251" s="215"/>
      <c r="AG1251" s="215"/>
      <c r="AH1251" s="205"/>
      <c r="AI1251" s="205"/>
      <c r="AJ1251" s="205"/>
      <c r="AK1251" s="206">
        <v>-5989074.7199999997</v>
      </c>
      <c r="AL1251" s="205">
        <v>-5989074.7199999997</v>
      </c>
      <c r="AM1251" s="207"/>
      <c r="AN1251" s="205"/>
      <c r="AO1251" s="208">
        <v>0</v>
      </c>
      <c r="AP1251" s="209"/>
      <c r="AQ1251" s="210">
        <v>-5546712.96</v>
      </c>
      <c r="AR1251" s="205"/>
      <c r="AS1251" s="205"/>
      <c r="AT1251" s="205"/>
      <c r="AU1251" s="206">
        <v>-5546712.96</v>
      </c>
      <c r="AV1251" s="205">
        <v>-5546712.96</v>
      </c>
      <c r="AW1251" s="207"/>
      <c r="AX1251" s="205"/>
      <c r="AY1251" s="207">
        <v>0</v>
      </c>
      <c r="AZ1251" s="212" t="s">
        <v>4921</v>
      </c>
      <c r="BA1251" s="404"/>
      <c r="BC1251" s="202" t="str">
        <f t="shared" si="146"/>
        <v/>
      </c>
      <c r="BD1251" s="202" t="str">
        <f t="shared" si="146"/>
        <v/>
      </c>
      <c r="BE1251" s="202" t="str">
        <f t="shared" si="146"/>
        <v/>
      </c>
      <c r="BF1251" s="202" t="str">
        <f t="shared" si="146"/>
        <v>Non-Op</v>
      </c>
      <c r="BG1251" s="202" t="str">
        <f t="shared" si="142"/>
        <v>NO</v>
      </c>
      <c r="BH1251" s="202" t="str">
        <f t="shared" si="142"/>
        <v>NO</v>
      </c>
      <c r="BI1251" s="202" t="str">
        <f t="shared" si="141"/>
        <v/>
      </c>
      <c r="BK1251" s="202" t="b">
        <f t="shared" si="147"/>
        <v>1</v>
      </c>
      <c r="BL1251" s="202" t="b">
        <f t="shared" si="147"/>
        <v>1</v>
      </c>
      <c r="BM1251" s="202" t="b">
        <f t="shared" si="147"/>
        <v>1</v>
      </c>
      <c r="BN1251" s="202" t="b">
        <f t="shared" si="147"/>
        <v>1</v>
      </c>
      <c r="BO1251" s="202" t="b">
        <f t="shared" si="147"/>
        <v>1</v>
      </c>
      <c r="BP1251" s="202" t="b">
        <f t="shared" si="147"/>
        <v>1</v>
      </c>
      <c r="BQ1251" s="202" t="b">
        <f t="shared" si="147"/>
        <v>1</v>
      </c>
    </row>
    <row r="1252" spans="1:69" s="214" customFormat="1" ht="12" customHeight="1" x14ac:dyDescent="0.2">
      <c r="A1252" s="239">
        <v>25300641</v>
      </c>
      <c r="B1252" s="240" t="s">
        <v>2866</v>
      </c>
      <c r="C1252" s="200" t="s">
        <v>1534</v>
      </c>
      <c r="D1252" s="201" t="s">
        <v>478</v>
      </c>
      <c r="E1252" s="170"/>
      <c r="F1252" s="200"/>
      <c r="G1252" s="201"/>
      <c r="H1252" s="202" t="s">
        <v>1684</v>
      </c>
      <c r="I1252" s="202" t="s">
        <v>1684</v>
      </c>
      <c r="J1252" s="202" t="s">
        <v>1684</v>
      </c>
      <c r="K1252" s="202" t="s">
        <v>478</v>
      </c>
      <c r="L1252" s="202" t="s">
        <v>1685</v>
      </c>
      <c r="M1252" s="202" t="s">
        <v>1685</v>
      </c>
      <c r="N1252" s="202" t="s">
        <v>1684</v>
      </c>
      <c r="O1252" s="167"/>
      <c r="P1252" s="203">
        <v>0</v>
      </c>
      <c r="Q1252" s="203">
        <v>0</v>
      </c>
      <c r="R1252" s="203">
        <v>0</v>
      </c>
      <c r="S1252" s="203">
        <v>0</v>
      </c>
      <c r="T1252" s="203">
        <v>0</v>
      </c>
      <c r="U1252" s="203">
        <v>0</v>
      </c>
      <c r="V1252" s="203">
        <v>0</v>
      </c>
      <c r="W1252" s="203">
        <v>0</v>
      </c>
      <c r="X1252" s="203">
        <v>0</v>
      </c>
      <c r="Y1252" s="203">
        <v>0</v>
      </c>
      <c r="Z1252" s="203">
        <v>0</v>
      </c>
      <c r="AA1252" s="203">
        <v>0</v>
      </c>
      <c r="AB1252" s="203">
        <v>0</v>
      </c>
      <c r="AC1252" s="203"/>
      <c r="AD1252" s="203"/>
      <c r="AE1252" s="203">
        <v>0</v>
      </c>
      <c r="AF1252" s="215"/>
      <c r="AG1252" s="215"/>
      <c r="AH1252" s="205"/>
      <c r="AI1252" s="205"/>
      <c r="AJ1252" s="205"/>
      <c r="AK1252" s="206">
        <v>0</v>
      </c>
      <c r="AL1252" s="205">
        <v>0</v>
      </c>
      <c r="AM1252" s="207"/>
      <c r="AN1252" s="205"/>
      <c r="AO1252" s="208">
        <v>0</v>
      </c>
      <c r="AP1252" s="209"/>
      <c r="AQ1252" s="210">
        <v>0</v>
      </c>
      <c r="AR1252" s="205"/>
      <c r="AS1252" s="205"/>
      <c r="AT1252" s="205"/>
      <c r="AU1252" s="206">
        <v>0</v>
      </c>
      <c r="AV1252" s="205">
        <v>0</v>
      </c>
      <c r="AW1252" s="207"/>
      <c r="AX1252" s="205"/>
      <c r="AY1252" s="207">
        <v>0</v>
      </c>
      <c r="AZ1252" s="212" t="s">
        <v>4866</v>
      </c>
      <c r="BA1252" s="404"/>
      <c r="BC1252" s="202" t="str">
        <f t="shared" si="146"/>
        <v/>
      </c>
      <c r="BD1252" s="202" t="str">
        <f t="shared" si="146"/>
        <v/>
      </c>
      <c r="BE1252" s="202" t="str">
        <f t="shared" si="146"/>
        <v/>
      </c>
      <c r="BF1252" s="202" t="str">
        <f t="shared" si="146"/>
        <v>Non-Op</v>
      </c>
      <c r="BG1252" s="202" t="str">
        <f t="shared" si="142"/>
        <v>NO</v>
      </c>
      <c r="BH1252" s="202" t="str">
        <f t="shared" si="142"/>
        <v>NO</v>
      </c>
      <c r="BI1252" s="202" t="str">
        <f t="shared" si="141"/>
        <v/>
      </c>
      <c r="BK1252" s="202" t="b">
        <f t="shared" si="147"/>
        <v>1</v>
      </c>
      <c r="BL1252" s="202" t="b">
        <f t="shared" si="147"/>
        <v>1</v>
      </c>
      <c r="BM1252" s="202" t="b">
        <f t="shared" si="147"/>
        <v>1</v>
      </c>
      <c r="BN1252" s="202" t="b">
        <f t="shared" si="147"/>
        <v>1</v>
      </c>
      <c r="BO1252" s="202" t="b">
        <f t="shared" si="147"/>
        <v>1</v>
      </c>
      <c r="BP1252" s="202" t="b">
        <f t="shared" si="147"/>
        <v>1</v>
      </c>
      <c r="BQ1252" s="202" t="b">
        <f t="shared" si="147"/>
        <v>1</v>
      </c>
    </row>
    <row r="1253" spans="1:69" s="214" customFormat="1" ht="12" customHeight="1" x14ac:dyDescent="0.2">
      <c r="A1253" s="239">
        <v>25300642</v>
      </c>
      <c r="B1253" s="240" t="s">
        <v>2867</v>
      </c>
      <c r="C1253" s="200" t="s">
        <v>1535</v>
      </c>
      <c r="D1253" s="201" t="s">
        <v>478</v>
      </c>
      <c r="E1253" s="170"/>
      <c r="F1253" s="200"/>
      <c r="G1253" s="201"/>
      <c r="H1253" s="202" t="s">
        <v>1684</v>
      </c>
      <c r="I1253" s="202" t="s">
        <v>1684</v>
      </c>
      <c r="J1253" s="202" t="s">
        <v>1684</v>
      </c>
      <c r="K1253" s="202" t="s">
        <v>478</v>
      </c>
      <c r="L1253" s="202" t="s">
        <v>1685</v>
      </c>
      <c r="M1253" s="202" t="s">
        <v>1685</v>
      </c>
      <c r="N1253" s="202" t="s">
        <v>1684</v>
      </c>
      <c r="O1253" s="167"/>
      <c r="P1253" s="203">
        <v>0</v>
      </c>
      <c r="Q1253" s="203">
        <v>0</v>
      </c>
      <c r="R1253" s="203">
        <v>0</v>
      </c>
      <c r="S1253" s="203">
        <v>0</v>
      </c>
      <c r="T1253" s="203">
        <v>0</v>
      </c>
      <c r="U1253" s="203">
        <v>0</v>
      </c>
      <c r="V1253" s="203">
        <v>0</v>
      </c>
      <c r="W1253" s="203">
        <v>0</v>
      </c>
      <c r="X1253" s="203">
        <v>0</v>
      </c>
      <c r="Y1253" s="203">
        <v>0</v>
      </c>
      <c r="Z1253" s="203">
        <v>0</v>
      </c>
      <c r="AA1253" s="203">
        <v>0</v>
      </c>
      <c r="AB1253" s="203">
        <v>0</v>
      </c>
      <c r="AC1253" s="203"/>
      <c r="AD1253" s="203"/>
      <c r="AE1253" s="203">
        <v>0</v>
      </c>
      <c r="AF1253" s="215"/>
      <c r="AG1253" s="215"/>
      <c r="AH1253" s="205"/>
      <c r="AI1253" s="205"/>
      <c r="AJ1253" s="205"/>
      <c r="AK1253" s="206">
        <v>0</v>
      </c>
      <c r="AL1253" s="205">
        <v>0</v>
      </c>
      <c r="AM1253" s="207"/>
      <c r="AN1253" s="205"/>
      <c r="AO1253" s="208">
        <v>0</v>
      </c>
      <c r="AP1253" s="209"/>
      <c r="AQ1253" s="210">
        <v>0</v>
      </c>
      <c r="AR1253" s="205"/>
      <c r="AS1253" s="205"/>
      <c r="AT1253" s="205"/>
      <c r="AU1253" s="206">
        <v>0</v>
      </c>
      <c r="AV1253" s="205">
        <v>0</v>
      </c>
      <c r="AW1253" s="207"/>
      <c r="AX1253" s="205"/>
      <c r="AY1253" s="207">
        <v>0</v>
      </c>
      <c r="AZ1253" s="212" t="s">
        <v>4866</v>
      </c>
      <c r="BA1253" s="404"/>
      <c r="BC1253" s="202" t="str">
        <f t="shared" si="146"/>
        <v/>
      </c>
      <c r="BD1253" s="202" t="str">
        <f t="shared" si="146"/>
        <v/>
      </c>
      <c r="BE1253" s="202" t="str">
        <f t="shared" si="146"/>
        <v/>
      </c>
      <c r="BF1253" s="202" t="str">
        <f t="shared" si="146"/>
        <v>Non-Op</v>
      </c>
      <c r="BG1253" s="202" t="str">
        <f t="shared" si="142"/>
        <v>NO</v>
      </c>
      <c r="BH1253" s="202" t="str">
        <f t="shared" si="142"/>
        <v>NO</v>
      </c>
      <c r="BI1253" s="202" t="str">
        <f t="shared" si="141"/>
        <v/>
      </c>
      <c r="BK1253" s="202" t="b">
        <f t="shared" si="147"/>
        <v>1</v>
      </c>
      <c r="BL1253" s="202" t="b">
        <f t="shared" si="147"/>
        <v>1</v>
      </c>
      <c r="BM1253" s="202" t="b">
        <f t="shared" si="147"/>
        <v>1</v>
      </c>
      <c r="BN1253" s="202" t="b">
        <f t="shared" si="147"/>
        <v>1</v>
      </c>
      <c r="BO1253" s="202" t="b">
        <f t="shared" si="147"/>
        <v>1</v>
      </c>
      <c r="BP1253" s="202" t="b">
        <f t="shared" si="147"/>
        <v>1</v>
      </c>
      <c r="BQ1253" s="202" t="b">
        <f t="shared" si="147"/>
        <v>1</v>
      </c>
    </row>
    <row r="1254" spans="1:69" s="214" customFormat="1" ht="12" customHeight="1" x14ac:dyDescent="0.2">
      <c r="A1254" s="239">
        <v>25300663</v>
      </c>
      <c r="B1254" s="240" t="s">
        <v>2868</v>
      </c>
      <c r="C1254" s="200" t="s">
        <v>136</v>
      </c>
      <c r="D1254" s="201" t="s">
        <v>1688</v>
      </c>
      <c r="E1254" s="170"/>
      <c r="F1254" s="200"/>
      <c r="G1254" s="201"/>
      <c r="H1254" s="202" t="s">
        <v>1684</v>
      </c>
      <c r="I1254" s="202" t="s">
        <v>476</v>
      </c>
      <c r="J1254" s="202" t="s">
        <v>477</v>
      </c>
      <c r="K1254" s="202" t="s">
        <v>1684</v>
      </c>
      <c r="L1254" s="202" t="s">
        <v>1685</v>
      </c>
      <c r="M1254" s="202" t="s">
        <v>1685</v>
      </c>
      <c r="N1254" s="202" t="s">
        <v>1684</v>
      </c>
      <c r="O1254" s="167"/>
      <c r="P1254" s="203">
        <v>0</v>
      </c>
      <c r="Q1254" s="203">
        <v>0</v>
      </c>
      <c r="R1254" s="203">
        <v>0</v>
      </c>
      <c r="S1254" s="203">
        <v>0</v>
      </c>
      <c r="T1254" s="203">
        <v>0</v>
      </c>
      <c r="U1254" s="203">
        <v>0</v>
      </c>
      <c r="V1254" s="203">
        <v>0</v>
      </c>
      <c r="W1254" s="203">
        <v>0</v>
      </c>
      <c r="X1254" s="203">
        <v>0</v>
      </c>
      <c r="Y1254" s="203">
        <v>0</v>
      </c>
      <c r="Z1254" s="203">
        <v>0</v>
      </c>
      <c r="AA1254" s="203">
        <v>0</v>
      </c>
      <c r="AB1254" s="203">
        <v>0</v>
      </c>
      <c r="AC1254" s="203"/>
      <c r="AD1254" s="203"/>
      <c r="AE1254" s="203">
        <v>0</v>
      </c>
      <c r="AF1254" s="215" t="s">
        <v>130</v>
      </c>
      <c r="AG1254" s="215" t="s">
        <v>500</v>
      </c>
      <c r="AH1254" s="205"/>
      <c r="AI1254" s="205">
        <v>0</v>
      </c>
      <c r="AJ1254" s="205">
        <v>0</v>
      </c>
      <c r="AK1254" s="206"/>
      <c r="AL1254" s="205">
        <v>0</v>
      </c>
      <c r="AM1254" s="207"/>
      <c r="AN1254" s="205"/>
      <c r="AO1254" s="208">
        <v>0</v>
      </c>
      <c r="AP1254" s="209"/>
      <c r="AQ1254" s="210">
        <v>0</v>
      </c>
      <c r="AR1254" s="205"/>
      <c r="AS1254" s="205">
        <v>0</v>
      </c>
      <c r="AT1254" s="205">
        <v>0</v>
      </c>
      <c r="AU1254" s="206"/>
      <c r="AV1254" s="205">
        <v>0</v>
      </c>
      <c r="AW1254" s="207"/>
      <c r="AX1254" s="205"/>
      <c r="AY1254" s="207">
        <v>0</v>
      </c>
      <c r="AZ1254" s="212"/>
      <c r="BA1254" s="404"/>
      <c r="BC1254" s="202" t="str">
        <f t="shared" si="146"/>
        <v/>
      </c>
      <c r="BD1254" s="202" t="str">
        <f t="shared" si="146"/>
        <v>ERB</v>
      </c>
      <c r="BE1254" s="202" t="str">
        <f t="shared" si="146"/>
        <v>GRB</v>
      </c>
      <c r="BF1254" s="202" t="str">
        <f t="shared" si="146"/>
        <v/>
      </c>
      <c r="BG1254" s="202" t="str">
        <f t="shared" si="142"/>
        <v>NO</v>
      </c>
      <c r="BH1254" s="202" t="str">
        <f t="shared" si="142"/>
        <v>NO</v>
      </c>
      <c r="BI1254" s="202" t="str">
        <f t="shared" si="141"/>
        <v/>
      </c>
      <c r="BK1254" s="202" t="b">
        <f t="shared" si="147"/>
        <v>1</v>
      </c>
      <c r="BL1254" s="202" t="b">
        <f t="shared" si="147"/>
        <v>1</v>
      </c>
      <c r="BM1254" s="202" t="b">
        <f t="shared" si="147"/>
        <v>1</v>
      </c>
      <c r="BN1254" s="202" t="b">
        <f t="shared" si="147"/>
        <v>1</v>
      </c>
      <c r="BO1254" s="202" t="b">
        <f t="shared" si="147"/>
        <v>1</v>
      </c>
      <c r="BP1254" s="202" t="b">
        <f t="shared" si="147"/>
        <v>1</v>
      </c>
      <c r="BQ1254" s="202" t="b">
        <f t="shared" si="147"/>
        <v>1</v>
      </c>
    </row>
    <row r="1255" spans="1:69" s="214" customFormat="1" ht="12" customHeight="1" x14ac:dyDescent="0.2">
      <c r="A1255" s="239">
        <v>25300731</v>
      </c>
      <c r="B1255" s="240" t="s">
        <v>2869</v>
      </c>
      <c r="C1255" s="200" t="s">
        <v>1536</v>
      </c>
      <c r="D1255" s="201" t="s">
        <v>479</v>
      </c>
      <c r="E1255" s="170"/>
      <c r="F1255" s="200"/>
      <c r="G1255" s="201"/>
      <c r="H1255" s="202" t="s">
        <v>1684</v>
      </c>
      <c r="I1255" s="202" t="s">
        <v>1684</v>
      </c>
      <c r="J1255" s="202" t="s">
        <v>1684</v>
      </c>
      <c r="K1255" s="202" t="s">
        <v>1684</v>
      </c>
      <c r="L1255" s="202" t="s">
        <v>1685</v>
      </c>
      <c r="M1255" s="202" t="s">
        <v>479</v>
      </c>
      <c r="N1255" s="202" t="s">
        <v>479</v>
      </c>
      <c r="O1255" s="167"/>
      <c r="P1255" s="203">
        <v>-15154.75</v>
      </c>
      <c r="Q1255" s="203">
        <v>-15154.75</v>
      </c>
      <c r="R1255" s="203">
        <v>-15154.75</v>
      </c>
      <c r="S1255" s="203">
        <v>-15154.75</v>
      </c>
      <c r="T1255" s="203">
        <v>-15154.75</v>
      </c>
      <c r="U1255" s="203">
        <v>-15154.75</v>
      </c>
      <c r="V1255" s="203">
        <v>-15154.75</v>
      </c>
      <c r="W1255" s="203">
        <v>-15154.75</v>
      </c>
      <c r="X1255" s="203">
        <v>-15154.75</v>
      </c>
      <c r="Y1255" s="203">
        <v>-15154.75</v>
      </c>
      <c r="Z1255" s="203">
        <v>-15154.75</v>
      </c>
      <c r="AA1255" s="203">
        <v>-15154.75</v>
      </c>
      <c r="AB1255" s="203">
        <v>-15154.75</v>
      </c>
      <c r="AC1255" s="203"/>
      <c r="AD1255" s="203"/>
      <c r="AE1255" s="203">
        <v>-15154.75</v>
      </c>
      <c r="AF1255" s="215"/>
      <c r="AG1255" s="215"/>
      <c r="AH1255" s="205"/>
      <c r="AI1255" s="205"/>
      <c r="AJ1255" s="205"/>
      <c r="AK1255" s="206"/>
      <c r="AL1255" s="205">
        <v>0</v>
      </c>
      <c r="AM1255" s="207"/>
      <c r="AN1255" s="205">
        <v>-15154.75</v>
      </c>
      <c r="AO1255" s="208">
        <v>-15154.75</v>
      </c>
      <c r="AP1255" s="209"/>
      <c r="AQ1255" s="210">
        <v>-15154.75</v>
      </c>
      <c r="AR1255" s="205"/>
      <c r="AS1255" s="205"/>
      <c r="AT1255" s="205"/>
      <c r="AU1255" s="206"/>
      <c r="AV1255" s="205">
        <v>0</v>
      </c>
      <c r="AW1255" s="207"/>
      <c r="AX1255" s="205">
        <v>-15154.75</v>
      </c>
      <c r="AY1255" s="207">
        <v>-15154.75</v>
      </c>
      <c r="AZ1255" s="212"/>
      <c r="BA1255" s="404"/>
      <c r="BC1255" s="202" t="str">
        <f t="shared" si="146"/>
        <v/>
      </c>
      <c r="BD1255" s="202" t="str">
        <f t="shared" si="146"/>
        <v/>
      </c>
      <c r="BE1255" s="202" t="str">
        <f t="shared" si="146"/>
        <v/>
      </c>
      <c r="BF1255" s="202" t="str">
        <f t="shared" si="146"/>
        <v/>
      </c>
      <c r="BG1255" s="202" t="str">
        <f t="shared" si="142"/>
        <v>NO</v>
      </c>
      <c r="BH1255" s="202" t="str">
        <f t="shared" si="142"/>
        <v>W/C</v>
      </c>
      <c r="BI1255" s="202" t="str">
        <f t="shared" si="141"/>
        <v>W/C</v>
      </c>
      <c r="BK1255" s="202" t="b">
        <f t="shared" si="147"/>
        <v>1</v>
      </c>
      <c r="BL1255" s="202" t="b">
        <f t="shared" si="147"/>
        <v>1</v>
      </c>
      <c r="BM1255" s="202" t="b">
        <f t="shared" si="147"/>
        <v>1</v>
      </c>
      <c r="BN1255" s="202" t="b">
        <f t="shared" si="147"/>
        <v>1</v>
      </c>
      <c r="BO1255" s="202" t="b">
        <f t="shared" si="147"/>
        <v>1</v>
      </c>
      <c r="BP1255" s="202" t="b">
        <f t="shared" si="147"/>
        <v>1</v>
      </c>
      <c r="BQ1255" s="202" t="b">
        <f t="shared" si="147"/>
        <v>1</v>
      </c>
    </row>
    <row r="1256" spans="1:69" s="214" customFormat="1" ht="12" customHeight="1" x14ac:dyDescent="0.2">
      <c r="A1256" s="239">
        <v>25300733</v>
      </c>
      <c r="B1256" s="240" t="s">
        <v>2870</v>
      </c>
      <c r="C1256" s="200" t="s">
        <v>1537</v>
      </c>
      <c r="D1256" s="201" t="s">
        <v>479</v>
      </c>
      <c r="E1256" s="170"/>
      <c r="F1256" s="200"/>
      <c r="G1256" s="201"/>
      <c r="H1256" s="202" t="s">
        <v>1684</v>
      </c>
      <c r="I1256" s="202" t="s">
        <v>1684</v>
      </c>
      <c r="J1256" s="202" t="s">
        <v>1684</v>
      </c>
      <c r="K1256" s="202" t="s">
        <v>1684</v>
      </c>
      <c r="L1256" s="202" t="s">
        <v>1685</v>
      </c>
      <c r="M1256" s="202" t="s">
        <v>479</v>
      </c>
      <c r="N1256" s="202" t="s">
        <v>479</v>
      </c>
      <c r="O1256" s="167"/>
      <c r="P1256" s="203">
        <v>-50468.17</v>
      </c>
      <c r="Q1256" s="203">
        <v>-50468.17</v>
      </c>
      <c r="R1256" s="203">
        <v>-50468.17</v>
      </c>
      <c r="S1256" s="203">
        <v>-50468.17</v>
      </c>
      <c r="T1256" s="203">
        <v>-50468.17</v>
      </c>
      <c r="U1256" s="203">
        <v>-50468.17</v>
      </c>
      <c r="V1256" s="203">
        <v>-50468.17</v>
      </c>
      <c r="W1256" s="203">
        <v>-50468.17</v>
      </c>
      <c r="X1256" s="203">
        <v>-50468.17</v>
      </c>
      <c r="Y1256" s="203">
        <v>-50468.17</v>
      </c>
      <c r="Z1256" s="203">
        <v>0</v>
      </c>
      <c r="AA1256" s="203">
        <v>0</v>
      </c>
      <c r="AB1256" s="203">
        <v>0</v>
      </c>
      <c r="AC1256" s="203"/>
      <c r="AD1256" s="203"/>
      <c r="AE1256" s="203">
        <v>-39953.967916666661</v>
      </c>
      <c r="AF1256" s="215"/>
      <c r="AG1256" s="215"/>
      <c r="AH1256" s="205"/>
      <c r="AI1256" s="205"/>
      <c r="AJ1256" s="205"/>
      <c r="AK1256" s="206"/>
      <c r="AL1256" s="205">
        <v>0</v>
      </c>
      <c r="AM1256" s="207"/>
      <c r="AN1256" s="205">
        <v>-39953.967916666661</v>
      </c>
      <c r="AO1256" s="208">
        <v>-39953.967916666661</v>
      </c>
      <c r="AP1256" s="209"/>
      <c r="AQ1256" s="210">
        <v>0</v>
      </c>
      <c r="AR1256" s="205"/>
      <c r="AS1256" s="205"/>
      <c r="AT1256" s="205"/>
      <c r="AU1256" s="206"/>
      <c r="AV1256" s="205">
        <v>0</v>
      </c>
      <c r="AW1256" s="207"/>
      <c r="AX1256" s="205">
        <v>0</v>
      </c>
      <c r="AY1256" s="207">
        <v>0</v>
      </c>
      <c r="AZ1256" s="212"/>
      <c r="BA1256" s="404"/>
      <c r="BC1256" s="202" t="str">
        <f t="shared" si="146"/>
        <v/>
      </c>
      <c r="BD1256" s="202" t="str">
        <f t="shared" si="146"/>
        <v/>
      </c>
      <c r="BE1256" s="202" t="str">
        <f t="shared" si="146"/>
        <v/>
      </c>
      <c r="BF1256" s="202" t="str">
        <f t="shared" si="146"/>
        <v/>
      </c>
      <c r="BG1256" s="202" t="str">
        <f t="shared" si="142"/>
        <v>NO</v>
      </c>
      <c r="BH1256" s="202" t="str">
        <f t="shared" si="142"/>
        <v>W/C</v>
      </c>
      <c r="BI1256" s="202" t="str">
        <f t="shared" si="141"/>
        <v>W/C</v>
      </c>
      <c r="BK1256" s="202" t="b">
        <f t="shared" si="147"/>
        <v>1</v>
      </c>
      <c r="BL1256" s="202" t="b">
        <f t="shared" si="147"/>
        <v>1</v>
      </c>
      <c r="BM1256" s="202" t="b">
        <f t="shared" si="147"/>
        <v>1</v>
      </c>
      <c r="BN1256" s="202" t="b">
        <f t="shared" si="147"/>
        <v>1</v>
      </c>
      <c r="BO1256" s="202" t="b">
        <f t="shared" si="147"/>
        <v>1</v>
      </c>
      <c r="BP1256" s="202" t="b">
        <f t="shared" si="147"/>
        <v>1</v>
      </c>
      <c r="BQ1256" s="202" t="b">
        <f t="shared" si="147"/>
        <v>1</v>
      </c>
    </row>
    <row r="1257" spans="1:69" s="214" customFormat="1" ht="12" customHeight="1" x14ac:dyDescent="0.2">
      <c r="A1257" s="309">
        <v>25300741</v>
      </c>
      <c r="B1257" s="201" t="s">
        <v>2871</v>
      </c>
      <c r="C1257" s="200" t="s">
        <v>1538</v>
      </c>
      <c r="D1257" s="201" t="s">
        <v>478</v>
      </c>
      <c r="E1257" s="170"/>
      <c r="F1257" s="200"/>
      <c r="G1257" s="201"/>
      <c r="H1257" s="202" t="s">
        <v>1684</v>
      </c>
      <c r="I1257" s="202" t="s">
        <v>1684</v>
      </c>
      <c r="J1257" s="202" t="s">
        <v>1684</v>
      </c>
      <c r="K1257" s="202" t="s">
        <v>478</v>
      </c>
      <c r="L1257" s="202" t="s">
        <v>1685</v>
      </c>
      <c r="M1257" s="202" t="s">
        <v>1685</v>
      </c>
      <c r="N1257" s="202" t="s">
        <v>1684</v>
      </c>
      <c r="O1257" s="167"/>
      <c r="P1257" s="203">
        <v>0</v>
      </c>
      <c r="Q1257" s="203">
        <v>0</v>
      </c>
      <c r="R1257" s="203">
        <v>0</v>
      </c>
      <c r="S1257" s="203">
        <v>0</v>
      </c>
      <c r="T1257" s="203">
        <v>0</v>
      </c>
      <c r="U1257" s="203">
        <v>0</v>
      </c>
      <c r="V1257" s="203">
        <v>0</v>
      </c>
      <c r="W1257" s="203">
        <v>0</v>
      </c>
      <c r="X1257" s="203">
        <v>-244350.07999999999</v>
      </c>
      <c r="Y1257" s="203">
        <v>-289469.43</v>
      </c>
      <c r="Z1257" s="203">
        <v>-483130</v>
      </c>
      <c r="AA1257" s="203">
        <v>-648381.81999999995</v>
      </c>
      <c r="AB1257" s="203">
        <v>-835357.9</v>
      </c>
      <c r="AC1257" s="203"/>
      <c r="AD1257" s="203"/>
      <c r="AE1257" s="203">
        <v>-173584.19</v>
      </c>
      <c r="AF1257" s="215"/>
      <c r="AG1257" s="215"/>
      <c r="AH1257" s="205"/>
      <c r="AI1257" s="205"/>
      <c r="AJ1257" s="205"/>
      <c r="AK1257" s="206">
        <v>-173584.19</v>
      </c>
      <c r="AL1257" s="205">
        <v>-173584.19</v>
      </c>
      <c r="AM1257" s="207"/>
      <c r="AN1257" s="205"/>
      <c r="AO1257" s="208">
        <v>0</v>
      </c>
      <c r="AP1257" s="209"/>
      <c r="AQ1257" s="210">
        <v>-835357.9</v>
      </c>
      <c r="AR1257" s="205"/>
      <c r="AS1257" s="205"/>
      <c r="AT1257" s="205"/>
      <c r="AU1257" s="206">
        <v>-835357.9</v>
      </c>
      <c r="AV1257" s="205">
        <v>-835357.9</v>
      </c>
      <c r="AW1257" s="207"/>
      <c r="AX1257" s="205"/>
      <c r="AY1257" s="207">
        <v>0</v>
      </c>
      <c r="AZ1257" s="212" t="s">
        <v>4922</v>
      </c>
      <c r="BA1257" s="404"/>
      <c r="BC1257" s="202" t="str">
        <f t="shared" si="146"/>
        <v/>
      </c>
      <c r="BD1257" s="202" t="str">
        <f t="shared" si="146"/>
        <v/>
      </c>
      <c r="BE1257" s="202" t="str">
        <f t="shared" si="146"/>
        <v/>
      </c>
      <c r="BF1257" s="202" t="str">
        <f t="shared" si="146"/>
        <v>Non-Op</v>
      </c>
      <c r="BG1257" s="202" t="str">
        <f t="shared" si="142"/>
        <v>NO</v>
      </c>
      <c r="BH1257" s="202" t="str">
        <f t="shared" si="142"/>
        <v>NO</v>
      </c>
      <c r="BI1257" s="202" t="str">
        <f t="shared" si="141"/>
        <v/>
      </c>
      <c r="BK1257" s="202" t="b">
        <f t="shared" si="147"/>
        <v>1</v>
      </c>
      <c r="BL1257" s="202" t="b">
        <f t="shared" si="147"/>
        <v>1</v>
      </c>
      <c r="BM1257" s="202" t="b">
        <f t="shared" si="147"/>
        <v>1</v>
      </c>
      <c r="BN1257" s="202" t="b">
        <f t="shared" si="147"/>
        <v>1</v>
      </c>
      <c r="BO1257" s="202" t="b">
        <f t="shared" si="147"/>
        <v>1</v>
      </c>
      <c r="BP1257" s="202" t="b">
        <f t="shared" si="147"/>
        <v>1</v>
      </c>
      <c r="BQ1257" s="202" t="b">
        <f t="shared" si="147"/>
        <v>1</v>
      </c>
    </row>
    <row r="1258" spans="1:69" s="214" customFormat="1" ht="12" customHeight="1" x14ac:dyDescent="0.2">
      <c r="A1258" s="309">
        <v>25300742</v>
      </c>
      <c r="B1258" s="201" t="s">
        <v>2872</v>
      </c>
      <c r="C1258" s="200" t="s">
        <v>1539</v>
      </c>
      <c r="D1258" s="201" t="s">
        <v>478</v>
      </c>
      <c r="E1258" s="170"/>
      <c r="F1258" s="200"/>
      <c r="G1258" s="201"/>
      <c r="H1258" s="202" t="s">
        <v>1684</v>
      </c>
      <c r="I1258" s="202" t="s">
        <v>1684</v>
      </c>
      <c r="J1258" s="202" t="s">
        <v>1684</v>
      </c>
      <c r="K1258" s="202" t="s">
        <v>478</v>
      </c>
      <c r="L1258" s="202" t="s">
        <v>1685</v>
      </c>
      <c r="M1258" s="202" t="s">
        <v>1685</v>
      </c>
      <c r="N1258" s="202" t="s">
        <v>1684</v>
      </c>
      <c r="O1258" s="167"/>
      <c r="P1258" s="203">
        <v>0</v>
      </c>
      <c r="Q1258" s="203">
        <v>0</v>
      </c>
      <c r="R1258" s="203">
        <v>0</v>
      </c>
      <c r="S1258" s="203">
        <v>0</v>
      </c>
      <c r="T1258" s="203">
        <v>0</v>
      </c>
      <c r="U1258" s="203">
        <v>0</v>
      </c>
      <c r="V1258" s="203">
        <v>0</v>
      </c>
      <c r="W1258" s="203">
        <v>0</v>
      </c>
      <c r="X1258" s="203">
        <v>0</v>
      </c>
      <c r="Y1258" s="203">
        <v>0</v>
      </c>
      <c r="Z1258" s="203">
        <v>0</v>
      </c>
      <c r="AA1258" s="203">
        <v>0</v>
      </c>
      <c r="AB1258" s="203">
        <v>0</v>
      </c>
      <c r="AC1258" s="203"/>
      <c r="AD1258" s="203"/>
      <c r="AE1258" s="203">
        <v>0</v>
      </c>
      <c r="AF1258" s="215"/>
      <c r="AG1258" s="215"/>
      <c r="AH1258" s="205"/>
      <c r="AI1258" s="205"/>
      <c r="AJ1258" s="205"/>
      <c r="AK1258" s="206">
        <v>0</v>
      </c>
      <c r="AL1258" s="205">
        <v>0</v>
      </c>
      <c r="AM1258" s="207"/>
      <c r="AN1258" s="205"/>
      <c r="AO1258" s="208">
        <v>0</v>
      </c>
      <c r="AP1258" s="209"/>
      <c r="AQ1258" s="210">
        <v>0</v>
      </c>
      <c r="AR1258" s="205"/>
      <c r="AS1258" s="205"/>
      <c r="AT1258" s="205"/>
      <c r="AU1258" s="206">
        <v>0</v>
      </c>
      <c r="AV1258" s="205">
        <v>0</v>
      </c>
      <c r="AW1258" s="207"/>
      <c r="AX1258" s="205"/>
      <c r="AY1258" s="207">
        <v>0</v>
      </c>
      <c r="AZ1258" s="212" t="s">
        <v>4922</v>
      </c>
      <c r="BA1258" s="404"/>
      <c r="BC1258" s="202" t="str">
        <f t="shared" si="146"/>
        <v/>
      </c>
      <c r="BD1258" s="202" t="str">
        <f t="shared" si="146"/>
        <v/>
      </c>
      <c r="BE1258" s="202" t="str">
        <f t="shared" si="146"/>
        <v/>
      </c>
      <c r="BF1258" s="202" t="str">
        <f t="shared" si="146"/>
        <v>Non-Op</v>
      </c>
      <c r="BG1258" s="202" t="str">
        <f t="shared" si="142"/>
        <v>NO</v>
      </c>
      <c r="BH1258" s="202" t="str">
        <f t="shared" si="142"/>
        <v>NO</v>
      </c>
      <c r="BI1258" s="202" t="str">
        <f t="shared" si="141"/>
        <v/>
      </c>
      <c r="BK1258" s="202" t="b">
        <f t="shared" si="147"/>
        <v>1</v>
      </c>
      <c r="BL1258" s="202" t="b">
        <f t="shared" si="147"/>
        <v>1</v>
      </c>
      <c r="BM1258" s="202" t="b">
        <f t="shared" si="147"/>
        <v>1</v>
      </c>
      <c r="BN1258" s="202" t="b">
        <f t="shared" si="147"/>
        <v>1</v>
      </c>
      <c r="BO1258" s="202" t="b">
        <f t="shared" si="147"/>
        <v>1</v>
      </c>
      <c r="BP1258" s="202" t="b">
        <f t="shared" si="147"/>
        <v>1</v>
      </c>
      <c r="BQ1258" s="202" t="b">
        <f t="shared" si="147"/>
        <v>1</v>
      </c>
    </row>
    <row r="1259" spans="1:69" s="214" customFormat="1" ht="12" customHeight="1" x14ac:dyDescent="0.2">
      <c r="A1259" s="239">
        <v>25300761</v>
      </c>
      <c r="B1259" s="240" t="s">
        <v>2873</v>
      </c>
      <c r="C1259" s="200" t="s">
        <v>1540</v>
      </c>
      <c r="D1259" s="201" t="s">
        <v>479</v>
      </c>
      <c r="E1259" s="170"/>
      <c r="F1259" s="200"/>
      <c r="G1259" s="201"/>
      <c r="H1259" s="202" t="s">
        <v>1684</v>
      </c>
      <c r="I1259" s="202" t="s">
        <v>1684</v>
      </c>
      <c r="J1259" s="202" t="s">
        <v>1684</v>
      </c>
      <c r="K1259" s="202" t="s">
        <v>1684</v>
      </c>
      <c r="L1259" s="202" t="s">
        <v>1685</v>
      </c>
      <c r="M1259" s="202" t="s">
        <v>479</v>
      </c>
      <c r="N1259" s="202" t="s">
        <v>479</v>
      </c>
      <c r="O1259" s="167"/>
      <c r="P1259" s="203">
        <v>-129135.17</v>
      </c>
      <c r="Q1259" s="203">
        <v>-126888.73</v>
      </c>
      <c r="R1259" s="203">
        <v>-124642.29</v>
      </c>
      <c r="S1259" s="203">
        <v>-122395.85</v>
      </c>
      <c r="T1259" s="203">
        <v>-120149.41</v>
      </c>
      <c r="U1259" s="203">
        <v>-117902.97</v>
      </c>
      <c r="V1259" s="203">
        <v>-115656.53</v>
      </c>
      <c r="W1259" s="203">
        <v>-113410.09</v>
      </c>
      <c r="X1259" s="203">
        <v>-111163.65</v>
      </c>
      <c r="Y1259" s="203">
        <v>-108917.21</v>
      </c>
      <c r="Z1259" s="203">
        <v>-106670.77</v>
      </c>
      <c r="AA1259" s="203">
        <v>-104424.33</v>
      </c>
      <c r="AB1259" s="203">
        <v>-102177.89</v>
      </c>
      <c r="AC1259" s="203"/>
      <c r="AD1259" s="203"/>
      <c r="AE1259" s="203">
        <v>-115656.53000000001</v>
      </c>
      <c r="AF1259" s="215"/>
      <c r="AG1259" s="215"/>
      <c r="AH1259" s="205"/>
      <c r="AI1259" s="205"/>
      <c r="AJ1259" s="205"/>
      <c r="AK1259" s="206"/>
      <c r="AL1259" s="205">
        <v>0</v>
      </c>
      <c r="AM1259" s="207"/>
      <c r="AN1259" s="205">
        <v>-115656.53000000001</v>
      </c>
      <c r="AO1259" s="208">
        <v>-115656.53000000001</v>
      </c>
      <c r="AP1259" s="209"/>
      <c r="AQ1259" s="210">
        <v>-102177.89</v>
      </c>
      <c r="AR1259" s="205"/>
      <c r="AS1259" s="205"/>
      <c r="AT1259" s="205"/>
      <c r="AU1259" s="206"/>
      <c r="AV1259" s="205">
        <v>0</v>
      </c>
      <c r="AW1259" s="207"/>
      <c r="AX1259" s="205">
        <v>-102177.89</v>
      </c>
      <c r="AY1259" s="207">
        <v>-102177.89</v>
      </c>
      <c r="AZ1259" s="212"/>
      <c r="BA1259" s="404"/>
      <c r="BC1259" s="202" t="str">
        <f t="shared" si="146"/>
        <v/>
      </c>
      <c r="BD1259" s="202" t="str">
        <f t="shared" si="146"/>
        <v/>
      </c>
      <c r="BE1259" s="202" t="str">
        <f t="shared" si="146"/>
        <v/>
      </c>
      <c r="BF1259" s="202" t="str">
        <f t="shared" si="146"/>
        <v/>
      </c>
      <c r="BG1259" s="202" t="str">
        <f t="shared" si="142"/>
        <v>NO</v>
      </c>
      <c r="BH1259" s="202" t="str">
        <f t="shared" si="142"/>
        <v>W/C</v>
      </c>
      <c r="BI1259" s="202" t="str">
        <f t="shared" si="141"/>
        <v>W/C</v>
      </c>
      <c r="BK1259" s="202" t="b">
        <f t="shared" si="147"/>
        <v>1</v>
      </c>
      <c r="BL1259" s="202" t="b">
        <f t="shared" si="147"/>
        <v>1</v>
      </c>
      <c r="BM1259" s="202" t="b">
        <f t="shared" si="147"/>
        <v>1</v>
      </c>
      <c r="BN1259" s="202" t="b">
        <f t="shared" si="147"/>
        <v>1</v>
      </c>
      <c r="BO1259" s="202" t="b">
        <f t="shared" si="147"/>
        <v>1</v>
      </c>
      <c r="BP1259" s="202" t="b">
        <f t="shared" si="147"/>
        <v>1</v>
      </c>
      <c r="BQ1259" s="202" t="b">
        <f t="shared" si="147"/>
        <v>1</v>
      </c>
    </row>
    <row r="1260" spans="1:69" s="214" customFormat="1" ht="12" customHeight="1" x14ac:dyDescent="0.2">
      <c r="A1260" s="239">
        <v>25300771</v>
      </c>
      <c r="B1260" s="240" t="s">
        <v>2874</v>
      </c>
      <c r="C1260" s="200" t="s">
        <v>1541</v>
      </c>
      <c r="D1260" s="201" t="s">
        <v>479</v>
      </c>
      <c r="E1260" s="170"/>
      <c r="F1260" s="200"/>
      <c r="G1260" s="201"/>
      <c r="H1260" s="202" t="s">
        <v>1684</v>
      </c>
      <c r="I1260" s="202" t="s">
        <v>1684</v>
      </c>
      <c r="J1260" s="202" t="s">
        <v>1684</v>
      </c>
      <c r="K1260" s="202" t="s">
        <v>1684</v>
      </c>
      <c r="L1260" s="202" t="s">
        <v>1685</v>
      </c>
      <c r="M1260" s="202" t="s">
        <v>479</v>
      </c>
      <c r="N1260" s="202" t="s">
        <v>479</v>
      </c>
      <c r="O1260" s="167"/>
      <c r="P1260" s="203">
        <v>-5812374.1699999999</v>
      </c>
      <c r="Q1260" s="203">
        <v>-5527764.7000000002</v>
      </c>
      <c r="R1260" s="203">
        <v>-6330180.0099999998</v>
      </c>
      <c r="S1260" s="203">
        <v>-5816428.1200000001</v>
      </c>
      <c r="T1260" s="203">
        <v>-6338471.0099999998</v>
      </c>
      <c r="U1260" s="203">
        <v>-6404886.3700000001</v>
      </c>
      <c r="V1260" s="203">
        <v>-6657835.5</v>
      </c>
      <c r="W1260" s="203">
        <v>-5533228.4299999997</v>
      </c>
      <c r="X1260" s="203">
        <v>-5686422.1900000004</v>
      </c>
      <c r="Y1260" s="203">
        <v>-5786228.6600000001</v>
      </c>
      <c r="Z1260" s="203">
        <v>-5789836.5</v>
      </c>
      <c r="AA1260" s="203">
        <v>-6101807.1399999997</v>
      </c>
      <c r="AB1260" s="203">
        <v>-6059945.9000000004</v>
      </c>
      <c r="AC1260" s="203"/>
      <c r="AD1260" s="203"/>
      <c r="AE1260" s="203">
        <v>-5992437.3887500009</v>
      </c>
      <c r="AF1260" s="215"/>
      <c r="AG1260" s="215"/>
      <c r="AH1260" s="205"/>
      <c r="AI1260" s="205"/>
      <c r="AJ1260" s="205"/>
      <c r="AK1260" s="206"/>
      <c r="AL1260" s="205">
        <v>0</v>
      </c>
      <c r="AM1260" s="207"/>
      <c r="AN1260" s="205">
        <v>-5992437.3887500009</v>
      </c>
      <c r="AO1260" s="208">
        <v>-5992437.3887500009</v>
      </c>
      <c r="AP1260" s="209"/>
      <c r="AQ1260" s="210">
        <v>-6059945.9000000004</v>
      </c>
      <c r="AR1260" s="205"/>
      <c r="AS1260" s="205"/>
      <c r="AT1260" s="205"/>
      <c r="AU1260" s="206"/>
      <c r="AV1260" s="205">
        <v>0</v>
      </c>
      <c r="AW1260" s="207"/>
      <c r="AX1260" s="205">
        <v>-6059945.9000000004</v>
      </c>
      <c r="AY1260" s="207">
        <v>-6059945.9000000004</v>
      </c>
      <c r="AZ1260" s="212"/>
      <c r="BA1260" s="404"/>
      <c r="BC1260" s="202" t="str">
        <f t="shared" si="146"/>
        <v/>
      </c>
      <c r="BD1260" s="202" t="str">
        <f t="shared" si="146"/>
        <v/>
      </c>
      <c r="BE1260" s="202" t="str">
        <f t="shared" si="146"/>
        <v/>
      </c>
      <c r="BF1260" s="202" t="str">
        <f t="shared" si="146"/>
        <v/>
      </c>
      <c r="BG1260" s="202" t="str">
        <f t="shared" si="142"/>
        <v>NO</v>
      </c>
      <c r="BH1260" s="202" t="str">
        <f t="shared" si="142"/>
        <v>W/C</v>
      </c>
      <c r="BI1260" s="202" t="str">
        <f t="shared" si="141"/>
        <v>W/C</v>
      </c>
      <c r="BK1260" s="202" t="b">
        <f t="shared" si="147"/>
        <v>1</v>
      </c>
      <c r="BL1260" s="202" t="b">
        <f t="shared" si="147"/>
        <v>1</v>
      </c>
      <c r="BM1260" s="202" t="b">
        <f t="shared" si="147"/>
        <v>1</v>
      </c>
      <c r="BN1260" s="202" t="b">
        <f t="shared" si="147"/>
        <v>1</v>
      </c>
      <c r="BO1260" s="202" t="b">
        <f t="shared" si="147"/>
        <v>1</v>
      </c>
      <c r="BP1260" s="202" t="b">
        <f t="shared" si="147"/>
        <v>1</v>
      </c>
      <c r="BQ1260" s="202" t="b">
        <f t="shared" si="147"/>
        <v>1</v>
      </c>
    </row>
    <row r="1261" spans="1:69" s="214" customFormat="1" ht="12" customHeight="1" x14ac:dyDescent="0.2">
      <c r="A1261" s="239">
        <v>25300772</v>
      </c>
      <c r="B1261" s="240" t="s">
        <v>2875</v>
      </c>
      <c r="C1261" s="200" t="s">
        <v>1542</v>
      </c>
      <c r="D1261" s="201" t="s">
        <v>479</v>
      </c>
      <c r="E1261" s="170"/>
      <c r="F1261" s="200"/>
      <c r="G1261" s="201"/>
      <c r="H1261" s="202" t="s">
        <v>1684</v>
      </c>
      <c r="I1261" s="202" t="s">
        <v>1684</v>
      </c>
      <c r="J1261" s="202" t="s">
        <v>1684</v>
      </c>
      <c r="K1261" s="202" t="s">
        <v>1684</v>
      </c>
      <c r="L1261" s="202" t="s">
        <v>1685</v>
      </c>
      <c r="M1261" s="202" t="s">
        <v>479</v>
      </c>
      <c r="N1261" s="202" t="s">
        <v>479</v>
      </c>
      <c r="O1261" s="167"/>
      <c r="P1261" s="203">
        <v>0</v>
      </c>
      <c r="Q1261" s="203">
        <v>33850.5</v>
      </c>
      <c r="R1261" s="203">
        <v>24799.98</v>
      </c>
      <c r="S1261" s="203">
        <v>0</v>
      </c>
      <c r="T1261" s="203">
        <v>1697.68</v>
      </c>
      <c r="U1261" s="203">
        <v>-11638.81</v>
      </c>
      <c r="V1261" s="203">
        <v>0</v>
      </c>
      <c r="W1261" s="203">
        <v>16135.7</v>
      </c>
      <c r="X1261" s="203">
        <v>4844.57</v>
      </c>
      <c r="Y1261" s="203">
        <v>0</v>
      </c>
      <c r="Z1261" s="203">
        <v>-11045.95</v>
      </c>
      <c r="AA1261" s="203">
        <v>-22294.29</v>
      </c>
      <c r="AB1261" s="203">
        <v>0</v>
      </c>
      <c r="AC1261" s="203"/>
      <c r="AD1261" s="203"/>
      <c r="AE1261" s="203">
        <v>3029.1149999999998</v>
      </c>
      <c r="AF1261" s="215"/>
      <c r="AG1261" s="215"/>
      <c r="AH1261" s="205"/>
      <c r="AI1261" s="205"/>
      <c r="AJ1261" s="205"/>
      <c r="AK1261" s="206"/>
      <c r="AL1261" s="205">
        <v>0</v>
      </c>
      <c r="AM1261" s="207"/>
      <c r="AN1261" s="205">
        <v>3029.1149999999998</v>
      </c>
      <c r="AO1261" s="208">
        <v>3029.1149999999998</v>
      </c>
      <c r="AP1261" s="209"/>
      <c r="AQ1261" s="210">
        <v>0</v>
      </c>
      <c r="AR1261" s="205"/>
      <c r="AS1261" s="205"/>
      <c r="AT1261" s="205"/>
      <c r="AU1261" s="206"/>
      <c r="AV1261" s="205">
        <v>0</v>
      </c>
      <c r="AW1261" s="207"/>
      <c r="AX1261" s="205">
        <v>0</v>
      </c>
      <c r="AY1261" s="207">
        <v>0</v>
      </c>
      <c r="AZ1261" s="212"/>
      <c r="BA1261" s="404"/>
      <c r="BC1261" s="202" t="str">
        <f t="shared" si="146"/>
        <v/>
      </c>
      <c r="BD1261" s="202" t="str">
        <f t="shared" si="146"/>
        <v/>
      </c>
      <c r="BE1261" s="202" t="str">
        <f t="shared" si="146"/>
        <v/>
      </c>
      <c r="BF1261" s="202" t="str">
        <f t="shared" si="146"/>
        <v/>
      </c>
      <c r="BG1261" s="202" t="str">
        <f t="shared" si="142"/>
        <v>NO</v>
      </c>
      <c r="BH1261" s="202" t="str">
        <f t="shared" si="142"/>
        <v>W/C</v>
      </c>
      <c r="BI1261" s="202" t="str">
        <f t="shared" si="141"/>
        <v>W/C</v>
      </c>
      <c r="BK1261" s="202" t="b">
        <f t="shared" si="147"/>
        <v>1</v>
      </c>
      <c r="BL1261" s="202" t="b">
        <f t="shared" si="147"/>
        <v>1</v>
      </c>
      <c r="BM1261" s="202" t="b">
        <f t="shared" si="147"/>
        <v>1</v>
      </c>
      <c r="BN1261" s="202" t="b">
        <f t="shared" si="147"/>
        <v>1</v>
      </c>
      <c r="BO1261" s="202" t="b">
        <f t="shared" si="147"/>
        <v>1</v>
      </c>
      <c r="BP1261" s="202" t="b">
        <f t="shared" si="147"/>
        <v>1</v>
      </c>
      <c r="BQ1261" s="202" t="b">
        <f t="shared" si="147"/>
        <v>1</v>
      </c>
    </row>
    <row r="1262" spans="1:69" s="214" customFormat="1" ht="12" customHeight="1" x14ac:dyDescent="0.2">
      <c r="A1262" s="291">
        <v>25300871</v>
      </c>
      <c r="B1262" s="292" t="s">
        <v>2876</v>
      </c>
      <c r="C1262" s="243" t="s">
        <v>1543</v>
      </c>
      <c r="D1262" s="244" t="s">
        <v>479</v>
      </c>
      <c r="E1262" s="245"/>
      <c r="F1262" s="246">
        <v>42933</v>
      </c>
      <c r="G1262" s="244"/>
      <c r="H1262" s="247" t="s">
        <v>1684</v>
      </c>
      <c r="I1262" s="247" t="s">
        <v>1684</v>
      </c>
      <c r="J1262" s="247" t="s">
        <v>1684</v>
      </c>
      <c r="K1262" s="247" t="s">
        <v>1684</v>
      </c>
      <c r="L1262" s="247" t="s">
        <v>1685</v>
      </c>
      <c r="M1262" s="247" t="s">
        <v>479</v>
      </c>
      <c r="N1262" s="247" t="s">
        <v>479</v>
      </c>
      <c r="O1262" s="248"/>
      <c r="P1262" s="249">
        <v>0</v>
      </c>
      <c r="Q1262" s="249">
        <v>0</v>
      </c>
      <c r="R1262" s="249">
        <v>0</v>
      </c>
      <c r="S1262" s="249">
        <v>0</v>
      </c>
      <c r="T1262" s="249">
        <v>0</v>
      </c>
      <c r="U1262" s="249">
        <v>0</v>
      </c>
      <c r="V1262" s="249">
        <v>0</v>
      </c>
      <c r="W1262" s="249">
        <v>0</v>
      </c>
      <c r="X1262" s="249">
        <v>0</v>
      </c>
      <c r="Y1262" s="249">
        <v>0</v>
      </c>
      <c r="Z1262" s="249">
        <v>0</v>
      </c>
      <c r="AA1262" s="249">
        <v>0</v>
      </c>
      <c r="AB1262" s="249">
        <v>0</v>
      </c>
      <c r="AC1262" s="249"/>
      <c r="AD1262" s="249"/>
      <c r="AE1262" s="249">
        <v>0</v>
      </c>
      <c r="AF1262" s="250"/>
      <c r="AG1262" s="251"/>
      <c r="AH1262" s="252"/>
      <c r="AI1262" s="252"/>
      <c r="AJ1262" s="252"/>
      <c r="AK1262" s="253"/>
      <c r="AL1262" s="252">
        <v>0</v>
      </c>
      <c r="AM1262" s="254"/>
      <c r="AN1262" s="252">
        <v>0</v>
      </c>
      <c r="AO1262" s="255">
        <v>0</v>
      </c>
      <c r="AP1262" s="252"/>
      <c r="AQ1262" s="256">
        <v>0</v>
      </c>
      <c r="AR1262" s="252"/>
      <c r="AS1262" s="252"/>
      <c r="AT1262" s="252"/>
      <c r="AU1262" s="253"/>
      <c r="AV1262" s="252">
        <v>0</v>
      </c>
      <c r="AW1262" s="254"/>
      <c r="AX1262" s="252">
        <v>0</v>
      </c>
      <c r="AY1262" s="254">
        <v>0</v>
      </c>
      <c r="AZ1262" s="258"/>
      <c r="BA1262" s="404"/>
      <c r="BC1262" s="247" t="str">
        <f t="shared" si="146"/>
        <v/>
      </c>
      <c r="BD1262" s="247" t="str">
        <f t="shared" si="146"/>
        <v/>
      </c>
      <c r="BE1262" s="247" t="str">
        <f t="shared" si="146"/>
        <v/>
      </c>
      <c r="BF1262" s="202" t="str">
        <f t="shared" si="146"/>
        <v/>
      </c>
      <c r="BG1262" s="202" t="str">
        <f t="shared" si="142"/>
        <v>NO</v>
      </c>
      <c r="BH1262" s="202" t="str">
        <f t="shared" si="142"/>
        <v>W/C</v>
      </c>
      <c r="BI1262" s="202" t="str">
        <f t="shared" si="141"/>
        <v>W/C</v>
      </c>
      <c r="BK1262" s="202" t="b">
        <f t="shared" si="147"/>
        <v>1</v>
      </c>
      <c r="BL1262" s="202" t="b">
        <f t="shared" si="147"/>
        <v>1</v>
      </c>
      <c r="BM1262" s="202" t="b">
        <f t="shared" si="147"/>
        <v>1</v>
      </c>
      <c r="BN1262" s="202" t="b">
        <f t="shared" si="147"/>
        <v>1</v>
      </c>
      <c r="BO1262" s="202" t="b">
        <f t="shared" si="147"/>
        <v>1</v>
      </c>
      <c r="BP1262" s="202" t="b">
        <f t="shared" si="147"/>
        <v>1</v>
      </c>
      <c r="BQ1262" s="202" t="b">
        <f t="shared" si="147"/>
        <v>1</v>
      </c>
    </row>
    <row r="1263" spans="1:69" s="214" customFormat="1" ht="12" customHeight="1" x14ac:dyDescent="0.2">
      <c r="A1263" s="239">
        <v>25301073</v>
      </c>
      <c r="B1263" s="240" t="s">
        <v>2877</v>
      </c>
      <c r="C1263" s="200" t="s">
        <v>1544</v>
      </c>
      <c r="D1263" s="201" t="s">
        <v>479</v>
      </c>
      <c r="E1263" s="170"/>
      <c r="F1263" s="200"/>
      <c r="G1263" s="201"/>
      <c r="H1263" s="202" t="s">
        <v>1684</v>
      </c>
      <c r="I1263" s="202" t="s">
        <v>1684</v>
      </c>
      <c r="J1263" s="202" t="s">
        <v>1684</v>
      </c>
      <c r="K1263" s="202" t="s">
        <v>1684</v>
      </c>
      <c r="L1263" s="202" t="s">
        <v>1685</v>
      </c>
      <c r="M1263" s="202" t="s">
        <v>479</v>
      </c>
      <c r="N1263" s="202" t="s">
        <v>479</v>
      </c>
      <c r="O1263" s="167"/>
      <c r="P1263" s="203">
        <v>0</v>
      </c>
      <c r="Q1263" s="203">
        <v>-40</v>
      </c>
      <c r="R1263" s="203">
        <v>-45</v>
      </c>
      <c r="S1263" s="203">
        <v>-45</v>
      </c>
      <c r="T1263" s="203">
        <v>-135</v>
      </c>
      <c r="U1263" s="203">
        <v>-235</v>
      </c>
      <c r="V1263" s="203">
        <v>0</v>
      </c>
      <c r="W1263" s="203">
        <v>0</v>
      </c>
      <c r="X1263" s="203">
        <v>-103.58</v>
      </c>
      <c r="Y1263" s="203">
        <v>-150</v>
      </c>
      <c r="Z1263" s="203">
        <v>-150</v>
      </c>
      <c r="AA1263" s="203">
        <v>-278.5</v>
      </c>
      <c r="AB1263" s="203">
        <v>0</v>
      </c>
      <c r="AC1263" s="203"/>
      <c r="AD1263" s="203"/>
      <c r="AE1263" s="203">
        <v>-98.506666666666661</v>
      </c>
      <c r="AF1263" s="215"/>
      <c r="AG1263" s="216"/>
      <c r="AH1263" s="205"/>
      <c r="AI1263" s="205"/>
      <c r="AJ1263" s="205"/>
      <c r="AK1263" s="206"/>
      <c r="AL1263" s="205">
        <v>0</v>
      </c>
      <c r="AM1263" s="207"/>
      <c r="AN1263" s="205">
        <v>-98.506666666666661</v>
      </c>
      <c r="AO1263" s="208">
        <v>-98.506666666666661</v>
      </c>
      <c r="AP1263" s="209"/>
      <c r="AQ1263" s="210">
        <v>0</v>
      </c>
      <c r="AR1263" s="205"/>
      <c r="AS1263" s="205"/>
      <c r="AT1263" s="205"/>
      <c r="AU1263" s="206"/>
      <c r="AV1263" s="205">
        <v>0</v>
      </c>
      <c r="AW1263" s="207"/>
      <c r="AX1263" s="205">
        <v>0</v>
      </c>
      <c r="AY1263" s="207">
        <v>0</v>
      </c>
      <c r="AZ1263" s="212"/>
      <c r="BA1263" s="404"/>
      <c r="BC1263" s="202" t="str">
        <f t="shared" si="146"/>
        <v/>
      </c>
      <c r="BD1263" s="202" t="str">
        <f t="shared" si="146"/>
        <v/>
      </c>
      <c r="BE1263" s="202" t="str">
        <f t="shared" si="146"/>
        <v/>
      </c>
      <c r="BF1263" s="202" t="str">
        <f t="shared" si="146"/>
        <v/>
      </c>
      <c r="BG1263" s="202" t="str">
        <f t="shared" si="142"/>
        <v>NO</v>
      </c>
      <c r="BH1263" s="202" t="str">
        <f t="shared" si="142"/>
        <v>W/C</v>
      </c>
      <c r="BI1263" s="202" t="str">
        <f t="shared" si="141"/>
        <v>W/C</v>
      </c>
      <c r="BK1263" s="202" t="b">
        <f t="shared" si="147"/>
        <v>1</v>
      </c>
      <c r="BL1263" s="202" t="b">
        <f t="shared" si="147"/>
        <v>1</v>
      </c>
      <c r="BM1263" s="202" t="b">
        <f t="shared" si="147"/>
        <v>1</v>
      </c>
      <c r="BN1263" s="202" t="b">
        <f t="shared" si="147"/>
        <v>1</v>
      </c>
      <c r="BO1263" s="202" t="b">
        <f t="shared" si="147"/>
        <v>1</v>
      </c>
      <c r="BP1263" s="202" t="b">
        <f t="shared" si="147"/>
        <v>1</v>
      </c>
      <c r="BQ1263" s="202" t="b">
        <f t="shared" si="147"/>
        <v>1</v>
      </c>
    </row>
    <row r="1264" spans="1:69" s="214" customFormat="1" ht="12" customHeight="1" x14ac:dyDescent="0.2">
      <c r="A1264" s="239">
        <v>25301151</v>
      </c>
      <c r="B1264" s="240" t="s">
        <v>2878</v>
      </c>
      <c r="C1264" s="200" t="s">
        <v>1545</v>
      </c>
      <c r="D1264" s="201" t="s">
        <v>478</v>
      </c>
      <c r="E1264" s="170"/>
      <c r="F1264" s="200"/>
      <c r="G1264" s="201"/>
      <c r="H1264" s="202" t="s">
        <v>1684</v>
      </c>
      <c r="I1264" s="202" t="s">
        <v>1684</v>
      </c>
      <c r="J1264" s="202" t="s">
        <v>1684</v>
      </c>
      <c r="K1264" s="202" t="s">
        <v>478</v>
      </c>
      <c r="L1264" s="202" t="s">
        <v>1685</v>
      </c>
      <c r="M1264" s="202" t="s">
        <v>1685</v>
      </c>
      <c r="N1264" s="202" t="s">
        <v>1684</v>
      </c>
      <c r="O1264" s="167"/>
      <c r="P1264" s="203">
        <v>-992389.51</v>
      </c>
      <c r="Q1264" s="203">
        <v>-947280.88</v>
      </c>
      <c r="R1264" s="203">
        <v>-902172.25</v>
      </c>
      <c r="S1264" s="203">
        <v>-857063.62</v>
      </c>
      <c r="T1264" s="203">
        <v>-811954.99</v>
      </c>
      <c r="U1264" s="203">
        <v>-766846.36</v>
      </c>
      <c r="V1264" s="203">
        <v>-721737.73</v>
      </c>
      <c r="W1264" s="203">
        <v>-676629.1</v>
      </c>
      <c r="X1264" s="203">
        <v>-631520.47</v>
      </c>
      <c r="Y1264" s="203">
        <v>-586411.84</v>
      </c>
      <c r="Z1264" s="203">
        <v>-541303.21</v>
      </c>
      <c r="AA1264" s="203">
        <v>-496194.58</v>
      </c>
      <c r="AB1264" s="203">
        <v>-451085.95</v>
      </c>
      <c r="AC1264" s="203"/>
      <c r="AD1264" s="203"/>
      <c r="AE1264" s="203">
        <v>-721737.73</v>
      </c>
      <c r="AF1264" s="215" t="s">
        <v>0</v>
      </c>
      <c r="AG1264" s="216"/>
      <c r="AH1264" s="205"/>
      <c r="AI1264" s="205"/>
      <c r="AJ1264" s="205"/>
      <c r="AK1264" s="206">
        <v>-721737.73</v>
      </c>
      <c r="AL1264" s="205">
        <v>-721737.73</v>
      </c>
      <c r="AM1264" s="207"/>
      <c r="AN1264" s="205"/>
      <c r="AO1264" s="208">
        <v>0</v>
      </c>
      <c r="AP1264" s="209"/>
      <c r="AQ1264" s="210">
        <v>-451085.95</v>
      </c>
      <c r="AR1264" s="205"/>
      <c r="AS1264" s="205"/>
      <c r="AT1264" s="205"/>
      <c r="AU1264" s="206">
        <v>-451085.95</v>
      </c>
      <c r="AV1264" s="205">
        <v>-451085.95</v>
      </c>
      <c r="AW1264" s="207"/>
      <c r="AX1264" s="205"/>
      <c r="AY1264" s="207">
        <v>0</v>
      </c>
      <c r="AZ1264" s="212" t="s">
        <v>4921</v>
      </c>
      <c r="BA1264" s="404"/>
      <c r="BC1264" s="202" t="str">
        <f t="shared" si="146"/>
        <v/>
      </c>
      <c r="BD1264" s="202" t="str">
        <f t="shared" si="146"/>
        <v/>
      </c>
      <c r="BE1264" s="202" t="str">
        <f t="shared" si="146"/>
        <v/>
      </c>
      <c r="BF1264" s="202" t="str">
        <f t="shared" si="146"/>
        <v>Non-Op</v>
      </c>
      <c r="BG1264" s="202" t="str">
        <f t="shared" si="142"/>
        <v>NO</v>
      </c>
      <c r="BH1264" s="202" t="str">
        <f t="shared" si="142"/>
        <v>NO</v>
      </c>
      <c r="BI1264" s="202" t="str">
        <f t="shared" si="141"/>
        <v/>
      </c>
      <c r="BK1264" s="202" t="b">
        <f t="shared" si="147"/>
        <v>1</v>
      </c>
      <c r="BL1264" s="202" t="b">
        <f t="shared" si="147"/>
        <v>1</v>
      </c>
      <c r="BM1264" s="202" t="b">
        <f t="shared" si="147"/>
        <v>1</v>
      </c>
      <c r="BN1264" s="202" t="b">
        <f t="shared" si="147"/>
        <v>1</v>
      </c>
      <c r="BO1264" s="202" t="b">
        <f t="shared" si="147"/>
        <v>1</v>
      </c>
      <c r="BP1264" s="202" t="b">
        <f t="shared" si="147"/>
        <v>1</v>
      </c>
      <c r="BQ1264" s="202" t="b">
        <f t="shared" si="147"/>
        <v>1</v>
      </c>
    </row>
    <row r="1265" spans="1:69" s="214" customFormat="1" ht="12" customHeight="1" x14ac:dyDescent="0.2">
      <c r="A1265" s="239">
        <v>25301203</v>
      </c>
      <c r="B1265" s="240" t="s">
        <v>2879</v>
      </c>
      <c r="C1265" s="200" t="s">
        <v>137</v>
      </c>
      <c r="D1265" s="201" t="s">
        <v>1688</v>
      </c>
      <c r="E1265" s="170"/>
      <c r="F1265" s="200"/>
      <c r="G1265" s="201"/>
      <c r="H1265" s="202" t="s">
        <v>1684</v>
      </c>
      <c r="I1265" s="202" t="s">
        <v>476</v>
      </c>
      <c r="J1265" s="202" t="s">
        <v>477</v>
      </c>
      <c r="K1265" s="202" t="s">
        <v>1684</v>
      </c>
      <c r="L1265" s="202" t="s">
        <v>1685</v>
      </c>
      <c r="M1265" s="202" t="s">
        <v>1685</v>
      </c>
      <c r="N1265" s="202" t="s">
        <v>1684</v>
      </c>
      <c r="O1265" s="167"/>
      <c r="P1265" s="203">
        <v>0</v>
      </c>
      <c r="Q1265" s="203">
        <v>0</v>
      </c>
      <c r="R1265" s="203">
        <v>0</v>
      </c>
      <c r="S1265" s="203">
        <v>0</v>
      </c>
      <c r="T1265" s="203">
        <v>0</v>
      </c>
      <c r="U1265" s="203">
        <v>0</v>
      </c>
      <c r="V1265" s="203">
        <v>0</v>
      </c>
      <c r="W1265" s="203">
        <v>0</v>
      </c>
      <c r="X1265" s="203">
        <v>0</v>
      </c>
      <c r="Y1265" s="203">
        <v>0</v>
      </c>
      <c r="Z1265" s="203">
        <v>0</v>
      </c>
      <c r="AA1265" s="203">
        <v>0</v>
      </c>
      <c r="AB1265" s="203">
        <v>0</v>
      </c>
      <c r="AC1265" s="203"/>
      <c r="AD1265" s="203"/>
      <c r="AE1265" s="203">
        <v>0</v>
      </c>
      <c r="AF1265" s="215">
        <v>5</v>
      </c>
      <c r="AG1265" s="216" t="s">
        <v>500</v>
      </c>
      <c r="AH1265" s="205"/>
      <c r="AI1265" s="205">
        <v>0</v>
      </c>
      <c r="AJ1265" s="205">
        <v>0</v>
      </c>
      <c r="AK1265" s="206"/>
      <c r="AL1265" s="205">
        <v>0</v>
      </c>
      <c r="AM1265" s="207"/>
      <c r="AN1265" s="205"/>
      <c r="AO1265" s="208">
        <v>0</v>
      </c>
      <c r="AP1265" s="209"/>
      <c r="AQ1265" s="210">
        <v>0</v>
      </c>
      <c r="AR1265" s="205"/>
      <c r="AS1265" s="205">
        <v>0</v>
      </c>
      <c r="AT1265" s="205">
        <v>0</v>
      </c>
      <c r="AU1265" s="206"/>
      <c r="AV1265" s="205">
        <v>0</v>
      </c>
      <c r="AW1265" s="207"/>
      <c r="AX1265" s="205"/>
      <c r="AY1265" s="207">
        <v>0</v>
      </c>
      <c r="AZ1265" s="212"/>
      <c r="BA1265" s="404"/>
      <c r="BC1265" s="202" t="str">
        <f t="shared" si="146"/>
        <v/>
      </c>
      <c r="BD1265" s="202" t="str">
        <f t="shared" si="146"/>
        <v>ERB</v>
      </c>
      <c r="BE1265" s="202" t="str">
        <f t="shared" si="146"/>
        <v>GRB</v>
      </c>
      <c r="BF1265" s="202" t="str">
        <f t="shared" si="146"/>
        <v/>
      </c>
      <c r="BG1265" s="202" t="str">
        <f t="shared" si="142"/>
        <v>NO</v>
      </c>
      <c r="BH1265" s="202" t="str">
        <f t="shared" si="142"/>
        <v>NO</v>
      </c>
      <c r="BI1265" s="202" t="str">
        <f t="shared" si="141"/>
        <v/>
      </c>
      <c r="BK1265" s="202" t="b">
        <f t="shared" si="147"/>
        <v>1</v>
      </c>
      <c r="BL1265" s="202" t="b">
        <f t="shared" si="147"/>
        <v>1</v>
      </c>
      <c r="BM1265" s="202" t="b">
        <f t="shared" si="147"/>
        <v>1</v>
      </c>
      <c r="BN1265" s="202" t="b">
        <f t="shared" si="147"/>
        <v>1</v>
      </c>
      <c r="BO1265" s="202" t="b">
        <f t="shared" si="147"/>
        <v>1</v>
      </c>
      <c r="BP1265" s="202" t="b">
        <f t="shared" si="147"/>
        <v>1</v>
      </c>
      <c r="BQ1265" s="202" t="b">
        <f t="shared" si="147"/>
        <v>1</v>
      </c>
    </row>
    <row r="1266" spans="1:69" s="214" customFormat="1" ht="12" customHeight="1" x14ac:dyDescent="0.2">
      <c r="A1266" s="239">
        <v>25301213</v>
      </c>
      <c r="B1266" s="240" t="s">
        <v>2880</v>
      </c>
      <c r="C1266" s="200" t="s">
        <v>138</v>
      </c>
      <c r="D1266" s="201" t="s">
        <v>1688</v>
      </c>
      <c r="E1266" s="170"/>
      <c r="F1266" s="200"/>
      <c r="G1266" s="201"/>
      <c r="H1266" s="202" t="s">
        <v>1684</v>
      </c>
      <c r="I1266" s="202" t="s">
        <v>476</v>
      </c>
      <c r="J1266" s="202" t="s">
        <v>477</v>
      </c>
      <c r="K1266" s="202" t="s">
        <v>1684</v>
      </c>
      <c r="L1266" s="202" t="s">
        <v>1685</v>
      </c>
      <c r="M1266" s="202" t="s">
        <v>1685</v>
      </c>
      <c r="N1266" s="202" t="s">
        <v>1684</v>
      </c>
      <c r="O1266" s="167"/>
      <c r="P1266" s="203">
        <v>-675825</v>
      </c>
      <c r="Q1266" s="203">
        <v>-675825</v>
      </c>
      <c r="R1266" s="203">
        <v>-675825</v>
      </c>
      <c r="S1266" s="203">
        <v>-675825</v>
      </c>
      <c r="T1266" s="203">
        <v>-675825</v>
      </c>
      <c r="U1266" s="203">
        <v>-531005.28</v>
      </c>
      <c r="V1266" s="203">
        <v>-522959.74</v>
      </c>
      <c r="W1266" s="203">
        <v>-514914.2</v>
      </c>
      <c r="X1266" s="203">
        <v>-506868.66</v>
      </c>
      <c r="Y1266" s="203">
        <v>-498823.12</v>
      </c>
      <c r="Z1266" s="203">
        <v>-490777.58</v>
      </c>
      <c r="AA1266" s="203">
        <v>-482732.04</v>
      </c>
      <c r="AB1266" s="203">
        <v>-474686.5</v>
      </c>
      <c r="AC1266" s="203"/>
      <c r="AD1266" s="203"/>
      <c r="AE1266" s="203">
        <v>-568886.36416666675</v>
      </c>
      <c r="AF1266" s="215" t="s">
        <v>130</v>
      </c>
      <c r="AG1266" s="216" t="s">
        <v>500</v>
      </c>
      <c r="AH1266" s="205"/>
      <c r="AI1266" s="205">
        <v>-376545.88444191677</v>
      </c>
      <c r="AJ1266" s="205">
        <v>-192340.47972475004</v>
      </c>
      <c r="AK1266" s="206"/>
      <c r="AL1266" s="205">
        <v>-568886.36416666675</v>
      </c>
      <c r="AM1266" s="207"/>
      <c r="AN1266" s="205"/>
      <c r="AO1266" s="208">
        <v>0</v>
      </c>
      <c r="AP1266" s="205"/>
      <c r="AQ1266" s="210">
        <v>-474686.5</v>
      </c>
      <c r="AR1266" s="205"/>
      <c r="AS1266" s="205">
        <v>-314194.99434999999</v>
      </c>
      <c r="AT1266" s="205">
        <v>-160491.50565000001</v>
      </c>
      <c r="AU1266" s="206"/>
      <c r="AV1266" s="205">
        <v>-474686.5</v>
      </c>
      <c r="AW1266" s="207"/>
      <c r="AX1266" s="205"/>
      <c r="AY1266" s="207">
        <v>0</v>
      </c>
      <c r="AZ1266" s="212"/>
      <c r="BA1266" s="404"/>
      <c r="BC1266" s="202" t="str">
        <f t="shared" si="146"/>
        <v/>
      </c>
      <c r="BD1266" s="202" t="str">
        <f t="shared" si="146"/>
        <v>ERB</v>
      </c>
      <c r="BE1266" s="202" t="str">
        <f t="shared" si="146"/>
        <v>GRB</v>
      </c>
      <c r="BF1266" s="202" t="str">
        <f t="shared" si="146"/>
        <v/>
      </c>
      <c r="BG1266" s="202" t="str">
        <f t="shared" si="142"/>
        <v>NO</v>
      </c>
      <c r="BH1266" s="202" t="str">
        <f t="shared" si="142"/>
        <v>NO</v>
      </c>
      <c r="BI1266" s="202" t="str">
        <f t="shared" si="141"/>
        <v/>
      </c>
      <c r="BK1266" s="202" t="b">
        <f t="shared" si="147"/>
        <v>1</v>
      </c>
      <c r="BL1266" s="202" t="b">
        <f t="shared" si="147"/>
        <v>1</v>
      </c>
      <c r="BM1266" s="202" t="b">
        <f t="shared" si="147"/>
        <v>1</v>
      </c>
      <c r="BN1266" s="202" t="b">
        <f t="shared" si="147"/>
        <v>1</v>
      </c>
      <c r="BO1266" s="202" t="b">
        <f t="shared" si="147"/>
        <v>1</v>
      </c>
      <c r="BP1266" s="202" t="b">
        <f t="shared" si="147"/>
        <v>1</v>
      </c>
      <c r="BQ1266" s="202" t="b">
        <f t="shared" si="147"/>
        <v>1</v>
      </c>
    </row>
    <row r="1267" spans="1:69" s="214" customFormat="1" ht="12" customHeight="1" x14ac:dyDescent="0.2">
      <c r="A1267" s="239">
        <v>25302221</v>
      </c>
      <c r="B1267" s="240" t="s">
        <v>2881</v>
      </c>
      <c r="C1267" s="200" t="s">
        <v>1546</v>
      </c>
      <c r="D1267" s="201" t="s">
        <v>479</v>
      </c>
      <c r="E1267" s="170"/>
      <c r="F1267" s="200"/>
      <c r="G1267" s="201"/>
      <c r="H1267" s="202" t="s">
        <v>1684</v>
      </c>
      <c r="I1267" s="202" t="s">
        <v>1684</v>
      </c>
      <c r="J1267" s="202" t="s">
        <v>1684</v>
      </c>
      <c r="K1267" s="202" t="s">
        <v>1684</v>
      </c>
      <c r="L1267" s="202" t="s">
        <v>1685</v>
      </c>
      <c r="M1267" s="202" t="s">
        <v>479</v>
      </c>
      <c r="N1267" s="202" t="s">
        <v>479</v>
      </c>
      <c r="O1267" s="167"/>
      <c r="P1267" s="203">
        <v>-2943825.53</v>
      </c>
      <c r="Q1267" s="203">
        <v>-3004683.33</v>
      </c>
      <c r="R1267" s="203">
        <v>-3487303.53</v>
      </c>
      <c r="S1267" s="203">
        <v>-4009661.28</v>
      </c>
      <c r="T1267" s="203">
        <v>-4098657.08</v>
      </c>
      <c r="U1267" s="203">
        <v>-3713956.36</v>
      </c>
      <c r="V1267" s="203">
        <v>-3881723.89</v>
      </c>
      <c r="W1267" s="203">
        <v>-4179193.06</v>
      </c>
      <c r="X1267" s="203">
        <v>-4582286.33</v>
      </c>
      <c r="Y1267" s="203">
        <v>-4953034.57</v>
      </c>
      <c r="Z1267" s="203">
        <v>-5397544.9900000002</v>
      </c>
      <c r="AA1267" s="203">
        <v>-4655115.5999999996</v>
      </c>
      <c r="AB1267" s="203">
        <v>-5052801.92</v>
      </c>
      <c r="AC1267" s="203"/>
      <c r="AD1267" s="203"/>
      <c r="AE1267" s="203">
        <v>-4163456.1454166672</v>
      </c>
      <c r="AF1267" s="270"/>
      <c r="AG1267" s="270"/>
      <c r="AH1267" s="205"/>
      <c r="AI1267" s="205"/>
      <c r="AJ1267" s="205"/>
      <c r="AK1267" s="206"/>
      <c r="AL1267" s="205">
        <v>0</v>
      </c>
      <c r="AM1267" s="207"/>
      <c r="AN1267" s="205">
        <v>-4163456.1454166672</v>
      </c>
      <c r="AO1267" s="208">
        <v>-4163456.1454166672</v>
      </c>
      <c r="AP1267" s="209"/>
      <c r="AQ1267" s="210">
        <v>-5052801.92</v>
      </c>
      <c r="AR1267" s="205"/>
      <c r="AS1267" s="205"/>
      <c r="AT1267" s="205"/>
      <c r="AU1267" s="206"/>
      <c r="AV1267" s="205">
        <v>0</v>
      </c>
      <c r="AW1267" s="207"/>
      <c r="AX1267" s="205">
        <v>-5052801.92</v>
      </c>
      <c r="AY1267" s="207">
        <v>-5052801.92</v>
      </c>
      <c r="AZ1267" s="212"/>
      <c r="BA1267" s="404"/>
      <c r="BC1267" s="202" t="str">
        <f t="shared" si="146"/>
        <v/>
      </c>
      <c r="BD1267" s="202" t="str">
        <f t="shared" si="146"/>
        <v/>
      </c>
      <c r="BE1267" s="202" t="str">
        <f t="shared" si="146"/>
        <v/>
      </c>
      <c r="BF1267" s="202" t="str">
        <f t="shared" si="146"/>
        <v/>
      </c>
      <c r="BG1267" s="202" t="str">
        <f t="shared" si="142"/>
        <v>NO</v>
      </c>
      <c r="BH1267" s="202" t="str">
        <f t="shared" si="142"/>
        <v>W/C</v>
      </c>
      <c r="BI1267" s="202" t="str">
        <f t="shared" si="141"/>
        <v>W/C</v>
      </c>
      <c r="BK1267" s="202" t="b">
        <f t="shared" si="147"/>
        <v>1</v>
      </c>
      <c r="BL1267" s="202" t="b">
        <f t="shared" si="147"/>
        <v>1</v>
      </c>
      <c r="BM1267" s="202" t="b">
        <f t="shared" si="147"/>
        <v>1</v>
      </c>
      <c r="BN1267" s="202" t="b">
        <f t="shared" si="147"/>
        <v>1</v>
      </c>
      <c r="BO1267" s="202" t="b">
        <f t="shared" si="147"/>
        <v>1</v>
      </c>
      <c r="BP1267" s="202" t="b">
        <f t="shared" si="147"/>
        <v>1</v>
      </c>
      <c r="BQ1267" s="202" t="b">
        <f t="shared" si="147"/>
        <v>1</v>
      </c>
    </row>
    <row r="1268" spans="1:69" s="214" customFormat="1" ht="12" customHeight="1" x14ac:dyDescent="0.2">
      <c r="A1268" s="239">
        <v>25302222</v>
      </c>
      <c r="B1268" s="240" t="s">
        <v>2882</v>
      </c>
      <c r="C1268" s="200" t="s">
        <v>1547</v>
      </c>
      <c r="D1268" s="201" t="s">
        <v>479</v>
      </c>
      <c r="E1268" s="170"/>
      <c r="F1268" s="200"/>
      <c r="G1268" s="201"/>
      <c r="H1268" s="202" t="s">
        <v>1684</v>
      </c>
      <c r="I1268" s="202" t="s">
        <v>1684</v>
      </c>
      <c r="J1268" s="202" t="s">
        <v>1684</v>
      </c>
      <c r="K1268" s="202" t="s">
        <v>1684</v>
      </c>
      <c r="L1268" s="202" t="s">
        <v>1685</v>
      </c>
      <c r="M1268" s="202" t="s">
        <v>479</v>
      </c>
      <c r="N1268" s="202" t="s">
        <v>479</v>
      </c>
      <c r="O1268" s="167"/>
      <c r="P1268" s="203">
        <v>-10581647.6</v>
      </c>
      <c r="Q1268" s="203">
        <v>-11045282.050000001</v>
      </c>
      <c r="R1268" s="203">
        <v>-11554627.189999999</v>
      </c>
      <c r="S1268" s="203">
        <v>-12021105.550000001</v>
      </c>
      <c r="T1268" s="203">
        <v>-12266132.189999999</v>
      </c>
      <c r="U1268" s="203">
        <v>-12225337</v>
      </c>
      <c r="V1268" s="203">
        <v>-12275183.26</v>
      </c>
      <c r="W1268" s="203">
        <v>-12271539.27</v>
      </c>
      <c r="X1268" s="203">
        <v>-12290018.539999999</v>
      </c>
      <c r="Y1268" s="203">
        <v>-12323333.970000001</v>
      </c>
      <c r="Z1268" s="203">
        <v>-12553944.310000001</v>
      </c>
      <c r="AA1268" s="203">
        <v>-12607819.25</v>
      </c>
      <c r="AB1268" s="203">
        <v>-12961950.18</v>
      </c>
      <c r="AC1268" s="203"/>
      <c r="AD1268" s="203"/>
      <c r="AE1268" s="203">
        <v>-12100510.122500002</v>
      </c>
      <c r="AF1268" s="270"/>
      <c r="AG1268" s="270"/>
      <c r="AH1268" s="205"/>
      <c r="AI1268" s="205"/>
      <c r="AJ1268" s="205"/>
      <c r="AK1268" s="206"/>
      <c r="AL1268" s="205">
        <v>0</v>
      </c>
      <c r="AM1268" s="207"/>
      <c r="AN1268" s="205">
        <v>-12100510.122500002</v>
      </c>
      <c r="AO1268" s="208">
        <v>-12100510.122500002</v>
      </c>
      <c r="AP1268" s="209"/>
      <c r="AQ1268" s="210">
        <v>-12961950.18</v>
      </c>
      <c r="AR1268" s="205"/>
      <c r="AS1268" s="205"/>
      <c r="AT1268" s="205"/>
      <c r="AU1268" s="206"/>
      <c r="AV1268" s="205">
        <v>0</v>
      </c>
      <c r="AW1268" s="207"/>
      <c r="AX1268" s="205">
        <v>-12961950.18</v>
      </c>
      <c r="AY1268" s="207">
        <v>-12961950.18</v>
      </c>
      <c r="AZ1268" s="212"/>
      <c r="BA1268" s="404"/>
      <c r="BC1268" s="202" t="str">
        <f t="shared" si="146"/>
        <v/>
      </c>
      <c r="BD1268" s="202" t="str">
        <f t="shared" si="146"/>
        <v/>
      </c>
      <c r="BE1268" s="202" t="str">
        <f t="shared" si="146"/>
        <v/>
      </c>
      <c r="BF1268" s="202" t="str">
        <f t="shared" si="146"/>
        <v/>
      </c>
      <c r="BG1268" s="202" t="str">
        <f t="shared" si="142"/>
        <v>NO</v>
      </c>
      <c r="BH1268" s="202" t="str">
        <f t="shared" si="142"/>
        <v>W/C</v>
      </c>
      <c r="BI1268" s="202" t="str">
        <f t="shared" si="141"/>
        <v>W/C</v>
      </c>
      <c r="BK1268" s="202" t="b">
        <f t="shared" si="147"/>
        <v>1</v>
      </c>
      <c r="BL1268" s="202" t="b">
        <f t="shared" si="147"/>
        <v>1</v>
      </c>
      <c r="BM1268" s="202" t="b">
        <f t="shared" si="147"/>
        <v>1</v>
      </c>
      <c r="BN1268" s="202" t="b">
        <f t="shared" si="147"/>
        <v>1</v>
      </c>
      <c r="BO1268" s="202" t="b">
        <f t="shared" si="147"/>
        <v>1</v>
      </c>
      <c r="BP1268" s="202" t="b">
        <f t="shared" si="147"/>
        <v>1</v>
      </c>
      <c r="BQ1268" s="202" t="b">
        <f t="shared" si="147"/>
        <v>1</v>
      </c>
    </row>
    <row r="1269" spans="1:69" s="214" customFormat="1" ht="12" customHeight="1" x14ac:dyDescent="0.2">
      <c r="A1269" s="239">
        <v>25302223</v>
      </c>
      <c r="B1269" s="240" t="s">
        <v>2883</v>
      </c>
      <c r="C1269" s="200" t="s">
        <v>1548</v>
      </c>
      <c r="D1269" s="201" t="s">
        <v>478</v>
      </c>
      <c r="E1269" s="170"/>
      <c r="F1269" s="200"/>
      <c r="G1269" s="201"/>
      <c r="H1269" s="202" t="s">
        <v>1684</v>
      </c>
      <c r="I1269" s="202" t="s">
        <v>1684</v>
      </c>
      <c r="J1269" s="202" t="s">
        <v>1684</v>
      </c>
      <c r="K1269" s="202" t="s">
        <v>478</v>
      </c>
      <c r="L1269" s="202" t="s">
        <v>1685</v>
      </c>
      <c r="M1269" s="202" t="s">
        <v>1685</v>
      </c>
      <c r="N1269" s="202" t="s">
        <v>1684</v>
      </c>
      <c r="O1269" s="167"/>
      <c r="P1269" s="203">
        <v>-7378561</v>
      </c>
      <c r="Q1269" s="203">
        <v>-7378561</v>
      </c>
      <c r="R1269" s="203">
        <v>-7378561</v>
      </c>
      <c r="S1269" s="203">
        <v>-7252160</v>
      </c>
      <c r="T1269" s="203">
        <v>-7252160</v>
      </c>
      <c r="U1269" s="203">
        <v>-7252160</v>
      </c>
      <c r="V1269" s="203">
        <v>-7939946</v>
      </c>
      <c r="W1269" s="203">
        <v>-7939946</v>
      </c>
      <c r="X1269" s="203">
        <v>-7939946</v>
      </c>
      <c r="Y1269" s="203">
        <v>-9024592</v>
      </c>
      <c r="Z1269" s="203">
        <v>-9024592</v>
      </c>
      <c r="AA1269" s="203">
        <v>-9024592</v>
      </c>
      <c r="AB1269" s="203">
        <v>-9679079</v>
      </c>
      <c r="AC1269" s="203"/>
      <c r="AD1269" s="203"/>
      <c r="AE1269" s="203">
        <v>-7994669.666666667</v>
      </c>
      <c r="AF1269" s="215"/>
      <c r="AG1269" s="215"/>
      <c r="AH1269" s="205"/>
      <c r="AI1269" s="205"/>
      <c r="AJ1269" s="205"/>
      <c r="AK1269" s="206">
        <v>-7994669.666666667</v>
      </c>
      <c r="AL1269" s="205">
        <v>-7994669.666666667</v>
      </c>
      <c r="AM1269" s="207"/>
      <c r="AN1269" s="205"/>
      <c r="AO1269" s="208">
        <v>0</v>
      </c>
      <c r="AP1269" s="209"/>
      <c r="AQ1269" s="210">
        <v>-9679079</v>
      </c>
      <c r="AR1269" s="205"/>
      <c r="AS1269" s="205"/>
      <c r="AT1269" s="205"/>
      <c r="AU1269" s="206">
        <v>-9679079</v>
      </c>
      <c r="AV1269" s="205">
        <v>-9679079</v>
      </c>
      <c r="AW1269" s="207"/>
      <c r="AX1269" s="205"/>
      <c r="AY1269" s="207">
        <v>0</v>
      </c>
      <c r="AZ1269" s="212" t="s">
        <v>4878</v>
      </c>
      <c r="BA1269" s="404"/>
      <c r="BC1269" s="202" t="str">
        <f t="shared" si="146"/>
        <v/>
      </c>
      <c r="BD1269" s="202" t="str">
        <f t="shared" si="146"/>
        <v/>
      </c>
      <c r="BE1269" s="202" t="str">
        <f t="shared" si="146"/>
        <v/>
      </c>
      <c r="BF1269" s="202" t="str">
        <f t="shared" si="146"/>
        <v>Non-Op</v>
      </c>
      <c r="BG1269" s="202" t="str">
        <f t="shared" si="142"/>
        <v>NO</v>
      </c>
      <c r="BH1269" s="202" t="str">
        <f t="shared" si="142"/>
        <v>NO</v>
      </c>
      <c r="BI1269" s="202" t="str">
        <f t="shared" si="141"/>
        <v/>
      </c>
      <c r="BK1269" s="202" t="b">
        <f t="shared" si="147"/>
        <v>1</v>
      </c>
      <c r="BL1269" s="202" t="b">
        <f t="shared" si="147"/>
        <v>1</v>
      </c>
      <c r="BM1269" s="202" t="b">
        <f t="shared" si="147"/>
        <v>1</v>
      </c>
      <c r="BN1269" s="202" t="b">
        <f t="shared" si="147"/>
        <v>1</v>
      </c>
      <c r="BO1269" s="202" t="b">
        <f t="shared" si="147"/>
        <v>1</v>
      </c>
      <c r="BP1269" s="202" t="b">
        <f t="shared" si="147"/>
        <v>1</v>
      </c>
      <c r="BQ1269" s="202" t="b">
        <f t="shared" si="147"/>
        <v>1</v>
      </c>
    </row>
    <row r="1270" spans="1:69" s="214" customFormat="1" ht="12" customHeight="1" x14ac:dyDescent="0.2">
      <c r="A1270" s="241">
        <v>25303001</v>
      </c>
      <c r="B1270" s="242" t="s">
        <v>2884</v>
      </c>
      <c r="C1270" s="243" t="s">
        <v>1549</v>
      </c>
      <c r="D1270" s="244" t="s">
        <v>478</v>
      </c>
      <c r="E1270" s="245"/>
      <c r="F1270" s="263">
        <v>43070</v>
      </c>
      <c r="G1270" s="244"/>
      <c r="H1270" s="247" t="s">
        <v>1684</v>
      </c>
      <c r="I1270" s="247" t="s">
        <v>1684</v>
      </c>
      <c r="J1270" s="247" t="s">
        <v>1684</v>
      </c>
      <c r="K1270" s="247" t="s">
        <v>478</v>
      </c>
      <c r="L1270" s="247" t="s">
        <v>1685</v>
      </c>
      <c r="M1270" s="247" t="s">
        <v>1685</v>
      </c>
      <c r="N1270" s="247" t="s">
        <v>1684</v>
      </c>
      <c r="O1270" s="248"/>
      <c r="P1270" s="249">
        <v>2122852.9900000002</v>
      </c>
      <c r="Q1270" s="249">
        <v>19661151.989999998</v>
      </c>
      <c r="R1270" s="249">
        <v>30513318.989999998</v>
      </c>
      <c r="S1270" s="249">
        <v>45708727.990000002</v>
      </c>
      <c r="T1270" s="249">
        <v>54687246.990000002</v>
      </c>
      <c r="U1270" s="249">
        <v>53697568.990000002</v>
      </c>
      <c r="V1270" s="249">
        <v>53303401.990000002</v>
      </c>
      <c r="W1270" s="249">
        <v>57451663.990000002</v>
      </c>
      <c r="X1270" s="249">
        <v>56382749.990000002</v>
      </c>
      <c r="Y1270" s="249">
        <v>54012420.990000002</v>
      </c>
      <c r="Z1270" s="249">
        <v>57320187.990000002</v>
      </c>
      <c r="AA1270" s="249">
        <v>70574760.989999995</v>
      </c>
      <c r="AB1270" s="249">
        <v>81811274.989999995</v>
      </c>
      <c r="AC1270" s="249"/>
      <c r="AD1270" s="249"/>
      <c r="AE1270" s="249">
        <v>49606688.740000002</v>
      </c>
      <c r="AF1270" s="250"/>
      <c r="AG1270" s="251"/>
      <c r="AH1270" s="252"/>
      <c r="AI1270" s="252"/>
      <c r="AJ1270" s="252"/>
      <c r="AK1270" s="253">
        <v>49606688.740000002</v>
      </c>
      <c r="AL1270" s="252">
        <v>49606688.740000002</v>
      </c>
      <c r="AM1270" s="254"/>
      <c r="AN1270" s="252"/>
      <c r="AO1270" s="255">
        <v>0</v>
      </c>
      <c r="AP1270" s="252"/>
      <c r="AQ1270" s="256">
        <v>81811274.989999995</v>
      </c>
      <c r="AR1270" s="252"/>
      <c r="AS1270" s="252"/>
      <c r="AT1270" s="252"/>
      <c r="AU1270" s="253">
        <v>81811274.989999995</v>
      </c>
      <c r="AV1270" s="252">
        <v>81811274.989999995</v>
      </c>
      <c r="AW1270" s="254"/>
      <c r="AX1270" s="252"/>
      <c r="AY1270" s="254">
        <v>0</v>
      </c>
      <c r="AZ1270" s="258" t="s">
        <v>4872</v>
      </c>
      <c r="BA1270" s="404"/>
      <c r="BC1270" s="247" t="str">
        <f t="shared" si="146"/>
        <v/>
      </c>
      <c r="BD1270" s="247" t="str">
        <f t="shared" si="146"/>
        <v/>
      </c>
      <c r="BE1270" s="247" t="str">
        <f t="shared" si="146"/>
        <v/>
      </c>
      <c r="BF1270" s="202" t="str">
        <f t="shared" si="146"/>
        <v>Non-Op</v>
      </c>
      <c r="BG1270" s="202" t="str">
        <f t="shared" si="142"/>
        <v>NO</v>
      </c>
      <c r="BH1270" s="202" t="str">
        <f t="shared" si="142"/>
        <v>NO</v>
      </c>
      <c r="BI1270" s="202" t="str">
        <f t="shared" si="141"/>
        <v/>
      </c>
      <c r="BK1270" s="202" t="b">
        <f t="shared" si="147"/>
        <v>1</v>
      </c>
      <c r="BL1270" s="202" t="b">
        <f t="shared" si="147"/>
        <v>1</v>
      </c>
      <c r="BM1270" s="202" t="b">
        <f t="shared" si="147"/>
        <v>1</v>
      </c>
      <c r="BN1270" s="202" t="b">
        <f t="shared" si="147"/>
        <v>1</v>
      </c>
      <c r="BO1270" s="202" t="b">
        <f t="shared" si="147"/>
        <v>1</v>
      </c>
      <c r="BP1270" s="202" t="b">
        <f t="shared" si="147"/>
        <v>1</v>
      </c>
      <c r="BQ1270" s="202" t="b">
        <f t="shared" si="147"/>
        <v>1</v>
      </c>
    </row>
    <row r="1271" spans="1:69" s="214" customFormat="1" ht="12" customHeight="1" x14ac:dyDescent="0.2">
      <c r="A1271" s="272">
        <v>25303031</v>
      </c>
      <c r="B1271" s="272" t="s">
        <v>2885</v>
      </c>
      <c r="C1271" s="273" t="s">
        <v>1550</v>
      </c>
      <c r="D1271" s="244" t="s">
        <v>478</v>
      </c>
      <c r="E1271" s="245"/>
      <c r="F1271" s="274">
        <v>43101</v>
      </c>
      <c r="G1271" s="244"/>
      <c r="H1271" s="247" t="s">
        <v>1684</v>
      </c>
      <c r="I1271" s="247" t="s">
        <v>1684</v>
      </c>
      <c r="J1271" s="247" t="s">
        <v>1684</v>
      </c>
      <c r="K1271" s="247" t="s">
        <v>478</v>
      </c>
      <c r="L1271" s="247" t="s">
        <v>1685</v>
      </c>
      <c r="M1271" s="247" t="s">
        <v>1685</v>
      </c>
      <c r="N1271" s="247" t="s">
        <v>1684</v>
      </c>
      <c r="O1271" s="248"/>
      <c r="P1271" s="249">
        <v>0</v>
      </c>
      <c r="Q1271" s="249">
        <v>-14398589.380000001</v>
      </c>
      <c r="R1271" s="249">
        <v>-25513318.989999998</v>
      </c>
      <c r="S1271" s="249">
        <v>-40708727.990000002</v>
      </c>
      <c r="T1271" s="249">
        <v>-49687246.990000002</v>
      </c>
      <c r="U1271" s="249">
        <v>-48697568.990000002</v>
      </c>
      <c r="V1271" s="249">
        <v>-48303401.990000002</v>
      </c>
      <c r="W1271" s="249">
        <v>-52451663.990000002</v>
      </c>
      <c r="X1271" s="249">
        <v>-51382749.990000002</v>
      </c>
      <c r="Y1271" s="249">
        <v>-53299683.990000002</v>
      </c>
      <c r="Z1271" s="249">
        <v>-56607450.990000002</v>
      </c>
      <c r="AA1271" s="249">
        <v>-69862023.989999995</v>
      </c>
      <c r="AB1271" s="249">
        <v>-81098537.989999995</v>
      </c>
      <c r="AC1271" s="249"/>
      <c r="AD1271" s="249"/>
      <c r="AE1271" s="249">
        <v>-45955141.356249996</v>
      </c>
      <c r="AF1271" s="250"/>
      <c r="AG1271" s="251"/>
      <c r="AH1271" s="252"/>
      <c r="AI1271" s="252"/>
      <c r="AJ1271" s="252"/>
      <c r="AK1271" s="253">
        <v>-45955141.356249996</v>
      </c>
      <c r="AL1271" s="252">
        <v>-45955141.356249996</v>
      </c>
      <c r="AM1271" s="254"/>
      <c r="AN1271" s="252"/>
      <c r="AO1271" s="255">
        <v>0</v>
      </c>
      <c r="AP1271" s="252"/>
      <c r="AQ1271" s="256">
        <v>-81098537.989999995</v>
      </c>
      <c r="AR1271" s="252"/>
      <c r="AS1271" s="252"/>
      <c r="AT1271" s="252"/>
      <c r="AU1271" s="253">
        <v>-81098537.989999995</v>
      </c>
      <c r="AV1271" s="252">
        <v>-81098537.989999995</v>
      </c>
      <c r="AW1271" s="254"/>
      <c r="AX1271" s="252"/>
      <c r="AY1271" s="254">
        <v>0</v>
      </c>
      <c r="AZ1271" s="258" t="s">
        <v>4872</v>
      </c>
      <c r="BA1271" s="404"/>
      <c r="BC1271" s="247" t="str">
        <f t="shared" si="146"/>
        <v/>
      </c>
      <c r="BD1271" s="247" t="str">
        <f t="shared" si="146"/>
        <v/>
      </c>
      <c r="BE1271" s="247" t="str">
        <f t="shared" si="146"/>
        <v/>
      </c>
      <c r="BF1271" s="202" t="str">
        <f t="shared" si="146"/>
        <v>Non-Op</v>
      </c>
      <c r="BG1271" s="202" t="str">
        <f t="shared" si="142"/>
        <v>NO</v>
      </c>
      <c r="BH1271" s="202" t="str">
        <f t="shared" si="142"/>
        <v>NO</v>
      </c>
      <c r="BI1271" s="202" t="str">
        <f t="shared" si="141"/>
        <v/>
      </c>
      <c r="BK1271" s="202" t="b">
        <f t="shared" si="147"/>
        <v>1</v>
      </c>
      <c r="BL1271" s="202" t="b">
        <f t="shared" si="147"/>
        <v>1</v>
      </c>
      <c r="BM1271" s="202" t="b">
        <f t="shared" si="147"/>
        <v>1</v>
      </c>
      <c r="BN1271" s="202" t="b">
        <f t="shared" si="147"/>
        <v>1</v>
      </c>
      <c r="BO1271" s="202" t="b">
        <f t="shared" si="147"/>
        <v>1</v>
      </c>
      <c r="BP1271" s="202" t="b">
        <f t="shared" si="147"/>
        <v>1</v>
      </c>
      <c r="BQ1271" s="202" t="b">
        <f t="shared" si="147"/>
        <v>1</v>
      </c>
    </row>
    <row r="1272" spans="1:69" s="214" customFormat="1" ht="12" customHeight="1" x14ac:dyDescent="0.2">
      <c r="A1272" s="241">
        <v>25303041</v>
      </c>
      <c r="B1272" s="242" t="s">
        <v>2886</v>
      </c>
      <c r="C1272" s="243" t="s">
        <v>1551</v>
      </c>
      <c r="D1272" s="244" t="s">
        <v>478</v>
      </c>
      <c r="E1272" s="245"/>
      <c r="F1272" s="263">
        <v>43070</v>
      </c>
      <c r="G1272" s="244"/>
      <c r="H1272" s="247" t="s">
        <v>1684</v>
      </c>
      <c r="I1272" s="247" t="s">
        <v>1684</v>
      </c>
      <c r="J1272" s="247" t="s">
        <v>1684</v>
      </c>
      <c r="K1272" s="247" t="s">
        <v>478</v>
      </c>
      <c r="L1272" s="247" t="s">
        <v>1685</v>
      </c>
      <c r="M1272" s="247" t="s">
        <v>1685</v>
      </c>
      <c r="N1272" s="247" t="s">
        <v>1684</v>
      </c>
      <c r="O1272" s="248"/>
      <c r="P1272" s="249">
        <v>-2122852.9900000002</v>
      </c>
      <c r="Q1272" s="249">
        <v>-5262562.6100000003</v>
      </c>
      <c r="R1272" s="249">
        <v>-5000000</v>
      </c>
      <c r="S1272" s="249">
        <v>-5000000</v>
      </c>
      <c r="T1272" s="249">
        <v>-5000000</v>
      </c>
      <c r="U1272" s="249">
        <v>-5000000</v>
      </c>
      <c r="V1272" s="249">
        <v>-5000000</v>
      </c>
      <c r="W1272" s="249">
        <v>-5000000</v>
      </c>
      <c r="X1272" s="249">
        <v>-5000000</v>
      </c>
      <c r="Y1272" s="249">
        <v>-712737</v>
      </c>
      <c r="Z1272" s="249">
        <v>-712737</v>
      </c>
      <c r="AA1272" s="249">
        <v>-712737</v>
      </c>
      <c r="AB1272" s="249">
        <v>-712737</v>
      </c>
      <c r="AC1272" s="249"/>
      <c r="AD1272" s="249"/>
      <c r="AE1272" s="249">
        <v>-3651547.3837499996</v>
      </c>
      <c r="AF1272" s="250"/>
      <c r="AG1272" s="251"/>
      <c r="AH1272" s="252"/>
      <c r="AI1272" s="252"/>
      <c r="AJ1272" s="252"/>
      <c r="AK1272" s="253">
        <v>-3651547.3837499996</v>
      </c>
      <c r="AL1272" s="252">
        <v>-3651547.3837499996</v>
      </c>
      <c r="AM1272" s="254"/>
      <c r="AN1272" s="252"/>
      <c r="AO1272" s="255">
        <v>0</v>
      </c>
      <c r="AP1272" s="252"/>
      <c r="AQ1272" s="256">
        <v>-712737</v>
      </c>
      <c r="AR1272" s="252"/>
      <c r="AS1272" s="252"/>
      <c r="AT1272" s="252"/>
      <c r="AU1272" s="253">
        <v>-712737</v>
      </c>
      <c r="AV1272" s="252">
        <v>-712737</v>
      </c>
      <c r="AW1272" s="254"/>
      <c r="AX1272" s="252"/>
      <c r="AY1272" s="254">
        <v>0</v>
      </c>
      <c r="AZ1272" s="258" t="s">
        <v>4872</v>
      </c>
      <c r="BA1272" s="404"/>
      <c r="BC1272" s="247" t="str">
        <f t="shared" si="146"/>
        <v/>
      </c>
      <c r="BD1272" s="247" t="str">
        <f t="shared" si="146"/>
        <v/>
      </c>
      <c r="BE1272" s="247" t="str">
        <f t="shared" si="146"/>
        <v/>
      </c>
      <c r="BF1272" s="202" t="str">
        <f t="shared" si="146"/>
        <v>Non-Op</v>
      </c>
      <c r="BG1272" s="202" t="str">
        <f t="shared" si="142"/>
        <v>NO</v>
      </c>
      <c r="BH1272" s="202" t="str">
        <f t="shared" si="142"/>
        <v>NO</v>
      </c>
      <c r="BI1272" s="202" t="str">
        <f t="shared" si="141"/>
        <v/>
      </c>
      <c r="BK1272" s="202" t="b">
        <f t="shared" si="147"/>
        <v>1</v>
      </c>
      <c r="BL1272" s="202" t="b">
        <f t="shared" si="147"/>
        <v>1</v>
      </c>
      <c r="BM1272" s="202" t="b">
        <f t="shared" si="147"/>
        <v>1</v>
      </c>
      <c r="BN1272" s="202" t="b">
        <f t="shared" si="147"/>
        <v>1</v>
      </c>
      <c r="BO1272" s="202" t="b">
        <f t="shared" si="147"/>
        <v>1</v>
      </c>
      <c r="BP1272" s="202" t="b">
        <f t="shared" si="147"/>
        <v>1</v>
      </c>
      <c r="BQ1272" s="202" t="b">
        <f t="shared" si="147"/>
        <v>1</v>
      </c>
    </row>
    <row r="1273" spans="1:69" s="214" customFormat="1" ht="12" customHeight="1" x14ac:dyDescent="0.2">
      <c r="A1273" s="241">
        <v>25303061</v>
      </c>
      <c r="B1273" s="242" t="s">
        <v>2887</v>
      </c>
      <c r="C1273" s="243" t="s">
        <v>1552</v>
      </c>
      <c r="D1273" s="244" t="s">
        <v>478</v>
      </c>
      <c r="E1273" s="245"/>
      <c r="F1273" s="263">
        <v>43070</v>
      </c>
      <c r="G1273" s="244"/>
      <c r="H1273" s="247" t="s">
        <v>1684</v>
      </c>
      <c r="I1273" s="247" t="s">
        <v>1684</v>
      </c>
      <c r="J1273" s="247" t="s">
        <v>1684</v>
      </c>
      <c r="K1273" s="247" t="s">
        <v>478</v>
      </c>
      <c r="L1273" s="247" t="s">
        <v>1685</v>
      </c>
      <c r="M1273" s="247" t="s">
        <v>1685</v>
      </c>
      <c r="N1273" s="247" t="s">
        <v>1684</v>
      </c>
      <c r="O1273" s="248"/>
      <c r="P1273" s="249">
        <v>-2122852.9900000002</v>
      </c>
      <c r="Q1273" s="249">
        <v>-19661151.989999998</v>
      </c>
      <c r="R1273" s="249">
        <v>-30513318.989999998</v>
      </c>
      <c r="S1273" s="249">
        <v>-45708727.990000002</v>
      </c>
      <c r="T1273" s="249">
        <v>-54687246.990000002</v>
      </c>
      <c r="U1273" s="249">
        <v>-53697568.990000002</v>
      </c>
      <c r="V1273" s="249">
        <v>-53303401.990000002</v>
      </c>
      <c r="W1273" s="249">
        <v>-57451663.990000002</v>
      </c>
      <c r="X1273" s="249">
        <v>-56382749.990000002</v>
      </c>
      <c r="Y1273" s="249">
        <v>-54012420.990000002</v>
      </c>
      <c r="Z1273" s="249">
        <v>-57320187.990000002</v>
      </c>
      <c r="AA1273" s="249">
        <v>-70574760.989999995</v>
      </c>
      <c r="AB1273" s="249">
        <v>-81811274.989999995</v>
      </c>
      <c r="AC1273" s="249"/>
      <c r="AD1273" s="249"/>
      <c r="AE1273" s="249">
        <v>-49606688.740000002</v>
      </c>
      <c r="AF1273" s="250"/>
      <c r="AG1273" s="251"/>
      <c r="AH1273" s="252"/>
      <c r="AI1273" s="252"/>
      <c r="AJ1273" s="252"/>
      <c r="AK1273" s="253">
        <v>-49606688.740000002</v>
      </c>
      <c r="AL1273" s="252">
        <v>-49606688.740000002</v>
      </c>
      <c r="AM1273" s="254"/>
      <c r="AN1273" s="252"/>
      <c r="AO1273" s="255">
        <v>0</v>
      </c>
      <c r="AP1273" s="252"/>
      <c r="AQ1273" s="256">
        <v>-81811274.989999995</v>
      </c>
      <c r="AR1273" s="252"/>
      <c r="AS1273" s="252"/>
      <c r="AT1273" s="252"/>
      <c r="AU1273" s="253">
        <v>-81811274.989999995</v>
      </c>
      <c r="AV1273" s="252">
        <v>-81811274.989999995</v>
      </c>
      <c r="AW1273" s="254"/>
      <c r="AX1273" s="252"/>
      <c r="AY1273" s="254">
        <v>0</v>
      </c>
      <c r="AZ1273" s="258" t="s">
        <v>4872</v>
      </c>
      <c r="BA1273" s="404"/>
      <c r="BC1273" s="247" t="str">
        <f t="shared" si="146"/>
        <v/>
      </c>
      <c r="BD1273" s="247" t="str">
        <f t="shared" si="146"/>
        <v/>
      </c>
      <c r="BE1273" s="247" t="str">
        <f t="shared" si="146"/>
        <v/>
      </c>
      <c r="BF1273" s="202" t="str">
        <f t="shared" si="146"/>
        <v>Non-Op</v>
      </c>
      <c r="BG1273" s="202" t="str">
        <f t="shared" si="142"/>
        <v>NO</v>
      </c>
      <c r="BH1273" s="202" t="str">
        <f t="shared" si="142"/>
        <v>NO</v>
      </c>
      <c r="BI1273" s="202" t="str">
        <f t="shared" si="141"/>
        <v/>
      </c>
      <c r="BK1273" s="202" t="b">
        <f t="shared" si="147"/>
        <v>1</v>
      </c>
      <c r="BL1273" s="202" t="b">
        <f t="shared" si="147"/>
        <v>1</v>
      </c>
      <c r="BM1273" s="202" t="b">
        <f t="shared" si="147"/>
        <v>1</v>
      </c>
      <c r="BN1273" s="202" t="b">
        <f t="shared" si="147"/>
        <v>1</v>
      </c>
      <c r="BO1273" s="202" t="b">
        <f t="shared" si="147"/>
        <v>1</v>
      </c>
      <c r="BP1273" s="202" t="b">
        <f t="shared" si="147"/>
        <v>1</v>
      </c>
      <c r="BQ1273" s="202" t="b">
        <f t="shared" si="147"/>
        <v>1</v>
      </c>
    </row>
    <row r="1274" spans="1:69" s="214" customFormat="1" ht="12" customHeight="1" x14ac:dyDescent="0.2">
      <c r="A1274" s="241">
        <v>25400002</v>
      </c>
      <c r="B1274" s="242" t="s">
        <v>2888</v>
      </c>
      <c r="C1274" s="243" t="s">
        <v>1553</v>
      </c>
      <c r="D1274" s="244" t="s">
        <v>478</v>
      </c>
      <c r="E1274" s="245"/>
      <c r="F1274" s="263">
        <v>43070</v>
      </c>
      <c r="G1274" s="244"/>
      <c r="H1274" s="247" t="s">
        <v>1684</v>
      </c>
      <c r="I1274" s="247" t="s">
        <v>1684</v>
      </c>
      <c r="J1274" s="247" t="s">
        <v>1684</v>
      </c>
      <c r="K1274" s="247" t="s">
        <v>478</v>
      </c>
      <c r="L1274" s="247" t="s">
        <v>1685</v>
      </c>
      <c r="M1274" s="247" t="s">
        <v>1685</v>
      </c>
      <c r="N1274" s="247" t="s">
        <v>1684</v>
      </c>
      <c r="O1274" s="248"/>
      <c r="P1274" s="249">
        <v>-302863232.91000003</v>
      </c>
      <c r="Q1274" s="249">
        <v>-302863232.91000003</v>
      </c>
      <c r="R1274" s="249">
        <v>-302863232.91000003</v>
      </c>
      <c r="S1274" s="249">
        <v>0</v>
      </c>
      <c r="T1274" s="249">
        <v>0</v>
      </c>
      <c r="U1274" s="249">
        <v>0</v>
      </c>
      <c r="V1274" s="249">
        <v>0</v>
      </c>
      <c r="W1274" s="249">
        <v>0</v>
      </c>
      <c r="X1274" s="249">
        <v>0</v>
      </c>
      <c r="Y1274" s="249">
        <v>0</v>
      </c>
      <c r="Z1274" s="249">
        <v>0</v>
      </c>
      <c r="AA1274" s="249">
        <v>0</v>
      </c>
      <c r="AB1274" s="249">
        <v>0</v>
      </c>
      <c r="AC1274" s="249"/>
      <c r="AD1274" s="249"/>
      <c r="AE1274" s="249">
        <v>-63096506.85625001</v>
      </c>
      <c r="AF1274" s="250"/>
      <c r="AG1274" s="251"/>
      <c r="AH1274" s="252"/>
      <c r="AI1274" s="252"/>
      <c r="AJ1274" s="252"/>
      <c r="AK1274" s="253">
        <v>-63096506.85625001</v>
      </c>
      <c r="AL1274" s="252">
        <v>-63096506.85625001</v>
      </c>
      <c r="AM1274" s="254"/>
      <c r="AN1274" s="252"/>
      <c r="AO1274" s="255">
        <v>0</v>
      </c>
      <c r="AP1274" s="252"/>
      <c r="AQ1274" s="256">
        <v>0</v>
      </c>
      <c r="AR1274" s="252"/>
      <c r="AS1274" s="252"/>
      <c r="AT1274" s="252"/>
      <c r="AU1274" s="253">
        <v>0</v>
      </c>
      <c r="AV1274" s="252">
        <v>0</v>
      </c>
      <c r="AW1274" s="254"/>
      <c r="AX1274" s="252"/>
      <c r="AY1274" s="254">
        <v>0</v>
      </c>
      <c r="AZ1274" s="258" t="s">
        <v>4906</v>
      </c>
      <c r="BA1274" s="404"/>
      <c r="BC1274" s="247" t="str">
        <f t="shared" si="146"/>
        <v/>
      </c>
      <c r="BD1274" s="247" t="str">
        <f t="shared" si="146"/>
        <v/>
      </c>
      <c r="BE1274" s="247" t="str">
        <f t="shared" si="146"/>
        <v/>
      </c>
      <c r="BF1274" s="202" t="str">
        <f t="shared" si="146"/>
        <v>Non-Op</v>
      </c>
      <c r="BG1274" s="202" t="str">
        <f t="shared" si="142"/>
        <v>NO</v>
      </c>
      <c r="BH1274" s="202" t="str">
        <f t="shared" si="142"/>
        <v>NO</v>
      </c>
      <c r="BI1274" s="202" t="str">
        <f t="shared" si="141"/>
        <v/>
      </c>
      <c r="BK1274" s="202" t="b">
        <f t="shared" si="147"/>
        <v>1</v>
      </c>
      <c r="BL1274" s="202" t="b">
        <f t="shared" si="147"/>
        <v>1</v>
      </c>
      <c r="BM1274" s="202" t="b">
        <f t="shared" si="147"/>
        <v>1</v>
      </c>
      <c r="BN1274" s="202" t="b">
        <f t="shared" si="147"/>
        <v>1</v>
      </c>
      <c r="BO1274" s="202" t="b">
        <f t="shared" si="147"/>
        <v>1</v>
      </c>
      <c r="BP1274" s="202" t="b">
        <f t="shared" si="147"/>
        <v>1</v>
      </c>
      <c r="BQ1274" s="202" t="b">
        <f t="shared" si="147"/>
        <v>1</v>
      </c>
    </row>
    <row r="1275" spans="1:69" s="214" customFormat="1" ht="12" customHeight="1" x14ac:dyDescent="0.2">
      <c r="A1275" s="241">
        <v>25400012</v>
      </c>
      <c r="B1275" s="242" t="s">
        <v>2889</v>
      </c>
      <c r="C1275" s="243" t="s">
        <v>1554</v>
      </c>
      <c r="D1275" s="244" t="s">
        <v>478</v>
      </c>
      <c r="E1275" s="245"/>
      <c r="F1275" s="263">
        <v>43070</v>
      </c>
      <c r="G1275" s="244"/>
      <c r="H1275" s="247" t="s">
        <v>1684</v>
      </c>
      <c r="I1275" s="247" t="s">
        <v>1684</v>
      </c>
      <c r="J1275" s="247" t="s">
        <v>1684</v>
      </c>
      <c r="K1275" s="247" t="s">
        <v>478</v>
      </c>
      <c r="L1275" s="247" t="s">
        <v>1685</v>
      </c>
      <c r="M1275" s="247" t="s">
        <v>1685</v>
      </c>
      <c r="N1275" s="247" t="s">
        <v>1684</v>
      </c>
      <c r="O1275" s="248"/>
      <c r="P1275" s="249">
        <v>-48056413.020000003</v>
      </c>
      <c r="Q1275" s="249">
        <v>-48056413.020000003</v>
      </c>
      <c r="R1275" s="249">
        <v>-48056413.020000003</v>
      </c>
      <c r="S1275" s="249">
        <v>-348655919.51999998</v>
      </c>
      <c r="T1275" s="249">
        <v>-347888377.29000002</v>
      </c>
      <c r="U1275" s="249">
        <v>-347096269.11000001</v>
      </c>
      <c r="V1275" s="249">
        <v>-346306130.41000003</v>
      </c>
      <c r="W1275" s="249">
        <v>-345539040.33999997</v>
      </c>
      <c r="X1275" s="249">
        <v>-344759182.94</v>
      </c>
      <c r="Y1275" s="249">
        <v>-297229771.67000002</v>
      </c>
      <c r="Z1275" s="249">
        <v>-296428790.88</v>
      </c>
      <c r="AA1275" s="249">
        <v>-295688521.75999999</v>
      </c>
      <c r="AB1275" s="249">
        <v>-341225134.06</v>
      </c>
      <c r="AC1275" s="249"/>
      <c r="AD1275" s="249"/>
      <c r="AE1275" s="249">
        <v>-271695466.95833331</v>
      </c>
      <c r="AF1275" s="250"/>
      <c r="AG1275" s="251"/>
      <c r="AH1275" s="252"/>
      <c r="AI1275" s="252"/>
      <c r="AJ1275" s="252"/>
      <c r="AK1275" s="253">
        <v>-271695466.95833331</v>
      </c>
      <c r="AL1275" s="252">
        <v>-271695466.95833331</v>
      </c>
      <c r="AM1275" s="254"/>
      <c r="AN1275" s="252"/>
      <c r="AO1275" s="255">
        <v>0</v>
      </c>
      <c r="AP1275" s="252"/>
      <c r="AQ1275" s="256">
        <v>-341225134.06</v>
      </c>
      <c r="AR1275" s="252"/>
      <c r="AS1275" s="252"/>
      <c r="AT1275" s="252"/>
      <c r="AU1275" s="253">
        <v>-341225134.06</v>
      </c>
      <c r="AV1275" s="252">
        <v>-341225134.06</v>
      </c>
      <c r="AW1275" s="254"/>
      <c r="AX1275" s="252"/>
      <c r="AY1275" s="254">
        <v>0</v>
      </c>
      <c r="AZ1275" s="258" t="s">
        <v>4906</v>
      </c>
      <c r="BA1275" s="404"/>
      <c r="BC1275" s="247" t="str">
        <f t="shared" si="146"/>
        <v/>
      </c>
      <c r="BD1275" s="247" t="str">
        <f t="shared" si="146"/>
        <v/>
      </c>
      <c r="BE1275" s="247" t="str">
        <f t="shared" si="146"/>
        <v/>
      </c>
      <c r="BF1275" s="202" t="str">
        <f t="shared" si="146"/>
        <v>Non-Op</v>
      </c>
      <c r="BG1275" s="202" t="str">
        <f t="shared" si="142"/>
        <v>NO</v>
      </c>
      <c r="BH1275" s="202" t="str">
        <f t="shared" si="142"/>
        <v>NO</v>
      </c>
      <c r="BI1275" s="202" t="str">
        <f t="shared" si="141"/>
        <v/>
      </c>
      <c r="BK1275" s="202" t="b">
        <f t="shared" si="147"/>
        <v>1</v>
      </c>
      <c r="BL1275" s="202" t="b">
        <f t="shared" si="147"/>
        <v>1</v>
      </c>
      <c r="BM1275" s="202" t="b">
        <f t="shared" si="147"/>
        <v>1</v>
      </c>
      <c r="BN1275" s="202" t="b">
        <f t="shared" si="147"/>
        <v>1</v>
      </c>
      <c r="BO1275" s="202" t="b">
        <f t="shared" si="147"/>
        <v>1</v>
      </c>
      <c r="BP1275" s="202" t="b">
        <f t="shared" si="147"/>
        <v>1</v>
      </c>
      <c r="BQ1275" s="202" t="b">
        <f t="shared" si="147"/>
        <v>1</v>
      </c>
    </row>
    <row r="1276" spans="1:69" s="214" customFormat="1" ht="12" customHeight="1" x14ac:dyDescent="0.2">
      <c r="A1276" s="239">
        <v>25400101</v>
      </c>
      <c r="B1276" s="240" t="s">
        <v>2890</v>
      </c>
      <c r="C1276" s="200" t="s">
        <v>1555</v>
      </c>
      <c r="D1276" s="201" t="s">
        <v>479</v>
      </c>
      <c r="E1276" s="170"/>
      <c r="F1276" s="200"/>
      <c r="G1276" s="201"/>
      <c r="H1276" s="202" t="s">
        <v>1684</v>
      </c>
      <c r="I1276" s="202" t="s">
        <v>1684</v>
      </c>
      <c r="J1276" s="202" t="s">
        <v>1684</v>
      </c>
      <c r="K1276" s="202" t="s">
        <v>1684</v>
      </c>
      <c r="L1276" s="202" t="s">
        <v>1685</v>
      </c>
      <c r="M1276" s="202" t="s">
        <v>479</v>
      </c>
      <c r="N1276" s="202" t="s">
        <v>479</v>
      </c>
      <c r="O1276" s="167"/>
      <c r="P1276" s="203">
        <v>-4577.9399999999996</v>
      </c>
      <c r="Q1276" s="203">
        <v>-4005.67</v>
      </c>
      <c r="R1276" s="203">
        <v>-3433.4</v>
      </c>
      <c r="S1276" s="203">
        <v>-2861.13</v>
      </c>
      <c r="T1276" s="203">
        <v>-2288.86</v>
      </c>
      <c r="U1276" s="203">
        <v>-1713.74</v>
      </c>
      <c r="V1276" s="203">
        <v>-1608.1</v>
      </c>
      <c r="W1276" s="203">
        <v>-1502.46</v>
      </c>
      <c r="X1276" s="203">
        <v>-1396.82</v>
      </c>
      <c r="Y1276" s="203">
        <v>-1291.18</v>
      </c>
      <c r="Z1276" s="203">
        <v>-1185.54</v>
      </c>
      <c r="AA1276" s="203">
        <v>-1079.9000000000001</v>
      </c>
      <c r="AB1276" s="203">
        <v>-974.26</v>
      </c>
      <c r="AC1276" s="203"/>
      <c r="AD1276" s="203"/>
      <c r="AE1276" s="203">
        <v>-2095.2416666666668</v>
      </c>
      <c r="AF1276" s="215"/>
      <c r="AG1276" s="216"/>
      <c r="AH1276" s="205"/>
      <c r="AI1276" s="205"/>
      <c r="AJ1276" s="205"/>
      <c r="AK1276" s="206"/>
      <c r="AL1276" s="205">
        <v>0</v>
      </c>
      <c r="AM1276" s="207"/>
      <c r="AN1276" s="205">
        <v>-2095.2416666666668</v>
      </c>
      <c r="AO1276" s="208">
        <v>-2095.2416666666668</v>
      </c>
      <c r="AP1276" s="209"/>
      <c r="AQ1276" s="210">
        <v>-974.26</v>
      </c>
      <c r="AR1276" s="205"/>
      <c r="AS1276" s="205"/>
      <c r="AT1276" s="205"/>
      <c r="AU1276" s="206"/>
      <c r="AV1276" s="205">
        <v>0</v>
      </c>
      <c r="AW1276" s="207"/>
      <c r="AX1276" s="205">
        <v>-974.26</v>
      </c>
      <c r="AY1276" s="207">
        <v>-974.26</v>
      </c>
      <c r="AZ1276" s="212"/>
      <c r="BA1276" s="404"/>
      <c r="BC1276" s="202" t="str">
        <f t="shared" si="146"/>
        <v/>
      </c>
      <c r="BD1276" s="202" t="str">
        <f t="shared" si="146"/>
        <v/>
      </c>
      <c r="BE1276" s="202" t="str">
        <f t="shared" si="146"/>
        <v/>
      </c>
      <c r="BF1276" s="202" t="str">
        <f t="shared" si="146"/>
        <v/>
      </c>
      <c r="BG1276" s="202" t="str">
        <f t="shared" si="142"/>
        <v>NO</v>
      </c>
      <c r="BH1276" s="202" t="str">
        <f t="shared" si="142"/>
        <v>W/C</v>
      </c>
      <c r="BI1276" s="202" t="str">
        <f t="shared" si="141"/>
        <v>W/C</v>
      </c>
      <c r="BK1276" s="202" t="b">
        <f t="shared" si="147"/>
        <v>1</v>
      </c>
      <c r="BL1276" s="202" t="b">
        <f t="shared" si="147"/>
        <v>1</v>
      </c>
      <c r="BM1276" s="202" t="b">
        <f t="shared" si="147"/>
        <v>1</v>
      </c>
      <c r="BN1276" s="202" t="b">
        <f t="shared" si="147"/>
        <v>1</v>
      </c>
      <c r="BO1276" s="202" t="b">
        <f t="shared" si="147"/>
        <v>1</v>
      </c>
      <c r="BP1276" s="202" t="b">
        <f t="shared" si="147"/>
        <v>1</v>
      </c>
      <c r="BQ1276" s="202" t="b">
        <f t="shared" si="147"/>
        <v>1</v>
      </c>
    </row>
    <row r="1277" spans="1:69" s="214" customFormat="1" ht="12" customHeight="1" x14ac:dyDescent="0.2">
      <c r="A1277" s="239">
        <v>25400111</v>
      </c>
      <c r="B1277" s="240" t="s">
        <v>2891</v>
      </c>
      <c r="C1277" s="200" t="s">
        <v>1555</v>
      </c>
      <c r="D1277" s="201" t="s">
        <v>479</v>
      </c>
      <c r="E1277" s="170"/>
      <c r="F1277" s="200"/>
      <c r="G1277" s="201"/>
      <c r="H1277" s="202" t="s">
        <v>1684</v>
      </c>
      <c r="I1277" s="202" t="s">
        <v>1684</v>
      </c>
      <c r="J1277" s="202" t="s">
        <v>1684</v>
      </c>
      <c r="K1277" s="202" t="s">
        <v>1684</v>
      </c>
      <c r="L1277" s="202" t="s">
        <v>1685</v>
      </c>
      <c r="M1277" s="202" t="s">
        <v>479</v>
      </c>
      <c r="N1277" s="202" t="s">
        <v>479</v>
      </c>
      <c r="O1277" s="167"/>
      <c r="P1277" s="203">
        <v>-1026.4100000000001</v>
      </c>
      <c r="Q1277" s="203">
        <v>-898.23</v>
      </c>
      <c r="R1277" s="203">
        <v>-770.05</v>
      </c>
      <c r="S1277" s="203">
        <v>-641.87</v>
      </c>
      <c r="T1277" s="203">
        <v>-513.69000000000005</v>
      </c>
      <c r="U1277" s="203">
        <v>-386.98</v>
      </c>
      <c r="V1277" s="203">
        <v>-363.33</v>
      </c>
      <c r="W1277" s="203">
        <v>-339.68</v>
      </c>
      <c r="X1277" s="203">
        <v>-316.02999999999997</v>
      </c>
      <c r="Y1277" s="203">
        <v>-292.38</v>
      </c>
      <c r="Z1277" s="203">
        <v>-268.73</v>
      </c>
      <c r="AA1277" s="203">
        <v>-245.08</v>
      </c>
      <c r="AB1277" s="203">
        <v>-221.43</v>
      </c>
      <c r="AC1277" s="203"/>
      <c r="AD1277" s="203"/>
      <c r="AE1277" s="203">
        <v>-471.66416666666663</v>
      </c>
      <c r="AF1277" s="215"/>
      <c r="AG1277" s="216"/>
      <c r="AH1277" s="205"/>
      <c r="AI1277" s="205"/>
      <c r="AJ1277" s="205"/>
      <c r="AK1277" s="206"/>
      <c r="AL1277" s="205">
        <v>0</v>
      </c>
      <c r="AM1277" s="207"/>
      <c r="AN1277" s="205">
        <v>-471.66416666666663</v>
      </c>
      <c r="AO1277" s="208">
        <v>-471.66416666666663</v>
      </c>
      <c r="AP1277" s="209"/>
      <c r="AQ1277" s="210">
        <v>-221.43</v>
      </c>
      <c r="AR1277" s="205"/>
      <c r="AS1277" s="205"/>
      <c r="AT1277" s="205"/>
      <c r="AU1277" s="206"/>
      <c r="AV1277" s="205">
        <v>0</v>
      </c>
      <c r="AW1277" s="207"/>
      <c r="AX1277" s="205">
        <v>-221.43</v>
      </c>
      <c r="AY1277" s="207">
        <v>-221.43</v>
      </c>
      <c r="AZ1277" s="212"/>
      <c r="BA1277" s="404"/>
      <c r="BC1277" s="202" t="str">
        <f t="shared" si="146"/>
        <v/>
      </c>
      <c r="BD1277" s="202" t="str">
        <f t="shared" si="146"/>
        <v/>
      </c>
      <c r="BE1277" s="202" t="str">
        <f t="shared" si="146"/>
        <v/>
      </c>
      <c r="BF1277" s="202" t="str">
        <f t="shared" si="146"/>
        <v/>
      </c>
      <c r="BG1277" s="202" t="str">
        <f t="shared" si="142"/>
        <v>NO</v>
      </c>
      <c r="BH1277" s="202" t="str">
        <f t="shared" si="142"/>
        <v>W/C</v>
      </c>
      <c r="BI1277" s="202" t="str">
        <f t="shared" si="141"/>
        <v>W/C</v>
      </c>
      <c r="BK1277" s="202" t="b">
        <f t="shared" si="147"/>
        <v>1</v>
      </c>
      <c r="BL1277" s="202" t="b">
        <f t="shared" si="147"/>
        <v>1</v>
      </c>
      <c r="BM1277" s="202" t="b">
        <f t="shared" si="147"/>
        <v>1</v>
      </c>
      <c r="BN1277" s="202" t="b">
        <f t="shared" si="147"/>
        <v>1</v>
      </c>
      <c r="BO1277" s="202" t="b">
        <f t="shared" si="147"/>
        <v>1</v>
      </c>
      <c r="BP1277" s="202" t="b">
        <f t="shared" si="147"/>
        <v>1</v>
      </c>
      <c r="BQ1277" s="202" t="b">
        <f t="shared" si="147"/>
        <v>1</v>
      </c>
    </row>
    <row r="1278" spans="1:69" s="214" customFormat="1" ht="12" customHeight="1" x14ac:dyDescent="0.2">
      <c r="A1278" s="239">
        <v>25400181</v>
      </c>
      <c r="B1278" s="240" t="s">
        <v>2892</v>
      </c>
      <c r="C1278" s="447" t="s">
        <v>1556</v>
      </c>
      <c r="D1278" s="201" t="s">
        <v>479</v>
      </c>
      <c r="E1278" s="170"/>
      <c r="F1278" s="448"/>
      <c r="G1278" s="201"/>
      <c r="H1278" s="202" t="s">
        <v>1684</v>
      </c>
      <c r="I1278" s="202" t="s">
        <v>1684</v>
      </c>
      <c r="J1278" s="202" t="s">
        <v>1684</v>
      </c>
      <c r="K1278" s="202" t="s">
        <v>1684</v>
      </c>
      <c r="L1278" s="202" t="s">
        <v>1685</v>
      </c>
      <c r="M1278" s="202" t="s">
        <v>479</v>
      </c>
      <c r="N1278" s="202" t="s">
        <v>479</v>
      </c>
      <c r="O1278" s="167"/>
      <c r="P1278" s="203">
        <v>-2907360</v>
      </c>
      <c r="Q1278" s="203">
        <v>-2821851</v>
      </c>
      <c r="R1278" s="203">
        <v>-2736342</v>
      </c>
      <c r="S1278" s="203">
        <v>-2650833</v>
      </c>
      <c r="T1278" s="203">
        <v>-2565324</v>
      </c>
      <c r="U1278" s="203">
        <v>-2479815</v>
      </c>
      <c r="V1278" s="203">
        <v>-2394306</v>
      </c>
      <c r="W1278" s="203">
        <v>-2308797</v>
      </c>
      <c r="X1278" s="203">
        <v>-2223288</v>
      </c>
      <c r="Y1278" s="203">
        <v>-2137779</v>
      </c>
      <c r="Z1278" s="203">
        <v>-2052270</v>
      </c>
      <c r="AA1278" s="203">
        <v>-1966761</v>
      </c>
      <c r="AB1278" s="203">
        <v>-1881252</v>
      </c>
      <c r="AC1278" s="203"/>
      <c r="AD1278" s="203"/>
      <c r="AE1278" s="203">
        <v>-2394306</v>
      </c>
      <c r="AF1278" s="215"/>
      <c r="AG1278" s="216"/>
      <c r="AH1278" s="205"/>
      <c r="AI1278" s="205"/>
      <c r="AJ1278" s="205"/>
      <c r="AK1278" s="206"/>
      <c r="AL1278" s="205">
        <v>0</v>
      </c>
      <c r="AM1278" s="207"/>
      <c r="AN1278" s="205">
        <v>-2394306</v>
      </c>
      <c r="AO1278" s="208">
        <v>-2394306</v>
      </c>
      <c r="AP1278" s="209"/>
      <c r="AQ1278" s="210">
        <v>-1881252</v>
      </c>
      <c r="AR1278" s="205"/>
      <c r="AS1278" s="205"/>
      <c r="AT1278" s="205"/>
      <c r="AU1278" s="206"/>
      <c r="AV1278" s="205">
        <v>0</v>
      </c>
      <c r="AW1278" s="207"/>
      <c r="AX1278" s="205">
        <v>-1881252</v>
      </c>
      <c r="AY1278" s="207">
        <v>-1881252</v>
      </c>
      <c r="AZ1278" s="212"/>
      <c r="BA1278" s="404"/>
      <c r="BC1278" s="202" t="str">
        <f t="shared" si="146"/>
        <v/>
      </c>
      <c r="BD1278" s="202" t="str">
        <f t="shared" si="146"/>
        <v/>
      </c>
      <c r="BE1278" s="202" t="str">
        <f t="shared" si="146"/>
        <v/>
      </c>
      <c r="BF1278" s="202" t="str">
        <f t="shared" si="146"/>
        <v/>
      </c>
      <c r="BG1278" s="202" t="str">
        <f t="shared" si="142"/>
        <v>NO</v>
      </c>
      <c r="BH1278" s="202" t="str">
        <f t="shared" si="142"/>
        <v>W/C</v>
      </c>
      <c r="BI1278" s="202" t="str">
        <f t="shared" si="141"/>
        <v>W/C</v>
      </c>
      <c r="BK1278" s="202" t="b">
        <f t="shared" si="147"/>
        <v>1</v>
      </c>
      <c r="BL1278" s="202" t="b">
        <f t="shared" si="147"/>
        <v>1</v>
      </c>
      <c r="BM1278" s="202" t="b">
        <f t="shared" si="147"/>
        <v>1</v>
      </c>
      <c r="BN1278" s="202" t="b">
        <f t="shared" si="147"/>
        <v>1</v>
      </c>
      <c r="BO1278" s="202" t="b">
        <f t="shared" si="147"/>
        <v>1</v>
      </c>
      <c r="BP1278" s="202" t="b">
        <f t="shared" si="147"/>
        <v>1</v>
      </c>
      <c r="BQ1278" s="202" t="b">
        <f t="shared" si="147"/>
        <v>1</v>
      </c>
    </row>
    <row r="1279" spans="1:69" s="214" customFormat="1" ht="12" customHeight="1" x14ac:dyDescent="0.2">
      <c r="A1279" s="239">
        <v>25400182</v>
      </c>
      <c r="B1279" s="240" t="s">
        <v>2893</v>
      </c>
      <c r="C1279" s="447" t="s">
        <v>1557</v>
      </c>
      <c r="D1279" s="201" t="s">
        <v>479</v>
      </c>
      <c r="E1279" s="170"/>
      <c r="F1279" s="448"/>
      <c r="G1279" s="201"/>
      <c r="H1279" s="202" t="s">
        <v>1684</v>
      </c>
      <c r="I1279" s="202" t="s">
        <v>1684</v>
      </c>
      <c r="J1279" s="202" t="s">
        <v>1684</v>
      </c>
      <c r="K1279" s="202" t="s">
        <v>1684</v>
      </c>
      <c r="L1279" s="202" t="s">
        <v>1685</v>
      </c>
      <c r="M1279" s="202" t="s">
        <v>479</v>
      </c>
      <c r="N1279" s="202" t="s">
        <v>479</v>
      </c>
      <c r="O1279" s="167"/>
      <c r="P1279" s="203">
        <v>-1555140</v>
      </c>
      <c r="Q1279" s="203">
        <v>-1509399</v>
      </c>
      <c r="R1279" s="203">
        <v>-1463658</v>
      </c>
      <c r="S1279" s="203">
        <v>-1417917</v>
      </c>
      <c r="T1279" s="203">
        <v>-1372176</v>
      </c>
      <c r="U1279" s="203">
        <v>-1326435</v>
      </c>
      <c r="V1279" s="203">
        <v>-1280694</v>
      </c>
      <c r="W1279" s="203">
        <v>-1234953</v>
      </c>
      <c r="X1279" s="203">
        <v>-1189212</v>
      </c>
      <c r="Y1279" s="203">
        <v>-1143471</v>
      </c>
      <c r="Z1279" s="203">
        <v>-1097730</v>
      </c>
      <c r="AA1279" s="203">
        <v>-1051989</v>
      </c>
      <c r="AB1279" s="203">
        <v>-1006248</v>
      </c>
      <c r="AC1279" s="203"/>
      <c r="AD1279" s="203"/>
      <c r="AE1279" s="203">
        <v>-1280694</v>
      </c>
      <c r="AF1279" s="215"/>
      <c r="AG1279" s="216"/>
      <c r="AH1279" s="205"/>
      <c r="AI1279" s="205"/>
      <c r="AJ1279" s="205"/>
      <c r="AK1279" s="206"/>
      <c r="AL1279" s="205">
        <v>0</v>
      </c>
      <c r="AM1279" s="207"/>
      <c r="AN1279" s="205">
        <v>-1280694</v>
      </c>
      <c r="AO1279" s="208">
        <v>-1280694</v>
      </c>
      <c r="AP1279" s="209"/>
      <c r="AQ1279" s="210">
        <v>-1006248</v>
      </c>
      <c r="AR1279" s="205"/>
      <c r="AS1279" s="205"/>
      <c r="AT1279" s="205"/>
      <c r="AU1279" s="206"/>
      <c r="AV1279" s="205">
        <v>0</v>
      </c>
      <c r="AW1279" s="207"/>
      <c r="AX1279" s="205">
        <v>-1006248</v>
      </c>
      <c r="AY1279" s="207">
        <v>-1006248</v>
      </c>
      <c r="AZ1279" s="212"/>
      <c r="BA1279" s="404"/>
      <c r="BC1279" s="202" t="str">
        <f t="shared" ref="BC1279:BF1310" si="148">IF(VALUE(AR1279),BC$7,IF(ISBLANK(AR1279),"",BC$7))</f>
        <v/>
      </c>
      <c r="BD1279" s="202" t="str">
        <f t="shared" si="148"/>
        <v/>
      </c>
      <c r="BE1279" s="202" t="str">
        <f t="shared" si="148"/>
        <v/>
      </c>
      <c r="BF1279" s="202" t="str">
        <f t="shared" si="148"/>
        <v/>
      </c>
      <c r="BG1279" s="202" t="str">
        <f t="shared" si="142"/>
        <v>NO</v>
      </c>
      <c r="BH1279" s="202" t="str">
        <f t="shared" si="142"/>
        <v>W/C</v>
      </c>
      <c r="BI1279" s="202" t="str">
        <f t="shared" si="141"/>
        <v>W/C</v>
      </c>
      <c r="BK1279" s="202" t="b">
        <f t="shared" si="147"/>
        <v>1</v>
      </c>
      <c r="BL1279" s="202" t="b">
        <f t="shared" si="147"/>
        <v>1</v>
      </c>
      <c r="BM1279" s="202" t="b">
        <f t="shared" si="147"/>
        <v>1</v>
      </c>
      <c r="BN1279" s="202" t="b">
        <f t="shared" si="147"/>
        <v>1</v>
      </c>
      <c r="BO1279" s="202" t="b">
        <f t="shared" si="147"/>
        <v>1</v>
      </c>
      <c r="BP1279" s="202" t="b">
        <f t="shared" si="147"/>
        <v>1</v>
      </c>
      <c r="BQ1279" s="202" t="b">
        <f t="shared" si="147"/>
        <v>1</v>
      </c>
    </row>
    <row r="1280" spans="1:69" s="214" customFormat="1" ht="12" customHeight="1" x14ac:dyDescent="0.2">
      <c r="A1280" s="239">
        <v>25400191</v>
      </c>
      <c r="B1280" s="240" t="s">
        <v>2894</v>
      </c>
      <c r="C1280" s="200" t="s">
        <v>236</v>
      </c>
      <c r="D1280" s="201" t="s">
        <v>476</v>
      </c>
      <c r="E1280" s="170"/>
      <c r="F1280" s="200"/>
      <c r="G1280" s="201"/>
      <c r="H1280" s="202" t="s">
        <v>1684</v>
      </c>
      <c r="I1280" s="202" t="s">
        <v>476</v>
      </c>
      <c r="J1280" s="202" t="s">
        <v>1684</v>
      </c>
      <c r="K1280" s="202" t="s">
        <v>1684</v>
      </c>
      <c r="L1280" s="202" t="s">
        <v>1685</v>
      </c>
      <c r="M1280" s="202" t="s">
        <v>1685</v>
      </c>
      <c r="N1280" s="202" t="s">
        <v>1684</v>
      </c>
      <c r="O1280" s="167"/>
      <c r="P1280" s="203">
        <v>-448022.26</v>
      </c>
      <c r="Q1280" s="203">
        <v>-403220.08</v>
      </c>
      <c r="R1280" s="203">
        <v>-358417.9</v>
      </c>
      <c r="S1280" s="203">
        <v>-313615.71999999997</v>
      </c>
      <c r="T1280" s="203">
        <v>-268813.53999999998</v>
      </c>
      <c r="U1280" s="203">
        <v>-224011.36</v>
      </c>
      <c r="V1280" s="203">
        <v>-179209.18</v>
      </c>
      <c r="W1280" s="203">
        <v>-134407</v>
      </c>
      <c r="X1280" s="203">
        <v>-89604.82</v>
      </c>
      <c r="Y1280" s="203">
        <v>-44802.64</v>
      </c>
      <c r="Z1280" s="203">
        <v>0</v>
      </c>
      <c r="AA1280" s="203">
        <v>0</v>
      </c>
      <c r="AB1280" s="203">
        <v>0</v>
      </c>
      <c r="AC1280" s="203"/>
      <c r="AD1280" s="203"/>
      <c r="AE1280" s="203">
        <v>-186676.11416666667</v>
      </c>
      <c r="AF1280" s="449" t="s">
        <v>237</v>
      </c>
      <c r="AG1280" s="450"/>
      <c r="AH1280" s="205"/>
      <c r="AI1280" s="205">
        <v>-186676.11416666667</v>
      </c>
      <c r="AJ1280" s="205"/>
      <c r="AK1280" s="206"/>
      <c r="AL1280" s="205">
        <v>-186676.11416666667</v>
      </c>
      <c r="AM1280" s="207"/>
      <c r="AN1280" s="205"/>
      <c r="AO1280" s="208">
        <v>0</v>
      </c>
      <c r="AP1280" s="209"/>
      <c r="AQ1280" s="210">
        <v>0</v>
      </c>
      <c r="AR1280" s="205"/>
      <c r="AS1280" s="205">
        <v>0</v>
      </c>
      <c r="AT1280" s="205"/>
      <c r="AU1280" s="206"/>
      <c r="AV1280" s="205">
        <v>0</v>
      </c>
      <c r="AW1280" s="207"/>
      <c r="AX1280" s="205"/>
      <c r="AY1280" s="207">
        <v>0</v>
      </c>
      <c r="AZ1280" s="212"/>
      <c r="BA1280" s="404"/>
      <c r="BC1280" s="202" t="str">
        <f t="shared" si="148"/>
        <v/>
      </c>
      <c r="BD1280" s="202" t="str">
        <f t="shared" si="148"/>
        <v>ERB</v>
      </c>
      <c r="BE1280" s="202" t="str">
        <f t="shared" si="148"/>
        <v/>
      </c>
      <c r="BF1280" s="202" t="str">
        <f t="shared" si="148"/>
        <v/>
      </c>
      <c r="BG1280" s="202" t="str">
        <f t="shared" si="142"/>
        <v>NO</v>
      </c>
      <c r="BH1280" s="202" t="str">
        <f t="shared" si="142"/>
        <v>NO</v>
      </c>
      <c r="BI1280" s="202" t="str">
        <f t="shared" si="141"/>
        <v/>
      </c>
      <c r="BK1280" s="202" t="b">
        <f t="shared" si="147"/>
        <v>1</v>
      </c>
      <c r="BL1280" s="202" t="b">
        <f t="shared" si="147"/>
        <v>1</v>
      </c>
      <c r="BM1280" s="202" t="b">
        <f t="shared" si="147"/>
        <v>1</v>
      </c>
      <c r="BN1280" s="202" t="b">
        <f t="shared" si="147"/>
        <v>1</v>
      </c>
      <c r="BO1280" s="202" t="b">
        <f t="shared" si="147"/>
        <v>1</v>
      </c>
      <c r="BP1280" s="202" t="b">
        <f t="shared" si="147"/>
        <v>1</v>
      </c>
      <c r="BQ1280" s="202" t="b">
        <f t="shared" si="147"/>
        <v>1</v>
      </c>
    </row>
    <row r="1281" spans="1:69" s="214" customFormat="1" ht="12" customHeight="1" x14ac:dyDescent="0.2">
      <c r="A1281" s="239">
        <v>25400201</v>
      </c>
      <c r="B1281" s="240" t="s">
        <v>2895</v>
      </c>
      <c r="C1281" s="200" t="s">
        <v>238</v>
      </c>
      <c r="D1281" s="201" t="s">
        <v>476</v>
      </c>
      <c r="E1281" s="170"/>
      <c r="F1281" s="200"/>
      <c r="G1281" s="201"/>
      <c r="H1281" s="202" t="s">
        <v>1684</v>
      </c>
      <c r="I1281" s="202" t="s">
        <v>476</v>
      </c>
      <c r="J1281" s="202" t="s">
        <v>1684</v>
      </c>
      <c r="K1281" s="202" t="s">
        <v>1684</v>
      </c>
      <c r="L1281" s="202" t="s">
        <v>1685</v>
      </c>
      <c r="M1281" s="202" t="s">
        <v>1685</v>
      </c>
      <c r="N1281" s="202" t="s">
        <v>1684</v>
      </c>
      <c r="O1281" s="167"/>
      <c r="P1281" s="203">
        <v>-326808.3</v>
      </c>
      <c r="Q1281" s="203">
        <v>-294127.49</v>
      </c>
      <c r="R1281" s="203">
        <v>-261446.68</v>
      </c>
      <c r="S1281" s="203">
        <v>-228765.87</v>
      </c>
      <c r="T1281" s="203">
        <v>-196085.06</v>
      </c>
      <c r="U1281" s="203">
        <v>-163404.25</v>
      </c>
      <c r="V1281" s="203">
        <v>-130723.44</v>
      </c>
      <c r="W1281" s="203">
        <v>-98042.63</v>
      </c>
      <c r="X1281" s="203">
        <v>-65361.82</v>
      </c>
      <c r="Y1281" s="203">
        <v>-32681.01</v>
      </c>
      <c r="Z1281" s="203">
        <v>0</v>
      </c>
      <c r="AA1281" s="203">
        <v>0</v>
      </c>
      <c r="AB1281" s="203">
        <v>0</v>
      </c>
      <c r="AC1281" s="203"/>
      <c r="AD1281" s="203"/>
      <c r="AE1281" s="203">
        <v>-136170.19999999998</v>
      </c>
      <c r="AF1281" s="449" t="s">
        <v>237</v>
      </c>
      <c r="AG1281" s="450"/>
      <c r="AH1281" s="205"/>
      <c r="AI1281" s="205">
        <v>-136170.19999999998</v>
      </c>
      <c r="AJ1281" s="205"/>
      <c r="AK1281" s="206"/>
      <c r="AL1281" s="205">
        <v>-136170.19999999998</v>
      </c>
      <c r="AM1281" s="207"/>
      <c r="AN1281" s="205"/>
      <c r="AO1281" s="208">
        <v>0</v>
      </c>
      <c r="AP1281" s="209"/>
      <c r="AQ1281" s="210">
        <v>0</v>
      </c>
      <c r="AR1281" s="205"/>
      <c r="AS1281" s="205">
        <v>0</v>
      </c>
      <c r="AT1281" s="205"/>
      <c r="AU1281" s="206"/>
      <c r="AV1281" s="205">
        <v>0</v>
      </c>
      <c r="AW1281" s="207"/>
      <c r="AX1281" s="205"/>
      <c r="AY1281" s="207">
        <v>0</v>
      </c>
      <c r="AZ1281" s="212"/>
      <c r="BA1281" s="404"/>
      <c r="BC1281" s="202" t="str">
        <f t="shared" si="148"/>
        <v/>
      </c>
      <c r="BD1281" s="202" t="str">
        <f t="shared" si="148"/>
        <v>ERB</v>
      </c>
      <c r="BE1281" s="202" t="str">
        <f t="shared" si="148"/>
        <v/>
      </c>
      <c r="BF1281" s="202" t="str">
        <f t="shared" si="148"/>
        <v/>
      </c>
      <c r="BG1281" s="202" t="str">
        <f t="shared" si="142"/>
        <v>NO</v>
      </c>
      <c r="BH1281" s="202" t="str">
        <f t="shared" si="142"/>
        <v>NO</v>
      </c>
      <c r="BI1281" s="202" t="str">
        <f t="shared" si="141"/>
        <v/>
      </c>
      <c r="BK1281" s="202" t="b">
        <f t="shared" si="147"/>
        <v>1</v>
      </c>
      <c r="BL1281" s="202" t="b">
        <f t="shared" si="147"/>
        <v>1</v>
      </c>
      <c r="BM1281" s="202" t="b">
        <f t="shared" si="147"/>
        <v>1</v>
      </c>
      <c r="BN1281" s="202" t="b">
        <f t="shared" si="147"/>
        <v>1</v>
      </c>
      <c r="BO1281" s="202" t="b">
        <f t="shared" si="147"/>
        <v>1</v>
      </c>
      <c r="BP1281" s="202" t="b">
        <f t="shared" si="147"/>
        <v>1</v>
      </c>
      <c r="BQ1281" s="202" t="b">
        <f t="shared" si="147"/>
        <v>1</v>
      </c>
    </row>
    <row r="1282" spans="1:69" s="214" customFormat="1" ht="12" customHeight="1" x14ac:dyDescent="0.2">
      <c r="A1282" s="239">
        <v>25400221</v>
      </c>
      <c r="B1282" s="240" t="s">
        <v>2896</v>
      </c>
      <c r="C1282" s="200" t="s">
        <v>1558</v>
      </c>
      <c r="D1282" s="201" t="s">
        <v>478</v>
      </c>
      <c r="E1282" s="170"/>
      <c r="F1282" s="200"/>
      <c r="G1282" s="201"/>
      <c r="H1282" s="202" t="s">
        <v>1684</v>
      </c>
      <c r="I1282" s="202" t="s">
        <v>1684</v>
      </c>
      <c r="J1282" s="202" t="s">
        <v>1684</v>
      </c>
      <c r="K1282" s="202" t="s">
        <v>478</v>
      </c>
      <c r="L1282" s="202" t="s">
        <v>1685</v>
      </c>
      <c r="M1282" s="202" t="s">
        <v>1685</v>
      </c>
      <c r="N1282" s="202" t="s">
        <v>1684</v>
      </c>
      <c r="O1282" s="167"/>
      <c r="P1282" s="203">
        <v>-1196228.01</v>
      </c>
      <c r="Q1282" s="203">
        <v>-621824.78</v>
      </c>
      <c r="R1282" s="203">
        <v>-755790.8</v>
      </c>
      <c r="S1282" s="203">
        <v>-826562.75</v>
      </c>
      <c r="T1282" s="203">
        <v>-914187.82</v>
      </c>
      <c r="U1282" s="203">
        <v>-912958.23</v>
      </c>
      <c r="V1282" s="203">
        <v>-899755.14</v>
      </c>
      <c r="W1282" s="203">
        <v>-1036672.43</v>
      </c>
      <c r="X1282" s="203">
        <v>-1026831.34</v>
      </c>
      <c r="Y1282" s="203">
        <v>-1017537.15</v>
      </c>
      <c r="Z1282" s="203">
        <v>-1162059.05</v>
      </c>
      <c r="AA1282" s="203">
        <v>-1160854.48</v>
      </c>
      <c r="AB1282" s="203">
        <v>-1324255.0900000001</v>
      </c>
      <c r="AC1282" s="203"/>
      <c r="AD1282" s="203"/>
      <c r="AE1282" s="203">
        <v>-966272.96000000008</v>
      </c>
      <c r="AF1282" s="449"/>
      <c r="AG1282" s="450"/>
      <c r="AH1282" s="205"/>
      <c r="AI1282" s="205"/>
      <c r="AJ1282" s="205"/>
      <c r="AK1282" s="206">
        <v>-966272.96000000008</v>
      </c>
      <c r="AL1282" s="205">
        <v>-966272.96000000008</v>
      </c>
      <c r="AM1282" s="207"/>
      <c r="AN1282" s="205"/>
      <c r="AO1282" s="208">
        <v>0</v>
      </c>
      <c r="AP1282" s="209"/>
      <c r="AQ1282" s="210">
        <v>-1324255.0900000001</v>
      </c>
      <c r="AR1282" s="205"/>
      <c r="AS1282" s="205"/>
      <c r="AT1282" s="205"/>
      <c r="AU1282" s="206">
        <v>-1324255.0900000001</v>
      </c>
      <c r="AV1282" s="205">
        <v>-1324255.0900000001</v>
      </c>
      <c r="AW1282" s="207"/>
      <c r="AX1282" s="205"/>
      <c r="AY1282" s="207">
        <v>0</v>
      </c>
      <c r="AZ1282" s="212" t="s">
        <v>4871</v>
      </c>
      <c r="BA1282" s="404"/>
      <c r="BC1282" s="202" t="str">
        <f t="shared" si="148"/>
        <v/>
      </c>
      <c r="BD1282" s="202" t="str">
        <f t="shared" si="148"/>
        <v/>
      </c>
      <c r="BE1282" s="202" t="str">
        <f t="shared" si="148"/>
        <v/>
      </c>
      <c r="BF1282" s="202" t="str">
        <f t="shared" si="148"/>
        <v>Non-Op</v>
      </c>
      <c r="BG1282" s="202" t="str">
        <f t="shared" si="142"/>
        <v>NO</v>
      </c>
      <c r="BH1282" s="202" t="str">
        <f t="shared" si="142"/>
        <v>NO</v>
      </c>
      <c r="BI1282" s="202" t="str">
        <f t="shared" si="141"/>
        <v/>
      </c>
      <c r="BK1282" s="202" t="b">
        <f t="shared" ref="BK1282:BQ1318" si="149">BC1282=H1282</f>
        <v>1</v>
      </c>
      <c r="BL1282" s="202" t="b">
        <f t="shared" si="149"/>
        <v>1</v>
      </c>
      <c r="BM1282" s="202" t="b">
        <f t="shared" si="149"/>
        <v>1</v>
      </c>
      <c r="BN1282" s="202" t="b">
        <f t="shared" si="149"/>
        <v>1</v>
      </c>
      <c r="BO1282" s="202" t="b">
        <f t="shared" si="149"/>
        <v>1</v>
      </c>
      <c r="BP1282" s="202" t="b">
        <f t="shared" si="149"/>
        <v>1</v>
      </c>
      <c r="BQ1282" s="202" t="b">
        <f t="shared" si="149"/>
        <v>1</v>
      </c>
    </row>
    <row r="1283" spans="1:69" s="214" customFormat="1" ht="12" customHeight="1" x14ac:dyDescent="0.2">
      <c r="A1283" s="239">
        <v>25400261</v>
      </c>
      <c r="B1283" s="240" t="s">
        <v>2897</v>
      </c>
      <c r="C1283" s="200" t="s">
        <v>1559</v>
      </c>
      <c r="D1283" s="201" t="s">
        <v>478</v>
      </c>
      <c r="E1283" s="170"/>
      <c r="F1283" s="200"/>
      <c r="G1283" s="201"/>
      <c r="H1283" s="202" t="s">
        <v>1684</v>
      </c>
      <c r="I1283" s="202" t="s">
        <v>1684</v>
      </c>
      <c r="J1283" s="202" t="s">
        <v>1684</v>
      </c>
      <c r="K1283" s="202" t="s">
        <v>478</v>
      </c>
      <c r="L1283" s="202" t="s">
        <v>1685</v>
      </c>
      <c r="M1283" s="202" t="s">
        <v>1685</v>
      </c>
      <c r="N1283" s="202" t="s">
        <v>1684</v>
      </c>
      <c r="O1283" s="167"/>
      <c r="P1283" s="203">
        <v>-93615823</v>
      </c>
      <c r="Q1283" s="203">
        <v>-93615823</v>
      </c>
      <c r="R1283" s="203">
        <v>-93615823</v>
      </c>
      <c r="S1283" s="203">
        <v>-93615823</v>
      </c>
      <c r="T1283" s="203">
        <v>-93615823</v>
      </c>
      <c r="U1283" s="203">
        <v>-93615823</v>
      </c>
      <c r="V1283" s="203">
        <v>-93615823</v>
      </c>
      <c r="W1283" s="203">
        <v>-93615823</v>
      </c>
      <c r="X1283" s="203">
        <v>-93615823</v>
      </c>
      <c r="Y1283" s="203">
        <v>-93615823</v>
      </c>
      <c r="Z1283" s="203">
        <v>-93615823</v>
      </c>
      <c r="AA1283" s="203">
        <v>-93615823</v>
      </c>
      <c r="AB1283" s="203">
        <v>-93615823</v>
      </c>
      <c r="AC1283" s="203"/>
      <c r="AD1283" s="203"/>
      <c r="AE1283" s="203">
        <v>-93615823</v>
      </c>
      <c r="AF1283" s="449"/>
      <c r="AG1283" s="450"/>
      <c r="AH1283" s="205"/>
      <c r="AI1283" s="205"/>
      <c r="AJ1283" s="205"/>
      <c r="AK1283" s="206">
        <v>-93615823</v>
      </c>
      <c r="AL1283" s="205">
        <v>-93615823</v>
      </c>
      <c r="AM1283" s="207"/>
      <c r="AN1283" s="205"/>
      <c r="AO1283" s="208">
        <v>0</v>
      </c>
      <c r="AP1283" s="209"/>
      <c r="AQ1283" s="210">
        <v>-93615823</v>
      </c>
      <c r="AR1283" s="205"/>
      <c r="AS1283" s="205"/>
      <c r="AT1283" s="205"/>
      <c r="AU1283" s="206">
        <v>-93615823</v>
      </c>
      <c r="AV1283" s="205">
        <v>-93615823</v>
      </c>
      <c r="AW1283" s="207"/>
      <c r="AX1283" s="205"/>
      <c r="AY1283" s="207">
        <v>0</v>
      </c>
      <c r="AZ1283" s="212" t="s">
        <v>4916</v>
      </c>
      <c r="BA1283" s="404"/>
      <c r="BC1283" s="202" t="str">
        <f t="shared" si="148"/>
        <v/>
      </c>
      <c r="BD1283" s="202" t="str">
        <f t="shared" si="148"/>
        <v/>
      </c>
      <c r="BE1283" s="202" t="str">
        <f t="shared" si="148"/>
        <v/>
      </c>
      <c r="BF1283" s="202" t="str">
        <f t="shared" si="148"/>
        <v>Non-Op</v>
      </c>
      <c r="BG1283" s="202" t="str">
        <f t="shared" si="142"/>
        <v>NO</v>
      </c>
      <c r="BH1283" s="202" t="str">
        <f t="shared" si="142"/>
        <v>NO</v>
      </c>
      <c r="BI1283" s="202" t="str">
        <f t="shared" si="141"/>
        <v/>
      </c>
      <c r="BK1283" s="202" t="b">
        <f t="shared" si="149"/>
        <v>1</v>
      </c>
      <c r="BL1283" s="202" t="b">
        <f t="shared" si="149"/>
        <v>1</v>
      </c>
      <c r="BM1283" s="202" t="b">
        <f t="shared" si="149"/>
        <v>1</v>
      </c>
      <c r="BN1283" s="202" t="b">
        <f t="shared" si="149"/>
        <v>1</v>
      </c>
      <c r="BO1283" s="202" t="b">
        <f t="shared" si="149"/>
        <v>1</v>
      </c>
      <c r="BP1283" s="202" t="b">
        <f t="shared" si="149"/>
        <v>1</v>
      </c>
      <c r="BQ1283" s="202" t="b">
        <f t="shared" si="149"/>
        <v>1</v>
      </c>
    </row>
    <row r="1284" spans="1:69" s="214" customFormat="1" ht="12" customHeight="1" x14ac:dyDescent="0.2">
      <c r="A1284" s="239">
        <v>25400291</v>
      </c>
      <c r="B1284" s="240" t="s">
        <v>2898</v>
      </c>
      <c r="C1284" s="200" t="s">
        <v>1560</v>
      </c>
      <c r="D1284" s="201" t="s">
        <v>478</v>
      </c>
      <c r="E1284" s="170"/>
      <c r="F1284" s="200"/>
      <c r="G1284" s="201"/>
      <c r="H1284" s="202" t="s">
        <v>1684</v>
      </c>
      <c r="I1284" s="202" t="s">
        <v>1684</v>
      </c>
      <c r="J1284" s="202" t="s">
        <v>1684</v>
      </c>
      <c r="K1284" s="202" t="s">
        <v>478</v>
      </c>
      <c r="L1284" s="202" t="s">
        <v>1685</v>
      </c>
      <c r="M1284" s="202" t="s">
        <v>1685</v>
      </c>
      <c r="N1284" s="202" t="s">
        <v>1684</v>
      </c>
      <c r="O1284" s="167"/>
      <c r="P1284" s="203">
        <v>15030.31</v>
      </c>
      <c r="Q1284" s="203">
        <v>-500411.62</v>
      </c>
      <c r="R1284" s="203">
        <v>-449510.32</v>
      </c>
      <c r="S1284" s="203">
        <v>-400070.83</v>
      </c>
      <c r="T1284" s="203">
        <v>-356589.69</v>
      </c>
      <c r="U1284" s="203">
        <v>-317639.38</v>
      </c>
      <c r="V1284" s="203">
        <v>-279397.88</v>
      </c>
      <c r="W1284" s="203">
        <v>-236929.26</v>
      </c>
      <c r="X1284" s="203">
        <v>-196427.84</v>
      </c>
      <c r="Y1284" s="203">
        <v>-159249.65</v>
      </c>
      <c r="Z1284" s="203">
        <v>-115877.17</v>
      </c>
      <c r="AA1284" s="203">
        <v>-68160.25</v>
      </c>
      <c r="AB1284" s="203">
        <v>-12577.56</v>
      </c>
      <c r="AC1284" s="203"/>
      <c r="AD1284" s="203"/>
      <c r="AE1284" s="203">
        <v>-256586.45958333326</v>
      </c>
      <c r="AF1284" s="449"/>
      <c r="AG1284" s="450"/>
      <c r="AH1284" s="205"/>
      <c r="AI1284" s="205"/>
      <c r="AJ1284" s="205"/>
      <c r="AK1284" s="206">
        <v>-256586.45958333326</v>
      </c>
      <c r="AL1284" s="205">
        <v>-256586.45958333326</v>
      </c>
      <c r="AM1284" s="207"/>
      <c r="AN1284" s="205"/>
      <c r="AO1284" s="208">
        <v>0</v>
      </c>
      <c r="AP1284" s="209"/>
      <c r="AQ1284" s="210">
        <v>-12577.56</v>
      </c>
      <c r="AR1284" s="205"/>
      <c r="AS1284" s="205"/>
      <c r="AT1284" s="205"/>
      <c r="AU1284" s="206">
        <v>-12577.56</v>
      </c>
      <c r="AV1284" s="205">
        <v>-12577.56</v>
      </c>
      <c r="AW1284" s="207"/>
      <c r="AX1284" s="205"/>
      <c r="AY1284" s="207">
        <v>0</v>
      </c>
      <c r="AZ1284" s="212" t="s">
        <v>4871</v>
      </c>
      <c r="BA1284" s="404"/>
      <c r="BC1284" s="202" t="str">
        <f t="shared" si="148"/>
        <v/>
      </c>
      <c r="BD1284" s="202" t="str">
        <f t="shared" si="148"/>
        <v/>
      </c>
      <c r="BE1284" s="202" t="str">
        <f t="shared" si="148"/>
        <v/>
      </c>
      <c r="BF1284" s="202" t="str">
        <f t="shared" si="148"/>
        <v>Non-Op</v>
      </c>
      <c r="BG1284" s="202" t="str">
        <f t="shared" si="142"/>
        <v>NO</v>
      </c>
      <c r="BH1284" s="202" t="str">
        <f t="shared" si="142"/>
        <v>NO</v>
      </c>
      <c r="BI1284" s="202" t="str">
        <f t="shared" si="141"/>
        <v/>
      </c>
      <c r="BK1284" s="202" t="b">
        <f t="shared" si="149"/>
        <v>1</v>
      </c>
      <c r="BL1284" s="202" t="b">
        <f t="shared" si="149"/>
        <v>1</v>
      </c>
      <c r="BM1284" s="202" t="b">
        <f t="shared" si="149"/>
        <v>1</v>
      </c>
      <c r="BN1284" s="202" t="b">
        <f t="shared" si="149"/>
        <v>1</v>
      </c>
      <c r="BO1284" s="202" t="b">
        <f t="shared" si="149"/>
        <v>1</v>
      </c>
      <c r="BP1284" s="202" t="b">
        <f t="shared" si="149"/>
        <v>1</v>
      </c>
      <c r="BQ1284" s="202" t="b">
        <f t="shared" si="149"/>
        <v>1</v>
      </c>
    </row>
    <row r="1285" spans="1:69" s="214" customFormat="1" ht="12" customHeight="1" x14ac:dyDescent="0.2">
      <c r="A1285" s="239">
        <v>25400301</v>
      </c>
      <c r="B1285" s="240" t="s">
        <v>2899</v>
      </c>
      <c r="C1285" s="200" t="s">
        <v>1561</v>
      </c>
      <c r="D1285" s="201" t="s">
        <v>478</v>
      </c>
      <c r="E1285" s="170"/>
      <c r="F1285" s="200"/>
      <c r="G1285" s="201"/>
      <c r="H1285" s="202" t="s">
        <v>1684</v>
      </c>
      <c r="I1285" s="202" t="s">
        <v>1684</v>
      </c>
      <c r="J1285" s="202" t="s">
        <v>1684</v>
      </c>
      <c r="K1285" s="202" t="s">
        <v>478</v>
      </c>
      <c r="L1285" s="202" t="s">
        <v>1685</v>
      </c>
      <c r="M1285" s="202" t="s">
        <v>1685</v>
      </c>
      <c r="N1285" s="202" t="s">
        <v>1684</v>
      </c>
      <c r="O1285" s="167"/>
      <c r="P1285" s="203">
        <v>-28669.360000000001</v>
      </c>
      <c r="Q1285" s="203">
        <v>-58588.45</v>
      </c>
      <c r="R1285" s="203">
        <v>-53155.02</v>
      </c>
      <c r="S1285" s="203">
        <v>-47665.72</v>
      </c>
      <c r="T1285" s="203">
        <v>-42829.64</v>
      </c>
      <c r="U1285" s="203">
        <v>-38457.49</v>
      </c>
      <c r="V1285" s="203">
        <v>-34193.870000000003</v>
      </c>
      <c r="W1285" s="203">
        <v>-28842.89</v>
      </c>
      <c r="X1285" s="203">
        <v>-23561.82</v>
      </c>
      <c r="Y1285" s="203">
        <v>-18573.02</v>
      </c>
      <c r="Z1285" s="203">
        <v>-12411.31</v>
      </c>
      <c r="AA1285" s="203">
        <v>-5330.54</v>
      </c>
      <c r="AB1285" s="203">
        <v>3242.48</v>
      </c>
      <c r="AC1285" s="203"/>
      <c r="AD1285" s="203"/>
      <c r="AE1285" s="203">
        <v>-31360.267500000002</v>
      </c>
      <c r="AF1285" s="449"/>
      <c r="AG1285" s="450"/>
      <c r="AH1285" s="205"/>
      <c r="AI1285" s="205"/>
      <c r="AJ1285" s="205"/>
      <c r="AK1285" s="206">
        <v>-31360.267500000002</v>
      </c>
      <c r="AL1285" s="205">
        <v>-31360.267500000002</v>
      </c>
      <c r="AM1285" s="207"/>
      <c r="AN1285" s="205"/>
      <c r="AO1285" s="208">
        <v>0</v>
      </c>
      <c r="AP1285" s="209"/>
      <c r="AQ1285" s="210">
        <v>3242.48</v>
      </c>
      <c r="AR1285" s="205"/>
      <c r="AS1285" s="205"/>
      <c r="AT1285" s="205"/>
      <c r="AU1285" s="206">
        <v>3242.48</v>
      </c>
      <c r="AV1285" s="205">
        <v>3242.48</v>
      </c>
      <c r="AW1285" s="207"/>
      <c r="AX1285" s="205"/>
      <c r="AY1285" s="207">
        <v>0</v>
      </c>
      <c r="AZ1285" s="212" t="s">
        <v>4871</v>
      </c>
      <c r="BA1285" s="404"/>
      <c r="BC1285" s="202" t="str">
        <f t="shared" si="148"/>
        <v/>
      </c>
      <c r="BD1285" s="202" t="str">
        <f t="shared" si="148"/>
        <v/>
      </c>
      <c r="BE1285" s="202" t="str">
        <f t="shared" si="148"/>
        <v/>
      </c>
      <c r="BF1285" s="202" t="str">
        <f t="shared" si="148"/>
        <v>Non-Op</v>
      </c>
      <c r="BG1285" s="202" t="str">
        <f t="shared" si="142"/>
        <v>NO</v>
      </c>
      <c r="BH1285" s="202" t="str">
        <f t="shared" si="142"/>
        <v>NO</v>
      </c>
      <c r="BI1285" s="202" t="str">
        <f t="shared" si="141"/>
        <v/>
      </c>
      <c r="BK1285" s="202" t="b">
        <f t="shared" si="149"/>
        <v>1</v>
      </c>
      <c r="BL1285" s="202" t="b">
        <f t="shared" si="149"/>
        <v>1</v>
      </c>
      <c r="BM1285" s="202" t="b">
        <f t="shared" si="149"/>
        <v>1</v>
      </c>
      <c r="BN1285" s="202" t="b">
        <f t="shared" si="149"/>
        <v>1</v>
      </c>
      <c r="BO1285" s="202" t="b">
        <f t="shared" si="149"/>
        <v>1</v>
      </c>
      <c r="BP1285" s="202" t="b">
        <f t="shared" si="149"/>
        <v>1</v>
      </c>
      <c r="BQ1285" s="202" t="b">
        <f t="shared" si="149"/>
        <v>1</v>
      </c>
    </row>
    <row r="1286" spans="1:69" s="214" customFormat="1" ht="12" customHeight="1" x14ac:dyDescent="0.2">
      <c r="A1286" s="239">
        <v>25400311</v>
      </c>
      <c r="B1286" s="240" t="s">
        <v>2900</v>
      </c>
      <c r="C1286" s="200" t="s">
        <v>1562</v>
      </c>
      <c r="D1286" s="201" t="s">
        <v>478</v>
      </c>
      <c r="E1286" s="170"/>
      <c r="F1286" s="200"/>
      <c r="G1286" s="201"/>
      <c r="H1286" s="202" t="s">
        <v>1684</v>
      </c>
      <c r="I1286" s="202" t="s">
        <v>1684</v>
      </c>
      <c r="J1286" s="202" t="s">
        <v>1684</v>
      </c>
      <c r="K1286" s="202" t="s">
        <v>478</v>
      </c>
      <c r="L1286" s="202" t="s">
        <v>1685</v>
      </c>
      <c r="M1286" s="202" t="s">
        <v>1685</v>
      </c>
      <c r="N1286" s="202" t="s">
        <v>1684</v>
      </c>
      <c r="O1286" s="167"/>
      <c r="P1286" s="203">
        <v>-41961.24</v>
      </c>
      <c r="Q1286" s="203">
        <v>-15966.94</v>
      </c>
      <c r="R1286" s="203">
        <v>-19807.04</v>
      </c>
      <c r="S1286" s="203">
        <v>-24217.85</v>
      </c>
      <c r="T1286" s="203">
        <v>-29070.19</v>
      </c>
      <c r="U1286" s="203">
        <v>-34163.360000000001</v>
      </c>
      <c r="V1286" s="203">
        <v>-39256.53</v>
      </c>
      <c r="W1286" s="203">
        <v>-44654.32</v>
      </c>
      <c r="X1286" s="203">
        <v>-50406.34</v>
      </c>
      <c r="Y1286" s="203">
        <v>-56105.02</v>
      </c>
      <c r="Z1286" s="203">
        <v>-62180.639999999999</v>
      </c>
      <c r="AA1286" s="203">
        <v>-68655.759999999995</v>
      </c>
      <c r="AB1286" s="203">
        <v>-75583</v>
      </c>
      <c r="AC1286" s="203"/>
      <c r="AD1286" s="203"/>
      <c r="AE1286" s="203">
        <v>-41938.00916666667</v>
      </c>
      <c r="AF1286" s="449"/>
      <c r="AG1286" s="450"/>
      <c r="AH1286" s="205"/>
      <c r="AI1286" s="205"/>
      <c r="AJ1286" s="205"/>
      <c r="AK1286" s="206">
        <v>-41938.00916666667</v>
      </c>
      <c r="AL1286" s="205">
        <v>-41938.00916666667</v>
      </c>
      <c r="AM1286" s="207"/>
      <c r="AN1286" s="205"/>
      <c r="AO1286" s="208">
        <v>0</v>
      </c>
      <c r="AP1286" s="209"/>
      <c r="AQ1286" s="210">
        <v>-75583</v>
      </c>
      <c r="AR1286" s="205"/>
      <c r="AS1286" s="205"/>
      <c r="AT1286" s="205"/>
      <c r="AU1286" s="206">
        <v>-75583</v>
      </c>
      <c r="AV1286" s="205">
        <v>-75583</v>
      </c>
      <c r="AW1286" s="207"/>
      <c r="AX1286" s="205"/>
      <c r="AY1286" s="207">
        <v>0</v>
      </c>
      <c r="AZ1286" s="212" t="s">
        <v>4871</v>
      </c>
      <c r="BA1286" s="404"/>
      <c r="BC1286" s="202" t="str">
        <f t="shared" si="148"/>
        <v/>
      </c>
      <c r="BD1286" s="202" t="str">
        <f t="shared" si="148"/>
        <v/>
      </c>
      <c r="BE1286" s="202" t="str">
        <f t="shared" si="148"/>
        <v/>
      </c>
      <c r="BF1286" s="202" t="str">
        <f t="shared" si="148"/>
        <v>Non-Op</v>
      </c>
      <c r="BG1286" s="202" t="str">
        <f t="shared" si="142"/>
        <v>NO</v>
      </c>
      <c r="BH1286" s="202" t="str">
        <f t="shared" si="142"/>
        <v>NO</v>
      </c>
      <c r="BI1286" s="202" t="str">
        <f t="shared" ref="BI1286:BI1332" si="150">IF(OR(CONCATENATE(BG1286,BH1286)="NOW/C",CONCATENATE(BG1286,BH1286)="W/CNO"),"W/C","")</f>
        <v/>
      </c>
      <c r="BK1286" s="202" t="b">
        <f t="shared" si="149"/>
        <v>1</v>
      </c>
      <c r="BL1286" s="202" t="b">
        <f t="shared" si="149"/>
        <v>1</v>
      </c>
      <c r="BM1286" s="202" t="b">
        <f t="shared" si="149"/>
        <v>1</v>
      </c>
      <c r="BN1286" s="202" t="b">
        <f t="shared" si="149"/>
        <v>1</v>
      </c>
      <c r="BO1286" s="202" t="b">
        <f t="shared" si="149"/>
        <v>1</v>
      </c>
      <c r="BP1286" s="202" t="b">
        <f t="shared" si="149"/>
        <v>1</v>
      </c>
      <c r="BQ1286" s="202" t="b">
        <f t="shared" si="149"/>
        <v>1</v>
      </c>
    </row>
    <row r="1287" spans="1:69" s="214" customFormat="1" ht="12" customHeight="1" x14ac:dyDescent="0.2">
      <c r="A1287" s="239">
        <v>25400321</v>
      </c>
      <c r="B1287" s="240" t="s">
        <v>2901</v>
      </c>
      <c r="C1287" s="200" t="s">
        <v>1563</v>
      </c>
      <c r="D1287" s="201" t="s">
        <v>478</v>
      </c>
      <c r="E1287" s="170"/>
      <c r="F1287" s="200"/>
      <c r="G1287" s="201"/>
      <c r="H1287" s="202" t="s">
        <v>1684</v>
      </c>
      <c r="I1287" s="202" t="s">
        <v>1684</v>
      </c>
      <c r="J1287" s="202" t="s">
        <v>1684</v>
      </c>
      <c r="K1287" s="202" t="s">
        <v>478</v>
      </c>
      <c r="L1287" s="202" t="s">
        <v>1685</v>
      </c>
      <c r="M1287" s="202" t="s">
        <v>1685</v>
      </c>
      <c r="N1287" s="202" t="s">
        <v>1684</v>
      </c>
      <c r="O1287" s="167"/>
      <c r="P1287" s="203">
        <v>-33158.11</v>
      </c>
      <c r="Q1287" s="203">
        <v>-51968.81</v>
      </c>
      <c r="R1287" s="203">
        <v>-52447.94</v>
      </c>
      <c r="S1287" s="203">
        <v>-53511.85</v>
      </c>
      <c r="T1287" s="203">
        <v>-57883.42</v>
      </c>
      <c r="U1287" s="203">
        <v>-36852.870000000003</v>
      </c>
      <c r="V1287" s="203">
        <v>-41069.99</v>
      </c>
      <c r="W1287" s="203">
        <v>-40550.769999999997</v>
      </c>
      <c r="X1287" s="203">
        <v>-40002.11</v>
      </c>
      <c r="Y1287" s="203">
        <v>-40571.82</v>
      </c>
      <c r="Z1287" s="203">
        <v>-34856.300000000003</v>
      </c>
      <c r="AA1287" s="203">
        <v>-24038.1</v>
      </c>
      <c r="AB1287" s="203">
        <v>-5203.54</v>
      </c>
      <c r="AC1287" s="203"/>
      <c r="AD1287" s="203"/>
      <c r="AE1287" s="203">
        <v>-41077.900416666664</v>
      </c>
      <c r="AF1287" s="204"/>
      <c r="AG1287" s="416"/>
      <c r="AH1287" s="205"/>
      <c r="AI1287" s="205"/>
      <c r="AJ1287" s="205"/>
      <c r="AK1287" s="206">
        <v>-41077.900416666664</v>
      </c>
      <c r="AL1287" s="205">
        <v>-41077.900416666664</v>
      </c>
      <c r="AM1287" s="207"/>
      <c r="AN1287" s="205"/>
      <c r="AO1287" s="208">
        <v>0</v>
      </c>
      <c r="AP1287" s="209"/>
      <c r="AQ1287" s="210">
        <v>-5203.54</v>
      </c>
      <c r="AR1287" s="205"/>
      <c r="AS1287" s="205"/>
      <c r="AT1287" s="205"/>
      <c r="AU1287" s="206">
        <v>-5203.54</v>
      </c>
      <c r="AV1287" s="205">
        <v>-5203.54</v>
      </c>
      <c r="AW1287" s="207"/>
      <c r="AX1287" s="205"/>
      <c r="AY1287" s="207">
        <v>0</v>
      </c>
      <c r="AZ1287" s="212" t="s">
        <v>4882</v>
      </c>
      <c r="BA1287" s="404"/>
      <c r="BC1287" s="202" t="str">
        <f t="shared" si="148"/>
        <v/>
      </c>
      <c r="BD1287" s="202" t="str">
        <f t="shared" si="148"/>
        <v/>
      </c>
      <c r="BE1287" s="202" t="str">
        <f t="shared" si="148"/>
        <v/>
      </c>
      <c r="BF1287" s="202" t="str">
        <f t="shared" si="148"/>
        <v>Non-Op</v>
      </c>
      <c r="BG1287" s="202" t="str">
        <f t="shared" si="142"/>
        <v>NO</v>
      </c>
      <c r="BH1287" s="202" t="str">
        <f t="shared" si="142"/>
        <v>NO</v>
      </c>
      <c r="BI1287" s="202" t="str">
        <f t="shared" si="150"/>
        <v/>
      </c>
      <c r="BK1287" s="202" t="b">
        <f t="shared" si="149"/>
        <v>1</v>
      </c>
      <c r="BL1287" s="202" t="b">
        <f t="shared" si="149"/>
        <v>1</v>
      </c>
      <c r="BM1287" s="202" t="b">
        <f t="shared" si="149"/>
        <v>1</v>
      </c>
      <c r="BN1287" s="202" t="b">
        <f t="shared" si="149"/>
        <v>1</v>
      </c>
      <c r="BO1287" s="202" t="b">
        <f t="shared" si="149"/>
        <v>1</v>
      </c>
      <c r="BP1287" s="202" t="b">
        <f t="shared" si="149"/>
        <v>1</v>
      </c>
      <c r="BQ1287" s="202" t="b">
        <f t="shared" si="149"/>
        <v>1</v>
      </c>
    </row>
    <row r="1288" spans="1:69" s="214" customFormat="1" ht="12" customHeight="1" x14ac:dyDescent="0.2">
      <c r="A1288" s="239">
        <v>25400331</v>
      </c>
      <c r="B1288" s="240" t="s">
        <v>2902</v>
      </c>
      <c r="C1288" s="200" t="s">
        <v>1564</v>
      </c>
      <c r="D1288" s="201" t="s">
        <v>478</v>
      </c>
      <c r="E1288" s="170"/>
      <c r="F1288" s="200"/>
      <c r="G1288" s="201"/>
      <c r="H1288" s="202" t="s">
        <v>1684</v>
      </c>
      <c r="I1288" s="202" t="s">
        <v>1684</v>
      </c>
      <c r="J1288" s="202" t="s">
        <v>1684</v>
      </c>
      <c r="K1288" s="202" t="s">
        <v>478</v>
      </c>
      <c r="L1288" s="202" t="s">
        <v>1685</v>
      </c>
      <c r="M1288" s="202" t="s">
        <v>1685</v>
      </c>
      <c r="N1288" s="202" t="s">
        <v>1684</v>
      </c>
      <c r="O1288" s="167"/>
      <c r="P1288" s="203">
        <v>-345978.61</v>
      </c>
      <c r="Q1288" s="203">
        <v>-454605.47</v>
      </c>
      <c r="R1288" s="203">
        <v>-436529.24</v>
      </c>
      <c r="S1288" s="203">
        <v>-455696.78</v>
      </c>
      <c r="T1288" s="203">
        <v>-560965.54</v>
      </c>
      <c r="U1288" s="203">
        <v>-221808.83</v>
      </c>
      <c r="V1288" s="203">
        <v>-363920.74</v>
      </c>
      <c r="W1288" s="203">
        <v>-435409.61</v>
      </c>
      <c r="X1288" s="203">
        <v>-524374.41</v>
      </c>
      <c r="Y1288" s="203">
        <v>-651030.39</v>
      </c>
      <c r="Z1288" s="203">
        <v>-678125.29</v>
      </c>
      <c r="AA1288" s="203">
        <v>-629961.48</v>
      </c>
      <c r="AB1288" s="203">
        <v>-454936.26</v>
      </c>
      <c r="AC1288" s="203"/>
      <c r="AD1288" s="203"/>
      <c r="AE1288" s="203">
        <v>-484407.10124999989</v>
      </c>
      <c r="AF1288" s="204"/>
      <c r="AG1288" s="416"/>
      <c r="AH1288" s="205"/>
      <c r="AI1288" s="205"/>
      <c r="AJ1288" s="205"/>
      <c r="AK1288" s="206">
        <v>-484407.10124999989</v>
      </c>
      <c r="AL1288" s="205">
        <v>-484407.10124999989</v>
      </c>
      <c r="AM1288" s="207"/>
      <c r="AN1288" s="205"/>
      <c r="AO1288" s="208">
        <v>0</v>
      </c>
      <c r="AP1288" s="209"/>
      <c r="AQ1288" s="210">
        <v>-454936.26</v>
      </c>
      <c r="AR1288" s="205"/>
      <c r="AS1288" s="205"/>
      <c r="AT1288" s="205"/>
      <c r="AU1288" s="206">
        <v>-454936.26</v>
      </c>
      <c r="AV1288" s="205">
        <v>-454936.26</v>
      </c>
      <c r="AW1288" s="207"/>
      <c r="AX1288" s="205"/>
      <c r="AY1288" s="207">
        <v>0</v>
      </c>
      <c r="AZ1288" s="212" t="s">
        <v>4882</v>
      </c>
      <c r="BA1288" s="404"/>
      <c r="BC1288" s="202" t="str">
        <f t="shared" si="148"/>
        <v/>
      </c>
      <c r="BD1288" s="202" t="str">
        <f t="shared" si="148"/>
        <v/>
      </c>
      <c r="BE1288" s="202" t="str">
        <f t="shared" si="148"/>
        <v/>
      </c>
      <c r="BF1288" s="202" t="str">
        <f t="shared" si="148"/>
        <v>Non-Op</v>
      </c>
      <c r="BG1288" s="202" t="str">
        <f t="shared" si="142"/>
        <v>NO</v>
      </c>
      <c r="BH1288" s="202" t="str">
        <f t="shared" si="142"/>
        <v>NO</v>
      </c>
      <c r="BI1288" s="202" t="str">
        <f t="shared" si="150"/>
        <v/>
      </c>
      <c r="BK1288" s="202" t="b">
        <f t="shared" si="149"/>
        <v>1</v>
      </c>
      <c r="BL1288" s="202" t="b">
        <f t="shared" si="149"/>
        <v>1</v>
      </c>
      <c r="BM1288" s="202" t="b">
        <f t="shared" si="149"/>
        <v>1</v>
      </c>
      <c r="BN1288" s="202" t="b">
        <f t="shared" si="149"/>
        <v>1</v>
      </c>
      <c r="BO1288" s="202" t="b">
        <f t="shared" si="149"/>
        <v>1</v>
      </c>
      <c r="BP1288" s="202" t="b">
        <f t="shared" si="149"/>
        <v>1</v>
      </c>
      <c r="BQ1288" s="202" t="b">
        <f t="shared" si="149"/>
        <v>1</v>
      </c>
    </row>
    <row r="1289" spans="1:69" s="214" customFormat="1" ht="12" customHeight="1" x14ac:dyDescent="0.2">
      <c r="A1289" s="239">
        <v>25400341</v>
      </c>
      <c r="B1289" s="240" t="s">
        <v>2903</v>
      </c>
      <c r="C1289" s="200" t="s">
        <v>1565</v>
      </c>
      <c r="D1289" s="201" t="s">
        <v>478</v>
      </c>
      <c r="E1289" s="170"/>
      <c r="F1289" s="200"/>
      <c r="G1289" s="201"/>
      <c r="H1289" s="202" t="s">
        <v>1684</v>
      </c>
      <c r="I1289" s="202" t="s">
        <v>1684</v>
      </c>
      <c r="J1289" s="202" t="s">
        <v>1684</v>
      </c>
      <c r="K1289" s="202" t="s">
        <v>478</v>
      </c>
      <c r="L1289" s="202" t="s">
        <v>1685</v>
      </c>
      <c r="M1289" s="202" t="s">
        <v>1685</v>
      </c>
      <c r="N1289" s="202" t="s">
        <v>1684</v>
      </c>
      <c r="O1289" s="167"/>
      <c r="P1289" s="203">
        <v>-5571892.9400000004</v>
      </c>
      <c r="Q1289" s="203">
        <v>-2236315.69</v>
      </c>
      <c r="R1289" s="203">
        <v>-2402159.96</v>
      </c>
      <c r="S1289" s="203">
        <v>-2722276.13</v>
      </c>
      <c r="T1289" s="203">
        <v>-3407471.78</v>
      </c>
      <c r="U1289" s="203">
        <v>0</v>
      </c>
      <c r="V1289" s="203">
        <v>0</v>
      </c>
      <c r="W1289" s="203">
        <v>0</v>
      </c>
      <c r="X1289" s="203">
        <v>0</v>
      </c>
      <c r="Y1289" s="203">
        <v>0</v>
      </c>
      <c r="Z1289" s="203">
        <v>0</v>
      </c>
      <c r="AA1289" s="203">
        <v>0</v>
      </c>
      <c r="AB1289" s="203">
        <v>0</v>
      </c>
      <c r="AC1289" s="203"/>
      <c r="AD1289" s="203"/>
      <c r="AE1289" s="203">
        <v>-1129514.1691666667</v>
      </c>
      <c r="AF1289" s="270"/>
      <c r="AG1289" s="271"/>
      <c r="AH1289" s="205"/>
      <c r="AI1289" s="205"/>
      <c r="AJ1289" s="205"/>
      <c r="AK1289" s="206">
        <v>-1129514.1691666667</v>
      </c>
      <c r="AL1289" s="205">
        <v>-1129514.1691666667</v>
      </c>
      <c r="AM1289" s="207"/>
      <c r="AN1289" s="205"/>
      <c r="AO1289" s="208">
        <v>0</v>
      </c>
      <c r="AP1289" s="209"/>
      <c r="AQ1289" s="210">
        <v>0</v>
      </c>
      <c r="AR1289" s="205"/>
      <c r="AS1289" s="205"/>
      <c r="AT1289" s="205"/>
      <c r="AU1289" s="206">
        <v>0</v>
      </c>
      <c r="AV1289" s="205">
        <v>0</v>
      </c>
      <c r="AW1289" s="207"/>
      <c r="AX1289" s="205"/>
      <c r="AY1289" s="207">
        <v>0</v>
      </c>
      <c r="AZ1289" s="212" t="s">
        <v>4909</v>
      </c>
      <c r="BA1289" s="404"/>
      <c r="BC1289" s="202" t="str">
        <f t="shared" si="148"/>
        <v/>
      </c>
      <c r="BD1289" s="202" t="str">
        <f t="shared" si="148"/>
        <v/>
      </c>
      <c r="BE1289" s="202" t="str">
        <f t="shared" si="148"/>
        <v/>
      </c>
      <c r="BF1289" s="202" t="str">
        <f t="shared" si="148"/>
        <v>Non-Op</v>
      </c>
      <c r="BG1289" s="202" t="str">
        <f t="shared" si="142"/>
        <v>NO</v>
      </c>
      <c r="BH1289" s="202" t="str">
        <f t="shared" si="142"/>
        <v>NO</v>
      </c>
      <c r="BI1289" s="202" t="str">
        <f t="shared" si="150"/>
        <v/>
      </c>
      <c r="BK1289" s="202" t="b">
        <f t="shared" si="149"/>
        <v>1</v>
      </c>
      <c r="BL1289" s="202" t="b">
        <f t="shared" si="149"/>
        <v>1</v>
      </c>
      <c r="BM1289" s="202" t="b">
        <f t="shared" si="149"/>
        <v>1</v>
      </c>
      <c r="BN1289" s="202" t="b">
        <f t="shared" si="149"/>
        <v>1</v>
      </c>
      <c r="BO1289" s="202" t="b">
        <f t="shared" si="149"/>
        <v>1</v>
      </c>
      <c r="BP1289" s="202" t="b">
        <f t="shared" si="149"/>
        <v>1</v>
      </c>
      <c r="BQ1289" s="202" t="b">
        <f t="shared" si="149"/>
        <v>1</v>
      </c>
    </row>
    <row r="1290" spans="1:69" s="214" customFormat="1" ht="12" customHeight="1" x14ac:dyDescent="0.2">
      <c r="A1290" s="293">
        <v>25400342</v>
      </c>
      <c r="B1290" s="294" t="s">
        <v>2904</v>
      </c>
      <c r="C1290" s="200" t="s">
        <v>1566</v>
      </c>
      <c r="D1290" s="201" t="s">
        <v>478</v>
      </c>
      <c r="E1290" s="170" t="s">
        <v>4867</v>
      </c>
      <c r="F1290" s="200"/>
      <c r="G1290" s="201"/>
      <c r="H1290" s="202" t="s">
        <v>1684</v>
      </c>
      <c r="I1290" s="202" t="s">
        <v>1684</v>
      </c>
      <c r="J1290" s="202" t="s">
        <v>1684</v>
      </c>
      <c r="K1290" s="202" t="s">
        <v>478</v>
      </c>
      <c r="L1290" s="202" t="s">
        <v>1685</v>
      </c>
      <c r="M1290" s="202" t="s">
        <v>1685</v>
      </c>
      <c r="N1290" s="202" t="s">
        <v>1684</v>
      </c>
      <c r="O1290" s="237"/>
      <c r="P1290" s="203">
        <v>0</v>
      </c>
      <c r="Q1290" s="203">
        <v>0</v>
      </c>
      <c r="R1290" s="203">
        <v>0</v>
      </c>
      <c r="S1290" s="203">
        <v>0</v>
      </c>
      <c r="T1290" s="203">
        <v>0</v>
      </c>
      <c r="U1290" s="203">
        <v>0</v>
      </c>
      <c r="V1290" s="203">
        <v>0</v>
      </c>
      <c r="W1290" s="203">
        <v>0</v>
      </c>
      <c r="X1290" s="203">
        <v>0</v>
      </c>
      <c r="Y1290" s="203">
        <v>0</v>
      </c>
      <c r="Z1290" s="203">
        <v>0</v>
      </c>
      <c r="AA1290" s="203">
        <v>0</v>
      </c>
      <c r="AB1290" s="203">
        <v>0</v>
      </c>
      <c r="AC1290" s="203"/>
      <c r="AD1290" s="203"/>
      <c r="AE1290" s="203">
        <v>0</v>
      </c>
      <c r="AF1290" s="270"/>
      <c r="AG1290" s="271"/>
      <c r="AH1290" s="205"/>
      <c r="AI1290" s="205"/>
      <c r="AJ1290" s="205"/>
      <c r="AK1290" s="206">
        <v>0</v>
      </c>
      <c r="AL1290" s="205">
        <v>0</v>
      </c>
      <c r="AM1290" s="207"/>
      <c r="AN1290" s="205"/>
      <c r="AO1290" s="208">
        <v>0</v>
      </c>
      <c r="AP1290" s="205"/>
      <c r="AQ1290" s="210">
        <v>0</v>
      </c>
      <c r="AR1290" s="205"/>
      <c r="AS1290" s="205"/>
      <c r="AT1290" s="205"/>
      <c r="AU1290" s="206">
        <v>0</v>
      </c>
      <c r="AV1290" s="205">
        <v>0</v>
      </c>
      <c r="AW1290" s="207"/>
      <c r="AX1290" s="205"/>
      <c r="AY1290" s="207">
        <v>0</v>
      </c>
      <c r="AZ1290" s="212" t="s">
        <v>4909</v>
      </c>
      <c r="BA1290" s="404"/>
      <c r="BC1290" s="202" t="str">
        <f t="shared" si="148"/>
        <v/>
      </c>
      <c r="BD1290" s="202" t="str">
        <f t="shared" si="148"/>
        <v/>
      </c>
      <c r="BE1290" s="202" t="str">
        <f t="shared" si="148"/>
        <v/>
      </c>
      <c r="BF1290" s="202" t="str">
        <f t="shared" si="148"/>
        <v>Non-Op</v>
      </c>
      <c r="BG1290" s="202" t="str">
        <f t="shared" si="142"/>
        <v>NO</v>
      </c>
      <c r="BH1290" s="202" t="str">
        <f t="shared" si="142"/>
        <v>NO</v>
      </c>
      <c r="BI1290" s="202" t="str">
        <f t="shared" si="150"/>
        <v/>
      </c>
      <c r="BK1290" s="202" t="b">
        <f t="shared" si="149"/>
        <v>1</v>
      </c>
      <c r="BL1290" s="202" t="b">
        <f t="shared" si="149"/>
        <v>1</v>
      </c>
      <c r="BM1290" s="202" t="b">
        <f t="shared" si="149"/>
        <v>1</v>
      </c>
      <c r="BN1290" s="202" t="b">
        <f t="shared" si="149"/>
        <v>1</v>
      </c>
      <c r="BO1290" s="202" t="b">
        <f t="shared" si="149"/>
        <v>1</v>
      </c>
      <c r="BP1290" s="202" t="b">
        <f t="shared" si="149"/>
        <v>1</v>
      </c>
      <c r="BQ1290" s="202" t="b">
        <f t="shared" si="149"/>
        <v>1</v>
      </c>
    </row>
    <row r="1291" spans="1:69" s="214" customFormat="1" ht="12" customHeight="1" x14ac:dyDescent="0.2">
      <c r="A1291" s="239">
        <v>25400352</v>
      </c>
      <c r="B1291" s="240" t="s">
        <v>2905</v>
      </c>
      <c r="C1291" s="200" t="s">
        <v>1567</v>
      </c>
      <c r="D1291" s="201" t="s">
        <v>478</v>
      </c>
      <c r="E1291" s="170"/>
      <c r="F1291" s="200"/>
      <c r="G1291" s="201"/>
      <c r="H1291" s="202" t="s">
        <v>1684</v>
      </c>
      <c r="I1291" s="202" t="s">
        <v>1684</v>
      </c>
      <c r="J1291" s="202" t="s">
        <v>1684</v>
      </c>
      <c r="K1291" s="202" t="s">
        <v>478</v>
      </c>
      <c r="L1291" s="202" t="s">
        <v>1685</v>
      </c>
      <c r="M1291" s="202" t="s">
        <v>1685</v>
      </c>
      <c r="N1291" s="202" t="s">
        <v>1684</v>
      </c>
      <c r="O1291" s="167"/>
      <c r="P1291" s="203">
        <v>0</v>
      </c>
      <c r="Q1291" s="203">
        <v>0</v>
      </c>
      <c r="R1291" s="203">
        <v>0</v>
      </c>
      <c r="S1291" s="203">
        <v>0</v>
      </c>
      <c r="T1291" s="203">
        <v>0</v>
      </c>
      <c r="U1291" s="203">
        <v>0</v>
      </c>
      <c r="V1291" s="203">
        <v>0</v>
      </c>
      <c r="W1291" s="203">
        <v>0</v>
      </c>
      <c r="X1291" s="203">
        <v>0</v>
      </c>
      <c r="Y1291" s="203">
        <v>0</v>
      </c>
      <c r="Z1291" s="203">
        <v>0</v>
      </c>
      <c r="AA1291" s="203">
        <v>0</v>
      </c>
      <c r="AB1291" s="203">
        <v>0</v>
      </c>
      <c r="AC1291" s="203"/>
      <c r="AD1291" s="203"/>
      <c r="AE1291" s="203">
        <v>0</v>
      </c>
      <c r="AF1291" s="270"/>
      <c r="AG1291" s="271"/>
      <c r="AH1291" s="205"/>
      <c r="AI1291" s="205"/>
      <c r="AJ1291" s="205"/>
      <c r="AK1291" s="206">
        <v>0</v>
      </c>
      <c r="AL1291" s="205">
        <v>0</v>
      </c>
      <c r="AM1291" s="207"/>
      <c r="AN1291" s="205"/>
      <c r="AO1291" s="208">
        <v>0</v>
      </c>
      <c r="AP1291" s="205"/>
      <c r="AQ1291" s="210">
        <v>0</v>
      </c>
      <c r="AR1291" s="205"/>
      <c r="AS1291" s="205"/>
      <c r="AT1291" s="205"/>
      <c r="AU1291" s="206">
        <v>0</v>
      </c>
      <c r="AV1291" s="205">
        <v>0</v>
      </c>
      <c r="AW1291" s="207"/>
      <c r="AX1291" s="205"/>
      <c r="AY1291" s="207">
        <v>0</v>
      </c>
      <c r="AZ1291" s="212" t="s">
        <v>4909</v>
      </c>
      <c r="BA1291" s="404"/>
      <c r="BC1291" s="202" t="str">
        <f t="shared" si="148"/>
        <v/>
      </c>
      <c r="BD1291" s="202" t="str">
        <f t="shared" si="148"/>
        <v/>
      </c>
      <c r="BE1291" s="202" t="str">
        <f t="shared" si="148"/>
        <v/>
      </c>
      <c r="BF1291" s="202" t="str">
        <f t="shared" si="148"/>
        <v>Non-Op</v>
      </c>
      <c r="BG1291" s="202" t="str">
        <f t="shared" si="142"/>
        <v>NO</v>
      </c>
      <c r="BH1291" s="202" t="str">
        <f t="shared" si="142"/>
        <v>NO</v>
      </c>
      <c r="BI1291" s="202" t="str">
        <f t="shared" si="150"/>
        <v/>
      </c>
      <c r="BK1291" s="202" t="b">
        <f t="shared" si="149"/>
        <v>1</v>
      </c>
      <c r="BL1291" s="202" t="b">
        <f t="shared" si="149"/>
        <v>1</v>
      </c>
      <c r="BM1291" s="202" t="b">
        <f t="shared" si="149"/>
        <v>1</v>
      </c>
      <c r="BN1291" s="202" t="b">
        <f t="shared" si="149"/>
        <v>1</v>
      </c>
      <c r="BO1291" s="202" t="b">
        <f t="shared" si="149"/>
        <v>1</v>
      </c>
      <c r="BP1291" s="202" t="b">
        <f t="shared" si="149"/>
        <v>1</v>
      </c>
      <c r="BQ1291" s="202" t="b">
        <f t="shared" si="149"/>
        <v>1</v>
      </c>
    </row>
    <row r="1292" spans="1:69" s="214" customFormat="1" ht="12" customHeight="1" x14ac:dyDescent="0.25">
      <c r="A1292" s="241">
        <v>25400361</v>
      </c>
      <c r="B1292" s="242" t="s">
        <v>4962</v>
      </c>
      <c r="C1292" s="298" t="s">
        <v>1568</v>
      </c>
      <c r="D1292" s="244" t="s">
        <v>478</v>
      </c>
      <c r="E1292" s="245"/>
      <c r="F1292" s="274">
        <v>43221</v>
      </c>
      <c r="G1292" s="244"/>
      <c r="H1292" s="247" t="s">
        <v>1684</v>
      </c>
      <c r="I1292" s="247" t="s">
        <v>1684</v>
      </c>
      <c r="J1292" s="247" t="s">
        <v>1684</v>
      </c>
      <c r="K1292" s="247" t="s">
        <v>478</v>
      </c>
      <c r="L1292" s="247" t="s">
        <v>1685</v>
      </c>
      <c r="M1292" s="247" t="s">
        <v>1685</v>
      </c>
      <c r="N1292" s="247" t="s">
        <v>1684</v>
      </c>
      <c r="O1292" s="248"/>
      <c r="P1292" s="249"/>
      <c r="Q1292" s="249"/>
      <c r="R1292" s="249"/>
      <c r="S1292" s="249"/>
      <c r="T1292" s="249"/>
      <c r="U1292" s="249">
        <v>-39049.15</v>
      </c>
      <c r="V1292" s="249">
        <v>-63775.32</v>
      </c>
      <c r="W1292" s="249">
        <v>-89578.27</v>
      </c>
      <c r="X1292" s="249">
        <v>-113471.32</v>
      </c>
      <c r="Y1292" s="249">
        <v>-134859.07</v>
      </c>
      <c r="Z1292" s="249">
        <v>-154593.82999999999</v>
      </c>
      <c r="AA1292" s="249">
        <v>-164841.13</v>
      </c>
      <c r="AB1292" s="249">
        <v>-159082.66</v>
      </c>
      <c r="AC1292" s="249"/>
      <c r="AD1292" s="249"/>
      <c r="AE1292" s="249">
        <v>-69975.784999999989</v>
      </c>
      <c r="AF1292" s="451"/>
      <c r="AG1292" s="452"/>
      <c r="AH1292" s="252"/>
      <c r="AI1292" s="252"/>
      <c r="AJ1292" s="252"/>
      <c r="AK1292" s="253">
        <v>-69975.784999999989</v>
      </c>
      <c r="AL1292" s="252">
        <v>-69975.784999999989</v>
      </c>
      <c r="AM1292" s="254"/>
      <c r="AN1292" s="252"/>
      <c r="AO1292" s="255">
        <v>0</v>
      </c>
      <c r="AP1292" s="252"/>
      <c r="AQ1292" s="256">
        <v>-159082.66</v>
      </c>
      <c r="AR1292" s="252"/>
      <c r="AS1292" s="252"/>
      <c r="AT1292" s="252"/>
      <c r="AU1292" s="253">
        <v>-159082.66</v>
      </c>
      <c r="AV1292" s="252">
        <v>-159082.66</v>
      </c>
      <c r="AW1292" s="254"/>
      <c r="AX1292" s="252"/>
      <c r="AY1292" s="254">
        <v>0</v>
      </c>
      <c r="AZ1292" s="258" t="s">
        <v>4909</v>
      </c>
      <c r="BA1292" s="404"/>
      <c r="BC1292" s="247" t="str">
        <f t="shared" si="148"/>
        <v/>
      </c>
      <c r="BD1292" s="247" t="str">
        <f t="shared" si="148"/>
        <v/>
      </c>
      <c r="BE1292" s="247" t="str">
        <f t="shared" si="148"/>
        <v/>
      </c>
      <c r="BF1292" s="202" t="str">
        <f t="shared" si="148"/>
        <v>Non-Op</v>
      </c>
      <c r="BG1292" s="202" t="str">
        <f t="shared" ref="BG1292:BH1361" si="151">IF(VALUE(AW1292),"W/C",IF(ISBLANK(AW1292),"NO","W/C"))</f>
        <v>NO</v>
      </c>
      <c r="BH1292" s="202" t="str">
        <f t="shared" si="151"/>
        <v>NO</v>
      </c>
      <c r="BI1292" s="202" t="str">
        <f t="shared" si="150"/>
        <v/>
      </c>
      <c r="BK1292" s="202" t="b">
        <f t="shared" si="149"/>
        <v>1</v>
      </c>
      <c r="BL1292" s="202" t="b">
        <f t="shared" si="149"/>
        <v>1</v>
      </c>
      <c r="BM1292" s="202" t="b">
        <f t="shared" si="149"/>
        <v>1</v>
      </c>
      <c r="BN1292" s="202" t="b">
        <f t="shared" si="149"/>
        <v>1</v>
      </c>
      <c r="BO1292" s="202" t="b">
        <f t="shared" si="149"/>
        <v>1</v>
      </c>
      <c r="BP1292" s="202" t="b">
        <f t="shared" si="149"/>
        <v>1</v>
      </c>
      <c r="BQ1292" s="202" t="b">
        <f t="shared" si="149"/>
        <v>1</v>
      </c>
    </row>
    <row r="1293" spans="1:69" s="214" customFormat="1" ht="12" customHeight="1" x14ac:dyDescent="0.2">
      <c r="A1293" s="239">
        <v>25400381</v>
      </c>
      <c r="B1293" s="240" t="s">
        <v>2906</v>
      </c>
      <c r="C1293" s="200" t="s">
        <v>1569</v>
      </c>
      <c r="D1293" s="201" t="s">
        <v>478</v>
      </c>
      <c r="E1293" s="170"/>
      <c r="F1293" s="200"/>
      <c r="G1293" s="201"/>
      <c r="H1293" s="202" t="s">
        <v>1684</v>
      </c>
      <c r="I1293" s="202" t="s">
        <v>1684</v>
      </c>
      <c r="J1293" s="202" t="s">
        <v>1684</v>
      </c>
      <c r="K1293" s="202" t="s">
        <v>478</v>
      </c>
      <c r="L1293" s="202" t="s">
        <v>1685</v>
      </c>
      <c r="M1293" s="202" t="s">
        <v>1685</v>
      </c>
      <c r="N1293" s="202" t="s">
        <v>1684</v>
      </c>
      <c r="O1293" s="237"/>
      <c r="P1293" s="203">
        <v>0</v>
      </c>
      <c r="Q1293" s="203">
        <v>0</v>
      </c>
      <c r="R1293" s="203">
        <v>0</v>
      </c>
      <c r="S1293" s="203">
        <v>0</v>
      </c>
      <c r="T1293" s="203">
        <v>0</v>
      </c>
      <c r="U1293" s="203">
        <v>0</v>
      </c>
      <c r="V1293" s="203">
        <v>0</v>
      </c>
      <c r="W1293" s="203">
        <v>0</v>
      </c>
      <c r="X1293" s="203">
        <v>0</v>
      </c>
      <c r="Y1293" s="203">
        <v>0</v>
      </c>
      <c r="Z1293" s="203">
        <v>0</v>
      </c>
      <c r="AA1293" s="203">
        <v>0</v>
      </c>
      <c r="AB1293" s="203">
        <v>0</v>
      </c>
      <c r="AC1293" s="203"/>
      <c r="AD1293" s="203"/>
      <c r="AE1293" s="203">
        <v>0</v>
      </c>
      <c r="AF1293" s="449"/>
      <c r="AG1293" s="450"/>
      <c r="AH1293" s="205"/>
      <c r="AI1293" s="205"/>
      <c r="AJ1293" s="205"/>
      <c r="AK1293" s="206">
        <v>0</v>
      </c>
      <c r="AL1293" s="205">
        <v>0</v>
      </c>
      <c r="AM1293" s="207"/>
      <c r="AN1293" s="205"/>
      <c r="AO1293" s="208">
        <v>0</v>
      </c>
      <c r="AP1293" s="205"/>
      <c r="AQ1293" s="210">
        <v>0</v>
      </c>
      <c r="AR1293" s="205"/>
      <c r="AS1293" s="205"/>
      <c r="AT1293" s="205"/>
      <c r="AU1293" s="206">
        <v>0</v>
      </c>
      <c r="AV1293" s="205">
        <v>0</v>
      </c>
      <c r="AW1293" s="207"/>
      <c r="AX1293" s="205"/>
      <c r="AY1293" s="207">
        <v>0</v>
      </c>
      <c r="AZ1293" s="212" t="s">
        <v>4909</v>
      </c>
      <c r="BA1293" s="404"/>
      <c r="BC1293" s="202" t="str">
        <f t="shared" si="148"/>
        <v/>
      </c>
      <c r="BD1293" s="202" t="str">
        <f t="shared" si="148"/>
        <v/>
      </c>
      <c r="BE1293" s="202" t="str">
        <f t="shared" si="148"/>
        <v/>
      </c>
      <c r="BF1293" s="202" t="str">
        <f t="shared" si="148"/>
        <v>Non-Op</v>
      </c>
      <c r="BG1293" s="202" t="str">
        <f t="shared" si="151"/>
        <v>NO</v>
      </c>
      <c r="BH1293" s="202" t="str">
        <f t="shared" si="151"/>
        <v>NO</v>
      </c>
      <c r="BI1293" s="202" t="str">
        <f t="shared" si="150"/>
        <v/>
      </c>
      <c r="BK1293" s="202" t="b">
        <f t="shared" si="149"/>
        <v>1</v>
      </c>
      <c r="BL1293" s="202" t="b">
        <f t="shared" si="149"/>
        <v>1</v>
      </c>
      <c r="BM1293" s="202" t="b">
        <f t="shared" si="149"/>
        <v>1</v>
      </c>
      <c r="BN1293" s="202" t="b">
        <f t="shared" si="149"/>
        <v>1</v>
      </c>
      <c r="BO1293" s="202" t="b">
        <f t="shared" si="149"/>
        <v>1</v>
      </c>
      <c r="BP1293" s="202" t="b">
        <f t="shared" si="149"/>
        <v>1</v>
      </c>
      <c r="BQ1293" s="202" t="b">
        <f t="shared" si="149"/>
        <v>1</v>
      </c>
    </row>
    <row r="1294" spans="1:69" s="214" customFormat="1" ht="12" customHeight="1" x14ac:dyDescent="0.2">
      <c r="A1294" s="239">
        <v>25400391</v>
      </c>
      <c r="B1294" s="240" t="s">
        <v>2907</v>
      </c>
      <c r="C1294" s="200" t="s">
        <v>1570</v>
      </c>
      <c r="D1294" s="201" t="s">
        <v>478</v>
      </c>
      <c r="E1294" s="170"/>
      <c r="F1294" s="200"/>
      <c r="G1294" s="201"/>
      <c r="H1294" s="202" t="s">
        <v>1684</v>
      </c>
      <c r="I1294" s="202" t="s">
        <v>1684</v>
      </c>
      <c r="J1294" s="202" t="s">
        <v>1684</v>
      </c>
      <c r="K1294" s="202" t="s">
        <v>478</v>
      </c>
      <c r="L1294" s="202" t="s">
        <v>1685</v>
      </c>
      <c r="M1294" s="202" t="s">
        <v>1685</v>
      </c>
      <c r="N1294" s="202" t="s">
        <v>1684</v>
      </c>
      <c r="O1294" s="237"/>
      <c r="P1294" s="203">
        <v>0</v>
      </c>
      <c r="Q1294" s="203">
        <v>-122024.24</v>
      </c>
      <c r="R1294" s="203">
        <v>-3545.52</v>
      </c>
      <c r="S1294" s="203">
        <v>0</v>
      </c>
      <c r="T1294" s="203">
        <v>0</v>
      </c>
      <c r="U1294" s="203">
        <v>0</v>
      </c>
      <c r="V1294" s="203">
        <v>0</v>
      </c>
      <c r="W1294" s="203">
        <v>0</v>
      </c>
      <c r="X1294" s="203">
        <v>0</v>
      </c>
      <c r="Y1294" s="203">
        <v>0</v>
      </c>
      <c r="Z1294" s="203">
        <v>0</v>
      </c>
      <c r="AA1294" s="203">
        <v>0</v>
      </c>
      <c r="AB1294" s="203">
        <v>0</v>
      </c>
      <c r="AC1294" s="203"/>
      <c r="AD1294" s="203"/>
      <c r="AE1294" s="203">
        <v>-10464.146666666667</v>
      </c>
      <c r="AF1294" s="449"/>
      <c r="AG1294" s="450"/>
      <c r="AH1294" s="205"/>
      <c r="AI1294" s="205"/>
      <c r="AJ1294" s="205"/>
      <c r="AK1294" s="206">
        <v>-10464.146666666667</v>
      </c>
      <c r="AL1294" s="205">
        <v>-10464.146666666667</v>
      </c>
      <c r="AM1294" s="207"/>
      <c r="AN1294" s="205"/>
      <c r="AO1294" s="208">
        <v>0</v>
      </c>
      <c r="AP1294" s="205"/>
      <c r="AQ1294" s="210">
        <v>0</v>
      </c>
      <c r="AR1294" s="205"/>
      <c r="AS1294" s="205"/>
      <c r="AT1294" s="205"/>
      <c r="AU1294" s="206">
        <v>0</v>
      </c>
      <c r="AV1294" s="205">
        <v>0</v>
      </c>
      <c r="AW1294" s="207"/>
      <c r="AX1294" s="205"/>
      <c r="AY1294" s="207">
        <v>0</v>
      </c>
      <c r="AZ1294" s="212" t="s">
        <v>4909</v>
      </c>
      <c r="BA1294" s="404"/>
      <c r="BC1294" s="202" t="str">
        <f t="shared" si="148"/>
        <v/>
      </c>
      <c r="BD1294" s="202" t="str">
        <f t="shared" si="148"/>
        <v/>
      </c>
      <c r="BE1294" s="202" t="str">
        <f t="shared" si="148"/>
        <v/>
      </c>
      <c r="BF1294" s="202" t="str">
        <f t="shared" si="148"/>
        <v>Non-Op</v>
      </c>
      <c r="BG1294" s="202" t="str">
        <f t="shared" si="151"/>
        <v>NO</v>
      </c>
      <c r="BH1294" s="202" t="str">
        <f t="shared" si="151"/>
        <v>NO</v>
      </c>
      <c r="BI1294" s="202" t="str">
        <f t="shared" si="150"/>
        <v/>
      </c>
      <c r="BK1294" s="202" t="b">
        <f t="shared" si="149"/>
        <v>1</v>
      </c>
      <c r="BL1294" s="202" t="b">
        <f t="shared" si="149"/>
        <v>1</v>
      </c>
      <c r="BM1294" s="202" t="b">
        <f t="shared" si="149"/>
        <v>1</v>
      </c>
      <c r="BN1294" s="202" t="b">
        <f t="shared" si="149"/>
        <v>1</v>
      </c>
      <c r="BO1294" s="202" t="b">
        <f t="shared" si="149"/>
        <v>1</v>
      </c>
      <c r="BP1294" s="202" t="b">
        <f t="shared" si="149"/>
        <v>1</v>
      </c>
      <c r="BQ1294" s="202" t="b">
        <f t="shared" si="149"/>
        <v>1</v>
      </c>
    </row>
    <row r="1295" spans="1:69" s="214" customFormat="1" ht="12" customHeight="1" x14ac:dyDescent="0.2">
      <c r="A1295" s="239">
        <v>25400392</v>
      </c>
      <c r="B1295" s="240" t="s">
        <v>2908</v>
      </c>
      <c r="C1295" s="200" t="s">
        <v>1571</v>
      </c>
      <c r="D1295" s="201" t="s">
        <v>478</v>
      </c>
      <c r="E1295" s="170"/>
      <c r="F1295" s="200"/>
      <c r="G1295" s="201"/>
      <c r="H1295" s="202" t="s">
        <v>1684</v>
      </c>
      <c r="I1295" s="202" t="s">
        <v>1684</v>
      </c>
      <c r="J1295" s="202" t="s">
        <v>1684</v>
      </c>
      <c r="K1295" s="202" t="s">
        <v>478</v>
      </c>
      <c r="L1295" s="202" t="s">
        <v>1685</v>
      </c>
      <c r="M1295" s="202" t="s">
        <v>1685</v>
      </c>
      <c r="N1295" s="202" t="s">
        <v>1684</v>
      </c>
      <c r="O1295" s="237"/>
      <c r="P1295" s="203">
        <v>-8100000</v>
      </c>
      <c r="Q1295" s="203">
        <v>-8100000</v>
      </c>
      <c r="R1295" s="203">
        <v>-8100000</v>
      </c>
      <c r="S1295" s="203">
        <v>-4700000</v>
      </c>
      <c r="T1295" s="203">
        <v>-4700000</v>
      </c>
      <c r="U1295" s="203">
        <v>0</v>
      </c>
      <c r="V1295" s="203">
        <v>0</v>
      </c>
      <c r="W1295" s="203">
        <v>0</v>
      </c>
      <c r="X1295" s="203">
        <v>0</v>
      </c>
      <c r="Y1295" s="203">
        <v>0</v>
      </c>
      <c r="Z1295" s="203">
        <v>0</v>
      </c>
      <c r="AA1295" s="203">
        <v>0</v>
      </c>
      <c r="AB1295" s="203">
        <v>0</v>
      </c>
      <c r="AC1295" s="203"/>
      <c r="AD1295" s="203"/>
      <c r="AE1295" s="203">
        <v>-2470833.3333333335</v>
      </c>
      <c r="AF1295" s="449"/>
      <c r="AG1295" s="450"/>
      <c r="AH1295" s="205"/>
      <c r="AI1295" s="205"/>
      <c r="AJ1295" s="205"/>
      <c r="AK1295" s="206">
        <v>-2470833.3333333335</v>
      </c>
      <c r="AL1295" s="205">
        <v>-2470833.3333333335</v>
      </c>
      <c r="AM1295" s="207"/>
      <c r="AN1295" s="205"/>
      <c r="AO1295" s="208">
        <v>0</v>
      </c>
      <c r="AP1295" s="205"/>
      <c r="AQ1295" s="210">
        <v>0</v>
      </c>
      <c r="AR1295" s="205"/>
      <c r="AS1295" s="205"/>
      <c r="AT1295" s="205"/>
      <c r="AU1295" s="206">
        <v>0</v>
      </c>
      <c r="AV1295" s="205">
        <v>0</v>
      </c>
      <c r="AW1295" s="207"/>
      <c r="AX1295" s="205"/>
      <c r="AY1295" s="207">
        <v>0</v>
      </c>
      <c r="AZ1295" s="212" t="s">
        <v>4909</v>
      </c>
      <c r="BA1295" s="404"/>
      <c r="BC1295" s="202" t="str">
        <f t="shared" si="148"/>
        <v/>
      </c>
      <c r="BD1295" s="202" t="str">
        <f t="shared" si="148"/>
        <v/>
      </c>
      <c r="BE1295" s="202" t="str">
        <f t="shared" si="148"/>
        <v/>
      </c>
      <c r="BF1295" s="202" t="str">
        <f t="shared" si="148"/>
        <v>Non-Op</v>
      </c>
      <c r="BG1295" s="202" t="str">
        <f t="shared" si="151"/>
        <v>NO</v>
      </c>
      <c r="BH1295" s="202" t="str">
        <f t="shared" si="151"/>
        <v>NO</v>
      </c>
      <c r="BI1295" s="202" t="str">
        <f t="shared" si="150"/>
        <v/>
      </c>
      <c r="BK1295" s="202" t="b">
        <f t="shared" si="149"/>
        <v>1</v>
      </c>
      <c r="BL1295" s="202" t="b">
        <f t="shared" si="149"/>
        <v>1</v>
      </c>
      <c r="BM1295" s="202" t="b">
        <f t="shared" si="149"/>
        <v>1</v>
      </c>
      <c r="BN1295" s="202" t="b">
        <f t="shared" si="149"/>
        <v>1</v>
      </c>
      <c r="BO1295" s="202" t="b">
        <f t="shared" si="149"/>
        <v>1</v>
      </c>
      <c r="BP1295" s="202" t="b">
        <f t="shared" si="149"/>
        <v>1</v>
      </c>
      <c r="BQ1295" s="202" t="b">
        <f t="shared" si="149"/>
        <v>1</v>
      </c>
    </row>
    <row r="1296" spans="1:69" s="214" customFormat="1" ht="12" customHeight="1" x14ac:dyDescent="0.2">
      <c r="A1296" s="239">
        <v>25400411</v>
      </c>
      <c r="B1296" s="240" t="s">
        <v>2909</v>
      </c>
      <c r="C1296" s="200" t="s">
        <v>1572</v>
      </c>
      <c r="D1296" s="201" t="s">
        <v>478</v>
      </c>
      <c r="E1296" s="170"/>
      <c r="F1296" s="200"/>
      <c r="G1296" s="201"/>
      <c r="H1296" s="202" t="s">
        <v>1684</v>
      </c>
      <c r="I1296" s="202" t="s">
        <v>1684</v>
      </c>
      <c r="J1296" s="202" t="s">
        <v>1684</v>
      </c>
      <c r="K1296" s="202" t="s">
        <v>478</v>
      </c>
      <c r="L1296" s="202" t="s">
        <v>1685</v>
      </c>
      <c r="M1296" s="202" t="s">
        <v>1685</v>
      </c>
      <c r="N1296" s="202" t="s">
        <v>1684</v>
      </c>
      <c r="O1296" s="237"/>
      <c r="P1296" s="203">
        <v>0</v>
      </c>
      <c r="Q1296" s="203">
        <v>0</v>
      </c>
      <c r="R1296" s="203">
        <v>0</v>
      </c>
      <c r="S1296" s="203">
        <v>0</v>
      </c>
      <c r="T1296" s="203">
        <v>-440961.42</v>
      </c>
      <c r="U1296" s="203">
        <v>-10499460.289999999</v>
      </c>
      <c r="V1296" s="203">
        <v>-9824975.25</v>
      </c>
      <c r="W1296" s="203">
        <v>-9045812.8599999994</v>
      </c>
      <c r="X1296" s="203">
        <v>-8309213.5300000003</v>
      </c>
      <c r="Y1296" s="203">
        <v>-7627941.96</v>
      </c>
      <c r="Z1296" s="203">
        <v>-6760011.4500000002</v>
      </c>
      <c r="AA1296" s="203">
        <v>-5725618.3099999996</v>
      </c>
      <c r="AB1296" s="203">
        <v>-4447550.04</v>
      </c>
      <c r="AC1296" s="203"/>
      <c r="AD1296" s="203"/>
      <c r="AE1296" s="203">
        <v>-5038147.5075000012</v>
      </c>
      <c r="AF1296" s="449"/>
      <c r="AG1296" s="450"/>
      <c r="AH1296" s="205"/>
      <c r="AI1296" s="205"/>
      <c r="AJ1296" s="205"/>
      <c r="AK1296" s="206">
        <v>-5038147.5075000012</v>
      </c>
      <c r="AL1296" s="205">
        <v>-5038147.5075000012</v>
      </c>
      <c r="AM1296" s="207"/>
      <c r="AN1296" s="205"/>
      <c r="AO1296" s="208">
        <v>0</v>
      </c>
      <c r="AP1296" s="205"/>
      <c r="AQ1296" s="210">
        <v>-4447550.04</v>
      </c>
      <c r="AR1296" s="205"/>
      <c r="AS1296" s="205"/>
      <c r="AT1296" s="205"/>
      <c r="AU1296" s="206">
        <v>-4447550.04</v>
      </c>
      <c r="AV1296" s="205">
        <v>-4447550.04</v>
      </c>
      <c r="AW1296" s="207"/>
      <c r="AX1296" s="205"/>
      <c r="AY1296" s="207">
        <v>0</v>
      </c>
      <c r="AZ1296" s="212" t="s">
        <v>4909</v>
      </c>
      <c r="BA1296" s="404"/>
      <c r="BC1296" s="202" t="str">
        <f t="shared" si="148"/>
        <v/>
      </c>
      <c r="BD1296" s="202" t="str">
        <f t="shared" si="148"/>
        <v/>
      </c>
      <c r="BE1296" s="202" t="str">
        <f t="shared" si="148"/>
        <v/>
      </c>
      <c r="BF1296" s="202" t="str">
        <f t="shared" si="148"/>
        <v>Non-Op</v>
      </c>
      <c r="BG1296" s="202" t="str">
        <f t="shared" si="151"/>
        <v>NO</v>
      </c>
      <c r="BH1296" s="202" t="str">
        <f t="shared" si="151"/>
        <v>NO</v>
      </c>
      <c r="BI1296" s="202" t="str">
        <f t="shared" si="150"/>
        <v/>
      </c>
      <c r="BK1296" s="202" t="b">
        <f t="shared" si="149"/>
        <v>1</v>
      </c>
      <c r="BL1296" s="202" t="b">
        <f t="shared" si="149"/>
        <v>1</v>
      </c>
      <c r="BM1296" s="202" t="b">
        <f t="shared" si="149"/>
        <v>1</v>
      </c>
      <c r="BN1296" s="202" t="b">
        <f t="shared" si="149"/>
        <v>1</v>
      </c>
      <c r="BO1296" s="202" t="b">
        <f t="shared" si="149"/>
        <v>1</v>
      </c>
      <c r="BP1296" s="202" t="b">
        <f t="shared" si="149"/>
        <v>1</v>
      </c>
      <c r="BQ1296" s="202" t="b">
        <f t="shared" si="149"/>
        <v>1</v>
      </c>
    </row>
    <row r="1297" spans="1:69" s="214" customFormat="1" ht="12" customHeight="1" x14ac:dyDescent="0.2">
      <c r="A1297" s="239">
        <v>25400431</v>
      </c>
      <c r="B1297" s="240" t="s">
        <v>2910</v>
      </c>
      <c r="C1297" s="200" t="s">
        <v>1573</v>
      </c>
      <c r="D1297" s="201" t="s">
        <v>478</v>
      </c>
      <c r="E1297" s="170"/>
      <c r="F1297" s="200"/>
      <c r="G1297" s="201"/>
      <c r="H1297" s="202" t="s">
        <v>1684</v>
      </c>
      <c r="I1297" s="202" t="s">
        <v>1684</v>
      </c>
      <c r="J1297" s="202" t="s">
        <v>1684</v>
      </c>
      <c r="K1297" s="202" t="s">
        <v>478</v>
      </c>
      <c r="L1297" s="202" t="s">
        <v>1685</v>
      </c>
      <c r="M1297" s="202" t="s">
        <v>1685</v>
      </c>
      <c r="N1297" s="202" t="s">
        <v>1684</v>
      </c>
      <c r="O1297" s="237"/>
      <c r="P1297" s="203">
        <v>0</v>
      </c>
      <c r="Q1297" s="203">
        <v>0</v>
      </c>
      <c r="R1297" s="203">
        <v>0</v>
      </c>
      <c r="S1297" s="203">
        <v>0</v>
      </c>
      <c r="T1297" s="203">
        <v>0</v>
      </c>
      <c r="U1297" s="203">
        <v>0</v>
      </c>
      <c r="V1297" s="203">
        <v>0</v>
      </c>
      <c r="W1297" s="203">
        <v>0</v>
      </c>
      <c r="X1297" s="203">
        <v>0</v>
      </c>
      <c r="Y1297" s="203">
        <v>0</v>
      </c>
      <c r="Z1297" s="203">
        <v>0</v>
      </c>
      <c r="AA1297" s="203">
        <v>0</v>
      </c>
      <c r="AB1297" s="203">
        <v>0</v>
      </c>
      <c r="AC1297" s="203"/>
      <c r="AD1297" s="203"/>
      <c r="AE1297" s="203">
        <v>0</v>
      </c>
      <c r="AF1297" s="204"/>
      <c r="AG1297" s="416"/>
      <c r="AH1297" s="205"/>
      <c r="AI1297" s="205"/>
      <c r="AJ1297" s="205"/>
      <c r="AK1297" s="206">
        <v>0</v>
      </c>
      <c r="AL1297" s="205">
        <v>0</v>
      </c>
      <c r="AM1297" s="207"/>
      <c r="AN1297" s="205"/>
      <c r="AO1297" s="208">
        <v>0</v>
      </c>
      <c r="AP1297" s="205"/>
      <c r="AQ1297" s="210">
        <v>0</v>
      </c>
      <c r="AR1297" s="205"/>
      <c r="AS1297" s="205"/>
      <c r="AT1297" s="205"/>
      <c r="AU1297" s="206">
        <v>0</v>
      </c>
      <c r="AV1297" s="205">
        <v>0</v>
      </c>
      <c r="AW1297" s="207"/>
      <c r="AX1297" s="205"/>
      <c r="AY1297" s="207">
        <v>0</v>
      </c>
      <c r="AZ1297" s="212" t="s">
        <v>4866</v>
      </c>
      <c r="BA1297" s="404"/>
      <c r="BC1297" s="202" t="str">
        <f t="shared" si="148"/>
        <v/>
      </c>
      <c r="BD1297" s="202" t="str">
        <f t="shared" si="148"/>
        <v/>
      </c>
      <c r="BE1297" s="202" t="str">
        <f t="shared" si="148"/>
        <v/>
      </c>
      <c r="BF1297" s="202" t="str">
        <f t="shared" si="148"/>
        <v>Non-Op</v>
      </c>
      <c r="BG1297" s="202" t="str">
        <f t="shared" si="151"/>
        <v>NO</v>
      </c>
      <c r="BH1297" s="202" t="str">
        <f t="shared" si="151"/>
        <v>NO</v>
      </c>
      <c r="BI1297" s="202" t="str">
        <f t="shared" si="150"/>
        <v/>
      </c>
      <c r="BK1297" s="202" t="b">
        <f t="shared" si="149"/>
        <v>1</v>
      </c>
      <c r="BL1297" s="202" t="b">
        <f t="shared" si="149"/>
        <v>1</v>
      </c>
      <c r="BM1297" s="202" t="b">
        <f t="shared" si="149"/>
        <v>1</v>
      </c>
      <c r="BN1297" s="202" t="b">
        <f t="shared" si="149"/>
        <v>1</v>
      </c>
      <c r="BO1297" s="202" t="b">
        <f t="shared" si="149"/>
        <v>1</v>
      </c>
      <c r="BP1297" s="202" t="b">
        <f t="shared" si="149"/>
        <v>1</v>
      </c>
      <c r="BQ1297" s="202" t="b">
        <f t="shared" si="149"/>
        <v>1</v>
      </c>
    </row>
    <row r="1298" spans="1:69" s="214" customFormat="1" ht="12" customHeight="1" x14ac:dyDescent="0.2">
      <c r="A1298" s="293">
        <v>25400441</v>
      </c>
      <c r="B1298" s="294" t="s">
        <v>2911</v>
      </c>
      <c r="C1298" s="200" t="s">
        <v>1574</v>
      </c>
      <c r="D1298" s="201" t="s">
        <v>478</v>
      </c>
      <c r="E1298" s="170"/>
      <c r="F1298" s="200"/>
      <c r="G1298" s="201"/>
      <c r="H1298" s="202" t="s">
        <v>1684</v>
      </c>
      <c r="I1298" s="202" t="s">
        <v>1684</v>
      </c>
      <c r="J1298" s="202" t="s">
        <v>1684</v>
      </c>
      <c r="K1298" s="202" t="s">
        <v>478</v>
      </c>
      <c r="L1298" s="202" t="s">
        <v>1685</v>
      </c>
      <c r="M1298" s="202" t="s">
        <v>1685</v>
      </c>
      <c r="N1298" s="202" t="s">
        <v>1684</v>
      </c>
      <c r="O1298" s="237"/>
      <c r="P1298" s="203">
        <v>0</v>
      </c>
      <c r="Q1298" s="203">
        <v>0</v>
      </c>
      <c r="R1298" s="203">
        <v>0</v>
      </c>
      <c r="S1298" s="203">
        <v>0</v>
      </c>
      <c r="T1298" s="203">
        <v>0</v>
      </c>
      <c r="U1298" s="203">
        <v>0</v>
      </c>
      <c r="V1298" s="203">
        <v>0</v>
      </c>
      <c r="W1298" s="203">
        <v>0</v>
      </c>
      <c r="X1298" s="203">
        <v>0</v>
      </c>
      <c r="Y1298" s="203">
        <v>0</v>
      </c>
      <c r="Z1298" s="203">
        <v>0</v>
      </c>
      <c r="AA1298" s="203">
        <v>0</v>
      </c>
      <c r="AB1298" s="203">
        <v>0</v>
      </c>
      <c r="AC1298" s="203"/>
      <c r="AD1298" s="203"/>
      <c r="AE1298" s="203">
        <v>0</v>
      </c>
      <c r="AF1298" s="204"/>
      <c r="AG1298" s="416"/>
      <c r="AH1298" s="205"/>
      <c r="AI1298" s="205"/>
      <c r="AJ1298" s="205"/>
      <c r="AK1298" s="206">
        <v>0</v>
      </c>
      <c r="AL1298" s="205">
        <v>0</v>
      </c>
      <c r="AM1298" s="207"/>
      <c r="AN1298" s="205"/>
      <c r="AO1298" s="208">
        <v>0</v>
      </c>
      <c r="AP1298" s="205"/>
      <c r="AQ1298" s="210">
        <v>0</v>
      </c>
      <c r="AR1298" s="205"/>
      <c r="AS1298" s="205"/>
      <c r="AT1298" s="205"/>
      <c r="AU1298" s="206">
        <v>0</v>
      </c>
      <c r="AV1298" s="205">
        <v>0</v>
      </c>
      <c r="AW1298" s="207"/>
      <c r="AX1298" s="205"/>
      <c r="AY1298" s="207">
        <v>0</v>
      </c>
      <c r="AZ1298" s="212" t="s">
        <v>4866</v>
      </c>
      <c r="BA1298" s="404"/>
      <c r="BC1298" s="202" t="str">
        <f t="shared" si="148"/>
        <v/>
      </c>
      <c r="BD1298" s="202" t="str">
        <f t="shared" si="148"/>
        <v/>
      </c>
      <c r="BE1298" s="202" t="str">
        <f t="shared" si="148"/>
        <v/>
      </c>
      <c r="BF1298" s="202" t="str">
        <f t="shared" si="148"/>
        <v>Non-Op</v>
      </c>
      <c r="BG1298" s="202" t="str">
        <f t="shared" si="151"/>
        <v>NO</v>
      </c>
      <c r="BH1298" s="202" t="str">
        <f t="shared" si="151"/>
        <v>NO</v>
      </c>
      <c r="BI1298" s="202" t="str">
        <f t="shared" si="150"/>
        <v/>
      </c>
      <c r="BK1298" s="202" t="b">
        <f t="shared" si="149"/>
        <v>1</v>
      </c>
      <c r="BL1298" s="202" t="b">
        <f t="shared" si="149"/>
        <v>1</v>
      </c>
      <c r="BM1298" s="202" t="b">
        <f t="shared" si="149"/>
        <v>1</v>
      </c>
      <c r="BN1298" s="202" t="b">
        <f t="shared" si="149"/>
        <v>1</v>
      </c>
      <c r="BO1298" s="202" t="b">
        <f t="shared" si="149"/>
        <v>1</v>
      </c>
      <c r="BP1298" s="202" t="b">
        <f t="shared" si="149"/>
        <v>1</v>
      </c>
      <c r="BQ1298" s="202" t="b">
        <f t="shared" si="149"/>
        <v>1</v>
      </c>
    </row>
    <row r="1299" spans="1:69" s="214" customFormat="1" ht="12" customHeight="1" x14ac:dyDescent="0.2">
      <c r="A1299" s="293">
        <v>25400451</v>
      </c>
      <c r="B1299" s="294" t="s">
        <v>2912</v>
      </c>
      <c r="C1299" s="200" t="s">
        <v>1575</v>
      </c>
      <c r="D1299" s="201" t="s">
        <v>478</v>
      </c>
      <c r="E1299" s="170" t="s">
        <v>4867</v>
      </c>
      <c r="F1299" s="200"/>
      <c r="G1299" s="201"/>
      <c r="H1299" s="202" t="s">
        <v>1684</v>
      </c>
      <c r="I1299" s="202" t="s">
        <v>1684</v>
      </c>
      <c r="J1299" s="202" t="s">
        <v>1684</v>
      </c>
      <c r="K1299" s="202" t="s">
        <v>478</v>
      </c>
      <c r="L1299" s="202" t="s">
        <v>1685</v>
      </c>
      <c r="M1299" s="202" t="s">
        <v>1685</v>
      </c>
      <c r="N1299" s="202" t="s">
        <v>1684</v>
      </c>
      <c r="O1299" s="237"/>
      <c r="P1299" s="203">
        <v>-31636.34</v>
      </c>
      <c r="Q1299" s="203">
        <v>-31366.48</v>
      </c>
      <c r="R1299" s="203">
        <v>-30716.49</v>
      </c>
      <c r="S1299" s="203">
        <v>-29602.06</v>
      </c>
      <c r="T1299" s="203">
        <v>-26581.33</v>
      </c>
      <c r="U1299" s="203">
        <v>0</v>
      </c>
      <c r="V1299" s="203">
        <v>0</v>
      </c>
      <c r="W1299" s="203">
        <v>0</v>
      </c>
      <c r="X1299" s="203">
        <v>0</v>
      </c>
      <c r="Y1299" s="203">
        <v>0</v>
      </c>
      <c r="Z1299" s="203">
        <v>0</v>
      </c>
      <c r="AA1299" s="203">
        <v>0</v>
      </c>
      <c r="AB1299" s="203">
        <v>0</v>
      </c>
      <c r="AC1299" s="203"/>
      <c r="AD1299" s="203"/>
      <c r="AE1299" s="203">
        <v>-11173.710833333333</v>
      </c>
      <c r="AF1299" s="204"/>
      <c r="AG1299" s="416"/>
      <c r="AH1299" s="205"/>
      <c r="AI1299" s="205"/>
      <c r="AJ1299" s="205"/>
      <c r="AK1299" s="206">
        <v>-11173.710833333333</v>
      </c>
      <c r="AL1299" s="205">
        <v>-11173.710833333333</v>
      </c>
      <c r="AM1299" s="207"/>
      <c r="AN1299" s="205"/>
      <c r="AO1299" s="208">
        <v>0</v>
      </c>
      <c r="AP1299" s="205"/>
      <c r="AQ1299" s="210">
        <v>0</v>
      </c>
      <c r="AR1299" s="205"/>
      <c r="AS1299" s="205"/>
      <c r="AT1299" s="205"/>
      <c r="AU1299" s="206">
        <v>0</v>
      </c>
      <c r="AV1299" s="205">
        <v>0</v>
      </c>
      <c r="AW1299" s="207"/>
      <c r="AX1299" s="205"/>
      <c r="AY1299" s="207">
        <v>0</v>
      </c>
      <c r="AZ1299" s="212" t="s">
        <v>4909</v>
      </c>
      <c r="BA1299" s="404"/>
      <c r="BC1299" s="202" t="str">
        <f t="shared" si="148"/>
        <v/>
      </c>
      <c r="BD1299" s="202" t="str">
        <f t="shared" si="148"/>
        <v/>
      </c>
      <c r="BE1299" s="202" t="str">
        <f t="shared" si="148"/>
        <v/>
      </c>
      <c r="BF1299" s="202" t="str">
        <f t="shared" si="148"/>
        <v>Non-Op</v>
      </c>
      <c r="BG1299" s="202" t="str">
        <f t="shared" si="151"/>
        <v>NO</v>
      </c>
      <c r="BH1299" s="202" t="str">
        <f t="shared" si="151"/>
        <v>NO</v>
      </c>
      <c r="BI1299" s="202" t="str">
        <f t="shared" si="150"/>
        <v/>
      </c>
      <c r="BK1299" s="202" t="b">
        <f t="shared" si="149"/>
        <v>1</v>
      </c>
      <c r="BL1299" s="202" t="b">
        <f t="shared" si="149"/>
        <v>1</v>
      </c>
      <c r="BM1299" s="202" t="b">
        <f t="shared" si="149"/>
        <v>1</v>
      </c>
      <c r="BN1299" s="202" t="b">
        <f t="shared" si="149"/>
        <v>1</v>
      </c>
      <c r="BO1299" s="202" t="b">
        <f t="shared" si="149"/>
        <v>1</v>
      </c>
      <c r="BP1299" s="202" t="b">
        <f t="shared" si="149"/>
        <v>1</v>
      </c>
      <c r="BQ1299" s="202" t="b">
        <f t="shared" si="149"/>
        <v>1</v>
      </c>
    </row>
    <row r="1300" spans="1:69" s="214" customFormat="1" ht="12" customHeight="1" x14ac:dyDescent="0.2">
      <c r="A1300" s="293">
        <v>25400461</v>
      </c>
      <c r="B1300" s="294" t="s">
        <v>2913</v>
      </c>
      <c r="C1300" s="200" t="s">
        <v>1576</v>
      </c>
      <c r="D1300" s="201" t="s">
        <v>478</v>
      </c>
      <c r="E1300" s="170" t="s">
        <v>4867</v>
      </c>
      <c r="F1300" s="200"/>
      <c r="G1300" s="201"/>
      <c r="H1300" s="202" t="s">
        <v>1684</v>
      </c>
      <c r="I1300" s="202" t="s">
        <v>1684</v>
      </c>
      <c r="J1300" s="202" t="s">
        <v>1684</v>
      </c>
      <c r="K1300" s="202" t="s">
        <v>478</v>
      </c>
      <c r="L1300" s="202" t="s">
        <v>1685</v>
      </c>
      <c r="M1300" s="202" t="s">
        <v>1685</v>
      </c>
      <c r="N1300" s="202" t="s">
        <v>1684</v>
      </c>
      <c r="O1300" s="237"/>
      <c r="P1300" s="203">
        <v>-13439.47</v>
      </c>
      <c r="Q1300" s="203">
        <v>-13890.38</v>
      </c>
      <c r="R1300" s="203">
        <v>-14730.69</v>
      </c>
      <c r="S1300" s="203">
        <v>-15206.56</v>
      </c>
      <c r="T1300" s="203">
        <v>-14857.8</v>
      </c>
      <c r="U1300" s="203">
        <v>-1196.1099999999999</v>
      </c>
      <c r="V1300" s="203">
        <v>-1423.49</v>
      </c>
      <c r="W1300" s="203">
        <v>-1376.64</v>
      </c>
      <c r="X1300" s="203">
        <v>-398.13</v>
      </c>
      <c r="Y1300" s="203">
        <v>0</v>
      </c>
      <c r="Z1300" s="203">
        <v>0</v>
      </c>
      <c r="AA1300" s="203">
        <v>0</v>
      </c>
      <c r="AB1300" s="203">
        <v>0</v>
      </c>
      <c r="AC1300" s="203"/>
      <c r="AD1300" s="203"/>
      <c r="AE1300" s="203">
        <v>-5816.6279166666654</v>
      </c>
      <c r="AF1300" s="204"/>
      <c r="AG1300" s="416"/>
      <c r="AH1300" s="205"/>
      <c r="AI1300" s="205"/>
      <c r="AJ1300" s="205"/>
      <c r="AK1300" s="206">
        <v>-5816.6279166666654</v>
      </c>
      <c r="AL1300" s="205">
        <v>-5816.6279166666654</v>
      </c>
      <c r="AM1300" s="207"/>
      <c r="AN1300" s="205"/>
      <c r="AO1300" s="208">
        <v>0</v>
      </c>
      <c r="AP1300" s="205"/>
      <c r="AQ1300" s="210">
        <v>0</v>
      </c>
      <c r="AR1300" s="205"/>
      <c r="AS1300" s="205"/>
      <c r="AT1300" s="205"/>
      <c r="AU1300" s="206">
        <v>0</v>
      </c>
      <c r="AV1300" s="205">
        <v>0</v>
      </c>
      <c r="AW1300" s="207"/>
      <c r="AX1300" s="205"/>
      <c r="AY1300" s="207">
        <v>0</v>
      </c>
      <c r="AZ1300" s="212" t="s">
        <v>4909</v>
      </c>
      <c r="BA1300" s="404"/>
      <c r="BC1300" s="202" t="str">
        <f t="shared" si="148"/>
        <v/>
      </c>
      <c r="BD1300" s="202" t="str">
        <f t="shared" si="148"/>
        <v/>
      </c>
      <c r="BE1300" s="202" t="str">
        <f t="shared" si="148"/>
        <v/>
      </c>
      <c r="BF1300" s="202" t="str">
        <f t="shared" si="148"/>
        <v>Non-Op</v>
      </c>
      <c r="BG1300" s="202" t="str">
        <f t="shared" si="151"/>
        <v>NO</v>
      </c>
      <c r="BH1300" s="202" t="str">
        <f t="shared" si="151"/>
        <v>NO</v>
      </c>
      <c r="BI1300" s="202" t="str">
        <f t="shared" si="150"/>
        <v/>
      </c>
      <c r="BK1300" s="202" t="b">
        <f t="shared" si="149"/>
        <v>1</v>
      </c>
      <c r="BL1300" s="202" t="b">
        <f t="shared" si="149"/>
        <v>1</v>
      </c>
      <c r="BM1300" s="202" t="b">
        <f t="shared" si="149"/>
        <v>1</v>
      </c>
      <c r="BN1300" s="202" t="b">
        <f t="shared" si="149"/>
        <v>1</v>
      </c>
      <c r="BO1300" s="202" t="b">
        <f t="shared" si="149"/>
        <v>1</v>
      </c>
      <c r="BP1300" s="202" t="b">
        <f t="shared" si="149"/>
        <v>1</v>
      </c>
      <c r="BQ1300" s="202" t="b">
        <f t="shared" si="149"/>
        <v>1</v>
      </c>
    </row>
    <row r="1301" spans="1:69" s="214" customFormat="1" ht="12" customHeight="1" x14ac:dyDescent="0.2">
      <c r="A1301" s="239">
        <v>25400471</v>
      </c>
      <c r="B1301" s="240" t="s">
        <v>2914</v>
      </c>
      <c r="C1301" s="200" t="s">
        <v>1577</v>
      </c>
      <c r="D1301" s="201" t="s">
        <v>478</v>
      </c>
      <c r="E1301" s="170"/>
      <c r="F1301" s="200"/>
      <c r="G1301" s="201"/>
      <c r="H1301" s="202" t="s">
        <v>1684</v>
      </c>
      <c r="I1301" s="202" t="s">
        <v>1684</v>
      </c>
      <c r="J1301" s="202" t="s">
        <v>1684</v>
      </c>
      <c r="K1301" s="202" t="s">
        <v>478</v>
      </c>
      <c r="L1301" s="202" t="s">
        <v>1685</v>
      </c>
      <c r="M1301" s="202" t="s">
        <v>1685</v>
      </c>
      <c r="N1301" s="202" t="s">
        <v>1684</v>
      </c>
      <c r="O1301" s="237"/>
      <c r="P1301" s="203">
        <v>-255908.15</v>
      </c>
      <c r="Q1301" s="203">
        <v>-195081.92</v>
      </c>
      <c r="R1301" s="203">
        <v>-131774.9</v>
      </c>
      <c r="S1301" s="203">
        <v>-72586.7</v>
      </c>
      <c r="T1301" s="203">
        <v>-13570.69</v>
      </c>
      <c r="U1301" s="203">
        <v>-219661.46</v>
      </c>
      <c r="V1301" s="203">
        <v>-196486.59</v>
      </c>
      <c r="W1301" s="203">
        <v>-173001.99</v>
      </c>
      <c r="X1301" s="203">
        <v>-147695.15</v>
      </c>
      <c r="Y1301" s="203">
        <v>-124396.51</v>
      </c>
      <c r="Z1301" s="203">
        <v>-101759.89</v>
      </c>
      <c r="AA1301" s="203">
        <v>-80713.72</v>
      </c>
      <c r="AB1301" s="203">
        <v>-58251.59</v>
      </c>
      <c r="AC1301" s="203"/>
      <c r="AD1301" s="203"/>
      <c r="AE1301" s="203">
        <v>-134484.11583333332</v>
      </c>
      <c r="AF1301" s="449"/>
      <c r="AG1301" s="450"/>
      <c r="AH1301" s="205"/>
      <c r="AI1301" s="205"/>
      <c r="AJ1301" s="205"/>
      <c r="AK1301" s="206">
        <v>-134484.11583333332</v>
      </c>
      <c r="AL1301" s="205">
        <v>-134484.11583333332</v>
      </c>
      <c r="AM1301" s="207"/>
      <c r="AN1301" s="205"/>
      <c r="AO1301" s="208">
        <v>0</v>
      </c>
      <c r="AP1301" s="205"/>
      <c r="AQ1301" s="210">
        <v>-58251.59</v>
      </c>
      <c r="AR1301" s="205"/>
      <c r="AS1301" s="205"/>
      <c r="AT1301" s="205"/>
      <c r="AU1301" s="206">
        <v>-58251.59</v>
      </c>
      <c r="AV1301" s="205">
        <v>-58251.59</v>
      </c>
      <c r="AW1301" s="207"/>
      <c r="AX1301" s="205"/>
      <c r="AY1301" s="207">
        <v>0</v>
      </c>
      <c r="AZ1301" s="212" t="s">
        <v>4909</v>
      </c>
      <c r="BA1301" s="404"/>
      <c r="BC1301" s="202" t="str">
        <f t="shared" si="148"/>
        <v/>
      </c>
      <c r="BD1301" s="202" t="str">
        <f t="shared" si="148"/>
        <v/>
      </c>
      <c r="BE1301" s="202" t="str">
        <f t="shared" si="148"/>
        <v/>
      </c>
      <c r="BF1301" s="202" t="str">
        <f t="shared" si="148"/>
        <v>Non-Op</v>
      </c>
      <c r="BG1301" s="202" t="str">
        <f t="shared" si="151"/>
        <v>NO</v>
      </c>
      <c r="BH1301" s="202" t="str">
        <f t="shared" si="151"/>
        <v>NO</v>
      </c>
      <c r="BI1301" s="202" t="str">
        <f t="shared" si="150"/>
        <v/>
      </c>
      <c r="BK1301" s="202" t="b">
        <f t="shared" si="149"/>
        <v>1</v>
      </c>
      <c r="BL1301" s="202" t="b">
        <f t="shared" si="149"/>
        <v>1</v>
      </c>
      <c r="BM1301" s="202" t="b">
        <f t="shared" si="149"/>
        <v>1</v>
      </c>
      <c r="BN1301" s="202" t="b">
        <f t="shared" si="149"/>
        <v>1</v>
      </c>
      <c r="BO1301" s="202" t="b">
        <f t="shared" si="149"/>
        <v>1</v>
      </c>
      <c r="BP1301" s="202" t="b">
        <f t="shared" si="149"/>
        <v>1</v>
      </c>
      <c r="BQ1301" s="202" t="b">
        <f t="shared" si="149"/>
        <v>1</v>
      </c>
    </row>
    <row r="1302" spans="1:69" s="214" customFormat="1" ht="12" customHeight="1" x14ac:dyDescent="0.2">
      <c r="A1302" s="239">
        <v>25400481</v>
      </c>
      <c r="B1302" s="240" t="s">
        <v>2915</v>
      </c>
      <c r="C1302" s="200" t="s">
        <v>1578</v>
      </c>
      <c r="D1302" s="201" t="s">
        <v>478</v>
      </c>
      <c r="E1302" s="170"/>
      <c r="F1302" s="200"/>
      <c r="G1302" s="201"/>
      <c r="H1302" s="202" t="s">
        <v>1684</v>
      </c>
      <c r="I1302" s="202" t="s">
        <v>1684</v>
      </c>
      <c r="J1302" s="202" t="s">
        <v>1684</v>
      </c>
      <c r="K1302" s="202" t="s">
        <v>478</v>
      </c>
      <c r="L1302" s="202" t="s">
        <v>1685</v>
      </c>
      <c r="M1302" s="202" t="s">
        <v>1685</v>
      </c>
      <c r="N1302" s="202" t="s">
        <v>1684</v>
      </c>
      <c r="O1302" s="237"/>
      <c r="P1302" s="203">
        <v>-135995.29999999999</v>
      </c>
      <c r="Q1302" s="203">
        <v>-125447.54</v>
      </c>
      <c r="R1302" s="203">
        <v>-114880.48</v>
      </c>
      <c r="S1302" s="203">
        <v>-105273.32</v>
      </c>
      <c r="T1302" s="203">
        <v>-94904.89</v>
      </c>
      <c r="U1302" s="203">
        <v>-244697.66</v>
      </c>
      <c r="V1302" s="203">
        <v>-224972.18</v>
      </c>
      <c r="W1302" s="203">
        <v>-203868.25</v>
      </c>
      <c r="X1302" s="203">
        <v>-181946.43</v>
      </c>
      <c r="Y1302" s="203">
        <v>-160863</v>
      </c>
      <c r="Z1302" s="203">
        <v>-140645.85</v>
      </c>
      <c r="AA1302" s="203">
        <v>-121607.72</v>
      </c>
      <c r="AB1302" s="203">
        <v>-100638.72</v>
      </c>
      <c r="AC1302" s="203"/>
      <c r="AD1302" s="203"/>
      <c r="AE1302" s="203">
        <v>-153118.69416666668</v>
      </c>
      <c r="AF1302" s="449"/>
      <c r="AG1302" s="450"/>
      <c r="AH1302" s="205"/>
      <c r="AI1302" s="205"/>
      <c r="AJ1302" s="205"/>
      <c r="AK1302" s="206">
        <v>-153118.69416666668</v>
      </c>
      <c r="AL1302" s="205">
        <v>-153118.69416666668</v>
      </c>
      <c r="AM1302" s="207"/>
      <c r="AN1302" s="205"/>
      <c r="AO1302" s="208">
        <v>0</v>
      </c>
      <c r="AP1302" s="205"/>
      <c r="AQ1302" s="210">
        <v>-100638.72</v>
      </c>
      <c r="AR1302" s="205"/>
      <c r="AS1302" s="205"/>
      <c r="AT1302" s="205"/>
      <c r="AU1302" s="206">
        <v>-100638.72</v>
      </c>
      <c r="AV1302" s="205">
        <v>-100638.72</v>
      </c>
      <c r="AW1302" s="207"/>
      <c r="AX1302" s="205"/>
      <c r="AY1302" s="207">
        <v>0</v>
      </c>
      <c r="AZ1302" s="212" t="s">
        <v>4909</v>
      </c>
      <c r="BA1302" s="404"/>
      <c r="BC1302" s="202" t="str">
        <f t="shared" si="148"/>
        <v/>
      </c>
      <c r="BD1302" s="202" t="str">
        <f t="shared" si="148"/>
        <v/>
      </c>
      <c r="BE1302" s="202" t="str">
        <f t="shared" si="148"/>
        <v/>
      </c>
      <c r="BF1302" s="202" t="str">
        <f t="shared" si="148"/>
        <v>Non-Op</v>
      </c>
      <c r="BG1302" s="202" t="str">
        <f t="shared" si="151"/>
        <v>NO</v>
      </c>
      <c r="BH1302" s="202" t="str">
        <f t="shared" si="151"/>
        <v>NO</v>
      </c>
      <c r="BI1302" s="202" t="str">
        <f t="shared" si="150"/>
        <v/>
      </c>
      <c r="BK1302" s="202" t="b">
        <f t="shared" si="149"/>
        <v>1</v>
      </c>
      <c r="BL1302" s="202" t="b">
        <f t="shared" si="149"/>
        <v>1</v>
      </c>
      <c r="BM1302" s="202" t="b">
        <f t="shared" si="149"/>
        <v>1</v>
      </c>
      <c r="BN1302" s="202" t="b">
        <f t="shared" si="149"/>
        <v>1</v>
      </c>
      <c r="BO1302" s="202" t="b">
        <f t="shared" si="149"/>
        <v>1</v>
      </c>
      <c r="BP1302" s="202" t="b">
        <f t="shared" si="149"/>
        <v>1</v>
      </c>
      <c r="BQ1302" s="202" t="b">
        <f t="shared" si="149"/>
        <v>1</v>
      </c>
    </row>
    <row r="1303" spans="1:69" s="214" customFormat="1" ht="12" customHeight="1" x14ac:dyDescent="0.2">
      <c r="A1303" s="239">
        <v>25400491</v>
      </c>
      <c r="B1303" s="240" t="s">
        <v>2916</v>
      </c>
      <c r="C1303" s="200" t="s">
        <v>227</v>
      </c>
      <c r="D1303" s="201" t="s">
        <v>476</v>
      </c>
      <c r="E1303" s="170"/>
      <c r="F1303" s="200"/>
      <c r="G1303" s="201"/>
      <c r="H1303" s="202" t="s">
        <v>1684</v>
      </c>
      <c r="I1303" s="202" t="s">
        <v>476</v>
      </c>
      <c r="J1303" s="202" t="s">
        <v>1684</v>
      </c>
      <c r="K1303" s="202" t="s">
        <v>1684</v>
      </c>
      <c r="L1303" s="202" t="s">
        <v>1685</v>
      </c>
      <c r="M1303" s="202" t="s">
        <v>1685</v>
      </c>
      <c r="N1303" s="202" t="s">
        <v>1684</v>
      </c>
      <c r="O1303" s="237"/>
      <c r="P1303" s="203">
        <v>-1381856</v>
      </c>
      <c r="Q1303" s="203">
        <v>-1243671</v>
      </c>
      <c r="R1303" s="203">
        <v>-1105486</v>
      </c>
      <c r="S1303" s="203">
        <v>-967301</v>
      </c>
      <c r="T1303" s="203">
        <v>-829116</v>
      </c>
      <c r="U1303" s="203">
        <v>-690931</v>
      </c>
      <c r="V1303" s="203">
        <v>-552746</v>
      </c>
      <c r="W1303" s="203">
        <v>-414561</v>
      </c>
      <c r="X1303" s="203">
        <v>-276376</v>
      </c>
      <c r="Y1303" s="203">
        <v>-138191</v>
      </c>
      <c r="Z1303" s="203">
        <v>0</v>
      </c>
      <c r="AA1303" s="203">
        <v>0</v>
      </c>
      <c r="AB1303" s="203">
        <v>0</v>
      </c>
      <c r="AC1303" s="203"/>
      <c r="AD1303" s="203"/>
      <c r="AE1303" s="203">
        <v>-575775.58333333337</v>
      </c>
      <c r="AF1303" s="204" t="s">
        <v>223</v>
      </c>
      <c r="AG1303" s="416"/>
      <c r="AH1303" s="205"/>
      <c r="AI1303" s="205">
        <v>-575775.58333333337</v>
      </c>
      <c r="AJ1303" s="205"/>
      <c r="AK1303" s="206"/>
      <c r="AL1303" s="205">
        <v>-575775.58333333337</v>
      </c>
      <c r="AM1303" s="207"/>
      <c r="AN1303" s="205"/>
      <c r="AO1303" s="208">
        <v>0</v>
      </c>
      <c r="AP1303" s="205"/>
      <c r="AQ1303" s="210">
        <v>0</v>
      </c>
      <c r="AR1303" s="205"/>
      <c r="AS1303" s="205">
        <v>0</v>
      </c>
      <c r="AT1303" s="205"/>
      <c r="AU1303" s="206"/>
      <c r="AV1303" s="205">
        <v>0</v>
      </c>
      <c r="AW1303" s="207"/>
      <c r="AX1303" s="205"/>
      <c r="AY1303" s="207">
        <v>0</v>
      </c>
      <c r="AZ1303" s="212"/>
      <c r="BA1303" s="404"/>
      <c r="BC1303" s="202" t="str">
        <f t="shared" si="148"/>
        <v/>
      </c>
      <c r="BD1303" s="202" t="str">
        <f t="shared" si="148"/>
        <v>ERB</v>
      </c>
      <c r="BE1303" s="202" t="str">
        <f t="shared" si="148"/>
        <v/>
      </c>
      <c r="BF1303" s="202" t="str">
        <f t="shared" si="148"/>
        <v/>
      </c>
      <c r="BG1303" s="202" t="str">
        <f t="shared" si="151"/>
        <v>NO</v>
      </c>
      <c r="BH1303" s="202" t="str">
        <f t="shared" si="151"/>
        <v>NO</v>
      </c>
      <c r="BI1303" s="202" t="str">
        <f t="shared" si="150"/>
        <v/>
      </c>
      <c r="BK1303" s="202" t="b">
        <f t="shared" si="149"/>
        <v>1</v>
      </c>
      <c r="BL1303" s="202" t="b">
        <f t="shared" si="149"/>
        <v>1</v>
      </c>
      <c r="BM1303" s="202" t="b">
        <f t="shared" si="149"/>
        <v>1</v>
      </c>
      <c r="BN1303" s="202" t="b">
        <f t="shared" si="149"/>
        <v>1</v>
      </c>
      <c r="BO1303" s="202" t="b">
        <f t="shared" si="149"/>
        <v>1</v>
      </c>
      <c r="BP1303" s="202" t="b">
        <f t="shared" si="149"/>
        <v>1</v>
      </c>
      <c r="BQ1303" s="202" t="b">
        <f t="shared" si="149"/>
        <v>1</v>
      </c>
    </row>
    <row r="1304" spans="1:69" s="214" customFormat="1" ht="12" customHeight="1" x14ac:dyDescent="0.2">
      <c r="A1304" s="239">
        <v>25400501</v>
      </c>
      <c r="B1304" s="240" t="s">
        <v>2917</v>
      </c>
      <c r="C1304" s="200" t="s">
        <v>228</v>
      </c>
      <c r="D1304" s="201" t="s">
        <v>476</v>
      </c>
      <c r="E1304" s="170"/>
      <c r="F1304" s="200"/>
      <c r="G1304" s="201"/>
      <c r="H1304" s="202" t="s">
        <v>1684</v>
      </c>
      <c r="I1304" s="202" t="s">
        <v>476</v>
      </c>
      <c r="J1304" s="202" t="s">
        <v>1684</v>
      </c>
      <c r="K1304" s="202" t="s">
        <v>1684</v>
      </c>
      <c r="L1304" s="202" t="s">
        <v>1685</v>
      </c>
      <c r="M1304" s="202" t="s">
        <v>1685</v>
      </c>
      <c r="N1304" s="202" t="s">
        <v>1684</v>
      </c>
      <c r="O1304" s="237"/>
      <c r="P1304" s="203">
        <v>-400029</v>
      </c>
      <c r="Q1304" s="203">
        <v>-360027</v>
      </c>
      <c r="R1304" s="203">
        <v>-320025</v>
      </c>
      <c r="S1304" s="203">
        <v>-280023</v>
      </c>
      <c r="T1304" s="203">
        <v>-240021</v>
      </c>
      <c r="U1304" s="203">
        <v>-200019</v>
      </c>
      <c r="V1304" s="203">
        <v>-160017</v>
      </c>
      <c r="W1304" s="203">
        <v>-120015</v>
      </c>
      <c r="X1304" s="203">
        <v>-80013</v>
      </c>
      <c r="Y1304" s="203">
        <v>-40011</v>
      </c>
      <c r="Z1304" s="203">
        <v>0</v>
      </c>
      <c r="AA1304" s="203">
        <v>0</v>
      </c>
      <c r="AB1304" s="203">
        <v>0</v>
      </c>
      <c r="AC1304" s="203"/>
      <c r="AD1304" s="203"/>
      <c r="AE1304" s="203">
        <v>-166682.125</v>
      </c>
      <c r="AF1304" s="204" t="s">
        <v>223</v>
      </c>
      <c r="AG1304" s="416"/>
      <c r="AH1304" s="205"/>
      <c r="AI1304" s="205">
        <v>-166682.125</v>
      </c>
      <c r="AJ1304" s="205"/>
      <c r="AK1304" s="206"/>
      <c r="AL1304" s="205">
        <v>-166682.125</v>
      </c>
      <c r="AM1304" s="207"/>
      <c r="AN1304" s="205"/>
      <c r="AO1304" s="208">
        <v>0</v>
      </c>
      <c r="AP1304" s="205"/>
      <c r="AQ1304" s="210">
        <v>0</v>
      </c>
      <c r="AR1304" s="205"/>
      <c r="AS1304" s="205">
        <v>0</v>
      </c>
      <c r="AT1304" s="205"/>
      <c r="AU1304" s="206"/>
      <c r="AV1304" s="205">
        <v>0</v>
      </c>
      <c r="AW1304" s="207"/>
      <c r="AX1304" s="205"/>
      <c r="AY1304" s="207">
        <v>0</v>
      </c>
      <c r="AZ1304" s="212"/>
      <c r="BA1304" s="404"/>
      <c r="BC1304" s="202" t="str">
        <f t="shared" si="148"/>
        <v/>
      </c>
      <c r="BD1304" s="202" t="str">
        <f t="shared" si="148"/>
        <v>ERB</v>
      </c>
      <c r="BE1304" s="202" t="str">
        <f t="shared" si="148"/>
        <v/>
      </c>
      <c r="BF1304" s="202" t="str">
        <f t="shared" si="148"/>
        <v/>
      </c>
      <c r="BG1304" s="202" t="str">
        <f t="shared" si="151"/>
        <v>NO</v>
      </c>
      <c r="BH1304" s="202" t="str">
        <f t="shared" si="151"/>
        <v>NO</v>
      </c>
      <c r="BI1304" s="202" t="str">
        <f t="shared" si="150"/>
        <v/>
      </c>
      <c r="BK1304" s="202" t="b">
        <f t="shared" si="149"/>
        <v>1</v>
      </c>
      <c r="BL1304" s="202" t="b">
        <f t="shared" si="149"/>
        <v>1</v>
      </c>
      <c r="BM1304" s="202" t="b">
        <f t="shared" si="149"/>
        <v>1</v>
      </c>
      <c r="BN1304" s="202" t="b">
        <f t="shared" si="149"/>
        <v>1</v>
      </c>
      <c r="BO1304" s="202" t="b">
        <f t="shared" si="149"/>
        <v>1</v>
      </c>
      <c r="BP1304" s="202" t="b">
        <f t="shared" si="149"/>
        <v>1</v>
      </c>
      <c r="BQ1304" s="202" t="b">
        <f t="shared" si="149"/>
        <v>1</v>
      </c>
    </row>
    <row r="1305" spans="1:69" s="214" customFormat="1" ht="12" customHeight="1" x14ac:dyDescent="0.2">
      <c r="A1305" s="239">
        <v>25400511</v>
      </c>
      <c r="B1305" s="240" t="s">
        <v>2918</v>
      </c>
      <c r="C1305" s="200" t="s">
        <v>1579</v>
      </c>
      <c r="D1305" s="201" t="s">
        <v>478</v>
      </c>
      <c r="E1305" s="170"/>
      <c r="F1305" s="200"/>
      <c r="G1305" s="201"/>
      <c r="H1305" s="202" t="s">
        <v>1684</v>
      </c>
      <c r="I1305" s="202" t="s">
        <v>1684</v>
      </c>
      <c r="J1305" s="202" t="s">
        <v>1684</v>
      </c>
      <c r="K1305" s="202" t="s">
        <v>478</v>
      </c>
      <c r="L1305" s="202" t="s">
        <v>1685</v>
      </c>
      <c r="M1305" s="202" t="s">
        <v>1685</v>
      </c>
      <c r="N1305" s="202" t="s">
        <v>1684</v>
      </c>
      <c r="O1305" s="237"/>
      <c r="P1305" s="203">
        <v>0</v>
      </c>
      <c r="Q1305" s="203">
        <v>0</v>
      </c>
      <c r="R1305" s="203">
        <v>0</v>
      </c>
      <c r="S1305" s="203">
        <v>0</v>
      </c>
      <c r="T1305" s="203">
        <v>0</v>
      </c>
      <c r="U1305" s="203">
        <v>0</v>
      </c>
      <c r="V1305" s="203">
        <v>0</v>
      </c>
      <c r="W1305" s="203">
        <v>0</v>
      </c>
      <c r="X1305" s="203">
        <v>0</v>
      </c>
      <c r="Y1305" s="203">
        <v>0</v>
      </c>
      <c r="Z1305" s="203">
        <v>0</v>
      </c>
      <c r="AA1305" s="203">
        <v>0</v>
      </c>
      <c r="AB1305" s="203">
        <v>0</v>
      </c>
      <c r="AC1305" s="203"/>
      <c r="AD1305" s="203"/>
      <c r="AE1305" s="203">
        <v>0</v>
      </c>
      <c r="AF1305" s="204"/>
      <c r="AG1305" s="416"/>
      <c r="AH1305" s="205"/>
      <c r="AI1305" s="205"/>
      <c r="AJ1305" s="205"/>
      <c r="AK1305" s="206">
        <v>0</v>
      </c>
      <c r="AL1305" s="205">
        <v>0</v>
      </c>
      <c r="AM1305" s="207"/>
      <c r="AN1305" s="205"/>
      <c r="AO1305" s="208">
        <v>0</v>
      </c>
      <c r="AP1305" s="205"/>
      <c r="AQ1305" s="210">
        <v>0</v>
      </c>
      <c r="AR1305" s="205"/>
      <c r="AS1305" s="205"/>
      <c r="AT1305" s="205"/>
      <c r="AU1305" s="206">
        <v>0</v>
      </c>
      <c r="AV1305" s="205">
        <v>0</v>
      </c>
      <c r="AW1305" s="207"/>
      <c r="AX1305" s="205"/>
      <c r="AY1305" s="207">
        <v>0</v>
      </c>
      <c r="AZ1305" s="212" t="s">
        <v>4866</v>
      </c>
      <c r="BA1305" s="404"/>
      <c r="BC1305" s="202" t="str">
        <f t="shared" si="148"/>
        <v/>
      </c>
      <c r="BD1305" s="202" t="str">
        <f t="shared" si="148"/>
        <v/>
      </c>
      <c r="BE1305" s="202" t="str">
        <f t="shared" si="148"/>
        <v/>
      </c>
      <c r="BF1305" s="202" t="str">
        <f t="shared" si="148"/>
        <v>Non-Op</v>
      </c>
      <c r="BG1305" s="202" t="str">
        <f t="shared" si="151"/>
        <v>NO</v>
      </c>
      <c r="BH1305" s="202" t="str">
        <f t="shared" si="151"/>
        <v>NO</v>
      </c>
      <c r="BI1305" s="202" t="str">
        <f t="shared" si="150"/>
        <v/>
      </c>
      <c r="BK1305" s="202" t="b">
        <f t="shared" si="149"/>
        <v>1</v>
      </c>
      <c r="BL1305" s="202" t="b">
        <f t="shared" si="149"/>
        <v>1</v>
      </c>
      <c r="BM1305" s="202" t="b">
        <f t="shared" si="149"/>
        <v>1</v>
      </c>
      <c r="BN1305" s="202" t="b">
        <f t="shared" si="149"/>
        <v>1</v>
      </c>
      <c r="BO1305" s="202" t="b">
        <f t="shared" si="149"/>
        <v>1</v>
      </c>
      <c r="BP1305" s="202" t="b">
        <f t="shared" si="149"/>
        <v>1</v>
      </c>
      <c r="BQ1305" s="202" t="b">
        <f t="shared" si="149"/>
        <v>1</v>
      </c>
    </row>
    <row r="1306" spans="1:69" s="214" customFormat="1" ht="12" customHeight="1" x14ac:dyDescent="0.2">
      <c r="A1306" s="293">
        <v>25400521</v>
      </c>
      <c r="B1306" s="294" t="s">
        <v>2919</v>
      </c>
      <c r="C1306" s="200" t="s">
        <v>1580</v>
      </c>
      <c r="D1306" s="201" t="s">
        <v>478</v>
      </c>
      <c r="E1306" s="170"/>
      <c r="F1306" s="200"/>
      <c r="G1306" s="201"/>
      <c r="H1306" s="202" t="s">
        <v>1684</v>
      </c>
      <c r="I1306" s="202" t="s">
        <v>1684</v>
      </c>
      <c r="J1306" s="202" t="s">
        <v>1684</v>
      </c>
      <c r="K1306" s="202" t="s">
        <v>478</v>
      </c>
      <c r="L1306" s="202" t="s">
        <v>1685</v>
      </c>
      <c r="M1306" s="202" t="s">
        <v>1685</v>
      </c>
      <c r="N1306" s="202" t="s">
        <v>1684</v>
      </c>
      <c r="O1306" s="237"/>
      <c r="P1306" s="203">
        <v>-10300000</v>
      </c>
      <c r="Q1306" s="203">
        <v>-10300000</v>
      </c>
      <c r="R1306" s="203">
        <v>-10300000</v>
      </c>
      <c r="S1306" s="203">
        <v>-11800000</v>
      </c>
      <c r="T1306" s="203">
        <v>-9476968</v>
      </c>
      <c r="U1306" s="203">
        <v>0</v>
      </c>
      <c r="V1306" s="203">
        <v>0</v>
      </c>
      <c r="W1306" s="203">
        <v>0</v>
      </c>
      <c r="X1306" s="203">
        <v>0</v>
      </c>
      <c r="Y1306" s="203">
        <v>0</v>
      </c>
      <c r="Z1306" s="203">
        <v>0</v>
      </c>
      <c r="AA1306" s="203">
        <v>0</v>
      </c>
      <c r="AB1306" s="203">
        <v>0</v>
      </c>
      <c r="AC1306" s="203"/>
      <c r="AD1306" s="203"/>
      <c r="AE1306" s="203">
        <v>-3918914</v>
      </c>
      <c r="AF1306" s="449"/>
      <c r="AG1306" s="450"/>
      <c r="AH1306" s="205"/>
      <c r="AI1306" s="205"/>
      <c r="AJ1306" s="205"/>
      <c r="AK1306" s="206">
        <v>-3918914</v>
      </c>
      <c r="AL1306" s="205">
        <v>-3918914</v>
      </c>
      <c r="AM1306" s="207"/>
      <c r="AN1306" s="205"/>
      <c r="AO1306" s="208">
        <v>0</v>
      </c>
      <c r="AP1306" s="205"/>
      <c r="AQ1306" s="210">
        <v>0</v>
      </c>
      <c r="AR1306" s="205"/>
      <c r="AS1306" s="205"/>
      <c r="AT1306" s="205"/>
      <c r="AU1306" s="206">
        <v>0</v>
      </c>
      <c r="AV1306" s="205">
        <v>0</v>
      </c>
      <c r="AW1306" s="207"/>
      <c r="AX1306" s="205"/>
      <c r="AY1306" s="207">
        <v>0</v>
      </c>
      <c r="AZ1306" s="212" t="s">
        <v>4909</v>
      </c>
      <c r="BA1306" s="404"/>
      <c r="BC1306" s="202" t="str">
        <f t="shared" si="148"/>
        <v/>
      </c>
      <c r="BD1306" s="202" t="str">
        <f t="shared" si="148"/>
        <v/>
      </c>
      <c r="BE1306" s="202" t="str">
        <f t="shared" si="148"/>
        <v/>
      </c>
      <c r="BF1306" s="202" t="str">
        <f t="shared" si="148"/>
        <v>Non-Op</v>
      </c>
      <c r="BG1306" s="202" t="str">
        <f t="shared" si="151"/>
        <v>NO</v>
      </c>
      <c r="BH1306" s="202" t="str">
        <f t="shared" si="151"/>
        <v>NO</v>
      </c>
      <c r="BI1306" s="202" t="str">
        <f t="shared" si="150"/>
        <v/>
      </c>
      <c r="BK1306" s="202" t="b">
        <f t="shared" si="149"/>
        <v>1</v>
      </c>
      <c r="BL1306" s="202" t="b">
        <f t="shared" si="149"/>
        <v>1</v>
      </c>
      <c r="BM1306" s="202" t="b">
        <f t="shared" si="149"/>
        <v>1</v>
      </c>
      <c r="BN1306" s="202" t="b">
        <f t="shared" si="149"/>
        <v>1</v>
      </c>
      <c r="BO1306" s="202" t="b">
        <f t="shared" si="149"/>
        <v>1</v>
      </c>
      <c r="BP1306" s="202" t="b">
        <f t="shared" si="149"/>
        <v>1</v>
      </c>
      <c r="BQ1306" s="202" t="b">
        <f t="shared" si="149"/>
        <v>1</v>
      </c>
    </row>
    <row r="1307" spans="1:69" s="214" customFormat="1" ht="12" customHeight="1" x14ac:dyDescent="0.2">
      <c r="A1307" s="453">
        <v>25400531</v>
      </c>
      <c r="B1307" s="453" t="s">
        <v>2920</v>
      </c>
      <c r="C1307" s="273" t="s">
        <v>1581</v>
      </c>
      <c r="D1307" s="244" t="s">
        <v>479</v>
      </c>
      <c r="E1307" s="245"/>
      <c r="F1307" s="274">
        <v>43101</v>
      </c>
      <c r="G1307" s="244"/>
      <c r="H1307" s="247" t="s">
        <v>1684</v>
      </c>
      <c r="I1307" s="247" t="s">
        <v>1684</v>
      </c>
      <c r="J1307" s="247" t="s">
        <v>1684</v>
      </c>
      <c r="K1307" s="247" t="s">
        <v>1684</v>
      </c>
      <c r="L1307" s="247" t="s">
        <v>1685</v>
      </c>
      <c r="M1307" s="247" t="s">
        <v>479</v>
      </c>
      <c r="N1307" s="247" t="s">
        <v>479</v>
      </c>
      <c r="O1307" s="248"/>
      <c r="P1307" s="249">
        <v>0</v>
      </c>
      <c r="Q1307" s="249">
        <v>-7000000</v>
      </c>
      <c r="R1307" s="249">
        <v>0</v>
      </c>
      <c r="S1307" s="249">
        <v>0</v>
      </c>
      <c r="T1307" s="249">
        <v>0</v>
      </c>
      <c r="U1307" s="249">
        <v>0</v>
      </c>
      <c r="V1307" s="249">
        <v>0</v>
      </c>
      <c r="W1307" s="249">
        <v>0</v>
      </c>
      <c r="X1307" s="249">
        <v>0</v>
      </c>
      <c r="Y1307" s="249">
        <v>0</v>
      </c>
      <c r="Z1307" s="249">
        <v>0</v>
      </c>
      <c r="AA1307" s="249">
        <v>0</v>
      </c>
      <c r="AB1307" s="249">
        <v>0</v>
      </c>
      <c r="AC1307" s="249"/>
      <c r="AD1307" s="249"/>
      <c r="AE1307" s="249">
        <v>-583333.33333333337</v>
      </c>
      <c r="AF1307" s="451"/>
      <c r="AG1307" s="452"/>
      <c r="AH1307" s="252"/>
      <c r="AI1307" s="252"/>
      <c r="AJ1307" s="252"/>
      <c r="AK1307" s="253"/>
      <c r="AL1307" s="252">
        <v>0</v>
      </c>
      <c r="AM1307" s="254"/>
      <c r="AN1307" s="252">
        <v>-583333.33333333337</v>
      </c>
      <c r="AO1307" s="255">
        <v>-583333.33333333337</v>
      </c>
      <c r="AP1307" s="252"/>
      <c r="AQ1307" s="256">
        <v>0</v>
      </c>
      <c r="AR1307" s="252"/>
      <c r="AS1307" s="252"/>
      <c r="AT1307" s="252"/>
      <c r="AU1307" s="253"/>
      <c r="AV1307" s="252">
        <v>0</v>
      </c>
      <c r="AW1307" s="254"/>
      <c r="AX1307" s="252">
        <v>0</v>
      </c>
      <c r="AY1307" s="254">
        <v>0</v>
      </c>
      <c r="AZ1307" s="258"/>
      <c r="BA1307" s="404"/>
      <c r="BC1307" s="247" t="str">
        <f t="shared" si="148"/>
        <v/>
      </c>
      <c r="BD1307" s="247" t="str">
        <f t="shared" si="148"/>
        <v/>
      </c>
      <c r="BE1307" s="247" t="str">
        <f t="shared" si="148"/>
        <v/>
      </c>
      <c r="BF1307" s="202" t="str">
        <f t="shared" si="148"/>
        <v/>
      </c>
      <c r="BG1307" s="202" t="str">
        <f t="shared" si="151"/>
        <v>NO</v>
      </c>
      <c r="BH1307" s="202" t="str">
        <f t="shared" si="151"/>
        <v>W/C</v>
      </c>
      <c r="BI1307" s="202" t="str">
        <f t="shared" si="150"/>
        <v>W/C</v>
      </c>
      <c r="BK1307" s="202" t="b">
        <f t="shared" si="149"/>
        <v>1</v>
      </c>
      <c r="BL1307" s="202" t="b">
        <f t="shared" si="149"/>
        <v>1</v>
      </c>
      <c r="BM1307" s="202" t="b">
        <f t="shared" si="149"/>
        <v>1</v>
      </c>
      <c r="BN1307" s="202" t="b">
        <f t="shared" si="149"/>
        <v>1</v>
      </c>
      <c r="BO1307" s="202" t="b">
        <f t="shared" si="149"/>
        <v>1</v>
      </c>
      <c r="BP1307" s="202" t="b">
        <f t="shared" si="149"/>
        <v>1</v>
      </c>
      <c r="BQ1307" s="202" t="b">
        <f t="shared" si="149"/>
        <v>1</v>
      </c>
    </row>
    <row r="1308" spans="1:69" s="214" customFormat="1" ht="12" customHeight="1" x14ac:dyDescent="0.2">
      <c r="A1308" s="453">
        <v>25400532</v>
      </c>
      <c r="B1308" s="453" t="s">
        <v>2921</v>
      </c>
      <c r="C1308" s="273" t="s">
        <v>1582</v>
      </c>
      <c r="D1308" s="244" t="s">
        <v>479</v>
      </c>
      <c r="E1308" s="245"/>
      <c r="F1308" s="274">
        <v>43101</v>
      </c>
      <c r="G1308" s="244"/>
      <c r="H1308" s="247" t="s">
        <v>1684</v>
      </c>
      <c r="I1308" s="247" t="s">
        <v>1684</v>
      </c>
      <c r="J1308" s="247" t="s">
        <v>1684</v>
      </c>
      <c r="K1308" s="247" t="s">
        <v>1684</v>
      </c>
      <c r="L1308" s="247" t="s">
        <v>1685</v>
      </c>
      <c r="M1308" s="247" t="s">
        <v>479</v>
      </c>
      <c r="N1308" s="247" t="s">
        <v>479</v>
      </c>
      <c r="O1308" s="248"/>
      <c r="P1308" s="249">
        <v>0</v>
      </c>
      <c r="Q1308" s="249">
        <v>-3000000</v>
      </c>
      <c r="R1308" s="249">
        <v>0</v>
      </c>
      <c r="S1308" s="249">
        <v>0</v>
      </c>
      <c r="T1308" s="249">
        <v>0</v>
      </c>
      <c r="U1308" s="249">
        <v>0</v>
      </c>
      <c r="V1308" s="249">
        <v>0</v>
      </c>
      <c r="W1308" s="249">
        <v>0</v>
      </c>
      <c r="X1308" s="249">
        <v>0</v>
      </c>
      <c r="Y1308" s="249">
        <v>0</v>
      </c>
      <c r="Z1308" s="249">
        <v>0</v>
      </c>
      <c r="AA1308" s="249">
        <v>0</v>
      </c>
      <c r="AB1308" s="249">
        <v>0</v>
      </c>
      <c r="AC1308" s="249"/>
      <c r="AD1308" s="249"/>
      <c r="AE1308" s="249">
        <v>-250000</v>
      </c>
      <c r="AF1308" s="451"/>
      <c r="AG1308" s="452"/>
      <c r="AH1308" s="252"/>
      <c r="AI1308" s="252"/>
      <c r="AJ1308" s="252"/>
      <c r="AK1308" s="253"/>
      <c r="AL1308" s="252">
        <v>0</v>
      </c>
      <c r="AM1308" s="254"/>
      <c r="AN1308" s="252">
        <v>-250000</v>
      </c>
      <c r="AO1308" s="255">
        <v>-250000</v>
      </c>
      <c r="AP1308" s="252"/>
      <c r="AQ1308" s="256">
        <v>0</v>
      </c>
      <c r="AR1308" s="252"/>
      <c r="AS1308" s="252"/>
      <c r="AT1308" s="252"/>
      <c r="AU1308" s="253"/>
      <c r="AV1308" s="252">
        <v>0</v>
      </c>
      <c r="AW1308" s="254"/>
      <c r="AX1308" s="252">
        <v>0</v>
      </c>
      <c r="AY1308" s="254">
        <v>0</v>
      </c>
      <c r="AZ1308" s="258"/>
      <c r="BA1308" s="404"/>
      <c r="BC1308" s="247" t="str">
        <f t="shared" si="148"/>
        <v/>
      </c>
      <c r="BD1308" s="247" t="str">
        <f t="shared" si="148"/>
        <v/>
      </c>
      <c r="BE1308" s="247" t="str">
        <f t="shared" si="148"/>
        <v/>
      </c>
      <c r="BF1308" s="202" t="str">
        <f t="shared" si="148"/>
        <v/>
      </c>
      <c r="BG1308" s="202" t="str">
        <f t="shared" si="151"/>
        <v>NO</v>
      </c>
      <c r="BH1308" s="202" t="str">
        <f t="shared" si="151"/>
        <v>W/C</v>
      </c>
      <c r="BI1308" s="202" t="str">
        <f t="shared" si="150"/>
        <v>W/C</v>
      </c>
      <c r="BK1308" s="202" t="b">
        <f t="shared" si="149"/>
        <v>1</v>
      </c>
      <c r="BL1308" s="202" t="b">
        <f t="shared" si="149"/>
        <v>1</v>
      </c>
      <c r="BM1308" s="202" t="b">
        <f t="shared" si="149"/>
        <v>1</v>
      </c>
      <c r="BN1308" s="202" t="b">
        <f t="shared" si="149"/>
        <v>1</v>
      </c>
      <c r="BO1308" s="202" t="b">
        <f t="shared" si="149"/>
        <v>1</v>
      </c>
      <c r="BP1308" s="202" t="b">
        <f t="shared" si="149"/>
        <v>1</v>
      </c>
      <c r="BQ1308" s="202" t="b">
        <f t="shared" si="149"/>
        <v>1</v>
      </c>
    </row>
    <row r="1309" spans="1:69" s="214" customFormat="1" ht="12" customHeight="1" x14ac:dyDescent="0.2">
      <c r="A1309" s="291">
        <v>25400601</v>
      </c>
      <c r="B1309" s="292" t="s">
        <v>2922</v>
      </c>
      <c r="C1309" s="243" t="s">
        <v>1583</v>
      </c>
      <c r="D1309" s="244" t="s">
        <v>478</v>
      </c>
      <c r="E1309" s="245"/>
      <c r="F1309" s="263">
        <v>43070</v>
      </c>
      <c r="G1309" s="244"/>
      <c r="H1309" s="247" t="s">
        <v>1684</v>
      </c>
      <c r="I1309" s="247" t="s">
        <v>1684</v>
      </c>
      <c r="J1309" s="247" t="s">
        <v>1684</v>
      </c>
      <c r="K1309" s="247" t="s">
        <v>478</v>
      </c>
      <c r="L1309" s="247" t="s">
        <v>1685</v>
      </c>
      <c r="M1309" s="247" t="s">
        <v>1685</v>
      </c>
      <c r="N1309" s="247" t="s">
        <v>1684</v>
      </c>
      <c r="O1309" s="248"/>
      <c r="P1309" s="249">
        <v>-152462.81</v>
      </c>
      <c r="Q1309" s="249">
        <v>0</v>
      </c>
      <c r="R1309" s="249">
        <v>0</v>
      </c>
      <c r="S1309" s="249">
        <v>0</v>
      </c>
      <c r="T1309" s="249">
        <v>0</v>
      </c>
      <c r="U1309" s="249">
        <v>0</v>
      </c>
      <c r="V1309" s="249">
        <v>0</v>
      </c>
      <c r="W1309" s="249">
        <v>0</v>
      </c>
      <c r="X1309" s="249">
        <v>0</v>
      </c>
      <c r="Y1309" s="249">
        <v>0</v>
      </c>
      <c r="Z1309" s="249">
        <v>0</v>
      </c>
      <c r="AA1309" s="249">
        <v>0</v>
      </c>
      <c r="AB1309" s="249">
        <v>0</v>
      </c>
      <c r="AC1309" s="249"/>
      <c r="AD1309" s="249"/>
      <c r="AE1309" s="249">
        <v>-6352.6170833333335</v>
      </c>
      <c r="AF1309" s="451"/>
      <c r="AG1309" s="452"/>
      <c r="AH1309" s="252"/>
      <c r="AI1309" s="252"/>
      <c r="AJ1309" s="252"/>
      <c r="AK1309" s="253">
        <v>-6352.6170833333335</v>
      </c>
      <c r="AL1309" s="252">
        <v>-6352.6170833333335</v>
      </c>
      <c r="AM1309" s="254"/>
      <c r="AN1309" s="252"/>
      <c r="AO1309" s="255">
        <v>0</v>
      </c>
      <c r="AP1309" s="252"/>
      <c r="AQ1309" s="256">
        <v>0</v>
      </c>
      <c r="AR1309" s="252"/>
      <c r="AS1309" s="252"/>
      <c r="AT1309" s="252"/>
      <c r="AU1309" s="253">
        <v>0</v>
      </c>
      <c r="AV1309" s="252">
        <v>0</v>
      </c>
      <c r="AW1309" s="254"/>
      <c r="AX1309" s="252"/>
      <c r="AY1309" s="254">
        <v>0</v>
      </c>
      <c r="AZ1309" s="258" t="s">
        <v>4909</v>
      </c>
      <c r="BA1309" s="404"/>
      <c r="BC1309" s="247" t="str">
        <f t="shared" si="148"/>
        <v/>
      </c>
      <c r="BD1309" s="247" t="str">
        <f t="shared" si="148"/>
        <v/>
      </c>
      <c r="BE1309" s="247" t="str">
        <f t="shared" si="148"/>
        <v/>
      </c>
      <c r="BF1309" s="202" t="str">
        <f t="shared" si="148"/>
        <v>Non-Op</v>
      </c>
      <c r="BG1309" s="202" t="str">
        <f t="shared" si="151"/>
        <v>NO</v>
      </c>
      <c r="BH1309" s="202" t="str">
        <f t="shared" si="151"/>
        <v>NO</v>
      </c>
      <c r="BI1309" s="202" t="str">
        <f t="shared" si="150"/>
        <v/>
      </c>
      <c r="BK1309" s="202" t="b">
        <f t="shared" si="149"/>
        <v>1</v>
      </c>
      <c r="BL1309" s="202" t="b">
        <f t="shared" si="149"/>
        <v>1</v>
      </c>
      <c r="BM1309" s="202" t="b">
        <f t="shared" si="149"/>
        <v>1</v>
      </c>
      <c r="BN1309" s="202" t="b">
        <f t="shared" si="149"/>
        <v>1</v>
      </c>
      <c r="BO1309" s="202" t="b">
        <f t="shared" si="149"/>
        <v>1</v>
      </c>
      <c r="BP1309" s="202" t="b">
        <f t="shared" si="149"/>
        <v>1</v>
      </c>
      <c r="BQ1309" s="202" t="b">
        <f t="shared" si="149"/>
        <v>1</v>
      </c>
    </row>
    <row r="1310" spans="1:69" s="214" customFormat="1" ht="12" customHeight="1" x14ac:dyDescent="0.25">
      <c r="A1310" s="291">
        <v>25400611</v>
      </c>
      <c r="B1310" s="292" t="s">
        <v>4963</v>
      </c>
      <c r="C1310" s="298" t="s">
        <v>1584</v>
      </c>
      <c r="D1310" s="244" t="s">
        <v>478</v>
      </c>
      <c r="E1310" s="245"/>
      <c r="F1310" s="274">
        <v>43221</v>
      </c>
      <c r="G1310" s="244"/>
      <c r="H1310" s="247" t="s">
        <v>1684</v>
      </c>
      <c r="I1310" s="247" t="s">
        <v>1684</v>
      </c>
      <c r="J1310" s="247" t="s">
        <v>1684</v>
      </c>
      <c r="K1310" s="247" t="s">
        <v>478</v>
      </c>
      <c r="L1310" s="247" t="s">
        <v>1685</v>
      </c>
      <c r="M1310" s="247" t="s">
        <v>1685</v>
      </c>
      <c r="N1310" s="247" t="s">
        <v>1684</v>
      </c>
      <c r="O1310" s="248"/>
      <c r="P1310" s="249"/>
      <c r="Q1310" s="249"/>
      <c r="R1310" s="249"/>
      <c r="S1310" s="249"/>
      <c r="T1310" s="249"/>
      <c r="U1310" s="249">
        <v>-1126496.31</v>
      </c>
      <c r="V1310" s="249">
        <v>-500623.73</v>
      </c>
      <c r="W1310" s="249">
        <v>-722621.02</v>
      </c>
      <c r="X1310" s="249">
        <v>-848896.73</v>
      </c>
      <c r="Y1310" s="249">
        <v>0</v>
      </c>
      <c r="Z1310" s="249">
        <v>0</v>
      </c>
      <c r="AA1310" s="249">
        <v>0</v>
      </c>
      <c r="AB1310" s="249">
        <v>0</v>
      </c>
      <c r="AC1310" s="249"/>
      <c r="AD1310" s="249"/>
      <c r="AE1310" s="249">
        <v>-266553.14916666667</v>
      </c>
      <c r="AF1310" s="451"/>
      <c r="AG1310" s="452"/>
      <c r="AH1310" s="252"/>
      <c r="AI1310" s="252"/>
      <c r="AJ1310" s="252"/>
      <c r="AK1310" s="253">
        <v>-266553.14916666667</v>
      </c>
      <c r="AL1310" s="252">
        <v>-266553.14916666667</v>
      </c>
      <c r="AM1310" s="254"/>
      <c r="AN1310" s="252"/>
      <c r="AO1310" s="255">
        <v>0</v>
      </c>
      <c r="AP1310" s="252"/>
      <c r="AQ1310" s="256">
        <v>0</v>
      </c>
      <c r="AR1310" s="252"/>
      <c r="AS1310" s="252"/>
      <c r="AT1310" s="252"/>
      <c r="AU1310" s="253">
        <v>0</v>
      </c>
      <c r="AV1310" s="252">
        <v>0</v>
      </c>
      <c r="AW1310" s="254"/>
      <c r="AX1310" s="252"/>
      <c r="AY1310" s="254">
        <v>0</v>
      </c>
      <c r="AZ1310" s="258" t="s">
        <v>4909</v>
      </c>
      <c r="BA1310" s="404"/>
      <c r="BC1310" s="247" t="str">
        <f t="shared" si="148"/>
        <v/>
      </c>
      <c r="BD1310" s="247" t="str">
        <f t="shared" si="148"/>
        <v/>
      </c>
      <c r="BE1310" s="247" t="str">
        <f t="shared" si="148"/>
        <v/>
      </c>
      <c r="BF1310" s="202" t="str">
        <f t="shared" si="148"/>
        <v>Non-Op</v>
      </c>
      <c r="BG1310" s="202" t="str">
        <f t="shared" si="151"/>
        <v>NO</v>
      </c>
      <c r="BH1310" s="202" t="str">
        <f t="shared" si="151"/>
        <v>NO</v>
      </c>
      <c r="BI1310" s="202" t="str">
        <f t="shared" si="150"/>
        <v/>
      </c>
      <c r="BK1310" s="202" t="b">
        <f t="shared" si="149"/>
        <v>1</v>
      </c>
      <c r="BL1310" s="202" t="b">
        <f t="shared" si="149"/>
        <v>1</v>
      </c>
      <c r="BM1310" s="202" t="b">
        <f t="shared" si="149"/>
        <v>1</v>
      </c>
      <c r="BN1310" s="202" t="b">
        <f t="shared" si="149"/>
        <v>1</v>
      </c>
      <c r="BO1310" s="202" t="b">
        <f t="shared" si="149"/>
        <v>1</v>
      </c>
      <c r="BP1310" s="202" t="b">
        <f t="shared" si="149"/>
        <v>1</v>
      </c>
      <c r="BQ1310" s="202" t="b">
        <f t="shared" si="149"/>
        <v>1</v>
      </c>
    </row>
    <row r="1311" spans="1:69" s="214" customFormat="1" ht="12" customHeight="1" x14ac:dyDescent="0.2">
      <c r="A1311" s="291">
        <v>25400631</v>
      </c>
      <c r="B1311" s="292" t="s">
        <v>2923</v>
      </c>
      <c r="C1311" s="243" t="s">
        <v>1585</v>
      </c>
      <c r="D1311" s="244" t="s">
        <v>478</v>
      </c>
      <c r="E1311" s="245"/>
      <c r="F1311" s="263">
        <v>43070</v>
      </c>
      <c r="G1311" s="244"/>
      <c r="H1311" s="247" t="s">
        <v>1684</v>
      </c>
      <c r="I1311" s="247" t="s">
        <v>1684</v>
      </c>
      <c r="J1311" s="247" t="s">
        <v>1684</v>
      </c>
      <c r="K1311" s="247" t="s">
        <v>478</v>
      </c>
      <c r="L1311" s="247" t="s">
        <v>1685</v>
      </c>
      <c r="M1311" s="247" t="s">
        <v>1685</v>
      </c>
      <c r="N1311" s="247" t="s">
        <v>1684</v>
      </c>
      <c r="O1311" s="248"/>
      <c r="P1311" s="249">
        <v>-1373354.01</v>
      </c>
      <c r="Q1311" s="249">
        <v>0</v>
      </c>
      <c r="R1311" s="249">
        <v>0</v>
      </c>
      <c r="S1311" s="249">
        <v>0</v>
      </c>
      <c r="T1311" s="249">
        <v>-2307492.7599999998</v>
      </c>
      <c r="U1311" s="249">
        <v>0</v>
      </c>
      <c r="V1311" s="249">
        <v>-959540.92</v>
      </c>
      <c r="W1311" s="249">
        <v>-2058105.29</v>
      </c>
      <c r="X1311" s="249">
        <v>-2650126.79</v>
      </c>
      <c r="Y1311" s="249">
        <v>-3356762.83</v>
      </c>
      <c r="Z1311" s="249">
        <v>-4141550.23</v>
      </c>
      <c r="AA1311" s="249">
        <v>-2663180.88</v>
      </c>
      <c r="AB1311" s="249">
        <v>-1431275.08</v>
      </c>
      <c r="AC1311" s="249"/>
      <c r="AD1311" s="249"/>
      <c r="AE1311" s="249">
        <v>-1628256.187083333</v>
      </c>
      <c r="AF1311" s="451"/>
      <c r="AG1311" s="452"/>
      <c r="AH1311" s="252"/>
      <c r="AI1311" s="252"/>
      <c r="AJ1311" s="252"/>
      <c r="AK1311" s="253">
        <v>-1628256.187083333</v>
      </c>
      <c r="AL1311" s="252">
        <v>-1628256.187083333</v>
      </c>
      <c r="AM1311" s="254"/>
      <c r="AN1311" s="252"/>
      <c r="AO1311" s="255">
        <v>0</v>
      </c>
      <c r="AP1311" s="252"/>
      <c r="AQ1311" s="256">
        <v>-1431275.08</v>
      </c>
      <c r="AR1311" s="252"/>
      <c r="AS1311" s="252"/>
      <c r="AT1311" s="252"/>
      <c r="AU1311" s="253">
        <v>-1431275.08</v>
      </c>
      <c r="AV1311" s="252">
        <v>-1431275.08</v>
      </c>
      <c r="AW1311" s="254"/>
      <c r="AX1311" s="252"/>
      <c r="AY1311" s="254">
        <v>0</v>
      </c>
      <c r="AZ1311" s="258" t="s">
        <v>4909</v>
      </c>
      <c r="BA1311" s="404"/>
      <c r="BC1311" s="247" t="str">
        <f t="shared" ref="BC1311:BF1332" si="152">IF(VALUE(AR1311),BC$7,IF(ISBLANK(AR1311),"",BC$7))</f>
        <v/>
      </c>
      <c r="BD1311" s="247" t="str">
        <f t="shared" si="152"/>
        <v/>
      </c>
      <c r="BE1311" s="247" t="str">
        <f t="shared" si="152"/>
        <v/>
      </c>
      <c r="BF1311" s="202" t="str">
        <f t="shared" si="152"/>
        <v>Non-Op</v>
      </c>
      <c r="BG1311" s="202" t="str">
        <f t="shared" si="151"/>
        <v>NO</v>
      </c>
      <c r="BH1311" s="202" t="str">
        <f t="shared" si="151"/>
        <v>NO</v>
      </c>
      <c r="BI1311" s="202" t="str">
        <f t="shared" si="150"/>
        <v/>
      </c>
      <c r="BK1311" s="202" t="b">
        <f t="shared" si="149"/>
        <v>1</v>
      </c>
      <c r="BL1311" s="202" t="b">
        <f t="shared" si="149"/>
        <v>1</v>
      </c>
      <c r="BM1311" s="202" t="b">
        <f t="shared" si="149"/>
        <v>1</v>
      </c>
      <c r="BN1311" s="202" t="b">
        <f t="shared" si="149"/>
        <v>1</v>
      </c>
      <c r="BO1311" s="202" t="b">
        <f t="shared" si="149"/>
        <v>1</v>
      </c>
      <c r="BP1311" s="202" t="b">
        <f t="shared" si="149"/>
        <v>1</v>
      </c>
      <c r="BQ1311" s="202" t="b">
        <f t="shared" si="149"/>
        <v>1</v>
      </c>
    </row>
    <row r="1312" spans="1:69" s="214" customFormat="1" ht="12" customHeight="1" x14ac:dyDescent="0.2">
      <c r="A1312" s="291">
        <v>25400641</v>
      </c>
      <c r="B1312" s="292" t="s">
        <v>2924</v>
      </c>
      <c r="C1312" s="243" t="s">
        <v>1586</v>
      </c>
      <c r="D1312" s="244" t="s">
        <v>478</v>
      </c>
      <c r="E1312" s="245"/>
      <c r="F1312" s="263">
        <v>43070</v>
      </c>
      <c r="G1312" s="244"/>
      <c r="H1312" s="247" t="s">
        <v>1684</v>
      </c>
      <c r="I1312" s="247" t="s">
        <v>1684</v>
      </c>
      <c r="J1312" s="247" t="s">
        <v>1684</v>
      </c>
      <c r="K1312" s="247" t="s">
        <v>478</v>
      </c>
      <c r="L1312" s="247" t="s">
        <v>1685</v>
      </c>
      <c r="M1312" s="247" t="s">
        <v>1685</v>
      </c>
      <c r="N1312" s="247" t="s">
        <v>1684</v>
      </c>
      <c r="O1312" s="248"/>
      <c r="P1312" s="249">
        <v>-35937.72</v>
      </c>
      <c r="Q1312" s="249">
        <v>0</v>
      </c>
      <c r="R1312" s="249">
        <v>-134407.79999999999</v>
      </c>
      <c r="S1312" s="249">
        <v>-351432</v>
      </c>
      <c r="T1312" s="249">
        <v>-1915059.41</v>
      </c>
      <c r="U1312" s="249">
        <v>-2600165.56</v>
      </c>
      <c r="V1312" s="249">
        <v>-2530288.48</v>
      </c>
      <c r="W1312" s="249">
        <v>-3193429.84</v>
      </c>
      <c r="X1312" s="249">
        <v>-3757773.89</v>
      </c>
      <c r="Y1312" s="249">
        <v>-3240515.41</v>
      </c>
      <c r="Z1312" s="249">
        <v>-3521357.38</v>
      </c>
      <c r="AA1312" s="249">
        <v>-3733056.1</v>
      </c>
      <c r="AB1312" s="249">
        <v>-3615896.98</v>
      </c>
      <c r="AC1312" s="249"/>
      <c r="AD1312" s="249"/>
      <c r="AE1312" s="249">
        <v>-2233616.9350000001</v>
      </c>
      <c r="AF1312" s="451"/>
      <c r="AG1312" s="452"/>
      <c r="AH1312" s="252"/>
      <c r="AI1312" s="252"/>
      <c r="AJ1312" s="252"/>
      <c r="AK1312" s="253">
        <v>-2233616.9350000001</v>
      </c>
      <c r="AL1312" s="252">
        <v>-2233616.9350000001</v>
      </c>
      <c r="AM1312" s="254"/>
      <c r="AN1312" s="252"/>
      <c r="AO1312" s="255">
        <v>0</v>
      </c>
      <c r="AP1312" s="252"/>
      <c r="AQ1312" s="256">
        <v>-3615896.98</v>
      </c>
      <c r="AR1312" s="252"/>
      <c r="AS1312" s="252"/>
      <c r="AT1312" s="252"/>
      <c r="AU1312" s="253">
        <v>-3615896.98</v>
      </c>
      <c r="AV1312" s="252">
        <v>-3615896.98</v>
      </c>
      <c r="AW1312" s="254"/>
      <c r="AX1312" s="252"/>
      <c r="AY1312" s="254">
        <v>0</v>
      </c>
      <c r="AZ1312" s="258" t="s">
        <v>4909</v>
      </c>
      <c r="BA1312" s="404"/>
      <c r="BC1312" s="247" t="str">
        <f t="shared" si="152"/>
        <v/>
      </c>
      <c r="BD1312" s="247" t="str">
        <f t="shared" si="152"/>
        <v/>
      </c>
      <c r="BE1312" s="247" t="str">
        <f t="shared" si="152"/>
        <v/>
      </c>
      <c r="BF1312" s="202" t="str">
        <f t="shared" si="152"/>
        <v>Non-Op</v>
      </c>
      <c r="BG1312" s="202" t="str">
        <f t="shared" si="151"/>
        <v>NO</v>
      </c>
      <c r="BH1312" s="202" t="str">
        <f t="shared" si="151"/>
        <v>NO</v>
      </c>
      <c r="BI1312" s="202" t="str">
        <f t="shared" si="150"/>
        <v/>
      </c>
      <c r="BK1312" s="202" t="b">
        <f t="shared" si="149"/>
        <v>1</v>
      </c>
      <c r="BL1312" s="202" t="b">
        <f t="shared" si="149"/>
        <v>1</v>
      </c>
      <c r="BM1312" s="202" t="b">
        <f t="shared" si="149"/>
        <v>1</v>
      </c>
      <c r="BN1312" s="202" t="b">
        <f t="shared" si="149"/>
        <v>1</v>
      </c>
      <c r="BO1312" s="202" t="b">
        <f t="shared" si="149"/>
        <v>1</v>
      </c>
      <c r="BP1312" s="202" t="b">
        <f t="shared" si="149"/>
        <v>1</v>
      </c>
      <c r="BQ1312" s="202" t="b">
        <f t="shared" si="149"/>
        <v>1</v>
      </c>
    </row>
    <row r="1313" spans="1:69" s="214" customFormat="1" ht="12" customHeight="1" x14ac:dyDescent="0.2">
      <c r="A1313" s="291">
        <v>25400651</v>
      </c>
      <c r="B1313" s="292" t="s">
        <v>2925</v>
      </c>
      <c r="C1313" s="243" t="s">
        <v>1587</v>
      </c>
      <c r="D1313" s="244" t="s">
        <v>478</v>
      </c>
      <c r="E1313" s="245"/>
      <c r="F1313" s="263">
        <v>43070</v>
      </c>
      <c r="G1313" s="244"/>
      <c r="H1313" s="247" t="s">
        <v>1684</v>
      </c>
      <c r="I1313" s="247" t="s">
        <v>1684</v>
      </c>
      <c r="J1313" s="247" t="s">
        <v>1684</v>
      </c>
      <c r="K1313" s="247" t="s">
        <v>478</v>
      </c>
      <c r="L1313" s="247" t="s">
        <v>1685</v>
      </c>
      <c r="M1313" s="247" t="s">
        <v>1685</v>
      </c>
      <c r="N1313" s="247" t="s">
        <v>1684</v>
      </c>
      <c r="O1313" s="248"/>
      <c r="P1313" s="249">
        <v>-212754.14</v>
      </c>
      <c r="Q1313" s="249">
        <v>0</v>
      </c>
      <c r="R1313" s="249">
        <v>0</v>
      </c>
      <c r="S1313" s="249">
        <v>0</v>
      </c>
      <c r="T1313" s="249">
        <v>0</v>
      </c>
      <c r="U1313" s="249">
        <v>0</v>
      </c>
      <c r="V1313" s="249">
        <v>0</v>
      </c>
      <c r="W1313" s="249">
        <v>0</v>
      </c>
      <c r="X1313" s="249">
        <v>0</v>
      </c>
      <c r="Y1313" s="249">
        <v>0</v>
      </c>
      <c r="Z1313" s="249">
        <v>0</v>
      </c>
      <c r="AA1313" s="249">
        <v>0</v>
      </c>
      <c r="AB1313" s="249">
        <v>0</v>
      </c>
      <c r="AC1313" s="249"/>
      <c r="AD1313" s="249"/>
      <c r="AE1313" s="249">
        <v>-8864.7558333333345</v>
      </c>
      <c r="AF1313" s="451"/>
      <c r="AG1313" s="452"/>
      <c r="AH1313" s="252"/>
      <c r="AI1313" s="252"/>
      <c r="AJ1313" s="252"/>
      <c r="AK1313" s="253">
        <v>-8864.7558333333345</v>
      </c>
      <c r="AL1313" s="252">
        <v>-8864.7558333333345</v>
      </c>
      <c r="AM1313" s="254"/>
      <c r="AN1313" s="252"/>
      <c r="AO1313" s="255">
        <v>0</v>
      </c>
      <c r="AP1313" s="252"/>
      <c r="AQ1313" s="256">
        <v>0</v>
      </c>
      <c r="AR1313" s="252"/>
      <c r="AS1313" s="252"/>
      <c r="AT1313" s="252"/>
      <c r="AU1313" s="253">
        <v>0</v>
      </c>
      <c r="AV1313" s="252">
        <v>0</v>
      </c>
      <c r="AW1313" s="254"/>
      <c r="AX1313" s="252"/>
      <c r="AY1313" s="254">
        <v>0</v>
      </c>
      <c r="AZ1313" s="258" t="s">
        <v>4909</v>
      </c>
      <c r="BA1313" s="404"/>
      <c r="BC1313" s="247" t="str">
        <f t="shared" si="152"/>
        <v/>
      </c>
      <c r="BD1313" s="247" t="str">
        <f t="shared" si="152"/>
        <v/>
      </c>
      <c r="BE1313" s="247" t="str">
        <f t="shared" si="152"/>
        <v/>
      </c>
      <c r="BF1313" s="202" t="str">
        <f t="shared" si="152"/>
        <v>Non-Op</v>
      </c>
      <c r="BG1313" s="202" t="str">
        <f t="shared" si="151"/>
        <v>NO</v>
      </c>
      <c r="BH1313" s="202" t="str">
        <f t="shared" si="151"/>
        <v>NO</v>
      </c>
      <c r="BI1313" s="202" t="str">
        <f t="shared" si="150"/>
        <v/>
      </c>
      <c r="BK1313" s="202" t="b">
        <f t="shared" si="149"/>
        <v>1</v>
      </c>
      <c r="BL1313" s="202" t="b">
        <f t="shared" si="149"/>
        <v>1</v>
      </c>
      <c r="BM1313" s="202" t="b">
        <f t="shared" si="149"/>
        <v>1</v>
      </c>
      <c r="BN1313" s="202" t="b">
        <f t="shared" si="149"/>
        <v>1</v>
      </c>
      <c r="BO1313" s="202" t="b">
        <f t="shared" si="149"/>
        <v>1</v>
      </c>
      <c r="BP1313" s="202" t="b">
        <f t="shared" si="149"/>
        <v>1</v>
      </c>
      <c r="BQ1313" s="202" t="b">
        <f t="shared" si="149"/>
        <v>1</v>
      </c>
    </row>
    <row r="1314" spans="1:69" s="214" customFormat="1" ht="12" customHeight="1" x14ac:dyDescent="0.2">
      <c r="A1314" s="291">
        <v>25400661</v>
      </c>
      <c r="B1314" s="292" t="s">
        <v>2926</v>
      </c>
      <c r="C1314" s="243" t="s">
        <v>1588</v>
      </c>
      <c r="D1314" s="244" t="s">
        <v>478</v>
      </c>
      <c r="E1314" s="245"/>
      <c r="F1314" s="263">
        <v>43070</v>
      </c>
      <c r="G1314" s="244"/>
      <c r="H1314" s="247" t="s">
        <v>1684</v>
      </c>
      <c r="I1314" s="247" t="s">
        <v>1684</v>
      </c>
      <c r="J1314" s="247" t="s">
        <v>1684</v>
      </c>
      <c r="K1314" s="247" t="s">
        <v>478</v>
      </c>
      <c r="L1314" s="247" t="s">
        <v>1685</v>
      </c>
      <c r="M1314" s="247" t="s">
        <v>1685</v>
      </c>
      <c r="N1314" s="247" t="s">
        <v>1684</v>
      </c>
      <c r="O1314" s="248"/>
      <c r="P1314" s="249">
        <v>-86393.95</v>
      </c>
      <c r="Q1314" s="249">
        <v>-72211.06</v>
      </c>
      <c r="R1314" s="249">
        <v>0</v>
      </c>
      <c r="S1314" s="249">
        <v>0</v>
      </c>
      <c r="T1314" s="249">
        <v>-562922.14</v>
      </c>
      <c r="U1314" s="249">
        <v>-911783.42</v>
      </c>
      <c r="V1314" s="249">
        <v>-783538.45</v>
      </c>
      <c r="W1314" s="249">
        <v>-720072.06</v>
      </c>
      <c r="X1314" s="249">
        <v>-497478.35</v>
      </c>
      <c r="Y1314" s="249">
        <v>-395577.09</v>
      </c>
      <c r="Z1314" s="249">
        <v>-508806.27</v>
      </c>
      <c r="AA1314" s="249">
        <v>-427480.17</v>
      </c>
      <c r="AB1314" s="249">
        <v>-319648.24</v>
      </c>
      <c r="AC1314" s="249"/>
      <c r="AD1314" s="249"/>
      <c r="AE1314" s="249">
        <v>-423574.17541666661</v>
      </c>
      <c r="AF1314" s="451"/>
      <c r="AG1314" s="452"/>
      <c r="AH1314" s="252"/>
      <c r="AI1314" s="252"/>
      <c r="AJ1314" s="252"/>
      <c r="AK1314" s="253">
        <v>-423574.17541666661</v>
      </c>
      <c r="AL1314" s="252">
        <v>-423574.17541666661</v>
      </c>
      <c r="AM1314" s="254"/>
      <c r="AN1314" s="252"/>
      <c r="AO1314" s="255">
        <v>0</v>
      </c>
      <c r="AP1314" s="252"/>
      <c r="AQ1314" s="256">
        <v>-319648.24</v>
      </c>
      <c r="AR1314" s="252"/>
      <c r="AS1314" s="252"/>
      <c r="AT1314" s="252"/>
      <c r="AU1314" s="253">
        <v>-319648.24</v>
      </c>
      <c r="AV1314" s="252">
        <v>-319648.24</v>
      </c>
      <c r="AW1314" s="254"/>
      <c r="AX1314" s="252"/>
      <c r="AY1314" s="254">
        <v>0</v>
      </c>
      <c r="AZ1314" s="258" t="s">
        <v>4909</v>
      </c>
      <c r="BA1314" s="404"/>
      <c r="BC1314" s="247" t="str">
        <f t="shared" si="152"/>
        <v/>
      </c>
      <c r="BD1314" s="247" t="str">
        <f t="shared" si="152"/>
        <v/>
      </c>
      <c r="BE1314" s="247" t="str">
        <f t="shared" si="152"/>
        <v/>
      </c>
      <c r="BF1314" s="202" t="str">
        <f t="shared" si="152"/>
        <v>Non-Op</v>
      </c>
      <c r="BG1314" s="202" t="str">
        <f t="shared" si="151"/>
        <v>NO</v>
      </c>
      <c r="BH1314" s="202" t="str">
        <f t="shared" si="151"/>
        <v>NO</v>
      </c>
      <c r="BI1314" s="202" t="str">
        <f t="shared" si="150"/>
        <v/>
      </c>
      <c r="BK1314" s="202" t="b">
        <f t="shared" si="149"/>
        <v>1</v>
      </c>
      <c r="BL1314" s="202" t="b">
        <f t="shared" si="149"/>
        <v>1</v>
      </c>
      <c r="BM1314" s="202" t="b">
        <f t="shared" si="149"/>
        <v>1</v>
      </c>
      <c r="BN1314" s="202" t="b">
        <f t="shared" si="149"/>
        <v>1</v>
      </c>
      <c r="BO1314" s="202" t="b">
        <f t="shared" si="149"/>
        <v>1</v>
      </c>
      <c r="BP1314" s="202" t="b">
        <f t="shared" si="149"/>
        <v>1</v>
      </c>
      <c r="BQ1314" s="202" t="b">
        <f t="shared" si="149"/>
        <v>1</v>
      </c>
    </row>
    <row r="1315" spans="1:69" s="214" customFormat="1" ht="12" customHeight="1" x14ac:dyDescent="0.25">
      <c r="A1315" s="291">
        <v>25400671</v>
      </c>
      <c r="B1315" s="292" t="s">
        <v>4964</v>
      </c>
      <c r="C1315" s="298" t="s">
        <v>1589</v>
      </c>
      <c r="D1315" s="244" t="s">
        <v>478</v>
      </c>
      <c r="E1315" s="245"/>
      <c r="F1315" s="274">
        <v>43221</v>
      </c>
      <c r="G1315" s="244"/>
      <c r="H1315" s="247" t="s">
        <v>1684</v>
      </c>
      <c r="I1315" s="247" t="s">
        <v>1684</v>
      </c>
      <c r="J1315" s="247" t="s">
        <v>1684</v>
      </c>
      <c r="K1315" s="247" t="s">
        <v>478</v>
      </c>
      <c r="L1315" s="247" t="s">
        <v>1685</v>
      </c>
      <c r="M1315" s="247" t="s">
        <v>1685</v>
      </c>
      <c r="N1315" s="247" t="s">
        <v>1684</v>
      </c>
      <c r="O1315" s="248"/>
      <c r="P1315" s="249"/>
      <c r="Q1315" s="249"/>
      <c r="R1315" s="249"/>
      <c r="S1315" s="249"/>
      <c r="T1315" s="249"/>
      <c r="U1315" s="249">
        <v>-355485.52</v>
      </c>
      <c r="V1315" s="249">
        <v>-43285.43</v>
      </c>
      <c r="W1315" s="249">
        <v>-283395.94</v>
      </c>
      <c r="X1315" s="249">
        <v>-597554.23</v>
      </c>
      <c r="Y1315" s="249">
        <v>-472613.73</v>
      </c>
      <c r="Z1315" s="249">
        <v>-636936.07999999996</v>
      </c>
      <c r="AA1315" s="249">
        <v>-495836.4</v>
      </c>
      <c r="AB1315" s="249">
        <v>-230971.08</v>
      </c>
      <c r="AC1315" s="249"/>
      <c r="AD1315" s="249"/>
      <c r="AE1315" s="249">
        <v>-250049.40583333335</v>
      </c>
      <c r="AF1315" s="451"/>
      <c r="AG1315" s="452"/>
      <c r="AH1315" s="252"/>
      <c r="AI1315" s="252"/>
      <c r="AJ1315" s="252"/>
      <c r="AK1315" s="253">
        <v>-250049.40583333335</v>
      </c>
      <c r="AL1315" s="252">
        <v>-250049.40583333335</v>
      </c>
      <c r="AM1315" s="254"/>
      <c r="AN1315" s="252"/>
      <c r="AO1315" s="255">
        <v>0</v>
      </c>
      <c r="AP1315" s="252"/>
      <c r="AQ1315" s="256">
        <v>-230971.08</v>
      </c>
      <c r="AR1315" s="252"/>
      <c r="AS1315" s="252"/>
      <c r="AT1315" s="252"/>
      <c r="AU1315" s="253">
        <v>-230971.08</v>
      </c>
      <c r="AV1315" s="252">
        <v>-230971.08</v>
      </c>
      <c r="AW1315" s="254"/>
      <c r="AX1315" s="252"/>
      <c r="AY1315" s="254">
        <v>0</v>
      </c>
      <c r="AZ1315" s="258" t="s">
        <v>4909</v>
      </c>
      <c r="BA1315" s="404"/>
      <c r="BC1315" s="247" t="str">
        <f t="shared" si="152"/>
        <v/>
      </c>
      <c r="BD1315" s="247" t="str">
        <f t="shared" si="152"/>
        <v/>
      </c>
      <c r="BE1315" s="247" t="str">
        <f t="shared" si="152"/>
        <v/>
      </c>
      <c r="BF1315" s="202" t="str">
        <f t="shared" si="152"/>
        <v>Non-Op</v>
      </c>
      <c r="BG1315" s="202" t="str">
        <f t="shared" si="151"/>
        <v>NO</v>
      </c>
      <c r="BH1315" s="202" t="str">
        <f t="shared" si="151"/>
        <v>NO</v>
      </c>
      <c r="BI1315" s="202" t="str">
        <f t="shared" si="150"/>
        <v/>
      </c>
      <c r="BK1315" s="202" t="b">
        <f t="shared" si="149"/>
        <v>1</v>
      </c>
      <c r="BL1315" s="202" t="b">
        <f t="shared" si="149"/>
        <v>1</v>
      </c>
      <c r="BM1315" s="202" t="b">
        <f t="shared" si="149"/>
        <v>1</v>
      </c>
      <c r="BN1315" s="202" t="b">
        <f t="shared" si="149"/>
        <v>1</v>
      </c>
      <c r="BO1315" s="202" t="b">
        <f t="shared" si="149"/>
        <v>1</v>
      </c>
      <c r="BP1315" s="202" t="b">
        <f t="shared" si="149"/>
        <v>1</v>
      </c>
      <c r="BQ1315" s="202" t="b">
        <f t="shared" si="149"/>
        <v>1</v>
      </c>
    </row>
    <row r="1316" spans="1:69" s="214" customFormat="1" ht="12" customHeight="1" x14ac:dyDescent="0.2">
      <c r="A1316" s="291">
        <v>25400691</v>
      </c>
      <c r="B1316" s="292" t="s">
        <v>2927</v>
      </c>
      <c r="C1316" s="243" t="s">
        <v>1590</v>
      </c>
      <c r="D1316" s="244" t="s">
        <v>478</v>
      </c>
      <c r="E1316" s="245"/>
      <c r="F1316" s="263">
        <v>43070</v>
      </c>
      <c r="G1316" s="244"/>
      <c r="H1316" s="247" t="s">
        <v>1684</v>
      </c>
      <c r="I1316" s="247" t="s">
        <v>1684</v>
      </c>
      <c r="J1316" s="247" t="s">
        <v>1684</v>
      </c>
      <c r="K1316" s="247" t="s">
        <v>478</v>
      </c>
      <c r="L1316" s="247" t="s">
        <v>1685</v>
      </c>
      <c r="M1316" s="247" t="s">
        <v>1685</v>
      </c>
      <c r="N1316" s="247" t="s">
        <v>1684</v>
      </c>
      <c r="O1316" s="248"/>
      <c r="P1316" s="249">
        <v>-40.18</v>
      </c>
      <c r="Q1316" s="249">
        <v>0</v>
      </c>
      <c r="R1316" s="249">
        <v>0</v>
      </c>
      <c r="S1316" s="249">
        <v>0</v>
      </c>
      <c r="T1316" s="249">
        <v>0</v>
      </c>
      <c r="U1316" s="249">
        <v>0</v>
      </c>
      <c r="V1316" s="249">
        <v>0</v>
      </c>
      <c r="W1316" s="249">
        <v>0</v>
      </c>
      <c r="X1316" s="249">
        <v>0</v>
      </c>
      <c r="Y1316" s="249">
        <v>0</v>
      </c>
      <c r="Z1316" s="249">
        <v>0</v>
      </c>
      <c r="AA1316" s="249">
        <v>0</v>
      </c>
      <c r="AB1316" s="249">
        <v>0</v>
      </c>
      <c r="AC1316" s="249"/>
      <c r="AD1316" s="249"/>
      <c r="AE1316" s="249">
        <v>-1.6741666666666666</v>
      </c>
      <c r="AF1316" s="451"/>
      <c r="AG1316" s="452"/>
      <c r="AH1316" s="252"/>
      <c r="AI1316" s="252"/>
      <c r="AJ1316" s="252"/>
      <c r="AK1316" s="253">
        <v>-1.6741666666666666</v>
      </c>
      <c r="AL1316" s="252">
        <v>-1.6741666666666666</v>
      </c>
      <c r="AM1316" s="254"/>
      <c r="AN1316" s="252"/>
      <c r="AO1316" s="255">
        <v>0</v>
      </c>
      <c r="AP1316" s="252"/>
      <c r="AQ1316" s="256">
        <v>0</v>
      </c>
      <c r="AR1316" s="252"/>
      <c r="AS1316" s="252"/>
      <c r="AT1316" s="252"/>
      <c r="AU1316" s="253">
        <v>0</v>
      </c>
      <c r="AV1316" s="252">
        <v>0</v>
      </c>
      <c r="AW1316" s="254"/>
      <c r="AX1316" s="252"/>
      <c r="AY1316" s="254">
        <v>0</v>
      </c>
      <c r="AZ1316" s="258" t="s">
        <v>4909</v>
      </c>
      <c r="BA1316" s="404"/>
      <c r="BC1316" s="247" t="str">
        <f t="shared" si="152"/>
        <v/>
      </c>
      <c r="BD1316" s="247" t="str">
        <f t="shared" si="152"/>
        <v/>
      </c>
      <c r="BE1316" s="247" t="str">
        <f t="shared" si="152"/>
        <v/>
      </c>
      <c r="BF1316" s="202" t="str">
        <f t="shared" si="152"/>
        <v>Non-Op</v>
      </c>
      <c r="BG1316" s="202" t="str">
        <f t="shared" si="151"/>
        <v>NO</v>
      </c>
      <c r="BH1316" s="202" t="str">
        <f t="shared" si="151"/>
        <v>NO</v>
      </c>
      <c r="BI1316" s="202" t="str">
        <f t="shared" si="150"/>
        <v/>
      </c>
      <c r="BK1316" s="202" t="b">
        <f t="shared" si="149"/>
        <v>1</v>
      </c>
      <c r="BL1316" s="202" t="b">
        <f t="shared" si="149"/>
        <v>1</v>
      </c>
      <c r="BM1316" s="202" t="b">
        <f t="shared" si="149"/>
        <v>1</v>
      </c>
      <c r="BN1316" s="202" t="b">
        <f t="shared" si="149"/>
        <v>1</v>
      </c>
      <c r="BO1316" s="202" t="b">
        <f t="shared" si="149"/>
        <v>1</v>
      </c>
      <c r="BP1316" s="202" t="b">
        <f t="shared" si="149"/>
        <v>1</v>
      </c>
      <c r="BQ1316" s="202" t="b">
        <f t="shared" si="149"/>
        <v>1</v>
      </c>
    </row>
    <row r="1317" spans="1:69" s="214" customFormat="1" ht="12" customHeight="1" x14ac:dyDescent="0.2">
      <c r="A1317" s="291">
        <v>25400692</v>
      </c>
      <c r="B1317" s="292" t="s">
        <v>2928</v>
      </c>
      <c r="C1317" s="243" t="s">
        <v>1591</v>
      </c>
      <c r="D1317" s="244" t="s">
        <v>478</v>
      </c>
      <c r="E1317" s="245"/>
      <c r="F1317" s="263">
        <v>43070</v>
      </c>
      <c r="G1317" s="244"/>
      <c r="H1317" s="247" t="s">
        <v>1684</v>
      </c>
      <c r="I1317" s="247" t="s">
        <v>1684</v>
      </c>
      <c r="J1317" s="247" t="s">
        <v>1684</v>
      </c>
      <c r="K1317" s="247" t="s">
        <v>478</v>
      </c>
      <c r="L1317" s="247" t="s">
        <v>1685</v>
      </c>
      <c r="M1317" s="247" t="s">
        <v>1685</v>
      </c>
      <c r="N1317" s="247" t="s">
        <v>1684</v>
      </c>
      <c r="O1317" s="248"/>
      <c r="P1317" s="249">
        <v>-21797.52</v>
      </c>
      <c r="Q1317" s="249">
        <v>0</v>
      </c>
      <c r="R1317" s="249">
        <v>0</v>
      </c>
      <c r="S1317" s="249">
        <v>-1167721.3799999999</v>
      </c>
      <c r="T1317" s="249">
        <v>-1631195.52</v>
      </c>
      <c r="U1317" s="249">
        <v>-1908960.26</v>
      </c>
      <c r="V1317" s="249">
        <v>-2200728.12</v>
      </c>
      <c r="W1317" s="249">
        <v>-2017706.62</v>
      </c>
      <c r="X1317" s="249">
        <v>-2087406.41</v>
      </c>
      <c r="Y1317" s="249">
        <v>-2050589.34</v>
      </c>
      <c r="Z1317" s="249">
        <v>-2183326.14</v>
      </c>
      <c r="AA1317" s="249">
        <v>-2302302.96</v>
      </c>
      <c r="AB1317" s="249">
        <v>-2236606.29</v>
      </c>
      <c r="AC1317" s="249"/>
      <c r="AD1317" s="249"/>
      <c r="AE1317" s="249">
        <v>-1556594.8879166667</v>
      </c>
      <c r="AF1317" s="451"/>
      <c r="AG1317" s="452"/>
      <c r="AH1317" s="252"/>
      <c r="AI1317" s="252"/>
      <c r="AJ1317" s="252"/>
      <c r="AK1317" s="253">
        <v>-1556594.8879166667</v>
      </c>
      <c r="AL1317" s="252">
        <v>-1556594.8879166667</v>
      </c>
      <c r="AM1317" s="254"/>
      <c r="AN1317" s="252"/>
      <c r="AO1317" s="255">
        <v>0</v>
      </c>
      <c r="AP1317" s="252"/>
      <c r="AQ1317" s="256">
        <v>-2236606.29</v>
      </c>
      <c r="AR1317" s="252"/>
      <c r="AS1317" s="252"/>
      <c r="AT1317" s="252"/>
      <c r="AU1317" s="253">
        <v>-2236606.29</v>
      </c>
      <c r="AV1317" s="252">
        <v>-2236606.29</v>
      </c>
      <c r="AW1317" s="254"/>
      <c r="AX1317" s="252"/>
      <c r="AY1317" s="254">
        <v>0</v>
      </c>
      <c r="AZ1317" s="258" t="s">
        <v>4909</v>
      </c>
      <c r="BA1317" s="404"/>
      <c r="BC1317" s="247" t="str">
        <f t="shared" si="152"/>
        <v/>
      </c>
      <c r="BD1317" s="247" t="str">
        <f t="shared" si="152"/>
        <v/>
      </c>
      <c r="BE1317" s="247" t="str">
        <f t="shared" si="152"/>
        <v/>
      </c>
      <c r="BF1317" s="202" t="str">
        <f t="shared" si="152"/>
        <v>Non-Op</v>
      </c>
      <c r="BG1317" s="202" t="str">
        <f t="shared" si="151"/>
        <v>NO</v>
      </c>
      <c r="BH1317" s="202" t="str">
        <f t="shared" si="151"/>
        <v>NO</v>
      </c>
      <c r="BI1317" s="202" t="str">
        <f t="shared" si="150"/>
        <v/>
      </c>
      <c r="BK1317" s="202" t="b">
        <f t="shared" si="149"/>
        <v>1</v>
      </c>
      <c r="BL1317" s="202" t="b">
        <f t="shared" si="149"/>
        <v>1</v>
      </c>
      <c r="BM1317" s="202" t="b">
        <f t="shared" si="149"/>
        <v>1</v>
      </c>
      <c r="BN1317" s="202" t="b">
        <f t="shared" si="149"/>
        <v>1</v>
      </c>
      <c r="BO1317" s="202" t="b">
        <f t="shared" si="149"/>
        <v>1</v>
      </c>
      <c r="BP1317" s="202" t="b">
        <f t="shared" si="149"/>
        <v>1</v>
      </c>
      <c r="BQ1317" s="202" t="b">
        <f t="shared" si="149"/>
        <v>1</v>
      </c>
    </row>
    <row r="1318" spans="1:69" s="214" customFormat="1" ht="12" customHeight="1" x14ac:dyDescent="0.2">
      <c r="A1318" s="291">
        <v>25400701</v>
      </c>
      <c r="B1318" s="292" t="s">
        <v>2929</v>
      </c>
      <c r="C1318" s="243" t="s">
        <v>1592</v>
      </c>
      <c r="D1318" s="244" t="s">
        <v>478</v>
      </c>
      <c r="E1318" s="245"/>
      <c r="F1318" s="263">
        <v>43070</v>
      </c>
      <c r="G1318" s="244"/>
      <c r="H1318" s="247" t="s">
        <v>1684</v>
      </c>
      <c r="I1318" s="247" t="s">
        <v>1684</v>
      </c>
      <c r="J1318" s="247" t="s">
        <v>1684</v>
      </c>
      <c r="K1318" s="247" t="s">
        <v>478</v>
      </c>
      <c r="L1318" s="247" t="s">
        <v>1685</v>
      </c>
      <c r="M1318" s="247" t="s">
        <v>1685</v>
      </c>
      <c r="N1318" s="247" t="s">
        <v>1684</v>
      </c>
      <c r="O1318" s="248"/>
      <c r="P1318" s="249">
        <v>536141.32999999996</v>
      </c>
      <c r="Q1318" s="249">
        <v>536141.32999999996</v>
      </c>
      <c r="R1318" s="249">
        <v>536141.32999999996</v>
      </c>
      <c r="S1318" s="249">
        <v>-654621802.50999999</v>
      </c>
      <c r="T1318" s="249">
        <v>-652307335.46000004</v>
      </c>
      <c r="U1318" s="249">
        <v>-649911677.36000001</v>
      </c>
      <c r="V1318" s="249">
        <v>-649293233.22000003</v>
      </c>
      <c r="W1318" s="249">
        <v>-647409056.13999999</v>
      </c>
      <c r="X1318" s="249">
        <v>-644761041.76999998</v>
      </c>
      <c r="Y1318" s="249">
        <v>-691441389.21000004</v>
      </c>
      <c r="Z1318" s="249">
        <v>-689171149.89999998</v>
      </c>
      <c r="AA1318" s="249">
        <v>-686980181.36000001</v>
      </c>
      <c r="AB1318" s="249">
        <v>-635356819.33000004</v>
      </c>
      <c r="AC1318" s="249"/>
      <c r="AD1318" s="249"/>
      <c r="AE1318" s="249">
        <v>-523519576.93916661</v>
      </c>
      <c r="AF1318" s="451"/>
      <c r="AG1318" s="452"/>
      <c r="AH1318" s="252"/>
      <c r="AI1318" s="252"/>
      <c r="AJ1318" s="252"/>
      <c r="AK1318" s="253">
        <v>-523519576.93916661</v>
      </c>
      <c r="AL1318" s="252">
        <v>-523519576.93916661</v>
      </c>
      <c r="AM1318" s="254"/>
      <c r="AN1318" s="252"/>
      <c r="AO1318" s="255">
        <v>0</v>
      </c>
      <c r="AP1318" s="252"/>
      <c r="AQ1318" s="256">
        <v>-635356819.33000004</v>
      </c>
      <c r="AR1318" s="252"/>
      <c r="AS1318" s="252"/>
      <c r="AT1318" s="252"/>
      <c r="AU1318" s="253">
        <v>-635356819.33000004</v>
      </c>
      <c r="AV1318" s="252">
        <v>-635356819.33000004</v>
      </c>
      <c r="AW1318" s="254"/>
      <c r="AX1318" s="252"/>
      <c r="AY1318" s="254">
        <v>0</v>
      </c>
      <c r="AZ1318" s="258" t="s">
        <v>4906</v>
      </c>
      <c r="BA1318" s="404"/>
      <c r="BC1318" s="247" t="str">
        <f t="shared" si="152"/>
        <v/>
      </c>
      <c r="BD1318" s="247" t="str">
        <f t="shared" si="152"/>
        <v/>
      </c>
      <c r="BE1318" s="247" t="str">
        <f t="shared" si="152"/>
        <v/>
      </c>
      <c r="BF1318" s="202" t="str">
        <f t="shared" si="152"/>
        <v>Non-Op</v>
      </c>
      <c r="BG1318" s="202" t="str">
        <f t="shared" si="151"/>
        <v>NO</v>
      </c>
      <c r="BH1318" s="202" t="str">
        <f t="shared" si="151"/>
        <v>NO</v>
      </c>
      <c r="BI1318" s="202" t="str">
        <f t="shared" si="150"/>
        <v/>
      </c>
      <c r="BK1318" s="202" t="b">
        <f t="shared" si="149"/>
        <v>1</v>
      </c>
      <c r="BL1318" s="202" t="b">
        <f t="shared" si="149"/>
        <v>1</v>
      </c>
      <c r="BM1318" s="202" t="b">
        <f t="shared" si="149"/>
        <v>1</v>
      </c>
      <c r="BN1318" s="202" t="b">
        <f t="shared" ref="BN1318:BQ1318" si="153">BF1318=K1318</f>
        <v>1</v>
      </c>
      <c r="BO1318" s="202" t="b">
        <f t="shared" si="153"/>
        <v>1</v>
      </c>
      <c r="BP1318" s="202" t="b">
        <f t="shared" si="153"/>
        <v>1</v>
      </c>
      <c r="BQ1318" s="202" t="b">
        <f t="shared" si="153"/>
        <v>1</v>
      </c>
    </row>
    <row r="1319" spans="1:69" s="214" customFormat="1" ht="12" customHeight="1" x14ac:dyDescent="0.25">
      <c r="A1319" s="454">
        <v>25400702</v>
      </c>
      <c r="B1319" s="455" t="s">
        <v>4965</v>
      </c>
      <c r="C1319" s="456" t="s">
        <v>4933</v>
      </c>
      <c r="D1319" s="433" t="s">
        <v>478</v>
      </c>
      <c r="E1319" s="434"/>
      <c r="F1319" s="457">
        <v>43313</v>
      </c>
      <c r="G1319" s="433"/>
      <c r="H1319" s="436" t="s">
        <v>1684</v>
      </c>
      <c r="I1319" s="436" t="s">
        <v>1684</v>
      </c>
      <c r="J1319" s="436" t="s">
        <v>1684</v>
      </c>
      <c r="K1319" s="436" t="s">
        <v>478</v>
      </c>
      <c r="L1319" s="436" t="s">
        <v>1685</v>
      </c>
      <c r="M1319" s="436" t="s">
        <v>1685</v>
      </c>
      <c r="N1319" s="436" t="s">
        <v>1684</v>
      </c>
      <c r="O1319" s="437"/>
      <c r="P1319" s="438"/>
      <c r="Q1319" s="438"/>
      <c r="R1319" s="438"/>
      <c r="S1319" s="438"/>
      <c r="T1319" s="438"/>
      <c r="U1319" s="438"/>
      <c r="V1319" s="438"/>
      <c r="W1319" s="438"/>
      <c r="X1319" s="438">
        <v>-419305.29</v>
      </c>
      <c r="Y1319" s="438">
        <v>-501776.12</v>
      </c>
      <c r="Z1319" s="438">
        <v>-447125.67</v>
      </c>
      <c r="AA1319" s="438">
        <v>-458950.71</v>
      </c>
      <c r="AB1319" s="438">
        <v>-327616.03999999998</v>
      </c>
      <c r="AC1319" s="438"/>
      <c r="AD1319" s="438"/>
      <c r="AE1319" s="438">
        <v>-165913.81749999998</v>
      </c>
      <c r="AF1319" s="458"/>
      <c r="AG1319" s="459"/>
      <c r="AH1319" s="441"/>
      <c r="AI1319" s="441"/>
      <c r="AJ1319" s="441"/>
      <c r="AK1319" s="442">
        <v>-165913.81749999998</v>
      </c>
      <c r="AL1319" s="441">
        <v>-165913.81749999998</v>
      </c>
      <c r="AM1319" s="443"/>
      <c r="AN1319" s="441"/>
      <c r="AO1319" s="444">
        <v>0</v>
      </c>
      <c r="AP1319" s="441"/>
      <c r="AQ1319" s="445">
        <v>-327616.03999999998</v>
      </c>
      <c r="AR1319" s="441"/>
      <c r="AS1319" s="441"/>
      <c r="AT1319" s="441"/>
      <c r="AU1319" s="442">
        <v>-327616.03999999998</v>
      </c>
      <c r="AV1319" s="441">
        <v>-327616.03999999998</v>
      </c>
      <c r="AW1319" s="443"/>
      <c r="AX1319" s="441"/>
      <c r="AY1319" s="443">
        <v>0</v>
      </c>
      <c r="AZ1319" s="446" t="s">
        <v>4909</v>
      </c>
      <c r="BA1319" s="404"/>
      <c r="BC1319" s="247"/>
      <c r="BD1319" s="247"/>
      <c r="BE1319" s="247"/>
      <c r="BF1319" s="202"/>
      <c r="BG1319" s="202"/>
      <c r="BH1319" s="202"/>
      <c r="BI1319" s="202"/>
      <c r="BK1319" s="202"/>
      <c r="BL1319" s="202"/>
      <c r="BM1319" s="202"/>
      <c r="BN1319" s="202"/>
      <c r="BO1319" s="202"/>
      <c r="BP1319" s="202"/>
      <c r="BQ1319" s="202"/>
    </row>
    <row r="1320" spans="1:69" s="214" customFormat="1" ht="12" customHeight="1" x14ac:dyDescent="0.2">
      <c r="A1320" s="291">
        <v>25400711</v>
      </c>
      <c r="B1320" s="292" t="s">
        <v>2930</v>
      </c>
      <c r="C1320" s="243" t="s">
        <v>1593</v>
      </c>
      <c r="D1320" s="244" t="s">
        <v>478</v>
      </c>
      <c r="E1320" s="245"/>
      <c r="F1320" s="263">
        <v>43070</v>
      </c>
      <c r="G1320" s="244"/>
      <c r="H1320" s="247" t="s">
        <v>1684</v>
      </c>
      <c r="I1320" s="247" t="s">
        <v>1684</v>
      </c>
      <c r="J1320" s="247" t="s">
        <v>1684</v>
      </c>
      <c r="K1320" s="247" t="s">
        <v>478</v>
      </c>
      <c r="L1320" s="247" t="s">
        <v>1685</v>
      </c>
      <c r="M1320" s="247" t="s">
        <v>1685</v>
      </c>
      <c r="N1320" s="247" t="s">
        <v>1684</v>
      </c>
      <c r="O1320" s="248"/>
      <c r="P1320" s="249">
        <v>-525.26</v>
      </c>
      <c r="Q1320" s="249">
        <v>0</v>
      </c>
      <c r="R1320" s="249">
        <v>0</v>
      </c>
      <c r="S1320" s="249">
        <v>0</v>
      </c>
      <c r="T1320" s="249">
        <v>0</v>
      </c>
      <c r="U1320" s="249">
        <v>0</v>
      </c>
      <c r="V1320" s="249">
        <v>0</v>
      </c>
      <c r="W1320" s="249">
        <v>0</v>
      </c>
      <c r="X1320" s="249">
        <v>0</v>
      </c>
      <c r="Y1320" s="249">
        <v>0</v>
      </c>
      <c r="Z1320" s="249">
        <v>0</v>
      </c>
      <c r="AA1320" s="249">
        <v>0</v>
      </c>
      <c r="AB1320" s="249">
        <v>0</v>
      </c>
      <c r="AC1320" s="249"/>
      <c r="AD1320" s="249"/>
      <c r="AE1320" s="249">
        <v>-21.885833333333334</v>
      </c>
      <c r="AF1320" s="451"/>
      <c r="AG1320" s="452"/>
      <c r="AH1320" s="252"/>
      <c r="AI1320" s="252"/>
      <c r="AJ1320" s="252"/>
      <c r="AK1320" s="253">
        <v>-21.885833333333334</v>
      </c>
      <c r="AL1320" s="252">
        <v>-21.885833333333334</v>
      </c>
      <c r="AM1320" s="254"/>
      <c r="AN1320" s="252"/>
      <c r="AO1320" s="255">
        <v>0</v>
      </c>
      <c r="AP1320" s="252"/>
      <c r="AQ1320" s="256">
        <v>0</v>
      </c>
      <c r="AR1320" s="252"/>
      <c r="AS1320" s="252"/>
      <c r="AT1320" s="252"/>
      <c r="AU1320" s="253">
        <v>0</v>
      </c>
      <c r="AV1320" s="252">
        <v>0</v>
      </c>
      <c r="AW1320" s="254"/>
      <c r="AX1320" s="252"/>
      <c r="AY1320" s="254">
        <v>0</v>
      </c>
      <c r="AZ1320" s="258" t="s">
        <v>4909</v>
      </c>
      <c r="BA1320" s="404"/>
      <c r="BC1320" s="247" t="str">
        <f t="shared" si="152"/>
        <v/>
      </c>
      <c r="BD1320" s="247" t="str">
        <f t="shared" si="152"/>
        <v/>
      </c>
      <c r="BE1320" s="247" t="str">
        <f t="shared" si="152"/>
        <v/>
      </c>
      <c r="BF1320" s="202" t="str">
        <f t="shared" si="152"/>
        <v>Non-Op</v>
      </c>
      <c r="BG1320" s="202" t="str">
        <f t="shared" si="151"/>
        <v>NO</v>
      </c>
      <c r="BH1320" s="202" t="str">
        <f t="shared" si="151"/>
        <v>NO</v>
      </c>
      <c r="BI1320" s="202" t="str">
        <f t="shared" si="150"/>
        <v/>
      </c>
      <c r="BK1320" s="202" t="b">
        <f t="shared" ref="BK1320:BQ1325" si="154">BC1320=H1320</f>
        <v>1</v>
      </c>
      <c r="BL1320" s="202" t="b">
        <f t="shared" si="154"/>
        <v>1</v>
      </c>
      <c r="BM1320" s="202" t="b">
        <f t="shared" si="154"/>
        <v>1</v>
      </c>
      <c r="BN1320" s="202" t="b">
        <f t="shared" si="154"/>
        <v>1</v>
      </c>
      <c r="BO1320" s="202" t="b">
        <f t="shared" si="154"/>
        <v>1</v>
      </c>
      <c r="BP1320" s="202" t="b">
        <f t="shared" si="154"/>
        <v>1</v>
      </c>
      <c r="BQ1320" s="202" t="b">
        <f t="shared" si="154"/>
        <v>1</v>
      </c>
    </row>
    <row r="1321" spans="1:69" s="214" customFormat="1" ht="12" customHeight="1" x14ac:dyDescent="0.2">
      <c r="A1321" s="291">
        <v>25400721</v>
      </c>
      <c r="B1321" s="292" t="s">
        <v>2931</v>
      </c>
      <c r="C1321" s="243" t="s">
        <v>1594</v>
      </c>
      <c r="D1321" s="244" t="s">
        <v>478</v>
      </c>
      <c r="E1321" s="245"/>
      <c r="F1321" s="263">
        <v>43070</v>
      </c>
      <c r="G1321" s="244"/>
      <c r="H1321" s="247" t="s">
        <v>1684</v>
      </c>
      <c r="I1321" s="247" t="s">
        <v>1684</v>
      </c>
      <c r="J1321" s="247" t="s">
        <v>1684</v>
      </c>
      <c r="K1321" s="247" t="s">
        <v>478</v>
      </c>
      <c r="L1321" s="247" t="s">
        <v>1685</v>
      </c>
      <c r="M1321" s="247" t="s">
        <v>1685</v>
      </c>
      <c r="N1321" s="247" t="s">
        <v>1684</v>
      </c>
      <c r="O1321" s="248"/>
      <c r="P1321" s="249">
        <v>-214.04</v>
      </c>
      <c r="Q1321" s="249">
        <v>0</v>
      </c>
      <c r="R1321" s="249">
        <v>0</v>
      </c>
      <c r="S1321" s="249">
        <v>0</v>
      </c>
      <c r="T1321" s="249">
        <v>0</v>
      </c>
      <c r="U1321" s="249">
        <v>0</v>
      </c>
      <c r="V1321" s="249">
        <v>0</v>
      </c>
      <c r="W1321" s="249">
        <v>0</v>
      </c>
      <c r="X1321" s="249">
        <v>0</v>
      </c>
      <c r="Y1321" s="249">
        <v>0</v>
      </c>
      <c r="Z1321" s="249">
        <v>0</v>
      </c>
      <c r="AA1321" s="249">
        <v>0</v>
      </c>
      <c r="AB1321" s="249">
        <v>0</v>
      </c>
      <c r="AC1321" s="249"/>
      <c r="AD1321" s="249"/>
      <c r="AE1321" s="249">
        <v>-8.918333333333333</v>
      </c>
      <c r="AF1321" s="451"/>
      <c r="AG1321" s="452"/>
      <c r="AH1321" s="252"/>
      <c r="AI1321" s="252"/>
      <c r="AJ1321" s="252"/>
      <c r="AK1321" s="253">
        <v>-8.918333333333333</v>
      </c>
      <c r="AL1321" s="252">
        <v>-8.918333333333333</v>
      </c>
      <c r="AM1321" s="254"/>
      <c r="AN1321" s="252"/>
      <c r="AO1321" s="255">
        <v>0</v>
      </c>
      <c r="AP1321" s="252"/>
      <c r="AQ1321" s="256">
        <v>0</v>
      </c>
      <c r="AR1321" s="252"/>
      <c r="AS1321" s="252"/>
      <c r="AT1321" s="252"/>
      <c r="AU1321" s="253">
        <v>0</v>
      </c>
      <c r="AV1321" s="252">
        <v>0</v>
      </c>
      <c r="AW1321" s="254"/>
      <c r="AX1321" s="252"/>
      <c r="AY1321" s="254">
        <v>0</v>
      </c>
      <c r="AZ1321" s="258" t="s">
        <v>4909</v>
      </c>
      <c r="BA1321" s="404"/>
      <c r="BC1321" s="247" t="str">
        <f t="shared" si="152"/>
        <v/>
      </c>
      <c r="BD1321" s="247" t="str">
        <f t="shared" si="152"/>
        <v/>
      </c>
      <c r="BE1321" s="247" t="str">
        <f t="shared" si="152"/>
        <v/>
      </c>
      <c r="BF1321" s="202" t="str">
        <f t="shared" si="152"/>
        <v>Non-Op</v>
      </c>
      <c r="BG1321" s="202" t="str">
        <f t="shared" si="151"/>
        <v>NO</v>
      </c>
      <c r="BH1321" s="202" t="str">
        <f t="shared" si="151"/>
        <v>NO</v>
      </c>
      <c r="BI1321" s="202" t="str">
        <f t="shared" si="150"/>
        <v/>
      </c>
      <c r="BK1321" s="202" t="b">
        <f t="shared" si="154"/>
        <v>1</v>
      </c>
      <c r="BL1321" s="202" t="b">
        <f t="shared" si="154"/>
        <v>1</v>
      </c>
      <c r="BM1321" s="202" t="b">
        <f t="shared" si="154"/>
        <v>1</v>
      </c>
      <c r="BN1321" s="202" t="b">
        <f t="shared" si="154"/>
        <v>1</v>
      </c>
      <c r="BO1321" s="202" t="b">
        <f t="shared" si="154"/>
        <v>1</v>
      </c>
      <c r="BP1321" s="202" t="b">
        <f t="shared" si="154"/>
        <v>1</v>
      </c>
      <c r="BQ1321" s="202" t="b">
        <f t="shared" si="154"/>
        <v>1</v>
      </c>
    </row>
    <row r="1322" spans="1:69" s="214" customFormat="1" ht="12" customHeight="1" x14ac:dyDescent="0.2">
      <c r="A1322" s="291">
        <v>25400741</v>
      </c>
      <c r="B1322" s="292" t="s">
        <v>2932</v>
      </c>
      <c r="C1322" s="243" t="s">
        <v>1595</v>
      </c>
      <c r="D1322" s="244" t="s">
        <v>478</v>
      </c>
      <c r="E1322" s="245"/>
      <c r="F1322" s="263">
        <v>43070</v>
      </c>
      <c r="G1322" s="244"/>
      <c r="H1322" s="247" t="s">
        <v>1684</v>
      </c>
      <c r="I1322" s="247" t="s">
        <v>1684</v>
      </c>
      <c r="J1322" s="247" t="s">
        <v>1684</v>
      </c>
      <c r="K1322" s="247" t="s">
        <v>478</v>
      </c>
      <c r="L1322" s="247" t="s">
        <v>1685</v>
      </c>
      <c r="M1322" s="247" t="s">
        <v>1685</v>
      </c>
      <c r="N1322" s="247" t="s">
        <v>1684</v>
      </c>
      <c r="O1322" s="248"/>
      <c r="P1322" s="249">
        <v>-2409.09</v>
      </c>
      <c r="Q1322" s="249">
        <v>0</v>
      </c>
      <c r="R1322" s="249">
        <v>0</v>
      </c>
      <c r="S1322" s="249">
        <v>0</v>
      </c>
      <c r="T1322" s="249">
        <v>-2730.98</v>
      </c>
      <c r="U1322" s="249">
        <v>-13226.06</v>
      </c>
      <c r="V1322" s="249">
        <v>-18510.12</v>
      </c>
      <c r="W1322" s="249">
        <v>-28425.07</v>
      </c>
      <c r="X1322" s="249">
        <v>-41320.239999999998</v>
      </c>
      <c r="Y1322" s="249">
        <v>-56450.63</v>
      </c>
      <c r="Z1322" s="249">
        <v>-75184.710000000006</v>
      </c>
      <c r="AA1322" s="249">
        <v>-92056.06</v>
      </c>
      <c r="AB1322" s="249">
        <v>-102804.28</v>
      </c>
      <c r="AC1322" s="249"/>
      <c r="AD1322" s="249"/>
      <c r="AE1322" s="249">
        <v>-31709.212916666667</v>
      </c>
      <c r="AF1322" s="451"/>
      <c r="AG1322" s="452"/>
      <c r="AH1322" s="252"/>
      <c r="AI1322" s="252"/>
      <c r="AJ1322" s="252"/>
      <c r="AK1322" s="253">
        <v>-31709.212916666667</v>
      </c>
      <c r="AL1322" s="252">
        <v>-31709.212916666667</v>
      </c>
      <c r="AM1322" s="254"/>
      <c r="AN1322" s="252"/>
      <c r="AO1322" s="255">
        <v>0</v>
      </c>
      <c r="AP1322" s="252"/>
      <c r="AQ1322" s="256">
        <v>-102804.28</v>
      </c>
      <c r="AR1322" s="252"/>
      <c r="AS1322" s="252"/>
      <c r="AT1322" s="252"/>
      <c r="AU1322" s="253">
        <v>-102804.28</v>
      </c>
      <c r="AV1322" s="252">
        <v>-102804.28</v>
      </c>
      <c r="AW1322" s="254"/>
      <c r="AX1322" s="252"/>
      <c r="AY1322" s="254">
        <v>0</v>
      </c>
      <c r="AZ1322" s="258" t="s">
        <v>4909</v>
      </c>
      <c r="BA1322" s="404"/>
      <c r="BC1322" s="247" t="str">
        <f t="shared" si="152"/>
        <v/>
      </c>
      <c r="BD1322" s="247" t="str">
        <f t="shared" si="152"/>
        <v/>
      </c>
      <c r="BE1322" s="247" t="str">
        <f t="shared" si="152"/>
        <v/>
      </c>
      <c r="BF1322" s="202" t="str">
        <f t="shared" si="152"/>
        <v>Non-Op</v>
      </c>
      <c r="BG1322" s="202" t="str">
        <f t="shared" si="151"/>
        <v>NO</v>
      </c>
      <c r="BH1322" s="202" t="str">
        <f t="shared" si="151"/>
        <v>NO</v>
      </c>
      <c r="BI1322" s="202" t="str">
        <f t="shared" si="150"/>
        <v/>
      </c>
      <c r="BK1322" s="202" t="b">
        <f t="shared" si="154"/>
        <v>1</v>
      </c>
      <c r="BL1322" s="202" t="b">
        <f t="shared" si="154"/>
        <v>1</v>
      </c>
      <c r="BM1322" s="202" t="b">
        <f t="shared" si="154"/>
        <v>1</v>
      </c>
      <c r="BN1322" s="202" t="b">
        <f t="shared" si="154"/>
        <v>1</v>
      </c>
      <c r="BO1322" s="202" t="b">
        <f t="shared" si="154"/>
        <v>1</v>
      </c>
      <c r="BP1322" s="202" t="b">
        <f t="shared" si="154"/>
        <v>1</v>
      </c>
      <c r="BQ1322" s="202" t="b">
        <f t="shared" si="154"/>
        <v>1</v>
      </c>
    </row>
    <row r="1323" spans="1:69" s="214" customFormat="1" ht="12" customHeight="1" x14ac:dyDescent="0.2">
      <c r="A1323" s="291">
        <v>25400751</v>
      </c>
      <c r="B1323" s="292" t="s">
        <v>2933</v>
      </c>
      <c r="C1323" s="243" t="s">
        <v>1596</v>
      </c>
      <c r="D1323" s="244" t="s">
        <v>478</v>
      </c>
      <c r="E1323" s="245"/>
      <c r="F1323" s="263">
        <v>43070</v>
      </c>
      <c r="G1323" s="244"/>
      <c r="H1323" s="247" t="s">
        <v>1684</v>
      </c>
      <c r="I1323" s="247" t="s">
        <v>1684</v>
      </c>
      <c r="J1323" s="247" t="s">
        <v>1684</v>
      </c>
      <c r="K1323" s="247" t="s">
        <v>478</v>
      </c>
      <c r="L1323" s="247" t="s">
        <v>1685</v>
      </c>
      <c r="M1323" s="247" t="s">
        <v>1685</v>
      </c>
      <c r="N1323" s="247" t="s">
        <v>1684</v>
      </c>
      <c r="O1323" s="248"/>
      <c r="P1323" s="249">
        <v>-63.04</v>
      </c>
      <c r="Q1323" s="249">
        <v>0</v>
      </c>
      <c r="R1323" s="249">
        <v>0</v>
      </c>
      <c r="S1323" s="249">
        <v>0</v>
      </c>
      <c r="T1323" s="249">
        <v>-9791.2199999999993</v>
      </c>
      <c r="U1323" s="249">
        <v>-19265.46</v>
      </c>
      <c r="V1323" s="249">
        <v>-28817.02</v>
      </c>
      <c r="W1323" s="249">
        <v>-39998.01</v>
      </c>
      <c r="X1323" s="249">
        <v>-53577.72</v>
      </c>
      <c r="Y1323" s="249">
        <v>-67249.440000000002</v>
      </c>
      <c r="Z1323" s="249">
        <v>-81219.64</v>
      </c>
      <c r="AA1323" s="249">
        <v>-96207.75</v>
      </c>
      <c r="AB1323" s="249">
        <v>-111391.25</v>
      </c>
      <c r="AC1323" s="249"/>
      <c r="AD1323" s="249"/>
      <c r="AE1323" s="249">
        <v>-37654.450416666667</v>
      </c>
      <c r="AF1323" s="451"/>
      <c r="AG1323" s="452"/>
      <c r="AH1323" s="252"/>
      <c r="AI1323" s="252"/>
      <c r="AJ1323" s="252"/>
      <c r="AK1323" s="253">
        <v>-37654.450416666667</v>
      </c>
      <c r="AL1323" s="252">
        <v>-37654.450416666667</v>
      </c>
      <c r="AM1323" s="254"/>
      <c r="AN1323" s="252"/>
      <c r="AO1323" s="255">
        <v>0</v>
      </c>
      <c r="AP1323" s="252"/>
      <c r="AQ1323" s="256">
        <v>-111391.25</v>
      </c>
      <c r="AR1323" s="252"/>
      <c r="AS1323" s="252"/>
      <c r="AT1323" s="252"/>
      <c r="AU1323" s="253">
        <v>-111391.25</v>
      </c>
      <c r="AV1323" s="252">
        <v>-111391.25</v>
      </c>
      <c r="AW1323" s="254"/>
      <c r="AX1323" s="252"/>
      <c r="AY1323" s="254">
        <v>0</v>
      </c>
      <c r="AZ1323" s="258" t="s">
        <v>4909</v>
      </c>
      <c r="BA1323" s="404"/>
      <c r="BC1323" s="247" t="str">
        <f t="shared" si="152"/>
        <v/>
      </c>
      <c r="BD1323" s="247" t="str">
        <f t="shared" si="152"/>
        <v/>
      </c>
      <c r="BE1323" s="247" t="str">
        <f t="shared" si="152"/>
        <v/>
      </c>
      <c r="BF1323" s="202" t="str">
        <f t="shared" si="152"/>
        <v>Non-Op</v>
      </c>
      <c r="BG1323" s="202" t="str">
        <f t="shared" si="151"/>
        <v>NO</v>
      </c>
      <c r="BH1323" s="202" t="str">
        <f t="shared" si="151"/>
        <v>NO</v>
      </c>
      <c r="BI1323" s="202" t="str">
        <f t="shared" si="150"/>
        <v/>
      </c>
      <c r="BK1323" s="202" t="b">
        <f t="shared" si="154"/>
        <v>1</v>
      </c>
      <c r="BL1323" s="202" t="b">
        <f t="shared" si="154"/>
        <v>1</v>
      </c>
      <c r="BM1323" s="202" t="b">
        <f t="shared" si="154"/>
        <v>1</v>
      </c>
      <c r="BN1323" s="202" t="b">
        <f t="shared" si="154"/>
        <v>1</v>
      </c>
      <c r="BO1323" s="202" t="b">
        <f t="shared" si="154"/>
        <v>1</v>
      </c>
      <c r="BP1323" s="202" t="b">
        <f t="shared" si="154"/>
        <v>1</v>
      </c>
      <c r="BQ1323" s="202" t="b">
        <f t="shared" si="154"/>
        <v>1</v>
      </c>
    </row>
    <row r="1324" spans="1:69" s="214" customFormat="1" ht="12" customHeight="1" x14ac:dyDescent="0.2">
      <c r="A1324" s="291">
        <v>25400761</v>
      </c>
      <c r="B1324" s="292" t="s">
        <v>2934</v>
      </c>
      <c r="C1324" s="243" t="s">
        <v>1597</v>
      </c>
      <c r="D1324" s="244" t="s">
        <v>478</v>
      </c>
      <c r="E1324" s="245"/>
      <c r="F1324" s="263">
        <v>43070</v>
      </c>
      <c r="G1324" s="244"/>
      <c r="H1324" s="247" t="s">
        <v>1684</v>
      </c>
      <c r="I1324" s="247" t="s">
        <v>1684</v>
      </c>
      <c r="J1324" s="247" t="s">
        <v>1684</v>
      </c>
      <c r="K1324" s="247" t="s">
        <v>478</v>
      </c>
      <c r="L1324" s="247" t="s">
        <v>1685</v>
      </c>
      <c r="M1324" s="247" t="s">
        <v>1685</v>
      </c>
      <c r="N1324" s="247" t="s">
        <v>1684</v>
      </c>
      <c r="O1324" s="248"/>
      <c r="P1324" s="249">
        <v>-373.21</v>
      </c>
      <c r="Q1324" s="249">
        <v>0</v>
      </c>
      <c r="R1324" s="249">
        <v>0</v>
      </c>
      <c r="S1324" s="249">
        <v>0</v>
      </c>
      <c r="T1324" s="249">
        <v>0</v>
      </c>
      <c r="U1324" s="249">
        <v>0</v>
      </c>
      <c r="V1324" s="249">
        <v>0</v>
      </c>
      <c r="W1324" s="249">
        <v>0</v>
      </c>
      <c r="X1324" s="249">
        <v>0</v>
      </c>
      <c r="Y1324" s="249">
        <v>0</v>
      </c>
      <c r="Z1324" s="249">
        <v>0</v>
      </c>
      <c r="AA1324" s="249">
        <v>0</v>
      </c>
      <c r="AB1324" s="249">
        <v>0</v>
      </c>
      <c r="AC1324" s="249"/>
      <c r="AD1324" s="249"/>
      <c r="AE1324" s="249">
        <v>-15.550416666666665</v>
      </c>
      <c r="AF1324" s="451"/>
      <c r="AG1324" s="452"/>
      <c r="AH1324" s="252"/>
      <c r="AI1324" s="252"/>
      <c r="AJ1324" s="252"/>
      <c r="AK1324" s="253">
        <v>-15.550416666666665</v>
      </c>
      <c r="AL1324" s="252">
        <v>-15.550416666666665</v>
      </c>
      <c r="AM1324" s="254"/>
      <c r="AN1324" s="252"/>
      <c r="AO1324" s="255">
        <v>0</v>
      </c>
      <c r="AP1324" s="252"/>
      <c r="AQ1324" s="256">
        <v>0</v>
      </c>
      <c r="AR1324" s="252"/>
      <c r="AS1324" s="252"/>
      <c r="AT1324" s="252"/>
      <c r="AU1324" s="253">
        <v>0</v>
      </c>
      <c r="AV1324" s="252">
        <v>0</v>
      </c>
      <c r="AW1324" s="254"/>
      <c r="AX1324" s="252"/>
      <c r="AY1324" s="254">
        <v>0</v>
      </c>
      <c r="AZ1324" s="258" t="s">
        <v>4909</v>
      </c>
      <c r="BA1324" s="404"/>
      <c r="BC1324" s="247" t="str">
        <f t="shared" si="152"/>
        <v/>
      </c>
      <c r="BD1324" s="247" t="str">
        <f t="shared" si="152"/>
        <v/>
      </c>
      <c r="BE1324" s="247" t="str">
        <f t="shared" si="152"/>
        <v/>
      </c>
      <c r="BF1324" s="202" t="str">
        <f t="shared" si="152"/>
        <v>Non-Op</v>
      </c>
      <c r="BG1324" s="202" t="str">
        <f t="shared" si="151"/>
        <v>NO</v>
      </c>
      <c r="BH1324" s="202" t="str">
        <f t="shared" si="151"/>
        <v>NO</v>
      </c>
      <c r="BI1324" s="202" t="str">
        <f t="shared" si="150"/>
        <v/>
      </c>
      <c r="BK1324" s="202" t="b">
        <f t="shared" si="154"/>
        <v>1</v>
      </c>
      <c r="BL1324" s="202" t="b">
        <f t="shared" si="154"/>
        <v>1</v>
      </c>
      <c r="BM1324" s="202" t="b">
        <f t="shared" si="154"/>
        <v>1</v>
      </c>
      <c r="BN1324" s="202" t="b">
        <f t="shared" si="154"/>
        <v>1</v>
      </c>
      <c r="BO1324" s="202" t="b">
        <f t="shared" si="154"/>
        <v>1</v>
      </c>
      <c r="BP1324" s="202" t="b">
        <f t="shared" si="154"/>
        <v>1</v>
      </c>
      <c r="BQ1324" s="202" t="b">
        <f t="shared" si="154"/>
        <v>1</v>
      </c>
    </row>
    <row r="1325" spans="1:69" s="214" customFormat="1" ht="12" customHeight="1" x14ac:dyDescent="0.2">
      <c r="A1325" s="291">
        <v>25400771</v>
      </c>
      <c r="B1325" s="292" t="s">
        <v>2935</v>
      </c>
      <c r="C1325" s="243" t="s">
        <v>1598</v>
      </c>
      <c r="D1325" s="244" t="s">
        <v>478</v>
      </c>
      <c r="E1325" s="245"/>
      <c r="F1325" s="263">
        <v>43070</v>
      </c>
      <c r="G1325" s="244"/>
      <c r="H1325" s="247" t="s">
        <v>1684</v>
      </c>
      <c r="I1325" s="247" t="s">
        <v>1684</v>
      </c>
      <c r="J1325" s="247" t="s">
        <v>1684</v>
      </c>
      <c r="K1325" s="247" t="s">
        <v>478</v>
      </c>
      <c r="L1325" s="247" t="s">
        <v>1685</v>
      </c>
      <c r="M1325" s="247" t="s">
        <v>1685</v>
      </c>
      <c r="N1325" s="247" t="s">
        <v>1684</v>
      </c>
      <c r="O1325" s="248"/>
      <c r="P1325" s="249">
        <v>-151.55000000000001</v>
      </c>
      <c r="Q1325" s="249">
        <v>-432.41</v>
      </c>
      <c r="R1325" s="249">
        <v>-443.63</v>
      </c>
      <c r="S1325" s="249">
        <v>-303.87</v>
      </c>
      <c r="T1325" s="249">
        <v>-4044.59</v>
      </c>
      <c r="U1325" s="249">
        <v>-6900.01</v>
      </c>
      <c r="V1325" s="249">
        <v>-10287.94</v>
      </c>
      <c r="W1325" s="249">
        <v>-13445.42</v>
      </c>
      <c r="X1325" s="249">
        <v>-16021.58</v>
      </c>
      <c r="Y1325" s="249">
        <v>-17941.59</v>
      </c>
      <c r="Z1325" s="249">
        <v>-19971.650000000001</v>
      </c>
      <c r="AA1325" s="249">
        <v>-22044.38</v>
      </c>
      <c r="AB1325" s="249">
        <v>-23703.24</v>
      </c>
      <c r="AC1325" s="249"/>
      <c r="AD1325" s="249"/>
      <c r="AE1325" s="249">
        <v>-10313.705416666668</v>
      </c>
      <c r="AF1325" s="451"/>
      <c r="AG1325" s="452"/>
      <c r="AH1325" s="252"/>
      <c r="AI1325" s="252"/>
      <c r="AJ1325" s="252"/>
      <c r="AK1325" s="253">
        <v>-10313.705416666668</v>
      </c>
      <c r="AL1325" s="252">
        <v>-10313.705416666668</v>
      </c>
      <c r="AM1325" s="254"/>
      <c r="AN1325" s="252"/>
      <c r="AO1325" s="255">
        <v>0</v>
      </c>
      <c r="AP1325" s="252"/>
      <c r="AQ1325" s="256">
        <v>-23703.24</v>
      </c>
      <c r="AR1325" s="252"/>
      <c r="AS1325" s="252"/>
      <c r="AT1325" s="252"/>
      <c r="AU1325" s="253">
        <v>-23703.24</v>
      </c>
      <c r="AV1325" s="252">
        <v>-23703.24</v>
      </c>
      <c r="AW1325" s="254"/>
      <c r="AX1325" s="252"/>
      <c r="AY1325" s="254">
        <v>0</v>
      </c>
      <c r="AZ1325" s="258" t="s">
        <v>4909</v>
      </c>
      <c r="BA1325" s="404"/>
      <c r="BC1325" s="247" t="str">
        <f t="shared" si="152"/>
        <v/>
      </c>
      <c r="BD1325" s="247" t="str">
        <f t="shared" si="152"/>
        <v/>
      </c>
      <c r="BE1325" s="247" t="str">
        <f t="shared" si="152"/>
        <v/>
      </c>
      <c r="BF1325" s="202" t="str">
        <f t="shared" si="152"/>
        <v>Non-Op</v>
      </c>
      <c r="BG1325" s="202" t="str">
        <f t="shared" si="151"/>
        <v>NO</v>
      </c>
      <c r="BH1325" s="202" t="str">
        <f t="shared" si="151"/>
        <v>NO</v>
      </c>
      <c r="BI1325" s="202" t="str">
        <f t="shared" si="150"/>
        <v/>
      </c>
      <c r="BK1325" s="202" t="b">
        <f t="shared" si="154"/>
        <v>1</v>
      </c>
      <c r="BL1325" s="202" t="b">
        <f t="shared" si="154"/>
        <v>1</v>
      </c>
      <c r="BM1325" s="202" t="b">
        <f t="shared" si="154"/>
        <v>1</v>
      </c>
      <c r="BN1325" s="202" t="b">
        <f t="shared" si="154"/>
        <v>1</v>
      </c>
      <c r="BO1325" s="202" t="b">
        <f t="shared" si="154"/>
        <v>1</v>
      </c>
      <c r="BP1325" s="202" t="b">
        <f t="shared" si="154"/>
        <v>1</v>
      </c>
      <c r="BQ1325" s="202" t="b">
        <f t="shared" si="154"/>
        <v>1</v>
      </c>
    </row>
    <row r="1326" spans="1:69" s="214" customFormat="1" ht="12" customHeight="1" x14ac:dyDescent="0.2">
      <c r="A1326" s="305">
        <v>25400781</v>
      </c>
      <c r="B1326" s="307" t="s">
        <v>4966</v>
      </c>
      <c r="C1326" s="219" t="s">
        <v>4934</v>
      </c>
      <c r="D1326" s="220" t="s">
        <v>478</v>
      </c>
      <c r="E1326" s="221"/>
      <c r="F1326" s="262">
        <v>43374</v>
      </c>
      <c r="G1326" s="220"/>
      <c r="H1326" s="223" t="s">
        <v>1684</v>
      </c>
      <c r="I1326" s="223" t="s">
        <v>1684</v>
      </c>
      <c r="J1326" s="223" t="s">
        <v>1684</v>
      </c>
      <c r="K1326" s="223" t="s">
        <v>478</v>
      </c>
      <c r="L1326" s="223" t="s">
        <v>1685</v>
      </c>
      <c r="M1326" s="223" t="s">
        <v>1685</v>
      </c>
      <c r="N1326" s="223"/>
      <c r="O1326" s="224"/>
      <c r="P1326" s="225"/>
      <c r="Q1326" s="225"/>
      <c r="R1326" s="225"/>
      <c r="S1326" s="225"/>
      <c r="T1326" s="225"/>
      <c r="U1326" s="225"/>
      <c r="V1326" s="225"/>
      <c r="W1326" s="225"/>
      <c r="X1326" s="225"/>
      <c r="Y1326" s="225"/>
      <c r="Z1326" s="225">
        <v>-1492.71</v>
      </c>
      <c r="AA1326" s="225">
        <v>-3542.38</v>
      </c>
      <c r="AB1326" s="225">
        <v>-4803.92</v>
      </c>
      <c r="AC1326" s="225"/>
      <c r="AD1326" s="225"/>
      <c r="AE1326" s="225">
        <v>-619.75416666666672</v>
      </c>
      <c r="AF1326" s="460"/>
      <c r="AG1326" s="461"/>
      <c r="AH1326" s="228"/>
      <c r="AI1326" s="228"/>
      <c r="AJ1326" s="228"/>
      <c r="AK1326" s="229">
        <v>-619.75416666666672</v>
      </c>
      <c r="AL1326" s="228">
        <v>-619.75416666666672</v>
      </c>
      <c r="AM1326" s="230"/>
      <c r="AN1326" s="228"/>
      <c r="AO1326" s="231">
        <v>0</v>
      </c>
      <c r="AP1326" s="228"/>
      <c r="AQ1326" s="232">
        <v>-4803.92</v>
      </c>
      <c r="AR1326" s="228"/>
      <c r="AS1326" s="228"/>
      <c r="AT1326" s="228"/>
      <c r="AU1326" s="229">
        <v>-4803.92</v>
      </c>
      <c r="AV1326" s="228">
        <v>-4803.92</v>
      </c>
      <c r="AW1326" s="230"/>
      <c r="AX1326" s="228"/>
      <c r="AY1326" s="230">
        <v>0</v>
      </c>
      <c r="AZ1326" s="234" t="s">
        <v>4909</v>
      </c>
      <c r="BA1326" s="404"/>
      <c r="BC1326" s="247"/>
      <c r="BD1326" s="247"/>
      <c r="BE1326" s="247"/>
      <c r="BF1326" s="202"/>
      <c r="BG1326" s="202"/>
      <c r="BH1326" s="202"/>
      <c r="BI1326" s="202"/>
      <c r="BK1326" s="202"/>
      <c r="BL1326" s="202"/>
      <c r="BM1326" s="202"/>
      <c r="BN1326" s="202"/>
      <c r="BO1326" s="202"/>
      <c r="BP1326" s="202"/>
      <c r="BQ1326" s="202"/>
    </row>
    <row r="1327" spans="1:69" s="214" customFormat="1" ht="12" customHeight="1" x14ac:dyDescent="0.2">
      <c r="A1327" s="291">
        <v>25400801</v>
      </c>
      <c r="B1327" s="292" t="s">
        <v>2936</v>
      </c>
      <c r="C1327" s="243" t="s">
        <v>1599</v>
      </c>
      <c r="D1327" s="244" t="s">
        <v>478</v>
      </c>
      <c r="E1327" s="245"/>
      <c r="F1327" s="263">
        <v>43070</v>
      </c>
      <c r="G1327" s="244"/>
      <c r="H1327" s="247" t="s">
        <v>1684</v>
      </c>
      <c r="I1327" s="247" t="s">
        <v>1684</v>
      </c>
      <c r="J1327" s="247" t="s">
        <v>1684</v>
      </c>
      <c r="K1327" s="247" t="s">
        <v>478</v>
      </c>
      <c r="L1327" s="247" t="s">
        <v>1685</v>
      </c>
      <c r="M1327" s="247" t="s">
        <v>1685</v>
      </c>
      <c r="N1327" s="247" t="s">
        <v>1684</v>
      </c>
      <c r="O1327" s="248"/>
      <c r="P1327" s="249">
        <v>-662674017.33000004</v>
      </c>
      <c r="Q1327" s="249">
        <v>-662674017.33000004</v>
      </c>
      <c r="R1327" s="249">
        <v>-662674017.33000004</v>
      </c>
      <c r="S1327" s="249">
        <v>0</v>
      </c>
      <c r="T1327" s="249">
        <v>0</v>
      </c>
      <c r="U1327" s="249">
        <v>0</v>
      </c>
      <c r="V1327" s="249">
        <v>0</v>
      </c>
      <c r="W1327" s="249">
        <v>0</v>
      </c>
      <c r="X1327" s="249">
        <v>0</v>
      </c>
      <c r="Y1327" s="249">
        <v>0</v>
      </c>
      <c r="Z1327" s="249">
        <v>0</v>
      </c>
      <c r="AA1327" s="249">
        <v>0</v>
      </c>
      <c r="AB1327" s="249">
        <v>0</v>
      </c>
      <c r="AC1327" s="249"/>
      <c r="AD1327" s="249"/>
      <c r="AE1327" s="249">
        <v>-138057086.94374999</v>
      </c>
      <c r="AF1327" s="451"/>
      <c r="AG1327" s="452"/>
      <c r="AH1327" s="252"/>
      <c r="AI1327" s="252"/>
      <c r="AJ1327" s="252"/>
      <c r="AK1327" s="253">
        <v>-138057086.94374999</v>
      </c>
      <c r="AL1327" s="252">
        <v>-138057086.94374999</v>
      </c>
      <c r="AM1327" s="254"/>
      <c r="AN1327" s="252"/>
      <c r="AO1327" s="255">
        <v>0</v>
      </c>
      <c r="AP1327" s="252"/>
      <c r="AQ1327" s="256">
        <v>0</v>
      </c>
      <c r="AR1327" s="252"/>
      <c r="AS1327" s="252"/>
      <c r="AT1327" s="252"/>
      <c r="AU1327" s="253">
        <v>0</v>
      </c>
      <c r="AV1327" s="252">
        <v>0</v>
      </c>
      <c r="AW1327" s="254"/>
      <c r="AX1327" s="252"/>
      <c r="AY1327" s="254">
        <v>0</v>
      </c>
      <c r="AZ1327" s="258" t="s">
        <v>4906</v>
      </c>
      <c r="BA1327" s="404"/>
      <c r="BC1327" s="247" t="str">
        <f t="shared" si="152"/>
        <v/>
      </c>
      <c r="BD1327" s="247" t="str">
        <f t="shared" si="152"/>
        <v/>
      </c>
      <c r="BE1327" s="247" t="str">
        <f t="shared" si="152"/>
        <v/>
      </c>
      <c r="BF1327" s="202" t="str">
        <f t="shared" si="152"/>
        <v>Non-Op</v>
      </c>
      <c r="BG1327" s="202" t="str">
        <f t="shared" si="151"/>
        <v>NO</v>
      </c>
      <c r="BH1327" s="202" t="str">
        <f t="shared" si="151"/>
        <v>NO</v>
      </c>
      <c r="BI1327" s="202" t="str">
        <f t="shared" si="150"/>
        <v/>
      </c>
      <c r="BK1327" s="202" t="b">
        <f t="shared" ref="BK1327:BQ1346" si="155">BC1327=H1327</f>
        <v>1</v>
      </c>
      <c r="BL1327" s="202" t="b">
        <f t="shared" si="155"/>
        <v>1</v>
      </c>
      <c r="BM1327" s="202" t="b">
        <f t="shared" si="155"/>
        <v>1</v>
      </c>
      <c r="BN1327" s="202" t="b">
        <f t="shared" si="155"/>
        <v>1</v>
      </c>
      <c r="BO1327" s="202" t="b">
        <f t="shared" si="155"/>
        <v>1</v>
      </c>
      <c r="BP1327" s="202" t="b">
        <f t="shared" si="155"/>
        <v>1</v>
      </c>
      <c r="BQ1327" s="202" t="b">
        <f t="shared" si="155"/>
        <v>1</v>
      </c>
    </row>
    <row r="1328" spans="1:69" s="214" customFormat="1" ht="12" customHeight="1" x14ac:dyDescent="0.2">
      <c r="A1328" s="291">
        <v>25400802</v>
      </c>
      <c r="B1328" s="292" t="s">
        <v>2937</v>
      </c>
      <c r="C1328" s="243" t="s">
        <v>1600</v>
      </c>
      <c r="D1328" s="244" t="s">
        <v>478</v>
      </c>
      <c r="E1328" s="245"/>
      <c r="F1328" s="263">
        <v>43070</v>
      </c>
      <c r="G1328" s="244"/>
      <c r="H1328" s="247" t="s">
        <v>1684</v>
      </c>
      <c r="I1328" s="247" t="s">
        <v>1684</v>
      </c>
      <c r="J1328" s="247" t="s">
        <v>1684</v>
      </c>
      <c r="K1328" s="247" t="s">
        <v>478</v>
      </c>
      <c r="L1328" s="247" t="s">
        <v>1685</v>
      </c>
      <c r="M1328" s="247" t="s">
        <v>1685</v>
      </c>
      <c r="N1328" s="247" t="s">
        <v>1684</v>
      </c>
      <c r="O1328" s="248"/>
      <c r="P1328" s="249">
        <v>-991.63</v>
      </c>
      <c r="Q1328" s="249">
        <v>0</v>
      </c>
      <c r="R1328" s="249">
        <v>0</v>
      </c>
      <c r="S1328" s="249">
        <v>0</v>
      </c>
      <c r="T1328" s="249">
        <v>0</v>
      </c>
      <c r="U1328" s="249">
        <v>0</v>
      </c>
      <c r="V1328" s="249">
        <v>0</v>
      </c>
      <c r="W1328" s="249">
        <v>0</v>
      </c>
      <c r="X1328" s="249">
        <v>0</v>
      </c>
      <c r="Y1328" s="249">
        <v>0</v>
      </c>
      <c r="Z1328" s="249">
        <v>0</v>
      </c>
      <c r="AA1328" s="249">
        <v>0</v>
      </c>
      <c r="AB1328" s="249">
        <v>-3949.18</v>
      </c>
      <c r="AC1328" s="249"/>
      <c r="AD1328" s="249"/>
      <c r="AE1328" s="249">
        <v>-205.86708333333331</v>
      </c>
      <c r="AF1328" s="451"/>
      <c r="AG1328" s="452"/>
      <c r="AH1328" s="252"/>
      <c r="AI1328" s="252"/>
      <c r="AJ1328" s="252"/>
      <c r="AK1328" s="253">
        <v>-205.86708333333331</v>
      </c>
      <c r="AL1328" s="252">
        <v>-205.86708333333331</v>
      </c>
      <c r="AM1328" s="254"/>
      <c r="AN1328" s="252"/>
      <c r="AO1328" s="255">
        <v>0</v>
      </c>
      <c r="AP1328" s="252"/>
      <c r="AQ1328" s="256">
        <v>-3949.18</v>
      </c>
      <c r="AR1328" s="252"/>
      <c r="AS1328" s="252"/>
      <c r="AT1328" s="252"/>
      <c r="AU1328" s="253">
        <v>-3949.18</v>
      </c>
      <c r="AV1328" s="252">
        <v>-3949.18</v>
      </c>
      <c r="AW1328" s="254"/>
      <c r="AX1328" s="252"/>
      <c r="AY1328" s="254">
        <v>0</v>
      </c>
      <c r="AZ1328" s="258" t="s">
        <v>4909</v>
      </c>
      <c r="BA1328" s="404"/>
      <c r="BC1328" s="247" t="str">
        <f t="shared" si="152"/>
        <v/>
      </c>
      <c r="BD1328" s="247" t="str">
        <f t="shared" si="152"/>
        <v/>
      </c>
      <c r="BE1328" s="247" t="str">
        <f t="shared" si="152"/>
        <v/>
      </c>
      <c r="BF1328" s="202" t="str">
        <f t="shared" si="152"/>
        <v>Non-Op</v>
      </c>
      <c r="BG1328" s="202" t="str">
        <f t="shared" si="151"/>
        <v>NO</v>
      </c>
      <c r="BH1328" s="202" t="str">
        <f t="shared" si="151"/>
        <v>NO</v>
      </c>
      <c r="BI1328" s="202" t="str">
        <f t="shared" si="150"/>
        <v/>
      </c>
      <c r="BK1328" s="202" t="b">
        <f t="shared" si="155"/>
        <v>1</v>
      </c>
      <c r="BL1328" s="202" t="b">
        <f t="shared" si="155"/>
        <v>1</v>
      </c>
      <c r="BM1328" s="202" t="b">
        <f t="shared" si="155"/>
        <v>1</v>
      </c>
      <c r="BN1328" s="202" t="b">
        <f t="shared" si="155"/>
        <v>1</v>
      </c>
      <c r="BO1328" s="202" t="b">
        <f t="shared" si="155"/>
        <v>1</v>
      </c>
      <c r="BP1328" s="202" t="b">
        <f t="shared" si="155"/>
        <v>1</v>
      </c>
      <c r="BQ1328" s="202" t="b">
        <f t="shared" si="155"/>
        <v>1</v>
      </c>
    </row>
    <row r="1329" spans="1:69" s="214" customFormat="1" ht="12" customHeight="1" x14ac:dyDescent="0.25">
      <c r="A1329" s="291">
        <v>25400821</v>
      </c>
      <c r="B1329" s="292" t="s">
        <v>4967</v>
      </c>
      <c r="C1329" s="298" t="s">
        <v>1601</v>
      </c>
      <c r="D1329" s="244" t="s">
        <v>478</v>
      </c>
      <c r="E1329" s="245"/>
      <c r="F1329" s="274">
        <v>43221</v>
      </c>
      <c r="G1329" s="244"/>
      <c r="H1329" s="247" t="s">
        <v>1684</v>
      </c>
      <c r="I1329" s="247" t="s">
        <v>1684</v>
      </c>
      <c r="J1329" s="247" t="s">
        <v>1684</v>
      </c>
      <c r="K1329" s="247" t="s">
        <v>478</v>
      </c>
      <c r="L1329" s="247" t="s">
        <v>1685</v>
      </c>
      <c r="M1329" s="247" t="s">
        <v>1685</v>
      </c>
      <c r="N1329" s="247" t="s">
        <v>1684</v>
      </c>
      <c r="O1329" s="248"/>
      <c r="P1329" s="249"/>
      <c r="Q1329" s="249"/>
      <c r="R1329" s="249"/>
      <c r="S1329" s="249"/>
      <c r="T1329" s="249"/>
      <c r="U1329" s="249">
        <v>-914054.74</v>
      </c>
      <c r="V1329" s="249">
        <v>0</v>
      </c>
      <c r="W1329" s="249">
        <v>0</v>
      </c>
      <c r="X1329" s="249">
        <v>0</v>
      </c>
      <c r="Y1329" s="249">
        <v>0</v>
      </c>
      <c r="Z1329" s="249">
        <v>0</v>
      </c>
      <c r="AA1329" s="249">
        <v>0</v>
      </c>
      <c r="AB1329" s="249">
        <v>0</v>
      </c>
      <c r="AC1329" s="249"/>
      <c r="AD1329" s="249"/>
      <c r="AE1329" s="249">
        <v>-76171.228333333333</v>
      </c>
      <c r="AF1329" s="451"/>
      <c r="AG1329" s="452"/>
      <c r="AH1329" s="252"/>
      <c r="AI1329" s="252"/>
      <c r="AJ1329" s="252"/>
      <c r="AK1329" s="253">
        <v>-76171.228333333333</v>
      </c>
      <c r="AL1329" s="252">
        <v>-76171.228333333333</v>
      </c>
      <c r="AM1329" s="254"/>
      <c r="AN1329" s="252"/>
      <c r="AO1329" s="255">
        <v>0</v>
      </c>
      <c r="AP1329" s="252"/>
      <c r="AQ1329" s="256">
        <v>0</v>
      </c>
      <c r="AR1329" s="252"/>
      <c r="AS1329" s="252"/>
      <c r="AT1329" s="252"/>
      <c r="AU1329" s="253">
        <v>0</v>
      </c>
      <c r="AV1329" s="252">
        <v>0</v>
      </c>
      <c r="AW1329" s="254"/>
      <c r="AX1329" s="252"/>
      <c r="AY1329" s="254">
        <v>0</v>
      </c>
      <c r="AZ1329" s="258" t="s">
        <v>4909</v>
      </c>
      <c r="BA1329" s="404"/>
      <c r="BC1329" s="247" t="str">
        <f t="shared" si="152"/>
        <v/>
      </c>
      <c r="BD1329" s="247" t="str">
        <f t="shared" si="152"/>
        <v/>
      </c>
      <c r="BE1329" s="247" t="str">
        <f t="shared" si="152"/>
        <v/>
      </c>
      <c r="BF1329" s="202" t="str">
        <f t="shared" si="152"/>
        <v>Non-Op</v>
      </c>
      <c r="BG1329" s="202" t="str">
        <f t="shared" si="151"/>
        <v>NO</v>
      </c>
      <c r="BH1329" s="202" t="str">
        <f t="shared" si="151"/>
        <v>NO</v>
      </c>
      <c r="BI1329" s="202" t="str">
        <f t="shared" si="150"/>
        <v/>
      </c>
      <c r="BK1329" s="202" t="b">
        <f t="shared" si="155"/>
        <v>1</v>
      </c>
      <c r="BL1329" s="202" t="b">
        <f t="shared" si="155"/>
        <v>1</v>
      </c>
      <c r="BM1329" s="202" t="b">
        <f t="shared" si="155"/>
        <v>1</v>
      </c>
      <c r="BN1329" s="202" t="b">
        <f t="shared" si="155"/>
        <v>1</v>
      </c>
      <c r="BO1329" s="202" t="b">
        <f t="shared" si="155"/>
        <v>1</v>
      </c>
      <c r="BP1329" s="202" t="b">
        <f t="shared" si="155"/>
        <v>1</v>
      </c>
      <c r="BQ1329" s="202" t="b">
        <f t="shared" si="155"/>
        <v>1</v>
      </c>
    </row>
    <row r="1330" spans="1:69" s="214" customFormat="1" ht="12" customHeight="1" x14ac:dyDescent="0.25">
      <c r="A1330" s="291">
        <v>25400831</v>
      </c>
      <c r="B1330" s="292" t="s">
        <v>4968</v>
      </c>
      <c r="C1330" s="298" t="s">
        <v>1602</v>
      </c>
      <c r="D1330" s="244" t="s">
        <v>478</v>
      </c>
      <c r="E1330" s="245"/>
      <c r="F1330" s="274">
        <v>43221</v>
      </c>
      <c r="G1330" s="244"/>
      <c r="H1330" s="247" t="s">
        <v>1684</v>
      </c>
      <c r="I1330" s="247" t="s">
        <v>1684</v>
      </c>
      <c r="J1330" s="247" t="s">
        <v>1684</v>
      </c>
      <c r="K1330" s="247" t="s">
        <v>478</v>
      </c>
      <c r="L1330" s="247" t="s">
        <v>1685</v>
      </c>
      <c r="M1330" s="247" t="s">
        <v>1685</v>
      </c>
      <c r="N1330" s="247" t="s">
        <v>1684</v>
      </c>
      <c r="O1330" s="248"/>
      <c r="P1330" s="249"/>
      <c r="Q1330" s="249"/>
      <c r="R1330" s="249"/>
      <c r="S1330" s="249"/>
      <c r="T1330" s="249"/>
      <c r="U1330" s="249">
        <v>-1199814.27</v>
      </c>
      <c r="V1330" s="249">
        <v>0</v>
      </c>
      <c r="W1330" s="249">
        <v>0</v>
      </c>
      <c r="X1330" s="249">
        <v>0</v>
      </c>
      <c r="Y1330" s="249">
        <v>0</v>
      </c>
      <c r="Z1330" s="249">
        <v>0</v>
      </c>
      <c r="AA1330" s="249">
        <v>0</v>
      </c>
      <c r="AB1330" s="249">
        <v>0</v>
      </c>
      <c r="AC1330" s="249"/>
      <c r="AD1330" s="249"/>
      <c r="AE1330" s="249">
        <v>-99984.522500000006</v>
      </c>
      <c r="AF1330" s="451"/>
      <c r="AG1330" s="452"/>
      <c r="AH1330" s="252"/>
      <c r="AI1330" s="252"/>
      <c r="AJ1330" s="252"/>
      <c r="AK1330" s="253">
        <v>-99984.522500000006</v>
      </c>
      <c r="AL1330" s="252">
        <v>-99984.522500000006</v>
      </c>
      <c r="AM1330" s="254"/>
      <c r="AN1330" s="252"/>
      <c r="AO1330" s="255">
        <v>0</v>
      </c>
      <c r="AP1330" s="252"/>
      <c r="AQ1330" s="256">
        <v>0</v>
      </c>
      <c r="AR1330" s="252"/>
      <c r="AS1330" s="252"/>
      <c r="AT1330" s="252"/>
      <c r="AU1330" s="253">
        <v>0</v>
      </c>
      <c r="AV1330" s="252">
        <v>0</v>
      </c>
      <c r="AW1330" s="254"/>
      <c r="AX1330" s="252"/>
      <c r="AY1330" s="254">
        <v>0</v>
      </c>
      <c r="AZ1330" s="258" t="s">
        <v>4909</v>
      </c>
      <c r="BA1330" s="404"/>
      <c r="BC1330" s="247" t="str">
        <f t="shared" si="152"/>
        <v/>
      </c>
      <c r="BD1330" s="247" t="str">
        <f t="shared" si="152"/>
        <v/>
      </c>
      <c r="BE1330" s="247" t="str">
        <f t="shared" si="152"/>
        <v/>
      </c>
      <c r="BF1330" s="202" t="str">
        <f t="shared" si="152"/>
        <v>Non-Op</v>
      </c>
      <c r="BG1330" s="202" t="str">
        <f t="shared" si="151"/>
        <v>NO</v>
      </c>
      <c r="BH1330" s="202" t="str">
        <f t="shared" si="151"/>
        <v>NO</v>
      </c>
      <c r="BI1330" s="202" t="str">
        <f t="shared" si="150"/>
        <v/>
      </c>
      <c r="BK1330" s="202" t="b">
        <f t="shared" si="155"/>
        <v>1</v>
      </c>
      <c r="BL1330" s="202" t="b">
        <f t="shared" si="155"/>
        <v>1</v>
      </c>
      <c r="BM1330" s="202" t="b">
        <f t="shared" si="155"/>
        <v>1</v>
      </c>
      <c r="BN1330" s="202" t="b">
        <f t="shared" si="155"/>
        <v>1</v>
      </c>
      <c r="BO1330" s="202" t="b">
        <f t="shared" si="155"/>
        <v>1</v>
      </c>
      <c r="BP1330" s="202" t="b">
        <f t="shared" si="155"/>
        <v>1</v>
      </c>
      <c r="BQ1330" s="202" t="b">
        <f t="shared" si="155"/>
        <v>1</v>
      </c>
    </row>
    <row r="1331" spans="1:69" s="214" customFormat="1" ht="12" customHeight="1" x14ac:dyDescent="0.25">
      <c r="A1331" s="291">
        <v>25400851</v>
      </c>
      <c r="B1331" s="292" t="s">
        <v>4969</v>
      </c>
      <c r="C1331" s="298" t="s">
        <v>1603</v>
      </c>
      <c r="D1331" s="244" t="s">
        <v>478</v>
      </c>
      <c r="E1331" s="245"/>
      <c r="F1331" s="274">
        <v>43221</v>
      </c>
      <c r="G1331" s="244"/>
      <c r="H1331" s="247" t="s">
        <v>1684</v>
      </c>
      <c r="I1331" s="247" t="s">
        <v>1684</v>
      </c>
      <c r="J1331" s="247" t="s">
        <v>1684</v>
      </c>
      <c r="K1331" s="247" t="s">
        <v>478</v>
      </c>
      <c r="L1331" s="247" t="s">
        <v>1685</v>
      </c>
      <c r="M1331" s="247" t="s">
        <v>1685</v>
      </c>
      <c r="N1331" s="247" t="s">
        <v>1684</v>
      </c>
      <c r="O1331" s="248"/>
      <c r="P1331" s="249"/>
      <c r="Q1331" s="249"/>
      <c r="R1331" s="249"/>
      <c r="S1331" s="249"/>
      <c r="T1331" s="249"/>
      <c r="U1331" s="249">
        <v>-1148339.57</v>
      </c>
      <c r="V1331" s="249">
        <v>-1072693.1399999999</v>
      </c>
      <c r="W1331" s="249">
        <v>-987439.5</v>
      </c>
      <c r="X1331" s="249">
        <v>-906842.98</v>
      </c>
      <c r="Y1331" s="249">
        <v>-832300.26</v>
      </c>
      <c r="Z1331" s="249">
        <v>-737333.87</v>
      </c>
      <c r="AA1331" s="249">
        <v>-624153.63</v>
      </c>
      <c r="AB1331" s="249">
        <v>-484311.18</v>
      </c>
      <c r="AC1331" s="249"/>
      <c r="AD1331" s="249"/>
      <c r="AE1331" s="249">
        <v>-545938.21166666667</v>
      </c>
      <c r="AF1331" s="451"/>
      <c r="AG1331" s="452"/>
      <c r="AH1331" s="252"/>
      <c r="AI1331" s="252"/>
      <c r="AJ1331" s="252"/>
      <c r="AK1331" s="253">
        <v>-545938.21166666667</v>
      </c>
      <c r="AL1331" s="252">
        <v>-545938.21166666667</v>
      </c>
      <c r="AM1331" s="254"/>
      <c r="AN1331" s="252"/>
      <c r="AO1331" s="255">
        <v>0</v>
      </c>
      <c r="AP1331" s="252"/>
      <c r="AQ1331" s="256">
        <v>-484311.18</v>
      </c>
      <c r="AR1331" s="252"/>
      <c r="AS1331" s="252"/>
      <c r="AT1331" s="252"/>
      <c r="AU1331" s="253">
        <v>-484311.18</v>
      </c>
      <c r="AV1331" s="252">
        <v>-484311.18</v>
      </c>
      <c r="AW1331" s="254"/>
      <c r="AX1331" s="252"/>
      <c r="AY1331" s="254">
        <v>0</v>
      </c>
      <c r="AZ1331" s="258" t="s">
        <v>4909</v>
      </c>
      <c r="BA1331" s="404"/>
      <c r="BC1331" s="247" t="str">
        <f t="shared" si="152"/>
        <v/>
      </c>
      <c r="BD1331" s="247" t="str">
        <f t="shared" si="152"/>
        <v/>
      </c>
      <c r="BE1331" s="247" t="str">
        <f t="shared" si="152"/>
        <v/>
      </c>
      <c r="BF1331" s="202" t="str">
        <f t="shared" si="152"/>
        <v>Non-Op</v>
      </c>
      <c r="BG1331" s="202" t="str">
        <f t="shared" si="151"/>
        <v>NO</v>
      </c>
      <c r="BH1331" s="202" t="str">
        <f t="shared" si="151"/>
        <v>NO</v>
      </c>
      <c r="BI1331" s="202" t="str">
        <f t="shared" si="150"/>
        <v/>
      </c>
      <c r="BK1331" s="202" t="b">
        <f t="shared" si="155"/>
        <v>1</v>
      </c>
      <c r="BL1331" s="202" t="b">
        <f t="shared" si="155"/>
        <v>1</v>
      </c>
      <c r="BM1331" s="202" t="b">
        <f t="shared" si="155"/>
        <v>1</v>
      </c>
      <c r="BN1331" s="202" t="b">
        <f t="shared" si="155"/>
        <v>1</v>
      </c>
      <c r="BO1331" s="202" t="b">
        <f t="shared" si="155"/>
        <v>1</v>
      </c>
      <c r="BP1331" s="202" t="b">
        <f t="shared" si="155"/>
        <v>1</v>
      </c>
      <c r="BQ1331" s="202" t="b">
        <f t="shared" si="155"/>
        <v>1</v>
      </c>
    </row>
    <row r="1332" spans="1:69" s="214" customFormat="1" ht="12" customHeight="1" x14ac:dyDescent="0.25">
      <c r="A1332" s="291">
        <v>25400861</v>
      </c>
      <c r="B1332" s="292" t="s">
        <v>4970</v>
      </c>
      <c r="C1332" s="298" t="s">
        <v>1604</v>
      </c>
      <c r="D1332" s="244" t="s">
        <v>478</v>
      </c>
      <c r="E1332" s="245"/>
      <c r="F1332" s="274">
        <v>43221</v>
      </c>
      <c r="G1332" s="244"/>
      <c r="H1332" s="247" t="s">
        <v>1684</v>
      </c>
      <c r="I1332" s="247" t="s">
        <v>1684</v>
      </c>
      <c r="J1332" s="247" t="s">
        <v>1684</v>
      </c>
      <c r="K1332" s="247" t="s">
        <v>478</v>
      </c>
      <c r="L1332" s="247" t="s">
        <v>1685</v>
      </c>
      <c r="M1332" s="247" t="s">
        <v>1685</v>
      </c>
      <c r="N1332" s="247" t="s">
        <v>1684</v>
      </c>
      <c r="O1332" s="248"/>
      <c r="P1332" s="249"/>
      <c r="Q1332" s="249"/>
      <c r="R1332" s="249"/>
      <c r="S1332" s="249"/>
      <c r="T1332" s="249"/>
      <c r="U1332" s="249">
        <v>63.04</v>
      </c>
      <c r="V1332" s="249">
        <v>0</v>
      </c>
      <c r="W1332" s="249">
        <v>0</v>
      </c>
      <c r="X1332" s="249">
        <v>0</v>
      </c>
      <c r="Y1332" s="249">
        <v>0</v>
      </c>
      <c r="Z1332" s="249">
        <v>0</v>
      </c>
      <c r="AA1332" s="249">
        <v>0</v>
      </c>
      <c r="AB1332" s="249">
        <v>0</v>
      </c>
      <c r="AC1332" s="249"/>
      <c r="AD1332" s="249"/>
      <c r="AE1332" s="249">
        <v>5.253333333333333</v>
      </c>
      <c r="AF1332" s="451"/>
      <c r="AG1332" s="452"/>
      <c r="AH1332" s="252"/>
      <c r="AI1332" s="252"/>
      <c r="AJ1332" s="252"/>
      <c r="AK1332" s="253">
        <v>5.253333333333333</v>
      </c>
      <c r="AL1332" s="252">
        <v>5.253333333333333</v>
      </c>
      <c r="AM1332" s="254"/>
      <c r="AN1332" s="252"/>
      <c r="AO1332" s="255">
        <v>0</v>
      </c>
      <c r="AP1332" s="252"/>
      <c r="AQ1332" s="256">
        <v>0</v>
      </c>
      <c r="AR1332" s="252"/>
      <c r="AS1332" s="252"/>
      <c r="AT1332" s="252"/>
      <c r="AU1332" s="253">
        <v>0</v>
      </c>
      <c r="AV1332" s="252">
        <v>0</v>
      </c>
      <c r="AW1332" s="254"/>
      <c r="AX1332" s="252"/>
      <c r="AY1332" s="254">
        <v>0</v>
      </c>
      <c r="AZ1332" s="258" t="s">
        <v>4909</v>
      </c>
      <c r="BA1332" s="404"/>
      <c r="BC1332" s="247" t="str">
        <f t="shared" si="152"/>
        <v/>
      </c>
      <c r="BD1332" s="247" t="str">
        <f t="shared" si="152"/>
        <v/>
      </c>
      <c r="BE1332" s="247" t="str">
        <f t="shared" si="152"/>
        <v/>
      </c>
      <c r="BF1332" s="202" t="str">
        <f t="shared" si="152"/>
        <v>Non-Op</v>
      </c>
      <c r="BG1332" s="202" t="str">
        <f t="shared" si="151"/>
        <v>NO</v>
      </c>
      <c r="BH1332" s="202" t="str">
        <f t="shared" si="151"/>
        <v>NO</v>
      </c>
      <c r="BI1332" s="202" t="str">
        <f t="shared" si="150"/>
        <v/>
      </c>
      <c r="BK1332" s="202" t="b">
        <f t="shared" si="155"/>
        <v>1</v>
      </c>
      <c r="BL1332" s="202" t="b">
        <f t="shared" si="155"/>
        <v>1</v>
      </c>
      <c r="BM1332" s="202" t="b">
        <f t="shared" si="155"/>
        <v>1</v>
      </c>
      <c r="BN1332" s="202" t="b">
        <f t="shared" si="155"/>
        <v>1</v>
      </c>
      <c r="BO1332" s="202" t="b">
        <f t="shared" si="155"/>
        <v>1</v>
      </c>
      <c r="BP1332" s="202" t="b">
        <f t="shared" si="155"/>
        <v>1</v>
      </c>
      <c r="BQ1332" s="202" t="b">
        <f t="shared" si="155"/>
        <v>1</v>
      </c>
    </row>
    <row r="1333" spans="1:69" s="214" customFormat="1" ht="12" customHeight="1" x14ac:dyDescent="0.25">
      <c r="A1333" s="291">
        <v>25400871</v>
      </c>
      <c r="B1333" s="292" t="s">
        <v>4971</v>
      </c>
      <c r="C1333" s="298" t="s">
        <v>1605</v>
      </c>
      <c r="D1333" s="244" t="s">
        <v>478</v>
      </c>
      <c r="E1333" s="245"/>
      <c r="F1333" s="274">
        <v>43252</v>
      </c>
      <c r="G1333" s="244"/>
      <c r="H1333" s="247"/>
      <c r="I1333" s="247"/>
      <c r="J1333" s="247"/>
      <c r="K1333" s="247" t="s">
        <v>478</v>
      </c>
      <c r="L1333" s="247" t="s">
        <v>1685</v>
      </c>
      <c r="M1333" s="247" t="s">
        <v>1685</v>
      </c>
      <c r="N1333" s="247"/>
      <c r="O1333" s="248"/>
      <c r="P1333" s="249"/>
      <c r="Q1333" s="249"/>
      <c r="R1333" s="249"/>
      <c r="S1333" s="249"/>
      <c r="T1333" s="249"/>
      <c r="U1333" s="249"/>
      <c r="V1333" s="249">
        <v>-153324.51999999999</v>
      </c>
      <c r="W1333" s="249">
        <v>-139988.5</v>
      </c>
      <c r="X1333" s="249">
        <v>-126783.29</v>
      </c>
      <c r="Y1333" s="249">
        <v>-115222.27</v>
      </c>
      <c r="Z1333" s="249">
        <v>-102522.76</v>
      </c>
      <c r="AA1333" s="249">
        <v>-88994.92</v>
      </c>
      <c r="AB1333" s="249">
        <v>-74487.58</v>
      </c>
      <c r="AC1333" s="249"/>
      <c r="AD1333" s="249"/>
      <c r="AE1333" s="249">
        <v>-63673.337500000001</v>
      </c>
      <c r="AF1333" s="451"/>
      <c r="AG1333" s="452"/>
      <c r="AH1333" s="252"/>
      <c r="AI1333" s="252"/>
      <c r="AJ1333" s="252"/>
      <c r="AK1333" s="253">
        <v>-63673.337500000001</v>
      </c>
      <c r="AL1333" s="252">
        <v>-63673.337500000001</v>
      </c>
      <c r="AM1333" s="254"/>
      <c r="AN1333" s="252"/>
      <c r="AO1333" s="255">
        <v>0</v>
      </c>
      <c r="AP1333" s="252"/>
      <c r="AQ1333" s="256">
        <v>-74487.58</v>
      </c>
      <c r="AR1333" s="252"/>
      <c r="AS1333" s="252"/>
      <c r="AT1333" s="252"/>
      <c r="AU1333" s="253">
        <v>-74487.58</v>
      </c>
      <c r="AV1333" s="252">
        <v>-74487.58</v>
      </c>
      <c r="AW1333" s="254"/>
      <c r="AX1333" s="252"/>
      <c r="AY1333" s="254">
        <v>0</v>
      </c>
      <c r="AZ1333" s="258" t="s">
        <v>4909</v>
      </c>
      <c r="BA1333" s="404"/>
      <c r="BC1333" s="247"/>
      <c r="BD1333" s="247"/>
      <c r="BE1333" s="247"/>
      <c r="BF1333" s="202" t="str">
        <f t="shared" ref="BF1333:BF1360" si="156">IF(VALUE(AU1333),BF$7,IF(ISBLANK(AU1333),"",BF$7))</f>
        <v>Non-Op</v>
      </c>
      <c r="BG1333" s="202" t="str">
        <f t="shared" si="151"/>
        <v>NO</v>
      </c>
      <c r="BH1333" s="202" t="str">
        <f t="shared" si="151"/>
        <v>NO</v>
      </c>
      <c r="BI1333" s="202"/>
      <c r="BK1333" s="202" t="b">
        <f t="shared" si="155"/>
        <v>1</v>
      </c>
      <c r="BL1333" s="202" t="b">
        <f t="shared" si="155"/>
        <v>1</v>
      </c>
      <c r="BM1333" s="202" t="b">
        <f t="shared" si="155"/>
        <v>1</v>
      </c>
      <c r="BN1333" s="202" t="b">
        <f t="shared" si="155"/>
        <v>1</v>
      </c>
      <c r="BO1333" s="202" t="b">
        <f t="shared" si="155"/>
        <v>1</v>
      </c>
      <c r="BP1333" s="202" t="b">
        <f t="shared" si="155"/>
        <v>1</v>
      </c>
      <c r="BQ1333" s="202" t="b">
        <f t="shared" si="155"/>
        <v>1</v>
      </c>
    </row>
    <row r="1334" spans="1:69" s="214" customFormat="1" ht="12" customHeight="1" x14ac:dyDescent="0.25">
      <c r="A1334" s="291">
        <v>25400881</v>
      </c>
      <c r="B1334" s="292" t="s">
        <v>4972</v>
      </c>
      <c r="C1334" s="298" t="s">
        <v>1606</v>
      </c>
      <c r="D1334" s="244" t="s">
        <v>478</v>
      </c>
      <c r="E1334" s="245"/>
      <c r="F1334" s="274">
        <v>43221</v>
      </c>
      <c r="G1334" s="244"/>
      <c r="H1334" s="247" t="s">
        <v>1684</v>
      </c>
      <c r="I1334" s="247" t="s">
        <v>1684</v>
      </c>
      <c r="J1334" s="247" t="s">
        <v>1684</v>
      </c>
      <c r="K1334" s="247" t="s">
        <v>478</v>
      </c>
      <c r="L1334" s="247" t="s">
        <v>1685</v>
      </c>
      <c r="M1334" s="247" t="s">
        <v>1685</v>
      </c>
      <c r="N1334" s="247" t="s">
        <v>1684</v>
      </c>
      <c r="O1334" s="248"/>
      <c r="P1334" s="249"/>
      <c r="Q1334" s="249"/>
      <c r="R1334" s="249"/>
      <c r="S1334" s="249"/>
      <c r="T1334" s="249"/>
      <c r="U1334" s="249">
        <v>-64872.24</v>
      </c>
      <c r="V1334" s="249">
        <v>-59091.6</v>
      </c>
      <c r="W1334" s="249">
        <v>-53303.37</v>
      </c>
      <c r="X1334" s="249">
        <v>-47651.08</v>
      </c>
      <c r="Y1334" s="249">
        <v>-42005.760000000002</v>
      </c>
      <c r="Z1334" s="249">
        <v>-36063.379999999997</v>
      </c>
      <c r="AA1334" s="249">
        <v>-30728.01</v>
      </c>
      <c r="AB1334" s="249">
        <v>-24936.55</v>
      </c>
      <c r="AC1334" s="249"/>
      <c r="AD1334" s="249"/>
      <c r="AE1334" s="249">
        <v>-28848.642916666668</v>
      </c>
      <c r="AF1334" s="451"/>
      <c r="AG1334" s="452"/>
      <c r="AH1334" s="252"/>
      <c r="AI1334" s="252"/>
      <c r="AJ1334" s="252"/>
      <c r="AK1334" s="253">
        <v>-28848.642916666668</v>
      </c>
      <c r="AL1334" s="252">
        <v>-28848.642916666668</v>
      </c>
      <c r="AM1334" s="254"/>
      <c r="AN1334" s="252"/>
      <c r="AO1334" s="255">
        <v>0</v>
      </c>
      <c r="AP1334" s="252"/>
      <c r="AQ1334" s="256">
        <v>-24936.55</v>
      </c>
      <c r="AR1334" s="252"/>
      <c r="AS1334" s="252"/>
      <c r="AT1334" s="252"/>
      <c r="AU1334" s="253">
        <v>-24936.55</v>
      </c>
      <c r="AV1334" s="252">
        <v>-24936.55</v>
      </c>
      <c r="AW1334" s="254"/>
      <c r="AX1334" s="252"/>
      <c r="AY1334" s="254">
        <v>0</v>
      </c>
      <c r="AZ1334" s="258" t="s">
        <v>4909</v>
      </c>
      <c r="BA1334" s="404"/>
      <c r="BC1334" s="247" t="str">
        <f t="shared" ref="BC1334:BF1373" si="157">IF(VALUE(AR1334),BC$7,IF(ISBLANK(AR1334),"",BC$7))</f>
        <v/>
      </c>
      <c r="BD1334" s="247" t="str">
        <f t="shared" si="157"/>
        <v/>
      </c>
      <c r="BE1334" s="247" t="str">
        <f t="shared" si="157"/>
        <v/>
      </c>
      <c r="BF1334" s="202" t="str">
        <f t="shared" si="156"/>
        <v>Non-Op</v>
      </c>
      <c r="BG1334" s="202" t="str">
        <f t="shared" si="151"/>
        <v>NO</v>
      </c>
      <c r="BH1334" s="202" t="str">
        <f t="shared" si="151"/>
        <v>NO</v>
      </c>
      <c r="BI1334" s="202" t="str">
        <f t="shared" ref="BI1334:BI1396" si="158">IF(OR(CONCATENATE(BG1334,BH1334)="NOW/C",CONCATENATE(BG1334,BH1334)="W/CNO"),"W/C","")</f>
        <v/>
      </c>
      <c r="BK1334" s="202" t="b">
        <f t="shared" si="155"/>
        <v>1</v>
      </c>
      <c r="BL1334" s="202" t="b">
        <f t="shared" si="155"/>
        <v>1</v>
      </c>
      <c r="BM1334" s="202" t="b">
        <f t="shared" si="155"/>
        <v>1</v>
      </c>
      <c r="BN1334" s="202" t="b">
        <f t="shared" si="155"/>
        <v>1</v>
      </c>
      <c r="BO1334" s="202" t="b">
        <f t="shared" si="155"/>
        <v>1</v>
      </c>
      <c r="BP1334" s="202" t="b">
        <f t="shared" si="155"/>
        <v>1</v>
      </c>
      <c r="BQ1334" s="202" t="b">
        <f t="shared" si="155"/>
        <v>1</v>
      </c>
    </row>
    <row r="1335" spans="1:69" s="214" customFormat="1" ht="12" customHeight="1" x14ac:dyDescent="0.2">
      <c r="A1335" s="239">
        <v>25500002</v>
      </c>
      <c r="B1335" s="240" t="s">
        <v>2938</v>
      </c>
      <c r="C1335" s="200" t="s">
        <v>1607</v>
      </c>
      <c r="D1335" s="201" t="s">
        <v>475</v>
      </c>
      <c r="E1335" s="170"/>
      <c r="F1335" s="200"/>
      <c r="G1335" s="201"/>
      <c r="H1335" s="202" t="s">
        <v>475</v>
      </c>
      <c r="I1335" s="202" t="s">
        <v>1684</v>
      </c>
      <c r="J1335" s="202" t="s">
        <v>1684</v>
      </c>
      <c r="K1335" s="202" t="s">
        <v>1684</v>
      </c>
      <c r="L1335" s="202" t="s">
        <v>1685</v>
      </c>
      <c r="M1335" s="202" t="s">
        <v>1685</v>
      </c>
      <c r="N1335" s="202" t="s">
        <v>1684</v>
      </c>
      <c r="O1335" s="167"/>
      <c r="P1335" s="203">
        <v>-8165809</v>
      </c>
      <c r="Q1335" s="203">
        <v>-8165809</v>
      </c>
      <c r="R1335" s="203">
        <v>-8165809</v>
      </c>
      <c r="S1335" s="203">
        <v>-8165809</v>
      </c>
      <c r="T1335" s="203">
        <v>-8165809</v>
      </c>
      <c r="U1335" s="203">
        <v>-8165809</v>
      </c>
      <c r="V1335" s="203">
        <v>-8165809</v>
      </c>
      <c r="W1335" s="203">
        <v>-8165809</v>
      </c>
      <c r="X1335" s="203">
        <v>-8165809</v>
      </c>
      <c r="Y1335" s="203">
        <v>-8165809</v>
      </c>
      <c r="Z1335" s="203">
        <v>-8165809</v>
      </c>
      <c r="AA1335" s="203">
        <v>-8165809</v>
      </c>
      <c r="AB1335" s="203">
        <v>-8165809</v>
      </c>
      <c r="AC1335" s="203"/>
      <c r="AD1335" s="203"/>
      <c r="AE1335" s="203">
        <v>-8165809</v>
      </c>
      <c r="AF1335" s="204"/>
      <c r="AG1335" s="204"/>
      <c r="AH1335" s="205">
        <v>-8165809</v>
      </c>
      <c r="AI1335" s="205"/>
      <c r="AJ1335" s="205"/>
      <c r="AK1335" s="206"/>
      <c r="AL1335" s="205">
        <v>0</v>
      </c>
      <c r="AM1335" s="207"/>
      <c r="AN1335" s="205"/>
      <c r="AO1335" s="208">
        <v>0</v>
      </c>
      <c r="AP1335" s="205"/>
      <c r="AQ1335" s="210">
        <v>-8165809</v>
      </c>
      <c r="AR1335" s="205">
        <v>-8165809</v>
      </c>
      <c r="AS1335" s="205"/>
      <c r="AT1335" s="205"/>
      <c r="AU1335" s="206"/>
      <c r="AV1335" s="205">
        <v>0</v>
      </c>
      <c r="AW1335" s="207"/>
      <c r="AX1335" s="205"/>
      <c r="AY1335" s="207">
        <v>0</v>
      </c>
      <c r="AZ1335" s="212"/>
      <c r="BA1335" s="404"/>
      <c r="BC1335" s="202" t="str">
        <f t="shared" si="157"/>
        <v>AIC</v>
      </c>
      <c r="BD1335" s="202" t="str">
        <f t="shared" si="157"/>
        <v/>
      </c>
      <c r="BE1335" s="202" t="str">
        <f t="shared" si="157"/>
        <v/>
      </c>
      <c r="BF1335" s="202" t="str">
        <f t="shared" si="156"/>
        <v/>
      </c>
      <c r="BG1335" s="202" t="str">
        <f t="shared" si="151"/>
        <v>NO</v>
      </c>
      <c r="BH1335" s="202" t="str">
        <f t="shared" si="151"/>
        <v>NO</v>
      </c>
      <c r="BI1335" s="202" t="str">
        <f t="shared" si="158"/>
        <v/>
      </c>
      <c r="BK1335" s="202" t="b">
        <f t="shared" si="155"/>
        <v>1</v>
      </c>
      <c r="BL1335" s="202" t="b">
        <f t="shared" si="155"/>
        <v>1</v>
      </c>
      <c r="BM1335" s="202" t="b">
        <f t="shared" si="155"/>
        <v>1</v>
      </c>
      <c r="BN1335" s="202" t="b">
        <f t="shared" si="155"/>
        <v>1</v>
      </c>
      <c r="BO1335" s="202" t="b">
        <f t="shared" si="155"/>
        <v>1</v>
      </c>
      <c r="BP1335" s="202" t="b">
        <f t="shared" si="155"/>
        <v>1</v>
      </c>
      <c r="BQ1335" s="202" t="b">
        <f t="shared" si="155"/>
        <v>1</v>
      </c>
    </row>
    <row r="1336" spans="1:69" s="214" customFormat="1" ht="12" customHeight="1" x14ac:dyDescent="0.2">
      <c r="A1336" s="239">
        <v>25500022</v>
      </c>
      <c r="B1336" s="240" t="s">
        <v>2939</v>
      </c>
      <c r="C1336" s="200" t="s">
        <v>1607</v>
      </c>
      <c r="D1336" s="201" t="s">
        <v>475</v>
      </c>
      <c r="E1336" s="170"/>
      <c r="F1336" s="200"/>
      <c r="G1336" s="201"/>
      <c r="H1336" s="202" t="s">
        <v>475</v>
      </c>
      <c r="I1336" s="202" t="s">
        <v>1684</v>
      </c>
      <c r="J1336" s="202" t="s">
        <v>1684</v>
      </c>
      <c r="K1336" s="202" t="s">
        <v>1684</v>
      </c>
      <c r="L1336" s="202" t="s">
        <v>1685</v>
      </c>
      <c r="M1336" s="202" t="s">
        <v>1685</v>
      </c>
      <c r="N1336" s="202" t="s">
        <v>1684</v>
      </c>
      <c r="O1336" s="167"/>
      <c r="P1336" s="203">
        <v>8165809</v>
      </c>
      <c r="Q1336" s="203">
        <v>8165809</v>
      </c>
      <c r="R1336" s="203">
        <v>8165809</v>
      </c>
      <c r="S1336" s="203">
        <v>8165809</v>
      </c>
      <c r="T1336" s="203">
        <v>8165809</v>
      </c>
      <c r="U1336" s="203">
        <v>8165809</v>
      </c>
      <c r="V1336" s="203">
        <v>8165809</v>
      </c>
      <c r="W1336" s="203">
        <v>8165809</v>
      </c>
      <c r="X1336" s="203">
        <v>8165809</v>
      </c>
      <c r="Y1336" s="203">
        <v>8165809</v>
      </c>
      <c r="Z1336" s="203">
        <v>8165809</v>
      </c>
      <c r="AA1336" s="203">
        <v>8165809</v>
      </c>
      <c r="AB1336" s="203">
        <v>8165809</v>
      </c>
      <c r="AC1336" s="203"/>
      <c r="AD1336" s="203"/>
      <c r="AE1336" s="203">
        <v>8165809</v>
      </c>
      <c r="AF1336" s="215"/>
      <c r="AG1336" s="204"/>
      <c r="AH1336" s="205">
        <v>8165809</v>
      </c>
      <c r="AI1336" s="205"/>
      <c r="AJ1336" s="205"/>
      <c r="AK1336" s="206"/>
      <c r="AL1336" s="205">
        <v>0</v>
      </c>
      <c r="AM1336" s="207"/>
      <c r="AN1336" s="205"/>
      <c r="AO1336" s="208">
        <v>0</v>
      </c>
      <c r="AP1336" s="205"/>
      <c r="AQ1336" s="210">
        <v>8165809</v>
      </c>
      <c r="AR1336" s="205">
        <v>8165809</v>
      </c>
      <c r="AS1336" s="205"/>
      <c r="AT1336" s="205"/>
      <c r="AU1336" s="206"/>
      <c r="AV1336" s="205">
        <v>0</v>
      </c>
      <c r="AW1336" s="207"/>
      <c r="AX1336" s="205"/>
      <c r="AY1336" s="207">
        <v>0</v>
      </c>
      <c r="AZ1336" s="212"/>
      <c r="BA1336" s="404"/>
      <c r="BC1336" s="202" t="str">
        <f t="shared" si="157"/>
        <v>AIC</v>
      </c>
      <c r="BD1336" s="202" t="str">
        <f t="shared" si="157"/>
        <v/>
      </c>
      <c r="BE1336" s="202" t="str">
        <f t="shared" si="157"/>
        <v/>
      </c>
      <c r="BF1336" s="202" t="str">
        <f t="shared" si="156"/>
        <v/>
      </c>
      <c r="BG1336" s="202" t="str">
        <f t="shared" si="151"/>
        <v>NO</v>
      </c>
      <c r="BH1336" s="202" t="str">
        <f t="shared" si="151"/>
        <v>NO</v>
      </c>
      <c r="BI1336" s="202" t="str">
        <f t="shared" si="158"/>
        <v/>
      </c>
      <c r="BK1336" s="202" t="b">
        <f t="shared" si="155"/>
        <v>1</v>
      </c>
      <c r="BL1336" s="202" t="b">
        <f t="shared" si="155"/>
        <v>1</v>
      </c>
      <c r="BM1336" s="202" t="b">
        <f t="shared" si="155"/>
        <v>1</v>
      </c>
      <c r="BN1336" s="202" t="b">
        <f t="shared" si="155"/>
        <v>1</v>
      </c>
      <c r="BO1336" s="202" t="b">
        <f t="shared" si="155"/>
        <v>1</v>
      </c>
      <c r="BP1336" s="202" t="b">
        <f t="shared" si="155"/>
        <v>1</v>
      </c>
      <c r="BQ1336" s="202" t="b">
        <f t="shared" si="155"/>
        <v>1</v>
      </c>
    </row>
    <row r="1337" spans="1:69" s="214" customFormat="1" ht="12" customHeight="1" x14ac:dyDescent="0.2">
      <c r="A1337" s="239">
        <v>25600072</v>
      </c>
      <c r="B1337" s="240" t="s">
        <v>2940</v>
      </c>
      <c r="C1337" s="201" t="s">
        <v>1608</v>
      </c>
      <c r="D1337" s="201" t="s">
        <v>479</v>
      </c>
      <c r="E1337" s="170"/>
      <c r="F1337" s="201"/>
      <c r="G1337" s="201"/>
      <c r="H1337" s="202" t="s">
        <v>1684</v>
      </c>
      <c r="I1337" s="202" t="s">
        <v>1684</v>
      </c>
      <c r="J1337" s="202" t="s">
        <v>1684</v>
      </c>
      <c r="K1337" s="202" t="s">
        <v>1684</v>
      </c>
      <c r="L1337" s="202" t="s">
        <v>1685</v>
      </c>
      <c r="M1337" s="202" t="s">
        <v>479</v>
      </c>
      <c r="N1337" s="202" t="s">
        <v>479</v>
      </c>
      <c r="O1337" s="167"/>
      <c r="P1337" s="203">
        <v>0</v>
      </c>
      <c r="Q1337" s="203">
        <v>0</v>
      </c>
      <c r="R1337" s="203">
        <v>0</v>
      </c>
      <c r="S1337" s="203">
        <v>0</v>
      </c>
      <c r="T1337" s="203">
        <v>0</v>
      </c>
      <c r="U1337" s="203">
        <v>0</v>
      </c>
      <c r="V1337" s="203">
        <v>0</v>
      </c>
      <c r="W1337" s="203">
        <v>0</v>
      </c>
      <c r="X1337" s="203">
        <v>0</v>
      </c>
      <c r="Y1337" s="203">
        <v>0</v>
      </c>
      <c r="Z1337" s="203">
        <v>0</v>
      </c>
      <c r="AA1337" s="203">
        <v>0</v>
      </c>
      <c r="AB1337" s="203">
        <v>0</v>
      </c>
      <c r="AC1337" s="203"/>
      <c r="AD1337" s="203"/>
      <c r="AE1337" s="203">
        <v>0</v>
      </c>
      <c r="AF1337" s="215"/>
      <c r="AG1337" s="215"/>
      <c r="AH1337" s="205"/>
      <c r="AI1337" s="205"/>
      <c r="AJ1337" s="205"/>
      <c r="AK1337" s="206"/>
      <c r="AL1337" s="205">
        <v>0</v>
      </c>
      <c r="AM1337" s="207"/>
      <c r="AN1337" s="205">
        <v>0</v>
      </c>
      <c r="AO1337" s="208">
        <v>0</v>
      </c>
      <c r="AP1337" s="205"/>
      <c r="AQ1337" s="210">
        <v>0</v>
      </c>
      <c r="AR1337" s="205"/>
      <c r="AS1337" s="205"/>
      <c r="AT1337" s="205"/>
      <c r="AU1337" s="206"/>
      <c r="AV1337" s="205">
        <v>0</v>
      </c>
      <c r="AW1337" s="207"/>
      <c r="AX1337" s="205">
        <v>0</v>
      </c>
      <c r="AY1337" s="207">
        <v>0</v>
      </c>
      <c r="AZ1337" s="212"/>
      <c r="BA1337" s="404"/>
      <c r="BC1337" s="202" t="str">
        <f t="shared" si="157"/>
        <v/>
      </c>
      <c r="BD1337" s="202" t="str">
        <f t="shared" si="157"/>
        <v/>
      </c>
      <c r="BE1337" s="202" t="str">
        <f t="shared" si="157"/>
        <v/>
      </c>
      <c r="BF1337" s="202" t="str">
        <f t="shared" si="156"/>
        <v/>
      </c>
      <c r="BG1337" s="202" t="str">
        <f t="shared" si="151"/>
        <v>NO</v>
      </c>
      <c r="BH1337" s="202" t="str">
        <f t="shared" si="151"/>
        <v>W/C</v>
      </c>
      <c r="BI1337" s="202" t="str">
        <f t="shared" si="158"/>
        <v>W/C</v>
      </c>
      <c r="BK1337" s="202" t="b">
        <f t="shared" si="155"/>
        <v>1</v>
      </c>
      <c r="BL1337" s="202" t="b">
        <f t="shared" si="155"/>
        <v>1</v>
      </c>
      <c r="BM1337" s="202" t="b">
        <f t="shared" si="155"/>
        <v>1</v>
      </c>
      <c r="BN1337" s="202" t="b">
        <f t="shared" si="155"/>
        <v>1</v>
      </c>
      <c r="BO1337" s="202" t="b">
        <f t="shared" si="155"/>
        <v>1</v>
      </c>
      <c r="BP1337" s="202" t="b">
        <f t="shared" si="155"/>
        <v>1</v>
      </c>
      <c r="BQ1337" s="202" t="b">
        <f t="shared" si="155"/>
        <v>1</v>
      </c>
    </row>
    <row r="1338" spans="1:69" s="214" customFormat="1" ht="12" customHeight="1" x14ac:dyDescent="0.2">
      <c r="A1338" s="239">
        <v>25600081</v>
      </c>
      <c r="B1338" s="240" t="s">
        <v>2941</v>
      </c>
      <c r="C1338" s="201" t="s">
        <v>1609</v>
      </c>
      <c r="D1338" s="201" t="s">
        <v>479</v>
      </c>
      <c r="E1338" s="170"/>
      <c r="F1338" s="201"/>
      <c r="G1338" s="201"/>
      <c r="H1338" s="202" t="s">
        <v>1684</v>
      </c>
      <c r="I1338" s="202" t="s">
        <v>1684</v>
      </c>
      <c r="J1338" s="202" t="s">
        <v>1684</v>
      </c>
      <c r="K1338" s="202" t="s">
        <v>1684</v>
      </c>
      <c r="L1338" s="202" t="s">
        <v>1685</v>
      </c>
      <c r="M1338" s="202" t="s">
        <v>479</v>
      </c>
      <c r="N1338" s="202" t="s">
        <v>479</v>
      </c>
      <c r="O1338" s="167"/>
      <c r="P1338" s="203">
        <v>-90155.03</v>
      </c>
      <c r="Q1338" s="203">
        <v>-90155.03</v>
      </c>
      <c r="R1338" s="203">
        <v>-90155.03</v>
      </c>
      <c r="S1338" s="203">
        <v>-90155.03</v>
      </c>
      <c r="T1338" s="203">
        <v>-90366.97</v>
      </c>
      <c r="U1338" s="203">
        <v>-90366.97</v>
      </c>
      <c r="V1338" s="203">
        <v>-90366.97</v>
      </c>
      <c r="W1338" s="203">
        <v>-125419.69</v>
      </c>
      <c r="X1338" s="203">
        <v>-196076.93</v>
      </c>
      <c r="Y1338" s="203">
        <v>-198661.29</v>
      </c>
      <c r="Z1338" s="203">
        <v>-198661.29</v>
      </c>
      <c r="AA1338" s="203">
        <v>-216404.64</v>
      </c>
      <c r="AB1338" s="203">
        <v>-217193.37</v>
      </c>
      <c r="AC1338" s="203"/>
      <c r="AD1338" s="203"/>
      <c r="AE1338" s="203">
        <v>-135872.00333333333</v>
      </c>
      <c r="AF1338" s="215"/>
      <c r="AG1338" s="215"/>
      <c r="AH1338" s="205"/>
      <c r="AI1338" s="205"/>
      <c r="AJ1338" s="205"/>
      <c r="AK1338" s="206"/>
      <c r="AL1338" s="205">
        <v>0</v>
      </c>
      <c r="AM1338" s="207"/>
      <c r="AN1338" s="205">
        <v>-135872.00333333333</v>
      </c>
      <c r="AO1338" s="208">
        <v>-135872.00333333333</v>
      </c>
      <c r="AP1338" s="205"/>
      <c r="AQ1338" s="210">
        <v>-217193.37</v>
      </c>
      <c r="AR1338" s="205"/>
      <c r="AS1338" s="205"/>
      <c r="AT1338" s="205"/>
      <c r="AU1338" s="206"/>
      <c r="AV1338" s="205">
        <v>0</v>
      </c>
      <c r="AW1338" s="207"/>
      <c r="AX1338" s="205">
        <v>-217193.37</v>
      </c>
      <c r="AY1338" s="207">
        <v>-217193.37</v>
      </c>
      <c r="AZ1338" s="212"/>
      <c r="BA1338" s="404"/>
      <c r="BC1338" s="202" t="str">
        <f t="shared" si="157"/>
        <v/>
      </c>
      <c r="BD1338" s="202" t="str">
        <f t="shared" si="157"/>
        <v/>
      </c>
      <c r="BE1338" s="202" t="str">
        <f t="shared" si="157"/>
        <v/>
      </c>
      <c r="BF1338" s="202" t="str">
        <f t="shared" si="156"/>
        <v/>
      </c>
      <c r="BG1338" s="202" t="str">
        <f t="shared" si="151"/>
        <v>NO</v>
      </c>
      <c r="BH1338" s="202" t="str">
        <f t="shared" si="151"/>
        <v>W/C</v>
      </c>
      <c r="BI1338" s="202" t="str">
        <f t="shared" si="158"/>
        <v>W/C</v>
      </c>
      <c r="BK1338" s="202" t="b">
        <f t="shared" si="155"/>
        <v>1</v>
      </c>
      <c r="BL1338" s="202" t="b">
        <f t="shared" si="155"/>
        <v>1</v>
      </c>
      <c r="BM1338" s="202" t="b">
        <f t="shared" si="155"/>
        <v>1</v>
      </c>
      <c r="BN1338" s="202" t="b">
        <f t="shared" si="155"/>
        <v>1</v>
      </c>
      <c r="BO1338" s="202" t="b">
        <f t="shared" si="155"/>
        <v>1</v>
      </c>
      <c r="BP1338" s="202" t="b">
        <f t="shared" si="155"/>
        <v>1</v>
      </c>
      <c r="BQ1338" s="202" t="b">
        <f t="shared" si="155"/>
        <v>1</v>
      </c>
    </row>
    <row r="1339" spans="1:69" s="214" customFormat="1" ht="12" customHeight="1" x14ac:dyDescent="0.2">
      <c r="A1339" s="239">
        <v>25600102</v>
      </c>
      <c r="B1339" s="240" t="s">
        <v>2942</v>
      </c>
      <c r="C1339" s="201" t="s">
        <v>1610</v>
      </c>
      <c r="D1339" s="201" t="s">
        <v>479</v>
      </c>
      <c r="E1339" s="170"/>
      <c r="F1339" s="201"/>
      <c r="G1339" s="201"/>
      <c r="H1339" s="202" t="s">
        <v>1684</v>
      </c>
      <c r="I1339" s="202" t="s">
        <v>1684</v>
      </c>
      <c r="J1339" s="202" t="s">
        <v>1684</v>
      </c>
      <c r="K1339" s="202" t="s">
        <v>1684</v>
      </c>
      <c r="L1339" s="202" t="s">
        <v>1685</v>
      </c>
      <c r="M1339" s="202" t="s">
        <v>479</v>
      </c>
      <c r="N1339" s="202" t="s">
        <v>479</v>
      </c>
      <c r="O1339" s="167"/>
      <c r="P1339" s="203">
        <v>0</v>
      </c>
      <c r="Q1339" s="203">
        <v>0</v>
      </c>
      <c r="R1339" s="203">
        <v>0</v>
      </c>
      <c r="S1339" s="203">
        <v>0</v>
      </c>
      <c r="T1339" s="203">
        <v>0</v>
      </c>
      <c r="U1339" s="203">
        <v>0</v>
      </c>
      <c r="V1339" s="203">
        <v>0</v>
      </c>
      <c r="W1339" s="203">
        <v>0</v>
      </c>
      <c r="X1339" s="203">
        <v>0</v>
      </c>
      <c r="Y1339" s="203">
        <v>0</v>
      </c>
      <c r="Z1339" s="203">
        <v>0</v>
      </c>
      <c r="AA1339" s="203">
        <v>0</v>
      </c>
      <c r="AB1339" s="203">
        <v>0</v>
      </c>
      <c r="AC1339" s="203"/>
      <c r="AD1339" s="203"/>
      <c r="AE1339" s="203">
        <v>0</v>
      </c>
      <c r="AF1339" s="215"/>
      <c r="AG1339" s="215"/>
      <c r="AH1339" s="205"/>
      <c r="AI1339" s="205"/>
      <c r="AJ1339" s="205"/>
      <c r="AK1339" s="206"/>
      <c r="AL1339" s="205">
        <v>0</v>
      </c>
      <c r="AM1339" s="207"/>
      <c r="AN1339" s="205">
        <v>0</v>
      </c>
      <c r="AO1339" s="208">
        <v>0</v>
      </c>
      <c r="AP1339" s="205"/>
      <c r="AQ1339" s="210">
        <v>0</v>
      </c>
      <c r="AR1339" s="205"/>
      <c r="AS1339" s="205"/>
      <c r="AT1339" s="205"/>
      <c r="AU1339" s="206"/>
      <c r="AV1339" s="205">
        <v>0</v>
      </c>
      <c r="AW1339" s="207"/>
      <c r="AX1339" s="205">
        <v>0</v>
      </c>
      <c r="AY1339" s="207">
        <v>0</v>
      </c>
      <c r="AZ1339" s="212"/>
      <c r="BA1339" s="404"/>
      <c r="BC1339" s="202" t="str">
        <f t="shared" si="157"/>
        <v/>
      </c>
      <c r="BD1339" s="202" t="str">
        <f t="shared" si="157"/>
        <v/>
      </c>
      <c r="BE1339" s="202" t="str">
        <f t="shared" si="157"/>
        <v/>
      </c>
      <c r="BF1339" s="202" t="str">
        <f t="shared" si="156"/>
        <v/>
      </c>
      <c r="BG1339" s="202" t="str">
        <f t="shared" si="151"/>
        <v>NO</v>
      </c>
      <c r="BH1339" s="202" t="str">
        <f t="shared" si="151"/>
        <v>W/C</v>
      </c>
      <c r="BI1339" s="202" t="str">
        <f t="shared" si="158"/>
        <v>W/C</v>
      </c>
      <c r="BK1339" s="202" t="b">
        <f t="shared" si="155"/>
        <v>1</v>
      </c>
      <c r="BL1339" s="202" t="b">
        <f t="shared" si="155"/>
        <v>1</v>
      </c>
      <c r="BM1339" s="202" t="b">
        <f t="shared" si="155"/>
        <v>1</v>
      </c>
      <c r="BN1339" s="202" t="b">
        <f t="shared" si="155"/>
        <v>1</v>
      </c>
      <c r="BO1339" s="202" t="b">
        <f t="shared" si="155"/>
        <v>1</v>
      </c>
      <c r="BP1339" s="202" t="b">
        <f t="shared" si="155"/>
        <v>1</v>
      </c>
      <c r="BQ1339" s="202" t="b">
        <f t="shared" si="155"/>
        <v>1</v>
      </c>
    </row>
    <row r="1340" spans="1:69" s="214" customFormat="1" ht="12" customHeight="1" x14ac:dyDescent="0.2">
      <c r="A1340" s="239">
        <v>25600111</v>
      </c>
      <c r="B1340" s="240" t="s">
        <v>2943</v>
      </c>
      <c r="C1340" s="201" t="s">
        <v>1611</v>
      </c>
      <c r="D1340" s="201" t="s">
        <v>479</v>
      </c>
      <c r="E1340" s="170"/>
      <c r="F1340" s="201"/>
      <c r="G1340" s="201"/>
      <c r="H1340" s="202" t="s">
        <v>1684</v>
      </c>
      <c r="I1340" s="202" t="s">
        <v>1684</v>
      </c>
      <c r="J1340" s="202" t="s">
        <v>1684</v>
      </c>
      <c r="K1340" s="202" t="s">
        <v>1684</v>
      </c>
      <c r="L1340" s="202" t="s">
        <v>1685</v>
      </c>
      <c r="M1340" s="202" t="s">
        <v>479</v>
      </c>
      <c r="N1340" s="202" t="s">
        <v>479</v>
      </c>
      <c r="O1340" s="167"/>
      <c r="P1340" s="203">
        <v>0</v>
      </c>
      <c r="Q1340" s="203">
        <v>0</v>
      </c>
      <c r="R1340" s="203">
        <v>0</v>
      </c>
      <c r="S1340" s="203">
        <v>0</v>
      </c>
      <c r="T1340" s="203">
        <v>0</v>
      </c>
      <c r="U1340" s="203">
        <v>0</v>
      </c>
      <c r="V1340" s="203">
        <v>0</v>
      </c>
      <c r="W1340" s="203">
        <v>0</v>
      </c>
      <c r="X1340" s="203">
        <v>0</v>
      </c>
      <c r="Y1340" s="203">
        <v>0</v>
      </c>
      <c r="Z1340" s="203">
        <v>0</v>
      </c>
      <c r="AA1340" s="203">
        <v>0</v>
      </c>
      <c r="AB1340" s="203">
        <v>0</v>
      </c>
      <c r="AC1340" s="203"/>
      <c r="AD1340" s="203"/>
      <c r="AE1340" s="203">
        <v>0</v>
      </c>
      <c r="AF1340" s="215"/>
      <c r="AG1340" s="215"/>
      <c r="AH1340" s="205"/>
      <c r="AI1340" s="205"/>
      <c r="AJ1340" s="205"/>
      <c r="AK1340" s="206"/>
      <c r="AL1340" s="205">
        <v>0</v>
      </c>
      <c r="AM1340" s="207"/>
      <c r="AN1340" s="205">
        <v>0</v>
      </c>
      <c r="AO1340" s="208">
        <v>0</v>
      </c>
      <c r="AP1340" s="205"/>
      <c r="AQ1340" s="210">
        <v>0</v>
      </c>
      <c r="AR1340" s="205"/>
      <c r="AS1340" s="205"/>
      <c r="AT1340" s="205"/>
      <c r="AU1340" s="206"/>
      <c r="AV1340" s="205">
        <v>0</v>
      </c>
      <c r="AW1340" s="207"/>
      <c r="AX1340" s="205">
        <v>0</v>
      </c>
      <c r="AY1340" s="207">
        <v>0</v>
      </c>
      <c r="AZ1340" s="212"/>
      <c r="BA1340" s="404"/>
      <c r="BC1340" s="202" t="str">
        <f t="shared" si="157"/>
        <v/>
      </c>
      <c r="BD1340" s="202" t="str">
        <f t="shared" si="157"/>
        <v/>
      </c>
      <c r="BE1340" s="202" t="str">
        <f t="shared" si="157"/>
        <v/>
      </c>
      <c r="BF1340" s="202" t="str">
        <f t="shared" si="156"/>
        <v/>
      </c>
      <c r="BG1340" s="202" t="str">
        <f t="shared" si="151"/>
        <v>NO</v>
      </c>
      <c r="BH1340" s="202" t="str">
        <f t="shared" si="151"/>
        <v>W/C</v>
      </c>
      <c r="BI1340" s="202" t="str">
        <f t="shared" si="158"/>
        <v>W/C</v>
      </c>
      <c r="BK1340" s="202" t="b">
        <f t="shared" si="155"/>
        <v>1</v>
      </c>
      <c r="BL1340" s="202" t="b">
        <f t="shared" si="155"/>
        <v>1</v>
      </c>
      <c r="BM1340" s="202" t="b">
        <f t="shared" si="155"/>
        <v>1</v>
      </c>
      <c r="BN1340" s="202" t="b">
        <f t="shared" si="155"/>
        <v>1</v>
      </c>
      <c r="BO1340" s="202" t="b">
        <f t="shared" si="155"/>
        <v>1</v>
      </c>
      <c r="BP1340" s="202" t="b">
        <f t="shared" si="155"/>
        <v>1</v>
      </c>
      <c r="BQ1340" s="202" t="b">
        <f t="shared" si="155"/>
        <v>1</v>
      </c>
    </row>
    <row r="1341" spans="1:69" s="214" customFormat="1" ht="12" customHeight="1" x14ac:dyDescent="0.2">
      <c r="A1341" s="241">
        <v>25600121</v>
      </c>
      <c r="B1341" s="242" t="s">
        <v>2944</v>
      </c>
      <c r="C1341" s="244" t="s">
        <v>1612</v>
      </c>
      <c r="D1341" s="244" t="s">
        <v>479</v>
      </c>
      <c r="E1341" s="245"/>
      <c r="F1341" s="263">
        <v>43070</v>
      </c>
      <c r="G1341" s="244"/>
      <c r="H1341" s="247" t="s">
        <v>1684</v>
      </c>
      <c r="I1341" s="247" t="s">
        <v>1684</v>
      </c>
      <c r="J1341" s="247" t="s">
        <v>1684</v>
      </c>
      <c r="K1341" s="247" t="s">
        <v>1684</v>
      </c>
      <c r="L1341" s="247" t="s">
        <v>1685</v>
      </c>
      <c r="M1341" s="247" t="s">
        <v>479</v>
      </c>
      <c r="N1341" s="247" t="s">
        <v>479</v>
      </c>
      <c r="O1341" s="248"/>
      <c r="P1341" s="249">
        <v>-2261890.09</v>
      </c>
      <c r="Q1341" s="249">
        <v>-2198941.0099999998</v>
      </c>
      <c r="R1341" s="249">
        <v>-2135991.9300000002</v>
      </c>
      <c r="S1341" s="249">
        <v>-2073042.85</v>
      </c>
      <c r="T1341" s="249">
        <v>-2010093.77</v>
      </c>
      <c r="U1341" s="249">
        <v>-1947144.69</v>
      </c>
      <c r="V1341" s="249">
        <v>-1884195.61</v>
      </c>
      <c r="W1341" s="249">
        <v>-1821246.53</v>
      </c>
      <c r="X1341" s="249">
        <v>-1758297.45</v>
      </c>
      <c r="Y1341" s="249">
        <v>-1695348.37</v>
      </c>
      <c r="Z1341" s="249">
        <v>-1632399.29</v>
      </c>
      <c r="AA1341" s="249">
        <v>-1569450.21</v>
      </c>
      <c r="AB1341" s="249">
        <v>-1506501.13</v>
      </c>
      <c r="AC1341" s="249"/>
      <c r="AD1341" s="249"/>
      <c r="AE1341" s="249">
        <v>-1884195.6099999996</v>
      </c>
      <c r="AF1341" s="250"/>
      <c r="AG1341" s="250"/>
      <c r="AH1341" s="252"/>
      <c r="AI1341" s="252"/>
      <c r="AJ1341" s="252"/>
      <c r="AK1341" s="253"/>
      <c r="AL1341" s="252">
        <v>0</v>
      </c>
      <c r="AM1341" s="254"/>
      <c r="AN1341" s="252">
        <v>-1884195.6099999996</v>
      </c>
      <c r="AO1341" s="255">
        <v>-1884195.6099999996</v>
      </c>
      <c r="AP1341" s="252"/>
      <c r="AQ1341" s="256">
        <v>-1506501.13</v>
      </c>
      <c r="AR1341" s="252"/>
      <c r="AS1341" s="252"/>
      <c r="AT1341" s="252"/>
      <c r="AU1341" s="253"/>
      <c r="AV1341" s="252">
        <v>0</v>
      </c>
      <c r="AW1341" s="254"/>
      <c r="AX1341" s="252">
        <v>-1506501.13</v>
      </c>
      <c r="AY1341" s="254">
        <v>-1506501.13</v>
      </c>
      <c r="AZ1341" s="258"/>
      <c r="BA1341" s="404"/>
      <c r="BC1341" s="247" t="str">
        <f t="shared" si="157"/>
        <v/>
      </c>
      <c r="BD1341" s="247" t="str">
        <f t="shared" si="157"/>
        <v/>
      </c>
      <c r="BE1341" s="247" t="str">
        <f t="shared" si="157"/>
        <v/>
      </c>
      <c r="BF1341" s="202" t="str">
        <f t="shared" si="156"/>
        <v/>
      </c>
      <c r="BG1341" s="202" t="str">
        <f t="shared" si="151"/>
        <v>NO</v>
      </c>
      <c r="BH1341" s="202" t="str">
        <f t="shared" si="151"/>
        <v>W/C</v>
      </c>
      <c r="BI1341" s="202" t="str">
        <f t="shared" si="158"/>
        <v>W/C</v>
      </c>
      <c r="BK1341" s="202" t="b">
        <f t="shared" si="155"/>
        <v>1</v>
      </c>
      <c r="BL1341" s="202" t="b">
        <f t="shared" si="155"/>
        <v>1</v>
      </c>
      <c r="BM1341" s="202" t="b">
        <f t="shared" si="155"/>
        <v>1</v>
      </c>
      <c r="BN1341" s="202" t="b">
        <f t="shared" si="155"/>
        <v>1</v>
      </c>
      <c r="BO1341" s="202" t="b">
        <f t="shared" si="155"/>
        <v>1</v>
      </c>
      <c r="BP1341" s="202" t="b">
        <f t="shared" si="155"/>
        <v>1</v>
      </c>
      <c r="BQ1341" s="202" t="b">
        <f t="shared" si="155"/>
        <v>1</v>
      </c>
    </row>
    <row r="1342" spans="1:69" s="214" customFormat="1" ht="12" customHeight="1" x14ac:dyDescent="0.2">
      <c r="A1342" s="241">
        <v>25600122</v>
      </c>
      <c r="B1342" s="242" t="s">
        <v>2945</v>
      </c>
      <c r="C1342" s="244" t="s">
        <v>1613</v>
      </c>
      <c r="D1342" s="244" t="s">
        <v>479</v>
      </c>
      <c r="E1342" s="245"/>
      <c r="F1342" s="263">
        <v>43070</v>
      </c>
      <c r="G1342" s="244"/>
      <c r="H1342" s="247" t="s">
        <v>1684</v>
      </c>
      <c r="I1342" s="247" t="s">
        <v>1684</v>
      </c>
      <c r="J1342" s="247" t="s">
        <v>1684</v>
      </c>
      <c r="K1342" s="247" t="s">
        <v>1684</v>
      </c>
      <c r="L1342" s="247" t="s">
        <v>1685</v>
      </c>
      <c r="M1342" s="247" t="s">
        <v>479</v>
      </c>
      <c r="N1342" s="247" t="s">
        <v>479</v>
      </c>
      <c r="O1342" s="248"/>
      <c r="P1342" s="249">
        <v>74885.67</v>
      </c>
      <c r="Q1342" s="249">
        <v>72720.25</v>
      </c>
      <c r="R1342" s="249">
        <v>70554.83</v>
      </c>
      <c r="S1342" s="249">
        <v>68389.41</v>
      </c>
      <c r="T1342" s="249">
        <v>66223.990000000005</v>
      </c>
      <c r="U1342" s="249">
        <v>64058.57</v>
      </c>
      <c r="V1342" s="249">
        <v>61893.15</v>
      </c>
      <c r="W1342" s="249">
        <v>59727.73</v>
      </c>
      <c r="X1342" s="249">
        <v>57562.31</v>
      </c>
      <c r="Y1342" s="249">
        <v>55396.89</v>
      </c>
      <c r="Z1342" s="249">
        <v>53231.47</v>
      </c>
      <c r="AA1342" s="249">
        <v>51066.05</v>
      </c>
      <c r="AB1342" s="249">
        <v>48900.63</v>
      </c>
      <c r="AC1342" s="249"/>
      <c r="AD1342" s="249"/>
      <c r="AE1342" s="249">
        <v>61893.15</v>
      </c>
      <c r="AF1342" s="250"/>
      <c r="AG1342" s="250"/>
      <c r="AH1342" s="252"/>
      <c r="AI1342" s="252"/>
      <c r="AJ1342" s="252"/>
      <c r="AK1342" s="253"/>
      <c r="AL1342" s="252">
        <v>0</v>
      </c>
      <c r="AM1342" s="254"/>
      <c r="AN1342" s="252">
        <v>61893.15</v>
      </c>
      <c r="AO1342" s="255">
        <v>61893.15</v>
      </c>
      <c r="AP1342" s="252"/>
      <c r="AQ1342" s="256">
        <v>48900.63</v>
      </c>
      <c r="AR1342" s="252"/>
      <c r="AS1342" s="252"/>
      <c r="AT1342" s="252"/>
      <c r="AU1342" s="253"/>
      <c r="AV1342" s="252">
        <v>0</v>
      </c>
      <c r="AW1342" s="254"/>
      <c r="AX1342" s="252">
        <v>48900.63</v>
      </c>
      <c r="AY1342" s="254">
        <v>48900.63</v>
      </c>
      <c r="AZ1342" s="258"/>
      <c r="BA1342" s="404"/>
      <c r="BC1342" s="247" t="str">
        <f t="shared" si="157"/>
        <v/>
      </c>
      <c r="BD1342" s="247" t="str">
        <f t="shared" si="157"/>
        <v/>
      </c>
      <c r="BE1342" s="247" t="str">
        <f t="shared" si="157"/>
        <v/>
      </c>
      <c r="BF1342" s="202" t="str">
        <f t="shared" si="156"/>
        <v/>
      </c>
      <c r="BG1342" s="202" t="str">
        <f t="shared" si="151"/>
        <v>NO</v>
      </c>
      <c r="BH1342" s="202" t="str">
        <f t="shared" si="151"/>
        <v>W/C</v>
      </c>
      <c r="BI1342" s="202" t="str">
        <f t="shared" si="158"/>
        <v>W/C</v>
      </c>
      <c r="BK1342" s="202" t="b">
        <f t="shared" si="155"/>
        <v>1</v>
      </c>
      <c r="BL1342" s="202" t="b">
        <f t="shared" si="155"/>
        <v>1</v>
      </c>
      <c r="BM1342" s="202" t="b">
        <f t="shared" si="155"/>
        <v>1</v>
      </c>
      <c r="BN1342" s="202" t="b">
        <f t="shared" si="155"/>
        <v>1</v>
      </c>
      <c r="BO1342" s="202" t="b">
        <f t="shared" si="155"/>
        <v>1</v>
      </c>
      <c r="BP1342" s="202" t="b">
        <f t="shared" si="155"/>
        <v>1</v>
      </c>
      <c r="BQ1342" s="202" t="b">
        <f t="shared" si="155"/>
        <v>1</v>
      </c>
    </row>
    <row r="1343" spans="1:69" s="214" customFormat="1" ht="12" customHeight="1" x14ac:dyDescent="0.2">
      <c r="A1343" s="239">
        <v>25700043</v>
      </c>
      <c r="B1343" s="240" t="s">
        <v>2946</v>
      </c>
      <c r="C1343" s="200" t="s">
        <v>1614</v>
      </c>
      <c r="D1343" s="201" t="s">
        <v>475</v>
      </c>
      <c r="E1343" s="170"/>
      <c r="F1343" s="200"/>
      <c r="G1343" s="201"/>
      <c r="H1343" s="202" t="s">
        <v>475</v>
      </c>
      <c r="I1343" s="202" t="s">
        <v>1684</v>
      </c>
      <c r="J1343" s="202" t="s">
        <v>1684</v>
      </c>
      <c r="K1343" s="202" t="s">
        <v>1684</v>
      </c>
      <c r="L1343" s="202" t="s">
        <v>1685</v>
      </c>
      <c r="M1343" s="202" t="s">
        <v>1685</v>
      </c>
      <c r="N1343" s="202" t="s">
        <v>1684</v>
      </c>
      <c r="O1343" s="167"/>
      <c r="P1343" s="203">
        <v>0</v>
      </c>
      <c r="Q1343" s="203">
        <v>0</v>
      </c>
      <c r="R1343" s="203">
        <v>0</v>
      </c>
      <c r="S1343" s="203">
        <v>0</v>
      </c>
      <c r="T1343" s="203">
        <v>0</v>
      </c>
      <c r="U1343" s="203">
        <v>0</v>
      </c>
      <c r="V1343" s="203">
        <v>0</v>
      </c>
      <c r="W1343" s="203">
        <v>0</v>
      </c>
      <c r="X1343" s="203">
        <v>0</v>
      </c>
      <c r="Y1343" s="203">
        <v>0</v>
      </c>
      <c r="Z1343" s="203">
        <v>0</v>
      </c>
      <c r="AA1343" s="203">
        <v>0</v>
      </c>
      <c r="AB1343" s="203">
        <v>0</v>
      </c>
      <c r="AC1343" s="203"/>
      <c r="AD1343" s="203"/>
      <c r="AE1343" s="203">
        <v>0</v>
      </c>
      <c r="AF1343" s="215"/>
      <c r="AG1343" s="215"/>
      <c r="AH1343" s="205">
        <v>0</v>
      </c>
      <c r="AI1343" s="205"/>
      <c r="AJ1343" s="205"/>
      <c r="AK1343" s="206"/>
      <c r="AL1343" s="205">
        <v>0</v>
      </c>
      <c r="AM1343" s="207"/>
      <c r="AN1343" s="205"/>
      <c r="AO1343" s="208">
        <v>0</v>
      </c>
      <c r="AP1343" s="205"/>
      <c r="AQ1343" s="210">
        <v>0</v>
      </c>
      <c r="AR1343" s="205">
        <v>0</v>
      </c>
      <c r="AS1343" s="205"/>
      <c r="AT1343" s="205"/>
      <c r="AU1343" s="206"/>
      <c r="AV1343" s="205">
        <v>0</v>
      </c>
      <c r="AW1343" s="207"/>
      <c r="AX1343" s="205"/>
      <c r="AY1343" s="207">
        <v>0</v>
      </c>
      <c r="AZ1343" s="212"/>
      <c r="BA1343" s="404"/>
      <c r="BC1343" s="202" t="str">
        <f t="shared" si="157"/>
        <v>AIC</v>
      </c>
      <c r="BD1343" s="202" t="str">
        <f t="shared" si="157"/>
        <v/>
      </c>
      <c r="BE1343" s="202" t="str">
        <f t="shared" si="157"/>
        <v/>
      </c>
      <c r="BF1343" s="202" t="str">
        <f t="shared" si="156"/>
        <v/>
      </c>
      <c r="BG1343" s="202" t="str">
        <f t="shared" si="151"/>
        <v>NO</v>
      </c>
      <c r="BH1343" s="202" t="str">
        <f t="shared" si="151"/>
        <v>NO</v>
      </c>
      <c r="BI1343" s="202" t="str">
        <f t="shared" si="158"/>
        <v/>
      </c>
      <c r="BK1343" s="202" t="b">
        <f t="shared" si="155"/>
        <v>1</v>
      </c>
      <c r="BL1343" s="202" t="b">
        <f t="shared" si="155"/>
        <v>1</v>
      </c>
      <c r="BM1343" s="202" t="b">
        <f t="shared" si="155"/>
        <v>1</v>
      </c>
      <c r="BN1343" s="202" t="b">
        <f t="shared" si="155"/>
        <v>1</v>
      </c>
      <c r="BO1343" s="202" t="b">
        <f t="shared" si="155"/>
        <v>1</v>
      </c>
      <c r="BP1343" s="202" t="b">
        <f t="shared" si="155"/>
        <v>1</v>
      </c>
      <c r="BQ1343" s="202" t="b">
        <f t="shared" si="155"/>
        <v>1</v>
      </c>
    </row>
    <row r="1344" spans="1:69" s="214" customFormat="1" ht="12" customHeight="1" x14ac:dyDescent="0.2">
      <c r="A1344" s="239">
        <v>28200002</v>
      </c>
      <c r="B1344" s="240" t="s">
        <v>2947</v>
      </c>
      <c r="C1344" s="200" t="s">
        <v>1615</v>
      </c>
      <c r="D1344" s="201" t="s">
        <v>477</v>
      </c>
      <c r="E1344" s="170"/>
      <c r="F1344" s="200"/>
      <c r="G1344" s="201"/>
      <c r="H1344" s="202" t="s">
        <v>1684</v>
      </c>
      <c r="I1344" s="202" t="s">
        <v>1684</v>
      </c>
      <c r="J1344" s="202" t="s">
        <v>477</v>
      </c>
      <c r="K1344" s="202" t="s">
        <v>1684</v>
      </c>
      <c r="L1344" s="202" t="s">
        <v>1685</v>
      </c>
      <c r="M1344" s="202" t="s">
        <v>1685</v>
      </c>
      <c r="N1344" s="202" t="s">
        <v>1684</v>
      </c>
      <c r="O1344" s="167"/>
      <c r="P1344" s="203">
        <v>-579236684.05999994</v>
      </c>
      <c r="Q1344" s="203">
        <v>-578948162.38</v>
      </c>
      <c r="R1344" s="203">
        <v>-578659640.91999996</v>
      </c>
      <c r="S1344" s="203">
        <v>-578887780.12</v>
      </c>
      <c r="T1344" s="203">
        <v>-578771478.74000001</v>
      </c>
      <c r="U1344" s="203">
        <v>-578655177.35000002</v>
      </c>
      <c r="V1344" s="203">
        <v>-578538875.97000003</v>
      </c>
      <c r="W1344" s="203">
        <v>-578422574.59000003</v>
      </c>
      <c r="X1344" s="203">
        <v>-578306273.20000005</v>
      </c>
      <c r="Y1344" s="203">
        <v>-573282062.78999996</v>
      </c>
      <c r="Z1344" s="203">
        <v>-573165762.03999996</v>
      </c>
      <c r="AA1344" s="203">
        <v>-573049460.64999998</v>
      </c>
      <c r="AB1344" s="203">
        <v>-578290008.41999996</v>
      </c>
      <c r="AC1344" s="203"/>
      <c r="AD1344" s="203"/>
      <c r="AE1344" s="203">
        <v>-577287549.58249986</v>
      </c>
      <c r="AF1344" s="215"/>
      <c r="AG1344" s="215">
        <v>10</v>
      </c>
      <c r="AH1344" s="205"/>
      <c r="AI1344" s="205"/>
      <c r="AJ1344" s="205">
        <v>-577287549.58249986</v>
      </c>
      <c r="AK1344" s="206"/>
      <c r="AL1344" s="205">
        <v>-577287549.58249986</v>
      </c>
      <c r="AM1344" s="207"/>
      <c r="AN1344" s="205"/>
      <c r="AO1344" s="208">
        <v>0</v>
      </c>
      <c r="AP1344" s="205"/>
      <c r="AQ1344" s="210">
        <v>-578290008.41999996</v>
      </c>
      <c r="AR1344" s="205"/>
      <c r="AS1344" s="205"/>
      <c r="AT1344" s="205">
        <v>-578290008.41999996</v>
      </c>
      <c r="AU1344" s="206"/>
      <c r="AV1344" s="205">
        <v>-578290008.41999996</v>
      </c>
      <c r="AW1344" s="207"/>
      <c r="AX1344" s="205"/>
      <c r="AY1344" s="207">
        <v>0</v>
      </c>
      <c r="AZ1344" s="212"/>
      <c r="BA1344" s="404"/>
      <c r="BC1344" s="202" t="str">
        <f t="shared" si="157"/>
        <v/>
      </c>
      <c r="BD1344" s="202" t="str">
        <f t="shared" si="157"/>
        <v/>
      </c>
      <c r="BE1344" s="202" t="str">
        <f t="shared" si="157"/>
        <v>GRB</v>
      </c>
      <c r="BF1344" s="202" t="str">
        <f t="shared" si="156"/>
        <v/>
      </c>
      <c r="BG1344" s="202" t="str">
        <f t="shared" si="151"/>
        <v>NO</v>
      </c>
      <c r="BH1344" s="202" t="str">
        <f t="shared" si="151"/>
        <v>NO</v>
      </c>
      <c r="BI1344" s="202" t="str">
        <f t="shared" si="158"/>
        <v/>
      </c>
      <c r="BK1344" s="202" t="b">
        <f t="shared" si="155"/>
        <v>1</v>
      </c>
      <c r="BL1344" s="202" t="b">
        <f t="shared" si="155"/>
        <v>1</v>
      </c>
      <c r="BM1344" s="202" t="b">
        <f t="shared" si="155"/>
        <v>1</v>
      </c>
      <c r="BN1344" s="202" t="b">
        <f t="shared" si="155"/>
        <v>1</v>
      </c>
      <c r="BO1344" s="202" t="b">
        <f t="shared" si="155"/>
        <v>1</v>
      </c>
      <c r="BP1344" s="202" t="b">
        <f t="shared" si="155"/>
        <v>1</v>
      </c>
      <c r="BQ1344" s="202" t="b">
        <f t="shared" si="155"/>
        <v>1</v>
      </c>
    </row>
    <row r="1345" spans="1:69" s="214" customFormat="1" ht="12" customHeight="1" x14ac:dyDescent="0.2">
      <c r="A1345" s="239">
        <v>28200013</v>
      </c>
      <c r="B1345" s="240" t="s">
        <v>2948</v>
      </c>
      <c r="C1345" s="447" t="s">
        <v>246</v>
      </c>
      <c r="D1345" s="201" t="s">
        <v>1688</v>
      </c>
      <c r="E1345" s="170"/>
      <c r="F1345" s="448"/>
      <c r="G1345" s="201"/>
      <c r="H1345" s="202" t="s">
        <v>1684</v>
      </c>
      <c r="I1345" s="202" t="s">
        <v>476</v>
      </c>
      <c r="J1345" s="202" t="s">
        <v>477</v>
      </c>
      <c r="K1345" s="202" t="s">
        <v>1684</v>
      </c>
      <c r="L1345" s="202" t="s">
        <v>1685</v>
      </c>
      <c r="M1345" s="202" t="s">
        <v>1685</v>
      </c>
      <c r="N1345" s="202" t="s">
        <v>1684</v>
      </c>
      <c r="O1345" s="167"/>
      <c r="P1345" s="203">
        <v>-70806013.290000007</v>
      </c>
      <c r="Q1345" s="203">
        <v>-70622513.700000003</v>
      </c>
      <c r="R1345" s="203">
        <v>-70439014.109999999</v>
      </c>
      <c r="S1345" s="203">
        <v>-69415854.430000007</v>
      </c>
      <c r="T1345" s="203">
        <v>-68952468.140000001</v>
      </c>
      <c r="U1345" s="203">
        <v>-68489081.849999994</v>
      </c>
      <c r="V1345" s="203">
        <v>-68025695.549999997</v>
      </c>
      <c r="W1345" s="203">
        <v>-67562309.269999996</v>
      </c>
      <c r="X1345" s="203">
        <v>-67098922.979999997</v>
      </c>
      <c r="Y1345" s="203">
        <v>-66638603.18</v>
      </c>
      <c r="Z1345" s="203">
        <v>-66175216.899999999</v>
      </c>
      <c r="AA1345" s="203">
        <v>-65711830.609999999</v>
      </c>
      <c r="AB1345" s="203">
        <v>-66763125.520000003</v>
      </c>
      <c r="AC1345" s="203"/>
      <c r="AD1345" s="203"/>
      <c r="AE1345" s="203">
        <v>-68159673.343749985</v>
      </c>
      <c r="AF1345" s="215" t="s">
        <v>245</v>
      </c>
      <c r="AG1345" s="215" t="s">
        <v>1180</v>
      </c>
      <c r="AH1345" s="205"/>
      <c r="AI1345" s="205">
        <v>-45114887.78622812</v>
      </c>
      <c r="AJ1345" s="205">
        <v>-23044785.557521872</v>
      </c>
      <c r="AK1345" s="206"/>
      <c r="AL1345" s="205">
        <v>-68159673.34375</v>
      </c>
      <c r="AM1345" s="207"/>
      <c r="AN1345" s="205"/>
      <c r="AO1345" s="208">
        <v>0</v>
      </c>
      <c r="AP1345" s="205"/>
      <c r="AQ1345" s="210">
        <v>-66763125.520000003</v>
      </c>
      <c r="AR1345" s="205"/>
      <c r="AS1345" s="205">
        <v>-44190512.781688005</v>
      </c>
      <c r="AT1345" s="205">
        <v>-22572612.738312002</v>
      </c>
      <c r="AU1345" s="206"/>
      <c r="AV1345" s="205">
        <v>-66763125.520000011</v>
      </c>
      <c r="AW1345" s="207"/>
      <c r="AX1345" s="205"/>
      <c r="AY1345" s="207">
        <v>0</v>
      </c>
      <c r="AZ1345" s="212"/>
      <c r="BA1345" s="404"/>
      <c r="BC1345" s="202" t="str">
        <f t="shared" si="157"/>
        <v/>
      </c>
      <c r="BD1345" s="202" t="str">
        <f t="shared" si="157"/>
        <v>ERB</v>
      </c>
      <c r="BE1345" s="202" t="str">
        <f t="shared" si="157"/>
        <v>GRB</v>
      </c>
      <c r="BF1345" s="202" t="str">
        <f t="shared" si="156"/>
        <v/>
      </c>
      <c r="BG1345" s="202" t="str">
        <f t="shared" si="151"/>
        <v>NO</v>
      </c>
      <c r="BH1345" s="202" t="str">
        <f t="shared" si="151"/>
        <v>NO</v>
      </c>
      <c r="BI1345" s="202" t="str">
        <f t="shared" si="158"/>
        <v/>
      </c>
      <c r="BK1345" s="202" t="b">
        <f t="shared" si="155"/>
        <v>1</v>
      </c>
      <c r="BL1345" s="202" t="b">
        <f t="shared" si="155"/>
        <v>1</v>
      </c>
      <c r="BM1345" s="202" t="b">
        <f t="shared" si="155"/>
        <v>1</v>
      </c>
      <c r="BN1345" s="202" t="b">
        <f t="shared" si="155"/>
        <v>1</v>
      </c>
      <c r="BO1345" s="202" t="b">
        <f t="shared" si="155"/>
        <v>1</v>
      </c>
      <c r="BP1345" s="202" t="b">
        <f t="shared" si="155"/>
        <v>1</v>
      </c>
      <c r="BQ1345" s="202" t="b">
        <f t="shared" si="155"/>
        <v>1</v>
      </c>
    </row>
    <row r="1346" spans="1:69" s="214" customFormat="1" ht="12" customHeight="1" x14ac:dyDescent="0.2">
      <c r="A1346" s="239">
        <v>28200121</v>
      </c>
      <c r="B1346" s="240" t="s">
        <v>2949</v>
      </c>
      <c r="C1346" s="200" t="s">
        <v>243</v>
      </c>
      <c r="D1346" s="201" t="s">
        <v>476</v>
      </c>
      <c r="E1346" s="170"/>
      <c r="F1346" s="200"/>
      <c r="G1346" s="201"/>
      <c r="H1346" s="202" t="s">
        <v>1684</v>
      </c>
      <c r="I1346" s="202" t="s">
        <v>476</v>
      </c>
      <c r="J1346" s="202" t="s">
        <v>1684</v>
      </c>
      <c r="K1346" s="202" t="s">
        <v>1684</v>
      </c>
      <c r="L1346" s="202" t="s">
        <v>1685</v>
      </c>
      <c r="M1346" s="202" t="s">
        <v>1685</v>
      </c>
      <c r="N1346" s="202" t="s">
        <v>1684</v>
      </c>
      <c r="O1346" s="167"/>
      <c r="P1346" s="203">
        <v>-1384285648.5999999</v>
      </c>
      <c r="Q1346" s="203">
        <v>-1382746436.6900001</v>
      </c>
      <c r="R1346" s="203">
        <v>-1381207224.5699999</v>
      </c>
      <c r="S1346" s="203">
        <v>-1378045373.47</v>
      </c>
      <c r="T1346" s="203">
        <v>-1375965281.8299999</v>
      </c>
      <c r="U1346" s="203">
        <v>-1373885190.1900001</v>
      </c>
      <c r="V1346" s="203">
        <v>-1372608779.54</v>
      </c>
      <c r="W1346" s="203">
        <v>-1370662634.0899999</v>
      </c>
      <c r="X1346" s="203">
        <v>-1366804282.8299999</v>
      </c>
      <c r="Y1346" s="203">
        <v>-1369523954.76</v>
      </c>
      <c r="Z1346" s="203">
        <v>-1367338783.0699999</v>
      </c>
      <c r="AA1346" s="203">
        <v>-1365153612.4300001</v>
      </c>
      <c r="AB1346" s="203">
        <v>-1353667766.8900001</v>
      </c>
      <c r="AC1346" s="203"/>
      <c r="AD1346" s="203"/>
      <c r="AE1346" s="203">
        <v>-1372743188.4345834</v>
      </c>
      <c r="AF1346" s="215">
        <v>33</v>
      </c>
      <c r="AG1346" s="215"/>
      <c r="AH1346" s="205"/>
      <c r="AI1346" s="205">
        <v>-1372743188.4345834</v>
      </c>
      <c r="AJ1346" s="205"/>
      <c r="AK1346" s="206"/>
      <c r="AL1346" s="205">
        <v>-1372743188.4345834</v>
      </c>
      <c r="AM1346" s="207"/>
      <c r="AN1346" s="205"/>
      <c r="AO1346" s="208">
        <v>0</v>
      </c>
      <c r="AP1346" s="205"/>
      <c r="AQ1346" s="210">
        <v>-1353667766.8900001</v>
      </c>
      <c r="AR1346" s="205"/>
      <c r="AS1346" s="205">
        <v>-1353667766.8900001</v>
      </c>
      <c r="AT1346" s="205"/>
      <c r="AU1346" s="206"/>
      <c r="AV1346" s="205">
        <v>-1353667766.8900001</v>
      </c>
      <c r="AW1346" s="207"/>
      <c r="AX1346" s="205"/>
      <c r="AY1346" s="207">
        <v>0</v>
      </c>
      <c r="AZ1346" s="212"/>
      <c r="BA1346" s="404"/>
      <c r="BC1346" s="202" t="str">
        <f t="shared" si="157"/>
        <v/>
      </c>
      <c r="BD1346" s="202" t="str">
        <f t="shared" si="157"/>
        <v>ERB</v>
      </c>
      <c r="BE1346" s="202" t="str">
        <f t="shared" si="157"/>
        <v/>
      </c>
      <c r="BF1346" s="202" t="str">
        <f t="shared" si="156"/>
        <v/>
      </c>
      <c r="BG1346" s="202" t="str">
        <f t="shared" si="151"/>
        <v>NO</v>
      </c>
      <c r="BH1346" s="202" t="str">
        <f t="shared" si="151"/>
        <v>NO</v>
      </c>
      <c r="BI1346" s="202" t="str">
        <f t="shared" si="158"/>
        <v/>
      </c>
      <c r="BK1346" s="202" t="b">
        <f t="shared" si="155"/>
        <v>1</v>
      </c>
      <c r="BL1346" s="202" t="b">
        <f t="shared" si="155"/>
        <v>1</v>
      </c>
      <c r="BM1346" s="202" t="b">
        <f t="shared" si="155"/>
        <v>1</v>
      </c>
      <c r="BN1346" s="202" t="b">
        <f t="shared" si="155"/>
        <v>1</v>
      </c>
      <c r="BO1346" s="202" t="b">
        <f t="shared" si="155"/>
        <v>1</v>
      </c>
      <c r="BP1346" s="202" t="b">
        <f t="shared" si="155"/>
        <v>1</v>
      </c>
      <c r="BQ1346" s="202" t="b">
        <f t="shared" si="155"/>
        <v>1</v>
      </c>
    </row>
    <row r="1347" spans="1:69" s="214" customFormat="1" ht="12" customHeight="1" x14ac:dyDescent="0.25">
      <c r="A1347" s="430">
        <v>28300001</v>
      </c>
      <c r="B1347" s="431" t="s">
        <v>4973</v>
      </c>
      <c r="C1347" s="462" t="s">
        <v>4935</v>
      </c>
      <c r="D1347" s="433" t="s">
        <v>479</v>
      </c>
      <c r="E1347" s="434"/>
      <c r="F1347" s="463">
        <v>43298</v>
      </c>
      <c r="G1347" s="433"/>
      <c r="H1347" s="436" t="s">
        <v>1684</v>
      </c>
      <c r="I1347" s="436" t="s">
        <v>1684</v>
      </c>
      <c r="J1347" s="436" t="s">
        <v>1684</v>
      </c>
      <c r="K1347" s="436"/>
      <c r="L1347" s="436" t="s">
        <v>1685</v>
      </c>
      <c r="M1347" s="436" t="s">
        <v>479</v>
      </c>
      <c r="N1347" s="436" t="s">
        <v>479</v>
      </c>
      <c r="O1347" s="437"/>
      <c r="P1347" s="438"/>
      <c r="Q1347" s="438"/>
      <c r="R1347" s="438"/>
      <c r="S1347" s="438"/>
      <c r="T1347" s="438"/>
      <c r="U1347" s="438"/>
      <c r="V1347" s="438"/>
      <c r="W1347" s="438">
        <v>-937619.58</v>
      </c>
      <c r="X1347" s="438">
        <v>-923117.82</v>
      </c>
      <c r="Y1347" s="438">
        <v>-1170800.01</v>
      </c>
      <c r="Z1347" s="438">
        <v>-1156298.25</v>
      </c>
      <c r="AA1347" s="438">
        <v>-1141796.49</v>
      </c>
      <c r="AB1347" s="438">
        <v>-800017.28</v>
      </c>
      <c r="AC1347" s="438"/>
      <c r="AD1347" s="438"/>
      <c r="AE1347" s="438">
        <v>-477470.06583333336</v>
      </c>
      <c r="AF1347" s="439"/>
      <c r="AG1347" s="440"/>
      <c r="AH1347" s="441"/>
      <c r="AI1347" s="441"/>
      <c r="AJ1347" s="441"/>
      <c r="AK1347" s="442"/>
      <c r="AL1347" s="441">
        <v>0</v>
      </c>
      <c r="AM1347" s="443"/>
      <c r="AN1347" s="441">
        <v>-477470.06583333336</v>
      </c>
      <c r="AO1347" s="444">
        <v>-477470.06583333336</v>
      </c>
      <c r="AP1347" s="441"/>
      <c r="AQ1347" s="445">
        <v>-800017.28</v>
      </c>
      <c r="AR1347" s="441"/>
      <c r="AS1347" s="441"/>
      <c r="AT1347" s="441"/>
      <c r="AU1347" s="442"/>
      <c r="AV1347" s="441">
        <v>0</v>
      </c>
      <c r="AW1347" s="443"/>
      <c r="AX1347" s="441">
        <v>-800017.28</v>
      </c>
      <c r="AY1347" s="443">
        <v>-800017.28</v>
      </c>
      <c r="AZ1347" s="446"/>
      <c r="BA1347" s="404"/>
      <c r="BC1347" s="202"/>
      <c r="BD1347" s="202"/>
      <c r="BE1347" s="202"/>
      <c r="BF1347" s="202"/>
      <c r="BG1347" s="202"/>
      <c r="BH1347" s="202"/>
      <c r="BI1347" s="202"/>
      <c r="BK1347" s="202"/>
      <c r="BL1347" s="202"/>
      <c r="BM1347" s="202"/>
      <c r="BN1347" s="202"/>
      <c r="BO1347" s="202"/>
      <c r="BP1347" s="202"/>
      <c r="BQ1347" s="202"/>
    </row>
    <row r="1348" spans="1:69" s="214" customFormat="1" ht="12" customHeight="1" x14ac:dyDescent="0.2">
      <c r="A1348" s="239">
        <v>28300031</v>
      </c>
      <c r="B1348" s="240" t="s">
        <v>2950</v>
      </c>
      <c r="C1348" s="200" t="s">
        <v>1616</v>
      </c>
      <c r="D1348" s="201" t="s">
        <v>478</v>
      </c>
      <c r="E1348" s="170"/>
      <c r="F1348" s="200"/>
      <c r="G1348" s="201"/>
      <c r="H1348" s="202" t="s">
        <v>1684</v>
      </c>
      <c r="I1348" s="202" t="s">
        <v>1684</v>
      </c>
      <c r="J1348" s="202" t="s">
        <v>1684</v>
      </c>
      <c r="K1348" s="202" t="s">
        <v>478</v>
      </c>
      <c r="L1348" s="202" t="s">
        <v>1685</v>
      </c>
      <c r="M1348" s="202" t="s">
        <v>1685</v>
      </c>
      <c r="N1348" s="202" t="s">
        <v>1684</v>
      </c>
      <c r="O1348" s="167"/>
      <c r="P1348" s="203">
        <v>-2636220.91</v>
      </c>
      <c r="Q1348" s="203">
        <v>-3194685.92</v>
      </c>
      <c r="R1348" s="203">
        <v>-3377991.88</v>
      </c>
      <c r="S1348" s="203">
        <v>-2708853.45</v>
      </c>
      <c r="T1348" s="203">
        <v>-2430615.62</v>
      </c>
      <c r="U1348" s="203">
        <v>-2454693.52</v>
      </c>
      <c r="V1348" s="203">
        <v>-2074653.43</v>
      </c>
      <c r="W1348" s="203">
        <v>-2473080.73</v>
      </c>
      <c r="X1348" s="203">
        <v>-1543505.98</v>
      </c>
      <c r="Y1348" s="203">
        <v>-1641649.82</v>
      </c>
      <c r="Z1348" s="203">
        <v>-22855426.969999999</v>
      </c>
      <c r="AA1348" s="203">
        <v>-29943179.73</v>
      </c>
      <c r="AB1348" s="203">
        <v>-6728585.8600000003</v>
      </c>
      <c r="AC1348" s="203"/>
      <c r="AD1348" s="203"/>
      <c r="AE1348" s="203">
        <v>-6615061.7029166669</v>
      </c>
      <c r="AF1348" s="215"/>
      <c r="AG1348" s="216"/>
      <c r="AH1348" s="205"/>
      <c r="AI1348" s="205"/>
      <c r="AJ1348" s="205"/>
      <c r="AK1348" s="206">
        <v>-6615061.7029166669</v>
      </c>
      <c r="AL1348" s="205">
        <v>-6615061.7029166669</v>
      </c>
      <c r="AM1348" s="207"/>
      <c r="AN1348" s="205"/>
      <c r="AO1348" s="208">
        <v>0</v>
      </c>
      <c r="AP1348" s="205"/>
      <c r="AQ1348" s="210">
        <v>-6728585.8600000003</v>
      </c>
      <c r="AR1348" s="205"/>
      <c r="AS1348" s="205"/>
      <c r="AT1348" s="205"/>
      <c r="AU1348" s="206">
        <v>-6728585.8600000003</v>
      </c>
      <c r="AV1348" s="205">
        <v>-6728585.8600000003</v>
      </c>
      <c r="AW1348" s="207"/>
      <c r="AX1348" s="205"/>
      <c r="AY1348" s="207">
        <v>0</v>
      </c>
      <c r="AZ1348" s="212" t="s">
        <v>4904</v>
      </c>
      <c r="BA1348" s="404"/>
      <c r="BC1348" s="202" t="str">
        <f t="shared" si="157"/>
        <v/>
      </c>
      <c r="BD1348" s="202" t="str">
        <f t="shared" si="157"/>
        <v/>
      </c>
      <c r="BE1348" s="202" t="str">
        <f t="shared" si="157"/>
        <v/>
      </c>
      <c r="BF1348" s="202" t="str">
        <f t="shared" si="156"/>
        <v>Non-Op</v>
      </c>
      <c r="BG1348" s="202" t="str">
        <f t="shared" si="151"/>
        <v>NO</v>
      </c>
      <c r="BH1348" s="202" t="str">
        <f t="shared" si="151"/>
        <v>NO</v>
      </c>
      <c r="BI1348" s="202" t="str">
        <f t="shared" si="158"/>
        <v/>
      </c>
      <c r="BK1348" s="202" t="b">
        <f t="shared" ref="BK1348:BQ1382" si="159">BC1348=H1348</f>
        <v>1</v>
      </c>
      <c r="BL1348" s="202" t="b">
        <f t="shared" si="159"/>
        <v>1</v>
      </c>
      <c r="BM1348" s="202" t="b">
        <f t="shared" si="159"/>
        <v>1</v>
      </c>
      <c r="BN1348" s="202" t="b">
        <f t="shared" si="159"/>
        <v>1</v>
      </c>
      <c r="BO1348" s="202" t="b">
        <f t="shared" si="159"/>
        <v>1</v>
      </c>
      <c r="BP1348" s="202" t="b">
        <f t="shared" si="159"/>
        <v>1</v>
      </c>
      <c r="BQ1348" s="202" t="b">
        <f t="shared" si="159"/>
        <v>1</v>
      </c>
    </row>
    <row r="1349" spans="1:69" s="214" customFormat="1" ht="12" customHeight="1" x14ac:dyDescent="0.2">
      <c r="A1349" s="239">
        <v>28300033</v>
      </c>
      <c r="B1349" s="240" t="s">
        <v>2951</v>
      </c>
      <c r="C1349" s="200" t="s">
        <v>1617</v>
      </c>
      <c r="D1349" s="201" t="s">
        <v>478</v>
      </c>
      <c r="E1349" s="170"/>
      <c r="F1349" s="200"/>
      <c r="G1349" s="201"/>
      <c r="H1349" s="202" t="s">
        <v>1684</v>
      </c>
      <c r="I1349" s="202" t="s">
        <v>1684</v>
      </c>
      <c r="J1349" s="202" t="s">
        <v>1684</v>
      </c>
      <c r="K1349" s="202" t="s">
        <v>478</v>
      </c>
      <c r="L1349" s="202" t="s">
        <v>1685</v>
      </c>
      <c r="M1349" s="202" t="s">
        <v>1685</v>
      </c>
      <c r="N1349" s="202" t="s">
        <v>1684</v>
      </c>
      <c r="O1349" s="167"/>
      <c r="P1349" s="203">
        <v>-45807652.280000001</v>
      </c>
      <c r="Q1349" s="203">
        <v>-45670909.380000003</v>
      </c>
      <c r="R1349" s="203">
        <v>-45534166.479999997</v>
      </c>
      <c r="S1349" s="203">
        <v>-46342423.530000001</v>
      </c>
      <c r="T1349" s="203">
        <v>-46205680.689999998</v>
      </c>
      <c r="U1349" s="203">
        <v>-46068937.780000001</v>
      </c>
      <c r="V1349" s="203">
        <v>-46877194.880000003</v>
      </c>
      <c r="W1349" s="203">
        <v>-46740451.990000002</v>
      </c>
      <c r="X1349" s="203">
        <v>-46603709.079999998</v>
      </c>
      <c r="Y1349" s="203">
        <v>-47232771.140000001</v>
      </c>
      <c r="Z1349" s="203">
        <v>-47076117.68</v>
      </c>
      <c r="AA1349" s="203">
        <v>-46919464.219999999</v>
      </c>
      <c r="AB1349" s="203">
        <v>-47707810.770000003</v>
      </c>
      <c r="AC1349" s="203"/>
      <c r="AD1349" s="203"/>
      <c r="AE1349" s="203">
        <v>-46502463.197916664</v>
      </c>
      <c r="AF1349" s="215"/>
      <c r="AG1349" s="216"/>
      <c r="AH1349" s="205"/>
      <c r="AI1349" s="205"/>
      <c r="AJ1349" s="205"/>
      <c r="AK1349" s="206">
        <v>-46502463.197916664</v>
      </c>
      <c r="AL1349" s="205">
        <v>-46502463.197916664</v>
      </c>
      <c r="AM1349" s="207"/>
      <c r="AN1349" s="205"/>
      <c r="AO1349" s="208">
        <v>0</v>
      </c>
      <c r="AP1349" s="205"/>
      <c r="AQ1349" s="210">
        <v>-47707810.770000003</v>
      </c>
      <c r="AR1349" s="205"/>
      <c r="AS1349" s="205"/>
      <c r="AT1349" s="205"/>
      <c r="AU1349" s="206">
        <v>-47707810.770000003</v>
      </c>
      <c r="AV1349" s="205">
        <v>-47707810.770000003</v>
      </c>
      <c r="AW1349" s="207"/>
      <c r="AX1349" s="205"/>
      <c r="AY1349" s="207">
        <v>0</v>
      </c>
      <c r="AZ1349" s="212" t="s">
        <v>4923</v>
      </c>
      <c r="BA1349" s="404"/>
      <c r="BC1349" s="202" t="str">
        <f t="shared" si="157"/>
        <v/>
      </c>
      <c r="BD1349" s="202" t="str">
        <f t="shared" si="157"/>
        <v/>
      </c>
      <c r="BE1349" s="202" t="str">
        <f t="shared" si="157"/>
        <v/>
      </c>
      <c r="BF1349" s="202" t="str">
        <f t="shared" si="156"/>
        <v>Non-Op</v>
      </c>
      <c r="BG1349" s="202" t="str">
        <f t="shared" si="151"/>
        <v>NO</v>
      </c>
      <c r="BH1349" s="202" t="str">
        <f t="shared" si="151"/>
        <v>NO</v>
      </c>
      <c r="BI1349" s="202" t="str">
        <f t="shared" si="158"/>
        <v/>
      </c>
      <c r="BK1349" s="202" t="b">
        <f t="shared" si="159"/>
        <v>1</v>
      </c>
      <c r="BL1349" s="202" t="b">
        <f t="shared" si="159"/>
        <v>1</v>
      </c>
      <c r="BM1349" s="202" t="b">
        <f t="shared" si="159"/>
        <v>1</v>
      </c>
      <c r="BN1349" s="202" t="b">
        <f t="shared" si="159"/>
        <v>1</v>
      </c>
      <c r="BO1349" s="202" t="b">
        <f t="shared" si="159"/>
        <v>1</v>
      </c>
      <c r="BP1349" s="202" t="b">
        <f t="shared" si="159"/>
        <v>1</v>
      </c>
      <c r="BQ1349" s="202" t="b">
        <f t="shared" si="159"/>
        <v>1</v>
      </c>
    </row>
    <row r="1350" spans="1:69" s="214" customFormat="1" ht="12" customHeight="1" x14ac:dyDescent="0.2">
      <c r="A1350" s="239">
        <v>28300041</v>
      </c>
      <c r="B1350" s="240" t="s">
        <v>2952</v>
      </c>
      <c r="C1350" s="200" t="s">
        <v>1618</v>
      </c>
      <c r="D1350" s="201" t="s">
        <v>478</v>
      </c>
      <c r="E1350" s="170"/>
      <c r="F1350" s="200"/>
      <c r="G1350" s="201"/>
      <c r="H1350" s="202" t="s">
        <v>1684</v>
      </c>
      <c r="I1350" s="202" t="s">
        <v>1684</v>
      </c>
      <c r="J1350" s="202" t="s">
        <v>1684</v>
      </c>
      <c r="K1350" s="202" t="s">
        <v>478</v>
      </c>
      <c r="L1350" s="202" t="s">
        <v>1685</v>
      </c>
      <c r="M1350" s="202" t="s">
        <v>1685</v>
      </c>
      <c r="N1350" s="202" t="s">
        <v>1684</v>
      </c>
      <c r="O1350" s="167"/>
      <c r="P1350" s="203">
        <v>-175927.9</v>
      </c>
      <c r="Q1350" s="203">
        <v>-144454.75</v>
      </c>
      <c r="R1350" s="203">
        <v>-102598.24</v>
      </c>
      <c r="S1350" s="203">
        <v>-52728.79</v>
      </c>
      <c r="T1350" s="203">
        <v>-40053.43</v>
      </c>
      <c r="U1350" s="203">
        <v>-152269.07999999999</v>
      </c>
      <c r="V1350" s="203">
        <v>-212229.73</v>
      </c>
      <c r="W1350" s="203">
        <v>-273082.07</v>
      </c>
      <c r="X1350" s="203">
        <v>-125623.17</v>
      </c>
      <c r="Y1350" s="203">
        <v>-86461.97</v>
      </c>
      <c r="Z1350" s="203">
        <v>-531527.93000000005</v>
      </c>
      <c r="AA1350" s="203">
        <v>-1047476.79</v>
      </c>
      <c r="AB1350" s="203">
        <v>-261657.82</v>
      </c>
      <c r="AC1350" s="203"/>
      <c r="AD1350" s="203"/>
      <c r="AE1350" s="203">
        <v>-248941.56749999998</v>
      </c>
      <c r="AF1350" s="215"/>
      <c r="AG1350" s="216"/>
      <c r="AH1350" s="205"/>
      <c r="AI1350" s="205"/>
      <c r="AJ1350" s="205"/>
      <c r="AK1350" s="206">
        <v>-248941.56749999998</v>
      </c>
      <c r="AL1350" s="205">
        <v>-248941.56749999998</v>
      </c>
      <c r="AM1350" s="207"/>
      <c r="AN1350" s="205"/>
      <c r="AO1350" s="208">
        <v>0</v>
      </c>
      <c r="AP1350" s="205"/>
      <c r="AQ1350" s="210">
        <v>-261657.82</v>
      </c>
      <c r="AR1350" s="205"/>
      <c r="AS1350" s="205"/>
      <c r="AT1350" s="205"/>
      <c r="AU1350" s="206">
        <v>-261657.82</v>
      </c>
      <c r="AV1350" s="205">
        <v>-261657.82</v>
      </c>
      <c r="AW1350" s="207"/>
      <c r="AX1350" s="205"/>
      <c r="AY1350" s="207">
        <v>0</v>
      </c>
      <c r="AZ1350" s="212" t="s">
        <v>4904</v>
      </c>
      <c r="BA1350" s="404"/>
      <c r="BC1350" s="202" t="str">
        <f t="shared" si="157"/>
        <v/>
      </c>
      <c r="BD1350" s="202" t="str">
        <f t="shared" si="157"/>
        <v/>
      </c>
      <c r="BE1350" s="202" t="str">
        <f t="shared" si="157"/>
        <v/>
      </c>
      <c r="BF1350" s="202" t="str">
        <f t="shared" si="156"/>
        <v>Non-Op</v>
      </c>
      <c r="BG1350" s="202" t="str">
        <f t="shared" si="151"/>
        <v>NO</v>
      </c>
      <c r="BH1350" s="202" t="str">
        <f t="shared" si="151"/>
        <v>NO</v>
      </c>
      <c r="BI1350" s="202" t="str">
        <f t="shared" si="158"/>
        <v/>
      </c>
      <c r="BK1350" s="202" t="b">
        <f t="shared" si="159"/>
        <v>1</v>
      </c>
      <c r="BL1350" s="202" t="b">
        <f t="shared" si="159"/>
        <v>1</v>
      </c>
      <c r="BM1350" s="202" t="b">
        <f t="shared" si="159"/>
        <v>1</v>
      </c>
      <c r="BN1350" s="202" t="b">
        <f t="shared" si="159"/>
        <v>1</v>
      </c>
      <c r="BO1350" s="202" t="b">
        <f t="shared" si="159"/>
        <v>1</v>
      </c>
      <c r="BP1350" s="202" t="b">
        <f t="shared" si="159"/>
        <v>1</v>
      </c>
      <c r="BQ1350" s="202" t="b">
        <f t="shared" si="159"/>
        <v>1</v>
      </c>
    </row>
    <row r="1351" spans="1:69" s="214" customFormat="1" ht="12" customHeight="1" x14ac:dyDescent="0.2">
      <c r="A1351" s="239">
        <v>28300043</v>
      </c>
      <c r="B1351" s="240" t="s">
        <v>2953</v>
      </c>
      <c r="C1351" s="200" t="s">
        <v>1619</v>
      </c>
      <c r="D1351" s="201" t="s">
        <v>475</v>
      </c>
      <c r="E1351" s="170"/>
      <c r="F1351" s="200"/>
      <c r="G1351" s="201"/>
      <c r="H1351" s="202" t="s">
        <v>475</v>
      </c>
      <c r="I1351" s="202" t="s">
        <v>1684</v>
      </c>
      <c r="J1351" s="202" t="s">
        <v>1684</v>
      </c>
      <c r="K1351" s="202" t="s">
        <v>1684</v>
      </c>
      <c r="L1351" s="202" t="s">
        <v>1685</v>
      </c>
      <c r="M1351" s="202" t="s">
        <v>1685</v>
      </c>
      <c r="N1351" s="202" t="s">
        <v>1684</v>
      </c>
      <c r="O1351" s="167"/>
      <c r="P1351" s="203">
        <v>-13861052.58</v>
      </c>
      <c r="Q1351" s="203">
        <v>-13815387.310000001</v>
      </c>
      <c r="R1351" s="203">
        <v>-13778084.99</v>
      </c>
      <c r="S1351" s="203">
        <v>-14496349.029999999</v>
      </c>
      <c r="T1351" s="203">
        <v>-14734884.85</v>
      </c>
      <c r="U1351" s="203">
        <v>-14682655.199999999</v>
      </c>
      <c r="V1351" s="203">
        <v>-14656184.9</v>
      </c>
      <c r="W1351" s="203">
        <v>-14617193.710000001</v>
      </c>
      <c r="X1351" s="203">
        <v>-14578202.529999999</v>
      </c>
      <c r="Y1351" s="203">
        <v>-14564090.039999999</v>
      </c>
      <c r="Z1351" s="203">
        <v>-14531698.91</v>
      </c>
      <c r="AA1351" s="203">
        <v>-14492696.4</v>
      </c>
      <c r="AB1351" s="203">
        <v>-14453693.890000001</v>
      </c>
      <c r="AC1351" s="203"/>
      <c r="AD1351" s="203"/>
      <c r="AE1351" s="203">
        <v>-14425400.092083335</v>
      </c>
      <c r="AF1351" s="215"/>
      <c r="AG1351" s="216"/>
      <c r="AH1351" s="205">
        <v>-14425400.092083335</v>
      </c>
      <c r="AI1351" s="205"/>
      <c r="AJ1351" s="205"/>
      <c r="AK1351" s="206"/>
      <c r="AL1351" s="205">
        <v>0</v>
      </c>
      <c r="AM1351" s="207"/>
      <c r="AN1351" s="205"/>
      <c r="AO1351" s="208">
        <v>0</v>
      </c>
      <c r="AP1351" s="205"/>
      <c r="AQ1351" s="210">
        <v>-14453693.890000001</v>
      </c>
      <c r="AR1351" s="205">
        <v>-14453693.890000001</v>
      </c>
      <c r="AS1351" s="205"/>
      <c r="AT1351" s="205"/>
      <c r="AU1351" s="206"/>
      <c r="AV1351" s="205">
        <v>0</v>
      </c>
      <c r="AW1351" s="207"/>
      <c r="AX1351" s="205"/>
      <c r="AY1351" s="207">
        <v>0</v>
      </c>
      <c r="AZ1351" s="212"/>
      <c r="BA1351" s="404"/>
      <c r="BC1351" s="202" t="str">
        <f t="shared" si="157"/>
        <v>AIC</v>
      </c>
      <c r="BD1351" s="202" t="str">
        <f t="shared" si="157"/>
        <v/>
      </c>
      <c r="BE1351" s="202" t="str">
        <f t="shared" si="157"/>
        <v/>
      </c>
      <c r="BF1351" s="202" t="str">
        <f t="shared" si="156"/>
        <v/>
      </c>
      <c r="BG1351" s="202" t="str">
        <f t="shared" si="151"/>
        <v>NO</v>
      </c>
      <c r="BH1351" s="202" t="str">
        <f t="shared" si="151"/>
        <v>NO</v>
      </c>
      <c r="BI1351" s="202" t="str">
        <f t="shared" si="158"/>
        <v/>
      </c>
      <c r="BK1351" s="202" t="b">
        <f t="shared" si="159"/>
        <v>1</v>
      </c>
      <c r="BL1351" s="202" t="b">
        <f t="shared" si="159"/>
        <v>1</v>
      </c>
      <c r="BM1351" s="202" t="b">
        <f t="shared" si="159"/>
        <v>1</v>
      </c>
      <c r="BN1351" s="202" t="b">
        <f t="shared" si="159"/>
        <v>1</v>
      </c>
      <c r="BO1351" s="202" t="b">
        <f t="shared" si="159"/>
        <v>1</v>
      </c>
      <c r="BP1351" s="202" t="b">
        <f t="shared" si="159"/>
        <v>1</v>
      </c>
      <c r="BQ1351" s="202" t="b">
        <f t="shared" si="159"/>
        <v>1</v>
      </c>
    </row>
    <row r="1352" spans="1:69" s="214" customFormat="1" ht="12" customHeight="1" x14ac:dyDescent="0.2">
      <c r="A1352" s="239">
        <v>28300081</v>
      </c>
      <c r="B1352" s="240" t="s">
        <v>2954</v>
      </c>
      <c r="C1352" s="200" t="s">
        <v>269</v>
      </c>
      <c r="D1352" s="201" t="s">
        <v>476</v>
      </c>
      <c r="E1352" s="170"/>
      <c r="F1352" s="200"/>
      <c r="G1352" s="201"/>
      <c r="H1352" s="202" t="s">
        <v>1684</v>
      </c>
      <c r="I1352" s="202" t="s">
        <v>476</v>
      </c>
      <c r="J1352" s="202" t="s">
        <v>1684</v>
      </c>
      <c r="K1352" s="202" t="s">
        <v>1684</v>
      </c>
      <c r="L1352" s="202" t="s">
        <v>1685</v>
      </c>
      <c r="M1352" s="202" t="s">
        <v>1685</v>
      </c>
      <c r="N1352" s="202" t="s">
        <v>1684</v>
      </c>
      <c r="O1352" s="167"/>
      <c r="P1352" s="203">
        <v>-4679291.4000000004</v>
      </c>
      <c r="Q1352" s="203">
        <v>-4667261.55</v>
      </c>
      <c r="R1352" s="203">
        <v>-4655231.7</v>
      </c>
      <c r="S1352" s="203">
        <v>-4643201.8499999996</v>
      </c>
      <c r="T1352" s="203">
        <v>-4631172</v>
      </c>
      <c r="U1352" s="203">
        <v>-4619142.1500000004</v>
      </c>
      <c r="V1352" s="203">
        <v>-4607112.3</v>
      </c>
      <c r="W1352" s="203">
        <v>-4595082.45</v>
      </c>
      <c r="X1352" s="203">
        <v>-4583052.5999999996</v>
      </c>
      <c r="Y1352" s="203">
        <v>-4571022.75</v>
      </c>
      <c r="Z1352" s="203">
        <v>-4558992.9000000004</v>
      </c>
      <c r="AA1352" s="203">
        <v>-4546963.05</v>
      </c>
      <c r="AB1352" s="203">
        <v>-4534933.2</v>
      </c>
      <c r="AC1352" s="203"/>
      <c r="AD1352" s="203"/>
      <c r="AE1352" s="203">
        <v>-4607112.3</v>
      </c>
      <c r="AF1352" s="215" t="s">
        <v>270</v>
      </c>
      <c r="AG1352" s="215"/>
      <c r="AH1352" s="205"/>
      <c r="AI1352" s="205">
        <v>-4607112.3</v>
      </c>
      <c r="AJ1352" s="205"/>
      <c r="AK1352" s="206"/>
      <c r="AL1352" s="205">
        <v>-4607112.3</v>
      </c>
      <c r="AM1352" s="207"/>
      <c r="AN1352" s="205"/>
      <c r="AO1352" s="208">
        <v>0</v>
      </c>
      <c r="AP1352" s="205"/>
      <c r="AQ1352" s="210">
        <v>-4534933.2</v>
      </c>
      <c r="AR1352" s="205"/>
      <c r="AS1352" s="205">
        <v>-4534933.2</v>
      </c>
      <c r="AT1352" s="205"/>
      <c r="AU1352" s="206"/>
      <c r="AV1352" s="205">
        <v>-4534933.2</v>
      </c>
      <c r="AW1352" s="207"/>
      <c r="AX1352" s="205"/>
      <c r="AY1352" s="207">
        <v>0</v>
      </c>
      <c r="AZ1352" s="212"/>
      <c r="BA1352" s="404"/>
      <c r="BC1352" s="202" t="str">
        <f t="shared" si="157"/>
        <v/>
      </c>
      <c r="BD1352" s="202" t="str">
        <f t="shared" si="157"/>
        <v>ERB</v>
      </c>
      <c r="BE1352" s="202" t="str">
        <f t="shared" si="157"/>
        <v/>
      </c>
      <c r="BF1352" s="202" t="str">
        <f t="shared" si="156"/>
        <v/>
      </c>
      <c r="BG1352" s="202" t="str">
        <f t="shared" si="151"/>
        <v>NO</v>
      </c>
      <c r="BH1352" s="202" t="str">
        <f t="shared" si="151"/>
        <v>NO</v>
      </c>
      <c r="BI1352" s="202" t="str">
        <f t="shared" si="158"/>
        <v/>
      </c>
      <c r="BK1352" s="202" t="b">
        <f t="shared" si="159"/>
        <v>1</v>
      </c>
      <c r="BL1352" s="202" t="b">
        <f t="shared" si="159"/>
        <v>1</v>
      </c>
      <c r="BM1352" s="202" t="b">
        <f t="shared" si="159"/>
        <v>1</v>
      </c>
      <c r="BN1352" s="202" t="b">
        <f t="shared" si="159"/>
        <v>1</v>
      </c>
      <c r="BO1352" s="202" t="b">
        <f t="shared" si="159"/>
        <v>1</v>
      </c>
      <c r="BP1352" s="202" t="b">
        <f t="shared" si="159"/>
        <v>1</v>
      </c>
      <c r="BQ1352" s="202" t="b">
        <f t="shared" si="159"/>
        <v>1</v>
      </c>
    </row>
    <row r="1353" spans="1:69" s="214" customFormat="1" ht="12" customHeight="1" x14ac:dyDescent="0.2">
      <c r="A1353" s="239">
        <v>28300091</v>
      </c>
      <c r="B1353" s="240" t="s">
        <v>2955</v>
      </c>
      <c r="C1353" s="200" t="s">
        <v>250</v>
      </c>
      <c r="D1353" s="201" t="s">
        <v>476</v>
      </c>
      <c r="E1353" s="170"/>
      <c r="F1353" s="200"/>
      <c r="G1353" s="201"/>
      <c r="H1353" s="202" t="s">
        <v>1684</v>
      </c>
      <c r="I1353" s="202" t="s">
        <v>476</v>
      </c>
      <c r="J1353" s="202" t="s">
        <v>1684</v>
      </c>
      <c r="K1353" s="202" t="s">
        <v>1684</v>
      </c>
      <c r="L1353" s="202" t="s">
        <v>1685</v>
      </c>
      <c r="M1353" s="202" t="s">
        <v>1685</v>
      </c>
      <c r="N1353" s="202" t="s">
        <v>1684</v>
      </c>
      <c r="O1353" s="167"/>
      <c r="P1353" s="203">
        <v>-1811144.25</v>
      </c>
      <c r="Q1353" s="203">
        <v>-1738514.16</v>
      </c>
      <c r="R1353" s="203">
        <v>-1667286.15</v>
      </c>
      <c r="S1353" s="203">
        <v>-1596058.14</v>
      </c>
      <c r="T1353" s="203">
        <v>-1524830.13</v>
      </c>
      <c r="U1353" s="203">
        <v>-1506459.5</v>
      </c>
      <c r="V1353" s="203">
        <v>-1445685.5</v>
      </c>
      <c r="W1353" s="203">
        <v>-447291.92</v>
      </c>
      <c r="X1353" s="203">
        <v>-401019.68</v>
      </c>
      <c r="Y1353" s="203">
        <v>-354747.44</v>
      </c>
      <c r="Z1353" s="203">
        <v>-308479.03999999998</v>
      </c>
      <c r="AA1353" s="203">
        <v>-308479.03999999998</v>
      </c>
      <c r="AB1353" s="203">
        <v>-308479.03999999998</v>
      </c>
      <c r="AC1353" s="203"/>
      <c r="AD1353" s="203"/>
      <c r="AE1353" s="203">
        <v>-1029888.5287499996</v>
      </c>
      <c r="AF1353" s="215" t="s">
        <v>251</v>
      </c>
      <c r="AG1353" s="215"/>
      <c r="AH1353" s="205"/>
      <c r="AI1353" s="205">
        <v>-1029888.5287499996</v>
      </c>
      <c r="AJ1353" s="205"/>
      <c r="AK1353" s="206"/>
      <c r="AL1353" s="205">
        <v>-1029888.5287499996</v>
      </c>
      <c r="AM1353" s="207"/>
      <c r="AN1353" s="205"/>
      <c r="AO1353" s="208">
        <v>0</v>
      </c>
      <c r="AP1353" s="205"/>
      <c r="AQ1353" s="210">
        <v>-308479.03999999998</v>
      </c>
      <c r="AR1353" s="205"/>
      <c r="AS1353" s="205">
        <v>-308479.03999999998</v>
      </c>
      <c r="AT1353" s="205"/>
      <c r="AU1353" s="206"/>
      <c r="AV1353" s="205">
        <v>-308479.03999999998</v>
      </c>
      <c r="AW1353" s="207"/>
      <c r="AX1353" s="205"/>
      <c r="AY1353" s="207">
        <v>0</v>
      </c>
      <c r="AZ1353" s="212"/>
      <c r="BA1353" s="404"/>
      <c r="BC1353" s="202" t="str">
        <f t="shared" si="157"/>
        <v/>
      </c>
      <c r="BD1353" s="202" t="str">
        <f t="shared" si="157"/>
        <v>ERB</v>
      </c>
      <c r="BE1353" s="202" t="str">
        <f t="shared" si="157"/>
        <v/>
      </c>
      <c r="BF1353" s="202" t="str">
        <f t="shared" si="156"/>
        <v/>
      </c>
      <c r="BG1353" s="202" t="str">
        <f t="shared" si="151"/>
        <v>NO</v>
      </c>
      <c r="BH1353" s="202" t="str">
        <f t="shared" si="151"/>
        <v>NO</v>
      </c>
      <c r="BI1353" s="202" t="str">
        <f t="shared" si="158"/>
        <v/>
      </c>
      <c r="BK1353" s="202" t="b">
        <f t="shared" si="159"/>
        <v>1</v>
      </c>
      <c r="BL1353" s="202" t="b">
        <f t="shared" si="159"/>
        <v>1</v>
      </c>
      <c r="BM1353" s="202" t="b">
        <f t="shared" si="159"/>
        <v>1</v>
      </c>
      <c r="BN1353" s="202" t="b">
        <f t="shared" si="159"/>
        <v>1</v>
      </c>
      <c r="BO1353" s="202" t="b">
        <f t="shared" si="159"/>
        <v>1</v>
      </c>
      <c r="BP1353" s="202" t="b">
        <f t="shared" si="159"/>
        <v>1</v>
      </c>
      <c r="BQ1353" s="202" t="b">
        <f t="shared" si="159"/>
        <v>1</v>
      </c>
    </row>
    <row r="1354" spans="1:69" s="214" customFormat="1" ht="12" customHeight="1" x14ac:dyDescent="0.2">
      <c r="A1354" s="241">
        <v>28300101</v>
      </c>
      <c r="B1354" s="242" t="s">
        <v>2956</v>
      </c>
      <c r="C1354" s="243" t="s">
        <v>1620</v>
      </c>
      <c r="D1354" s="244" t="s">
        <v>476</v>
      </c>
      <c r="E1354" s="245"/>
      <c r="F1354" s="263">
        <v>43070</v>
      </c>
      <c r="G1354" s="244"/>
      <c r="H1354" s="247" t="s">
        <v>1684</v>
      </c>
      <c r="I1354" s="247" t="s">
        <v>476</v>
      </c>
      <c r="J1354" s="247" t="s">
        <v>1684</v>
      </c>
      <c r="K1354" s="247" t="s">
        <v>1684</v>
      </c>
      <c r="L1354" s="247" t="s">
        <v>1685</v>
      </c>
      <c r="M1354" s="247" t="s">
        <v>1685</v>
      </c>
      <c r="N1354" s="247" t="s">
        <v>1684</v>
      </c>
      <c r="O1354" s="248"/>
      <c r="P1354" s="249">
        <v>-166208.72</v>
      </c>
      <c r="Q1354" s="249">
        <v>-404851.57</v>
      </c>
      <c r="R1354" s="249">
        <v>-642812.91</v>
      </c>
      <c r="S1354" s="249">
        <v>-880863.26</v>
      </c>
      <c r="T1354" s="249">
        <v>-1119002.75</v>
      </c>
      <c r="U1354" s="249">
        <v>-1357231.69</v>
      </c>
      <c r="V1354" s="249">
        <v>-1595550.2</v>
      </c>
      <c r="W1354" s="249">
        <v>-1833957.96</v>
      </c>
      <c r="X1354" s="249">
        <v>-2072455.91</v>
      </c>
      <c r="Y1354" s="249">
        <v>-2311044.16</v>
      </c>
      <c r="Z1354" s="249">
        <v>-2549720.23</v>
      </c>
      <c r="AA1354" s="249">
        <v>-2788478.39</v>
      </c>
      <c r="AB1354" s="249">
        <v>-3000498.42</v>
      </c>
      <c r="AC1354" s="249"/>
      <c r="AD1354" s="249"/>
      <c r="AE1354" s="249">
        <v>-1594943.55</v>
      </c>
      <c r="AF1354" s="250" t="s">
        <v>499</v>
      </c>
      <c r="AG1354" s="251"/>
      <c r="AH1354" s="252"/>
      <c r="AI1354" s="252">
        <v>-1594943.55</v>
      </c>
      <c r="AJ1354" s="252"/>
      <c r="AK1354" s="253"/>
      <c r="AL1354" s="252">
        <v>-1594943.55</v>
      </c>
      <c r="AM1354" s="254"/>
      <c r="AN1354" s="252"/>
      <c r="AO1354" s="255">
        <v>0</v>
      </c>
      <c r="AP1354" s="252"/>
      <c r="AQ1354" s="256">
        <v>-3000498.42</v>
      </c>
      <c r="AR1354" s="252"/>
      <c r="AS1354" s="252">
        <v>-3000498.42</v>
      </c>
      <c r="AT1354" s="252"/>
      <c r="AU1354" s="253"/>
      <c r="AV1354" s="252">
        <v>-3000498.42</v>
      </c>
      <c r="AW1354" s="254"/>
      <c r="AX1354" s="252"/>
      <c r="AY1354" s="254">
        <v>0</v>
      </c>
      <c r="AZ1354" s="258"/>
      <c r="BA1354" s="404"/>
      <c r="BC1354" s="247" t="str">
        <f t="shared" si="157"/>
        <v/>
      </c>
      <c r="BD1354" s="247" t="str">
        <f t="shared" si="157"/>
        <v>ERB</v>
      </c>
      <c r="BE1354" s="247" t="str">
        <f t="shared" si="157"/>
        <v/>
      </c>
      <c r="BF1354" s="202" t="str">
        <f t="shared" si="156"/>
        <v/>
      </c>
      <c r="BG1354" s="202" t="str">
        <f t="shared" si="151"/>
        <v>NO</v>
      </c>
      <c r="BH1354" s="202" t="str">
        <f t="shared" si="151"/>
        <v>NO</v>
      </c>
      <c r="BI1354" s="202" t="str">
        <f t="shared" si="158"/>
        <v/>
      </c>
      <c r="BK1354" s="202" t="b">
        <f t="shared" si="159"/>
        <v>1</v>
      </c>
      <c r="BL1354" s="202" t="b">
        <f t="shared" si="159"/>
        <v>1</v>
      </c>
      <c r="BM1354" s="202" t="b">
        <f t="shared" si="159"/>
        <v>1</v>
      </c>
      <c r="BN1354" s="202" t="b">
        <f t="shared" si="159"/>
        <v>1</v>
      </c>
      <c r="BO1354" s="202" t="b">
        <f t="shared" si="159"/>
        <v>1</v>
      </c>
      <c r="BP1354" s="202" t="b">
        <f t="shared" si="159"/>
        <v>1</v>
      </c>
      <c r="BQ1354" s="202" t="b">
        <f t="shared" si="159"/>
        <v>1</v>
      </c>
    </row>
    <row r="1355" spans="1:69" s="214" customFormat="1" ht="12" customHeight="1" x14ac:dyDescent="0.2">
      <c r="A1355" s="430">
        <v>28300111</v>
      </c>
      <c r="B1355" s="431" t="s">
        <v>4974</v>
      </c>
      <c r="C1355" s="432" t="s">
        <v>4936</v>
      </c>
      <c r="D1355" s="433" t="s">
        <v>479</v>
      </c>
      <c r="E1355" s="434"/>
      <c r="F1355" s="463">
        <v>43435</v>
      </c>
      <c r="G1355" s="433"/>
      <c r="H1355" s="436" t="s">
        <v>1684</v>
      </c>
      <c r="I1355" s="436" t="s">
        <v>1684</v>
      </c>
      <c r="J1355" s="436" t="s">
        <v>1684</v>
      </c>
      <c r="K1355" s="436"/>
      <c r="L1355" s="436" t="s">
        <v>1685</v>
      </c>
      <c r="M1355" s="436" t="s">
        <v>479</v>
      </c>
      <c r="N1355" s="436" t="s">
        <v>479</v>
      </c>
      <c r="O1355" s="437"/>
      <c r="P1355" s="438"/>
      <c r="Q1355" s="438"/>
      <c r="R1355" s="438"/>
      <c r="S1355" s="438"/>
      <c r="T1355" s="438"/>
      <c r="U1355" s="438"/>
      <c r="V1355" s="438"/>
      <c r="W1355" s="438"/>
      <c r="X1355" s="438"/>
      <c r="Y1355" s="438"/>
      <c r="Z1355" s="438"/>
      <c r="AA1355" s="438"/>
      <c r="AB1355" s="438">
        <v>-2493698.2599999998</v>
      </c>
      <c r="AC1355" s="438"/>
      <c r="AD1355" s="438"/>
      <c r="AE1355" s="438">
        <v>-103904.09416666666</v>
      </c>
      <c r="AF1355" s="439"/>
      <c r="AG1355" s="440"/>
      <c r="AH1355" s="441"/>
      <c r="AI1355" s="441"/>
      <c r="AJ1355" s="441"/>
      <c r="AK1355" s="442"/>
      <c r="AL1355" s="441">
        <v>0</v>
      </c>
      <c r="AM1355" s="443"/>
      <c r="AN1355" s="441">
        <v>-103904.09416666666</v>
      </c>
      <c r="AO1355" s="444">
        <v>-103904.09416666666</v>
      </c>
      <c r="AP1355" s="441"/>
      <c r="AQ1355" s="445">
        <v>-2493698.2599999998</v>
      </c>
      <c r="AR1355" s="441"/>
      <c r="AS1355" s="441"/>
      <c r="AT1355" s="441"/>
      <c r="AU1355" s="442"/>
      <c r="AV1355" s="441">
        <v>0</v>
      </c>
      <c r="AW1355" s="443"/>
      <c r="AX1355" s="441">
        <v>-2493698.2599999998</v>
      </c>
      <c r="AY1355" s="443">
        <v>-2493698.2599999998</v>
      </c>
      <c r="AZ1355" s="446"/>
      <c r="BA1355" s="404"/>
      <c r="BC1355" s="247"/>
      <c r="BD1355" s="247"/>
      <c r="BE1355" s="247"/>
      <c r="BF1355" s="202"/>
      <c r="BG1355" s="202"/>
      <c r="BH1355" s="202"/>
      <c r="BI1355" s="202"/>
      <c r="BK1355" s="202"/>
      <c r="BL1355" s="202"/>
      <c r="BM1355" s="202"/>
      <c r="BN1355" s="202"/>
      <c r="BO1355" s="202"/>
      <c r="BP1355" s="202"/>
      <c r="BQ1355" s="202"/>
    </row>
    <row r="1356" spans="1:69" s="214" customFormat="1" ht="12" customHeight="1" x14ac:dyDescent="0.25">
      <c r="A1356" s="430">
        <v>28300121</v>
      </c>
      <c r="B1356" s="431" t="s">
        <v>4975</v>
      </c>
      <c r="C1356" s="464" t="s">
        <v>4937</v>
      </c>
      <c r="D1356" s="433" t="s">
        <v>479</v>
      </c>
      <c r="E1356" s="434"/>
      <c r="F1356" s="463">
        <v>43435</v>
      </c>
      <c r="G1356" s="433"/>
      <c r="H1356" s="436" t="s">
        <v>1684</v>
      </c>
      <c r="I1356" s="436" t="s">
        <v>1684</v>
      </c>
      <c r="J1356" s="436" t="s">
        <v>1684</v>
      </c>
      <c r="K1356" s="436"/>
      <c r="L1356" s="436" t="s">
        <v>1685</v>
      </c>
      <c r="M1356" s="436" t="s">
        <v>479</v>
      </c>
      <c r="N1356" s="436" t="s">
        <v>479</v>
      </c>
      <c r="O1356" s="437"/>
      <c r="P1356" s="438"/>
      <c r="Q1356" s="438"/>
      <c r="R1356" s="438"/>
      <c r="S1356" s="438"/>
      <c r="T1356" s="438"/>
      <c r="U1356" s="438"/>
      <c r="V1356" s="438"/>
      <c r="W1356" s="438"/>
      <c r="X1356" s="438"/>
      <c r="Y1356" s="438"/>
      <c r="Z1356" s="438"/>
      <c r="AA1356" s="438"/>
      <c r="AB1356" s="438">
        <v>8733038.4399999995</v>
      </c>
      <c r="AC1356" s="438"/>
      <c r="AD1356" s="438"/>
      <c r="AE1356" s="438">
        <v>363876.60166666663</v>
      </c>
      <c r="AF1356" s="439"/>
      <c r="AG1356" s="440"/>
      <c r="AH1356" s="441"/>
      <c r="AI1356" s="441"/>
      <c r="AJ1356" s="441"/>
      <c r="AK1356" s="442"/>
      <c r="AL1356" s="441">
        <v>0</v>
      </c>
      <c r="AM1356" s="443"/>
      <c r="AN1356" s="441">
        <v>363876.60166666663</v>
      </c>
      <c r="AO1356" s="444">
        <v>363876.60166666663</v>
      </c>
      <c r="AP1356" s="441"/>
      <c r="AQ1356" s="445">
        <v>8733038.4399999995</v>
      </c>
      <c r="AR1356" s="441"/>
      <c r="AS1356" s="441"/>
      <c r="AT1356" s="441"/>
      <c r="AU1356" s="442"/>
      <c r="AV1356" s="441">
        <v>0</v>
      </c>
      <c r="AW1356" s="443"/>
      <c r="AX1356" s="441">
        <v>8733038.4399999995</v>
      </c>
      <c r="AY1356" s="443">
        <v>8733038.4399999995</v>
      </c>
      <c r="AZ1356" s="446"/>
      <c r="BA1356" s="404"/>
      <c r="BC1356" s="247"/>
      <c r="BD1356" s="247"/>
      <c r="BE1356" s="247"/>
      <c r="BF1356" s="202"/>
      <c r="BG1356" s="202"/>
      <c r="BH1356" s="202"/>
      <c r="BI1356" s="202"/>
      <c r="BK1356" s="202"/>
      <c r="BL1356" s="202"/>
      <c r="BM1356" s="202"/>
      <c r="BN1356" s="202"/>
      <c r="BO1356" s="202"/>
      <c r="BP1356" s="202"/>
      <c r="BQ1356" s="202"/>
    </row>
    <row r="1357" spans="1:69" s="214" customFormat="1" ht="12" customHeight="1" x14ac:dyDescent="0.25">
      <c r="A1357" s="430">
        <v>28300222</v>
      </c>
      <c r="B1357" s="431" t="s">
        <v>4976</v>
      </c>
      <c r="C1357" s="464" t="s">
        <v>4938</v>
      </c>
      <c r="D1357" s="433" t="s">
        <v>479</v>
      </c>
      <c r="E1357" s="434"/>
      <c r="F1357" s="463">
        <v>43435</v>
      </c>
      <c r="G1357" s="433"/>
      <c r="H1357" s="436" t="s">
        <v>1684</v>
      </c>
      <c r="I1357" s="436" t="s">
        <v>1684</v>
      </c>
      <c r="J1357" s="436" t="s">
        <v>1684</v>
      </c>
      <c r="K1357" s="436"/>
      <c r="L1357" s="436" t="s">
        <v>1685</v>
      </c>
      <c r="M1357" s="436" t="s">
        <v>479</v>
      </c>
      <c r="N1357" s="436" t="s">
        <v>479</v>
      </c>
      <c r="O1357" s="437"/>
      <c r="P1357" s="438"/>
      <c r="Q1357" s="438"/>
      <c r="R1357" s="438"/>
      <c r="S1357" s="438"/>
      <c r="T1357" s="438"/>
      <c r="U1357" s="438"/>
      <c r="V1357" s="438"/>
      <c r="W1357" s="438"/>
      <c r="X1357" s="438"/>
      <c r="Y1357" s="438"/>
      <c r="Z1357" s="438"/>
      <c r="AA1357" s="438"/>
      <c r="AB1357" s="438">
        <v>4025467.25</v>
      </c>
      <c r="AC1357" s="438"/>
      <c r="AD1357" s="438"/>
      <c r="AE1357" s="438">
        <v>167727.80208333334</v>
      </c>
      <c r="AF1357" s="439"/>
      <c r="AG1357" s="440"/>
      <c r="AH1357" s="441"/>
      <c r="AI1357" s="441"/>
      <c r="AJ1357" s="441"/>
      <c r="AK1357" s="442"/>
      <c r="AL1357" s="441">
        <v>0</v>
      </c>
      <c r="AM1357" s="443"/>
      <c r="AN1357" s="441">
        <v>167727.80208333334</v>
      </c>
      <c r="AO1357" s="444">
        <v>167727.80208333334</v>
      </c>
      <c r="AP1357" s="441"/>
      <c r="AQ1357" s="445">
        <v>4025467.25</v>
      </c>
      <c r="AR1357" s="441"/>
      <c r="AS1357" s="441"/>
      <c r="AT1357" s="441"/>
      <c r="AU1357" s="442"/>
      <c r="AV1357" s="441">
        <v>0</v>
      </c>
      <c r="AW1357" s="443"/>
      <c r="AX1357" s="441">
        <v>4025467.25</v>
      </c>
      <c r="AY1357" s="443">
        <v>4025467.25</v>
      </c>
      <c r="AZ1357" s="446"/>
      <c r="BA1357" s="404"/>
      <c r="BC1357" s="247"/>
      <c r="BD1357" s="247"/>
      <c r="BE1357" s="247"/>
      <c r="BF1357" s="202"/>
      <c r="BG1357" s="202"/>
      <c r="BH1357" s="202"/>
      <c r="BI1357" s="202"/>
      <c r="BK1357" s="202"/>
      <c r="BL1357" s="202"/>
      <c r="BM1357" s="202"/>
      <c r="BN1357" s="202"/>
      <c r="BO1357" s="202"/>
      <c r="BP1357" s="202"/>
      <c r="BQ1357" s="202"/>
    </row>
    <row r="1358" spans="1:69" s="214" customFormat="1" ht="12" customHeight="1" x14ac:dyDescent="0.2">
      <c r="A1358" s="239">
        <v>28300152</v>
      </c>
      <c r="B1358" s="240" t="s">
        <v>2957</v>
      </c>
      <c r="C1358" s="200" t="s">
        <v>1621</v>
      </c>
      <c r="D1358" s="201" t="s">
        <v>478</v>
      </c>
      <c r="E1358" s="170"/>
      <c r="F1358" s="200"/>
      <c r="G1358" s="201"/>
      <c r="H1358" s="202" t="s">
        <v>1684</v>
      </c>
      <c r="I1358" s="202" t="s">
        <v>1684</v>
      </c>
      <c r="J1358" s="202" t="s">
        <v>1684</v>
      </c>
      <c r="K1358" s="202" t="s">
        <v>478</v>
      </c>
      <c r="L1358" s="202" t="s">
        <v>1685</v>
      </c>
      <c r="M1358" s="202" t="s">
        <v>1685</v>
      </c>
      <c r="N1358" s="202" t="s">
        <v>1684</v>
      </c>
      <c r="O1358" s="167"/>
      <c r="P1358" s="203">
        <v>-2035652.44</v>
      </c>
      <c r="Q1358" s="203">
        <v>-2199053.15</v>
      </c>
      <c r="R1358" s="203">
        <v>-2775960.5</v>
      </c>
      <c r="S1358" s="203">
        <v>-2271830.02</v>
      </c>
      <c r="T1358" s="203">
        <v>-2212134.2999999998</v>
      </c>
      <c r="U1358" s="203">
        <v>-2272455.2999999998</v>
      </c>
      <c r="V1358" s="203">
        <v>-2098499.77</v>
      </c>
      <c r="W1358" s="203">
        <v>-1753342.32</v>
      </c>
      <c r="X1358" s="203">
        <v>-1751124.2</v>
      </c>
      <c r="Y1358" s="203">
        <v>-1828400.09</v>
      </c>
      <c r="Z1358" s="203">
        <v>-8983521.6699999999</v>
      </c>
      <c r="AA1358" s="203">
        <v>-12925311.17</v>
      </c>
      <c r="AB1358" s="203">
        <v>-3037856.02</v>
      </c>
      <c r="AC1358" s="203"/>
      <c r="AD1358" s="203"/>
      <c r="AE1358" s="203">
        <v>-3634032.2266666666</v>
      </c>
      <c r="AF1358" s="215"/>
      <c r="AG1358" s="216"/>
      <c r="AH1358" s="205"/>
      <c r="AI1358" s="205"/>
      <c r="AJ1358" s="205"/>
      <c r="AK1358" s="206">
        <v>-3634032.2266666666</v>
      </c>
      <c r="AL1358" s="205">
        <v>-3634032.2266666666</v>
      </c>
      <c r="AM1358" s="207"/>
      <c r="AN1358" s="205"/>
      <c r="AO1358" s="208">
        <v>0</v>
      </c>
      <c r="AP1358" s="205"/>
      <c r="AQ1358" s="210">
        <v>-3037856.02</v>
      </c>
      <c r="AR1358" s="205"/>
      <c r="AS1358" s="205"/>
      <c r="AT1358" s="205"/>
      <c r="AU1358" s="206">
        <v>-3037856.02</v>
      </c>
      <c r="AV1358" s="205">
        <v>-3037856.02</v>
      </c>
      <c r="AW1358" s="207"/>
      <c r="AX1358" s="205"/>
      <c r="AY1358" s="207">
        <v>0</v>
      </c>
      <c r="AZ1358" s="212" t="s">
        <v>4904</v>
      </c>
      <c r="BA1358" s="404"/>
      <c r="BC1358" s="202" t="str">
        <f t="shared" si="157"/>
        <v/>
      </c>
      <c r="BD1358" s="202" t="str">
        <f t="shared" si="157"/>
        <v/>
      </c>
      <c r="BE1358" s="202" t="str">
        <f t="shared" si="157"/>
        <v/>
      </c>
      <c r="BF1358" s="202" t="str">
        <f t="shared" si="156"/>
        <v>Non-Op</v>
      </c>
      <c r="BG1358" s="202" t="str">
        <f t="shared" si="151"/>
        <v>NO</v>
      </c>
      <c r="BH1358" s="202" t="str">
        <f t="shared" si="151"/>
        <v>NO</v>
      </c>
      <c r="BI1358" s="202" t="str">
        <f t="shared" si="158"/>
        <v/>
      </c>
      <c r="BK1358" s="202" t="b">
        <f t="shared" si="159"/>
        <v>1</v>
      </c>
      <c r="BL1358" s="202" t="b">
        <f t="shared" si="159"/>
        <v>1</v>
      </c>
      <c r="BM1358" s="202" t="b">
        <f t="shared" si="159"/>
        <v>1</v>
      </c>
      <c r="BN1358" s="202" t="b">
        <f t="shared" si="159"/>
        <v>1</v>
      </c>
      <c r="BO1358" s="202" t="b">
        <f t="shared" si="159"/>
        <v>1</v>
      </c>
      <c r="BP1358" s="202" t="b">
        <f t="shared" si="159"/>
        <v>1</v>
      </c>
      <c r="BQ1358" s="202" t="b">
        <f t="shared" si="159"/>
        <v>1</v>
      </c>
    </row>
    <row r="1359" spans="1:69" s="214" customFormat="1" ht="12" customHeight="1" x14ac:dyDescent="0.2">
      <c r="A1359" s="239">
        <v>28300162</v>
      </c>
      <c r="B1359" s="240" t="s">
        <v>2958</v>
      </c>
      <c r="C1359" s="200" t="s">
        <v>1622</v>
      </c>
      <c r="D1359" s="201" t="s">
        <v>478</v>
      </c>
      <c r="E1359" s="170"/>
      <c r="F1359" s="200"/>
      <c r="G1359" s="201"/>
      <c r="H1359" s="202" t="s">
        <v>1684</v>
      </c>
      <c r="I1359" s="202" t="s">
        <v>1684</v>
      </c>
      <c r="J1359" s="202" t="s">
        <v>1684</v>
      </c>
      <c r="K1359" s="202" t="s">
        <v>478</v>
      </c>
      <c r="L1359" s="202" t="s">
        <v>1685</v>
      </c>
      <c r="M1359" s="202" t="s">
        <v>1685</v>
      </c>
      <c r="N1359" s="202" t="s">
        <v>1684</v>
      </c>
      <c r="O1359" s="167"/>
      <c r="P1359" s="203">
        <v>-277250.40000000002</v>
      </c>
      <c r="Q1359" s="203">
        <v>-493905.2</v>
      </c>
      <c r="R1359" s="203">
        <v>-528781.71</v>
      </c>
      <c r="S1359" s="203">
        <v>-670280.62</v>
      </c>
      <c r="T1359" s="203">
        <v>-628269.49</v>
      </c>
      <c r="U1359" s="203">
        <v>-556532.49</v>
      </c>
      <c r="V1359" s="203">
        <v>-541514.81999999995</v>
      </c>
      <c r="W1359" s="203">
        <v>-455558.9</v>
      </c>
      <c r="X1359" s="203">
        <v>-392253.7</v>
      </c>
      <c r="Y1359" s="203">
        <v>-311751.18</v>
      </c>
      <c r="Z1359" s="203">
        <v>-471030.26</v>
      </c>
      <c r="AA1359" s="203">
        <v>-516846.57</v>
      </c>
      <c r="AB1359" s="203">
        <v>-265937.78000000003</v>
      </c>
      <c r="AC1359" s="203"/>
      <c r="AD1359" s="203"/>
      <c r="AE1359" s="203">
        <v>-486526.58583333326</v>
      </c>
      <c r="AF1359" s="215"/>
      <c r="AG1359" s="215"/>
      <c r="AH1359" s="205"/>
      <c r="AI1359" s="205"/>
      <c r="AJ1359" s="205"/>
      <c r="AK1359" s="206">
        <v>-486526.58583333326</v>
      </c>
      <c r="AL1359" s="205">
        <v>-486526.58583333326</v>
      </c>
      <c r="AM1359" s="207"/>
      <c r="AN1359" s="205"/>
      <c r="AO1359" s="208">
        <v>0</v>
      </c>
      <c r="AP1359" s="205"/>
      <c r="AQ1359" s="210">
        <v>-265937.78000000003</v>
      </c>
      <c r="AR1359" s="205"/>
      <c r="AS1359" s="205"/>
      <c r="AT1359" s="205"/>
      <c r="AU1359" s="206">
        <v>-265937.78000000003</v>
      </c>
      <c r="AV1359" s="205">
        <v>-265937.78000000003</v>
      </c>
      <c r="AW1359" s="207"/>
      <c r="AX1359" s="205"/>
      <c r="AY1359" s="207">
        <v>0</v>
      </c>
      <c r="AZ1359" s="212" t="s">
        <v>4904</v>
      </c>
      <c r="BA1359" s="404"/>
      <c r="BC1359" s="202" t="str">
        <f t="shared" si="157"/>
        <v/>
      </c>
      <c r="BD1359" s="202" t="str">
        <f t="shared" si="157"/>
        <v/>
      </c>
      <c r="BE1359" s="202" t="str">
        <f t="shared" si="157"/>
        <v/>
      </c>
      <c r="BF1359" s="202" t="str">
        <f t="shared" si="156"/>
        <v>Non-Op</v>
      </c>
      <c r="BG1359" s="202" t="str">
        <f t="shared" si="151"/>
        <v>NO</v>
      </c>
      <c r="BH1359" s="202" t="str">
        <f t="shared" si="151"/>
        <v>NO</v>
      </c>
      <c r="BI1359" s="202" t="str">
        <f t="shared" si="158"/>
        <v/>
      </c>
      <c r="BK1359" s="202" t="b">
        <f t="shared" si="159"/>
        <v>1</v>
      </c>
      <c r="BL1359" s="202" t="b">
        <f t="shared" si="159"/>
        <v>1</v>
      </c>
      <c r="BM1359" s="202" t="b">
        <f t="shared" si="159"/>
        <v>1</v>
      </c>
      <c r="BN1359" s="202" t="b">
        <f t="shared" si="159"/>
        <v>1</v>
      </c>
      <c r="BO1359" s="202" t="b">
        <f t="shared" si="159"/>
        <v>1</v>
      </c>
      <c r="BP1359" s="202" t="b">
        <f t="shared" si="159"/>
        <v>1</v>
      </c>
      <c r="BQ1359" s="202" t="b">
        <f t="shared" si="159"/>
        <v>1</v>
      </c>
    </row>
    <row r="1360" spans="1:69" s="214" customFormat="1" ht="12" customHeight="1" x14ac:dyDescent="0.2">
      <c r="A1360" s="239">
        <v>28300211</v>
      </c>
      <c r="B1360" s="240" t="s">
        <v>2959</v>
      </c>
      <c r="C1360" s="361" t="s">
        <v>1623</v>
      </c>
      <c r="D1360" s="201" t="s">
        <v>479</v>
      </c>
      <c r="E1360" s="170"/>
      <c r="F1360" s="361"/>
      <c r="G1360" s="201"/>
      <c r="H1360" s="202" t="s">
        <v>1684</v>
      </c>
      <c r="I1360" s="202" t="s">
        <v>1684</v>
      </c>
      <c r="J1360" s="202" t="s">
        <v>1684</v>
      </c>
      <c r="K1360" s="202" t="s">
        <v>1684</v>
      </c>
      <c r="L1360" s="202" t="s">
        <v>1685</v>
      </c>
      <c r="M1360" s="202" t="s">
        <v>479</v>
      </c>
      <c r="N1360" s="202" t="s">
        <v>479</v>
      </c>
      <c r="O1360" s="167"/>
      <c r="P1360" s="203">
        <v>-19107371.079999998</v>
      </c>
      <c r="Q1360" s="203">
        <v>-18948796.93</v>
      </c>
      <c r="R1360" s="203">
        <v>-18790222.780000001</v>
      </c>
      <c r="S1360" s="203">
        <v>-18631648.629999999</v>
      </c>
      <c r="T1360" s="203">
        <v>-18473074.48</v>
      </c>
      <c r="U1360" s="203">
        <v>-18314500.329999998</v>
      </c>
      <c r="V1360" s="203">
        <v>-18155926.18</v>
      </c>
      <c r="W1360" s="203">
        <v>-17997352.030000001</v>
      </c>
      <c r="X1360" s="203">
        <v>-17838777.879999999</v>
      </c>
      <c r="Y1360" s="203">
        <v>-17680203.73</v>
      </c>
      <c r="Z1360" s="203">
        <v>-17521629.579999998</v>
      </c>
      <c r="AA1360" s="203">
        <v>-17363055.43</v>
      </c>
      <c r="AB1360" s="203">
        <v>-17204481.280000001</v>
      </c>
      <c r="AC1360" s="203"/>
      <c r="AD1360" s="203"/>
      <c r="AE1360" s="203">
        <v>-18155926.180000003</v>
      </c>
      <c r="AF1360" s="380"/>
      <c r="AG1360" s="215"/>
      <c r="AH1360" s="205"/>
      <c r="AI1360" s="205"/>
      <c r="AJ1360" s="205"/>
      <c r="AK1360" s="206"/>
      <c r="AL1360" s="205">
        <v>0</v>
      </c>
      <c r="AM1360" s="207"/>
      <c r="AN1360" s="205">
        <v>-18155926.180000003</v>
      </c>
      <c r="AO1360" s="208">
        <v>-18155926.180000003</v>
      </c>
      <c r="AP1360" s="205"/>
      <c r="AQ1360" s="210">
        <v>-17204481.280000001</v>
      </c>
      <c r="AR1360" s="205"/>
      <c r="AS1360" s="205"/>
      <c r="AT1360" s="205"/>
      <c r="AU1360" s="206"/>
      <c r="AV1360" s="205">
        <v>0</v>
      </c>
      <c r="AW1360" s="207"/>
      <c r="AX1360" s="205">
        <v>-17204481.280000001</v>
      </c>
      <c r="AY1360" s="207">
        <v>-17204481.280000001</v>
      </c>
      <c r="AZ1360" s="212"/>
      <c r="BA1360" s="404"/>
      <c r="BC1360" s="202" t="str">
        <f t="shared" si="157"/>
        <v/>
      </c>
      <c r="BD1360" s="202" t="str">
        <f t="shared" si="157"/>
        <v/>
      </c>
      <c r="BE1360" s="202" t="str">
        <f t="shared" si="157"/>
        <v/>
      </c>
      <c r="BF1360" s="202" t="str">
        <f t="shared" si="156"/>
        <v/>
      </c>
      <c r="BG1360" s="202" t="str">
        <f t="shared" si="151"/>
        <v>NO</v>
      </c>
      <c r="BH1360" s="202" t="str">
        <f t="shared" si="151"/>
        <v>W/C</v>
      </c>
      <c r="BI1360" s="202" t="str">
        <f t="shared" si="158"/>
        <v>W/C</v>
      </c>
      <c r="BK1360" s="202" t="b">
        <f t="shared" si="159"/>
        <v>1</v>
      </c>
      <c r="BL1360" s="202" t="b">
        <f t="shared" si="159"/>
        <v>1</v>
      </c>
      <c r="BM1360" s="202" t="b">
        <f t="shared" si="159"/>
        <v>1</v>
      </c>
      <c r="BN1360" s="202" t="b">
        <f t="shared" si="159"/>
        <v>1</v>
      </c>
      <c r="BO1360" s="202" t="b">
        <f t="shared" si="159"/>
        <v>1</v>
      </c>
      <c r="BP1360" s="202" t="b">
        <f t="shared" si="159"/>
        <v>1</v>
      </c>
      <c r="BQ1360" s="202" t="b">
        <f t="shared" si="159"/>
        <v>1</v>
      </c>
    </row>
    <row r="1361" spans="1:69" s="214" customFormat="1" ht="12" customHeight="1" x14ac:dyDescent="0.25">
      <c r="A1361" s="241">
        <v>28300212</v>
      </c>
      <c r="B1361" s="242"/>
      <c r="C1361" s="298" t="s">
        <v>1624</v>
      </c>
      <c r="D1361" s="244" t="s">
        <v>479</v>
      </c>
      <c r="E1361" s="245"/>
      <c r="F1361" s="246">
        <v>43237</v>
      </c>
      <c r="G1361" s="244"/>
      <c r="H1361" s="247" t="s">
        <v>1684</v>
      </c>
      <c r="I1361" s="247" t="s">
        <v>1684</v>
      </c>
      <c r="J1361" s="247" t="s">
        <v>1684</v>
      </c>
      <c r="K1361" s="247"/>
      <c r="L1361" s="247" t="s">
        <v>1685</v>
      </c>
      <c r="M1361" s="247" t="s">
        <v>479</v>
      </c>
      <c r="N1361" s="247" t="s">
        <v>479</v>
      </c>
      <c r="O1361" s="248"/>
      <c r="P1361" s="249"/>
      <c r="Q1361" s="249"/>
      <c r="R1361" s="249"/>
      <c r="S1361" s="249"/>
      <c r="T1361" s="249"/>
      <c r="U1361" s="249">
        <v>52857.38</v>
      </c>
      <c r="V1361" s="249">
        <v>63311.39</v>
      </c>
      <c r="W1361" s="249">
        <v>73765.399999999994</v>
      </c>
      <c r="X1361" s="249">
        <v>84219.41</v>
      </c>
      <c r="Y1361" s="249">
        <v>94673.42</v>
      </c>
      <c r="Z1361" s="249">
        <v>105127.43</v>
      </c>
      <c r="AA1361" s="249">
        <v>115581.44</v>
      </c>
      <c r="AB1361" s="249">
        <v>-201242</v>
      </c>
      <c r="AC1361" s="249"/>
      <c r="AD1361" s="249"/>
      <c r="AE1361" s="249">
        <v>40742.905833333323</v>
      </c>
      <c r="AF1361" s="371"/>
      <c r="AG1361" s="250"/>
      <c r="AH1361" s="252"/>
      <c r="AI1361" s="252"/>
      <c r="AJ1361" s="252"/>
      <c r="AK1361" s="253"/>
      <c r="AL1361" s="252">
        <v>0</v>
      </c>
      <c r="AM1361" s="254"/>
      <c r="AN1361" s="252">
        <v>40742.905833333323</v>
      </c>
      <c r="AO1361" s="255">
        <v>40742.905833333323</v>
      </c>
      <c r="AP1361" s="252"/>
      <c r="AQ1361" s="256">
        <v>-201242</v>
      </c>
      <c r="AR1361" s="252"/>
      <c r="AS1361" s="252"/>
      <c r="AT1361" s="252"/>
      <c r="AU1361" s="253"/>
      <c r="AV1361" s="252">
        <v>0</v>
      </c>
      <c r="AW1361" s="254"/>
      <c r="AX1361" s="252">
        <v>-201242</v>
      </c>
      <c r="AY1361" s="254">
        <v>-201242</v>
      </c>
      <c r="AZ1361" s="258"/>
      <c r="BA1361" s="404"/>
      <c r="BC1361" s="247" t="str">
        <f t="shared" si="157"/>
        <v/>
      </c>
      <c r="BD1361" s="247" t="str">
        <f t="shared" si="157"/>
        <v/>
      </c>
      <c r="BE1361" s="247" t="str">
        <f t="shared" si="157"/>
        <v/>
      </c>
      <c r="BF1361" s="202"/>
      <c r="BG1361" s="202" t="str">
        <f t="shared" si="151"/>
        <v>NO</v>
      </c>
      <c r="BH1361" s="202" t="str">
        <f t="shared" si="151"/>
        <v>W/C</v>
      </c>
      <c r="BI1361" s="202" t="str">
        <f t="shared" si="158"/>
        <v>W/C</v>
      </c>
      <c r="BK1361" s="202" t="b">
        <f t="shared" si="159"/>
        <v>1</v>
      </c>
      <c r="BL1361" s="202" t="b">
        <f t="shared" si="159"/>
        <v>1</v>
      </c>
      <c r="BM1361" s="202" t="b">
        <f t="shared" si="159"/>
        <v>1</v>
      </c>
      <c r="BN1361" s="202" t="b">
        <f t="shared" si="159"/>
        <v>1</v>
      </c>
      <c r="BO1361" s="202" t="b">
        <f t="shared" si="159"/>
        <v>1</v>
      </c>
      <c r="BP1361" s="202" t="b">
        <f t="shared" si="159"/>
        <v>1</v>
      </c>
      <c r="BQ1361" s="202" t="b">
        <f t="shared" si="159"/>
        <v>1</v>
      </c>
    </row>
    <row r="1362" spans="1:69" s="214" customFormat="1" ht="12" customHeight="1" x14ac:dyDescent="0.2">
      <c r="A1362" s="239">
        <v>28300221</v>
      </c>
      <c r="B1362" s="240" t="s">
        <v>2960</v>
      </c>
      <c r="C1362" s="361" t="s">
        <v>1625</v>
      </c>
      <c r="D1362" s="201" t="s">
        <v>479</v>
      </c>
      <c r="E1362" s="170"/>
      <c r="F1362" s="361"/>
      <c r="G1362" s="201"/>
      <c r="H1362" s="202" t="s">
        <v>1684</v>
      </c>
      <c r="I1362" s="202" t="s">
        <v>1684</v>
      </c>
      <c r="J1362" s="202" t="s">
        <v>1684</v>
      </c>
      <c r="K1362" s="202" t="s">
        <v>1684</v>
      </c>
      <c r="L1362" s="202" t="s">
        <v>1685</v>
      </c>
      <c r="M1362" s="202" t="s">
        <v>479</v>
      </c>
      <c r="N1362" s="202" t="s">
        <v>479</v>
      </c>
      <c r="O1362" s="167"/>
      <c r="P1362" s="203">
        <v>-6183652.8799999999</v>
      </c>
      <c r="Q1362" s="203">
        <v>-5899076</v>
      </c>
      <c r="R1362" s="203">
        <v>-5614499.1200000001</v>
      </c>
      <c r="S1362" s="203">
        <v>-5329922.24</v>
      </c>
      <c r="T1362" s="203">
        <v>-5045345.3600000003</v>
      </c>
      <c r="U1362" s="203">
        <v>-4760768.4800000004</v>
      </c>
      <c r="V1362" s="203">
        <v>-4476191.5999999996</v>
      </c>
      <c r="W1362" s="203">
        <v>-4191614.72</v>
      </c>
      <c r="X1362" s="203">
        <v>-3907037.84</v>
      </c>
      <c r="Y1362" s="203">
        <v>-3622460.96</v>
      </c>
      <c r="Z1362" s="203">
        <v>-3337884.08</v>
      </c>
      <c r="AA1362" s="203">
        <v>-3053307.2</v>
      </c>
      <c r="AB1362" s="203">
        <v>-2768730.32</v>
      </c>
      <c r="AC1362" s="203"/>
      <c r="AD1362" s="203"/>
      <c r="AE1362" s="203">
        <v>-4476191.6000000006</v>
      </c>
      <c r="AF1362" s="380"/>
      <c r="AG1362" s="215"/>
      <c r="AH1362" s="205"/>
      <c r="AI1362" s="205"/>
      <c r="AJ1362" s="205"/>
      <c r="AK1362" s="206"/>
      <c r="AL1362" s="205">
        <v>0</v>
      </c>
      <c r="AM1362" s="207"/>
      <c r="AN1362" s="205">
        <v>-4476191.6000000006</v>
      </c>
      <c r="AO1362" s="208">
        <v>-4476191.6000000006</v>
      </c>
      <c r="AP1362" s="205"/>
      <c r="AQ1362" s="210">
        <v>-2768730.32</v>
      </c>
      <c r="AR1362" s="205"/>
      <c r="AS1362" s="205"/>
      <c r="AT1362" s="205"/>
      <c r="AU1362" s="206"/>
      <c r="AV1362" s="205">
        <v>0</v>
      </c>
      <c r="AW1362" s="207"/>
      <c r="AX1362" s="205">
        <v>-2768730.32</v>
      </c>
      <c r="AY1362" s="207">
        <v>-2768730.32</v>
      </c>
      <c r="AZ1362" s="212"/>
      <c r="BA1362" s="404"/>
      <c r="BC1362" s="202" t="str">
        <f t="shared" si="157"/>
        <v/>
      </c>
      <c r="BD1362" s="202" t="str">
        <f t="shared" si="157"/>
        <v/>
      </c>
      <c r="BE1362" s="202" t="str">
        <f t="shared" si="157"/>
        <v/>
      </c>
      <c r="BF1362" s="202" t="str">
        <f t="shared" si="157"/>
        <v/>
      </c>
      <c r="BG1362" s="202" t="str">
        <f t="shared" ref="BG1362:BH1396" si="160">IF(VALUE(AW1362),"W/C",IF(ISBLANK(AW1362),"NO","W/C"))</f>
        <v>NO</v>
      </c>
      <c r="BH1362" s="202" t="str">
        <f t="shared" si="160"/>
        <v>W/C</v>
      </c>
      <c r="BI1362" s="202" t="str">
        <f t="shared" si="158"/>
        <v>W/C</v>
      </c>
      <c r="BK1362" s="202" t="b">
        <f t="shared" si="159"/>
        <v>1</v>
      </c>
      <c r="BL1362" s="202" t="b">
        <f t="shared" si="159"/>
        <v>1</v>
      </c>
      <c r="BM1362" s="202" t="b">
        <f t="shared" si="159"/>
        <v>1</v>
      </c>
      <c r="BN1362" s="202" t="b">
        <f t="shared" si="159"/>
        <v>1</v>
      </c>
      <c r="BO1362" s="202" t="b">
        <f t="shared" si="159"/>
        <v>1</v>
      </c>
      <c r="BP1362" s="202" t="b">
        <f t="shared" si="159"/>
        <v>1</v>
      </c>
      <c r="BQ1362" s="202" t="b">
        <f t="shared" si="159"/>
        <v>1</v>
      </c>
    </row>
    <row r="1363" spans="1:69" s="214" customFormat="1" ht="12" customHeight="1" x14ac:dyDescent="0.2">
      <c r="A1363" s="239">
        <v>28300232</v>
      </c>
      <c r="B1363" s="240" t="s">
        <v>2961</v>
      </c>
      <c r="C1363" s="200" t="s">
        <v>1626</v>
      </c>
      <c r="D1363" s="201" t="s">
        <v>478</v>
      </c>
      <c r="E1363" s="170"/>
      <c r="F1363" s="200"/>
      <c r="G1363" s="201"/>
      <c r="H1363" s="202" t="s">
        <v>1684</v>
      </c>
      <c r="I1363" s="202" t="s">
        <v>1684</v>
      </c>
      <c r="J1363" s="202" t="s">
        <v>1684</v>
      </c>
      <c r="K1363" s="202" t="s">
        <v>478</v>
      </c>
      <c r="L1363" s="202" t="s">
        <v>1685</v>
      </c>
      <c r="M1363" s="202" t="s">
        <v>1685</v>
      </c>
      <c r="N1363" s="202" t="s">
        <v>1684</v>
      </c>
      <c r="O1363" s="167"/>
      <c r="P1363" s="203">
        <v>-5466402.9699999997</v>
      </c>
      <c r="Q1363" s="203">
        <v>-5100701.09</v>
      </c>
      <c r="R1363" s="203">
        <v>-5334763.67</v>
      </c>
      <c r="S1363" s="203">
        <v>-4673916.8499999996</v>
      </c>
      <c r="T1363" s="203">
        <v>-5527462.1299999999</v>
      </c>
      <c r="U1363" s="203">
        <v>-3624880.64</v>
      </c>
      <c r="V1363" s="203">
        <v>-2873925.61</v>
      </c>
      <c r="W1363" s="203">
        <v>-3000057.28</v>
      </c>
      <c r="X1363" s="203">
        <v>-3049497.49</v>
      </c>
      <c r="Y1363" s="203">
        <v>-2103996.7000000002</v>
      </c>
      <c r="Z1363" s="203">
        <v>-0.01</v>
      </c>
      <c r="AA1363" s="203">
        <v>-0.01</v>
      </c>
      <c r="AB1363" s="203">
        <v>-3095282.17</v>
      </c>
      <c r="AC1363" s="203"/>
      <c r="AD1363" s="203"/>
      <c r="AE1363" s="203">
        <v>-3297503.6708333329</v>
      </c>
      <c r="AF1363" s="215"/>
      <c r="AG1363" s="215"/>
      <c r="AH1363" s="205"/>
      <c r="AI1363" s="205"/>
      <c r="AJ1363" s="205"/>
      <c r="AK1363" s="206">
        <v>-3297503.6708333329</v>
      </c>
      <c r="AL1363" s="205">
        <v>-3297503.6708333329</v>
      </c>
      <c r="AM1363" s="207"/>
      <c r="AN1363" s="205"/>
      <c r="AO1363" s="208">
        <v>0</v>
      </c>
      <c r="AP1363" s="205"/>
      <c r="AQ1363" s="210">
        <v>-3095282.17</v>
      </c>
      <c r="AR1363" s="205"/>
      <c r="AS1363" s="205"/>
      <c r="AT1363" s="205"/>
      <c r="AU1363" s="206">
        <v>-3095282.17</v>
      </c>
      <c r="AV1363" s="205">
        <v>-3095282.17</v>
      </c>
      <c r="AW1363" s="207"/>
      <c r="AX1363" s="205"/>
      <c r="AY1363" s="207">
        <v>0</v>
      </c>
      <c r="AZ1363" s="212" t="s">
        <v>4904</v>
      </c>
      <c r="BA1363" s="404"/>
      <c r="BC1363" s="202" t="str">
        <f t="shared" si="157"/>
        <v/>
      </c>
      <c r="BD1363" s="202" t="str">
        <f t="shared" si="157"/>
        <v/>
      </c>
      <c r="BE1363" s="202" t="str">
        <f t="shared" si="157"/>
        <v/>
      </c>
      <c r="BF1363" s="202" t="str">
        <f t="shared" si="157"/>
        <v>Non-Op</v>
      </c>
      <c r="BG1363" s="202" t="str">
        <f t="shared" si="160"/>
        <v>NO</v>
      </c>
      <c r="BH1363" s="202" t="str">
        <f t="shared" si="160"/>
        <v>NO</v>
      </c>
      <c r="BI1363" s="202" t="str">
        <f t="shared" si="158"/>
        <v/>
      </c>
      <c r="BK1363" s="202" t="b">
        <f t="shared" si="159"/>
        <v>1</v>
      </c>
      <c r="BL1363" s="202" t="b">
        <f t="shared" si="159"/>
        <v>1</v>
      </c>
      <c r="BM1363" s="202" t="b">
        <f t="shared" si="159"/>
        <v>1</v>
      </c>
      <c r="BN1363" s="202" t="b">
        <f t="shared" si="159"/>
        <v>1</v>
      </c>
      <c r="BO1363" s="202" t="b">
        <f t="shared" si="159"/>
        <v>1</v>
      </c>
      <c r="BP1363" s="202" t="b">
        <f t="shared" si="159"/>
        <v>1</v>
      </c>
      <c r="BQ1363" s="202" t="b">
        <f t="shared" si="159"/>
        <v>1</v>
      </c>
    </row>
    <row r="1364" spans="1:69" s="214" customFormat="1" ht="12" customHeight="1" x14ac:dyDescent="0.2">
      <c r="A1364" s="239">
        <v>28300252</v>
      </c>
      <c r="B1364" s="240" t="s">
        <v>2962</v>
      </c>
      <c r="C1364" s="200" t="s">
        <v>1627</v>
      </c>
      <c r="D1364" s="201" t="s">
        <v>479</v>
      </c>
      <c r="E1364" s="170"/>
      <c r="F1364" s="200"/>
      <c r="G1364" s="201"/>
      <c r="H1364" s="202" t="s">
        <v>1684</v>
      </c>
      <c r="I1364" s="202" t="s">
        <v>1684</v>
      </c>
      <c r="J1364" s="202" t="s">
        <v>1684</v>
      </c>
      <c r="K1364" s="202" t="s">
        <v>1684</v>
      </c>
      <c r="L1364" s="202" t="s">
        <v>1685</v>
      </c>
      <c r="M1364" s="202" t="s">
        <v>479</v>
      </c>
      <c r="N1364" s="202" t="s">
        <v>479</v>
      </c>
      <c r="O1364" s="167"/>
      <c r="P1364" s="203">
        <v>-8781661.8900000006</v>
      </c>
      <c r="Q1364" s="203">
        <v>-8658943.9499999993</v>
      </c>
      <c r="R1364" s="203">
        <v>-8565263.8499999996</v>
      </c>
      <c r="S1364" s="203">
        <v>-8466595.1500000004</v>
      </c>
      <c r="T1364" s="203">
        <v>-8363338.1399999997</v>
      </c>
      <c r="U1364" s="203">
        <v>-8268037.3799999999</v>
      </c>
      <c r="V1364" s="203">
        <v>-8149820.4400000004</v>
      </c>
      <c r="W1364" s="203">
        <v>-8070434.6200000001</v>
      </c>
      <c r="X1364" s="203">
        <v>-7957136.5199999996</v>
      </c>
      <c r="Y1364" s="203">
        <v>-7816796.2000000002</v>
      </c>
      <c r="Z1364" s="203">
        <v>-7706321.1399999997</v>
      </c>
      <c r="AA1364" s="203">
        <v>-7633244.1900000004</v>
      </c>
      <c r="AB1364" s="203">
        <v>-7605521.5899999999</v>
      </c>
      <c r="AC1364" s="203"/>
      <c r="AD1364" s="203"/>
      <c r="AE1364" s="203">
        <v>-8154126.9433333324</v>
      </c>
      <c r="AF1364" s="204"/>
      <c r="AG1364" s="204"/>
      <c r="AH1364" s="205"/>
      <c r="AI1364" s="205"/>
      <c r="AJ1364" s="205"/>
      <c r="AK1364" s="206"/>
      <c r="AL1364" s="205">
        <v>0</v>
      </c>
      <c r="AM1364" s="207"/>
      <c r="AN1364" s="205">
        <v>-8154126.9433333324</v>
      </c>
      <c r="AO1364" s="208">
        <v>-8154126.9433333324</v>
      </c>
      <c r="AP1364" s="205"/>
      <c r="AQ1364" s="210">
        <v>-7605521.5899999999</v>
      </c>
      <c r="AR1364" s="205"/>
      <c r="AS1364" s="205"/>
      <c r="AT1364" s="205"/>
      <c r="AU1364" s="206"/>
      <c r="AV1364" s="205">
        <v>0</v>
      </c>
      <c r="AW1364" s="207"/>
      <c r="AX1364" s="205">
        <v>-7605521.5899999999</v>
      </c>
      <c r="AY1364" s="207">
        <v>-7605521.5899999999</v>
      </c>
      <c r="AZ1364" s="212"/>
      <c r="BA1364" s="404"/>
      <c r="BC1364" s="202" t="str">
        <f t="shared" si="157"/>
        <v/>
      </c>
      <c r="BD1364" s="202" t="str">
        <f t="shared" si="157"/>
        <v/>
      </c>
      <c r="BE1364" s="202" t="str">
        <f t="shared" si="157"/>
        <v/>
      </c>
      <c r="BF1364" s="202" t="str">
        <f t="shared" si="157"/>
        <v/>
      </c>
      <c r="BG1364" s="202" t="str">
        <f t="shared" si="160"/>
        <v>NO</v>
      </c>
      <c r="BH1364" s="202" t="str">
        <f t="shared" si="160"/>
        <v>W/C</v>
      </c>
      <c r="BI1364" s="202" t="str">
        <f t="shared" si="158"/>
        <v>W/C</v>
      </c>
      <c r="BK1364" s="202" t="b">
        <f t="shared" si="159"/>
        <v>1</v>
      </c>
      <c r="BL1364" s="202" t="b">
        <f t="shared" si="159"/>
        <v>1</v>
      </c>
      <c r="BM1364" s="202" t="b">
        <f t="shared" si="159"/>
        <v>1</v>
      </c>
      <c r="BN1364" s="202" t="b">
        <f t="shared" si="159"/>
        <v>1</v>
      </c>
      <c r="BO1364" s="202" t="b">
        <f t="shared" si="159"/>
        <v>1</v>
      </c>
      <c r="BP1364" s="202" t="b">
        <f t="shared" si="159"/>
        <v>1</v>
      </c>
      <c r="BQ1364" s="202" t="b">
        <f t="shared" si="159"/>
        <v>1</v>
      </c>
    </row>
    <row r="1365" spans="1:69" s="214" customFormat="1" ht="12" customHeight="1" x14ac:dyDescent="0.2">
      <c r="A1365" s="239">
        <v>28300262</v>
      </c>
      <c r="B1365" s="240" t="s">
        <v>2963</v>
      </c>
      <c r="C1365" s="200" t="s">
        <v>1628</v>
      </c>
      <c r="D1365" s="201" t="s">
        <v>479</v>
      </c>
      <c r="E1365" s="170"/>
      <c r="F1365" s="200"/>
      <c r="G1365" s="201"/>
      <c r="H1365" s="202" t="s">
        <v>1684</v>
      </c>
      <c r="I1365" s="202" t="s">
        <v>1684</v>
      </c>
      <c r="J1365" s="202" t="s">
        <v>1684</v>
      </c>
      <c r="K1365" s="202" t="s">
        <v>1684</v>
      </c>
      <c r="L1365" s="202" t="s">
        <v>1685</v>
      </c>
      <c r="M1365" s="202" t="s">
        <v>479</v>
      </c>
      <c r="N1365" s="202" t="s">
        <v>479</v>
      </c>
      <c r="O1365" s="167"/>
      <c r="P1365" s="203">
        <v>-2464580.38</v>
      </c>
      <c r="Q1365" s="203">
        <v>-2354765.7000000002</v>
      </c>
      <c r="R1365" s="203">
        <v>-2138080.69</v>
      </c>
      <c r="S1365" s="203">
        <v>-1996203.87</v>
      </c>
      <c r="T1365" s="203">
        <v>-2008871.06</v>
      </c>
      <c r="U1365" s="203">
        <v>-2054199.64</v>
      </c>
      <c r="V1365" s="203">
        <v>-2320964.88</v>
      </c>
      <c r="W1365" s="203">
        <v>-2469695.0099999998</v>
      </c>
      <c r="X1365" s="203">
        <v>-2526201.15</v>
      </c>
      <c r="Y1365" s="203">
        <v>-2694544.78</v>
      </c>
      <c r="Z1365" s="203">
        <v>-2717631.14</v>
      </c>
      <c r="AA1365" s="203">
        <v>-2682708.1</v>
      </c>
      <c r="AB1365" s="203">
        <v>-2709096.95</v>
      </c>
      <c r="AC1365" s="203"/>
      <c r="AD1365" s="203"/>
      <c r="AE1365" s="203">
        <v>-2379225.3904166669</v>
      </c>
      <c r="AF1365" s="449"/>
      <c r="AG1365" s="449"/>
      <c r="AH1365" s="205"/>
      <c r="AI1365" s="205"/>
      <c r="AJ1365" s="205"/>
      <c r="AK1365" s="206"/>
      <c r="AL1365" s="205">
        <v>0</v>
      </c>
      <c r="AM1365" s="207"/>
      <c r="AN1365" s="205">
        <v>-2379225.3904166669</v>
      </c>
      <c r="AO1365" s="208">
        <v>-2379225.3904166669</v>
      </c>
      <c r="AP1365" s="205"/>
      <c r="AQ1365" s="210">
        <v>-2709096.95</v>
      </c>
      <c r="AR1365" s="205"/>
      <c r="AS1365" s="205"/>
      <c r="AT1365" s="205"/>
      <c r="AU1365" s="206"/>
      <c r="AV1365" s="205">
        <v>0</v>
      </c>
      <c r="AW1365" s="207"/>
      <c r="AX1365" s="205">
        <v>-2709096.95</v>
      </c>
      <c r="AY1365" s="207">
        <v>-2709096.95</v>
      </c>
      <c r="AZ1365" s="212"/>
      <c r="BA1365" s="404"/>
      <c r="BC1365" s="202" t="str">
        <f t="shared" si="157"/>
        <v/>
      </c>
      <c r="BD1365" s="202" t="str">
        <f t="shared" si="157"/>
        <v/>
      </c>
      <c r="BE1365" s="202" t="str">
        <f t="shared" si="157"/>
        <v/>
      </c>
      <c r="BF1365" s="202" t="str">
        <f t="shared" si="157"/>
        <v/>
      </c>
      <c r="BG1365" s="202" t="str">
        <f t="shared" si="160"/>
        <v>NO</v>
      </c>
      <c r="BH1365" s="202" t="str">
        <f t="shared" si="160"/>
        <v>W/C</v>
      </c>
      <c r="BI1365" s="202" t="str">
        <f t="shared" si="158"/>
        <v>W/C</v>
      </c>
      <c r="BK1365" s="202" t="b">
        <f t="shared" si="159"/>
        <v>1</v>
      </c>
      <c r="BL1365" s="202" t="b">
        <f t="shared" si="159"/>
        <v>1</v>
      </c>
      <c r="BM1365" s="202" t="b">
        <f t="shared" si="159"/>
        <v>1</v>
      </c>
      <c r="BN1365" s="202" t="b">
        <f t="shared" si="159"/>
        <v>1</v>
      </c>
      <c r="BO1365" s="202" t="b">
        <f t="shared" si="159"/>
        <v>1</v>
      </c>
      <c r="BP1365" s="202" t="b">
        <f t="shared" si="159"/>
        <v>1</v>
      </c>
      <c r="BQ1365" s="202" t="b">
        <f t="shared" si="159"/>
        <v>1</v>
      </c>
    </row>
    <row r="1366" spans="1:69" s="214" customFormat="1" ht="12" customHeight="1" x14ac:dyDescent="0.2">
      <c r="A1366" s="239">
        <v>28300311</v>
      </c>
      <c r="B1366" s="240" t="s">
        <v>2964</v>
      </c>
      <c r="C1366" s="240" t="s">
        <v>1629</v>
      </c>
      <c r="D1366" s="201" t="s">
        <v>479</v>
      </c>
      <c r="E1366" s="170"/>
      <c r="F1366" s="240"/>
      <c r="G1366" s="201"/>
      <c r="H1366" s="202" t="s">
        <v>1684</v>
      </c>
      <c r="I1366" s="202" t="s">
        <v>1684</v>
      </c>
      <c r="J1366" s="202" t="s">
        <v>1684</v>
      </c>
      <c r="K1366" s="202" t="s">
        <v>1684</v>
      </c>
      <c r="L1366" s="202" t="s">
        <v>1685</v>
      </c>
      <c r="M1366" s="202" t="s">
        <v>479</v>
      </c>
      <c r="N1366" s="202" t="s">
        <v>479</v>
      </c>
      <c r="O1366" s="167"/>
      <c r="P1366" s="203">
        <v>-8455227.6999999993</v>
      </c>
      <c r="Q1366" s="203">
        <v>-8455227.6999999993</v>
      </c>
      <c r="R1366" s="203">
        <v>-8455227.6999999993</v>
      </c>
      <c r="S1366" s="203">
        <v>-8455227.6999999993</v>
      </c>
      <c r="T1366" s="203">
        <v>-8455227.6999999993</v>
      </c>
      <c r="U1366" s="203">
        <v>-8455227.6999999993</v>
      </c>
      <c r="V1366" s="203">
        <v>-8455227.6999999993</v>
      </c>
      <c r="W1366" s="203">
        <v>-8455227.6999999993</v>
      </c>
      <c r="X1366" s="203">
        <v>-8455227.6999999993</v>
      </c>
      <c r="Y1366" s="203">
        <v>-8455227.6999999993</v>
      </c>
      <c r="Z1366" s="203">
        <v>-8455227.6999999993</v>
      </c>
      <c r="AA1366" s="203">
        <v>-8455227.6999999993</v>
      </c>
      <c r="AB1366" s="203">
        <v>-8455227.6999999993</v>
      </c>
      <c r="AC1366" s="203"/>
      <c r="AD1366" s="203"/>
      <c r="AE1366" s="203">
        <v>-8455227.7000000011</v>
      </c>
      <c r="AF1366" s="215"/>
      <c r="AG1366" s="215"/>
      <c r="AH1366" s="205"/>
      <c r="AI1366" s="205"/>
      <c r="AJ1366" s="205"/>
      <c r="AK1366" s="206"/>
      <c r="AL1366" s="205">
        <v>0</v>
      </c>
      <c r="AM1366" s="207"/>
      <c r="AN1366" s="205">
        <v>-8455227.7000000011</v>
      </c>
      <c r="AO1366" s="208">
        <v>-8455227.7000000011</v>
      </c>
      <c r="AP1366" s="205"/>
      <c r="AQ1366" s="210">
        <v>-8455227.6999999993</v>
      </c>
      <c r="AR1366" s="205"/>
      <c r="AS1366" s="205"/>
      <c r="AT1366" s="205"/>
      <c r="AU1366" s="206"/>
      <c r="AV1366" s="205">
        <v>0</v>
      </c>
      <c r="AW1366" s="207"/>
      <c r="AX1366" s="205">
        <v>-8455227.6999999993</v>
      </c>
      <c r="AY1366" s="207">
        <v>-8455227.6999999993</v>
      </c>
      <c r="AZ1366" s="212"/>
      <c r="BA1366" s="404"/>
      <c r="BC1366" s="202" t="str">
        <f t="shared" si="157"/>
        <v/>
      </c>
      <c r="BD1366" s="202" t="str">
        <f t="shared" si="157"/>
        <v/>
      </c>
      <c r="BE1366" s="202" t="str">
        <f t="shared" si="157"/>
        <v/>
      </c>
      <c r="BF1366" s="202" t="str">
        <f t="shared" si="157"/>
        <v/>
      </c>
      <c r="BG1366" s="202" t="str">
        <f t="shared" si="160"/>
        <v>NO</v>
      </c>
      <c r="BH1366" s="202" t="str">
        <f t="shared" si="160"/>
        <v>W/C</v>
      </c>
      <c r="BI1366" s="202" t="str">
        <f t="shared" si="158"/>
        <v>W/C</v>
      </c>
      <c r="BK1366" s="202" t="b">
        <f t="shared" si="159"/>
        <v>1</v>
      </c>
      <c r="BL1366" s="202" t="b">
        <f t="shared" si="159"/>
        <v>1</v>
      </c>
      <c r="BM1366" s="202" t="b">
        <f t="shared" si="159"/>
        <v>1</v>
      </c>
      <c r="BN1366" s="202" t="b">
        <f t="shared" si="159"/>
        <v>1</v>
      </c>
      <c r="BO1366" s="202" t="b">
        <f t="shared" si="159"/>
        <v>1</v>
      </c>
      <c r="BP1366" s="202" t="b">
        <f t="shared" si="159"/>
        <v>1</v>
      </c>
      <c r="BQ1366" s="202" t="b">
        <f t="shared" si="159"/>
        <v>1</v>
      </c>
    </row>
    <row r="1367" spans="1:69" s="214" customFormat="1" ht="12" customHeight="1" x14ac:dyDescent="0.2">
      <c r="A1367" s="239">
        <v>28300361</v>
      </c>
      <c r="B1367" s="240" t="s">
        <v>2965</v>
      </c>
      <c r="C1367" s="200" t="s">
        <v>1630</v>
      </c>
      <c r="D1367" s="201" t="s">
        <v>478</v>
      </c>
      <c r="E1367" s="170"/>
      <c r="F1367" s="200"/>
      <c r="G1367" s="201"/>
      <c r="H1367" s="202" t="s">
        <v>1684</v>
      </c>
      <c r="I1367" s="202" t="s">
        <v>1684</v>
      </c>
      <c r="J1367" s="202" t="s">
        <v>1684</v>
      </c>
      <c r="K1367" s="202" t="s">
        <v>478</v>
      </c>
      <c r="L1367" s="202" t="s">
        <v>1685</v>
      </c>
      <c r="M1367" s="202" t="s">
        <v>1685</v>
      </c>
      <c r="N1367" s="202" t="s">
        <v>1684</v>
      </c>
      <c r="O1367" s="167"/>
      <c r="P1367" s="203">
        <v>-797362.18</v>
      </c>
      <c r="Q1367" s="203">
        <v>-2511685.7599999998</v>
      </c>
      <c r="R1367" s="203">
        <v>-4201898.9400000004</v>
      </c>
      <c r="S1367" s="203">
        <v>-1.1100000000000001</v>
      </c>
      <c r="T1367" s="203">
        <v>-1.1100000000000001</v>
      </c>
      <c r="U1367" s="203">
        <v>-1.1100000000000001</v>
      </c>
      <c r="V1367" s="203">
        <v>-1.1100000000000001</v>
      </c>
      <c r="W1367" s="203">
        <v>-1.1100000000000001</v>
      </c>
      <c r="X1367" s="203">
        <v>-1.1100000000000001</v>
      </c>
      <c r="Y1367" s="203">
        <v>-1.1100000000000001</v>
      </c>
      <c r="Z1367" s="203">
        <v>-1.1100000000000001</v>
      </c>
      <c r="AA1367" s="203">
        <v>1.39</v>
      </c>
      <c r="AB1367" s="203">
        <v>-1.1100000000000001</v>
      </c>
      <c r="AC1367" s="203"/>
      <c r="AD1367" s="203"/>
      <c r="AE1367" s="203">
        <v>-592689.48625000019</v>
      </c>
      <c r="AF1367" s="215"/>
      <c r="AG1367" s="215"/>
      <c r="AH1367" s="205"/>
      <c r="AI1367" s="205"/>
      <c r="AJ1367" s="205"/>
      <c r="AK1367" s="206">
        <v>-592689.48625000019</v>
      </c>
      <c r="AL1367" s="205">
        <v>-592689.48625000019</v>
      </c>
      <c r="AM1367" s="207"/>
      <c r="AN1367" s="205"/>
      <c r="AO1367" s="208">
        <v>0</v>
      </c>
      <c r="AP1367" s="205"/>
      <c r="AQ1367" s="210">
        <v>-1.1100000000000001</v>
      </c>
      <c r="AR1367" s="205"/>
      <c r="AS1367" s="205"/>
      <c r="AT1367" s="205"/>
      <c r="AU1367" s="206">
        <v>-1.1100000000000001</v>
      </c>
      <c r="AV1367" s="205">
        <v>-1.1100000000000001</v>
      </c>
      <c r="AW1367" s="207"/>
      <c r="AX1367" s="205"/>
      <c r="AY1367" s="207">
        <v>0</v>
      </c>
      <c r="AZ1367" s="212" t="s">
        <v>4906</v>
      </c>
      <c r="BA1367" s="404"/>
      <c r="BC1367" s="202" t="str">
        <f t="shared" si="157"/>
        <v/>
      </c>
      <c r="BD1367" s="202" t="str">
        <f t="shared" si="157"/>
        <v/>
      </c>
      <c r="BE1367" s="202" t="str">
        <f t="shared" si="157"/>
        <v/>
      </c>
      <c r="BF1367" s="202" t="str">
        <f t="shared" si="157"/>
        <v>Non-Op</v>
      </c>
      <c r="BG1367" s="202" t="str">
        <f t="shared" si="160"/>
        <v>NO</v>
      </c>
      <c r="BH1367" s="202" t="str">
        <f t="shared" si="160"/>
        <v>NO</v>
      </c>
      <c r="BI1367" s="202" t="str">
        <f t="shared" si="158"/>
        <v/>
      </c>
      <c r="BK1367" s="202" t="b">
        <f t="shared" si="159"/>
        <v>1</v>
      </c>
      <c r="BL1367" s="202" t="b">
        <f t="shared" si="159"/>
        <v>1</v>
      </c>
      <c r="BM1367" s="202" t="b">
        <f t="shared" si="159"/>
        <v>1</v>
      </c>
      <c r="BN1367" s="202" t="b">
        <f t="shared" si="159"/>
        <v>1</v>
      </c>
      <c r="BO1367" s="202" t="b">
        <f t="shared" si="159"/>
        <v>1</v>
      </c>
      <c r="BP1367" s="202" t="b">
        <f t="shared" si="159"/>
        <v>1</v>
      </c>
      <c r="BQ1367" s="202" t="b">
        <f t="shared" si="159"/>
        <v>1</v>
      </c>
    </row>
    <row r="1368" spans="1:69" s="214" customFormat="1" ht="12" customHeight="1" x14ac:dyDescent="0.2">
      <c r="A1368" s="239">
        <v>28300362</v>
      </c>
      <c r="B1368" s="240" t="s">
        <v>2966</v>
      </c>
      <c r="C1368" s="200" t="s">
        <v>1631</v>
      </c>
      <c r="D1368" s="201" t="s">
        <v>478</v>
      </c>
      <c r="E1368" s="170"/>
      <c r="F1368" s="200"/>
      <c r="G1368" s="201"/>
      <c r="H1368" s="202" t="s">
        <v>1684</v>
      </c>
      <c r="I1368" s="202" t="s">
        <v>1684</v>
      </c>
      <c r="J1368" s="202" t="s">
        <v>1684</v>
      </c>
      <c r="K1368" s="202" t="s">
        <v>478</v>
      </c>
      <c r="L1368" s="202" t="s">
        <v>1685</v>
      </c>
      <c r="M1368" s="202" t="s">
        <v>1685</v>
      </c>
      <c r="N1368" s="202" t="s">
        <v>1684</v>
      </c>
      <c r="O1368" s="167"/>
      <c r="P1368" s="203">
        <v>-0.35</v>
      </c>
      <c r="Q1368" s="203">
        <v>-755917.62</v>
      </c>
      <c r="R1368" s="203">
        <v>-1482621.9</v>
      </c>
      <c r="S1368" s="203">
        <v>-0.35</v>
      </c>
      <c r="T1368" s="203">
        <v>-0.35</v>
      </c>
      <c r="U1368" s="203">
        <v>-0.35</v>
      </c>
      <c r="V1368" s="203">
        <v>-0.35</v>
      </c>
      <c r="W1368" s="203">
        <v>-0.35</v>
      </c>
      <c r="X1368" s="203">
        <v>-0.35</v>
      </c>
      <c r="Y1368" s="203">
        <v>-0.35</v>
      </c>
      <c r="Z1368" s="203">
        <v>27996.55</v>
      </c>
      <c r="AA1368" s="203">
        <v>0.96</v>
      </c>
      <c r="AB1368" s="203">
        <v>-0.35</v>
      </c>
      <c r="AC1368" s="203"/>
      <c r="AD1368" s="203"/>
      <c r="AE1368" s="203">
        <v>-184212.06750000009</v>
      </c>
      <c r="AF1368" s="215"/>
      <c r="AG1368" s="215"/>
      <c r="AH1368" s="205"/>
      <c r="AI1368" s="205"/>
      <c r="AJ1368" s="205"/>
      <c r="AK1368" s="206">
        <v>-184212.06750000009</v>
      </c>
      <c r="AL1368" s="205">
        <v>-184212.06750000009</v>
      </c>
      <c r="AM1368" s="207"/>
      <c r="AN1368" s="205"/>
      <c r="AO1368" s="208">
        <v>0</v>
      </c>
      <c r="AP1368" s="205"/>
      <c r="AQ1368" s="210">
        <v>-0.35</v>
      </c>
      <c r="AR1368" s="205"/>
      <c r="AS1368" s="205"/>
      <c r="AT1368" s="205"/>
      <c r="AU1368" s="206">
        <v>-0.35</v>
      </c>
      <c r="AV1368" s="205">
        <v>-0.35</v>
      </c>
      <c r="AW1368" s="207"/>
      <c r="AX1368" s="205"/>
      <c r="AY1368" s="207">
        <v>0</v>
      </c>
      <c r="AZ1368" s="212" t="s">
        <v>4906</v>
      </c>
      <c r="BA1368" s="404"/>
      <c r="BC1368" s="202" t="str">
        <f t="shared" si="157"/>
        <v/>
      </c>
      <c r="BD1368" s="202" t="str">
        <f t="shared" si="157"/>
        <v/>
      </c>
      <c r="BE1368" s="202" t="str">
        <f t="shared" si="157"/>
        <v/>
      </c>
      <c r="BF1368" s="202" t="str">
        <f t="shared" si="157"/>
        <v>Non-Op</v>
      </c>
      <c r="BG1368" s="202" t="str">
        <f t="shared" si="160"/>
        <v>NO</v>
      </c>
      <c r="BH1368" s="202" t="str">
        <f t="shared" si="160"/>
        <v>NO</v>
      </c>
      <c r="BI1368" s="202" t="str">
        <f t="shared" si="158"/>
        <v/>
      </c>
      <c r="BK1368" s="202" t="b">
        <f t="shared" si="159"/>
        <v>1</v>
      </c>
      <c r="BL1368" s="202" t="b">
        <f t="shared" si="159"/>
        <v>1</v>
      </c>
      <c r="BM1368" s="202" t="b">
        <f t="shared" si="159"/>
        <v>1</v>
      </c>
      <c r="BN1368" s="202" t="b">
        <f t="shared" si="159"/>
        <v>1</v>
      </c>
      <c r="BO1368" s="202" t="b">
        <f t="shared" si="159"/>
        <v>1</v>
      </c>
      <c r="BP1368" s="202" t="b">
        <f t="shared" si="159"/>
        <v>1</v>
      </c>
      <c r="BQ1368" s="202" t="b">
        <f t="shared" si="159"/>
        <v>1</v>
      </c>
    </row>
    <row r="1369" spans="1:69" s="214" customFormat="1" ht="12" customHeight="1" x14ac:dyDescent="0.2">
      <c r="A1369" s="239">
        <v>28300431</v>
      </c>
      <c r="B1369" s="240" t="s">
        <v>2967</v>
      </c>
      <c r="C1369" s="200" t="s">
        <v>258</v>
      </c>
      <c r="D1369" s="201" t="s">
        <v>476</v>
      </c>
      <c r="E1369" s="170"/>
      <c r="F1369" s="200"/>
      <c r="G1369" s="201"/>
      <c r="H1369" s="202" t="s">
        <v>1684</v>
      </c>
      <c r="I1369" s="202" t="s">
        <v>476</v>
      </c>
      <c r="J1369" s="202" t="s">
        <v>1684</v>
      </c>
      <c r="K1369" s="202" t="s">
        <v>1684</v>
      </c>
      <c r="L1369" s="202" t="s">
        <v>1685</v>
      </c>
      <c r="M1369" s="202" t="s">
        <v>1685</v>
      </c>
      <c r="N1369" s="202" t="s">
        <v>1684</v>
      </c>
      <c r="O1369" s="167"/>
      <c r="P1369" s="203">
        <v>0</v>
      </c>
      <c r="Q1369" s="203">
        <v>0</v>
      </c>
      <c r="R1369" s="203">
        <v>0</v>
      </c>
      <c r="S1369" s="203">
        <v>0</v>
      </c>
      <c r="T1369" s="203">
        <v>0</v>
      </c>
      <c r="U1369" s="203">
        <v>0</v>
      </c>
      <c r="V1369" s="203">
        <v>0</v>
      </c>
      <c r="W1369" s="203">
        <v>0</v>
      </c>
      <c r="X1369" s="203">
        <v>0</v>
      </c>
      <c r="Y1369" s="203">
        <v>0</v>
      </c>
      <c r="Z1369" s="203">
        <v>0</v>
      </c>
      <c r="AA1369" s="203">
        <v>0</v>
      </c>
      <c r="AB1369" s="203">
        <v>0</v>
      </c>
      <c r="AC1369" s="203"/>
      <c r="AD1369" s="203"/>
      <c r="AE1369" s="203">
        <v>0</v>
      </c>
      <c r="AF1369" s="215" t="s">
        <v>259</v>
      </c>
      <c r="AG1369" s="215"/>
      <c r="AH1369" s="205"/>
      <c r="AI1369" s="205">
        <v>0</v>
      </c>
      <c r="AJ1369" s="205"/>
      <c r="AK1369" s="206"/>
      <c r="AL1369" s="205">
        <v>0</v>
      </c>
      <c r="AM1369" s="207"/>
      <c r="AN1369" s="205"/>
      <c r="AO1369" s="208">
        <v>0</v>
      </c>
      <c r="AP1369" s="205"/>
      <c r="AQ1369" s="210">
        <v>0</v>
      </c>
      <c r="AR1369" s="205"/>
      <c r="AS1369" s="205">
        <v>0</v>
      </c>
      <c r="AT1369" s="205"/>
      <c r="AU1369" s="206"/>
      <c r="AV1369" s="205">
        <v>0</v>
      </c>
      <c r="AW1369" s="207"/>
      <c r="AX1369" s="205"/>
      <c r="AY1369" s="207">
        <v>0</v>
      </c>
      <c r="AZ1369" s="212"/>
      <c r="BA1369" s="404"/>
      <c r="BC1369" s="202" t="str">
        <f t="shared" si="157"/>
        <v/>
      </c>
      <c r="BD1369" s="202" t="str">
        <f t="shared" si="157"/>
        <v>ERB</v>
      </c>
      <c r="BE1369" s="202" t="str">
        <f t="shared" si="157"/>
        <v/>
      </c>
      <c r="BF1369" s="202" t="str">
        <f t="shared" si="157"/>
        <v/>
      </c>
      <c r="BG1369" s="202" t="str">
        <f t="shared" si="160"/>
        <v>NO</v>
      </c>
      <c r="BH1369" s="202" t="str">
        <f t="shared" si="160"/>
        <v>NO</v>
      </c>
      <c r="BI1369" s="202" t="str">
        <f t="shared" si="158"/>
        <v/>
      </c>
      <c r="BK1369" s="202" t="b">
        <f t="shared" si="159"/>
        <v>1</v>
      </c>
      <c r="BL1369" s="202" t="b">
        <f t="shared" si="159"/>
        <v>1</v>
      </c>
      <c r="BM1369" s="202" t="b">
        <f t="shared" si="159"/>
        <v>1</v>
      </c>
      <c r="BN1369" s="202" t="b">
        <f t="shared" si="159"/>
        <v>1</v>
      </c>
      <c r="BO1369" s="202" t="b">
        <f t="shared" si="159"/>
        <v>1</v>
      </c>
      <c r="BP1369" s="202" t="b">
        <f t="shared" si="159"/>
        <v>1</v>
      </c>
      <c r="BQ1369" s="202" t="b">
        <f t="shared" si="159"/>
        <v>1</v>
      </c>
    </row>
    <row r="1370" spans="1:69" s="214" customFormat="1" ht="12" customHeight="1" x14ac:dyDescent="0.2">
      <c r="A1370" s="239">
        <v>28300441</v>
      </c>
      <c r="B1370" s="240" t="s">
        <v>2968</v>
      </c>
      <c r="C1370" s="200" t="s">
        <v>1632</v>
      </c>
      <c r="D1370" s="201" t="s">
        <v>479</v>
      </c>
      <c r="E1370" s="170"/>
      <c r="F1370" s="200"/>
      <c r="G1370" s="201"/>
      <c r="H1370" s="202" t="s">
        <v>1684</v>
      </c>
      <c r="I1370" s="202" t="s">
        <v>1684</v>
      </c>
      <c r="J1370" s="202" t="s">
        <v>1684</v>
      </c>
      <c r="K1370" s="202" t="s">
        <v>1684</v>
      </c>
      <c r="L1370" s="202" t="s">
        <v>1685</v>
      </c>
      <c r="M1370" s="202" t="s">
        <v>479</v>
      </c>
      <c r="N1370" s="202" t="s">
        <v>479</v>
      </c>
      <c r="O1370" s="167"/>
      <c r="P1370" s="203">
        <v>-3653111.77</v>
      </c>
      <c r="Q1370" s="203">
        <v>-3653111.77</v>
      </c>
      <c r="R1370" s="203">
        <v>-3653111.77</v>
      </c>
      <c r="S1370" s="203">
        <v>-3653111.77</v>
      </c>
      <c r="T1370" s="203">
        <v>-3653111.77</v>
      </c>
      <c r="U1370" s="203">
        <v>-3653111.77</v>
      </c>
      <c r="V1370" s="203">
        <v>-3653111.77</v>
      </c>
      <c r="W1370" s="203">
        <v>-3653111.77</v>
      </c>
      <c r="X1370" s="203">
        <v>-3653111.77</v>
      </c>
      <c r="Y1370" s="203">
        <v>-3653111.77</v>
      </c>
      <c r="Z1370" s="203">
        <v>-3653111.77</v>
      </c>
      <c r="AA1370" s="203">
        <v>-3653111.77</v>
      </c>
      <c r="AB1370" s="203">
        <v>-3653111.77</v>
      </c>
      <c r="AC1370" s="203"/>
      <c r="AD1370" s="203"/>
      <c r="AE1370" s="203">
        <v>-3653111.7700000009</v>
      </c>
      <c r="AF1370" s="215"/>
      <c r="AG1370" s="215"/>
      <c r="AH1370" s="205"/>
      <c r="AI1370" s="205"/>
      <c r="AJ1370" s="205"/>
      <c r="AK1370" s="206"/>
      <c r="AL1370" s="205">
        <v>0</v>
      </c>
      <c r="AM1370" s="207"/>
      <c r="AN1370" s="205">
        <v>-3653111.7700000009</v>
      </c>
      <c r="AO1370" s="208">
        <v>-3653111.7700000009</v>
      </c>
      <c r="AP1370" s="205"/>
      <c r="AQ1370" s="210">
        <v>-3653111.77</v>
      </c>
      <c r="AR1370" s="205"/>
      <c r="AS1370" s="205"/>
      <c r="AT1370" s="205"/>
      <c r="AU1370" s="206"/>
      <c r="AV1370" s="205">
        <v>0</v>
      </c>
      <c r="AW1370" s="207"/>
      <c r="AX1370" s="205">
        <v>-3653111.77</v>
      </c>
      <c r="AY1370" s="207">
        <v>-3653111.77</v>
      </c>
      <c r="AZ1370" s="212"/>
      <c r="BA1370" s="404"/>
      <c r="BC1370" s="202" t="str">
        <f t="shared" si="157"/>
        <v/>
      </c>
      <c r="BD1370" s="202" t="str">
        <f t="shared" si="157"/>
        <v/>
      </c>
      <c r="BE1370" s="202" t="str">
        <f t="shared" si="157"/>
        <v/>
      </c>
      <c r="BF1370" s="202" t="str">
        <f t="shared" si="157"/>
        <v/>
      </c>
      <c r="BG1370" s="202" t="str">
        <f t="shared" si="160"/>
        <v>NO</v>
      </c>
      <c r="BH1370" s="202" t="str">
        <f t="shared" si="160"/>
        <v>W/C</v>
      </c>
      <c r="BI1370" s="202" t="str">
        <f t="shared" si="158"/>
        <v>W/C</v>
      </c>
      <c r="BK1370" s="202" t="b">
        <f t="shared" si="159"/>
        <v>1</v>
      </c>
      <c r="BL1370" s="202" t="b">
        <f t="shared" si="159"/>
        <v>1</v>
      </c>
      <c r="BM1370" s="202" t="b">
        <f t="shared" si="159"/>
        <v>1</v>
      </c>
      <c r="BN1370" s="202" t="b">
        <f t="shared" si="159"/>
        <v>1</v>
      </c>
      <c r="BO1370" s="202" t="b">
        <f t="shared" si="159"/>
        <v>1</v>
      </c>
      <c r="BP1370" s="202" t="b">
        <f t="shared" si="159"/>
        <v>1</v>
      </c>
      <c r="BQ1370" s="202" t="b">
        <f t="shared" si="159"/>
        <v>1</v>
      </c>
    </row>
    <row r="1371" spans="1:69" s="214" customFormat="1" ht="12" customHeight="1" x14ac:dyDescent="0.2">
      <c r="A1371" s="239">
        <v>28300501</v>
      </c>
      <c r="B1371" s="240" t="s">
        <v>2969</v>
      </c>
      <c r="C1371" s="200" t="s">
        <v>247</v>
      </c>
      <c r="D1371" s="201" t="s">
        <v>1688</v>
      </c>
      <c r="E1371" s="170"/>
      <c r="F1371" s="200"/>
      <c r="G1371" s="201"/>
      <c r="H1371" s="202" t="s">
        <v>1684</v>
      </c>
      <c r="I1371" s="202" t="s">
        <v>476</v>
      </c>
      <c r="J1371" s="202" t="s">
        <v>477</v>
      </c>
      <c r="K1371" s="202" t="s">
        <v>1684</v>
      </c>
      <c r="L1371" s="202" t="s">
        <v>1685</v>
      </c>
      <c r="M1371" s="202" t="s">
        <v>1685</v>
      </c>
      <c r="N1371" s="202" t="s">
        <v>1684</v>
      </c>
      <c r="O1371" s="167"/>
      <c r="P1371" s="203">
        <v>1070991.8500000001</v>
      </c>
      <c r="Q1371" s="203">
        <v>1065086.6499999999</v>
      </c>
      <c r="R1371" s="203">
        <v>1059181.24</v>
      </c>
      <c r="S1371" s="203">
        <v>1053275.93</v>
      </c>
      <c r="T1371" s="203">
        <v>1047370.63</v>
      </c>
      <c r="U1371" s="203">
        <v>1041465.32</v>
      </c>
      <c r="V1371" s="203">
        <v>1035560.02</v>
      </c>
      <c r="W1371" s="203">
        <v>1029654.71</v>
      </c>
      <c r="X1371" s="203">
        <v>1023749.41</v>
      </c>
      <c r="Y1371" s="203">
        <v>1017844.1</v>
      </c>
      <c r="Z1371" s="203">
        <v>1011938.8</v>
      </c>
      <c r="AA1371" s="203">
        <v>1006033.49</v>
      </c>
      <c r="AB1371" s="203">
        <v>1000128.19</v>
      </c>
      <c r="AC1371" s="203"/>
      <c r="AD1371" s="203"/>
      <c r="AE1371" s="203">
        <v>1035560.0266666667</v>
      </c>
      <c r="AF1371" s="215" t="s">
        <v>245</v>
      </c>
      <c r="AG1371" s="215" t="s">
        <v>1180</v>
      </c>
      <c r="AH1371" s="205"/>
      <c r="AI1371" s="205">
        <v>685437.18165066675</v>
      </c>
      <c r="AJ1371" s="205">
        <v>350122.84501600004</v>
      </c>
      <c r="AK1371" s="206"/>
      <c r="AL1371" s="205">
        <v>1035560.0266666668</v>
      </c>
      <c r="AM1371" s="207"/>
      <c r="AN1371" s="205"/>
      <c r="AO1371" s="208">
        <v>0</v>
      </c>
      <c r="AP1371" s="205"/>
      <c r="AQ1371" s="210">
        <v>1000128.19</v>
      </c>
      <c r="AR1371" s="205"/>
      <c r="AS1371" s="205">
        <v>661984.84896099998</v>
      </c>
      <c r="AT1371" s="205">
        <v>338143.34103900002</v>
      </c>
      <c r="AU1371" s="206"/>
      <c r="AV1371" s="205">
        <v>1000128.19</v>
      </c>
      <c r="AW1371" s="207"/>
      <c r="AX1371" s="205"/>
      <c r="AY1371" s="207">
        <v>0</v>
      </c>
      <c r="AZ1371" s="212"/>
      <c r="BA1371" s="404"/>
      <c r="BC1371" s="202" t="str">
        <f t="shared" si="157"/>
        <v/>
      </c>
      <c r="BD1371" s="202" t="str">
        <f t="shared" si="157"/>
        <v>ERB</v>
      </c>
      <c r="BE1371" s="202" t="str">
        <f t="shared" si="157"/>
        <v>GRB</v>
      </c>
      <c r="BF1371" s="202" t="str">
        <f t="shared" si="157"/>
        <v/>
      </c>
      <c r="BG1371" s="202" t="str">
        <f t="shared" si="160"/>
        <v>NO</v>
      </c>
      <c r="BH1371" s="202" t="str">
        <f t="shared" si="160"/>
        <v>NO</v>
      </c>
      <c r="BI1371" s="202" t="str">
        <f t="shared" si="158"/>
        <v/>
      </c>
      <c r="BK1371" s="202" t="b">
        <f t="shared" si="159"/>
        <v>1</v>
      </c>
      <c r="BL1371" s="202" t="b">
        <f t="shared" si="159"/>
        <v>1</v>
      </c>
      <c r="BM1371" s="202" t="b">
        <f t="shared" si="159"/>
        <v>1</v>
      </c>
      <c r="BN1371" s="202" t="b">
        <f t="shared" si="159"/>
        <v>1</v>
      </c>
      <c r="BO1371" s="202" t="b">
        <f t="shared" si="159"/>
        <v>1</v>
      </c>
      <c r="BP1371" s="202" t="b">
        <f t="shared" si="159"/>
        <v>1</v>
      </c>
      <c r="BQ1371" s="202" t="b">
        <f t="shared" si="159"/>
        <v>1</v>
      </c>
    </row>
    <row r="1372" spans="1:69" s="214" customFormat="1" ht="12" customHeight="1" x14ac:dyDescent="0.2">
      <c r="A1372" s="239">
        <v>28300503</v>
      </c>
      <c r="B1372" s="240" t="s">
        <v>2970</v>
      </c>
      <c r="C1372" s="200" t="s">
        <v>1633</v>
      </c>
      <c r="D1372" s="201" t="s">
        <v>475</v>
      </c>
      <c r="E1372" s="170"/>
      <c r="F1372" s="200"/>
      <c r="G1372" s="201"/>
      <c r="H1372" s="202" t="s">
        <v>475</v>
      </c>
      <c r="I1372" s="202" t="s">
        <v>1684</v>
      </c>
      <c r="J1372" s="202" t="s">
        <v>1684</v>
      </c>
      <c r="K1372" s="202" t="s">
        <v>1684</v>
      </c>
      <c r="L1372" s="202" t="s">
        <v>1685</v>
      </c>
      <c r="M1372" s="202" t="s">
        <v>1685</v>
      </c>
      <c r="N1372" s="202" t="s">
        <v>1684</v>
      </c>
      <c r="O1372" s="167"/>
      <c r="P1372" s="203">
        <v>-4601698.8899999997</v>
      </c>
      <c r="Q1372" s="203">
        <v>-4589261.8499999996</v>
      </c>
      <c r="R1372" s="203">
        <v>-4576824.8099999996</v>
      </c>
      <c r="S1372" s="203">
        <v>-4564387.7699999996</v>
      </c>
      <c r="T1372" s="203">
        <v>-4551950.7300000004</v>
      </c>
      <c r="U1372" s="203">
        <v>-4539513.6900000004</v>
      </c>
      <c r="V1372" s="203">
        <v>-4527076.6500000004</v>
      </c>
      <c r="W1372" s="203">
        <v>-4514639.6100000003</v>
      </c>
      <c r="X1372" s="203">
        <v>-4502202.57</v>
      </c>
      <c r="Y1372" s="203">
        <v>-4489765.53</v>
      </c>
      <c r="Z1372" s="203">
        <v>-4477328.49</v>
      </c>
      <c r="AA1372" s="203">
        <v>-4464891.45</v>
      </c>
      <c r="AB1372" s="203">
        <v>-4452454.41</v>
      </c>
      <c r="AC1372" s="203"/>
      <c r="AD1372" s="203"/>
      <c r="AE1372" s="203">
        <v>-4527076.6500000004</v>
      </c>
      <c r="AF1372" s="270"/>
      <c r="AG1372" s="270"/>
      <c r="AH1372" s="205">
        <v>-4527076.6500000004</v>
      </c>
      <c r="AI1372" s="205"/>
      <c r="AJ1372" s="205"/>
      <c r="AK1372" s="206"/>
      <c r="AL1372" s="205">
        <v>0</v>
      </c>
      <c r="AM1372" s="207"/>
      <c r="AN1372" s="205"/>
      <c r="AO1372" s="208">
        <v>0</v>
      </c>
      <c r="AP1372" s="205"/>
      <c r="AQ1372" s="210">
        <v>-4452454.41</v>
      </c>
      <c r="AR1372" s="205">
        <v>-4452454.41</v>
      </c>
      <c r="AS1372" s="205"/>
      <c r="AT1372" s="205"/>
      <c r="AU1372" s="206"/>
      <c r="AV1372" s="205">
        <v>0</v>
      </c>
      <c r="AW1372" s="207"/>
      <c r="AX1372" s="205"/>
      <c r="AY1372" s="207">
        <v>0</v>
      </c>
      <c r="AZ1372" s="212"/>
      <c r="BA1372" s="404"/>
      <c r="BC1372" s="202" t="str">
        <f t="shared" si="157"/>
        <v>AIC</v>
      </c>
      <c r="BD1372" s="202" t="str">
        <f t="shared" si="157"/>
        <v/>
      </c>
      <c r="BE1372" s="202" t="str">
        <f t="shared" si="157"/>
        <v/>
      </c>
      <c r="BF1372" s="202" t="str">
        <f t="shared" si="157"/>
        <v/>
      </c>
      <c r="BG1372" s="202" t="str">
        <f t="shared" si="160"/>
        <v>NO</v>
      </c>
      <c r="BH1372" s="202" t="str">
        <f t="shared" si="160"/>
        <v>NO</v>
      </c>
      <c r="BI1372" s="202" t="str">
        <f t="shared" si="158"/>
        <v/>
      </c>
      <c r="BK1372" s="202" t="b">
        <f t="shared" si="159"/>
        <v>1</v>
      </c>
      <c r="BL1372" s="202" t="b">
        <f t="shared" si="159"/>
        <v>1</v>
      </c>
      <c r="BM1372" s="202" t="b">
        <f t="shared" si="159"/>
        <v>1</v>
      </c>
      <c r="BN1372" s="202" t="b">
        <f t="shared" si="159"/>
        <v>1</v>
      </c>
      <c r="BO1372" s="202" t="b">
        <f t="shared" si="159"/>
        <v>1</v>
      </c>
      <c r="BP1372" s="202" t="b">
        <f t="shared" si="159"/>
        <v>1</v>
      </c>
      <c r="BQ1372" s="202" t="b">
        <f t="shared" si="159"/>
        <v>1</v>
      </c>
    </row>
    <row r="1373" spans="1:69" s="214" customFormat="1" ht="12" customHeight="1" x14ac:dyDescent="0.2">
      <c r="A1373" s="239">
        <v>28300511</v>
      </c>
      <c r="B1373" s="240" t="s">
        <v>2971</v>
      </c>
      <c r="C1373" s="200" t="s">
        <v>1634</v>
      </c>
      <c r="D1373" s="201" t="s">
        <v>478</v>
      </c>
      <c r="E1373" s="170"/>
      <c r="F1373" s="200"/>
      <c r="G1373" s="201"/>
      <c r="H1373" s="202" t="s">
        <v>1684</v>
      </c>
      <c r="I1373" s="202" t="s">
        <v>1684</v>
      </c>
      <c r="J1373" s="202" t="s">
        <v>1684</v>
      </c>
      <c r="K1373" s="202" t="s">
        <v>478</v>
      </c>
      <c r="L1373" s="202" t="s">
        <v>1685</v>
      </c>
      <c r="M1373" s="202" t="s">
        <v>1685</v>
      </c>
      <c r="N1373" s="202" t="s">
        <v>1684</v>
      </c>
      <c r="O1373" s="237"/>
      <c r="P1373" s="203">
        <v>-725412.24</v>
      </c>
      <c r="Q1373" s="203">
        <v>-725412.24</v>
      </c>
      <c r="R1373" s="203">
        <v>-725412.24</v>
      </c>
      <c r="S1373" s="203">
        <v>-725412.24</v>
      </c>
      <c r="T1373" s="203">
        <v>-725412.24</v>
      </c>
      <c r="U1373" s="203">
        <v>-725412.24</v>
      </c>
      <c r="V1373" s="203">
        <v>-725412.24</v>
      </c>
      <c r="W1373" s="203">
        <v>-725412.24</v>
      </c>
      <c r="X1373" s="203">
        <v>-725412.24</v>
      </c>
      <c r="Y1373" s="203">
        <v>-725412.24</v>
      </c>
      <c r="Z1373" s="203">
        <v>-725412.24</v>
      </c>
      <c r="AA1373" s="203">
        <v>-725412.24</v>
      </c>
      <c r="AB1373" s="203">
        <v>-725412.24</v>
      </c>
      <c r="AC1373" s="203"/>
      <c r="AD1373" s="203"/>
      <c r="AE1373" s="203">
        <v>-725412.24000000011</v>
      </c>
      <c r="AF1373" s="270"/>
      <c r="AG1373" s="271"/>
      <c r="AH1373" s="205"/>
      <c r="AI1373" s="205"/>
      <c r="AJ1373" s="205"/>
      <c r="AK1373" s="206">
        <v>-725412.24000000011</v>
      </c>
      <c r="AL1373" s="205">
        <v>-725412.24000000011</v>
      </c>
      <c r="AM1373" s="207"/>
      <c r="AN1373" s="205"/>
      <c r="AO1373" s="208">
        <v>0</v>
      </c>
      <c r="AP1373" s="205"/>
      <c r="AQ1373" s="210">
        <v>-725412.24</v>
      </c>
      <c r="AR1373" s="205"/>
      <c r="AS1373" s="205"/>
      <c r="AT1373" s="205"/>
      <c r="AU1373" s="206">
        <v>-725412.24</v>
      </c>
      <c r="AV1373" s="205">
        <v>-725412.24</v>
      </c>
      <c r="AW1373" s="207"/>
      <c r="AX1373" s="205"/>
      <c r="AY1373" s="207">
        <v>0</v>
      </c>
      <c r="AZ1373" s="212" t="s">
        <v>4907</v>
      </c>
      <c r="BA1373" s="404"/>
      <c r="BC1373" s="202" t="str">
        <f t="shared" si="157"/>
        <v/>
      </c>
      <c r="BD1373" s="202" t="str">
        <f t="shared" si="157"/>
        <v/>
      </c>
      <c r="BE1373" s="202" t="str">
        <f t="shared" si="157"/>
        <v/>
      </c>
      <c r="BF1373" s="202" t="str">
        <f t="shared" si="157"/>
        <v>Non-Op</v>
      </c>
      <c r="BG1373" s="202" t="str">
        <f t="shared" si="160"/>
        <v>NO</v>
      </c>
      <c r="BH1373" s="202" t="str">
        <f t="shared" si="160"/>
        <v>NO</v>
      </c>
      <c r="BI1373" s="202" t="str">
        <f t="shared" si="158"/>
        <v/>
      </c>
      <c r="BK1373" s="202" t="b">
        <f t="shared" si="159"/>
        <v>1</v>
      </c>
      <c r="BL1373" s="202" t="b">
        <f t="shared" si="159"/>
        <v>1</v>
      </c>
      <c r="BM1373" s="202" t="b">
        <f t="shared" si="159"/>
        <v>1</v>
      </c>
      <c r="BN1373" s="202" t="b">
        <f t="shared" si="159"/>
        <v>1</v>
      </c>
      <c r="BO1373" s="202" t="b">
        <f t="shared" si="159"/>
        <v>1</v>
      </c>
      <c r="BP1373" s="202" t="b">
        <f t="shared" si="159"/>
        <v>1</v>
      </c>
      <c r="BQ1373" s="202" t="b">
        <f t="shared" si="159"/>
        <v>1</v>
      </c>
    </row>
    <row r="1374" spans="1:69" s="214" customFormat="1" ht="12" customHeight="1" x14ac:dyDescent="0.25">
      <c r="A1374" s="239">
        <v>28300541</v>
      </c>
      <c r="B1374" s="240" t="s">
        <v>4977</v>
      </c>
      <c r="C1374" s="465" t="s">
        <v>1635</v>
      </c>
      <c r="D1374" s="201" t="s">
        <v>479</v>
      </c>
      <c r="E1374" s="170" t="s">
        <v>4867</v>
      </c>
      <c r="F1374" s="466">
        <v>43237</v>
      </c>
      <c r="G1374" s="201"/>
      <c r="H1374" s="202" t="s">
        <v>1684</v>
      </c>
      <c r="I1374" s="202"/>
      <c r="J1374" s="202" t="s">
        <v>1684</v>
      </c>
      <c r="K1374" s="202"/>
      <c r="L1374" s="202" t="s">
        <v>1685</v>
      </c>
      <c r="M1374" s="202" t="s">
        <v>479</v>
      </c>
      <c r="N1374" s="202" t="s">
        <v>479</v>
      </c>
      <c r="O1374" s="237"/>
      <c r="P1374" s="203"/>
      <c r="Q1374" s="203"/>
      <c r="R1374" s="203"/>
      <c r="S1374" s="203"/>
      <c r="T1374" s="203"/>
      <c r="U1374" s="203">
        <v>-153314.49</v>
      </c>
      <c r="V1374" s="203">
        <v>159441.35</v>
      </c>
      <c r="W1374" s="203">
        <v>-152797.97</v>
      </c>
      <c r="X1374" s="203">
        <v>-161643.20000000001</v>
      </c>
      <c r="Y1374" s="203">
        <v>-158321.51</v>
      </c>
      <c r="Z1374" s="203">
        <v>-154999.81</v>
      </c>
      <c r="AA1374" s="203">
        <v>-151678.12</v>
      </c>
      <c r="AB1374" s="203">
        <v>-148356.43</v>
      </c>
      <c r="AC1374" s="203"/>
      <c r="AD1374" s="203"/>
      <c r="AE1374" s="203">
        <v>-70624.330416666664</v>
      </c>
      <c r="AF1374" s="215"/>
      <c r="AG1374" s="215"/>
      <c r="AH1374" s="205"/>
      <c r="AI1374" s="205"/>
      <c r="AJ1374" s="205"/>
      <c r="AK1374" s="206"/>
      <c r="AL1374" s="205">
        <v>0</v>
      </c>
      <c r="AM1374" s="207"/>
      <c r="AN1374" s="205">
        <v>-70624.330416666664</v>
      </c>
      <c r="AO1374" s="208">
        <v>-70624.330416666664</v>
      </c>
      <c r="AP1374" s="205"/>
      <c r="AQ1374" s="210">
        <v>-148356.43</v>
      </c>
      <c r="AR1374" s="205"/>
      <c r="AS1374" s="205"/>
      <c r="AT1374" s="205"/>
      <c r="AU1374" s="206"/>
      <c r="AV1374" s="205">
        <v>0</v>
      </c>
      <c r="AW1374" s="207"/>
      <c r="AX1374" s="205">
        <v>-148356.43</v>
      </c>
      <c r="AY1374" s="207">
        <v>-148356.43</v>
      </c>
      <c r="AZ1374" s="212"/>
      <c r="BA1374" s="404"/>
      <c r="BC1374" s="202" t="str">
        <f t="shared" ref="BC1374:BD1396" si="161">IF(VALUE(AR1374),BC$7,IF(ISBLANK(AR1374),"",BC$7))</f>
        <v/>
      </c>
      <c r="BD1374" s="202"/>
      <c r="BE1374" s="202" t="str">
        <f t="shared" ref="BE1374:BF1396" si="162">IF(VALUE(AT1374),BE$7,IF(ISBLANK(AT1374),"",BE$7))</f>
        <v/>
      </c>
      <c r="BF1374" s="202"/>
      <c r="BG1374" s="202" t="str">
        <f t="shared" si="160"/>
        <v>NO</v>
      </c>
      <c r="BH1374" s="202" t="str">
        <f t="shared" si="160"/>
        <v>W/C</v>
      </c>
      <c r="BI1374" s="202" t="str">
        <f t="shared" si="158"/>
        <v>W/C</v>
      </c>
      <c r="BK1374" s="202" t="b">
        <f t="shared" si="159"/>
        <v>1</v>
      </c>
      <c r="BL1374" s="202" t="b">
        <f t="shared" si="159"/>
        <v>1</v>
      </c>
      <c r="BM1374" s="202" t="b">
        <f t="shared" si="159"/>
        <v>1</v>
      </c>
      <c r="BN1374" s="202" t="b">
        <f t="shared" si="159"/>
        <v>1</v>
      </c>
      <c r="BO1374" s="202" t="b">
        <f t="shared" si="159"/>
        <v>1</v>
      </c>
      <c r="BP1374" s="202" t="b">
        <f t="shared" si="159"/>
        <v>1</v>
      </c>
      <c r="BQ1374" s="202" t="b">
        <f t="shared" si="159"/>
        <v>1</v>
      </c>
    </row>
    <row r="1375" spans="1:69" s="214" customFormat="1" ht="12" customHeight="1" x14ac:dyDescent="0.2">
      <c r="A1375" s="239">
        <v>28300561</v>
      </c>
      <c r="B1375" s="240" t="s">
        <v>2972</v>
      </c>
      <c r="C1375" s="200" t="s">
        <v>267</v>
      </c>
      <c r="D1375" s="201" t="s">
        <v>476</v>
      </c>
      <c r="E1375" s="170"/>
      <c r="F1375" s="200"/>
      <c r="G1375" s="201"/>
      <c r="H1375" s="202" t="s">
        <v>1684</v>
      </c>
      <c r="I1375" s="202" t="s">
        <v>476</v>
      </c>
      <c r="J1375" s="202" t="s">
        <v>1684</v>
      </c>
      <c r="K1375" s="202" t="s">
        <v>1684</v>
      </c>
      <c r="L1375" s="202" t="s">
        <v>1685</v>
      </c>
      <c r="M1375" s="202" t="s">
        <v>1685</v>
      </c>
      <c r="N1375" s="202" t="s">
        <v>1684</v>
      </c>
      <c r="O1375" s="237"/>
      <c r="P1375" s="203">
        <v>-12772442.1</v>
      </c>
      <c r="Q1375" s="203">
        <v>-12726275.949999999</v>
      </c>
      <c r="R1375" s="203">
        <v>-12680109.800000001</v>
      </c>
      <c r="S1375" s="203">
        <v>-12633943.66</v>
      </c>
      <c r="T1375" s="203">
        <v>-12587777.51</v>
      </c>
      <c r="U1375" s="203">
        <v>-12541611.359999999</v>
      </c>
      <c r="V1375" s="203">
        <v>-12495445.210000001</v>
      </c>
      <c r="W1375" s="203">
        <v>-12449279.060000001</v>
      </c>
      <c r="X1375" s="203">
        <v>-12403112.91</v>
      </c>
      <c r="Y1375" s="203">
        <v>-12356946.77</v>
      </c>
      <c r="Z1375" s="203">
        <v>-12310780.619999999</v>
      </c>
      <c r="AA1375" s="203">
        <v>-12264614.470000001</v>
      </c>
      <c r="AB1375" s="203">
        <v>-12218448.32</v>
      </c>
      <c r="AC1375" s="203"/>
      <c r="AD1375" s="203"/>
      <c r="AE1375" s="203">
        <v>-12495445.210833333</v>
      </c>
      <c r="AF1375" s="215" t="s">
        <v>268</v>
      </c>
      <c r="AG1375" s="215"/>
      <c r="AH1375" s="205"/>
      <c r="AI1375" s="205">
        <v>-12495445.210833333</v>
      </c>
      <c r="AJ1375" s="205"/>
      <c r="AK1375" s="206"/>
      <c r="AL1375" s="205">
        <v>-12495445.210833333</v>
      </c>
      <c r="AM1375" s="207"/>
      <c r="AN1375" s="205"/>
      <c r="AO1375" s="208">
        <v>0</v>
      </c>
      <c r="AP1375" s="205"/>
      <c r="AQ1375" s="210">
        <v>-12218448.32</v>
      </c>
      <c r="AR1375" s="205"/>
      <c r="AS1375" s="205">
        <v>-12218448.32</v>
      </c>
      <c r="AT1375" s="205"/>
      <c r="AU1375" s="206"/>
      <c r="AV1375" s="205">
        <v>-12218448.32</v>
      </c>
      <c r="AW1375" s="207"/>
      <c r="AX1375" s="205"/>
      <c r="AY1375" s="207">
        <v>0</v>
      </c>
      <c r="AZ1375" s="212"/>
      <c r="BA1375" s="404"/>
      <c r="BC1375" s="202" t="str">
        <f t="shared" si="161"/>
        <v/>
      </c>
      <c r="BD1375" s="202" t="str">
        <f t="shared" si="161"/>
        <v>ERB</v>
      </c>
      <c r="BE1375" s="202" t="str">
        <f t="shared" si="162"/>
        <v/>
      </c>
      <c r="BF1375" s="202" t="str">
        <f t="shared" si="162"/>
        <v/>
      </c>
      <c r="BG1375" s="202" t="str">
        <f t="shared" si="160"/>
        <v>NO</v>
      </c>
      <c r="BH1375" s="202" t="str">
        <f t="shared" si="160"/>
        <v>NO</v>
      </c>
      <c r="BI1375" s="202" t="str">
        <f t="shared" si="158"/>
        <v/>
      </c>
      <c r="BK1375" s="202" t="b">
        <f t="shared" si="159"/>
        <v>1</v>
      </c>
      <c r="BL1375" s="202" t="b">
        <f t="shared" si="159"/>
        <v>1</v>
      </c>
      <c r="BM1375" s="202" t="b">
        <f t="shared" si="159"/>
        <v>1</v>
      </c>
      <c r="BN1375" s="202" t="b">
        <f t="shared" si="159"/>
        <v>1</v>
      </c>
      <c r="BO1375" s="202" t="b">
        <f t="shared" si="159"/>
        <v>1</v>
      </c>
      <c r="BP1375" s="202" t="b">
        <f t="shared" si="159"/>
        <v>1</v>
      </c>
      <c r="BQ1375" s="202" t="b">
        <f t="shared" si="159"/>
        <v>1</v>
      </c>
    </row>
    <row r="1376" spans="1:69" s="214" customFormat="1" ht="12" customHeight="1" x14ac:dyDescent="0.2">
      <c r="A1376" s="239">
        <v>28300581</v>
      </c>
      <c r="B1376" s="240" t="s">
        <v>2973</v>
      </c>
      <c r="C1376" s="200" t="s">
        <v>1636</v>
      </c>
      <c r="D1376" s="201" t="s">
        <v>479</v>
      </c>
      <c r="E1376" s="170"/>
      <c r="F1376" s="200"/>
      <c r="G1376" s="201"/>
      <c r="H1376" s="202" t="s">
        <v>1684</v>
      </c>
      <c r="I1376" s="202" t="s">
        <v>1684</v>
      </c>
      <c r="J1376" s="202" t="s">
        <v>1684</v>
      </c>
      <c r="K1376" s="202" t="s">
        <v>1684</v>
      </c>
      <c r="L1376" s="202" t="s">
        <v>1685</v>
      </c>
      <c r="M1376" s="202" t="s">
        <v>479</v>
      </c>
      <c r="N1376" s="202" t="s">
        <v>479</v>
      </c>
      <c r="O1376" s="167"/>
      <c r="P1376" s="203">
        <v>-9973614.6300000008</v>
      </c>
      <c r="Q1376" s="203">
        <v>-9626338.8599999994</v>
      </c>
      <c r="R1376" s="203">
        <v>-8761385.8300000001</v>
      </c>
      <c r="S1376" s="203">
        <v>-8077597.7599999998</v>
      </c>
      <c r="T1376" s="203">
        <v>-7397152.3600000003</v>
      </c>
      <c r="U1376" s="203">
        <v>-7265250.7199999997</v>
      </c>
      <c r="V1376" s="203">
        <v>-7650251.6500000004</v>
      </c>
      <c r="W1376" s="203">
        <v>-7472491.6600000001</v>
      </c>
      <c r="X1376" s="203">
        <v>-7347455.7300000004</v>
      </c>
      <c r="Y1376" s="203">
        <v>-7699915.8700000001</v>
      </c>
      <c r="Z1376" s="203">
        <v>-8156811.5</v>
      </c>
      <c r="AA1376" s="203">
        <v>-7961214.2599999998</v>
      </c>
      <c r="AB1376" s="203">
        <v>-8713338.0899999999</v>
      </c>
      <c r="AC1376" s="203"/>
      <c r="AD1376" s="203"/>
      <c r="AE1376" s="203">
        <v>-8063278.5466666669</v>
      </c>
      <c r="AF1376" s="215"/>
      <c r="AG1376" s="215"/>
      <c r="AH1376" s="205"/>
      <c r="AI1376" s="205"/>
      <c r="AJ1376" s="205"/>
      <c r="AK1376" s="206"/>
      <c r="AL1376" s="205">
        <v>0</v>
      </c>
      <c r="AM1376" s="207"/>
      <c r="AN1376" s="205">
        <v>-8063278.5466666669</v>
      </c>
      <c r="AO1376" s="208">
        <v>-8063278.5466666669</v>
      </c>
      <c r="AP1376" s="205"/>
      <c r="AQ1376" s="210">
        <v>-8713338.0899999999</v>
      </c>
      <c r="AR1376" s="205"/>
      <c r="AS1376" s="205"/>
      <c r="AT1376" s="205"/>
      <c r="AU1376" s="206"/>
      <c r="AV1376" s="205">
        <v>0</v>
      </c>
      <c r="AW1376" s="207"/>
      <c r="AX1376" s="205">
        <v>-8713338.0899999999</v>
      </c>
      <c r="AY1376" s="207">
        <v>-8713338.0899999999</v>
      </c>
      <c r="AZ1376" s="212"/>
      <c r="BA1376" s="404"/>
      <c r="BC1376" s="202" t="str">
        <f t="shared" si="161"/>
        <v/>
      </c>
      <c r="BD1376" s="202" t="str">
        <f t="shared" si="161"/>
        <v/>
      </c>
      <c r="BE1376" s="202" t="str">
        <f t="shared" si="162"/>
        <v/>
      </c>
      <c r="BF1376" s="202" t="str">
        <f t="shared" si="162"/>
        <v/>
      </c>
      <c r="BG1376" s="202" t="str">
        <f t="shared" si="160"/>
        <v>NO</v>
      </c>
      <c r="BH1376" s="202" t="str">
        <f t="shared" si="160"/>
        <v>W/C</v>
      </c>
      <c r="BI1376" s="202" t="str">
        <f t="shared" si="158"/>
        <v>W/C</v>
      </c>
      <c r="BK1376" s="202" t="b">
        <f t="shared" si="159"/>
        <v>1</v>
      </c>
      <c r="BL1376" s="202" t="b">
        <f t="shared" si="159"/>
        <v>1</v>
      </c>
      <c r="BM1376" s="202" t="b">
        <f t="shared" si="159"/>
        <v>1</v>
      </c>
      <c r="BN1376" s="202" t="b">
        <f t="shared" si="159"/>
        <v>1</v>
      </c>
      <c r="BO1376" s="202" t="b">
        <f t="shared" si="159"/>
        <v>1</v>
      </c>
      <c r="BP1376" s="202" t="b">
        <f t="shared" si="159"/>
        <v>1</v>
      </c>
      <c r="BQ1376" s="202" t="b">
        <f t="shared" si="159"/>
        <v>1</v>
      </c>
    </row>
    <row r="1377" spans="1:69" s="214" customFormat="1" ht="12" customHeight="1" x14ac:dyDescent="0.2">
      <c r="A1377" s="239">
        <v>28300651</v>
      </c>
      <c r="B1377" s="240" t="s">
        <v>2974</v>
      </c>
      <c r="C1377" s="200" t="s">
        <v>254</v>
      </c>
      <c r="D1377" s="201" t="s">
        <v>476</v>
      </c>
      <c r="E1377" s="170"/>
      <c r="F1377" s="200"/>
      <c r="G1377" s="201"/>
      <c r="H1377" s="202" t="s">
        <v>1684</v>
      </c>
      <c r="I1377" s="202" t="s">
        <v>476</v>
      </c>
      <c r="J1377" s="202" t="s">
        <v>1684</v>
      </c>
      <c r="K1377" s="202" t="s">
        <v>1684</v>
      </c>
      <c r="L1377" s="202" t="s">
        <v>1685</v>
      </c>
      <c r="M1377" s="202" t="s">
        <v>1685</v>
      </c>
      <c r="N1377" s="202" t="s">
        <v>1684</v>
      </c>
      <c r="O1377" s="167"/>
      <c r="P1377" s="203">
        <v>-6825557.1399999997</v>
      </c>
      <c r="Q1377" s="203">
        <v>-6711797.8600000003</v>
      </c>
      <c r="R1377" s="203">
        <v>-6598038.5700000003</v>
      </c>
      <c r="S1377" s="203">
        <v>-6484279.29</v>
      </c>
      <c r="T1377" s="203">
        <v>-6370520</v>
      </c>
      <c r="U1377" s="203">
        <v>-6256760.7199999997</v>
      </c>
      <c r="V1377" s="203">
        <v>-6143001.4299999997</v>
      </c>
      <c r="W1377" s="203">
        <v>-6029242.1500000004</v>
      </c>
      <c r="X1377" s="203">
        <v>-5908976.8899999997</v>
      </c>
      <c r="Y1377" s="203">
        <v>-5795217.6100000003</v>
      </c>
      <c r="Z1377" s="203">
        <v>-5681458.3200000003</v>
      </c>
      <c r="AA1377" s="203">
        <v>-5567699.04</v>
      </c>
      <c r="AB1377" s="203">
        <v>-5453010.3300000001</v>
      </c>
      <c r="AC1377" s="203"/>
      <c r="AD1377" s="203"/>
      <c r="AE1377" s="203">
        <v>-6140522.9679166665</v>
      </c>
      <c r="AF1377" s="215" t="s">
        <v>255</v>
      </c>
      <c r="AG1377" s="215"/>
      <c r="AH1377" s="205"/>
      <c r="AI1377" s="205">
        <v>-6140522.9679166665</v>
      </c>
      <c r="AJ1377" s="205"/>
      <c r="AK1377" s="206"/>
      <c r="AL1377" s="205">
        <v>-6140522.9679166665</v>
      </c>
      <c r="AM1377" s="207"/>
      <c r="AN1377" s="205"/>
      <c r="AO1377" s="208">
        <v>0</v>
      </c>
      <c r="AP1377" s="205"/>
      <c r="AQ1377" s="210">
        <v>-5453010.3300000001</v>
      </c>
      <c r="AR1377" s="205"/>
      <c r="AS1377" s="205">
        <v>-5453010.3300000001</v>
      </c>
      <c r="AT1377" s="205"/>
      <c r="AU1377" s="206"/>
      <c r="AV1377" s="205">
        <v>-5453010.3300000001</v>
      </c>
      <c r="AW1377" s="207"/>
      <c r="AX1377" s="205"/>
      <c r="AY1377" s="207">
        <v>0</v>
      </c>
      <c r="AZ1377" s="212"/>
      <c r="BA1377" s="404"/>
      <c r="BC1377" s="202" t="str">
        <f t="shared" si="161"/>
        <v/>
      </c>
      <c r="BD1377" s="202" t="str">
        <f t="shared" si="161"/>
        <v>ERB</v>
      </c>
      <c r="BE1377" s="202" t="str">
        <f t="shared" si="162"/>
        <v/>
      </c>
      <c r="BF1377" s="202" t="str">
        <f t="shared" si="162"/>
        <v/>
      </c>
      <c r="BG1377" s="202" t="str">
        <f t="shared" si="160"/>
        <v>NO</v>
      </c>
      <c r="BH1377" s="202" t="str">
        <f t="shared" si="160"/>
        <v>NO</v>
      </c>
      <c r="BI1377" s="202" t="str">
        <f t="shared" si="158"/>
        <v/>
      </c>
      <c r="BK1377" s="202" t="b">
        <f t="shared" si="159"/>
        <v>1</v>
      </c>
      <c r="BL1377" s="202" t="b">
        <f t="shared" si="159"/>
        <v>1</v>
      </c>
      <c r="BM1377" s="202" t="b">
        <f t="shared" si="159"/>
        <v>1</v>
      </c>
      <c r="BN1377" s="202" t="b">
        <f t="shared" si="159"/>
        <v>1</v>
      </c>
      <c r="BO1377" s="202" t="b">
        <f t="shared" si="159"/>
        <v>1</v>
      </c>
      <c r="BP1377" s="202" t="b">
        <f t="shared" si="159"/>
        <v>1</v>
      </c>
      <c r="BQ1377" s="202" t="b">
        <f t="shared" si="159"/>
        <v>1</v>
      </c>
    </row>
    <row r="1378" spans="1:69" s="214" customFormat="1" ht="12" customHeight="1" x14ac:dyDescent="0.2">
      <c r="A1378" s="239">
        <v>28300661</v>
      </c>
      <c r="B1378" s="240" t="s">
        <v>2975</v>
      </c>
      <c r="C1378" s="200" t="s">
        <v>265</v>
      </c>
      <c r="D1378" s="201" t="s">
        <v>476</v>
      </c>
      <c r="E1378" s="170"/>
      <c r="F1378" s="200"/>
      <c r="G1378" s="201"/>
      <c r="H1378" s="202" t="s">
        <v>1684</v>
      </c>
      <c r="I1378" s="202" t="s">
        <v>476</v>
      </c>
      <c r="J1378" s="202" t="s">
        <v>1684</v>
      </c>
      <c r="K1378" s="202" t="s">
        <v>1684</v>
      </c>
      <c r="L1378" s="202" t="s">
        <v>1685</v>
      </c>
      <c r="M1378" s="202" t="s">
        <v>1685</v>
      </c>
      <c r="N1378" s="202" t="s">
        <v>1684</v>
      </c>
      <c r="O1378" s="167"/>
      <c r="P1378" s="203">
        <v>-7262635.4500000002</v>
      </c>
      <c r="Q1378" s="203">
        <v>-7212147.04</v>
      </c>
      <c r="R1378" s="203">
        <v>-7161658.6299999999</v>
      </c>
      <c r="S1378" s="203">
        <v>-7111170.2199999997</v>
      </c>
      <c r="T1378" s="203">
        <v>-7060681.8099999996</v>
      </c>
      <c r="U1378" s="203">
        <v>-7010193.4000000004</v>
      </c>
      <c r="V1378" s="203">
        <v>-6959704.9900000002</v>
      </c>
      <c r="W1378" s="203">
        <v>-6909216.5800000001</v>
      </c>
      <c r="X1378" s="203">
        <v>-6858728.1699999999</v>
      </c>
      <c r="Y1378" s="203">
        <v>-6808239.7599999998</v>
      </c>
      <c r="Z1378" s="203">
        <v>-6757751.3499999996</v>
      </c>
      <c r="AA1378" s="203">
        <v>-6707262.9400000004</v>
      </c>
      <c r="AB1378" s="203">
        <v>-6656774.5300000003</v>
      </c>
      <c r="AC1378" s="203"/>
      <c r="AD1378" s="203"/>
      <c r="AE1378" s="203">
        <v>-6959704.9899999993</v>
      </c>
      <c r="AF1378" s="215" t="s">
        <v>266</v>
      </c>
      <c r="AG1378" s="215"/>
      <c r="AH1378" s="205"/>
      <c r="AI1378" s="205">
        <v>-6959704.9899999993</v>
      </c>
      <c r="AJ1378" s="205"/>
      <c r="AK1378" s="206"/>
      <c r="AL1378" s="205">
        <v>-6959704.9899999993</v>
      </c>
      <c r="AM1378" s="207"/>
      <c r="AN1378" s="205"/>
      <c r="AO1378" s="208">
        <v>0</v>
      </c>
      <c r="AP1378" s="205"/>
      <c r="AQ1378" s="210">
        <v>-6656774.5300000003</v>
      </c>
      <c r="AR1378" s="205"/>
      <c r="AS1378" s="205">
        <v>-6656774.5300000003</v>
      </c>
      <c r="AT1378" s="205"/>
      <c r="AU1378" s="206"/>
      <c r="AV1378" s="205">
        <v>-6656774.5300000003</v>
      </c>
      <c r="AW1378" s="207"/>
      <c r="AX1378" s="205"/>
      <c r="AY1378" s="207">
        <v>0</v>
      </c>
      <c r="AZ1378" s="212"/>
      <c r="BA1378" s="404"/>
      <c r="BC1378" s="202" t="str">
        <f t="shared" si="161"/>
        <v/>
      </c>
      <c r="BD1378" s="202" t="str">
        <f t="shared" si="161"/>
        <v>ERB</v>
      </c>
      <c r="BE1378" s="202" t="str">
        <f t="shared" si="162"/>
        <v/>
      </c>
      <c r="BF1378" s="202" t="str">
        <f t="shared" si="162"/>
        <v/>
      </c>
      <c r="BG1378" s="202" t="str">
        <f t="shared" si="160"/>
        <v>NO</v>
      </c>
      <c r="BH1378" s="202" t="str">
        <f t="shared" si="160"/>
        <v>NO</v>
      </c>
      <c r="BI1378" s="202" t="str">
        <f t="shared" si="158"/>
        <v/>
      </c>
      <c r="BK1378" s="202" t="b">
        <f t="shared" si="159"/>
        <v>1</v>
      </c>
      <c r="BL1378" s="202" t="b">
        <f t="shared" si="159"/>
        <v>1</v>
      </c>
      <c r="BM1378" s="202" t="b">
        <f t="shared" si="159"/>
        <v>1</v>
      </c>
      <c r="BN1378" s="202" t="b">
        <f t="shared" si="159"/>
        <v>1</v>
      </c>
      <c r="BO1378" s="202" t="b">
        <f t="shared" si="159"/>
        <v>1</v>
      </c>
      <c r="BP1378" s="202" t="b">
        <f t="shared" si="159"/>
        <v>1</v>
      </c>
      <c r="BQ1378" s="202" t="b">
        <f t="shared" si="159"/>
        <v>1</v>
      </c>
    </row>
    <row r="1379" spans="1:69" s="214" customFormat="1" ht="12" customHeight="1" x14ac:dyDescent="0.2">
      <c r="A1379" s="239">
        <v>28300721</v>
      </c>
      <c r="B1379" s="240" t="s">
        <v>2976</v>
      </c>
      <c r="C1379" s="200" t="s">
        <v>271</v>
      </c>
      <c r="D1379" s="201" t="s">
        <v>476</v>
      </c>
      <c r="E1379" s="170"/>
      <c r="F1379" s="200"/>
      <c r="G1379" s="201"/>
      <c r="H1379" s="202" t="s">
        <v>1684</v>
      </c>
      <c r="I1379" s="202" t="s">
        <v>476</v>
      </c>
      <c r="J1379" s="202" t="s">
        <v>1684</v>
      </c>
      <c r="K1379" s="202" t="s">
        <v>1684</v>
      </c>
      <c r="L1379" s="202" t="s">
        <v>1685</v>
      </c>
      <c r="M1379" s="202" t="s">
        <v>1685</v>
      </c>
      <c r="N1379" s="202" t="s">
        <v>1684</v>
      </c>
      <c r="O1379" s="167"/>
      <c r="P1379" s="203">
        <v>0</v>
      </c>
      <c r="Q1379" s="203">
        <v>0</v>
      </c>
      <c r="R1379" s="203">
        <v>0</v>
      </c>
      <c r="S1379" s="203">
        <v>0</v>
      </c>
      <c r="T1379" s="203">
        <v>0</v>
      </c>
      <c r="U1379" s="203">
        <v>0</v>
      </c>
      <c r="V1379" s="203">
        <v>0</v>
      </c>
      <c r="W1379" s="203">
        <v>0</v>
      </c>
      <c r="X1379" s="203">
        <v>0</v>
      </c>
      <c r="Y1379" s="203">
        <v>0</v>
      </c>
      <c r="Z1379" s="203">
        <v>0</v>
      </c>
      <c r="AA1379" s="203">
        <v>0</v>
      </c>
      <c r="AB1379" s="203">
        <v>0</v>
      </c>
      <c r="AC1379" s="203"/>
      <c r="AD1379" s="203"/>
      <c r="AE1379" s="203">
        <v>0</v>
      </c>
      <c r="AF1379" s="215" t="s">
        <v>270</v>
      </c>
      <c r="AG1379" s="215"/>
      <c r="AH1379" s="205"/>
      <c r="AI1379" s="205">
        <v>0</v>
      </c>
      <c r="AJ1379" s="205"/>
      <c r="AK1379" s="206"/>
      <c r="AL1379" s="205">
        <v>0</v>
      </c>
      <c r="AM1379" s="207"/>
      <c r="AN1379" s="205"/>
      <c r="AO1379" s="208">
        <v>0</v>
      </c>
      <c r="AP1379" s="205"/>
      <c r="AQ1379" s="210">
        <v>0</v>
      </c>
      <c r="AR1379" s="205"/>
      <c r="AS1379" s="205">
        <v>0</v>
      </c>
      <c r="AT1379" s="205"/>
      <c r="AU1379" s="206"/>
      <c r="AV1379" s="205">
        <v>0</v>
      </c>
      <c r="AW1379" s="207"/>
      <c r="AX1379" s="205"/>
      <c r="AY1379" s="207">
        <v>0</v>
      </c>
      <c r="AZ1379" s="212"/>
      <c r="BA1379" s="404"/>
      <c r="BC1379" s="202" t="str">
        <f t="shared" si="161"/>
        <v/>
      </c>
      <c r="BD1379" s="202" t="str">
        <f t="shared" si="161"/>
        <v>ERB</v>
      </c>
      <c r="BE1379" s="202" t="str">
        <f t="shared" si="162"/>
        <v/>
      </c>
      <c r="BF1379" s="202" t="str">
        <f t="shared" si="162"/>
        <v/>
      </c>
      <c r="BG1379" s="202" t="str">
        <f t="shared" si="160"/>
        <v>NO</v>
      </c>
      <c r="BH1379" s="202" t="str">
        <f t="shared" si="160"/>
        <v>NO</v>
      </c>
      <c r="BI1379" s="202" t="str">
        <f t="shared" si="158"/>
        <v/>
      </c>
      <c r="BK1379" s="202" t="b">
        <f t="shared" si="159"/>
        <v>1</v>
      </c>
      <c r="BL1379" s="202" t="b">
        <f t="shared" si="159"/>
        <v>1</v>
      </c>
      <c r="BM1379" s="202" t="b">
        <f t="shared" si="159"/>
        <v>1</v>
      </c>
      <c r="BN1379" s="202" t="b">
        <f t="shared" si="159"/>
        <v>1</v>
      </c>
      <c r="BO1379" s="202" t="b">
        <f t="shared" si="159"/>
        <v>1</v>
      </c>
      <c r="BP1379" s="202" t="b">
        <f t="shared" si="159"/>
        <v>1</v>
      </c>
      <c r="BQ1379" s="202" t="b">
        <f t="shared" si="159"/>
        <v>1</v>
      </c>
    </row>
    <row r="1380" spans="1:69" s="214" customFormat="1" ht="12" customHeight="1" x14ac:dyDescent="0.2">
      <c r="A1380" s="239">
        <v>28300731</v>
      </c>
      <c r="B1380" s="240" t="s">
        <v>2977</v>
      </c>
      <c r="C1380" s="200" t="s">
        <v>256</v>
      </c>
      <c r="D1380" s="201" t="s">
        <v>476</v>
      </c>
      <c r="E1380" s="170"/>
      <c r="F1380" s="200"/>
      <c r="G1380" s="201"/>
      <c r="H1380" s="202" t="s">
        <v>1684</v>
      </c>
      <c r="I1380" s="202" t="s">
        <v>476</v>
      </c>
      <c r="J1380" s="202" t="s">
        <v>1684</v>
      </c>
      <c r="K1380" s="202" t="s">
        <v>1684</v>
      </c>
      <c r="L1380" s="202" t="s">
        <v>1685</v>
      </c>
      <c r="M1380" s="202" t="s">
        <v>1685</v>
      </c>
      <c r="N1380" s="202" t="s">
        <v>1684</v>
      </c>
      <c r="O1380" s="167"/>
      <c r="P1380" s="203">
        <v>-2900603.22</v>
      </c>
      <c r="Q1380" s="203">
        <v>-2821495.8</v>
      </c>
      <c r="R1380" s="203">
        <v>-2742388.38</v>
      </c>
      <c r="S1380" s="203">
        <v>-2663280.96</v>
      </c>
      <c r="T1380" s="203">
        <v>-2584173.54</v>
      </c>
      <c r="U1380" s="203">
        <v>-2505066.12</v>
      </c>
      <c r="V1380" s="203">
        <v>-2425958.7000000002</v>
      </c>
      <c r="W1380" s="203">
        <v>-2346851.2799999998</v>
      </c>
      <c r="X1380" s="203">
        <v>-2267743.86</v>
      </c>
      <c r="Y1380" s="203">
        <v>-2188636.44</v>
      </c>
      <c r="Z1380" s="203">
        <v>-2109529.02</v>
      </c>
      <c r="AA1380" s="203">
        <v>-2030421.6</v>
      </c>
      <c r="AB1380" s="203">
        <v>-1951314.18</v>
      </c>
      <c r="AC1380" s="203"/>
      <c r="AD1380" s="203"/>
      <c r="AE1380" s="203">
        <v>-2425958.7000000002</v>
      </c>
      <c r="AF1380" s="215" t="s">
        <v>257</v>
      </c>
      <c r="AG1380" s="215"/>
      <c r="AH1380" s="205"/>
      <c r="AI1380" s="205">
        <v>-2425958.7000000002</v>
      </c>
      <c r="AJ1380" s="205"/>
      <c r="AK1380" s="206"/>
      <c r="AL1380" s="205">
        <v>-2425958.7000000002</v>
      </c>
      <c r="AM1380" s="207"/>
      <c r="AN1380" s="205"/>
      <c r="AO1380" s="208">
        <v>0</v>
      </c>
      <c r="AP1380" s="205"/>
      <c r="AQ1380" s="210">
        <v>-1951314.18</v>
      </c>
      <c r="AR1380" s="205"/>
      <c r="AS1380" s="205">
        <v>-1951314.18</v>
      </c>
      <c r="AT1380" s="205"/>
      <c r="AU1380" s="206"/>
      <c r="AV1380" s="205">
        <v>-1951314.18</v>
      </c>
      <c r="AW1380" s="207"/>
      <c r="AX1380" s="205"/>
      <c r="AY1380" s="207">
        <v>0</v>
      </c>
      <c r="AZ1380" s="212"/>
      <c r="BA1380" s="404"/>
      <c r="BC1380" s="202" t="str">
        <f t="shared" si="161"/>
        <v/>
      </c>
      <c r="BD1380" s="202" t="str">
        <f t="shared" si="161"/>
        <v>ERB</v>
      </c>
      <c r="BE1380" s="202" t="str">
        <f t="shared" si="162"/>
        <v/>
      </c>
      <c r="BF1380" s="202" t="str">
        <f t="shared" si="162"/>
        <v/>
      </c>
      <c r="BG1380" s="202" t="str">
        <f t="shared" si="160"/>
        <v>NO</v>
      </c>
      <c r="BH1380" s="202" t="str">
        <f t="shared" si="160"/>
        <v>NO</v>
      </c>
      <c r="BI1380" s="202" t="str">
        <f t="shared" si="158"/>
        <v/>
      </c>
      <c r="BK1380" s="202" t="b">
        <f t="shared" si="159"/>
        <v>1</v>
      </c>
      <c r="BL1380" s="202" t="b">
        <f t="shared" si="159"/>
        <v>1</v>
      </c>
      <c r="BM1380" s="202" t="b">
        <f t="shared" si="159"/>
        <v>1</v>
      </c>
      <c r="BN1380" s="202" t="b">
        <f t="shared" si="159"/>
        <v>1</v>
      </c>
      <c r="BO1380" s="202" t="b">
        <f t="shared" si="159"/>
        <v>1</v>
      </c>
      <c r="BP1380" s="202" t="b">
        <f t="shared" si="159"/>
        <v>1</v>
      </c>
      <c r="BQ1380" s="202" t="b">
        <f t="shared" si="159"/>
        <v>1</v>
      </c>
    </row>
    <row r="1381" spans="1:69" s="214" customFormat="1" ht="12" customHeight="1" x14ac:dyDescent="0.2">
      <c r="A1381" s="239">
        <v>28300741</v>
      </c>
      <c r="B1381" s="240" t="s">
        <v>2978</v>
      </c>
      <c r="C1381" s="200" t="s">
        <v>252</v>
      </c>
      <c r="D1381" s="201" t="s">
        <v>476</v>
      </c>
      <c r="E1381" s="170"/>
      <c r="F1381" s="200"/>
      <c r="G1381" s="201"/>
      <c r="H1381" s="202" t="s">
        <v>1684</v>
      </c>
      <c r="I1381" s="202" t="s">
        <v>476</v>
      </c>
      <c r="J1381" s="202" t="s">
        <v>1684</v>
      </c>
      <c r="K1381" s="202" t="s">
        <v>1684</v>
      </c>
      <c r="L1381" s="202" t="s">
        <v>1685</v>
      </c>
      <c r="M1381" s="202" t="s">
        <v>1685</v>
      </c>
      <c r="N1381" s="202" t="s">
        <v>1684</v>
      </c>
      <c r="O1381" s="167"/>
      <c r="P1381" s="203">
        <v>-196389.52</v>
      </c>
      <c r="Q1381" s="203">
        <v>-184605.79</v>
      </c>
      <c r="R1381" s="203">
        <v>-172822.06</v>
      </c>
      <c r="S1381" s="203">
        <v>-161038.32999999999</v>
      </c>
      <c r="T1381" s="203">
        <v>-149254.6</v>
      </c>
      <c r="U1381" s="203">
        <v>-137470.87</v>
      </c>
      <c r="V1381" s="203">
        <v>-125687.14</v>
      </c>
      <c r="W1381" s="203">
        <v>-113903.41</v>
      </c>
      <c r="X1381" s="203">
        <v>-102119.67999999999</v>
      </c>
      <c r="Y1381" s="203">
        <v>-90335.95</v>
      </c>
      <c r="Z1381" s="203">
        <v>-78555.81</v>
      </c>
      <c r="AA1381" s="203">
        <v>-78555.81</v>
      </c>
      <c r="AB1381" s="203">
        <v>-78555.81</v>
      </c>
      <c r="AC1381" s="203"/>
      <c r="AD1381" s="203"/>
      <c r="AE1381" s="203">
        <v>-127651.84291666666</v>
      </c>
      <c r="AF1381" s="215" t="s">
        <v>253</v>
      </c>
      <c r="AG1381" s="215"/>
      <c r="AH1381" s="205"/>
      <c r="AI1381" s="205">
        <v>-127651.84291666666</v>
      </c>
      <c r="AJ1381" s="205"/>
      <c r="AK1381" s="206"/>
      <c r="AL1381" s="205">
        <v>-127651.84291666666</v>
      </c>
      <c r="AM1381" s="207"/>
      <c r="AN1381" s="205"/>
      <c r="AO1381" s="208">
        <v>0</v>
      </c>
      <c r="AP1381" s="205"/>
      <c r="AQ1381" s="210">
        <v>-78555.81</v>
      </c>
      <c r="AR1381" s="205"/>
      <c r="AS1381" s="205">
        <v>-78555.81</v>
      </c>
      <c r="AT1381" s="205"/>
      <c r="AU1381" s="206"/>
      <c r="AV1381" s="205">
        <v>-78555.81</v>
      </c>
      <c r="AW1381" s="207"/>
      <c r="AX1381" s="205"/>
      <c r="AY1381" s="207">
        <v>0</v>
      </c>
      <c r="AZ1381" s="212"/>
      <c r="BA1381" s="404"/>
      <c r="BC1381" s="202" t="str">
        <f t="shared" si="161"/>
        <v/>
      </c>
      <c r="BD1381" s="202" t="str">
        <f t="shared" si="161"/>
        <v>ERB</v>
      </c>
      <c r="BE1381" s="202" t="str">
        <f t="shared" si="162"/>
        <v/>
      </c>
      <c r="BF1381" s="202" t="str">
        <f t="shared" si="162"/>
        <v/>
      </c>
      <c r="BG1381" s="202" t="str">
        <f t="shared" si="160"/>
        <v>NO</v>
      </c>
      <c r="BH1381" s="202" t="str">
        <f t="shared" si="160"/>
        <v>NO</v>
      </c>
      <c r="BI1381" s="202" t="str">
        <f t="shared" si="158"/>
        <v/>
      </c>
      <c r="BK1381" s="202" t="b">
        <f t="shared" si="159"/>
        <v>1</v>
      </c>
      <c r="BL1381" s="202" t="b">
        <f t="shared" si="159"/>
        <v>1</v>
      </c>
      <c r="BM1381" s="202" t="b">
        <f t="shared" si="159"/>
        <v>1</v>
      </c>
      <c r="BN1381" s="202" t="b">
        <f t="shared" si="159"/>
        <v>1</v>
      </c>
      <c r="BO1381" s="202" t="b">
        <f t="shared" si="159"/>
        <v>1</v>
      </c>
      <c r="BP1381" s="202" t="b">
        <f t="shared" si="159"/>
        <v>1</v>
      </c>
      <c r="BQ1381" s="202" t="b">
        <f t="shared" si="159"/>
        <v>1</v>
      </c>
    </row>
    <row r="1382" spans="1:69" s="214" customFormat="1" ht="12" customHeight="1" x14ac:dyDescent="0.2">
      <c r="A1382" s="309">
        <v>28300761</v>
      </c>
      <c r="B1382" s="201" t="s">
        <v>2979</v>
      </c>
      <c r="C1382" s="200" t="s">
        <v>1227</v>
      </c>
      <c r="D1382" s="201" t="s">
        <v>478</v>
      </c>
      <c r="E1382" s="170"/>
      <c r="F1382" s="200"/>
      <c r="G1382" s="201"/>
      <c r="H1382" s="202" t="s">
        <v>1684</v>
      </c>
      <c r="I1382" s="202" t="s">
        <v>1684</v>
      </c>
      <c r="J1382" s="202" t="s">
        <v>1684</v>
      </c>
      <c r="K1382" s="202" t="s">
        <v>478</v>
      </c>
      <c r="L1382" s="202" t="s">
        <v>1685</v>
      </c>
      <c r="M1382" s="202" t="s">
        <v>1685</v>
      </c>
      <c r="N1382" s="202" t="s">
        <v>1684</v>
      </c>
      <c r="O1382" s="167"/>
      <c r="P1382" s="203">
        <v>-1549497.81</v>
      </c>
      <c r="Q1382" s="203">
        <v>-1549497.81</v>
      </c>
      <c r="R1382" s="203">
        <v>-1549497.81</v>
      </c>
      <c r="S1382" s="203">
        <v>-1522953.6</v>
      </c>
      <c r="T1382" s="203">
        <v>-1522953.6</v>
      </c>
      <c r="U1382" s="203">
        <v>-1522953.6</v>
      </c>
      <c r="V1382" s="203">
        <v>-1667388.66</v>
      </c>
      <c r="W1382" s="203">
        <v>-1667388.66</v>
      </c>
      <c r="X1382" s="203">
        <v>-1667388.66</v>
      </c>
      <c r="Y1382" s="203">
        <v>-1895164.32</v>
      </c>
      <c r="Z1382" s="203">
        <v>-1895164.32</v>
      </c>
      <c r="AA1382" s="203">
        <v>-1895164.32</v>
      </c>
      <c r="AB1382" s="203">
        <v>-2032606.59</v>
      </c>
      <c r="AC1382" s="203"/>
      <c r="AD1382" s="203"/>
      <c r="AE1382" s="203">
        <v>-1678880.63</v>
      </c>
      <c r="AF1382" s="215"/>
      <c r="AG1382" s="215"/>
      <c r="AH1382" s="205"/>
      <c r="AI1382" s="205"/>
      <c r="AJ1382" s="205"/>
      <c r="AK1382" s="206">
        <v>-1678880.63</v>
      </c>
      <c r="AL1382" s="205">
        <v>-1678880.63</v>
      </c>
      <c r="AM1382" s="207"/>
      <c r="AN1382" s="205"/>
      <c r="AO1382" s="208">
        <v>0</v>
      </c>
      <c r="AP1382" s="205"/>
      <c r="AQ1382" s="210">
        <v>-2032606.59</v>
      </c>
      <c r="AR1382" s="205"/>
      <c r="AS1382" s="205"/>
      <c r="AT1382" s="205"/>
      <c r="AU1382" s="206">
        <v>-2032606.59</v>
      </c>
      <c r="AV1382" s="205">
        <v>-2032606.59</v>
      </c>
      <c r="AW1382" s="207"/>
      <c r="AX1382" s="205"/>
      <c r="AY1382" s="207">
        <v>0</v>
      </c>
      <c r="AZ1382" s="212" t="s">
        <v>4878</v>
      </c>
      <c r="BA1382" s="404"/>
      <c r="BC1382" s="202" t="str">
        <f t="shared" si="161"/>
        <v/>
      </c>
      <c r="BD1382" s="202" t="str">
        <f t="shared" si="161"/>
        <v/>
      </c>
      <c r="BE1382" s="202" t="str">
        <f t="shared" si="162"/>
        <v/>
      </c>
      <c r="BF1382" s="202" t="str">
        <f t="shared" si="162"/>
        <v>Non-Op</v>
      </c>
      <c r="BG1382" s="202" t="str">
        <f t="shared" si="160"/>
        <v>NO</v>
      </c>
      <c r="BH1382" s="202" t="str">
        <f t="shared" si="160"/>
        <v>NO</v>
      </c>
      <c r="BI1382" s="202" t="str">
        <f t="shared" si="158"/>
        <v/>
      </c>
      <c r="BK1382" s="202" t="b">
        <f t="shared" si="159"/>
        <v>1</v>
      </c>
      <c r="BL1382" s="202" t="b">
        <f t="shared" si="159"/>
        <v>1</v>
      </c>
      <c r="BM1382" s="202" t="b">
        <f t="shared" si="159"/>
        <v>1</v>
      </c>
      <c r="BN1382" s="202" t="b">
        <f t="shared" si="159"/>
        <v>1</v>
      </c>
      <c r="BO1382" s="202" t="b">
        <f t="shared" si="159"/>
        <v>1</v>
      </c>
      <c r="BP1382" s="202" t="b">
        <f t="shared" si="159"/>
        <v>1</v>
      </c>
      <c r="BQ1382" s="202" t="b">
        <f t="shared" si="159"/>
        <v>1</v>
      </c>
    </row>
    <row r="1383" spans="1:69" s="214" customFormat="1" ht="12" customHeight="1" x14ac:dyDescent="0.25">
      <c r="A1383" s="467">
        <v>28300771</v>
      </c>
      <c r="B1383" s="433" t="s">
        <v>4978</v>
      </c>
      <c r="C1383" s="468" t="s">
        <v>4939</v>
      </c>
      <c r="D1383" s="433" t="s">
        <v>478</v>
      </c>
      <c r="E1383" s="434"/>
      <c r="F1383" s="463">
        <v>43360</v>
      </c>
      <c r="G1383" s="433"/>
      <c r="H1383" s="436" t="s">
        <v>1684</v>
      </c>
      <c r="I1383" s="436" t="s">
        <v>1684</v>
      </c>
      <c r="J1383" s="436" t="s">
        <v>1684</v>
      </c>
      <c r="K1383" s="436" t="s">
        <v>478</v>
      </c>
      <c r="L1383" s="436" t="s">
        <v>1685</v>
      </c>
      <c r="M1383" s="436" t="s">
        <v>1685</v>
      </c>
      <c r="N1383" s="436" t="s">
        <v>1684</v>
      </c>
      <c r="O1383" s="437"/>
      <c r="P1383" s="438"/>
      <c r="Q1383" s="438"/>
      <c r="R1383" s="438"/>
      <c r="S1383" s="438"/>
      <c r="T1383" s="438"/>
      <c r="U1383" s="438"/>
      <c r="V1383" s="438"/>
      <c r="W1383" s="438"/>
      <c r="X1383" s="438"/>
      <c r="Y1383" s="438">
        <v>-662.94</v>
      </c>
      <c r="Z1383" s="438">
        <v>-591.59</v>
      </c>
      <c r="AA1383" s="438">
        <v>-0.08</v>
      </c>
      <c r="AB1383" s="438">
        <v>0</v>
      </c>
      <c r="AC1383" s="438"/>
      <c r="AD1383" s="438"/>
      <c r="AE1383" s="438">
        <v>-104.55083333333334</v>
      </c>
      <c r="AF1383" s="439"/>
      <c r="AG1383" s="439"/>
      <c r="AH1383" s="441"/>
      <c r="AI1383" s="441"/>
      <c r="AJ1383" s="441"/>
      <c r="AK1383" s="442">
        <v>-104.55083333333334</v>
      </c>
      <c r="AL1383" s="441">
        <v>-104.55083333333334</v>
      </c>
      <c r="AM1383" s="443"/>
      <c r="AN1383" s="441"/>
      <c r="AO1383" s="444">
        <v>0</v>
      </c>
      <c r="AP1383" s="441"/>
      <c r="AQ1383" s="445">
        <v>0</v>
      </c>
      <c r="AR1383" s="441"/>
      <c r="AS1383" s="441"/>
      <c r="AT1383" s="441"/>
      <c r="AU1383" s="442">
        <v>0</v>
      </c>
      <c r="AV1383" s="441">
        <v>0</v>
      </c>
      <c r="AW1383" s="443"/>
      <c r="AX1383" s="441"/>
      <c r="AY1383" s="443">
        <v>0</v>
      </c>
      <c r="AZ1383" s="446" t="s">
        <v>4866</v>
      </c>
      <c r="BA1383" s="404"/>
      <c r="BC1383" s="202"/>
      <c r="BD1383" s="202"/>
      <c r="BE1383" s="202"/>
      <c r="BF1383" s="202"/>
      <c r="BG1383" s="202"/>
      <c r="BH1383" s="202"/>
      <c r="BI1383" s="202"/>
      <c r="BK1383" s="202"/>
      <c r="BL1383" s="202"/>
      <c r="BM1383" s="202"/>
      <c r="BN1383" s="202"/>
      <c r="BO1383" s="202"/>
      <c r="BP1383" s="202"/>
      <c r="BQ1383" s="202"/>
    </row>
    <row r="1384" spans="1:69" s="214" customFormat="1" ht="12" customHeight="1" x14ac:dyDescent="0.2">
      <c r="A1384" s="239">
        <v>28302001</v>
      </c>
      <c r="B1384" s="240" t="s">
        <v>2980</v>
      </c>
      <c r="C1384" s="200" t="s">
        <v>1637</v>
      </c>
      <c r="D1384" s="201" t="s">
        <v>478</v>
      </c>
      <c r="E1384" s="170"/>
      <c r="F1384" s="200"/>
      <c r="G1384" s="201"/>
      <c r="H1384" s="202" t="s">
        <v>1684</v>
      </c>
      <c r="I1384" s="202" t="s">
        <v>1684</v>
      </c>
      <c r="J1384" s="202" t="s">
        <v>1684</v>
      </c>
      <c r="K1384" s="202" t="s">
        <v>478</v>
      </c>
      <c r="L1384" s="202" t="s">
        <v>1685</v>
      </c>
      <c r="M1384" s="202" t="s">
        <v>1685</v>
      </c>
      <c r="N1384" s="202" t="s">
        <v>1684</v>
      </c>
      <c r="O1384" s="167"/>
      <c r="P1384" s="203">
        <v>181048.55</v>
      </c>
      <c r="Q1384" s="203">
        <v>-241909.85</v>
      </c>
      <c r="R1384" s="203">
        <v>50925.02</v>
      </c>
      <c r="S1384" s="203">
        <v>369149.93</v>
      </c>
      <c r="T1384" s="203">
        <v>717432.19</v>
      </c>
      <c r="U1384" s="203">
        <v>-906318.64</v>
      </c>
      <c r="V1384" s="203">
        <v>-723973.54</v>
      </c>
      <c r="W1384" s="203">
        <v>1314531.3700000001</v>
      </c>
      <c r="X1384" s="203">
        <v>1170592.6599999999</v>
      </c>
      <c r="Y1384" s="203">
        <v>1066726.56</v>
      </c>
      <c r="Z1384" s="203">
        <v>899166.36</v>
      </c>
      <c r="AA1384" s="203">
        <v>124958.62</v>
      </c>
      <c r="AB1384" s="203">
        <v>-706854.48</v>
      </c>
      <c r="AC1384" s="203"/>
      <c r="AD1384" s="203"/>
      <c r="AE1384" s="203">
        <v>298198.14291666669</v>
      </c>
      <c r="AF1384" s="270"/>
      <c r="AG1384" s="270"/>
      <c r="AH1384" s="205"/>
      <c r="AI1384" s="205"/>
      <c r="AJ1384" s="205"/>
      <c r="AK1384" s="206">
        <v>298198.14291666669</v>
      </c>
      <c r="AL1384" s="205">
        <v>298198.14291666669</v>
      </c>
      <c r="AM1384" s="207"/>
      <c r="AN1384" s="205"/>
      <c r="AO1384" s="208">
        <v>0</v>
      </c>
      <c r="AP1384" s="205"/>
      <c r="AQ1384" s="210">
        <v>-706854.48</v>
      </c>
      <c r="AR1384" s="205"/>
      <c r="AS1384" s="205"/>
      <c r="AT1384" s="205"/>
      <c r="AU1384" s="206">
        <v>-706854.48</v>
      </c>
      <c r="AV1384" s="205">
        <v>-706854.48</v>
      </c>
      <c r="AW1384" s="207"/>
      <c r="AX1384" s="205"/>
      <c r="AY1384" s="207">
        <v>0</v>
      </c>
      <c r="AZ1384" s="212" t="s">
        <v>4909</v>
      </c>
      <c r="BA1384" s="404"/>
      <c r="BC1384" s="202" t="str">
        <f t="shared" si="161"/>
        <v/>
      </c>
      <c r="BD1384" s="202" t="str">
        <f t="shared" si="161"/>
        <v/>
      </c>
      <c r="BE1384" s="202" t="str">
        <f t="shared" si="162"/>
        <v/>
      </c>
      <c r="BF1384" s="202" t="str">
        <f t="shared" si="162"/>
        <v>Non-Op</v>
      </c>
      <c r="BG1384" s="202" t="str">
        <f t="shared" si="160"/>
        <v>NO</v>
      </c>
      <c r="BH1384" s="202" t="str">
        <f t="shared" si="160"/>
        <v>NO</v>
      </c>
      <c r="BI1384" s="202" t="str">
        <f t="shared" si="158"/>
        <v/>
      </c>
      <c r="BK1384" s="202" t="b">
        <f t="shared" ref="BK1384:BQ1396" si="163">BC1384=H1384</f>
        <v>1</v>
      </c>
      <c r="BL1384" s="202" t="b">
        <f t="shared" si="163"/>
        <v>1</v>
      </c>
      <c r="BM1384" s="202" t="b">
        <f t="shared" si="163"/>
        <v>1</v>
      </c>
      <c r="BN1384" s="202" t="b">
        <f t="shared" si="163"/>
        <v>1</v>
      </c>
      <c r="BO1384" s="202" t="b">
        <f t="shared" si="163"/>
        <v>1</v>
      </c>
      <c r="BP1384" s="202" t="b">
        <f t="shared" si="163"/>
        <v>1</v>
      </c>
      <c r="BQ1384" s="202" t="b">
        <f t="shared" si="163"/>
        <v>1</v>
      </c>
    </row>
    <row r="1385" spans="1:69" s="214" customFormat="1" ht="12" customHeight="1" x14ac:dyDescent="0.2">
      <c r="A1385" s="239">
        <v>28302002</v>
      </c>
      <c r="B1385" s="240" t="s">
        <v>2981</v>
      </c>
      <c r="C1385" s="200" t="s">
        <v>1638</v>
      </c>
      <c r="D1385" s="201" t="s">
        <v>478</v>
      </c>
      <c r="E1385" s="170"/>
      <c r="F1385" s="200"/>
      <c r="G1385" s="201"/>
      <c r="H1385" s="202" t="s">
        <v>1684</v>
      </c>
      <c r="I1385" s="202" t="s">
        <v>1684</v>
      </c>
      <c r="J1385" s="202" t="s">
        <v>1684</v>
      </c>
      <c r="K1385" s="202" t="s">
        <v>478</v>
      </c>
      <c r="L1385" s="202" t="s">
        <v>1685</v>
      </c>
      <c r="M1385" s="202" t="s">
        <v>1685</v>
      </c>
      <c r="N1385" s="202" t="s">
        <v>1684</v>
      </c>
      <c r="O1385" s="167"/>
      <c r="P1385" s="203">
        <v>-13139974.640000001</v>
      </c>
      <c r="Q1385" s="203">
        <v>-13330199.07</v>
      </c>
      <c r="R1385" s="203">
        <v>-12156443.26</v>
      </c>
      <c r="S1385" s="203">
        <v>-11137737.289999999</v>
      </c>
      <c r="T1385" s="203">
        <v>-10392296.92</v>
      </c>
      <c r="U1385" s="203">
        <v>-9886185.6400000006</v>
      </c>
      <c r="V1385" s="203">
        <v>-9703073.6400000006</v>
      </c>
      <c r="W1385" s="203">
        <v>-9663178.3100000005</v>
      </c>
      <c r="X1385" s="203">
        <v>-9577790.5999999996</v>
      </c>
      <c r="Y1385" s="203">
        <v>-9474298.4399999995</v>
      </c>
      <c r="Z1385" s="203">
        <v>-8943598.9600000009</v>
      </c>
      <c r="AA1385" s="203">
        <v>-8129937.96</v>
      </c>
      <c r="AB1385" s="203">
        <v>-7662884.3799999999</v>
      </c>
      <c r="AC1385" s="203"/>
      <c r="AD1385" s="203"/>
      <c r="AE1385" s="203">
        <v>-10233014.133333333</v>
      </c>
      <c r="AF1385" s="270"/>
      <c r="AG1385" s="270"/>
      <c r="AH1385" s="205"/>
      <c r="AI1385" s="205"/>
      <c r="AJ1385" s="205"/>
      <c r="AK1385" s="206">
        <v>-10233014.133333333</v>
      </c>
      <c r="AL1385" s="205">
        <v>-10233014.133333333</v>
      </c>
      <c r="AM1385" s="207"/>
      <c r="AN1385" s="205"/>
      <c r="AO1385" s="208">
        <v>0</v>
      </c>
      <c r="AP1385" s="205"/>
      <c r="AQ1385" s="210">
        <v>-7662884.3799999999</v>
      </c>
      <c r="AR1385" s="205"/>
      <c r="AS1385" s="205"/>
      <c r="AT1385" s="205"/>
      <c r="AU1385" s="206">
        <v>-7662884.3799999999</v>
      </c>
      <c r="AV1385" s="205">
        <v>-7662884.3799999999</v>
      </c>
      <c r="AW1385" s="207"/>
      <c r="AX1385" s="205"/>
      <c r="AY1385" s="207">
        <v>0</v>
      </c>
      <c r="AZ1385" s="212" t="s">
        <v>4909</v>
      </c>
      <c r="BA1385" s="404"/>
      <c r="BC1385" s="202" t="str">
        <f t="shared" si="161"/>
        <v/>
      </c>
      <c r="BD1385" s="202" t="str">
        <f t="shared" si="161"/>
        <v/>
      </c>
      <c r="BE1385" s="202" t="str">
        <f t="shared" si="162"/>
        <v/>
      </c>
      <c r="BF1385" s="202" t="str">
        <f t="shared" si="162"/>
        <v>Non-Op</v>
      </c>
      <c r="BG1385" s="202" t="str">
        <f t="shared" si="160"/>
        <v>NO</v>
      </c>
      <c r="BH1385" s="202" t="str">
        <f t="shared" si="160"/>
        <v>NO</v>
      </c>
      <c r="BI1385" s="202" t="str">
        <f t="shared" si="158"/>
        <v/>
      </c>
      <c r="BK1385" s="202" t="b">
        <f t="shared" si="163"/>
        <v>1</v>
      </c>
      <c r="BL1385" s="202" t="b">
        <f t="shared" si="163"/>
        <v>1</v>
      </c>
      <c r="BM1385" s="202" t="b">
        <f t="shared" si="163"/>
        <v>1</v>
      </c>
      <c r="BN1385" s="202" t="b">
        <f t="shared" si="163"/>
        <v>1</v>
      </c>
      <c r="BO1385" s="202" t="b">
        <f t="shared" si="163"/>
        <v>1</v>
      </c>
      <c r="BP1385" s="202" t="b">
        <f t="shared" si="163"/>
        <v>1</v>
      </c>
      <c r="BQ1385" s="202" t="b">
        <f t="shared" si="163"/>
        <v>1</v>
      </c>
    </row>
    <row r="1386" spans="1:69" s="214" customFormat="1" ht="12" customHeight="1" x14ac:dyDescent="0.2">
      <c r="A1386" s="239">
        <v>28302011</v>
      </c>
      <c r="B1386" s="240" t="s">
        <v>2982</v>
      </c>
      <c r="C1386" s="200" t="s">
        <v>1639</v>
      </c>
      <c r="D1386" s="201" t="s">
        <v>478</v>
      </c>
      <c r="E1386" s="170"/>
      <c r="F1386" s="200"/>
      <c r="G1386" s="201"/>
      <c r="H1386" s="202" t="s">
        <v>1684</v>
      </c>
      <c r="I1386" s="202" t="s">
        <v>1684</v>
      </c>
      <c r="J1386" s="202" t="s">
        <v>1684</v>
      </c>
      <c r="K1386" s="202" t="s">
        <v>478</v>
      </c>
      <c r="L1386" s="202" t="s">
        <v>1685</v>
      </c>
      <c r="M1386" s="202" t="s">
        <v>1685</v>
      </c>
      <c r="N1386" s="202" t="s">
        <v>1684</v>
      </c>
      <c r="O1386" s="167"/>
      <c r="P1386" s="203">
        <v>-3300896.5</v>
      </c>
      <c r="Q1386" s="203">
        <v>-3068528.67</v>
      </c>
      <c r="R1386" s="203">
        <v>-2889639.02</v>
      </c>
      <c r="S1386" s="203">
        <v>-2902274.45</v>
      </c>
      <c r="T1386" s="203">
        <v>-2645335.09</v>
      </c>
      <c r="U1386" s="203">
        <v>-2064809.39</v>
      </c>
      <c r="V1386" s="203">
        <v>-2199178.7999999998</v>
      </c>
      <c r="W1386" s="203">
        <v>-2051560.3</v>
      </c>
      <c r="X1386" s="203">
        <v>-2077741.14</v>
      </c>
      <c r="Y1386" s="203">
        <v>-2377233.9900000002</v>
      </c>
      <c r="Z1386" s="203">
        <v>-2375541.91</v>
      </c>
      <c r="AA1386" s="203">
        <v>-2410434.06</v>
      </c>
      <c r="AB1386" s="203">
        <v>-2649369.66</v>
      </c>
      <c r="AC1386" s="203"/>
      <c r="AD1386" s="203"/>
      <c r="AE1386" s="203">
        <v>-2503117.4916666667</v>
      </c>
      <c r="AF1386" s="270"/>
      <c r="AG1386" s="270"/>
      <c r="AH1386" s="205"/>
      <c r="AI1386" s="205"/>
      <c r="AJ1386" s="205"/>
      <c r="AK1386" s="206">
        <v>-2503117.4916666667</v>
      </c>
      <c r="AL1386" s="205">
        <v>-2503117.4916666667</v>
      </c>
      <c r="AM1386" s="207"/>
      <c r="AN1386" s="205"/>
      <c r="AO1386" s="208">
        <v>0</v>
      </c>
      <c r="AP1386" s="205"/>
      <c r="AQ1386" s="210">
        <v>-2649369.66</v>
      </c>
      <c r="AR1386" s="205"/>
      <c r="AS1386" s="205"/>
      <c r="AT1386" s="205"/>
      <c r="AU1386" s="206">
        <v>-2649369.66</v>
      </c>
      <c r="AV1386" s="205">
        <v>-2649369.66</v>
      </c>
      <c r="AW1386" s="207"/>
      <c r="AX1386" s="205"/>
      <c r="AY1386" s="207">
        <v>0</v>
      </c>
      <c r="AZ1386" s="212" t="s">
        <v>4909</v>
      </c>
      <c r="BA1386" s="404"/>
      <c r="BC1386" s="202" t="str">
        <f t="shared" si="161"/>
        <v/>
      </c>
      <c r="BD1386" s="202" t="str">
        <f t="shared" si="161"/>
        <v/>
      </c>
      <c r="BE1386" s="202" t="str">
        <f t="shared" si="162"/>
        <v/>
      </c>
      <c r="BF1386" s="202" t="str">
        <f t="shared" si="162"/>
        <v>Non-Op</v>
      </c>
      <c r="BG1386" s="202" t="str">
        <f t="shared" si="160"/>
        <v>NO</v>
      </c>
      <c r="BH1386" s="202" t="str">
        <f t="shared" si="160"/>
        <v>NO</v>
      </c>
      <c r="BI1386" s="202" t="str">
        <f t="shared" si="158"/>
        <v/>
      </c>
      <c r="BK1386" s="202" t="b">
        <f t="shared" si="163"/>
        <v>1</v>
      </c>
      <c r="BL1386" s="202" t="b">
        <f t="shared" si="163"/>
        <v>1</v>
      </c>
      <c r="BM1386" s="202" t="b">
        <f t="shared" si="163"/>
        <v>1</v>
      </c>
      <c r="BN1386" s="202" t="b">
        <f t="shared" si="163"/>
        <v>1</v>
      </c>
      <c r="BO1386" s="202" t="b">
        <f t="shared" si="163"/>
        <v>1</v>
      </c>
      <c r="BP1386" s="202" t="b">
        <f t="shared" si="163"/>
        <v>1</v>
      </c>
      <c r="BQ1386" s="202" t="b">
        <f t="shared" si="163"/>
        <v>1</v>
      </c>
    </row>
    <row r="1387" spans="1:69" s="214" customFormat="1" ht="12" customHeight="1" x14ac:dyDescent="0.2">
      <c r="A1387" s="239">
        <v>28302012</v>
      </c>
      <c r="B1387" s="240" t="s">
        <v>2983</v>
      </c>
      <c r="C1387" s="200" t="s">
        <v>1640</v>
      </c>
      <c r="D1387" s="201" t="s">
        <v>478</v>
      </c>
      <c r="E1387" s="170"/>
      <c r="F1387" s="200"/>
      <c r="G1387" s="201"/>
      <c r="H1387" s="202" t="s">
        <v>1684</v>
      </c>
      <c r="I1387" s="202" t="s">
        <v>1684</v>
      </c>
      <c r="J1387" s="202" t="s">
        <v>1684</v>
      </c>
      <c r="K1387" s="202" t="s">
        <v>478</v>
      </c>
      <c r="L1387" s="202" t="s">
        <v>1685</v>
      </c>
      <c r="M1387" s="202" t="s">
        <v>1685</v>
      </c>
      <c r="N1387" s="202" t="s">
        <v>1684</v>
      </c>
      <c r="O1387" s="167"/>
      <c r="P1387" s="203">
        <v>-2063102.8</v>
      </c>
      <c r="Q1387" s="203">
        <v>-1947641.24</v>
      </c>
      <c r="R1387" s="203">
        <v>-1376864.42</v>
      </c>
      <c r="S1387" s="203">
        <v>-903158.65</v>
      </c>
      <c r="T1387" s="203">
        <v>-592683.63</v>
      </c>
      <c r="U1387" s="203">
        <v>-317568.18</v>
      </c>
      <c r="V1387" s="203">
        <v>-197155.51</v>
      </c>
      <c r="W1387" s="203">
        <v>-247512.4</v>
      </c>
      <c r="X1387" s="203">
        <v>-48227.65</v>
      </c>
      <c r="Y1387" s="203">
        <v>-2944.86</v>
      </c>
      <c r="Z1387" s="203">
        <v>64078.91</v>
      </c>
      <c r="AA1387" s="203">
        <v>159042.48000000001</v>
      </c>
      <c r="AB1387" s="203">
        <v>206304.65</v>
      </c>
      <c r="AC1387" s="203"/>
      <c r="AD1387" s="203"/>
      <c r="AE1387" s="203">
        <v>-528252.85208333342</v>
      </c>
      <c r="AF1387" s="270"/>
      <c r="AG1387" s="270"/>
      <c r="AH1387" s="205"/>
      <c r="AI1387" s="205"/>
      <c r="AJ1387" s="205"/>
      <c r="AK1387" s="206">
        <v>-528252.85208333342</v>
      </c>
      <c r="AL1387" s="205">
        <v>-528252.85208333342</v>
      </c>
      <c r="AM1387" s="207"/>
      <c r="AN1387" s="205"/>
      <c r="AO1387" s="208">
        <v>0</v>
      </c>
      <c r="AP1387" s="205"/>
      <c r="AQ1387" s="210">
        <v>206304.65</v>
      </c>
      <c r="AR1387" s="205"/>
      <c r="AS1387" s="205"/>
      <c r="AT1387" s="205"/>
      <c r="AU1387" s="206">
        <v>206304.65</v>
      </c>
      <c r="AV1387" s="205">
        <v>206304.65</v>
      </c>
      <c r="AW1387" s="207"/>
      <c r="AX1387" s="205"/>
      <c r="AY1387" s="207">
        <v>0</v>
      </c>
      <c r="AZ1387" s="212" t="s">
        <v>4909</v>
      </c>
      <c r="BA1387" s="404"/>
      <c r="BC1387" s="202" t="str">
        <f t="shared" si="161"/>
        <v/>
      </c>
      <c r="BD1387" s="202" t="str">
        <f t="shared" si="161"/>
        <v/>
      </c>
      <c r="BE1387" s="202" t="str">
        <f t="shared" si="162"/>
        <v/>
      </c>
      <c r="BF1387" s="202" t="str">
        <f t="shared" si="162"/>
        <v>Non-Op</v>
      </c>
      <c r="BG1387" s="202" t="str">
        <f t="shared" si="160"/>
        <v>NO</v>
      </c>
      <c r="BH1387" s="202" t="str">
        <f t="shared" si="160"/>
        <v>NO</v>
      </c>
      <c r="BI1387" s="202" t="str">
        <f t="shared" si="158"/>
        <v/>
      </c>
      <c r="BK1387" s="202" t="b">
        <f t="shared" si="163"/>
        <v>1</v>
      </c>
      <c r="BL1387" s="202" t="b">
        <f t="shared" si="163"/>
        <v>1</v>
      </c>
      <c r="BM1387" s="202" t="b">
        <f t="shared" si="163"/>
        <v>1</v>
      </c>
      <c r="BN1387" s="202" t="b">
        <f t="shared" si="163"/>
        <v>1</v>
      </c>
      <c r="BO1387" s="202" t="b">
        <f t="shared" si="163"/>
        <v>1</v>
      </c>
      <c r="BP1387" s="202" t="b">
        <f t="shared" si="163"/>
        <v>1</v>
      </c>
      <c r="BQ1387" s="202" t="b">
        <f t="shared" si="163"/>
        <v>1</v>
      </c>
    </row>
    <row r="1388" spans="1:69" s="214" customFormat="1" ht="12" customHeight="1" x14ac:dyDescent="0.2">
      <c r="A1388" s="239">
        <v>28302021</v>
      </c>
      <c r="B1388" s="240" t="s">
        <v>2984</v>
      </c>
      <c r="C1388" s="200" t="s">
        <v>1641</v>
      </c>
      <c r="D1388" s="201" t="s">
        <v>479</v>
      </c>
      <c r="E1388" s="170"/>
      <c r="F1388" s="200"/>
      <c r="G1388" s="201"/>
      <c r="H1388" s="202" t="s">
        <v>1684</v>
      </c>
      <c r="I1388" s="202" t="s">
        <v>1684</v>
      </c>
      <c r="J1388" s="202" t="s">
        <v>1684</v>
      </c>
      <c r="K1388" s="202" t="s">
        <v>1684</v>
      </c>
      <c r="L1388" s="202" t="s">
        <v>1685</v>
      </c>
      <c r="M1388" s="202" t="s">
        <v>479</v>
      </c>
      <c r="N1388" s="202" t="s">
        <v>479</v>
      </c>
      <c r="O1388" s="167"/>
      <c r="P1388" s="203">
        <v>181360.9</v>
      </c>
      <c r="Q1388" s="203">
        <v>335762.98</v>
      </c>
      <c r="R1388" s="203">
        <v>484130.92</v>
      </c>
      <c r="S1388" s="203">
        <v>236433</v>
      </c>
      <c r="T1388" s="203">
        <v>-28188.84</v>
      </c>
      <c r="U1388" s="203">
        <v>-311345.7</v>
      </c>
      <c r="V1388" s="203">
        <v>-412629.12</v>
      </c>
      <c r="W1388" s="203">
        <v>-586354.98</v>
      </c>
      <c r="X1388" s="203">
        <v>-710534.07</v>
      </c>
      <c r="Y1388" s="203">
        <v>-3067560.84</v>
      </c>
      <c r="Z1388" s="203">
        <v>-3194863.47</v>
      </c>
      <c r="AA1388" s="203">
        <v>-3285839.25</v>
      </c>
      <c r="AB1388" s="203">
        <v>-11410939.029999999</v>
      </c>
      <c r="AC1388" s="203"/>
      <c r="AD1388" s="203"/>
      <c r="AE1388" s="203">
        <v>-1346314.8695833334</v>
      </c>
      <c r="AF1388" s="270"/>
      <c r="AG1388" s="270"/>
      <c r="AH1388" s="205"/>
      <c r="AI1388" s="205"/>
      <c r="AJ1388" s="205"/>
      <c r="AK1388" s="206"/>
      <c r="AL1388" s="205">
        <v>0</v>
      </c>
      <c r="AM1388" s="207"/>
      <c r="AN1388" s="205">
        <v>-1346314.8695833334</v>
      </c>
      <c r="AO1388" s="208">
        <v>-1346314.8695833334</v>
      </c>
      <c r="AP1388" s="205"/>
      <c r="AQ1388" s="210">
        <v>-11410939.029999999</v>
      </c>
      <c r="AR1388" s="205"/>
      <c r="AS1388" s="205"/>
      <c r="AT1388" s="205"/>
      <c r="AU1388" s="206"/>
      <c r="AV1388" s="205">
        <v>0</v>
      </c>
      <c r="AW1388" s="207"/>
      <c r="AX1388" s="205">
        <v>-11410939.029999999</v>
      </c>
      <c r="AY1388" s="207">
        <v>-11410939.029999999</v>
      </c>
      <c r="AZ1388" s="212"/>
      <c r="BA1388" s="404"/>
      <c r="BC1388" s="202" t="str">
        <f t="shared" si="161"/>
        <v/>
      </c>
      <c r="BD1388" s="202" t="str">
        <f t="shared" si="161"/>
        <v/>
      </c>
      <c r="BE1388" s="202" t="str">
        <f t="shared" si="162"/>
        <v/>
      </c>
      <c r="BF1388" s="202" t="str">
        <f t="shared" si="162"/>
        <v/>
      </c>
      <c r="BG1388" s="202" t="str">
        <f t="shared" si="160"/>
        <v>NO</v>
      </c>
      <c r="BH1388" s="202" t="str">
        <f t="shared" si="160"/>
        <v>W/C</v>
      </c>
      <c r="BI1388" s="202" t="str">
        <f t="shared" si="158"/>
        <v>W/C</v>
      </c>
      <c r="BK1388" s="202" t="b">
        <f t="shared" si="163"/>
        <v>1</v>
      </c>
      <c r="BL1388" s="202" t="b">
        <f t="shared" si="163"/>
        <v>1</v>
      </c>
      <c r="BM1388" s="202" t="b">
        <f t="shared" si="163"/>
        <v>1</v>
      </c>
      <c r="BN1388" s="202" t="b">
        <f t="shared" si="163"/>
        <v>1</v>
      </c>
      <c r="BO1388" s="202" t="b">
        <f t="shared" si="163"/>
        <v>1</v>
      </c>
      <c r="BP1388" s="202" t="b">
        <f t="shared" si="163"/>
        <v>1</v>
      </c>
      <c r="BQ1388" s="202" t="b">
        <f t="shared" si="163"/>
        <v>1</v>
      </c>
    </row>
    <row r="1389" spans="1:69" s="214" customFormat="1" ht="12" customHeight="1" x14ac:dyDescent="0.2">
      <c r="A1389" s="239">
        <v>28302022</v>
      </c>
      <c r="B1389" s="240" t="s">
        <v>2985</v>
      </c>
      <c r="C1389" s="200" t="s">
        <v>1642</v>
      </c>
      <c r="D1389" s="201" t="s">
        <v>479</v>
      </c>
      <c r="E1389" s="170"/>
      <c r="F1389" s="200"/>
      <c r="G1389" s="201"/>
      <c r="H1389" s="202" t="s">
        <v>1684</v>
      </c>
      <c r="I1389" s="202" t="s">
        <v>1684</v>
      </c>
      <c r="J1389" s="202" t="s">
        <v>1684</v>
      </c>
      <c r="K1389" s="202" t="s">
        <v>1684</v>
      </c>
      <c r="L1389" s="202" t="s">
        <v>1685</v>
      </c>
      <c r="M1389" s="202" t="s">
        <v>479</v>
      </c>
      <c r="N1389" s="202" t="s">
        <v>479</v>
      </c>
      <c r="O1389" s="167"/>
      <c r="P1389" s="203">
        <v>1155549.77</v>
      </c>
      <c r="Q1389" s="203">
        <v>1413458.54</v>
      </c>
      <c r="R1389" s="203">
        <v>1699385.09</v>
      </c>
      <c r="S1389" s="203">
        <v>1639541.08</v>
      </c>
      <c r="T1389" s="203">
        <v>1567045.93</v>
      </c>
      <c r="U1389" s="203">
        <v>1334318.26</v>
      </c>
      <c r="V1389" s="203">
        <v>1084896.6299999999</v>
      </c>
      <c r="W1389" s="203">
        <v>780110.61</v>
      </c>
      <c r="X1389" s="203">
        <v>479444.79</v>
      </c>
      <c r="Y1389" s="203">
        <v>210305.22</v>
      </c>
      <c r="Z1389" s="203">
        <v>108031.44</v>
      </c>
      <c r="AA1389" s="203">
        <v>133133.37</v>
      </c>
      <c r="AB1389" s="203">
        <v>-3282059.6</v>
      </c>
      <c r="AC1389" s="203"/>
      <c r="AD1389" s="203"/>
      <c r="AE1389" s="203">
        <v>782201.33708333317</v>
      </c>
      <c r="AF1389" s="270"/>
      <c r="AG1389" s="270"/>
      <c r="AH1389" s="205"/>
      <c r="AI1389" s="205"/>
      <c r="AJ1389" s="205"/>
      <c r="AK1389" s="206"/>
      <c r="AL1389" s="205">
        <v>0</v>
      </c>
      <c r="AM1389" s="207"/>
      <c r="AN1389" s="205">
        <v>782201.33708333317</v>
      </c>
      <c r="AO1389" s="208">
        <v>782201.33708333317</v>
      </c>
      <c r="AP1389" s="205"/>
      <c r="AQ1389" s="210">
        <v>-3282059.6</v>
      </c>
      <c r="AR1389" s="205"/>
      <c r="AS1389" s="205"/>
      <c r="AT1389" s="205"/>
      <c r="AU1389" s="206"/>
      <c r="AV1389" s="205">
        <v>0</v>
      </c>
      <c r="AW1389" s="207"/>
      <c r="AX1389" s="205">
        <v>-3282059.6</v>
      </c>
      <c r="AY1389" s="207">
        <v>-3282059.6</v>
      </c>
      <c r="AZ1389" s="212"/>
      <c r="BA1389" s="404"/>
      <c r="BC1389" s="202" t="str">
        <f t="shared" si="161"/>
        <v/>
      </c>
      <c r="BD1389" s="202" t="str">
        <f t="shared" si="161"/>
        <v/>
      </c>
      <c r="BE1389" s="202" t="str">
        <f t="shared" si="162"/>
        <v/>
      </c>
      <c r="BF1389" s="202" t="str">
        <f t="shared" si="162"/>
        <v/>
      </c>
      <c r="BG1389" s="202" t="str">
        <f t="shared" si="160"/>
        <v>NO</v>
      </c>
      <c r="BH1389" s="202" t="str">
        <f t="shared" si="160"/>
        <v>W/C</v>
      </c>
      <c r="BI1389" s="202" t="str">
        <f t="shared" si="158"/>
        <v>W/C</v>
      </c>
      <c r="BK1389" s="202" t="b">
        <f t="shared" si="163"/>
        <v>1</v>
      </c>
      <c r="BL1389" s="202" t="b">
        <f t="shared" si="163"/>
        <v>1</v>
      </c>
      <c r="BM1389" s="202" t="b">
        <f t="shared" si="163"/>
        <v>1</v>
      </c>
      <c r="BN1389" s="202" t="b">
        <f t="shared" si="163"/>
        <v>1</v>
      </c>
      <c r="BO1389" s="202" t="b">
        <f t="shared" si="163"/>
        <v>1</v>
      </c>
      <c r="BP1389" s="202" t="b">
        <f t="shared" si="163"/>
        <v>1</v>
      </c>
      <c r="BQ1389" s="202" t="b">
        <f t="shared" si="163"/>
        <v>1</v>
      </c>
    </row>
    <row r="1390" spans="1:69" s="214" customFormat="1" ht="12" customHeight="1" x14ac:dyDescent="0.2">
      <c r="A1390" s="239">
        <v>28302031</v>
      </c>
      <c r="B1390" s="240" t="s">
        <v>2986</v>
      </c>
      <c r="C1390" s="200" t="s">
        <v>1643</v>
      </c>
      <c r="D1390" s="201" t="s">
        <v>478</v>
      </c>
      <c r="E1390" s="170"/>
      <c r="F1390" s="200"/>
      <c r="G1390" s="201"/>
      <c r="H1390" s="202" t="s">
        <v>1684</v>
      </c>
      <c r="I1390" s="202" t="s">
        <v>1684</v>
      </c>
      <c r="J1390" s="202" t="s">
        <v>1684</v>
      </c>
      <c r="K1390" s="202" t="s">
        <v>478</v>
      </c>
      <c r="L1390" s="202" t="s">
        <v>1685</v>
      </c>
      <c r="M1390" s="202" t="s">
        <v>1685</v>
      </c>
      <c r="N1390" s="202" t="s">
        <v>1684</v>
      </c>
      <c r="O1390" s="167"/>
      <c r="P1390" s="203">
        <v>-20803.55</v>
      </c>
      <c r="Q1390" s="203">
        <v>-251230.67</v>
      </c>
      <c r="R1390" s="203">
        <v>-302195.06</v>
      </c>
      <c r="S1390" s="203">
        <v>-321252</v>
      </c>
      <c r="T1390" s="203">
        <v>-566518.61</v>
      </c>
      <c r="U1390" s="203">
        <v>-301524.84999999998</v>
      </c>
      <c r="V1390" s="203">
        <v>-402250.1</v>
      </c>
      <c r="W1390" s="203">
        <v>-440054.94</v>
      </c>
      <c r="X1390" s="203">
        <v>-550822.76</v>
      </c>
      <c r="Y1390" s="203">
        <v>-685860.62</v>
      </c>
      <c r="Z1390" s="203">
        <v>-422458.86</v>
      </c>
      <c r="AA1390" s="203">
        <v>-379911.71</v>
      </c>
      <c r="AB1390" s="203">
        <v>-484651.98</v>
      </c>
      <c r="AC1390" s="203"/>
      <c r="AD1390" s="203"/>
      <c r="AE1390" s="203">
        <v>-406400.66208333336</v>
      </c>
      <c r="AF1390" s="270"/>
      <c r="AG1390" s="270"/>
      <c r="AH1390" s="205"/>
      <c r="AI1390" s="205"/>
      <c r="AJ1390" s="205"/>
      <c r="AK1390" s="206">
        <v>-406400.66208333336</v>
      </c>
      <c r="AL1390" s="205">
        <v>-406400.66208333336</v>
      </c>
      <c r="AM1390" s="207"/>
      <c r="AN1390" s="205"/>
      <c r="AO1390" s="208">
        <v>0</v>
      </c>
      <c r="AP1390" s="205"/>
      <c r="AQ1390" s="210">
        <v>-484651.98</v>
      </c>
      <c r="AR1390" s="205"/>
      <c r="AS1390" s="205"/>
      <c r="AT1390" s="205"/>
      <c r="AU1390" s="206">
        <v>-484651.98</v>
      </c>
      <c r="AV1390" s="205">
        <v>-484651.98</v>
      </c>
      <c r="AW1390" s="207"/>
      <c r="AX1390" s="205"/>
      <c r="AY1390" s="207">
        <v>0</v>
      </c>
      <c r="AZ1390" s="212" t="s">
        <v>4909</v>
      </c>
      <c r="BA1390" s="404"/>
      <c r="BC1390" s="202" t="str">
        <f t="shared" si="161"/>
        <v/>
      </c>
      <c r="BD1390" s="202" t="str">
        <f t="shared" si="161"/>
        <v/>
      </c>
      <c r="BE1390" s="202" t="str">
        <f t="shared" si="162"/>
        <v/>
      </c>
      <c r="BF1390" s="202" t="str">
        <f t="shared" si="162"/>
        <v>Non-Op</v>
      </c>
      <c r="BG1390" s="202" t="str">
        <f t="shared" si="160"/>
        <v>NO</v>
      </c>
      <c r="BH1390" s="202" t="str">
        <f t="shared" si="160"/>
        <v>NO</v>
      </c>
      <c r="BI1390" s="202" t="str">
        <f t="shared" si="158"/>
        <v/>
      </c>
      <c r="BK1390" s="202" t="b">
        <f t="shared" si="163"/>
        <v>1</v>
      </c>
      <c r="BL1390" s="202" t="b">
        <f t="shared" si="163"/>
        <v>1</v>
      </c>
      <c r="BM1390" s="202" t="b">
        <f t="shared" si="163"/>
        <v>1</v>
      </c>
      <c r="BN1390" s="202" t="b">
        <f t="shared" si="163"/>
        <v>1</v>
      </c>
      <c r="BO1390" s="202" t="b">
        <f t="shared" si="163"/>
        <v>1</v>
      </c>
      <c r="BP1390" s="202" t="b">
        <f t="shared" si="163"/>
        <v>1</v>
      </c>
      <c r="BQ1390" s="202" t="b">
        <f t="shared" si="163"/>
        <v>1</v>
      </c>
    </row>
    <row r="1391" spans="1:69" s="214" customFormat="1" ht="12" customHeight="1" x14ac:dyDescent="0.2">
      <c r="A1391" s="239">
        <v>28302041</v>
      </c>
      <c r="B1391" s="240" t="s">
        <v>2987</v>
      </c>
      <c r="C1391" s="200" t="s">
        <v>1644</v>
      </c>
      <c r="D1391" s="201" t="s">
        <v>479</v>
      </c>
      <c r="E1391" s="170"/>
      <c r="F1391" s="200"/>
      <c r="G1391" s="201"/>
      <c r="H1391" s="202" t="s">
        <v>1684</v>
      </c>
      <c r="I1391" s="202" t="s">
        <v>1684</v>
      </c>
      <c r="J1391" s="202" t="s">
        <v>1684</v>
      </c>
      <c r="K1391" s="202" t="s">
        <v>1684</v>
      </c>
      <c r="L1391" s="202" t="s">
        <v>1685</v>
      </c>
      <c r="M1391" s="202" t="s">
        <v>479</v>
      </c>
      <c r="N1391" s="202" t="s">
        <v>479</v>
      </c>
      <c r="O1391" s="167"/>
      <c r="P1391" s="203">
        <v>-11627416.529999999</v>
      </c>
      <c r="Q1391" s="203">
        <v>-11530346.26</v>
      </c>
      <c r="R1391" s="203">
        <v>-11430680.75</v>
      </c>
      <c r="S1391" s="203">
        <v>-11331015.25</v>
      </c>
      <c r="T1391" s="203">
        <v>-11214290.34</v>
      </c>
      <c r="U1391" s="203">
        <v>-11114363.65</v>
      </c>
      <c r="V1391" s="203">
        <v>-11016996.369999999</v>
      </c>
      <c r="W1391" s="203">
        <v>-10919527.119999999</v>
      </c>
      <c r="X1391" s="203">
        <v>-10823308.93</v>
      </c>
      <c r="Y1391" s="203">
        <v>-10751499.800000001</v>
      </c>
      <c r="Z1391" s="203">
        <v>-10683136.300000001</v>
      </c>
      <c r="AA1391" s="203">
        <v>-10716997.07</v>
      </c>
      <c r="AB1391" s="203">
        <v>-10628970.699999999</v>
      </c>
      <c r="AC1391" s="203"/>
      <c r="AD1391" s="203"/>
      <c r="AE1391" s="203">
        <v>-11055029.621249998</v>
      </c>
      <c r="AF1391" s="215"/>
      <c r="AG1391" s="215"/>
      <c r="AH1391" s="205"/>
      <c r="AI1391" s="205"/>
      <c r="AJ1391" s="205"/>
      <c r="AK1391" s="206"/>
      <c r="AL1391" s="205">
        <v>0</v>
      </c>
      <c r="AM1391" s="207"/>
      <c r="AN1391" s="205">
        <v>-11055029.621249998</v>
      </c>
      <c r="AO1391" s="208">
        <v>-11055029.621249998</v>
      </c>
      <c r="AP1391" s="205"/>
      <c r="AQ1391" s="210">
        <v>-10628970.699999999</v>
      </c>
      <c r="AR1391" s="205"/>
      <c r="AS1391" s="205"/>
      <c r="AT1391" s="205"/>
      <c r="AU1391" s="206"/>
      <c r="AV1391" s="205">
        <v>0</v>
      </c>
      <c r="AW1391" s="207"/>
      <c r="AX1391" s="205">
        <v>-10628970.699999999</v>
      </c>
      <c r="AY1391" s="207">
        <v>-10628970.699999999</v>
      </c>
      <c r="AZ1391" s="212"/>
      <c r="BA1391" s="404"/>
      <c r="BC1391" s="202" t="str">
        <f t="shared" si="161"/>
        <v/>
      </c>
      <c r="BD1391" s="202" t="str">
        <f t="shared" si="161"/>
        <v/>
      </c>
      <c r="BE1391" s="202" t="str">
        <f t="shared" si="162"/>
        <v/>
      </c>
      <c r="BF1391" s="202" t="str">
        <f t="shared" si="162"/>
        <v/>
      </c>
      <c r="BG1391" s="202" t="str">
        <f t="shared" si="160"/>
        <v>NO</v>
      </c>
      <c r="BH1391" s="202" t="str">
        <f t="shared" si="160"/>
        <v>W/C</v>
      </c>
      <c r="BI1391" s="202" t="str">
        <f t="shared" si="158"/>
        <v>W/C</v>
      </c>
      <c r="BK1391" s="202" t="b">
        <f t="shared" si="163"/>
        <v>1</v>
      </c>
      <c r="BL1391" s="202" t="b">
        <f t="shared" si="163"/>
        <v>1</v>
      </c>
      <c r="BM1391" s="202" t="b">
        <f t="shared" si="163"/>
        <v>1</v>
      </c>
      <c r="BN1391" s="202" t="b">
        <f t="shared" si="163"/>
        <v>1</v>
      </c>
      <c r="BO1391" s="202" t="b">
        <f t="shared" si="163"/>
        <v>1</v>
      </c>
      <c r="BP1391" s="202" t="b">
        <f t="shared" si="163"/>
        <v>1</v>
      </c>
      <c r="BQ1391" s="202" t="b">
        <f t="shared" si="163"/>
        <v>1</v>
      </c>
    </row>
    <row r="1392" spans="1:69" s="214" customFormat="1" ht="12" customHeight="1" x14ac:dyDescent="0.2">
      <c r="A1392" s="239">
        <v>28302042</v>
      </c>
      <c r="B1392" s="240" t="s">
        <v>2988</v>
      </c>
      <c r="C1392" s="200" t="s">
        <v>1645</v>
      </c>
      <c r="D1392" s="201" t="s">
        <v>478</v>
      </c>
      <c r="E1392" s="170" t="s">
        <v>4867</v>
      </c>
      <c r="F1392" s="200"/>
      <c r="G1392" s="201"/>
      <c r="H1392" s="202" t="s">
        <v>1684</v>
      </c>
      <c r="I1392" s="202" t="s">
        <v>1684</v>
      </c>
      <c r="J1392" s="202" t="s">
        <v>1684</v>
      </c>
      <c r="K1392" s="202" t="s">
        <v>478</v>
      </c>
      <c r="L1392" s="202" t="s">
        <v>1685</v>
      </c>
      <c r="M1392" s="202" t="s">
        <v>1685</v>
      </c>
      <c r="N1392" s="202" t="s">
        <v>1684</v>
      </c>
      <c r="O1392" s="237"/>
      <c r="P1392" s="203">
        <v>0</v>
      </c>
      <c r="Q1392" s="203">
        <v>0</v>
      </c>
      <c r="R1392" s="203">
        <v>0</v>
      </c>
      <c r="S1392" s="203">
        <v>0</v>
      </c>
      <c r="T1392" s="203">
        <v>0</v>
      </c>
      <c r="U1392" s="203">
        <v>0</v>
      </c>
      <c r="V1392" s="203">
        <v>0</v>
      </c>
      <c r="W1392" s="203">
        <v>0</v>
      </c>
      <c r="X1392" s="203">
        <v>0</v>
      </c>
      <c r="Y1392" s="203">
        <v>0</v>
      </c>
      <c r="Z1392" s="203">
        <v>0</v>
      </c>
      <c r="AA1392" s="203">
        <v>0</v>
      </c>
      <c r="AB1392" s="203">
        <v>0</v>
      </c>
      <c r="AC1392" s="203"/>
      <c r="AD1392" s="203"/>
      <c r="AE1392" s="203">
        <v>0</v>
      </c>
      <c r="AF1392" s="380"/>
      <c r="AG1392" s="380"/>
      <c r="AH1392" s="205"/>
      <c r="AI1392" s="205"/>
      <c r="AJ1392" s="205"/>
      <c r="AK1392" s="206">
        <v>0</v>
      </c>
      <c r="AL1392" s="205">
        <v>0</v>
      </c>
      <c r="AM1392" s="207"/>
      <c r="AN1392" s="205"/>
      <c r="AO1392" s="208">
        <v>0</v>
      </c>
      <c r="AP1392" s="205"/>
      <c r="AQ1392" s="210">
        <v>0</v>
      </c>
      <c r="AR1392" s="205"/>
      <c r="AS1392" s="205"/>
      <c r="AT1392" s="205"/>
      <c r="AU1392" s="206">
        <v>0</v>
      </c>
      <c r="AV1392" s="205">
        <v>0</v>
      </c>
      <c r="AW1392" s="207"/>
      <c r="AX1392" s="205"/>
      <c r="AY1392" s="207">
        <v>0</v>
      </c>
      <c r="AZ1392" s="212" t="s">
        <v>4909</v>
      </c>
      <c r="BA1392" s="404"/>
      <c r="BC1392" s="202" t="str">
        <f t="shared" si="161"/>
        <v/>
      </c>
      <c r="BD1392" s="202" t="str">
        <f t="shared" si="161"/>
        <v/>
      </c>
      <c r="BE1392" s="202" t="str">
        <f t="shared" si="162"/>
        <v/>
      </c>
      <c r="BF1392" s="202" t="str">
        <f t="shared" si="162"/>
        <v>Non-Op</v>
      </c>
      <c r="BG1392" s="202" t="str">
        <f t="shared" si="160"/>
        <v>NO</v>
      </c>
      <c r="BH1392" s="202" t="str">
        <f t="shared" si="160"/>
        <v>NO</v>
      </c>
      <c r="BI1392" s="202" t="str">
        <f t="shared" si="158"/>
        <v/>
      </c>
      <c r="BK1392" s="202" t="b">
        <f t="shared" si="163"/>
        <v>1</v>
      </c>
      <c r="BL1392" s="202" t="b">
        <f t="shared" si="163"/>
        <v>1</v>
      </c>
      <c r="BM1392" s="202" t="b">
        <f t="shared" si="163"/>
        <v>1</v>
      </c>
      <c r="BN1392" s="202" t="b">
        <f t="shared" si="163"/>
        <v>1</v>
      </c>
      <c r="BO1392" s="202" t="b">
        <f t="shared" si="163"/>
        <v>1</v>
      </c>
      <c r="BP1392" s="202" t="b">
        <f t="shared" si="163"/>
        <v>1</v>
      </c>
      <c r="BQ1392" s="202" t="b">
        <f t="shared" si="163"/>
        <v>1</v>
      </c>
    </row>
    <row r="1393" spans="1:70" s="214" customFormat="1" ht="12" customHeight="1" x14ac:dyDescent="0.2">
      <c r="A1393" s="239">
        <v>28302051</v>
      </c>
      <c r="B1393" s="240" t="s">
        <v>2989</v>
      </c>
      <c r="C1393" s="200" t="s">
        <v>1646</v>
      </c>
      <c r="D1393" s="201" t="s">
        <v>479</v>
      </c>
      <c r="E1393" s="170"/>
      <c r="F1393" s="200"/>
      <c r="G1393" s="201"/>
      <c r="H1393" s="202" t="s">
        <v>1684</v>
      </c>
      <c r="I1393" s="202" t="s">
        <v>1684</v>
      </c>
      <c r="J1393" s="202" t="s">
        <v>1684</v>
      </c>
      <c r="K1393" s="202" t="s">
        <v>1684</v>
      </c>
      <c r="L1393" s="202" t="s">
        <v>1685</v>
      </c>
      <c r="M1393" s="202" t="s">
        <v>479</v>
      </c>
      <c r="N1393" s="202" t="s">
        <v>479</v>
      </c>
      <c r="O1393" s="167"/>
      <c r="P1393" s="203">
        <v>-3053100.3</v>
      </c>
      <c r="Q1393" s="203">
        <v>-2962175.64</v>
      </c>
      <c r="R1393" s="203">
        <v>-2869003.99</v>
      </c>
      <c r="S1393" s="203">
        <v>-2775832.33</v>
      </c>
      <c r="T1393" s="203">
        <v>-2742072.49</v>
      </c>
      <c r="U1393" s="203">
        <v>-2885222.72</v>
      </c>
      <c r="V1393" s="203">
        <v>-2928123.41</v>
      </c>
      <c r="W1393" s="203">
        <v>-2911889.41</v>
      </c>
      <c r="X1393" s="203">
        <v>-2972957.02</v>
      </c>
      <c r="Y1393" s="203">
        <v>-2860421.09</v>
      </c>
      <c r="Z1393" s="203">
        <v>-2820671.21</v>
      </c>
      <c r="AA1393" s="203">
        <v>-2739220.67</v>
      </c>
      <c r="AB1393" s="203">
        <v>-2657899.4</v>
      </c>
      <c r="AC1393" s="203"/>
      <c r="AD1393" s="203"/>
      <c r="AE1393" s="203">
        <v>-2860257.4858333338</v>
      </c>
      <c r="AF1393" s="215"/>
      <c r="AG1393" s="215"/>
      <c r="AH1393" s="205"/>
      <c r="AI1393" s="205"/>
      <c r="AJ1393" s="205"/>
      <c r="AK1393" s="206"/>
      <c r="AL1393" s="205">
        <v>0</v>
      </c>
      <c r="AM1393" s="207"/>
      <c r="AN1393" s="205">
        <v>-2860257.4858333338</v>
      </c>
      <c r="AO1393" s="208">
        <v>-2860257.4858333338</v>
      </c>
      <c r="AP1393" s="205"/>
      <c r="AQ1393" s="210">
        <v>-2657899.4</v>
      </c>
      <c r="AR1393" s="205"/>
      <c r="AS1393" s="205"/>
      <c r="AT1393" s="205"/>
      <c r="AU1393" s="206"/>
      <c r="AV1393" s="205">
        <v>0</v>
      </c>
      <c r="AW1393" s="207"/>
      <c r="AX1393" s="205">
        <v>-2657899.4</v>
      </c>
      <c r="AY1393" s="207">
        <v>-2657899.4</v>
      </c>
      <c r="AZ1393" s="212"/>
      <c r="BA1393" s="404"/>
      <c r="BC1393" s="202" t="str">
        <f t="shared" si="161"/>
        <v/>
      </c>
      <c r="BD1393" s="202" t="str">
        <f t="shared" si="161"/>
        <v/>
      </c>
      <c r="BE1393" s="202" t="str">
        <f t="shared" si="162"/>
        <v/>
      </c>
      <c r="BF1393" s="202" t="str">
        <f t="shared" si="162"/>
        <v/>
      </c>
      <c r="BG1393" s="202" t="str">
        <f t="shared" si="160"/>
        <v>NO</v>
      </c>
      <c r="BH1393" s="202" t="str">
        <f t="shared" si="160"/>
        <v>W/C</v>
      </c>
      <c r="BI1393" s="202" t="str">
        <f t="shared" si="158"/>
        <v>W/C</v>
      </c>
      <c r="BK1393" s="202" t="b">
        <f t="shared" si="163"/>
        <v>1</v>
      </c>
      <c r="BL1393" s="202" t="b">
        <f t="shared" si="163"/>
        <v>1</v>
      </c>
      <c r="BM1393" s="202" t="b">
        <f t="shared" si="163"/>
        <v>1</v>
      </c>
      <c r="BN1393" s="202" t="b">
        <f t="shared" si="163"/>
        <v>1</v>
      </c>
      <c r="BO1393" s="202" t="b">
        <f t="shared" si="163"/>
        <v>1</v>
      </c>
      <c r="BP1393" s="202" t="b">
        <f t="shared" si="163"/>
        <v>1</v>
      </c>
      <c r="BQ1393" s="202" t="b">
        <f t="shared" si="163"/>
        <v>1</v>
      </c>
    </row>
    <row r="1394" spans="1:70" s="214" customFormat="1" ht="12" customHeight="1" x14ac:dyDescent="0.2">
      <c r="A1394" s="239">
        <v>28302061</v>
      </c>
      <c r="B1394" s="240" t="s">
        <v>2990</v>
      </c>
      <c r="C1394" s="200" t="s">
        <v>263</v>
      </c>
      <c r="D1394" s="201" t="s">
        <v>476</v>
      </c>
      <c r="E1394" s="170"/>
      <c r="F1394" s="200"/>
      <c r="G1394" s="201"/>
      <c r="H1394" s="202" t="s">
        <v>1684</v>
      </c>
      <c r="I1394" s="202" t="s">
        <v>476</v>
      </c>
      <c r="J1394" s="202" t="s">
        <v>1684</v>
      </c>
      <c r="K1394" s="202" t="s">
        <v>1684</v>
      </c>
      <c r="L1394" s="202" t="s">
        <v>1685</v>
      </c>
      <c r="M1394" s="202" t="s">
        <v>1685</v>
      </c>
      <c r="N1394" s="202" t="s">
        <v>1684</v>
      </c>
      <c r="O1394" s="167"/>
      <c r="P1394" s="203">
        <v>-1325207.74</v>
      </c>
      <c r="Q1394" s="203">
        <v>-1265856.49</v>
      </c>
      <c r="R1394" s="203">
        <v>-1206505.24</v>
      </c>
      <c r="S1394" s="203">
        <v>-1147153.99</v>
      </c>
      <c r="T1394" s="203">
        <v>-1087802.74</v>
      </c>
      <c r="U1394" s="203">
        <v>-1028451.49</v>
      </c>
      <c r="V1394" s="203">
        <v>-969100.24</v>
      </c>
      <c r="W1394" s="203">
        <v>-909748.99</v>
      </c>
      <c r="X1394" s="203">
        <v>-746935.36</v>
      </c>
      <c r="Y1394" s="203">
        <v>-669227.80000000005</v>
      </c>
      <c r="Z1394" s="203">
        <v>-596943.69999999995</v>
      </c>
      <c r="AA1394" s="203">
        <v>-530083.09</v>
      </c>
      <c r="AB1394" s="203">
        <v>-530083.09</v>
      </c>
      <c r="AC1394" s="203"/>
      <c r="AD1394" s="203"/>
      <c r="AE1394" s="203">
        <v>-923787.87875000015</v>
      </c>
      <c r="AF1394" s="215" t="s">
        <v>264</v>
      </c>
      <c r="AG1394" s="215"/>
      <c r="AH1394" s="205"/>
      <c r="AI1394" s="205">
        <v>-923787.87875000015</v>
      </c>
      <c r="AJ1394" s="205"/>
      <c r="AK1394" s="206"/>
      <c r="AL1394" s="469">
        <v>-923787.87875000015</v>
      </c>
      <c r="AM1394" s="205"/>
      <c r="AN1394" s="205"/>
      <c r="AO1394" s="208">
        <v>0</v>
      </c>
      <c r="AP1394" s="205"/>
      <c r="AQ1394" s="210">
        <v>-530083.09</v>
      </c>
      <c r="AR1394" s="205"/>
      <c r="AS1394" s="205">
        <v>-530083.09</v>
      </c>
      <c r="AT1394" s="205"/>
      <c r="AU1394" s="206"/>
      <c r="AV1394" s="469">
        <v>-530083.09</v>
      </c>
      <c r="AW1394" s="205"/>
      <c r="AX1394" s="205"/>
      <c r="AY1394" s="207">
        <v>0</v>
      </c>
      <c r="AZ1394" s="212"/>
      <c r="BA1394" s="404"/>
      <c r="BC1394" s="202" t="str">
        <f t="shared" si="161"/>
        <v/>
      </c>
      <c r="BD1394" s="202" t="str">
        <f t="shared" si="161"/>
        <v>ERB</v>
      </c>
      <c r="BE1394" s="202" t="str">
        <f t="shared" si="162"/>
        <v/>
      </c>
      <c r="BF1394" s="202" t="str">
        <f t="shared" si="162"/>
        <v/>
      </c>
      <c r="BG1394" s="202" t="str">
        <f t="shared" si="160"/>
        <v>NO</v>
      </c>
      <c r="BH1394" s="202" t="str">
        <f t="shared" si="160"/>
        <v>NO</v>
      </c>
      <c r="BI1394" s="202" t="str">
        <f t="shared" si="158"/>
        <v/>
      </c>
      <c r="BK1394" s="202" t="b">
        <f t="shared" si="163"/>
        <v>1</v>
      </c>
      <c r="BL1394" s="202" t="b">
        <f t="shared" si="163"/>
        <v>1</v>
      </c>
      <c r="BM1394" s="202" t="b">
        <f t="shared" si="163"/>
        <v>1</v>
      </c>
      <c r="BN1394" s="202" t="b">
        <f t="shared" si="163"/>
        <v>1</v>
      </c>
      <c r="BO1394" s="202" t="b">
        <f t="shared" si="163"/>
        <v>1</v>
      </c>
      <c r="BP1394" s="202" t="b">
        <f t="shared" si="163"/>
        <v>1</v>
      </c>
      <c r="BQ1394" s="202" t="b">
        <f t="shared" si="163"/>
        <v>1</v>
      </c>
    </row>
    <row r="1395" spans="1:70" s="214" customFormat="1" ht="12" customHeight="1" x14ac:dyDescent="0.2">
      <c r="A1395" s="239">
        <v>28302071</v>
      </c>
      <c r="B1395" s="240" t="s">
        <v>2991</v>
      </c>
      <c r="C1395" s="200" t="s">
        <v>1647</v>
      </c>
      <c r="D1395" s="201" t="s">
        <v>478</v>
      </c>
      <c r="E1395" s="170" t="s">
        <v>4867</v>
      </c>
      <c r="F1395" s="200"/>
      <c r="G1395" s="201"/>
      <c r="H1395" s="202" t="s">
        <v>1684</v>
      </c>
      <c r="I1395" s="202" t="s">
        <v>1684</v>
      </c>
      <c r="J1395" s="202" t="s">
        <v>1684</v>
      </c>
      <c r="K1395" s="202" t="s">
        <v>478</v>
      </c>
      <c r="L1395" s="202" t="s">
        <v>1685</v>
      </c>
      <c r="M1395" s="202" t="s">
        <v>1685</v>
      </c>
      <c r="N1395" s="202" t="s">
        <v>1684</v>
      </c>
      <c r="O1395" s="237"/>
      <c r="P1395" s="203">
        <v>0</v>
      </c>
      <c r="Q1395" s="203">
        <v>0</v>
      </c>
      <c r="R1395" s="203">
        <v>0</v>
      </c>
      <c r="S1395" s="203">
        <v>0</v>
      </c>
      <c r="T1395" s="203">
        <v>0</v>
      </c>
      <c r="U1395" s="203">
        <v>0</v>
      </c>
      <c r="V1395" s="203">
        <v>0</v>
      </c>
      <c r="W1395" s="203">
        <v>0</v>
      </c>
      <c r="X1395" s="203">
        <v>0</v>
      </c>
      <c r="Y1395" s="203">
        <v>0</v>
      </c>
      <c r="Z1395" s="203">
        <v>0</v>
      </c>
      <c r="AA1395" s="203">
        <v>0</v>
      </c>
      <c r="AB1395" s="203">
        <v>0</v>
      </c>
      <c r="AC1395" s="203"/>
      <c r="AD1395" s="203"/>
      <c r="AE1395" s="203">
        <v>0</v>
      </c>
      <c r="AF1395" s="215"/>
      <c r="AG1395" s="215"/>
      <c r="AH1395" s="205"/>
      <c r="AI1395" s="205"/>
      <c r="AJ1395" s="205"/>
      <c r="AK1395" s="206">
        <v>0</v>
      </c>
      <c r="AL1395" s="469">
        <v>0</v>
      </c>
      <c r="AM1395" s="205"/>
      <c r="AN1395" s="205"/>
      <c r="AO1395" s="208">
        <v>0</v>
      </c>
      <c r="AP1395" s="205"/>
      <c r="AQ1395" s="210">
        <v>0</v>
      </c>
      <c r="AR1395" s="205"/>
      <c r="AS1395" s="205"/>
      <c r="AT1395" s="205"/>
      <c r="AU1395" s="206">
        <v>0</v>
      </c>
      <c r="AV1395" s="469">
        <v>0</v>
      </c>
      <c r="AW1395" s="205"/>
      <c r="AX1395" s="205"/>
      <c r="AY1395" s="207">
        <v>0</v>
      </c>
      <c r="AZ1395" s="212" t="s">
        <v>4909</v>
      </c>
      <c r="BA1395" s="404"/>
      <c r="BC1395" s="202" t="str">
        <f t="shared" si="161"/>
        <v/>
      </c>
      <c r="BD1395" s="202" t="str">
        <f t="shared" si="161"/>
        <v/>
      </c>
      <c r="BE1395" s="202" t="str">
        <f t="shared" si="162"/>
        <v/>
      </c>
      <c r="BF1395" s="202" t="str">
        <f t="shared" si="162"/>
        <v>Non-Op</v>
      </c>
      <c r="BG1395" s="202" t="str">
        <f t="shared" si="160"/>
        <v>NO</v>
      </c>
      <c r="BH1395" s="202" t="str">
        <f t="shared" si="160"/>
        <v>NO</v>
      </c>
      <c r="BI1395" s="202" t="str">
        <f t="shared" si="158"/>
        <v/>
      </c>
      <c r="BK1395" s="202" t="b">
        <f t="shared" si="163"/>
        <v>1</v>
      </c>
      <c r="BL1395" s="202" t="b">
        <f t="shared" si="163"/>
        <v>1</v>
      </c>
      <c r="BM1395" s="202" t="b">
        <f t="shared" si="163"/>
        <v>1</v>
      </c>
      <c r="BN1395" s="202" t="b">
        <f t="shared" si="163"/>
        <v>1</v>
      </c>
      <c r="BO1395" s="202" t="b">
        <f t="shared" si="163"/>
        <v>1</v>
      </c>
      <c r="BP1395" s="202" t="b">
        <f t="shared" si="163"/>
        <v>1</v>
      </c>
      <c r="BQ1395" s="202" t="b">
        <f t="shared" si="163"/>
        <v>1</v>
      </c>
    </row>
    <row r="1396" spans="1:70" s="214" customFormat="1" ht="12" customHeight="1" thickBot="1" x14ac:dyDescent="0.25">
      <c r="A1396" s="470">
        <v>28302081</v>
      </c>
      <c r="B1396" s="471" t="s">
        <v>2992</v>
      </c>
      <c r="C1396" s="472" t="s">
        <v>1648</v>
      </c>
      <c r="D1396" s="473" t="s">
        <v>479</v>
      </c>
      <c r="E1396" s="474"/>
      <c r="F1396" s="475">
        <v>42783</v>
      </c>
      <c r="G1396" s="476"/>
      <c r="H1396" s="476" t="s">
        <v>1684</v>
      </c>
      <c r="I1396" s="476" t="s">
        <v>1684</v>
      </c>
      <c r="J1396" s="476" t="s">
        <v>1684</v>
      </c>
      <c r="K1396" s="476" t="s">
        <v>1684</v>
      </c>
      <c r="L1396" s="476" t="s">
        <v>1685</v>
      </c>
      <c r="M1396" s="476" t="s">
        <v>479</v>
      </c>
      <c r="N1396" s="476" t="s">
        <v>479</v>
      </c>
      <c r="O1396" s="248"/>
      <c r="P1396" s="477">
        <v>-7578611.3300000001</v>
      </c>
      <c r="Q1396" s="477">
        <v>-8187271.8499999996</v>
      </c>
      <c r="R1396" s="477">
        <v>-8220496.71</v>
      </c>
      <c r="S1396" s="477">
        <v>-8235433.2199999997</v>
      </c>
      <c r="T1396" s="477">
        <v>-8257141.6500000004</v>
      </c>
      <c r="U1396" s="477">
        <v>-8259901.0999999996</v>
      </c>
      <c r="V1396" s="477">
        <v>-8267446.7300000004</v>
      </c>
      <c r="W1396" s="477">
        <v>-8268083.8700000001</v>
      </c>
      <c r="X1396" s="477">
        <v>-8266097.3700000001</v>
      </c>
      <c r="Y1396" s="477">
        <v>-8265353.7699999996</v>
      </c>
      <c r="Z1396" s="477">
        <v>-8265353.7699999996</v>
      </c>
      <c r="AA1396" s="477">
        <v>-8265353.7699999996</v>
      </c>
      <c r="AB1396" s="477">
        <v>-8265353.7699999996</v>
      </c>
      <c r="AC1396" s="477"/>
      <c r="AD1396" s="477"/>
      <c r="AE1396" s="477">
        <v>-8223326.3633333324</v>
      </c>
      <c r="AF1396" s="478"/>
      <c r="AG1396" s="478"/>
      <c r="AH1396" s="479"/>
      <c r="AI1396" s="479"/>
      <c r="AJ1396" s="479"/>
      <c r="AK1396" s="480"/>
      <c r="AL1396" s="481">
        <v>0</v>
      </c>
      <c r="AM1396" s="479"/>
      <c r="AN1396" s="479">
        <v>-8223326.3633333324</v>
      </c>
      <c r="AO1396" s="482">
        <v>-8223326.3633333324</v>
      </c>
      <c r="AP1396" s="252"/>
      <c r="AQ1396" s="479">
        <v>-8265353.7699999996</v>
      </c>
      <c r="AR1396" s="479"/>
      <c r="AS1396" s="479"/>
      <c r="AT1396" s="479"/>
      <c r="AU1396" s="480"/>
      <c r="AV1396" s="481">
        <v>0</v>
      </c>
      <c r="AW1396" s="479"/>
      <c r="AX1396" s="479">
        <v>-8265353.7699999996</v>
      </c>
      <c r="AY1396" s="483">
        <v>-8265353.7699999996</v>
      </c>
      <c r="AZ1396" s="484"/>
      <c r="BA1396" s="404"/>
      <c r="BC1396" s="476" t="str">
        <f t="shared" si="161"/>
        <v/>
      </c>
      <c r="BD1396" s="476" t="str">
        <f t="shared" si="161"/>
        <v/>
      </c>
      <c r="BE1396" s="476" t="str">
        <f t="shared" si="162"/>
        <v/>
      </c>
      <c r="BF1396" s="394" t="str">
        <f t="shared" si="162"/>
        <v/>
      </c>
      <c r="BG1396" s="394" t="str">
        <f t="shared" si="160"/>
        <v>NO</v>
      </c>
      <c r="BH1396" s="394" t="str">
        <f t="shared" si="160"/>
        <v>W/C</v>
      </c>
      <c r="BI1396" s="394" t="str">
        <f t="shared" si="158"/>
        <v>W/C</v>
      </c>
      <c r="BK1396" s="394" t="b">
        <f t="shared" si="163"/>
        <v>1</v>
      </c>
      <c r="BL1396" s="394" t="b">
        <f t="shared" si="163"/>
        <v>1</v>
      </c>
      <c r="BM1396" s="394" t="b">
        <f t="shared" si="163"/>
        <v>1</v>
      </c>
      <c r="BN1396" s="394" t="b">
        <f t="shared" si="163"/>
        <v>1</v>
      </c>
      <c r="BO1396" s="394" t="b">
        <f t="shared" si="163"/>
        <v>1</v>
      </c>
      <c r="BP1396" s="394" t="b">
        <f t="shared" si="163"/>
        <v>1</v>
      </c>
      <c r="BQ1396" s="394" t="b">
        <f t="shared" si="163"/>
        <v>1</v>
      </c>
    </row>
    <row r="1397" spans="1:70" s="214" customFormat="1" ht="15" customHeight="1" x14ac:dyDescent="0.2">
      <c r="A1397" s="485" t="s">
        <v>1649</v>
      </c>
      <c r="B1397" s="485"/>
      <c r="C1397" s="379"/>
      <c r="D1397" s="379"/>
      <c r="E1397" s="486"/>
      <c r="F1397" s="379"/>
      <c r="G1397" s="379"/>
      <c r="H1397" s="379"/>
      <c r="I1397" s="379"/>
      <c r="J1397" s="379"/>
      <c r="K1397" s="379"/>
      <c r="L1397" s="379"/>
      <c r="M1397" s="379"/>
      <c r="N1397" s="379"/>
      <c r="O1397" s="167"/>
      <c r="P1397" s="487">
        <f>SUM(P899:P1396)</f>
        <v>-12625792218.959993</v>
      </c>
      <c r="Q1397" s="487">
        <f>SUM(Q899:Q1396)</f>
        <v>-12604473198.450008</v>
      </c>
      <c r="R1397" s="487">
        <f>SUM(R899:R1396)</f>
        <v>-12602024652.319984</v>
      </c>
      <c r="S1397" s="487">
        <f>SUM(S899:S1396)</f>
        <v>-12541851064.240009</v>
      </c>
      <c r="T1397" s="487">
        <f t="shared" ref="T1397:AB1397" si="164">SUM(T899:T1396)</f>
        <v>-12456431093.99</v>
      </c>
      <c r="U1397" s="487">
        <f t="shared" si="164"/>
        <v>-12414895662.369995</v>
      </c>
      <c r="V1397" s="487">
        <f t="shared" si="164"/>
        <v>-12432450872.950006</v>
      </c>
      <c r="W1397" s="487">
        <f t="shared" si="164"/>
        <v>-12488909379.350012</v>
      </c>
      <c r="X1397" s="487">
        <f t="shared" si="164"/>
        <v>-12510155829.600014</v>
      </c>
      <c r="Y1397" s="487">
        <f t="shared" si="164"/>
        <v>-12549509246.580017</v>
      </c>
      <c r="Z1397" s="487">
        <f t="shared" si="164"/>
        <v>-12755070345.659985</v>
      </c>
      <c r="AA1397" s="487">
        <f t="shared" si="164"/>
        <v>-13028285352.999996</v>
      </c>
      <c r="AB1397" s="487">
        <f t="shared" si="164"/>
        <v>-12964100505.320002</v>
      </c>
      <c r="AC1397" s="487"/>
      <c r="AD1397" s="487"/>
      <c r="AE1397" s="487">
        <f>SUM(AE899:AE1396)</f>
        <v>-12598250255.054171</v>
      </c>
      <c r="AF1397" s="488"/>
      <c r="AG1397" s="488"/>
      <c r="AH1397" s="376">
        <f>SUM(AH899:AH1396)</f>
        <v>-7876558764.8029175</v>
      </c>
      <c r="AI1397" s="376">
        <f t="shared" ref="AI1397:AN1397" si="165">SUM(AI899:AI1396)</f>
        <v>-1741229320.2971277</v>
      </c>
      <c r="AJ1397" s="376">
        <f>SUM(AJ899:AJ1396)</f>
        <v>-647693035.71995568</v>
      </c>
      <c r="AK1397" s="376">
        <f t="shared" si="165"/>
        <v>-1623145727.7212503</v>
      </c>
      <c r="AL1397" s="376">
        <f>SUM(AL899:AL1396)</f>
        <v>-4012068083.7383308</v>
      </c>
      <c r="AM1397" s="376">
        <f t="shared" si="165"/>
        <v>0</v>
      </c>
      <c r="AN1397" s="376">
        <f t="shared" si="165"/>
        <v>-709623406.51291656</v>
      </c>
      <c r="AO1397" s="489">
        <f>SUM(AO899:AO1396)</f>
        <v>-709623406.51291656</v>
      </c>
      <c r="AP1397" s="376"/>
      <c r="AQ1397" s="490">
        <f t="shared" ref="AQ1397" si="166">AB1397</f>
        <v>-12964100505.320002</v>
      </c>
      <c r="AR1397" s="490">
        <f t="shared" ref="AR1397:AY1397" si="167">SUM(AR899:AR1396)</f>
        <v>-8175716459.0500002</v>
      </c>
      <c r="AS1397" s="490">
        <f t="shared" si="167"/>
        <v>-1710745030.7964158</v>
      </c>
      <c r="AT1397" s="490">
        <f t="shared" si="167"/>
        <v>-640503052.27358401</v>
      </c>
      <c r="AU1397" s="490">
        <f t="shared" si="167"/>
        <v>-1590911781.5699997</v>
      </c>
      <c r="AV1397" s="490">
        <f>SUM(AV899:AV1396)</f>
        <v>-3942159864.6399999</v>
      </c>
      <c r="AW1397" s="490">
        <f t="shared" si="167"/>
        <v>0</v>
      </c>
      <c r="AX1397" s="490">
        <f t="shared" si="167"/>
        <v>-846224181.63000011</v>
      </c>
      <c r="AY1397" s="491">
        <f t="shared" si="167"/>
        <v>-846224181.63000011</v>
      </c>
      <c r="BA1397" s="404"/>
    </row>
    <row r="1398" spans="1:70" ht="11.25" customHeight="1" x14ac:dyDescent="0.2">
      <c r="O1398" s="167"/>
      <c r="P1398" s="527">
        <f>'[8]2017 GRC WC Det Format'!$P$1397</f>
        <v>-12625792218.959993</v>
      </c>
      <c r="Q1398" s="527">
        <f>'[8]2017 GRC WC Det Format'!$Q$1397</f>
        <v>-12604473198.450008</v>
      </c>
      <c r="R1398" s="527">
        <f>'[8]2017 GRC WC Det Format'!$R$1397</f>
        <v>-12602024652.319984</v>
      </c>
      <c r="S1398" s="527">
        <f>'[8]2017 GRC WC Det Format'!$S$1397</f>
        <v>-12541851064.240009</v>
      </c>
      <c r="T1398" s="527">
        <f>'[8]2017 GRC WC Det Format'!$T$1397</f>
        <v>-12456431093.99</v>
      </c>
      <c r="U1398" s="527">
        <f>'[8]2017 GRC WC Det Format'!$U$1397</f>
        <v>-12414895662.369995</v>
      </c>
      <c r="V1398" s="527">
        <f>'[8]2017 GRC WC Det Format'!$V$1397</f>
        <v>-12432450872.950006</v>
      </c>
      <c r="W1398" s="527">
        <f>'[8]2017 GRC WC Det Format'!$W$1397</f>
        <v>-12488909379.350012</v>
      </c>
      <c r="X1398" s="527">
        <f>'[8]2017 GRC WC Det Format'!$X$1397</f>
        <v>-12510155829.600014</v>
      </c>
      <c r="Y1398" s="527">
        <f>'[8]2017 GRC WC Det Format'!$Y$1397</f>
        <v>-12549509246.580017</v>
      </c>
      <c r="Z1398" s="527">
        <f>'[8]2017 GRC WC Det Format'!$Z$1397</f>
        <v>-12755070345.659985</v>
      </c>
      <c r="AA1398" s="527">
        <f>'[8]2017 GRC WC Det Format'!$AA$1397</f>
        <v>-13028285352.999996</v>
      </c>
      <c r="AB1398" s="527">
        <f>'[8]2017 GRC WC Det Format'!$AB$1397</f>
        <v>-12964100505.320002</v>
      </c>
      <c r="AC1398" s="492"/>
      <c r="AD1398" s="492"/>
      <c r="AE1398" s="527">
        <f>'[8]2017 GRC WC Det Format'!$AE$1397</f>
        <v>-12598250255.054171</v>
      </c>
      <c r="AF1398" s="493"/>
      <c r="AG1398" s="493"/>
      <c r="AH1398" s="527">
        <f>'[8]2017 GRC WC Det Format'!$AH$1397</f>
        <v>-7876558764.8029175</v>
      </c>
      <c r="AI1398" s="527">
        <f>'[8]2017 GRC WC Det Format'!$AI$1397</f>
        <v>-1741229320.2971277</v>
      </c>
      <c r="AJ1398" s="527">
        <f>'[8]2017 GRC WC Det Format'!$AJ$1397</f>
        <v>-647693035.71995568</v>
      </c>
      <c r="AK1398" s="527">
        <f>'[8]2017 GRC WC Det Format'!$AK$1397</f>
        <v>-1623145727.7212503</v>
      </c>
      <c r="AL1398" s="527">
        <f>'[8]2017 GRC WC Det Format'!$AL$1397</f>
        <v>-4012068083.7383308</v>
      </c>
      <c r="AM1398" s="494"/>
      <c r="AN1398" s="527">
        <f>'[8]2017 GRC WC Det Format'!$AN$1397</f>
        <v>-709623406.51291656</v>
      </c>
      <c r="AO1398" s="527">
        <f>'[8]2017 GRC WC Det Format'!$AO$1397</f>
        <v>-709623406.51291656</v>
      </c>
      <c r="AP1398" s="527"/>
      <c r="AQ1398" s="527">
        <f>'[8]2017 GRC WC Det Format'!$AQ$1397</f>
        <v>-12964100505.320002</v>
      </c>
      <c r="AR1398" s="527">
        <f>'[8]2017 GRC WC Det Format'!$AR$1397</f>
        <v>-8175716459.0500002</v>
      </c>
      <c r="AS1398" s="527">
        <f>'[8]2017 GRC WC Det Format'!$AS$1397</f>
        <v>-1710745030.7964158</v>
      </c>
      <c r="AT1398" s="527">
        <f>'[8]2017 GRC WC Det Format'!$AT$1397</f>
        <v>-640503052.27358401</v>
      </c>
      <c r="AU1398" s="527">
        <f>'[8]2017 GRC WC Det Format'!$AU$1397</f>
        <v>-1590911781.5699997</v>
      </c>
      <c r="AV1398" s="527">
        <f>'[8]2017 GRC WC Det Format'!$AV$1397</f>
        <v>-3942159864.6399999</v>
      </c>
      <c r="AW1398" s="527"/>
      <c r="AX1398" s="527">
        <f>'[8]2017 GRC WC Det Format'!$AX$1397</f>
        <v>-846224181.63000011</v>
      </c>
      <c r="AY1398" s="527">
        <f>'[8]2017 GRC WC Det Format'!$AY$1397</f>
        <v>-846224181.63000011</v>
      </c>
      <c r="BA1398" s="404"/>
    </row>
    <row r="1399" spans="1:70" ht="11.25" customHeight="1" x14ac:dyDescent="0.25">
      <c r="O1399" s="167"/>
      <c r="P1399" s="527"/>
      <c r="Q1399" s="527"/>
      <c r="R1399" s="527"/>
      <c r="S1399" s="527"/>
      <c r="T1399" s="527"/>
      <c r="U1399" s="527"/>
      <c r="V1399" s="527"/>
      <c r="W1399" s="527"/>
      <c r="X1399" s="527"/>
      <c r="Y1399" s="527"/>
      <c r="Z1399" s="527"/>
      <c r="AA1399" s="527"/>
      <c r="AB1399" s="527"/>
      <c r="AC1399" s="492"/>
      <c r="AD1399" s="492"/>
      <c r="AE1399" s="528">
        <f>AE1397-AE1398</f>
        <v>0</v>
      </c>
      <c r="AF1399" s="493"/>
      <c r="AG1399" s="493"/>
      <c r="AH1399" s="528">
        <f>AH1397-AH1398</f>
        <v>0</v>
      </c>
      <c r="AI1399" s="528">
        <f t="shared" ref="AI1399:AM1399" si="168">AI1397-AI1398</f>
        <v>0</v>
      </c>
      <c r="AJ1399" s="528">
        <f t="shared" si="168"/>
        <v>0</v>
      </c>
      <c r="AK1399" s="528">
        <f t="shared" si="168"/>
        <v>0</v>
      </c>
      <c r="AL1399" s="528">
        <f t="shared" si="168"/>
        <v>0</v>
      </c>
      <c r="AM1399" s="528">
        <f t="shared" si="168"/>
        <v>0</v>
      </c>
      <c r="AN1399" s="528">
        <f t="shared" ref="AN1399" si="169">AN1397-AN1398</f>
        <v>0</v>
      </c>
      <c r="AO1399" s="528">
        <f t="shared" ref="AO1399" si="170">AO1397-AO1398</f>
        <v>0</v>
      </c>
      <c r="AP1399" s="528">
        <f t="shared" ref="AP1399" si="171">AP1397-AP1398</f>
        <v>0</v>
      </c>
      <c r="AQ1399" s="528">
        <f t="shared" ref="AQ1399:AR1399" si="172">AQ1397-AQ1398</f>
        <v>0</v>
      </c>
      <c r="AR1399" s="528">
        <f t="shared" si="172"/>
        <v>0</v>
      </c>
      <c r="AS1399" s="528">
        <f t="shared" ref="AS1399" si="173">AS1397-AS1398</f>
        <v>0</v>
      </c>
      <c r="AT1399" s="528">
        <f t="shared" ref="AT1399" si="174">AT1397-AT1398</f>
        <v>0</v>
      </c>
      <c r="AU1399" s="528">
        <f t="shared" ref="AU1399" si="175">AU1397-AU1398</f>
        <v>0</v>
      </c>
      <c r="AV1399" s="528">
        <f t="shared" ref="AV1399:AW1399" si="176">AV1397-AV1398</f>
        <v>0</v>
      </c>
      <c r="AW1399" s="528">
        <f t="shared" si="176"/>
        <v>0</v>
      </c>
      <c r="AX1399" s="528">
        <f t="shared" ref="AX1399" si="177">AX1397-AX1398</f>
        <v>0</v>
      </c>
      <c r="AY1399" s="528">
        <f t="shared" ref="AY1399" si="178">AY1397-AY1398</f>
        <v>0</v>
      </c>
      <c r="BA1399" s="404"/>
      <c r="BF1399"/>
      <c r="BG1399"/>
      <c r="BH1399"/>
      <c r="BI1399"/>
      <c r="BJ1399"/>
      <c r="BK1399"/>
      <c r="BL1399"/>
      <c r="BM1399"/>
      <c r="BN1399"/>
      <c r="BO1399"/>
      <c r="BP1399"/>
      <c r="BQ1399"/>
      <c r="BR1399"/>
    </row>
    <row r="1400" spans="1:70" ht="15.75" thickBot="1" x14ac:dyDescent="0.3">
      <c r="A1400" s="1106" t="s">
        <v>11610</v>
      </c>
      <c r="O1400" s="167"/>
      <c r="P1400" s="496">
        <f>P1397-P1398</f>
        <v>0</v>
      </c>
      <c r="Q1400" s="496">
        <f t="shared" ref="Q1400:AB1400" si="179">Q1397-Q1398</f>
        <v>0</v>
      </c>
      <c r="R1400" s="496">
        <f t="shared" si="179"/>
        <v>0</v>
      </c>
      <c r="S1400" s="496">
        <f t="shared" si="179"/>
        <v>0</v>
      </c>
      <c r="T1400" s="496">
        <f t="shared" si="179"/>
        <v>0</v>
      </c>
      <c r="U1400" s="496">
        <f t="shared" si="179"/>
        <v>0</v>
      </c>
      <c r="V1400" s="496">
        <f t="shared" si="179"/>
        <v>0</v>
      </c>
      <c r="W1400" s="496">
        <f t="shared" si="179"/>
        <v>0</v>
      </c>
      <c r="X1400" s="496">
        <f t="shared" si="179"/>
        <v>0</v>
      </c>
      <c r="Y1400" s="496">
        <f t="shared" si="179"/>
        <v>0</v>
      </c>
      <c r="Z1400" s="496">
        <f t="shared" si="179"/>
        <v>0</v>
      </c>
      <c r="AA1400" s="496">
        <f t="shared" si="179"/>
        <v>0</v>
      </c>
      <c r="AB1400" s="496">
        <f t="shared" si="179"/>
        <v>0</v>
      </c>
      <c r="AC1400" s="497"/>
      <c r="AD1400" s="497"/>
      <c r="AE1400" s="496" t="s">
        <v>4940</v>
      </c>
      <c r="AH1400" s="498">
        <f>AH898+AH1397</f>
        <v>-7800065571.5887508</v>
      </c>
      <c r="AI1400" s="498">
        <f>AI898+AI1397</f>
        <v>5063475301.3470755</v>
      </c>
      <c r="AJ1400" s="498">
        <f>AJ898+AJ1397</f>
        <v>1896820343.2129271</v>
      </c>
      <c r="AK1400" s="498">
        <f>AK898+AK1397</f>
        <v>622180615.9970839</v>
      </c>
      <c r="AL1400" s="498">
        <f>AL898+AL1397</f>
        <v>7582476260.5571041</v>
      </c>
      <c r="AM1400" s="498">
        <f>AM898</f>
        <v>927212717.54541612</v>
      </c>
      <c r="AN1400" s="498">
        <f>AN1397</f>
        <v>-709623406.51291656</v>
      </c>
      <c r="AO1400" s="498">
        <f>AM1400+AN1400</f>
        <v>217589311.03249955</v>
      </c>
      <c r="AP1400" s="499"/>
      <c r="AQ1400" s="152"/>
      <c r="AR1400" s="498">
        <f>AR898+AR1397</f>
        <v>-8099533528.6400003</v>
      </c>
      <c r="AS1400" s="498">
        <f>AS898+AS1397</f>
        <v>5254221532.4507446</v>
      </c>
      <c r="AT1400" s="498">
        <f>AT898+AT1397</f>
        <v>2048362005.829257</v>
      </c>
      <c r="AU1400" s="498">
        <f>AU898+AU1397</f>
        <v>590577885.8499999</v>
      </c>
      <c r="AV1400" s="498">
        <f>AV898+AV1397</f>
        <v>7893161424.1300068</v>
      </c>
      <c r="AW1400" s="498">
        <f>AW898</f>
        <v>1052596286.1399996</v>
      </c>
      <c r="AX1400" s="498">
        <f>AX1397</f>
        <v>-846224181.63000011</v>
      </c>
      <c r="AY1400" s="500">
        <f>AW1400+AX1400</f>
        <v>206372104.50999951</v>
      </c>
      <c r="AZ1400" s="497"/>
      <c r="BA1400" s="404"/>
      <c r="BB1400" s="152"/>
      <c r="BC1400" s="152"/>
      <c r="BD1400" s="152"/>
      <c r="BE1400" s="501"/>
      <c r="BF1400"/>
      <c r="BG1400"/>
      <c r="BH1400"/>
      <c r="BI1400"/>
      <c r="BJ1400"/>
      <c r="BK1400"/>
      <c r="BL1400"/>
      <c r="BM1400"/>
      <c r="BN1400"/>
      <c r="BO1400"/>
      <c r="BP1400"/>
      <c r="BQ1400"/>
      <c r="BR1400"/>
    </row>
    <row r="1401" spans="1:70" ht="11.25" customHeight="1" thickTop="1" thickBot="1" x14ac:dyDescent="0.3">
      <c r="O1401" s="167"/>
      <c r="P1401" s="496"/>
      <c r="Q1401" s="496"/>
      <c r="R1401" s="496"/>
      <c r="S1401" s="496"/>
      <c r="T1401" s="496"/>
      <c r="U1401" s="496"/>
      <c r="V1401" s="502"/>
      <c r="W1401" s="167"/>
      <c r="X1401" s="167"/>
      <c r="Y1401" s="167"/>
      <c r="Z1401" s="167"/>
      <c r="AA1401" s="167"/>
      <c r="AB1401" s="167"/>
      <c r="AC1401" s="497"/>
      <c r="AD1401" s="497"/>
      <c r="AE1401" s="502"/>
      <c r="AH1401" s="153"/>
      <c r="AI1401" s="153"/>
      <c r="AJ1401" s="153"/>
      <c r="AK1401" s="153"/>
      <c r="AL1401" s="153"/>
      <c r="AM1401" s="153"/>
      <c r="AN1401" s="153"/>
      <c r="AO1401" s="153"/>
      <c r="BA1401" s="404"/>
      <c r="BF1401"/>
      <c r="BG1401"/>
      <c r="BH1401"/>
      <c r="BI1401"/>
      <c r="BJ1401"/>
      <c r="BK1401"/>
      <c r="BL1401"/>
      <c r="BM1401"/>
      <c r="BN1401"/>
      <c r="BO1401"/>
      <c r="BP1401"/>
      <c r="BQ1401"/>
      <c r="BR1401"/>
    </row>
    <row r="1402" spans="1:70" ht="11.25" customHeight="1" x14ac:dyDescent="0.25">
      <c r="C1402" s="503" t="s">
        <v>1650</v>
      </c>
      <c r="D1402" s="504"/>
      <c r="E1402" s="505"/>
      <c r="F1402" s="504"/>
      <c r="G1402" s="504"/>
      <c r="H1402" s="504"/>
      <c r="I1402" s="504"/>
      <c r="J1402" s="504"/>
      <c r="K1402" s="504"/>
      <c r="L1402" s="504"/>
      <c r="M1402" s="504"/>
      <c r="N1402" s="504"/>
      <c r="O1402" s="167"/>
      <c r="P1402" s="496"/>
      <c r="Q1402" s="496"/>
      <c r="R1402" s="496"/>
      <c r="S1402" s="496"/>
      <c r="T1402" s="496"/>
      <c r="U1402" s="506"/>
      <c r="V1402" s="502"/>
      <c r="W1402" s="167"/>
      <c r="X1402" s="167"/>
      <c r="Y1402" s="167"/>
      <c r="Z1402" s="167"/>
      <c r="AA1402" s="167"/>
      <c r="AB1402" s="167"/>
      <c r="AC1402" s="497"/>
      <c r="AD1402" s="497"/>
      <c r="AE1402" s="502"/>
      <c r="AH1402" s="154" t="s">
        <v>1651</v>
      </c>
      <c r="AI1402" s="507">
        <f>AI1400/AL1400</f>
        <v>0.66778650237080317</v>
      </c>
      <c r="AJ1402" s="507">
        <f>AJ1400/AL1400</f>
        <v>0.25015842820107465</v>
      </c>
      <c r="AK1402" s="507">
        <f>AK1400/AL1400</f>
        <v>8.2055069428119867E-2</v>
      </c>
      <c r="AL1402" s="154"/>
      <c r="AM1402" s="153"/>
      <c r="AN1402" s="153"/>
      <c r="AO1402" s="153"/>
      <c r="AR1402" s="154" t="s">
        <v>1651</v>
      </c>
      <c r="AS1402" s="507">
        <f>AS1400/AV1400</f>
        <v>0.66566756336544464</v>
      </c>
      <c r="AT1402" s="507">
        <f>AT1400/AV1400</f>
        <v>0.25951097358369685</v>
      </c>
      <c r="AU1402" s="507">
        <f>AU1400/AV1400</f>
        <v>7.4821463050857864E-2</v>
      </c>
      <c r="AV1402" s="154"/>
      <c r="BA1402" s="404"/>
      <c r="BF1402"/>
      <c r="BG1402"/>
      <c r="BH1402"/>
      <c r="BI1402"/>
      <c r="BJ1402"/>
      <c r="BK1402"/>
      <c r="BL1402"/>
      <c r="BM1402"/>
      <c r="BN1402"/>
      <c r="BO1402"/>
      <c r="BP1402"/>
      <c r="BQ1402"/>
      <c r="BR1402"/>
    </row>
    <row r="1403" spans="1:70" ht="12" customHeight="1" thickBot="1" x14ac:dyDescent="0.25">
      <c r="C1403" s="508">
        <v>0.85422738957607447</v>
      </c>
      <c r="D1403" s="509"/>
      <c r="E1403" s="510"/>
      <c r="F1403" s="509"/>
      <c r="G1403" s="509"/>
      <c r="H1403" s="509"/>
      <c r="I1403" s="509"/>
      <c r="J1403" s="509"/>
      <c r="K1403" s="509"/>
      <c r="L1403" s="509"/>
      <c r="M1403" s="509"/>
      <c r="N1403" s="509"/>
      <c r="O1403" s="167"/>
      <c r="P1403" s="496"/>
      <c r="Q1403" s="496"/>
      <c r="R1403" s="496"/>
      <c r="S1403" s="496"/>
      <c r="T1403" s="496"/>
      <c r="U1403" s="496"/>
      <c r="V1403" s="502"/>
      <c r="W1403" s="167"/>
      <c r="X1403" s="167"/>
      <c r="Y1403" s="167"/>
      <c r="Z1403" s="167"/>
      <c r="AA1403" s="167"/>
      <c r="AB1403" s="167"/>
      <c r="AC1403" s="497"/>
      <c r="AD1403" s="497"/>
      <c r="AE1403" s="502"/>
      <c r="AH1403" s="153"/>
      <c r="AI1403" s="154"/>
      <c r="AJ1403" s="153"/>
      <c r="AK1403" s="153"/>
      <c r="AL1403" s="153"/>
      <c r="AM1403" s="153"/>
      <c r="AN1403" s="153"/>
      <c r="AO1403" s="153"/>
      <c r="BA1403" s="404"/>
    </row>
    <row r="1404" spans="1:70" ht="11.25" customHeight="1" x14ac:dyDescent="0.2">
      <c r="C1404" s="511">
        <v>0.14577261042392556</v>
      </c>
      <c r="D1404" s="509"/>
      <c r="E1404" s="510"/>
      <c r="F1404" s="509"/>
      <c r="G1404" s="509"/>
      <c r="H1404" s="509"/>
      <c r="I1404" s="509"/>
      <c r="J1404" s="509"/>
      <c r="K1404" s="509"/>
      <c r="L1404" s="509"/>
      <c r="M1404" s="509"/>
      <c r="N1404" s="509"/>
      <c r="O1404" s="167"/>
      <c r="P1404" s="496"/>
      <c r="Q1404" s="496"/>
      <c r="R1404" s="496"/>
      <c r="S1404" s="496"/>
      <c r="T1404" s="496"/>
      <c r="U1404" s="496"/>
      <c r="V1404" s="496"/>
      <c r="W1404" s="167"/>
      <c r="X1404" s="167"/>
      <c r="Y1404" s="167"/>
      <c r="Z1404" s="167"/>
      <c r="AA1404" s="167"/>
      <c r="AB1404" s="167"/>
      <c r="AC1404" s="497"/>
      <c r="AD1404" s="497"/>
      <c r="AE1404" s="496"/>
      <c r="AH1404" s="150"/>
      <c r="AI1404" s="150"/>
      <c r="AJ1404" s="153"/>
      <c r="AK1404" s="153"/>
      <c r="AL1404" s="150"/>
      <c r="AM1404" s="1142" t="s">
        <v>1652</v>
      </c>
      <c r="AN1404" s="1143"/>
      <c r="AO1404" s="151"/>
      <c r="AP1404" s="151"/>
      <c r="AR1404" s="152"/>
      <c r="AS1404" s="501"/>
      <c r="AT1404" s="1142" t="s">
        <v>1652</v>
      </c>
      <c r="AU1404" s="1143"/>
      <c r="AV1404" s="152"/>
      <c r="AW1404" s="153"/>
      <c r="AX1404" s="152"/>
      <c r="BA1404" s="404"/>
    </row>
    <row r="1405" spans="1:70" ht="12" customHeight="1" thickBot="1" x14ac:dyDescent="0.25">
      <c r="C1405" s="512">
        <f>SUM(C1403:C1404)</f>
        <v>1</v>
      </c>
      <c r="D1405" s="509"/>
      <c r="E1405" s="510"/>
      <c r="F1405" s="509"/>
      <c r="G1405" s="509"/>
      <c r="H1405" s="509"/>
      <c r="I1405" s="509"/>
      <c r="J1405" s="509"/>
      <c r="K1405" s="509"/>
      <c r="L1405" s="509"/>
      <c r="M1405" s="509"/>
      <c r="N1405" s="509"/>
      <c r="O1405" s="167"/>
      <c r="P1405" s="496"/>
      <c r="Q1405" s="496"/>
      <c r="R1405" s="496"/>
      <c r="S1405" s="496"/>
      <c r="T1405" s="496"/>
      <c r="U1405" s="496"/>
      <c r="V1405" s="502"/>
      <c r="W1405" s="167"/>
      <c r="X1405" s="167"/>
      <c r="Y1405" s="167"/>
      <c r="Z1405" s="167"/>
      <c r="AA1405" s="167"/>
      <c r="AB1405" s="167"/>
      <c r="AC1405" s="497"/>
      <c r="AD1405" s="497"/>
      <c r="AE1405" s="502"/>
      <c r="AH1405" s="513"/>
      <c r="AI1405" s="167"/>
      <c r="AJ1405" s="167"/>
      <c r="AK1405" s="153"/>
      <c r="AL1405" s="150"/>
      <c r="AM1405" s="514">
        <f>AI1402</f>
        <v>0.66778650237080317</v>
      </c>
      <c r="AN1405" s="515">
        <f>AO1400*AM1405</f>
        <v>145303204.9676657</v>
      </c>
      <c r="AO1405" s="153"/>
      <c r="AR1405" s="152"/>
      <c r="AS1405" s="501"/>
      <c r="AT1405" s="514">
        <f>AS1402</f>
        <v>0.66566756336544464</v>
      </c>
      <c r="AU1405" s="515">
        <f>AY1400*AT1405</f>
        <v>137375215.95577025</v>
      </c>
      <c r="AV1405" s="152"/>
      <c r="AW1405" s="153"/>
      <c r="AX1405" s="152"/>
      <c r="BA1405" s="404"/>
    </row>
    <row r="1406" spans="1:70" ht="13.15" customHeight="1" thickBot="1" x14ac:dyDescent="0.25">
      <c r="C1406" s="504"/>
      <c r="D1406" s="504"/>
      <c r="E1406" s="505"/>
      <c r="F1406" s="504"/>
      <c r="G1406" s="504"/>
      <c r="H1406" s="504"/>
      <c r="I1406" s="504"/>
      <c r="J1406" s="504"/>
      <c r="K1406" s="504"/>
      <c r="L1406" s="504"/>
      <c r="M1406" s="504"/>
      <c r="N1406" s="504"/>
      <c r="O1406" s="167"/>
      <c r="P1406" s="496"/>
      <c r="Q1406" s="496"/>
      <c r="R1406" s="496"/>
      <c r="S1406" s="496"/>
      <c r="T1406" s="496"/>
      <c r="U1406" s="496"/>
      <c r="V1406" s="502"/>
      <c r="W1406" s="167"/>
      <c r="X1406" s="167"/>
      <c r="Y1406" s="167"/>
      <c r="Z1406" s="167"/>
      <c r="AA1406" s="167"/>
      <c r="AB1406" s="167"/>
      <c r="AC1406" s="497"/>
      <c r="AD1406" s="497"/>
      <c r="AE1406" s="502"/>
      <c r="AH1406" s="150"/>
      <c r="AI1406" s="167"/>
      <c r="AJ1406" s="167"/>
      <c r="AK1406" s="153"/>
      <c r="AL1406" s="150"/>
      <c r="AM1406" s="514">
        <f>AJ1402</f>
        <v>0.25015842820107465</v>
      </c>
      <c r="AN1406" s="515">
        <f>AO1400*AM1406</f>
        <v>54431800.041244835</v>
      </c>
      <c r="AO1406" s="153"/>
      <c r="AR1406" s="152"/>
      <c r="AS1406" s="501"/>
      <c r="AT1406" s="514">
        <f>AT1402</f>
        <v>0.25951097358369685</v>
      </c>
      <c r="AU1406" s="515">
        <f>AY1400*AT1406</f>
        <v>53555825.761906408</v>
      </c>
      <c r="AV1406" s="152"/>
      <c r="AW1406" s="153"/>
      <c r="AX1406" s="152"/>
      <c r="BA1406" s="404"/>
    </row>
    <row r="1407" spans="1:70" ht="15.6" customHeight="1" x14ac:dyDescent="0.2">
      <c r="A1407" s="153"/>
      <c r="B1407" s="153"/>
      <c r="C1407" s="503" t="s">
        <v>4941</v>
      </c>
      <c r="D1407" s="504"/>
      <c r="E1407" s="505"/>
      <c r="F1407" s="504"/>
      <c r="G1407" s="504"/>
      <c r="H1407" s="504"/>
      <c r="I1407" s="504"/>
      <c r="J1407" s="504"/>
      <c r="K1407" s="504"/>
      <c r="L1407" s="504"/>
      <c r="M1407" s="504"/>
      <c r="N1407" s="504"/>
      <c r="O1407" s="167"/>
      <c r="P1407" s="497"/>
      <c r="Q1407" s="497"/>
      <c r="R1407" s="516" t="s">
        <v>1653</v>
      </c>
      <c r="S1407" s="497"/>
      <c r="T1407" s="497"/>
      <c r="U1407" s="497"/>
      <c r="V1407" s="203"/>
      <c r="W1407" s="167"/>
      <c r="X1407" s="167"/>
      <c r="Y1407" s="167"/>
      <c r="Z1407" s="167"/>
      <c r="AA1407" s="167"/>
      <c r="AB1407" s="167"/>
      <c r="AC1407" s="497"/>
      <c r="AD1407" s="497"/>
      <c r="AE1407" s="203"/>
      <c r="AH1407" s="513"/>
      <c r="AI1407" s="167"/>
      <c r="AJ1407" s="167"/>
      <c r="AK1407" s="153"/>
      <c r="AL1407" s="150"/>
      <c r="AM1407" s="517">
        <f>AK1402</f>
        <v>8.2055069428119867E-2</v>
      </c>
      <c r="AN1407" s="518">
        <f>AO1400*AM1407</f>
        <v>17854306.02358852</v>
      </c>
      <c r="AO1407" s="495"/>
      <c r="AP1407" s="495"/>
      <c r="AR1407" s="152"/>
      <c r="AS1407" s="501"/>
      <c r="AT1407" s="517">
        <f>AU1402</f>
        <v>7.4821463050857864E-2</v>
      </c>
      <c r="AU1407" s="518">
        <f>AY1400*AT1407</f>
        <v>15441062.792322706</v>
      </c>
      <c r="AV1407" s="152"/>
      <c r="AW1407" s="153"/>
      <c r="AX1407" s="152"/>
      <c r="BA1407" s="404"/>
    </row>
    <row r="1408" spans="1:70" ht="13.5" thickBot="1" x14ac:dyDescent="0.25">
      <c r="A1408" s="150"/>
      <c r="B1408" s="150"/>
      <c r="C1408" s="519" t="s">
        <v>1654</v>
      </c>
      <c r="D1408" s="504"/>
      <c r="E1408" s="505"/>
      <c r="F1408" s="504"/>
      <c r="G1408" s="504"/>
      <c r="H1408" s="504"/>
      <c r="I1408" s="504"/>
      <c r="J1408" s="504"/>
      <c r="K1408" s="504"/>
      <c r="L1408" s="504"/>
      <c r="M1408" s="504"/>
      <c r="N1408" s="504"/>
      <c r="O1408" s="167"/>
      <c r="P1408" s="497"/>
      <c r="Q1408" s="497"/>
      <c r="R1408" s="519" t="s">
        <v>1654</v>
      </c>
      <c r="S1408" s="497"/>
      <c r="T1408" s="497"/>
      <c r="U1408" s="497"/>
      <c r="V1408" s="203"/>
      <c r="W1408" s="167"/>
      <c r="X1408" s="167"/>
      <c r="Y1408" s="167"/>
      <c r="Z1408" s="167"/>
      <c r="AA1408" s="167"/>
      <c r="AB1408" s="167"/>
      <c r="AC1408" s="497"/>
      <c r="AD1408" s="497"/>
      <c r="AE1408" s="203"/>
      <c r="AH1408" s="150"/>
      <c r="AI1408" s="167"/>
      <c r="AJ1408" s="167"/>
      <c r="AK1408" s="153"/>
      <c r="AL1408" s="150"/>
      <c r="AM1408" s="520">
        <f>SUM(AM1405:AM1407)</f>
        <v>0.99999999999999778</v>
      </c>
      <c r="AN1408" s="521">
        <f>SUM(AN1405:AN1407)</f>
        <v>217589311.03249905</v>
      </c>
      <c r="AO1408" s="153"/>
      <c r="AR1408" s="152"/>
      <c r="AS1408" s="501"/>
      <c r="AT1408" s="520">
        <f>SUM(AT1405:AT1407)</f>
        <v>0.99999999999999933</v>
      </c>
      <c r="AU1408" s="521">
        <f>SUM(AU1405:AU1407)</f>
        <v>206372104.50999936</v>
      </c>
      <c r="AV1408" s="152"/>
      <c r="AW1408" s="153"/>
      <c r="AX1408" s="152"/>
      <c r="BA1408" s="404"/>
    </row>
    <row r="1409" spans="1:53" ht="11.45" customHeight="1" x14ac:dyDescent="0.2">
      <c r="A1409" s="150"/>
      <c r="B1409" s="150"/>
      <c r="C1409" s="508">
        <v>0.66190000000000004</v>
      </c>
      <c r="D1409" s="509"/>
      <c r="E1409" s="510"/>
      <c r="F1409" s="509"/>
      <c r="G1409" s="509"/>
      <c r="H1409" s="509"/>
      <c r="I1409" s="509"/>
      <c r="J1409" s="509"/>
      <c r="K1409" s="509"/>
      <c r="L1409" s="509"/>
      <c r="M1409" s="509"/>
      <c r="N1409" s="509"/>
      <c r="O1409" s="167"/>
      <c r="P1409" s="497"/>
      <c r="Q1409" s="497"/>
      <c r="R1409" s="508">
        <v>0.66439999999999999</v>
      </c>
      <c r="S1409" s="497"/>
      <c r="T1409" s="497"/>
      <c r="U1409" s="497"/>
      <c r="V1409" s="203"/>
      <c r="W1409" s="167"/>
      <c r="X1409" s="167"/>
      <c r="Y1409" s="167"/>
      <c r="Z1409" s="167"/>
      <c r="AA1409" s="167"/>
      <c r="AB1409" s="167"/>
      <c r="AC1409" s="497"/>
      <c r="AD1409" s="497"/>
      <c r="AE1409" s="203"/>
      <c r="AH1409" s="150"/>
      <c r="AI1409" s="150"/>
      <c r="AJ1409" s="150"/>
      <c r="AK1409" s="150"/>
      <c r="AL1409" s="150"/>
      <c r="AM1409" s="150"/>
      <c r="AN1409" s="150"/>
      <c r="AO1409" s="150"/>
      <c r="AP1409" s="150"/>
      <c r="BA1409" s="404"/>
    </row>
    <row r="1410" spans="1:53" ht="11.25" customHeight="1" x14ac:dyDescent="0.2">
      <c r="A1410" s="150"/>
      <c r="B1410" s="150"/>
      <c r="C1410" s="511">
        <v>0.33810000000000001</v>
      </c>
      <c r="D1410" s="509"/>
      <c r="E1410" s="510"/>
      <c r="F1410" s="509"/>
      <c r="G1410" s="509"/>
      <c r="H1410" s="509"/>
      <c r="I1410" s="509"/>
      <c r="J1410" s="509"/>
      <c r="K1410" s="509"/>
      <c r="L1410" s="509"/>
      <c r="M1410" s="509"/>
      <c r="N1410" s="509"/>
      <c r="O1410" s="167"/>
      <c r="P1410" s="497"/>
      <c r="Q1410" s="497"/>
      <c r="R1410" s="511">
        <v>0.33560000000000001</v>
      </c>
      <c r="S1410" s="497"/>
      <c r="T1410" s="497"/>
      <c r="U1410" s="497"/>
      <c r="V1410" s="203"/>
      <c r="W1410" s="167"/>
      <c r="X1410" s="167"/>
      <c r="Y1410" s="167"/>
      <c r="Z1410" s="167"/>
      <c r="AA1410" s="167"/>
      <c r="AB1410" s="167"/>
      <c r="AC1410" s="497"/>
      <c r="AD1410" s="497"/>
      <c r="AE1410" s="203"/>
      <c r="AH1410" s="150"/>
      <c r="AI1410" s="150"/>
      <c r="AJ1410" s="150"/>
      <c r="AK1410" s="150"/>
      <c r="AL1410" s="150"/>
      <c r="AM1410" s="150"/>
      <c r="AN1410" s="150"/>
      <c r="AO1410" s="150"/>
      <c r="AP1410" s="150"/>
      <c r="BA1410" s="404"/>
    </row>
    <row r="1411" spans="1:53" ht="11.25" customHeight="1" thickBot="1" x14ac:dyDescent="0.25">
      <c r="A1411" s="150"/>
      <c r="B1411" s="150"/>
      <c r="C1411" s="512">
        <f>SUM(C1409:C1410)</f>
        <v>1</v>
      </c>
      <c r="D1411" s="509"/>
      <c r="E1411" s="510"/>
      <c r="F1411" s="509"/>
      <c r="G1411" s="509"/>
      <c r="H1411" s="509"/>
      <c r="I1411" s="509"/>
      <c r="J1411" s="509"/>
      <c r="K1411" s="509"/>
      <c r="L1411" s="509"/>
      <c r="M1411" s="509"/>
      <c r="N1411" s="509"/>
      <c r="O1411" s="167"/>
      <c r="P1411" s="497"/>
      <c r="Q1411" s="497"/>
      <c r="R1411" s="512">
        <v>1</v>
      </c>
      <c r="S1411" s="497"/>
      <c r="T1411" s="497"/>
      <c r="U1411" s="497"/>
      <c r="V1411" s="203"/>
      <c r="W1411" s="167"/>
      <c r="X1411" s="167"/>
      <c r="Y1411" s="167"/>
      <c r="Z1411" s="167"/>
      <c r="AA1411" s="167"/>
      <c r="AB1411" s="167"/>
      <c r="AC1411" s="497"/>
      <c r="AD1411" s="497"/>
      <c r="AE1411" s="203"/>
      <c r="AH1411" s="150"/>
      <c r="AI1411" s="150"/>
      <c r="AJ1411" s="150"/>
      <c r="AK1411" s="150"/>
      <c r="AL1411" s="150"/>
      <c r="AM1411" s="150"/>
      <c r="AN1411" s="150"/>
      <c r="AO1411" s="150"/>
      <c r="AP1411" s="150"/>
      <c r="BA1411" s="404"/>
    </row>
    <row r="1412" spans="1:53" ht="12" customHeight="1" x14ac:dyDescent="0.2">
      <c r="O1412" s="167"/>
      <c r="P1412" s="497"/>
      <c r="Q1412" s="497"/>
      <c r="R1412" s="497"/>
      <c r="S1412" s="497"/>
      <c r="T1412" s="497"/>
      <c r="U1412" s="497"/>
      <c r="V1412" s="203"/>
      <c r="W1412" s="167"/>
      <c r="X1412" s="167"/>
      <c r="Y1412" s="167"/>
      <c r="Z1412" s="167"/>
      <c r="AA1412" s="167"/>
      <c r="AB1412" s="167"/>
      <c r="AC1412" s="497"/>
      <c r="AD1412" s="497"/>
      <c r="AE1412" s="203"/>
      <c r="AH1412" s="150"/>
      <c r="AI1412" s="150"/>
      <c r="AJ1412" s="150"/>
      <c r="AK1412" s="150"/>
      <c r="AL1412" s="150"/>
      <c r="AM1412" s="150"/>
      <c r="AN1412" s="150"/>
      <c r="AO1412" s="150"/>
      <c r="AP1412" s="150"/>
      <c r="BA1412" s="404"/>
    </row>
    <row r="1413" spans="1:53" ht="12" customHeight="1" x14ac:dyDescent="0.2">
      <c r="O1413" s="167"/>
      <c r="P1413" s="497"/>
      <c r="Q1413" s="497"/>
      <c r="R1413" s="497"/>
      <c r="S1413" s="497"/>
      <c r="T1413" s="497"/>
      <c r="U1413" s="497"/>
      <c r="V1413" s="203"/>
      <c r="W1413" s="167"/>
      <c r="X1413" s="167"/>
      <c r="Y1413" s="167"/>
      <c r="Z1413" s="167"/>
      <c r="AA1413" s="167"/>
      <c r="AB1413" s="167"/>
      <c r="AC1413" s="497"/>
      <c r="AD1413" s="497"/>
      <c r="AE1413" s="203"/>
      <c r="AH1413" s="153"/>
      <c r="AI1413" s="150"/>
      <c r="AJ1413" s="150"/>
      <c r="AK1413" s="150"/>
      <c r="AL1413" s="153"/>
      <c r="AM1413" s="150"/>
      <c r="AN1413" s="150"/>
      <c r="AO1413" s="153"/>
      <c r="AP1413" s="150"/>
      <c r="BA1413" s="404"/>
    </row>
    <row r="1414" spans="1:53" x14ac:dyDescent="0.2">
      <c r="A1414" s="153"/>
      <c r="B1414" s="153"/>
      <c r="O1414" s="167"/>
      <c r="P1414" s="497"/>
      <c r="Q1414" s="497"/>
      <c r="R1414" s="497"/>
      <c r="S1414" s="497"/>
      <c r="T1414" s="497"/>
      <c r="U1414" s="497"/>
      <c r="V1414" s="203"/>
      <c r="W1414" s="167"/>
      <c r="X1414" s="167"/>
      <c r="Y1414" s="167"/>
      <c r="Z1414" s="167"/>
      <c r="AA1414" s="167"/>
      <c r="AB1414" s="167"/>
      <c r="AC1414" s="497"/>
      <c r="AD1414" s="497"/>
      <c r="AE1414" s="203"/>
      <c r="AH1414" s="150"/>
      <c r="AI1414" s="150"/>
      <c r="AJ1414" s="150"/>
      <c r="AK1414" s="150"/>
      <c r="AL1414" s="150"/>
      <c r="AM1414" s="150"/>
      <c r="AN1414" s="150"/>
      <c r="AO1414" s="150"/>
      <c r="AP1414" s="150"/>
      <c r="BA1414" s="404"/>
    </row>
    <row r="1415" spans="1:53" x14ac:dyDescent="0.2">
      <c r="A1415" s="150"/>
      <c r="B1415" s="150"/>
      <c r="O1415" s="167"/>
      <c r="P1415" s="497"/>
      <c r="Q1415" s="497"/>
      <c r="R1415" s="497"/>
      <c r="S1415" s="497"/>
      <c r="T1415" s="497"/>
      <c r="U1415" s="497"/>
      <c r="V1415" s="203"/>
      <c r="W1415" s="203"/>
      <c r="X1415" s="203"/>
      <c r="Y1415" s="203"/>
      <c r="Z1415" s="203"/>
      <c r="AA1415" s="203"/>
      <c r="AB1415" s="203"/>
      <c r="AC1415" s="497"/>
      <c r="AD1415" s="497"/>
      <c r="AE1415" s="203"/>
      <c r="AH1415" s="150"/>
      <c r="AI1415" s="150"/>
      <c r="AJ1415" s="150"/>
      <c r="AK1415" s="150"/>
      <c r="AL1415" s="150"/>
      <c r="AM1415" s="150"/>
      <c r="AN1415" s="150"/>
      <c r="AO1415" s="150"/>
      <c r="AP1415" s="150"/>
      <c r="BA1415" s="404"/>
    </row>
    <row r="1416" spans="1:53" x14ac:dyDescent="0.2">
      <c r="A1416" s="150"/>
      <c r="B1416" s="150"/>
      <c r="O1416" s="167"/>
      <c r="P1416" s="497"/>
      <c r="Q1416" s="497"/>
      <c r="R1416" s="497"/>
      <c r="S1416" s="497"/>
      <c r="T1416" s="497"/>
      <c r="U1416" s="497"/>
      <c r="V1416" s="203"/>
      <c r="W1416" s="203"/>
      <c r="X1416" s="203"/>
      <c r="Y1416" s="203"/>
      <c r="Z1416" s="203"/>
      <c r="AA1416" s="203"/>
      <c r="AB1416" s="203"/>
      <c r="AC1416" s="497"/>
      <c r="AD1416" s="497"/>
      <c r="AE1416" s="203"/>
      <c r="AH1416" s="150"/>
      <c r="AI1416" s="150"/>
      <c r="AJ1416" s="150"/>
      <c r="AK1416" s="150"/>
      <c r="AL1416" s="150"/>
      <c r="AM1416" s="150"/>
      <c r="AN1416" s="150"/>
      <c r="AO1416" s="150"/>
      <c r="AP1416" s="150"/>
      <c r="BA1416" s="404"/>
    </row>
    <row r="1417" spans="1:53" x14ac:dyDescent="0.2">
      <c r="A1417" s="153"/>
      <c r="B1417" s="153"/>
      <c r="O1417" s="167"/>
      <c r="V1417" s="203"/>
      <c r="W1417" s="203"/>
      <c r="X1417" s="203"/>
      <c r="Y1417" s="203"/>
      <c r="Z1417" s="203"/>
      <c r="AA1417" s="203"/>
      <c r="AB1417" s="203"/>
      <c r="AE1417" s="203"/>
      <c r="AH1417" s="150"/>
      <c r="AI1417" s="150"/>
      <c r="AJ1417" s="150"/>
      <c r="AK1417" s="150"/>
      <c r="AL1417" s="150"/>
      <c r="AM1417" s="150"/>
      <c r="AN1417" s="150"/>
      <c r="AO1417" s="150"/>
      <c r="AP1417" s="150"/>
      <c r="BA1417" s="404"/>
    </row>
    <row r="1418" spans="1:53" x14ac:dyDescent="0.2">
      <c r="A1418" s="150"/>
      <c r="B1418" s="150"/>
      <c r="O1418" s="167"/>
      <c r="V1418" s="203"/>
      <c r="W1418" s="203"/>
      <c r="X1418" s="203"/>
      <c r="Y1418" s="203"/>
      <c r="Z1418" s="203"/>
      <c r="AA1418" s="203"/>
      <c r="AB1418" s="203"/>
      <c r="AE1418" s="203"/>
      <c r="AF1418" s="522"/>
      <c r="AG1418" s="522"/>
      <c r="AH1418" s="150"/>
      <c r="AI1418" s="150"/>
      <c r="AJ1418" s="150"/>
      <c r="AK1418" s="150"/>
      <c r="AL1418" s="150"/>
      <c r="AM1418" s="150"/>
      <c r="AN1418" s="150"/>
      <c r="AO1418" s="150"/>
      <c r="AP1418" s="150"/>
      <c r="BA1418" s="404"/>
    </row>
    <row r="1419" spans="1:53" x14ac:dyDescent="0.2">
      <c r="A1419" s="150"/>
      <c r="B1419" s="150"/>
      <c r="O1419" s="167"/>
      <c r="V1419" s="203"/>
      <c r="W1419" s="203"/>
      <c r="X1419" s="203"/>
      <c r="Y1419" s="203"/>
      <c r="Z1419" s="203"/>
      <c r="AA1419" s="203"/>
      <c r="AB1419" s="203"/>
      <c r="AE1419" s="203"/>
      <c r="AH1419" s="150"/>
      <c r="AI1419" s="150"/>
      <c r="AJ1419" s="150"/>
      <c r="AK1419" s="150"/>
      <c r="AL1419" s="150"/>
      <c r="AM1419" s="150"/>
      <c r="AN1419" s="150"/>
      <c r="AO1419" s="150"/>
      <c r="AP1419" s="150"/>
      <c r="BA1419" s="404"/>
    </row>
    <row r="1420" spans="1:53" ht="15" x14ac:dyDescent="0.25">
      <c r="A1420" s="150"/>
      <c r="B1420" s="150"/>
      <c r="O1420" s="167"/>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BA1420" s="404"/>
    </row>
    <row r="1421" spans="1:53" ht="15" x14ac:dyDescent="0.25">
      <c r="A1421" s="150"/>
      <c r="B1421" s="150"/>
      <c r="C1421" s="237"/>
      <c r="O1421" s="167"/>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BA1421" s="404"/>
    </row>
    <row r="1422" spans="1:53" ht="15" x14ac:dyDescent="0.25">
      <c r="A1422" s="150"/>
      <c r="B1422" s="150"/>
      <c r="C1422" s="237"/>
      <c r="D1422" s="497"/>
      <c r="E1422" s="523"/>
      <c r="F1422" s="497"/>
      <c r="G1422" s="497"/>
      <c r="H1422" s="497"/>
      <c r="I1422" s="497"/>
      <c r="J1422" s="497"/>
      <c r="K1422" s="497"/>
      <c r="L1422" s="497"/>
      <c r="M1422" s="497"/>
      <c r="N1422" s="497"/>
      <c r="O1422" s="167"/>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BA1422" s="404"/>
    </row>
    <row r="1423" spans="1:53" ht="15" x14ac:dyDescent="0.25">
      <c r="A1423" s="150"/>
      <c r="B1423" s="150"/>
      <c r="C1423" s="237"/>
      <c r="D1423" s="524"/>
      <c r="E1423" s="525"/>
      <c r="F1423" s="524"/>
      <c r="G1423" s="524"/>
      <c r="H1423" s="524"/>
      <c r="I1423" s="524"/>
      <c r="J1423" s="524"/>
      <c r="K1423" s="524"/>
      <c r="L1423" s="524"/>
      <c r="M1423" s="524"/>
      <c r="N1423" s="524"/>
      <c r="O1423" s="167"/>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BA1423" s="404"/>
    </row>
    <row r="1424" spans="1:53" ht="15" x14ac:dyDescent="0.25">
      <c r="A1424" s="150"/>
      <c r="B1424" s="150"/>
      <c r="C1424" s="237"/>
      <c r="O1424" s="167"/>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BA1424" s="404"/>
    </row>
    <row r="1425" spans="1:53" ht="15" x14ac:dyDescent="0.25">
      <c r="A1425" s="150"/>
      <c r="B1425" s="150"/>
      <c r="C1425" s="237"/>
      <c r="O1425" s="167"/>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BA1425" s="404"/>
    </row>
    <row r="1426" spans="1:53" ht="15" x14ac:dyDescent="0.25">
      <c r="A1426" s="150"/>
      <c r="B1426" s="150"/>
      <c r="C1426" s="237"/>
      <c r="O1426" s="167"/>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BA1426" s="404"/>
    </row>
    <row r="1427" spans="1:53" ht="15" x14ac:dyDescent="0.25">
      <c r="A1427" s="150"/>
      <c r="B1427" s="150"/>
      <c r="C1427" s="237"/>
      <c r="O1427" s="16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BA1427" s="404"/>
    </row>
    <row r="1428" spans="1:53" ht="15" x14ac:dyDescent="0.25">
      <c r="A1428" s="150"/>
      <c r="B1428" s="150"/>
      <c r="C1428" s="237"/>
      <c r="O1428" s="167"/>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BA1428" s="404"/>
    </row>
    <row r="1429" spans="1:53" ht="15" x14ac:dyDescent="0.25">
      <c r="C1429" s="237"/>
      <c r="O1429" s="167"/>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BA1429" s="404"/>
    </row>
    <row r="1430" spans="1:53" ht="15" x14ac:dyDescent="0.25">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row>
    <row r="1431" spans="1:53" ht="15" x14ac:dyDescent="0.25">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row>
    <row r="1432" spans="1:53" ht="15" x14ac:dyDescent="0.25">
      <c r="AG1432"/>
      <c r="AH1432"/>
      <c r="AI1432"/>
      <c r="AJ1432"/>
      <c r="AK1432"/>
      <c r="AL1432"/>
      <c r="AM1432"/>
      <c r="AN1432"/>
      <c r="AO1432"/>
      <c r="AP1432"/>
      <c r="AQ1432"/>
      <c r="AR1432"/>
      <c r="AS1432"/>
      <c r="AT1432"/>
      <c r="AU1432"/>
      <c r="AV1432"/>
    </row>
    <row r="1433" spans="1:53" ht="15" x14ac:dyDescent="0.25">
      <c r="AG1433"/>
      <c r="AH1433"/>
      <c r="AI1433"/>
      <c r="AJ1433"/>
      <c r="AK1433"/>
      <c r="AL1433"/>
      <c r="AM1433"/>
      <c r="AN1433"/>
      <c r="AO1433"/>
      <c r="AP1433"/>
      <c r="AQ1433"/>
      <c r="AR1433"/>
      <c r="AS1433"/>
      <c r="AT1433"/>
      <c r="AU1433"/>
      <c r="AV1433"/>
    </row>
    <row r="1434" spans="1:53" ht="15" x14ac:dyDescent="0.25">
      <c r="AG1434"/>
      <c r="AH1434"/>
      <c r="AI1434"/>
      <c r="AJ1434"/>
      <c r="AK1434"/>
      <c r="AL1434"/>
      <c r="AM1434"/>
      <c r="AN1434"/>
      <c r="AO1434"/>
      <c r="AP1434"/>
      <c r="AQ1434"/>
      <c r="AR1434"/>
      <c r="AS1434"/>
      <c r="AT1434"/>
      <c r="AU1434"/>
      <c r="AV1434"/>
    </row>
    <row r="1435" spans="1:53" ht="15" x14ac:dyDescent="0.25">
      <c r="AG1435"/>
      <c r="AH1435"/>
      <c r="AI1435"/>
      <c r="AJ1435"/>
      <c r="AK1435"/>
      <c r="AL1435"/>
      <c r="AM1435"/>
      <c r="AN1435"/>
      <c r="AO1435"/>
      <c r="AP1435"/>
      <c r="AQ1435"/>
      <c r="AR1435"/>
      <c r="AS1435"/>
      <c r="AT1435"/>
      <c r="AU1435"/>
      <c r="AV1435"/>
    </row>
    <row r="1436" spans="1:53" ht="15" x14ac:dyDescent="0.25">
      <c r="AG1436"/>
      <c r="AH1436"/>
      <c r="AI1436"/>
      <c r="AJ1436"/>
      <c r="AK1436"/>
      <c r="AL1436"/>
      <c r="AM1436"/>
      <c r="AN1436"/>
      <c r="AO1436"/>
      <c r="AP1436"/>
      <c r="AQ1436"/>
      <c r="AR1436"/>
      <c r="AS1436"/>
      <c r="AT1436"/>
      <c r="AU1436"/>
      <c r="AV1436"/>
    </row>
    <row r="1437" spans="1:53" ht="15" x14ac:dyDescent="0.25">
      <c r="AG1437"/>
      <c r="AH1437"/>
      <c r="AI1437"/>
      <c r="AJ1437"/>
      <c r="AK1437"/>
      <c r="AL1437"/>
      <c r="AM1437"/>
      <c r="AN1437"/>
      <c r="AO1437"/>
      <c r="AP1437"/>
      <c r="AQ1437"/>
      <c r="AR1437"/>
      <c r="AS1437"/>
      <c r="AT1437"/>
      <c r="AU1437"/>
      <c r="AV1437"/>
    </row>
    <row r="1438" spans="1:53" ht="15" x14ac:dyDescent="0.25">
      <c r="AG1438"/>
      <c r="AH1438"/>
      <c r="AI1438"/>
      <c r="AJ1438"/>
      <c r="AK1438"/>
      <c r="AL1438"/>
      <c r="AM1438"/>
      <c r="AN1438"/>
      <c r="AO1438"/>
      <c r="AP1438"/>
      <c r="AQ1438"/>
      <c r="AR1438"/>
      <c r="AS1438"/>
      <c r="AT1438"/>
      <c r="AU1438"/>
      <c r="AV1438"/>
    </row>
    <row r="1439" spans="1:53" ht="15" x14ac:dyDescent="0.25">
      <c r="AG1439"/>
      <c r="AH1439"/>
      <c r="AI1439"/>
      <c r="AJ1439"/>
      <c r="AK1439"/>
      <c r="AL1439"/>
      <c r="AM1439"/>
      <c r="AN1439"/>
      <c r="AO1439"/>
      <c r="AP1439"/>
      <c r="AQ1439"/>
      <c r="AR1439"/>
      <c r="AS1439"/>
      <c r="AT1439"/>
      <c r="AU1439"/>
      <c r="AV1439"/>
    </row>
    <row r="1440" spans="1:53" ht="15" x14ac:dyDescent="0.25">
      <c r="AG1440"/>
      <c r="AH1440"/>
      <c r="AI1440"/>
      <c r="AJ1440"/>
      <c r="AK1440"/>
      <c r="AL1440"/>
      <c r="AM1440"/>
      <c r="AN1440"/>
      <c r="AO1440"/>
      <c r="AP1440"/>
      <c r="AQ1440"/>
      <c r="AR1440"/>
      <c r="AS1440"/>
      <c r="AT1440"/>
      <c r="AU1440"/>
      <c r="AV1440"/>
    </row>
    <row r="1441" spans="33:48" ht="15" x14ac:dyDescent="0.25">
      <c r="AG1441"/>
      <c r="AH1441"/>
      <c r="AI1441"/>
      <c r="AJ1441"/>
      <c r="AK1441"/>
      <c r="AL1441"/>
      <c r="AM1441"/>
      <c r="AN1441"/>
      <c r="AO1441"/>
      <c r="AP1441"/>
      <c r="AQ1441"/>
      <c r="AR1441"/>
      <c r="AS1441"/>
      <c r="AT1441"/>
      <c r="AU1441"/>
      <c r="AV1441"/>
    </row>
    <row r="1442" spans="33:48" ht="15" x14ac:dyDescent="0.25">
      <c r="AG1442"/>
      <c r="AH1442"/>
      <c r="AI1442"/>
      <c r="AJ1442"/>
      <c r="AK1442"/>
      <c r="AL1442"/>
      <c r="AM1442"/>
      <c r="AN1442"/>
      <c r="AO1442"/>
      <c r="AP1442"/>
      <c r="AQ1442"/>
      <c r="AR1442"/>
      <c r="AS1442"/>
      <c r="AT1442"/>
      <c r="AU1442"/>
      <c r="AV1442"/>
    </row>
    <row r="1443" spans="33:48" ht="15" x14ac:dyDescent="0.25">
      <c r="AG1443"/>
      <c r="AH1443"/>
      <c r="AI1443"/>
      <c r="AJ1443"/>
      <c r="AK1443"/>
      <c r="AL1443"/>
      <c r="AM1443"/>
      <c r="AN1443"/>
      <c r="AO1443"/>
      <c r="AP1443"/>
      <c r="AQ1443"/>
      <c r="AR1443"/>
      <c r="AS1443"/>
      <c r="AT1443"/>
      <c r="AU1443"/>
      <c r="AV1443"/>
    </row>
    <row r="1444" spans="33:48" ht="15" x14ac:dyDescent="0.25">
      <c r="AG1444"/>
      <c r="AH1444"/>
      <c r="AI1444"/>
      <c r="AJ1444"/>
      <c r="AK1444"/>
      <c r="AL1444"/>
      <c r="AM1444"/>
      <c r="AN1444"/>
      <c r="AO1444"/>
      <c r="AP1444"/>
      <c r="AQ1444"/>
      <c r="AR1444"/>
      <c r="AS1444"/>
      <c r="AT1444"/>
      <c r="AU1444"/>
      <c r="AV1444"/>
    </row>
    <row r="1445" spans="33:48" ht="15" x14ac:dyDescent="0.25">
      <c r="AG1445"/>
      <c r="AH1445"/>
      <c r="AI1445"/>
      <c r="AJ1445"/>
      <c r="AK1445"/>
      <c r="AL1445"/>
      <c r="AM1445"/>
      <c r="AN1445"/>
      <c r="AO1445"/>
      <c r="AP1445"/>
      <c r="AQ1445"/>
      <c r="AR1445"/>
      <c r="AS1445"/>
      <c r="AT1445"/>
      <c r="AU1445"/>
      <c r="AV1445"/>
    </row>
    <row r="1446" spans="33:48" ht="15" x14ac:dyDescent="0.25">
      <c r="AG1446"/>
      <c r="AH1446"/>
      <c r="AI1446"/>
      <c r="AJ1446"/>
      <c r="AK1446"/>
      <c r="AL1446"/>
      <c r="AM1446"/>
      <c r="AN1446"/>
      <c r="AO1446"/>
      <c r="AP1446"/>
      <c r="AQ1446"/>
      <c r="AR1446"/>
      <c r="AS1446"/>
      <c r="AT1446"/>
      <c r="AU1446"/>
      <c r="AV1446"/>
    </row>
    <row r="1447" spans="33:48" ht="15" x14ac:dyDescent="0.25">
      <c r="AG1447"/>
      <c r="AH1447"/>
      <c r="AI1447"/>
      <c r="AJ1447"/>
      <c r="AK1447"/>
      <c r="AL1447"/>
      <c r="AM1447"/>
      <c r="AN1447"/>
      <c r="AO1447"/>
      <c r="AP1447"/>
      <c r="AQ1447"/>
      <c r="AR1447"/>
      <c r="AS1447"/>
      <c r="AT1447"/>
      <c r="AU1447"/>
      <c r="AV1447"/>
    </row>
    <row r="1448" spans="33:48" ht="15" x14ac:dyDescent="0.25">
      <c r="AG1448"/>
      <c r="AH1448"/>
      <c r="AI1448"/>
      <c r="AJ1448"/>
      <c r="AK1448"/>
      <c r="AL1448"/>
      <c r="AM1448"/>
      <c r="AN1448"/>
      <c r="AO1448"/>
      <c r="AP1448"/>
      <c r="AQ1448"/>
      <c r="AR1448"/>
      <c r="AS1448"/>
      <c r="AT1448"/>
      <c r="AU1448"/>
      <c r="AV1448"/>
    </row>
    <row r="1449" spans="33:48" ht="15" x14ac:dyDescent="0.25">
      <c r="AG1449"/>
      <c r="AH1449"/>
      <c r="AI1449"/>
      <c r="AJ1449"/>
      <c r="AK1449"/>
      <c r="AL1449"/>
      <c r="AM1449"/>
      <c r="AN1449"/>
      <c r="AO1449"/>
      <c r="AP1449"/>
      <c r="AQ1449"/>
      <c r="AR1449"/>
      <c r="AS1449"/>
      <c r="AT1449"/>
      <c r="AU1449"/>
      <c r="AV1449"/>
    </row>
    <row r="1450" spans="33:48" ht="15" x14ac:dyDescent="0.25">
      <c r="AG1450"/>
      <c r="AH1450"/>
      <c r="AI1450"/>
      <c r="AJ1450"/>
      <c r="AK1450"/>
      <c r="AL1450"/>
      <c r="AM1450"/>
      <c r="AN1450"/>
      <c r="AO1450"/>
      <c r="AP1450"/>
      <c r="AQ1450"/>
      <c r="AR1450"/>
      <c r="AS1450"/>
      <c r="AT1450"/>
      <c r="AU1450"/>
      <c r="AV1450"/>
    </row>
    <row r="1451" spans="33:48" ht="15" x14ac:dyDescent="0.25">
      <c r="AG1451"/>
      <c r="AH1451"/>
      <c r="AI1451"/>
      <c r="AJ1451"/>
      <c r="AK1451"/>
      <c r="AL1451"/>
      <c r="AM1451"/>
      <c r="AN1451"/>
      <c r="AO1451"/>
      <c r="AP1451"/>
      <c r="AQ1451"/>
      <c r="AR1451"/>
      <c r="AS1451"/>
      <c r="AT1451"/>
      <c r="AU1451"/>
      <c r="AV1451"/>
    </row>
    <row r="1452" spans="33:48" ht="15" x14ac:dyDescent="0.25">
      <c r="AG1452"/>
      <c r="AH1452"/>
      <c r="AI1452"/>
      <c r="AJ1452"/>
      <c r="AK1452"/>
      <c r="AL1452"/>
      <c r="AM1452"/>
      <c r="AN1452"/>
      <c r="AO1452"/>
      <c r="AP1452"/>
      <c r="AQ1452"/>
      <c r="AR1452"/>
      <c r="AS1452"/>
      <c r="AT1452"/>
      <c r="AU1452"/>
      <c r="AV1452"/>
    </row>
    <row r="1453" spans="33:48" ht="15" x14ac:dyDescent="0.25">
      <c r="AG1453"/>
      <c r="AH1453"/>
      <c r="AI1453"/>
      <c r="AJ1453"/>
      <c r="AK1453"/>
      <c r="AL1453"/>
      <c r="AM1453"/>
      <c r="AN1453"/>
      <c r="AO1453"/>
      <c r="AP1453"/>
      <c r="AQ1453"/>
      <c r="AR1453"/>
      <c r="AS1453"/>
      <c r="AT1453"/>
      <c r="AU1453"/>
      <c r="AV1453"/>
    </row>
    <row r="1454" spans="33:48" ht="15" x14ac:dyDescent="0.25">
      <c r="AG1454"/>
      <c r="AH1454"/>
      <c r="AI1454"/>
      <c r="AJ1454"/>
      <c r="AK1454"/>
      <c r="AL1454"/>
      <c r="AM1454"/>
      <c r="AN1454"/>
      <c r="AO1454"/>
      <c r="AP1454"/>
      <c r="AQ1454"/>
      <c r="AR1454"/>
      <c r="AS1454"/>
      <c r="AT1454"/>
      <c r="AU1454"/>
      <c r="AV1454"/>
    </row>
    <row r="1455" spans="33:48" ht="15" x14ac:dyDescent="0.25">
      <c r="AG1455"/>
      <c r="AH1455"/>
      <c r="AI1455"/>
      <c r="AJ1455"/>
      <c r="AK1455"/>
      <c r="AL1455"/>
      <c r="AM1455"/>
      <c r="AN1455"/>
      <c r="AO1455"/>
      <c r="AP1455"/>
      <c r="AQ1455"/>
      <c r="AR1455"/>
      <c r="AS1455"/>
      <c r="AT1455"/>
      <c r="AU1455"/>
      <c r="AV1455"/>
    </row>
    <row r="1456" spans="33:48" ht="15" x14ac:dyDescent="0.25">
      <c r="AG1456"/>
      <c r="AH1456"/>
      <c r="AI1456"/>
      <c r="AJ1456"/>
      <c r="AK1456"/>
      <c r="AL1456"/>
      <c r="AM1456"/>
      <c r="AN1456"/>
      <c r="AO1456"/>
      <c r="AP1456"/>
      <c r="AQ1456"/>
      <c r="AR1456"/>
      <c r="AS1456"/>
      <c r="AT1456"/>
      <c r="AU1456"/>
      <c r="AV1456"/>
    </row>
    <row r="1457" spans="33:48" ht="15" x14ac:dyDescent="0.25">
      <c r="AG1457"/>
      <c r="AH1457"/>
      <c r="AI1457"/>
      <c r="AJ1457"/>
      <c r="AK1457"/>
      <c r="AL1457"/>
      <c r="AM1457"/>
      <c r="AN1457"/>
      <c r="AO1457"/>
      <c r="AP1457"/>
      <c r="AQ1457"/>
      <c r="AR1457"/>
      <c r="AS1457"/>
      <c r="AT1457"/>
      <c r="AU1457"/>
      <c r="AV1457"/>
    </row>
    <row r="1458" spans="33:48" ht="15" x14ac:dyDescent="0.25">
      <c r="AG1458"/>
      <c r="AH1458"/>
      <c r="AI1458"/>
      <c r="AJ1458"/>
      <c r="AK1458"/>
      <c r="AL1458"/>
      <c r="AM1458"/>
      <c r="AN1458"/>
      <c r="AO1458"/>
      <c r="AP1458"/>
      <c r="AQ1458"/>
      <c r="AR1458"/>
      <c r="AS1458"/>
      <c r="AT1458"/>
      <c r="AU1458"/>
      <c r="AV1458"/>
    </row>
    <row r="1459" spans="33:48" ht="15" x14ac:dyDescent="0.25">
      <c r="AG1459"/>
      <c r="AH1459"/>
      <c r="AI1459"/>
      <c r="AJ1459"/>
      <c r="AK1459"/>
      <c r="AL1459"/>
      <c r="AM1459"/>
      <c r="AN1459"/>
      <c r="AO1459"/>
      <c r="AP1459"/>
      <c r="AQ1459"/>
      <c r="AR1459"/>
      <c r="AS1459"/>
      <c r="AT1459"/>
      <c r="AU1459"/>
      <c r="AV1459"/>
    </row>
    <row r="1460" spans="33:48" ht="15" x14ac:dyDescent="0.25">
      <c r="AG1460"/>
      <c r="AH1460"/>
      <c r="AI1460"/>
      <c r="AJ1460"/>
      <c r="AK1460"/>
      <c r="AL1460"/>
      <c r="AM1460"/>
      <c r="AN1460"/>
      <c r="AO1460"/>
      <c r="AP1460"/>
      <c r="AQ1460"/>
      <c r="AR1460"/>
      <c r="AS1460"/>
      <c r="AT1460"/>
      <c r="AU1460"/>
      <c r="AV1460"/>
    </row>
    <row r="1461" spans="33:48" ht="15" x14ac:dyDescent="0.25">
      <c r="AG1461"/>
      <c r="AH1461"/>
      <c r="AI1461"/>
      <c r="AJ1461"/>
      <c r="AK1461"/>
      <c r="AL1461"/>
      <c r="AM1461"/>
      <c r="AN1461"/>
      <c r="AO1461"/>
      <c r="AP1461"/>
      <c r="AQ1461"/>
      <c r="AR1461"/>
      <c r="AS1461"/>
      <c r="AT1461"/>
      <c r="AU1461"/>
      <c r="AV1461"/>
    </row>
    <row r="1462" spans="33:48" ht="15" x14ac:dyDescent="0.25">
      <c r="AG1462"/>
      <c r="AH1462"/>
      <c r="AI1462"/>
      <c r="AJ1462"/>
      <c r="AK1462"/>
      <c r="AL1462"/>
      <c r="AM1462"/>
      <c r="AN1462"/>
      <c r="AO1462"/>
      <c r="AP1462"/>
      <c r="AQ1462"/>
      <c r="AR1462"/>
      <c r="AS1462"/>
      <c r="AT1462"/>
      <c r="AU1462"/>
      <c r="AV1462"/>
    </row>
    <row r="1463" spans="33:48" ht="15" x14ac:dyDescent="0.25">
      <c r="AG1463"/>
      <c r="AH1463"/>
      <c r="AI1463"/>
      <c r="AJ1463"/>
      <c r="AK1463"/>
      <c r="AL1463"/>
      <c r="AM1463"/>
      <c r="AN1463"/>
      <c r="AO1463"/>
      <c r="AP1463"/>
      <c r="AQ1463"/>
      <c r="AR1463"/>
      <c r="AS1463"/>
      <c r="AT1463"/>
      <c r="AU1463"/>
      <c r="AV1463"/>
    </row>
    <row r="1464" spans="33:48" ht="15" x14ac:dyDescent="0.25">
      <c r="AG1464"/>
      <c r="AH1464"/>
      <c r="AI1464"/>
      <c r="AJ1464"/>
      <c r="AK1464"/>
      <c r="AL1464"/>
      <c r="AM1464"/>
      <c r="AN1464"/>
      <c r="AO1464"/>
      <c r="AP1464"/>
      <c r="AQ1464"/>
      <c r="AR1464"/>
      <c r="AS1464"/>
      <c r="AT1464"/>
      <c r="AU1464"/>
      <c r="AV1464"/>
    </row>
    <row r="1465" spans="33:48" ht="15" x14ac:dyDescent="0.25">
      <c r="AG1465"/>
      <c r="AH1465"/>
      <c r="AI1465"/>
      <c r="AJ1465"/>
      <c r="AK1465"/>
      <c r="AL1465"/>
      <c r="AM1465"/>
      <c r="AN1465"/>
      <c r="AO1465"/>
      <c r="AP1465"/>
      <c r="AQ1465"/>
      <c r="AR1465"/>
      <c r="AS1465"/>
      <c r="AT1465"/>
      <c r="AU1465"/>
      <c r="AV1465"/>
    </row>
    <row r="1466" spans="33:48" ht="15" x14ac:dyDescent="0.25">
      <c r="AG1466"/>
      <c r="AH1466"/>
      <c r="AI1466"/>
      <c r="AJ1466"/>
      <c r="AK1466"/>
      <c r="AL1466"/>
      <c r="AM1466"/>
      <c r="AN1466"/>
      <c r="AO1466"/>
      <c r="AP1466"/>
      <c r="AQ1466"/>
      <c r="AR1466"/>
      <c r="AS1466"/>
      <c r="AT1466"/>
      <c r="AU1466"/>
      <c r="AV1466"/>
    </row>
    <row r="1467" spans="33:48" ht="15" x14ac:dyDescent="0.25">
      <c r="AG1467"/>
      <c r="AH1467"/>
      <c r="AI1467"/>
      <c r="AJ1467"/>
      <c r="AK1467"/>
      <c r="AL1467"/>
      <c r="AM1467"/>
      <c r="AN1467"/>
      <c r="AO1467"/>
      <c r="AP1467"/>
      <c r="AQ1467"/>
      <c r="AR1467"/>
      <c r="AS1467"/>
      <c r="AT1467"/>
      <c r="AU1467"/>
      <c r="AV1467"/>
    </row>
  </sheetData>
  <autoFilter ref="A8:BR1397"/>
  <mergeCells count="7">
    <mergeCell ref="AM1404:AN1404"/>
    <mergeCell ref="AT1404:AU1404"/>
    <mergeCell ref="AH6:AO6"/>
    <mergeCell ref="AQ6:AY6"/>
    <mergeCell ref="AI7:AL7"/>
    <mergeCell ref="AM7:AO7"/>
    <mergeCell ref="AW7:AY7"/>
  </mergeCells>
  <conditionalFormatting sqref="C7 F7">
    <cfRule type="cellIs" dxfId="45" priority="37" stopIfTrue="1" operator="equal">
      <formula>"NOT OK!"</formula>
    </cfRule>
    <cfRule type="cellIs" dxfId="44" priority="38" stopIfTrue="1" operator="equal">
      <formula>"OK!"</formula>
    </cfRule>
  </conditionalFormatting>
  <conditionalFormatting sqref="H7">
    <cfRule type="cellIs" dxfId="43" priority="35" stopIfTrue="1" operator="equal">
      <formula>"NOT OK!"</formula>
    </cfRule>
    <cfRule type="cellIs" dxfId="42" priority="36" stopIfTrue="1" operator="equal">
      <formula>"OK!"</formula>
    </cfRule>
  </conditionalFormatting>
  <conditionalFormatting sqref="I7">
    <cfRule type="cellIs" dxfId="41" priority="33" stopIfTrue="1" operator="equal">
      <formula>"NOT OK!"</formula>
    </cfRule>
    <cfRule type="cellIs" dxfId="40" priority="34" stopIfTrue="1" operator="equal">
      <formula>"OK!"</formula>
    </cfRule>
  </conditionalFormatting>
  <conditionalFormatting sqref="J7:K7">
    <cfRule type="cellIs" dxfId="39" priority="31" stopIfTrue="1" operator="equal">
      <formula>"NOT OK!"</formula>
    </cfRule>
    <cfRule type="cellIs" dxfId="38" priority="32" stopIfTrue="1" operator="equal">
      <formula>"OK!"</formula>
    </cfRule>
  </conditionalFormatting>
  <conditionalFormatting sqref="L7:N7">
    <cfRule type="cellIs" dxfId="37" priority="29" stopIfTrue="1" operator="equal">
      <formula>"NOT OK!"</formula>
    </cfRule>
    <cfRule type="cellIs" dxfId="36" priority="30" stopIfTrue="1" operator="equal">
      <formula>"OK!"</formula>
    </cfRule>
  </conditionalFormatting>
  <conditionalFormatting sqref="B7">
    <cfRule type="cellIs" dxfId="35" priority="27" operator="equal">
      <formula>"ERROR"</formula>
    </cfRule>
    <cfRule type="cellIs" dxfId="34" priority="28" operator="equal">
      <formula>"OK"</formula>
    </cfRule>
  </conditionalFormatting>
  <conditionalFormatting sqref="BC7">
    <cfRule type="cellIs" dxfId="33" priority="15" stopIfTrue="1" operator="equal">
      <formula>"NOT OK!"</formula>
    </cfRule>
    <cfRule type="cellIs" dxfId="32" priority="16" stopIfTrue="1" operator="equal">
      <formula>"OK!"</formula>
    </cfRule>
  </conditionalFormatting>
  <conditionalFormatting sqref="BD7">
    <cfRule type="cellIs" dxfId="31" priority="13" stopIfTrue="1" operator="equal">
      <formula>"NOT OK!"</formula>
    </cfRule>
    <cfRule type="cellIs" dxfId="30" priority="14" stopIfTrue="1" operator="equal">
      <formula>"OK!"</formula>
    </cfRule>
  </conditionalFormatting>
  <conditionalFormatting sqref="BE7:BF7">
    <cfRule type="cellIs" dxfId="29" priority="11" stopIfTrue="1" operator="equal">
      <formula>"NOT OK!"</formula>
    </cfRule>
    <cfRule type="cellIs" dxfId="28" priority="12" stopIfTrue="1" operator="equal">
      <formula>"OK!"</formula>
    </cfRule>
  </conditionalFormatting>
  <conditionalFormatting sqref="BG7:BI7">
    <cfRule type="cellIs" dxfId="27" priority="9" stopIfTrue="1" operator="equal">
      <formula>"NOT OK!"</formula>
    </cfRule>
    <cfRule type="cellIs" dxfId="26" priority="10" stopIfTrue="1" operator="equal">
      <formula>"OK!"</formula>
    </cfRule>
  </conditionalFormatting>
  <conditionalFormatting sqref="BK7">
    <cfRule type="cellIs" dxfId="25" priority="7" stopIfTrue="1" operator="equal">
      <formula>"NOT OK!"</formula>
    </cfRule>
    <cfRule type="cellIs" dxfId="24" priority="8" stopIfTrue="1" operator="equal">
      <formula>"OK!"</formula>
    </cfRule>
  </conditionalFormatting>
  <conditionalFormatting sqref="BL7">
    <cfRule type="cellIs" dxfId="23" priority="5" stopIfTrue="1" operator="equal">
      <formula>"NOT OK!"</formula>
    </cfRule>
    <cfRule type="cellIs" dxfId="22" priority="6" stopIfTrue="1" operator="equal">
      <formula>"OK!"</formula>
    </cfRule>
  </conditionalFormatting>
  <conditionalFormatting sqref="BM7:BN7">
    <cfRule type="cellIs" dxfId="21" priority="3" stopIfTrue="1" operator="equal">
      <formula>"NOT OK!"</formula>
    </cfRule>
    <cfRule type="cellIs" dxfId="20" priority="4" stopIfTrue="1" operator="equal">
      <formula>"OK!"</formula>
    </cfRule>
  </conditionalFormatting>
  <conditionalFormatting sqref="BO7:BQ7">
    <cfRule type="cellIs" dxfId="19" priority="1" stopIfTrue="1" operator="equal">
      <formula>"NOT OK!"</formula>
    </cfRule>
    <cfRule type="cellIs" dxfId="18" priority="2" stopIfTrue="1" operator="equal">
      <formula>"OK!"</formula>
    </cfRule>
  </conditionalFormatting>
  <pageMargins left="0" right="0" top="0" bottom="0.5" header="0.3" footer="0.3"/>
  <pageSetup paperSize="17" scale="70" orientation="landscape" r:id="rId1"/>
  <headerFooter>
    <oddFooter>Page &amp;P of &amp;N</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D81:H201"/>
  <sheetViews>
    <sheetView zoomScale="60" zoomScaleNormal="60" workbookViewId="0">
      <selection activeCell="B1404" sqref="B1404"/>
    </sheetView>
  </sheetViews>
  <sheetFormatPr defaultRowHeight="15" x14ac:dyDescent="0.25"/>
  <cols>
    <col min="8" max="8" width="23.28515625" customWidth="1"/>
  </cols>
  <sheetData>
    <row r="81" spans="4:5" x14ac:dyDescent="0.25">
      <c r="E81" s="129"/>
    </row>
    <row r="82" spans="4:5" x14ac:dyDescent="0.25">
      <c r="D82" s="128" t="e">
        <f>#REF!</f>
        <v>#REF!</v>
      </c>
      <c r="E82" t="s">
        <v>3229</v>
      </c>
    </row>
    <row r="185" spans="8:8" x14ac:dyDescent="0.25">
      <c r="H185" t="e">
        <f>-(#REF!+#REF!)*1000</f>
        <v>#REF!</v>
      </c>
    </row>
    <row r="186" spans="8:8" x14ac:dyDescent="0.25">
      <c r="H186" t="e">
        <f>-(#REF!+#REF!)*1000</f>
        <v>#REF!</v>
      </c>
    </row>
    <row r="187" spans="8:8" x14ac:dyDescent="0.25">
      <c r="H187" t="e">
        <f>-(#REF!+#REF!)*1000</f>
        <v>#REF!</v>
      </c>
    </row>
    <row r="188" spans="8:8" x14ac:dyDescent="0.25">
      <c r="H188" t="e">
        <f>-(#REF!+#REF!)*1000</f>
        <v>#REF!</v>
      </c>
    </row>
    <row r="189" spans="8:8" x14ac:dyDescent="0.25">
      <c r="H189" t="e">
        <f>-(#REF!+#REF!)*1000</f>
        <v>#REF!</v>
      </c>
    </row>
    <row r="190" spans="8:8" x14ac:dyDescent="0.25">
      <c r="H190" t="e">
        <f>-(#REF!+#REF!)*1000</f>
        <v>#REF!</v>
      </c>
    </row>
    <row r="191" spans="8:8" x14ac:dyDescent="0.25">
      <c r="H191" t="e">
        <f>-(#REF!+#REF!)*1000</f>
        <v>#REF!</v>
      </c>
    </row>
    <row r="193" spans="8:8" x14ac:dyDescent="0.25">
      <c r="H193" t="e">
        <f>-(#REF!+#REF!)*1000</f>
        <v>#REF!</v>
      </c>
    </row>
    <row r="194" spans="8:8" x14ac:dyDescent="0.25">
      <c r="H194" t="e">
        <f>-(#REF!+#REF!)*1000</f>
        <v>#REF!</v>
      </c>
    </row>
    <row r="195" spans="8:8" x14ac:dyDescent="0.25">
      <c r="H195" t="e">
        <f>-(#REF!+#REF!)*1000</f>
        <v>#REF!</v>
      </c>
    </row>
    <row r="200" spans="8:8" x14ac:dyDescent="0.25">
      <c r="H200" t="e">
        <f>-(#REF!+#REF!)*1000</f>
        <v>#REF!</v>
      </c>
    </row>
    <row r="201" spans="8:8" x14ac:dyDescent="0.25">
      <c r="H201" t="e">
        <f>-(#REF!+#REF!)*1000</f>
        <v>#REF!</v>
      </c>
    </row>
  </sheetData>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
  <sheetViews>
    <sheetView workbookViewId="0">
      <selection activeCell="F1" sqref="F1"/>
    </sheetView>
  </sheetViews>
  <sheetFormatPr defaultRowHeight="15" x14ac:dyDescent="0.25"/>
  <cols>
    <col min="1" max="1" width="13.85546875" style="80" customWidth="1"/>
    <col min="2" max="2" width="21.28515625" style="1083" bestFit="1" customWidth="1"/>
    <col min="3" max="3" width="18.42578125" style="858" bestFit="1" customWidth="1"/>
    <col min="4" max="4" width="8.85546875" style="1084"/>
    <col min="5" max="5" width="16" style="80" bestFit="1" customWidth="1"/>
    <col min="6" max="6" width="16.7109375" style="80" bestFit="1" customWidth="1"/>
    <col min="7" max="7" width="14.7109375" bestFit="1" customWidth="1"/>
    <col min="8" max="8" width="12.5703125" bestFit="1" customWidth="1"/>
  </cols>
  <sheetData>
    <row r="1" spans="1:7" x14ac:dyDescent="0.25">
      <c r="E1" s="140" t="s">
        <v>3227</v>
      </c>
      <c r="F1" s="139">
        <v>0.66190000000000004</v>
      </c>
    </row>
    <row r="2" spans="1:7" ht="15.75" thickBot="1" x14ac:dyDescent="0.3"/>
    <row r="3" spans="1:7" x14ac:dyDescent="0.25">
      <c r="A3" s="80" t="s">
        <v>3204</v>
      </c>
      <c r="B3" s="144" t="s">
        <v>3235</v>
      </c>
      <c r="C3" s="1085" t="s">
        <v>4861</v>
      </c>
      <c r="E3" s="1086" t="s">
        <v>3209</v>
      </c>
    </row>
    <row r="4" spans="1:7" x14ac:dyDescent="0.25">
      <c r="A4" s="111" t="s">
        <v>4735</v>
      </c>
      <c r="B4" s="144">
        <v>219564</v>
      </c>
      <c r="C4" s="1087">
        <v>219564</v>
      </c>
      <c r="D4" s="1084" t="s">
        <v>4735</v>
      </c>
      <c r="E4" s="1087">
        <v>145329.41160000002</v>
      </c>
    </row>
    <row r="5" spans="1:7" x14ac:dyDescent="0.25">
      <c r="A5" s="111" t="s">
        <v>4737</v>
      </c>
      <c r="B5" s="144">
        <v>332750379</v>
      </c>
      <c r="C5" s="1087">
        <v>332750379</v>
      </c>
      <c r="D5" s="1084" t="s">
        <v>4737</v>
      </c>
      <c r="E5" s="1087">
        <v>220247475.8601</v>
      </c>
    </row>
    <row r="6" spans="1:7" x14ac:dyDescent="0.25">
      <c r="A6" s="111" t="s">
        <v>4741</v>
      </c>
      <c r="B6" s="144">
        <v>46033959</v>
      </c>
      <c r="C6" s="1087">
        <v>46033959</v>
      </c>
      <c r="D6" s="1084" t="s">
        <v>4741</v>
      </c>
      <c r="E6" s="1087">
        <v>30469877.462100003</v>
      </c>
    </row>
    <row r="7" spans="1:7" x14ac:dyDescent="0.25">
      <c r="A7" s="111" t="s">
        <v>4745</v>
      </c>
      <c r="B7" s="144">
        <v>193196470</v>
      </c>
      <c r="C7" s="1087">
        <v>193196470</v>
      </c>
      <c r="D7" s="1084" t="s">
        <v>4745</v>
      </c>
      <c r="E7" s="1087">
        <v>127876743.49300002</v>
      </c>
    </row>
    <row r="8" spans="1:7" x14ac:dyDescent="0.25">
      <c r="A8" s="111" t="s">
        <v>4798</v>
      </c>
      <c r="B8" s="144">
        <v>114086771</v>
      </c>
      <c r="C8" s="1087">
        <v>114086771</v>
      </c>
      <c r="D8" s="1084" t="s">
        <v>4798</v>
      </c>
      <c r="E8" s="1087">
        <v>75514033.724900007</v>
      </c>
    </row>
    <row r="9" spans="1:7" x14ac:dyDescent="0.25">
      <c r="A9" s="111" t="s">
        <v>4811</v>
      </c>
      <c r="B9" s="144">
        <v>6331950</v>
      </c>
      <c r="C9" s="1087">
        <v>6331950</v>
      </c>
      <c r="D9" s="1084" t="s">
        <v>4811</v>
      </c>
      <c r="E9" s="1087">
        <v>4191117.7050000001</v>
      </c>
    </row>
    <row r="10" spans="1:7" x14ac:dyDescent="0.25">
      <c r="A10" s="111" t="s">
        <v>4820</v>
      </c>
      <c r="B10" s="144">
        <v>92576</v>
      </c>
      <c r="C10" s="1087">
        <v>92576</v>
      </c>
      <c r="D10" s="1084" t="s">
        <v>4820</v>
      </c>
      <c r="E10" s="1087">
        <v>61276.054400000001</v>
      </c>
    </row>
    <row r="11" spans="1:7" x14ac:dyDescent="0.25">
      <c r="A11" s="111" t="s">
        <v>4825</v>
      </c>
      <c r="B11" s="144">
        <v>1522056</v>
      </c>
      <c r="C11" s="1087">
        <v>1522056</v>
      </c>
      <c r="D11" s="1084" t="s">
        <v>4825</v>
      </c>
      <c r="E11" s="1087">
        <v>1007448.8664000001</v>
      </c>
    </row>
    <row r="12" spans="1:7" x14ac:dyDescent="0.25">
      <c r="A12" s="111" t="s">
        <v>4832</v>
      </c>
      <c r="B12" s="144">
        <v>0</v>
      </c>
      <c r="C12" s="1087">
        <v>0</v>
      </c>
      <c r="D12" s="1084" t="s">
        <v>4832</v>
      </c>
      <c r="E12" s="1087">
        <v>0</v>
      </c>
    </row>
    <row r="13" spans="1:7" x14ac:dyDescent="0.25">
      <c r="A13" s="111" t="s">
        <v>4834</v>
      </c>
      <c r="B13" s="144">
        <v>649764</v>
      </c>
      <c r="C13" s="1087">
        <v>649764</v>
      </c>
      <c r="D13" s="1084" t="s">
        <v>4834</v>
      </c>
      <c r="E13" s="1087">
        <v>430078.79160000006</v>
      </c>
    </row>
    <row r="14" spans="1:7" x14ac:dyDescent="0.25">
      <c r="A14" s="111" t="s">
        <v>4838</v>
      </c>
      <c r="B14" s="144">
        <v>80755496</v>
      </c>
      <c r="C14" s="1087">
        <v>80755496</v>
      </c>
      <c r="D14" s="1084" t="s">
        <v>4838</v>
      </c>
      <c r="E14" s="1087">
        <v>53452062.8024</v>
      </c>
    </row>
    <row r="15" spans="1:7" x14ac:dyDescent="0.25">
      <c r="A15" s="111" t="s">
        <v>4849</v>
      </c>
      <c r="B15" s="144">
        <v>1057960</v>
      </c>
      <c r="C15" s="1087">
        <v>1057960</v>
      </c>
      <c r="D15" s="1084" t="s">
        <v>4849</v>
      </c>
      <c r="E15" s="1087">
        <v>700263.72400000005</v>
      </c>
    </row>
    <row r="16" spans="1:7" ht="15.75" thickBot="1" x14ac:dyDescent="0.3">
      <c r="A16" s="111" t="s">
        <v>4855</v>
      </c>
      <c r="B16" s="144">
        <v>20882</v>
      </c>
      <c r="C16" s="1088">
        <v>20882</v>
      </c>
      <c r="D16" s="1084" t="s">
        <v>4855</v>
      </c>
      <c r="E16" s="1087">
        <v>13821.795800000002</v>
      </c>
      <c r="G16" s="93"/>
    </row>
    <row r="17" spans="1:8" ht="15.75" thickBot="1" x14ac:dyDescent="0.3">
      <c r="A17" s="111" t="s">
        <v>4857</v>
      </c>
      <c r="B17" s="144">
        <v>2112267</v>
      </c>
      <c r="C17" s="858">
        <v>2112267</v>
      </c>
      <c r="E17" s="80" t="s">
        <v>3228</v>
      </c>
      <c r="F17" s="80" t="s">
        <v>3228</v>
      </c>
      <c r="G17" s="93"/>
      <c r="H17" s="93"/>
    </row>
    <row r="18" spans="1:8" x14ac:dyDescent="0.25">
      <c r="A18" s="111" t="s">
        <v>3239</v>
      </c>
      <c r="B18" s="144">
        <v>114202</v>
      </c>
      <c r="C18" s="1085">
        <v>114202</v>
      </c>
      <c r="D18" s="1084" t="s">
        <v>3239</v>
      </c>
      <c r="E18" s="1086"/>
      <c r="F18" s="812">
        <v>114202</v>
      </c>
    </row>
    <row r="19" spans="1:8" x14ac:dyDescent="0.25">
      <c r="A19" s="111" t="s">
        <v>3242</v>
      </c>
      <c r="B19" s="144">
        <v>56954505</v>
      </c>
      <c r="C19" s="1087">
        <v>56954505</v>
      </c>
      <c r="D19" s="1084" t="s">
        <v>3242</v>
      </c>
      <c r="E19" s="1089">
        <v>145329.41160000002</v>
      </c>
      <c r="F19" s="812">
        <v>57099834.411600001</v>
      </c>
    </row>
    <row r="20" spans="1:8" x14ac:dyDescent="0.25">
      <c r="A20" s="111" t="s">
        <v>3246</v>
      </c>
      <c r="B20" s="144">
        <v>104448164</v>
      </c>
      <c r="C20" s="1087">
        <v>104448164</v>
      </c>
      <c r="D20" s="1084" t="s">
        <v>3246</v>
      </c>
      <c r="E20" s="1089">
        <v>220247475.8601</v>
      </c>
      <c r="F20" s="812">
        <v>324695639.86010003</v>
      </c>
    </row>
    <row r="21" spans="1:8" x14ac:dyDescent="0.25">
      <c r="A21" s="111" t="s">
        <v>3254</v>
      </c>
      <c r="B21" s="144">
        <v>3795007</v>
      </c>
      <c r="C21" s="1087">
        <v>3795007</v>
      </c>
      <c r="D21" s="1084" t="s">
        <v>3254</v>
      </c>
      <c r="E21" s="1090"/>
      <c r="F21" s="812">
        <v>3795007</v>
      </c>
    </row>
    <row r="22" spans="1:8" x14ac:dyDescent="0.25">
      <c r="A22" s="111" t="s">
        <v>3263</v>
      </c>
      <c r="B22" s="144">
        <v>177711003</v>
      </c>
      <c r="C22" s="1087">
        <v>177711003</v>
      </c>
      <c r="D22" s="1084" t="s">
        <v>3263</v>
      </c>
      <c r="E22" s="1090"/>
      <c r="F22" s="812">
        <v>177711003</v>
      </c>
    </row>
    <row r="23" spans="1:8" x14ac:dyDescent="0.25">
      <c r="A23" s="111" t="s">
        <v>3295</v>
      </c>
      <c r="B23" s="144">
        <v>712757862</v>
      </c>
      <c r="C23" s="1087">
        <v>712757862</v>
      </c>
      <c r="D23" s="1084" t="s">
        <v>3295</v>
      </c>
      <c r="E23" s="1090"/>
      <c r="F23" s="812">
        <v>712757862</v>
      </c>
    </row>
    <row r="24" spans="1:8" x14ac:dyDescent="0.25">
      <c r="A24" s="111" t="s">
        <v>3327</v>
      </c>
      <c r="B24" s="144">
        <v>341092898</v>
      </c>
      <c r="C24" s="1087">
        <v>341092898</v>
      </c>
      <c r="D24" s="1084" t="s">
        <v>3327</v>
      </c>
      <c r="E24" s="1090"/>
      <c r="F24" s="812">
        <v>341092898</v>
      </c>
    </row>
    <row r="25" spans="1:8" x14ac:dyDescent="0.25">
      <c r="A25" s="111" t="s">
        <v>3359</v>
      </c>
      <c r="B25" s="144">
        <v>49407222</v>
      </c>
      <c r="C25" s="1087">
        <v>49407222</v>
      </c>
      <c r="D25" s="1084" t="s">
        <v>3359</v>
      </c>
      <c r="E25" s="1090"/>
      <c r="F25" s="812">
        <v>49407222</v>
      </c>
    </row>
    <row r="26" spans="1:8" x14ac:dyDescent="0.25">
      <c r="A26" s="111" t="s">
        <v>3391</v>
      </c>
      <c r="B26" s="144">
        <v>15899790</v>
      </c>
      <c r="C26" s="1087">
        <v>15899790</v>
      </c>
      <c r="D26" s="1084" t="s">
        <v>3391</v>
      </c>
      <c r="E26" s="1090"/>
      <c r="F26" s="812">
        <v>15899790</v>
      </c>
    </row>
    <row r="27" spans="1:8" x14ac:dyDescent="0.25">
      <c r="A27" s="111" t="s">
        <v>3424</v>
      </c>
      <c r="B27" s="144">
        <v>99639639</v>
      </c>
      <c r="C27" s="1087">
        <v>99639639</v>
      </c>
      <c r="D27" s="1084" t="s">
        <v>3424</v>
      </c>
      <c r="E27" s="1090"/>
      <c r="F27" s="812">
        <v>99639639</v>
      </c>
    </row>
    <row r="28" spans="1:8" x14ac:dyDescent="0.25">
      <c r="A28" s="111" t="s">
        <v>3427</v>
      </c>
      <c r="B28" s="144">
        <v>6993524</v>
      </c>
      <c r="C28" s="1087">
        <v>6993524</v>
      </c>
      <c r="D28" s="1084" t="s">
        <v>3427</v>
      </c>
      <c r="E28" s="1090"/>
      <c r="F28" s="812">
        <v>6993524</v>
      </c>
    </row>
    <row r="29" spans="1:8" x14ac:dyDescent="0.25">
      <c r="A29" s="111" t="s">
        <v>3439</v>
      </c>
      <c r="B29" s="144">
        <v>167061476</v>
      </c>
      <c r="C29" s="1087">
        <v>167061476</v>
      </c>
      <c r="D29" s="1084" t="s">
        <v>3439</v>
      </c>
      <c r="E29" s="1090"/>
      <c r="F29" s="812">
        <v>167061476</v>
      </c>
    </row>
    <row r="30" spans="1:8" x14ac:dyDescent="0.25">
      <c r="A30" s="111" t="s">
        <v>3469</v>
      </c>
      <c r="B30" s="144">
        <v>351850241</v>
      </c>
      <c r="C30" s="1087">
        <v>351850241</v>
      </c>
      <c r="D30" s="1084" t="s">
        <v>3469</v>
      </c>
      <c r="E30" s="1090"/>
      <c r="F30" s="812">
        <v>351850241</v>
      </c>
    </row>
    <row r="31" spans="1:8" x14ac:dyDescent="0.25">
      <c r="A31" s="111" t="s">
        <v>3497</v>
      </c>
      <c r="B31" s="144">
        <v>128339882</v>
      </c>
      <c r="C31" s="1087">
        <v>128339882</v>
      </c>
      <c r="D31" s="1084" t="s">
        <v>3497</v>
      </c>
      <c r="E31" s="1090"/>
      <c r="F31" s="812">
        <v>128339882</v>
      </c>
    </row>
    <row r="32" spans="1:8" x14ac:dyDescent="0.25">
      <c r="A32" s="111" t="s">
        <v>3517</v>
      </c>
      <c r="B32" s="144">
        <v>45906707</v>
      </c>
      <c r="C32" s="1087">
        <v>45906707</v>
      </c>
      <c r="D32" s="1084" t="s">
        <v>3517</v>
      </c>
      <c r="E32" s="1090"/>
      <c r="F32" s="812">
        <v>45906707</v>
      </c>
    </row>
    <row r="33" spans="1:6" x14ac:dyDescent="0.25">
      <c r="A33" s="111" t="s">
        <v>3537</v>
      </c>
      <c r="B33" s="144">
        <v>15855290</v>
      </c>
      <c r="C33" s="1087">
        <v>15855290</v>
      </c>
      <c r="D33" s="1084" t="s">
        <v>3537</v>
      </c>
      <c r="E33" s="1090"/>
      <c r="F33" s="812">
        <v>15855290</v>
      </c>
    </row>
    <row r="34" spans="1:6" x14ac:dyDescent="0.25">
      <c r="A34" s="111" t="s">
        <v>3581</v>
      </c>
      <c r="B34" s="144">
        <v>5045059</v>
      </c>
      <c r="C34" s="1087">
        <v>5045059</v>
      </c>
      <c r="D34" s="1084" t="s">
        <v>3581</v>
      </c>
      <c r="E34" s="1090"/>
      <c r="F34" s="812">
        <v>5045059</v>
      </c>
    </row>
    <row r="35" spans="1:6" x14ac:dyDescent="0.25">
      <c r="A35" s="111" t="s">
        <v>3602</v>
      </c>
      <c r="B35" s="144">
        <v>0</v>
      </c>
      <c r="C35" s="1087">
        <v>0</v>
      </c>
      <c r="D35" s="1084" t="s">
        <v>3602</v>
      </c>
      <c r="E35" s="1090"/>
      <c r="F35" s="812">
        <v>0</v>
      </c>
    </row>
    <row r="36" spans="1:6" x14ac:dyDescent="0.25">
      <c r="A36" s="111" t="s">
        <v>3604</v>
      </c>
      <c r="B36" s="144">
        <v>16016761</v>
      </c>
      <c r="C36" s="1087">
        <v>16016761</v>
      </c>
      <c r="D36" s="1084" t="s">
        <v>3604</v>
      </c>
      <c r="E36" s="1090"/>
      <c r="F36" s="812">
        <v>16016761</v>
      </c>
    </row>
    <row r="37" spans="1:6" x14ac:dyDescent="0.25">
      <c r="A37" s="111" t="s">
        <v>3621</v>
      </c>
      <c r="B37" s="144">
        <v>130762674</v>
      </c>
      <c r="C37" s="1087">
        <v>130762674</v>
      </c>
      <c r="D37" s="1084" t="s">
        <v>3621</v>
      </c>
      <c r="E37" s="1090"/>
      <c r="F37" s="812">
        <v>130762674</v>
      </c>
    </row>
    <row r="38" spans="1:6" x14ac:dyDescent="0.25">
      <c r="A38" s="111" t="s">
        <v>3660</v>
      </c>
      <c r="B38" s="144">
        <v>25642467</v>
      </c>
      <c r="C38" s="1087">
        <v>25642467</v>
      </c>
      <c r="D38" s="1084" t="s">
        <v>3660</v>
      </c>
      <c r="E38" s="1090"/>
      <c r="F38" s="812">
        <v>25642467</v>
      </c>
    </row>
    <row r="39" spans="1:6" x14ac:dyDescent="0.25">
      <c r="A39" s="111" t="s">
        <v>3690</v>
      </c>
      <c r="B39" s="144">
        <v>1567187135</v>
      </c>
      <c r="C39" s="1087">
        <v>1567187135</v>
      </c>
      <c r="D39" s="1084" t="s">
        <v>3690</v>
      </c>
      <c r="E39" s="1090"/>
      <c r="F39" s="812">
        <v>1567187135</v>
      </c>
    </row>
    <row r="40" spans="1:6" x14ac:dyDescent="0.25">
      <c r="A40" s="111" t="s">
        <v>3738</v>
      </c>
      <c r="B40" s="144">
        <v>152650489</v>
      </c>
      <c r="C40" s="1087">
        <v>152650489</v>
      </c>
      <c r="D40" s="1084" t="s">
        <v>3738</v>
      </c>
      <c r="E40" s="1090"/>
      <c r="F40" s="812">
        <v>152650489</v>
      </c>
    </row>
    <row r="41" spans="1:6" x14ac:dyDescent="0.25">
      <c r="A41" s="111" t="s">
        <v>3779</v>
      </c>
      <c r="B41" s="144">
        <v>15075434</v>
      </c>
      <c r="C41" s="1087">
        <v>15075434</v>
      </c>
      <c r="D41" s="1084" t="s">
        <v>3779</v>
      </c>
      <c r="E41" s="1090"/>
      <c r="F41" s="812">
        <v>15075434</v>
      </c>
    </row>
    <row r="42" spans="1:6" x14ac:dyDescent="0.25">
      <c r="A42" s="111" t="s">
        <v>3842</v>
      </c>
      <c r="B42" s="144">
        <v>53674342</v>
      </c>
      <c r="C42" s="1087">
        <v>53674342</v>
      </c>
      <c r="D42" s="1084" t="s">
        <v>3842</v>
      </c>
      <c r="E42" s="1090"/>
      <c r="F42" s="812">
        <v>53674342</v>
      </c>
    </row>
    <row r="43" spans="1:6" x14ac:dyDescent="0.25">
      <c r="A43" s="111" t="s">
        <v>3844</v>
      </c>
      <c r="B43" s="144">
        <v>4993664</v>
      </c>
      <c r="C43" s="1087">
        <v>4993664</v>
      </c>
      <c r="D43" s="1084" t="s">
        <v>3844</v>
      </c>
      <c r="E43" s="1090"/>
      <c r="F43" s="812">
        <v>4993664</v>
      </c>
    </row>
    <row r="44" spans="1:6" x14ac:dyDescent="0.25">
      <c r="A44" s="111" t="s">
        <v>3847</v>
      </c>
      <c r="B44" s="144">
        <v>70365968</v>
      </c>
      <c r="C44" s="1087">
        <v>70365968</v>
      </c>
      <c r="D44" s="1084" t="s">
        <v>3847</v>
      </c>
      <c r="E44" s="1090"/>
      <c r="F44" s="812">
        <v>70365968</v>
      </c>
    </row>
    <row r="45" spans="1:6" x14ac:dyDescent="0.25">
      <c r="A45" s="111" t="s">
        <v>3882</v>
      </c>
      <c r="B45" s="144">
        <v>14139314</v>
      </c>
      <c r="C45" s="1087">
        <v>14139314</v>
      </c>
      <c r="D45" s="1084" t="s">
        <v>3882</v>
      </c>
      <c r="E45" s="1090"/>
      <c r="F45" s="812">
        <v>14139314</v>
      </c>
    </row>
    <row r="46" spans="1:6" x14ac:dyDescent="0.25">
      <c r="A46" s="111" t="s">
        <v>3915</v>
      </c>
      <c r="B46" s="144">
        <v>649919269</v>
      </c>
      <c r="C46" s="1087">
        <v>649919269</v>
      </c>
      <c r="D46" s="1084" t="s">
        <v>3915</v>
      </c>
      <c r="E46" s="1090"/>
      <c r="F46" s="812">
        <v>649919269</v>
      </c>
    </row>
    <row r="47" spans="1:6" x14ac:dyDescent="0.25">
      <c r="A47" s="111" t="s">
        <v>4113</v>
      </c>
      <c r="B47" s="144">
        <v>92200823</v>
      </c>
      <c r="C47" s="1087">
        <v>92200823</v>
      </c>
      <c r="D47" s="1084" t="s">
        <v>4113</v>
      </c>
      <c r="E47" s="1090"/>
      <c r="F47" s="812">
        <v>92200823</v>
      </c>
    </row>
    <row r="48" spans="1:6" x14ac:dyDescent="0.25">
      <c r="A48" s="111" t="s">
        <v>4144</v>
      </c>
      <c r="B48" s="144">
        <v>379318202</v>
      </c>
      <c r="C48" s="1087">
        <v>379318202</v>
      </c>
      <c r="D48" s="1084" t="s">
        <v>4144</v>
      </c>
      <c r="E48" s="1090"/>
      <c r="F48" s="812">
        <v>379318202</v>
      </c>
    </row>
    <row r="49" spans="1:6" x14ac:dyDescent="0.25">
      <c r="A49" s="111" t="s">
        <v>4213</v>
      </c>
      <c r="B49" s="144">
        <v>315258253</v>
      </c>
      <c r="C49" s="1087">
        <v>315258253</v>
      </c>
      <c r="D49" s="1084" t="s">
        <v>4213</v>
      </c>
      <c r="E49" s="1090"/>
      <c r="F49" s="812">
        <v>315258253</v>
      </c>
    </row>
    <row r="50" spans="1:6" x14ac:dyDescent="0.25">
      <c r="A50" s="111" t="s">
        <v>4290</v>
      </c>
      <c r="B50" s="144">
        <v>1210859</v>
      </c>
      <c r="C50" s="1087">
        <v>1210859</v>
      </c>
      <c r="D50" s="1084" t="s">
        <v>4290</v>
      </c>
      <c r="E50" s="1090"/>
      <c r="F50" s="812">
        <v>1210859</v>
      </c>
    </row>
    <row r="51" spans="1:6" x14ac:dyDescent="0.25">
      <c r="A51" s="111" t="s">
        <v>4302</v>
      </c>
      <c r="B51" s="144">
        <v>36956731</v>
      </c>
      <c r="C51" s="1087">
        <v>36956731</v>
      </c>
      <c r="D51" s="1084" t="s">
        <v>4302</v>
      </c>
      <c r="E51" s="1090"/>
      <c r="F51" s="812">
        <v>36956731</v>
      </c>
    </row>
    <row r="52" spans="1:6" x14ac:dyDescent="0.25">
      <c r="A52" s="111" t="s">
        <v>4320</v>
      </c>
      <c r="B52" s="144">
        <v>5731786</v>
      </c>
      <c r="C52" s="1087">
        <v>5731786</v>
      </c>
      <c r="D52" s="1084" t="s">
        <v>4320</v>
      </c>
      <c r="E52" s="1090"/>
      <c r="F52" s="812">
        <v>5731786</v>
      </c>
    </row>
    <row r="53" spans="1:6" x14ac:dyDescent="0.25">
      <c r="A53" s="111" t="s">
        <v>4343</v>
      </c>
      <c r="B53" s="144">
        <v>49471058</v>
      </c>
      <c r="C53" s="1087">
        <v>49471058</v>
      </c>
      <c r="D53" s="1084" t="s">
        <v>4343</v>
      </c>
      <c r="E53" s="1090"/>
      <c r="F53" s="812">
        <v>49471058</v>
      </c>
    </row>
    <row r="54" spans="1:6" x14ac:dyDescent="0.25">
      <c r="A54" s="111" t="s">
        <v>4362</v>
      </c>
      <c r="B54" s="144">
        <v>8085159</v>
      </c>
      <c r="C54" s="1087">
        <v>8085159</v>
      </c>
      <c r="D54" s="1084" t="s">
        <v>4362</v>
      </c>
      <c r="E54" s="1090"/>
      <c r="F54" s="812">
        <v>8085159</v>
      </c>
    </row>
    <row r="55" spans="1:6" x14ac:dyDescent="0.25">
      <c r="A55" s="111" t="s">
        <v>4376</v>
      </c>
      <c r="B55" s="144">
        <v>457465323</v>
      </c>
      <c r="C55" s="1087">
        <v>457465323</v>
      </c>
      <c r="D55" s="1084" t="s">
        <v>4376</v>
      </c>
      <c r="E55" s="1090"/>
      <c r="F55" s="812">
        <v>457465323</v>
      </c>
    </row>
    <row r="56" spans="1:6" x14ac:dyDescent="0.25">
      <c r="A56" s="111" t="s">
        <v>4405</v>
      </c>
      <c r="B56" s="144">
        <v>1090190</v>
      </c>
      <c r="C56" s="1087">
        <v>1090190</v>
      </c>
      <c r="D56" s="1084" t="s">
        <v>4405</v>
      </c>
      <c r="E56" s="1090"/>
      <c r="F56" s="812">
        <v>1090190</v>
      </c>
    </row>
    <row r="57" spans="1:6" x14ac:dyDescent="0.25">
      <c r="A57" s="111" t="s">
        <v>4408</v>
      </c>
      <c r="B57" s="144">
        <v>372845123</v>
      </c>
      <c r="C57" s="1087">
        <v>372845123</v>
      </c>
      <c r="D57" s="1084" t="s">
        <v>4408</v>
      </c>
      <c r="E57" s="1090"/>
      <c r="F57" s="812">
        <v>372845123</v>
      </c>
    </row>
    <row r="58" spans="1:6" x14ac:dyDescent="0.25">
      <c r="A58" s="111" t="s">
        <v>4421</v>
      </c>
      <c r="B58" s="144">
        <v>454083312</v>
      </c>
      <c r="C58" s="1087">
        <v>454083312</v>
      </c>
      <c r="D58" s="1084" t="s">
        <v>4421</v>
      </c>
      <c r="E58" s="1090"/>
      <c r="F58" s="812">
        <v>454083312</v>
      </c>
    </row>
    <row r="59" spans="1:6" x14ac:dyDescent="0.25">
      <c r="A59" s="111" t="s">
        <v>4435</v>
      </c>
      <c r="B59" s="144">
        <v>720419940</v>
      </c>
      <c r="C59" s="1087">
        <v>720419940</v>
      </c>
      <c r="D59" s="1084" t="s">
        <v>4435</v>
      </c>
      <c r="E59" s="1090"/>
      <c r="F59" s="812">
        <v>720419940</v>
      </c>
    </row>
    <row r="60" spans="1:6" x14ac:dyDescent="0.25">
      <c r="A60" s="111" t="s">
        <v>4448</v>
      </c>
      <c r="B60" s="144">
        <v>946066160</v>
      </c>
      <c r="C60" s="1087">
        <v>946066160</v>
      </c>
      <c r="D60" s="1084" t="s">
        <v>4448</v>
      </c>
      <c r="E60" s="1090"/>
      <c r="F60" s="812">
        <v>946066160</v>
      </c>
    </row>
    <row r="61" spans="1:6" x14ac:dyDescent="0.25">
      <c r="A61" s="111" t="s">
        <v>4459</v>
      </c>
      <c r="B61" s="144">
        <v>491344638</v>
      </c>
      <c r="C61" s="1087">
        <v>491344638</v>
      </c>
      <c r="D61" s="1084" t="s">
        <v>4459</v>
      </c>
      <c r="E61" s="1090"/>
      <c r="F61" s="812">
        <v>491344638</v>
      </c>
    </row>
    <row r="62" spans="1:6" x14ac:dyDescent="0.25">
      <c r="A62" s="111" t="s">
        <v>4462</v>
      </c>
      <c r="B62" s="144">
        <v>187057274</v>
      </c>
      <c r="C62" s="1087">
        <v>187057274</v>
      </c>
      <c r="D62" s="1084" t="s">
        <v>4462</v>
      </c>
      <c r="E62" s="1090"/>
      <c r="F62" s="812">
        <v>187057274</v>
      </c>
    </row>
    <row r="63" spans="1:6" x14ac:dyDescent="0.25">
      <c r="A63" s="111" t="s">
        <v>4465</v>
      </c>
      <c r="B63" s="144">
        <v>169585859</v>
      </c>
      <c r="C63" s="1087">
        <v>169585859</v>
      </c>
      <c r="D63" s="1084" t="s">
        <v>4465</v>
      </c>
      <c r="E63" s="1090"/>
      <c r="F63" s="812">
        <v>169585859</v>
      </c>
    </row>
    <row r="64" spans="1:6" x14ac:dyDescent="0.25">
      <c r="A64" s="111" t="s">
        <v>4471</v>
      </c>
      <c r="B64" s="144">
        <v>0</v>
      </c>
      <c r="C64" s="1087">
        <v>0</v>
      </c>
      <c r="D64" s="1084" t="s">
        <v>4471</v>
      </c>
      <c r="E64" s="1090"/>
      <c r="F64" s="812">
        <v>0</v>
      </c>
    </row>
    <row r="65" spans="1:6" x14ac:dyDescent="0.25">
      <c r="A65" s="111" t="s">
        <v>4473</v>
      </c>
      <c r="B65" s="144">
        <v>0</v>
      </c>
      <c r="C65" s="1087">
        <v>0</v>
      </c>
      <c r="D65" s="1084" t="s">
        <v>4473</v>
      </c>
      <c r="E65" s="1090"/>
      <c r="F65" s="812">
        <v>0</v>
      </c>
    </row>
    <row r="66" spans="1:6" x14ac:dyDescent="0.25">
      <c r="A66" s="111" t="s">
        <v>4477</v>
      </c>
      <c r="B66" s="144">
        <v>55388796</v>
      </c>
      <c r="C66" s="1087">
        <v>55388796</v>
      </c>
      <c r="D66" s="1084" t="s">
        <v>4477</v>
      </c>
      <c r="E66" s="1090"/>
      <c r="F66" s="812">
        <v>55388796</v>
      </c>
    </row>
    <row r="67" spans="1:6" x14ac:dyDescent="0.25">
      <c r="A67" s="111" t="s">
        <v>4480</v>
      </c>
      <c r="B67" s="144">
        <v>3367727</v>
      </c>
      <c r="C67" s="1087">
        <v>3367727</v>
      </c>
      <c r="D67" s="1084" t="s">
        <v>4480</v>
      </c>
      <c r="E67" s="1090"/>
      <c r="F67" s="812">
        <v>3367727</v>
      </c>
    </row>
    <row r="68" spans="1:6" x14ac:dyDescent="0.25">
      <c r="A68" s="111" t="s">
        <v>4482</v>
      </c>
      <c r="B68" s="144">
        <v>5520942</v>
      </c>
      <c r="C68" s="1087">
        <v>5520942</v>
      </c>
      <c r="D68" s="1084" t="s">
        <v>4482</v>
      </c>
      <c r="E68" s="1089">
        <v>30469877.462100003</v>
      </c>
      <c r="F68" s="812">
        <v>35990819.462099999</v>
      </c>
    </row>
    <row r="69" spans="1:6" x14ac:dyDescent="0.25">
      <c r="A69" s="111" t="s">
        <v>4485</v>
      </c>
      <c r="B69" s="144">
        <v>68409028</v>
      </c>
      <c r="C69" s="1087">
        <v>68409028</v>
      </c>
      <c r="D69" s="1084" t="s">
        <v>4485</v>
      </c>
      <c r="E69" s="1089">
        <v>127876743.49300002</v>
      </c>
      <c r="F69" s="812">
        <v>196285771.49300003</v>
      </c>
    </row>
    <row r="70" spans="1:6" x14ac:dyDescent="0.25">
      <c r="A70" s="111" t="s">
        <v>4860</v>
      </c>
      <c r="B70" s="144">
        <v>184776</v>
      </c>
      <c r="C70" s="1087">
        <v>184776</v>
      </c>
      <c r="D70" s="1084" t="s">
        <v>4860</v>
      </c>
      <c r="E70" s="1090"/>
      <c r="F70" s="812">
        <v>184776</v>
      </c>
    </row>
    <row r="71" spans="1:6" x14ac:dyDescent="0.25">
      <c r="A71" s="111" t="s">
        <v>4513</v>
      </c>
      <c r="B71" s="144">
        <v>24019193</v>
      </c>
      <c r="C71" s="1087">
        <v>24019193</v>
      </c>
      <c r="D71" s="1084" t="s">
        <v>4513</v>
      </c>
      <c r="E71" s="1089">
        <v>75514033.724900007</v>
      </c>
      <c r="F71" s="812">
        <v>99533226.724900007</v>
      </c>
    </row>
    <row r="72" spans="1:6" x14ac:dyDescent="0.25">
      <c r="A72" s="111" t="s">
        <v>4587</v>
      </c>
      <c r="B72" s="144">
        <v>10679291</v>
      </c>
      <c r="C72" s="1087">
        <v>10679291</v>
      </c>
      <c r="D72" s="1084" t="s">
        <v>4587</v>
      </c>
      <c r="E72" s="1089">
        <v>4191117.7050000001</v>
      </c>
      <c r="F72" s="812">
        <v>14870408.705</v>
      </c>
    </row>
    <row r="73" spans="1:6" x14ac:dyDescent="0.25">
      <c r="A73" s="111" t="s">
        <v>4604</v>
      </c>
      <c r="B73" s="144">
        <v>170596</v>
      </c>
      <c r="C73" s="1087">
        <v>170596</v>
      </c>
      <c r="D73" s="1084" t="s">
        <v>4604</v>
      </c>
      <c r="E73" s="1089">
        <v>61276.054400000001</v>
      </c>
      <c r="F73" s="812">
        <v>231872.05439999999</v>
      </c>
    </row>
    <row r="74" spans="1:6" x14ac:dyDescent="0.25">
      <c r="A74" s="111" t="s">
        <v>4610</v>
      </c>
      <c r="B74" s="144">
        <v>11293510</v>
      </c>
      <c r="C74" s="1087">
        <v>11293510</v>
      </c>
      <c r="D74" s="1084" t="s">
        <v>4610</v>
      </c>
      <c r="E74" s="1089">
        <v>1007448.8664000001</v>
      </c>
      <c r="F74" s="812">
        <v>12300958.8664</v>
      </c>
    </row>
    <row r="75" spans="1:6" x14ac:dyDescent="0.25">
      <c r="A75" s="111" t="s">
        <v>4633</v>
      </c>
      <c r="B75" s="144">
        <v>7953818</v>
      </c>
      <c r="C75" s="1087">
        <v>7953818</v>
      </c>
      <c r="D75" s="1084" t="s">
        <v>4633</v>
      </c>
      <c r="E75" s="1090"/>
      <c r="F75" s="812">
        <v>7953818</v>
      </c>
    </row>
    <row r="76" spans="1:6" x14ac:dyDescent="0.25">
      <c r="A76" s="111" t="s">
        <v>4639</v>
      </c>
      <c r="B76" s="144">
        <v>5035808</v>
      </c>
      <c r="C76" s="1087">
        <v>5035808</v>
      </c>
      <c r="D76" s="1084" t="s">
        <v>4639</v>
      </c>
      <c r="E76" s="1089">
        <v>430078.79160000006</v>
      </c>
      <c r="F76" s="812">
        <v>5465886.7916000001</v>
      </c>
    </row>
    <row r="77" spans="1:6" x14ac:dyDescent="0.25">
      <c r="A77" s="111" t="s">
        <v>4651</v>
      </c>
      <c r="B77" s="144">
        <v>91318508</v>
      </c>
      <c r="C77" s="1087">
        <v>91318508</v>
      </c>
      <c r="D77" s="1084" t="s">
        <v>4651</v>
      </c>
      <c r="E77" s="1089">
        <v>53452062.8024</v>
      </c>
      <c r="F77" s="812">
        <v>144770570.80239999</v>
      </c>
    </row>
    <row r="78" spans="1:6" x14ac:dyDescent="0.25">
      <c r="A78" s="111" t="s">
        <v>4719</v>
      </c>
      <c r="B78" s="144">
        <v>277392</v>
      </c>
      <c r="C78" s="1087">
        <v>277392</v>
      </c>
      <c r="D78" s="1084" t="s">
        <v>4719</v>
      </c>
      <c r="E78" s="1089">
        <v>700263.72400000005</v>
      </c>
      <c r="F78" s="812">
        <v>977655.72400000005</v>
      </c>
    </row>
    <row r="79" spans="1:6" x14ac:dyDescent="0.25">
      <c r="A79" s="111" t="s">
        <v>4733</v>
      </c>
      <c r="B79" s="144">
        <v>0</v>
      </c>
      <c r="C79" s="1087">
        <v>0</v>
      </c>
      <c r="D79" s="1084" t="s">
        <v>4733</v>
      </c>
      <c r="E79" s="1089">
        <v>13821.795800000002</v>
      </c>
      <c r="F79" s="812">
        <v>13821.795800000002</v>
      </c>
    </row>
    <row r="80" spans="1:6" x14ac:dyDescent="0.25">
      <c r="A80" s="111" t="s">
        <v>3186</v>
      </c>
      <c r="B80" s="144">
        <v>0</v>
      </c>
      <c r="C80" s="1087">
        <v>0</v>
      </c>
      <c r="D80" s="1084" t="s">
        <v>3186</v>
      </c>
      <c r="E80" s="1089"/>
      <c r="F80" s="812">
        <v>0</v>
      </c>
    </row>
    <row r="81" spans="1:7" ht="15.75" thickBot="1" x14ac:dyDescent="0.3">
      <c r="A81" s="111" t="s">
        <v>4858</v>
      </c>
      <c r="B81" s="144">
        <v>0</v>
      </c>
      <c r="C81" s="1088">
        <v>0</v>
      </c>
      <c r="D81" s="1084" t="s">
        <v>4858</v>
      </c>
      <c r="E81" s="1091"/>
      <c r="F81" s="80">
        <v>0</v>
      </c>
    </row>
    <row r="82" spans="1:7" ht="18.75" x14ac:dyDescent="0.3">
      <c r="A82" s="111" t="s">
        <v>3191</v>
      </c>
      <c r="B82" s="812">
        <v>10733940157</v>
      </c>
      <c r="C82" s="1092">
        <f>SUM(C18:C81)</f>
        <v>9955110063</v>
      </c>
      <c r="E82" s="1092">
        <f>SUM(E18:E81)</f>
        <v>514109529.69129997</v>
      </c>
      <c r="F82" s="1092">
        <f>SUM(F18:F81)</f>
        <v>10469219592.691298</v>
      </c>
      <c r="G82" s="624"/>
    </row>
    <row r="83" spans="1:7" ht="18.75" x14ac:dyDescent="0.3">
      <c r="A83" s="1093" t="s">
        <v>4982</v>
      </c>
      <c r="B83" s="858">
        <f>SUM(C4:C16)+SUM(C18:C81)</f>
        <v>10731827890</v>
      </c>
      <c r="E83" s="1094"/>
      <c r="F83" s="1094"/>
    </row>
    <row r="84" spans="1:7" x14ac:dyDescent="0.25">
      <c r="E84" s="858"/>
    </row>
  </sheetData>
  <pageMargins left="0.7" right="0.7" top="0.75" bottom="0.75" header="0.3" footer="0.3"/>
  <pageSetup orientation="portrait" r:id="rId2"/>
  <customProperties>
    <customPr name="_pios_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84"/>
  <sheetViews>
    <sheetView topLeftCell="B1499" zoomScale="70" zoomScaleNormal="70" workbookViewId="0">
      <selection activeCell="Z1541" sqref="Z1541"/>
    </sheetView>
  </sheetViews>
  <sheetFormatPr defaultRowHeight="15" x14ac:dyDescent="0.25"/>
  <cols>
    <col min="1" max="1" width="20.28515625" customWidth="1"/>
    <col min="2" max="2" width="35.140625" style="133" customWidth="1"/>
    <col min="3" max="3" width="21.85546875" customWidth="1"/>
    <col min="4" max="4" width="8.5703125" bestFit="1" customWidth="1"/>
    <col min="17" max="17" width="16.28515625" bestFit="1" customWidth="1"/>
  </cols>
  <sheetData>
    <row r="1" spans="1:17" x14ac:dyDescent="0.25">
      <c r="A1" s="134" t="s">
        <v>3237</v>
      </c>
      <c r="B1" s="134" t="s">
        <v>3238</v>
      </c>
      <c r="C1" s="134" t="s">
        <v>446</v>
      </c>
      <c r="D1" s="135">
        <v>43070</v>
      </c>
      <c r="E1" s="135">
        <v>43101</v>
      </c>
      <c r="F1" s="135">
        <v>43132</v>
      </c>
      <c r="G1" s="135">
        <v>43160</v>
      </c>
      <c r="H1" s="135">
        <v>43191</v>
      </c>
      <c r="I1" s="135">
        <v>43221</v>
      </c>
      <c r="J1" s="135">
        <v>43252</v>
      </c>
      <c r="K1" s="135">
        <v>43282</v>
      </c>
      <c r="L1" s="135">
        <v>43313</v>
      </c>
      <c r="M1" s="135">
        <v>43344</v>
      </c>
      <c r="N1" s="135">
        <v>43374</v>
      </c>
      <c r="O1" s="135">
        <v>43405</v>
      </c>
      <c r="P1" s="135">
        <v>43435</v>
      </c>
      <c r="Q1" s="136" t="s">
        <v>3231</v>
      </c>
    </row>
    <row r="2" spans="1:17" x14ac:dyDescent="0.25">
      <c r="A2" s="134" t="s">
        <v>3239</v>
      </c>
      <c r="B2" s="134" t="s">
        <v>3240</v>
      </c>
      <c r="C2" s="134" t="s">
        <v>1659</v>
      </c>
      <c r="D2" s="136">
        <v>114</v>
      </c>
      <c r="E2" s="136">
        <v>114</v>
      </c>
      <c r="F2" s="136">
        <v>114</v>
      </c>
      <c r="G2" s="136">
        <v>114</v>
      </c>
      <c r="H2" s="136">
        <v>114</v>
      </c>
      <c r="I2" s="136">
        <v>114</v>
      </c>
      <c r="J2" s="136">
        <v>114</v>
      </c>
      <c r="K2" s="136">
        <v>114</v>
      </c>
      <c r="L2" s="136">
        <v>114</v>
      </c>
      <c r="M2" s="136">
        <v>114</v>
      </c>
      <c r="N2" s="136">
        <v>114</v>
      </c>
      <c r="O2" s="136">
        <v>114</v>
      </c>
      <c r="P2" s="136">
        <v>114</v>
      </c>
      <c r="Q2" s="136">
        <v>114202</v>
      </c>
    </row>
    <row r="3" spans="1:17" x14ac:dyDescent="0.25">
      <c r="A3" s="134" t="s">
        <v>3239</v>
      </c>
      <c r="B3" s="134" t="s">
        <v>3241</v>
      </c>
      <c r="C3" s="134" t="s">
        <v>1659</v>
      </c>
      <c r="D3" s="136">
        <v>0</v>
      </c>
      <c r="E3" s="136">
        <v>0</v>
      </c>
      <c r="F3" s="136">
        <v>0</v>
      </c>
      <c r="G3" s="136">
        <v>0</v>
      </c>
      <c r="H3" s="136">
        <v>0</v>
      </c>
      <c r="I3" s="136">
        <v>0</v>
      </c>
      <c r="J3" s="136">
        <v>0</v>
      </c>
      <c r="K3" s="136">
        <v>0</v>
      </c>
      <c r="L3" s="136">
        <v>0</v>
      </c>
      <c r="M3" s="136">
        <v>0</v>
      </c>
      <c r="N3" s="136">
        <v>0</v>
      </c>
      <c r="O3" s="136">
        <v>0</v>
      </c>
      <c r="P3" s="136">
        <v>0</v>
      </c>
      <c r="Q3" s="136">
        <v>0</v>
      </c>
    </row>
    <row r="4" spans="1:17" x14ac:dyDescent="0.25">
      <c r="A4" s="134" t="s">
        <v>3242</v>
      </c>
      <c r="B4" s="134" t="s">
        <v>3243</v>
      </c>
      <c r="C4" s="134" t="s">
        <v>1659</v>
      </c>
      <c r="D4" s="136">
        <v>1754</v>
      </c>
      <c r="E4" s="136">
        <v>1756</v>
      </c>
      <c r="F4" s="136">
        <v>1757</v>
      </c>
      <c r="G4" s="136">
        <v>1758</v>
      </c>
      <c r="H4" s="136">
        <v>1758</v>
      </c>
      <c r="I4" s="136">
        <v>1761</v>
      </c>
      <c r="J4" s="136">
        <v>2172</v>
      </c>
      <c r="K4" s="136">
        <v>2142</v>
      </c>
      <c r="L4" s="136">
        <v>2105</v>
      </c>
      <c r="M4" s="136">
        <v>2112</v>
      </c>
      <c r="N4" s="136">
        <v>2124</v>
      </c>
      <c r="O4" s="136">
        <v>2105</v>
      </c>
      <c r="P4" s="136">
        <v>2105</v>
      </c>
      <c r="Q4" s="136">
        <v>1956603</v>
      </c>
    </row>
    <row r="5" spans="1:17" x14ac:dyDescent="0.25">
      <c r="A5" s="134" t="s">
        <v>3242</v>
      </c>
      <c r="B5" s="134" t="s">
        <v>3244</v>
      </c>
      <c r="C5" s="134" t="s">
        <v>1659</v>
      </c>
      <c r="D5" s="136">
        <v>40010</v>
      </c>
      <c r="E5" s="136">
        <v>40010</v>
      </c>
      <c r="F5" s="136">
        <v>40010</v>
      </c>
      <c r="G5" s="136">
        <v>40010</v>
      </c>
      <c r="H5" s="136">
        <v>40010</v>
      </c>
      <c r="I5" s="136">
        <v>40010</v>
      </c>
      <c r="J5" s="136">
        <v>40010</v>
      </c>
      <c r="K5" s="136">
        <v>40010</v>
      </c>
      <c r="L5" s="136">
        <v>40010</v>
      </c>
      <c r="M5" s="136">
        <v>40010</v>
      </c>
      <c r="N5" s="136">
        <v>40010</v>
      </c>
      <c r="O5" s="136">
        <v>40010</v>
      </c>
      <c r="P5" s="136">
        <v>40010</v>
      </c>
      <c r="Q5" s="136">
        <v>40009842</v>
      </c>
    </row>
    <row r="6" spans="1:17" x14ac:dyDescent="0.25">
      <c r="A6" s="134" t="s">
        <v>3242</v>
      </c>
      <c r="B6" s="134" t="s">
        <v>3245</v>
      </c>
      <c r="C6" s="134" t="s">
        <v>1659</v>
      </c>
      <c r="D6" s="136">
        <v>14988</v>
      </c>
      <c r="E6" s="136">
        <v>14988</v>
      </c>
      <c r="F6" s="136">
        <v>14988</v>
      </c>
      <c r="G6" s="136">
        <v>14988</v>
      </c>
      <c r="H6" s="136">
        <v>14988</v>
      </c>
      <c r="I6" s="136">
        <v>14988</v>
      </c>
      <c r="J6" s="136">
        <v>14988</v>
      </c>
      <c r="K6" s="136">
        <v>14988</v>
      </c>
      <c r="L6" s="136">
        <v>14988</v>
      </c>
      <c r="M6" s="136">
        <v>14988</v>
      </c>
      <c r="N6" s="136">
        <v>14988</v>
      </c>
      <c r="O6" s="136">
        <v>14988</v>
      </c>
      <c r="P6" s="136">
        <v>14988</v>
      </c>
      <c r="Q6" s="136">
        <v>14988060</v>
      </c>
    </row>
    <row r="7" spans="1:17" x14ac:dyDescent="0.25">
      <c r="A7" s="134" t="s">
        <v>3246</v>
      </c>
      <c r="B7" s="134" t="s">
        <v>3247</v>
      </c>
      <c r="C7" s="134" t="s">
        <v>1659</v>
      </c>
      <c r="D7" s="136">
        <v>22244</v>
      </c>
      <c r="E7" s="136">
        <v>22244</v>
      </c>
      <c r="F7" s="136">
        <v>22244</v>
      </c>
      <c r="G7" s="136">
        <v>22244</v>
      </c>
      <c r="H7" s="136">
        <v>22244</v>
      </c>
      <c r="I7" s="136">
        <v>22244</v>
      </c>
      <c r="J7" s="136">
        <v>22244</v>
      </c>
      <c r="K7" s="136">
        <v>22244</v>
      </c>
      <c r="L7" s="136">
        <v>22244</v>
      </c>
      <c r="M7" s="136">
        <v>22244</v>
      </c>
      <c r="N7" s="136">
        <v>22244</v>
      </c>
      <c r="O7" s="136">
        <v>22244</v>
      </c>
      <c r="P7" s="136">
        <v>22244</v>
      </c>
      <c r="Q7" s="136">
        <v>22243546</v>
      </c>
    </row>
    <row r="8" spans="1:17" x14ac:dyDescent="0.25">
      <c r="A8" s="134" t="s">
        <v>3246</v>
      </c>
      <c r="B8" s="134" t="s">
        <v>3248</v>
      </c>
      <c r="C8" s="134" t="s">
        <v>1659</v>
      </c>
      <c r="D8" s="136">
        <v>0</v>
      </c>
      <c r="E8" s="136">
        <v>0</v>
      </c>
      <c r="F8" s="136">
        <v>0</v>
      </c>
      <c r="G8" s="136">
        <v>0</v>
      </c>
      <c r="H8" s="136">
        <v>0</v>
      </c>
      <c r="I8" s="136">
        <v>0</v>
      </c>
      <c r="J8" s="136">
        <v>0</v>
      </c>
      <c r="K8" s="136">
        <v>0</v>
      </c>
      <c r="L8" s="136">
        <v>0</v>
      </c>
      <c r="M8" s="136">
        <v>0</v>
      </c>
      <c r="N8" s="136">
        <v>0</v>
      </c>
      <c r="O8" s="136">
        <v>0</v>
      </c>
      <c r="P8" s="136">
        <v>0</v>
      </c>
      <c r="Q8" s="136">
        <v>0</v>
      </c>
    </row>
    <row r="9" spans="1:17" x14ac:dyDescent="0.25">
      <c r="A9" s="134" t="s">
        <v>3246</v>
      </c>
      <c r="B9" s="134" t="s">
        <v>3249</v>
      </c>
      <c r="C9" s="134" t="s">
        <v>1659</v>
      </c>
      <c r="D9" s="136">
        <v>0</v>
      </c>
      <c r="E9" s="136">
        <v>0</v>
      </c>
      <c r="F9" s="136">
        <v>0</v>
      </c>
      <c r="G9" s="136">
        <v>0</v>
      </c>
      <c r="H9" s="136">
        <v>0</v>
      </c>
      <c r="I9" s="136">
        <v>0</v>
      </c>
      <c r="J9" s="136">
        <v>0</v>
      </c>
      <c r="K9" s="136">
        <v>0</v>
      </c>
      <c r="L9" s="136">
        <v>0</v>
      </c>
      <c r="M9" s="136">
        <v>0</v>
      </c>
      <c r="N9" s="136">
        <v>0</v>
      </c>
      <c r="O9" s="136">
        <v>0</v>
      </c>
      <c r="P9" s="136">
        <v>0</v>
      </c>
      <c r="Q9" s="136">
        <v>0</v>
      </c>
    </row>
    <row r="10" spans="1:17" x14ac:dyDescent="0.25">
      <c r="A10" s="134" t="s">
        <v>3246</v>
      </c>
      <c r="B10" s="134" t="s">
        <v>3250</v>
      </c>
      <c r="C10" s="134" t="s">
        <v>1659</v>
      </c>
      <c r="D10" s="136">
        <v>82655</v>
      </c>
      <c r="E10" s="136">
        <v>82157</v>
      </c>
      <c r="F10" s="136">
        <v>82139</v>
      </c>
      <c r="G10" s="136">
        <v>82125</v>
      </c>
      <c r="H10" s="136">
        <v>82150</v>
      </c>
      <c r="I10" s="136">
        <v>82177</v>
      </c>
      <c r="J10" s="136">
        <v>82177</v>
      </c>
      <c r="K10" s="136">
        <v>81809</v>
      </c>
      <c r="L10" s="136">
        <v>81835</v>
      </c>
      <c r="M10" s="136">
        <v>81857</v>
      </c>
      <c r="N10" s="136">
        <v>82067</v>
      </c>
      <c r="O10" s="136">
        <v>82233</v>
      </c>
      <c r="P10" s="136">
        <v>82438</v>
      </c>
      <c r="Q10" s="136">
        <v>82105996</v>
      </c>
    </row>
    <row r="11" spans="1:17" x14ac:dyDescent="0.25">
      <c r="A11" s="134" t="s">
        <v>3246</v>
      </c>
      <c r="B11" s="134" t="s">
        <v>3251</v>
      </c>
      <c r="C11" s="134" t="s">
        <v>1659</v>
      </c>
      <c r="D11" s="136">
        <v>0</v>
      </c>
      <c r="E11" s="136">
        <v>0</v>
      </c>
      <c r="F11" s="136">
        <v>0</v>
      </c>
      <c r="G11" s="136">
        <v>0</v>
      </c>
      <c r="H11" s="136">
        <v>0</v>
      </c>
      <c r="I11" s="136">
        <v>0</v>
      </c>
      <c r="J11" s="136">
        <v>0</v>
      </c>
      <c r="K11" s="136">
        <v>0</v>
      </c>
      <c r="L11" s="136">
        <v>0</v>
      </c>
      <c r="M11" s="136">
        <v>0</v>
      </c>
      <c r="N11" s="136">
        <v>0</v>
      </c>
      <c r="O11" s="136">
        <v>0</v>
      </c>
      <c r="P11" s="136">
        <v>0</v>
      </c>
      <c r="Q11" s="136">
        <v>0</v>
      </c>
    </row>
    <row r="12" spans="1:17" x14ac:dyDescent="0.25">
      <c r="A12" s="134" t="s">
        <v>3246</v>
      </c>
      <c r="B12" s="134" t="s">
        <v>3252</v>
      </c>
      <c r="C12" s="134" t="s">
        <v>1659</v>
      </c>
      <c r="D12" s="136">
        <v>0</v>
      </c>
      <c r="E12" s="136">
        <v>0</v>
      </c>
      <c r="F12" s="136">
        <v>0</v>
      </c>
      <c r="G12" s="136">
        <v>0</v>
      </c>
      <c r="H12" s="136">
        <v>0</v>
      </c>
      <c r="I12" s="136">
        <v>0</v>
      </c>
      <c r="J12" s="136">
        <v>0</v>
      </c>
      <c r="K12" s="136">
        <v>0</v>
      </c>
      <c r="L12" s="136">
        <v>0</v>
      </c>
      <c r="M12" s="136">
        <v>0</v>
      </c>
      <c r="N12" s="136">
        <v>0</v>
      </c>
      <c r="O12" s="136">
        <v>0</v>
      </c>
      <c r="P12" s="136">
        <v>0</v>
      </c>
      <c r="Q12" s="136">
        <v>0</v>
      </c>
    </row>
    <row r="13" spans="1:17" x14ac:dyDescent="0.25">
      <c r="A13" s="134" t="s">
        <v>3246</v>
      </c>
      <c r="B13" s="134" t="s">
        <v>3253</v>
      </c>
      <c r="C13" s="134" t="s">
        <v>1659</v>
      </c>
      <c r="D13" s="136">
        <v>99</v>
      </c>
      <c r="E13" s="136">
        <v>99</v>
      </c>
      <c r="F13" s="136">
        <v>99</v>
      </c>
      <c r="G13" s="136">
        <v>99</v>
      </c>
      <c r="H13" s="136">
        <v>99</v>
      </c>
      <c r="I13" s="136">
        <v>99</v>
      </c>
      <c r="J13" s="136">
        <v>99</v>
      </c>
      <c r="K13" s="136">
        <v>99</v>
      </c>
      <c r="L13" s="136">
        <v>99</v>
      </c>
      <c r="M13" s="136">
        <v>99</v>
      </c>
      <c r="N13" s="136">
        <v>99</v>
      </c>
      <c r="O13" s="136">
        <v>99</v>
      </c>
      <c r="P13" s="136">
        <v>99</v>
      </c>
      <c r="Q13" s="136">
        <v>98622</v>
      </c>
    </row>
    <row r="14" spans="1:17" x14ac:dyDescent="0.25">
      <c r="A14" s="134" t="s">
        <v>4857</v>
      </c>
      <c r="B14" s="134" t="s">
        <v>3172</v>
      </c>
      <c r="C14" s="134" t="s">
        <v>1659</v>
      </c>
      <c r="D14" s="136">
        <v>0</v>
      </c>
      <c r="E14" s="136">
        <v>0</v>
      </c>
      <c r="F14" s="136">
        <v>0</v>
      </c>
      <c r="G14" s="136">
        <v>0</v>
      </c>
      <c r="H14" s="136">
        <v>0</v>
      </c>
      <c r="I14" s="136">
        <v>0</v>
      </c>
      <c r="J14" s="136">
        <v>0</v>
      </c>
      <c r="K14" s="136">
        <v>0</v>
      </c>
      <c r="L14" s="136">
        <v>0</v>
      </c>
      <c r="M14" s="136">
        <v>0</v>
      </c>
      <c r="N14" s="136">
        <v>0</v>
      </c>
      <c r="O14" s="136">
        <v>0</v>
      </c>
      <c r="P14" s="136">
        <v>0</v>
      </c>
      <c r="Q14" s="136">
        <v>0</v>
      </c>
    </row>
    <row r="15" spans="1:17" x14ac:dyDescent="0.25">
      <c r="A15" s="134" t="s">
        <v>4857</v>
      </c>
      <c r="B15" s="134" t="s">
        <v>1673</v>
      </c>
      <c r="C15" s="134" t="s">
        <v>1658</v>
      </c>
      <c r="D15" s="136">
        <v>0</v>
      </c>
      <c r="E15" s="136">
        <v>0</v>
      </c>
      <c r="F15" s="136">
        <v>0</v>
      </c>
      <c r="G15" s="136">
        <v>0</v>
      </c>
      <c r="H15" s="136">
        <v>0</v>
      </c>
      <c r="I15" s="136">
        <v>0</v>
      </c>
      <c r="J15" s="136">
        <v>0</v>
      </c>
      <c r="K15" s="136">
        <v>0</v>
      </c>
      <c r="L15" s="136">
        <v>0</v>
      </c>
      <c r="M15" s="136">
        <v>0</v>
      </c>
      <c r="N15" s="136">
        <v>0</v>
      </c>
      <c r="O15" s="136">
        <v>0</v>
      </c>
      <c r="P15" s="136">
        <v>0</v>
      </c>
      <c r="Q15" s="136">
        <v>0</v>
      </c>
    </row>
    <row r="16" spans="1:17" x14ac:dyDescent="0.25">
      <c r="A16" s="134" t="s">
        <v>4857</v>
      </c>
      <c r="B16" s="134" t="s">
        <v>1674</v>
      </c>
      <c r="C16" s="134" t="s">
        <v>1658</v>
      </c>
      <c r="D16" s="136">
        <v>0</v>
      </c>
      <c r="E16" s="136">
        <v>0</v>
      </c>
      <c r="F16" s="136">
        <v>0</v>
      </c>
      <c r="G16" s="136">
        <v>0</v>
      </c>
      <c r="H16" s="136">
        <v>0</v>
      </c>
      <c r="I16" s="136">
        <v>0</v>
      </c>
      <c r="J16" s="136">
        <v>0</v>
      </c>
      <c r="K16" s="136">
        <v>0</v>
      </c>
      <c r="L16" s="136">
        <v>0</v>
      </c>
      <c r="M16" s="136">
        <v>0</v>
      </c>
      <c r="N16" s="136">
        <v>0</v>
      </c>
      <c r="O16" s="136">
        <v>0</v>
      </c>
      <c r="P16" s="136">
        <v>0</v>
      </c>
      <c r="Q16" s="136">
        <v>0</v>
      </c>
    </row>
    <row r="17" spans="1:17" x14ac:dyDescent="0.25">
      <c r="A17" s="134" t="s">
        <v>4857</v>
      </c>
      <c r="B17" s="134" t="s">
        <v>1679</v>
      </c>
      <c r="C17" s="134" t="s">
        <v>1658</v>
      </c>
      <c r="D17" s="136">
        <v>0</v>
      </c>
      <c r="E17" s="136">
        <v>0</v>
      </c>
      <c r="F17" s="136">
        <v>0</v>
      </c>
      <c r="G17" s="136">
        <v>0</v>
      </c>
      <c r="H17" s="136">
        <v>0</v>
      </c>
      <c r="I17" s="136">
        <v>0</v>
      </c>
      <c r="J17" s="136">
        <v>0</v>
      </c>
      <c r="K17" s="136">
        <v>0</v>
      </c>
      <c r="L17" s="136">
        <v>0</v>
      </c>
      <c r="M17" s="136">
        <v>0</v>
      </c>
      <c r="N17" s="136">
        <v>0</v>
      </c>
      <c r="O17" s="136">
        <v>0</v>
      </c>
      <c r="P17" s="136">
        <v>0</v>
      </c>
      <c r="Q17" s="136">
        <v>0</v>
      </c>
    </row>
    <row r="18" spans="1:17" x14ac:dyDescent="0.25">
      <c r="A18" s="134" t="s">
        <v>3254</v>
      </c>
      <c r="B18" s="134" t="s">
        <v>3255</v>
      </c>
      <c r="C18" s="134" t="s">
        <v>1658</v>
      </c>
      <c r="D18" s="136">
        <v>0</v>
      </c>
      <c r="E18" s="136">
        <v>0</v>
      </c>
      <c r="F18" s="136">
        <v>0</v>
      </c>
      <c r="G18" s="136">
        <v>0</v>
      </c>
      <c r="H18" s="136">
        <v>0</v>
      </c>
      <c r="I18" s="136">
        <v>0</v>
      </c>
      <c r="J18" s="136">
        <v>0</v>
      </c>
      <c r="K18" s="136">
        <v>0</v>
      </c>
      <c r="L18" s="136">
        <v>0</v>
      </c>
      <c r="M18" s="136">
        <v>0</v>
      </c>
      <c r="N18" s="136">
        <v>0</v>
      </c>
      <c r="O18" s="136">
        <v>0</v>
      </c>
      <c r="P18" s="136">
        <v>0</v>
      </c>
      <c r="Q18" s="136">
        <v>0</v>
      </c>
    </row>
    <row r="19" spans="1:17" x14ac:dyDescent="0.25">
      <c r="A19" s="134" t="s">
        <v>3254</v>
      </c>
      <c r="B19" s="134" t="s">
        <v>3256</v>
      </c>
      <c r="C19" s="134" t="s">
        <v>1658</v>
      </c>
      <c r="D19" s="136">
        <v>29</v>
      </c>
      <c r="E19" s="136">
        <v>29</v>
      </c>
      <c r="F19" s="136">
        <v>29</v>
      </c>
      <c r="G19" s="136">
        <v>29</v>
      </c>
      <c r="H19" s="136">
        <v>29</v>
      </c>
      <c r="I19" s="136">
        <v>29</v>
      </c>
      <c r="J19" s="136">
        <v>29</v>
      </c>
      <c r="K19" s="136">
        <v>29</v>
      </c>
      <c r="L19" s="136">
        <v>29</v>
      </c>
      <c r="M19" s="136">
        <v>29</v>
      </c>
      <c r="N19" s="136">
        <v>29</v>
      </c>
      <c r="O19" s="136">
        <v>29</v>
      </c>
      <c r="P19" s="136">
        <v>29</v>
      </c>
      <c r="Q19" s="136">
        <v>28925</v>
      </c>
    </row>
    <row r="20" spans="1:17" x14ac:dyDescent="0.25">
      <c r="A20" s="134" t="s">
        <v>3254</v>
      </c>
      <c r="B20" s="134" t="s">
        <v>3257</v>
      </c>
      <c r="C20" s="134" t="s">
        <v>1658</v>
      </c>
      <c r="D20" s="136">
        <v>948</v>
      </c>
      <c r="E20" s="136">
        <v>948</v>
      </c>
      <c r="F20" s="136">
        <v>948</v>
      </c>
      <c r="G20" s="136">
        <v>948</v>
      </c>
      <c r="H20" s="136">
        <v>948</v>
      </c>
      <c r="I20" s="136">
        <v>948</v>
      </c>
      <c r="J20" s="136">
        <v>948</v>
      </c>
      <c r="K20" s="136">
        <v>948</v>
      </c>
      <c r="L20" s="136">
        <v>948</v>
      </c>
      <c r="M20" s="136">
        <v>948</v>
      </c>
      <c r="N20" s="136">
        <v>948</v>
      </c>
      <c r="O20" s="136">
        <v>948</v>
      </c>
      <c r="P20" s="136">
        <v>948</v>
      </c>
      <c r="Q20" s="136">
        <v>948317</v>
      </c>
    </row>
    <row r="21" spans="1:17" x14ac:dyDescent="0.25">
      <c r="A21" s="134" t="s">
        <v>3254</v>
      </c>
      <c r="B21" s="134" t="s">
        <v>3258</v>
      </c>
      <c r="C21" s="134" t="s">
        <v>1658</v>
      </c>
      <c r="D21" s="136">
        <v>29</v>
      </c>
      <c r="E21" s="136">
        <v>29</v>
      </c>
      <c r="F21" s="136">
        <v>29</v>
      </c>
      <c r="G21" s="136">
        <v>29</v>
      </c>
      <c r="H21" s="136">
        <v>29</v>
      </c>
      <c r="I21" s="136">
        <v>29</v>
      </c>
      <c r="J21" s="136">
        <v>29</v>
      </c>
      <c r="K21" s="136">
        <v>29</v>
      </c>
      <c r="L21" s="136">
        <v>29</v>
      </c>
      <c r="M21" s="136">
        <v>29</v>
      </c>
      <c r="N21" s="136">
        <v>29</v>
      </c>
      <c r="O21" s="136">
        <v>29</v>
      </c>
      <c r="P21" s="136">
        <v>29</v>
      </c>
      <c r="Q21" s="136">
        <v>28925</v>
      </c>
    </row>
    <row r="22" spans="1:17" x14ac:dyDescent="0.25">
      <c r="A22" s="134" t="s">
        <v>3254</v>
      </c>
      <c r="B22" s="134" t="s">
        <v>3259</v>
      </c>
      <c r="C22" s="134" t="s">
        <v>1658</v>
      </c>
      <c r="D22" s="136">
        <v>0</v>
      </c>
      <c r="E22" s="136">
        <v>0</v>
      </c>
      <c r="F22" s="136">
        <v>0</v>
      </c>
      <c r="G22" s="136">
        <v>0</v>
      </c>
      <c r="H22" s="136">
        <v>0</v>
      </c>
      <c r="I22" s="136">
        <v>0</v>
      </c>
      <c r="J22" s="136">
        <v>0</v>
      </c>
      <c r="K22" s="136">
        <v>0</v>
      </c>
      <c r="L22" s="136">
        <v>0</v>
      </c>
      <c r="M22" s="136">
        <v>0</v>
      </c>
      <c r="N22" s="136">
        <v>0</v>
      </c>
      <c r="O22" s="136">
        <v>0</v>
      </c>
      <c r="P22" s="136">
        <v>0</v>
      </c>
      <c r="Q22" s="136">
        <v>0</v>
      </c>
    </row>
    <row r="23" spans="1:17" x14ac:dyDescent="0.25">
      <c r="A23" s="134" t="s">
        <v>3254</v>
      </c>
      <c r="B23" s="134" t="s">
        <v>3260</v>
      </c>
      <c r="C23" s="134" t="s">
        <v>1658</v>
      </c>
      <c r="D23" s="136">
        <v>2787</v>
      </c>
      <c r="E23" s="136">
        <v>2787</v>
      </c>
      <c r="F23" s="136">
        <v>2787</v>
      </c>
      <c r="G23" s="136">
        <v>2787</v>
      </c>
      <c r="H23" s="136">
        <v>2787</v>
      </c>
      <c r="I23" s="136">
        <v>2787</v>
      </c>
      <c r="J23" s="136">
        <v>2787</v>
      </c>
      <c r="K23" s="136">
        <v>2787</v>
      </c>
      <c r="L23" s="136">
        <v>2787</v>
      </c>
      <c r="M23" s="136">
        <v>2787</v>
      </c>
      <c r="N23" s="136">
        <v>2787</v>
      </c>
      <c r="O23" s="136">
        <v>2787</v>
      </c>
      <c r="P23" s="136">
        <v>2787</v>
      </c>
      <c r="Q23" s="136">
        <v>2787192</v>
      </c>
    </row>
    <row r="24" spans="1:17" x14ac:dyDescent="0.25">
      <c r="A24" s="134" t="s">
        <v>3254</v>
      </c>
      <c r="B24" s="134" t="s">
        <v>3261</v>
      </c>
      <c r="C24" s="134" t="s">
        <v>1658</v>
      </c>
      <c r="D24" s="136">
        <v>2</v>
      </c>
      <c r="E24" s="136">
        <v>2</v>
      </c>
      <c r="F24" s="136">
        <v>2</v>
      </c>
      <c r="G24" s="136">
        <v>2</v>
      </c>
      <c r="H24" s="136">
        <v>2</v>
      </c>
      <c r="I24" s="136">
        <v>2</v>
      </c>
      <c r="J24" s="136">
        <v>2</v>
      </c>
      <c r="K24" s="136">
        <v>2</v>
      </c>
      <c r="L24" s="136">
        <v>2</v>
      </c>
      <c r="M24" s="136">
        <v>2</v>
      </c>
      <c r="N24" s="136">
        <v>2</v>
      </c>
      <c r="O24" s="136">
        <v>2</v>
      </c>
      <c r="P24" s="136">
        <v>2</v>
      </c>
      <c r="Q24" s="136">
        <v>1648</v>
      </c>
    </row>
    <row r="25" spans="1:17" x14ac:dyDescent="0.25">
      <c r="A25" s="134" t="s">
        <v>3254</v>
      </c>
      <c r="B25" s="134" t="s">
        <v>3262</v>
      </c>
      <c r="C25" s="134" t="s">
        <v>1658</v>
      </c>
      <c r="D25" s="136">
        <v>0</v>
      </c>
      <c r="E25" s="136">
        <v>0</v>
      </c>
      <c r="F25" s="136">
        <v>0</v>
      </c>
      <c r="G25" s="136">
        <v>0</v>
      </c>
      <c r="H25" s="136">
        <v>0</v>
      </c>
      <c r="I25" s="136">
        <v>0</v>
      </c>
      <c r="J25" s="136">
        <v>0</v>
      </c>
      <c r="K25" s="136">
        <v>0</v>
      </c>
      <c r="L25" s="136">
        <v>0</v>
      </c>
      <c r="M25" s="136">
        <v>0</v>
      </c>
      <c r="N25" s="136">
        <v>0</v>
      </c>
      <c r="O25" s="136">
        <v>0</v>
      </c>
      <c r="P25" s="136">
        <v>0</v>
      </c>
      <c r="Q25" s="136">
        <v>0</v>
      </c>
    </row>
    <row r="26" spans="1:17" x14ac:dyDescent="0.25">
      <c r="A26" s="134" t="s">
        <v>3263</v>
      </c>
      <c r="B26" s="134" t="s">
        <v>3264</v>
      </c>
      <c r="C26" s="134" t="s">
        <v>1658</v>
      </c>
      <c r="D26" s="136">
        <v>0</v>
      </c>
      <c r="E26" s="136">
        <v>0</v>
      </c>
      <c r="F26" s="136">
        <v>0</v>
      </c>
      <c r="G26" s="136">
        <v>0</v>
      </c>
      <c r="H26" s="136">
        <v>0</v>
      </c>
      <c r="I26" s="136">
        <v>0</v>
      </c>
      <c r="J26" s="136">
        <v>0</v>
      </c>
      <c r="K26" s="136">
        <v>0</v>
      </c>
      <c r="L26" s="136">
        <v>0</v>
      </c>
      <c r="M26" s="136">
        <v>95</v>
      </c>
      <c r="N26" s="136">
        <v>95</v>
      </c>
      <c r="O26" s="136">
        <v>95</v>
      </c>
      <c r="P26" s="136">
        <v>95</v>
      </c>
      <c r="Q26" s="136">
        <v>27717</v>
      </c>
    </row>
    <row r="27" spans="1:17" x14ac:dyDescent="0.25">
      <c r="A27" s="134" t="s">
        <v>3263</v>
      </c>
      <c r="B27" s="134" t="s">
        <v>3265</v>
      </c>
      <c r="C27" s="134" t="s">
        <v>1658</v>
      </c>
      <c r="D27" s="136">
        <v>458</v>
      </c>
      <c r="E27" s="136">
        <v>458</v>
      </c>
      <c r="F27" s="136">
        <v>458</v>
      </c>
      <c r="G27" s="136">
        <v>458</v>
      </c>
      <c r="H27" s="136">
        <v>458</v>
      </c>
      <c r="I27" s="136">
        <v>458</v>
      </c>
      <c r="J27" s="136">
        <v>458</v>
      </c>
      <c r="K27" s="136">
        <v>458</v>
      </c>
      <c r="L27" s="136">
        <v>458</v>
      </c>
      <c r="M27" s="136">
        <v>458</v>
      </c>
      <c r="N27" s="136">
        <v>458</v>
      </c>
      <c r="O27" s="136">
        <v>458</v>
      </c>
      <c r="P27" s="136">
        <v>458</v>
      </c>
      <c r="Q27" s="136">
        <v>458042</v>
      </c>
    </row>
    <row r="28" spans="1:17" x14ac:dyDescent="0.25">
      <c r="A28" s="134" t="s">
        <v>3263</v>
      </c>
      <c r="B28" s="134" t="s">
        <v>3266</v>
      </c>
      <c r="C28" s="134" t="s">
        <v>1658</v>
      </c>
      <c r="D28" s="136">
        <v>0</v>
      </c>
      <c r="E28" s="136">
        <v>0</v>
      </c>
      <c r="F28" s="136">
        <v>0</v>
      </c>
      <c r="G28" s="136">
        <v>0</v>
      </c>
      <c r="H28" s="136">
        <v>0</v>
      </c>
      <c r="I28" s="136">
        <v>0</v>
      </c>
      <c r="J28" s="136">
        <v>0</v>
      </c>
      <c r="K28" s="136">
        <v>0</v>
      </c>
      <c r="L28" s="136">
        <v>0</v>
      </c>
      <c r="M28" s="136">
        <v>0</v>
      </c>
      <c r="N28" s="136">
        <v>0</v>
      </c>
      <c r="O28" s="136">
        <v>0</v>
      </c>
      <c r="P28" s="136">
        <v>0</v>
      </c>
      <c r="Q28" s="136">
        <v>0</v>
      </c>
    </row>
    <row r="29" spans="1:17" x14ac:dyDescent="0.25">
      <c r="A29" s="134" t="s">
        <v>3263</v>
      </c>
      <c r="B29" s="134" t="s">
        <v>3267</v>
      </c>
      <c r="C29" s="134" t="s">
        <v>1658</v>
      </c>
      <c r="D29" s="136">
        <v>0</v>
      </c>
      <c r="E29" s="136">
        <v>0</v>
      </c>
      <c r="F29" s="136">
        <v>0</v>
      </c>
      <c r="G29" s="136">
        <v>0</v>
      </c>
      <c r="H29" s="136">
        <v>0</v>
      </c>
      <c r="I29" s="136">
        <v>0</v>
      </c>
      <c r="J29" s="136">
        <v>0</v>
      </c>
      <c r="K29" s="136">
        <v>0</v>
      </c>
      <c r="L29" s="136">
        <v>0</v>
      </c>
      <c r="M29" s="136">
        <v>0</v>
      </c>
      <c r="N29" s="136">
        <v>0</v>
      </c>
      <c r="O29" s="136">
        <v>0</v>
      </c>
      <c r="P29" s="136">
        <v>0</v>
      </c>
      <c r="Q29" s="136">
        <v>0</v>
      </c>
    </row>
    <row r="30" spans="1:17" x14ac:dyDescent="0.25">
      <c r="A30" s="134" t="s">
        <v>3263</v>
      </c>
      <c r="B30" s="134" t="s">
        <v>3268</v>
      </c>
      <c r="C30" s="134" t="s">
        <v>1658</v>
      </c>
      <c r="D30" s="136">
        <v>167</v>
      </c>
      <c r="E30" s="136">
        <v>167</v>
      </c>
      <c r="F30" s="136">
        <v>167</v>
      </c>
      <c r="G30" s="136">
        <v>167</v>
      </c>
      <c r="H30" s="136">
        <v>167</v>
      </c>
      <c r="I30" s="136">
        <v>167</v>
      </c>
      <c r="J30" s="136">
        <v>167</v>
      </c>
      <c r="K30" s="136">
        <v>167</v>
      </c>
      <c r="L30" s="136">
        <v>167</v>
      </c>
      <c r="M30" s="136">
        <v>167</v>
      </c>
      <c r="N30" s="136">
        <v>167</v>
      </c>
      <c r="O30" s="136">
        <v>167</v>
      </c>
      <c r="P30" s="136">
        <v>647</v>
      </c>
      <c r="Q30" s="136">
        <v>187402</v>
      </c>
    </row>
    <row r="31" spans="1:17" x14ac:dyDescent="0.25">
      <c r="A31" s="134" t="s">
        <v>3263</v>
      </c>
      <c r="B31" s="134" t="s">
        <v>3269</v>
      </c>
      <c r="C31" s="134" t="s">
        <v>1658</v>
      </c>
      <c r="D31" s="136">
        <v>1325</v>
      </c>
      <c r="E31" s="136">
        <v>1325</v>
      </c>
      <c r="F31" s="136">
        <v>1325</v>
      </c>
      <c r="G31" s="136">
        <v>1325</v>
      </c>
      <c r="H31" s="136">
        <v>1325</v>
      </c>
      <c r="I31" s="136">
        <v>1325</v>
      </c>
      <c r="J31" s="136">
        <v>1325</v>
      </c>
      <c r="K31" s="136">
        <v>1325</v>
      </c>
      <c r="L31" s="136">
        <v>1325</v>
      </c>
      <c r="M31" s="136">
        <v>1325</v>
      </c>
      <c r="N31" s="136">
        <v>1325</v>
      </c>
      <c r="O31" s="136">
        <v>1325</v>
      </c>
      <c r="P31" s="136">
        <v>1325</v>
      </c>
      <c r="Q31" s="136">
        <v>1325313</v>
      </c>
    </row>
    <row r="32" spans="1:17" x14ac:dyDescent="0.25">
      <c r="A32" s="134" t="s">
        <v>3263</v>
      </c>
      <c r="B32" s="134" t="s">
        <v>3270</v>
      </c>
      <c r="C32" s="134" t="s">
        <v>1658</v>
      </c>
      <c r="D32" s="136">
        <v>0</v>
      </c>
      <c r="E32" s="136">
        <v>0</v>
      </c>
      <c r="F32" s="136">
        <v>0</v>
      </c>
      <c r="G32" s="136">
        <v>0</v>
      </c>
      <c r="H32" s="136">
        <v>0</v>
      </c>
      <c r="I32" s="136">
        <v>0</v>
      </c>
      <c r="J32" s="136">
        <v>0</v>
      </c>
      <c r="K32" s="136">
        <v>0</v>
      </c>
      <c r="L32" s="136">
        <v>0</v>
      </c>
      <c r="M32" s="136">
        <v>0</v>
      </c>
      <c r="N32" s="136">
        <v>0</v>
      </c>
      <c r="O32" s="136">
        <v>0</v>
      </c>
      <c r="P32" s="136">
        <v>0</v>
      </c>
      <c r="Q32" s="136">
        <v>0</v>
      </c>
    </row>
    <row r="33" spans="1:17" x14ac:dyDescent="0.25">
      <c r="A33" s="134" t="s">
        <v>3263</v>
      </c>
      <c r="B33" s="134" t="s">
        <v>3271</v>
      </c>
      <c r="C33" s="134" t="s">
        <v>1658</v>
      </c>
      <c r="D33" s="136">
        <v>0</v>
      </c>
      <c r="E33" s="136">
        <v>0</v>
      </c>
      <c r="F33" s="136">
        <v>0</v>
      </c>
      <c r="G33" s="136">
        <v>0</v>
      </c>
      <c r="H33" s="136">
        <v>0</v>
      </c>
      <c r="I33" s="136">
        <v>0</v>
      </c>
      <c r="J33" s="136">
        <v>0</v>
      </c>
      <c r="K33" s="136">
        <v>0</v>
      </c>
      <c r="L33" s="136">
        <v>0</v>
      </c>
      <c r="M33" s="136">
        <v>0</v>
      </c>
      <c r="N33" s="136">
        <v>0</v>
      </c>
      <c r="O33" s="136">
        <v>0</v>
      </c>
      <c r="P33" s="136">
        <v>0</v>
      </c>
      <c r="Q33" s="136">
        <v>0</v>
      </c>
    </row>
    <row r="34" spans="1:17" x14ac:dyDescent="0.25">
      <c r="A34" s="134" t="s">
        <v>3263</v>
      </c>
      <c r="B34" s="134" t="s">
        <v>3272</v>
      </c>
      <c r="C34" s="134" t="s">
        <v>1658</v>
      </c>
      <c r="D34" s="136">
        <v>9425</v>
      </c>
      <c r="E34" s="136">
        <v>9305</v>
      </c>
      <c r="F34" s="136">
        <v>9305</v>
      </c>
      <c r="G34" s="136">
        <v>9305</v>
      </c>
      <c r="H34" s="136">
        <v>9305</v>
      </c>
      <c r="I34" s="136">
        <v>9331</v>
      </c>
      <c r="J34" s="136">
        <v>9331</v>
      </c>
      <c r="K34" s="136">
        <v>9339</v>
      </c>
      <c r="L34" s="136">
        <v>9339</v>
      </c>
      <c r="M34" s="136">
        <v>9345</v>
      </c>
      <c r="N34" s="136">
        <v>9348</v>
      </c>
      <c r="O34" s="136">
        <v>9364</v>
      </c>
      <c r="P34" s="136">
        <v>9354</v>
      </c>
      <c r="Q34" s="136">
        <v>9333779</v>
      </c>
    </row>
    <row r="35" spans="1:17" x14ac:dyDescent="0.25">
      <c r="A35" s="134" t="s">
        <v>3263</v>
      </c>
      <c r="B35" s="134" t="s">
        <v>3273</v>
      </c>
      <c r="C35" s="134" t="s">
        <v>1658</v>
      </c>
      <c r="D35" s="136">
        <v>30924</v>
      </c>
      <c r="E35" s="136">
        <v>30924</v>
      </c>
      <c r="F35" s="136">
        <v>30924</v>
      </c>
      <c r="G35" s="136">
        <v>30924</v>
      </c>
      <c r="H35" s="136">
        <v>30924</v>
      </c>
      <c r="I35" s="136">
        <v>30924</v>
      </c>
      <c r="J35" s="136">
        <v>30924</v>
      </c>
      <c r="K35" s="136">
        <v>30924</v>
      </c>
      <c r="L35" s="136">
        <v>30924</v>
      </c>
      <c r="M35" s="136">
        <v>30924</v>
      </c>
      <c r="N35" s="136">
        <v>30924</v>
      </c>
      <c r="O35" s="136">
        <v>30924</v>
      </c>
      <c r="P35" s="136">
        <v>30924</v>
      </c>
      <c r="Q35" s="136">
        <v>30924399</v>
      </c>
    </row>
    <row r="36" spans="1:17" x14ac:dyDescent="0.25">
      <c r="A36" s="134" t="s">
        <v>3263</v>
      </c>
      <c r="B36" s="134" t="s">
        <v>3274</v>
      </c>
      <c r="C36" s="134" t="s">
        <v>1658</v>
      </c>
      <c r="D36" s="136">
        <v>0</v>
      </c>
      <c r="E36" s="136">
        <v>0</v>
      </c>
      <c r="F36" s="136">
        <v>0</v>
      </c>
      <c r="G36" s="136">
        <v>0</v>
      </c>
      <c r="H36" s="136">
        <v>0</v>
      </c>
      <c r="I36" s="136">
        <v>0</v>
      </c>
      <c r="J36" s="136">
        <v>0</v>
      </c>
      <c r="K36" s="136">
        <v>0</v>
      </c>
      <c r="L36" s="136">
        <v>0</v>
      </c>
      <c r="M36" s="136">
        <v>0</v>
      </c>
      <c r="N36" s="136">
        <v>0</v>
      </c>
      <c r="O36" s="136">
        <v>0</v>
      </c>
      <c r="P36" s="136">
        <v>0</v>
      </c>
      <c r="Q36" s="136">
        <v>0</v>
      </c>
    </row>
    <row r="37" spans="1:17" x14ac:dyDescent="0.25">
      <c r="A37" s="134" t="s">
        <v>3263</v>
      </c>
      <c r="B37" s="134" t="s">
        <v>3275</v>
      </c>
      <c r="C37" s="134" t="s">
        <v>1658</v>
      </c>
      <c r="D37" s="136">
        <v>4551</v>
      </c>
      <c r="E37" s="136">
        <v>4471</v>
      </c>
      <c r="F37" s="136">
        <v>4471</v>
      </c>
      <c r="G37" s="136">
        <v>4471</v>
      </c>
      <c r="H37" s="136">
        <v>4471</v>
      </c>
      <c r="I37" s="136">
        <v>4498</v>
      </c>
      <c r="J37" s="136">
        <v>4498</v>
      </c>
      <c r="K37" s="136">
        <v>4505</v>
      </c>
      <c r="L37" s="136">
        <v>4505</v>
      </c>
      <c r="M37" s="136">
        <v>4511</v>
      </c>
      <c r="N37" s="136">
        <v>4515</v>
      </c>
      <c r="O37" s="136">
        <v>4530</v>
      </c>
      <c r="P37" s="136">
        <v>4520</v>
      </c>
      <c r="Q37" s="136">
        <v>4498654</v>
      </c>
    </row>
    <row r="38" spans="1:17" x14ac:dyDescent="0.25">
      <c r="A38" s="134" t="s">
        <v>3263</v>
      </c>
      <c r="B38" s="134" t="s">
        <v>3276</v>
      </c>
      <c r="C38" s="134" t="s">
        <v>1658</v>
      </c>
      <c r="D38" s="136">
        <v>0</v>
      </c>
      <c r="E38" s="136">
        <v>0</v>
      </c>
      <c r="F38" s="136">
        <v>0</v>
      </c>
      <c r="G38" s="136">
        <v>0</v>
      </c>
      <c r="H38" s="136">
        <v>0</v>
      </c>
      <c r="I38" s="136">
        <v>0</v>
      </c>
      <c r="J38" s="136">
        <v>0</v>
      </c>
      <c r="K38" s="136">
        <v>0</v>
      </c>
      <c r="L38" s="136">
        <v>0</v>
      </c>
      <c r="M38" s="136">
        <v>0</v>
      </c>
      <c r="N38" s="136">
        <v>0</v>
      </c>
      <c r="O38" s="136">
        <v>0</v>
      </c>
      <c r="P38" s="136">
        <v>0</v>
      </c>
      <c r="Q38" s="136">
        <v>0</v>
      </c>
    </row>
    <row r="39" spans="1:17" x14ac:dyDescent="0.25">
      <c r="A39" s="134" t="s">
        <v>3263</v>
      </c>
      <c r="B39" s="134" t="s">
        <v>3277</v>
      </c>
      <c r="C39" s="134" t="s">
        <v>1658</v>
      </c>
      <c r="D39" s="136">
        <v>29141</v>
      </c>
      <c r="E39" s="136">
        <v>29121</v>
      </c>
      <c r="F39" s="136">
        <v>29131</v>
      </c>
      <c r="G39" s="136">
        <v>29139</v>
      </c>
      <c r="H39" s="136">
        <v>29147</v>
      </c>
      <c r="I39" s="136">
        <v>29172</v>
      </c>
      <c r="J39" s="136">
        <v>29172</v>
      </c>
      <c r="K39" s="136">
        <v>30232</v>
      </c>
      <c r="L39" s="136">
        <v>30232</v>
      </c>
      <c r="M39" s="136">
        <v>30240</v>
      </c>
      <c r="N39" s="136">
        <v>30253</v>
      </c>
      <c r="O39" s="136">
        <v>30253</v>
      </c>
      <c r="P39" s="136">
        <v>29987</v>
      </c>
      <c r="Q39" s="136">
        <v>29637886</v>
      </c>
    </row>
    <row r="40" spans="1:17" x14ac:dyDescent="0.25">
      <c r="A40" s="134" t="s">
        <v>3263</v>
      </c>
      <c r="B40" s="134" t="s">
        <v>3278</v>
      </c>
      <c r="C40" s="134" t="s">
        <v>1658</v>
      </c>
      <c r="D40" s="136">
        <v>70041</v>
      </c>
      <c r="E40" s="136">
        <v>70041</v>
      </c>
      <c r="F40" s="136">
        <v>70041</v>
      </c>
      <c r="G40" s="136">
        <v>70041</v>
      </c>
      <c r="H40" s="136">
        <v>70041</v>
      </c>
      <c r="I40" s="136">
        <v>70041</v>
      </c>
      <c r="J40" s="136">
        <v>70041</v>
      </c>
      <c r="K40" s="136">
        <v>70041</v>
      </c>
      <c r="L40" s="136">
        <v>70041</v>
      </c>
      <c r="M40" s="136">
        <v>70041</v>
      </c>
      <c r="N40" s="136">
        <v>70041</v>
      </c>
      <c r="O40" s="136">
        <v>70041</v>
      </c>
      <c r="P40" s="136">
        <v>70041</v>
      </c>
      <c r="Q40" s="136">
        <v>70041118</v>
      </c>
    </row>
    <row r="41" spans="1:17" x14ac:dyDescent="0.25">
      <c r="A41" s="134" t="s">
        <v>3263</v>
      </c>
      <c r="B41" s="134" t="s">
        <v>3279</v>
      </c>
      <c r="C41" s="134" t="s">
        <v>1658</v>
      </c>
      <c r="D41" s="136">
        <v>0</v>
      </c>
      <c r="E41" s="136">
        <v>0</v>
      </c>
      <c r="F41" s="136">
        <v>0</v>
      </c>
      <c r="G41" s="136">
        <v>0</v>
      </c>
      <c r="H41" s="136">
        <v>0</v>
      </c>
      <c r="I41" s="136">
        <v>0</v>
      </c>
      <c r="J41" s="136">
        <v>0</v>
      </c>
      <c r="K41" s="136">
        <v>0</v>
      </c>
      <c r="L41" s="136">
        <v>0</v>
      </c>
      <c r="M41" s="136">
        <v>0</v>
      </c>
      <c r="N41" s="136">
        <v>0</v>
      </c>
      <c r="O41" s="136">
        <v>0</v>
      </c>
      <c r="P41" s="136">
        <v>0</v>
      </c>
      <c r="Q41" s="136">
        <v>0</v>
      </c>
    </row>
    <row r="42" spans="1:17" x14ac:dyDescent="0.25">
      <c r="A42" s="134" t="s">
        <v>3263</v>
      </c>
      <c r="B42" s="134" t="s">
        <v>3280</v>
      </c>
      <c r="C42" s="134" t="s">
        <v>1658</v>
      </c>
      <c r="D42" s="136">
        <v>28005</v>
      </c>
      <c r="E42" s="136">
        <v>27905</v>
      </c>
      <c r="F42" s="136">
        <v>27914</v>
      </c>
      <c r="G42" s="136">
        <v>27923</v>
      </c>
      <c r="H42" s="136">
        <v>27931</v>
      </c>
      <c r="I42" s="136">
        <v>27995</v>
      </c>
      <c r="J42" s="136">
        <v>27996</v>
      </c>
      <c r="K42" s="136">
        <v>28007</v>
      </c>
      <c r="L42" s="136">
        <v>28007</v>
      </c>
      <c r="M42" s="136">
        <v>28015</v>
      </c>
      <c r="N42" s="136">
        <v>28028</v>
      </c>
      <c r="O42" s="136">
        <v>28028</v>
      </c>
      <c r="P42" s="136">
        <v>28124</v>
      </c>
      <c r="Q42" s="136">
        <v>27984436</v>
      </c>
    </row>
    <row r="43" spans="1:17" x14ac:dyDescent="0.25">
      <c r="A43" s="134" t="s">
        <v>3263</v>
      </c>
      <c r="B43" s="134" t="s">
        <v>3281</v>
      </c>
      <c r="C43" s="134" t="s">
        <v>1658</v>
      </c>
      <c r="D43" s="136">
        <v>0</v>
      </c>
      <c r="E43" s="136">
        <v>0</v>
      </c>
      <c r="F43" s="136">
        <v>0</v>
      </c>
      <c r="G43" s="136">
        <v>0</v>
      </c>
      <c r="H43" s="136">
        <v>0</v>
      </c>
      <c r="I43" s="136">
        <v>0</v>
      </c>
      <c r="J43" s="136">
        <v>0</v>
      </c>
      <c r="K43" s="136">
        <v>0</v>
      </c>
      <c r="L43" s="136">
        <v>0</v>
      </c>
      <c r="M43" s="136">
        <v>0</v>
      </c>
      <c r="N43" s="136">
        <v>0</v>
      </c>
      <c r="O43" s="136">
        <v>0</v>
      </c>
      <c r="P43" s="136">
        <v>0</v>
      </c>
      <c r="Q43" s="136">
        <v>0</v>
      </c>
    </row>
    <row r="44" spans="1:17" x14ac:dyDescent="0.25">
      <c r="A44" s="134" t="s">
        <v>3263</v>
      </c>
      <c r="B44" s="134" t="s">
        <v>3282</v>
      </c>
      <c r="C44" s="134" t="s">
        <v>1658</v>
      </c>
      <c r="D44" s="136">
        <v>0</v>
      </c>
      <c r="E44" s="136">
        <v>0</v>
      </c>
      <c r="F44" s="136">
        <v>0</v>
      </c>
      <c r="G44" s="136">
        <v>0</v>
      </c>
      <c r="H44" s="136">
        <v>0</v>
      </c>
      <c r="I44" s="136">
        <v>0</v>
      </c>
      <c r="J44" s="136">
        <v>0</v>
      </c>
      <c r="K44" s="136">
        <v>0</v>
      </c>
      <c r="L44" s="136">
        <v>0</v>
      </c>
      <c r="M44" s="136">
        <v>0</v>
      </c>
      <c r="N44" s="136">
        <v>0</v>
      </c>
      <c r="O44" s="136">
        <v>0</v>
      </c>
      <c r="P44" s="136">
        <v>0</v>
      </c>
      <c r="Q44" s="136">
        <v>0</v>
      </c>
    </row>
    <row r="45" spans="1:17" x14ac:dyDescent="0.25">
      <c r="A45" s="134" t="s">
        <v>3263</v>
      </c>
      <c r="B45" s="134" t="s">
        <v>3283</v>
      </c>
      <c r="C45" s="134" t="s">
        <v>1658</v>
      </c>
      <c r="D45" s="136">
        <v>0</v>
      </c>
      <c r="E45" s="136">
        <v>0</v>
      </c>
      <c r="F45" s="136">
        <v>0</v>
      </c>
      <c r="G45" s="136">
        <v>0</v>
      </c>
      <c r="H45" s="136">
        <v>0</v>
      </c>
      <c r="I45" s="136">
        <v>0</v>
      </c>
      <c r="J45" s="136">
        <v>0</v>
      </c>
      <c r="K45" s="136">
        <v>0</v>
      </c>
      <c r="L45" s="136">
        <v>0</v>
      </c>
      <c r="M45" s="136">
        <v>0</v>
      </c>
      <c r="N45" s="136">
        <v>0</v>
      </c>
      <c r="O45" s="136">
        <v>0</v>
      </c>
      <c r="P45" s="136">
        <v>0</v>
      </c>
      <c r="Q45" s="136">
        <v>0</v>
      </c>
    </row>
    <row r="46" spans="1:17" x14ac:dyDescent="0.25">
      <c r="A46" s="134" t="s">
        <v>3263</v>
      </c>
      <c r="B46" s="134" t="s">
        <v>3284</v>
      </c>
      <c r="C46" s="134" t="s">
        <v>1658</v>
      </c>
      <c r="D46" s="136">
        <v>0</v>
      </c>
      <c r="E46" s="136">
        <v>0</v>
      </c>
      <c r="F46" s="136">
        <v>0</v>
      </c>
      <c r="G46" s="136">
        <v>0</v>
      </c>
      <c r="H46" s="136">
        <v>0</v>
      </c>
      <c r="I46" s="136">
        <v>0</v>
      </c>
      <c r="J46" s="136">
        <v>0</v>
      </c>
      <c r="K46" s="136">
        <v>0</v>
      </c>
      <c r="L46" s="136">
        <v>0</v>
      </c>
      <c r="M46" s="136">
        <v>0</v>
      </c>
      <c r="N46" s="136">
        <v>0</v>
      </c>
      <c r="O46" s="136">
        <v>0</v>
      </c>
      <c r="P46" s="136">
        <v>0</v>
      </c>
      <c r="Q46" s="136">
        <v>0</v>
      </c>
    </row>
    <row r="47" spans="1:17" x14ac:dyDescent="0.25">
      <c r="A47" s="134" t="s">
        <v>3263</v>
      </c>
      <c r="B47" s="134" t="s">
        <v>3285</v>
      </c>
      <c r="C47" s="134" t="s">
        <v>1658</v>
      </c>
      <c r="D47" s="136">
        <v>0</v>
      </c>
      <c r="E47" s="136">
        <v>0</v>
      </c>
      <c r="F47" s="136">
        <v>0</v>
      </c>
      <c r="G47" s="136">
        <v>0</v>
      </c>
      <c r="H47" s="136">
        <v>0</v>
      </c>
      <c r="I47" s="136">
        <v>0</v>
      </c>
      <c r="J47" s="136">
        <v>0</v>
      </c>
      <c r="K47" s="136">
        <v>0</v>
      </c>
      <c r="L47" s="136">
        <v>0</v>
      </c>
      <c r="M47" s="136">
        <v>0</v>
      </c>
      <c r="N47" s="136">
        <v>0</v>
      </c>
      <c r="O47" s="136">
        <v>0</v>
      </c>
      <c r="P47" s="136">
        <v>0</v>
      </c>
      <c r="Q47" s="136">
        <v>0</v>
      </c>
    </row>
    <row r="48" spans="1:17" x14ac:dyDescent="0.25">
      <c r="A48" s="134" t="s">
        <v>3263</v>
      </c>
      <c r="B48" s="134" t="s">
        <v>3286</v>
      </c>
      <c r="C48" s="134" t="s">
        <v>1658</v>
      </c>
      <c r="D48" s="136">
        <v>609</v>
      </c>
      <c r="E48" s="136">
        <v>609</v>
      </c>
      <c r="F48" s="136">
        <v>609</v>
      </c>
      <c r="G48" s="136">
        <v>609</v>
      </c>
      <c r="H48" s="136">
        <v>609</v>
      </c>
      <c r="I48" s="136">
        <v>609</v>
      </c>
      <c r="J48" s="136">
        <v>609</v>
      </c>
      <c r="K48" s="136">
        <v>609</v>
      </c>
      <c r="L48" s="136">
        <v>609</v>
      </c>
      <c r="M48" s="136">
        <v>609</v>
      </c>
      <c r="N48" s="136">
        <v>609</v>
      </c>
      <c r="O48" s="136">
        <v>609</v>
      </c>
      <c r="P48" s="136">
        <v>609</v>
      </c>
      <c r="Q48" s="136">
        <v>608934</v>
      </c>
    </row>
    <row r="49" spans="1:17" x14ac:dyDescent="0.25">
      <c r="A49" s="134" t="s">
        <v>3263</v>
      </c>
      <c r="B49" s="134" t="s">
        <v>3287</v>
      </c>
      <c r="C49" s="134" t="s">
        <v>1658</v>
      </c>
      <c r="D49" s="136">
        <v>0</v>
      </c>
      <c r="E49" s="136">
        <v>0</v>
      </c>
      <c r="F49" s="136">
        <v>0</v>
      </c>
      <c r="G49" s="136">
        <v>0</v>
      </c>
      <c r="H49" s="136">
        <v>0</v>
      </c>
      <c r="I49" s="136">
        <v>0</v>
      </c>
      <c r="J49" s="136">
        <v>0</v>
      </c>
      <c r="K49" s="136">
        <v>0</v>
      </c>
      <c r="L49" s="136">
        <v>0</v>
      </c>
      <c r="M49" s="136">
        <v>0</v>
      </c>
      <c r="N49" s="136">
        <v>0</v>
      </c>
      <c r="O49" s="136">
        <v>0</v>
      </c>
      <c r="P49" s="136">
        <v>0</v>
      </c>
      <c r="Q49" s="136">
        <v>0</v>
      </c>
    </row>
    <row r="50" spans="1:17" x14ac:dyDescent="0.25">
      <c r="A50" s="134" t="s">
        <v>3263</v>
      </c>
      <c r="B50" s="134" t="s">
        <v>3288</v>
      </c>
      <c r="C50" s="134" t="s">
        <v>1658</v>
      </c>
      <c r="D50" s="136">
        <v>404</v>
      </c>
      <c r="E50" s="136">
        <v>404</v>
      </c>
      <c r="F50" s="136">
        <v>404</v>
      </c>
      <c r="G50" s="136">
        <v>404</v>
      </c>
      <c r="H50" s="136">
        <v>404</v>
      </c>
      <c r="I50" s="136">
        <v>404</v>
      </c>
      <c r="J50" s="136">
        <v>404</v>
      </c>
      <c r="K50" s="136">
        <v>404</v>
      </c>
      <c r="L50" s="136">
        <v>404</v>
      </c>
      <c r="M50" s="136">
        <v>404</v>
      </c>
      <c r="N50" s="136">
        <v>404</v>
      </c>
      <c r="O50" s="136">
        <v>404</v>
      </c>
      <c r="P50" s="136">
        <v>404</v>
      </c>
      <c r="Q50" s="136">
        <v>403636</v>
      </c>
    </row>
    <row r="51" spans="1:17" x14ac:dyDescent="0.25">
      <c r="A51" s="134" t="s">
        <v>3263</v>
      </c>
      <c r="B51" s="134" t="s">
        <v>3289</v>
      </c>
      <c r="C51" s="134" t="s">
        <v>1658</v>
      </c>
      <c r="D51" s="136">
        <v>0</v>
      </c>
      <c r="E51" s="136">
        <v>0</v>
      </c>
      <c r="F51" s="136">
        <v>0</v>
      </c>
      <c r="G51" s="136">
        <v>0</v>
      </c>
      <c r="H51" s="136">
        <v>0</v>
      </c>
      <c r="I51" s="136">
        <v>0</v>
      </c>
      <c r="J51" s="136">
        <v>0</v>
      </c>
      <c r="K51" s="136">
        <v>0</v>
      </c>
      <c r="L51" s="136">
        <v>0</v>
      </c>
      <c r="M51" s="136">
        <v>0</v>
      </c>
      <c r="N51" s="136">
        <v>0</v>
      </c>
      <c r="O51" s="136">
        <v>0</v>
      </c>
      <c r="P51" s="136">
        <v>0</v>
      </c>
      <c r="Q51" s="136">
        <v>0</v>
      </c>
    </row>
    <row r="52" spans="1:17" x14ac:dyDescent="0.25">
      <c r="A52" s="134" t="s">
        <v>3263</v>
      </c>
      <c r="B52" s="134" t="s">
        <v>3290</v>
      </c>
      <c r="C52" s="134" t="s">
        <v>1658</v>
      </c>
      <c r="D52" s="136">
        <v>288</v>
      </c>
      <c r="E52" s="136">
        <v>404</v>
      </c>
      <c r="F52" s="136">
        <v>403</v>
      </c>
      <c r="G52" s="136">
        <v>429</v>
      </c>
      <c r="H52" s="136">
        <v>429</v>
      </c>
      <c r="I52" s="136">
        <v>429</v>
      </c>
      <c r="J52" s="136">
        <v>460</v>
      </c>
      <c r="K52" s="136">
        <v>460</v>
      </c>
      <c r="L52" s="136">
        <v>460</v>
      </c>
      <c r="M52" s="136">
        <v>460</v>
      </c>
      <c r="N52" s="136">
        <v>460</v>
      </c>
      <c r="O52" s="136">
        <v>460</v>
      </c>
      <c r="P52" s="136">
        <v>460</v>
      </c>
      <c r="Q52" s="136">
        <v>435773</v>
      </c>
    </row>
    <row r="53" spans="1:17" x14ac:dyDescent="0.25">
      <c r="A53" s="134" t="s">
        <v>3263</v>
      </c>
      <c r="B53" s="134" t="s">
        <v>3291</v>
      </c>
      <c r="C53" s="134" t="s">
        <v>1658</v>
      </c>
      <c r="D53" s="136">
        <v>0</v>
      </c>
      <c r="E53" s="136">
        <v>0</v>
      </c>
      <c r="F53" s="136">
        <v>0</v>
      </c>
      <c r="G53" s="136">
        <v>0</v>
      </c>
      <c r="H53" s="136">
        <v>0</v>
      </c>
      <c r="I53" s="136">
        <v>0</v>
      </c>
      <c r="J53" s="136">
        <v>0</v>
      </c>
      <c r="K53" s="136">
        <v>0</v>
      </c>
      <c r="L53" s="136">
        <v>0</v>
      </c>
      <c r="M53" s="136">
        <v>0</v>
      </c>
      <c r="N53" s="136">
        <v>0</v>
      </c>
      <c r="O53" s="136">
        <v>0</v>
      </c>
      <c r="P53" s="136">
        <v>0</v>
      </c>
      <c r="Q53" s="136">
        <v>0</v>
      </c>
    </row>
    <row r="54" spans="1:17" x14ac:dyDescent="0.25">
      <c r="A54" s="134" t="s">
        <v>3263</v>
      </c>
      <c r="B54" s="134" t="s">
        <v>3292</v>
      </c>
      <c r="C54" s="134" t="s">
        <v>1658</v>
      </c>
      <c r="D54" s="136">
        <v>1844</v>
      </c>
      <c r="E54" s="136">
        <v>1844</v>
      </c>
      <c r="F54" s="136">
        <v>1844</v>
      </c>
      <c r="G54" s="136">
        <v>1844</v>
      </c>
      <c r="H54" s="136">
        <v>1844</v>
      </c>
      <c r="I54" s="136">
        <v>1844</v>
      </c>
      <c r="J54" s="136">
        <v>1844</v>
      </c>
      <c r="K54" s="136">
        <v>1844</v>
      </c>
      <c r="L54" s="136">
        <v>1844</v>
      </c>
      <c r="M54" s="136">
        <v>1844</v>
      </c>
      <c r="N54" s="136">
        <v>1844</v>
      </c>
      <c r="O54" s="136">
        <v>1844</v>
      </c>
      <c r="P54" s="136">
        <v>1844</v>
      </c>
      <c r="Q54" s="136">
        <v>1843914</v>
      </c>
    </row>
    <row r="55" spans="1:17" x14ac:dyDescent="0.25">
      <c r="A55" s="134" t="s">
        <v>3263</v>
      </c>
      <c r="B55" s="134" t="s">
        <v>3293</v>
      </c>
      <c r="C55" s="134" t="s">
        <v>1658</v>
      </c>
      <c r="D55" s="136">
        <v>0</v>
      </c>
      <c r="E55" s="136">
        <v>0</v>
      </c>
      <c r="F55" s="136">
        <v>0</v>
      </c>
      <c r="G55" s="136">
        <v>0</v>
      </c>
      <c r="H55" s="136">
        <v>0</v>
      </c>
      <c r="I55" s="136">
        <v>0</v>
      </c>
      <c r="J55" s="136">
        <v>0</v>
      </c>
      <c r="K55" s="136">
        <v>0</v>
      </c>
      <c r="L55" s="136">
        <v>0</v>
      </c>
      <c r="M55" s="136">
        <v>0</v>
      </c>
      <c r="N55" s="136">
        <v>0</v>
      </c>
      <c r="O55" s="136">
        <v>0</v>
      </c>
      <c r="P55" s="136">
        <v>0</v>
      </c>
      <c r="Q55" s="136">
        <v>0</v>
      </c>
    </row>
    <row r="56" spans="1:17" x14ac:dyDescent="0.25">
      <c r="A56" s="134" t="s">
        <v>3263</v>
      </c>
      <c r="B56" s="134" t="s">
        <v>3294</v>
      </c>
      <c r="C56" s="134" t="s">
        <v>1658</v>
      </c>
      <c r="D56" s="136">
        <v>0</v>
      </c>
      <c r="E56" s="136">
        <v>0</v>
      </c>
      <c r="F56" s="136">
        <v>0</v>
      </c>
      <c r="G56" s="136">
        <v>0</v>
      </c>
      <c r="H56" s="136">
        <v>0</v>
      </c>
      <c r="I56" s="136">
        <v>0</v>
      </c>
      <c r="J56" s="136">
        <v>0</v>
      </c>
      <c r="K56" s="136">
        <v>0</v>
      </c>
      <c r="L56" s="136">
        <v>0</v>
      </c>
      <c r="M56" s="136">
        <v>0</v>
      </c>
      <c r="N56" s="136">
        <v>0</v>
      </c>
      <c r="O56" s="136">
        <v>0</v>
      </c>
      <c r="P56" s="136">
        <v>0</v>
      </c>
      <c r="Q56" s="136">
        <v>0</v>
      </c>
    </row>
    <row r="57" spans="1:17" x14ac:dyDescent="0.25">
      <c r="A57" s="134" t="s">
        <v>3295</v>
      </c>
      <c r="B57" s="134" t="s">
        <v>3296</v>
      </c>
      <c r="C57" s="134" t="s">
        <v>1658</v>
      </c>
      <c r="D57" s="136">
        <v>0</v>
      </c>
      <c r="E57" s="136">
        <v>0</v>
      </c>
      <c r="F57" s="136">
        <v>0</v>
      </c>
      <c r="G57" s="136">
        <v>0</v>
      </c>
      <c r="H57" s="136">
        <v>0</v>
      </c>
      <c r="I57" s="136">
        <v>0</v>
      </c>
      <c r="J57" s="136">
        <v>0</v>
      </c>
      <c r="K57" s="136">
        <v>0</v>
      </c>
      <c r="L57" s="136">
        <v>0</v>
      </c>
      <c r="M57" s="136">
        <v>0</v>
      </c>
      <c r="N57" s="136">
        <v>0</v>
      </c>
      <c r="O57" s="136">
        <v>0</v>
      </c>
      <c r="P57" s="136">
        <v>0</v>
      </c>
      <c r="Q57" s="136">
        <v>0</v>
      </c>
    </row>
    <row r="58" spans="1:17" x14ac:dyDescent="0.25">
      <c r="A58" s="134" t="s">
        <v>3295</v>
      </c>
      <c r="B58" s="134" t="s">
        <v>3297</v>
      </c>
      <c r="C58" s="134" t="s">
        <v>1658</v>
      </c>
      <c r="D58" s="136">
        <v>91302</v>
      </c>
      <c r="E58" s="136">
        <v>90522</v>
      </c>
      <c r="F58" s="136">
        <v>90522</v>
      </c>
      <c r="G58" s="136">
        <v>90524</v>
      </c>
      <c r="H58" s="136">
        <v>90525</v>
      </c>
      <c r="I58" s="136">
        <v>90585</v>
      </c>
      <c r="J58" s="136">
        <v>90610</v>
      </c>
      <c r="K58" s="136">
        <v>90615</v>
      </c>
      <c r="L58" s="136">
        <v>90615</v>
      </c>
      <c r="M58" s="136">
        <v>90654</v>
      </c>
      <c r="N58" s="136">
        <v>90675</v>
      </c>
      <c r="O58" s="136">
        <v>90693</v>
      </c>
      <c r="P58" s="136">
        <v>90423</v>
      </c>
      <c r="Q58" s="136">
        <v>90616800</v>
      </c>
    </row>
    <row r="59" spans="1:17" x14ac:dyDescent="0.25">
      <c r="A59" s="134" t="s">
        <v>3295</v>
      </c>
      <c r="B59" s="134" t="s">
        <v>3298</v>
      </c>
      <c r="C59" s="134" t="s">
        <v>1658</v>
      </c>
      <c r="D59" s="136">
        <v>6036</v>
      </c>
      <c r="E59" s="136">
        <v>6036</v>
      </c>
      <c r="F59" s="136">
        <v>6036</v>
      </c>
      <c r="G59" s="136">
        <v>6036</v>
      </c>
      <c r="H59" s="136">
        <v>6036</v>
      </c>
      <c r="I59" s="136">
        <v>6036</v>
      </c>
      <c r="J59" s="136">
        <v>6036</v>
      </c>
      <c r="K59" s="136">
        <v>6036</v>
      </c>
      <c r="L59" s="136">
        <v>6036</v>
      </c>
      <c r="M59" s="136">
        <v>6036</v>
      </c>
      <c r="N59" s="136">
        <v>6036</v>
      </c>
      <c r="O59" s="136">
        <v>6036</v>
      </c>
      <c r="P59" s="136">
        <v>6036</v>
      </c>
      <c r="Q59" s="136">
        <v>6036236</v>
      </c>
    </row>
    <row r="60" spans="1:17" x14ac:dyDescent="0.25">
      <c r="A60" s="134" t="s">
        <v>3295</v>
      </c>
      <c r="B60" s="134" t="s">
        <v>3299</v>
      </c>
      <c r="C60" s="134" t="s">
        <v>1658</v>
      </c>
      <c r="D60" s="136">
        <v>0</v>
      </c>
      <c r="E60" s="136">
        <v>0</v>
      </c>
      <c r="F60" s="136">
        <v>0</v>
      </c>
      <c r="G60" s="136">
        <v>0</v>
      </c>
      <c r="H60" s="136">
        <v>0</v>
      </c>
      <c r="I60" s="136">
        <v>0</v>
      </c>
      <c r="J60" s="136">
        <v>0</v>
      </c>
      <c r="K60" s="136">
        <v>0</v>
      </c>
      <c r="L60" s="136">
        <v>0</v>
      </c>
      <c r="M60" s="136">
        <v>0</v>
      </c>
      <c r="N60" s="136">
        <v>0</v>
      </c>
      <c r="O60" s="136">
        <v>0</v>
      </c>
      <c r="P60" s="136">
        <v>0</v>
      </c>
      <c r="Q60" s="136">
        <v>0</v>
      </c>
    </row>
    <row r="61" spans="1:17" x14ac:dyDescent="0.25">
      <c r="A61" s="134" t="s">
        <v>3295</v>
      </c>
      <c r="B61" s="134" t="s">
        <v>3300</v>
      </c>
      <c r="C61" s="134" t="s">
        <v>1658</v>
      </c>
      <c r="D61" s="136">
        <v>89576</v>
      </c>
      <c r="E61" s="136">
        <v>89143</v>
      </c>
      <c r="F61" s="136">
        <v>89143</v>
      </c>
      <c r="G61" s="136">
        <v>89237</v>
      </c>
      <c r="H61" s="136">
        <v>89303</v>
      </c>
      <c r="I61" s="136">
        <v>89551</v>
      </c>
      <c r="J61" s="136">
        <v>90497</v>
      </c>
      <c r="K61" s="136">
        <v>91247</v>
      </c>
      <c r="L61" s="136">
        <v>91247</v>
      </c>
      <c r="M61" s="136">
        <v>91258</v>
      </c>
      <c r="N61" s="136">
        <v>91280</v>
      </c>
      <c r="O61" s="136">
        <v>91298</v>
      </c>
      <c r="P61" s="136">
        <v>89631</v>
      </c>
      <c r="Q61" s="136">
        <v>90233927</v>
      </c>
    </row>
    <row r="62" spans="1:17" x14ac:dyDescent="0.25">
      <c r="A62" s="134" t="s">
        <v>3295</v>
      </c>
      <c r="B62" s="134" t="s">
        <v>3301</v>
      </c>
      <c r="C62" s="134" t="s">
        <v>1658</v>
      </c>
      <c r="D62" s="136">
        <v>0</v>
      </c>
      <c r="E62" s="136">
        <v>0</v>
      </c>
      <c r="F62" s="136">
        <v>0</v>
      </c>
      <c r="G62" s="136">
        <v>0</v>
      </c>
      <c r="H62" s="136">
        <v>0</v>
      </c>
      <c r="I62" s="136">
        <v>0</v>
      </c>
      <c r="J62" s="136">
        <v>0</v>
      </c>
      <c r="K62" s="136">
        <v>0</v>
      </c>
      <c r="L62" s="136">
        <v>0</v>
      </c>
      <c r="M62" s="136">
        <v>0</v>
      </c>
      <c r="N62" s="136">
        <v>0</v>
      </c>
      <c r="O62" s="136">
        <v>0</v>
      </c>
      <c r="P62" s="136">
        <v>0</v>
      </c>
      <c r="Q62" s="136">
        <v>0</v>
      </c>
    </row>
    <row r="63" spans="1:17" x14ac:dyDescent="0.25">
      <c r="A63" s="134" t="s">
        <v>3295</v>
      </c>
      <c r="B63" s="134" t="s">
        <v>3302</v>
      </c>
      <c r="C63" s="134" t="s">
        <v>1658</v>
      </c>
      <c r="D63" s="136">
        <v>148463</v>
      </c>
      <c r="E63" s="136">
        <v>146786</v>
      </c>
      <c r="F63" s="136">
        <v>146816</v>
      </c>
      <c r="G63" s="136">
        <v>146853</v>
      </c>
      <c r="H63" s="136">
        <v>146886</v>
      </c>
      <c r="I63" s="136">
        <v>146925</v>
      </c>
      <c r="J63" s="136">
        <v>146956</v>
      </c>
      <c r="K63" s="136">
        <v>146766</v>
      </c>
      <c r="L63" s="136">
        <v>146854</v>
      </c>
      <c r="M63" s="136">
        <v>147011</v>
      </c>
      <c r="N63" s="136">
        <v>147179</v>
      </c>
      <c r="O63" s="136">
        <v>147179</v>
      </c>
      <c r="P63" s="136">
        <v>147108</v>
      </c>
      <c r="Q63" s="136">
        <v>146999695</v>
      </c>
    </row>
    <row r="64" spans="1:17" x14ac:dyDescent="0.25">
      <c r="A64" s="134" t="s">
        <v>3295</v>
      </c>
      <c r="B64" s="134" t="s">
        <v>3303</v>
      </c>
      <c r="C64" s="134" t="s">
        <v>1658</v>
      </c>
      <c r="D64" s="136">
        <v>15172</v>
      </c>
      <c r="E64" s="136">
        <v>15172</v>
      </c>
      <c r="F64" s="136">
        <v>15172</v>
      </c>
      <c r="G64" s="136">
        <v>15172</v>
      </c>
      <c r="H64" s="136">
        <v>15172</v>
      </c>
      <c r="I64" s="136">
        <v>15172</v>
      </c>
      <c r="J64" s="136">
        <v>15172</v>
      </c>
      <c r="K64" s="136">
        <v>15172</v>
      </c>
      <c r="L64" s="136">
        <v>15172</v>
      </c>
      <c r="M64" s="136">
        <v>15172</v>
      </c>
      <c r="N64" s="136">
        <v>15172</v>
      </c>
      <c r="O64" s="136">
        <v>15172</v>
      </c>
      <c r="P64" s="136">
        <v>15172</v>
      </c>
      <c r="Q64" s="136">
        <v>15171819</v>
      </c>
    </row>
    <row r="65" spans="1:17" x14ac:dyDescent="0.25">
      <c r="A65" s="134" t="s">
        <v>3295</v>
      </c>
      <c r="B65" s="134" t="s">
        <v>3304</v>
      </c>
      <c r="C65" s="134" t="s">
        <v>1658</v>
      </c>
      <c r="D65" s="136">
        <v>0</v>
      </c>
      <c r="E65" s="136">
        <v>0</v>
      </c>
      <c r="F65" s="136">
        <v>0</v>
      </c>
      <c r="G65" s="136">
        <v>0</v>
      </c>
      <c r="H65" s="136">
        <v>0</v>
      </c>
      <c r="I65" s="136">
        <v>0</v>
      </c>
      <c r="J65" s="136">
        <v>0</v>
      </c>
      <c r="K65" s="136">
        <v>0</v>
      </c>
      <c r="L65" s="136">
        <v>0</v>
      </c>
      <c r="M65" s="136">
        <v>0</v>
      </c>
      <c r="N65" s="136">
        <v>0</v>
      </c>
      <c r="O65" s="136">
        <v>0</v>
      </c>
      <c r="P65" s="136">
        <v>0</v>
      </c>
      <c r="Q65" s="136">
        <v>0</v>
      </c>
    </row>
    <row r="66" spans="1:17" x14ac:dyDescent="0.25">
      <c r="A66" s="134" t="s">
        <v>3295</v>
      </c>
      <c r="B66" s="134" t="s">
        <v>3305</v>
      </c>
      <c r="C66" s="134" t="s">
        <v>1658</v>
      </c>
      <c r="D66" s="136">
        <v>129348</v>
      </c>
      <c r="E66" s="136">
        <v>129475</v>
      </c>
      <c r="F66" s="136">
        <v>129501</v>
      </c>
      <c r="G66" s="136">
        <v>129542</v>
      </c>
      <c r="H66" s="136">
        <v>129579</v>
      </c>
      <c r="I66" s="136">
        <v>129618</v>
      </c>
      <c r="J66" s="136">
        <v>129653</v>
      </c>
      <c r="K66" s="136">
        <v>129431</v>
      </c>
      <c r="L66" s="136">
        <v>129520</v>
      </c>
      <c r="M66" s="136">
        <v>129642</v>
      </c>
      <c r="N66" s="136">
        <v>129810</v>
      </c>
      <c r="O66" s="136">
        <v>129810</v>
      </c>
      <c r="P66" s="136">
        <v>129733</v>
      </c>
      <c r="Q66" s="136">
        <v>129593591</v>
      </c>
    </row>
    <row r="67" spans="1:17" x14ac:dyDescent="0.25">
      <c r="A67" s="134" t="s">
        <v>3295</v>
      </c>
      <c r="B67" s="134" t="s">
        <v>3306</v>
      </c>
      <c r="C67" s="134" t="s">
        <v>1658</v>
      </c>
      <c r="D67" s="136">
        <v>0</v>
      </c>
      <c r="E67" s="136">
        <v>0</v>
      </c>
      <c r="F67" s="136">
        <v>0</v>
      </c>
      <c r="G67" s="136">
        <v>0</v>
      </c>
      <c r="H67" s="136">
        <v>0</v>
      </c>
      <c r="I67" s="136">
        <v>0</v>
      </c>
      <c r="J67" s="136">
        <v>0</v>
      </c>
      <c r="K67" s="136">
        <v>0</v>
      </c>
      <c r="L67" s="136">
        <v>0</v>
      </c>
      <c r="M67" s="136">
        <v>0</v>
      </c>
      <c r="N67" s="136">
        <v>0</v>
      </c>
      <c r="O67" s="136">
        <v>0</v>
      </c>
      <c r="P67" s="136">
        <v>0</v>
      </c>
      <c r="Q67" s="136">
        <v>0</v>
      </c>
    </row>
    <row r="68" spans="1:17" x14ac:dyDescent="0.25">
      <c r="A68" s="134" t="s">
        <v>3295</v>
      </c>
      <c r="B68" s="134" t="s">
        <v>3307</v>
      </c>
      <c r="C68" s="134" t="s">
        <v>1658</v>
      </c>
      <c r="D68" s="136">
        <v>0</v>
      </c>
      <c r="E68" s="136">
        <v>0</v>
      </c>
      <c r="F68" s="136">
        <v>0</v>
      </c>
      <c r="G68" s="136">
        <v>0</v>
      </c>
      <c r="H68" s="136">
        <v>0</v>
      </c>
      <c r="I68" s="136">
        <v>0</v>
      </c>
      <c r="J68" s="136">
        <v>0</v>
      </c>
      <c r="K68" s="136">
        <v>0</v>
      </c>
      <c r="L68" s="136">
        <v>0</v>
      </c>
      <c r="M68" s="136">
        <v>0</v>
      </c>
      <c r="N68" s="136">
        <v>0</v>
      </c>
      <c r="O68" s="136">
        <v>0</v>
      </c>
      <c r="P68" s="136">
        <v>0</v>
      </c>
      <c r="Q68" s="136">
        <v>0</v>
      </c>
    </row>
    <row r="69" spans="1:17" x14ac:dyDescent="0.25">
      <c r="A69" s="134" t="s">
        <v>3295</v>
      </c>
      <c r="B69" s="134" t="s">
        <v>3308</v>
      </c>
      <c r="C69" s="134" t="s">
        <v>1658</v>
      </c>
      <c r="D69" s="136">
        <v>0</v>
      </c>
      <c r="E69" s="136">
        <v>0</v>
      </c>
      <c r="F69" s="136">
        <v>0</v>
      </c>
      <c r="G69" s="136">
        <v>0</v>
      </c>
      <c r="H69" s="136">
        <v>0</v>
      </c>
      <c r="I69" s="136">
        <v>0</v>
      </c>
      <c r="J69" s="136">
        <v>0</v>
      </c>
      <c r="K69" s="136">
        <v>0</v>
      </c>
      <c r="L69" s="136">
        <v>0</v>
      </c>
      <c r="M69" s="136">
        <v>0</v>
      </c>
      <c r="N69" s="136">
        <v>0</v>
      </c>
      <c r="O69" s="136">
        <v>0</v>
      </c>
      <c r="P69" s="136">
        <v>0</v>
      </c>
      <c r="Q69" s="136">
        <v>0</v>
      </c>
    </row>
    <row r="70" spans="1:17" x14ac:dyDescent="0.25">
      <c r="A70" s="134" t="s">
        <v>3295</v>
      </c>
      <c r="B70" s="134" t="s">
        <v>3309</v>
      </c>
      <c r="C70" s="134" t="s">
        <v>1658</v>
      </c>
      <c r="D70" s="136">
        <v>43076</v>
      </c>
      <c r="E70" s="136">
        <v>43076</v>
      </c>
      <c r="F70" s="136">
        <v>43076</v>
      </c>
      <c r="G70" s="136">
        <v>43076</v>
      </c>
      <c r="H70" s="136">
        <v>43076</v>
      </c>
      <c r="I70" s="136">
        <v>43076</v>
      </c>
      <c r="J70" s="136">
        <v>43076</v>
      </c>
      <c r="K70" s="136">
        <v>42010</v>
      </c>
      <c r="L70" s="136">
        <v>42010</v>
      </c>
      <c r="M70" s="136">
        <v>42010</v>
      </c>
      <c r="N70" s="136">
        <v>42010</v>
      </c>
      <c r="O70" s="136">
        <v>42010</v>
      </c>
      <c r="P70" s="136">
        <v>42294</v>
      </c>
      <c r="Q70" s="136">
        <v>42598880</v>
      </c>
    </row>
    <row r="71" spans="1:17" x14ac:dyDescent="0.25">
      <c r="A71" s="134" t="s">
        <v>3295</v>
      </c>
      <c r="B71" s="134" t="s">
        <v>3310</v>
      </c>
      <c r="C71" s="134" t="s">
        <v>1658</v>
      </c>
      <c r="D71" s="136">
        <v>0</v>
      </c>
      <c r="E71" s="136">
        <v>0</v>
      </c>
      <c r="F71" s="136">
        <v>0</v>
      </c>
      <c r="G71" s="136">
        <v>0</v>
      </c>
      <c r="H71" s="136">
        <v>0</v>
      </c>
      <c r="I71" s="136">
        <v>0</v>
      </c>
      <c r="J71" s="136">
        <v>0</v>
      </c>
      <c r="K71" s="136">
        <v>0</v>
      </c>
      <c r="L71" s="136">
        <v>0</v>
      </c>
      <c r="M71" s="136">
        <v>0</v>
      </c>
      <c r="N71" s="136">
        <v>0</v>
      </c>
      <c r="O71" s="136">
        <v>0</v>
      </c>
      <c r="P71" s="136">
        <v>0</v>
      </c>
      <c r="Q71" s="136">
        <v>0</v>
      </c>
    </row>
    <row r="72" spans="1:17" x14ac:dyDescent="0.25">
      <c r="A72" s="134" t="s">
        <v>3295</v>
      </c>
      <c r="B72" s="134" t="s">
        <v>3311</v>
      </c>
      <c r="C72" s="134" t="s">
        <v>1658</v>
      </c>
      <c r="D72" s="136">
        <v>44686</v>
      </c>
      <c r="E72" s="136">
        <v>44686</v>
      </c>
      <c r="F72" s="136">
        <v>44686</v>
      </c>
      <c r="G72" s="136">
        <v>44686</v>
      </c>
      <c r="H72" s="136">
        <v>44686</v>
      </c>
      <c r="I72" s="136">
        <v>44686</v>
      </c>
      <c r="J72" s="136">
        <v>44686</v>
      </c>
      <c r="K72" s="136">
        <v>44686</v>
      </c>
      <c r="L72" s="136">
        <v>44686</v>
      </c>
      <c r="M72" s="136">
        <v>44686</v>
      </c>
      <c r="N72" s="136">
        <v>44686</v>
      </c>
      <c r="O72" s="136">
        <v>44686</v>
      </c>
      <c r="P72" s="136">
        <v>44686</v>
      </c>
      <c r="Q72" s="136">
        <v>44686468</v>
      </c>
    </row>
    <row r="73" spans="1:17" x14ac:dyDescent="0.25">
      <c r="A73" s="134" t="s">
        <v>3295</v>
      </c>
      <c r="B73" s="134" t="s">
        <v>3312</v>
      </c>
      <c r="C73" s="134" t="s">
        <v>1658</v>
      </c>
      <c r="D73" s="136">
        <v>0</v>
      </c>
      <c r="E73" s="136">
        <v>0</v>
      </c>
      <c r="F73" s="136">
        <v>0</v>
      </c>
      <c r="G73" s="136">
        <v>0</v>
      </c>
      <c r="H73" s="136">
        <v>0</v>
      </c>
      <c r="I73" s="136">
        <v>0</v>
      </c>
      <c r="J73" s="136">
        <v>0</v>
      </c>
      <c r="K73" s="136">
        <v>0</v>
      </c>
      <c r="L73" s="136">
        <v>0</v>
      </c>
      <c r="M73" s="136">
        <v>0</v>
      </c>
      <c r="N73" s="136">
        <v>0</v>
      </c>
      <c r="O73" s="136">
        <v>0</v>
      </c>
      <c r="P73" s="136">
        <v>0</v>
      </c>
      <c r="Q73" s="136">
        <v>0</v>
      </c>
    </row>
    <row r="74" spans="1:17" x14ac:dyDescent="0.25">
      <c r="A74" s="134" t="s">
        <v>3295</v>
      </c>
      <c r="B74" s="134" t="s">
        <v>3313</v>
      </c>
      <c r="C74" s="134" t="s">
        <v>1658</v>
      </c>
      <c r="D74" s="136">
        <v>18139</v>
      </c>
      <c r="E74" s="136">
        <v>18139</v>
      </c>
      <c r="F74" s="136">
        <v>18139</v>
      </c>
      <c r="G74" s="136">
        <v>18139</v>
      </c>
      <c r="H74" s="136">
        <v>18139</v>
      </c>
      <c r="I74" s="136">
        <v>18139</v>
      </c>
      <c r="J74" s="136">
        <v>18139</v>
      </c>
      <c r="K74" s="136">
        <v>18139</v>
      </c>
      <c r="L74" s="136">
        <v>18139</v>
      </c>
      <c r="M74" s="136">
        <v>18139</v>
      </c>
      <c r="N74" s="136">
        <v>18139</v>
      </c>
      <c r="O74" s="136">
        <v>18139</v>
      </c>
      <c r="P74" s="136">
        <v>18139</v>
      </c>
      <c r="Q74" s="136">
        <v>18138531</v>
      </c>
    </row>
    <row r="75" spans="1:17" x14ac:dyDescent="0.25">
      <c r="A75" s="134" t="s">
        <v>3295</v>
      </c>
      <c r="B75" s="134" t="s">
        <v>3314</v>
      </c>
      <c r="C75" s="134" t="s">
        <v>1658</v>
      </c>
      <c r="D75" s="136">
        <v>0</v>
      </c>
      <c r="E75" s="136">
        <v>0</v>
      </c>
      <c r="F75" s="136">
        <v>0</v>
      </c>
      <c r="G75" s="136">
        <v>0</v>
      </c>
      <c r="H75" s="136">
        <v>0</v>
      </c>
      <c r="I75" s="136">
        <v>0</v>
      </c>
      <c r="J75" s="136">
        <v>0</v>
      </c>
      <c r="K75" s="136">
        <v>0</v>
      </c>
      <c r="L75" s="136">
        <v>0</v>
      </c>
      <c r="M75" s="136">
        <v>0</v>
      </c>
      <c r="N75" s="136">
        <v>0</v>
      </c>
      <c r="O75" s="136">
        <v>0</v>
      </c>
      <c r="P75" s="136">
        <v>0</v>
      </c>
      <c r="Q75" s="136">
        <v>0</v>
      </c>
    </row>
    <row r="76" spans="1:17" x14ac:dyDescent="0.25">
      <c r="A76" s="134" t="s">
        <v>3295</v>
      </c>
      <c r="B76" s="134" t="s">
        <v>3315</v>
      </c>
      <c r="C76" s="134" t="s">
        <v>1658</v>
      </c>
      <c r="D76" s="136">
        <v>882</v>
      </c>
      <c r="E76" s="136">
        <v>882</v>
      </c>
      <c r="F76" s="136">
        <v>882</v>
      </c>
      <c r="G76" s="136">
        <v>882</v>
      </c>
      <c r="H76" s="136">
        <v>882</v>
      </c>
      <c r="I76" s="136">
        <v>882</v>
      </c>
      <c r="J76" s="136">
        <v>882</v>
      </c>
      <c r="K76" s="136">
        <v>882</v>
      </c>
      <c r="L76" s="136">
        <v>1294</v>
      </c>
      <c r="M76" s="136">
        <v>1295</v>
      </c>
      <c r="N76" s="136">
        <v>1305</v>
      </c>
      <c r="O76" s="136">
        <v>1305</v>
      </c>
      <c r="P76" s="136">
        <v>1305</v>
      </c>
      <c r="Q76" s="136">
        <v>1038747</v>
      </c>
    </row>
    <row r="77" spans="1:17" x14ac:dyDescent="0.25">
      <c r="A77" s="134" t="s">
        <v>3295</v>
      </c>
      <c r="B77" s="134" t="s">
        <v>3316</v>
      </c>
      <c r="C77" s="134" t="s">
        <v>1658</v>
      </c>
      <c r="D77" s="136">
        <v>85493</v>
      </c>
      <c r="E77" s="136">
        <v>85493</v>
      </c>
      <c r="F77" s="136">
        <v>85493</v>
      </c>
      <c r="G77" s="136">
        <v>85493</v>
      </c>
      <c r="H77" s="136">
        <v>85493</v>
      </c>
      <c r="I77" s="136">
        <v>85493</v>
      </c>
      <c r="J77" s="136">
        <v>85493</v>
      </c>
      <c r="K77" s="136">
        <v>85493</v>
      </c>
      <c r="L77" s="136">
        <v>85188</v>
      </c>
      <c r="M77" s="136">
        <v>85188</v>
      </c>
      <c r="N77" s="136">
        <v>85188</v>
      </c>
      <c r="O77" s="136">
        <v>85188</v>
      </c>
      <c r="P77" s="136">
        <v>85188</v>
      </c>
      <c r="Q77" s="136">
        <v>85378794</v>
      </c>
    </row>
    <row r="78" spans="1:17" x14ac:dyDescent="0.25">
      <c r="A78" s="134" t="s">
        <v>3295</v>
      </c>
      <c r="B78" s="134" t="s">
        <v>3317</v>
      </c>
      <c r="C78" s="134" t="s">
        <v>1658</v>
      </c>
      <c r="D78" s="136">
        <v>0</v>
      </c>
      <c r="E78" s="136">
        <v>0</v>
      </c>
      <c r="F78" s="136">
        <v>0</v>
      </c>
      <c r="G78" s="136">
        <v>0</v>
      </c>
      <c r="H78" s="136">
        <v>0</v>
      </c>
      <c r="I78" s="136">
        <v>0</v>
      </c>
      <c r="J78" s="136">
        <v>0</v>
      </c>
      <c r="K78" s="136">
        <v>0</v>
      </c>
      <c r="L78" s="136">
        <v>0</v>
      </c>
      <c r="M78" s="136">
        <v>0</v>
      </c>
      <c r="N78" s="136">
        <v>0</v>
      </c>
      <c r="O78" s="136">
        <v>0</v>
      </c>
      <c r="P78" s="136">
        <v>0</v>
      </c>
      <c r="Q78" s="136">
        <v>0</v>
      </c>
    </row>
    <row r="79" spans="1:17" x14ac:dyDescent="0.25">
      <c r="A79" s="134" t="s">
        <v>3295</v>
      </c>
      <c r="B79" s="134" t="s">
        <v>3318</v>
      </c>
      <c r="C79" s="134" t="s">
        <v>1658</v>
      </c>
      <c r="D79" s="136">
        <v>0</v>
      </c>
      <c r="E79" s="136">
        <v>0</v>
      </c>
      <c r="F79" s="136">
        <v>0</v>
      </c>
      <c r="G79" s="136">
        <v>0</v>
      </c>
      <c r="H79" s="136">
        <v>0</v>
      </c>
      <c r="I79" s="136">
        <v>0</v>
      </c>
      <c r="J79" s="136">
        <v>0</v>
      </c>
      <c r="K79" s="136">
        <v>0</v>
      </c>
      <c r="L79" s="136">
        <v>0</v>
      </c>
      <c r="M79" s="136">
        <v>0</v>
      </c>
      <c r="N79" s="136">
        <v>0</v>
      </c>
      <c r="O79" s="136">
        <v>0</v>
      </c>
      <c r="P79" s="136">
        <v>0</v>
      </c>
      <c r="Q79" s="136">
        <v>0</v>
      </c>
    </row>
    <row r="80" spans="1:17" x14ac:dyDescent="0.25">
      <c r="A80" s="134" t="s">
        <v>3295</v>
      </c>
      <c r="B80" s="134" t="s">
        <v>3319</v>
      </c>
      <c r="C80" s="134" t="s">
        <v>1658</v>
      </c>
      <c r="D80" s="136">
        <v>4040</v>
      </c>
      <c r="E80" s="136">
        <v>4040</v>
      </c>
      <c r="F80" s="136">
        <v>4040</v>
      </c>
      <c r="G80" s="136">
        <v>4040</v>
      </c>
      <c r="H80" s="136">
        <v>4040</v>
      </c>
      <c r="I80" s="136">
        <v>4280</v>
      </c>
      <c r="J80" s="136">
        <v>4270</v>
      </c>
      <c r="K80" s="136">
        <v>4270</v>
      </c>
      <c r="L80" s="136">
        <v>4270</v>
      </c>
      <c r="M80" s="136">
        <v>4270</v>
      </c>
      <c r="N80" s="136">
        <v>4270</v>
      </c>
      <c r="O80" s="136">
        <v>4270</v>
      </c>
      <c r="P80" s="136">
        <v>4270</v>
      </c>
      <c r="Q80" s="136">
        <v>4184321</v>
      </c>
    </row>
    <row r="81" spans="1:17" x14ac:dyDescent="0.25">
      <c r="A81" s="134" t="s">
        <v>3295</v>
      </c>
      <c r="B81" s="134" t="s">
        <v>3320</v>
      </c>
      <c r="C81" s="134" t="s">
        <v>1658</v>
      </c>
      <c r="D81" s="136">
        <v>22270</v>
      </c>
      <c r="E81" s="136">
        <v>22270</v>
      </c>
      <c r="F81" s="136">
        <v>22270</v>
      </c>
      <c r="G81" s="136">
        <v>22342</v>
      </c>
      <c r="H81" s="136">
        <v>22342</v>
      </c>
      <c r="I81" s="136">
        <v>22342</v>
      </c>
      <c r="J81" s="136">
        <v>22342</v>
      </c>
      <c r="K81" s="136">
        <v>22342</v>
      </c>
      <c r="L81" s="136">
        <v>22428</v>
      </c>
      <c r="M81" s="136">
        <v>22428</v>
      </c>
      <c r="N81" s="136">
        <v>22428</v>
      </c>
      <c r="O81" s="136">
        <v>22428</v>
      </c>
      <c r="P81" s="136">
        <v>22428</v>
      </c>
      <c r="Q81" s="136">
        <v>22359115</v>
      </c>
    </row>
    <row r="82" spans="1:17" x14ac:dyDescent="0.25">
      <c r="A82" s="134" t="s">
        <v>3295</v>
      </c>
      <c r="B82" s="134" t="s">
        <v>3321</v>
      </c>
      <c r="C82" s="134" t="s">
        <v>1658</v>
      </c>
      <c r="D82" s="136">
        <v>0</v>
      </c>
      <c r="E82" s="136">
        <v>0</v>
      </c>
      <c r="F82" s="136">
        <v>0</v>
      </c>
      <c r="G82" s="136">
        <v>0</v>
      </c>
      <c r="H82" s="136">
        <v>0</v>
      </c>
      <c r="I82" s="136">
        <v>0</v>
      </c>
      <c r="J82" s="136">
        <v>0</v>
      </c>
      <c r="K82" s="136">
        <v>0</v>
      </c>
      <c r="L82" s="136">
        <v>0</v>
      </c>
      <c r="M82" s="136">
        <v>0</v>
      </c>
      <c r="N82" s="136">
        <v>0</v>
      </c>
      <c r="O82" s="136">
        <v>0</v>
      </c>
      <c r="P82" s="136">
        <v>0</v>
      </c>
      <c r="Q82" s="136">
        <v>0</v>
      </c>
    </row>
    <row r="83" spans="1:17" x14ac:dyDescent="0.25">
      <c r="A83" s="134" t="s">
        <v>3295</v>
      </c>
      <c r="B83" s="134" t="s">
        <v>3322</v>
      </c>
      <c r="C83" s="134" t="s">
        <v>1658</v>
      </c>
      <c r="D83" s="136">
        <v>0</v>
      </c>
      <c r="E83" s="136">
        <v>0</v>
      </c>
      <c r="F83" s="136">
        <v>0</v>
      </c>
      <c r="G83" s="136">
        <v>0</v>
      </c>
      <c r="H83" s="136">
        <v>0</v>
      </c>
      <c r="I83" s="136">
        <v>0</v>
      </c>
      <c r="J83" s="136">
        <v>0</v>
      </c>
      <c r="K83" s="136">
        <v>0</v>
      </c>
      <c r="L83" s="136">
        <v>0</v>
      </c>
      <c r="M83" s="136">
        <v>0</v>
      </c>
      <c r="N83" s="136">
        <v>0</v>
      </c>
      <c r="O83" s="136">
        <v>0</v>
      </c>
      <c r="P83" s="136">
        <v>0</v>
      </c>
      <c r="Q83" s="136">
        <v>0</v>
      </c>
    </row>
    <row r="84" spans="1:17" x14ac:dyDescent="0.25">
      <c r="A84" s="134" t="s">
        <v>3295</v>
      </c>
      <c r="B84" s="134" t="s">
        <v>3323</v>
      </c>
      <c r="C84" s="134" t="s">
        <v>1658</v>
      </c>
      <c r="D84" s="136">
        <v>0</v>
      </c>
      <c r="E84" s="136">
        <v>0</v>
      </c>
      <c r="F84" s="136">
        <v>0</v>
      </c>
      <c r="G84" s="136">
        <v>0</v>
      </c>
      <c r="H84" s="136">
        <v>0</v>
      </c>
      <c r="I84" s="136">
        <v>0</v>
      </c>
      <c r="J84" s="136">
        <v>0</v>
      </c>
      <c r="K84" s="136">
        <v>0</v>
      </c>
      <c r="L84" s="136">
        <v>0</v>
      </c>
      <c r="M84" s="136">
        <v>0</v>
      </c>
      <c r="N84" s="136">
        <v>0</v>
      </c>
      <c r="O84" s="136">
        <v>0</v>
      </c>
      <c r="P84" s="136">
        <v>400</v>
      </c>
      <c r="Q84" s="136">
        <v>16679</v>
      </c>
    </row>
    <row r="85" spans="1:17" x14ac:dyDescent="0.25">
      <c r="A85" s="134" t="s">
        <v>3295</v>
      </c>
      <c r="B85" s="134" t="s">
        <v>3324</v>
      </c>
      <c r="C85" s="134" t="s">
        <v>1658</v>
      </c>
      <c r="D85" s="136">
        <v>15704</v>
      </c>
      <c r="E85" s="136">
        <v>15704</v>
      </c>
      <c r="F85" s="136">
        <v>15704</v>
      </c>
      <c r="G85" s="136">
        <v>15704</v>
      </c>
      <c r="H85" s="136">
        <v>15704</v>
      </c>
      <c r="I85" s="136">
        <v>15704</v>
      </c>
      <c r="J85" s="136">
        <v>15704</v>
      </c>
      <c r="K85" s="136">
        <v>15704</v>
      </c>
      <c r="L85" s="136">
        <v>15704</v>
      </c>
      <c r="M85" s="136">
        <v>15704</v>
      </c>
      <c r="N85" s="136">
        <v>15704</v>
      </c>
      <c r="O85" s="136">
        <v>15704</v>
      </c>
      <c r="P85" s="136">
        <v>15704</v>
      </c>
      <c r="Q85" s="136">
        <v>15704259</v>
      </c>
    </row>
    <row r="86" spans="1:17" x14ac:dyDescent="0.25">
      <c r="A86" s="134" t="s">
        <v>3295</v>
      </c>
      <c r="B86" s="134" t="s">
        <v>3325</v>
      </c>
      <c r="C86" s="134" t="s">
        <v>1658</v>
      </c>
      <c r="D86" s="136">
        <v>0</v>
      </c>
      <c r="E86" s="136">
        <v>0</v>
      </c>
      <c r="F86" s="136">
        <v>0</v>
      </c>
      <c r="G86" s="136">
        <v>0</v>
      </c>
      <c r="H86" s="136">
        <v>0</v>
      </c>
      <c r="I86" s="136">
        <v>0</v>
      </c>
      <c r="J86" s="136">
        <v>0</v>
      </c>
      <c r="K86" s="136">
        <v>0</v>
      </c>
      <c r="L86" s="136">
        <v>0</v>
      </c>
      <c r="M86" s="136">
        <v>0</v>
      </c>
      <c r="N86" s="136">
        <v>0</v>
      </c>
      <c r="O86" s="136">
        <v>0</v>
      </c>
      <c r="P86" s="136">
        <v>0</v>
      </c>
      <c r="Q86" s="136">
        <v>0</v>
      </c>
    </row>
    <row r="87" spans="1:17" x14ac:dyDescent="0.25">
      <c r="A87" s="134" t="s">
        <v>3295</v>
      </c>
      <c r="B87" s="134" t="s">
        <v>3326</v>
      </c>
      <c r="C87" s="134" t="s">
        <v>1658</v>
      </c>
      <c r="D87" s="136">
        <v>0</v>
      </c>
      <c r="E87" s="136">
        <v>0</v>
      </c>
      <c r="F87" s="136">
        <v>0</v>
      </c>
      <c r="G87" s="136">
        <v>0</v>
      </c>
      <c r="H87" s="136">
        <v>0</v>
      </c>
      <c r="I87" s="136">
        <v>0</v>
      </c>
      <c r="J87" s="136">
        <v>0</v>
      </c>
      <c r="K87" s="136">
        <v>0</v>
      </c>
      <c r="L87" s="136">
        <v>0</v>
      </c>
      <c r="M87" s="136">
        <v>0</v>
      </c>
      <c r="N87" s="136">
        <v>0</v>
      </c>
      <c r="O87" s="136">
        <v>0</v>
      </c>
      <c r="P87" s="136">
        <v>0</v>
      </c>
      <c r="Q87" s="136">
        <v>0</v>
      </c>
    </row>
    <row r="88" spans="1:17" x14ac:dyDescent="0.25">
      <c r="A88" s="134" t="s">
        <v>3327</v>
      </c>
      <c r="B88" s="134" t="s">
        <v>3328</v>
      </c>
      <c r="C88" s="134" t="s">
        <v>1658</v>
      </c>
      <c r="D88" s="136">
        <v>0</v>
      </c>
      <c r="E88" s="136">
        <v>0</v>
      </c>
      <c r="F88" s="136">
        <v>0</v>
      </c>
      <c r="G88" s="136">
        <v>0</v>
      </c>
      <c r="H88" s="136">
        <v>0</v>
      </c>
      <c r="I88" s="136">
        <v>0</v>
      </c>
      <c r="J88" s="136">
        <v>0</v>
      </c>
      <c r="K88" s="136">
        <v>0</v>
      </c>
      <c r="L88" s="136">
        <v>0</v>
      </c>
      <c r="M88" s="136">
        <v>0</v>
      </c>
      <c r="N88" s="136">
        <v>0</v>
      </c>
      <c r="O88" s="136">
        <v>0</v>
      </c>
      <c r="P88" s="136">
        <v>0</v>
      </c>
      <c r="Q88" s="136">
        <v>0</v>
      </c>
    </row>
    <row r="89" spans="1:17" x14ac:dyDescent="0.25">
      <c r="A89" s="134" t="s">
        <v>3327</v>
      </c>
      <c r="B89" s="134" t="s">
        <v>3329</v>
      </c>
      <c r="C89" s="134" t="s">
        <v>1658</v>
      </c>
      <c r="D89" s="136">
        <v>29611</v>
      </c>
      <c r="E89" s="136">
        <v>28910</v>
      </c>
      <c r="F89" s="136">
        <v>28910</v>
      </c>
      <c r="G89" s="136">
        <v>28910</v>
      </c>
      <c r="H89" s="136">
        <v>28910</v>
      </c>
      <c r="I89" s="136">
        <v>28910</v>
      </c>
      <c r="J89" s="136">
        <v>28910</v>
      </c>
      <c r="K89" s="136">
        <v>28910</v>
      </c>
      <c r="L89" s="136">
        <v>28910</v>
      </c>
      <c r="M89" s="136">
        <v>28910</v>
      </c>
      <c r="N89" s="136">
        <v>28910</v>
      </c>
      <c r="O89" s="136">
        <v>28910</v>
      </c>
      <c r="P89" s="136">
        <v>28794</v>
      </c>
      <c r="Q89" s="136">
        <v>28934255</v>
      </c>
    </row>
    <row r="90" spans="1:17" x14ac:dyDescent="0.25">
      <c r="A90" s="134" t="s">
        <v>3327</v>
      </c>
      <c r="B90" s="134" t="s">
        <v>3330</v>
      </c>
      <c r="C90" s="134" t="s">
        <v>1658</v>
      </c>
      <c r="D90" s="136">
        <v>3814</v>
      </c>
      <c r="E90" s="136">
        <v>3814</v>
      </c>
      <c r="F90" s="136">
        <v>3814</v>
      </c>
      <c r="G90" s="136">
        <v>3814</v>
      </c>
      <c r="H90" s="136">
        <v>3814</v>
      </c>
      <c r="I90" s="136">
        <v>3814</v>
      </c>
      <c r="J90" s="136">
        <v>3814</v>
      </c>
      <c r="K90" s="136">
        <v>3814</v>
      </c>
      <c r="L90" s="136">
        <v>3814</v>
      </c>
      <c r="M90" s="136">
        <v>3814</v>
      </c>
      <c r="N90" s="136">
        <v>3814</v>
      </c>
      <c r="O90" s="136">
        <v>3814</v>
      </c>
      <c r="P90" s="136">
        <v>3814</v>
      </c>
      <c r="Q90" s="136">
        <v>3813726</v>
      </c>
    </row>
    <row r="91" spans="1:17" x14ac:dyDescent="0.25">
      <c r="A91" s="134" t="s">
        <v>3327</v>
      </c>
      <c r="B91" s="134" t="s">
        <v>3331</v>
      </c>
      <c r="C91" s="134" t="s">
        <v>1658</v>
      </c>
      <c r="D91" s="136">
        <v>0</v>
      </c>
      <c r="E91" s="136">
        <v>0</v>
      </c>
      <c r="F91" s="136">
        <v>0</v>
      </c>
      <c r="G91" s="136">
        <v>0</v>
      </c>
      <c r="H91" s="136">
        <v>0</v>
      </c>
      <c r="I91" s="136">
        <v>0</v>
      </c>
      <c r="J91" s="136">
        <v>0</v>
      </c>
      <c r="K91" s="136">
        <v>0</v>
      </c>
      <c r="L91" s="136">
        <v>0</v>
      </c>
      <c r="M91" s="136">
        <v>0</v>
      </c>
      <c r="N91" s="136">
        <v>0</v>
      </c>
      <c r="O91" s="136">
        <v>0</v>
      </c>
      <c r="P91" s="136">
        <v>0</v>
      </c>
      <c r="Q91" s="136">
        <v>0</v>
      </c>
    </row>
    <row r="92" spans="1:17" x14ac:dyDescent="0.25">
      <c r="A92" s="134" t="s">
        <v>3327</v>
      </c>
      <c r="B92" s="134" t="s">
        <v>3332</v>
      </c>
      <c r="C92" s="134" t="s">
        <v>1658</v>
      </c>
      <c r="D92" s="136">
        <v>34134</v>
      </c>
      <c r="E92" s="136">
        <v>33853</v>
      </c>
      <c r="F92" s="136">
        <v>33853</v>
      </c>
      <c r="G92" s="136">
        <v>33853</v>
      </c>
      <c r="H92" s="136">
        <v>33853</v>
      </c>
      <c r="I92" s="136">
        <v>33855</v>
      </c>
      <c r="J92" s="136">
        <v>34207</v>
      </c>
      <c r="K92" s="136">
        <v>34385</v>
      </c>
      <c r="L92" s="136">
        <v>34385</v>
      </c>
      <c r="M92" s="136">
        <v>34381</v>
      </c>
      <c r="N92" s="136">
        <v>34381</v>
      </c>
      <c r="O92" s="136">
        <v>34381</v>
      </c>
      <c r="P92" s="136">
        <v>33894</v>
      </c>
      <c r="Q92" s="136">
        <v>34116856</v>
      </c>
    </row>
    <row r="93" spans="1:17" x14ac:dyDescent="0.25">
      <c r="A93" s="134" t="s">
        <v>3327</v>
      </c>
      <c r="B93" s="134" t="s">
        <v>3333</v>
      </c>
      <c r="C93" s="134" t="s">
        <v>1658</v>
      </c>
      <c r="D93" s="136">
        <v>0</v>
      </c>
      <c r="E93" s="136">
        <v>0</v>
      </c>
      <c r="F93" s="136">
        <v>0</v>
      </c>
      <c r="G93" s="136">
        <v>0</v>
      </c>
      <c r="H93" s="136">
        <v>0</v>
      </c>
      <c r="I93" s="136">
        <v>0</v>
      </c>
      <c r="J93" s="136">
        <v>0</v>
      </c>
      <c r="K93" s="136">
        <v>0</v>
      </c>
      <c r="L93" s="136">
        <v>0</v>
      </c>
      <c r="M93" s="136">
        <v>0</v>
      </c>
      <c r="N93" s="136">
        <v>0</v>
      </c>
      <c r="O93" s="136">
        <v>0</v>
      </c>
      <c r="P93" s="136">
        <v>0</v>
      </c>
      <c r="Q93" s="136">
        <v>0</v>
      </c>
    </row>
    <row r="94" spans="1:17" x14ac:dyDescent="0.25">
      <c r="A94" s="134" t="s">
        <v>3327</v>
      </c>
      <c r="B94" s="134" t="s">
        <v>3334</v>
      </c>
      <c r="C94" s="134" t="s">
        <v>1658</v>
      </c>
      <c r="D94" s="136">
        <v>44779</v>
      </c>
      <c r="E94" s="136">
        <v>42229</v>
      </c>
      <c r="F94" s="136">
        <v>42231</v>
      </c>
      <c r="G94" s="136">
        <v>42230</v>
      </c>
      <c r="H94" s="136">
        <v>42230</v>
      </c>
      <c r="I94" s="136">
        <v>42230</v>
      </c>
      <c r="J94" s="136">
        <v>42230</v>
      </c>
      <c r="K94" s="136">
        <v>42230</v>
      </c>
      <c r="L94" s="136">
        <v>42230</v>
      </c>
      <c r="M94" s="136">
        <v>42231</v>
      </c>
      <c r="N94" s="136">
        <v>42231</v>
      </c>
      <c r="O94" s="136">
        <v>42231</v>
      </c>
      <c r="P94" s="136">
        <v>42170</v>
      </c>
      <c r="Q94" s="136">
        <v>42333955</v>
      </c>
    </row>
    <row r="95" spans="1:17" x14ac:dyDescent="0.25">
      <c r="A95" s="134" t="s">
        <v>3327</v>
      </c>
      <c r="B95" s="134" t="s">
        <v>3335</v>
      </c>
      <c r="C95" s="134" t="s">
        <v>1658</v>
      </c>
      <c r="D95" s="136">
        <v>0</v>
      </c>
      <c r="E95" s="136">
        <v>0</v>
      </c>
      <c r="F95" s="136">
        <v>0</v>
      </c>
      <c r="G95" s="136">
        <v>0</v>
      </c>
      <c r="H95" s="136">
        <v>0</v>
      </c>
      <c r="I95" s="136">
        <v>0</v>
      </c>
      <c r="J95" s="136">
        <v>0</v>
      </c>
      <c r="K95" s="136">
        <v>0</v>
      </c>
      <c r="L95" s="136">
        <v>0</v>
      </c>
      <c r="M95" s="136">
        <v>0</v>
      </c>
      <c r="N95" s="136">
        <v>0</v>
      </c>
      <c r="O95" s="136">
        <v>0</v>
      </c>
      <c r="P95" s="136">
        <v>0</v>
      </c>
      <c r="Q95" s="136">
        <v>0</v>
      </c>
    </row>
    <row r="96" spans="1:17" x14ac:dyDescent="0.25">
      <c r="A96" s="134" t="s">
        <v>3327</v>
      </c>
      <c r="B96" s="134" t="s">
        <v>3336</v>
      </c>
      <c r="C96" s="134" t="s">
        <v>1658</v>
      </c>
      <c r="D96" s="136">
        <v>0</v>
      </c>
      <c r="E96" s="136">
        <v>0</v>
      </c>
      <c r="F96" s="136">
        <v>0</v>
      </c>
      <c r="G96" s="136">
        <v>0</v>
      </c>
      <c r="H96" s="136">
        <v>0</v>
      </c>
      <c r="I96" s="136">
        <v>0</v>
      </c>
      <c r="J96" s="136">
        <v>0</v>
      </c>
      <c r="K96" s="136">
        <v>0</v>
      </c>
      <c r="L96" s="136">
        <v>0</v>
      </c>
      <c r="M96" s="136">
        <v>0</v>
      </c>
      <c r="N96" s="136">
        <v>0</v>
      </c>
      <c r="O96" s="136">
        <v>0</v>
      </c>
      <c r="P96" s="136">
        <v>0</v>
      </c>
      <c r="Q96" s="136">
        <v>0</v>
      </c>
    </row>
    <row r="97" spans="1:17" x14ac:dyDescent="0.25">
      <c r="A97" s="134" t="s">
        <v>3327</v>
      </c>
      <c r="B97" s="134" t="s">
        <v>3337</v>
      </c>
      <c r="C97" s="134" t="s">
        <v>1658</v>
      </c>
      <c r="D97" s="136">
        <v>39066</v>
      </c>
      <c r="E97" s="136">
        <v>39094</v>
      </c>
      <c r="F97" s="136">
        <v>39094</v>
      </c>
      <c r="G97" s="136">
        <v>39796</v>
      </c>
      <c r="H97" s="136">
        <v>39788</v>
      </c>
      <c r="I97" s="136">
        <v>39788</v>
      </c>
      <c r="J97" s="136">
        <v>39788</v>
      </c>
      <c r="K97" s="136">
        <v>39788</v>
      </c>
      <c r="L97" s="136">
        <v>39788</v>
      </c>
      <c r="M97" s="136">
        <v>39790</v>
      </c>
      <c r="N97" s="136">
        <v>39789</v>
      </c>
      <c r="O97" s="136">
        <v>39789</v>
      </c>
      <c r="P97" s="136">
        <v>39956</v>
      </c>
      <c r="Q97" s="136">
        <v>39650247</v>
      </c>
    </row>
    <row r="98" spans="1:17" x14ac:dyDescent="0.25">
      <c r="A98" s="134" t="s">
        <v>3327</v>
      </c>
      <c r="B98" s="134" t="s">
        <v>3338</v>
      </c>
      <c r="C98" s="134" t="s">
        <v>1658</v>
      </c>
      <c r="D98" s="136">
        <v>0</v>
      </c>
      <c r="E98" s="136">
        <v>0</v>
      </c>
      <c r="F98" s="136">
        <v>0</v>
      </c>
      <c r="G98" s="136">
        <v>0</v>
      </c>
      <c r="H98" s="136">
        <v>0</v>
      </c>
      <c r="I98" s="136">
        <v>0</v>
      </c>
      <c r="J98" s="136">
        <v>0</v>
      </c>
      <c r="K98" s="136">
        <v>0</v>
      </c>
      <c r="L98" s="136">
        <v>0</v>
      </c>
      <c r="M98" s="136">
        <v>0</v>
      </c>
      <c r="N98" s="136">
        <v>0</v>
      </c>
      <c r="O98" s="136">
        <v>0</v>
      </c>
      <c r="P98" s="136">
        <v>0</v>
      </c>
      <c r="Q98" s="136">
        <v>0</v>
      </c>
    </row>
    <row r="99" spans="1:17" x14ac:dyDescent="0.25">
      <c r="A99" s="134" t="s">
        <v>3327</v>
      </c>
      <c r="B99" s="134" t="s">
        <v>3339</v>
      </c>
      <c r="C99" s="134" t="s">
        <v>1658</v>
      </c>
      <c r="D99" s="136">
        <v>0</v>
      </c>
      <c r="E99" s="136">
        <v>0</v>
      </c>
      <c r="F99" s="136">
        <v>0</v>
      </c>
      <c r="G99" s="136">
        <v>0</v>
      </c>
      <c r="H99" s="136">
        <v>0</v>
      </c>
      <c r="I99" s="136">
        <v>0</v>
      </c>
      <c r="J99" s="136">
        <v>0</v>
      </c>
      <c r="K99" s="136">
        <v>0</v>
      </c>
      <c r="L99" s="136">
        <v>0</v>
      </c>
      <c r="M99" s="136">
        <v>0</v>
      </c>
      <c r="N99" s="136">
        <v>0</v>
      </c>
      <c r="O99" s="136">
        <v>0</v>
      </c>
      <c r="P99" s="136">
        <v>0</v>
      </c>
      <c r="Q99" s="136">
        <v>0</v>
      </c>
    </row>
    <row r="100" spans="1:17" x14ac:dyDescent="0.25">
      <c r="A100" s="134" t="s">
        <v>3327</v>
      </c>
      <c r="B100" s="134" t="s">
        <v>3340</v>
      </c>
      <c r="C100" s="134" t="s">
        <v>1658</v>
      </c>
      <c r="D100" s="136">
        <v>20711</v>
      </c>
      <c r="E100" s="136">
        <v>20711</v>
      </c>
      <c r="F100" s="136">
        <v>20711</v>
      </c>
      <c r="G100" s="136">
        <v>20711</v>
      </c>
      <c r="H100" s="136">
        <v>20711</v>
      </c>
      <c r="I100" s="136">
        <v>20711</v>
      </c>
      <c r="J100" s="136">
        <v>20711</v>
      </c>
      <c r="K100" s="136">
        <v>20711</v>
      </c>
      <c r="L100" s="136">
        <v>20711</v>
      </c>
      <c r="M100" s="136">
        <v>20711</v>
      </c>
      <c r="N100" s="136">
        <v>20711</v>
      </c>
      <c r="O100" s="136">
        <v>20711</v>
      </c>
      <c r="P100" s="136">
        <v>22983</v>
      </c>
      <c r="Q100" s="136">
        <v>20805563</v>
      </c>
    </row>
    <row r="101" spans="1:17" x14ac:dyDescent="0.25">
      <c r="A101" s="134" t="s">
        <v>3327</v>
      </c>
      <c r="B101" s="134" t="s">
        <v>3341</v>
      </c>
      <c r="C101" s="134" t="s">
        <v>1658</v>
      </c>
      <c r="D101" s="136">
        <v>0</v>
      </c>
      <c r="E101" s="136">
        <v>0</v>
      </c>
      <c r="F101" s="136">
        <v>0</v>
      </c>
      <c r="G101" s="136">
        <v>0</v>
      </c>
      <c r="H101" s="136">
        <v>0</v>
      </c>
      <c r="I101" s="136">
        <v>0</v>
      </c>
      <c r="J101" s="136">
        <v>0</v>
      </c>
      <c r="K101" s="136">
        <v>0</v>
      </c>
      <c r="L101" s="136">
        <v>0</v>
      </c>
      <c r="M101" s="136">
        <v>0</v>
      </c>
      <c r="N101" s="136">
        <v>0</v>
      </c>
      <c r="O101" s="136">
        <v>0</v>
      </c>
      <c r="P101" s="136">
        <v>0</v>
      </c>
      <c r="Q101" s="136">
        <v>0</v>
      </c>
    </row>
    <row r="102" spans="1:17" x14ac:dyDescent="0.25">
      <c r="A102" s="134" t="s">
        <v>3327</v>
      </c>
      <c r="B102" s="134" t="s">
        <v>3342</v>
      </c>
      <c r="C102" s="134" t="s">
        <v>1658</v>
      </c>
      <c r="D102" s="136">
        <v>18176</v>
      </c>
      <c r="E102" s="136">
        <v>18176</v>
      </c>
      <c r="F102" s="136">
        <v>18176</v>
      </c>
      <c r="G102" s="136">
        <v>18176</v>
      </c>
      <c r="H102" s="136">
        <v>18176</v>
      </c>
      <c r="I102" s="136">
        <v>18176</v>
      </c>
      <c r="J102" s="136">
        <v>18176</v>
      </c>
      <c r="K102" s="136">
        <v>18176</v>
      </c>
      <c r="L102" s="136">
        <v>18176</v>
      </c>
      <c r="M102" s="136">
        <v>18176</v>
      </c>
      <c r="N102" s="136">
        <v>18176</v>
      </c>
      <c r="O102" s="136">
        <v>18176</v>
      </c>
      <c r="P102" s="136">
        <v>18176</v>
      </c>
      <c r="Q102" s="136">
        <v>18176145</v>
      </c>
    </row>
    <row r="103" spans="1:17" x14ac:dyDescent="0.25">
      <c r="A103" s="134" t="s">
        <v>3327</v>
      </c>
      <c r="B103" s="134" t="s">
        <v>3343</v>
      </c>
      <c r="C103" s="134" t="s">
        <v>1658</v>
      </c>
      <c r="D103" s="136">
        <v>0</v>
      </c>
      <c r="E103" s="136">
        <v>0</v>
      </c>
      <c r="F103" s="136">
        <v>0</v>
      </c>
      <c r="G103" s="136">
        <v>0</v>
      </c>
      <c r="H103" s="136">
        <v>0</v>
      </c>
      <c r="I103" s="136">
        <v>0</v>
      </c>
      <c r="J103" s="136">
        <v>0</v>
      </c>
      <c r="K103" s="136">
        <v>0</v>
      </c>
      <c r="L103" s="136">
        <v>0</v>
      </c>
      <c r="M103" s="136">
        <v>0</v>
      </c>
      <c r="N103" s="136">
        <v>0</v>
      </c>
      <c r="O103" s="136">
        <v>0</v>
      </c>
      <c r="P103" s="136">
        <v>0</v>
      </c>
      <c r="Q103" s="136">
        <v>0</v>
      </c>
    </row>
    <row r="104" spans="1:17" x14ac:dyDescent="0.25">
      <c r="A104" s="134" t="s">
        <v>3327</v>
      </c>
      <c r="B104" s="134" t="s">
        <v>3344</v>
      </c>
      <c r="C104" s="134" t="s">
        <v>1658</v>
      </c>
      <c r="D104" s="136">
        <v>16174</v>
      </c>
      <c r="E104" s="136">
        <v>16174</v>
      </c>
      <c r="F104" s="136">
        <v>16174</v>
      </c>
      <c r="G104" s="136">
        <v>16174</v>
      </c>
      <c r="H104" s="136">
        <v>16174</v>
      </c>
      <c r="I104" s="136">
        <v>16174</v>
      </c>
      <c r="J104" s="136">
        <v>16174</v>
      </c>
      <c r="K104" s="136">
        <v>16174</v>
      </c>
      <c r="L104" s="136">
        <v>16174</v>
      </c>
      <c r="M104" s="136">
        <v>16174</v>
      </c>
      <c r="N104" s="136">
        <v>16174</v>
      </c>
      <c r="O104" s="136">
        <v>16174</v>
      </c>
      <c r="P104" s="136">
        <v>16174</v>
      </c>
      <c r="Q104" s="136">
        <v>16174210</v>
      </c>
    </row>
    <row r="105" spans="1:17" x14ac:dyDescent="0.25">
      <c r="A105" s="134" t="s">
        <v>3327</v>
      </c>
      <c r="B105" s="134" t="s">
        <v>3345</v>
      </c>
      <c r="C105" s="134" t="s">
        <v>1658</v>
      </c>
      <c r="D105" s="136">
        <v>0</v>
      </c>
      <c r="E105" s="136">
        <v>0</v>
      </c>
      <c r="F105" s="136">
        <v>0</v>
      </c>
      <c r="G105" s="136">
        <v>0</v>
      </c>
      <c r="H105" s="136">
        <v>0</v>
      </c>
      <c r="I105" s="136">
        <v>0</v>
      </c>
      <c r="J105" s="136">
        <v>0</v>
      </c>
      <c r="K105" s="136">
        <v>0</v>
      </c>
      <c r="L105" s="136">
        <v>0</v>
      </c>
      <c r="M105" s="136">
        <v>0</v>
      </c>
      <c r="N105" s="136">
        <v>0</v>
      </c>
      <c r="O105" s="136">
        <v>0</v>
      </c>
      <c r="P105" s="136">
        <v>0</v>
      </c>
      <c r="Q105" s="136">
        <v>0</v>
      </c>
    </row>
    <row r="106" spans="1:17" x14ac:dyDescent="0.25">
      <c r="A106" s="134" t="s">
        <v>3327</v>
      </c>
      <c r="B106" s="134" t="s">
        <v>3346</v>
      </c>
      <c r="C106" s="134" t="s">
        <v>1658</v>
      </c>
      <c r="D106" s="136">
        <v>1408</v>
      </c>
      <c r="E106" s="136">
        <v>1408</v>
      </c>
      <c r="F106" s="136">
        <v>1408</v>
      </c>
      <c r="G106" s="136">
        <v>1408</v>
      </c>
      <c r="H106" s="136">
        <v>1408</v>
      </c>
      <c r="I106" s="136">
        <v>1408</v>
      </c>
      <c r="J106" s="136">
        <v>1408</v>
      </c>
      <c r="K106" s="136">
        <v>1828</v>
      </c>
      <c r="L106" s="136">
        <v>1825</v>
      </c>
      <c r="M106" s="136">
        <v>1825</v>
      </c>
      <c r="N106" s="136">
        <v>1825</v>
      </c>
      <c r="O106" s="136">
        <v>1825</v>
      </c>
      <c r="P106" s="136">
        <v>1829</v>
      </c>
      <c r="Q106" s="136">
        <v>1599574</v>
      </c>
    </row>
    <row r="107" spans="1:17" x14ac:dyDescent="0.25">
      <c r="A107" s="134" t="s">
        <v>3327</v>
      </c>
      <c r="B107" s="134" t="s">
        <v>3347</v>
      </c>
      <c r="C107" s="134" t="s">
        <v>1658</v>
      </c>
      <c r="D107" s="136">
        <v>0</v>
      </c>
      <c r="E107" s="136">
        <v>0</v>
      </c>
      <c r="F107" s="136">
        <v>0</v>
      </c>
      <c r="G107" s="136">
        <v>0</v>
      </c>
      <c r="H107" s="136">
        <v>0</v>
      </c>
      <c r="I107" s="136">
        <v>0</v>
      </c>
      <c r="J107" s="136">
        <v>0</v>
      </c>
      <c r="K107" s="136">
        <v>0</v>
      </c>
      <c r="L107" s="136">
        <v>0</v>
      </c>
      <c r="M107" s="136">
        <v>0</v>
      </c>
      <c r="N107" s="136">
        <v>0</v>
      </c>
      <c r="O107" s="136">
        <v>0</v>
      </c>
      <c r="P107" s="136">
        <v>0</v>
      </c>
      <c r="Q107" s="136">
        <v>0</v>
      </c>
    </row>
    <row r="108" spans="1:17" x14ac:dyDescent="0.25">
      <c r="A108" s="134" t="s">
        <v>3327</v>
      </c>
      <c r="B108" s="134" t="s">
        <v>3348</v>
      </c>
      <c r="C108" s="134" t="s">
        <v>1658</v>
      </c>
      <c r="D108" s="136">
        <v>88275</v>
      </c>
      <c r="E108" s="136">
        <v>88275</v>
      </c>
      <c r="F108" s="136">
        <v>88275</v>
      </c>
      <c r="G108" s="136">
        <v>88275</v>
      </c>
      <c r="H108" s="136">
        <v>88275</v>
      </c>
      <c r="I108" s="136">
        <v>88275</v>
      </c>
      <c r="J108" s="136">
        <v>88275</v>
      </c>
      <c r="K108" s="136">
        <v>88117</v>
      </c>
      <c r="L108" s="136">
        <v>88117</v>
      </c>
      <c r="M108" s="136">
        <v>88117</v>
      </c>
      <c r="N108" s="136">
        <v>88117</v>
      </c>
      <c r="O108" s="136">
        <v>88117</v>
      </c>
      <c r="P108" s="136">
        <v>88117</v>
      </c>
      <c r="Q108" s="136">
        <v>88202850</v>
      </c>
    </row>
    <row r="109" spans="1:17" x14ac:dyDescent="0.25">
      <c r="A109" s="134" t="s">
        <v>3327</v>
      </c>
      <c r="B109" s="134" t="s">
        <v>3349</v>
      </c>
      <c r="C109" s="134" t="s">
        <v>1658</v>
      </c>
      <c r="D109" s="136">
        <v>0</v>
      </c>
      <c r="E109" s="136">
        <v>0</v>
      </c>
      <c r="F109" s="136">
        <v>0</v>
      </c>
      <c r="G109" s="136">
        <v>0</v>
      </c>
      <c r="H109" s="136">
        <v>0</v>
      </c>
      <c r="I109" s="136">
        <v>0</v>
      </c>
      <c r="J109" s="136">
        <v>0</v>
      </c>
      <c r="K109" s="136">
        <v>0</v>
      </c>
      <c r="L109" s="136">
        <v>0</v>
      </c>
      <c r="M109" s="136">
        <v>0</v>
      </c>
      <c r="N109" s="136">
        <v>0</v>
      </c>
      <c r="O109" s="136">
        <v>0</v>
      </c>
      <c r="P109" s="136">
        <v>0</v>
      </c>
      <c r="Q109" s="136">
        <v>0</v>
      </c>
    </row>
    <row r="110" spans="1:17" x14ac:dyDescent="0.25">
      <c r="A110" s="134" t="s">
        <v>3327</v>
      </c>
      <c r="B110" s="134" t="s">
        <v>3350</v>
      </c>
      <c r="C110" s="134" t="s">
        <v>1658</v>
      </c>
      <c r="D110" s="136">
        <v>1251</v>
      </c>
      <c r="E110" s="136">
        <v>1251</v>
      </c>
      <c r="F110" s="136">
        <v>1251</v>
      </c>
      <c r="G110" s="136">
        <v>1251</v>
      </c>
      <c r="H110" s="136">
        <v>1251</v>
      </c>
      <c r="I110" s="136">
        <v>1696</v>
      </c>
      <c r="J110" s="136">
        <v>1696</v>
      </c>
      <c r="K110" s="136">
        <v>1697</v>
      </c>
      <c r="L110" s="136">
        <v>1697</v>
      </c>
      <c r="M110" s="136">
        <v>1697</v>
      </c>
      <c r="N110" s="136">
        <v>1697</v>
      </c>
      <c r="O110" s="136">
        <v>1697</v>
      </c>
      <c r="P110" s="136">
        <v>1697</v>
      </c>
      <c r="Q110" s="136">
        <v>1529497</v>
      </c>
    </row>
    <row r="111" spans="1:17" x14ac:dyDescent="0.25">
      <c r="A111" s="134" t="s">
        <v>3327</v>
      </c>
      <c r="B111" s="134" t="s">
        <v>3351</v>
      </c>
      <c r="C111" s="134" t="s">
        <v>1658</v>
      </c>
      <c r="D111" s="136">
        <v>23467</v>
      </c>
      <c r="E111" s="136">
        <v>23467</v>
      </c>
      <c r="F111" s="136">
        <v>23467</v>
      </c>
      <c r="G111" s="136">
        <v>23467</v>
      </c>
      <c r="H111" s="136">
        <v>23467</v>
      </c>
      <c r="I111" s="136">
        <v>23467</v>
      </c>
      <c r="J111" s="136">
        <v>23467</v>
      </c>
      <c r="K111" s="136">
        <v>23467</v>
      </c>
      <c r="L111" s="136">
        <v>23467</v>
      </c>
      <c r="M111" s="136">
        <v>23467</v>
      </c>
      <c r="N111" s="136">
        <v>23467</v>
      </c>
      <c r="O111" s="136">
        <v>23467</v>
      </c>
      <c r="P111" s="136">
        <v>23467</v>
      </c>
      <c r="Q111" s="136">
        <v>23467177</v>
      </c>
    </row>
    <row r="112" spans="1:17" x14ac:dyDescent="0.25">
      <c r="A112" s="134" t="s">
        <v>3327</v>
      </c>
      <c r="B112" s="134" t="s">
        <v>3352</v>
      </c>
      <c r="C112" s="134" t="s">
        <v>1658</v>
      </c>
      <c r="D112" s="136">
        <v>0</v>
      </c>
      <c r="E112" s="136">
        <v>0</v>
      </c>
      <c r="F112" s="136">
        <v>0</v>
      </c>
      <c r="G112" s="136">
        <v>0</v>
      </c>
      <c r="H112" s="136">
        <v>0</v>
      </c>
      <c r="I112" s="136">
        <v>0</v>
      </c>
      <c r="J112" s="136">
        <v>0</v>
      </c>
      <c r="K112" s="136">
        <v>0</v>
      </c>
      <c r="L112" s="136">
        <v>0</v>
      </c>
      <c r="M112" s="136">
        <v>0</v>
      </c>
      <c r="N112" s="136">
        <v>0</v>
      </c>
      <c r="O112" s="136">
        <v>0</v>
      </c>
      <c r="P112" s="136">
        <v>0</v>
      </c>
      <c r="Q112" s="136">
        <v>0</v>
      </c>
    </row>
    <row r="113" spans="1:17" x14ac:dyDescent="0.25">
      <c r="A113" s="134" t="s">
        <v>3327</v>
      </c>
      <c r="B113" s="134" t="s">
        <v>3353</v>
      </c>
      <c r="C113" s="134" t="s">
        <v>1658</v>
      </c>
      <c r="D113" s="136">
        <v>0</v>
      </c>
      <c r="E113" s="136">
        <v>0</v>
      </c>
      <c r="F113" s="136">
        <v>0</v>
      </c>
      <c r="G113" s="136">
        <v>0</v>
      </c>
      <c r="H113" s="136">
        <v>0</v>
      </c>
      <c r="I113" s="136">
        <v>0</v>
      </c>
      <c r="J113" s="136">
        <v>0</v>
      </c>
      <c r="K113" s="136">
        <v>0</v>
      </c>
      <c r="L113" s="136">
        <v>0</v>
      </c>
      <c r="M113" s="136">
        <v>0</v>
      </c>
      <c r="N113" s="136">
        <v>0</v>
      </c>
      <c r="O113" s="136">
        <v>0</v>
      </c>
      <c r="P113" s="136">
        <v>0</v>
      </c>
      <c r="Q113" s="136">
        <v>0</v>
      </c>
    </row>
    <row r="114" spans="1:17" x14ac:dyDescent="0.25">
      <c r="A114" s="134" t="s">
        <v>3327</v>
      </c>
      <c r="B114" s="134" t="s">
        <v>3354</v>
      </c>
      <c r="C114" s="134" t="s">
        <v>1658</v>
      </c>
      <c r="D114" s="136">
        <v>1553</v>
      </c>
      <c r="E114" s="136">
        <v>1553</v>
      </c>
      <c r="F114" s="136">
        <v>1553</v>
      </c>
      <c r="G114" s="136">
        <v>1553</v>
      </c>
      <c r="H114" s="136">
        <v>1553</v>
      </c>
      <c r="I114" s="136">
        <v>1553</v>
      </c>
      <c r="J114" s="136">
        <v>1553</v>
      </c>
      <c r="K114" s="136">
        <v>1553</v>
      </c>
      <c r="L114" s="136">
        <v>1553</v>
      </c>
      <c r="M114" s="136">
        <v>1553</v>
      </c>
      <c r="N114" s="136">
        <v>1553</v>
      </c>
      <c r="O114" s="136">
        <v>3575</v>
      </c>
      <c r="P114" s="136">
        <v>3692</v>
      </c>
      <c r="Q114" s="136">
        <v>1810705</v>
      </c>
    </row>
    <row r="115" spans="1:17" x14ac:dyDescent="0.25">
      <c r="A115" s="134" t="s">
        <v>3327</v>
      </c>
      <c r="B115" s="134" t="s">
        <v>3355</v>
      </c>
      <c r="C115" s="134" t="s">
        <v>1658</v>
      </c>
      <c r="D115" s="136">
        <v>20479</v>
      </c>
      <c r="E115" s="136">
        <v>20479</v>
      </c>
      <c r="F115" s="136">
        <v>20479</v>
      </c>
      <c r="G115" s="136">
        <v>20479</v>
      </c>
      <c r="H115" s="136">
        <v>20479</v>
      </c>
      <c r="I115" s="136">
        <v>20479</v>
      </c>
      <c r="J115" s="136">
        <v>20479</v>
      </c>
      <c r="K115" s="136">
        <v>20479</v>
      </c>
      <c r="L115" s="136">
        <v>20479</v>
      </c>
      <c r="M115" s="136">
        <v>20479</v>
      </c>
      <c r="N115" s="136">
        <v>20479</v>
      </c>
      <c r="O115" s="136">
        <v>20469</v>
      </c>
      <c r="P115" s="136">
        <v>20469</v>
      </c>
      <c r="Q115" s="136">
        <v>20478138</v>
      </c>
    </row>
    <row r="116" spans="1:17" x14ac:dyDescent="0.25">
      <c r="A116" s="134" t="s">
        <v>3327</v>
      </c>
      <c r="B116" s="134" t="s">
        <v>3356</v>
      </c>
      <c r="C116" s="134" t="s">
        <v>1658</v>
      </c>
      <c r="D116" s="136">
        <v>0</v>
      </c>
      <c r="E116" s="136">
        <v>0</v>
      </c>
      <c r="F116" s="136">
        <v>0</v>
      </c>
      <c r="G116" s="136">
        <v>0</v>
      </c>
      <c r="H116" s="136">
        <v>0</v>
      </c>
      <c r="I116" s="136">
        <v>0</v>
      </c>
      <c r="J116" s="136">
        <v>0</v>
      </c>
      <c r="K116" s="136">
        <v>0</v>
      </c>
      <c r="L116" s="136">
        <v>0</v>
      </c>
      <c r="M116" s="136">
        <v>0</v>
      </c>
      <c r="N116" s="136">
        <v>0</v>
      </c>
      <c r="O116" s="136">
        <v>0</v>
      </c>
      <c r="P116" s="136">
        <v>0</v>
      </c>
      <c r="Q116" s="136">
        <v>0</v>
      </c>
    </row>
    <row r="117" spans="1:17" x14ac:dyDescent="0.25">
      <c r="A117" s="134" t="s">
        <v>3327</v>
      </c>
      <c r="B117" s="134" t="s">
        <v>3357</v>
      </c>
      <c r="C117" s="134" t="s">
        <v>1658</v>
      </c>
      <c r="D117" s="136">
        <v>0</v>
      </c>
      <c r="E117" s="136">
        <v>0</v>
      </c>
      <c r="F117" s="136">
        <v>0</v>
      </c>
      <c r="G117" s="136">
        <v>0</v>
      </c>
      <c r="H117" s="136">
        <v>0</v>
      </c>
      <c r="I117" s="136">
        <v>0</v>
      </c>
      <c r="J117" s="136">
        <v>0</v>
      </c>
      <c r="K117" s="136">
        <v>0</v>
      </c>
      <c r="L117" s="136">
        <v>0</v>
      </c>
      <c r="M117" s="136">
        <v>0</v>
      </c>
      <c r="N117" s="136">
        <v>0</v>
      </c>
      <c r="O117" s="136">
        <v>0</v>
      </c>
      <c r="P117" s="136">
        <v>0</v>
      </c>
      <c r="Q117" s="136">
        <v>0</v>
      </c>
    </row>
    <row r="118" spans="1:17" x14ac:dyDescent="0.25">
      <c r="A118" s="134" t="s">
        <v>3327</v>
      </c>
      <c r="B118" s="134" t="s">
        <v>3358</v>
      </c>
      <c r="C118" s="134" t="s">
        <v>1658</v>
      </c>
      <c r="D118" s="136">
        <v>0</v>
      </c>
      <c r="E118" s="136">
        <v>0</v>
      </c>
      <c r="F118" s="136">
        <v>0</v>
      </c>
      <c r="G118" s="136">
        <v>0</v>
      </c>
      <c r="H118" s="136">
        <v>0</v>
      </c>
      <c r="I118" s="136">
        <v>0</v>
      </c>
      <c r="J118" s="136">
        <v>0</v>
      </c>
      <c r="K118" s="136">
        <v>0</v>
      </c>
      <c r="L118" s="136">
        <v>0</v>
      </c>
      <c r="M118" s="136">
        <v>0</v>
      </c>
      <c r="N118" s="136">
        <v>0</v>
      </c>
      <c r="O118" s="136">
        <v>0</v>
      </c>
      <c r="P118" s="136">
        <v>0</v>
      </c>
      <c r="Q118" s="136">
        <v>0</v>
      </c>
    </row>
    <row r="119" spans="1:17" x14ac:dyDescent="0.25">
      <c r="A119" s="134" t="s">
        <v>3359</v>
      </c>
      <c r="B119" s="134" t="s">
        <v>3360</v>
      </c>
      <c r="C119" s="134" t="s">
        <v>1658</v>
      </c>
      <c r="D119" s="136">
        <v>7401</v>
      </c>
      <c r="E119" s="136">
        <v>7384</v>
      </c>
      <c r="F119" s="136">
        <v>7384</v>
      </c>
      <c r="G119" s="136">
        <v>7384</v>
      </c>
      <c r="H119" s="136">
        <v>7384</v>
      </c>
      <c r="I119" s="136">
        <v>7402</v>
      </c>
      <c r="J119" s="136">
        <v>7402</v>
      </c>
      <c r="K119" s="136">
        <v>7403</v>
      </c>
      <c r="L119" s="136">
        <v>7403</v>
      </c>
      <c r="M119" s="136">
        <v>7404</v>
      </c>
      <c r="N119" s="136">
        <v>7404</v>
      </c>
      <c r="O119" s="136">
        <v>7405</v>
      </c>
      <c r="P119" s="136">
        <v>7339</v>
      </c>
      <c r="Q119" s="136">
        <v>7394003</v>
      </c>
    </row>
    <row r="120" spans="1:17" x14ac:dyDescent="0.25">
      <c r="A120" s="134" t="s">
        <v>3359</v>
      </c>
      <c r="B120" s="134" t="s">
        <v>3361</v>
      </c>
      <c r="C120" s="134" t="s">
        <v>1658</v>
      </c>
      <c r="D120" s="136">
        <v>2273</v>
      </c>
      <c r="E120" s="136">
        <v>2273</v>
      </c>
      <c r="F120" s="136">
        <v>2273</v>
      </c>
      <c r="G120" s="136">
        <v>2273</v>
      </c>
      <c r="H120" s="136">
        <v>2273</v>
      </c>
      <c r="I120" s="136">
        <v>2273</v>
      </c>
      <c r="J120" s="136">
        <v>2273</v>
      </c>
      <c r="K120" s="136">
        <v>2273</v>
      </c>
      <c r="L120" s="136">
        <v>2273</v>
      </c>
      <c r="M120" s="136">
        <v>2273</v>
      </c>
      <c r="N120" s="136">
        <v>2273</v>
      </c>
      <c r="O120" s="136">
        <v>2273</v>
      </c>
      <c r="P120" s="136">
        <v>2273</v>
      </c>
      <c r="Q120" s="136">
        <v>2272861</v>
      </c>
    </row>
    <row r="121" spans="1:17" x14ac:dyDescent="0.25">
      <c r="A121" s="134" t="s">
        <v>3359</v>
      </c>
      <c r="B121" s="134" t="s">
        <v>3362</v>
      </c>
      <c r="C121" s="134" t="s">
        <v>1658</v>
      </c>
      <c r="D121" s="136">
        <v>0</v>
      </c>
      <c r="E121" s="136">
        <v>0</v>
      </c>
      <c r="F121" s="136">
        <v>0</v>
      </c>
      <c r="G121" s="136">
        <v>0</v>
      </c>
      <c r="H121" s="136">
        <v>0</v>
      </c>
      <c r="I121" s="136">
        <v>0</v>
      </c>
      <c r="J121" s="136">
        <v>0</v>
      </c>
      <c r="K121" s="136">
        <v>0</v>
      </c>
      <c r="L121" s="136">
        <v>0</v>
      </c>
      <c r="M121" s="136">
        <v>0</v>
      </c>
      <c r="N121" s="136">
        <v>0</v>
      </c>
      <c r="O121" s="136">
        <v>0</v>
      </c>
      <c r="P121" s="136">
        <v>0</v>
      </c>
      <c r="Q121" s="136">
        <v>0</v>
      </c>
    </row>
    <row r="122" spans="1:17" x14ac:dyDescent="0.25">
      <c r="A122" s="134" t="s">
        <v>3359</v>
      </c>
      <c r="B122" s="134" t="s">
        <v>3363</v>
      </c>
      <c r="C122" s="134" t="s">
        <v>1658</v>
      </c>
      <c r="D122" s="136">
        <v>4148</v>
      </c>
      <c r="E122" s="136">
        <v>4130</v>
      </c>
      <c r="F122" s="136">
        <v>4130</v>
      </c>
      <c r="G122" s="136">
        <v>4130</v>
      </c>
      <c r="H122" s="136">
        <v>4130</v>
      </c>
      <c r="I122" s="136">
        <v>4149</v>
      </c>
      <c r="J122" s="136">
        <v>4149</v>
      </c>
      <c r="K122" s="136">
        <v>4150</v>
      </c>
      <c r="L122" s="136">
        <v>4150</v>
      </c>
      <c r="M122" s="136">
        <v>4150</v>
      </c>
      <c r="N122" s="136">
        <v>4151</v>
      </c>
      <c r="O122" s="136">
        <v>4152</v>
      </c>
      <c r="P122" s="136">
        <v>4085</v>
      </c>
      <c r="Q122" s="136">
        <v>4140585</v>
      </c>
    </row>
    <row r="123" spans="1:17" x14ac:dyDescent="0.25">
      <c r="A123" s="134" t="s">
        <v>3359</v>
      </c>
      <c r="B123" s="134" t="s">
        <v>3364</v>
      </c>
      <c r="C123" s="134" t="s">
        <v>1658</v>
      </c>
      <c r="D123" s="136">
        <v>0</v>
      </c>
      <c r="E123" s="136">
        <v>0</v>
      </c>
      <c r="F123" s="136">
        <v>0</v>
      </c>
      <c r="G123" s="136">
        <v>0</v>
      </c>
      <c r="H123" s="136">
        <v>0</v>
      </c>
      <c r="I123" s="136">
        <v>0</v>
      </c>
      <c r="J123" s="136">
        <v>0</v>
      </c>
      <c r="K123" s="136">
        <v>0</v>
      </c>
      <c r="L123" s="136">
        <v>0</v>
      </c>
      <c r="M123" s="136">
        <v>0</v>
      </c>
      <c r="N123" s="136">
        <v>0</v>
      </c>
      <c r="O123" s="136">
        <v>0</v>
      </c>
      <c r="P123" s="136">
        <v>0</v>
      </c>
      <c r="Q123" s="136">
        <v>0</v>
      </c>
    </row>
    <row r="124" spans="1:17" x14ac:dyDescent="0.25">
      <c r="A124" s="134" t="s">
        <v>3359</v>
      </c>
      <c r="B124" s="134" t="s">
        <v>3365</v>
      </c>
      <c r="C124" s="134" t="s">
        <v>1658</v>
      </c>
      <c r="D124" s="136">
        <v>7629</v>
      </c>
      <c r="E124" s="136">
        <v>7144</v>
      </c>
      <c r="F124" s="136">
        <v>7145</v>
      </c>
      <c r="G124" s="136">
        <v>7146</v>
      </c>
      <c r="H124" s="136">
        <v>7149</v>
      </c>
      <c r="I124" s="136">
        <v>7150</v>
      </c>
      <c r="J124" s="136">
        <v>7162</v>
      </c>
      <c r="K124" s="136">
        <v>7144</v>
      </c>
      <c r="L124" s="136">
        <v>7231</v>
      </c>
      <c r="M124" s="136">
        <v>7235</v>
      </c>
      <c r="N124" s="136">
        <v>7236</v>
      </c>
      <c r="O124" s="136">
        <v>7236</v>
      </c>
      <c r="P124" s="136">
        <v>7258</v>
      </c>
      <c r="Q124" s="136">
        <v>7201920</v>
      </c>
    </row>
    <row r="125" spans="1:17" x14ac:dyDescent="0.25">
      <c r="A125" s="134" t="s">
        <v>3359</v>
      </c>
      <c r="B125" s="134" t="s">
        <v>3366</v>
      </c>
      <c r="C125" s="134" t="s">
        <v>1658</v>
      </c>
      <c r="D125" s="136">
        <v>7639</v>
      </c>
      <c r="E125" s="136">
        <v>7639</v>
      </c>
      <c r="F125" s="136">
        <v>7639</v>
      </c>
      <c r="G125" s="136">
        <v>7639</v>
      </c>
      <c r="H125" s="136">
        <v>7639</v>
      </c>
      <c r="I125" s="136">
        <v>7639</v>
      </c>
      <c r="J125" s="136">
        <v>7639</v>
      </c>
      <c r="K125" s="136">
        <v>7639</v>
      </c>
      <c r="L125" s="136">
        <v>7639</v>
      </c>
      <c r="M125" s="136">
        <v>7639</v>
      </c>
      <c r="N125" s="136">
        <v>7639</v>
      </c>
      <c r="O125" s="136">
        <v>7639</v>
      </c>
      <c r="P125" s="136">
        <v>7639</v>
      </c>
      <c r="Q125" s="136">
        <v>7639006</v>
      </c>
    </row>
    <row r="126" spans="1:17" x14ac:dyDescent="0.25">
      <c r="A126" s="134" t="s">
        <v>3359</v>
      </c>
      <c r="B126" s="134" t="s">
        <v>3367</v>
      </c>
      <c r="C126" s="134" t="s">
        <v>1658</v>
      </c>
      <c r="D126" s="136">
        <v>0</v>
      </c>
      <c r="E126" s="136">
        <v>0</v>
      </c>
      <c r="F126" s="136">
        <v>0</v>
      </c>
      <c r="G126" s="136">
        <v>0</v>
      </c>
      <c r="H126" s="136">
        <v>0</v>
      </c>
      <c r="I126" s="136">
        <v>0</v>
      </c>
      <c r="J126" s="136">
        <v>0</v>
      </c>
      <c r="K126" s="136">
        <v>0</v>
      </c>
      <c r="L126" s="136">
        <v>0</v>
      </c>
      <c r="M126" s="136">
        <v>0</v>
      </c>
      <c r="N126" s="136">
        <v>0</v>
      </c>
      <c r="O126" s="136">
        <v>0</v>
      </c>
      <c r="P126" s="136">
        <v>0</v>
      </c>
      <c r="Q126" s="136">
        <v>0</v>
      </c>
    </row>
    <row r="127" spans="1:17" x14ac:dyDescent="0.25">
      <c r="A127" s="134" t="s">
        <v>3359</v>
      </c>
      <c r="B127" s="134" t="s">
        <v>3368</v>
      </c>
      <c r="C127" s="134" t="s">
        <v>1658</v>
      </c>
      <c r="D127" s="136">
        <v>6911</v>
      </c>
      <c r="E127" s="136">
        <v>6465</v>
      </c>
      <c r="F127" s="136">
        <v>6466</v>
      </c>
      <c r="G127" s="136">
        <v>6467</v>
      </c>
      <c r="H127" s="136">
        <v>6470</v>
      </c>
      <c r="I127" s="136">
        <v>6471</v>
      </c>
      <c r="J127" s="136">
        <v>6483</v>
      </c>
      <c r="K127" s="136">
        <v>6465</v>
      </c>
      <c r="L127" s="136">
        <v>6552</v>
      </c>
      <c r="M127" s="136">
        <v>6556</v>
      </c>
      <c r="N127" s="136">
        <v>6556</v>
      </c>
      <c r="O127" s="136">
        <v>6556</v>
      </c>
      <c r="P127" s="136">
        <v>6568</v>
      </c>
      <c r="Q127" s="136">
        <v>6520403</v>
      </c>
    </row>
    <row r="128" spans="1:17" x14ac:dyDescent="0.25">
      <c r="A128" s="134" t="s">
        <v>3359</v>
      </c>
      <c r="B128" s="134" t="s">
        <v>3369</v>
      </c>
      <c r="C128" s="134" t="s">
        <v>1658</v>
      </c>
      <c r="D128" s="136">
        <v>0</v>
      </c>
      <c r="E128" s="136">
        <v>0</v>
      </c>
      <c r="F128" s="136">
        <v>0</v>
      </c>
      <c r="G128" s="136">
        <v>0</v>
      </c>
      <c r="H128" s="136">
        <v>0</v>
      </c>
      <c r="I128" s="136">
        <v>0</v>
      </c>
      <c r="J128" s="136">
        <v>0</v>
      </c>
      <c r="K128" s="136">
        <v>0</v>
      </c>
      <c r="L128" s="136">
        <v>0</v>
      </c>
      <c r="M128" s="136">
        <v>0</v>
      </c>
      <c r="N128" s="136">
        <v>0</v>
      </c>
      <c r="O128" s="136">
        <v>0</v>
      </c>
      <c r="P128" s="136">
        <v>0</v>
      </c>
      <c r="Q128" s="136">
        <v>0</v>
      </c>
    </row>
    <row r="129" spans="1:17" x14ac:dyDescent="0.25">
      <c r="A129" s="134" t="s">
        <v>3359</v>
      </c>
      <c r="B129" s="134" t="s">
        <v>3370</v>
      </c>
      <c r="C129" s="134" t="s">
        <v>1658</v>
      </c>
      <c r="D129" s="136">
        <v>0</v>
      </c>
      <c r="E129" s="136">
        <v>0</v>
      </c>
      <c r="F129" s="136">
        <v>0</v>
      </c>
      <c r="G129" s="136">
        <v>0</v>
      </c>
      <c r="H129" s="136">
        <v>0</v>
      </c>
      <c r="I129" s="136">
        <v>0</v>
      </c>
      <c r="J129" s="136">
        <v>0</v>
      </c>
      <c r="K129" s="136">
        <v>0</v>
      </c>
      <c r="L129" s="136">
        <v>0</v>
      </c>
      <c r="M129" s="136">
        <v>0</v>
      </c>
      <c r="N129" s="136">
        <v>0</v>
      </c>
      <c r="O129" s="136">
        <v>0</v>
      </c>
      <c r="P129" s="136">
        <v>0</v>
      </c>
      <c r="Q129" s="136">
        <v>0</v>
      </c>
    </row>
    <row r="130" spans="1:17" x14ac:dyDescent="0.25">
      <c r="A130" s="134" t="s">
        <v>3359</v>
      </c>
      <c r="B130" s="134" t="s">
        <v>3371</v>
      </c>
      <c r="C130" s="134" t="s">
        <v>1658</v>
      </c>
      <c r="D130" s="136">
        <v>0</v>
      </c>
      <c r="E130" s="136">
        <v>0</v>
      </c>
      <c r="F130" s="136">
        <v>0</v>
      </c>
      <c r="G130" s="136">
        <v>0</v>
      </c>
      <c r="H130" s="136">
        <v>0</v>
      </c>
      <c r="I130" s="136">
        <v>0</v>
      </c>
      <c r="J130" s="136">
        <v>0</v>
      </c>
      <c r="K130" s="136">
        <v>0</v>
      </c>
      <c r="L130" s="136">
        <v>0</v>
      </c>
      <c r="M130" s="136">
        <v>0</v>
      </c>
      <c r="N130" s="136">
        <v>0</v>
      </c>
      <c r="O130" s="136">
        <v>0</v>
      </c>
      <c r="P130" s="136">
        <v>0</v>
      </c>
      <c r="Q130" s="136">
        <v>0</v>
      </c>
    </row>
    <row r="131" spans="1:17" x14ac:dyDescent="0.25">
      <c r="A131" s="134" t="s">
        <v>3359</v>
      </c>
      <c r="B131" s="134" t="s">
        <v>3372</v>
      </c>
      <c r="C131" s="134" t="s">
        <v>1658</v>
      </c>
      <c r="D131" s="136">
        <v>1679</v>
      </c>
      <c r="E131" s="136">
        <v>1679</v>
      </c>
      <c r="F131" s="136">
        <v>1679</v>
      </c>
      <c r="G131" s="136">
        <v>1679</v>
      </c>
      <c r="H131" s="136">
        <v>1679</v>
      </c>
      <c r="I131" s="136">
        <v>1679</v>
      </c>
      <c r="J131" s="136">
        <v>1679</v>
      </c>
      <c r="K131" s="136">
        <v>1679</v>
      </c>
      <c r="L131" s="136">
        <v>1679</v>
      </c>
      <c r="M131" s="136">
        <v>1679</v>
      </c>
      <c r="N131" s="136">
        <v>1679</v>
      </c>
      <c r="O131" s="136">
        <v>1679</v>
      </c>
      <c r="P131" s="136">
        <v>1679</v>
      </c>
      <c r="Q131" s="136">
        <v>1678559</v>
      </c>
    </row>
    <row r="132" spans="1:17" x14ac:dyDescent="0.25">
      <c r="A132" s="134" t="s">
        <v>3359</v>
      </c>
      <c r="B132" s="134" t="s">
        <v>3373</v>
      </c>
      <c r="C132" s="134" t="s">
        <v>1658</v>
      </c>
      <c r="D132" s="136">
        <v>0</v>
      </c>
      <c r="E132" s="136">
        <v>0</v>
      </c>
      <c r="F132" s="136">
        <v>0</v>
      </c>
      <c r="G132" s="136">
        <v>0</v>
      </c>
      <c r="H132" s="136">
        <v>0</v>
      </c>
      <c r="I132" s="136">
        <v>0</v>
      </c>
      <c r="J132" s="136">
        <v>0</v>
      </c>
      <c r="K132" s="136">
        <v>0</v>
      </c>
      <c r="L132" s="136">
        <v>0</v>
      </c>
      <c r="M132" s="136">
        <v>0</v>
      </c>
      <c r="N132" s="136">
        <v>0</v>
      </c>
      <c r="O132" s="136">
        <v>0</v>
      </c>
      <c r="P132" s="136">
        <v>0</v>
      </c>
      <c r="Q132" s="136">
        <v>0</v>
      </c>
    </row>
    <row r="133" spans="1:17" x14ac:dyDescent="0.25">
      <c r="A133" s="134" t="s">
        <v>3359</v>
      </c>
      <c r="B133" s="134" t="s">
        <v>3374</v>
      </c>
      <c r="C133" s="134" t="s">
        <v>1658</v>
      </c>
      <c r="D133" s="136">
        <v>1412</v>
      </c>
      <c r="E133" s="136">
        <v>1412</v>
      </c>
      <c r="F133" s="136">
        <v>1412</v>
      </c>
      <c r="G133" s="136">
        <v>1412</v>
      </c>
      <c r="H133" s="136">
        <v>1412</v>
      </c>
      <c r="I133" s="136">
        <v>1412</v>
      </c>
      <c r="J133" s="136">
        <v>1412</v>
      </c>
      <c r="K133" s="136">
        <v>1412</v>
      </c>
      <c r="L133" s="136">
        <v>1412</v>
      </c>
      <c r="M133" s="136">
        <v>1412</v>
      </c>
      <c r="N133" s="136">
        <v>1412</v>
      </c>
      <c r="O133" s="136">
        <v>1412</v>
      </c>
      <c r="P133" s="136">
        <v>1412</v>
      </c>
      <c r="Q133" s="136">
        <v>1412095</v>
      </c>
    </row>
    <row r="134" spans="1:17" x14ac:dyDescent="0.25">
      <c r="A134" s="134" t="s">
        <v>3359</v>
      </c>
      <c r="B134" s="134" t="s">
        <v>3375</v>
      </c>
      <c r="C134" s="134" t="s">
        <v>1658</v>
      </c>
      <c r="D134" s="136">
        <v>0</v>
      </c>
      <c r="E134" s="136">
        <v>0</v>
      </c>
      <c r="F134" s="136">
        <v>0</v>
      </c>
      <c r="G134" s="136">
        <v>0</v>
      </c>
      <c r="H134" s="136">
        <v>0</v>
      </c>
      <c r="I134" s="136">
        <v>0</v>
      </c>
      <c r="J134" s="136">
        <v>0</v>
      </c>
      <c r="K134" s="136">
        <v>0</v>
      </c>
      <c r="L134" s="136">
        <v>0</v>
      </c>
      <c r="M134" s="136">
        <v>0</v>
      </c>
      <c r="N134" s="136">
        <v>0</v>
      </c>
      <c r="O134" s="136">
        <v>0</v>
      </c>
      <c r="P134" s="136">
        <v>0</v>
      </c>
      <c r="Q134" s="136">
        <v>0</v>
      </c>
    </row>
    <row r="135" spans="1:17" x14ac:dyDescent="0.25">
      <c r="A135" s="134" t="s">
        <v>3359</v>
      </c>
      <c r="B135" s="134" t="s">
        <v>3376</v>
      </c>
      <c r="C135" s="134" t="s">
        <v>1658</v>
      </c>
      <c r="D135" s="136">
        <v>962</v>
      </c>
      <c r="E135" s="136">
        <v>962</v>
      </c>
      <c r="F135" s="136">
        <v>962</v>
      </c>
      <c r="G135" s="136">
        <v>962</v>
      </c>
      <c r="H135" s="136">
        <v>962</v>
      </c>
      <c r="I135" s="136">
        <v>962</v>
      </c>
      <c r="J135" s="136">
        <v>962</v>
      </c>
      <c r="K135" s="136">
        <v>962</v>
      </c>
      <c r="L135" s="136">
        <v>962</v>
      </c>
      <c r="M135" s="136">
        <v>962</v>
      </c>
      <c r="N135" s="136">
        <v>962</v>
      </c>
      <c r="O135" s="136">
        <v>962</v>
      </c>
      <c r="P135" s="136">
        <v>962</v>
      </c>
      <c r="Q135" s="136">
        <v>962487</v>
      </c>
    </row>
    <row r="136" spans="1:17" x14ac:dyDescent="0.25">
      <c r="A136" s="134" t="s">
        <v>3359</v>
      </c>
      <c r="B136" s="134" t="s">
        <v>3377</v>
      </c>
      <c r="C136" s="134" t="s">
        <v>1658</v>
      </c>
      <c r="D136" s="136">
        <v>0</v>
      </c>
      <c r="E136" s="136">
        <v>0</v>
      </c>
      <c r="F136" s="136">
        <v>0</v>
      </c>
      <c r="G136" s="136">
        <v>0</v>
      </c>
      <c r="H136" s="136">
        <v>0</v>
      </c>
      <c r="I136" s="136">
        <v>0</v>
      </c>
      <c r="J136" s="136">
        <v>0</v>
      </c>
      <c r="K136" s="136">
        <v>0</v>
      </c>
      <c r="L136" s="136">
        <v>0</v>
      </c>
      <c r="M136" s="136">
        <v>0</v>
      </c>
      <c r="N136" s="136">
        <v>0</v>
      </c>
      <c r="O136" s="136">
        <v>0</v>
      </c>
      <c r="P136" s="136">
        <v>0</v>
      </c>
      <c r="Q136" s="136">
        <v>0</v>
      </c>
    </row>
    <row r="137" spans="1:17" x14ac:dyDescent="0.25">
      <c r="A137" s="134" t="s">
        <v>3359</v>
      </c>
      <c r="B137" s="134" t="s">
        <v>3378</v>
      </c>
      <c r="C137" s="134" t="s">
        <v>1658</v>
      </c>
      <c r="D137" s="136">
        <v>0</v>
      </c>
      <c r="E137" s="136">
        <v>0</v>
      </c>
      <c r="F137" s="136">
        <v>0</v>
      </c>
      <c r="G137" s="136">
        <v>0</v>
      </c>
      <c r="H137" s="136">
        <v>0</v>
      </c>
      <c r="I137" s="136">
        <v>0</v>
      </c>
      <c r="J137" s="136">
        <v>0</v>
      </c>
      <c r="K137" s="136">
        <v>0</v>
      </c>
      <c r="L137" s="136">
        <v>0</v>
      </c>
      <c r="M137" s="136">
        <v>0</v>
      </c>
      <c r="N137" s="136">
        <v>0</v>
      </c>
      <c r="O137" s="136">
        <v>0</v>
      </c>
      <c r="P137" s="136">
        <v>0</v>
      </c>
      <c r="Q137" s="136">
        <v>0</v>
      </c>
    </row>
    <row r="138" spans="1:17" x14ac:dyDescent="0.25">
      <c r="A138" s="134" t="s">
        <v>3359</v>
      </c>
      <c r="B138" s="134" t="s">
        <v>3379</v>
      </c>
      <c r="C138" s="134" t="s">
        <v>1658</v>
      </c>
      <c r="D138" s="136">
        <v>0</v>
      </c>
      <c r="E138" s="136">
        <v>0</v>
      </c>
      <c r="F138" s="136">
        <v>0</v>
      </c>
      <c r="G138" s="136">
        <v>0</v>
      </c>
      <c r="H138" s="136">
        <v>0</v>
      </c>
      <c r="I138" s="136">
        <v>0</v>
      </c>
      <c r="J138" s="136">
        <v>0</v>
      </c>
      <c r="K138" s="136">
        <v>0</v>
      </c>
      <c r="L138" s="136">
        <v>0</v>
      </c>
      <c r="M138" s="136">
        <v>0</v>
      </c>
      <c r="N138" s="136">
        <v>0</v>
      </c>
      <c r="O138" s="136">
        <v>0</v>
      </c>
      <c r="P138" s="136">
        <v>0</v>
      </c>
      <c r="Q138" s="136">
        <v>0</v>
      </c>
    </row>
    <row r="139" spans="1:17" x14ac:dyDescent="0.25">
      <c r="A139" s="134" t="s">
        <v>3359</v>
      </c>
      <c r="B139" s="134" t="s">
        <v>3380</v>
      </c>
      <c r="C139" s="134" t="s">
        <v>1658</v>
      </c>
      <c r="D139" s="136">
        <v>7301</v>
      </c>
      <c r="E139" s="136">
        <v>7301</v>
      </c>
      <c r="F139" s="136">
        <v>7301</v>
      </c>
      <c r="G139" s="136">
        <v>7301</v>
      </c>
      <c r="H139" s="136">
        <v>7301</v>
      </c>
      <c r="I139" s="136">
        <v>7301</v>
      </c>
      <c r="J139" s="136">
        <v>7301</v>
      </c>
      <c r="K139" s="136">
        <v>7301</v>
      </c>
      <c r="L139" s="136">
        <v>7301</v>
      </c>
      <c r="M139" s="136">
        <v>7301</v>
      </c>
      <c r="N139" s="136">
        <v>7301</v>
      </c>
      <c r="O139" s="136">
        <v>7301</v>
      </c>
      <c r="P139" s="136">
        <v>7301</v>
      </c>
      <c r="Q139" s="136">
        <v>7300879</v>
      </c>
    </row>
    <row r="140" spans="1:17" x14ac:dyDescent="0.25">
      <c r="A140" s="134" t="s">
        <v>3359</v>
      </c>
      <c r="B140" s="134" t="s">
        <v>3381</v>
      </c>
      <c r="C140" s="134" t="s">
        <v>1658</v>
      </c>
      <c r="D140" s="136">
        <v>0</v>
      </c>
      <c r="E140" s="136">
        <v>0</v>
      </c>
      <c r="F140" s="136">
        <v>0</v>
      </c>
      <c r="G140" s="136">
        <v>0</v>
      </c>
      <c r="H140" s="136">
        <v>0</v>
      </c>
      <c r="I140" s="136">
        <v>0</v>
      </c>
      <c r="J140" s="136">
        <v>0</v>
      </c>
      <c r="K140" s="136">
        <v>0</v>
      </c>
      <c r="L140" s="136">
        <v>0</v>
      </c>
      <c r="M140" s="136">
        <v>0</v>
      </c>
      <c r="N140" s="136">
        <v>0</v>
      </c>
      <c r="O140" s="136">
        <v>0</v>
      </c>
      <c r="P140" s="136">
        <v>0</v>
      </c>
      <c r="Q140" s="136">
        <v>0</v>
      </c>
    </row>
    <row r="141" spans="1:17" x14ac:dyDescent="0.25">
      <c r="A141" s="134" t="s">
        <v>3359</v>
      </c>
      <c r="B141" s="134" t="s">
        <v>3382</v>
      </c>
      <c r="C141" s="134" t="s">
        <v>1658</v>
      </c>
      <c r="D141" s="136">
        <v>0</v>
      </c>
      <c r="E141" s="136">
        <v>0</v>
      </c>
      <c r="F141" s="136">
        <v>0</v>
      </c>
      <c r="G141" s="136">
        <v>0</v>
      </c>
      <c r="H141" s="136">
        <v>0</v>
      </c>
      <c r="I141" s="136">
        <v>0</v>
      </c>
      <c r="J141" s="136">
        <v>0</v>
      </c>
      <c r="K141" s="136">
        <v>0</v>
      </c>
      <c r="L141" s="136">
        <v>0</v>
      </c>
      <c r="M141" s="136">
        <v>0</v>
      </c>
      <c r="N141" s="136">
        <v>0</v>
      </c>
      <c r="O141" s="136">
        <v>0</v>
      </c>
      <c r="P141" s="136">
        <v>0</v>
      </c>
      <c r="Q141" s="136">
        <v>0</v>
      </c>
    </row>
    <row r="142" spans="1:17" x14ac:dyDescent="0.25">
      <c r="A142" s="134" t="s">
        <v>3359</v>
      </c>
      <c r="B142" s="134" t="s">
        <v>3383</v>
      </c>
      <c r="C142" s="134" t="s">
        <v>1658</v>
      </c>
      <c r="D142" s="136">
        <v>2200</v>
      </c>
      <c r="E142" s="136">
        <v>2200</v>
      </c>
      <c r="F142" s="136">
        <v>2200</v>
      </c>
      <c r="G142" s="136">
        <v>2200</v>
      </c>
      <c r="H142" s="136">
        <v>2200</v>
      </c>
      <c r="I142" s="136">
        <v>2200</v>
      </c>
      <c r="J142" s="136">
        <v>2200</v>
      </c>
      <c r="K142" s="136">
        <v>2200</v>
      </c>
      <c r="L142" s="136">
        <v>2200</v>
      </c>
      <c r="M142" s="136">
        <v>2200</v>
      </c>
      <c r="N142" s="136">
        <v>2200</v>
      </c>
      <c r="O142" s="136">
        <v>2200</v>
      </c>
      <c r="P142" s="136">
        <v>2200</v>
      </c>
      <c r="Q142" s="136">
        <v>2199936</v>
      </c>
    </row>
    <row r="143" spans="1:17" x14ac:dyDescent="0.25">
      <c r="A143" s="134" t="s">
        <v>3359</v>
      </c>
      <c r="B143" s="134" t="s">
        <v>3384</v>
      </c>
      <c r="C143" s="134" t="s">
        <v>1658</v>
      </c>
      <c r="D143" s="136">
        <v>0</v>
      </c>
      <c r="E143" s="136">
        <v>0</v>
      </c>
      <c r="F143" s="136">
        <v>0</v>
      </c>
      <c r="G143" s="136">
        <v>0</v>
      </c>
      <c r="H143" s="136">
        <v>0</v>
      </c>
      <c r="I143" s="136">
        <v>0</v>
      </c>
      <c r="J143" s="136">
        <v>0</v>
      </c>
      <c r="K143" s="136">
        <v>0</v>
      </c>
      <c r="L143" s="136">
        <v>0</v>
      </c>
      <c r="M143" s="136">
        <v>0</v>
      </c>
      <c r="N143" s="136">
        <v>0</v>
      </c>
      <c r="O143" s="136">
        <v>0</v>
      </c>
      <c r="P143" s="136">
        <v>0</v>
      </c>
      <c r="Q143" s="136">
        <v>0</v>
      </c>
    </row>
    <row r="144" spans="1:17" x14ac:dyDescent="0.25">
      <c r="A144" s="134" t="s">
        <v>3359</v>
      </c>
      <c r="B144" s="134" t="s">
        <v>3385</v>
      </c>
      <c r="C144" s="134" t="s">
        <v>1658</v>
      </c>
      <c r="D144" s="136">
        <v>0</v>
      </c>
      <c r="E144" s="136">
        <v>0</v>
      </c>
      <c r="F144" s="136">
        <v>0</v>
      </c>
      <c r="G144" s="136">
        <v>0</v>
      </c>
      <c r="H144" s="136">
        <v>0</v>
      </c>
      <c r="I144" s="136">
        <v>0</v>
      </c>
      <c r="J144" s="136">
        <v>0</v>
      </c>
      <c r="K144" s="136">
        <v>0</v>
      </c>
      <c r="L144" s="136">
        <v>0</v>
      </c>
      <c r="M144" s="136">
        <v>0</v>
      </c>
      <c r="N144" s="136">
        <v>0</v>
      </c>
      <c r="O144" s="136">
        <v>0</v>
      </c>
      <c r="P144" s="136">
        <v>0</v>
      </c>
      <c r="Q144" s="136">
        <v>0</v>
      </c>
    </row>
    <row r="145" spans="1:17" x14ac:dyDescent="0.25">
      <c r="A145" s="134" t="s">
        <v>3359</v>
      </c>
      <c r="B145" s="134" t="s">
        <v>3386</v>
      </c>
      <c r="C145" s="134" t="s">
        <v>1658</v>
      </c>
      <c r="D145" s="136">
        <v>10</v>
      </c>
      <c r="E145" s="136">
        <v>10</v>
      </c>
      <c r="F145" s="136">
        <v>10</v>
      </c>
      <c r="G145" s="136">
        <v>10</v>
      </c>
      <c r="H145" s="136">
        <v>10</v>
      </c>
      <c r="I145" s="136">
        <v>10</v>
      </c>
      <c r="J145" s="136">
        <v>10</v>
      </c>
      <c r="K145" s="136">
        <v>10</v>
      </c>
      <c r="L145" s="136">
        <v>10</v>
      </c>
      <c r="M145" s="136">
        <v>10</v>
      </c>
      <c r="N145" s="136">
        <v>78</v>
      </c>
      <c r="O145" s="136">
        <v>78</v>
      </c>
      <c r="P145" s="136">
        <v>78</v>
      </c>
      <c r="Q145" s="136">
        <v>24064</v>
      </c>
    </row>
    <row r="146" spans="1:17" x14ac:dyDescent="0.25">
      <c r="A146" s="134" t="s">
        <v>3359</v>
      </c>
      <c r="B146" s="134" t="s">
        <v>3387</v>
      </c>
      <c r="C146" s="134" t="s">
        <v>1658</v>
      </c>
      <c r="D146" s="136">
        <v>660</v>
      </c>
      <c r="E146" s="136">
        <v>660</v>
      </c>
      <c r="F146" s="136">
        <v>660</v>
      </c>
      <c r="G146" s="136">
        <v>660</v>
      </c>
      <c r="H146" s="136">
        <v>660</v>
      </c>
      <c r="I146" s="136">
        <v>660</v>
      </c>
      <c r="J146" s="136">
        <v>660</v>
      </c>
      <c r="K146" s="136">
        <v>660</v>
      </c>
      <c r="L146" s="136">
        <v>660</v>
      </c>
      <c r="M146" s="136">
        <v>660</v>
      </c>
      <c r="N146" s="136">
        <v>660</v>
      </c>
      <c r="O146" s="136">
        <v>660</v>
      </c>
      <c r="P146" s="136">
        <v>660</v>
      </c>
      <c r="Q146" s="136">
        <v>660424</v>
      </c>
    </row>
    <row r="147" spans="1:17" x14ac:dyDescent="0.25">
      <c r="A147" s="134" t="s">
        <v>3359</v>
      </c>
      <c r="B147" s="134" t="s">
        <v>3388</v>
      </c>
      <c r="C147" s="134" t="s">
        <v>1658</v>
      </c>
      <c r="D147" s="136">
        <v>0</v>
      </c>
      <c r="E147" s="136">
        <v>0</v>
      </c>
      <c r="F147" s="136">
        <v>0</v>
      </c>
      <c r="G147" s="136">
        <v>0</v>
      </c>
      <c r="H147" s="136">
        <v>0</v>
      </c>
      <c r="I147" s="136">
        <v>0</v>
      </c>
      <c r="J147" s="136">
        <v>0</v>
      </c>
      <c r="K147" s="136">
        <v>0</v>
      </c>
      <c r="L147" s="136">
        <v>0</v>
      </c>
      <c r="M147" s="136">
        <v>0</v>
      </c>
      <c r="N147" s="136">
        <v>0</v>
      </c>
      <c r="O147" s="136">
        <v>0</v>
      </c>
      <c r="P147" s="136">
        <v>0</v>
      </c>
      <c r="Q147" s="136">
        <v>0</v>
      </c>
    </row>
    <row r="148" spans="1:17" x14ac:dyDescent="0.25">
      <c r="A148" s="134" t="s">
        <v>3359</v>
      </c>
      <c r="B148" s="134" t="s">
        <v>3389</v>
      </c>
      <c r="C148" s="134" t="s">
        <v>1658</v>
      </c>
      <c r="D148" s="136">
        <v>0</v>
      </c>
      <c r="E148" s="136">
        <v>0</v>
      </c>
      <c r="F148" s="136">
        <v>0</v>
      </c>
      <c r="G148" s="136">
        <v>0</v>
      </c>
      <c r="H148" s="136">
        <v>0</v>
      </c>
      <c r="I148" s="136">
        <v>0</v>
      </c>
      <c r="J148" s="136">
        <v>0</v>
      </c>
      <c r="K148" s="136">
        <v>0</v>
      </c>
      <c r="L148" s="136">
        <v>0</v>
      </c>
      <c r="M148" s="136">
        <v>0</v>
      </c>
      <c r="N148" s="136">
        <v>0</v>
      </c>
      <c r="O148" s="136">
        <v>0</v>
      </c>
      <c r="P148" s="136">
        <v>0</v>
      </c>
      <c r="Q148" s="136">
        <v>0</v>
      </c>
    </row>
    <row r="149" spans="1:17" x14ac:dyDescent="0.25">
      <c r="A149" s="134" t="s">
        <v>3359</v>
      </c>
      <c r="B149" s="134" t="s">
        <v>3390</v>
      </c>
      <c r="C149" s="134" t="s">
        <v>1658</v>
      </c>
      <c r="D149" s="136">
        <v>0</v>
      </c>
      <c r="E149" s="136">
        <v>0</v>
      </c>
      <c r="F149" s="136">
        <v>0</v>
      </c>
      <c r="G149" s="136">
        <v>0</v>
      </c>
      <c r="H149" s="136">
        <v>0</v>
      </c>
      <c r="I149" s="136">
        <v>0</v>
      </c>
      <c r="J149" s="136">
        <v>0</v>
      </c>
      <c r="K149" s="136">
        <v>0</v>
      </c>
      <c r="L149" s="136">
        <v>0</v>
      </c>
      <c r="M149" s="136">
        <v>0</v>
      </c>
      <c r="N149" s="136">
        <v>0</v>
      </c>
      <c r="O149" s="136">
        <v>0</v>
      </c>
      <c r="P149" s="136">
        <v>0</v>
      </c>
      <c r="Q149" s="136">
        <v>0</v>
      </c>
    </row>
    <row r="150" spans="1:17" x14ac:dyDescent="0.25">
      <c r="A150" s="134" t="s">
        <v>3391</v>
      </c>
      <c r="B150" s="134" t="s">
        <v>3392</v>
      </c>
      <c r="C150" s="134" t="s">
        <v>1658</v>
      </c>
      <c r="D150" s="136">
        <v>0</v>
      </c>
      <c r="E150" s="136">
        <v>0</v>
      </c>
      <c r="F150" s="136">
        <v>0</v>
      </c>
      <c r="G150" s="136">
        <v>0</v>
      </c>
      <c r="H150" s="136">
        <v>0</v>
      </c>
      <c r="I150" s="136">
        <v>0</v>
      </c>
      <c r="J150" s="136">
        <v>0</v>
      </c>
      <c r="K150" s="136">
        <v>0</v>
      </c>
      <c r="L150" s="136">
        <v>0</v>
      </c>
      <c r="M150" s="136">
        <v>0</v>
      </c>
      <c r="N150" s="136">
        <v>0</v>
      </c>
      <c r="O150" s="136">
        <v>0</v>
      </c>
      <c r="P150" s="136">
        <v>0</v>
      </c>
      <c r="Q150" s="136">
        <v>0</v>
      </c>
    </row>
    <row r="151" spans="1:17" x14ac:dyDescent="0.25">
      <c r="A151" s="134" t="s">
        <v>3391</v>
      </c>
      <c r="B151" s="134" t="s">
        <v>3393</v>
      </c>
      <c r="C151" s="134" t="s">
        <v>1658</v>
      </c>
      <c r="D151" s="136">
        <v>989</v>
      </c>
      <c r="E151" s="136">
        <v>989</v>
      </c>
      <c r="F151" s="136">
        <v>989</v>
      </c>
      <c r="G151" s="136">
        <v>989</v>
      </c>
      <c r="H151" s="136">
        <v>989</v>
      </c>
      <c r="I151" s="136">
        <v>989</v>
      </c>
      <c r="J151" s="136">
        <v>989</v>
      </c>
      <c r="K151" s="136">
        <v>989</v>
      </c>
      <c r="L151" s="136">
        <v>989</v>
      </c>
      <c r="M151" s="136">
        <v>989</v>
      </c>
      <c r="N151" s="136">
        <v>989</v>
      </c>
      <c r="O151" s="136">
        <v>989</v>
      </c>
      <c r="P151" s="136">
        <v>987</v>
      </c>
      <c r="Q151" s="136">
        <v>989263</v>
      </c>
    </row>
    <row r="152" spans="1:17" x14ac:dyDescent="0.25">
      <c r="A152" s="134" t="s">
        <v>3391</v>
      </c>
      <c r="B152" s="134" t="s">
        <v>3394</v>
      </c>
      <c r="C152" s="134" t="s">
        <v>1658</v>
      </c>
      <c r="D152" s="136">
        <v>6205</v>
      </c>
      <c r="E152" s="136">
        <v>6205</v>
      </c>
      <c r="F152" s="136">
        <v>6205</v>
      </c>
      <c r="G152" s="136">
        <v>6205</v>
      </c>
      <c r="H152" s="136">
        <v>6205</v>
      </c>
      <c r="I152" s="136">
        <v>6205</v>
      </c>
      <c r="J152" s="136">
        <v>6205</v>
      </c>
      <c r="K152" s="136">
        <v>6205</v>
      </c>
      <c r="L152" s="136">
        <v>6205</v>
      </c>
      <c r="M152" s="136">
        <v>6205</v>
      </c>
      <c r="N152" s="136">
        <v>6205</v>
      </c>
      <c r="O152" s="136">
        <v>6205</v>
      </c>
      <c r="P152" s="136">
        <v>6205</v>
      </c>
      <c r="Q152" s="136">
        <v>6204690</v>
      </c>
    </row>
    <row r="153" spans="1:17" x14ac:dyDescent="0.25">
      <c r="A153" s="134" t="s">
        <v>3391</v>
      </c>
      <c r="B153" s="134" t="s">
        <v>3395</v>
      </c>
      <c r="C153" s="134" t="s">
        <v>1658</v>
      </c>
      <c r="D153" s="136">
        <v>0</v>
      </c>
      <c r="E153" s="136">
        <v>0</v>
      </c>
      <c r="F153" s="136">
        <v>0</v>
      </c>
      <c r="G153" s="136">
        <v>0</v>
      </c>
      <c r="H153" s="136">
        <v>0</v>
      </c>
      <c r="I153" s="136">
        <v>0</v>
      </c>
      <c r="J153" s="136">
        <v>0</v>
      </c>
      <c r="K153" s="136">
        <v>0</v>
      </c>
      <c r="L153" s="136">
        <v>0</v>
      </c>
      <c r="M153" s="136">
        <v>0</v>
      </c>
      <c r="N153" s="136">
        <v>0</v>
      </c>
      <c r="O153" s="136">
        <v>0</v>
      </c>
      <c r="P153" s="136">
        <v>0</v>
      </c>
      <c r="Q153" s="136">
        <v>0</v>
      </c>
    </row>
    <row r="154" spans="1:17" x14ac:dyDescent="0.25">
      <c r="A154" s="134" t="s">
        <v>3391</v>
      </c>
      <c r="B154" s="134" t="s">
        <v>3396</v>
      </c>
      <c r="C154" s="134" t="s">
        <v>1658</v>
      </c>
      <c r="D154" s="136">
        <v>252</v>
      </c>
      <c r="E154" s="136">
        <v>252</v>
      </c>
      <c r="F154" s="136">
        <v>252</v>
      </c>
      <c r="G154" s="136">
        <v>252</v>
      </c>
      <c r="H154" s="136">
        <v>252</v>
      </c>
      <c r="I154" s="136">
        <v>252</v>
      </c>
      <c r="J154" s="136">
        <v>252</v>
      </c>
      <c r="K154" s="136">
        <v>252</v>
      </c>
      <c r="L154" s="136">
        <v>252</v>
      </c>
      <c r="M154" s="136">
        <v>252</v>
      </c>
      <c r="N154" s="136">
        <v>252</v>
      </c>
      <c r="O154" s="136">
        <v>252</v>
      </c>
      <c r="P154" s="136">
        <v>252</v>
      </c>
      <c r="Q154" s="136">
        <v>251534</v>
      </c>
    </row>
    <row r="155" spans="1:17" x14ac:dyDescent="0.25">
      <c r="A155" s="134" t="s">
        <v>3391</v>
      </c>
      <c r="B155" s="134" t="s">
        <v>3397</v>
      </c>
      <c r="C155" s="134" t="s">
        <v>1658</v>
      </c>
      <c r="D155" s="136">
        <v>0</v>
      </c>
      <c r="E155" s="136">
        <v>0</v>
      </c>
      <c r="F155" s="136">
        <v>0</v>
      </c>
      <c r="G155" s="136">
        <v>0</v>
      </c>
      <c r="H155" s="136">
        <v>0</v>
      </c>
      <c r="I155" s="136">
        <v>0</v>
      </c>
      <c r="J155" s="136">
        <v>0</v>
      </c>
      <c r="K155" s="136">
        <v>0</v>
      </c>
      <c r="L155" s="136">
        <v>0</v>
      </c>
      <c r="M155" s="136">
        <v>0</v>
      </c>
      <c r="N155" s="136">
        <v>0</v>
      </c>
      <c r="O155" s="136">
        <v>0</v>
      </c>
      <c r="P155" s="136">
        <v>0</v>
      </c>
      <c r="Q155" s="136">
        <v>0</v>
      </c>
    </row>
    <row r="156" spans="1:17" x14ac:dyDescent="0.25">
      <c r="A156" s="134" t="s">
        <v>3391</v>
      </c>
      <c r="B156" s="134" t="s">
        <v>3398</v>
      </c>
      <c r="C156" s="134" t="s">
        <v>1658</v>
      </c>
      <c r="D156" s="136">
        <v>0</v>
      </c>
      <c r="E156" s="136">
        <v>0</v>
      </c>
      <c r="F156" s="136">
        <v>0</v>
      </c>
      <c r="G156" s="136">
        <v>0</v>
      </c>
      <c r="H156" s="136">
        <v>0</v>
      </c>
      <c r="I156" s="136">
        <v>0</v>
      </c>
      <c r="J156" s="136">
        <v>0</v>
      </c>
      <c r="K156" s="136">
        <v>0</v>
      </c>
      <c r="L156" s="136">
        <v>0</v>
      </c>
      <c r="M156" s="136">
        <v>0</v>
      </c>
      <c r="N156" s="136">
        <v>0</v>
      </c>
      <c r="O156" s="136">
        <v>0</v>
      </c>
      <c r="P156" s="136">
        <v>0</v>
      </c>
      <c r="Q156" s="136">
        <v>0</v>
      </c>
    </row>
    <row r="157" spans="1:17" x14ac:dyDescent="0.25">
      <c r="A157" s="134" t="s">
        <v>3391</v>
      </c>
      <c r="B157" s="134" t="s">
        <v>3399</v>
      </c>
      <c r="C157" s="134" t="s">
        <v>1658</v>
      </c>
      <c r="D157" s="136">
        <v>1120</v>
      </c>
      <c r="E157" s="136">
        <v>1120</v>
      </c>
      <c r="F157" s="136">
        <v>1120</v>
      </c>
      <c r="G157" s="136">
        <v>1120</v>
      </c>
      <c r="H157" s="136">
        <v>1120</v>
      </c>
      <c r="I157" s="136">
        <v>1120</v>
      </c>
      <c r="J157" s="136">
        <v>1120</v>
      </c>
      <c r="K157" s="136">
        <v>1120</v>
      </c>
      <c r="L157" s="136">
        <v>1120</v>
      </c>
      <c r="M157" s="136">
        <v>1120</v>
      </c>
      <c r="N157" s="136">
        <v>1120</v>
      </c>
      <c r="O157" s="136">
        <v>1120</v>
      </c>
      <c r="P157" s="136">
        <v>1117</v>
      </c>
      <c r="Q157" s="136">
        <v>1119700</v>
      </c>
    </row>
    <row r="158" spans="1:17" x14ac:dyDescent="0.25">
      <c r="A158" s="134" t="s">
        <v>3391</v>
      </c>
      <c r="B158" s="134" t="s">
        <v>3400</v>
      </c>
      <c r="C158" s="134" t="s">
        <v>1658</v>
      </c>
      <c r="D158" s="136">
        <v>0</v>
      </c>
      <c r="E158" s="136">
        <v>0</v>
      </c>
      <c r="F158" s="136">
        <v>0</v>
      </c>
      <c r="G158" s="136">
        <v>0</v>
      </c>
      <c r="H158" s="136">
        <v>0</v>
      </c>
      <c r="I158" s="136">
        <v>0</v>
      </c>
      <c r="J158" s="136">
        <v>0</v>
      </c>
      <c r="K158" s="136">
        <v>0</v>
      </c>
      <c r="L158" s="136">
        <v>0</v>
      </c>
      <c r="M158" s="136">
        <v>0</v>
      </c>
      <c r="N158" s="136">
        <v>0</v>
      </c>
      <c r="O158" s="136">
        <v>0</v>
      </c>
      <c r="P158" s="136">
        <v>0</v>
      </c>
      <c r="Q158" s="136">
        <v>0</v>
      </c>
    </row>
    <row r="159" spans="1:17" x14ac:dyDescent="0.25">
      <c r="A159" s="134" t="s">
        <v>3391</v>
      </c>
      <c r="B159" s="134" t="s">
        <v>3401</v>
      </c>
      <c r="C159" s="134" t="s">
        <v>1658</v>
      </c>
      <c r="D159" s="136">
        <v>1076</v>
      </c>
      <c r="E159" s="136">
        <v>1071</v>
      </c>
      <c r="F159" s="136">
        <v>1071</v>
      </c>
      <c r="G159" s="136">
        <v>1071</v>
      </c>
      <c r="H159" s="136">
        <v>1071</v>
      </c>
      <c r="I159" s="136">
        <v>1071</v>
      </c>
      <c r="J159" s="136">
        <v>1071</v>
      </c>
      <c r="K159" s="136">
        <v>1071</v>
      </c>
      <c r="L159" s="136">
        <v>1071</v>
      </c>
      <c r="M159" s="136">
        <v>1071</v>
      </c>
      <c r="N159" s="136">
        <v>1071</v>
      </c>
      <c r="O159" s="136">
        <v>1071</v>
      </c>
      <c r="P159" s="136">
        <v>1070</v>
      </c>
      <c r="Q159" s="136">
        <v>1071298</v>
      </c>
    </row>
    <row r="160" spans="1:17" x14ac:dyDescent="0.25">
      <c r="A160" s="134" t="s">
        <v>3391</v>
      </c>
      <c r="B160" s="134" t="s">
        <v>3402</v>
      </c>
      <c r="C160" s="134" t="s">
        <v>1658</v>
      </c>
      <c r="D160" s="136">
        <v>4326</v>
      </c>
      <c r="E160" s="136">
        <v>4326</v>
      </c>
      <c r="F160" s="136">
        <v>4326</v>
      </c>
      <c r="G160" s="136">
        <v>4326</v>
      </c>
      <c r="H160" s="136">
        <v>4326</v>
      </c>
      <c r="I160" s="136">
        <v>4326</v>
      </c>
      <c r="J160" s="136">
        <v>4326</v>
      </c>
      <c r="K160" s="136">
        <v>4326</v>
      </c>
      <c r="L160" s="136">
        <v>4326</v>
      </c>
      <c r="M160" s="136">
        <v>4326</v>
      </c>
      <c r="N160" s="136">
        <v>4326</v>
      </c>
      <c r="O160" s="136">
        <v>4326</v>
      </c>
      <c r="P160" s="136">
        <v>4326</v>
      </c>
      <c r="Q160" s="136">
        <v>4325615</v>
      </c>
    </row>
    <row r="161" spans="1:17" x14ac:dyDescent="0.25">
      <c r="A161" s="134" t="s">
        <v>3391</v>
      </c>
      <c r="B161" s="134" t="s">
        <v>3403</v>
      </c>
      <c r="C161" s="134" t="s">
        <v>1658</v>
      </c>
      <c r="D161" s="136">
        <v>0</v>
      </c>
      <c r="E161" s="136">
        <v>0</v>
      </c>
      <c r="F161" s="136">
        <v>0</v>
      </c>
      <c r="G161" s="136">
        <v>0</v>
      </c>
      <c r="H161" s="136">
        <v>0</v>
      </c>
      <c r="I161" s="136">
        <v>0</v>
      </c>
      <c r="J161" s="136">
        <v>0</v>
      </c>
      <c r="K161" s="136">
        <v>0</v>
      </c>
      <c r="L161" s="136">
        <v>0</v>
      </c>
      <c r="M161" s="136">
        <v>0</v>
      </c>
      <c r="N161" s="136">
        <v>0</v>
      </c>
      <c r="O161" s="136">
        <v>0</v>
      </c>
      <c r="P161" s="136">
        <v>0</v>
      </c>
      <c r="Q161" s="136">
        <v>0</v>
      </c>
    </row>
    <row r="162" spans="1:17" x14ac:dyDescent="0.25">
      <c r="A162" s="134" t="s">
        <v>3391</v>
      </c>
      <c r="B162" s="134" t="s">
        <v>3404</v>
      </c>
      <c r="C162" s="134" t="s">
        <v>1658</v>
      </c>
      <c r="D162" s="136">
        <v>0</v>
      </c>
      <c r="E162" s="136">
        <v>0</v>
      </c>
      <c r="F162" s="136">
        <v>0</v>
      </c>
      <c r="G162" s="136">
        <v>0</v>
      </c>
      <c r="H162" s="136">
        <v>0</v>
      </c>
      <c r="I162" s="136">
        <v>0</v>
      </c>
      <c r="J162" s="136">
        <v>0</v>
      </c>
      <c r="K162" s="136">
        <v>0</v>
      </c>
      <c r="L162" s="136">
        <v>0</v>
      </c>
      <c r="M162" s="136">
        <v>0</v>
      </c>
      <c r="N162" s="136">
        <v>0</v>
      </c>
      <c r="O162" s="136">
        <v>0</v>
      </c>
      <c r="P162" s="136">
        <v>0</v>
      </c>
      <c r="Q162" s="136">
        <v>0</v>
      </c>
    </row>
    <row r="163" spans="1:17" x14ac:dyDescent="0.25">
      <c r="A163" s="134" t="s">
        <v>3391</v>
      </c>
      <c r="B163" s="134" t="s">
        <v>3405</v>
      </c>
      <c r="C163" s="134" t="s">
        <v>1658</v>
      </c>
      <c r="D163" s="136">
        <v>1197</v>
      </c>
      <c r="E163" s="136">
        <v>1193</v>
      </c>
      <c r="F163" s="136">
        <v>1193</v>
      </c>
      <c r="G163" s="136">
        <v>1193</v>
      </c>
      <c r="H163" s="136">
        <v>1193</v>
      </c>
      <c r="I163" s="136">
        <v>1193</v>
      </c>
      <c r="J163" s="136">
        <v>1193</v>
      </c>
      <c r="K163" s="136">
        <v>1193</v>
      </c>
      <c r="L163" s="136">
        <v>1193</v>
      </c>
      <c r="M163" s="136">
        <v>1193</v>
      </c>
      <c r="N163" s="136">
        <v>1193</v>
      </c>
      <c r="O163" s="136">
        <v>1193</v>
      </c>
      <c r="P163" s="136">
        <v>1192</v>
      </c>
      <c r="Q163" s="136">
        <v>1192988</v>
      </c>
    </row>
    <row r="164" spans="1:17" x14ac:dyDescent="0.25">
      <c r="A164" s="134" t="s">
        <v>3391</v>
      </c>
      <c r="B164" s="134" t="s">
        <v>3406</v>
      </c>
      <c r="C164" s="134" t="s">
        <v>1658</v>
      </c>
      <c r="D164" s="136">
        <v>0</v>
      </c>
      <c r="E164" s="136">
        <v>0</v>
      </c>
      <c r="F164" s="136">
        <v>0</v>
      </c>
      <c r="G164" s="136">
        <v>0</v>
      </c>
      <c r="H164" s="136">
        <v>0</v>
      </c>
      <c r="I164" s="136">
        <v>0</v>
      </c>
      <c r="J164" s="136">
        <v>0</v>
      </c>
      <c r="K164" s="136">
        <v>0</v>
      </c>
      <c r="L164" s="136">
        <v>0</v>
      </c>
      <c r="M164" s="136">
        <v>0</v>
      </c>
      <c r="N164" s="136">
        <v>0</v>
      </c>
      <c r="O164" s="136">
        <v>0</v>
      </c>
      <c r="P164" s="136">
        <v>0</v>
      </c>
      <c r="Q164" s="136">
        <v>0</v>
      </c>
    </row>
    <row r="165" spans="1:17" x14ac:dyDescent="0.25">
      <c r="A165" s="134" t="s">
        <v>3391</v>
      </c>
      <c r="B165" s="134" t="s">
        <v>3407</v>
      </c>
      <c r="C165" s="134" t="s">
        <v>1658</v>
      </c>
      <c r="D165" s="136">
        <v>0</v>
      </c>
      <c r="E165" s="136">
        <v>0</v>
      </c>
      <c r="F165" s="136">
        <v>0</v>
      </c>
      <c r="G165" s="136">
        <v>0</v>
      </c>
      <c r="H165" s="136">
        <v>0</v>
      </c>
      <c r="I165" s="136">
        <v>0</v>
      </c>
      <c r="J165" s="136">
        <v>0</v>
      </c>
      <c r="K165" s="136">
        <v>0</v>
      </c>
      <c r="L165" s="136">
        <v>0</v>
      </c>
      <c r="M165" s="136">
        <v>0</v>
      </c>
      <c r="N165" s="136">
        <v>0</v>
      </c>
      <c r="O165" s="136">
        <v>0</v>
      </c>
      <c r="P165" s="136">
        <v>0</v>
      </c>
      <c r="Q165" s="136">
        <v>0</v>
      </c>
    </row>
    <row r="166" spans="1:17" x14ac:dyDescent="0.25">
      <c r="A166" s="134" t="s">
        <v>3391</v>
      </c>
      <c r="B166" s="134" t="s">
        <v>3408</v>
      </c>
      <c r="C166" s="134" t="s">
        <v>1658</v>
      </c>
      <c r="D166" s="136">
        <v>63</v>
      </c>
      <c r="E166" s="136">
        <v>63</v>
      </c>
      <c r="F166" s="136">
        <v>63</v>
      </c>
      <c r="G166" s="136">
        <v>63</v>
      </c>
      <c r="H166" s="136">
        <v>63</v>
      </c>
      <c r="I166" s="136">
        <v>63</v>
      </c>
      <c r="J166" s="136">
        <v>63</v>
      </c>
      <c r="K166" s="136">
        <v>63</v>
      </c>
      <c r="L166" s="136">
        <v>63</v>
      </c>
      <c r="M166" s="136">
        <v>63</v>
      </c>
      <c r="N166" s="136">
        <v>63</v>
      </c>
      <c r="O166" s="136">
        <v>63</v>
      </c>
      <c r="P166" s="136">
        <v>63</v>
      </c>
      <c r="Q166" s="136">
        <v>62866</v>
      </c>
    </row>
    <row r="167" spans="1:17" x14ac:dyDescent="0.25">
      <c r="A167" s="134" t="s">
        <v>3391</v>
      </c>
      <c r="B167" s="134" t="s">
        <v>3409</v>
      </c>
      <c r="C167" s="134" t="s">
        <v>1658</v>
      </c>
      <c r="D167" s="136">
        <v>0</v>
      </c>
      <c r="E167" s="136">
        <v>0</v>
      </c>
      <c r="F167" s="136">
        <v>0</v>
      </c>
      <c r="G167" s="136">
        <v>0</v>
      </c>
      <c r="H167" s="136">
        <v>0</v>
      </c>
      <c r="I167" s="136">
        <v>0</v>
      </c>
      <c r="J167" s="136">
        <v>0</v>
      </c>
      <c r="K167" s="136">
        <v>0</v>
      </c>
      <c r="L167" s="136">
        <v>0</v>
      </c>
      <c r="M167" s="136">
        <v>0</v>
      </c>
      <c r="N167" s="136">
        <v>0</v>
      </c>
      <c r="O167" s="136">
        <v>0</v>
      </c>
      <c r="P167" s="136">
        <v>0</v>
      </c>
      <c r="Q167" s="136">
        <v>0</v>
      </c>
    </row>
    <row r="168" spans="1:17" x14ac:dyDescent="0.25">
      <c r="A168" s="134" t="s">
        <v>3391</v>
      </c>
      <c r="B168" s="134" t="s">
        <v>3410</v>
      </c>
      <c r="C168" s="134" t="s">
        <v>1658</v>
      </c>
      <c r="D168" s="136">
        <v>336</v>
      </c>
      <c r="E168" s="136">
        <v>336</v>
      </c>
      <c r="F168" s="136">
        <v>336</v>
      </c>
      <c r="G168" s="136">
        <v>336</v>
      </c>
      <c r="H168" s="136">
        <v>336</v>
      </c>
      <c r="I168" s="136">
        <v>336</v>
      </c>
      <c r="J168" s="136">
        <v>336</v>
      </c>
      <c r="K168" s="136">
        <v>336</v>
      </c>
      <c r="L168" s="136">
        <v>336</v>
      </c>
      <c r="M168" s="136">
        <v>336</v>
      </c>
      <c r="N168" s="136">
        <v>336</v>
      </c>
      <c r="O168" s="136">
        <v>336</v>
      </c>
      <c r="P168" s="136">
        <v>336</v>
      </c>
      <c r="Q168" s="136">
        <v>336378</v>
      </c>
    </row>
    <row r="169" spans="1:17" x14ac:dyDescent="0.25">
      <c r="A169" s="134" t="s">
        <v>3391</v>
      </c>
      <c r="B169" s="134" t="s">
        <v>3411</v>
      </c>
      <c r="C169" s="134" t="s">
        <v>1658</v>
      </c>
      <c r="D169" s="136">
        <v>0</v>
      </c>
      <c r="E169" s="136">
        <v>0</v>
      </c>
      <c r="F169" s="136">
        <v>0</v>
      </c>
      <c r="G169" s="136">
        <v>0</v>
      </c>
      <c r="H169" s="136">
        <v>0</v>
      </c>
      <c r="I169" s="136">
        <v>0</v>
      </c>
      <c r="J169" s="136">
        <v>0</v>
      </c>
      <c r="K169" s="136">
        <v>0</v>
      </c>
      <c r="L169" s="136">
        <v>0</v>
      </c>
      <c r="M169" s="136">
        <v>0</v>
      </c>
      <c r="N169" s="136">
        <v>0</v>
      </c>
      <c r="O169" s="136">
        <v>0</v>
      </c>
      <c r="P169" s="136">
        <v>0</v>
      </c>
      <c r="Q169" s="136">
        <v>0</v>
      </c>
    </row>
    <row r="170" spans="1:17" x14ac:dyDescent="0.25">
      <c r="A170" s="134" t="s">
        <v>3391</v>
      </c>
      <c r="B170" s="134" t="s">
        <v>3412</v>
      </c>
      <c r="C170" s="134" t="s">
        <v>1658</v>
      </c>
      <c r="D170" s="136">
        <v>0</v>
      </c>
      <c r="E170" s="136">
        <v>0</v>
      </c>
      <c r="F170" s="136">
        <v>0</v>
      </c>
      <c r="G170" s="136">
        <v>0</v>
      </c>
      <c r="H170" s="136">
        <v>0</v>
      </c>
      <c r="I170" s="136">
        <v>0</v>
      </c>
      <c r="J170" s="136">
        <v>0</v>
      </c>
      <c r="K170" s="136">
        <v>0</v>
      </c>
      <c r="L170" s="136">
        <v>0</v>
      </c>
      <c r="M170" s="136">
        <v>0</v>
      </c>
      <c r="N170" s="136">
        <v>0</v>
      </c>
      <c r="O170" s="136">
        <v>0</v>
      </c>
      <c r="P170" s="136">
        <v>0</v>
      </c>
      <c r="Q170" s="136">
        <v>0</v>
      </c>
    </row>
    <row r="171" spans="1:17" x14ac:dyDescent="0.25">
      <c r="A171" s="134" t="s">
        <v>3391</v>
      </c>
      <c r="B171" s="134" t="s">
        <v>3413</v>
      </c>
      <c r="C171" s="134" t="s">
        <v>1658</v>
      </c>
      <c r="D171" s="136">
        <v>6</v>
      </c>
      <c r="E171" s="136">
        <v>6</v>
      </c>
      <c r="F171" s="136">
        <v>6</v>
      </c>
      <c r="G171" s="136">
        <v>6</v>
      </c>
      <c r="H171" s="136">
        <v>6</v>
      </c>
      <c r="I171" s="136">
        <v>6</v>
      </c>
      <c r="J171" s="136">
        <v>6</v>
      </c>
      <c r="K171" s="136">
        <v>6</v>
      </c>
      <c r="L171" s="136">
        <v>6</v>
      </c>
      <c r="M171" s="136">
        <v>6</v>
      </c>
      <c r="N171" s="136">
        <v>6</v>
      </c>
      <c r="O171" s="136">
        <v>6</v>
      </c>
      <c r="P171" s="136">
        <v>6</v>
      </c>
      <c r="Q171" s="136">
        <v>6163</v>
      </c>
    </row>
    <row r="172" spans="1:17" x14ac:dyDescent="0.25">
      <c r="A172" s="134" t="s">
        <v>3391</v>
      </c>
      <c r="B172" s="134" t="s">
        <v>3414</v>
      </c>
      <c r="C172" s="134" t="s">
        <v>1658</v>
      </c>
      <c r="D172" s="136">
        <v>0</v>
      </c>
      <c r="E172" s="136">
        <v>0</v>
      </c>
      <c r="F172" s="136">
        <v>0</v>
      </c>
      <c r="G172" s="136">
        <v>0</v>
      </c>
      <c r="H172" s="136">
        <v>0</v>
      </c>
      <c r="I172" s="136">
        <v>0</v>
      </c>
      <c r="J172" s="136">
        <v>0</v>
      </c>
      <c r="K172" s="136">
        <v>0</v>
      </c>
      <c r="L172" s="136">
        <v>0</v>
      </c>
      <c r="M172" s="136">
        <v>0</v>
      </c>
      <c r="N172" s="136">
        <v>0</v>
      </c>
      <c r="O172" s="136">
        <v>0</v>
      </c>
      <c r="P172" s="136">
        <v>0</v>
      </c>
      <c r="Q172" s="136">
        <v>0</v>
      </c>
    </row>
    <row r="173" spans="1:17" x14ac:dyDescent="0.25">
      <c r="A173" s="134" t="s">
        <v>3391</v>
      </c>
      <c r="B173" s="134" t="s">
        <v>3415</v>
      </c>
      <c r="C173" s="134" t="s">
        <v>1658</v>
      </c>
      <c r="D173" s="136">
        <v>0</v>
      </c>
      <c r="E173" s="136">
        <v>0</v>
      </c>
      <c r="F173" s="136">
        <v>0</v>
      </c>
      <c r="G173" s="136">
        <v>0</v>
      </c>
      <c r="H173" s="136">
        <v>0</v>
      </c>
      <c r="I173" s="136">
        <v>0</v>
      </c>
      <c r="J173" s="136">
        <v>0</v>
      </c>
      <c r="K173" s="136">
        <v>0</v>
      </c>
      <c r="L173" s="136">
        <v>0</v>
      </c>
      <c r="M173" s="136">
        <v>0</v>
      </c>
      <c r="N173" s="136">
        <v>0</v>
      </c>
      <c r="O173" s="136">
        <v>0</v>
      </c>
      <c r="P173" s="136">
        <v>0</v>
      </c>
      <c r="Q173" s="136">
        <v>0</v>
      </c>
    </row>
    <row r="174" spans="1:17" x14ac:dyDescent="0.25">
      <c r="A174" s="134" t="s">
        <v>3391</v>
      </c>
      <c r="B174" s="134" t="s">
        <v>3416</v>
      </c>
      <c r="C174" s="134" t="s">
        <v>1658</v>
      </c>
      <c r="D174" s="136">
        <v>0</v>
      </c>
      <c r="E174" s="136">
        <v>0</v>
      </c>
      <c r="F174" s="136">
        <v>0</v>
      </c>
      <c r="G174" s="136">
        <v>0</v>
      </c>
      <c r="H174" s="136">
        <v>0</v>
      </c>
      <c r="I174" s="136">
        <v>0</v>
      </c>
      <c r="J174" s="136">
        <v>0</v>
      </c>
      <c r="K174" s="136">
        <v>0</v>
      </c>
      <c r="L174" s="136">
        <v>11</v>
      </c>
      <c r="M174" s="136">
        <v>11</v>
      </c>
      <c r="N174" s="136">
        <v>11</v>
      </c>
      <c r="O174" s="136">
        <v>11</v>
      </c>
      <c r="P174" s="136">
        <v>11</v>
      </c>
      <c r="Q174" s="136">
        <v>4095</v>
      </c>
    </row>
    <row r="175" spans="1:17" x14ac:dyDescent="0.25">
      <c r="A175" s="134" t="s">
        <v>3391</v>
      </c>
      <c r="B175" s="134" t="s">
        <v>3417</v>
      </c>
      <c r="C175" s="134" t="s">
        <v>1658</v>
      </c>
      <c r="D175" s="136">
        <v>153</v>
      </c>
      <c r="E175" s="136">
        <v>153</v>
      </c>
      <c r="F175" s="136">
        <v>153</v>
      </c>
      <c r="G175" s="136">
        <v>153</v>
      </c>
      <c r="H175" s="136">
        <v>153</v>
      </c>
      <c r="I175" s="136">
        <v>153</v>
      </c>
      <c r="J175" s="136">
        <v>153</v>
      </c>
      <c r="K175" s="136">
        <v>153</v>
      </c>
      <c r="L175" s="136">
        <v>153</v>
      </c>
      <c r="M175" s="136">
        <v>153</v>
      </c>
      <c r="N175" s="136">
        <v>153</v>
      </c>
      <c r="O175" s="136">
        <v>153</v>
      </c>
      <c r="P175" s="136">
        <v>153</v>
      </c>
      <c r="Q175" s="136">
        <v>152757</v>
      </c>
    </row>
    <row r="176" spans="1:17" x14ac:dyDescent="0.25">
      <c r="A176" s="134" t="s">
        <v>3391</v>
      </c>
      <c r="B176" s="134" t="s">
        <v>3418</v>
      </c>
      <c r="C176" s="134" t="s">
        <v>1658</v>
      </c>
      <c r="D176" s="136">
        <v>0</v>
      </c>
      <c r="E176" s="136">
        <v>0</v>
      </c>
      <c r="F176" s="136">
        <v>0</v>
      </c>
      <c r="G176" s="136">
        <v>0</v>
      </c>
      <c r="H176" s="136">
        <v>0</v>
      </c>
      <c r="I176" s="136">
        <v>0</v>
      </c>
      <c r="J176" s="136">
        <v>0</v>
      </c>
      <c r="K176" s="136">
        <v>0</v>
      </c>
      <c r="L176" s="136">
        <v>0</v>
      </c>
      <c r="M176" s="136">
        <v>0</v>
      </c>
      <c r="N176" s="136">
        <v>0</v>
      </c>
      <c r="O176" s="136">
        <v>0</v>
      </c>
      <c r="P176" s="136">
        <v>0</v>
      </c>
      <c r="Q176" s="136">
        <v>0</v>
      </c>
    </row>
    <row r="177" spans="1:17" x14ac:dyDescent="0.25">
      <c r="A177" s="134" t="s">
        <v>3391</v>
      </c>
      <c r="B177" s="134" t="s">
        <v>3419</v>
      </c>
      <c r="C177" s="134" t="s">
        <v>1658</v>
      </c>
      <c r="D177" s="136">
        <v>0</v>
      </c>
      <c r="E177" s="136">
        <v>0</v>
      </c>
      <c r="F177" s="136">
        <v>0</v>
      </c>
      <c r="G177" s="136">
        <v>0</v>
      </c>
      <c r="H177" s="136">
        <v>0</v>
      </c>
      <c r="I177" s="136">
        <v>0</v>
      </c>
      <c r="J177" s="136">
        <v>0</v>
      </c>
      <c r="K177" s="136">
        <v>0</v>
      </c>
      <c r="L177" s="136">
        <v>0</v>
      </c>
      <c r="M177" s="136">
        <v>0</v>
      </c>
      <c r="N177" s="136">
        <v>0</v>
      </c>
      <c r="O177" s="136">
        <v>0</v>
      </c>
      <c r="P177" s="136">
        <v>0</v>
      </c>
      <c r="Q177" s="136">
        <v>0</v>
      </c>
    </row>
    <row r="178" spans="1:17" x14ac:dyDescent="0.25">
      <c r="A178" s="134" t="s">
        <v>3391</v>
      </c>
      <c r="B178" s="134" t="s">
        <v>3420</v>
      </c>
      <c r="C178" s="134" t="s">
        <v>1658</v>
      </c>
      <c r="D178" s="136">
        <v>72</v>
      </c>
      <c r="E178" s="136">
        <v>72</v>
      </c>
      <c r="F178" s="136">
        <v>72</v>
      </c>
      <c r="G178" s="136">
        <v>72</v>
      </c>
      <c r="H178" s="136">
        <v>72</v>
      </c>
      <c r="I178" s="136">
        <v>72</v>
      </c>
      <c r="J178" s="136">
        <v>72</v>
      </c>
      <c r="K178" s="136">
        <v>72</v>
      </c>
      <c r="L178" s="136">
        <v>72</v>
      </c>
      <c r="M178" s="136">
        <v>72</v>
      </c>
      <c r="N178" s="136">
        <v>72</v>
      </c>
      <c r="O178" s="136">
        <v>72</v>
      </c>
      <c r="P178" s="136">
        <v>72</v>
      </c>
      <c r="Q178" s="136">
        <v>72067</v>
      </c>
    </row>
    <row r="179" spans="1:17" x14ac:dyDescent="0.25">
      <c r="A179" s="134" t="s">
        <v>3391</v>
      </c>
      <c r="B179" s="134" t="s">
        <v>3421</v>
      </c>
      <c r="C179" s="134" t="s">
        <v>1658</v>
      </c>
      <c r="D179" s="136">
        <v>110</v>
      </c>
      <c r="E179" s="136">
        <v>110</v>
      </c>
      <c r="F179" s="136">
        <v>110</v>
      </c>
      <c r="G179" s="136">
        <v>110</v>
      </c>
      <c r="H179" s="136">
        <v>110</v>
      </c>
      <c r="I179" s="136">
        <v>110</v>
      </c>
      <c r="J179" s="136">
        <v>110</v>
      </c>
      <c r="K179" s="136">
        <v>110</v>
      </c>
      <c r="L179" s="136">
        <v>110</v>
      </c>
      <c r="M179" s="136">
        <v>110</v>
      </c>
      <c r="N179" s="136">
        <v>110</v>
      </c>
      <c r="O179" s="136">
        <v>110</v>
      </c>
      <c r="P179" s="136">
        <v>110</v>
      </c>
      <c r="Q179" s="136">
        <v>110376</v>
      </c>
    </row>
    <row r="180" spans="1:17" x14ac:dyDescent="0.25">
      <c r="A180" s="134" t="s">
        <v>3391</v>
      </c>
      <c r="B180" s="134" t="s">
        <v>3422</v>
      </c>
      <c r="C180" s="134" t="s">
        <v>1658</v>
      </c>
      <c r="D180" s="136">
        <v>0</v>
      </c>
      <c r="E180" s="136">
        <v>0</v>
      </c>
      <c r="F180" s="136">
        <v>0</v>
      </c>
      <c r="G180" s="136">
        <v>0</v>
      </c>
      <c r="H180" s="136">
        <v>0</v>
      </c>
      <c r="I180" s="136">
        <v>0</v>
      </c>
      <c r="J180" s="136">
        <v>0</v>
      </c>
      <c r="K180" s="136">
        <v>0</v>
      </c>
      <c r="L180" s="136">
        <v>0</v>
      </c>
      <c r="M180" s="136">
        <v>0</v>
      </c>
      <c r="N180" s="136">
        <v>0</v>
      </c>
      <c r="O180" s="136">
        <v>0</v>
      </c>
      <c r="P180" s="136">
        <v>0</v>
      </c>
      <c r="Q180" s="136">
        <v>0</v>
      </c>
    </row>
    <row r="181" spans="1:17" x14ac:dyDescent="0.25">
      <c r="A181" s="134" t="s">
        <v>3391</v>
      </c>
      <c r="B181" s="134" t="s">
        <v>3423</v>
      </c>
      <c r="C181" s="134" t="s">
        <v>1658</v>
      </c>
      <c r="D181" s="136">
        <v>0</v>
      </c>
      <c r="E181" s="136">
        <v>0</v>
      </c>
      <c r="F181" s="136">
        <v>0</v>
      </c>
      <c r="G181" s="136">
        <v>0</v>
      </c>
      <c r="H181" s="136">
        <v>0</v>
      </c>
      <c r="I181" s="136">
        <v>0</v>
      </c>
      <c r="J181" s="136">
        <v>0</v>
      </c>
      <c r="K181" s="136">
        <v>0</v>
      </c>
      <c r="L181" s="136">
        <v>0</v>
      </c>
      <c r="M181" s="136">
        <v>0</v>
      </c>
      <c r="N181" s="136">
        <v>0</v>
      </c>
      <c r="O181" s="136">
        <v>0</v>
      </c>
      <c r="P181" s="136">
        <v>0</v>
      </c>
      <c r="Q181" s="136">
        <v>0</v>
      </c>
    </row>
    <row r="182" spans="1:17" x14ac:dyDescent="0.25">
      <c r="A182" s="134" t="s">
        <v>3424</v>
      </c>
      <c r="B182" s="134" t="s">
        <v>3425</v>
      </c>
      <c r="C182" s="134" t="s">
        <v>1658</v>
      </c>
      <c r="D182" s="136">
        <v>253</v>
      </c>
      <c r="E182" s="136">
        <v>253</v>
      </c>
      <c r="F182" s="136">
        <v>253</v>
      </c>
      <c r="G182" s="136">
        <v>253</v>
      </c>
      <c r="H182" s="136">
        <v>253</v>
      </c>
      <c r="I182" s="136">
        <v>253</v>
      </c>
      <c r="J182" s="136">
        <v>253</v>
      </c>
      <c r="K182" s="136">
        <v>253</v>
      </c>
      <c r="L182" s="136">
        <v>253</v>
      </c>
      <c r="M182" s="136">
        <v>253</v>
      </c>
      <c r="N182" s="136">
        <v>253</v>
      </c>
      <c r="O182" s="136">
        <v>253</v>
      </c>
      <c r="P182" s="136">
        <v>253</v>
      </c>
      <c r="Q182" s="136">
        <v>252964</v>
      </c>
    </row>
    <row r="183" spans="1:17" x14ac:dyDescent="0.25">
      <c r="A183" s="134" t="s">
        <v>3424</v>
      </c>
      <c r="B183" s="134" t="s">
        <v>3426</v>
      </c>
      <c r="C183" s="134" t="s">
        <v>1658</v>
      </c>
      <c r="D183" s="136">
        <v>99770</v>
      </c>
      <c r="E183" s="136">
        <v>99770</v>
      </c>
      <c r="F183" s="136">
        <v>99770</v>
      </c>
      <c r="G183" s="136">
        <v>99770</v>
      </c>
      <c r="H183" s="136">
        <v>99770</v>
      </c>
      <c r="I183" s="136">
        <v>99770</v>
      </c>
      <c r="J183" s="136">
        <v>99770</v>
      </c>
      <c r="K183" s="136">
        <v>99770</v>
      </c>
      <c r="L183" s="136">
        <v>99770</v>
      </c>
      <c r="M183" s="136">
        <v>99770</v>
      </c>
      <c r="N183" s="136">
        <v>99770</v>
      </c>
      <c r="O183" s="136">
        <v>99770</v>
      </c>
      <c r="P183" s="136">
        <v>90567</v>
      </c>
      <c r="Q183" s="136">
        <v>99386675</v>
      </c>
    </row>
    <row r="184" spans="1:17" x14ac:dyDescent="0.25">
      <c r="A184" s="134" t="s">
        <v>3427</v>
      </c>
      <c r="B184" s="134" t="s">
        <v>3428</v>
      </c>
      <c r="C184" s="134" t="s">
        <v>1660</v>
      </c>
      <c r="D184" s="136">
        <v>27</v>
      </c>
      <c r="E184" s="136">
        <v>10</v>
      </c>
      <c r="F184" s="136">
        <v>10</v>
      </c>
      <c r="G184" s="136">
        <v>10</v>
      </c>
      <c r="H184" s="136">
        <v>10</v>
      </c>
      <c r="I184" s="136">
        <v>10</v>
      </c>
      <c r="J184" s="136">
        <v>10</v>
      </c>
      <c r="K184" s="136">
        <v>10</v>
      </c>
      <c r="L184" s="136">
        <v>10</v>
      </c>
      <c r="M184" s="136">
        <v>10</v>
      </c>
      <c r="N184" s="136">
        <v>10</v>
      </c>
      <c r="O184" s="136">
        <v>10</v>
      </c>
      <c r="P184" s="136">
        <v>10</v>
      </c>
      <c r="Q184" s="136">
        <v>10543</v>
      </c>
    </row>
    <row r="185" spans="1:17" x14ac:dyDescent="0.25">
      <c r="A185" s="134" t="s">
        <v>3427</v>
      </c>
      <c r="B185" s="134" t="s">
        <v>3429</v>
      </c>
      <c r="C185" s="134" t="s">
        <v>1660</v>
      </c>
      <c r="D185" s="136">
        <v>0</v>
      </c>
      <c r="E185" s="136">
        <v>0</v>
      </c>
      <c r="F185" s="136">
        <v>0</v>
      </c>
      <c r="G185" s="136">
        <v>0</v>
      </c>
      <c r="H185" s="136">
        <v>0</v>
      </c>
      <c r="I185" s="136">
        <v>0</v>
      </c>
      <c r="J185" s="136">
        <v>0</v>
      </c>
      <c r="K185" s="136">
        <v>0</v>
      </c>
      <c r="L185" s="136">
        <v>0</v>
      </c>
      <c r="M185" s="136">
        <v>0</v>
      </c>
      <c r="N185" s="136">
        <v>0</v>
      </c>
      <c r="O185" s="136">
        <v>0</v>
      </c>
      <c r="P185" s="136">
        <v>0</v>
      </c>
      <c r="Q185" s="136">
        <v>0</v>
      </c>
    </row>
    <row r="186" spans="1:17" x14ac:dyDescent="0.25">
      <c r="A186" s="134" t="s">
        <v>3427</v>
      </c>
      <c r="B186" s="134" t="s">
        <v>3430</v>
      </c>
      <c r="C186" s="134" t="s">
        <v>1660</v>
      </c>
      <c r="D186" s="136">
        <v>4314</v>
      </c>
      <c r="E186" s="136">
        <v>4389</v>
      </c>
      <c r="F186" s="136">
        <v>4390</v>
      </c>
      <c r="G186" s="136">
        <v>4390</v>
      </c>
      <c r="H186" s="136">
        <v>4390</v>
      </c>
      <c r="I186" s="136">
        <v>4390</v>
      </c>
      <c r="J186" s="136">
        <v>4390</v>
      </c>
      <c r="K186" s="136">
        <v>4390</v>
      </c>
      <c r="L186" s="136">
        <v>4390</v>
      </c>
      <c r="M186" s="136">
        <v>4390</v>
      </c>
      <c r="N186" s="136">
        <v>4390</v>
      </c>
      <c r="O186" s="136">
        <v>4390</v>
      </c>
      <c r="P186" s="136">
        <v>4510</v>
      </c>
      <c r="Q186" s="136">
        <v>4392170</v>
      </c>
    </row>
    <row r="187" spans="1:17" x14ac:dyDescent="0.25">
      <c r="A187" s="134" t="s">
        <v>3427</v>
      </c>
      <c r="B187" s="134" t="s">
        <v>3431</v>
      </c>
      <c r="C187" s="134" t="s">
        <v>1660</v>
      </c>
      <c r="D187" s="136">
        <v>0</v>
      </c>
      <c r="E187" s="136">
        <v>0</v>
      </c>
      <c r="F187" s="136">
        <v>0</v>
      </c>
      <c r="G187" s="136">
        <v>0</v>
      </c>
      <c r="H187" s="136">
        <v>0</v>
      </c>
      <c r="I187" s="136">
        <v>0</v>
      </c>
      <c r="J187" s="136">
        <v>0</v>
      </c>
      <c r="K187" s="136">
        <v>0</v>
      </c>
      <c r="L187" s="136">
        <v>0</v>
      </c>
      <c r="M187" s="136">
        <v>0</v>
      </c>
      <c r="N187" s="136">
        <v>0</v>
      </c>
      <c r="O187" s="136">
        <v>0</v>
      </c>
      <c r="P187" s="136">
        <v>0</v>
      </c>
      <c r="Q187" s="136">
        <v>0</v>
      </c>
    </row>
    <row r="188" spans="1:17" x14ac:dyDescent="0.25">
      <c r="A188" s="134" t="s">
        <v>3427</v>
      </c>
      <c r="B188" s="134" t="s">
        <v>3432</v>
      </c>
      <c r="C188" s="134" t="s">
        <v>1660</v>
      </c>
      <c r="D188" s="136">
        <v>0</v>
      </c>
      <c r="E188" s="136">
        <v>0</v>
      </c>
      <c r="F188" s="136">
        <v>0</v>
      </c>
      <c r="G188" s="136">
        <v>0</v>
      </c>
      <c r="H188" s="136">
        <v>0</v>
      </c>
      <c r="I188" s="136">
        <v>0</v>
      </c>
      <c r="J188" s="136">
        <v>0</v>
      </c>
      <c r="K188" s="136">
        <v>0</v>
      </c>
      <c r="L188" s="136">
        <v>0</v>
      </c>
      <c r="M188" s="136">
        <v>0</v>
      </c>
      <c r="N188" s="136">
        <v>0</v>
      </c>
      <c r="O188" s="136">
        <v>0</v>
      </c>
      <c r="P188" s="136">
        <v>0</v>
      </c>
      <c r="Q188" s="136">
        <v>0</v>
      </c>
    </row>
    <row r="189" spans="1:17" x14ac:dyDescent="0.25">
      <c r="A189" s="134" t="s">
        <v>3427</v>
      </c>
      <c r="B189" s="134" t="s">
        <v>3433</v>
      </c>
      <c r="C189" s="134" t="s">
        <v>1660</v>
      </c>
      <c r="D189" s="136">
        <v>521</v>
      </c>
      <c r="E189" s="136">
        <v>522</v>
      </c>
      <c r="F189" s="136">
        <v>522</v>
      </c>
      <c r="G189" s="136">
        <v>522</v>
      </c>
      <c r="H189" s="136">
        <v>522</v>
      </c>
      <c r="I189" s="136">
        <v>522</v>
      </c>
      <c r="J189" s="136">
        <v>522</v>
      </c>
      <c r="K189" s="136">
        <v>522</v>
      </c>
      <c r="L189" s="136">
        <v>522</v>
      </c>
      <c r="M189" s="136">
        <v>522</v>
      </c>
      <c r="N189" s="136">
        <v>522</v>
      </c>
      <c r="O189" s="136">
        <v>522</v>
      </c>
      <c r="P189" s="136">
        <v>522</v>
      </c>
      <c r="Q189" s="136">
        <v>521595</v>
      </c>
    </row>
    <row r="190" spans="1:17" x14ac:dyDescent="0.25">
      <c r="A190" s="134" t="s">
        <v>3427</v>
      </c>
      <c r="B190" s="134" t="s">
        <v>3434</v>
      </c>
      <c r="C190" s="134" t="s">
        <v>1660</v>
      </c>
      <c r="D190" s="136">
        <v>2001</v>
      </c>
      <c r="E190" s="136">
        <v>2001</v>
      </c>
      <c r="F190" s="136">
        <v>2001</v>
      </c>
      <c r="G190" s="136">
        <v>2001</v>
      </c>
      <c r="H190" s="136">
        <v>2001</v>
      </c>
      <c r="I190" s="136">
        <v>2001</v>
      </c>
      <c r="J190" s="136">
        <v>2001</v>
      </c>
      <c r="K190" s="136">
        <v>2001</v>
      </c>
      <c r="L190" s="136">
        <v>2001</v>
      </c>
      <c r="M190" s="136">
        <v>2001</v>
      </c>
      <c r="N190" s="136">
        <v>2001</v>
      </c>
      <c r="O190" s="136">
        <v>2001</v>
      </c>
      <c r="P190" s="136">
        <v>2001</v>
      </c>
      <c r="Q190" s="136">
        <v>2001428</v>
      </c>
    </row>
    <row r="191" spans="1:17" x14ac:dyDescent="0.25">
      <c r="A191" s="134" t="s">
        <v>3427</v>
      </c>
      <c r="B191" s="134" t="s">
        <v>3435</v>
      </c>
      <c r="C191" s="134" t="s">
        <v>1660</v>
      </c>
      <c r="D191" s="136">
        <v>19</v>
      </c>
      <c r="E191" s="136">
        <v>19</v>
      </c>
      <c r="F191" s="136">
        <v>19</v>
      </c>
      <c r="G191" s="136">
        <v>19</v>
      </c>
      <c r="H191" s="136">
        <v>19</v>
      </c>
      <c r="I191" s="136">
        <v>19</v>
      </c>
      <c r="J191" s="136">
        <v>19</v>
      </c>
      <c r="K191" s="136">
        <v>19</v>
      </c>
      <c r="L191" s="136">
        <v>19</v>
      </c>
      <c r="M191" s="136">
        <v>19</v>
      </c>
      <c r="N191" s="136">
        <v>19</v>
      </c>
      <c r="O191" s="136">
        <v>19</v>
      </c>
      <c r="P191" s="136">
        <v>19</v>
      </c>
      <c r="Q191" s="136">
        <v>18825</v>
      </c>
    </row>
    <row r="192" spans="1:17" x14ac:dyDescent="0.25">
      <c r="A192" s="134" t="s">
        <v>3427</v>
      </c>
      <c r="B192" s="134" t="s">
        <v>3436</v>
      </c>
      <c r="C192" s="134" t="s">
        <v>1660</v>
      </c>
      <c r="D192" s="136">
        <v>0</v>
      </c>
      <c r="E192" s="136">
        <v>17</v>
      </c>
      <c r="F192" s="136">
        <v>17</v>
      </c>
      <c r="G192" s="136">
        <v>17</v>
      </c>
      <c r="H192" s="136">
        <v>17</v>
      </c>
      <c r="I192" s="136">
        <v>17</v>
      </c>
      <c r="J192" s="136">
        <v>17</v>
      </c>
      <c r="K192" s="136">
        <v>17</v>
      </c>
      <c r="L192" s="136">
        <v>17</v>
      </c>
      <c r="M192" s="136">
        <v>17</v>
      </c>
      <c r="N192" s="136">
        <v>17</v>
      </c>
      <c r="O192" s="136">
        <v>17</v>
      </c>
      <c r="P192" s="136">
        <v>17</v>
      </c>
      <c r="Q192" s="136">
        <v>16064</v>
      </c>
    </row>
    <row r="193" spans="1:17" x14ac:dyDescent="0.25">
      <c r="A193" s="134" t="s">
        <v>3427</v>
      </c>
      <c r="B193" s="134" t="s">
        <v>3437</v>
      </c>
      <c r="C193" s="134" t="s">
        <v>1660</v>
      </c>
      <c r="D193" s="136">
        <v>33</v>
      </c>
      <c r="E193" s="136">
        <v>33</v>
      </c>
      <c r="F193" s="136">
        <v>33</v>
      </c>
      <c r="G193" s="136">
        <v>33</v>
      </c>
      <c r="H193" s="136">
        <v>33</v>
      </c>
      <c r="I193" s="136">
        <v>33</v>
      </c>
      <c r="J193" s="136">
        <v>33</v>
      </c>
      <c r="K193" s="136">
        <v>33</v>
      </c>
      <c r="L193" s="136">
        <v>33</v>
      </c>
      <c r="M193" s="136">
        <v>33</v>
      </c>
      <c r="N193" s="136">
        <v>33</v>
      </c>
      <c r="O193" s="136">
        <v>33</v>
      </c>
      <c r="P193" s="136">
        <v>33</v>
      </c>
      <c r="Q193" s="136">
        <v>32899</v>
      </c>
    </row>
    <row r="194" spans="1:17" x14ac:dyDescent="0.25">
      <c r="A194" s="134" t="s">
        <v>3427</v>
      </c>
      <c r="B194" s="134" t="s">
        <v>3438</v>
      </c>
      <c r="C194" s="134" t="s">
        <v>1660</v>
      </c>
      <c r="D194" s="136">
        <v>0</v>
      </c>
      <c r="E194" s="136">
        <v>0</v>
      </c>
      <c r="F194" s="136">
        <v>0</v>
      </c>
      <c r="G194" s="136">
        <v>0</v>
      </c>
      <c r="H194" s="136">
        <v>0</v>
      </c>
      <c r="I194" s="136">
        <v>0</v>
      </c>
      <c r="J194" s="136">
        <v>0</v>
      </c>
      <c r="K194" s="136">
        <v>0</v>
      </c>
      <c r="L194" s="136">
        <v>0</v>
      </c>
      <c r="M194" s="136">
        <v>0</v>
      </c>
      <c r="N194" s="136">
        <v>0</v>
      </c>
      <c r="O194" s="136">
        <v>0</v>
      </c>
      <c r="P194" s="136">
        <v>0</v>
      </c>
      <c r="Q194" s="136">
        <v>0</v>
      </c>
    </row>
    <row r="195" spans="1:17" x14ac:dyDescent="0.25">
      <c r="A195" s="134" t="s">
        <v>3439</v>
      </c>
      <c r="B195" s="134" t="s">
        <v>3440</v>
      </c>
      <c r="C195" s="134" t="s">
        <v>1660</v>
      </c>
      <c r="D195" s="136">
        <v>0</v>
      </c>
      <c r="E195" s="136">
        <v>0</v>
      </c>
      <c r="F195" s="136">
        <v>0</v>
      </c>
      <c r="G195" s="136">
        <v>0</v>
      </c>
      <c r="H195" s="136">
        <v>0</v>
      </c>
      <c r="I195" s="136">
        <v>0</v>
      </c>
      <c r="J195" s="136">
        <v>0</v>
      </c>
      <c r="K195" s="136">
        <v>0</v>
      </c>
      <c r="L195" s="136">
        <v>0</v>
      </c>
      <c r="M195" s="136">
        <v>0</v>
      </c>
      <c r="N195" s="136">
        <v>0</v>
      </c>
      <c r="O195" s="136">
        <v>0</v>
      </c>
      <c r="P195" s="136">
        <v>0</v>
      </c>
      <c r="Q195" s="136">
        <v>0</v>
      </c>
    </row>
    <row r="196" spans="1:17" x14ac:dyDescent="0.25">
      <c r="A196" s="134" t="s">
        <v>3439</v>
      </c>
      <c r="B196" s="134" t="s">
        <v>3441</v>
      </c>
      <c r="C196" s="134" t="s">
        <v>1660</v>
      </c>
      <c r="D196" s="136">
        <v>422</v>
      </c>
      <c r="E196" s="136">
        <v>422</v>
      </c>
      <c r="F196" s="136">
        <v>422</v>
      </c>
      <c r="G196" s="136">
        <v>422</v>
      </c>
      <c r="H196" s="136">
        <v>422</v>
      </c>
      <c r="I196" s="136">
        <v>422</v>
      </c>
      <c r="J196" s="136">
        <v>422</v>
      </c>
      <c r="K196" s="136">
        <v>422</v>
      </c>
      <c r="L196" s="136">
        <v>422</v>
      </c>
      <c r="M196" s="136">
        <v>422</v>
      </c>
      <c r="N196" s="136">
        <v>422</v>
      </c>
      <c r="O196" s="136">
        <v>422</v>
      </c>
      <c r="P196" s="136">
        <v>422</v>
      </c>
      <c r="Q196" s="136">
        <v>422423</v>
      </c>
    </row>
    <row r="197" spans="1:17" x14ac:dyDescent="0.25">
      <c r="A197" s="134" t="s">
        <v>3439</v>
      </c>
      <c r="B197" s="134" t="s">
        <v>3442</v>
      </c>
      <c r="C197" s="134" t="s">
        <v>1660</v>
      </c>
      <c r="D197" s="136">
        <v>0</v>
      </c>
      <c r="E197" s="136">
        <v>0</v>
      </c>
      <c r="F197" s="136">
        <v>0</v>
      </c>
      <c r="G197" s="136">
        <v>0</v>
      </c>
      <c r="H197" s="136">
        <v>0</v>
      </c>
      <c r="I197" s="136">
        <v>0</v>
      </c>
      <c r="J197" s="136">
        <v>0</v>
      </c>
      <c r="K197" s="136">
        <v>0</v>
      </c>
      <c r="L197" s="136">
        <v>0</v>
      </c>
      <c r="M197" s="136">
        <v>0</v>
      </c>
      <c r="N197" s="136">
        <v>0</v>
      </c>
      <c r="O197" s="136">
        <v>0</v>
      </c>
      <c r="P197" s="136">
        <v>0</v>
      </c>
      <c r="Q197" s="136">
        <v>0</v>
      </c>
    </row>
    <row r="198" spans="1:17" x14ac:dyDescent="0.25">
      <c r="A198" s="134" t="s">
        <v>3439</v>
      </c>
      <c r="B198" s="134" t="s">
        <v>3443</v>
      </c>
      <c r="C198" s="134" t="s">
        <v>1660</v>
      </c>
      <c r="D198" s="136">
        <v>7878</v>
      </c>
      <c r="E198" s="136">
        <v>7878</v>
      </c>
      <c r="F198" s="136">
        <v>7878</v>
      </c>
      <c r="G198" s="136">
        <v>7878</v>
      </c>
      <c r="H198" s="136">
        <v>7878</v>
      </c>
      <c r="I198" s="136">
        <v>7878</v>
      </c>
      <c r="J198" s="136">
        <v>7878</v>
      </c>
      <c r="K198" s="136">
        <v>7878</v>
      </c>
      <c r="L198" s="136">
        <v>7878</v>
      </c>
      <c r="M198" s="136">
        <v>7878</v>
      </c>
      <c r="N198" s="136">
        <v>7878</v>
      </c>
      <c r="O198" s="136">
        <v>7878</v>
      </c>
      <c r="P198" s="136">
        <v>7878</v>
      </c>
      <c r="Q198" s="136">
        <v>7877977</v>
      </c>
    </row>
    <row r="199" spans="1:17" x14ac:dyDescent="0.25">
      <c r="A199" s="134" t="s">
        <v>3439</v>
      </c>
      <c r="B199" s="134" t="s">
        <v>3444</v>
      </c>
      <c r="C199" s="134" t="s">
        <v>1660</v>
      </c>
      <c r="D199" s="136">
        <v>0</v>
      </c>
      <c r="E199" s="136">
        <v>0</v>
      </c>
      <c r="F199" s="136">
        <v>0</v>
      </c>
      <c r="G199" s="136">
        <v>0</v>
      </c>
      <c r="H199" s="136">
        <v>0</v>
      </c>
      <c r="I199" s="136">
        <v>0</v>
      </c>
      <c r="J199" s="136">
        <v>0</v>
      </c>
      <c r="K199" s="136">
        <v>0</v>
      </c>
      <c r="L199" s="136">
        <v>0</v>
      </c>
      <c r="M199" s="136">
        <v>0</v>
      </c>
      <c r="N199" s="136">
        <v>0</v>
      </c>
      <c r="O199" s="136">
        <v>0</v>
      </c>
      <c r="P199" s="136">
        <v>0</v>
      </c>
      <c r="Q199" s="136">
        <v>0</v>
      </c>
    </row>
    <row r="200" spans="1:17" x14ac:dyDescent="0.25">
      <c r="A200" s="134" t="s">
        <v>3439</v>
      </c>
      <c r="B200" s="134" t="s">
        <v>3445</v>
      </c>
      <c r="C200" s="134" t="s">
        <v>1660</v>
      </c>
      <c r="D200" s="136">
        <v>0</v>
      </c>
      <c r="E200" s="136">
        <v>0</v>
      </c>
      <c r="F200" s="136">
        <v>0</v>
      </c>
      <c r="G200" s="136">
        <v>0</v>
      </c>
      <c r="H200" s="136">
        <v>0</v>
      </c>
      <c r="I200" s="136">
        <v>0</v>
      </c>
      <c r="J200" s="136">
        <v>0</v>
      </c>
      <c r="K200" s="136">
        <v>0</v>
      </c>
      <c r="L200" s="136">
        <v>0</v>
      </c>
      <c r="M200" s="136">
        <v>0</v>
      </c>
      <c r="N200" s="136">
        <v>0</v>
      </c>
      <c r="O200" s="136">
        <v>0</v>
      </c>
      <c r="P200" s="136">
        <v>0</v>
      </c>
      <c r="Q200" s="136">
        <v>0</v>
      </c>
    </row>
    <row r="201" spans="1:17" x14ac:dyDescent="0.25">
      <c r="A201" s="134" t="s">
        <v>3439</v>
      </c>
      <c r="B201" s="134" t="s">
        <v>3446</v>
      </c>
      <c r="C201" s="134" t="s">
        <v>1660</v>
      </c>
      <c r="D201" s="136">
        <v>30364</v>
      </c>
      <c r="E201" s="136">
        <v>30364</v>
      </c>
      <c r="F201" s="136">
        <v>30364</v>
      </c>
      <c r="G201" s="136">
        <v>30364</v>
      </c>
      <c r="H201" s="136">
        <v>30364</v>
      </c>
      <c r="I201" s="136">
        <v>30364</v>
      </c>
      <c r="J201" s="136">
        <v>30364</v>
      </c>
      <c r="K201" s="136">
        <v>30364</v>
      </c>
      <c r="L201" s="136">
        <v>30364</v>
      </c>
      <c r="M201" s="136">
        <v>30364</v>
      </c>
      <c r="N201" s="136">
        <v>30364</v>
      </c>
      <c r="O201" s="136">
        <v>30364</v>
      </c>
      <c r="P201" s="136">
        <v>30364</v>
      </c>
      <c r="Q201" s="136">
        <v>30363652</v>
      </c>
    </row>
    <row r="202" spans="1:17" x14ac:dyDescent="0.25">
      <c r="A202" s="134" t="s">
        <v>3439</v>
      </c>
      <c r="B202" s="134" t="s">
        <v>3447</v>
      </c>
      <c r="C202" s="134" t="s">
        <v>1660</v>
      </c>
      <c r="D202" s="136">
        <v>0</v>
      </c>
      <c r="E202" s="136">
        <v>0</v>
      </c>
      <c r="F202" s="136">
        <v>0</v>
      </c>
      <c r="G202" s="136">
        <v>0</v>
      </c>
      <c r="H202" s="136">
        <v>0</v>
      </c>
      <c r="I202" s="136">
        <v>0</v>
      </c>
      <c r="J202" s="136">
        <v>0</v>
      </c>
      <c r="K202" s="136">
        <v>0</v>
      </c>
      <c r="L202" s="136">
        <v>0</v>
      </c>
      <c r="M202" s="136">
        <v>0</v>
      </c>
      <c r="N202" s="136">
        <v>0</v>
      </c>
      <c r="O202" s="136">
        <v>0</v>
      </c>
      <c r="P202" s="136">
        <v>0</v>
      </c>
      <c r="Q202" s="136">
        <v>0</v>
      </c>
    </row>
    <row r="203" spans="1:17" x14ac:dyDescent="0.25">
      <c r="A203" s="134" t="s">
        <v>3439</v>
      </c>
      <c r="B203" s="134" t="s">
        <v>3448</v>
      </c>
      <c r="C203" s="134" t="s">
        <v>1660</v>
      </c>
      <c r="D203" s="136">
        <v>6317</v>
      </c>
      <c r="E203" s="136">
        <v>6317</v>
      </c>
      <c r="F203" s="136">
        <v>6317</v>
      </c>
      <c r="G203" s="136">
        <v>6317</v>
      </c>
      <c r="H203" s="136">
        <v>6317</v>
      </c>
      <c r="I203" s="136">
        <v>6317</v>
      </c>
      <c r="J203" s="136">
        <v>6317</v>
      </c>
      <c r="K203" s="136">
        <v>6317</v>
      </c>
      <c r="L203" s="136">
        <v>6317</v>
      </c>
      <c r="M203" s="136">
        <v>5118</v>
      </c>
      <c r="N203" s="136">
        <v>5118</v>
      </c>
      <c r="O203" s="136">
        <v>5118</v>
      </c>
      <c r="P203" s="136">
        <v>5118</v>
      </c>
      <c r="Q203" s="136">
        <v>5967303</v>
      </c>
    </row>
    <row r="204" spans="1:17" x14ac:dyDescent="0.25">
      <c r="A204" s="134" t="s">
        <v>3439</v>
      </c>
      <c r="B204" s="134" t="s">
        <v>3449</v>
      </c>
      <c r="C204" s="134" t="s">
        <v>1660</v>
      </c>
      <c r="D204" s="136">
        <v>0</v>
      </c>
      <c r="E204" s="136">
        <v>0</v>
      </c>
      <c r="F204" s="136">
        <v>0</v>
      </c>
      <c r="G204" s="136">
        <v>0</v>
      </c>
      <c r="H204" s="136">
        <v>0</v>
      </c>
      <c r="I204" s="136">
        <v>0</v>
      </c>
      <c r="J204" s="136">
        <v>0</v>
      </c>
      <c r="K204" s="136">
        <v>0</v>
      </c>
      <c r="L204" s="136">
        <v>0</v>
      </c>
      <c r="M204" s="136">
        <v>0</v>
      </c>
      <c r="N204" s="136">
        <v>0</v>
      </c>
      <c r="O204" s="136">
        <v>0</v>
      </c>
      <c r="P204" s="136">
        <v>0</v>
      </c>
      <c r="Q204" s="136">
        <v>0</v>
      </c>
    </row>
    <row r="205" spans="1:17" x14ac:dyDescent="0.25">
      <c r="A205" s="134" t="s">
        <v>3439</v>
      </c>
      <c r="B205" s="134" t="s">
        <v>3450</v>
      </c>
      <c r="C205" s="134" t="s">
        <v>1660</v>
      </c>
      <c r="D205" s="136">
        <v>0</v>
      </c>
      <c r="E205" s="136">
        <v>0</v>
      </c>
      <c r="F205" s="136">
        <v>0</v>
      </c>
      <c r="G205" s="136">
        <v>0</v>
      </c>
      <c r="H205" s="136">
        <v>0</v>
      </c>
      <c r="I205" s="136">
        <v>0</v>
      </c>
      <c r="J205" s="136">
        <v>0</v>
      </c>
      <c r="K205" s="136">
        <v>0</v>
      </c>
      <c r="L205" s="136">
        <v>0</v>
      </c>
      <c r="M205" s="136">
        <v>0</v>
      </c>
      <c r="N205" s="136">
        <v>0</v>
      </c>
      <c r="O205" s="136">
        <v>0</v>
      </c>
      <c r="P205" s="136">
        <v>0</v>
      </c>
      <c r="Q205" s="136">
        <v>0</v>
      </c>
    </row>
    <row r="206" spans="1:17" x14ac:dyDescent="0.25">
      <c r="A206" s="134" t="s">
        <v>3439</v>
      </c>
      <c r="B206" s="134" t="s">
        <v>3451</v>
      </c>
      <c r="C206" s="134" t="s">
        <v>1660</v>
      </c>
      <c r="D206" s="136">
        <v>0</v>
      </c>
      <c r="E206" s="136">
        <v>0</v>
      </c>
      <c r="F206" s="136">
        <v>0</v>
      </c>
      <c r="G206" s="136">
        <v>0</v>
      </c>
      <c r="H206" s="136">
        <v>0</v>
      </c>
      <c r="I206" s="136">
        <v>0</v>
      </c>
      <c r="J206" s="136">
        <v>0</v>
      </c>
      <c r="K206" s="136">
        <v>0</v>
      </c>
      <c r="L206" s="136">
        <v>0</v>
      </c>
      <c r="M206" s="136">
        <v>0</v>
      </c>
      <c r="N206" s="136">
        <v>0</v>
      </c>
      <c r="O206" s="136">
        <v>0</v>
      </c>
      <c r="P206" s="136">
        <v>0</v>
      </c>
      <c r="Q206" s="136">
        <v>0</v>
      </c>
    </row>
    <row r="207" spans="1:17" x14ac:dyDescent="0.25">
      <c r="A207" s="134" t="s">
        <v>3439</v>
      </c>
      <c r="B207" s="134" t="s">
        <v>3452</v>
      </c>
      <c r="C207" s="134" t="s">
        <v>1660</v>
      </c>
      <c r="D207" s="136">
        <v>46882</v>
      </c>
      <c r="E207" s="136">
        <v>46882</v>
      </c>
      <c r="F207" s="136">
        <v>46882</v>
      </c>
      <c r="G207" s="136">
        <v>46882</v>
      </c>
      <c r="H207" s="136">
        <v>46882</v>
      </c>
      <c r="I207" s="136">
        <v>46882</v>
      </c>
      <c r="J207" s="136">
        <v>46882</v>
      </c>
      <c r="K207" s="136">
        <v>46882</v>
      </c>
      <c r="L207" s="136">
        <v>46882</v>
      </c>
      <c r="M207" s="136">
        <v>46882</v>
      </c>
      <c r="N207" s="136">
        <v>46882</v>
      </c>
      <c r="O207" s="136">
        <v>46882</v>
      </c>
      <c r="P207" s="136">
        <v>46882</v>
      </c>
      <c r="Q207" s="136">
        <v>46881506</v>
      </c>
    </row>
    <row r="208" spans="1:17" x14ac:dyDescent="0.25">
      <c r="A208" s="134" t="s">
        <v>3439</v>
      </c>
      <c r="B208" s="134" t="s">
        <v>3453</v>
      </c>
      <c r="C208" s="134" t="s">
        <v>1660</v>
      </c>
      <c r="D208" s="136">
        <v>0</v>
      </c>
      <c r="E208" s="136">
        <v>0</v>
      </c>
      <c r="F208" s="136">
        <v>0</v>
      </c>
      <c r="G208" s="136">
        <v>0</v>
      </c>
      <c r="H208" s="136">
        <v>0</v>
      </c>
      <c r="I208" s="136">
        <v>0</v>
      </c>
      <c r="J208" s="136">
        <v>0</v>
      </c>
      <c r="K208" s="136">
        <v>0</v>
      </c>
      <c r="L208" s="136">
        <v>0</v>
      </c>
      <c r="M208" s="136">
        <v>0</v>
      </c>
      <c r="N208" s="136">
        <v>0</v>
      </c>
      <c r="O208" s="136">
        <v>0</v>
      </c>
      <c r="P208" s="136">
        <v>0</v>
      </c>
      <c r="Q208" s="136">
        <v>0</v>
      </c>
    </row>
    <row r="209" spans="1:17" x14ac:dyDescent="0.25">
      <c r="A209" s="134" t="s">
        <v>3439</v>
      </c>
      <c r="B209" s="134" t="s">
        <v>3454</v>
      </c>
      <c r="C209" s="134" t="s">
        <v>1660</v>
      </c>
      <c r="D209" s="136">
        <v>49093</v>
      </c>
      <c r="E209" s="136">
        <v>49093</v>
      </c>
      <c r="F209" s="136">
        <v>49093</v>
      </c>
      <c r="G209" s="136">
        <v>49093</v>
      </c>
      <c r="H209" s="136">
        <v>49093</v>
      </c>
      <c r="I209" s="136">
        <v>49093</v>
      </c>
      <c r="J209" s="136">
        <v>49093</v>
      </c>
      <c r="K209" s="136">
        <v>49093</v>
      </c>
      <c r="L209" s="136">
        <v>49093</v>
      </c>
      <c r="M209" s="136">
        <v>49093</v>
      </c>
      <c r="N209" s="136">
        <v>49093</v>
      </c>
      <c r="O209" s="136">
        <v>49094</v>
      </c>
      <c r="P209" s="136">
        <v>49094</v>
      </c>
      <c r="Q209" s="136">
        <v>49092924</v>
      </c>
    </row>
    <row r="210" spans="1:17" x14ac:dyDescent="0.25">
      <c r="A210" s="134" t="s">
        <v>3439</v>
      </c>
      <c r="B210" s="134" t="s">
        <v>3455</v>
      </c>
      <c r="C210" s="134" t="s">
        <v>1660</v>
      </c>
      <c r="D210" s="136">
        <v>0</v>
      </c>
      <c r="E210" s="136">
        <v>0</v>
      </c>
      <c r="F210" s="136">
        <v>0</v>
      </c>
      <c r="G210" s="136">
        <v>0</v>
      </c>
      <c r="H210" s="136">
        <v>0</v>
      </c>
      <c r="I210" s="136">
        <v>0</v>
      </c>
      <c r="J210" s="136">
        <v>0</v>
      </c>
      <c r="K210" s="136">
        <v>0</v>
      </c>
      <c r="L210" s="136">
        <v>0</v>
      </c>
      <c r="M210" s="136">
        <v>0</v>
      </c>
      <c r="N210" s="136">
        <v>0</v>
      </c>
      <c r="O210" s="136">
        <v>0</v>
      </c>
      <c r="P210" s="136">
        <v>0</v>
      </c>
      <c r="Q210" s="136">
        <v>0</v>
      </c>
    </row>
    <row r="211" spans="1:17" x14ac:dyDescent="0.25">
      <c r="A211" s="134" t="s">
        <v>3439</v>
      </c>
      <c r="B211" s="134" t="s">
        <v>3456</v>
      </c>
      <c r="C211" s="134" t="s">
        <v>1660</v>
      </c>
      <c r="D211" s="136">
        <v>5838</v>
      </c>
      <c r="E211" s="136">
        <v>5838</v>
      </c>
      <c r="F211" s="136">
        <v>5838</v>
      </c>
      <c r="G211" s="136">
        <v>5838</v>
      </c>
      <c r="H211" s="136">
        <v>5838</v>
      </c>
      <c r="I211" s="136">
        <v>5838</v>
      </c>
      <c r="J211" s="136">
        <v>5838</v>
      </c>
      <c r="K211" s="136">
        <v>5838</v>
      </c>
      <c r="L211" s="136">
        <v>5838</v>
      </c>
      <c r="M211" s="136">
        <v>5838</v>
      </c>
      <c r="N211" s="136">
        <v>5838</v>
      </c>
      <c r="O211" s="136">
        <v>5838</v>
      </c>
      <c r="P211" s="136">
        <v>5838</v>
      </c>
      <c r="Q211" s="136">
        <v>5838129</v>
      </c>
    </row>
    <row r="212" spans="1:17" x14ac:dyDescent="0.25">
      <c r="A212" s="134" t="s">
        <v>3439</v>
      </c>
      <c r="B212" s="134" t="s">
        <v>3457</v>
      </c>
      <c r="C212" s="134" t="s">
        <v>1660</v>
      </c>
      <c r="D212" s="136">
        <v>0</v>
      </c>
      <c r="E212" s="136">
        <v>0</v>
      </c>
      <c r="F212" s="136">
        <v>0</v>
      </c>
      <c r="G212" s="136">
        <v>0</v>
      </c>
      <c r="H212" s="136">
        <v>0</v>
      </c>
      <c r="I212" s="136">
        <v>0</v>
      </c>
      <c r="J212" s="136">
        <v>0</v>
      </c>
      <c r="K212" s="136">
        <v>0</v>
      </c>
      <c r="L212" s="136">
        <v>0</v>
      </c>
      <c r="M212" s="136">
        <v>0</v>
      </c>
      <c r="N212" s="136">
        <v>0</v>
      </c>
      <c r="O212" s="136">
        <v>0</v>
      </c>
      <c r="P212" s="136">
        <v>0</v>
      </c>
      <c r="Q212" s="136">
        <v>0</v>
      </c>
    </row>
    <row r="213" spans="1:17" x14ac:dyDescent="0.25">
      <c r="A213" s="134" t="s">
        <v>3439</v>
      </c>
      <c r="B213" s="134" t="s">
        <v>3458</v>
      </c>
      <c r="C213" s="134" t="s">
        <v>1660</v>
      </c>
      <c r="D213" s="136">
        <v>12648</v>
      </c>
      <c r="E213" s="136">
        <v>12648</v>
      </c>
      <c r="F213" s="136">
        <v>12648</v>
      </c>
      <c r="G213" s="136">
        <v>12648</v>
      </c>
      <c r="H213" s="136">
        <v>12648</v>
      </c>
      <c r="I213" s="136">
        <v>12648</v>
      </c>
      <c r="J213" s="136">
        <v>12648</v>
      </c>
      <c r="K213" s="136">
        <v>12648</v>
      </c>
      <c r="L213" s="136">
        <v>12648</v>
      </c>
      <c r="M213" s="136">
        <v>12648</v>
      </c>
      <c r="N213" s="136">
        <v>12648</v>
      </c>
      <c r="O213" s="136">
        <v>12648</v>
      </c>
      <c r="P213" s="136">
        <v>12648</v>
      </c>
      <c r="Q213" s="136">
        <v>12648296</v>
      </c>
    </row>
    <row r="214" spans="1:17" x14ac:dyDescent="0.25">
      <c r="A214" s="134" t="s">
        <v>3439</v>
      </c>
      <c r="B214" s="134" t="s">
        <v>3459</v>
      </c>
      <c r="C214" s="134" t="s">
        <v>1660</v>
      </c>
      <c r="D214" s="136">
        <v>0</v>
      </c>
      <c r="E214" s="136">
        <v>0</v>
      </c>
      <c r="F214" s="136">
        <v>0</v>
      </c>
      <c r="G214" s="136">
        <v>0</v>
      </c>
      <c r="H214" s="136">
        <v>0</v>
      </c>
      <c r="I214" s="136">
        <v>0</v>
      </c>
      <c r="J214" s="136">
        <v>0</v>
      </c>
      <c r="K214" s="136">
        <v>0</v>
      </c>
      <c r="L214" s="136">
        <v>0</v>
      </c>
      <c r="M214" s="136">
        <v>0</v>
      </c>
      <c r="N214" s="136">
        <v>0</v>
      </c>
      <c r="O214" s="136">
        <v>0</v>
      </c>
      <c r="P214" s="136">
        <v>0</v>
      </c>
      <c r="Q214" s="136">
        <v>0</v>
      </c>
    </row>
    <row r="215" spans="1:17" x14ac:dyDescent="0.25">
      <c r="A215" s="134" t="s">
        <v>3439</v>
      </c>
      <c r="B215" s="134" t="s">
        <v>3460</v>
      </c>
      <c r="C215" s="134" t="s">
        <v>1660</v>
      </c>
      <c r="D215" s="136">
        <v>0</v>
      </c>
      <c r="E215" s="136">
        <v>0</v>
      </c>
      <c r="F215" s="136">
        <v>0</v>
      </c>
      <c r="G215" s="136">
        <v>0</v>
      </c>
      <c r="H215" s="136">
        <v>0</v>
      </c>
      <c r="I215" s="136">
        <v>0</v>
      </c>
      <c r="J215" s="136">
        <v>0</v>
      </c>
      <c r="K215" s="136">
        <v>0</v>
      </c>
      <c r="L215" s="136">
        <v>0</v>
      </c>
      <c r="M215" s="136">
        <v>0</v>
      </c>
      <c r="N215" s="136">
        <v>0</v>
      </c>
      <c r="O215" s="136">
        <v>0</v>
      </c>
      <c r="P215" s="136">
        <v>0</v>
      </c>
      <c r="Q215" s="136">
        <v>0</v>
      </c>
    </row>
    <row r="216" spans="1:17" x14ac:dyDescent="0.25">
      <c r="A216" s="134" t="s">
        <v>3439</v>
      </c>
      <c r="B216" s="134" t="s">
        <v>3461</v>
      </c>
      <c r="C216" s="134" t="s">
        <v>1660</v>
      </c>
      <c r="D216" s="136">
        <v>0</v>
      </c>
      <c r="E216" s="136">
        <v>0</v>
      </c>
      <c r="F216" s="136">
        <v>0</v>
      </c>
      <c r="G216" s="136">
        <v>0</v>
      </c>
      <c r="H216" s="136">
        <v>0</v>
      </c>
      <c r="I216" s="136">
        <v>0</v>
      </c>
      <c r="J216" s="136">
        <v>0</v>
      </c>
      <c r="K216" s="136">
        <v>0</v>
      </c>
      <c r="L216" s="136">
        <v>0</v>
      </c>
      <c r="M216" s="136">
        <v>0</v>
      </c>
      <c r="N216" s="136">
        <v>0</v>
      </c>
      <c r="O216" s="136">
        <v>0</v>
      </c>
      <c r="P216" s="136">
        <v>0</v>
      </c>
      <c r="Q216" s="136">
        <v>0</v>
      </c>
    </row>
    <row r="217" spans="1:17" x14ac:dyDescent="0.25">
      <c r="A217" s="134" t="s">
        <v>3439</v>
      </c>
      <c r="B217" s="134" t="s">
        <v>3462</v>
      </c>
      <c r="C217" s="134" t="s">
        <v>1660</v>
      </c>
      <c r="D217" s="136">
        <v>762</v>
      </c>
      <c r="E217" s="136">
        <v>762</v>
      </c>
      <c r="F217" s="136">
        <v>762</v>
      </c>
      <c r="G217" s="136">
        <v>762</v>
      </c>
      <c r="H217" s="136">
        <v>762</v>
      </c>
      <c r="I217" s="136">
        <v>762</v>
      </c>
      <c r="J217" s="136">
        <v>762</v>
      </c>
      <c r="K217" s="136">
        <v>762</v>
      </c>
      <c r="L217" s="136">
        <v>762</v>
      </c>
      <c r="M217" s="136">
        <v>762</v>
      </c>
      <c r="N217" s="136">
        <v>762</v>
      </c>
      <c r="O217" s="136">
        <v>762</v>
      </c>
      <c r="P217" s="136">
        <v>762</v>
      </c>
      <c r="Q217" s="136">
        <v>762026</v>
      </c>
    </row>
    <row r="218" spans="1:17" x14ac:dyDescent="0.25">
      <c r="A218" s="134" t="s">
        <v>3439</v>
      </c>
      <c r="B218" s="134" t="s">
        <v>3463</v>
      </c>
      <c r="C218" s="134" t="s">
        <v>1660</v>
      </c>
      <c r="D218" s="136">
        <v>0</v>
      </c>
      <c r="E218" s="136">
        <v>0</v>
      </c>
      <c r="F218" s="136">
        <v>0</v>
      </c>
      <c r="G218" s="136">
        <v>0</v>
      </c>
      <c r="H218" s="136">
        <v>0</v>
      </c>
      <c r="I218" s="136">
        <v>0</v>
      </c>
      <c r="J218" s="136">
        <v>0</v>
      </c>
      <c r="K218" s="136">
        <v>0</v>
      </c>
      <c r="L218" s="136">
        <v>0</v>
      </c>
      <c r="M218" s="136">
        <v>0</v>
      </c>
      <c r="N218" s="136">
        <v>0</v>
      </c>
      <c r="O218" s="136">
        <v>0</v>
      </c>
      <c r="P218" s="136">
        <v>0</v>
      </c>
      <c r="Q218" s="136">
        <v>0</v>
      </c>
    </row>
    <row r="219" spans="1:17" x14ac:dyDescent="0.25">
      <c r="A219" s="134" t="s">
        <v>3439</v>
      </c>
      <c r="B219" s="134" t="s">
        <v>3464</v>
      </c>
      <c r="C219" s="134" t="s">
        <v>1660</v>
      </c>
      <c r="D219" s="136">
        <v>7174</v>
      </c>
      <c r="E219" s="136">
        <v>7174</v>
      </c>
      <c r="F219" s="136">
        <v>7174</v>
      </c>
      <c r="G219" s="136">
        <v>7174</v>
      </c>
      <c r="H219" s="136">
        <v>7174</v>
      </c>
      <c r="I219" s="136">
        <v>7174</v>
      </c>
      <c r="J219" s="136">
        <v>7174</v>
      </c>
      <c r="K219" s="136">
        <v>7247</v>
      </c>
      <c r="L219" s="136">
        <v>7247</v>
      </c>
      <c r="M219" s="136">
        <v>7247</v>
      </c>
      <c r="N219" s="136">
        <v>7247</v>
      </c>
      <c r="O219" s="136">
        <v>7247</v>
      </c>
      <c r="P219" s="136">
        <v>7247</v>
      </c>
      <c r="Q219" s="136">
        <v>7207240</v>
      </c>
    </row>
    <row r="220" spans="1:17" x14ac:dyDescent="0.25">
      <c r="A220" s="134" t="s">
        <v>3439</v>
      </c>
      <c r="B220" s="134" t="s">
        <v>3465</v>
      </c>
      <c r="C220" s="134" t="s">
        <v>1660</v>
      </c>
      <c r="D220" s="136">
        <v>0</v>
      </c>
      <c r="E220" s="136">
        <v>0</v>
      </c>
      <c r="F220" s="136">
        <v>0</v>
      </c>
      <c r="G220" s="136">
        <v>0</v>
      </c>
      <c r="H220" s="136">
        <v>0</v>
      </c>
      <c r="I220" s="136">
        <v>0</v>
      </c>
      <c r="J220" s="136">
        <v>0</v>
      </c>
      <c r="K220" s="136">
        <v>0</v>
      </c>
      <c r="L220" s="136">
        <v>0</v>
      </c>
      <c r="M220" s="136">
        <v>0</v>
      </c>
      <c r="N220" s="136">
        <v>0</v>
      </c>
      <c r="O220" s="136">
        <v>0</v>
      </c>
      <c r="P220" s="136">
        <v>0</v>
      </c>
      <c r="Q220" s="136">
        <v>0</v>
      </c>
    </row>
    <row r="221" spans="1:17" x14ac:dyDescent="0.25">
      <c r="A221" s="134" t="s">
        <v>3439</v>
      </c>
      <c r="B221" s="134" t="s">
        <v>3466</v>
      </c>
      <c r="C221" s="134" t="s">
        <v>1660</v>
      </c>
      <c r="D221" s="136">
        <v>0</v>
      </c>
      <c r="E221" s="136">
        <v>0</v>
      </c>
      <c r="F221" s="136">
        <v>0</v>
      </c>
      <c r="G221" s="136">
        <v>0</v>
      </c>
      <c r="H221" s="136">
        <v>0</v>
      </c>
      <c r="I221" s="136">
        <v>0</v>
      </c>
      <c r="J221" s="136">
        <v>0</v>
      </c>
      <c r="K221" s="136">
        <v>0</v>
      </c>
      <c r="L221" s="136">
        <v>0</v>
      </c>
      <c r="M221" s="136">
        <v>0</v>
      </c>
      <c r="N221" s="136">
        <v>0</v>
      </c>
      <c r="O221" s="136">
        <v>0</v>
      </c>
      <c r="P221" s="136">
        <v>0</v>
      </c>
      <c r="Q221" s="136">
        <v>0</v>
      </c>
    </row>
    <row r="222" spans="1:17" x14ac:dyDescent="0.25">
      <c r="A222" s="134" t="s">
        <v>3439</v>
      </c>
      <c r="B222" s="134" t="s">
        <v>3467</v>
      </c>
      <c r="C222" s="134" t="s">
        <v>1660</v>
      </c>
      <c r="D222" s="136">
        <v>0</v>
      </c>
      <c r="E222" s="136">
        <v>0</v>
      </c>
      <c r="F222" s="136">
        <v>0</v>
      </c>
      <c r="G222" s="136">
        <v>0</v>
      </c>
      <c r="H222" s="136">
        <v>0</v>
      </c>
      <c r="I222" s="136">
        <v>0</v>
      </c>
      <c r="J222" s="136">
        <v>0</v>
      </c>
      <c r="K222" s="136">
        <v>0</v>
      </c>
      <c r="L222" s="136">
        <v>0</v>
      </c>
      <c r="M222" s="136">
        <v>0</v>
      </c>
      <c r="N222" s="136">
        <v>0</v>
      </c>
      <c r="O222" s="136">
        <v>0</v>
      </c>
      <c r="P222" s="136">
        <v>0</v>
      </c>
      <c r="Q222" s="136">
        <v>0</v>
      </c>
    </row>
    <row r="223" spans="1:17" x14ac:dyDescent="0.25">
      <c r="A223" s="134" t="s">
        <v>3439</v>
      </c>
      <c r="B223" s="134" t="s">
        <v>3468</v>
      </c>
      <c r="C223" s="134" t="s">
        <v>1660</v>
      </c>
      <c r="D223" s="136">
        <v>0</v>
      </c>
      <c r="E223" s="136">
        <v>0</v>
      </c>
      <c r="F223" s="136">
        <v>0</v>
      </c>
      <c r="G223" s="136">
        <v>0</v>
      </c>
      <c r="H223" s="136">
        <v>0</v>
      </c>
      <c r="I223" s="136">
        <v>0</v>
      </c>
      <c r="J223" s="136">
        <v>0</v>
      </c>
      <c r="K223" s="136">
        <v>0</v>
      </c>
      <c r="L223" s="136">
        <v>0</v>
      </c>
      <c r="M223" s="136">
        <v>0</v>
      </c>
      <c r="N223" s="136">
        <v>0</v>
      </c>
      <c r="O223" s="136">
        <v>0</v>
      </c>
      <c r="P223" s="136">
        <v>0</v>
      </c>
      <c r="Q223" s="136">
        <v>0</v>
      </c>
    </row>
    <row r="224" spans="1:17" x14ac:dyDescent="0.25">
      <c r="A224" s="134" t="s">
        <v>3469</v>
      </c>
      <c r="B224" s="134" t="s">
        <v>3470</v>
      </c>
      <c r="C224" s="134" t="s">
        <v>1660</v>
      </c>
      <c r="D224" s="136">
        <v>0</v>
      </c>
      <c r="E224" s="136">
        <v>0</v>
      </c>
      <c r="F224" s="136">
        <v>0</v>
      </c>
      <c r="G224" s="136">
        <v>0</v>
      </c>
      <c r="H224" s="136">
        <v>0</v>
      </c>
      <c r="I224" s="136">
        <v>0</v>
      </c>
      <c r="J224" s="136">
        <v>0</v>
      </c>
      <c r="K224" s="136">
        <v>0</v>
      </c>
      <c r="L224" s="136">
        <v>0</v>
      </c>
      <c r="M224" s="136">
        <v>0</v>
      </c>
      <c r="N224" s="136">
        <v>0</v>
      </c>
      <c r="O224" s="136">
        <v>0</v>
      </c>
      <c r="P224" s="136">
        <v>0</v>
      </c>
      <c r="Q224" s="136">
        <v>0</v>
      </c>
    </row>
    <row r="225" spans="1:17" x14ac:dyDescent="0.25">
      <c r="A225" s="134" t="s">
        <v>3469</v>
      </c>
      <c r="B225" s="134" t="s">
        <v>3471</v>
      </c>
      <c r="C225" s="134" t="s">
        <v>1660</v>
      </c>
      <c r="D225" s="136">
        <v>53554</v>
      </c>
      <c r="E225" s="136">
        <v>53554</v>
      </c>
      <c r="F225" s="136">
        <v>53554</v>
      </c>
      <c r="G225" s="136">
        <v>53554</v>
      </c>
      <c r="H225" s="136">
        <v>53554</v>
      </c>
      <c r="I225" s="136">
        <v>53554</v>
      </c>
      <c r="J225" s="136">
        <v>53554</v>
      </c>
      <c r="K225" s="136">
        <v>53554</v>
      </c>
      <c r="L225" s="136">
        <v>53554</v>
      </c>
      <c r="M225" s="136">
        <v>53554</v>
      </c>
      <c r="N225" s="136">
        <v>53554</v>
      </c>
      <c r="O225" s="136">
        <v>53554</v>
      </c>
      <c r="P225" s="136">
        <v>53554</v>
      </c>
      <c r="Q225" s="136">
        <v>53553621</v>
      </c>
    </row>
    <row r="226" spans="1:17" x14ac:dyDescent="0.25">
      <c r="A226" s="134" t="s">
        <v>3469</v>
      </c>
      <c r="B226" s="134" t="s">
        <v>3472</v>
      </c>
      <c r="C226" s="134" t="s">
        <v>1660</v>
      </c>
      <c r="D226" s="136">
        <v>0</v>
      </c>
      <c r="E226" s="136">
        <v>0</v>
      </c>
      <c r="F226" s="136">
        <v>0</v>
      </c>
      <c r="G226" s="136">
        <v>0</v>
      </c>
      <c r="H226" s="136">
        <v>0</v>
      </c>
      <c r="I226" s="136">
        <v>0</v>
      </c>
      <c r="J226" s="136">
        <v>0</v>
      </c>
      <c r="K226" s="136">
        <v>0</v>
      </c>
      <c r="L226" s="136">
        <v>0</v>
      </c>
      <c r="M226" s="136">
        <v>0</v>
      </c>
      <c r="N226" s="136">
        <v>0</v>
      </c>
      <c r="O226" s="136">
        <v>0</v>
      </c>
      <c r="P226" s="136">
        <v>0</v>
      </c>
      <c r="Q226" s="136">
        <v>0</v>
      </c>
    </row>
    <row r="227" spans="1:17" x14ac:dyDescent="0.25">
      <c r="A227" s="134" t="s">
        <v>3469</v>
      </c>
      <c r="B227" s="134" t="s">
        <v>3473</v>
      </c>
      <c r="C227" s="134" t="s">
        <v>1660</v>
      </c>
      <c r="D227" s="136">
        <v>61018</v>
      </c>
      <c r="E227" s="136">
        <v>61018</v>
      </c>
      <c r="F227" s="136">
        <v>61018</v>
      </c>
      <c r="G227" s="136">
        <v>61018</v>
      </c>
      <c r="H227" s="136">
        <v>61018</v>
      </c>
      <c r="I227" s="136">
        <v>61018</v>
      </c>
      <c r="J227" s="136">
        <v>61018</v>
      </c>
      <c r="K227" s="136">
        <v>61018</v>
      </c>
      <c r="L227" s="136">
        <v>61018</v>
      </c>
      <c r="M227" s="136">
        <v>61018</v>
      </c>
      <c r="N227" s="136">
        <v>61018</v>
      </c>
      <c r="O227" s="136">
        <v>61019</v>
      </c>
      <c r="P227" s="136">
        <v>61019</v>
      </c>
      <c r="Q227" s="136">
        <v>61017787</v>
      </c>
    </row>
    <row r="228" spans="1:17" x14ac:dyDescent="0.25">
      <c r="A228" s="134" t="s">
        <v>3469</v>
      </c>
      <c r="B228" s="134" t="s">
        <v>3474</v>
      </c>
      <c r="C228" s="134" t="s">
        <v>1660</v>
      </c>
      <c r="D228" s="136">
        <v>0</v>
      </c>
      <c r="E228" s="136">
        <v>0</v>
      </c>
      <c r="F228" s="136">
        <v>0</v>
      </c>
      <c r="G228" s="136">
        <v>0</v>
      </c>
      <c r="H228" s="136">
        <v>0</v>
      </c>
      <c r="I228" s="136">
        <v>0</v>
      </c>
      <c r="J228" s="136">
        <v>0</v>
      </c>
      <c r="K228" s="136">
        <v>0</v>
      </c>
      <c r="L228" s="136">
        <v>0</v>
      </c>
      <c r="M228" s="136">
        <v>0</v>
      </c>
      <c r="N228" s="136">
        <v>0</v>
      </c>
      <c r="O228" s="136">
        <v>0</v>
      </c>
      <c r="P228" s="136">
        <v>0</v>
      </c>
      <c r="Q228" s="136">
        <v>0</v>
      </c>
    </row>
    <row r="229" spans="1:17" x14ac:dyDescent="0.25">
      <c r="A229" s="134" t="s">
        <v>3469</v>
      </c>
      <c r="B229" s="134" t="s">
        <v>3475</v>
      </c>
      <c r="C229" s="134" t="s">
        <v>1660</v>
      </c>
      <c r="D229" s="136">
        <v>0</v>
      </c>
      <c r="E229" s="136">
        <v>0</v>
      </c>
      <c r="F229" s="136">
        <v>0</v>
      </c>
      <c r="G229" s="136">
        <v>0</v>
      </c>
      <c r="H229" s="136">
        <v>0</v>
      </c>
      <c r="I229" s="136">
        <v>0</v>
      </c>
      <c r="J229" s="136">
        <v>0</v>
      </c>
      <c r="K229" s="136">
        <v>0</v>
      </c>
      <c r="L229" s="136">
        <v>0</v>
      </c>
      <c r="M229" s="136">
        <v>0</v>
      </c>
      <c r="N229" s="136">
        <v>0</v>
      </c>
      <c r="O229" s="136">
        <v>0</v>
      </c>
      <c r="P229" s="136">
        <v>0</v>
      </c>
      <c r="Q229" s="136">
        <v>0</v>
      </c>
    </row>
    <row r="230" spans="1:17" x14ac:dyDescent="0.25">
      <c r="A230" s="134" t="s">
        <v>3469</v>
      </c>
      <c r="B230" s="134" t="s">
        <v>3476</v>
      </c>
      <c r="C230" s="134" t="s">
        <v>1660</v>
      </c>
      <c r="D230" s="136">
        <v>25888</v>
      </c>
      <c r="E230" s="136">
        <v>25888</v>
      </c>
      <c r="F230" s="136">
        <v>25888</v>
      </c>
      <c r="G230" s="136">
        <v>25888</v>
      </c>
      <c r="H230" s="136">
        <v>25888</v>
      </c>
      <c r="I230" s="136">
        <v>25888</v>
      </c>
      <c r="J230" s="136">
        <v>25888</v>
      </c>
      <c r="K230" s="136">
        <v>25888</v>
      </c>
      <c r="L230" s="136">
        <v>25888</v>
      </c>
      <c r="M230" s="136">
        <v>25888</v>
      </c>
      <c r="N230" s="136">
        <v>25888</v>
      </c>
      <c r="O230" s="136">
        <v>25888</v>
      </c>
      <c r="P230" s="136">
        <v>25888</v>
      </c>
      <c r="Q230" s="136">
        <v>25887774</v>
      </c>
    </row>
    <row r="231" spans="1:17" x14ac:dyDescent="0.25">
      <c r="A231" s="134" t="s">
        <v>3469</v>
      </c>
      <c r="B231" s="134" t="s">
        <v>3477</v>
      </c>
      <c r="C231" s="134" t="s">
        <v>1660</v>
      </c>
      <c r="D231" s="136">
        <v>18449</v>
      </c>
      <c r="E231" s="136">
        <v>18449</v>
      </c>
      <c r="F231" s="136">
        <v>18449</v>
      </c>
      <c r="G231" s="136">
        <v>18449</v>
      </c>
      <c r="H231" s="136">
        <v>18449</v>
      </c>
      <c r="I231" s="136">
        <v>18449</v>
      </c>
      <c r="J231" s="136">
        <v>18449</v>
      </c>
      <c r="K231" s="136">
        <v>18449</v>
      </c>
      <c r="L231" s="136">
        <v>18449</v>
      </c>
      <c r="M231" s="136">
        <v>18449</v>
      </c>
      <c r="N231" s="136">
        <v>18449</v>
      </c>
      <c r="O231" s="136">
        <v>18449</v>
      </c>
      <c r="P231" s="136">
        <v>18449</v>
      </c>
      <c r="Q231" s="136">
        <v>18449225</v>
      </c>
    </row>
    <row r="232" spans="1:17" x14ac:dyDescent="0.25">
      <c r="A232" s="134" t="s">
        <v>3469</v>
      </c>
      <c r="B232" s="134" t="s">
        <v>3478</v>
      </c>
      <c r="C232" s="134" t="s">
        <v>1660</v>
      </c>
      <c r="D232" s="136">
        <v>0</v>
      </c>
      <c r="E232" s="136">
        <v>0</v>
      </c>
      <c r="F232" s="136">
        <v>0</v>
      </c>
      <c r="G232" s="136">
        <v>0</v>
      </c>
      <c r="H232" s="136">
        <v>0</v>
      </c>
      <c r="I232" s="136">
        <v>0</v>
      </c>
      <c r="J232" s="136">
        <v>0</v>
      </c>
      <c r="K232" s="136">
        <v>0</v>
      </c>
      <c r="L232" s="136">
        <v>0</v>
      </c>
      <c r="M232" s="136">
        <v>0</v>
      </c>
      <c r="N232" s="136">
        <v>0</v>
      </c>
      <c r="O232" s="136">
        <v>0</v>
      </c>
      <c r="P232" s="136">
        <v>0</v>
      </c>
      <c r="Q232" s="136">
        <v>0</v>
      </c>
    </row>
    <row r="233" spans="1:17" x14ac:dyDescent="0.25">
      <c r="A233" s="134" t="s">
        <v>3469</v>
      </c>
      <c r="B233" s="134" t="s">
        <v>3479</v>
      </c>
      <c r="C233" s="134" t="s">
        <v>1660</v>
      </c>
      <c r="D233" s="136">
        <v>51265</v>
      </c>
      <c r="E233" s="136">
        <v>51265</v>
      </c>
      <c r="F233" s="136">
        <v>51265</v>
      </c>
      <c r="G233" s="136">
        <v>51265</v>
      </c>
      <c r="H233" s="136">
        <v>51265</v>
      </c>
      <c r="I233" s="136">
        <v>51265</v>
      </c>
      <c r="J233" s="136">
        <v>51265</v>
      </c>
      <c r="K233" s="136">
        <v>51265</v>
      </c>
      <c r="L233" s="136">
        <v>51265</v>
      </c>
      <c r="M233" s="136">
        <v>51265</v>
      </c>
      <c r="N233" s="136">
        <v>51265</v>
      </c>
      <c r="O233" s="136">
        <v>51265</v>
      </c>
      <c r="P233" s="136">
        <v>56323</v>
      </c>
      <c r="Q233" s="136">
        <v>51475587</v>
      </c>
    </row>
    <row r="234" spans="1:17" x14ac:dyDescent="0.25">
      <c r="A234" s="134" t="s">
        <v>3469</v>
      </c>
      <c r="B234" s="134" t="s">
        <v>3480</v>
      </c>
      <c r="C234" s="134" t="s">
        <v>1660</v>
      </c>
      <c r="D234" s="136">
        <v>0</v>
      </c>
      <c r="E234" s="136">
        <v>0</v>
      </c>
      <c r="F234" s="136">
        <v>0</v>
      </c>
      <c r="G234" s="136">
        <v>0</v>
      </c>
      <c r="H234" s="136">
        <v>0</v>
      </c>
      <c r="I234" s="136">
        <v>0</v>
      </c>
      <c r="J234" s="136">
        <v>0</v>
      </c>
      <c r="K234" s="136">
        <v>0</v>
      </c>
      <c r="L234" s="136">
        <v>0</v>
      </c>
      <c r="M234" s="136">
        <v>0</v>
      </c>
      <c r="N234" s="136">
        <v>0</v>
      </c>
      <c r="O234" s="136">
        <v>0</v>
      </c>
      <c r="P234" s="136">
        <v>0</v>
      </c>
      <c r="Q234" s="136">
        <v>0</v>
      </c>
    </row>
    <row r="235" spans="1:17" x14ac:dyDescent="0.25">
      <c r="A235" s="134" t="s">
        <v>3469</v>
      </c>
      <c r="B235" s="134" t="s">
        <v>3481</v>
      </c>
      <c r="C235" s="134" t="s">
        <v>1660</v>
      </c>
      <c r="D235" s="136">
        <v>23562</v>
      </c>
      <c r="E235" s="136">
        <v>23562</v>
      </c>
      <c r="F235" s="136">
        <v>23562</v>
      </c>
      <c r="G235" s="136">
        <v>23562</v>
      </c>
      <c r="H235" s="136">
        <v>23562</v>
      </c>
      <c r="I235" s="136">
        <v>23562</v>
      </c>
      <c r="J235" s="136">
        <v>23562</v>
      </c>
      <c r="K235" s="136">
        <v>23562</v>
      </c>
      <c r="L235" s="136">
        <v>23562</v>
      </c>
      <c r="M235" s="136">
        <v>23562</v>
      </c>
      <c r="N235" s="136">
        <v>23562</v>
      </c>
      <c r="O235" s="136">
        <v>23562</v>
      </c>
      <c r="P235" s="136">
        <v>23562</v>
      </c>
      <c r="Q235" s="136">
        <v>23561627</v>
      </c>
    </row>
    <row r="236" spans="1:17" x14ac:dyDescent="0.25">
      <c r="A236" s="134" t="s">
        <v>3469</v>
      </c>
      <c r="B236" s="134" t="s">
        <v>3482</v>
      </c>
      <c r="C236" s="134" t="s">
        <v>1660</v>
      </c>
      <c r="D236" s="136">
        <v>0</v>
      </c>
      <c r="E236" s="136">
        <v>0</v>
      </c>
      <c r="F236" s="136">
        <v>0</v>
      </c>
      <c r="G236" s="136">
        <v>0</v>
      </c>
      <c r="H236" s="136">
        <v>0</v>
      </c>
      <c r="I236" s="136">
        <v>0</v>
      </c>
      <c r="J236" s="136">
        <v>0</v>
      </c>
      <c r="K236" s="136">
        <v>0</v>
      </c>
      <c r="L236" s="136">
        <v>0</v>
      </c>
      <c r="M236" s="136">
        <v>0</v>
      </c>
      <c r="N236" s="136">
        <v>0</v>
      </c>
      <c r="O236" s="136">
        <v>0</v>
      </c>
      <c r="P236" s="136">
        <v>0</v>
      </c>
      <c r="Q236" s="136">
        <v>0</v>
      </c>
    </row>
    <row r="237" spans="1:17" x14ac:dyDescent="0.25">
      <c r="A237" s="134" t="s">
        <v>3469</v>
      </c>
      <c r="B237" s="134" t="s">
        <v>3483</v>
      </c>
      <c r="C237" s="134" t="s">
        <v>1660</v>
      </c>
      <c r="D237" s="136">
        <v>15467</v>
      </c>
      <c r="E237" s="136">
        <v>15467</v>
      </c>
      <c r="F237" s="136">
        <v>15467</v>
      </c>
      <c r="G237" s="136">
        <v>15467</v>
      </c>
      <c r="H237" s="136">
        <v>15467</v>
      </c>
      <c r="I237" s="136">
        <v>15467</v>
      </c>
      <c r="J237" s="136">
        <v>15467</v>
      </c>
      <c r="K237" s="136">
        <v>15467</v>
      </c>
      <c r="L237" s="136">
        <v>15467</v>
      </c>
      <c r="M237" s="136">
        <v>15467</v>
      </c>
      <c r="N237" s="136">
        <v>15467</v>
      </c>
      <c r="O237" s="136">
        <v>15467</v>
      </c>
      <c r="P237" s="136">
        <v>15467</v>
      </c>
      <c r="Q237" s="136">
        <v>15466592</v>
      </c>
    </row>
    <row r="238" spans="1:17" x14ac:dyDescent="0.25">
      <c r="A238" s="134" t="s">
        <v>3469</v>
      </c>
      <c r="B238" s="134" t="s">
        <v>3484</v>
      </c>
      <c r="C238" s="134" t="s">
        <v>1660</v>
      </c>
      <c r="D238" s="136">
        <v>0</v>
      </c>
      <c r="E238" s="136">
        <v>0</v>
      </c>
      <c r="F238" s="136">
        <v>0</v>
      </c>
      <c r="G238" s="136">
        <v>0</v>
      </c>
      <c r="H238" s="136">
        <v>0</v>
      </c>
      <c r="I238" s="136">
        <v>0</v>
      </c>
      <c r="J238" s="136">
        <v>0</v>
      </c>
      <c r="K238" s="136">
        <v>0</v>
      </c>
      <c r="L238" s="136">
        <v>0</v>
      </c>
      <c r="M238" s="136">
        <v>0</v>
      </c>
      <c r="N238" s="136">
        <v>0</v>
      </c>
      <c r="O238" s="136">
        <v>0</v>
      </c>
      <c r="P238" s="136">
        <v>0</v>
      </c>
      <c r="Q238" s="136">
        <v>0</v>
      </c>
    </row>
    <row r="239" spans="1:17" x14ac:dyDescent="0.25">
      <c r="A239" s="134" t="s">
        <v>3469</v>
      </c>
      <c r="B239" s="134" t="s">
        <v>3485</v>
      </c>
      <c r="C239" s="134" t="s">
        <v>1660</v>
      </c>
      <c r="D239" s="136">
        <v>0</v>
      </c>
      <c r="E239" s="136">
        <v>0</v>
      </c>
      <c r="F239" s="136">
        <v>0</v>
      </c>
      <c r="G239" s="136">
        <v>0</v>
      </c>
      <c r="H239" s="136">
        <v>0</v>
      </c>
      <c r="I239" s="136">
        <v>0</v>
      </c>
      <c r="J239" s="136">
        <v>0</v>
      </c>
      <c r="K239" s="136">
        <v>0</v>
      </c>
      <c r="L239" s="136">
        <v>0</v>
      </c>
      <c r="M239" s="136">
        <v>0</v>
      </c>
      <c r="N239" s="136">
        <v>0</v>
      </c>
      <c r="O239" s="136">
        <v>0</v>
      </c>
      <c r="P239" s="136">
        <v>0</v>
      </c>
      <c r="Q239" s="136">
        <v>0</v>
      </c>
    </row>
    <row r="240" spans="1:17" x14ac:dyDescent="0.25">
      <c r="A240" s="134" t="s">
        <v>3469</v>
      </c>
      <c r="B240" s="134" t="s">
        <v>3486</v>
      </c>
      <c r="C240" s="134" t="s">
        <v>1660</v>
      </c>
      <c r="D240" s="136">
        <v>0</v>
      </c>
      <c r="E240" s="136">
        <v>0</v>
      </c>
      <c r="F240" s="136">
        <v>0</v>
      </c>
      <c r="G240" s="136">
        <v>0</v>
      </c>
      <c r="H240" s="136">
        <v>0</v>
      </c>
      <c r="I240" s="136">
        <v>0</v>
      </c>
      <c r="J240" s="136">
        <v>0</v>
      </c>
      <c r="K240" s="136">
        <v>0</v>
      </c>
      <c r="L240" s="136">
        <v>0</v>
      </c>
      <c r="M240" s="136">
        <v>0</v>
      </c>
      <c r="N240" s="136">
        <v>0</v>
      </c>
      <c r="O240" s="136">
        <v>0</v>
      </c>
      <c r="P240" s="136">
        <v>0</v>
      </c>
      <c r="Q240" s="136">
        <v>0</v>
      </c>
    </row>
    <row r="241" spans="1:17" x14ac:dyDescent="0.25">
      <c r="A241" s="134" t="s">
        <v>3469</v>
      </c>
      <c r="B241" s="134" t="s">
        <v>3487</v>
      </c>
      <c r="C241" s="134" t="s">
        <v>1660</v>
      </c>
      <c r="D241" s="136">
        <v>0</v>
      </c>
      <c r="E241" s="136">
        <v>0</v>
      </c>
      <c r="F241" s="136">
        <v>0</v>
      </c>
      <c r="G241" s="136">
        <v>0</v>
      </c>
      <c r="H241" s="136">
        <v>0</v>
      </c>
      <c r="I241" s="136">
        <v>0</v>
      </c>
      <c r="J241" s="136">
        <v>0</v>
      </c>
      <c r="K241" s="136">
        <v>0</v>
      </c>
      <c r="L241" s="136">
        <v>0</v>
      </c>
      <c r="M241" s="136">
        <v>0</v>
      </c>
      <c r="N241" s="136">
        <v>0</v>
      </c>
      <c r="O241" s="136">
        <v>0</v>
      </c>
      <c r="P241" s="136">
        <v>0</v>
      </c>
      <c r="Q241" s="136">
        <v>0</v>
      </c>
    </row>
    <row r="242" spans="1:17" x14ac:dyDescent="0.25">
      <c r="A242" s="134" t="s">
        <v>3469</v>
      </c>
      <c r="B242" s="134" t="s">
        <v>3488</v>
      </c>
      <c r="C242" s="134" t="s">
        <v>1660</v>
      </c>
      <c r="D242" s="136">
        <v>813</v>
      </c>
      <c r="E242" s="136">
        <v>813</v>
      </c>
      <c r="F242" s="136">
        <v>813</v>
      </c>
      <c r="G242" s="136">
        <v>813</v>
      </c>
      <c r="H242" s="136">
        <v>813</v>
      </c>
      <c r="I242" s="136">
        <v>813</v>
      </c>
      <c r="J242" s="136">
        <v>813</v>
      </c>
      <c r="K242" s="136">
        <v>813</v>
      </c>
      <c r="L242" s="136">
        <v>813</v>
      </c>
      <c r="M242" s="136">
        <v>813</v>
      </c>
      <c r="N242" s="136">
        <v>813</v>
      </c>
      <c r="O242" s="136">
        <v>813</v>
      </c>
      <c r="P242" s="136">
        <v>813</v>
      </c>
      <c r="Q242" s="136">
        <v>813258</v>
      </c>
    </row>
    <row r="243" spans="1:17" x14ac:dyDescent="0.25">
      <c r="A243" s="134" t="s">
        <v>3469</v>
      </c>
      <c r="B243" s="134" t="s">
        <v>3489</v>
      </c>
      <c r="C243" s="134" t="s">
        <v>1660</v>
      </c>
      <c r="D243" s="136">
        <v>347</v>
      </c>
      <c r="E243" s="136">
        <v>347</v>
      </c>
      <c r="F243" s="136">
        <v>347</v>
      </c>
      <c r="G243" s="136">
        <v>347</v>
      </c>
      <c r="H243" s="136">
        <v>347</v>
      </c>
      <c r="I243" s="136">
        <v>347</v>
      </c>
      <c r="J243" s="136">
        <v>347</v>
      </c>
      <c r="K243" s="136">
        <v>347</v>
      </c>
      <c r="L243" s="136">
        <v>347</v>
      </c>
      <c r="M243" s="136">
        <v>347</v>
      </c>
      <c r="N243" s="136">
        <v>347</v>
      </c>
      <c r="O243" s="136">
        <v>347</v>
      </c>
      <c r="P243" s="136">
        <v>347</v>
      </c>
      <c r="Q243" s="136">
        <v>347116</v>
      </c>
    </row>
    <row r="244" spans="1:17" x14ac:dyDescent="0.25">
      <c r="A244" s="134" t="s">
        <v>3469</v>
      </c>
      <c r="B244" s="134" t="s">
        <v>3490</v>
      </c>
      <c r="C244" s="134" t="s">
        <v>1660</v>
      </c>
      <c r="D244" s="136">
        <v>60245</v>
      </c>
      <c r="E244" s="136">
        <v>60245</v>
      </c>
      <c r="F244" s="136">
        <v>60245</v>
      </c>
      <c r="G244" s="136">
        <v>60245</v>
      </c>
      <c r="H244" s="136">
        <v>60245</v>
      </c>
      <c r="I244" s="136">
        <v>60245</v>
      </c>
      <c r="J244" s="136">
        <v>60245</v>
      </c>
      <c r="K244" s="136">
        <v>60245</v>
      </c>
      <c r="L244" s="136">
        <v>60245</v>
      </c>
      <c r="M244" s="136">
        <v>60245</v>
      </c>
      <c r="N244" s="136">
        <v>60245</v>
      </c>
      <c r="O244" s="136">
        <v>60245</v>
      </c>
      <c r="P244" s="136">
        <v>60235</v>
      </c>
      <c r="Q244" s="136">
        <v>60244549</v>
      </c>
    </row>
    <row r="245" spans="1:17" x14ac:dyDescent="0.25">
      <c r="A245" s="134" t="s">
        <v>3469</v>
      </c>
      <c r="B245" s="134" t="s">
        <v>3491</v>
      </c>
      <c r="C245" s="134" t="s">
        <v>1660</v>
      </c>
      <c r="D245" s="136">
        <v>0</v>
      </c>
      <c r="E245" s="136">
        <v>0</v>
      </c>
      <c r="F245" s="136">
        <v>0</v>
      </c>
      <c r="G245" s="136">
        <v>0</v>
      </c>
      <c r="H245" s="136">
        <v>0</v>
      </c>
      <c r="I245" s="136">
        <v>0</v>
      </c>
      <c r="J245" s="136">
        <v>0</v>
      </c>
      <c r="K245" s="136">
        <v>0</v>
      </c>
      <c r="L245" s="136">
        <v>0</v>
      </c>
      <c r="M245" s="136">
        <v>0</v>
      </c>
      <c r="N245" s="136">
        <v>0</v>
      </c>
      <c r="O245" s="136">
        <v>0</v>
      </c>
      <c r="P245" s="136">
        <v>0</v>
      </c>
      <c r="Q245" s="136">
        <v>0</v>
      </c>
    </row>
    <row r="246" spans="1:17" x14ac:dyDescent="0.25">
      <c r="A246" s="134" t="s">
        <v>3469</v>
      </c>
      <c r="B246" s="134" t="s">
        <v>3492</v>
      </c>
      <c r="C246" s="134" t="s">
        <v>1660</v>
      </c>
      <c r="D246" s="136">
        <v>40909</v>
      </c>
      <c r="E246" s="136">
        <v>40909</v>
      </c>
      <c r="F246" s="136">
        <v>40909</v>
      </c>
      <c r="G246" s="136">
        <v>40909</v>
      </c>
      <c r="H246" s="136">
        <v>40909</v>
      </c>
      <c r="I246" s="136">
        <v>40909</v>
      </c>
      <c r="J246" s="136">
        <v>40909</v>
      </c>
      <c r="K246" s="136">
        <v>40909</v>
      </c>
      <c r="L246" s="136">
        <v>40909</v>
      </c>
      <c r="M246" s="136">
        <v>40999</v>
      </c>
      <c r="N246" s="136">
        <v>40999</v>
      </c>
      <c r="O246" s="136">
        <v>41005</v>
      </c>
      <c r="P246" s="136">
        <v>43328</v>
      </c>
      <c r="Q246" s="136">
        <v>41033105</v>
      </c>
    </row>
    <row r="247" spans="1:17" x14ac:dyDescent="0.25">
      <c r="A247" s="134" t="s">
        <v>3469</v>
      </c>
      <c r="B247" s="134" t="s">
        <v>3493</v>
      </c>
      <c r="C247" s="134" t="s">
        <v>1660</v>
      </c>
      <c r="D247" s="136">
        <v>0</v>
      </c>
      <c r="E247" s="136">
        <v>0</v>
      </c>
      <c r="F247" s="136">
        <v>0</v>
      </c>
      <c r="G247" s="136">
        <v>0</v>
      </c>
      <c r="H247" s="136">
        <v>0</v>
      </c>
      <c r="I247" s="136">
        <v>0</v>
      </c>
      <c r="J247" s="136">
        <v>0</v>
      </c>
      <c r="K247" s="136">
        <v>0</v>
      </c>
      <c r="L247" s="136">
        <v>0</v>
      </c>
      <c r="M247" s="136">
        <v>0</v>
      </c>
      <c r="N247" s="136">
        <v>0</v>
      </c>
      <c r="O247" s="136">
        <v>0</v>
      </c>
      <c r="P247" s="136">
        <v>0</v>
      </c>
      <c r="Q247" s="136">
        <v>0</v>
      </c>
    </row>
    <row r="248" spans="1:17" x14ac:dyDescent="0.25">
      <c r="A248" s="134" t="s">
        <v>3469</v>
      </c>
      <c r="B248" s="134" t="s">
        <v>3494</v>
      </c>
      <c r="C248" s="134" t="s">
        <v>1660</v>
      </c>
      <c r="D248" s="136">
        <v>0</v>
      </c>
      <c r="E248" s="136">
        <v>0</v>
      </c>
      <c r="F248" s="136">
        <v>0</v>
      </c>
      <c r="G248" s="136">
        <v>0</v>
      </c>
      <c r="H248" s="136">
        <v>0</v>
      </c>
      <c r="I248" s="136">
        <v>0</v>
      </c>
      <c r="J248" s="136">
        <v>0</v>
      </c>
      <c r="K248" s="136">
        <v>0</v>
      </c>
      <c r="L248" s="136">
        <v>0</v>
      </c>
      <c r="M248" s="136">
        <v>0</v>
      </c>
      <c r="N248" s="136">
        <v>0</v>
      </c>
      <c r="O248" s="136">
        <v>0</v>
      </c>
      <c r="P248" s="136">
        <v>0</v>
      </c>
      <c r="Q248" s="136">
        <v>0</v>
      </c>
    </row>
    <row r="249" spans="1:17" x14ac:dyDescent="0.25">
      <c r="A249" s="134" t="s">
        <v>3469</v>
      </c>
      <c r="B249" s="134" t="s">
        <v>3495</v>
      </c>
      <c r="C249" s="134" t="s">
        <v>1660</v>
      </c>
      <c r="D249" s="136">
        <v>0</v>
      </c>
      <c r="E249" s="136">
        <v>0</v>
      </c>
      <c r="F249" s="136">
        <v>0</v>
      </c>
      <c r="G249" s="136">
        <v>0</v>
      </c>
      <c r="H249" s="136">
        <v>0</v>
      </c>
      <c r="I249" s="136">
        <v>0</v>
      </c>
      <c r="J249" s="136">
        <v>0</v>
      </c>
      <c r="K249" s="136">
        <v>0</v>
      </c>
      <c r="L249" s="136">
        <v>0</v>
      </c>
      <c r="M249" s="136">
        <v>0</v>
      </c>
      <c r="N249" s="136">
        <v>0</v>
      </c>
      <c r="O249" s="136">
        <v>0</v>
      </c>
      <c r="P249" s="136">
        <v>0</v>
      </c>
      <c r="Q249" s="136">
        <v>0</v>
      </c>
    </row>
    <row r="250" spans="1:17" x14ac:dyDescent="0.25">
      <c r="A250" s="134" t="s">
        <v>3469</v>
      </c>
      <c r="B250" s="134" t="s">
        <v>3496</v>
      </c>
      <c r="C250" s="134" t="s">
        <v>1660</v>
      </c>
      <c r="D250" s="136">
        <v>0</v>
      </c>
      <c r="E250" s="136">
        <v>0</v>
      </c>
      <c r="F250" s="136">
        <v>0</v>
      </c>
      <c r="G250" s="136">
        <v>0</v>
      </c>
      <c r="H250" s="136">
        <v>0</v>
      </c>
      <c r="I250" s="136">
        <v>0</v>
      </c>
      <c r="J250" s="136">
        <v>0</v>
      </c>
      <c r="K250" s="136">
        <v>0</v>
      </c>
      <c r="L250" s="136">
        <v>0</v>
      </c>
      <c r="M250" s="136">
        <v>0</v>
      </c>
      <c r="N250" s="136">
        <v>0</v>
      </c>
      <c r="O250" s="136">
        <v>0</v>
      </c>
      <c r="P250" s="136">
        <v>0</v>
      </c>
      <c r="Q250" s="136">
        <v>0</v>
      </c>
    </row>
    <row r="251" spans="1:17" x14ac:dyDescent="0.25">
      <c r="A251" s="134" t="s">
        <v>3497</v>
      </c>
      <c r="B251" s="134" t="s">
        <v>3498</v>
      </c>
      <c r="C251" s="134" t="s">
        <v>1660</v>
      </c>
      <c r="D251" s="136">
        <v>0</v>
      </c>
      <c r="E251" s="136">
        <v>0</v>
      </c>
      <c r="F251" s="136">
        <v>0</v>
      </c>
      <c r="G251" s="136">
        <v>0</v>
      </c>
      <c r="H251" s="136">
        <v>0</v>
      </c>
      <c r="I251" s="136">
        <v>0</v>
      </c>
      <c r="J251" s="136">
        <v>0</v>
      </c>
      <c r="K251" s="136">
        <v>0</v>
      </c>
      <c r="L251" s="136">
        <v>0</v>
      </c>
      <c r="M251" s="136">
        <v>0</v>
      </c>
      <c r="N251" s="136">
        <v>0</v>
      </c>
      <c r="O251" s="136">
        <v>0</v>
      </c>
      <c r="P251" s="136">
        <v>0</v>
      </c>
      <c r="Q251" s="136">
        <v>0</v>
      </c>
    </row>
    <row r="252" spans="1:17" x14ac:dyDescent="0.25">
      <c r="A252" s="134" t="s">
        <v>3497</v>
      </c>
      <c r="B252" s="134" t="s">
        <v>3499</v>
      </c>
      <c r="C252" s="134" t="s">
        <v>1660</v>
      </c>
      <c r="D252" s="136">
        <v>0</v>
      </c>
      <c r="E252" s="136">
        <v>0</v>
      </c>
      <c r="F252" s="136">
        <v>0</v>
      </c>
      <c r="G252" s="136">
        <v>0</v>
      </c>
      <c r="H252" s="136">
        <v>0</v>
      </c>
      <c r="I252" s="136">
        <v>0</v>
      </c>
      <c r="J252" s="136">
        <v>0</v>
      </c>
      <c r="K252" s="136">
        <v>0</v>
      </c>
      <c r="L252" s="136">
        <v>0</v>
      </c>
      <c r="M252" s="136">
        <v>0</v>
      </c>
      <c r="N252" s="136">
        <v>0</v>
      </c>
      <c r="O252" s="136">
        <v>0</v>
      </c>
      <c r="P252" s="136">
        <v>0</v>
      </c>
      <c r="Q252" s="136">
        <v>0</v>
      </c>
    </row>
    <row r="253" spans="1:17" x14ac:dyDescent="0.25">
      <c r="A253" s="134" t="s">
        <v>3497</v>
      </c>
      <c r="B253" s="134" t="s">
        <v>3500</v>
      </c>
      <c r="C253" s="134" t="s">
        <v>1660</v>
      </c>
      <c r="D253" s="136">
        <v>30446</v>
      </c>
      <c r="E253" s="136">
        <v>30446</v>
      </c>
      <c r="F253" s="136">
        <v>30446</v>
      </c>
      <c r="G253" s="136">
        <v>30446</v>
      </c>
      <c r="H253" s="136">
        <v>30446</v>
      </c>
      <c r="I253" s="136">
        <v>30446</v>
      </c>
      <c r="J253" s="136">
        <v>30446</v>
      </c>
      <c r="K253" s="136">
        <v>30446</v>
      </c>
      <c r="L253" s="136">
        <v>30446</v>
      </c>
      <c r="M253" s="136">
        <v>30446</v>
      </c>
      <c r="N253" s="136">
        <v>30446</v>
      </c>
      <c r="O253" s="136">
        <v>30446</v>
      </c>
      <c r="P253" s="136">
        <v>30446</v>
      </c>
      <c r="Q253" s="136">
        <v>30445509</v>
      </c>
    </row>
    <row r="254" spans="1:17" x14ac:dyDescent="0.25">
      <c r="A254" s="134" t="s">
        <v>3497</v>
      </c>
      <c r="B254" s="134" t="s">
        <v>3501</v>
      </c>
      <c r="C254" s="134" t="s">
        <v>1660</v>
      </c>
      <c r="D254" s="136">
        <v>0</v>
      </c>
      <c r="E254" s="136">
        <v>0</v>
      </c>
      <c r="F254" s="136">
        <v>0</v>
      </c>
      <c r="G254" s="136">
        <v>0</v>
      </c>
      <c r="H254" s="136">
        <v>0</v>
      </c>
      <c r="I254" s="136">
        <v>0</v>
      </c>
      <c r="J254" s="136">
        <v>0</v>
      </c>
      <c r="K254" s="136">
        <v>0</v>
      </c>
      <c r="L254" s="136">
        <v>0</v>
      </c>
      <c r="M254" s="136">
        <v>0</v>
      </c>
      <c r="N254" s="136">
        <v>0</v>
      </c>
      <c r="O254" s="136">
        <v>0</v>
      </c>
      <c r="P254" s="136">
        <v>0</v>
      </c>
      <c r="Q254" s="136">
        <v>0</v>
      </c>
    </row>
    <row r="255" spans="1:17" x14ac:dyDescent="0.25">
      <c r="A255" s="134" t="s">
        <v>3497</v>
      </c>
      <c r="B255" s="134" t="s">
        <v>3502</v>
      </c>
      <c r="C255" s="134" t="s">
        <v>1660</v>
      </c>
      <c r="D255" s="136">
        <v>12184</v>
      </c>
      <c r="E255" s="136">
        <v>12185</v>
      </c>
      <c r="F255" s="136">
        <v>12185</v>
      </c>
      <c r="G255" s="136">
        <v>12185</v>
      </c>
      <c r="H255" s="136">
        <v>12185</v>
      </c>
      <c r="I255" s="136">
        <v>12185</v>
      </c>
      <c r="J255" s="136">
        <v>12185</v>
      </c>
      <c r="K255" s="136">
        <v>12185</v>
      </c>
      <c r="L255" s="136">
        <v>12185</v>
      </c>
      <c r="M255" s="136">
        <v>12185</v>
      </c>
      <c r="N255" s="136">
        <v>12185</v>
      </c>
      <c r="O255" s="136">
        <v>12185</v>
      </c>
      <c r="P255" s="136">
        <v>12185</v>
      </c>
      <c r="Q255" s="136">
        <v>12184871</v>
      </c>
    </row>
    <row r="256" spans="1:17" x14ac:dyDescent="0.25">
      <c r="A256" s="134" t="s">
        <v>3497</v>
      </c>
      <c r="B256" s="134" t="s">
        <v>3503</v>
      </c>
      <c r="C256" s="134" t="s">
        <v>1660</v>
      </c>
      <c r="D256" s="136">
        <v>0</v>
      </c>
      <c r="E256" s="136">
        <v>0</v>
      </c>
      <c r="F256" s="136">
        <v>0</v>
      </c>
      <c r="G256" s="136">
        <v>0</v>
      </c>
      <c r="H256" s="136">
        <v>0</v>
      </c>
      <c r="I256" s="136">
        <v>0</v>
      </c>
      <c r="J256" s="136">
        <v>0</v>
      </c>
      <c r="K256" s="136">
        <v>0</v>
      </c>
      <c r="L256" s="136">
        <v>0</v>
      </c>
      <c r="M256" s="136">
        <v>0</v>
      </c>
      <c r="N256" s="136">
        <v>0</v>
      </c>
      <c r="O256" s="136">
        <v>0</v>
      </c>
      <c r="P256" s="136">
        <v>0</v>
      </c>
      <c r="Q256" s="136">
        <v>0</v>
      </c>
    </row>
    <row r="257" spans="1:17" x14ac:dyDescent="0.25">
      <c r="A257" s="134" t="s">
        <v>3497</v>
      </c>
      <c r="B257" s="134" t="s">
        <v>3504</v>
      </c>
      <c r="C257" s="134" t="s">
        <v>1660</v>
      </c>
      <c r="D257" s="136">
        <v>0</v>
      </c>
      <c r="E257" s="136">
        <v>0</v>
      </c>
      <c r="F257" s="136">
        <v>0</v>
      </c>
      <c r="G257" s="136">
        <v>0</v>
      </c>
      <c r="H257" s="136">
        <v>0</v>
      </c>
      <c r="I257" s="136">
        <v>0</v>
      </c>
      <c r="J257" s="136">
        <v>0</v>
      </c>
      <c r="K257" s="136">
        <v>0</v>
      </c>
      <c r="L257" s="136">
        <v>0</v>
      </c>
      <c r="M257" s="136">
        <v>0</v>
      </c>
      <c r="N257" s="136">
        <v>0</v>
      </c>
      <c r="O257" s="136">
        <v>0</v>
      </c>
      <c r="P257" s="136">
        <v>0</v>
      </c>
      <c r="Q257" s="136">
        <v>0</v>
      </c>
    </row>
    <row r="258" spans="1:17" x14ac:dyDescent="0.25">
      <c r="A258" s="134" t="s">
        <v>3497</v>
      </c>
      <c r="B258" s="134" t="s">
        <v>3505</v>
      </c>
      <c r="C258" s="134" t="s">
        <v>1660</v>
      </c>
      <c r="D258" s="136">
        <v>35393</v>
      </c>
      <c r="E258" s="136">
        <v>35393</v>
      </c>
      <c r="F258" s="136">
        <v>35393</v>
      </c>
      <c r="G258" s="136">
        <v>35393</v>
      </c>
      <c r="H258" s="136">
        <v>35393</v>
      </c>
      <c r="I258" s="136">
        <v>35393</v>
      </c>
      <c r="J258" s="136">
        <v>35393</v>
      </c>
      <c r="K258" s="136">
        <v>35393</v>
      </c>
      <c r="L258" s="136">
        <v>35393</v>
      </c>
      <c r="M258" s="136">
        <v>35393</v>
      </c>
      <c r="N258" s="136">
        <v>35393</v>
      </c>
      <c r="O258" s="136">
        <v>35393</v>
      </c>
      <c r="P258" s="136">
        <v>36209</v>
      </c>
      <c r="Q258" s="136">
        <v>35426936</v>
      </c>
    </row>
    <row r="259" spans="1:17" x14ac:dyDescent="0.25">
      <c r="A259" s="134" t="s">
        <v>3497</v>
      </c>
      <c r="B259" s="134" t="s">
        <v>3506</v>
      </c>
      <c r="C259" s="134" t="s">
        <v>1660</v>
      </c>
      <c r="D259" s="136">
        <v>0</v>
      </c>
      <c r="E259" s="136">
        <v>0</v>
      </c>
      <c r="F259" s="136">
        <v>0</v>
      </c>
      <c r="G259" s="136">
        <v>0</v>
      </c>
      <c r="H259" s="136">
        <v>0</v>
      </c>
      <c r="I259" s="136">
        <v>0</v>
      </c>
      <c r="J259" s="136">
        <v>0</v>
      </c>
      <c r="K259" s="136">
        <v>0</v>
      </c>
      <c r="L259" s="136">
        <v>0</v>
      </c>
      <c r="M259" s="136">
        <v>0</v>
      </c>
      <c r="N259" s="136">
        <v>0</v>
      </c>
      <c r="O259" s="136">
        <v>0</v>
      </c>
      <c r="P259" s="136">
        <v>0</v>
      </c>
      <c r="Q259" s="136">
        <v>0</v>
      </c>
    </row>
    <row r="260" spans="1:17" x14ac:dyDescent="0.25">
      <c r="A260" s="134" t="s">
        <v>3497</v>
      </c>
      <c r="B260" s="134" t="s">
        <v>3507</v>
      </c>
      <c r="C260" s="134" t="s">
        <v>1660</v>
      </c>
      <c r="D260" s="136">
        <v>0</v>
      </c>
      <c r="E260" s="136">
        <v>0</v>
      </c>
      <c r="F260" s="136">
        <v>0</v>
      </c>
      <c r="G260" s="136">
        <v>0</v>
      </c>
      <c r="H260" s="136">
        <v>0</v>
      </c>
      <c r="I260" s="136">
        <v>0</v>
      </c>
      <c r="J260" s="136">
        <v>0</v>
      </c>
      <c r="K260" s="136">
        <v>0</v>
      </c>
      <c r="L260" s="136">
        <v>0</v>
      </c>
      <c r="M260" s="136">
        <v>0</v>
      </c>
      <c r="N260" s="136">
        <v>0</v>
      </c>
      <c r="O260" s="136">
        <v>0</v>
      </c>
      <c r="P260" s="136">
        <v>0</v>
      </c>
      <c r="Q260" s="136">
        <v>0</v>
      </c>
    </row>
    <row r="261" spans="1:17" x14ac:dyDescent="0.25">
      <c r="A261" s="134" t="s">
        <v>3497</v>
      </c>
      <c r="B261" s="134" t="s">
        <v>3508</v>
      </c>
      <c r="C261" s="134" t="s">
        <v>1660</v>
      </c>
      <c r="D261" s="136">
        <v>28602</v>
      </c>
      <c r="E261" s="136">
        <v>28602</v>
      </c>
      <c r="F261" s="136">
        <v>28602</v>
      </c>
      <c r="G261" s="136">
        <v>28602</v>
      </c>
      <c r="H261" s="136">
        <v>28602</v>
      </c>
      <c r="I261" s="136">
        <v>28602</v>
      </c>
      <c r="J261" s="136">
        <v>28602</v>
      </c>
      <c r="K261" s="136">
        <v>28602</v>
      </c>
      <c r="L261" s="136">
        <v>28602</v>
      </c>
      <c r="M261" s="136">
        <v>28602</v>
      </c>
      <c r="N261" s="136">
        <v>28602</v>
      </c>
      <c r="O261" s="136">
        <v>28603</v>
      </c>
      <c r="P261" s="136">
        <v>28603</v>
      </c>
      <c r="Q261" s="136">
        <v>28602557</v>
      </c>
    </row>
    <row r="262" spans="1:17" x14ac:dyDescent="0.25">
      <c r="A262" s="134" t="s">
        <v>3497</v>
      </c>
      <c r="B262" s="134" t="s">
        <v>3509</v>
      </c>
      <c r="C262" s="134" t="s">
        <v>1660</v>
      </c>
      <c r="D262" s="136">
        <v>0</v>
      </c>
      <c r="E262" s="136">
        <v>0</v>
      </c>
      <c r="F262" s="136">
        <v>0</v>
      </c>
      <c r="G262" s="136">
        <v>0</v>
      </c>
      <c r="H262" s="136">
        <v>0</v>
      </c>
      <c r="I262" s="136">
        <v>0</v>
      </c>
      <c r="J262" s="136">
        <v>0</v>
      </c>
      <c r="K262" s="136">
        <v>0</v>
      </c>
      <c r="L262" s="136">
        <v>0</v>
      </c>
      <c r="M262" s="136">
        <v>0</v>
      </c>
      <c r="N262" s="136">
        <v>0</v>
      </c>
      <c r="O262" s="136">
        <v>0</v>
      </c>
      <c r="P262" s="136">
        <v>0</v>
      </c>
      <c r="Q262" s="136">
        <v>0</v>
      </c>
    </row>
    <row r="263" spans="1:17" x14ac:dyDescent="0.25">
      <c r="A263" s="134" t="s">
        <v>3497</v>
      </c>
      <c r="B263" s="134" t="s">
        <v>3510</v>
      </c>
      <c r="C263" s="134" t="s">
        <v>1660</v>
      </c>
      <c r="D263" s="136">
        <v>0</v>
      </c>
      <c r="E263" s="136">
        <v>0</v>
      </c>
      <c r="F263" s="136">
        <v>0</v>
      </c>
      <c r="G263" s="136">
        <v>0</v>
      </c>
      <c r="H263" s="136">
        <v>0</v>
      </c>
      <c r="I263" s="136">
        <v>0</v>
      </c>
      <c r="J263" s="136">
        <v>0</v>
      </c>
      <c r="K263" s="136">
        <v>0</v>
      </c>
      <c r="L263" s="136">
        <v>0</v>
      </c>
      <c r="M263" s="136">
        <v>0</v>
      </c>
      <c r="N263" s="136">
        <v>0</v>
      </c>
      <c r="O263" s="136">
        <v>0</v>
      </c>
      <c r="P263" s="136">
        <v>0</v>
      </c>
      <c r="Q263" s="136">
        <v>0</v>
      </c>
    </row>
    <row r="264" spans="1:17" x14ac:dyDescent="0.25">
      <c r="A264" s="134" t="s">
        <v>3497</v>
      </c>
      <c r="B264" s="134" t="s">
        <v>3511</v>
      </c>
      <c r="C264" s="134" t="s">
        <v>1660</v>
      </c>
      <c r="D264" s="136">
        <v>0</v>
      </c>
      <c r="E264" s="136">
        <v>0</v>
      </c>
      <c r="F264" s="136">
        <v>0</v>
      </c>
      <c r="G264" s="136">
        <v>0</v>
      </c>
      <c r="H264" s="136">
        <v>0</v>
      </c>
      <c r="I264" s="136">
        <v>0</v>
      </c>
      <c r="J264" s="136">
        <v>0</v>
      </c>
      <c r="K264" s="136">
        <v>0</v>
      </c>
      <c r="L264" s="136">
        <v>0</v>
      </c>
      <c r="M264" s="136">
        <v>0</v>
      </c>
      <c r="N264" s="136">
        <v>0</v>
      </c>
      <c r="O264" s="136">
        <v>0</v>
      </c>
      <c r="P264" s="136">
        <v>0</v>
      </c>
      <c r="Q264" s="136">
        <v>0</v>
      </c>
    </row>
    <row r="265" spans="1:17" x14ac:dyDescent="0.25">
      <c r="A265" s="134" t="s">
        <v>3497</v>
      </c>
      <c r="B265" s="134" t="s">
        <v>3512</v>
      </c>
      <c r="C265" s="134" t="s">
        <v>1660</v>
      </c>
      <c r="D265" s="136">
        <v>0</v>
      </c>
      <c r="E265" s="136">
        <v>0</v>
      </c>
      <c r="F265" s="136">
        <v>0</v>
      </c>
      <c r="G265" s="136">
        <v>0</v>
      </c>
      <c r="H265" s="136">
        <v>0</v>
      </c>
      <c r="I265" s="136">
        <v>0</v>
      </c>
      <c r="J265" s="136">
        <v>0</v>
      </c>
      <c r="K265" s="136">
        <v>0</v>
      </c>
      <c r="L265" s="136">
        <v>0</v>
      </c>
      <c r="M265" s="136">
        <v>0</v>
      </c>
      <c r="N265" s="136">
        <v>0</v>
      </c>
      <c r="O265" s="136">
        <v>0</v>
      </c>
      <c r="P265" s="136">
        <v>0</v>
      </c>
      <c r="Q265" s="136">
        <v>0</v>
      </c>
    </row>
    <row r="266" spans="1:17" x14ac:dyDescent="0.25">
      <c r="A266" s="134" t="s">
        <v>3497</v>
      </c>
      <c r="B266" s="134" t="s">
        <v>3513</v>
      </c>
      <c r="C266" s="134" t="s">
        <v>1660</v>
      </c>
      <c r="D266" s="136">
        <v>1886</v>
      </c>
      <c r="E266" s="136">
        <v>1886</v>
      </c>
      <c r="F266" s="136">
        <v>1886</v>
      </c>
      <c r="G266" s="136">
        <v>1886</v>
      </c>
      <c r="H266" s="136">
        <v>1886</v>
      </c>
      <c r="I266" s="136">
        <v>1886</v>
      </c>
      <c r="J266" s="136">
        <v>1886</v>
      </c>
      <c r="K266" s="136">
        <v>1886</v>
      </c>
      <c r="L266" s="136">
        <v>1886</v>
      </c>
      <c r="M266" s="136">
        <v>1886</v>
      </c>
      <c r="N266" s="136">
        <v>1886</v>
      </c>
      <c r="O266" s="136">
        <v>1886</v>
      </c>
      <c r="P266" s="136">
        <v>1883</v>
      </c>
      <c r="Q266" s="136">
        <v>1885386</v>
      </c>
    </row>
    <row r="267" spans="1:17" x14ac:dyDescent="0.25">
      <c r="A267" s="134" t="s">
        <v>3497</v>
      </c>
      <c r="B267" s="134" t="s">
        <v>3514</v>
      </c>
      <c r="C267" s="134" t="s">
        <v>1660</v>
      </c>
      <c r="D267" s="136">
        <v>6615</v>
      </c>
      <c r="E267" s="136">
        <v>6615</v>
      </c>
      <c r="F267" s="136">
        <v>6615</v>
      </c>
      <c r="G267" s="136">
        <v>6615</v>
      </c>
      <c r="H267" s="136">
        <v>6615</v>
      </c>
      <c r="I267" s="136">
        <v>6615</v>
      </c>
      <c r="J267" s="136">
        <v>6615</v>
      </c>
      <c r="K267" s="136">
        <v>6615</v>
      </c>
      <c r="L267" s="136">
        <v>6615</v>
      </c>
      <c r="M267" s="136">
        <v>6615</v>
      </c>
      <c r="N267" s="136">
        <v>6632</v>
      </c>
      <c r="O267" s="136">
        <v>6632</v>
      </c>
      <c r="P267" s="136">
        <v>7786</v>
      </c>
      <c r="Q267" s="136">
        <v>6666352</v>
      </c>
    </row>
    <row r="268" spans="1:17" x14ac:dyDescent="0.25">
      <c r="A268" s="134" t="s">
        <v>3497</v>
      </c>
      <c r="B268" s="134" t="s">
        <v>3515</v>
      </c>
      <c r="C268" s="134" t="s">
        <v>1660</v>
      </c>
      <c r="D268" s="136">
        <v>13128</v>
      </c>
      <c r="E268" s="136">
        <v>13128</v>
      </c>
      <c r="F268" s="136">
        <v>13128</v>
      </c>
      <c r="G268" s="136">
        <v>13128</v>
      </c>
      <c r="H268" s="136">
        <v>13128</v>
      </c>
      <c r="I268" s="136">
        <v>13128</v>
      </c>
      <c r="J268" s="136">
        <v>13128</v>
      </c>
      <c r="K268" s="136">
        <v>13128</v>
      </c>
      <c r="L268" s="136">
        <v>13128</v>
      </c>
      <c r="M268" s="136">
        <v>13128</v>
      </c>
      <c r="N268" s="136">
        <v>13128</v>
      </c>
      <c r="O268" s="136">
        <v>13128</v>
      </c>
      <c r="P268" s="136">
        <v>13128</v>
      </c>
      <c r="Q268" s="136">
        <v>13128271</v>
      </c>
    </row>
    <row r="269" spans="1:17" x14ac:dyDescent="0.25">
      <c r="A269" s="134" t="s">
        <v>3497</v>
      </c>
      <c r="B269" s="134" t="s">
        <v>3516</v>
      </c>
      <c r="C269" s="134" t="s">
        <v>1660</v>
      </c>
      <c r="D269" s="136">
        <v>0</v>
      </c>
      <c r="E269" s="136">
        <v>0</v>
      </c>
      <c r="F269" s="136">
        <v>0</v>
      </c>
      <c r="G269" s="136">
        <v>0</v>
      </c>
      <c r="H269" s="136">
        <v>0</v>
      </c>
      <c r="I269" s="136">
        <v>0</v>
      </c>
      <c r="J269" s="136">
        <v>0</v>
      </c>
      <c r="K269" s="136">
        <v>0</v>
      </c>
      <c r="L269" s="136">
        <v>0</v>
      </c>
      <c r="M269" s="136">
        <v>0</v>
      </c>
      <c r="N269" s="136">
        <v>0</v>
      </c>
      <c r="O269" s="136">
        <v>0</v>
      </c>
      <c r="P269" s="136">
        <v>0</v>
      </c>
      <c r="Q269" s="136">
        <v>0</v>
      </c>
    </row>
    <row r="270" spans="1:17" x14ac:dyDescent="0.25">
      <c r="A270" s="134" t="s">
        <v>3517</v>
      </c>
      <c r="B270" s="134" t="s">
        <v>3518</v>
      </c>
      <c r="C270" s="134" t="s">
        <v>1660</v>
      </c>
      <c r="D270" s="136">
        <v>0</v>
      </c>
      <c r="E270" s="136">
        <v>0</v>
      </c>
      <c r="F270" s="136">
        <v>0</v>
      </c>
      <c r="G270" s="136">
        <v>0</v>
      </c>
      <c r="H270" s="136">
        <v>0</v>
      </c>
      <c r="I270" s="136">
        <v>0</v>
      </c>
      <c r="J270" s="136">
        <v>0</v>
      </c>
      <c r="K270" s="136">
        <v>0</v>
      </c>
      <c r="L270" s="136">
        <v>0</v>
      </c>
      <c r="M270" s="136">
        <v>0</v>
      </c>
      <c r="N270" s="136">
        <v>0</v>
      </c>
      <c r="O270" s="136">
        <v>0</v>
      </c>
      <c r="P270" s="136">
        <v>0</v>
      </c>
      <c r="Q270" s="136">
        <v>0</v>
      </c>
    </row>
    <row r="271" spans="1:17" x14ac:dyDescent="0.25">
      <c r="A271" s="134" t="s">
        <v>3517</v>
      </c>
      <c r="B271" s="134" t="s">
        <v>3519</v>
      </c>
      <c r="C271" s="134" t="s">
        <v>1660</v>
      </c>
      <c r="D271" s="136">
        <v>0</v>
      </c>
      <c r="E271" s="136">
        <v>0</v>
      </c>
      <c r="F271" s="136">
        <v>0</v>
      </c>
      <c r="G271" s="136">
        <v>0</v>
      </c>
      <c r="H271" s="136">
        <v>0</v>
      </c>
      <c r="I271" s="136">
        <v>0</v>
      </c>
      <c r="J271" s="136">
        <v>0</v>
      </c>
      <c r="K271" s="136">
        <v>0</v>
      </c>
      <c r="L271" s="136">
        <v>0</v>
      </c>
      <c r="M271" s="136">
        <v>0</v>
      </c>
      <c r="N271" s="136">
        <v>0</v>
      </c>
      <c r="O271" s="136">
        <v>0</v>
      </c>
      <c r="P271" s="136">
        <v>0</v>
      </c>
      <c r="Q271" s="136">
        <v>0</v>
      </c>
    </row>
    <row r="272" spans="1:17" x14ac:dyDescent="0.25">
      <c r="A272" s="134" t="s">
        <v>3517</v>
      </c>
      <c r="B272" s="134" t="s">
        <v>3520</v>
      </c>
      <c r="C272" s="134" t="s">
        <v>1660</v>
      </c>
      <c r="D272" s="136">
        <v>13539</v>
      </c>
      <c r="E272" s="136">
        <v>13539</v>
      </c>
      <c r="F272" s="136">
        <v>13539</v>
      </c>
      <c r="G272" s="136">
        <v>13539</v>
      </c>
      <c r="H272" s="136">
        <v>13539</v>
      </c>
      <c r="I272" s="136">
        <v>13539</v>
      </c>
      <c r="J272" s="136">
        <v>13539</v>
      </c>
      <c r="K272" s="136">
        <v>13539</v>
      </c>
      <c r="L272" s="136">
        <v>13539</v>
      </c>
      <c r="M272" s="136">
        <v>13539</v>
      </c>
      <c r="N272" s="136">
        <v>13539</v>
      </c>
      <c r="O272" s="136">
        <v>13539</v>
      </c>
      <c r="P272" s="136">
        <v>13539</v>
      </c>
      <c r="Q272" s="136">
        <v>13539297</v>
      </c>
    </row>
    <row r="273" spans="1:17" x14ac:dyDescent="0.25">
      <c r="A273" s="134" t="s">
        <v>3517</v>
      </c>
      <c r="B273" s="134" t="s">
        <v>3521</v>
      </c>
      <c r="C273" s="134" t="s">
        <v>1660</v>
      </c>
      <c r="D273" s="136">
        <v>0</v>
      </c>
      <c r="E273" s="136">
        <v>0</v>
      </c>
      <c r="F273" s="136">
        <v>0</v>
      </c>
      <c r="G273" s="136">
        <v>0</v>
      </c>
      <c r="H273" s="136">
        <v>0</v>
      </c>
      <c r="I273" s="136">
        <v>0</v>
      </c>
      <c r="J273" s="136">
        <v>0</v>
      </c>
      <c r="K273" s="136">
        <v>0</v>
      </c>
      <c r="L273" s="136">
        <v>0</v>
      </c>
      <c r="M273" s="136">
        <v>0</v>
      </c>
      <c r="N273" s="136">
        <v>0</v>
      </c>
      <c r="O273" s="136">
        <v>0</v>
      </c>
      <c r="P273" s="136">
        <v>0</v>
      </c>
      <c r="Q273" s="136">
        <v>0</v>
      </c>
    </row>
    <row r="274" spans="1:17" x14ac:dyDescent="0.25">
      <c r="A274" s="134" t="s">
        <v>3517</v>
      </c>
      <c r="B274" s="134" t="s">
        <v>3522</v>
      </c>
      <c r="C274" s="134" t="s">
        <v>1660</v>
      </c>
      <c r="D274" s="136">
        <v>2039</v>
      </c>
      <c r="E274" s="136">
        <v>2039</v>
      </c>
      <c r="F274" s="136">
        <v>2039</v>
      </c>
      <c r="G274" s="136">
        <v>2039</v>
      </c>
      <c r="H274" s="136">
        <v>2039</v>
      </c>
      <c r="I274" s="136">
        <v>2039</v>
      </c>
      <c r="J274" s="136">
        <v>2039</v>
      </c>
      <c r="K274" s="136">
        <v>2039</v>
      </c>
      <c r="L274" s="136">
        <v>2039</v>
      </c>
      <c r="M274" s="136">
        <v>2039</v>
      </c>
      <c r="N274" s="136">
        <v>2039</v>
      </c>
      <c r="O274" s="136">
        <v>2039</v>
      </c>
      <c r="P274" s="136">
        <v>2039</v>
      </c>
      <c r="Q274" s="136">
        <v>2038901</v>
      </c>
    </row>
    <row r="275" spans="1:17" x14ac:dyDescent="0.25">
      <c r="A275" s="134" t="s">
        <v>3517</v>
      </c>
      <c r="B275" s="134" t="s">
        <v>3523</v>
      </c>
      <c r="C275" s="134" t="s">
        <v>1660</v>
      </c>
      <c r="D275" s="136">
        <v>0</v>
      </c>
      <c r="E275" s="136">
        <v>0</v>
      </c>
      <c r="F275" s="136">
        <v>0</v>
      </c>
      <c r="G275" s="136">
        <v>0</v>
      </c>
      <c r="H275" s="136">
        <v>0</v>
      </c>
      <c r="I275" s="136">
        <v>0</v>
      </c>
      <c r="J275" s="136">
        <v>0</v>
      </c>
      <c r="K275" s="136">
        <v>0</v>
      </c>
      <c r="L275" s="136">
        <v>0</v>
      </c>
      <c r="M275" s="136">
        <v>0</v>
      </c>
      <c r="N275" s="136">
        <v>0</v>
      </c>
      <c r="O275" s="136">
        <v>0</v>
      </c>
      <c r="P275" s="136">
        <v>0</v>
      </c>
      <c r="Q275" s="136">
        <v>0</v>
      </c>
    </row>
    <row r="276" spans="1:17" x14ac:dyDescent="0.25">
      <c r="A276" s="134" t="s">
        <v>3517</v>
      </c>
      <c r="B276" s="134" t="s">
        <v>3524</v>
      </c>
      <c r="C276" s="134" t="s">
        <v>1660</v>
      </c>
      <c r="D276" s="136">
        <v>0</v>
      </c>
      <c r="E276" s="136">
        <v>0</v>
      </c>
      <c r="F276" s="136">
        <v>0</v>
      </c>
      <c r="G276" s="136">
        <v>0</v>
      </c>
      <c r="H276" s="136">
        <v>0</v>
      </c>
      <c r="I276" s="136">
        <v>0</v>
      </c>
      <c r="J276" s="136">
        <v>0</v>
      </c>
      <c r="K276" s="136">
        <v>0</v>
      </c>
      <c r="L276" s="136">
        <v>0</v>
      </c>
      <c r="M276" s="136">
        <v>0</v>
      </c>
      <c r="N276" s="136">
        <v>0</v>
      </c>
      <c r="O276" s="136">
        <v>0</v>
      </c>
      <c r="P276" s="136">
        <v>0</v>
      </c>
      <c r="Q276" s="136">
        <v>0</v>
      </c>
    </row>
    <row r="277" spans="1:17" x14ac:dyDescent="0.25">
      <c r="A277" s="134" t="s">
        <v>3517</v>
      </c>
      <c r="B277" s="134" t="s">
        <v>3525</v>
      </c>
      <c r="C277" s="134" t="s">
        <v>1660</v>
      </c>
      <c r="D277" s="136">
        <v>16463</v>
      </c>
      <c r="E277" s="136">
        <v>16463</v>
      </c>
      <c r="F277" s="136">
        <v>16463</v>
      </c>
      <c r="G277" s="136">
        <v>16463</v>
      </c>
      <c r="H277" s="136">
        <v>16463</v>
      </c>
      <c r="I277" s="136">
        <v>16463</v>
      </c>
      <c r="J277" s="136">
        <v>16463</v>
      </c>
      <c r="K277" s="136">
        <v>16463</v>
      </c>
      <c r="L277" s="136">
        <v>16463</v>
      </c>
      <c r="M277" s="136">
        <v>16463</v>
      </c>
      <c r="N277" s="136">
        <v>16463</v>
      </c>
      <c r="O277" s="136">
        <v>16463</v>
      </c>
      <c r="P277" s="136">
        <v>16463</v>
      </c>
      <c r="Q277" s="136">
        <v>16462783</v>
      </c>
    </row>
    <row r="278" spans="1:17" x14ac:dyDescent="0.25">
      <c r="A278" s="134" t="s">
        <v>3517</v>
      </c>
      <c r="B278" s="134" t="s">
        <v>3526</v>
      </c>
      <c r="C278" s="134" t="s">
        <v>1660</v>
      </c>
      <c r="D278" s="136">
        <v>0</v>
      </c>
      <c r="E278" s="136">
        <v>0</v>
      </c>
      <c r="F278" s="136">
        <v>0</v>
      </c>
      <c r="G278" s="136">
        <v>0</v>
      </c>
      <c r="H278" s="136">
        <v>0</v>
      </c>
      <c r="I278" s="136">
        <v>0</v>
      </c>
      <c r="J278" s="136">
        <v>0</v>
      </c>
      <c r="K278" s="136">
        <v>0</v>
      </c>
      <c r="L278" s="136">
        <v>0</v>
      </c>
      <c r="M278" s="136">
        <v>0</v>
      </c>
      <c r="N278" s="136">
        <v>0</v>
      </c>
      <c r="O278" s="136">
        <v>0</v>
      </c>
      <c r="P278" s="136">
        <v>0</v>
      </c>
      <c r="Q278" s="136">
        <v>0</v>
      </c>
    </row>
    <row r="279" spans="1:17" x14ac:dyDescent="0.25">
      <c r="A279" s="134" t="s">
        <v>3517</v>
      </c>
      <c r="B279" s="134" t="s">
        <v>3527</v>
      </c>
      <c r="C279" s="134" t="s">
        <v>1660</v>
      </c>
      <c r="D279" s="136">
        <v>0</v>
      </c>
      <c r="E279" s="136">
        <v>0</v>
      </c>
      <c r="F279" s="136">
        <v>0</v>
      </c>
      <c r="G279" s="136">
        <v>0</v>
      </c>
      <c r="H279" s="136">
        <v>0</v>
      </c>
      <c r="I279" s="136">
        <v>0</v>
      </c>
      <c r="J279" s="136">
        <v>0</v>
      </c>
      <c r="K279" s="136">
        <v>0</v>
      </c>
      <c r="L279" s="136">
        <v>0</v>
      </c>
      <c r="M279" s="136">
        <v>0</v>
      </c>
      <c r="N279" s="136">
        <v>0</v>
      </c>
      <c r="O279" s="136">
        <v>0</v>
      </c>
      <c r="P279" s="136">
        <v>0</v>
      </c>
      <c r="Q279" s="136">
        <v>0</v>
      </c>
    </row>
    <row r="280" spans="1:17" x14ac:dyDescent="0.25">
      <c r="A280" s="134" t="s">
        <v>3517</v>
      </c>
      <c r="B280" s="134" t="s">
        <v>3528</v>
      </c>
      <c r="C280" s="134" t="s">
        <v>1660</v>
      </c>
      <c r="D280" s="136">
        <v>11128</v>
      </c>
      <c r="E280" s="136">
        <v>11128</v>
      </c>
      <c r="F280" s="136">
        <v>11128</v>
      </c>
      <c r="G280" s="136">
        <v>11128</v>
      </c>
      <c r="H280" s="136">
        <v>11128</v>
      </c>
      <c r="I280" s="136">
        <v>11128</v>
      </c>
      <c r="J280" s="136">
        <v>11128</v>
      </c>
      <c r="K280" s="136">
        <v>11128</v>
      </c>
      <c r="L280" s="136">
        <v>11128</v>
      </c>
      <c r="M280" s="136">
        <v>11128</v>
      </c>
      <c r="N280" s="136">
        <v>11128</v>
      </c>
      <c r="O280" s="136">
        <v>11128</v>
      </c>
      <c r="P280" s="136">
        <v>11128</v>
      </c>
      <c r="Q280" s="136">
        <v>11127648</v>
      </c>
    </row>
    <row r="281" spans="1:17" x14ac:dyDescent="0.25">
      <c r="A281" s="134" t="s">
        <v>3517</v>
      </c>
      <c r="B281" s="134" t="s">
        <v>3529</v>
      </c>
      <c r="C281" s="134" t="s">
        <v>1660</v>
      </c>
      <c r="D281" s="136">
        <v>0</v>
      </c>
      <c r="E281" s="136">
        <v>0</v>
      </c>
      <c r="F281" s="136">
        <v>0</v>
      </c>
      <c r="G281" s="136">
        <v>0</v>
      </c>
      <c r="H281" s="136">
        <v>0</v>
      </c>
      <c r="I281" s="136">
        <v>0</v>
      </c>
      <c r="J281" s="136">
        <v>0</v>
      </c>
      <c r="K281" s="136">
        <v>0</v>
      </c>
      <c r="L281" s="136">
        <v>0</v>
      </c>
      <c r="M281" s="136">
        <v>0</v>
      </c>
      <c r="N281" s="136">
        <v>0</v>
      </c>
      <c r="O281" s="136">
        <v>0</v>
      </c>
      <c r="P281" s="136">
        <v>0</v>
      </c>
      <c r="Q281" s="136">
        <v>0</v>
      </c>
    </row>
    <row r="282" spans="1:17" x14ac:dyDescent="0.25">
      <c r="A282" s="134" t="s">
        <v>3517</v>
      </c>
      <c r="B282" s="134" t="s">
        <v>3530</v>
      </c>
      <c r="C282" s="134" t="s">
        <v>1660</v>
      </c>
      <c r="D282" s="136">
        <v>0</v>
      </c>
      <c r="E282" s="136">
        <v>0</v>
      </c>
      <c r="F282" s="136">
        <v>0</v>
      </c>
      <c r="G282" s="136">
        <v>0</v>
      </c>
      <c r="H282" s="136">
        <v>0</v>
      </c>
      <c r="I282" s="136">
        <v>0</v>
      </c>
      <c r="J282" s="136">
        <v>0</v>
      </c>
      <c r="K282" s="136">
        <v>0</v>
      </c>
      <c r="L282" s="136">
        <v>0</v>
      </c>
      <c r="M282" s="136">
        <v>0</v>
      </c>
      <c r="N282" s="136">
        <v>0</v>
      </c>
      <c r="O282" s="136">
        <v>0</v>
      </c>
      <c r="P282" s="136">
        <v>0</v>
      </c>
      <c r="Q282" s="136">
        <v>0</v>
      </c>
    </row>
    <row r="283" spans="1:17" x14ac:dyDescent="0.25">
      <c r="A283" s="134" t="s">
        <v>3517</v>
      </c>
      <c r="B283" s="134" t="s">
        <v>3531</v>
      </c>
      <c r="C283" s="134" t="s">
        <v>1660</v>
      </c>
      <c r="D283" s="136">
        <v>0</v>
      </c>
      <c r="E283" s="136">
        <v>0</v>
      </c>
      <c r="F283" s="136">
        <v>0</v>
      </c>
      <c r="G283" s="136">
        <v>0</v>
      </c>
      <c r="H283" s="136">
        <v>0</v>
      </c>
      <c r="I283" s="136">
        <v>0</v>
      </c>
      <c r="J283" s="136">
        <v>0</v>
      </c>
      <c r="K283" s="136">
        <v>0</v>
      </c>
      <c r="L283" s="136">
        <v>0</v>
      </c>
      <c r="M283" s="136">
        <v>0</v>
      </c>
      <c r="N283" s="136">
        <v>0</v>
      </c>
      <c r="O283" s="136">
        <v>0</v>
      </c>
      <c r="P283" s="136">
        <v>0</v>
      </c>
      <c r="Q283" s="136">
        <v>0</v>
      </c>
    </row>
    <row r="284" spans="1:17" x14ac:dyDescent="0.25">
      <c r="A284" s="134" t="s">
        <v>3517</v>
      </c>
      <c r="B284" s="134" t="s">
        <v>3532</v>
      </c>
      <c r="C284" s="134" t="s">
        <v>1660</v>
      </c>
      <c r="D284" s="136">
        <v>0</v>
      </c>
      <c r="E284" s="136">
        <v>0</v>
      </c>
      <c r="F284" s="136">
        <v>0</v>
      </c>
      <c r="G284" s="136">
        <v>0</v>
      </c>
      <c r="H284" s="136">
        <v>0</v>
      </c>
      <c r="I284" s="136">
        <v>0</v>
      </c>
      <c r="J284" s="136">
        <v>0</v>
      </c>
      <c r="K284" s="136">
        <v>0</v>
      </c>
      <c r="L284" s="136">
        <v>0</v>
      </c>
      <c r="M284" s="136">
        <v>0</v>
      </c>
      <c r="N284" s="136">
        <v>0</v>
      </c>
      <c r="O284" s="136">
        <v>0</v>
      </c>
      <c r="P284" s="136">
        <v>0</v>
      </c>
      <c r="Q284" s="136">
        <v>0</v>
      </c>
    </row>
    <row r="285" spans="1:17" x14ac:dyDescent="0.25">
      <c r="A285" s="134" t="s">
        <v>3517</v>
      </c>
      <c r="B285" s="134" t="s">
        <v>3533</v>
      </c>
      <c r="C285" s="134" t="s">
        <v>1660</v>
      </c>
      <c r="D285" s="136">
        <v>0</v>
      </c>
      <c r="E285" s="136">
        <v>0</v>
      </c>
      <c r="F285" s="136">
        <v>0</v>
      </c>
      <c r="G285" s="136">
        <v>0</v>
      </c>
      <c r="H285" s="136">
        <v>0</v>
      </c>
      <c r="I285" s="136">
        <v>0</v>
      </c>
      <c r="J285" s="136">
        <v>0</v>
      </c>
      <c r="K285" s="136">
        <v>0</v>
      </c>
      <c r="L285" s="136">
        <v>0</v>
      </c>
      <c r="M285" s="136">
        <v>0</v>
      </c>
      <c r="N285" s="136">
        <v>0</v>
      </c>
      <c r="O285" s="136">
        <v>0</v>
      </c>
      <c r="P285" s="136">
        <v>0</v>
      </c>
      <c r="Q285" s="136">
        <v>0</v>
      </c>
    </row>
    <row r="286" spans="1:17" x14ac:dyDescent="0.25">
      <c r="A286" s="134" t="s">
        <v>3517</v>
      </c>
      <c r="B286" s="134" t="s">
        <v>3534</v>
      </c>
      <c r="C286" s="134" t="s">
        <v>1660</v>
      </c>
      <c r="D286" s="136">
        <v>0</v>
      </c>
      <c r="E286" s="136">
        <v>0</v>
      </c>
      <c r="F286" s="136">
        <v>0</v>
      </c>
      <c r="G286" s="136">
        <v>0</v>
      </c>
      <c r="H286" s="136">
        <v>0</v>
      </c>
      <c r="I286" s="136">
        <v>0</v>
      </c>
      <c r="J286" s="136">
        <v>0</v>
      </c>
      <c r="K286" s="136">
        <v>0</v>
      </c>
      <c r="L286" s="136">
        <v>0</v>
      </c>
      <c r="M286" s="136">
        <v>0</v>
      </c>
      <c r="N286" s="136">
        <v>0</v>
      </c>
      <c r="O286" s="136">
        <v>0</v>
      </c>
      <c r="P286" s="136">
        <v>0</v>
      </c>
      <c r="Q286" s="136">
        <v>0</v>
      </c>
    </row>
    <row r="287" spans="1:17" x14ac:dyDescent="0.25">
      <c r="A287" s="134" t="s">
        <v>3517</v>
      </c>
      <c r="B287" s="134" t="s">
        <v>3535</v>
      </c>
      <c r="C287" s="134" t="s">
        <v>1660</v>
      </c>
      <c r="D287" s="136">
        <v>2738</v>
      </c>
      <c r="E287" s="136">
        <v>2738</v>
      </c>
      <c r="F287" s="136">
        <v>2738</v>
      </c>
      <c r="G287" s="136">
        <v>2738</v>
      </c>
      <c r="H287" s="136">
        <v>2738</v>
      </c>
      <c r="I287" s="136">
        <v>2738</v>
      </c>
      <c r="J287" s="136">
        <v>2738</v>
      </c>
      <c r="K287" s="136">
        <v>2738</v>
      </c>
      <c r="L287" s="136">
        <v>2738</v>
      </c>
      <c r="M287" s="136">
        <v>2738</v>
      </c>
      <c r="N287" s="136">
        <v>2738</v>
      </c>
      <c r="O287" s="136">
        <v>2738</v>
      </c>
      <c r="P287" s="136">
        <v>2738</v>
      </c>
      <c r="Q287" s="136">
        <v>2738078</v>
      </c>
    </row>
    <row r="288" spans="1:17" x14ac:dyDescent="0.25">
      <c r="A288" s="134" t="s">
        <v>3517</v>
      </c>
      <c r="B288" s="134" t="s">
        <v>3536</v>
      </c>
      <c r="C288" s="134" t="s">
        <v>1660</v>
      </c>
      <c r="D288" s="136">
        <v>0</v>
      </c>
      <c r="E288" s="136">
        <v>0</v>
      </c>
      <c r="F288" s="136">
        <v>0</v>
      </c>
      <c r="G288" s="136">
        <v>0</v>
      </c>
      <c r="H288" s="136">
        <v>0</v>
      </c>
      <c r="I288" s="136">
        <v>0</v>
      </c>
      <c r="J288" s="136">
        <v>0</v>
      </c>
      <c r="K288" s="136">
        <v>0</v>
      </c>
      <c r="L288" s="136">
        <v>0</v>
      </c>
      <c r="M288" s="136">
        <v>0</v>
      </c>
      <c r="N288" s="136">
        <v>0</v>
      </c>
      <c r="O288" s="136">
        <v>0</v>
      </c>
      <c r="P288" s="136">
        <v>0</v>
      </c>
      <c r="Q288" s="136">
        <v>0</v>
      </c>
    </row>
    <row r="289" spans="1:17" x14ac:dyDescent="0.25">
      <c r="A289" s="134" t="s">
        <v>3537</v>
      </c>
      <c r="B289" s="134" t="s">
        <v>3538</v>
      </c>
      <c r="C289" s="134" t="s">
        <v>1660</v>
      </c>
      <c r="D289" s="136">
        <v>0</v>
      </c>
      <c r="E289" s="136">
        <v>0</v>
      </c>
      <c r="F289" s="136">
        <v>0</v>
      </c>
      <c r="G289" s="136">
        <v>0</v>
      </c>
      <c r="H289" s="136">
        <v>0</v>
      </c>
      <c r="I289" s="136">
        <v>0</v>
      </c>
      <c r="J289" s="136">
        <v>0</v>
      </c>
      <c r="K289" s="136">
        <v>0</v>
      </c>
      <c r="L289" s="136">
        <v>0</v>
      </c>
      <c r="M289" s="136">
        <v>0</v>
      </c>
      <c r="N289" s="136">
        <v>0</v>
      </c>
      <c r="O289" s="136">
        <v>0</v>
      </c>
      <c r="P289" s="136">
        <v>0</v>
      </c>
      <c r="Q289" s="136">
        <v>0</v>
      </c>
    </row>
    <row r="290" spans="1:17" x14ac:dyDescent="0.25">
      <c r="A290" s="134" t="s">
        <v>3537</v>
      </c>
      <c r="B290" s="134" t="s">
        <v>3539</v>
      </c>
      <c r="C290" s="134" t="s">
        <v>1660</v>
      </c>
      <c r="D290" s="136">
        <v>289</v>
      </c>
      <c r="E290" s="136">
        <v>289</v>
      </c>
      <c r="F290" s="136">
        <v>289</v>
      </c>
      <c r="G290" s="136">
        <v>289</v>
      </c>
      <c r="H290" s="136">
        <v>289</v>
      </c>
      <c r="I290" s="136">
        <v>289</v>
      </c>
      <c r="J290" s="136">
        <v>289</v>
      </c>
      <c r="K290" s="136">
        <v>289</v>
      </c>
      <c r="L290" s="136">
        <v>289</v>
      </c>
      <c r="M290" s="136">
        <v>289</v>
      </c>
      <c r="N290" s="136">
        <v>289</v>
      </c>
      <c r="O290" s="136">
        <v>289</v>
      </c>
      <c r="P290" s="136">
        <v>289</v>
      </c>
      <c r="Q290" s="136">
        <v>288724</v>
      </c>
    </row>
    <row r="291" spans="1:17" x14ac:dyDescent="0.25">
      <c r="A291" s="134" t="s">
        <v>3537</v>
      </c>
      <c r="B291" s="134" t="s">
        <v>3540</v>
      </c>
      <c r="C291" s="134" t="s">
        <v>1660</v>
      </c>
      <c r="D291" s="136">
        <v>0</v>
      </c>
      <c r="E291" s="136">
        <v>0</v>
      </c>
      <c r="F291" s="136">
        <v>0</v>
      </c>
      <c r="G291" s="136">
        <v>0</v>
      </c>
      <c r="H291" s="136">
        <v>0</v>
      </c>
      <c r="I291" s="136">
        <v>0</v>
      </c>
      <c r="J291" s="136">
        <v>0</v>
      </c>
      <c r="K291" s="136">
        <v>0</v>
      </c>
      <c r="L291" s="136">
        <v>0</v>
      </c>
      <c r="M291" s="136">
        <v>0</v>
      </c>
      <c r="N291" s="136">
        <v>0</v>
      </c>
      <c r="O291" s="136">
        <v>0</v>
      </c>
      <c r="P291" s="136">
        <v>0</v>
      </c>
      <c r="Q291" s="136">
        <v>0</v>
      </c>
    </row>
    <row r="292" spans="1:17" x14ac:dyDescent="0.25">
      <c r="A292" s="134" t="s">
        <v>3537</v>
      </c>
      <c r="B292" s="134" t="s">
        <v>3541</v>
      </c>
      <c r="C292" s="134" t="s">
        <v>1660</v>
      </c>
      <c r="D292" s="136">
        <v>752</v>
      </c>
      <c r="E292" s="136">
        <v>752</v>
      </c>
      <c r="F292" s="136">
        <v>752</v>
      </c>
      <c r="G292" s="136">
        <v>752</v>
      </c>
      <c r="H292" s="136">
        <v>752</v>
      </c>
      <c r="I292" s="136">
        <v>752</v>
      </c>
      <c r="J292" s="136">
        <v>752</v>
      </c>
      <c r="K292" s="136">
        <v>752</v>
      </c>
      <c r="L292" s="136">
        <v>752</v>
      </c>
      <c r="M292" s="136">
        <v>752</v>
      </c>
      <c r="N292" s="136">
        <v>752</v>
      </c>
      <c r="O292" s="136">
        <v>752</v>
      </c>
      <c r="P292" s="136">
        <v>752</v>
      </c>
      <c r="Q292" s="136">
        <v>752239</v>
      </c>
    </row>
    <row r="293" spans="1:17" x14ac:dyDescent="0.25">
      <c r="A293" s="134" t="s">
        <v>3537</v>
      </c>
      <c r="B293" s="134" t="s">
        <v>3542</v>
      </c>
      <c r="C293" s="134" t="s">
        <v>1660</v>
      </c>
      <c r="D293" s="136">
        <v>6972</v>
      </c>
      <c r="E293" s="136">
        <v>6972</v>
      </c>
      <c r="F293" s="136">
        <v>6972</v>
      </c>
      <c r="G293" s="136">
        <v>6972</v>
      </c>
      <c r="H293" s="136">
        <v>6972</v>
      </c>
      <c r="I293" s="136">
        <v>6972</v>
      </c>
      <c r="J293" s="136">
        <v>6972</v>
      </c>
      <c r="K293" s="136">
        <v>6972</v>
      </c>
      <c r="L293" s="136">
        <v>6972</v>
      </c>
      <c r="M293" s="136">
        <v>6972</v>
      </c>
      <c r="N293" s="136">
        <v>6972</v>
      </c>
      <c r="O293" s="136">
        <v>6972</v>
      </c>
      <c r="P293" s="136">
        <v>6972</v>
      </c>
      <c r="Q293" s="136">
        <v>6971817</v>
      </c>
    </row>
    <row r="294" spans="1:17" x14ac:dyDescent="0.25">
      <c r="A294" s="134" t="s">
        <v>3537</v>
      </c>
      <c r="B294" s="134" t="s">
        <v>3543</v>
      </c>
      <c r="C294" s="134" t="s">
        <v>1660</v>
      </c>
      <c r="D294" s="136">
        <v>0</v>
      </c>
      <c r="E294" s="136">
        <v>0</v>
      </c>
      <c r="F294" s="136">
        <v>0</v>
      </c>
      <c r="G294" s="136">
        <v>0</v>
      </c>
      <c r="H294" s="136">
        <v>0</v>
      </c>
      <c r="I294" s="136">
        <v>0</v>
      </c>
      <c r="J294" s="136">
        <v>0</v>
      </c>
      <c r="K294" s="136">
        <v>0</v>
      </c>
      <c r="L294" s="136">
        <v>0</v>
      </c>
      <c r="M294" s="136">
        <v>0</v>
      </c>
      <c r="N294" s="136">
        <v>0</v>
      </c>
      <c r="O294" s="136">
        <v>0</v>
      </c>
      <c r="P294" s="136">
        <v>0</v>
      </c>
      <c r="Q294" s="136">
        <v>0</v>
      </c>
    </row>
    <row r="295" spans="1:17" x14ac:dyDescent="0.25">
      <c r="A295" s="134" t="s">
        <v>3537</v>
      </c>
      <c r="B295" s="134" t="s">
        <v>3544</v>
      </c>
      <c r="C295" s="134" t="s">
        <v>1660</v>
      </c>
      <c r="D295" s="136">
        <v>0</v>
      </c>
      <c r="E295" s="136">
        <v>0</v>
      </c>
      <c r="F295" s="136">
        <v>0</v>
      </c>
      <c r="G295" s="136">
        <v>0</v>
      </c>
      <c r="H295" s="136">
        <v>0</v>
      </c>
      <c r="I295" s="136">
        <v>0</v>
      </c>
      <c r="J295" s="136">
        <v>0</v>
      </c>
      <c r="K295" s="136">
        <v>0</v>
      </c>
      <c r="L295" s="136">
        <v>0</v>
      </c>
      <c r="M295" s="136">
        <v>0</v>
      </c>
      <c r="N295" s="136">
        <v>0</v>
      </c>
      <c r="O295" s="136">
        <v>0</v>
      </c>
      <c r="P295" s="136">
        <v>0</v>
      </c>
      <c r="Q295" s="136">
        <v>0</v>
      </c>
    </row>
    <row r="296" spans="1:17" x14ac:dyDescent="0.25">
      <c r="A296" s="134" t="s">
        <v>3537</v>
      </c>
      <c r="B296" s="134" t="s">
        <v>3545</v>
      </c>
      <c r="C296" s="134" t="s">
        <v>1660</v>
      </c>
      <c r="D296" s="136">
        <v>1480</v>
      </c>
      <c r="E296" s="136">
        <v>1480</v>
      </c>
      <c r="F296" s="136">
        <v>1480</v>
      </c>
      <c r="G296" s="136">
        <v>1480</v>
      </c>
      <c r="H296" s="136">
        <v>1480</v>
      </c>
      <c r="I296" s="136">
        <v>1480</v>
      </c>
      <c r="J296" s="136">
        <v>1480</v>
      </c>
      <c r="K296" s="136">
        <v>1480</v>
      </c>
      <c r="L296" s="136">
        <v>1480</v>
      </c>
      <c r="M296" s="136">
        <v>1480</v>
      </c>
      <c r="N296" s="136">
        <v>1480</v>
      </c>
      <c r="O296" s="136">
        <v>1480</v>
      </c>
      <c r="P296" s="136">
        <v>1480</v>
      </c>
      <c r="Q296" s="136">
        <v>1479907</v>
      </c>
    </row>
    <row r="297" spans="1:17" x14ac:dyDescent="0.25">
      <c r="A297" s="134" t="s">
        <v>3537</v>
      </c>
      <c r="B297" s="134" t="s">
        <v>3546</v>
      </c>
      <c r="C297" s="134" t="s">
        <v>1660</v>
      </c>
      <c r="D297" s="136">
        <v>0</v>
      </c>
      <c r="E297" s="136">
        <v>0</v>
      </c>
      <c r="F297" s="136">
        <v>0</v>
      </c>
      <c r="G297" s="136">
        <v>0</v>
      </c>
      <c r="H297" s="136">
        <v>0</v>
      </c>
      <c r="I297" s="136">
        <v>0</v>
      </c>
      <c r="J297" s="136">
        <v>0</v>
      </c>
      <c r="K297" s="136">
        <v>0</v>
      </c>
      <c r="L297" s="136">
        <v>0</v>
      </c>
      <c r="M297" s="136">
        <v>0</v>
      </c>
      <c r="N297" s="136">
        <v>0</v>
      </c>
      <c r="O297" s="136">
        <v>0</v>
      </c>
      <c r="P297" s="136">
        <v>0</v>
      </c>
      <c r="Q297" s="136">
        <v>0</v>
      </c>
    </row>
    <row r="298" spans="1:17" x14ac:dyDescent="0.25">
      <c r="A298" s="134" t="s">
        <v>3537</v>
      </c>
      <c r="B298" s="134" t="s">
        <v>3547</v>
      </c>
      <c r="C298" s="134" t="s">
        <v>1660</v>
      </c>
      <c r="D298" s="136">
        <v>1593</v>
      </c>
      <c r="E298" s="136">
        <v>1593</v>
      </c>
      <c r="F298" s="136">
        <v>1593</v>
      </c>
      <c r="G298" s="136">
        <v>1593</v>
      </c>
      <c r="H298" s="136">
        <v>1593</v>
      </c>
      <c r="I298" s="136">
        <v>1593</v>
      </c>
      <c r="J298" s="136">
        <v>1593</v>
      </c>
      <c r="K298" s="136">
        <v>1593</v>
      </c>
      <c r="L298" s="136">
        <v>1593</v>
      </c>
      <c r="M298" s="136">
        <v>1593</v>
      </c>
      <c r="N298" s="136">
        <v>1593</v>
      </c>
      <c r="O298" s="136">
        <v>1593</v>
      </c>
      <c r="P298" s="136">
        <v>1593</v>
      </c>
      <c r="Q298" s="136">
        <v>1593066</v>
      </c>
    </row>
    <row r="299" spans="1:17" x14ac:dyDescent="0.25">
      <c r="A299" s="134" t="s">
        <v>3537</v>
      </c>
      <c r="B299" s="134" t="s">
        <v>3548</v>
      </c>
      <c r="C299" s="134" t="s">
        <v>1660</v>
      </c>
      <c r="D299" s="136">
        <v>0</v>
      </c>
      <c r="E299" s="136">
        <v>0</v>
      </c>
      <c r="F299" s="136">
        <v>0</v>
      </c>
      <c r="G299" s="136">
        <v>0</v>
      </c>
      <c r="H299" s="136">
        <v>0</v>
      </c>
      <c r="I299" s="136">
        <v>0</v>
      </c>
      <c r="J299" s="136">
        <v>0</v>
      </c>
      <c r="K299" s="136">
        <v>0</v>
      </c>
      <c r="L299" s="136">
        <v>0</v>
      </c>
      <c r="M299" s="136">
        <v>0</v>
      </c>
      <c r="N299" s="136">
        <v>0</v>
      </c>
      <c r="O299" s="136">
        <v>0</v>
      </c>
      <c r="P299" s="136">
        <v>0</v>
      </c>
      <c r="Q299" s="136">
        <v>0</v>
      </c>
    </row>
    <row r="300" spans="1:17" x14ac:dyDescent="0.25">
      <c r="A300" s="134" t="s">
        <v>3537</v>
      </c>
      <c r="B300" s="134" t="s">
        <v>3549</v>
      </c>
      <c r="C300" s="134" t="s">
        <v>1660</v>
      </c>
      <c r="D300" s="136">
        <v>9</v>
      </c>
      <c r="E300" s="136">
        <v>9</v>
      </c>
      <c r="F300" s="136">
        <v>9</v>
      </c>
      <c r="G300" s="136">
        <v>9</v>
      </c>
      <c r="H300" s="136">
        <v>9</v>
      </c>
      <c r="I300" s="136">
        <v>9</v>
      </c>
      <c r="J300" s="136">
        <v>9</v>
      </c>
      <c r="K300" s="136">
        <v>9</v>
      </c>
      <c r="L300" s="136">
        <v>9</v>
      </c>
      <c r="M300" s="136">
        <v>9</v>
      </c>
      <c r="N300" s="136">
        <v>9</v>
      </c>
      <c r="O300" s="136">
        <v>9</v>
      </c>
      <c r="P300" s="136">
        <v>9</v>
      </c>
      <c r="Q300" s="136">
        <v>9082</v>
      </c>
    </row>
    <row r="301" spans="1:17" x14ac:dyDescent="0.25">
      <c r="A301" s="134" t="s">
        <v>3537</v>
      </c>
      <c r="B301" s="134" t="s">
        <v>3550</v>
      </c>
      <c r="C301" s="134" t="s">
        <v>1660</v>
      </c>
      <c r="D301" s="136">
        <v>0</v>
      </c>
      <c r="E301" s="136">
        <v>0</v>
      </c>
      <c r="F301" s="136">
        <v>0</v>
      </c>
      <c r="G301" s="136">
        <v>0</v>
      </c>
      <c r="H301" s="136">
        <v>0</v>
      </c>
      <c r="I301" s="136">
        <v>0</v>
      </c>
      <c r="J301" s="136">
        <v>0</v>
      </c>
      <c r="K301" s="136">
        <v>0</v>
      </c>
      <c r="L301" s="136">
        <v>0</v>
      </c>
      <c r="M301" s="136">
        <v>0</v>
      </c>
      <c r="N301" s="136">
        <v>0</v>
      </c>
      <c r="O301" s="136">
        <v>0</v>
      </c>
      <c r="P301" s="136">
        <v>0</v>
      </c>
      <c r="Q301" s="136">
        <v>0</v>
      </c>
    </row>
    <row r="302" spans="1:17" x14ac:dyDescent="0.25">
      <c r="A302" s="134" t="s">
        <v>3537</v>
      </c>
      <c r="B302" s="134" t="s">
        <v>3551</v>
      </c>
      <c r="C302" s="134" t="s">
        <v>1660</v>
      </c>
      <c r="D302" s="136">
        <v>96</v>
      </c>
      <c r="E302" s="136">
        <v>96</v>
      </c>
      <c r="F302" s="136">
        <v>96</v>
      </c>
      <c r="G302" s="136">
        <v>96</v>
      </c>
      <c r="H302" s="136">
        <v>96</v>
      </c>
      <c r="I302" s="136">
        <v>96</v>
      </c>
      <c r="J302" s="136">
        <v>96</v>
      </c>
      <c r="K302" s="136">
        <v>96</v>
      </c>
      <c r="L302" s="136">
        <v>96</v>
      </c>
      <c r="M302" s="136">
        <v>96</v>
      </c>
      <c r="N302" s="136">
        <v>96</v>
      </c>
      <c r="O302" s="136">
        <v>96</v>
      </c>
      <c r="P302" s="136">
        <v>96</v>
      </c>
      <c r="Q302" s="136">
        <v>96290</v>
      </c>
    </row>
    <row r="303" spans="1:17" x14ac:dyDescent="0.25">
      <c r="A303" s="134" t="s">
        <v>3537</v>
      </c>
      <c r="B303" s="134" t="s">
        <v>3552</v>
      </c>
      <c r="C303" s="134" t="s">
        <v>1660</v>
      </c>
      <c r="D303" s="136">
        <v>0</v>
      </c>
      <c r="E303" s="136">
        <v>0</v>
      </c>
      <c r="F303" s="136">
        <v>0</v>
      </c>
      <c r="G303" s="136">
        <v>0</v>
      </c>
      <c r="H303" s="136">
        <v>0</v>
      </c>
      <c r="I303" s="136">
        <v>0</v>
      </c>
      <c r="J303" s="136">
        <v>0</v>
      </c>
      <c r="K303" s="136">
        <v>0</v>
      </c>
      <c r="L303" s="136">
        <v>0</v>
      </c>
      <c r="M303" s="136">
        <v>0</v>
      </c>
      <c r="N303" s="136">
        <v>0</v>
      </c>
      <c r="O303" s="136">
        <v>0</v>
      </c>
      <c r="P303" s="136">
        <v>0</v>
      </c>
      <c r="Q303" s="136">
        <v>0</v>
      </c>
    </row>
    <row r="304" spans="1:17" x14ac:dyDescent="0.25">
      <c r="A304" s="134" t="s">
        <v>3537</v>
      </c>
      <c r="B304" s="134" t="s">
        <v>3553</v>
      </c>
      <c r="C304" s="134" t="s">
        <v>1660</v>
      </c>
      <c r="D304" s="136">
        <v>1</v>
      </c>
      <c r="E304" s="136">
        <v>1</v>
      </c>
      <c r="F304" s="136">
        <v>1</v>
      </c>
      <c r="G304" s="136">
        <v>1</v>
      </c>
      <c r="H304" s="136">
        <v>1</v>
      </c>
      <c r="I304" s="136">
        <v>1</v>
      </c>
      <c r="J304" s="136">
        <v>1</v>
      </c>
      <c r="K304" s="136">
        <v>1</v>
      </c>
      <c r="L304" s="136">
        <v>1</v>
      </c>
      <c r="M304" s="136">
        <v>1</v>
      </c>
      <c r="N304" s="136">
        <v>1</v>
      </c>
      <c r="O304" s="136">
        <v>1</v>
      </c>
      <c r="P304" s="136">
        <v>1</v>
      </c>
      <c r="Q304" s="136">
        <v>501</v>
      </c>
    </row>
    <row r="305" spans="1:17" x14ac:dyDescent="0.25">
      <c r="A305" s="134" t="s">
        <v>3537</v>
      </c>
      <c r="B305" s="134" t="s">
        <v>3554</v>
      </c>
      <c r="C305" s="134" t="s">
        <v>1660</v>
      </c>
      <c r="D305" s="136">
        <v>0</v>
      </c>
      <c r="E305" s="136">
        <v>0</v>
      </c>
      <c r="F305" s="136">
        <v>0</v>
      </c>
      <c r="G305" s="136">
        <v>0</v>
      </c>
      <c r="H305" s="136">
        <v>0</v>
      </c>
      <c r="I305" s="136">
        <v>0</v>
      </c>
      <c r="J305" s="136">
        <v>0</v>
      </c>
      <c r="K305" s="136">
        <v>0</v>
      </c>
      <c r="L305" s="136">
        <v>0</v>
      </c>
      <c r="M305" s="136">
        <v>0</v>
      </c>
      <c r="N305" s="136">
        <v>0</v>
      </c>
      <c r="O305" s="136">
        <v>0</v>
      </c>
      <c r="P305" s="136">
        <v>0</v>
      </c>
      <c r="Q305" s="136">
        <v>0</v>
      </c>
    </row>
    <row r="306" spans="1:17" x14ac:dyDescent="0.25">
      <c r="A306" s="134" t="s">
        <v>3537</v>
      </c>
      <c r="B306" s="134" t="s">
        <v>3555</v>
      </c>
      <c r="C306" s="134" t="s">
        <v>1660</v>
      </c>
      <c r="D306" s="136">
        <v>865</v>
      </c>
      <c r="E306" s="136">
        <v>865</v>
      </c>
      <c r="F306" s="136">
        <v>865</v>
      </c>
      <c r="G306" s="136">
        <v>865</v>
      </c>
      <c r="H306" s="136">
        <v>865</v>
      </c>
      <c r="I306" s="136">
        <v>865</v>
      </c>
      <c r="J306" s="136">
        <v>865</v>
      </c>
      <c r="K306" s="136">
        <v>865</v>
      </c>
      <c r="L306" s="136">
        <v>865</v>
      </c>
      <c r="M306" s="136">
        <v>865</v>
      </c>
      <c r="N306" s="136">
        <v>865</v>
      </c>
      <c r="O306" s="136">
        <v>865</v>
      </c>
      <c r="P306" s="136">
        <v>865</v>
      </c>
      <c r="Q306" s="136">
        <v>864878</v>
      </c>
    </row>
    <row r="307" spans="1:17" x14ac:dyDescent="0.25">
      <c r="A307" s="134" t="s">
        <v>3537</v>
      </c>
      <c r="B307" s="134" t="s">
        <v>3556</v>
      </c>
      <c r="C307" s="134" t="s">
        <v>1660</v>
      </c>
      <c r="D307" s="136">
        <v>0</v>
      </c>
      <c r="E307" s="136">
        <v>0</v>
      </c>
      <c r="F307" s="136">
        <v>0</v>
      </c>
      <c r="G307" s="136">
        <v>0</v>
      </c>
      <c r="H307" s="136">
        <v>0</v>
      </c>
      <c r="I307" s="136">
        <v>0</v>
      </c>
      <c r="J307" s="136">
        <v>0</v>
      </c>
      <c r="K307" s="136">
        <v>0</v>
      </c>
      <c r="L307" s="136">
        <v>0</v>
      </c>
      <c r="M307" s="136">
        <v>0</v>
      </c>
      <c r="N307" s="136">
        <v>0</v>
      </c>
      <c r="O307" s="136">
        <v>0</v>
      </c>
      <c r="P307" s="136">
        <v>0</v>
      </c>
      <c r="Q307" s="136">
        <v>0</v>
      </c>
    </row>
    <row r="308" spans="1:17" x14ac:dyDescent="0.25">
      <c r="A308" s="134" t="s">
        <v>3537</v>
      </c>
      <c r="B308" s="134" t="s">
        <v>3557</v>
      </c>
      <c r="C308" s="134" t="s">
        <v>1660</v>
      </c>
      <c r="D308" s="136">
        <v>27</v>
      </c>
      <c r="E308" s="136">
        <v>27</v>
      </c>
      <c r="F308" s="136">
        <v>27</v>
      </c>
      <c r="G308" s="136">
        <v>27</v>
      </c>
      <c r="H308" s="136">
        <v>27</v>
      </c>
      <c r="I308" s="136">
        <v>27</v>
      </c>
      <c r="J308" s="136">
        <v>27</v>
      </c>
      <c r="K308" s="136">
        <v>27</v>
      </c>
      <c r="L308" s="136">
        <v>27</v>
      </c>
      <c r="M308" s="136">
        <v>27</v>
      </c>
      <c r="N308" s="136">
        <v>27</v>
      </c>
      <c r="O308" s="136">
        <v>27</v>
      </c>
      <c r="P308" s="136">
        <v>27</v>
      </c>
      <c r="Q308" s="136">
        <v>27444</v>
      </c>
    </row>
    <row r="309" spans="1:17" x14ac:dyDescent="0.25">
      <c r="A309" s="134" t="s">
        <v>3537</v>
      </c>
      <c r="B309" s="134" t="s">
        <v>3558</v>
      </c>
      <c r="C309" s="134" t="s">
        <v>1660</v>
      </c>
      <c r="D309" s="136">
        <v>0</v>
      </c>
      <c r="E309" s="136">
        <v>0</v>
      </c>
      <c r="F309" s="136">
        <v>0</v>
      </c>
      <c r="G309" s="136">
        <v>0</v>
      </c>
      <c r="H309" s="136">
        <v>0</v>
      </c>
      <c r="I309" s="136">
        <v>0</v>
      </c>
      <c r="J309" s="136">
        <v>0</v>
      </c>
      <c r="K309" s="136">
        <v>0</v>
      </c>
      <c r="L309" s="136">
        <v>0</v>
      </c>
      <c r="M309" s="136">
        <v>0</v>
      </c>
      <c r="N309" s="136">
        <v>0</v>
      </c>
      <c r="O309" s="136">
        <v>0</v>
      </c>
      <c r="P309" s="136">
        <v>0</v>
      </c>
      <c r="Q309" s="136">
        <v>0</v>
      </c>
    </row>
    <row r="310" spans="1:17" x14ac:dyDescent="0.25">
      <c r="A310" s="134" t="s">
        <v>3537</v>
      </c>
      <c r="B310" s="134" t="s">
        <v>3559</v>
      </c>
      <c r="C310" s="134" t="s">
        <v>1660</v>
      </c>
      <c r="D310" s="136">
        <v>1215</v>
      </c>
      <c r="E310" s="136">
        <v>1215</v>
      </c>
      <c r="F310" s="136">
        <v>1215</v>
      </c>
      <c r="G310" s="136">
        <v>1215</v>
      </c>
      <c r="H310" s="136">
        <v>1215</v>
      </c>
      <c r="I310" s="136">
        <v>1215</v>
      </c>
      <c r="J310" s="136">
        <v>1215</v>
      </c>
      <c r="K310" s="136">
        <v>1215</v>
      </c>
      <c r="L310" s="136">
        <v>1215</v>
      </c>
      <c r="M310" s="136">
        <v>1215</v>
      </c>
      <c r="N310" s="136">
        <v>1215</v>
      </c>
      <c r="O310" s="136">
        <v>1215</v>
      </c>
      <c r="P310" s="136">
        <v>1215</v>
      </c>
      <c r="Q310" s="136">
        <v>1215229</v>
      </c>
    </row>
    <row r="311" spans="1:17" x14ac:dyDescent="0.25">
      <c r="A311" s="134" t="s">
        <v>3537</v>
      </c>
      <c r="B311" s="134" t="s">
        <v>3560</v>
      </c>
      <c r="C311" s="134" t="s">
        <v>1660</v>
      </c>
      <c r="D311" s="136">
        <v>0</v>
      </c>
      <c r="E311" s="136">
        <v>0</v>
      </c>
      <c r="F311" s="136">
        <v>0</v>
      </c>
      <c r="G311" s="136">
        <v>0</v>
      </c>
      <c r="H311" s="136">
        <v>0</v>
      </c>
      <c r="I311" s="136">
        <v>0</v>
      </c>
      <c r="J311" s="136">
        <v>0</v>
      </c>
      <c r="K311" s="136">
        <v>0</v>
      </c>
      <c r="L311" s="136">
        <v>0</v>
      </c>
      <c r="M311" s="136">
        <v>0</v>
      </c>
      <c r="N311" s="136">
        <v>0</v>
      </c>
      <c r="O311" s="136">
        <v>0</v>
      </c>
      <c r="P311" s="136">
        <v>0</v>
      </c>
      <c r="Q311" s="136">
        <v>0</v>
      </c>
    </row>
    <row r="312" spans="1:17" x14ac:dyDescent="0.25">
      <c r="A312" s="134" t="s">
        <v>3537</v>
      </c>
      <c r="B312" s="134" t="s">
        <v>3561</v>
      </c>
      <c r="C312" s="134" t="s">
        <v>1660</v>
      </c>
      <c r="D312" s="136">
        <v>0</v>
      </c>
      <c r="E312" s="136">
        <v>0</v>
      </c>
      <c r="F312" s="136">
        <v>0</v>
      </c>
      <c r="G312" s="136">
        <v>0</v>
      </c>
      <c r="H312" s="136">
        <v>0</v>
      </c>
      <c r="I312" s="136">
        <v>0</v>
      </c>
      <c r="J312" s="136">
        <v>0</v>
      </c>
      <c r="K312" s="136">
        <v>0</v>
      </c>
      <c r="L312" s="136">
        <v>0</v>
      </c>
      <c r="M312" s="136">
        <v>0</v>
      </c>
      <c r="N312" s="136">
        <v>0</v>
      </c>
      <c r="O312" s="136">
        <v>0</v>
      </c>
      <c r="P312" s="136">
        <v>0</v>
      </c>
      <c r="Q312" s="136">
        <v>0</v>
      </c>
    </row>
    <row r="313" spans="1:17" x14ac:dyDescent="0.25">
      <c r="A313" s="134" t="s">
        <v>3537</v>
      </c>
      <c r="B313" s="134" t="s">
        <v>3562</v>
      </c>
      <c r="C313" s="134" t="s">
        <v>1660</v>
      </c>
      <c r="D313" s="136">
        <v>718</v>
      </c>
      <c r="E313" s="136">
        <v>718</v>
      </c>
      <c r="F313" s="136">
        <v>718</v>
      </c>
      <c r="G313" s="136">
        <v>718</v>
      </c>
      <c r="H313" s="136">
        <v>718</v>
      </c>
      <c r="I313" s="136">
        <v>718</v>
      </c>
      <c r="J313" s="136">
        <v>718</v>
      </c>
      <c r="K313" s="136">
        <v>718</v>
      </c>
      <c r="L313" s="136">
        <v>718</v>
      </c>
      <c r="M313" s="136">
        <v>718</v>
      </c>
      <c r="N313" s="136">
        <v>718</v>
      </c>
      <c r="O313" s="136">
        <v>718</v>
      </c>
      <c r="P313" s="136">
        <v>718</v>
      </c>
      <c r="Q313" s="136">
        <v>718101</v>
      </c>
    </row>
    <row r="314" spans="1:17" x14ac:dyDescent="0.25">
      <c r="A314" s="134" t="s">
        <v>3537</v>
      </c>
      <c r="B314" s="134" t="s">
        <v>3563</v>
      </c>
      <c r="C314" s="134" t="s">
        <v>1660</v>
      </c>
      <c r="D314" s="136">
        <v>0</v>
      </c>
      <c r="E314" s="136">
        <v>0</v>
      </c>
      <c r="F314" s="136">
        <v>0</v>
      </c>
      <c r="G314" s="136">
        <v>0</v>
      </c>
      <c r="H314" s="136">
        <v>0</v>
      </c>
      <c r="I314" s="136">
        <v>0</v>
      </c>
      <c r="J314" s="136">
        <v>0</v>
      </c>
      <c r="K314" s="136">
        <v>0</v>
      </c>
      <c r="L314" s="136">
        <v>0</v>
      </c>
      <c r="M314" s="136">
        <v>0</v>
      </c>
      <c r="N314" s="136">
        <v>0</v>
      </c>
      <c r="O314" s="136">
        <v>0</v>
      </c>
      <c r="P314" s="136">
        <v>0</v>
      </c>
      <c r="Q314" s="136">
        <v>0</v>
      </c>
    </row>
    <row r="315" spans="1:17" x14ac:dyDescent="0.25">
      <c r="A315" s="134" t="s">
        <v>3537</v>
      </c>
      <c r="B315" s="134" t="s">
        <v>3564</v>
      </c>
      <c r="C315" s="134" t="s">
        <v>1660</v>
      </c>
      <c r="D315" s="136">
        <v>0</v>
      </c>
      <c r="E315" s="136">
        <v>0</v>
      </c>
      <c r="F315" s="136">
        <v>0</v>
      </c>
      <c r="G315" s="136">
        <v>0</v>
      </c>
      <c r="H315" s="136">
        <v>0</v>
      </c>
      <c r="I315" s="136">
        <v>0</v>
      </c>
      <c r="J315" s="136">
        <v>0</v>
      </c>
      <c r="K315" s="136">
        <v>0</v>
      </c>
      <c r="L315" s="136">
        <v>0</v>
      </c>
      <c r="M315" s="136">
        <v>0</v>
      </c>
      <c r="N315" s="136">
        <v>0</v>
      </c>
      <c r="O315" s="136">
        <v>0</v>
      </c>
      <c r="P315" s="136">
        <v>0</v>
      </c>
      <c r="Q315" s="136">
        <v>0</v>
      </c>
    </row>
    <row r="316" spans="1:17" x14ac:dyDescent="0.25">
      <c r="A316" s="134" t="s">
        <v>3537</v>
      </c>
      <c r="B316" s="134" t="s">
        <v>3565</v>
      </c>
      <c r="C316" s="134" t="s">
        <v>1660</v>
      </c>
      <c r="D316" s="136">
        <v>0</v>
      </c>
      <c r="E316" s="136">
        <v>0</v>
      </c>
      <c r="F316" s="136">
        <v>0</v>
      </c>
      <c r="G316" s="136">
        <v>0</v>
      </c>
      <c r="H316" s="136">
        <v>0</v>
      </c>
      <c r="I316" s="136">
        <v>0</v>
      </c>
      <c r="J316" s="136">
        <v>0</v>
      </c>
      <c r="K316" s="136">
        <v>0</v>
      </c>
      <c r="L316" s="136">
        <v>0</v>
      </c>
      <c r="M316" s="136">
        <v>0</v>
      </c>
      <c r="N316" s="136">
        <v>0</v>
      </c>
      <c r="O316" s="136">
        <v>0</v>
      </c>
      <c r="P316" s="136">
        <v>0</v>
      </c>
      <c r="Q316" s="136">
        <v>0</v>
      </c>
    </row>
    <row r="317" spans="1:17" x14ac:dyDescent="0.25">
      <c r="A317" s="134" t="s">
        <v>3537</v>
      </c>
      <c r="B317" s="134" t="s">
        <v>3566</v>
      </c>
      <c r="C317" s="134" t="s">
        <v>1660</v>
      </c>
      <c r="D317" s="136">
        <v>0</v>
      </c>
      <c r="E317" s="136">
        <v>0</v>
      </c>
      <c r="F317" s="136">
        <v>0</v>
      </c>
      <c r="G317" s="136">
        <v>0</v>
      </c>
      <c r="H317" s="136">
        <v>0</v>
      </c>
      <c r="I317" s="136">
        <v>0</v>
      </c>
      <c r="J317" s="136">
        <v>0</v>
      </c>
      <c r="K317" s="136">
        <v>0</v>
      </c>
      <c r="L317" s="136">
        <v>0</v>
      </c>
      <c r="M317" s="136">
        <v>0</v>
      </c>
      <c r="N317" s="136">
        <v>0</v>
      </c>
      <c r="O317" s="136">
        <v>0</v>
      </c>
      <c r="P317" s="136">
        <v>0</v>
      </c>
      <c r="Q317" s="136">
        <v>0</v>
      </c>
    </row>
    <row r="318" spans="1:17" x14ac:dyDescent="0.25">
      <c r="A318" s="134" t="s">
        <v>3537</v>
      </c>
      <c r="B318" s="134" t="s">
        <v>3567</v>
      </c>
      <c r="C318" s="134" t="s">
        <v>1660</v>
      </c>
      <c r="D318" s="136">
        <v>0</v>
      </c>
      <c r="E318" s="136">
        <v>0</v>
      </c>
      <c r="F318" s="136">
        <v>0</v>
      </c>
      <c r="G318" s="136">
        <v>0</v>
      </c>
      <c r="H318" s="136">
        <v>0</v>
      </c>
      <c r="I318" s="136">
        <v>0</v>
      </c>
      <c r="J318" s="136">
        <v>0</v>
      </c>
      <c r="K318" s="136">
        <v>0</v>
      </c>
      <c r="L318" s="136">
        <v>0</v>
      </c>
      <c r="M318" s="136">
        <v>0</v>
      </c>
      <c r="N318" s="136">
        <v>0</v>
      </c>
      <c r="O318" s="136">
        <v>0</v>
      </c>
      <c r="P318" s="136">
        <v>0</v>
      </c>
      <c r="Q318" s="136">
        <v>0</v>
      </c>
    </row>
    <row r="319" spans="1:17" x14ac:dyDescent="0.25">
      <c r="A319" s="134" t="s">
        <v>3537</v>
      </c>
      <c r="B319" s="134" t="s">
        <v>3568</v>
      </c>
      <c r="C319" s="134" t="s">
        <v>1660</v>
      </c>
      <c r="D319" s="136">
        <v>0</v>
      </c>
      <c r="E319" s="136">
        <v>0</v>
      </c>
      <c r="F319" s="136">
        <v>0</v>
      </c>
      <c r="G319" s="136">
        <v>0</v>
      </c>
      <c r="H319" s="136">
        <v>0</v>
      </c>
      <c r="I319" s="136">
        <v>0</v>
      </c>
      <c r="J319" s="136">
        <v>0</v>
      </c>
      <c r="K319" s="136">
        <v>0</v>
      </c>
      <c r="L319" s="136">
        <v>0</v>
      </c>
      <c r="M319" s="136">
        <v>0</v>
      </c>
      <c r="N319" s="136">
        <v>0</v>
      </c>
      <c r="O319" s="136">
        <v>0</v>
      </c>
      <c r="P319" s="136">
        <v>0</v>
      </c>
      <c r="Q319" s="136">
        <v>0</v>
      </c>
    </row>
    <row r="320" spans="1:17" x14ac:dyDescent="0.25">
      <c r="A320" s="134" t="s">
        <v>3537</v>
      </c>
      <c r="B320" s="134" t="s">
        <v>3569</v>
      </c>
      <c r="C320" s="134" t="s">
        <v>1660</v>
      </c>
      <c r="D320" s="136">
        <v>0</v>
      </c>
      <c r="E320" s="136">
        <v>0</v>
      </c>
      <c r="F320" s="136">
        <v>0</v>
      </c>
      <c r="G320" s="136">
        <v>0</v>
      </c>
      <c r="H320" s="136">
        <v>0</v>
      </c>
      <c r="I320" s="136">
        <v>0</v>
      </c>
      <c r="J320" s="136">
        <v>0</v>
      </c>
      <c r="K320" s="136">
        <v>0</v>
      </c>
      <c r="L320" s="136">
        <v>0</v>
      </c>
      <c r="M320" s="136">
        <v>0</v>
      </c>
      <c r="N320" s="136">
        <v>0</v>
      </c>
      <c r="O320" s="136">
        <v>0</v>
      </c>
      <c r="P320" s="136">
        <v>0</v>
      </c>
      <c r="Q320" s="136">
        <v>0</v>
      </c>
    </row>
    <row r="321" spans="1:17" x14ac:dyDescent="0.25">
      <c r="A321" s="134" t="s">
        <v>3537</v>
      </c>
      <c r="B321" s="134" t="s">
        <v>3570</v>
      </c>
      <c r="C321" s="134" t="s">
        <v>1660</v>
      </c>
      <c r="D321" s="136">
        <v>712</v>
      </c>
      <c r="E321" s="136">
        <v>712</v>
      </c>
      <c r="F321" s="136">
        <v>712</v>
      </c>
      <c r="G321" s="136">
        <v>721</v>
      </c>
      <c r="H321" s="136">
        <v>725</v>
      </c>
      <c r="I321" s="136">
        <v>725</v>
      </c>
      <c r="J321" s="136">
        <v>742</v>
      </c>
      <c r="K321" s="136">
        <v>745</v>
      </c>
      <c r="L321" s="136">
        <v>745</v>
      </c>
      <c r="M321" s="136">
        <v>745</v>
      </c>
      <c r="N321" s="136">
        <v>745</v>
      </c>
      <c r="O321" s="136">
        <v>758</v>
      </c>
      <c r="P321" s="136">
        <v>778</v>
      </c>
      <c r="Q321" s="136">
        <v>735108</v>
      </c>
    </row>
    <row r="322" spans="1:17" x14ac:dyDescent="0.25">
      <c r="A322" s="134" t="s">
        <v>3537</v>
      </c>
      <c r="B322" s="134" t="s">
        <v>3571</v>
      </c>
      <c r="C322" s="134" t="s">
        <v>1660</v>
      </c>
      <c r="D322" s="136">
        <v>0</v>
      </c>
      <c r="E322" s="136">
        <v>0</v>
      </c>
      <c r="F322" s="136">
        <v>0</v>
      </c>
      <c r="G322" s="136">
        <v>0</v>
      </c>
      <c r="H322" s="136">
        <v>0</v>
      </c>
      <c r="I322" s="136">
        <v>0</v>
      </c>
      <c r="J322" s="136">
        <v>0</v>
      </c>
      <c r="K322" s="136">
        <v>0</v>
      </c>
      <c r="L322" s="136">
        <v>0</v>
      </c>
      <c r="M322" s="136">
        <v>0</v>
      </c>
      <c r="N322" s="136">
        <v>0</v>
      </c>
      <c r="O322" s="136">
        <v>0</v>
      </c>
      <c r="P322" s="136">
        <v>0</v>
      </c>
      <c r="Q322" s="136">
        <v>0</v>
      </c>
    </row>
    <row r="323" spans="1:17" x14ac:dyDescent="0.25">
      <c r="A323" s="134" t="s">
        <v>3537</v>
      </c>
      <c r="B323" s="134" t="s">
        <v>3572</v>
      </c>
      <c r="C323" s="134" t="s">
        <v>1660</v>
      </c>
      <c r="D323" s="136">
        <v>67</v>
      </c>
      <c r="E323" s="136">
        <v>67</v>
      </c>
      <c r="F323" s="136">
        <v>67</v>
      </c>
      <c r="G323" s="136">
        <v>67</v>
      </c>
      <c r="H323" s="136">
        <v>67</v>
      </c>
      <c r="I323" s="136">
        <v>67</v>
      </c>
      <c r="J323" s="136">
        <v>67</v>
      </c>
      <c r="K323" s="136">
        <v>67</v>
      </c>
      <c r="L323" s="136">
        <v>67</v>
      </c>
      <c r="M323" s="136">
        <v>67</v>
      </c>
      <c r="N323" s="136">
        <v>67</v>
      </c>
      <c r="O323" s="136">
        <v>67</v>
      </c>
      <c r="P323" s="136">
        <v>67</v>
      </c>
      <c r="Q323" s="136">
        <v>66684</v>
      </c>
    </row>
    <row r="324" spans="1:17" x14ac:dyDescent="0.25">
      <c r="A324" s="134" t="s">
        <v>3537</v>
      </c>
      <c r="B324" s="134" t="s">
        <v>3573</v>
      </c>
      <c r="C324" s="134" t="s">
        <v>1660</v>
      </c>
      <c r="D324" s="136">
        <v>0</v>
      </c>
      <c r="E324" s="136">
        <v>0</v>
      </c>
      <c r="F324" s="136">
        <v>0</v>
      </c>
      <c r="G324" s="136">
        <v>0</v>
      </c>
      <c r="H324" s="136">
        <v>0</v>
      </c>
      <c r="I324" s="136">
        <v>0</v>
      </c>
      <c r="J324" s="136">
        <v>0</v>
      </c>
      <c r="K324" s="136">
        <v>0</v>
      </c>
      <c r="L324" s="136">
        <v>0</v>
      </c>
      <c r="M324" s="136">
        <v>0</v>
      </c>
      <c r="N324" s="136">
        <v>0</v>
      </c>
      <c r="O324" s="136">
        <v>0</v>
      </c>
      <c r="P324" s="136">
        <v>0</v>
      </c>
      <c r="Q324" s="136">
        <v>0</v>
      </c>
    </row>
    <row r="325" spans="1:17" x14ac:dyDescent="0.25">
      <c r="A325" s="134" t="s">
        <v>3537</v>
      </c>
      <c r="B325" s="134" t="s">
        <v>3574</v>
      </c>
      <c r="C325" s="134" t="s">
        <v>1660</v>
      </c>
      <c r="D325" s="136">
        <v>897</v>
      </c>
      <c r="E325" s="136">
        <v>897</v>
      </c>
      <c r="F325" s="136">
        <v>897</v>
      </c>
      <c r="G325" s="136">
        <v>913</v>
      </c>
      <c r="H325" s="136">
        <v>912</v>
      </c>
      <c r="I325" s="136">
        <v>955</v>
      </c>
      <c r="J325" s="136">
        <v>964</v>
      </c>
      <c r="K325" s="136">
        <v>965</v>
      </c>
      <c r="L325" s="136">
        <v>965</v>
      </c>
      <c r="M325" s="136">
        <v>965</v>
      </c>
      <c r="N325" s="136">
        <v>965</v>
      </c>
      <c r="O325" s="136">
        <v>1056</v>
      </c>
      <c r="P325" s="136">
        <v>1134</v>
      </c>
      <c r="Q325" s="136">
        <v>955920</v>
      </c>
    </row>
    <row r="326" spans="1:17" x14ac:dyDescent="0.25">
      <c r="A326" s="134" t="s">
        <v>3537</v>
      </c>
      <c r="B326" s="134" t="s">
        <v>3575</v>
      </c>
      <c r="C326" s="134" t="s">
        <v>1660</v>
      </c>
      <c r="D326" s="136">
        <v>0</v>
      </c>
      <c r="E326" s="136">
        <v>0</v>
      </c>
      <c r="F326" s="136">
        <v>0</v>
      </c>
      <c r="G326" s="136">
        <v>0</v>
      </c>
      <c r="H326" s="136">
        <v>0</v>
      </c>
      <c r="I326" s="136">
        <v>0</v>
      </c>
      <c r="J326" s="136">
        <v>0</v>
      </c>
      <c r="K326" s="136">
        <v>0</v>
      </c>
      <c r="L326" s="136">
        <v>0</v>
      </c>
      <c r="M326" s="136">
        <v>0</v>
      </c>
      <c r="N326" s="136">
        <v>0</v>
      </c>
      <c r="O326" s="136">
        <v>0</v>
      </c>
      <c r="P326" s="136">
        <v>0</v>
      </c>
      <c r="Q326" s="136">
        <v>0</v>
      </c>
    </row>
    <row r="327" spans="1:17" x14ac:dyDescent="0.25">
      <c r="A327" s="134" t="s">
        <v>3537</v>
      </c>
      <c r="B327" s="134" t="s">
        <v>3576</v>
      </c>
      <c r="C327" s="134" t="s">
        <v>1660</v>
      </c>
      <c r="D327" s="136">
        <v>0</v>
      </c>
      <c r="E327" s="136">
        <v>0</v>
      </c>
      <c r="F327" s="136">
        <v>0</v>
      </c>
      <c r="G327" s="136">
        <v>0</v>
      </c>
      <c r="H327" s="136">
        <v>0</v>
      </c>
      <c r="I327" s="136">
        <v>0</v>
      </c>
      <c r="J327" s="136">
        <v>0</v>
      </c>
      <c r="K327" s="136">
        <v>0</v>
      </c>
      <c r="L327" s="136">
        <v>0</v>
      </c>
      <c r="M327" s="136">
        <v>0</v>
      </c>
      <c r="N327" s="136">
        <v>0</v>
      </c>
      <c r="O327" s="136">
        <v>0</v>
      </c>
      <c r="P327" s="136">
        <v>0</v>
      </c>
      <c r="Q327" s="136">
        <v>0</v>
      </c>
    </row>
    <row r="328" spans="1:17" x14ac:dyDescent="0.25">
      <c r="A328" s="134" t="s">
        <v>3537</v>
      </c>
      <c r="B328" s="134" t="s">
        <v>3577</v>
      </c>
      <c r="C328" s="134" t="s">
        <v>1660</v>
      </c>
      <c r="D328" s="136">
        <v>80</v>
      </c>
      <c r="E328" s="136">
        <v>80</v>
      </c>
      <c r="F328" s="136">
        <v>80</v>
      </c>
      <c r="G328" s="136">
        <v>80</v>
      </c>
      <c r="H328" s="136">
        <v>80</v>
      </c>
      <c r="I328" s="136">
        <v>80</v>
      </c>
      <c r="J328" s="136">
        <v>80</v>
      </c>
      <c r="K328" s="136">
        <v>80</v>
      </c>
      <c r="L328" s="136">
        <v>80</v>
      </c>
      <c r="M328" s="136">
        <v>80</v>
      </c>
      <c r="N328" s="136">
        <v>80</v>
      </c>
      <c r="O328" s="136">
        <v>80</v>
      </c>
      <c r="P328" s="136">
        <v>80</v>
      </c>
      <c r="Q328" s="136">
        <v>80300</v>
      </c>
    </row>
    <row r="329" spans="1:17" x14ac:dyDescent="0.25">
      <c r="A329" s="134" t="s">
        <v>3537</v>
      </c>
      <c r="B329" s="134" t="s">
        <v>3578</v>
      </c>
      <c r="C329" s="134" t="s">
        <v>1660</v>
      </c>
      <c r="D329" s="136">
        <v>0</v>
      </c>
      <c r="E329" s="136">
        <v>0</v>
      </c>
      <c r="F329" s="136">
        <v>0</v>
      </c>
      <c r="G329" s="136">
        <v>0</v>
      </c>
      <c r="H329" s="136">
        <v>0</v>
      </c>
      <c r="I329" s="136">
        <v>0</v>
      </c>
      <c r="J329" s="136">
        <v>0</v>
      </c>
      <c r="K329" s="136">
        <v>0</v>
      </c>
      <c r="L329" s="136">
        <v>0</v>
      </c>
      <c r="M329" s="136">
        <v>0</v>
      </c>
      <c r="N329" s="136">
        <v>0</v>
      </c>
      <c r="O329" s="136">
        <v>0</v>
      </c>
      <c r="P329" s="136">
        <v>0</v>
      </c>
      <c r="Q329" s="136">
        <v>0</v>
      </c>
    </row>
    <row r="330" spans="1:17" x14ac:dyDescent="0.25">
      <c r="A330" s="134" t="s">
        <v>3537</v>
      </c>
      <c r="B330" s="134" t="s">
        <v>3579</v>
      </c>
      <c r="C330" s="134" t="s">
        <v>1660</v>
      </c>
      <c r="D330" s="136">
        <v>0</v>
      </c>
      <c r="E330" s="136">
        <v>0</v>
      </c>
      <c r="F330" s="136">
        <v>0</v>
      </c>
      <c r="G330" s="136">
        <v>0</v>
      </c>
      <c r="H330" s="136">
        <v>0</v>
      </c>
      <c r="I330" s="136">
        <v>0</v>
      </c>
      <c r="J330" s="136">
        <v>0</v>
      </c>
      <c r="K330" s="136">
        <v>0</v>
      </c>
      <c r="L330" s="136">
        <v>0</v>
      </c>
      <c r="M330" s="136">
        <v>0</v>
      </c>
      <c r="N330" s="136">
        <v>0</v>
      </c>
      <c r="O330" s="136">
        <v>0</v>
      </c>
      <c r="P330" s="136">
        <v>0</v>
      </c>
      <c r="Q330" s="136">
        <v>0</v>
      </c>
    </row>
    <row r="331" spans="1:17" x14ac:dyDescent="0.25">
      <c r="A331" s="134" t="s">
        <v>3537</v>
      </c>
      <c r="B331" s="134" t="s">
        <v>3580</v>
      </c>
      <c r="C331" s="134" t="s">
        <v>1660</v>
      </c>
      <c r="D331" s="136">
        <v>0</v>
      </c>
      <c r="E331" s="136">
        <v>0</v>
      </c>
      <c r="F331" s="136">
        <v>0</v>
      </c>
      <c r="G331" s="136">
        <v>0</v>
      </c>
      <c r="H331" s="136">
        <v>0</v>
      </c>
      <c r="I331" s="136">
        <v>0</v>
      </c>
      <c r="J331" s="136">
        <v>0</v>
      </c>
      <c r="K331" s="136">
        <v>0</v>
      </c>
      <c r="L331" s="136">
        <v>0</v>
      </c>
      <c r="M331" s="136">
        <v>0</v>
      </c>
      <c r="N331" s="136">
        <v>0</v>
      </c>
      <c r="O331" s="136">
        <v>0</v>
      </c>
      <c r="P331" s="136">
        <v>0</v>
      </c>
      <c r="Q331" s="136">
        <v>0</v>
      </c>
    </row>
    <row r="332" spans="1:17" x14ac:dyDescent="0.25">
      <c r="A332" s="134" t="s">
        <v>3581</v>
      </c>
      <c r="B332" s="134" t="s">
        <v>3582</v>
      </c>
      <c r="C332" s="134" t="s">
        <v>1660</v>
      </c>
      <c r="D332" s="136">
        <v>0</v>
      </c>
      <c r="E332" s="136">
        <v>0</v>
      </c>
      <c r="F332" s="136">
        <v>0</v>
      </c>
      <c r="G332" s="136">
        <v>0</v>
      </c>
      <c r="H332" s="136">
        <v>0</v>
      </c>
      <c r="I332" s="136">
        <v>0</v>
      </c>
      <c r="J332" s="136">
        <v>0</v>
      </c>
      <c r="K332" s="136">
        <v>0</v>
      </c>
      <c r="L332" s="136">
        <v>0</v>
      </c>
      <c r="M332" s="136">
        <v>0</v>
      </c>
      <c r="N332" s="136">
        <v>0</v>
      </c>
      <c r="O332" s="136">
        <v>0</v>
      </c>
      <c r="P332" s="136">
        <v>0</v>
      </c>
      <c r="Q332" s="136">
        <v>0</v>
      </c>
    </row>
    <row r="333" spans="1:17" x14ac:dyDescent="0.25">
      <c r="A333" s="134" t="s">
        <v>3581</v>
      </c>
      <c r="B333" s="134" t="s">
        <v>3583</v>
      </c>
      <c r="C333" s="134" t="s">
        <v>1660</v>
      </c>
      <c r="D333" s="136">
        <v>0</v>
      </c>
      <c r="E333" s="136">
        <v>0</v>
      </c>
      <c r="F333" s="136">
        <v>0</v>
      </c>
      <c r="G333" s="136">
        <v>0</v>
      </c>
      <c r="H333" s="136">
        <v>0</v>
      </c>
      <c r="I333" s="136">
        <v>0</v>
      </c>
      <c r="J333" s="136">
        <v>0</v>
      </c>
      <c r="K333" s="136">
        <v>0</v>
      </c>
      <c r="L333" s="136">
        <v>0</v>
      </c>
      <c r="M333" s="136">
        <v>0</v>
      </c>
      <c r="N333" s="136">
        <v>0</v>
      </c>
      <c r="O333" s="136">
        <v>0</v>
      </c>
      <c r="P333" s="136">
        <v>0</v>
      </c>
      <c r="Q333" s="136">
        <v>0</v>
      </c>
    </row>
    <row r="334" spans="1:17" x14ac:dyDescent="0.25">
      <c r="A334" s="134" t="s">
        <v>3581</v>
      </c>
      <c r="B334" s="134" t="s">
        <v>3584</v>
      </c>
      <c r="C334" s="134" t="s">
        <v>1660</v>
      </c>
      <c r="D334" s="136">
        <v>1484</v>
      </c>
      <c r="E334" s="136">
        <v>1484</v>
      </c>
      <c r="F334" s="136">
        <v>1484</v>
      </c>
      <c r="G334" s="136">
        <v>1484</v>
      </c>
      <c r="H334" s="136">
        <v>1484</v>
      </c>
      <c r="I334" s="136">
        <v>1484</v>
      </c>
      <c r="J334" s="136">
        <v>1484</v>
      </c>
      <c r="K334" s="136">
        <v>1484</v>
      </c>
      <c r="L334" s="136">
        <v>1484</v>
      </c>
      <c r="M334" s="136">
        <v>1484</v>
      </c>
      <c r="N334" s="136">
        <v>1484</v>
      </c>
      <c r="O334" s="136">
        <v>1484</v>
      </c>
      <c r="P334" s="136">
        <v>1484</v>
      </c>
      <c r="Q334" s="136">
        <v>1483899</v>
      </c>
    </row>
    <row r="335" spans="1:17" x14ac:dyDescent="0.25">
      <c r="A335" s="134" t="s">
        <v>3581</v>
      </c>
      <c r="B335" s="134" t="s">
        <v>3585</v>
      </c>
      <c r="C335" s="134" t="s">
        <v>1660</v>
      </c>
      <c r="D335" s="136">
        <v>0</v>
      </c>
      <c r="E335" s="136">
        <v>0</v>
      </c>
      <c r="F335" s="136">
        <v>0</v>
      </c>
      <c r="G335" s="136">
        <v>0</v>
      </c>
      <c r="H335" s="136">
        <v>0</v>
      </c>
      <c r="I335" s="136">
        <v>0</v>
      </c>
      <c r="J335" s="136">
        <v>0</v>
      </c>
      <c r="K335" s="136">
        <v>0</v>
      </c>
      <c r="L335" s="136">
        <v>0</v>
      </c>
      <c r="M335" s="136">
        <v>0</v>
      </c>
      <c r="N335" s="136">
        <v>0</v>
      </c>
      <c r="O335" s="136">
        <v>0</v>
      </c>
      <c r="P335" s="136">
        <v>0</v>
      </c>
      <c r="Q335" s="136">
        <v>0</v>
      </c>
    </row>
    <row r="336" spans="1:17" x14ac:dyDescent="0.25">
      <c r="A336" s="134" t="s">
        <v>3581</v>
      </c>
      <c r="B336" s="134" t="s">
        <v>3586</v>
      </c>
      <c r="C336" s="134" t="s">
        <v>1660</v>
      </c>
      <c r="D336" s="136">
        <v>0</v>
      </c>
      <c r="E336" s="136">
        <v>0</v>
      </c>
      <c r="F336" s="136">
        <v>0</v>
      </c>
      <c r="G336" s="136">
        <v>0</v>
      </c>
      <c r="H336" s="136">
        <v>0</v>
      </c>
      <c r="I336" s="136">
        <v>0</v>
      </c>
      <c r="J336" s="136">
        <v>0</v>
      </c>
      <c r="K336" s="136">
        <v>0</v>
      </c>
      <c r="L336" s="136">
        <v>0</v>
      </c>
      <c r="M336" s="136">
        <v>0</v>
      </c>
      <c r="N336" s="136">
        <v>0</v>
      </c>
      <c r="O336" s="136">
        <v>0</v>
      </c>
      <c r="P336" s="136">
        <v>0</v>
      </c>
      <c r="Q336" s="136">
        <v>0</v>
      </c>
    </row>
    <row r="337" spans="1:17" x14ac:dyDescent="0.25">
      <c r="A337" s="134" t="s">
        <v>3581</v>
      </c>
      <c r="B337" s="134" t="s">
        <v>3587</v>
      </c>
      <c r="C337" s="134" t="s">
        <v>1660</v>
      </c>
      <c r="D337" s="136">
        <v>104</v>
      </c>
      <c r="E337" s="136">
        <v>104</v>
      </c>
      <c r="F337" s="136">
        <v>104</v>
      </c>
      <c r="G337" s="136">
        <v>104</v>
      </c>
      <c r="H337" s="136">
        <v>104</v>
      </c>
      <c r="I337" s="136">
        <v>104</v>
      </c>
      <c r="J337" s="136">
        <v>104</v>
      </c>
      <c r="K337" s="136">
        <v>104</v>
      </c>
      <c r="L337" s="136">
        <v>104</v>
      </c>
      <c r="M337" s="136">
        <v>104</v>
      </c>
      <c r="N337" s="136">
        <v>104</v>
      </c>
      <c r="O337" s="136">
        <v>104</v>
      </c>
      <c r="P337" s="136">
        <v>104</v>
      </c>
      <c r="Q337" s="136">
        <v>104417</v>
      </c>
    </row>
    <row r="338" spans="1:17" x14ac:dyDescent="0.25">
      <c r="A338" s="134" t="s">
        <v>3581</v>
      </c>
      <c r="B338" s="134" t="s">
        <v>3588</v>
      </c>
      <c r="C338" s="134" t="s">
        <v>1660</v>
      </c>
      <c r="D338" s="136">
        <v>0</v>
      </c>
      <c r="E338" s="136">
        <v>0</v>
      </c>
      <c r="F338" s="136">
        <v>0</v>
      </c>
      <c r="G338" s="136">
        <v>0</v>
      </c>
      <c r="H338" s="136">
        <v>0</v>
      </c>
      <c r="I338" s="136">
        <v>0</v>
      </c>
      <c r="J338" s="136">
        <v>0</v>
      </c>
      <c r="K338" s="136">
        <v>0</v>
      </c>
      <c r="L338" s="136">
        <v>0</v>
      </c>
      <c r="M338" s="136">
        <v>0</v>
      </c>
      <c r="N338" s="136">
        <v>0</v>
      </c>
      <c r="O338" s="136">
        <v>0</v>
      </c>
      <c r="P338" s="136">
        <v>0</v>
      </c>
      <c r="Q338" s="136">
        <v>0</v>
      </c>
    </row>
    <row r="339" spans="1:17" x14ac:dyDescent="0.25">
      <c r="A339" s="134" t="s">
        <v>3581</v>
      </c>
      <c r="B339" s="134" t="s">
        <v>3589</v>
      </c>
      <c r="C339" s="134" t="s">
        <v>1660</v>
      </c>
      <c r="D339" s="136">
        <v>0</v>
      </c>
      <c r="E339" s="136">
        <v>0</v>
      </c>
      <c r="F339" s="136">
        <v>0</v>
      </c>
      <c r="G339" s="136">
        <v>0</v>
      </c>
      <c r="H339" s="136">
        <v>0</v>
      </c>
      <c r="I339" s="136">
        <v>0</v>
      </c>
      <c r="J339" s="136">
        <v>0</v>
      </c>
      <c r="K339" s="136">
        <v>0</v>
      </c>
      <c r="L339" s="136">
        <v>0</v>
      </c>
      <c r="M339" s="136">
        <v>0</v>
      </c>
      <c r="N339" s="136">
        <v>0</v>
      </c>
      <c r="O339" s="136">
        <v>0</v>
      </c>
      <c r="P339" s="136">
        <v>0</v>
      </c>
      <c r="Q339" s="136">
        <v>0</v>
      </c>
    </row>
    <row r="340" spans="1:17" x14ac:dyDescent="0.25">
      <c r="A340" s="134" t="s">
        <v>3581</v>
      </c>
      <c r="B340" s="134" t="s">
        <v>3590</v>
      </c>
      <c r="C340" s="134" t="s">
        <v>1660</v>
      </c>
      <c r="D340" s="136">
        <v>650</v>
      </c>
      <c r="E340" s="136">
        <v>650</v>
      </c>
      <c r="F340" s="136">
        <v>650</v>
      </c>
      <c r="G340" s="136">
        <v>650</v>
      </c>
      <c r="H340" s="136">
        <v>650</v>
      </c>
      <c r="I340" s="136">
        <v>650</v>
      </c>
      <c r="J340" s="136">
        <v>650</v>
      </c>
      <c r="K340" s="136">
        <v>650</v>
      </c>
      <c r="L340" s="136">
        <v>650</v>
      </c>
      <c r="M340" s="136">
        <v>650</v>
      </c>
      <c r="N340" s="136">
        <v>650</v>
      </c>
      <c r="O340" s="136">
        <v>650</v>
      </c>
      <c r="P340" s="136">
        <v>650</v>
      </c>
      <c r="Q340" s="136">
        <v>649594</v>
      </c>
    </row>
    <row r="341" spans="1:17" x14ac:dyDescent="0.25">
      <c r="A341" s="134" t="s">
        <v>3581</v>
      </c>
      <c r="B341" s="134" t="s">
        <v>3591</v>
      </c>
      <c r="C341" s="134" t="s">
        <v>1660</v>
      </c>
      <c r="D341" s="136">
        <v>0</v>
      </c>
      <c r="E341" s="136">
        <v>0</v>
      </c>
      <c r="F341" s="136">
        <v>0</v>
      </c>
      <c r="G341" s="136">
        <v>0</v>
      </c>
      <c r="H341" s="136">
        <v>0</v>
      </c>
      <c r="I341" s="136">
        <v>0</v>
      </c>
      <c r="J341" s="136">
        <v>0</v>
      </c>
      <c r="K341" s="136">
        <v>0</v>
      </c>
      <c r="L341" s="136">
        <v>0</v>
      </c>
      <c r="M341" s="136">
        <v>0</v>
      </c>
      <c r="N341" s="136">
        <v>0</v>
      </c>
      <c r="O341" s="136">
        <v>0</v>
      </c>
      <c r="P341" s="136">
        <v>0</v>
      </c>
      <c r="Q341" s="136">
        <v>0</v>
      </c>
    </row>
    <row r="342" spans="1:17" x14ac:dyDescent="0.25">
      <c r="A342" s="134" t="s">
        <v>3581</v>
      </c>
      <c r="B342" s="134" t="s">
        <v>3592</v>
      </c>
      <c r="C342" s="134" t="s">
        <v>1660</v>
      </c>
      <c r="D342" s="136">
        <v>0</v>
      </c>
      <c r="E342" s="136">
        <v>0</v>
      </c>
      <c r="F342" s="136">
        <v>0</v>
      </c>
      <c r="G342" s="136">
        <v>0</v>
      </c>
      <c r="H342" s="136">
        <v>0</v>
      </c>
      <c r="I342" s="136">
        <v>0</v>
      </c>
      <c r="J342" s="136">
        <v>0</v>
      </c>
      <c r="K342" s="136">
        <v>0</v>
      </c>
      <c r="L342" s="136">
        <v>0</v>
      </c>
      <c r="M342" s="136">
        <v>0</v>
      </c>
      <c r="N342" s="136">
        <v>0</v>
      </c>
      <c r="O342" s="136">
        <v>0</v>
      </c>
      <c r="P342" s="136">
        <v>0</v>
      </c>
      <c r="Q342" s="136">
        <v>0</v>
      </c>
    </row>
    <row r="343" spans="1:17" x14ac:dyDescent="0.25">
      <c r="A343" s="134" t="s">
        <v>3581</v>
      </c>
      <c r="B343" s="134" t="s">
        <v>3593</v>
      </c>
      <c r="C343" s="134" t="s">
        <v>1660</v>
      </c>
      <c r="D343" s="136">
        <v>159</v>
      </c>
      <c r="E343" s="136">
        <v>159</v>
      </c>
      <c r="F343" s="136">
        <v>159</v>
      </c>
      <c r="G343" s="136">
        <v>159</v>
      </c>
      <c r="H343" s="136">
        <v>159</v>
      </c>
      <c r="I343" s="136">
        <v>159</v>
      </c>
      <c r="J343" s="136">
        <v>159</v>
      </c>
      <c r="K343" s="136">
        <v>159</v>
      </c>
      <c r="L343" s="136">
        <v>159</v>
      </c>
      <c r="M343" s="136">
        <v>159</v>
      </c>
      <c r="N343" s="136">
        <v>159</v>
      </c>
      <c r="O343" s="136">
        <v>159</v>
      </c>
      <c r="P343" s="136">
        <v>159</v>
      </c>
      <c r="Q343" s="136">
        <v>158967</v>
      </c>
    </row>
    <row r="344" spans="1:17" x14ac:dyDescent="0.25">
      <c r="A344" s="134" t="s">
        <v>3581</v>
      </c>
      <c r="B344" s="134" t="s">
        <v>3594</v>
      </c>
      <c r="C344" s="134" t="s">
        <v>1660</v>
      </c>
      <c r="D344" s="136">
        <v>0</v>
      </c>
      <c r="E344" s="136">
        <v>0</v>
      </c>
      <c r="F344" s="136">
        <v>0</v>
      </c>
      <c r="G344" s="136">
        <v>0</v>
      </c>
      <c r="H344" s="136">
        <v>0</v>
      </c>
      <c r="I344" s="136">
        <v>0</v>
      </c>
      <c r="J344" s="136">
        <v>0</v>
      </c>
      <c r="K344" s="136">
        <v>0</v>
      </c>
      <c r="L344" s="136">
        <v>0</v>
      </c>
      <c r="M344" s="136">
        <v>0</v>
      </c>
      <c r="N344" s="136">
        <v>0</v>
      </c>
      <c r="O344" s="136">
        <v>0</v>
      </c>
      <c r="P344" s="136">
        <v>0</v>
      </c>
      <c r="Q344" s="136">
        <v>0</v>
      </c>
    </row>
    <row r="345" spans="1:17" x14ac:dyDescent="0.25">
      <c r="A345" s="134" t="s">
        <v>3581</v>
      </c>
      <c r="B345" s="134" t="s">
        <v>3595</v>
      </c>
      <c r="C345" s="134" t="s">
        <v>1660</v>
      </c>
      <c r="D345" s="136">
        <v>0</v>
      </c>
      <c r="E345" s="136">
        <v>0</v>
      </c>
      <c r="F345" s="136">
        <v>0</v>
      </c>
      <c r="G345" s="136">
        <v>0</v>
      </c>
      <c r="H345" s="136">
        <v>0</v>
      </c>
      <c r="I345" s="136">
        <v>0</v>
      </c>
      <c r="J345" s="136">
        <v>0</v>
      </c>
      <c r="K345" s="136">
        <v>0</v>
      </c>
      <c r="L345" s="136">
        <v>0</v>
      </c>
      <c r="M345" s="136">
        <v>0</v>
      </c>
      <c r="N345" s="136">
        <v>0</v>
      </c>
      <c r="O345" s="136">
        <v>0</v>
      </c>
      <c r="P345" s="136">
        <v>0</v>
      </c>
      <c r="Q345" s="136">
        <v>0</v>
      </c>
    </row>
    <row r="346" spans="1:17" x14ac:dyDescent="0.25">
      <c r="A346" s="134" t="s">
        <v>3581</v>
      </c>
      <c r="B346" s="134" t="s">
        <v>3596</v>
      </c>
      <c r="C346" s="134" t="s">
        <v>1660</v>
      </c>
      <c r="D346" s="136">
        <v>0</v>
      </c>
      <c r="E346" s="136">
        <v>0</v>
      </c>
      <c r="F346" s="136">
        <v>0</v>
      </c>
      <c r="G346" s="136">
        <v>0</v>
      </c>
      <c r="H346" s="136">
        <v>0</v>
      </c>
      <c r="I346" s="136">
        <v>0</v>
      </c>
      <c r="J346" s="136">
        <v>0</v>
      </c>
      <c r="K346" s="136">
        <v>0</v>
      </c>
      <c r="L346" s="136">
        <v>0</v>
      </c>
      <c r="M346" s="136">
        <v>0</v>
      </c>
      <c r="N346" s="136">
        <v>0</v>
      </c>
      <c r="O346" s="136">
        <v>0</v>
      </c>
      <c r="P346" s="136">
        <v>0</v>
      </c>
      <c r="Q346" s="136">
        <v>0</v>
      </c>
    </row>
    <row r="347" spans="1:17" x14ac:dyDescent="0.25">
      <c r="A347" s="134" t="s">
        <v>3581</v>
      </c>
      <c r="B347" s="134" t="s">
        <v>3597</v>
      </c>
      <c r="C347" s="134" t="s">
        <v>1660</v>
      </c>
      <c r="D347" s="136">
        <v>0</v>
      </c>
      <c r="E347" s="136">
        <v>0</v>
      </c>
      <c r="F347" s="136">
        <v>0</v>
      </c>
      <c r="G347" s="136">
        <v>0</v>
      </c>
      <c r="H347" s="136">
        <v>0</v>
      </c>
      <c r="I347" s="136">
        <v>0</v>
      </c>
      <c r="J347" s="136">
        <v>0</v>
      </c>
      <c r="K347" s="136">
        <v>0</v>
      </c>
      <c r="L347" s="136">
        <v>0</v>
      </c>
      <c r="M347" s="136">
        <v>0</v>
      </c>
      <c r="N347" s="136">
        <v>0</v>
      </c>
      <c r="O347" s="136">
        <v>0</v>
      </c>
      <c r="P347" s="136">
        <v>0</v>
      </c>
      <c r="Q347" s="136">
        <v>0</v>
      </c>
    </row>
    <row r="348" spans="1:17" x14ac:dyDescent="0.25">
      <c r="A348" s="134" t="s">
        <v>3581</v>
      </c>
      <c r="B348" s="134" t="s">
        <v>3598</v>
      </c>
      <c r="C348" s="134" t="s">
        <v>1660</v>
      </c>
      <c r="D348" s="136">
        <v>0</v>
      </c>
      <c r="E348" s="136">
        <v>0</v>
      </c>
      <c r="F348" s="136">
        <v>0</v>
      </c>
      <c r="G348" s="136">
        <v>0</v>
      </c>
      <c r="H348" s="136">
        <v>0</v>
      </c>
      <c r="I348" s="136">
        <v>0</v>
      </c>
      <c r="J348" s="136">
        <v>0</v>
      </c>
      <c r="K348" s="136">
        <v>0</v>
      </c>
      <c r="L348" s="136">
        <v>0</v>
      </c>
      <c r="M348" s="136">
        <v>0</v>
      </c>
      <c r="N348" s="136">
        <v>0</v>
      </c>
      <c r="O348" s="136">
        <v>0</v>
      </c>
      <c r="P348" s="136">
        <v>0</v>
      </c>
      <c r="Q348" s="136">
        <v>0</v>
      </c>
    </row>
    <row r="349" spans="1:17" x14ac:dyDescent="0.25">
      <c r="A349" s="134" t="s">
        <v>3581</v>
      </c>
      <c r="B349" s="134" t="s">
        <v>3599</v>
      </c>
      <c r="C349" s="134" t="s">
        <v>1660</v>
      </c>
      <c r="D349" s="136">
        <v>0</v>
      </c>
      <c r="E349" s="136">
        <v>0</v>
      </c>
      <c r="F349" s="136">
        <v>0</v>
      </c>
      <c r="G349" s="136">
        <v>0</v>
      </c>
      <c r="H349" s="136">
        <v>0</v>
      </c>
      <c r="I349" s="136">
        <v>0</v>
      </c>
      <c r="J349" s="136">
        <v>0</v>
      </c>
      <c r="K349" s="136">
        <v>0</v>
      </c>
      <c r="L349" s="136">
        <v>0</v>
      </c>
      <c r="M349" s="136">
        <v>0</v>
      </c>
      <c r="N349" s="136">
        <v>0</v>
      </c>
      <c r="O349" s="136">
        <v>0</v>
      </c>
      <c r="P349" s="136">
        <v>0</v>
      </c>
      <c r="Q349" s="136">
        <v>0</v>
      </c>
    </row>
    <row r="350" spans="1:17" x14ac:dyDescent="0.25">
      <c r="A350" s="134" t="s">
        <v>3581</v>
      </c>
      <c r="B350" s="134" t="s">
        <v>3600</v>
      </c>
      <c r="C350" s="134" t="s">
        <v>1660</v>
      </c>
      <c r="D350" s="136">
        <v>0</v>
      </c>
      <c r="E350" s="136">
        <v>0</v>
      </c>
      <c r="F350" s="136">
        <v>0</v>
      </c>
      <c r="G350" s="136">
        <v>0</v>
      </c>
      <c r="H350" s="136">
        <v>0</v>
      </c>
      <c r="I350" s="136">
        <v>0</v>
      </c>
      <c r="J350" s="136">
        <v>0</v>
      </c>
      <c r="K350" s="136">
        <v>0</v>
      </c>
      <c r="L350" s="136">
        <v>0</v>
      </c>
      <c r="M350" s="136">
        <v>0</v>
      </c>
      <c r="N350" s="136">
        <v>0</v>
      </c>
      <c r="O350" s="136">
        <v>0</v>
      </c>
      <c r="P350" s="136">
        <v>0</v>
      </c>
      <c r="Q350" s="136">
        <v>0</v>
      </c>
    </row>
    <row r="351" spans="1:17" x14ac:dyDescent="0.25">
      <c r="A351" s="134" t="s">
        <v>3581</v>
      </c>
      <c r="B351" s="134" t="s">
        <v>3601</v>
      </c>
      <c r="C351" s="134" t="s">
        <v>1660</v>
      </c>
      <c r="D351" s="136">
        <v>2648</v>
      </c>
      <c r="E351" s="136">
        <v>2648</v>
      </c>
      <c r="F351" s="136">
        <v>2648</v>
      </c>
      <c r="G351" s="136">
        <v>2648</v>
      </c>
      <c r="H351" s="136">
        <v>2648</v>
      </c>
      <c r="I351" s="136">
        <v>2648</v>
      </c>
      <c r="J351" s="136">
        <v>2648</v>
      </c>
      <c r="K351" s="136">
        <v>2648</v>
      </c>
      <c r="L351" s="136">
        <v>2648</v>
      </c>
      <c r="M351" s="136">
        <v>2648</v>
      </c>
      <c r="N351" s="136">
        <v>2648</v>
      </c>
      <c r="O351" s="136">
        <v>2648</v>
      </c>
      <c r="P351" s="136">
        <v>2648</v>
      </c>
      <c r="Q351" s="136">
        <v>2648182</v>
      </c>
    </row>
    <row r="352" spans="1:17" x14ac:dyDescent="0.25">
      <c r="A352" s="134" t="s">
        <v>3602</v>
      </c>
      <c r="B352" s="134" t="s">
        <v>3603</v>
      </c>
      <c r="C352" s="134" t="s">
        <v>1660</v>
      </c>
      <c r="D352" s="136">
        <v>0</v>
      </c>
      <c r="E352" s="136">
        <v>0</v>
      </c>
      <c r="F352" s="136">
        <v>0</v>
      </c>
      <c r="G352" s="136">
        <v>0</v>
      </c>
      <c r="H352" s="136">
        <v>0</v>
      </c>
      <c r="I352" s="136">
        <v>0</v>
      </c>
      <c r="J352" s="136">
        <v>0</v>
      </c>
      <c r="K352" s="136">
        <v>0</v>
      </c>
      <c r="L352" s="136">
        <v>0</v>
      </c>
      <c r="M352" s="136">
        <v>0</v>
      </c>
      <c r="N352" s="136">
        <v>0</v>
      </c>
      <c r="O352" s="136">
        <v>0</v>
      </c>
      <c r="P352" s="136">
        <v>0</v>
      </c>
      <c r="Q352" s="136">
        <v>0</v>
      </c>
    </row>
    <row r="353" spans="1:17" x14ac:dyDescent="0.25">
      <c r="A353" s="134" t="s">
        <v>4858</v>
      </c>
      <c r="B353" s="134" t="s">
        <v>3173</v>
      </c>
      <c r="C353" s="134" t="s">
        <v>1660</v>
      </c>
      <c r="D353" s="136">
        <v>0</v>
      </c>
      <c r="E353" s="136">
        <v>0</v>
      </c>
      <c r="F353" s="136">
        <v>0</v>
      </c>
      <c r="G353" s="136">
        <v>0</v>
      </c>
      <c r="H353" s="136">
        <v>0</v>
      </c>
      <c r="I353" s="136">
        <v>0</v>
      </c>
      <c r="J353" s="136">
        <v>0</v>
      </c>
      <c r="K353" s="136">
        <v>0</v>
      </c>
      <c r="L353" s="136">
        <v>0</v>
      </c>
      <c r="M353" s="136">
        <v>0</v>
      </c>
      <c r="N353" s="136">
        <v>0</v>
      </c>
      <c r="O353" s="136">
        <v>0</v>
      </c>
      <c r="P353" s="136">
        <v>0</v>
      </c>
      <c r="Q353" s="136">
        <v>0</v>
      </c>
    </row>
    <row r="354" spans="1:17" x14ac:dyDescent="0.25">
      <c r="A354" s="134" t="s">
        <v>4858</v>
      </c>
      <c r="B354" s="134" t="s">
        <v>3174</v>
      </c>
      <c r="C354" s="134" t="s">
        <v>1660</v>
      </c>
      <c r="D354" s="136">
        <v>0</v>
      </c>
      <c r="E354" s="136">
        <v>0</v>
      </c>
      <c r="F354" s="136">
        <v>0</v>
      </c>
      <c r="G354" s="136">
        <v>0</v>
      </c>
      <c r="H354" s="136">
        <v>0</v>
      </c>
      <c r="I354" s="136">
        <v>0</v>
      </c>
      <c r="J354" s="136">
        <v>0</v>
      </c>
      <c r="K354" s="136">
        <v>0</v>
      </c>
      <c r="L354" s="136">
        <v>0</v>
      </c>
      <c r="M354" s="136">
        <v>0</v>
      </c>
      <c r="N354" s="136">
        <v>0</v>
      </c>
      <c r="O354" s="136">
        <v>0</v>
      </c>
      <c r="P354" s="136">
        <v>0</v>
      </c>
      <c r="Q354" s="136">
        <v>0</v>
      </c>
    </row>
    <row r="355" spans="1:17" x14ac:dyDescent="0.25">
      <c r="A355" s="134" t="s">
        <v>3604</v>
      </c>
      <c r="B355" s="134" t="s">
        <v>3605</v>
      </c>
      <c r="C355" s="134" t="s">
        <v>1661</v>
      </c>
      <c r="D355" s="136">
        <v>1051</v>
      </c>
      <c r="E355" s="136">
        <v>1051</v>
      </c>
      <c r="F355" s="136">
        <v>1051</v>
      </c>
      <c r="G355" s="136">
        <v>1051</v>
      </c>
      <c r="H355" s="136">
        <v>1051</v>
      </c>
      <c r="I355" s="136">
        <v>1051</v>
      </c>
      <c r="J355" s="136">
        <v>1051</v>
      </c>
      <c r="K355" s="136">
        <v>1051</v>
      </c>
      <c r="L355" s="136">
        <v>1051</v>
      </c>
      <c r="M355" s="136">
        <v>1051</v>
      </c>
      <c r="N355" s="136">
        <v>1051</v>
      </c>
      <c r="O355" s="136">
        <v>1051</v>
      </c>
      <c r="P355" s="136">
        <v>1051</v>
      </c>
      <c r="Q355" s="136">
        <v>1051000</v>
      </c>
    </row>
    <row r="356" spans="1:17" x14ac:dyDescent="0.25">
      <c r="A356" s="134" t="s">
        <v>3604</v>
      </c>
      <c r="B356" s="134" t="s">
        <v>3606</v>
      </c>
      <c r="C356" s="134" t="s">
        <v>1661</v>
      </c>
      <c r="D356" s="136">
        <v>700</v>
      </c>
      <c r="E356" s="136">
        <v>700</v>
      </c>
      <c r="F356" s="136">
        <v>700</v>
      </c>
      <c r="G356" s="136">
        <v>700</v>
      </c>
      <c r="H356" s="136">
        <v>700</v>
      </c>
      <c r="I356" s="136">
        <v>700</v>
      </c>
      <c r="J356" s="136">
        <v>700</v>
      </c>
      <c r="K356" s="136">
        <v>700</v>
      </c>
      <c r="L356" s="136">
        <v>700</v>
      </c>
      <c r="M356" s="136">
        <v>700</v>
      </c>
      <c r="N356" s="136">
        <v>700</v>
      </c>
      <c r="O356" s="136">
        <v>700</v>
      </c>
      <c r="P356" s="136">
        <v>700</v>
      </c>
      <c r="Q356" s="136">
        <v>699814</v>
      </c>
    </row>
    <row r="357" spans="1:17" x14ac:dyDescent="0.25">
      <c r="A357" s="134" t="s">
        <v>3604</v>
      </c>
      <c r="B357" s="134" t="s">
        <v>3607</v>
      </c>
      <c r="C357" s="134" t="s">
        <v>1661</v>
      </c>
      <c r="D357" s="136">
        <v>786</v>
      </c>
      <c r="E357" s="136">
        <v>786</v>
      </c>
      <c r="F357" s="136">
        <v>786</v>
      </c>
      <c r="G357" s="136">
        <v>786</v>
      </c>
      <c r="H357" s="136">
        <v>786</v>
      </c>
      <c r="I357" s="136">
        <v>786</v>
      </c>
      <c r="J357" s="136">
        <v>786</v>
      </c>
      <c r="K357" s="136">
        <v>786</v>
      </c>
      <c r="L357" s="136">
        <v>786</v>
      </c>
      <c r="M357" s="136">
        <v>786</v>
      </c>
      <c r="N357" s="136">
        <v>786</v>
      </c>
      <c r="O357" s="136">
        <v>786</v>
      </c>
      <c r="P357" s="136">
        <v>786</v>
      </c>
      <c r="Q357" s="136">
        <v>785528</v>
      </c>
    </row>
    <row r="358" spans="1:17" x14ac:dyDescent="0.25">
      <c r="A358" s="134" t="s">
        <v>3604</v>
      </c>
      <c r="B358" s="134" t="s">
        <v>3608</v>
      </c>
      <c r="C358" s="134" t="s">
        <v>1661</v>
      </c>
      <c r="D358" s="136">
        <v>1281</v>
      </c>
      <c r="E358" s="136">
        <v>1281</v>
      </c>
      <c r="F358" s="136">
        <v>1281</v>
      </c>
      <c r="G358" s="136">
        <v>1281</v>
      </c>
      <c r="H358" s="136">
        <v>1281</v>
      </c>
      <c r="I358" s="136">
        <v>1281</v>
      </c>
      <c r="J358" s="136">
        <v>1281</v>
      </c>
      <c r="K358" s="136">
        <v>1281</v>
      </c>
      <c r="L358" s="136">
        <v>1281</v>
      </c>
      <c r="M358" s="136">
        <v>1281</v>
      </c>
      <c r="N358" s="136">
        <v>1281</v>
      </c>
      <c r="O358" s="136">
        <v>1281</v>
      </c>
      <c r="P358" s="136">
        <v>1281</v>
      </c>
      <c r="Q358" s="136">
        <v>1281059</v>
      </c>
    </row>
    <row r="359" spans="1:17" x14ac:dyDescent="0.25">
      <c r="A359" s="134" t="s">
        <v>3604</v>
      </c>
      <c r="B359" s="134" t="s">
        <v>3609</v>
      </c>
      <c r="C359" s="134" t="s">
        <v>1661</v>
      </c>
      <c r="D359" s="136">
        <v>0</v>
      </c>
      <c r="E359" s="136">
        <v>0</v>
      </c>
      <c r="F359" s="136">
        <v>0</v>
      </c>
      <c r="G359" s="136">
        <v>0</v>
      </c>
      <c r="H359" s="136">
        <v>0</v>
      </c>
      <c r="I359" s="136">
        <v>0</v>
      </c>
      <c r="J359" s="136">
        <v>0</v>
      </c>
      <c r="K359" s="136">
        <v>0</v>
      </c>
      <c r="L359" s="136">
        <v>0</v>
      </c>
      <c r="M359" s="136">
        <v>0</v>
      </c>
      <c r="N359" s="136">
        <v>0</v>
      </c>
      <c r="O359" s="136">
        <v>0</v>
      </c>
      <c r="P359" s="136">
        <v>0</v>
      </c>
      <c r="Q359" s="136">
        <v>0</v>
      </c>
    </row>
    <row r="360" spans="1:17" x14ac:dyDescent="0.25">
      <c r="A360" s="134" t="s">
        <v>3604</v>
      </c>
      <c r="B360" s="134" t="s">
        <v>3610</v>
      </c>
      <c r="C360" s="134" t="s">
        <v>1661</v>
      </c>
      <c r="D360" s="136">
        <v>1288</v>
      </c>
      <c r="E360" s="136">
        <v>1288</v>
      </c>
      <c r="F360" s="136">
        <v>1288</v>
      </c>
      <c r="G360" s="136">
        <v>1288</v>
      </c>
      <c r="H360" s="136">
        <v>1288</v>
      </c>
      <c r="I360" s="136">
        <v>1288</v>
      </c>
      <c r="J360" s="136">
        <v>1288</v>
      </c>
      <c r="K360" s="136">
        <v>1288</v>
      </c>
      <c r="L360" s="136">
        <v>1288</v>
      </c>
      <c r="M360" s="136">
        <v>1288</v>
      </c>
      <c r="N360" s="136">
        <v>1288</v>
      </c>
      <c r="O360" s="136">
        <v>1288</v>
      </c>
      <c r="P360" s="136">
        <v>1288</v>
      </c>
      <c r="Q360" s="136">
        <v>1288140</v>
      </c>
    </row>
    <row r="361" spans="1:17" x14ac:dyDescent="0.25">
      <c r="A361" s="134" t="s">
        <v>3604</v>
      </c>
      <c r="B361" s="134" t="s">
        <v>3611</v>
      </c>
      <c r="C361" s="134" t="s">
        <v>1661</v>
      </c>
      <c r="D361" s="136">
        <v>0</v>
      </c>
      <c r="E361" s="136">
        <v>0</v>
      </c>
      <c r="F361" s="136">
        <v>0</v>
      </c>
      <c r="G361" s="136">
        <v>0</v>
      </c>
      <c r="H361" s="136">
        <v>0</v>
      </c>
      <c r="I361" s="136">
        <v>0</v>
      </c>
      <c r="J361" s="136">
        <v>0</v>
      </c>
      <c r="K361" s="136">
        <v>0</v>
      </c>
      <c r="L361" s="136">
        <v>0</v>
      </c>
      <c r="M361" s="136">
        <v>0</v>
      </c>
      <c r="N361" s="136">
        <v>0</v>
      </c>
      <c r="O361" s="136">
        <v>0</v>
      </c>
      <c r="P361" s="136">
        <v>0</v>
      </c>
      <c r="Q361" s="136">
        <v>0</v>
      </c>
    </row>
    <row r="362" spans="1:17" x14ac:dyDescent="0.25">
      <c r="A362" s="134" t="s">
        <v>3604</v>
      </c>
      <c r="B362" s="134" t="s">
        <v>3612</v>
      </c>
      <c r="C362" s="134" t="s">
        <v>1661</v>
      </c>
      <c r="D362" s="136">
        <v>204</v>
      </c>
      <c r="E362" s="136">
        <v>204</v>
      </c>
      <c r="F362" s="136">
        <v>204</v>
      </c>
      <c r="G362" s="136">
        <v>204</v>
      </c>
      <c r="H362" s="136">
        <v>204</v>
      </c>
      <c r="I362" s="136">
        <v>204</v>
      </c>
      <c r="J362" s="136">
        <v>204</v>
      </c>
      <c r="K362" s="136">
        <v>204</v>
      </c>
      <c r="L362" s="136">
        <v>204</v>
      </c>
      <c r="M362" s="136">
        <v>204</v>
      </c>
      <c r="N362" s="136">
        <v>204</v>
      </c>
      <c r="O362" s="136">
        <v>204</v>
      </c>
      <c r="P362" s="136">
        <v>204</v>
      </c>
      <c r="Q362" s="136">
        <v>203682</v>
      </c>
    </row>
    <row r="363" spans="1:17" x14ac:dyDescent="0.25">
      <c r="A363" s="134" t="s">
        <v>3604</v>
      </c>
      <c r="B363" s="134" t="s">
        <v>3613</v>
      </c>
      <c r="C363" s="134" t="s">
        <v>1661</v>
      </c>
      <c r="D363" s="136">
        <v>1194</v>
      </c>
      <c r="E363" s="136">
        <v>1194</v>
      </c>
      <c r="F363" s="136">
        <v>1194</v>
      </c>
      <c r="G363" s="136">
        <v>1194</v>
      </c>
      <c r="H363" s="136">
        <v>1194</v>
      </c>
      <c r="I363" s="136">
        <v>1194</v>
      </c>
      <c r="J363" s="136">
        <v>1194</v>
      </c>
      <c r="K363" s="136">
        <v>1194</v>
      </c>
      <c r="L363" s="136">
        <v>1194</v>
      </c>
      <c r="M363" s="136">
        <v>1194</v>
      </c>
      <c r="N363" s="136">
        <v>1194</v>
      </c>
      <c r="O363" s="136">
        <v>1194</v>
      </c>
      <c r="P363" s="136">
        <v>1194</v>
      </c>
      <c r="Q363" s="136">
        <v>1194000</v>
      </c>
    </row>
    <row r="364" spans="1:17" x14ac:dyDescent="0.25">
      <c r="A364" s="134" t="s">
        <v>3604</v>
      </c>
      <c r="B364" s="134" t="s">
        <v>3614</v>
      </c>
      <c r="C364" s="134" t="s">
        <v>1661</v>
      </c>
      <c r="D364" s="136">
        <v>0</v>
      </c>
      <c r="E364" s="136">
        <v>0</v>
      </c>
      <c r="F364" s="136">
        <v>0</v>
      </c>
      <c r="G364" s="136">
        <v>0</v>
      </c>
      <c r="H364" s="136">
        <v>0</v>
      </c>
      <c r="I364" s="136">
        <v>0</v>
      </c>
      <c r="J364" s="136">
        <v>0</v>
      </c>
      <c r="K364" s="136">
        <v>0</v>
      </c>
      <c r="L364" s="136">
        <v>0</v>
      </c>
      <c r="M364" s="136">
        <v>0</v>
      </c>
      <c r="N364" s="136">
        <v>0</v>
      </c>
      <c r="O364" s="136">
        <v>0</v>
      </c>
      <c r="P364" s="136">
        <v>0</v>
      </c>
      <c r="Q364" s="136">
        <v>0</v>
      </c>
    </row>
    <row r="365" spans="1:17" x14ac:dyDescent="0.25">
      <c r="A365" s="134" t="s">
        <v>3604</v>
      </c>
      <c r="B365" s="134" t="s">
        <v>3615</v>
      </c>
      <c r="C365" s="134" t="s">
        <v>1661</v>
      </c>
      <c r="D365" s="136">
        <v>795</v>
      </c>
      <c r="E365" s="136">
        <v>795</v>
      </c>
      <c r="F365" s="136">
        <v>795</v>
      </c>
      <c r="G365" s="136">
        <v>795</v>
      </c>
      <c r="H365" s="136">
        <v>795</v>
      </c>
      <c r="I365" s="136">
        <v>795</v>
      </c>
      <c r="J365" s="136">
        <v>795</v>
      </c>
      <c r="K365" s="136">
        <v>795</v>
      </c>
      <c r="L365" s="136">
        <v>795</v>
      </c>
      <c r="M365" s="136">
        <v>795</v>
      </c>
      <c r="N365" s="136">
        <v>795</v>
      </c>
      <c r="O365" s="136">
        <v>795</v>
      </c>
      <c r="P365" s="136">
        <v>795</v>
      </c>
      <c r="Q365" s="136">
        <v>795165</v>
      </c>
    </row>
    <row r="366" spans="1:17" x14ac:dyDescent="0.25">
      <c r="A366" s="134" t="s">
        <v>3604</v>
      </c>
      <c r="B366" s="134" t="s">
        <v>3616</v>
      </c>
      <c r="C366" s="134" t="s">
        <v>1661</v>
      </c>
      <c r="D366" s="136">
        <v>0</v>
      </c>
      <c r="E366" s="136">
        <v>0</v>
      </c>
      <c r="F366" s="136">
        <v>0</v>
      </c>
      <c r="G366" s="136">
        <v>0</v>
      </c>
      <c r="H366" s="136">
        <v>0</v>
      </c>
      <c r="I366" s="136">
        <v>0</v>
      </c>
      <c r="J366" s="136">
        <v>0</v>
      </c>
      <c r="K366" s="136">
        <v>0</v>
      </c>
      <c r="L366" s="136">
        <v>0</v>
      </c>
      <c r="M366" s="136">
        <v>0</v>
      </c>
      <c r="N366" s="136">
        <v>0</v>
      </c>
      <c r="O366" s="136">
        <v>0</v>
      </c>
      <c r="P366" s="136">
        <v>0</v>
      </c>
      <c r="Q366" s="136">
        <v>0</v>
      </c>
    </row>
    <row r="367" spans="1:17" x14ac:dyDescent="0.25">
      <c r="A367" s="134" t="s">
        <v>3604</v>
      </c>
      <c r="B367" s="134" t="s">
        <v>3617</v>
      </c>
      <c r="C367" s="134" t="s">
        <v>1661</v>
      </c>
      <c r="D367" s="136">
        <v>0</v>
      </c>
      <c r="E367" s="136">
        <v>0</v>
      </c>
      <c r="F367" s="136">
        <v>0</v>
      </c>
      <c r="G367" s="136">
        <v>0</v>
      </c>
      <c r="H367" s="136">
        <v>0</v>
      </c>
      <c r="I367" s="136">
        <v>0</v>
      </c>
      <c r="J367" s="136">
        <v>0</v>
      </c>
      <c r="K367" s="136">
        <v>0</v>
      </c>
      <c r="L367" s="136">
        <v>0</v>
      </c>
      <c r="M367" s="136">
        <v>0</v>
      </c>
      <c r="N367" s="136">
        <v>0</v>
      </c>
      <c r="O367" s="136">
        <v>0</v>
      </c>
      <c r="P367" s="136">
        <v>0</v>
      </c>
      <c r="Q367" s="136">
        <v>0</v>
      </c>
    </row>
    <row r="368" spans="1:17" x14ac:dyDescent="0.25">
      <c r="A368" s="134" t="s">
        <v>3604</v>
      </c>
      <c r="B368" s="134" t="s">
        <v>3618</v>
      </c>
      <c r="C368" s="134" t="s">
        <v>1661</v>
      </c>
      <c r="D368" s="136">
        <v>365</v>
      </c>
      <c r="E368" s="136">
        <v>365</v>
      </c>
      <c r="F368" s="136">
        <v>365</v>
      </c>
      <c r="G368" s="136">
        <v>365</v>
      </c>
      <c r="H368" s="136">
        <v>365</v>
      </c>
      <c r="I368" s="136">
        <v>365</v>
      </c>
      <c r="J368" s="136">
        <v>365</v>
      </c>
      <c r="K368" s="136">
        <v>365</v>
      </c>
      <c r="L368" s="136">
        <v>365</v>
      </c>
      <c r="M368" s="136">
        <v>365</v>
      </c>
      <c r="N368" s="136">
        <v>365</v>
      </c>
      <c r="O368" s="136">
        <v>365</v>
      </c>
      <c r="P368" s="136">
        <v>365</v>
      </c>
      <c r="Q368" s="136">
        <v>364590</v>
      </c>
    </row>
    <row r="369" spans="1:17" x14ac:dyDescent="0.25">
      <c r="A369" s="134" t="s">
        <v>3604</v>
      </c>
      <c r="B369" s="134" t="s">
        <v>3619</v>
      </c>
      <c r="C369" s="134" t="s">
        <v>1661</v>
      </c>
      <c r="D369" s="136">
        <v>8132</v>
      </c>
      <c r="E369" s="136">
        <v>8132</v>
      </c>
      <c r="F369" s="136">
        <v>8132</v>
      </c>
      <c r="G369" s="136">
        <v>8132</v>
      </c>
      <c r="H369" s="136">
        <v>8132</v>
      </c>
      <c r="I369" s="136">
        <v>8132</v>
      </c>
      <c r="J369" s="136">
        <v>8132</v>
      </c>
      <c r="K369" s="136">
        <v>8132</v>
      </c>
      <c r="L369" s="136">
        <v>8132</v>
      </c>
      <c r="M369" s="136">
        <v>8132</v>
      </c>
      <c r="N369" s="136">
        <v>8132</v>
      </c>
      <c r="O369" s="136">
        <v>8132</v>
      </c>
      <c r="P369" s="136">
        <v>8132</v>
      </c>
      <c r="Q369" s="136">
        <v>8131854</v>
      </c>
    </row>
    <row r="370" spans="1:17" x14ac:dyDescent="0.25">
      <c r="A370" s="134" t="s">
        <v>3604</v>
      </c>
      <c r="B370" s="134" t="s">
        <v>3620</v>
      </c>
      <c r="C370" s="134" t="s">
        <v>1661</v>
      </c>
      <c r="D370" s="136">
        <v>222</v>
      </c>
      <c r="E370" s="136">
        <v>222</v>
      </c>
      <c r="F370" s="136">
        <v>222</v>
      </c>
      <c r="G370" s="136">
        <v>222</v>
      </c>
      <c r="H370" s="136">
        <v>222</v>
      </c>
      <c r="I370" s="136">
        <v>222</v>
      </c>
      <c r="J370" s="136">
        <v>222</v>
      </c>
      <c r="K370" s="136">
        <v>222</v>
      </c>
      <c r="L370" s="136">
        <v>222</v>
      </c>
      <c r="M370" s="136">
        <v>222</v>
      </c>
      <c r="N370" s="136">
        <v>222</v>
      </c>
      <c r="O370" s="136">
        <v>222</v>
      </c>
      <c r="P370" s="136">
        <v>222</v>
      </c>
      <c r="Q370" s="136">
        <v>221929</v>
      </c>
    </row>
    <row r="371" spans="1:17" x14ac:dyDescent="0.25">
      <c r="A371" s="134" t="s">
        <v>3621</v>
      </c>
      <c r="B371" s="134" t="s">
        <v>3622</v>
      </c>
      <c r="C371" s="134" t="s">
        <v>1661</v>
      </c>
      <c r="D371" s="136">
        <v>811</v>
      </c>
      <c r="E371" s="136">
        <v>811</v>
      </c>
      <c r="F371" s="136">
        <v>811</v>
      </c>
      <c r="G371" s="136">
        <v>811</v>
      </c>
      <c r="H371" s="136">
        <v>811</v>
      </c>
      <c r="I371" s="136">
        <v>811</v>
      </c>
      <c r="J371" s="136">
        <v>811</v>
      </c>
      <c r="K371" s="136">
        <v>811</v>
      </c>
      <c r="L371" s="136">
        <v>811</v>
      </c>
      <c r="M371" s="136">
        <v>811</v>
      </c>
      <c r="N371" s="136">
        <v>811</v>
      </c>
      <c r="O371" s="136">
        <v>811</v>
      </c>
      <c r="P371" s="136">
        <v>811</v>
      </c>
      <c r="Q371" s="136">
        <v>811210</v>
      </c>
    </row>
    <row r="372" spans="1:17" x14ac:dyDescent="0.25">
      <c r="A372" s="134" t="s">
        <v>3621</v>
      </c>
      <c r="B372" s="134" t="s">
        <v>3623</v>
      </c>
      <c r="C372" s="134" t="s">
        <v>1661</v>
      </c>
      <c r="D372" s="136">
        <v>0</v>
      </c>
      <c r="E372" s="136">
        <v>0</v>
      </c>
      <c r="F372" s="136">
        <v>0</v>
      </c>
      <c r="G372" s="136">
        <v>0</v>
      </c>
      <c r="H372" s="136">
        <v>0</v>
      </c>
      <c r="I372" s="136">
        <v>0</v>
      </c>
      <c r="J372" s="136">
        <v>0</v>
      </c>
      <c r="K372" s="136">
        <v>0</v>
      </c>
      <c r="L372" s="136">
        <v>0</v>
      </c>
      <c r="M372" s="136">
        <v>0</v>
      </c>
      <c r="N372" s="136">
        <v>0</v>
      </c>
      <c r="O372" s="136">
        <v>0</v>
      </c>
      <c r="P372" s="136">
        <v>0</v>
      </c>
      <c r="Q372" s="136">
        <v>0</v>
      </c>
    </row>
    <row r="373" spans="1:17" x14ac:dyDescent="0.25">
      <c r="A373" s="134" t="s">
        <v>3621</v>
      </c>
      <c r="B373" s="134" t="s">
        <v>3624</v>
      </c>
      <c r="C373" s="134" t="s">
        <v>1661</v>
      </c>
      <c r="D373" s="136">
        <v>9259</v>
      </c>
      <c r="E373" s="136">
        <v>9507</v>
      </c>
      <c r="F373" s="136">
        <v>9509</v>
      </c>
      <c r="G373" s="136">
        <v>9537</v>
      </c>
      <c r="H373" s="136">
        <v>9492</v>
      </c>
      <c r="I373" s="136">
        <v>9506</v>
      </c>
      <c r="J373" s="136">
        <v>9506</v>
      </c>
      <c r="K373" s="136">
        <v>9479</v>
      </c>
      <c r="L373" s="136">
        <v>9479</v>
      </c>
      <c r="M373" s="136">
        <v>9479</v>
      </c>
      <c r="N373" s="136">
        <v>9479</v>
      </c>
      <c r="O373" s="136">
        <v>9479</v>
      </c>
      <c r="P373" s="136">
        <v>9479</v>
      </c>
      <c r="Q373" s="136">
        <v>9485100</v>
      </c>
    </row>
    <row r="374" spans="1:17" x14ac:dyDescent="0.25">
      <c r="A374" s="134" t="s">
        <v>3621</v>
      </c>
      <c r="B374" s="134" t="s">
        <v>3625</v>
      </c>
      <c r="C374" s="134" t="s">
        <v>1661</v>
      </c>
      <c r="D374" s="136">
        <v>0</v>
      </c>
      <c r="E374" s="136">
        <v>0</v>
      </c>
      <c r="F374" s="136">
        <v>0</v>
      </c>
      <c r="G374" s="136">
        <v>0</v>
      </c>
      <c r="H374" s="136">
        <v>0</v>
      </c>
      <c r="I374" s="136">
        <v>0</v>
      </c>
      <c r="J374" s="136">
        <v>0</v>
      </c>
      <c r="K374" s="136">
        <v>0</v>
      </c>
      <c r="L374" s="136">
        <v>0</v>
      </c>
      <c r="M374" s="136">
        <v>0</v>
      </c>
      <c r="N374" s="136">
        <v>0</v>
      </c>
      <c r="O374" s="136">
        <v>0</v>
      </c>
      <c r="P374" s="136">
        <v>0</v>
      </c>
      <c r="Q374" s="136">
        <v>0</v>
      </c>
    </row>
    <row r="375" spans="1:17" x14ac:dyDescent="0.25">
      <c r="A375" s="134" t="s">
        <v>3621</v>
      </c>
      <c r="B375" s="134" t="s">
        <v>3626</v>
      </c>
      <c r="C375" s="134" t="s">
        <v>1661</v>
      </c>
      <c r="D375" s="136">
        <v>5927</v>
      </c>
      <c r="E375" s="136">
        <v>5927</v>
      </c>
      <c r="F375" s="136">
        <v>5927</v>
      </c>
      <c r="G375" s="136">
        <v>5927</v>
      </c>
      <c r="H375" s="136">
        <v>5927</v>
      </c>
      <c r="I375" s="136">
        <v>5927</v>
      </c>
      <c r="J375" s="136">
        <v>5927</v>
      </c>
      <c r="K375" s="136">
        <v>5927</v>
      </c>
      <c r="L375" s="136">
        <v>5927</v>
      </c>
      <c r="M375" s="136">
        <v>5927</v>
      </c>
      <c r="N375" s="136">
        <v>5927</v>
      </c>
      <c r="O375" s="136">
        <v>5927</v>
      </c>
      <c r="P375" s="136">
        <v>5986</v>
      </c>
      <c r="Q375" s="136">
        <v>5929518</v>
      </c>
    </row>
    <row r="376" spans="1:17" x14ac:dyDescent="0.25">
      <c r="A376" s="134" t="s">
        <v>3621</v>
      </c>
      <c r="B376" s="134" t="s">
        <v>3627</v>
      </c>
      <c r="C376" s="134" t="s">
        <v>1661</v>
      </c>
      <c r="D376" s="136">
        <v>0</v>
      </c>
      <c r="E376" s="136">
        <v>0</v>
      </c>
      <c r="F376" s="136">
        <v>0</v>
      </c>
      <c r="G376" s="136">
        <v>0</v>
      </c>
      <c r="H376" s="136">
        <v>0</v>
      </c>
      <c r="I376" s="136">
        <v>0</v>
      </c>
      <c r="J376" s="136">
        <v>0</v>
      </c>
      <c r="K376" s="136">
        <v>0</v>
      </c>
      <c r="L376" s="136">
        <v>0</v>
      </c>
      <c r="M376" s="136">
        <v>0</v>
      </c>
      <c r="N376" s="136">
        <v>0</v>
      </c>
      <c r="O376" s="136">
        <v>0</v>
      </c>
      <c r="P376" s="136">
        <v>0</v>
      </c>
      <c r="Q376" s="136">
        <v>0</v>
      </c>
    </row>
    <row r="377" spans="1:17" x14ac:dyDescent="0.25">
      <c r="A377" s="134" t="s">
        <v>3621</v>
      </c>
      <c r="B377" s="134" t="s">
        <v>3628</v>
      </c>
      <c r="C377" s="134" t="s">
        <v>1661</v>
      </c>
      <c r="D377" s="136">
        <v>5774</v>
      </c>
      <c r="E377" s="136">
        <v>5774</v>
      </c>
      <c r="F377" s="136">
        <v>5774</v>
      </c>
      <c r="G377" s="136">
        <v>5774</v>
      </c>
      <c r="H377" s="136">
        <v>5774</v>
      </c>
      <c r="I377" s="136">
        <v>5774</v>
      </c>
      <c r="J377" s="136">
        <v>5774</v>
      </c>
      <c r="K377" s="136">
        <v>5774</v>
      </c>
      <c r="L377" s="136">
        <v>5774</v>
      </c>
      <c r="M377" s="136">
        <v>5774</v>
      </c>
      <c r="N377" s="136">
        <v>5774</v>
      </c>
      <c r="O377" s="136">
        <v>5774</v>
      </c>
      <c r="P377" s="136">
        <v>5774</v>
      </c>
      <c r="Q377" s="136">
        <v>5774387</v>
      </c>
    </row>
    <row r="378" spans="1:17" x14ac:dyDescent="0.25">
      <c r="A378" s="134" t="s">
        <v>3621</v>
      </c>
      <c r="B378" s="134" t="s">
        <v>3629</v>
      </c>
      <c r="C378" s="134" t="s">
        <v>1661</v>
      </c>
      <c r="D378" s="136">
        <v>0</v>
      </c>
      <c r="E378" s="136">
        <v>0</v>
      </c>
      <c r="F378" s="136">
        <v>0</v>
      </c>
      <c r="G378" s="136">
        <v>0</v>
      </c>
      <c r="H378" s="136">
        <v>0</v>
      </c>
      <c r="I378" s="136">
        <v>0</v>
      </c>
      <c r="J378" s="136">
        <v>0</v>
      </c>
      <c r="K378" s="136">
        <v>0</v>
      </c>
      <c r="L378" s="136">
        <v>0</v>
      </c>
      <c r="M378" s="136">
        <v>0</v>
      </c>
      <c r="N378" s="136">
        <v>0</v>
      </c>
      <c r="O378" s="136">
        <v>0</v>
      </c>
      <c r="P378" s="136">
        <v>0</v>
      </c>
      <c r="Q378" s="136">
        <v>0</v>
      </c>
    </row>
    <row r="379" spans="1:17" x14ac:dyDescent="0.25">
      <c r="A379" s="134" t="s">
        <v>3621</v>
      </c>
      <c r="B379" s="134" t="s">
        <v>3630</v>
      </c>
      <c r="C379" s="134" t="s">
        <v>1661</v>
      </c>
      <c r="D379" s="136">
        <v>2854</v>
      </c>
      <c r="E379" s="136">
        <v>2854</v>
      </c>
      <c r="F379" s="136">
        <v>2854</v>
      </c>
      <c r="G379" s="136">
        <v>2854</v>
      </c>
      <c r="H379" s="136">
        <v>2854</v>
      </c>
      <c r="I379" s="136">
        <v>2854</v>
      </c>
      <c r="J379" s="136">
        <v>2854</v>
      </c>
      <c r="K379" s="136">
        <v>2854</v>
      </c>
      <c r="L379" s="136">
        <v>2854</v>
      </c>
      <c r="M379" s="136">
        <v>2854</v>
      </c>
      <c r="N379" s="136">
        <v>2854</v>
      </c>
      <c r="O379" s="136">
        <v>2854</v>
      </c>
      <c r="P379" s="136">
        <v>3069</v>
      </c>
      <c r="Q379" s="136">
        <v>2863233</v>
      </c>
    </row>
    <row r="380" spans="1:17" x14ac:dyDescent="0.25">
      <c r="A380" s="134" t="s">
        <v>3621</v>
      </c>
      <c r="B380" s="134" t="s">
        <v>3631</v>
      </c>
      <c r="C380" s="134" t="s">
        <v>1661</v>
      </c>
      <c r="D380" s="136">
        <v>0</v>
      </c>
      <c r="E380" s="136">
        <v>0</v>
      </c>
      <c r="F380" s="136">
        <v>0</v>
      </c>
      <c r="G380" s="136">
        <v>0</v>
      </c>
      <c r="H380" s="136">
        <v>0</v>
      </c>
      <c r="I380" s="136">
        <v>0</v>
      </c>
      <c r="J380" s="136">
        <v>0</v>
      </c>
      <c r="K380" s="136">
        <v>0</v>
      </c>
      <c r="L380" s="136">
        <v>0</v>
      </c>
      <c r="M380" s="136">
        <v>0</v>
      </c>
      <c r="N380" s="136">
        <v>0</v>
      </c>
      <c r="O380" s="136">
        <v>0</v>
      </c>
      <c r="P380" s="136">
        <v>0</v>
      </c>
      <c r="Q380" s="136">
        <v>0</v>
      </c>
    </row>
    <row r="381" spans="1:17" x14ac:dyDescent="0.25">
      <c r="A381" s="134" t="s">
        <v>3621</v>
      </c>
      <c r="B381" s="134" t="s">
        <v>3632</v>
      </c>
      <c r="C381" s="134" t="s">
        <v>1661</v>
      </c>
      <c r="D381" s="136">
        <v>3783</v>
      </c>
      <c r="E381" s="136">
        <v>3783</v>
      </c>
      <c r="F381" s="136">
        <v>3783</v>
      </c>
      <c r="G381" s="136">
        <v>3783</v>
      </c>
      <c r="H381" s="136">
        <v>3783</v>
      </c>
      <c r="I381" s="136">
        <v>3783</v>
      </c>
      <c r="J381" s="136">
        <v>3783</v>
      </c>
      <c r="K381" s="136">
        <v>3783</v>
      </c>
      <c r="L381" s="136">
        <v>3783</v>
      </c>
      <c r="M381" s="136">
        <v>3783</v>
      </c>
      <c r="N381" s="136">
        <v>3783</v>
      </c>
      <c r="O381" s="136">
        <v>3783</v>
      </c>
      <c r="P381" s="136">
        <v>3783</v>
      </c>
      <c r="Q381" s="136">
        <v>3782846</v>
      </c>
    </row>
    <row r="382" spans="1:17" x14ac:dyDescent="0.25">
      <c r="A382" s="134" t="s">
        <v>3621</v>
      </c>
      <c r="B382" s="134" t="s">
        <v>3633</v>
      </c>
      <c r="C382" s="134" t="s">
        <v>1661</v>
      </c>
      <c r="D382" s="136">
        <v>1253</v>
      </c>
      <c r="E382" s="136">
        <v>1253</v>
      </c>
      <c r="F382" s="136">
        <v>1253</v>
      </c>
      <c r="G382" s="136">
        <v>1253</v>
      </c>
      <c r="H382" s="136">
        <v>1253</v>
      </c>
      <c r="I382" s="136">
        <v>1253</v>
      </c>
      <c r="J382" s="136">
        <v>1253</v>
      </c>
      <c r="K382" s="136">
        <v>1253</v>
      </c>
      <c r="L382" s="136">
        <v>1253</v>
      </c>
      <c r="M382" s="136">
        <v>1253</v>
      </c>
      <c r="N382" s="136">
        <v>1613</v>
      </c>
      <c r="O382" s="136">
        <v>1613</v>
      </c>
      <c r="P382" s="136">
        <v>1635</v>
      </c>
      <c r="Q382" s="136">
        <v>1328676</v>
      </c>
    </row>
    <row r="383" spans="1:17" x14ac:dyDescent="0.25">
      <c r="A383" s="134" t="s">
        <v>3621</v>
      </c>
      <c r="B383" s="134" t="s">
        <v>3634</v>
      </c>
      <c r="C383" s="134" t="s">
        <v>1661</v>
      </c>
      <c r="D383" s="136">
        <v>0</v>
      </c>
      <c r="E383" s="136">
        <v>0</v>
      </c>
      <c r="F383" s="136">
        <v>0</v>
      </c>
      <c r="G383" s="136">
        <v>0</v>
      </c>
      <c r="H383" s="136">
        <v>0</v>
      </c>
      <c r="I383" s="136">
        <v>0</v>
      </c>
      <c r="J383" s="136">
        <v>0</v>
      </c>
      <c r="K383" s="136">
        <v>0</v>
      </c>
      <c r="L383" s="136">
        <v>0</v>
      </c>
      <c r="M383" s="136">
        <v>0</v>
      </c>
      <c r="N383" s="136">
        <v>0</v>
      </c>
      <c r="O383" s="136">
        <v>0</v>
      </c>
      <c r="P383" s="136">
        <v>0</v>
      </c>
      <c r="Q383" s="136">
        <v>0</v>
      </c>
    </row>
    <row r="384" spans="1:17" x14ac:dyDescent="0.25">
      <c r="A384" s="134" t="s">
        <v>3621</v>
      </c>
      <c r="B384" s="134" t="s">
        <v>3635</v>
      </c>
      <c r="C384" s="134" t="s">
        <v>1661</v>
      </c>
      <c r="D384" s="136">
        <v>458</v>
      </c>
      <c r="E384" s="136">
        <v>458</v>
      </c>
      <c r="F384" s="136">
        <v>458</v>
      </c>
      <c r="G384" s="136">
        <v>458</v>
      </c>
      <c r="H384" s="136">
        <v>458</v>
      </c>
      <c r="I384" s="136">
        <v>458</v>
      </c>
      <c r="J384" s="136">
        <v>458</v>
      </c>
      <c r="K384" s="136">
        <v>458</v>
      </c>
      <c r="L384" s="136">
        <v>458</v>
      </c>
      <c r="M384" s="136">
        <v>458</v>
      </c>
      <c r="N384" s="136">
        <v>458</v>
      </c>
      <c r="O384" s="136">
        <v>458</v>
      </c>
      <c r="P384" s="136">
        <v>458</v>
      </c>
      <c r="Q384" s="136">
        <v>457761</v>
      </c>
    </row>
    <row r="385" spans="1:17" x14ac:dyDescent="0.25">
      <c r="A385" s="134" t="s">
        <v>3621</v>
      </c>
      <c r="B385" s="134" t="s">
        <v>3636</v>
      </c>
      <c r="C385" s="134" t="s">
        <v>1661</v>
      </c>
      <c r="D385" s="136">
        <v>0</v>
      </c>
      <c r="E385" s="136">
        <v>0</v>
      </c>
      <c r="F385" s="136">
        <v>0</v>
      </c>
      <c r="G385" s="136">
        <v>0</v>
      </c>
      <c r="H385" s="136">
        <v>0</v>
      </c>
      <c r="I385" s="136">
        <v>0</v>
      </c>
      <c r="J385" s="136">
        <v>0</v>
      </c>
      <c r="K385" s="136">
        <v>0</v>
      </c>
      <c r="L385" s="136">
        <v>0</v>
      </c>
      <c r="M385" s="136">
        <v>0</v>
      </c>
      <c r="N385" s="136">
        <v>0</v>
      </c>
      <c r="O385" s="136">
        <v>0</v>
      </c>
      <c r="P385" s="136">
        <v>0</v>
      </c>
      <c r="Q385" s="136">
        <v>0</v>
      </c>
    </row>
    <row r="386" spans="1:17" x14ac:dyDescent="0.25">
      <c r="A386" s="134" t="s">
        <v>3621</v>
      </c>
      <c r="B386" s="134" t="s">
        <v>3637</v>
      </c>
      <c r="C386" s="134" t="s">
        <v>1661</v>
      </c>
      <c r="D386" s="136">
        <v>33993</v>
      </c>
      <c r="E386" s="136">
        <v>33993</v>
      </c>
      <c r="F386" s="136">
        <v>33993</v>
      </c>
      <c r="G386" s="136">
        <v>33993</v>
      </c>
      <c r="H386" s="136">
        <v>33993</v>
      </c>
      <c r="I386" s="136">
        <v>33993</v>
      </c>
      <c r="J386" s="136">
        <v>33993</v>
      </c>
      <c r="K386" s="136">
        <v>33993</v>
      </c>
      <c r="L386" s="136">
        <v>33993</v>
      </c>
      <c r="M386" s="136">
        <v>33993</v>
      </c>
      <c r="N386" s="136">
        <v>33993</v>
      </c>
      <c r="O386" s="136">
        <v>33993</v>
      </c>
      <c r="P386" s="136">
        <v>33993</v>
      </c>
      <c r="Q386" s="136">
        <v>33993049</v>
      </c>
    </row>
    <row r="387" spans="1:17" x14ac:dyDescent="0.25">
      <c r="A387" s="134" t="s">
        <v>3621</v>
      </c>
      <c r="B387" s="134" t="s">
        <v>3638</v>
      </c>
      <c r="C387" s="134" t="s">
        <v>1661</v>
      </c>
      <c r="D387" s="136">
        <v>0</v>
      </c>
      <c r="E387" s="136">
        <v>0</v>
      </c>
      <c r="F387" s="136">
        <v>0</v>
      </c>
      <c r="G387" s="136">
        <v>0</v>
      </c>
      <c r="H387" s="136">
        <v>0</v>
      </c>
      <c r="I387" s="136">
        <v>0</v>
      </c>
      <c r="J387" s="136">
        <v>0</v>
      </c>
      <c r="K387" s="136">
        <v>0</v>
      </c>
      <c r="L387" s="136">
        <v>0</v>
      </c>
      <c r="M387" s="136">
        <v>0</v>
      </c>
      <c r="N387" s="136">
        <v>0</v>
      </c>
      <c r="O387" s="136">
        <v>0</v>
      </c>
      <c r="P387" s="136">
        <v>0</v>
      </c>
      <c r="Q387" s="136">
        <v>0</v>
      </c>
    </row>
    <row r="388" spans="1:17" x14ac:dyDescent="0.25">
      <c r="A388" s="134" t="s">
        <v>3621</v>
      </c>
      <c r="B388" s="134" t="s">
        <v>3639</v>
      </c>
      <c r="C388" s="134" t="s">
        <v>1661</v>
      </c>
      <c r="D388" s="136">
        <v>978</v>
      </c>
      <c r="E388" s="136">
        <v>1188</v>
      </c>
      <c r="F388" s="136">
        <v>1189</v>
      </c>
      <c r="G388" s="136">
        <v>1189</v>
      </c>
      <c r="H388" s="136">
        <v>1211</v>
      </c>
      <c r="I388" s="136">
        <v>1211</v>
      </c>
      <c r="J388" s="136">
        <v>1211</v>
      </c>
      <c r="K388" s="136">
        <v>1211</v>
      </c>
      <c r="L388" s="136">
        <v>1211</v>
      </c>
      <c r="M388" s="136">
        <v>1211</v>
      </c>
      <c r="N388" s="136">
        <v>1211</v>
      </c>
      <c r="O388" s="136">
        <v>1211</v>
      </c>
      <c r="P388" s="136">
        <v>1211</v>
      </c>
      <c r="Q388" s="136">
        <v>1195897</v>
      </c>
    </row>
    <row r="389" spans="1:17" x14ac:dyDescent="0.25">
      <c r="A389" s="134" t="s">
        <v>3621</v>
      </c>
      <c r="B389" s="134" t="s">
        <v>3640</v>
      </c>
      <c r="C389" s="134" t="s">
        <v>1661</v>
      </c>
      <c r="D389" s="136">
        <v>10212</v>
      </c>
      <c r="E389" s="136">
        <v>10212</v>
      </c>
      <c r="F389" s="136">
        <v>10212</v>
      </c>
      <c r="G389" s="136">
        <v>10212</v>
      </c>
      <c r="H389" s="136">
        <v>10212</v>
      </c>
      <c r="I389" s="136">
        <v>10212</v>
      </c>
      <c r="J389" s="136">
        <v>10212</v>
      </c>
      <c r="K389" s="136">
        <v>10212</v>
      </c>
      <c r="L389" s="136">
        <v>10212</v>
      </c>
      <c r="M389" s="136">
        <v>10212</v>
      </c>
      <c r="N389" s="136">
        <v>10212</v>
      </c>
      <c r="O389" s="136">
        <v>10212</v>
      </c>
      <c r="P389" s="136">
        <v>10212</v>
      </c>
      <c r="Q389" s="136">
        <v>10211670</v>
      </c>
    </row>
    <row r="390" spans="1:17" x14ac:dyDescent="0.25">
      <c r="A390" s="134" t="s">
        <v>3621</v>
      </c>
      <c r="B390" s="134" t="s">
        <v>3641</v>
      </c>
      <c r="C390" s="134" t="s">
        <v>1661</v>
      </c>
      <c r="D390" s="136">
        <v>0</v>
      </c>
      <c r="E390" s="136">
        <v>0</v>
      </c>
      <c r="F390" s="136">
        <v>0</v>
      </c>
      <c r="G390" s="136">
        <v>0</v>
      </c>
      <c r="H390" s="136">
        <v>0</v>
      </c>
      <c r="I390" s="136">
        <v>0</v>
      </c>
      <c r="J390" s="136">
        <v>0</v>
      </c>
      <c r="K390" s="136">
        <v>0</v>
      </c>
      <c r="L390" s="136">
        <v>0</v>
      </c>
      <c r="M390" s="136">
        <v>0</v>
      </c>
      <c r="N390" s="136">
        <v>0</v>
      </c>
      <c r="O390" s="136">
        <v>0</v>
      </c>
      <c r="P390" s="136">
        <v>0</v>
      </c>
      <c r="Q390" s="136">
        <v>0</v>
      </c>
    </row>
    <row r="391" spans="1:17" x14ac:dyDescent="0.25">
      <c r="A391" s="134" t="s">
        <v>3621</v>
      </c>
      <c r="B391" s="134" t="s">
        <v>3642</v>
      </c>
      <c r="C391" s="134" t="s">
        <v>1661</v>
      </c>
      <c r="D391" s="136">
        <v>0</v>
      </c>
      <c r="E391" s="136">
        <v>0</v>
      </c>
      <c r="F391" s="136">
        <v>0</v>
      </c>
      <c r="G391" s="136">
        <v>0</v>
      </c>
      <c r="H391" s="136">
        <v>0</v>
      </c>
      <c r="I391" s="136">
        <v>0</v>
      </c>
      <c r="J391" s="136">
        <v>0</v>
      </c>
      <c r="K391" s="136">
        <v>0</v>
      </c>
      <c r="L391" s="136">
        <v>0</v>
      </c>
      <c r="M391" s="136">
        <v>0</v>
      </c>
      <c r="N391" s="136">
        <v>0</v>
      </c>
      <c r="O391" s="136">
        <v>0</v>
      </c>
      <c r="P391" s="136">
        <v>0</v>
      </c>
      <c r="Q391" s="136">
        <v>0</v>
      </c>
    </row>
    <row r="392" spans="1:17" x14ac:dyDescent="0.25">
      <c r="A392" s="134" t="s">
        <v>3621</v>
      </c>
      <c r="B392" s="134" t="s">
        <v>3643</v>
      </c>
      <c r="C392" s="134" t="s">
        <v>1661</v>
      </c>
      <c r="D392" s="136">
        <v>0</v>
      </c>
      <c r="E392" s="136">
        <v>0</v>
      </c>
      <c r="F392" s="136">
        <v>0</v>
      </c>
      <c r="G392" s="136">
        <v>0</v>
      </c>
      <c r="H392" s="136">
        <v>0</v>
      </c>
      <c r="I392" s="136">
        <v>0</v>
      </c>
      <c r="J392" s="136">
        <v>0</v>
      </c>
      <c r="K392" s="136">
        <v>0</v>
      </c>
      <c r="L392" s="136">
        <v>0</v>
      </c>
      <c r="M392" s="136">
        <v>0</v>
      </c>
      <c r="N392" s="136">
        <v>0</v>
      </c>
      <c r="O392" s="136">
        <v>0</v>
      </c>
      <c r="P392" s="136">
        <v>0</v>
      </c>
      <c r="Q392" s="136">
        <v>0</v>
      </c>
    </row>
    <row r="393" spans="1:17" x14ac:dyDescent="0.25">
      <c r="A393" s="134" t="s">
        <v>3621</v>
      </c>
      <c r="B393" s="134" t="s">
        <v>3644</v>
      </c>
      <c r="C393" s="134" t="s">
        <v>1661</v>
      </c>
      <c r="D393" s="136">
        <v>1134</v>
      </c>
      <c r="E393" s="136">
        <v>1134</v>
      </c>
      <c r="F393" s="136">
        <v>1134</v>
      </c>
      <c r="G393" s="136">
        <v>1134</v>
      </c>
      <c r="H393" s="136">
        <v>1134</v>
      </c>
      <c r="I393" s="136">
        <v>1134</v>
      </c>
      <c r="J393" s="136">
        <v>1134</v>
      </c>
      <c r="K393" s="136">
        <v>1134</v>
      </c>
      <c r="L393" s="136">
        <v>1134</v>
      </c>
      <c r="M393" s="136">
        <v>1134</v>
      </c>
      <c r="N393" s="136">
        <v>1134</v>
      </c>
      <c r="O393" s="136">
        <v>1134</v>
      </c>
      <c r="P393" s="136">
        <v>1134</v>
      </c>
      <c r="Q393" s="136">
        <v>1133740</v>
      </c>
    </row>
    <row r="394" spans="1:17" x14ac:dyDescent="0.25">
      <c r="A394" s="134" t="s">
        <v>3621</v>
      </c>
      <c r="B394" s="134" t="s">
        <v>3645</v>
      </c>
      <c r="C394" s="134" t="s">
        <v>1661</v>
      </c>
      <c r="D394" s="136">
        <v>2585</v>
      </c>
      <c r="E394" s="136">
        <v>2585</v>
      </c>
      <c r="F394" s="136">
        <v>2585</v>
      </c>
      <c r="G394" s="136">
        <v>2585</v>
      </c>
      <c r="H394" s="136">
        <v>2585</v>
      </c>
      <c r="I394" s="136">
        <v>2585</v>
      </c>
      <c r="J394" s="136">
        <v>2585</v>
      </c>
      <c r="K394" s="136">
        <v>2585</v>
      </c>
      <c r="L394" s="136">
        <v>2585</v>
      </c>
      <c r="M394" s="136">
        <v>2585</v>
      </c>
      <c r="N394" s="136">
        <v>2585</v>
      </c>
      <c r="O394" s="136">
        <v>2585</v>
      </c>
      <c r="P394" s="136">
        <v>2585</v>
      </c>
      <c r="Q394" s="136">
        <v>2585068</v>
      </c>
    </row>
    <row r="395" spans="1:17" x14ac:dyDescent="0.25">
      <c r="A395" s="134" t="s">
        <v>3621</v>
      </c>
      <c r="B395" s="134" t="s">
        <v>3646</v>
      </c>
      <c r="C395" s="134" t="s">
        <v>1661</v>
      </c>
      <c r="D395" s="136">
        <v>0</v>
      </c>
      <c r="E395" s="136">
        <v>0</v>
      </c>
      <c r="F395" s="136">
        <v>0</v>
      </c>
      <c r="G395" s="136">
        <v>0</v>
      </c>
      <c r="H395" s="136">
        <v>0</v>
      </c>
      <c r="I395" s="136">
        <v>0</v>
      </c>
      <c r="J395" s="136">
        <v>0</v>
      </c>
      <c r="K395" s="136">
        <v>0</v>
      </c>
      <c r="L395" s="136">
        <v>0</v>
      </c>
      <c r="M395" s="136">
        <v>0</v>
      </c>
      <c r="N395" s="136">
        <v>0</v>
      </c>
      <c r="O395" s="136">
        <v>0</v>
      </c>
      <c r="P395" s="136">
        <v>0</v>
      </c>
      <c r="Q395" s="136">
        <v>0</v>
      </c>
    </row>
    <row r="396" spans="1:17" x14ac:dyDescent="0.25">
      <c r="A396" s="134" t="s">
        <v>3621</v>
      </c>
      <c r="B396" s="134" t="s">
        <v>3647</v>
      </c>
      <c r="C396" s="134" t="s">
        <v>1661</v>
      </c>
      <c r="D396" s="136">
        <v>0</v>
      </c>
      <c r="E396" s="136">
        <v>0</v>
      </c>
      <c r="F396" s="136">
        <v>0</v>
      </c>
      <c r="G396" s="136">
        <v>0</v>
      </c>
      <c r="H396" s="136">
        <v>0</v>
      </c>
      <c r="I396" s="136">
        <v>0</v>
      </c>
      <c r="J396" s="136">
        <v>0</v>
      </c>
      <c r="K396" s="136">
        <v>0</v>
      </c>
      <c r="L396" s="136">
        <v>0</v>
      </c>
      <c r="M396" s="136">
        <v>0</v>
      </c>
      <c r="N396" s="136">
        <v>0</v>
      </c>
      <c r="O396" s="136">
        <v>0</v>
      </c>
      <c r="P396" s="136">
        <v>0</v>
      </c>
      <c r="Q396" s="136">
        <v>0</v>
      </c>
    </row>
    <row r="397" spans="1:17" x14ac:dyDescent="0.25">
      <c r="A397" s="134" t="s">
        <v>3621</v>
      </c>
      <c r="B397" s="134" t="s">
        <v>3648</v>
      </c>
      <c r="C397" s="134" t="s">
        <v>1661</v>
      </c>
      <c r="D397" s="136">
        <v>0</v>
      </c>
      <c r="E397" s="136">
        <v>0</v>
      </c>
      <c r="F397" s="136">
        <v>0</v>
      </c>
      <c r="G397" s="136">
        <v>0</v>
      </c>
      <c r="H397" s="136">
        <v>0</v>
      </c>
      <c r="I397" s="136">
        <v>0</v>
      </c>
      <c r="J397" s="136">
        <v>0</v>
      </c>
      <c r="K397" s="136">
        <v>0</v>
      </c>
      <c r="L397" s="136">
        <v>0</v>
      </c>
      <c r="M397" s="136">
        <v>0</v>
      </c>
      <c r="N397" s="136">
        <v>0</v>
      </c>
      <c r="O397" s="136">
        <v>0</v>
      </c>
      <c r="P397" s="136">
        <v>0</v>
      </c>
      <c r="Q397" s="136">
        <v>0</v>
      </c>
    </row>
    <row r="398" spans="1:17" x14ac:dyDescent="0.25">
      <c r="A398" s="134" t="s">
        <v>3621</v>
      </c>
      <c r="B398" s="134" t="s">
        <v>3649</v>
      </c>
      <c r="C398" s="134" t="s">
        <v>1661</v>
      </c>
      <c r="D398" s="136">
        <v>1161</v>
      </c>
      <c r="E398" s="136">
        <v>1161</v>
      </c>
      <c r="F398" s="136">
        <v>1161</v>
      </c>
      <c r="G398" s="136">
        <v>1161</v>
      </c>
      <c r="H398" s="136">
        <v>1161</v>
      </c>
      <c r="I398" s="136">
        <v>1161</v>
      </c>
      <c r="J398" s="136">
        <v>1161</v>
      </c>
      <c r="K398" s="136">
        <v>1161</v>
      </c>
      <c r="L398" s="136">
        <v>1486</v>
      </c>
      <c r="M398" s="136">
        <v>1487</v>
      </c>
      <c r="N398" s="136">
        <v>1487</v>
      </c>
      <c r="O398" s="136">
        <v>1487</v>
      </c>
      <c r="P398" s="136">
        <v>1487</v>
      </c>
      <c r="Q398" s="136">
        <v>1283358</v>
      </c>
    </row>
    <row r="399" spans="1:17" x14ac:dyDescent="0.25">
      <c r="A399" s="134" t="s">
        <v>3621</v>
      </c>
      <c r="B399" s="134" t="s">
        <v>3650</v>
      </c>
      <c r="C399" s="134" t="s">
        <v>1661</v>
      </c>
      <c r="D399" s="136">
        <v>0</v>
      </c>
      <c r="E399" s="136">
        <v>0</v>
      </c>
      <c r="F399" s="136">
        <v>0</v>
      </c>
      <c r="G399" s="136">
        <v>0</v>
      </c>
      <c r="H399" s="136">
        <v>0</v>
      </c>
      <c r="I399" s="136">
        <v>0</v>
      </c>
      <c r="J399" s="136">
        <v>0</v>
      </c>
      <c r="K399" s="136">
        <v>0</v>
      </c>
      <c r="L399" s="136">
        <v>0</v>
      </c>
      <c r="M399" s="136">
        <v>0</v>
      </c>
      <c r="N399" s="136">
        <v>0</v>
      </c>
      <c r="O399" s="136">
        <v>0</v>
      </c>
      <c r="P399" s="136">
        <v>0</v>
      </c>
      <c r="Q399" s="136">
        <v>0</v>
      </c>
    </row>
    <row r="400" spans="1:17" x14ac:dyDescent="0.25">
      <c r="A400" s="134" t="s">
        <v>3621</v>
      </c>
      <c r="B400" s="134" t="s">
        <v>3651</v>
      </c>
      <c r="C400" s="134" t="s">
        <v>1661</v>
      </c>
      <c r="D400" s="136">
        <v>0</v>
      </c>
      <c r="E400" s="136">
        <v>0</v>
      </c>
      <c r="F400" s="136">
        <v>0</v>
      </c>
      <c r="G400" s="136">
        <v>0</v>
      </c>
      <c r="H400" s="136">
        <v>0</v>
      </c>
      <c r="I400" s="136">
        <v>0</v>
      </c>
      <c r="J400" s="136">
        <v>0</v>
      </c>
      <c r="K400" s="136">
        <v>0</v>
      </c>
      <c r="L400" s="136">
        <v>0</v>
      </c>
      <c r="M400" s="136">
        <v>0</v>
      </c>
      <c r="N400" s="136">
        <v>0</v>
      </c>
      <c r="O400" s="136">
        <v>0</v>
      </c>
      <c r="P400" s="136">
        <v>0</v>
      </c>
      <c r="Q400" s="136">
        <v>0</v>
      </c>
    </row>
    <row r="401" spans="1:17" x14ac:dyDescent="0.25">
      <c r="A401" s="134" t="s">
        <v>3621</v>
      </c>
      <c r="B401" s="134" t="s">
        <v>3652</v>
      </c>
      <c r="C401" s="134" t="s">
        <v>1661</v>
      </c>
      <c r="D401" s="136">
        <v>3413</v>
      </c>
      <c r="E401" s="136">
        <v>3413</v>
      </c>
      <c r="F401" s="136">
        <v>3413</v>
      </c>
      <c r="G401" s="136">
        <v>3413</v>
      </c>
      <c r="H401" s="136">
        <v>3413</v>
      </c>
      <c r="I401" s="136">
        <v>3413</v>
      </c>
      <c r="J401" s="136">
        <v>3413</v>
      </c>
      <c r="K401" s="136">
        <v>3413</v>
      </c>
      <c r="L401" s="136">
        <v>3413</v>
      </c>
      <c r="M401" s="136">
        <v>3413</v>
      </c>
      <c r="N401" s="136">
        <v>3413</v>
      </c>
      <c r="O401" s="136">
        <v>3413</v>
      </c>
      <c r="P401" s="136">
        <v>3413</v>
      </c>
      <c r="Q401" s="136">
        <v>3413472</v>
      </c>
    </row>
    <row r="402" spans="1:17" x14ac:dyDescent="0.25">
      <c r="A402" s="134" t="s">
        <v>3621</v>
      </c>
      <c r="B402" s="134" t="s">
        <v>3653</v>
      </c>
      <c r="C402" s="134" t="s">
        <v>1661</v>
      </c>
      <c r="D402" s="136">
        <v>31394</v>
      </c>
      <c r="E402" s="136">
        <v>31394</v>
      </c>
      <c r="F402" s="136">
        <v>31394</v>
      </c>
      <c r="G402" s="136">
        <v>31394</v>
      </c>
      <c r="H402" s="136">
        <v>31394</v>
      </c>
      <c r="I402" s="136">
        <v>31394</v>
      </c>
      <c r="J402" s="136">
        <v>31394</v>
      </c>
      <c r="K402" s="136">
        <v>31394</v>
      </c>
      <c r="L402" s="136">
        <v>31394</v>
      </c>
      <c r="M402" s="136">
        <v>31394</v>
      </c>
      <c r="N402" s="136">
        <v>31394</v>
      </c>
      <c r="O402" s="136">
        <v>31394</v>
      </c>
      <c r="P402" s="136">
        <v>31394</v>
      </c>
      <c r="Q402" s="136">
        <v>31393617</v>
      </c>
    </row>
    <row r="403" spans="1:17" x14ac:dyDescent="0.25">
      <c r="A403" s="134" t="s">
        <v>3621</v>
      </c>
      <c r="B403" s="134" t="s">
        <v>3654</v>
      </c>
      <c r="C403" s="134" t="s">
        <v>1661</v>
      </c>
      <c r="D403" s="136">
        <v>0</v>
      </c>
      <c r="E403" s="136">
        <v>0</v>
      </c>
      <c r="F403" s="136">
        <v>0</v>
      </c>
      <c r="G403" s="136">
        <v>0</v>
      </c>
      <c r="H403" s="136">
        <v>0</v>
      </c>
      <c r="I403" s="136">
        <v>0</v>
      </c>
      <c r="J403" s="136">
        <v>0</v>
      </c>
      <c r="K403" s="136">
        <v>0</v>
      </c>
      <c r="L403" s="136">
        <v>0</v>
      </c>
      <c r="M403" s="136">
        <v>0</v>
      </c>
      <c r="N403" s="136">
        <v>0</v>
      </c>
      <c r="O403" s="136">
        <v>0</v>
      </c>
      <c r="P403" s="136">
        <v>0</v>
      </c>
      <c r="Q403" s="136">
        <v>0</v>
      </c>
    </row>
    <row r="404" spans="1:17" x14ac:dyDescent="0.25">
      <c r="A404" s="134" t="s">
        <v>3621</v>
      </c>
      <c r="B404" s="134" t="s">
        <v>3655</v>
      </c>
      <c r="C404" s="134" t="s">
        <v>1661</v>
      </c>
      <c r="D404" s="136">
        <v>11885</v>
      </c>
      <c r="E404" s="136">
        <v>11885</v>
      </c>
      <c r="F404" s="136">
        <v>11885</v>
      </c>
      <c r="G404" s="136">
        <v>11885</v>
      </c>
      <c r="H404" s="136">
        <v>11885</v>
      </c>
      <c r="I404" s="136">
        <v>11885</v>
      </c>
      <c r="J404" s="136">
        <v>11885</v>
      </c>
      <c r="K404" s="136">
        <v>11885</v>
      </c>
      <c r="L404" s="136">
        <v>11885</v>
      </c>
      <c r="M404" s="136">
        <v>11885</v>
      </c>
      <c r="N404" s="136">
        <v>11885</v>
      </c>
      <c r="O404" s="136">
        <v>11885</v>
      </c>
      <c r="P404" s="136">
        <v>11885</v>
      </c>
      <c r="Q404" s="136">
        <v>11884555</v>
      </c>
    </row>
    <row r="405" spans="1:17" x14ac:dyDescent="0.25">
      <c r="A405" s="134" t="s">
        <v>3621</v>
      </c>
      <c r="B405" s="134" t="s">
        <v>3656</v>
      </c>
      <c r="C405" s="134" t="s">
        <v>1661</v>
      </c>
      <c r="D405" s="136">
        <v>0</v>
      </c>
      <c r="E405" s="136">
        <v>0</v>
      </c>
      <c r="F405" s="136">
        <v>0</v>
      </c>
      <c r="G405" s="136">
        <v>0</v>
      </c>
      <c r="H405" s="136">
        <v>0</v>
      </c>
      <c r="I405" s="136">
        <v>0</v>
      </c>
      <c r="J405" s="136">
        <v>0</v>
      </c>
      <c r="K405" s="136">
        <v>0</v>
      </c>
      <c r="L405" s="136">
        <v>0</v>
      </c>
      <c r="M405" s="136">
        <v>0</v>
      </c>
      <c r="N405" s="136">
        <v>0</v>
      </c>
      <c r="O405" s="136">
        <v>0</v>
      </c>
      <c r="P405" s="136">
        <v>0</v>
      </c>
      <c r="Q405" s="136">
        <v>0</v>
      </c>
    </row>
    <row r="406" spans="1:17" x14ac:dyDescent="0.25">
      <c r="A406" s="134" t="s">
        <v>3621</v>
      </c>
      <c r="B406" s="134" t="s">
        <v>3657</v>
      </c>
      <c r="C406" s="134" t="s">
        <v>1661</v>
      </c>
      <c r="D406" s="136">
        <v>3236</v>
      </c>
      <c r="E406" s="136">
        <v>3236</v>
      </c>
      <c r="F406" s="136">
        <v>3236</v>
      </c>
      <c r="G406" s="136">
        <v>3236</v>
      </c>
      <c r="H406" s="136">
        <v>3236</v>
      </c>
      <c r="I406" s="136">
        <v>3236</v>
      </c>
      <c r="J406" s="136">
        <v>3236</v>
      </c>
      <c r="K406" s="136">
        <v>3236</v>
      </c>
      <c r="L406" s="136">
        <v>3236</v>
      </c>
      <c r="M406" s="136">
        <v>3236</v>
      </c>
      <c r="N406" s="136">
        <v>3236</v>
      </c>
      <c r="O406" s="136">
        <v>3236</v>
      </c>
      <c r="P406" s="136">
        <v>3236</v>
      </c>
      <c r="Q406" s="136">
        <v>3235517</v>
      </c>
    </row>
    <row r="407" spans="1:17" x14ac:dyDescent="0.25">
      <c r="A407" s="134" t="s">
        <v>3621</v>
      </c>
      <c r="B407" s="134" t="s">
        <v>3658</v>
      </c>
      <c r="C407" s="134" t="s">
        <v>1661</v>
      </c>
      <c r="D407" s="136">
        <v>0</v>
      </c>
      <c r="E407" s="136">
        <v>0</v>
      </c>
      <c r="F407" s="136">
        <v>0</v>
      </c>
      <c r="G407" s="136">
        <v>0</v>
      </c>
      <c r="H407" s="136">
        <v>0</v>
      </c>
      <c r="I407" s="136">
        <v>0</v>
      </c>
      <c r="J407" s="136">
        <v>0</v>
      </c>
      <c r="K407" s="136">
        <v>0</v>
      </c>
      <c r="L407" s="136">
        <v>0</v>
      </c>
      <c r="M407" s="136">
        <v>0</v>
      </c>
      <c r="N407" s="136">
        <v>0</v>
      </c>
      <c r="O407" s="136">
        <v>0</v>
      </c>
      <c r="P407" s="136">
        <v>0</v>
      </c>
      <c r="Q407" s="136">
        <v>0</v>
      </c>
    </row>
    <row r="408" spans="1:17" x14ac:dyDescent="0.25">
      <c r="A408" s="134" t="s">
        <v>3621</v>
      </c>
      <c r="B408" s="134" t="s">
        <v>3659</v>
      </c>
      <c r="C408" s="134" t="s">
        <v>1661</v>
      </c>
      <c r="D408" s="136">
        <v>0</v>
      </c>
      <c r="E408" s="136">
        <v>0</v>
      </c>
      <c r="F408" s="136">
        <v>0</v>
      </c>
      <c r="G408" s="136">
        <v>0</v>
      </c>
      <c r="H408" s="136">
        <v>0</v>
      </c>
      <c r="I408" s="136">
        <v>0</v>
      </c>
      <c r="J408" s="136">
        <v>0</v>
      </c>
      <c r="K408" s="136">
        <v>0</v>
      </c>
      <c r="L408" s="136">
        <v>0</v>
      </c>
      <c r="M408" s="136">
        <v>0</v>
      </c>
      <c r="N408" s="136">
        <v>0</v>
      </c>
      <c r="O408" s="136">
        <v>0</v>
      </c>
      <c r="P408" s="136">
        <v>0</v>
      </c>
      <c r="Q408" s="136">
        <v>0</v>
      </c>
    </row>
    <row r="409" spans="1:17" x14ac:dyDescent="0.25">
      <c r="A409" s="134" t="s">
        <v>3660</v>
      </c>
      <c r="B409" s="134" t="s">
        <v>3661</v>
      </c>
      <c r="C409" s="134" t="s">
        <v>1661</v>
      </c>
      <c r="D409" s="136">
        <v>1014</v>
      </c>
      <c r="E409" s="136">
        <v>1014</v>
      </c>
      <c r="F409" s="136">
        <v>1014</v>
      </c>
      <c r="G409" s="136">
        <v>1014</v>
      </c>
      <c r="H409" s="136">
        <v>1014</v>
      </c>
      <c r="I409" s="136">
        <v>1014</v>
      </c>
      <c r="J409" s="136">
        <v>1014</v>
      </c>
      <c r="K409" s="136">
        <v>1014</v>
      </c>
      <c r="L409" s="136">
        <v>1014</v>
      </c>
      <c r="M409" s="136">
        <v>1014</v>
      </c>
      <c r="N409" s="136">
        <v>1014</v>
      </c>
      <c r="O409" s="136">
        <v>1014</v>
      </c>
      <c r="P409" s="136">
        <v>1014</v>
      </c>
      <c r="Q409" s="136">
        <v>1014307</v>
      </c>
    </row>
    <row r="410" spans="1:17" x14ac:dyDescent="0.25">
      <c r="A410" s="134" t="s">
        <v>3660</v>
      </c>
      <c r="B410" s="134" t="s">
        <v>3662</v>
      </c>
      <c r="C410" s="134" t="s">
        <v>1661</v>
      </c>
      <c r="D410" s="136">
        <v>0</v>
      </c>
      <c r="E410" s="136">
        <v>0</v>
      </c>
      <c r="F410" s="136">
        <v>0</v>
      </c>
      <c r="G410" s="136">
        <v>0</v>
      </c>
      <c r="H410" s="136">
        <v>0</v>
      </c>
      <c r="I410" s="136">
        <v>0</v>
      </c>
      <c r="J410" s="136">
        <v>0</v>
      </c>
      <c r="K410" s="136">
        <v>0</v>
      </c>
      <c r="L410" s="136">
        <v>0</v>
      </c>
      <c r="M410" s="136">
        <v>0</v>
      </c>
      <c r="N410" s="136">
        <v>0</v>
      </c>
      <c r="O410" s="136">
        <v>0</v>
      </c>
      <c r="P410" s="136">
        <v>0</v>
      </c>
      <c r="Q410" s="136">
        <v>0</v>
      </c>
    </row>
    <row r="411" spans="1:17" x14ac:dyDescent="0.25">
      <c r="A411" s="134" t="s">
        <v>3660</v>
      </c>
      <c r="B411" s="134" t="s">
        <v>3663</v>
      </c>
      <c r="C411" s="134" t="s">
        <v>1661</v>
      </c>
      <c r="D411" s="136">
        <v>0</v>
      </c>
      <c r="E411" s="136">
        <v>0</v>
      </c>
      <c r="F411" s="136">
        <v>0</v>
      </c>
      <c r="G411" s="136">
        <v>0</v>
      </c>
      <c r="H411" s="136">
        <v>0</v>
      </c>
      <c r="I411" s="136">
        <v>0</v>
      </c>
      <c r="J411" s="136">
        <v>0</v>
      </c>
      <c r="K411" s="136">
        <v>0</v>
      </c>
      <c r="L411" s="136">
        <v>0</v>
      </c>
      <c r="M411" s="136">
        <v>0</v>
      </c>
      <c r="N411" s="136">
        <v>0</v>
      </c>
      <c r="O411" s="136">
        <v>0</v>
      </c>
      <c r="P411" s="136">
        <v>0</v>
      </c>
      <c r="Q411" s="136">
        <v>0</v>
      </c>
    </row>
    <row r="412" spans="1:17" x14ac:dyDescent="0.25">
      <c r="A412" s="134" t="s">
        <v>3660</v>
      </c>
      <c r="B412" s="134" t="s">
        <v>3664</v>
      </c>
      <c r="C412" s="134" t="s">
        <v>1661</v>
      </c>
      <c r="D412" s="136">
        <v>0</v>
      </c>
      <c r="E412" s="136">
        <v>0</v>
      </c>
      <c r="F412" s="136">
        <v>0</v>
      </c>
      <c r="G412" s="136">
        <v>0</v>
      </c>
      <c r="H412" s="136">
        <v>0</v>
      </c>
      <c r="I412" s="136">
        <v>0</v>
      </c>
      <c r="J412" s="136">
        <v>0</v>
      </c>
      <c r="K412" s="136">
        <v>0</v>
      </c>
      <c r="L412" s="136">
        <v>0</v>
      </c>
      <c r="M412" s="136">
        <v>0</v>
      </c>
      <c r="N412" s="136">
        <v>0</v>
      </c>
      <c r="O412" s="136">
        <v>0</v>
      </c>
      <c r="P412" s="136">
        <v>0</v>
      </c>
      <c r="Q412" s="136">
        <v>0</v>
      </c>
    </row>
    <row r="413" spans="1:17" x14ac:dyDescent="0.25">
      <c r="A413" s="134" t="s">
        <v>3660</v>
      </c>
      <c r="B413" s="134" t="s">
        <v>3665</v>
      </c>
      <c r="C413" s="134" t="s">
        <v>1661</v>
      </c>
      <c r="D413" s="136">
        <v>476</v>
      </c>
      <c r="E413" s="136">
        <v>476</v>
      </c>
      <c r="F413" s="136">
        <v>476</v>
      </c>
      <c r="G413" s="136">
        <v>476</v>
      </c>
      <c r="H413" s="136">
        <v>476</v>
      </c>
      <c r="I413" s="136">
        <v>476</v>
      </c>
      <c r="J413" s="136">
        <v>476</v>
      </c>
      <c r="K413" s="136">
        <v>476</v>
      </c>
      <c r="L413" s="136">
        <v>476</v>
      </c>
      <c r="M413" s="136">
        <v>476</v>
      </c>
      <c r="N413" s="136">
        <v>476</v>
      </c>
      <c r="O413" s="136">
        <v>476</v>
      </c>
      <c r="P413" s="136">
        <v>476</v>
      </c>
      <c r="Q413" s="136">
        <v>476309</v>
      </c>
    </row>
    <row r="414" spans="1:17" x14ac:dyDescent="0.25">
      <c r="A414" s="134" t="s">
        <v>3660</v>
      </c>
      <c r="B414" s="134" t="s">
        <v>3666</v>
      </c>
      <c r="C414" s="134" t="s">
        <v>1661</v>
      </c>
      <c r="D414" s="136">
        <v>0</v>
      </c>
      <c r="E414" s="136">
        <v>0</v>
      </c>
      <c r="F414" s="136">
        <v>0</v>
      </c>
      <c r="G414" s="136">
        <v>0</v>
      </c>
      <c r="H414" s="136">
        <v>0</v>
      </c>
      <c r="I414" s="136">
        <v>0</v>
      </c>
      <c r="J414" s="136">
        <v>0</v>
      </c>
      <c r="K414" s="136">
        <v>0</v>
      </c>
      <c r="L414" s="136">
        <v>0</v>
      </c>
      <c r="M414" s="136">
        <v>0</v>
      </c>
      <c r="N414" s="136">
        <v>0</v>
      </c>
      <c r="O414" s="136">
        <v>0</v>
      </c>
      <c r="P414" s="136">
        <v>0</v>
      </c>
      <c r="Q414" s="136">
        <v>0</v>
      </c>
    </row>
    <row r="415" spans="1:17" x14ac:dyDescent="0.25">
      <c r="A415" s="134" t="s">
        <v>3660</v>
      </c>
      <c r="B415" s="134" t="s">
        <v>3667</v>
      </c>
      <c r="C415" s="134" t="s">
        <v>1661</v>
      </c>
      <c r="D415" s="136">
        <v>8122</v>
      </c>
      <c r="E415" s="136">
        <v>8122</v>
      </c>
      <c r="F415" s="136">
        <v>8122</v>
      </c>
      <c r="G415" s="136">
        <v>8122</v>
      </c>
      <c r="H415" s="136">
        <v>8122</v>
      </c>
      <c r="I415" s="136">
        <v>8122</v>
      </c>
      <c r="J415" s="136">
        <v>8122</v>
      </c>
      <c r="K415" s="136">
        <v>8122</v>
      </c>
      <c r="L415" s="136">
        <v>8122</v>
      </c>
      <c r="M415" s="136">
        <v>8122</v>
      </c>
      <c r="N415" s="136">
        <v>8122</v>
      </c>
      <c r="O415" s="136">
        <v>8122</v>
      </c>
      <c r="P415" s="136">
        <v>8348</v>
      </c>
      <c r="Q415" s="136">
        <v>8131078</v>
      </c>
    </row>
    <row r="416" spans="1:17" x14ac:dyDescent="0.25">
      <c r="A416" s="134" t="s">
        <v>3660</v>
      </c>
      <c r="B416" s="134" t="s">
        <v>3668</v>
      </c>
      <c r="C416" s="134" t="s">
        <v>1661</v>
      </c>
      <c r="D416" s="136">
        <v>0</v>
      </c>
      <c r="E416" s="136">
        <v>0</v>
      </c>
      <c r="F416" s="136">
        <v>0</v>
      </c>
      <c r="G416" s="136">
        <v>0</v>
      </c>
      <c r="H416" s="136">
        <v>0</v>
      </c>
      <c r="I416" s="136">
        <v>0</v>
      </c>
      <c r="J416" s="136">
        <v>0</v>
      </c>
      <c r="K416" s="136">
        <v>0</v>
      </c>
      <c r="L416" s="136">
        <v>0</v>
      </c>
      <c r="M416" s="136">
        <v>0</v>
      </c>
      <c r="N416" s="136">
        <v>0</v>
      </c>
      <c r="O416" s="136">
        <v>0</v>
      </c>
      <c r="P416" s="136">
        <v>0</v>
      </c>
      <c r="Q416" s="136">
        <v>0</v>
      </c>
    </row>
    <row r="417" spans="1:17" x14ac:dyDescent="0.25">
      <c r="A417" s="134" t="s">
        <v>3660</v>
      </c>
      <c r="B417" s="134" t="s">
        <v>3669</v>
      </c>
      <c r="C417" s="134" t="s">
        <v>1661</v>
      </c>
      <c r="D417" s="136">
        <v>418</v>
      </c>
      <c r="E417" s="136">
        <v>418</v>
      </c>
      <c r="F417" s="136">
        <v>418</v>
      </c>
      <c r="G417" s="136">
        <v>418</v>
      </c>
      <c r="H417" s="136">
        <v>418</v>
      </c>
      <c r="I417" s="136">
        <v>418</v>
      </c>
      <c r="J417" s="136">
        <v>418</v>
      </c>
      <c r="K417" s="136">
        <v>418</v>
      </c>
      <c r="L417" s="136">
        <v>418</v>
      </c>
      <c r="M417" s="136">
        <v>418</v>
      </c>
      <c r="N417" s="136">
        <v>418</v>
      </c>
      <c r="O417" s="136">
        <v>418</v>
      </c>
      <c r="P417" s="136">
        <v>418</v>
      </c>
      <c r="Q417" s="136">
        <v>418443</v>
      </c>
    </row>
    <row r="418" spans="1:17" x14ac:dyDescent="0.25">
      <c r="A418" s="134" t="s">
        <v>3660</v>
      </c>
      <c r="B418" s="134" t="s">
        <v>3670</v>
      </c>
      <c r="C418" s="134" t="s">
        <v>1661</v>
      </c>
      <c r="D418" s="136">
        <v>0</v>
      </c>
      <c r="E418" s="136">
        <v>0</v>
      </c>
      <c r="F418" s="136">
        <v>0</v>
      </c>
      <c r="G418" s="136">
        <v>0</v>
      </c>
      <c r="H418" s="136">
        <v>0</v>
      </c>
      <c r="I418" s="136">
        <v>0</v>
      </c>
      <c r="J418" s="136">
        <v>0</v>
      </c>
      <c r="K418" s="136">
        <v>0</v>
      </c>
      <c r="L418" s="136">
        <v>0</v>
      </c>
      <c r="M418" s="136">
        <v>0</v>
      </c>
      <c r="N418" s="136">
        <v>0</v>
      </c>
      <c r="O418" s="136">
        <v>0</v>
      </c>
      <c r="P418" s="136">
        <v>0</v>
      </c>
      <c r="Q418" s="136">
        <v>0</v>
      </c>
    </row>
    <row r="419" spans="1:17" x14ac:dyDescent="0.25">
      <c r="A419" s="134" t="s">
        <v>3660</v>
      </c>
      <c r="B419" s="134" t="s">
        <v>3671</v>
      </c>
      <c r="C419" s="134" t="s">
        <v>1661</v>
      </c>
      <c r="D419" s="136">
        <v>1805</v>
      </c>
      <c r="E419" s="136">
        <v>1805</v>
      </c>
      <c r="F419" s="136">
        <v>1805</v>
      </c>
      <c r="G419" s="136">
        <v>1805</v>
      </c>
      <c r="H419" s="136">
        <v>1805</v>
      </c>
      <c r="I419" s="136">
        <v>1805</v>
      </c>
      <c r="J419" s="136">
        <v>1805</v>
      </c>
      <c r="K419" s="136">
        <v>1805</v>
      </c>
      <c r="L419" s="136">
        <v>1805</v>
      </c>
      <c r="M419" s="136">
        <v>1805</v>
      </c>
      <c r="N419" s="136">
        <v>1805</v>
      </c>
      <c r="O419" s="136">
        <v>1805</v>
      </c>
      <c r="P419" s="136">
        <v>1805</v>
      </c>
      <c r="Q419" s="136">
        <v>1804663</v>
      </c>
    </row>
    <row r="420" spans="1:17" x14ac:dyDescent="0.25">
      <c r="A420" s="134" t="s">
        <v>3660</v>
      </c>
      <c r="B420" s="134" t="s">
        <v>3672</v>
      </c>
      <c r="C420" s="134" t="s">
        <v>1661</v>
      </c>
      <c r="D420" s="136">
        <v>0</v>
      </c>
      <c r="E420" s="136">
        <v>0</v>
      </c>
      <c r="F420" s="136">
        <v>0</v>
      </c>
      <c r="G420" s="136">
        <v>0</v>
      </c>
      <c r="H420" s="136">
        <v>0</v>
      </c>
      <c r="I420" s="136">
        <v>0</v>
      </c>
      <c r="J420" s="136">
        <v>0</v>
      </c>
      <c r="K420" s="136">
        <v>0</v>
      </c>
      <c r="L420" s="136">
        <v>0</v>
      </c>
      <c r="M420" s="136">
        <v>0</v>
      </c>
      <c r="N420" s="136">
        <v>0</v>
      </c>
      <c r="O420" s="136">
        <v>0</v>
      </c>
      <c r="P420" s="136">
        <v>0</v>
      </c>
      <c r="Q420" s="136">
        <v>0</v>
      </c>
    </row>
    <row r="421" spans="1:17" x14ac:dyDescent="0.25">
      <c r="A421" s="134" t="s">
        <v>3660</v>
      </c>
      <c r="B421" s="134" t="s">
        <v>3673</v>
      </c>
      <c r="C421" s="134" t="s">
        <v>1661</v>
      </c>
      <c r="D421" s="136">
        <v>0</v>
      </c>
      <c r="E421" s="136">
        <v>0</v>
      </c>
      <c r="F421" s="136">
        <v>0</v>
      </c>
      <c r="G421" s="136">
        <v>0</v>
      </c>
      <c r="H421" s="136">
        <v>0</v>
      </c>
      <c r="I421" s="136">
        <v>0</v>
      </c>
      <c r="J421" s="136">
        <v>0</v>
      </c>
      <c r="K421" s="136">
        <v>0</v>
      </c>
      <c r="L421" s="136">
        <v>0</v>
      </c>
      <c r="M421" s="136">
        <v>0</v>
      </c>
      <c r="N421" s="136">
        <v>0</v>
      </c>
      <c r="O421" s="136">
        <v>0</v>
      </c>
      <c r="P421" s="136">
        <v>0</v>
      </c>
      <c r="Q421" s="136">
        <v>0</v>
      </c>
    </row>
    <row r="422" spans="1:17" x14ac:dyDescent="0.25">
      <c r="A422" s="134" t="s">
        <v>3660</v>
      </c>
      <c r="B422" s="134" t="s">
        <v>3674</v>
      </c>
      <c r="C422" s="134" t="s">
        <v>1661</v>
      </c>
      <c r="D422" s="136">
        <v>3702</v>
      </c>
      <c r="E422" s="136">
        <v>3702</v>
      </c>
      <c r="F422" s="136">
        <v>3702</v>
      </c>
      <c r="G422" s="136">
        <v>3702</v>
      </c>
      <c r="H422" s="136">
        <v>3702</v>
      </c>
      <c r="I422" s="136">
        <v>3702</v>
      </c>
      <c r="J422" s="136">
        <v>3702</v>
      </c>
      <c r="K422" s="136">
        <v>3702</v>
      </c>
      <c r="L422" s="136">
        <v>3702</v>
      </c>
      <c r="M422" s="136">
        <v>3702</v>
      </c>
      <c r="N422" s="136">
        <v>3702</v>
      </c>
      <c r="O422" s="136">
        <v>3702</v>
      </c>
      <c r="P422" s="136">
        <v>3702</v>
      </c>
      <c r="Q422" s="136">
        <v>3702107</v>
      </c>
    </row>
    <row r="423" spans="1:17" x14ac:dyDescent="0.25">
      <c r="A423" s="134" t="s">
        <v>3660</v>
      </c>
      <c r="B423" s="134" t="s">
        <v>3675</v>
      </c>
      <c r="C423" s="134" t="s">
        <v>1661</v>
      </c>
      <c r="D423" s="136">
        <v>2726</v>
      </c>
      <c r="E423" s="136">
        <v>2726</v>
      </c>
      <c r="F423" s="136">
        <v>2726</v>
      </c>
      <c r="G423" s="136">
        <v>2726</v>
      </c>
      <c r="H423" s="136">
        <v>2726</v>
      </c>
      <c r="I423" s="136">
        <v>2726</v>
      </c>
      <c r="J423" s="136">
        <v>2726</v>
      </c>
      <c r="K423" s="136">
        <v>2726</v>
      </c>
      <c r="L423" s="136">
        <v>2726</v>
      </c>
      <c r="M423" s="136">
        <v>2726</v>
      </c>
      <c r="N423" s="136">
        <v>2726</v>
      </c>
      <c r="O423" s="136">
        <v>2726</v>
      </c>
      <c r="P423" s="136">
        <v>2726</v>
      </c>
      <c r="Q423" s="136">
        <v>2725685</v>
      </c>
    </row>
    <row r="424" spans="1:17" x14ac:dyDescent="0.25">
      <c r="A424" s="134" t="s">
        <v>3660</v>
      </c>
      <c r="B424" s="134" t="s">
        <v>3676</v>
      </c>
      <c r="C424" s="134" t="s">
        <v>1661</v>
      </c>
      <c r="D424" s="136">
        <v>0</v>
      </c>
      <c r="E424" s="136">
        <v>0</v>
      </c>
      <c r="F424" s="136">
        <v>0</v>
      </c>
      <c r="G424" s="136">
        <v>0</v>
      </c>
      <c r="H424" s="136">
        <v>0</v>
      </c>
      <c r="I424" s="136">
        <v>0</v>
      </c>
      <c r="J424" s="136">
        <v>0</v>
      </c>
      <c r="K424" s="136">
        <v>0</v>
      </c>
      <c r="L424" s="136">
        <v>0</v>
      </c>
      <c r="M424" s="136">
        <v>0</v>
      </c>
      <c r="N424" s="136">
        <v>0</v>
      </c>
      <c r="O424" s="136">
        <v>0</v>
      </c>
      <c r="P424" s="136">
        <v>0</v>
      </c>
      <c r="Q424" s="136">
        <v>0</v>
      </c>
    </row>
    <row r="425" spans="1:17" x14ac:dyDescent="0.25">
      <c r="A425" s="134" t="s">
        <v>3660</v>
      </c>
      <c r="B425" s="134" t="s">
        <v>3677</v>
      </c>
      <c r="C425" s="134" t="s">
        <v>1661</v>
      </c>
      <c r="D425" s="136">
        <v>1888</v>
      </c>
      <c r="E425" s="136">
        <v>1888</v>
      </c>
      <c r="F425" s="136">
        <v>1888</v>
      </c>
      <c r="G425" s="136">
        <v>1888</v>
      </c>
      <c r="H425" s="136">
        <v>1888</v>
      </c>
      <c r="I425" s="136">
        <v>1888</v>
      </c>
      <c r="J425" s="136">
        <v>1888</v>
      </c>
      <c r="K425" s="136">
        <v>1888</v>
      </c>
      <c r="L425" s="136">
        <v>1888</v>
      </c>
      <c r="M425" s="136">
        <v>1888</v>
      </c>
      <c r="N425" s="136">
        <v>1888</v>
      </c>
      <c r="O425" s="136">
        <v>1888</v>
      </c>
      <c r="P425" s="136">
        <v>1888</v>
      </c>
      <c r="Q425" s="136">
        <v>1887875</v>
      </c>
    </row>
    <row r="426" spans="1:17" x14ac:dyDescent="0.25">
      <c r="A426" s="134" t="s">
        <v>3660</v>
      </c>
      <c r="B426" s="134" t="s">
        <v>3678</v>
      </c>
      <c r="C426" s="134" t="s">
        <v>1661</v>
      </c>
      <c r="D426" s="136">
        <v>0</v>
      </c>
      <c r="E426" s="136">
        <v>0</v>
      </c>
      <c r="F426" s="136">
        <v>0</v>
      </c>
      <c r="G426" s="136">
        <v>0</v>
      </c>
      <c r="H426" s="136">
        <v>0</v>
      </c>
      <c r="I426" s="136">
        <v>0</v>
      </c>
      <c r="J426" s="136">
        <v>0</v>
      </c>
      <c r="K426" s="136">
        <v>0</v>
      </c>
      <c r="L426" s="136">
        <v>0</v>
      </c>
      <c r="M426" s="136">
        <v>0</v>
      </c>
      <c r="N426" s="136">
        <v>0</v>
      </c>
      <c r="O426" s="136">
        <v>0</v>
      </c>
      <c r="P426" s="136">
        <v>0</v>
      </c>
      <c r="Q426" s="136">
        <v>0</v>
      </c>
    </row>
    <row r="427" spans="1:17" x14ac:dyDescent="0.25">
      <c r="A427" s="134" t="s">
        <v>3660</v>
      </c>
      <c r="B427" s="134" t="s">
        <v>3679</v>
      </c>
      <c r="C427" s="134" t="s">
        <v>1661</v>
      </c>
      <c r="D427" s="136">
        <v>1458</v>
      </c>
      <c r="E427" s="136">
        <v>1458</v>
      </c>
      <c r="F427" s="136">
        <v>1458</v>
      </c>
      <c r="G427" s="136">
        <v>1458</v>
      </c>
      <c r="H427" s="136">
        <v>1458</v>
      </c>
      <c r="I427" s="136">
        <v>1458</v>
      </c>
      <c r="J427" s="136">
        <v>1458</v>
      </c>
      <c r="K427" s="136">
        <v>1458</v>
      </c>
      <c r="L427" s="136">
        <v>1458</v>
      </c>
      <c r="M427" s="136">
        <v>1458</v>
      </c>
      <c r="N427" s="136">
        <v>1458</v>
      </c>
      <c r="O427" s="136">
        <v>1458</v>
      </c>
      <c r="P427" s="136">
        <v>1458</v>
      </c>
      <c r="Q427" s="136">
        <v>1457862</v>
      </c>
    </row>
    <row r="428" spans="1:17" x14ac:dyDescent="0.25">
      <c r="A428" s="134" t="s">
        <v>3660</v>
      </c>
      <c r="B428" s="134" t="s">
        <v>3680</v>
      </c>
      <c r="C428" s="134" t="s">
        <v>1661</v>
      </c>
      <c r="D428" s="136">
        <v>0</v>
      </c>
      <c r="E428" s="136">
        <v>0</v>
      </c>
      <c r="F428" s="136">
        <v>0</v>
      </c>
      <c r="G428" s="136">
        <v>0</v>
      </c>
      <c r="H428" s="136">
        <v>0</v>
      </c>
      <c r="I428" s="136">
        <v>0</v>
      </c>
      <c r="J428" s="136">
        <v>0</v>
      </c>
      <c r="K428" s="136">
        <v>0</v>
      </c>
      <c r="L428" s="136">
        <v>0</v>
      </c>
      <c r="M428" s="136">
        <v>0</v>
      </c>
      <c r="N428" s="136">
        <v>0</v>
      </c>
      <c r="O428" s="136">
        <v>0</v>
      </c>
      <c r="P428" s="136">
        <v>0</v>
      </c>
      <c r="Q428" s="136">
        <v>0</v>
      </c>
    </row>
    <row r="429" spans="1:17" x14ac:dyDescent="0.25">
      <c r="A429" s="134" t="s">
        <v>3660</v>
      </c>
      <c r="B429" s="134" t="s">
        <v>3681</v>
      </c>
      <c r="C429" s="134" t="s">
        <v>1661</v>
      </c>
      <c r="D429" s="136">
        <v>0</v>
      </c>
      <c r="E429" s="136">
        <v>0</v>
      </c>
      <c r="F429" s="136">
        <v>0</v>
      </c>
      <c r="G429" s="136">
        <v>0</v>
      </c>
      <c r="H429" s="136">
        <v>0</v>
      </c>
      <c r="I429" s="136">
        <v>0</v>
      </c>
      <c r="J429" s="136">
        <v>0</v>
      </c>
      <c r="K429" s="136">
        <v>0</v>
      </c>
      <c r="L429" s="136">
        <v>0</v>
      </c>
      <c r="M429" s="136">
        <v>0</v>
      </c>
      <c r="N429" s="136">
        <v>0</v>
      </c>
      <c r="O429" s="136">
        <v>0</v>
      </c>
      <c r="P429" s="136">
        <v>0</v>
      </c>
      <c r="Q429" s="136">
        <v>0</v>
      </c>
    </row>
    <row r="430" spans="1:17" x14ac:dyDescent="0.25">
      <c r="A430" s="134" t="s">
        <v>3660</v>
      </c>
      <c r="B430" s="134" t="s">
        <v>3682</v>
      </c>
      <c r="C430" s="134" t="s">
        <v>1661</v>
      </c>
      <c r="D430" s="136">
        <v>0</v>
      </c>
      <c r="E430" s="136">
        <v>0</v>
      </c>
      <c r="F430" s="136">
        <v>0</v>
      </c>
      <c r="G430" s="136">
        <v>0</v>
      </c>
      <c r="H430" s="136">
        <v>0</v>
      </c>
      <c r="I430" s="136">
        <v>0</v>
      </c>
      <c r="J430" s="136">
        <v>0</v>
      </c>
      <c r="K430" s="136">
        <v>0</v>
      </c>
      <c r="L430" s="136">
        <v>0</v>
      </c>
      <c r="M430" s="136">
        <v>0</v>
      </c>
      <c r="N430" s="136">
        <v>0</v>
      </c>
      <c r="O430" s="136">
        <v>0</v>
      </c>
      <c r="P430" s="136">
        <v>0</v>
      </c>
      <c r="Q430" s="136">
        <v>0</v>
      </c>
    </row>
    <row r="431" spans="1:17" x14ac:dyDescent="0.25">
      <c r="A431" s="134" t="s">
        <v>3660</v>
      </c>
      <c r="B431" s="134" t="s">
        <v>3683</v>
      </c>
      <c r="C431" s="134" t="s">
        <v>1661</v>
      </c>
      <c r="D431" s="136">
        <v>0</v>
      </c>
      <c r="E431" s="136">
        <v>0</v>
      </c>
      <c r="F431" s="136">
        <v>0</v>
      </c>
      <c r="G431" s="136">
        <v>0</v>
      </c>
      <c r="H431" s="136">
        <v>0</v>
      </c>
      <c r="I431" s="136">
        <v>0</v>
      </c>
      <c r="J431" s="136">
        <v>0</v>
      </c>
      <c r="K431" s="136">
        <v>0</v>
      </c>
      <c r="L431" s="136">
        <v>0</v>
      </c>
      <c r="M431" s="136">
        <v>0</v>
      </c>
      <c r="N431" s="136">
        <v>0</v>
      </c>
      <c r="O431" s="136">
        <v>0</v>
      </c>
      <c r="P431" s="136">
        <v>0</v>
      </c>
      <c r="Q431" s="136">
        <v>0</v>
      </c>
    </row>
    <row r="432" spans="1:17" x14ac:dyDescent="0.25">
      <c r="A432" s="134" t="s">
        <v>3660</v>
      </c>
      <c r="B432" s="134" t="s">
        <v>3684</v>
      </c>
      <c r="C432" s="134" t="s">
        <v>1661</v>
      </c>
      <c r="D432" s="136">
        <v>3890</v>
      </c>
      <c r="E432" s="136">
        <v>3890</v>
      </c>
      <c r="F432" s="136">
        <v>3890</v>
      </c>
      <c r="G432" s="136">
        <v>3890</v>
      </c>
      <c r="H432" s="136">
        <v>3890</v>
      </c>
      <c r="I432" s="136">
        <v>3890</v>
      </c>
      <c r="J432" s="136">
        <v>3890</v>
      </c>
      <c r="K432" s="136">
        <v>3890</v>
      </c>
      <c r="L432" s="136">
        <v>3890</v>
      </c>
      <c r="M432" s="136">
        <v>3890</v>
      </c>
      <c r="N432" s="136">
        <v>3890</v>
      </c>
      <c r="O432" s="136">
        <v>3890</v>
      </c>
      <c r="P432" s="136">
        <v>3890</v>
      </c>
      <c r="Q432" s="136">
        <v>3889943</v>
      </c>
    </row>
    <row r="433" spans="1:17" x14ac:dyDescent="0.25">
      <c r="A433" s="134" t="s">
        <v>3660</v>
      </c>
      <c r="B433" s="134" t="s">
        <v>3685</v>
      </c>
      <c r="C433" s="134" t="s">
        <v>1661</v>
      </c>
      <c r="D433" s="136">
        <v>0</v>
      </c>
      <c r="E433" s="136">
        <v>0</v>
      </c>
      <c r="F433" s="136">
        <v>0</v>
      </c>
      <c r="G433" s="136">
        <v>0</v>
      </c>
      <c r="H433" s="136">
        <v>0</v>
      </c>
      <c r="I433" s="136">
        <v>0</v>
      </c>
      <c r="J433" s="136">
        <v>0</v>
      </c>
      <c r="K433" s="136">
        <v>0</v>
      </c>
      <c r="L433" s="136">
        <v>0</v>
      </c>
      <c r="M433" s="136">
        <v>0</v>
      </c>
      <c r="N433" s="136">
        <v>0</v>
      </c>
      <c r="O433" s="136">
        <v>0</v>
      </c>
      <c r="P433" s="136">
        <v>0</v>
      </c>
      <c r="Q433" s="136">
        <v>0</v>
      </c>
    </row>
    <row r="434" spans="1:17" x14ac:dyDescent="0.25">
      <c r="A434" s="134" t="s">
        <v>3660</v>
      </c>
      <c r="B434" s="134" t="s">
        <v>3686</v>
      </c>
      <c r="C434" s="134" t="s">
        <v>1661</v>
      </c>
      <c r="D434" s="136">
        <v>0</v>
      </c>
      <c r="E434" s="136">
        <v>0</v>
      </c>
      <c r="F434" s="136">
        <v>0</v>
      </c>
      <c r="G434" s="136">
        <v>0</v>
      </c>
      <c r="H434" s="136">
        <v>0</v>
      </c>
      <c r="I434" s="136">
        <v>0</v>
      </c>
      <c r="J434" s="136">
        <v>0</v>
      </c>
      <c r="K434" s="136">
        <v>0</v>
      </c>
      <c r="L434" s="136">
        <v>0</v>
      </c>
      <c r="M434" s="136">
        <v>0</v>
      </c>
      <c r="N434" s="136">
        <v>0</v>
      </c>
      <c r="O434" s="136">
        <v>0</v>
      </c>
      <c r="P434" s="136">
        <v>0</v>
      </c>
      <c r="Q434" s="136">
        <v>0</v>
      </c>
    </row>
    <row r="435" spans="1:17" x14ac:dyDescent="0.25">
      <c r="A435" s="134" t="s">
        <v>3660</v>
      </c>
      <c r="B435" s="134" t="s">
        <v>3687</v>
      </c>
      <c r="C435" s="134" t="s">
        <v>1661</v>
      </c>
      <c r="D435" s="136">
        <v>0</v>
      </c>
      <c r="E435" s="136">
        <v>0</v>
      </c>
      <c r="F435" s="136">
        <v>0</v>
      </c>
      <c r="G435" s="136">
        <v>0</v>
      </c>
      <c r="H435" s="136">
        <v>0</v>
      </c>
      <c r="I435" s="136">
        <v>0</v>
      </c>
      <c r="J435" s="136">
        <v>0</v>
      </c>
      <c r="K435" s="136">
        <v>0</v>
      </c>
      <c r="L435" s="136">
        <v>0</v>
      </c>
      <c r="M435" s="136">
        <v>0</v>
      </c>
      <c r="N435" s="136">
        <v>0</v>
      </c>
      <c r="O435" s="136">
        <v>0</v>
      </c>
      <c r="P435" s="136">
        <v>0</v>
      </c>
      <c r="Q435" s="136">
        <v>0</v>
      </c>
    </row>
    <row r="436" spans="1:17" x14ac:dyDescent="0.25">
      <c r="A436" s="134" t="s">
        <v>3660</v>
      </c>
      <c r="B436" s="134" t="s">
        <v>3688</v>
      </c>
      <c r="C436" s="134" t="s">
        <v>1661</v>
      </c>
      <c r="D436" s="136">
        <v>134</v>
      </c>
      <c r="E436" s="136">
        <v>134</v>
      </c>
      <c r="F436" s="136">
        <v>134</v>
      </c>
      <c r="G436" s="136">
        <v>134</v>
      </c>
      <c r="H436" s="136">
        <v>134</v>
      </c>
      <c r="I436" s="136">
        <v>134</v>
      </c>
      <c r="J436" s="136">
        <v>134</v>
      </c>
      <c r="K436" s="136">
        <v>134</v>
      </c>
      <c r="L436" s="136">
        <v>134</v>
      </c>
      <c r="M436" s="136">
        <v>134</v>
      </c>
      <c r="N436" s="136">
        <v>134</v>
      </c>
      <c r="O436" s="136">
        <v>134</v>
      </c>
      <c r="P436" s="136">
        <v>134</v>
      </c>
      <c r="Q436" s="136">
        <v>134195</v>
      </c>
    </row>
    <row r="437" spans="1:17" x14ac:dyDescent="0.25">
      <c r="A437" s="134" t="s">
        <v>3660</v>
      </c>
      <c r="B437" s="134" t="s">
        <v>3689</v>
      </c>
      <c r="C437" s="134" t="s">
        <v>1661</v>
      </c>
      <c r="D437" s="136">
        <v>0</v>
      </c>
      <c r="E437" s="136">
        <v>0</v>
      </c>
      <c r="F437" s="136">
        <v>0</v>
      </c>
      <c r="G437" s="136">
        <v>0</v>
      </c>
      <c r="H437" s="136">
        <v>0</v>
      </c>
      <c r="I437" s="136">
        <v>0</v>
      </c>
      <c r="J437" s="136">
        <v>0</v>
      </c>
      <c r="K437" s="136">
        <v>0</v>
      </c>
      <c r="L437" s="136">
        <v>0</v>
      </c>
      <c r="M437" s="136">
        <v>0</v>
      </c>
      <c r="N437" s="136">
        <v>0</v>
      </c>
      <c r="O437" s="136">
        <v>0</v>
      </c>
      <c r="P437" s="136">
        <v>0</v>
      </c>
      <c r="Q437" s="136">
        <v>0</v>
      </c>
    </row>
    <row r="438" spans="1:17" x14ac:dyDescent="0.25">
      <c r="A438" s="134" t="s">
        <v>3690</v>
      </c>
      <c r="B438" s="134" t="s">
        <v>3691</v>
      </c>
      <c r="C438" s="134" t="s">
        <v>1661</v>
      </c>
      <c r="D438" s="136">
        <v>0</v>
      </c>
      <c r="E438" s="136">
        <v>0</v>
      </c>
      <c r="F438" s="136">
        <v>0</v>
      </c>
      <c r="G438" s="136">
        <v>0</v>
      </c>
      <c r="H438" s="136">
        <v>0</v>
      </c>
      <c r="I438" s="136">
        <v>0</v>
      </c>
      <c r="J438" s="136">
        <v>0</v>
      </c>
      <c r="K438" s="136">
        <v>0</v>
      </c>
      <c r="L438" s="136">
        <v>0</v>
      </c>
      <c r="M438" s="136">
        <v>0</v>
      </c>
      <c r="N438" s="136">
        <v>0</v>
      </c>
      <c r="O438" s="136">
        <v>0</v>
      </c>
      <c r="P438" s="136">
        <v>0</v>
      </c>
      <c r="Q438" s="136">
        <v>0</v>
      </c>
    </row>
    <row r="439" spans="1:17" x14ac:dyDescent="0.25">
      <c r="A439" s="134" t="s">
        <v>3690</v>
      </c>
      <c r="B439" s="134" t="s">
        <v>3692</v>
      </c>
      <c r="C439" s="134" t="s">
        <v>1661</v>
      </c>
      <c r="D439" s="136">
        <v>576</v>
      </c>
      <c r="E439" s="136">
        <v>576</v>
      </c>
      <c r="F439" s="136">
        <v>576</v>
      </c>
      <c r="G439" s="136">
        <v>576</v>
      </c>
      <c r="H439" s="136">
        <v>576</v>
      </c>
      <c r="I439" s="136">
        <v>576</v>
      </c>
      <c r="J439" s="136">
        <v>576</v>
      </c>
      <c r="K439" s="136">
        <v>576</v>
      </c>
      <c r="L439" s="136">
        <v>576</v>
      </c>
      <c r="M439" s="136">
        <v>576</v>
      </c>
      <c r="N439" s="136">
        <v>576</v>
      </c>
      <c r="O439" s="136">
        <v>576</v>
      </c>
      <c r="P439" s="136">
        <v>576</v>
      </c>
      <c r="Q439" s="136">
        <v>575843</v>
      </c>
    </row>
    <row r="440" spans="1:17" x14ac:dyDescent="0.25">
      <c r="A440" s="134" t="s">
        <v>3690</v>
      </c>
      <c r="B440" s="134" t="s">
        <v>3693</v>
      </c>
      <c r="C440" s="134" t="s">
        <v>1661</v>
      </c>
      <c r="D440" s="136">
        <v>0</v>
      </c>
      <c r="E440" s="136">
        <v>0</v>
      </c>
      <c r="F440" s="136">
        <v>0</v>
      </c>
      <c r="G440" s="136">
        <v>0</v>
      </c>
      <c r="H440" s="136">
        <v>0</v>
      </c>
      <c r="I440" s="136">
        <v>0</v>
      </c>
      <c r="J440" s="136">
        <v>0</v>
      </c>
      <c r="K440" s="136">
        <v>0</v>
      </c>
      <c r="L440" s="136">
        <v>0</v>
      </c>
      <c r="M440" s="136">
        <v>0</v>
      </c>
      <c r="N440" s="136">
        <v>0</v>
      </c>
      <c r="O440" s="136">
        <v>0</v>
      </c>
      <c r="P440" s="136">
        <v>0</v>
      </c>
      <c r="Q440" s="136">
        <v>0</v>
      </c>
    </row>
    <row r="441" spans="1:17" x14ac:dyDescent="0.25">
      <c r="A441" s="134" t="s">
        <v>3690</v>
      </c>
      <c r="B441" s="134" t="s">
        <v>3694</v>
      </c>
      <c r="C441" s="134" t="s">
        <v>1661</v>
      </c>
      <c r="D441" s="136">
        <v>29941</v>
      </c>
      <c r="E441" s="136">
        <v>29941</v>
      </c>
      <c r="F441" s="136">
        <v>29941</v>
      </c>
      <c r="G441" s="136">
        <v>29941</v>
      </c>
      <c r="H441" s="136">
        <v>29941</v>
      </c>
      <c r="I441" s="136">
        <v>30464</v>
      </c>
      <c r="J441" s="136">
        <v>30465</v>
      </c>
      <c r="K441" s="136">
        <v>30465</v>
      </c>
      <c r="L441" s="136">
        <v>30465</v>
      </c>
      <c r="M441" s="136">
        <v>30465</v>
      </c>
      <c r="N441" s="136">
        <v>30465</v>
      </c>
      <c r="O441" s="136">
        <v>30465</v>
      </c>
      <c r="P441" s="136">
        <v>30465</v>
      </c>
      <c r="Q441" s="136">
        <v>30268382</v>
      </c>
    </row>
    <row r="442" spans="1:17" x14ac:dyDescent="0.25">
      <c r="A442" s="134" t="s">
        <v>3690</v>
      </c>
      <c r="B442" s="134" t="s">
        <v>3695</v>
      </c>
      <c r="C442" s="134" t="s">
        <v>1661</v>
      </c>
      <c r="D442" s="136">
        <v>0</v>
      </c>
      <c r="E442" s="136">
        <v>0</v>
      </c>
      <c r="F442" s="136">
        <v>0</v>
      </c>
      <c r="G442" s="136">
        <v>0</v>
      </c>
      <c r="H442" s="136">
        <v>0</v>
      </c>
      <c r="I442" s="136">
        <v>0</v>
      </c>
      <c r="J442" s="136">
        <v>0</v>
      </c>
      <c r="K442" s="136">
        <v>0</v>
      </c>
      <c r="L442" s="136">
        <v>0</v>
      </c>
      <c r="M442" s="136">
        <v>0</v>
      </c>
      <c r="N442" s="136">
        <v>0</v>
      </c>
      <c r="O442" s="136">
        <v>0</v>
      </c>
      <c r="P442" s="136">
        <v>0</v>
      </c>
      <c r="Q442" s="136">
        <v>0</v>
      </c>
    </row>
    <row r="443" spans="1:17" x14ac:dyDescent="0.25">
      <c r="A443" s="134" t="s">
        <v>3690</v>
      </c>
      <c r="B443" s="134" t="s">
        <v>3696</v>
      </c>
      <c r="C443" s="134" t="s">
        <v>1661</v>
      </c>
      <c r="D443" s="136">
        <v>45398</v>
      </c>
      <c r="E443" s="136">
        <v>45398</v>
      </c>
      <c r="F443" s="136">
        <v>45398</v>
      </c>
      <c r="G443" s="136">
        <v>45398</v>
      </c>
      <c r="H443" s="136">
        <v>45398</v>
      </c>
      <c r="I443" s="136">
        <v>45570</v>
      </c>
      <c r="J443" s="136">
        <v>45573</v>
      </c>
      <c r="K443" s="136">
        <v>45573</v>
      </c>
      <c r="L443" s="136">
        <v>45573</v>
      </c>
      <c r="M443" s="136">
        <v>45573</v>
      </c>
      <c r="N443" s="136">
        <v>45635</v>
      </c>
      <c r="O443" s="136">
        <v>45635</v>
      </c>
      <c r="P443" s="136">
        <v>45715</v>
      </c>
      <c r="Q443" s="136">
        <v>45523424</v>
      </c>
    </row>
    <row r="444" spans="1:17" x14ac:dyDescent="0.25">
      <c r="A444" s="134" t="s">
        <v>3690</v>
      </c>
      <c r="B444" s="134" t="s">
        <v>3697</v>
      </c>
      <c r="C444" s="134" t="s">
        <v>1661</v>
      </c>
      <c r="D444" s="136">
        <v>54421</v>
      </c>
      <c r="E444" s="136">
        <v>54554</v>
      </c>
      <c r="F444" s="136">
        <v>54569</v>
      </c>
      <c r="G444" s="136">
        <v>54569</v>
      </c>
      <c r="H444" s="136">
        <v>54569</v>
      </c>
      <c r="I444" s="136">
        <v>54569</v>
      </c>
      <c r="J444" s="136">
        <v>54569</v>
      </c>
      <c r="K444" s="136">
        <v>54569</v>
      </c>
      <c r="L444" s="136">
        <v>54569</v>
      </c>
      <c r="M444" s="136">
        <v>54569</v>
      </c>
      <c r="N444" s="136">
        <v>56683</v>
      </c>
      <c r="O444" s="136">
        <v>56685</v>
      </c>
      <c r="P444" s="136">
        <v>56815</v>
      </c>
      <c r="Q444" s="136">
        <v>55007632</v>
      </c>
    </row>
    <row r="445" spans="1:17" x14ac:dyDescent="0.25">
      <c r="A445" s="134" t="s">
        <v>3690</v>
      </c>
      <c r="B445" s="134" t="s">
        <v>3698</v>
      </c>
      <c r="C445" s="134" t="s">
        <v>1661</v>
      </c>
      <c r="D445" s="136">
        <v>0</v>
      </c>
      <c r="E445" s="136">
        <v>0</v>
      </c>
      <c r="F445" s="136">
        <v>0</v>
      </c>
      <c r="G445" s="136">
        <v>0</v>
      </c>
      <c r="H445" s="136">
        <v>0</v>
      </c>
      <c r="I445" s="136">
        <v>0</v>
      </c>
      <c r="J445" s="136">
        <v>0</v>
      </c>
      <c r="K445" s="136">
        <v>0</v>
      </c>
      <c r="L445" s="136">
        <v>0</v>
      </c>
      <c r="M445" s="136">
        <v>0</v>
      </c>
      <c r="N445" s="136">
        <v>0</v>
      </c>
      <c r="O445" s="136">
        <v>0</v>
      </c>
      <c r="P445" s="136">
        <v>0</v>
      </c>
      <c r="Q445" s="136">
        <v>0</v>
      </c>
    </row>
    <row r="446" spans="1:17" x14ac:dyDescent="0.25">
      <c r="A446" s="134" t="s">
        <v>3690</v>
      </c>
      <c r="B446" s="134" t="s">
        <v>3699</v>
      </c>
      <c r="C446" s="134" t="s">
        <v>1661</v>
      </c>
      <c r="D446" s="136">
        <v>0</v>
      </c>
      <c r="E446" s="136">
        <v>0</v>
      </c>
      <c r="F446" s="136">
        <v>0</v>
      </c>
      <c r="G446" s="136">
        <v>0</v>
      </c>
      <c r="H446" s="136">
        <v>0</v>
      </c>
      <c r="I446" s="136">
        <v>0</v>
      </c>
      <c r="J446" s="136">
        <v>0</v>
      </c>
      <c r="K446" s="136">
        <v>0</v>
      </c>
      <c r="L446" s="136">
        <v>0</v>
      </c>
      <c r="M446" s="136">
        <v>0</v>
      </c>
      <c r="N446" s="136">
        <v>0</v>
      </c>
      <c r="O446" s="136">
        <v>0</v>
      </c>
      <c r="P446" s="136">
        <v>0</v>
      </c>
      <c r="Q446" s="136">
        <v>0</v>
      </c>
    </row>
    <row r="447" spans="1:17" x14ac:dyDescent="0.25">
      <c r="A447" s="134" t="s">
        <v>3690</v>
      </c>
      <c r="B447" s="134" t="s">
        <v>3700</v>
      </c>
      <c r="C447" s="134" t="s">
        <v>1661</v>
      </c>
      <c r="D447" s="136">
        <v>0</v>
      </c>
      <c r="E447" s="136">
        <v>0</v>
      </c>
      <c r="F447" s="136">
        <v>0</v>
      </c>
      <c r="G447" s="136">
        <v>0</v>
      </c>
      <c r="H447" s="136">
        <v>0</v>
      </c>
      <c r="I447" s="136">
        <v>0</v>
      </c>
      <c r="J447" s="136">
        <v>0</v>
      </c>
      <c r="K447" s="136">
        <v>0</v>
      </c>
      <c r="L447" s="136">
        <v>0</v>
      </c>
      <c r="M447" s="136">
        <v>0</v>
      </c>
      <c r="N447" s="136">
        <v>0</v>
      </c>
      <c r="O447" s="136">
        <v>0</v>
      </c>
      <c r="P447" s="136">
        <v>0</v>
      </c>
      <c r="Q447" s="136">
        <v>0</v>
      </c>
    </row>
    <row r="448" spans="1:17" x14ac:dyDescent="0.25">
      <c r="A448" s="134" t="s">
        <v>3690</v>
      </c>
      <c r="B448" s="134" t="s">
        <v>3701</v>
      </c>
      <c r="C448" s="134" t="s">
        <v>1661</v>
      </c>
      <c r="D448" s="136">
        <v>0</v>
      </c>
      <c r="E448" s="136">
        <v>0</v>
      </c>
      <c r="F448" s="136">
        <v>0</v>
      </c>
      <c r="G448" s="136">
        <v>0</v>
      </c>
      <c r="H448" s="136">
        <v>0</v>
      </c>
      <c r="I448" s="136">
        <v>0</v>
      </c>
      <c r="J448" s="136">
        <v>0</v>
      </c>
      <c r="K448" s="136">
        <v>0</v>
      </c>
      <c r="L448" s="136">
        <v>0</v>
      </c>
      <c r="M448" s="136">
        <v>0</v>
      </c>
      <c r="N448" s="136">
        <v>0</v>
      </c>
      <c r="O448" s="136">
        <v>0</v>
      </c>
      <c r="P448" s="136">
        <v>0</v>
      </c>
      <c r="Q448" s="136">
        <v>0</v>
      </c>
    </row>
    <row r="449" spans="1:17" x14ac:dyDescent="0.25">
      <c r="A449" s="134" t="s">
        <v>3690</v>
      </c>
      <c r="B449" s="134" t="s">
        <v>3702</v>
      </c>
      <c r="C449" s="134" t="s">
        <v>1661</v>
      </c>
      <c r="D449" s="136">
        <v>0</v>
      </c>
      <c r="E449" s="136">
        <v>0</v>
      </c>
      <c r="F449" s="136">
        <v>0</v>
      </c>
      <c r="G449" s="136">
        <v>0</v>
      </c>
      <c r="H449" s="136">
        <v>0</v>
      </c>
      <c r="I449" s="136">
        <v>0</v>
      </c>
      <c r="J449" s="136">
        <v>0</v>
      </c>
      <c r="K449" s="136">
        <v>0</v>
      </c>
      <c r="L449" s="136">
        <v>0</v>
      </c>
      <c r="M449" s="136">
        <v>0</v>
      </c>
      <c r="N449" s="136">
        <v>0</v>
      </c>
      <c r="O449" s="136">
        <v>0</v>
      </c>
      <c r="P449" s="136">
        <v>0</v>
      </c>
      <c r="Q449" s="136">
        <v>0</v>
      </c>
    </row>
    <row r="450" spans="1:17" x14ac:dyDescent="0.25">
      <c r="A450" s="134" t="s">
        <v>3690</v>
      </c>
      <c r="B450" s="134" t="s">
        <v>3703</v>
      </c>
      <c r="C450" s="134" t="s">
        <v>1661</v>
      </c>
      <c r="D450" s="136">
        <v>28235</v>
      </c>
      <c r="E450" s="136">
        <v>28235</v>
      </c>
      <c r="F450" s="136">
        <v>28235</v>
      </c>
      <c r="G450" s="136">
        <v>28235</v>
      </c>
      <c r="H450" s="136">
        <v>28235</v>
      </c>
      <c r="I450" s="136">
        <v>28235</v>
      </c>
      <c r="J450" s="136">
        <v>28235</v>
      </c>
      <c r="K450" s="136">
        <v>28235</v>
      </c>
      <c r="L450" s="136">
        <v>28235</v>
      </c>
      <c r="M450" s="136">
        <v>28235</v>
      </c>
      <c r="N450" s="136">
        <v>28235</v>
      </c>
      <c r="O450" s="136">
        <v>28235</v>
      </c>
      <c r="P450" s="136">
        <v>28235</v>
      </c>
      <c r="Q450" s="136">
        <v>28235000</v>
      </c>
    </row>
    <row r="451" spans="1:17" x14ac:dyDescent="0.25">
      <c r="A451" s="134" t="s">
        <v>3690</v>
      </c>
      <c r="B451" s="134" t="s">
        <v>3704</v>
      </c>
      <c r="C451" s="134" t="s">
        <v>1661</v>
      </c>
      <c r="D451" s="136">
        <v>5815</v>
      </c>
      <c r="E451" s="136">
        <v>5815</v>
      </c>
      <c r="F451" s="136">
        <v>5815</v>
      </c>
      <c r="G451" s="136">
        <v>5815</v>
      </c>
      <c r="H451" s="136">
        <v>5815</v>
      </c>
      <c r="I451" s="136">
        <v>5878</v>
      </c>
      <c r="J451" s="136">
        <v>5878</v>
      </c>
      <c r="K451" s="136">
        <v>5878</v>
      </c>
      <c r="L451" s="136">
        <v>5878</v>
      </c>
      <c r="M451" s="136">
        <v>5892</v>
      </c>
      <c r="N451" s="136">
        <v>5922</v>
      </c>
      <c r="O451" s="136">
        <v>5922</v>
      </c>
      <c r="P451" s="136">
        <v>8657</v>
      </c>
      <c r="Q451" s="136">
        <v>5978933</v>
      </c>
    </row>
    <row r="452" spans="1:17" x14ac:dyDescent="0.25">
      <c r="A452" s="134" t="s">
        <v>3690</v>
      </c>
      <c r="B452" s="134" t="s">
        <v>3705</v>
      </c>
      <c r="C452" s="134" t="s">
        <v>1661</v>
      </c>
      <c r="D452" s="136">
        <v>0</v>
      </c>
      <c r="E452" s="136">
        <v>0</v>
      </c>
      <c r="F452" s="136">
        <v>0</v>
      </c>
      <c r="G452" s="136">
        <v>0</v>
      </c>
      <c r="H452" s="136">
        <v>0</v>
      </c>
      <c r="I452" s="136">
        <v>0</v>
      </c>
      <c r="J452" s="136">
        <v>0</v>
      </c>
      <c r="K452" s="136">
        <v>0</v>
      </c>
      <c r="L452" s="136">
        <v>0</v>
      </c>
      <c r="M452" s="136">
        <v>0</v>
      </c>
      <c r="N452" s="136">
        <v>0</v>
      </c>
      <c r="O452" s="136">
        <v>0</v>
      </c>
      <c r="P452" s="136">
        <v>0</v>
      </c>
      <c r="Q452" s="136">
        <v>0</v>
      </c>
    </row>
    <row r="453" spans="1:17" x14ac:dyDescent="0.25">
      <c r="A453" s="134" t="s">
        <v>3690</v>
      </c>
      <c r="B453" s="134" t="s">
        <v>3706</v>
      </c>
      <c r="C453" s="134" t="s">
        <v>1661</v>
      </c>
      <c r="D453" s="136">
        <v>0</v>
      </c>
      <c r="E453" s="136">
        <v>0</v>
      </c>
      <c r="F453" s="136">
        <v>0</v>
      </c>
      <c r="G453" s="136">
        <v>0</v>
      </c>
      <c r="H453" s="136">
        <v>0</v>
      </c>
      <c r="I453" s="136">
        <v>0</v>
      </c>
      <c r="J453" s="136">
        <v>0</v>
      </c>
      <c r="K453" s="136">
        <v>0</v>
      </c>
      <c r="L453" s="136">
        <v>0</v>
      </c>
      <c r="M453" s="136">
        <v>0</v>
      </c>
      <c r="N453" s="136">
        <v>0</v>
      </c>
      <c r="O453" s="136">
        <v>0</v>
      </c>
      <c r="P453" s="136">
        <v>0</v>
      </c>
      <c r="Q453" s="136">
        <v>0</v>
      </c>
    </row>
    <row r="454" spans="1:17" x14ac:dyDescent="0.25">
      <c r="A454" s="134" t="s">
        <v>3690</v>
      </c>
      <c r="B454" s="134" t="s">
        <v>3707</v>
      </c>
      <c r="C454" s="134" t="s">
        <v>1661</v>
      </c>
      <c r="D454" s="136">
        <v>10728</v>
      </c>
      <c r="E454" s="136">
        <v>10728</v>
      </c>
      <c r="F454" s="136">
        <v>10728</v>
      </c>
      <c r="G454" s="136">
        <v>10728</v>
      </c>
      <c r="H454" s="136">
        <v>10728</v>
      </c>
      <c r="I454" s="136">
        <v>10718</v>
      </c>
      <c r="J454" s="136">
        <v>10718</v>
      </c>
      <c r="K454" s="136">
        <v>10718</v>
      </c>
      <c r="L454" s="136">
        <v>10959</v>
      </c>
      <c r="M454" s="136">
        <v>10959</v>
      </c>
      <c r="N454" s="136">
        <v>10959</v>
      </c>
      <c r="O454" s="136">
        <v>10959</v>
      </c>
      <c r="P454" s="136">
        <v>10959</v>
      </c>
      <c r="Q454" s="136">
        <v>10812261</v>
      </c>
    </row>
    <row r="455" spans="1:17" x14ac:dyDescent="0.25">
      <c r="A455" s="134" t="s">
        <v>3690</v>
      </c>
      <c r="B455" s="134" t="s">
        <v>3708</v>
      </c>
      <c r="C455" s="134" t="s">
        <v>1661</v>
      </c>
      <c r="D455" s="136">
        <v>142992</v>
      </c>
      <c r="E455" s="136">
        <v>142855</v>
      </c>
      <c r="F455" s="136">
        <v>142855</v>
      </c>
      <c r="G455" s="136">
        <v>142617</v>
      </c>
      <c r="H455" s="136">
        <v>142859</v>
      </c>
      <c r="I455" s="136">
        <v>142728</v>
      </c>
      <c r="J455" s="136">
        <v>142661</v>
      </c>
      <c r="K455" s="136">
        <v>142651</v>
      </c>
      <c r="L455" s="136">
        <v>142490</v>
      </c>
      <c r="M455" s="136">
        <v>142493</v>
      </c>
      <c r="N455" s="136">
        <v>142495</v>
      </c>
      <c r="O455" s="136">
        <v>142400</v>
      </c>
      <c r="P455" s="136">
        <v>142410</v>
      </c>
      <c r="Q455" s="136">
        <v>142650422</v>
      </c>
    </row>
    <row r="456" spans="1:17" x14ac:dyDescent="0.25">
      <c r="A456" s="134" t="s">
        <v>3690</v>
      </c>
      <c r="B456" s="134" t="s">
        <v>3709</v>
      </c>
      <c r="C456" s="134" t="s">
        <v>1661</v>
      </c>
      <c r="D456" s="136">
        <v>0</v>
      </c>
      <c r="E456" s="136">
        <v>0</v>
      </c>
      <c r="F456" s="136">
        <v>0</v>
      </c>
      <c r="G456" s="136">
        <v>0</v>
      </c>
      <c r="H456" s="136">
        <v>0</v>
      </c>
      <c r="I456" s="136">
        <v>0</v>
      </c>
      <c r="J456" s="136">
        <v>0</v>
      </c>
      <c r="K456" s="136">
        <v>0</v>
      </c>
      <c r="L456" s="136">
        <v>0</v>
      </c>
      <c r="M456" s="136">
        <v>0</v>
      </c>
      <c r="N456" s="136">
        <v>0</v>
      </c>
      <c r="O456" s="136">
        <v>0</v>
      </c>
      <c r="P456" s="136">
        <v>0</v>
      </c>
      <c r="Q456" s="136">
        <v>0</v>
      </c>
    </row>
    <row r="457" spans="1:17" x14ac:dyDescent="0.25">
      <c r="A457" s="134" t="s">
        <v>3690</v>
      </c>
      <c r="B457" s="134" t="s">
        <v>3710</v>
      </c>
      <c r="C457" s="134" t="s">
        <v>1661</v>
      </c>
      <c r="D457" s="136">
        <v>583464</v>
      </c>
      <c r="E457" s="136">
        <v>583486</v>
      </c>
      <c r="F457" s="136">
        <v>583480</v>
      </c>
      <c r="G457" s="136">
        <v>583464</v>
      </c>
      <c r="H457" s="136">
        <v>583489</v>
      </c>
      <c r="I457" s="136">
        <v>583441</v>
      </c>
      <c r="J457" s="136">
        <v>583205</v>
      </c>
      <c r="K457" s="136">
        <v>583217</v>
      </c>
      <c r="L457" s="136">
        <v>583188</v>
      </c>
      <c r="M457" s="136">
        <v>583209</v>
      </c>
      <c r="N457" s="136">
        <v>583416</v>
      </c>
      <c r="O457" s="136">
        <v>583094</v>
      </c>
      <c r="P457" s="136">
        <v>583095</v>
      </c>
      <c r="Q457" s="136">
        <v>583330781</v>
      </c>
    </row>
    <row r="458" spans="1:17" x14ac:dyDescent="0.25">
      <c r="A458" s="134" t="s">
        <v>3690</v>
      </c>
      <c r="B458" s="134" t="s">
        <v>3711</v>
      </c>
      <c r="C458" s="134" t="s">
        <v>1661</v>
      </c>
      <c r="D458" s="136">
        <v>0</v>
      </c>
      <c r="E458" s="136">
        <v>0</v>
      </c>
      <c r="F458" s="136">
        <v>0</v>
      </c>
      <c r="G458" s="136">
        <v>0</v>
      </c>
      <c r="H458" s="136">
        <v>0</v>
      </c>
      <c r="I458" s="136">
        <v>0</v>
      </c>
      <c r="J458" s="136">
        <v>0</v>
      </c>
      <c r="K458" s="136">
        <v>0</v>
      </c>
      <c r="L458" s="136">
        <v>0</v>
      </c>
      <c r="M458" s="136">
        <v>0</v>
      </c>
      <c r="N458" s="136">
        <v>0</v>
      </c>
      <c r="O458" s="136">
        <v>0</v>
      </c>
      <c r="P458" s="136">
        <v>0</v>
      </c>
      <c r="Q458" s="136">
        <v>0</v>
      </c>
    </row>
    <row r="459" spans="1:17" x14ac:dyDescent="0.25">
      <c r="A459" s="134" t="s">
        <v>3690</v>
      </c>
      <c r="B459" s="134" t="s">
        <v>3712</v>
      </c>
      <c r="C459" s="134" t="s">
        <v>1661</v>
      </c>
      <c r="D459" s="136">
        <v>3131</v>
      </c>
      <c r="E459" s="136">
        <v>3131</v>
      </c>
      <c r="F459" s="136">
        <v>3131</v>
      </c>
      <c r="G459" s="136">
        <v>3131</v>
      </c>
      <c r="H459" s="136">
        <v>3131</v>
      </c>
      <c r="I459" s="136">
        <v>3131</v>
      </c>
      <c r="J459" s="136">
        <v>3131</v>
      </c>
      <c r="K459" s="136">
        <v>3131</v>
      </c>
      <c r="L459" s="136">
        <v>3131</v>
      </c>
      <c r="M459" s="136">
        <v>3131</v>
      </c>
      <c r="N459" s="136">
        <v>3131</v>
      </c>
      <c r="O459" s="136">
        <v>3131</v>
      </c>
      <c r="P459" s="136">
        <v>3131</v>
      </c>
      <c r="Q459" s="136">
        <v>3130666</v>
      </c>
    </row>
    <row r="460" spans="1:17" x14ac:dyDescent="0.25">
      <c r="A460" s="134" t="s">
        <v>3690</v>
      </c>
      <c r="B460" s="134" t="s">
        <v>3713</v>
      </c>
      <c r="C460" s="134" t="s">
        <v>1661</v>
      </c>
      <c r="D460" s="136">
        <v>299548</v>
      </c>
      <c r="E460" s="136">
        <v>299560</v>
      </c>
      <c r="F460" s="136">
        <v>299551</v>
      </c>
      <c r="G460" s="136">
        <v>299610</v>
      </c>
      <c r="H460" s="136">
        <v>300215</v>
      </c>
      <c r="I460" s="136">
        <v>299588</v>
      </c>
      <c r="J460" s="136">
        <v>299596</v>
      </c>
      <c r="K460" s="136">
        <v>299621</v>
      </c>
      <c r="L460" s="136">
        <v>299660</v>
      </c>
      <c r="M460" s="136">
        <v>299744</v>
      </c>
      <c r="N460" s="136">
        <v>299758</v>
      </c>
      <c r="O460" s="136">
        <v>299673</v>
      </c>
      <c r="P460" s="136">
        <v>299680</v>
      </c>
      <c r="Q460" s="136">
        <v>299682547</v>
      </c>
    </row>
    <row r="461" spans="1:17" x14ac:dyDescent="0.25">
      <c r="A461" s="134" t="s">
        <v>3690</v>
      </c>
      <c r="B461" s="134" t="s">
        <v>3714</v>
      </c>
      <c r="C461" s="134" t="s">
        <v>1661</v>
      </c>
      <c r="D461" s="136">
        <v>0</v>
      </c>
      <c r="E461" s="136">
        <v>0</v>
      </c>
      <c r="F461" s="136">
        <v>0</v>
      </c>
      <c r="G461" s="136">
        <v>0</v>
      </c>
      <c r="H461" s="136">
        <v>0</v>
      </c>
      <c r="I461" s="136">
        <v>0</v>
      </c>
      <c r="J461" s="136">
        <v>0</v>
      </c>
      <c r="K461" s="136">
        <v>0</v>
      </c>
      <c r="L461" s="136">
        <v>0</v>
      </c>
      <c r="M461" s="136">
        <v>0</v>
      </c>
      <c r="N461" s="136">
        <v>0</v>
      </c>
      <c r="O461" s="136">
        <v>0</v>
      </c>
      <c r="P461" s="136">
        <v>0</v>
      </c>
      <c r="Q461" s="136">
        <v>0</v>
      </c>
    </row>
    <row r="462" spans="1:17" x14ac:dyDescent="0.25">
      <c r="A462" s="134" t="s">
        <v>3690</v>
      </c>
      <c r="B462" s="134" t="s">
        <v>3715</v>
      </c>
      <c r="C462" s="134" t="s">
        <v>1661</v>
      </c>
      <c r="D462" s="136">
        <v>0</v>
      </c>
      <c r="E462" s="136">
        <v>0</v>
      </c>
      <c r="F462" s="136">
        <v>0</v>
      </c>
      <c r="G462" s="136">
        <v>0</v>
      </c>
      <c r="H462" s="136">
        <v>0</v>
      </c>
      <c r="I462" s="136">
        <v>0</v>
      </c>
      <c r="J462" s="136">
        <v>0</v>
      </c>
      <c r="K462" s="136">
        <v>0</v>
      </c>
      <c r="L462" s="136">
        <v>0</v>
      </c>
      <c r="M462" s="136">
        <v>0</v>
      </c>
      <c r="N462" s="136">
        <v>0</v>
      </c>
      <c r="O462" s="136">
        <v>0</v>
      </c>
      <c r="P462" s="136">
        <v>0</v>
      </c>
      <c r="Q462" s="136">
        <v>0</v>
      </c>
    </row>
    <row r="463" spans="1:17" x14ac:dyDescent="0.25">
      <c r="A463" s="134" t="s">
        <v>3690</v>
      </c>
      <c r="B463" s="134" t="s">
        <v>3716</v>
      </c>
      <c r="C463" s="134" t="s">
        <v>1661</v>
      </c>
      <c r="D463" s="136">
        <v>67666</v>
      </c>
      <c r="E463" s="136">
        <v>67666</v>
      </c>
      <c r="F463" s="136">
        <v>67666</v>
      </c>
      <c r="G463" s="136">
        <v>67665</v>
      </c>
      <c r="H463" s="136">
        <v>67665</v>
      </c>
      <c r="I463" s="136">
        <v>67593</v>
      </c>
      <c r="J463" s="136">
        <v>67593</v>
      </c>
      <c r="K463" s="136">
        <v>67593</v>
      </c>
      <c r="L463" s="136">
        <v>67593</v>
      </c>
      <c r="M463" s="136">
        <v>67593</v>
      </c>
      <c r="N463" s="136">
        <v>67593</v>
      </c>
      <c r="O463" s="136">
        <v>67593</v>
      </c>
      <c r="P463" s="136">
        <v>67591</v>
      </c>
      <c r="Q463" s="136">
        <v>67620490</v>
      </c>
    </row>
    <row r="464" spans="1:17" x14ac:dyDescent="0.25">
      <c r="A464" s="134" t="s">
        <v>3690</v>
      </c>
      <c r="B464" s="134" t="s">
        <v>3717</v>
      </c>
      <c r="C464" s="134" t="s">
        <v>1661</v>
      </c>
      <c r="D464" s="136">
        <v>0</v>
      </c>
      <c r="E464" s="136">
        <v>0</v>
      </c>
      <c r="F464" s="136">
        <v>0</v>
      </c>
      <c r="G464" s="136">
        <v>0</v>
      </c>
      <c r="H464" s="136">
        <v>0</v>
      </c>
      <c r="I464" s="136">
        <v>0</v>
      </c>
      <c r="J464" s="136">
        <v>0</v>
      </c>
      <c r="K464" s="136">
        <v>0</v>
      </c>
      <c r="L464" s="136">
        <v>0</v>
      </c>
      <c r="M464" s="136">
        <v>0</v>
      </c>
      <c r="N464" s="136">
        <v>0</v>
      </c>
      <c r="O464" s="136">
        <v>0</v>
      </c>
      <c r="P464" s="136">
        <v>0</v>
      </c>
      <c r="Q464" s="136">
        <v>0</v>
      </c>
    </row>
    <row r="465" spans="1:17" x14ac:dyDescent="0.25">
      <c r="A465" s="134" t="s">
        <v>3690</v>
      </c>
      <c r="B465" s="134" t="s">
        <v>3718</v>
      </c>
      <c r="C465" s="134" t="s">
        <v>1661</v>
      </c>
      <c r="D465" s="136">
        <v>0</v>
      </c>
      <c r="E465" s="136">
        <v>0</v>
      </c>
      <c r="F465" s="136">
        <v>0</v>
      </c>
      <c r="G465" s="136">
        <v>0</v>
      </c>
      <c r="H465" s="136">
        <v>0</v>
      </c>
      <c r="I465" s="136">
        <v>0</v>
      </c>
      <c r="J465" s="136">
        <v>0</v>
      </c>
      <c r="K465" s="136">
        <v>0</v>
      </c>
      <c r="L465" s="136">
        <v>0</v>
      </c>
      <c r="M465" s="136">
        <v>0</v>
      </c>
      <c r="N465" s="136">
        <v>0</v>
      </c>
      <c r="O465" s="136">
        <v>0</v>
      </c>
      <c r="P465" s="136">
        <v>0</v>
      </c>
      <c r="Q465" s="136">
        <v>0</v>
      </c>
    </row>
    <row r="466" spans="1:17" x14ac:dyDescent="0.25">
      <c r="A466" s="134" t="s">
        <v>3690</v>
      </c>
      <c r="B466" s="134" t="s">
        <v>3719</v>
      </c>
      <c r="C466" s="134" t="s">
        <v>1661</v>
      </c>
      <c r="D466" s="136">
        <v>0</v>
      </c>
      <c r="E466" s="136">
        <v>0</v>
      </c>
      <c r="F466" s="136">
        <v>0</v>
      </c>
      <c r="G466" s="136">
        <v>0</v>
      </c>
      <c r="H466" s="136">
        <v>0</v>
      </c>
      <c r="I466" s="136">
        <v>0</v>
      </c>
      <c r="J466" s="136">
        <v>0</v>
      </c>
      <c r="K466" s="136">
        <v>0</v>
      </c>
      <c r="L466" s="136">
        <v>0</v>
      </c>
      <c r="M466" s="136">
        <v>0</v>
      </c>
      <c r="N466" s="136">
        <v>0</v>
      </c>
      <c r="O466" s="136">
        <v>0</v>
      </c>
      <c r="P466" s="136">
        <v>0</v>
      </c>
      <c r="Q466" s="136">
        <v>0</v>
      </c>
    </row>
    <row r="467" spans="1:17" x14ac:dyDescent="0.25">
      <c r="A467" s="134" t="s">
        <v>3690</v>
      </c>
      <c r="B467" s="134" t="s">
        <v>3720</v>
      </c>
      <c r="C467" s="134" t="s">
        <v>1661</v>
      </c>
      <c r="D467" s="136">
        <v>74376</v>
      </c>
      <c r="E467" s="136">
        <v>74376</v>
      </c>
      <c r="F467" s="136">
        <v>74376</v>
      </c>
      <c r="G467" s="136">
        <v>74376</v>
      </c>
      <c r="H467" s="136">
        <v>74376</v>
      </c>
      <c r="I467" s="136">
        <v>74376</v>
      </c>
      <c r="J467" s="136">
        <v>74376</v>
      </c>
      <c r="K467" s="136">
        <v>74376</v>
      </c>
      <c r="L467" s="136">
        <v>74376</v>
      </c>
      <c r="M467" s="136">
        <v>74335</v>
      </c>
      <c r="N467" s="136">
        <v>74343</v>
      </c>
      <c r="O467" s="136">
        <v>74357</v>
      </c>
      <c r="P467" s="136">
        <v>75070</v>
      </c>
      <c r="Q467" s="136">
        <v>74397216</v>
      </c>
    </row>
    <row r="468" spans="1:17" x14ac:dyDescent="0.25">
      <c r="A468" s="134" t="s">
        <v>3690</v>
      </c>
      <c r="B468" s="134" t="s">
        <v>3721</v>
      </c>
      <c r="C468" s="134" t="s">
        <v>1661</v>
      </c>
      <c r="D468" s="136">
        <v>0</v>
      </c>
      <c r="E468" s="136">
        <v>0</v>
      </c>
      <c r="F468" s="136">
        <v>0</v>
      </c>
      <c r="G468" s="136">
        <v>0</v>
      </c>
      <c r="H468" s="136">
        <v>0</v>
      </c>
      <c r="I468" s="136">
        <v>0</v>
      </c>
      <c r="J468" s="136">
        <v>0</v>
      </c>
      <c r="K468" s="136">
        <v>0</v>
      </c>
      <c r="L468" s="136">
        <v>0</v>
      </c>
      <c r="M468" s="136">
        <v>0</v>
      </c>
      <c r="N468" s="136">
        <v>0</v>
      </c>
      <c r="O468" s="136">
        <v>0</v>
      </c>
      <c r="P468" s="136">
        <v>0</v>
      </c>
      <c r="Q468" s="136">
        <v>0</v>
      </c>
    </row>
    <row r="469" spans="1:17" x14ac:dyDescent="0.25">
      <c r="A469" s="134" t="s">
        <v>3690</v>
      </c>
      <c r="B469" s="134" t="s">
        <v>3722</v>
      </c>
      <c r="C469" s="134" t="s">
        <v>1661</v>
      </c>
      <c r="D469" s="136">
        <v>48656</v>
      </c>
      <c r="E469" s="136">
        <v>48637</v>
      </c>
      <c r="F469" s="136">
        <v>48637</v>
      </c>
      <c r="G469" s="136">
        <v>48637</v>
      </c>
      <c r="H469" s="136">
        <v>48637</v>
      </c>
      <c r="I469" s="136">
        <v>48637</v>
      </c>
      <c r="J469" s="136">
        <v>48637</v>
      </c>
      <c r="K469" s="136">
        <v>48637</v>
      </c>
      <c r="L469" s="136">
        <v>48637</v>
      </c>
      <c r="M469" s="136">
        <v>48637</v>
      </c>
      <c r="N469" s="136">
        <v>48637</v>
      </c>
      <c r="O469" s="136">
        <v>48637</v>
      </c>
      <c r="P469" s="136">
        <v>50590</v>
      </c>
      <c r="Q469" s="136">
        <v>48718759</v>
      </c>
    </row>
    <row r="470" spans="1:17" x14ac:dyDescent="0.25">
      <c r="A470" s="134" t="s">
        <v>3690</v>
      </c>
      <c r="B470" s="134" t="s">
        <v>3723</v>
      </c>
      <c r="C470" s="134" t="s">
        <v>1661</v>
      </c>
      <c r="D470" s="136">
        <v>0</v>
      </c>
      <c r="E470" s="136">
        <v>0</v>
      </c>
      <c r="F470" s="136">
        <v>0</v>
      </c>
      <c r="G470" s="136">
        <v>0</v>
      </c>
      <c r="H470" s="136">
        <v>0</v>
      </c>
      <c r="I470" s="136">
        <v>0</v>
      </c>
      <c r="J470" s="136">
        <v>0</v>
      </c>
      <c r="K470" s="136">
        <v>0</v>
      </c>
      <c r="L470" s="136">
        <v>0</v>
      </c>
      <c r="M470" s="136">
        <v>0</v>
      </c>
      <c r="N470" s="136">
        <v>0</v>
      </c>
      <c r="O470" s="136">
        <v>0</v>
      </c>
      <c r="P470" s="136">
        <v>0</v>
      </c>
      <c r="Q470" s="136">
        <v>0</v>
      </c>
    </row>
    <row r="471" spans="1:17" x14ac:dyDescent="0.25">
      <c r="A471" s="134" t="s">
        <v>3690</v>
      </c>
      <c r="B471" s="134" t="s">
        <v>3724</v>
      </c>
      <c r="C471" s="134" t="s">
        <v>1661</v>
      </c>
      <c r="D471" s="136">
        <v>22756</v>
      </c>
      <c r="E471" s="136">
        <v>22756</v>
      </c>
      <c r="F471" s="136">
        <v>22763</v>
      </c>
      <c r="G471" s="136">
        <v>22763</v>
      </c>
      <c r="H471" s="136">
        <v>22763</v>
      </c>
      <c r="I471" s="136">
        <v>22763</v>
      </c>
      <c r="J471" s="136">
        <v>22763</v>
      </c>
      <c r="K471" s="136">
        <v>22763</v>
      </c>
      <c r="L471" s="136">
        <v>22763</v>
      </c>
      <c r="M471" s="136">
        <v>22763</v>
      </c>
      <c r="N471" s="136">
        <v>22763</v>
      </c>
      <c r="O471" s="136">
        <v>22763</v>
      </c>
      <c r="P471" s="136">
        <v>22763</v>
      </c>
      <c r="Q471" s="136">
        <v>22761972</v>
      </c>
    </row>
    <row r="472" spans="1:17" x14ac:dyDescent="0.25">
      <c r="A472" s="134" t="s">
        <v>3690</v>
      </c>
      <c r="B472" s="134" t="s">
        <v>3725</v>
      </c>
      <c r="C472" s="134" t="s">
        <v>1661</v>
      </c>
      <c r="D472" s="136">
        <v>0</v>
      </c>
      <c r="E472" s="136">
        <v>0</v>
      </c>
      <c r="F472" s="136">
        <v>0</v>
      </c>
      <c r="G472" s="136">
        <v>0</v>
      </c>
      <c r="H472" s="136">
        <v>0</v>
      </c>
      <c r="I472" s="136">
        <v>0</v>
      </c>
      <c r="J472" s="136">
        <v>0</v>
      </c>
      <c r="K472" s="136">
        <v>0</v>
      </c>
      <c r="L472" s="136">
        <v>0</v>
      </c>
      <c r="M472" s="136">
        <v>0</v>
      </c>
      <c r="N472" s="136">
        <v>0</v>
      </c>
      <c r="O472" s="136">
        <v>0</v>
      </c>
      <c r="P472" s="136">
        <v>0</v>
      </c>
      <c r="Q472" s="136">
        <v>0</v>
      </c>
    </row>
    <row r="473" spans="1:17" x14ac:dyDescent="0.25">
      <c r="A473" s="134" t="s">
        <v>3690</v>
      </c>
      <c r="B473" s="134" t="s">
        <v>3726</v>
      </c>
      <c r="C473" s="134" t="s">
        <v>1661</v>
      </c>
      <c r="D473" s="136">
        <v>39371</v>
      </c>
      <c r="E473" s="136">
        <v>39371</v>
      </c>
      <c r="F473" s="136">
        <v>39371</v>
      </c>
      <c r="G473" s="136">
        <v>39371</v>
      </c>
      <c r="H473" s="136">
        <v>39371</v>
      </c>
      <c r="I473" s="136">
        <v>39371</v>
      </c>
      <c r="J473" s="136">
        <v>39601</v>
      </c>
      <c r="K473" s="136">
        <v>40257</v>
      </c>
      <c r="L473" s="136">
        <v>40258</v>
      </c>
      <c r="M473" s="136">
        <v>40258</v>
      </c>
      <c r="N473" s="136">
        <v>40252</v>
      </c>
      <c r="O473" s="136">
        <v>40252</v>
      </c>
      <c r="P473" s="136">
        <v>40252</v>
      </c>
      <c r="Q473" s="136">
        <v>39795500</v>
      </c>
    </row>
    <row r="474" spans="1:17" x14ac:dyDescent="0.25">
      <c r="A474" s="134" t="s">
        <v>3690</v>
      </c>
      <c r="B474" s="134" t="s">
        <v>3727</v>
      </c>
      <c r="C474" s="134" t="s">
        <v>1661</v>
      </c>
      <c r="D474" s="136">
        <v>44242</v>
      </c>
      <c r="E474" s="136">
        <v>44242</v>
      </c>
      <c r="F474" s="136">
        <v>44242</v>
      </c>
      <c r="G474" s="136">
        <v>44242</v>
      </c>
      <c r="H474" s="136">
        <v>44242</v>
      </c>
      <c r="I474" s="136">
        <v>44242</v>
      </c>
      <c r="J474" s="136">
        <v>43729</v>
      </c>
      <c r="K474" s="136">
        <v>43626</v>
      </c>
      <c r="L474" s="136">
        <v>43626</v>
      </c>
      <c r="M474" s="136">
        <v>43626</v>
      </c>
      <c r="N474" s="136">
        <v>43626</v>
      </c>
      <c r="O474" s="136">
        <v>43626</v>
      </c>
      <c r="P474" s="136">
        <v>43626</v>
      </c>
      <c r="Q474" s="136">
        <v>43917086</v>
      </c>
    </row>
    <row r="475" spans="1:17" x14ac:dyDescent="0.25">
      <c r="A475" s="134" t="s">
        <v>3690</v>
      </c>
      <c r="B475" s="134" t="s">
        <v>3728</v>
      </c>
      <c r="C475" s="134" t="s">
        <v>1661</v>
      </c>
      <c r="D475" s="136">
        <v>0</v>
      </c>
      <c r="E475" s="136">
        <v>0</v>
      </c>
      <c r="F475" s="136">
        <v>0</v>
      </c>
      <c r="G475" s="136">
        <v>0</v>
      </c>
      <c r="H475" s="136">
        <v>0</v>
      </c>
      <c r="I475" s="136">
        <v>0</v>
      </c>
      <c r="J475" s="136">
        <v>0</v>
      </c>
      <c r="K475" s="136">
        <v>0</v>
      </c>
      <c r="L475" s="136">
        <v>0</v>
      </c>
      <c r="M475" s="136">
        <v>0</v>
      </c>
      <c r="N475" s="136">
        <v>0</v>
      </c>
      <c r="O475" s="136">
        <v>0</v>
      </c>
      <c r="P475" s="136">
        <v>0</v>
      </c>
      <c r="Q475" s="136">
        <v>0</v>
      </c>
    </row>
    <row r="476" spans="1:17" x14ac:dyDescent="0.25">
      <c r="A476" s="134" t="s">
        <v>3690</v>
      </c>
      <c r="B476" s="134" t="s">
        <v>3729</v>
      </c>
      <c r="C476" s="134" t="s">
        <v>1661</v>
      </c>
      <c r="D476" s="136">
        <v>0</v>
      </c>
      <c r="E476" s="136">
        <v>0</v>
      </c>
      <c r="F476" s="136">
        <v>0</v>
      </c>
      <c r="G476" s="136">
        <v>0</v>
      </c>
      <c r="H476" s="136">
        <v>0</v>
      </c>
      <c r="I476" s="136">
        <v>0</v>
      </c>
      <c r="J476" s="136">
        <v>0</v>
      </c>
      <c r="K476" s="136">
        <v>0</v>
      </c>
      <c r="L476" s="136">
        <v>0</v>
      </c>
      <c r="M476" s="136">
        <v>0</v>
      </c>
      <c r="N476" s="136">
        <v>0</v>
      </c>
      <c r="O476" s="136">
        <v>0</v>
      </c>
      <c r="P476" s="136">
        <v>0</v>
      </c>
      <c r="Q476" s="136">
        <v>0</v>
      </c>
    </row>
    <row r="477" spans="1:17" x14ac:dyDescent="0.25">
      <c r="A477" s="134" t="s">
        <v>3690</v>
      </c>
      <c r="B477" s="134" t="s">
        <v>3730</v>
      </c>
      <c r="C477" s="134" t="s">
        <v>1661</v>
      </c>
      <c r="D477" s="136">
        <v>23249</v>
      </c>
      <c r="E477" s="136">
        <v>23283</v>
      </c>
      <c r="F477" s="136">
        <v>23281</v>
      </c>
      <c r="G477" s="136">
        <v>23302</v>
      </c>
      <c r="H477" s="136">
        <v>23301</v>
      </c>
      <c r="I477" s="136">
        <v>23303</v>
      </c>
      <c r="J477" s="136">
        <v>23303</v>
      </c>
      <c r="K477" s="136">
        <v>23326</v>
      </c>
      <c r="L477" s="136">
        <v>23324</v>
      </c>
      <c r="M477" s="136">
        <v>23324</v>
      </c>
      <c r="N477" s="136">
        <v>23346</v>
      </c>
      <c r="O477" s="136">
        <v>23512</v>
      </c>
      <c r="P477" s="136">
        <v>23512</v>
      </c>
      <c r="Q477" s="136">
        <v>23332178</v>
      </c>
    </row>
    <row r="478" spans="1:17" x14ac:dyDescent="0.25">
      <c r="A478" s="134" t="s">
        <v>3690</v>
      </c>
      <c r="B478" s="134" t="s">
        <v>3731</v>
      </c>
      <c r="C478" s="134" t="s">
        <v>1661</v>
      </c>
      <c r="D478" s="136">
        <v>14781</v>
      </c>
      <c r="E478" s="136">
        <v>14781</v>
      </c>
      <c r="F478" s="136">
        <v>14781</v>
      </c>
      <c r="G478" s="136">
        <v>14781</v>
      </c>
      <c r="H478" s="136">
        <v>14781</v>
      </c>
      <c r="I478" s="136">
        <v>14781</v>
      </c>
      <c r="J478" s="136">
        <v>14861</v>
      </c>
      <c r="K478" s="136">
        <v>14781</v>
      </c>
      <c r="L478" s="136">
        <v>14781</v>
      </c>
      <c r="M478" s="136">
        <v>14781</v>
      </c>
      <c r="N478" s="136">
        <v>14781</v>
      </c>
      <c r="O478" s="136">
        <v>14781</v>
      </c>
      <c r="P478" s="136">
        <v>14781</v>
      </c>
      <c r="Q478" s="136">
        <v>14787976</v>
      </c>
    </row>
    <row r="479" spans="1:17" x14ac:dyDescent="0.25">
      <c r="A479" s="134" t="s">
        <v>3690</v>
      </c>
      <c r="B479" s="134" t="s">
        <v>3732</v>
      </c>
      <c r="C479" s="134" t="s">
        <v>1661</v>
      </c>
      <c r="D479" s="136">
        <v>0</v>
      </c>
      <c r="E479" s="136">
        <v>0</v>
      </c>
      <c r="F479" s="136">
        <v>0</v>
      </c>
      <c r="G479" s="136">
        <v>0</v>
      </c>
      <c r="H479" s="136">
        <v>0</v>
      </c>
      <c r="I479" s="136">
        <v>0</v>
      </c>
      <c r="J479" s="136">
        <v>0</v>
      </c>
      <c r="K479" s="136">
        <v>0</v>
      </c>
      <c r="L479" s="136">
        <v>0</v>
      </c>
      <c r="M479" s="136">
        <v>0</v>
      </c>
      <c r="N479" s="136">
        <v>0</v>
      </c>
      <c r="O479" s="136">
        <v>0</v>
      </c>
      <c r="P479" s="136">
        <v>0</v>
      </c>
      <c r="Q479" s="136">
        <v>0</v>
      </c>
    </row>
    <row r="480" spans="1:17" x14ac:dyDescent="0.25">
      <c r="A480" s="134" t="s">
        <v>3690</v>
      </c>
      <c r="B480" s="134" t="s">
        <v>3733</v>
      </c>
      <c r="C480" s="134" t="s">
        <v>1661</v>
      </c>
      <c r="D480" s="136">
        <v>0</v>
      </c>
      <c r="E480" s="136">
        <v>0</v>
      </c>
      <c r="F480" s="136">
        <v>0</v>
      </c>
      <c r="G480" s="136">
        <v>0</v>
      </c>
      <c r="H480" s="136">
        <v>0</v>
      </c>
      <c r="I480" s="136">
        <v>0</v>
      </c>
      <c r="J480" s="136">
        <v>0</v>
      </c>
      <c r="K480" s="136">
        <v>0</v>
      </c>
      <c r="L480" s="136">
        <v>0</v>
      </c>
      <c r="M480" s="136">
        <v>0</v>
      </c>
      <c r="N480" s="136">
        <v>0</v>
      </c>
      <c r="O480" s="136">
        <v>0</v>
      </c>
      <c r="P480" s="136">
        <v>0</v>
      </c>
      <c r="Q480" s="136">
        <v>0</v>
      </c>
    </row>
    <row r="481" spans="1:17" x14ac:dyDescent="0.25">
      <c r="A481" s="134" t="s">
        <v>3690</v>
      </c>
      <c r="B481" s="134" t="s">
        <v>3734</v>
      </c>
      <c r="C481" s="134" t="s">
        <v>1661</v>
      </c>
      <c r="D481" s="136">
        <v>7769</v>
      </c>
      <c r="E481" s="136">
        <v>7769</v>
      </c>
      <c r="F481" s="136">
        <v>7769</v>
      </c>
      <c r="G481" s="136">
        <v>7770</v>
      </c>
      <c r="H481" s="136">
        <v>7770</v>
      </c>
      <c r="I481" s="136">
        <v>8310</v>
      </c>
      <c r="J481" s="136">
        <v>8316</v>
      </c>
      <c r="K481" s="136">
        <v>8311</v>
      </c>
      <c r="L481" s="136">
        <v>8311</v>
      </c>
      <c r="M481" s="136">
        <v>8311</v>
      </c>
      <c r="N481" s="136">
        <v>8311</v>
      </c>
      <c r="O481" s="136">
        <v>9117</v>
      </c>
      <c r="P481" s="136">
        <v>9205</v>
      </c>
      <c r="Q481" s="136">
        <v>8212516</v>
      </c>
    </row>
    <row r="482" spans="1:17" x14ac:dyDescent="0.25">
      <c r="A482" s="134" t="s">
        <v>3690</v>
      </c>
      <c r="B482" s="134" t="s">
        <v>3735</v>
      </c>
      <c r="C482" s="134" t="s">
        <v>1661</v>
      </c>
      <c r="D482" s="136">
        <v>18514</v>
      </c>
      <c r="E482" s="136">
        <v>18514</v>
      </c>
      <c r="F482" s="136">
        <v>18514</v>
      </c>
      <c r="G482" s="136">
        <v>18514</v>
      </c>
      <c r="H482" s="136">
        <v>18514</v>
      </c>
      <c r="I482" s="136">
        <v>18514</v>
      </c>
      <c r="J482" s="136">
        <v>18514</v>
      </c>
      <c r="K482" s="136">
        <v>18514</v>
      </c>
      <c r="L482" s="136">
        <v>18514</v>
      </c>
      <c r="M482" s="136">
        <v>18514</v>
      </c>
      <c r="N482" s="136">
        <v>18514</v>
      </c>
      <c r="O482" s="136">
        <v>17980</v>
      </c>
      <c r="P482" s="136">
        <v>17980</v>
      </c>
      <c r="Q482" s="136">
        <v>18447551</v>
      </c>
    </row>
    <row r="483" spans="1:17" x14ac:dyDescent="0.25">
      <c r="A483" s="134" t="s">
        <v>3690</v>
      </c>
      <c r="B483" s="134" t="s">
        <v>3736</v>
      </c>
      <c r="C483" s="134" t="s">
        <v>1661</v>
      </c>
      <c r="D483" s="136">
        <v>0</v>
      </c>
      <c r="E483" s="136">
        <v>0</v>
      </c>
      <c r="F483" s="136">
        <v>0</v>
      </c>
      <c r="G483" s="136">
        <v>0</v>
      </c>
      <c r="H483" s="136">
        <v>0</v>
      </c>
      <c r="I483" s="136">
        <v>0</v>
      </c>
      <c r="J483" s="136">
        <v>0</v>
      </c>
      <c r="K483" s="136">
        <v>0</v>
      </c>
      <c r="L483" s="136">
        <v>0</v>
      </c>
      <c r="M483" s="136">
        <v>0</v>
      </c>
      <c r="N483" s="136">
        <v>0</v>
      </c>
      <c r="O483" s="136">
        <v>0</v>
      </c>
      <c r="P483" s="136">
        <v>0</v>
      </c>
      <c r="Q483" s="136">
        <v>0</v>
      </c>
    </row>
    <row r="484" spans="1:17" x14ac:dyDescent="0.25">
      <c r="A484" s="134" t="s">
        <v>3690</v>
      </c>
      <c r="B484" s="134" t="s">
        <v>3737</v>
      </c>
      <c r="C484" s="134" t="s">
        <v>1661</v>
      </c>
      <c r="D484" s="136">
        <v>0</v>
      </c>
      <c r="E484" s="136">
        <v>0</v>
      </c>
      <c r="F484" s="136">
        <v>0</v>
      </c>
      <c r="G484" s="136">
        <v>0</v>
      </c>
      <c r="H484" s="136">
        <v>0</v>
      </c>
      <c r="I484" s="136">
        <v>0</v>
      </c>
      <c r="J484" s="136">
        <v>0</v>
      </c>
      <c r="K484" s="136">
        <v>0</v>
      </c>
      <c r="L484" s="136">
        <v>0</v>
      </c>
      <c r="M484" s="136">
        <v>0</v>
      </c>
      <c r="N484" s="136">
        <v>0</v>
      </c>
      <c r="O484" s="136">
        <v>0</v>
      </c>
      <c r="P484" s="136">
        <v>0</v>
      </c>
      <c r="Q484" s="136">
        <v>0</v>
      </c>
    </row>
    <row r="485" spans="1:17" x14ac:dyDescent="0.25">
      <c r="A485" s="134" t="s">
        <v>3738</v>
      </c>
      <c r="B485" s="134" t="s">
        <v>3739</v>
      </c>
      <c r="C485" s="134" t="s">
        <v>1661</v>
      </c>
      <c r="D485" s="136">
        <v>0</v>
      </c>
      <c r="E485" s="136">
        <v>0</v>
      </c>
      <c r="F485" s="136">
        <v>0</v>
      </c>
      <c r="G485" s="136">
        <v>0</v>
      </c>
      <c r="H485" s="136">
        <v>0</v>
      </c>
      <c r="I485" s="136">
        <v>0</v>
      </c>
      <c r="J485" s="136">
        <v>0</v>
      </c>
      <c r="K485" s="136">
        <v>0</v>
      </c>
      <c r="L485" s="136">
        <v>0</v>
      </c>
      <c r="M485" s="136">
        <v>0</v>
      </c>
      <c r="N485" s="136">
        <v>0</v>
      </c>
      <c r="O485" s="136">
        <v>0</v>
      </c>
      <c r="P485" s="136">
        <v>0</v>
      </c>
      <c r="Q485" s="136">
        <v>0</v>
      </c>
    </row>
    <row r="486" spans="1:17" x14ac:dyDescent="0.25">
      <c r="A486" s="134" t="s">
        <v>3738</v>
      </c>
      <c r="B486" s="134" t="s">
        <v>3740</v>
      </c>
      <c r="C486" s="134" t="s">
        <v>1661</v>
      </c>
      <c r="D486" s="136">
        <v>407</v>
      </c>
      <c r="E486" s="136">
        <v>407</v>
      </c>
      <c r="F486" s="136">
        <v>407</v>
      </c>
      <c r="G486" s="136">
        <v>427</v>
      </c>
      <c r="H486" s="136">
        <v>427</v>
      </c>
      <c r="I486" s="136">
        <v>427</v>
      </c>
      <c r="J486" s="136">
        <v>427</v>
      </c>
      <c r="K486" s="136">
        <v>427</v>
      </c>
      <c r="L486" s="136">
        <v>427</v>
      </c>
      <c r="M486" s="136">
        <v>427</v>
      </c>
      <c r="N486" s="136">
        <v>427</v>
      </c>
      <c r="O486" s="136">
        <v>427</v>
      </c>
      <c r="P486" s="136">
        <v>427</v>
      </c>
      <c r="Q486" s="136">
        <v>423091</v>
      </c>
    </row>
    <row r="487" spans="1:17" x14ac:dyDescent="0.25">
      <c r="A487" s="134" t="s">
        <v>3738</v>
      </c>
      <c r="B487" s="134" t="s">
        <v>3741</v>
      </c>
      <c r="C487" s="134" t="s">
        <v>1661</v>
      </c>
      <c r="D487" s="136">
        <v>0</v>
      </c>
      <c r="E487" s="136">
        <v>0</v>
      </c>
      <c r="F487" s="136">
        <v>0</v>
      </c>
      <c r="G487" s="136">
        <v>0</v>
      </c>
      <c r="H487" s="136">
        <v>0</v>
      </c>
      <c r="I487" s="136">
        <v>0</v>
      </c>
      <c r="J487" s="136">
        <v>0</v>
      </c>
      <c r="K487" s="136">
        <v>0</v>
      </c>
      <c r="L487" s="136">
        <v>0</v>
      </c>
      <c r="M487" s="136">
        <v>0</v>
      </c>
      <c r="N487" s="136">
        <v>0</v>
      </c>
      <c r="O487" s="136">
        <v>0</v>
      </c>
      <c r="P487" s="136">
        <v>0</v>
      </c>
      <c r="Q487" s="136">
        <v>0</v>
      </c>
    </row>
    <row r="488" spans="1:17" x14ac:dyDescent="0.25">
      <c r="A488" s="134" t="s">
        <v>3738</v>
      </c>
      <c r="B488" s="134" t="s">
        <v>3742</v>
      </c>
      <c r="C488" s="134" t="s">
        <v>1661</v>
      </c>
      <c r="D488" s="136">
        <v>2109</v>
      </c>
      <c r="E488" s="136">
        <v>2109</v>
      </c>
      <c r="F488" s="136">
        <v>2109</v>
      </c>
      <c r="G488" s="136">
        <v>2109</v>
      </c>
      <c r="H488" s="136">
        <v>2109</v>
      </c>
      <c r="I488" s="136">
        <v>2109</v>
      </c>
      <c r="J488" s="136">
        <v>2109</v>
      </c>
      <c r="K488" s="136">
        <v>2109</v>
      </c>
      <c r="L488" s="136">
        <v>2109</v>
      </c>
      <c r="M488" s="136">
        <v>2109</v>
      </c>
      <c r="N488" s="136">
        <v>2109</v>
      </c>
      <c r="O488" s="136">
        <v>2109</v>
      </c>
      <c r="P488" s="136">
        <v>2109</v>
      </c>
      <c r="Q488" s="136">
        <v>2109234</v>
      </c>
    </row>
    <row r="489" spans="1:17" x14ac:dyDescent="0.25">
      <c r="A489" s="134" t="s">
        <v>3738</v>
      </c>
      <c r="B489" s="134" t="s">
        <v>3743</v>
      </c>
      <c r="C489" s="134" t="s">
        <v>1661</v>
      </c>
      <c r="D489" s="136">
        <v>0</v>
      </c>
      <c r="E489" s="136">
        <v>0</v>
      </c>
      <c r="F489" s="136">
        <v>0</v>
      </c>
      <c r="G489" s="136">
        <v>0</v>
      </c>
      <c r="H489" s="136">
        <v>0</v>
      </c>
      <c r="I489" s="136">
        <v>0</v>
      </c>
      <c r="J489" s="136">
        <v>0</v>
      </c>
      <c r="K489" s="136">
        <v>0</v>
      </c>
      <c r="L489" s="136">
        <v>0</v>
      </c>
      <c r="M489" s="136">
        <v>0</v>
      </c>
      <c r="N489" s="136">
        <v>0</v>
      </c>
      <c r="O489" s="136">
        <v>0</v>
      </c>
      <c r="P489" s="136">
        <v>0</v>
      </c>
      <c r="Q489" s="136">
        <v>0</v>
      </c>
    </row>
    <row r="490" spans="1:17" x14ac:dyDescent="0.25">
      <c r="A490" s="134" t="s">
        <v>3738</v>
      </c>
      <c r="B490" s="134" t="s">
        <v>3744</v>
      </c>
      <c r="C490" s="134" t="s">
        <v>1661</v>
      </c>
      <c r="D490" s="136">
        <v>3521</v>
      </c>
      <c r="E490" s="136">
        <v>3521</v>
      </c>
      <c r="F490" s="136">
        <v>3521</v>
      </c>
      <c r="G490" s="136">
        <v>3521</v>
      </c>
      <c r="H490" s="136">
        <v>3521</v>
      </c>
      <c r="I490" s="136">
        <v>3521</v>
      </c>
      <c r="J490" s="136">
        <v>3521</v>
      </c>
      <c r="K490" s="136">
        <v>3521</v>
      </c>
      <c r="L490" s="136">
        <v>3521</v>
      </c>
      <c r="M490" s="136">
        <v>3521</v>
      </c>
      <c r="N490" s="136">
        <v>3521</v>
      </c>
      <c r="O490" s="136">
        <v>3521</v>
      </c>
      <c r="P490" s="136">
        <v>3521</v>
      </c>
      <c r="Q490" s="136">
        <v>3521061</v>
      </c>
    </row>
    <row r="491" spans="1:17" x14ac:dyDescent="0.25">
      <c r="A491" s="134" t="s">
        <v>3738</v>
      </c>
      <c r="B491" s="134" t="s">
        <v>3745</v>
      </c>
      <c r="C491" s="134" t="s">
        <v>1661</v>
      </c>
      <c r="D491" s="136">
        <v>0</v>
      </c>
      <c r="E491" s="136">
        <v>0</v>
      </c>
      <c r="F491" s="136">
        <v>0</v>
      </c>
      <c r="G491" s="136">
        <v>0</v>
      </c>
      <c r="H491" s="136">
        <v>0</v>
      </c>
      <c r="I491" s="136">
        <v>0</v>
      </c>
      <c r="J491" s="136">
        <v>0</v>
      </c>
      <c r="K491" s="136">
        <v>0</v>
      </c>
      <c r="L491" s="136">
        <v>0</v>
      </c>
      <c r="M491" s="136">
        <v>0</v>
      </c>
      <c r="N491" s="136">
        <v>0</v>
      </c>
      <c r="O491" s="136">
        <v>0</v>
      </c>
      <c r="P491" s="136">
        <v>0</v>
      </c>
      <c r="Q491" s="136">
        <v>0</v>
      </c>
    </row>
    <row r="492" spans="1:17" x14ac:dyDescent="0.25">
      <c r="A492" s="134" t="s">
        <v>3738</v>
      </c>
      <c r="B492" s="134" t="s">
        <v>3746</v>
      </c>
      <c r="C492" s="134" t="s">
        <v>1661</v>
      </c>
      <c r="D492" s="136">
        <v>297</v>
      </c>
      <c r="E492" s="136">
        <v>297</v>
      </c>
      <c r="F492" s="136">
        <v>297</v>
      </c>
      <c r="G492" s="136">
        <v>297</v>
      </c>
      <c r="H492" s="136">
        <v>297</v>
      </c>
      <c r="I492" s="136">
        <v>297</v>
      </c>
      <c r="J492" s="136">
        <v>297</v>
      </c>
      <c r="K492" s="136">
        <v>297</v>
      </c>
      <c r="L492" s="136">
        <v>297</v>
      </c>
      <c r="M492" s="136">
        <v>297</v>
      </c>
      <c r="N492" s="136">
        <v>297</v>
      </c>
      <c r="O492" s="136">
        <v>297</v>
      </c>
      <c r="P492" s="136">
        <v>297</v>
      </c>
      <c r="Q492" s="136">
        <v>296767</v>
      </c>
    </row>
    <row r="493" spans="1:17" x14ac:dyDescent="0.25">
      <c r="A493" s="134" t="s">
        <v>3738</v>
      </c>
      <c r="B493" s="134" t="s">
        <v>3747</v>
      </c>
      <c r="C493" s="134" t="s">
        <v>1661</v>
      </c>
      <c r="D493" s="136">
        <v>0</v>
      </c>
      <c r="E493" s="136">
        <v>0</v>
      </c>
      <c r="F493" s="136">
        <v>0</v>
      </c>
      <c r="G493" s="136">
        <v>0</v>
      </c>
      <c r="H493" s="136">
        <v>0</v>
      </c>
      <c r="I493" s="136">
        <v>0</v>
      </c>
      <c r="J493" s="136">
        <v>0</v>
      </c>
      <c r="K493" s="136">
        <v>0</v>
      </c>
      <c r="L493" s="136">
        <v>0</v>
      </c>
      <c r="M493" s="136">
        <v>0</v>
      </c>
      <c r="N493" s="136">
        <v>0</v>
      </c>
      <c r="O493" s="136">
        <v>0</v>
      </c>
      <c r="P493" s="136">
        <v>0</v>
      </c>
      <c r="Q493" s="136">
        <v>0</v>
      </c>
    </row>
    <row r="494" spans="1:17" x14ac:dyDescent="0.25">
      <c r="A494" s="134" t="s">
        <v>3738</v>
      </c>
      <c r="B494" s="134" t="s">
        <v>3748</v>
      </c>
      <c r="C494" s="134" t="s">
        <v>1661</v>
      </c>
      <c r="D494" s="136">
        <v>2852</v>
      </c>
      <c r="E494" s="136">
        <v>2852</v>
      </c>
      <c r="F494" s="136">
        <v>2852</v>
      </c>
      <c r="G494" s="136">
        <v>2852</v>
      </c>
      <c r="H494" s="136">
        <v>2852</v>
      </c>
      <c r="I494" s="136">
        <v>2852</v>
      </c>
      <c r="J494" s="136">
        <v>2852</v>
      </c>
      <c r="K494" s="136">
        <v>2852</v>
      </c>
      <c r="L494" s="136">
        <v>2852</v>
      </c>
      <c r="M494" s="136">
        <v>2852</v>
      </c>
      <c r="N494" s="136">
        <v>2852</v>
      </c>
      <c r="O494" s="136">
        <v>2852</v>
      </c>
      <c r="P494" s="136">
        <v>2852</v>
      </c>
      <c r="Q494" s="136">
        <v>2851683</v>
      </c>
    </row>
    <row r="495" spans="1:17" x14ac:dyDescent="0.25">
      <c r="A495" s="134" t="s">
        <v>3738</v>
      </c>
      <c r="B495" s="134" t="s">
        <v>3749</v>
      </c>
      <c r="C495" s="134" t="s">
        <v>1661</v>
      </c>
      <c r="D495" s="136">
        <v>0</v>
      </c>
      <c r="E495" s="136">
        <v>0</v>
      </c>
      <c r="F495" s="136">
        <v>0</v>
      </c>
      <c r="G495" s="136">
        <v>0</v>
      </c>
      <c r="H495" s="136">
        <v>0</v>
      </c>
      <c r="I495" s="136">
        <v>0</v>
      </c>
      <c r="J495" s="136">
        <v>0</v>
      </c>
      <c r="K495" s="136">
        <v>0</v>
      </c>
      <c r="L495" s="136">
        <v>0</v>
      </c>
      <c r="M495" s="136">
        <v>0</v>
      </c>
      <c r="N495" s="136">
        <v>0</v>
      </c>
      <c r="O495" s="136">
        <v>0</v>
      </c>
      <c r="P495" s="136">
        <v>0</v>
      </c>
      <c r="Q495" s="136">
        <v>0</v>
      </c>
    </row>
    <row r="496" spans="1:17" x14ac:dyDescent="0.25">
      <c r="A496" s="134" t="s">
        <v>3738</v>
      </c>
      <c r="B496" s="134" t="s">
        <v>3750</v>
      </c>
      <c r="C496" s="134" t="s">
        <v>1661</v>
      </c>
      <c r="D496" s="136">
        <v>2060</v>
      </c>
      <c r="E496" s="136">
        <v>2060</v>
      </c>
      <c r="F496" s="136">
        <v>2060</v>
      </c>
      <c r="G496" s="136">
        <v>2060</v>
      </c>
      <c r="H496" s="136">
        <v>2060</v>
      </c>
      <c r="I496" s="136">
        <v>2060</v>
      </c>
      <c r="J496" s="136">
        <v>2060</v>
      </c>
      <c r="K496" s="136">
        <v>2060</v>
      </c>
      <c r="L496" s="136">
        <v>2060</v>
      </c>
      <c r="M496" s="136">
        <v>2060</v>
      </c>
      <c r="N496" s="136">
        <v>2060</v>
      </c>
      <c r="O496" s="136">
        <v>2060</v>
      </c>
      <c r="P496" s="136">
        <v>2060</v>
      </c>
      <c r="Q496" s="136">
        <v>2059820</v>
      </c>
    </row>
    <row r="497" spans="1:17" x14ac:dyDescent="0.25">
      <c r="A497" s="134" t="s">
        <v>3738</v>
      </c>
      <c r="B497" s="134" t="s">
        <v>3751</v>
      </c>
      <c r="C497" s="134" t="s">
        <v>1661</v>
      </c>
      <c r="D497" s="136">
        <v>5128</v>
      </c>
      <c r="E497" s="136">
        <v>5128</v>
      </c>
      <c r="F497" s="136">
        <v>5128</v>
      </c>
      <c r="G497" s="136">
        <v>5128</v>
      </c>
      <c r="H497" s="136">
        <v>5128</v>
      </c>
      <c r="I497" s="136">
        <v>5128</v>
      </c>
      <c r="J497" s="136">
        <v>5128</v>
      </c>
      <c r="K497" s="136">
        <v>5128</v>
      </c>
      <c r="L497" s="136">
        <v>5128</v>
      </c>
      <c r="M497" s="136">
        <v>5128</v>
      </c>
      <c r="N497" s="136">
        <v>5128</v>
      </c>
      <c r="O497" s="136">
        <v>5128</v>
      </c>
      <c r="P497" s="136">
        <v>5304</v>
      </c>
      <c r="Q497" s="136">
        <v>5135406</v>
      </c>
    </row>
    <row r="498" spans="1:17" x14ac:dyDescent="0.25">
      <c r="A498" s="134" t="s">
        <v>3738</v>
      </c>
      <c r="B498" s="134" t="s">
        <v>3752</v>
      </c>
      <c r="C498" s="134" t="s">
        <v>1661</v>
      </c>
      <c r="D498" s="136">
        <v>0</v>
      </c>
      <c r="E498" s="136">
        <v>0</v>
      </c>
      <c r="F498" s="136">
        <v>0</v>
      </c>
      <c r="G498" s="136">
        <v>0</v>
      </c>
      <c r="H498" s="136">
        <v>0</v>
      </c>
      <c r="I498" s="136">
        <v>0</v>
      </c>
      <c r="J498" s="136">
        <v>0</v>
      </c>
      <c r="K498" s="136">
        <v>0</v>
      </c>
      <c r="L498" s="136">
        <v>0</v>
      </c>
      <c r="M498" s="136">
        <v>0</v>
      </c>
      <c r="N498" s="136">
        <v>0</v>
      </c>
      <c r="O498" s="136">
        <v>0</v>
      </c>
      <c r="P498" s="136">
        <v>0</v>
      </c>
      <c r="Q498" s="136">
        <v>0</v>
      </c>
    </row>
    <row r="499" spans="1:17" x14ac:dyDescent="0.25">
      <c r="A499" s="134" t="s">
        <v>3738</v>
      </c>
      <c r="B499" s="134" t="s">
        <v>3753</v>
      </c>
      <c r="C499" s="134" t="s">
        <v>1661</v>
      </c>
      <c r="D499" s="136">
        <v>0</v>
      </c>
      <c r="E499" s="136">
        <v>0</v>
      </c>
      <c r="F499" s="136">
        <v>0</v>
      </c>
      <c r="G499" s="136">
        <v>0</v>
      </c>
      <c r="H499" s="136">
        <v>0</v>
      </c>
      <c r="I499" s="136">
        <v>0</v>
      </c>
      <c r="J499" s="136">
        <v>0</v>
      </c>
      <c r="K499" s="136">
        <v>0</v>
      </c>
      <c r="L499" s="136">
        <v>0</v>
      </c>
      <c r="M499" s="136">
        <v>0</v>
      </c>
      <c r="N499" s="136">
        <v>0</v>
      </c>
      <c r="O499" s="136">
        <v>0</v>
      </c>
      <c r="P499" s="136">
        <v>0</v>
      </c>
      <c r="Q499" s="136">
        <v>0</v>
      </c>
    </row>
    <row r="500" spans="1:17" x14ac:dyDescent="0.25">
      <c r="A500" s="134" t="s">
        <v>3738</v>
      </c>
      <c r="B500" s="134" t="s">
        <v>3754</v>
      </c>
      <c r="C500" s="134" t="s">
        <v>1661</v>
      </c>
      <c r="D500" s="136">
        <v>0</v>
      </c>
      <c r="E500" s="136">
        <v>0</v>
      </c>
      <c r="F500" s="136">
        <v>0</v>
      </c>
      <c r="G500" s="136">
        <v>0</v>
      </c>
      <c r="H500" s="136">
        <v>0</v>
      </c>
      <c r="I500" s="136">
        <v>0</v>
      </c>
      <c r="J500" s="136">
        <v>0</v>
      </c>
      <c r="K500" s="136">
        <v>0</v>
      </c>
      <c r="L500" s="136">
        <v>0</v>
      </c>
      <c r="M500" s="136">
        <v>0</v>
      </c>
      <c r="N500" s="136">
        <v>0</v>
      </c>
      <c r="O500" s="136">
        <v>0</v>
      </c>
      <c r="P500" s="136">
        <v>0</v>
      </c>
      <c r="Q500" s="136">
        <v>0</v>
      </c>
    </row>
    <row r="501" spans="1:17" x14ac:dyDescent="0.25">
      <c r="A501" s="134" t="s">
        <v>3738</v>
      </c>
      <c r="B501" s="134" t="s">
        <v>3755</v>
      </c>
      <c r="C501" s="134" t="s">
        <v>1661</v>
      </c>
      <c r="D501" s="136">
        <v>0</v>
      </c>
      <c r="E501" s="136">
        <v>0</v>
      </c>
      <c r="F501" s="136">
        <v>0</v>
      </c>
      <c r="G501" s="136">
        <v>0</v>
      </c>
      <c r="H501" s="136">
        <v>0</v>
      </c>
      <c r="I501" s="136">
        <v>0</v>
      </c>
      <c r="J501" s="136">
        <v>0</v>
      </c>
      <c r="K501" s="136">
        <v>0</v>
      </c>
      <c r="L501" s="136">
        <v>0</v>
      </c>
      <c r="M501" s="136">
        <v>0</v>
      </c>
      <c r="N501" s="136">
        <v>0</v>
      </c>
      <c r="O501" s="136">
        <v>0</v>
      </c>
      <c r="P501" s="136">
        <v>0</v>
      </c>
      <c r="Q501" s="136">
        <v>0</v>
      </c>
    </row>
    <row r="502" spans="1:17" x14ac:dyDescent="0.25">
      <c r="A502" s="134" t="s">
        <v>3738</v>
      </c>
      <c r="B502" s="134" t="s">
        <v>3756</v>
      </c>
      <c r="C502" s="134" t="s">
        <v>1661</v>
      </c>
      <c r="D502" s="136">
        <v>9468</v>
      </c>
      <c r="E502" s="136">
        <v>9468</v>
      </c>
      <c r="F502" s="136">
        <v>9468</v>
      </c>
      <c r="G502" s="136">
        <v>9468</v>
      </c>
      <c r="H502" s="136">
        <v>9468</v>
      </c>
      <c r="I502" s="136">
        <v>9468</v>
      </c>
      <c r="J502" s="136">
        <v>9468</v>
      </c>
      <c r="K502" s="136">
        <v>9468</v>
      </c>
      <c r="L502" s="136">
        <v>9468</v>
      </c>
      <c r="M502" s="136">
        <v>9468</v>
      </c>
      <c r="N502" s="136">
        <v>9468</v>
      </c>
      <c r="O502" s="136">
        <v>9468</v>
      </c>
      <c r="P502" s="136">
        <v>9468</v>
      </c>
      <c r="Q502" s="136">
        <v>9468135</v>
      </c>
    </row>
    <row r="503" spans="1:17" x14ac:dyDescent="0.25">
      <c r="A503" s="134" t="s">
        <v>3738</v>
      </c>
      <c r="B503" s="134" t="s">
        <v>3757</v>
      </c>
      <c r="C503" s="134" t="s">
        <v>1661</v>
      </c>
      <c r="D503" s="136">
        <v>0</v>
      </c>
      <c r="E503" s="136">
        <v>0</v>
      </c>
      <c r="F503" s="136">
        <v>0</v>
      </c>
      <c r="G503" s="136">
        <v>0</v>
      </c>
      <c r="H503" s="136">
        <v>0</v>
      </c>
      <c r="I503" s="136">
        <v>0</v>
      </c>
      <c r="J503" s="136">
        <v>0</v>
      </c>
      <c r="K503" s="136">
        <v>0</v>
      </c>
      <c r="L503" s="136">
        <v>0</v>
      </c>
      <c r="M503" s="136">
        <v>0</v>
      </c>
      <c r="N503" s="136">
        <v>0</v>
      </c>
      <c r="O503" s="136">
        <v>0</v>
      </c>
      <c r="P503" s="136">
        <v>0</v>
      </c>
      <c r="Q503" s="136">
        <v>0</v>
      </c>
    </row>
    <row r="504" spans="1:17" x14ac:dyDescent="0.25">
      <c r="A504" s="134" t="s">
        <v>3738</v>
      </c>
      <c r="B504" s="134" t="s">
        <v>3758</v>
      </c>
      <c r="C504" s="134" t="s">
        <v>1661</v>
      </c>
      <c r="D504" s="136">
        <v>0</v>
      </c>
      <c r="E504" s="136">
        <v>0</v>
      </c>
      <c r="F504" s="136">
        <v>0</v>
      </c>
      <c r="G504" s="136">
        <v>0</v>
      </c>
      <c r="H504" s="136">
        <v>0</v>
      </c>
      <c r="I504" s="136">
        <v>198</v>
      </c>
      <c r="J504" s="136">
        <v>198</v>
      </c>
      <c r="K504" s="136">
        <v>293</v>
      </c>
      <c r="L504" s="136">
        <v>293</v>
      </c>
      <c r="M504" s="136">
        <v>293</v>
      </c>
      <c r="N504" s="136">
        <v>293</v>
      </c>
      <c r="O504" s="136">
        <v>293</v>
      </c>
      <c r="P504" s="136">
        <v>293</v>
      </c>
      <c r="Q504" s="136">
        <v>167316</v>
      </c>
    </row>
    <row r="505" spans="1:17" x14ac:dyDescent="0.25">
      <c r="A505" s="134" t="s">
        <v>3738</v>
      </c>
      <c r="B505" s="134" t="s">
        <v>3759</v>
      </c>
      <c r="C505" s="134" t="s">
        <v>1661</v>
      </c>
      <c r="D505" s="136">
        <v>2824</v>
      </c>
      <c r="E505" s="136">
        <v>2824</v>
      </c>
      <c r="F505" s="136">
        <v>2824</v>
      </c>
      <c r="G505" s="136">
        <v>2824</v>
      </c>
      <c r="H505" s="136">
        <v>2824</v>
      </c>
      <c r="I505" s="136">
        <v>2824</v>
      </c>
      <c r="J505" s="136">
        <v>2824</v>
      </c>
      <c r="K505" s="136">
        <v>2824</v>
      </c>
      <c r="L505" s="136">
        <v>2824</v>
      </c>
      <c r="M505" s="136">
        <v>2824</v>
      </c>
      <c r="N505" s="136">
        <v>2824</v>
      </c>
      <c r="O505" s="136">
        <v>2824</v>
      </c>
      <c r="P505" s="136">
        <v>2824</v>
      </c>
      <c r="Q505" s="136">
        <v>2823972</v>
      </c>
    </row>
    <row r="506" spans="1:17" x14ac:dyDescent="0.25">
      <c r="A506" s="134" t="s">
        <v>3738</v>
      </c>
      <c r="B506" s="134" t="s">
        <v>3760</v>
      </c>
      <c r="C506" s="134" t="s">
        <v>1661</v>
      </c>
      <c r="D506" s="136">
        <v>0</v>
      </c>
      <c r="E506" s="136">
        <v>0</v>
      </c>
      <c r="F506" s="136">
        <v>0</v>
      </c>
      <c r="G506" s="136">
        <v>0</v>
      </c>
      <c r="H506" s="136">
        <v>0</v>
      </c>
      <c r="I506" s="136">
        <v>0</v>
      </c>
      <c r="J506" s="136">
        <v>0</v>
      </c>
      <c r="K506" s="136">
        <v>0</v>
      </c>
      <c r="L506" s="136">
        <v>0</v>
      </c>
      <c r="M506" s="136">
        <v>0</v>
      </c>
      <c r="N506" s="136">
        <v>0</v>
      </c>
      <c r="O506" s="136">
        <v>0</v>
      </c>
      <c r="P506" s="136">
        <v>0</v>
      </c>
      <c r="Q506" s="136">
        <v>0</v>
      </c>
    </row>
    <row r="507" spans="1:17" x14ac:dyDescent="0.25">
      <c r="A507" s="134" t="s">
        <v>3738</v>
      </c>
      <c r="B507" s="134" t="s">
        <v>3761</v>
      </c>
      <c r="C507" s="134" t="s">
        <v>1661</v>
      </c>
      <c r="D507" s="136">
        <v>0</v>
      </c>
      <c r="E507" s="136">
        <v>0</v>
      </c>
      <c r="F507" s="136">
        <v>0</v>
      </c>
      <c r="G507" s="136">
        <v>0</v>
      </c>
      <c r="H507" s="136">
        <v>0</v>
      </c>
      <c r="I507" s="136">
        <v>0</v>
      </c>
      <c r="J507" s="136">
        <v>0</v>
      </c>
      <c r="K507" s="136">
        <v>0</v>
      </c>
      <c r="L507" s="136">
        <v>0</v>
      </c>
      <c r="M507" s="136">
        <v>0</v>
      </c>
      <c r="N507" s="136">
        <v>0</v>
      </c>
      <c r="O507" s="136">
        <v>0</v>
      </c>
      <c r="P507" s="136">
        <v>0</v>
      </c>
      <c r="Q507" s="136">
        <v>0</v>
      </c>
    </row>
    <row r="508" spans="1:17" x14ac:dyDescent="0.25">
      <c r="A508" s="134" t="s">
        <v>3738</v>
      </c>
      <c r="B508" s="134" t="s">
        <v>3762</v>
      </c>
      <c r="C508" s="134" t="s">
        <v>1661</v>
      </c>
      <c r="D508" s="136">
        <v>293</v>
      </c>
      <c r="E508" s="136">
        <v>293</v>
      </c>
      <c r="F508" s="136">
        <v>293</v>
      </c>
      <c r="G508" s="136">
        <v>293</v>
      </c>
      <c r="H508" s="136">
        <v>293</v>
      </c>
      <c r="I508" s="136">
        <v>293</v>
      </c>
      <c r="J508" s="136">
        <v>293</v>
      </c>
      <c r="K508" s="136">
        <v>293</v>
      </c>
      <c r="L508" s="136">
        <v>293</v>
      </c>
      <c r="M508" s="136">
        <v>293</v>
      </c>
      <c r="N508" s="136">
        <v>362</v>
      </c>
      <c r="O508" s="136">
        <v>362</v>
      </c>
      <c r="P508" s="136">
        <v>362</v>
      </c>
      <c r="Q508" s="136">
        <v>307690</v>
      </c>
    </row>
    <row r="509" spans="1:17" x14ac:dyDescent="0.25">
      <c r="A509" s="134" t="s">
        <v>3738</v>
      </c>
      <c r="B509" s="134" t="s">
        <v>3763</v>
      </c>
      <c r="C509" s="134" t="s">
        <v>1661</v>
      </c>
      <c r="D509" s="136">
        <v>4082</v>
      </c>
      <c r="E509" s="136">
        <v>4082</v>
      </c>
      <c r="F509" s="136">
        <v>4082</v>
      </c>
      <c r="G509" s="136">
        <v>4082</v>
      </c>
      <c r="H509" s="136">
        <v>4082</v>
      </c>
      <c r="I509" s="136">
        <v>4082</v>
      </c>
      <c r="J509" s="136">
        <v>4082</v>
      </c>
      <c r="K509" s="136">
        <v>4082</v>
      </c>
      <c r="L509" s="136">
        <v>4082</v>
      </c>
      <c r="M509" s="136">
        <v>4082</v>
      </c>
      <c r="N509" s="136">
        <v>4082</v>
      </c>
      <c r="O509" s="136">
        <v>4082</v>
      </c>
      <c r="P509" s="136">
        <v>4082</v>
      </c>
      <c r="Q509" s="136">
        <v>4082462</v>
      </c>
    </row>
    <row r="510" spans="1:17" x14ac:dyDescent="0.25">
      <c r="A510" s="134" t="s">
        <v>3738</v>
      </c>
      <c r="B510" s="134" t="s">
        <v>3764</v>
      </c>
      <c r="C510" s="134" t="s">
        <v>1661</v>
      </c>
      <c r="D510" s="136">
        <v>0</v>
      </c>
      <c r="E510" s="136">
        <v>0</v>
      </c>
      <c r="F510" s="136">
        <v>0</v>
      </c>
      <c r="G510" s="136">
        <v>0</v>
      </c>
      <c r="H510" s="136">
        <v>0</v>
      </c>
      <c r="I510" s="136">
        <v>0</v>
      </c>
      <c r="J510" s="136">
        <v>0</v>
      </c>
      <c r="K510" s="136">
        <v>0</v>
      </c>
      <c r="L510" s="136">
        <v>0</v>
      </c>
      <c r="M510" s="136">
        <v>0</v>
      </c>
      <c r="N510" s="136">
        <v>0</v>
      </c>
      <c r="O510" s="136">
        <v>0</v>
      </c>
      <c r="P510" s="136">
        <v>0</v>
      </c>
      <c r="Q510" s="136">
        <v>0</v>
      </c>
    </row>
    <row r="511" spans="1:17" x14ac:dyDescent="0.25">
      <c r="A511" s="134" t="s">
        <v>3738</v>
      </c>
      <c r="B511" s="134" t="s">
        <v>3765</v>
      </c>
      <c r="C511" s="134" t="s">
        <v>1661</v>
      </c>
      <c r="D511" s="136">
        <v>0</v>
      </c>
      <c r="E511" s="136">
        <v>0</v>
      </c>
      <c r="F511" s="136">
        <v>0</v>
      </c>
      <c r="G511" s="136">
        <v>0</v>
      </c>
      <c r="H511" s="136">
        <v>0</v>
      </c>
      <c r="I511" s="136">
        <v>0</v>
      </c>
      <c r="J511" s="136">
        <v>0</v>
      </c>
      <c r="K511" s="136">
        <v>0</v>
      </c>
      <c r="L511" s="136">
        <v>0</v>
      </c>
      <c r="M511" s="136">
        <v>0</v>
      </c>
      <c r="N511" s="136">
        <v>0</v>
      </c>
      <c r="O511" s="136">
        <v>0</v>
      </c>
      <c r="P511" s="136">
        <v>0</v>
      </c>
      <c r="Q511" s="136">
        <v>0</v>
      </c>
    </row>
    <row r="512" spans="1:17" x14ac:dyDescent="0.25">
      <c r="A512" s="134" t="s">
        <v>3738</v>
      </c>
      <c r="B512" s="134" t="s">
        <v>3766</v>
      </c>
      <c r="C512" s="134" t="s">
        <v>1661</v>
      </c>
      <c r="D512" s="136">
        <v>0</v>
      </c>
      <c r="E512" s="136">
        <v>0</v>
      </c>
      <c r="F512" s="136">
        <v>0</v>
      </c>
      <c r="G512" s="136">
        <v>0</v>
      </c>
      <c r="H512" s="136">
        <v>0</v>
      </c>
      <c r="I512" s="136">
        <v>0</v>
      </c>
      <c r="J512" s="136">
        <v>0</v>
      </c>
      <c r="K512" s="136">
        <v>0</v>
      </c>
      <c r="L512" s="136">
        <v>0</v>
      </c>
      <c r="M512" s="136">
        <v>0</v>
      </c>
      <c r="N512" s="136">
        <v>0</v>
      </c>
      <c r="O512" s="136">
        <v>0</v>
      </c>
      <c r="P512" s="136">
        <v>0</v>
      </c>
      <c r="Q512" s="136">
        <v>0</v>
      </c>
    </row>
    <row r="513" spans="1:17" x14ac:dyDescent="0.25">
      <c r="A513" s="134" t="s">
        <v>3738</v>
      </c>
      <c r="B513" s="134" t="s">
        <v>3767</v>
      </c>
      <c r="C513" s="134" t="s">
        <v>1661</v>
      </c>
      <c r="D513" s="136">
        <v>202</v>
      </c>
      <c r="E513" s="136">
        <v>202</v>
      </c>
      <c r="F513" s="136">
        <v>202</v>
      </c>
      <c r="G513" s="136">
        <v>202</v>
      </c>
      <c r="H513" s="136">
        <v>202</v>
      </c>
      <c r="I513" s="136">
        <v>202</v>
      </c>
      <c r="J513" s="136">
        <v>202</v>
      </c>
      <c r="K513" s="136">
        <v>202</v>
      </c>
      <c r="L513" s="136">
        <v>202</v>
      </c>
      <c r="M513" s="136">
        <v>202</v>
      </c>
      <c r="N513" s="136">
        <v>202</v>
      </c>
      <c r="O513" s="136">
        <v>202</v>
      </c>
      <c r="P513" s="136">
        <v>202</v>
      </c>
      <c r="Q513" s="136">
        <v>201938</v>
      </c>
    </row>
    <row r="514" spans="1:17" x14ac:dyDescent="0.25">
      <c r="A514" s="134" t="s">
        <v>3738</v>
      </c>
      <c r="B514" s="134" t="s">
        <v>3768</v>
      </c>
      <c r="C514" s="134" t="s">
        <v>1661</v>
      </c>
      <c r="D514" s="136">
        <v>0</v>
      </c>
      <c r="E514" s="136">
        <v>0</v>
      </c>
      <c r="F514" s="136">
        <v>0</v>
      </c>
      <c r="G514" s="136">
        <v>0</v>
      </c>
      <c r="H514" s="136">
        <v>0</v>
      </c>
      <c r="I514" s="136">
        <v>0</v>
      </c>
      <c r="J514" s="136">
        <v>0</v>
      </c>
      <c r="K514" s="136">
        <v>0</v>
      </c>
      <c r="L514" s="136">
        <v>0</v>
      </c>
      <c r="M514" s="136">
        <v>0</v>
      </c>
      <c r="N514" s="136">
        <v>0</v>
      </c>
      <c r="O514" s="136">
        <v>0</v>
      </c>
      <c r="P514" s="136">
        <v>0</v>
      </c>
      <c r="Q514" s="136">
        <v>0</v>
      </c>
    </row>
    <row r="515" spans="1:17" x14ac:dyDescent="0.25">
      <c r="A515" s="134" t="s">
        <v>3738</v>
      </c>
      <c r="B515" s="134" t="s">
        <v>3769</v>
      </c>
      <c r="C515" s="134" t="s">
        <v>1661</v>
      </c>
      <c r="D515" s="136">
        <v>0</v>
      </c>
      <c r="E515" s="136">
        <v>0</v>
      </c>
      <c r="F515" s="136">
        <v>0</v>
      </c>
      <c r="G515" s="136">
        <v>0</v>
      </c>
      <c r="H515" s="136">
        <v>0</v>
      </c>
      <c r="I515" s="136">
        <v>0</v>
      </c>
      <c r="J515" s="136">
        <v>0</v>
      </c>
      <c r="K515" s="136">
        <v>0</v>
      </c>
      <c r="L515" s="136">
        <v>0</v>
      </c>
      <c r="M515" s="136">
        <v>0</v>
      </c>
      <c r="N515" s="136">
        <v>0</v>
      </c>
      <c r="O515" s="136">
        <v>0</v>
      </c>
      <c r="P515" s="136">
        <v>0</v>
      </c>
      <c r="Q515" s="136">
        <v>0</v>
      </c>
    </row>
    <row r="516" spans="1:17" x14ac:dyDescent="0.25">
      <c r="A516" s="134" t="s">
        <v>3738</v>
      </c>
      <c r="B516" s="134" t="s">
        <v>3770</v>
      </c>
      <c r="C516" s="134" t="s">
        <v>1661</v>
      </c>
      <c r="D516" s="136">
        <v>13605</v>
      </c>
      <c r="E516" s="136">
        <v>13851</v>
      </c>
      <c r="F516" s="136">
        <v>13851</v>
      </c>
      <c r="G516" s="136">
        <v>13788</v>
      </c>
      <c r="H516" s="136">
        <v>13794</v>
      </c>
      <c r="I516" s="136">
        <v>13724</v>
      </c>
      <c r="J516" s="136">
        <v>13722</v>
      </c>
      <c r="K516" s="136">
        <v>13724</v>
      </c>
      <c r="L516" s="136">
        <v>13720</v>
      </c>
      <c r="M516" s="136">
        <v>13723</v>
      </c>
      <c r="N516" s="136">
        <v>13723</v>
      </c>
      <c r="O516" s="136">
        <v>13721</v>
      </c>
      <c r="P516" s="136">
        <v>13716</v>
      </c>
      <c r="Q516" s="136">
        <v>13750201</v>
      </c>
    </row>
    <row r="517" spans="1:17" x14ac:dyDescent="0.25">
      <c r="A517" s="134" t="s">
        <v>3738</v>
      </c>
      <c r="B517" s="134" t="s">
        <v>3771</v>
      </c>
      <c r="C517" s="134" t="s">
        <v>1661</v>
      </c>
      <c r="D517" s="136">
        <v>68475</v>
      </c>
      <c r="E517" s="136">
        <v>68475</v>
      </c>
      <c r="F517" s="136">
        <v>68475</v>
      </c>
      <c r="G517" s="136">
        <v>68475</v>
      </c>
      <c r="H517" s="136">
        <v>68475</v>
      </c>
      <c r="I517" s="136">
        <v>68473</v>
      </c>
      <c r="J517" s="136">
        <v>68472</v>
      </c>
      <c r="K517" s="136">
        <v>68472</v>
      </c>
      <c r="L517" s="136">
        <v>68485</v>
      </c>
      <c r="M517" s="136">
        <v>68469</v>
      </c>
      <c r="N517" s="136">
        <v>68469</v>
      </c>
      <c r="O517" s="136">
        <v>68772</v>
      </c>
      <c r="P517" s="136">
        <v>68774</v>
      </c>
      <c r="Q517" s="136">
        <v>68511497</v>
      </c>
    </row>
    <row r="518" spans="1:17" x14ac:dyDescent="0.25">
      <c r="A518" s="134" t="s">
        <v>3738</v>
      </c>
      <c r="B518" s="134" t="s">
        <v>3772</v>
      </c>
      <c r="C518" s="134" t="s">
        <v>1661</v>
      </c>
      <c r="D518" s="136">
        <v>0</v>
      </c>
      <c r="E518" s="136">
        <v>0</v>
      </c>
      <c r="F518" s="136">
        <v>0</v>
      </c>
      <c r="G518" s="136">
        <v>0</v>
      </c>
      <c r="H518" s="136">
        <v>0</v>
      </c>
      <c r="I518" s="136">
        <v>0</v>
      </c>
      <c r="J518" s="136">
        <v>0</v>
      </c>
      <c r="K518" s="136">
        <v>0</v>
      </c>
      <c r="L518" s="136">
        <v>0</v>
      </c>
      <c r="M518" s="136">
        <v>0</v>
      </c>
      <c r="N518" s="136">
        <v>0</v>
      </c>
      <c r="O518" s="136">
        <v>0</v>
      </c>
      <c r="P518" s="136">
        <v>0</v>
      </c>
      <c r="Q518" s="136">
        <v>0</v>
      </c>
    </row>
    <row r="519" spans="1:17" x14ac:dyDescent="0.25">
      <c r="A519" s="134" t="s">
        <v>3738</v>
      </c>
      <c r="B519" s="134" t="s">
        <v>3773</v>
      </c>
      <c r="C519" s="134" t="s">
        <v>1661</v>
      </c>
      <c r="D519" s="136">
        <v>9214</v>
      </c>
      <c r="E519" s="136">
        <v>9214</v>
      </c>
      <c r="F519" s="136">
        <v>9214</v>
      </c>
      <c r="G519" s="136">
        <v>9214</v>
      </c>
      <c r="H519" s="136">
        <v>9214</v>
      </c>
      <c r="I519" s="136">
        <v>9214</v>
      </c>
      <c r="J519" s="136">
        <v>9214</v>
      </c>
      <c r="K519" s="136">
        <v>9214</v>
      </c>
      <c r="L519" s="136">
        <v>9214</v>
      </c>
      <c r="M519" s="136">
        <v>9214</v>
      </c>
      <c r="N519" s="136">
        <v>9214</v>
      </c>
      <c r="O519" s="136">
        <v>9214</v>
      </c>
      <c r="P519" s="136">
        <v>9214</v>
      </c>
      <c r="Q519" s="136">
        <v>9214314</v>
      </c>
    </row>
    <row r="520" spans="1:17" x14ac:dyDescent="0.25">
      <c r="A520" s="134" t="s">
        <v>3738</v>
      </c>
      <c r="B520" s="134" t="s">
        <v>3774</v>
      </c>
      <c r="C520" s="134" t="s">
        <v>1661</v>
      </c>
      <c r="D520" s="136">
        <v>26651</v>
      </c>
      <c r="E520" s="136">
        <v>26664</v>
      </c>
      <c r="F520" s="136">
        <v>26654</v>
      </c>
      <c r="G520" s="136">
        <v>26643</v>
      </c>
      <c r="H520" s="136">
        <v>26658</v>
      </c>
      <c r="I520" s="136">
        <v>26638</v>
      </c>
      <c r="J520" s="136">
        <v>26636</v>
      </c>
      <c r="K520" s="136">
        <v>26660</v>
      </c>
      <c r="L520" s="136">
        <v>26636</v>
      </c>
      <c r="M520" s="136">
        <v>26636</v>
      </c>
      <c r="N520" s="136">
        <v>26636</v>
      </c>
      <c r="O520" s="136">
        <v>26632</v>
      </c>
      <c r="P520" s="136">
        <v>26633</v>
      </c>
      <c r="Q520" s="136">
        <v>26644643</v>
      </c>
    </row>
    <row r="521" spans="1:17" x14ac:dyDescent="0.25">
      <c r="A521" s="134" t="s">
        <v>3738</v>
      </c>
      <c r="B521" s="134" t="s">
        <v>3775</v>
      </c>
      <c r="C521" s="134" t="s">
        <v>1661</v>
      </c>
      <c r="D521" s="136">
        <v>0</v>
      </c>
      <c r="E521" s="136">
        <v>0</v>
      </c>
      <c r="F521" s="136">
        <v>0</v>
      </c>
      <c r="G521" s="136">
        <v>0</v>
      </c>
      <c r="H521" s="136">
        <v>0</v>
      </c>
      <c r="I521" s="136">
        <v>0</v>
      </c>
      <c r="J521" s="136">
        <v>0</v>
      </c>
      <c r="K521" s="136">
        <v>0</v>
      </c>
      <c r="L521" s="136">
        <v>0</v>
      </c>
      <c r="M521" s="136">
        <v>0</v>
      </c>
      <c r="N521" s="136">
        <v>0</v>
      </c>
      <c r="O521" s="136">
        <v>0</v>
      </c>
      <c r="P521" s="136">
        <v>0</v>
      </c>
      <c r="Q521" s="136">
        <v>0</v>
      </c>
    </row>
    <row r="522" spans="1:17" x14ac:dyDescent="0.25">
      <c r="A522" s="134" t="s">
        <v>3738</v>
      </c>
      <c r="B522" s="134" t="s">
        <v>3776</v>
      </c>
      <c r="C522" s="134" t="s">
        <v>1661</v>
      </c>
      <c r="D522" s="136">
        <v>1081</v>
      </c>
      <c r="E522" s="136">
        <v>1081</v>
      </c>
      <c r="F522" s="136">
        <v>1081</v>
      </c>
      <c r="G522" s="136">
        <v>1081</v>
      </c>
      <c r="H522" s="136">
        <v>1081</v>
      </c>
      <c r="I522" s="136">
        <v>1081</v>
      </c>
      <c r="J522" s="136">
        <v>1081</v>
      </c>
      <c r="K522" s="136">
        <v>1081</v>
      </c>
      <c r="L522" s="136">
        <v>1081</v>
      </c>
      <c r="M522" s="136">
        <v>1081</v>
      </c>
      <c r="N522" s="136">
        <v>1081</v>
      </c>
      <c r="O522" s="136">
        <v>1081</v>
      </c>
      <c r="P522" s="136">
        <v>1081</v>
      </c>
      <c r="Q522" s="136">
        <v>1081259</v>
      </c>
    </row>
    <row r="523" spans="1:17" x14ac:dyDescent="0.25">
      <c r="A523" s="134" t="s">
        <v>3738</v>
      </c>
      <c r="B523" s="134" t="s">
        <v>3777</v>
      </c>
      <c r="C523" s="134" t="s">
        <v>1661</v>
      </c>
      <c r="D523" s="136">
        <v>0</v>
      </c>
      <c r="E523" s="136">
        <v>0</v>
      </c>
      <c r="F523" s="136">
        <v>0</v>
      </c>
      <c r="G523" s="136">
        <v>0</v>
      </c>
      <c r="H523" s="136">
        <v>0</v>
      </c>
      <c r="I523" s="136">
        <v>0</v>
      </c>
      <c r="J523" s="136">
        <v>0</v>
      </c>
      <c r="K523" s="136">
        <v>0</v>
      </c>
      <c r="L523" s="136">
        <v>0</v>
      </c>
      <c r="M523" s="136">
        <v>0</v>
      </c>
      <c r="N523" s="136">
        <v>0</v>
      </c>
      <c r="O523" s="136">
        <v>0</v>
      </c>
      <c r="P523" s="136">
        <v>0</v>
      </c>
      <c r="Q523" s="136">
        <v>0</v>
      </c>
    </row>
    <row r="524" spans="1:17" x14ac:dyDescent="0.25">
      <c r="A524" s="134" t="s">
        <v>3738</v>
      </c>
      <c r="B524" s="134" t="s">
        <v>3778</v>
      </c>
      <c r="C524" s="134" t="s">
        <v>1661</v>
      </c>
      <c r="D524" s="136">
        <v>0</v>
      </c>
      <c r="E524" s="136">
        <v>0</v>
      </c>
      <c r="F524" s="136">
        <v>0</v>
      </c>
      <c r="G524" s="136">
        <v>0</v>
      </c>
      <c r="H524" s="136">
        <v>0</v>
      </c>
      <c r="I524" s="136">
        <v>0</v>
      </c>
      <c r="J524" s="136">
        <v>0</v>
      </c>
      <c r="K524" s="136">
        <v>0</v>
      </c>
      <c r="L524" s="136">
        <v>0</v>
      </c>
      <c r="M524" s="136">
        <v>0</v>
      </c>
      <c r="N524" s="136">
        <v>0</v>
      </c>
      <c r="O524" s="136">
        <v>0</v>
      </c>
      <c r="P524" s="136">
        <v>0</v>
      </c>
      <c r="Q524" s="136">
        <v>0</v>
      </c>
    </row>
    <row r="525" spans="1:17" x14ac:dyDescent="0.25">
      <c r="A525" s="134" t="s">
        <v>3779</v>
      </c>
      <c r="B525" s="134" t="s">
        <v>3780</v>
      </c>
      <c r="C525" s="134" t="s">
        <v>1661</v>
      </c>
      <c r="D525" s="136">
        <v>0</v>
      </c>
      <c r="E525" s="136">
        <v>0</v>
      </c>
      <c r="F525" s="136">
        <v>0</v>
      </c>
      <c r="G525" s="136">
        <v>0</v>
      </c>
      <c r="H525" s="136">
        <v>0</v>
      </c>
      <c r="I525" s="136">
        <v>0</v>
      </c>
      <c r="J525" s="136">
        <v>0</v>
      </c>
      <c r="K525" s="136">
        <v>0</v>
      </c>
      <c r="L525" s="136">
        <v>0</v>
      </c>
      <c r="M525" s="136">
        <v>0</v>
      </c>
      <c r="N525" s="136">
        <v>0</v>
      </c>
      <c r="O525" s="136">
        <v>0</v>
      </c>
      <c r="P525" s="136">
        <v>0</v>
      </c>
      <c r="Q525" s="136">
        <v>0</v>
      </c>
    </row>
    <row r="526" spans="1:17" x14ac:dyDescent="0.25">
      <c r="A526" s="134" t="s">
        <v>3779</v>
      </c>
      <c r="B526" s="134" t="s">
        <v>3781</v>
      </c>
      <c r="C526" s="134" t="s">
        <v>1661</v>
      </c>
      <c r="D526" s="136">
        <v>793</v>
      </c>
      <c r="E526" s="136">
        <v>793</v>
      </c>
      <c r="F526" s="136">
        <v>793</v>
      </c>
      <c r="G526" s="136">
        <v>793</v>
      </c>
      <c r="H526" s="136">
        <v>793</v>
      </c>
      <c r="I526" s="136">
        <v>793</v>
      </c>
      <c r="J526" s="136">
        <v>793</v>
      </c>
      <c r="K526" s="136">
        <v>793</v>
      </c>
      <c r="L526" s="136">
        <v>793</v>
      </c>
      <c r="M526" s="136">
        <v>793</v>
      </c>
      <c r="N526" s="136">
        <v>793</v>
      </c>
      <c r="O526" s="136">
        <v>793</v>
      </c>
      <c r="P526" s="136">
        <v>793</v>
      </c>
      <c r="Q526" s="136">
        <v>792721</v>
      </c>
    </row>
    <row r="527" spans="1:17" x14ac:dyDescent="0.25">
      <c r="A527" s="134" t="s">
        <v>3779</v>
      </c>
      <c r="B527" s="134" t="s">
        <v>3782</v>
      </c>
      <c r="C527" s="134" t="s">
        <v>1661</v>
      </c>
      <c r="D527" s="136">
        <v>0</v>
      </c>
      <c r="E527" s="136">
        <v>0</v>
      </c>
      <c r="F527" s="136">
        <v>0</v>
      </c>
      <c r="G527" s="136">
        <v>0</v>
      </c>
      <c r="H527" s="136">
        <v>0</v>
      </c>
      <c r="I527" s="136">
        <v>0</v>
      </c>
      <c r="J527" s="136">
        <v>0</v>
      </c>
      <c r="K527" s="136">
        <v>0</v>
      </c>
      <c r="L527" s="136">
        <v>0</v>
      </c>
      <c r="M527" s="136">
        <v>0</v>
      </c>
      <c r="N527" s="136">
        <v>0</v>
      </c>
      <c r="O527" s="136">
        <v>0</v>
      </c>
      <c r="P527" s="136">
        <v>0</v>
      </c>
      <c r="Q527" s="136">
        <v>0</v>
      </c>
    </row>
    <row r="528" spans="1:17" x14ac:dyDescent="0.25">
      <c r="A528" s="134" t="s">
        <v>3779</v>
      </c>
      <c r="B528" s="134" t="s">
        <v>3783</v>
      </c>
      <c r="C528" s="134" t="s">
        <v>1661</v>
      </c>
      <c r="D528" s="136">
        <v>666</v>
      </c>
      <c r="E528" s="136">
        <v>666</v>
      </c>
      <c r="F528" s="136">
        <v>666</v>
      </c>
      <c r="G528" s="136">
        <v>666</v>
      </c>
      <c r="H528" s="136">
        <v>666</v>
      </c>
      <c r="I528" s="136">
        <v>666</v>
      </c>
      <c r="J528" s="136">
        <v>666</v>
      </c>
      <c r="K528" s="136">
        <v>666</v>
      </c>
      <c r="L528" s="136">
        <v>666</v>
      </c>
      <c r="M528" s="136">
        <v>666</v>
      </c>
      <c r="N528" s="136">
        <v>666</v>
      </c>
      <c r="O528" s="136">
        <v>666</v>
      </c>
      <c r="P528" s="136">
        <v>666</v>
      </c>
      <c r="Q528" s="136">
        <v>665876</v>
      </c>
    </row>
    <row r="529" spans="1:17" x14ac:dyDescent="0.25">
      <c r="A529" s="134" t="s">
        <v>3779</v>
      </c>
      <c r="B529" s="134" t="s">
        <v>3784</v>
      </c>
      <c r="C529" s="134" t="s">
        <v>1661</v>
      </c>
      <c r="D529" s="136">
        <v>0</v>
      </c>
      <c r="E529" s="136">
        <v>0</v>
      </c>
      <c r="F529" s="136">
        <v>0</v>
      </c>
      <c r="G529" s="136">
        <v>0</v>
      </c>
      <c r="H529" s="136">
        <v>0</v>
      </c>
      <c r="I529" s="136">
        <v>0</v>
      </c>
      <c r="J529" s="136">
        <v>0</v>
      </c>
      <c r="K529" s="136">
        <v>0</v>
      </c>
      <c r="L529" s="136">
        <v>0</v>
      </c>
      <c r="M529" s="136">
        <v>0</v>
      </c>
      <c r="N529" s="136">
        <v>0</v>
      </c>
      <c r="O529" s="136">
        <v>0</v>
      </c>
      <c r="P529" s="136">
        <v>0</v>
      </c>
      <c r="Q529" s="136">
        <v>0</v>
      </c>
    </row>
    <row r="530" spans="1:17" x14ac:dyDescent="0.25">
      <c r="A530" s="134" t="s">
        <v>3779</v>
      </c>
      <c r="B530" s="134" t="s">
        <v>3785</v>
      </c>
      <c r="C530" s="134" t="s">
        <v>1661</v>
      </c>
      <c r="D530" s="136">
        <v>156</v>
      </c>
      <c r="E530" s="136">
        <v>156</v>
      </c>
      <c r="F530" s="136">
        <v>156</v>
      </c>
      <c r="G530" s="136">
        <v>156</v>
      </c>
      <c r="H530" s="136">
        <v>156</v>
      </c>
      <c r="I530" s="136">
        <v>156</v>
      </c>
      <c r="J530" s="136">
        <v>156</v>
      </c>
      <c r="K530" s="136">
        <v>156</v>
      </c>
      <c r="L530" s="136">
        <v>156</v>
      </c>
      <c r="M530" s="136">
        <v>156</v>
      </c>
      <c r="N530" s="136">
        <v>156</v>
      </c>
      <c r="O530" s="136">
        <v>156</v>
      </c>
      <c r="P530" s="136">
        <v>156</v>
      </c>
      <c r="Q530" s="136">
        <v>156088</v>
      </c>
    </row>
    <row r="531" spans="1:17" x14ac:dyDescent="0.25">
      <c r="A531" s="134" t="s">
        <v>3779</v>
      </c>
      <c r="B531" s="134" t="s">
        <v>3786</v>
      </c>
      <c r="C531" s="134" t="s">
        <v>1661</v>
      </c>
      <c r="D531" s="136">
        <v>0</v>
      </c>
      <c r="E531" s="136">
        <v>0</v>
      </c>
      <c r="F531" s="136">
        <v>0</v>
      </c>
      <c r="G531" s="136">
        <v>0</v>
      </c>
      <c r="H531" s="136">
        <v>0</v>
      </c>
      <c r="I531" s="136">
        <v>0</v>
      </c>
      <c r="J531" s="136">
        <v>0</v>
      </c>
      <c r="K531" s="136">
        <v>0</v>
      </c>
      <c r="L531" s="136">
        <v>0</v>
      </c>
      <c r="M531" s="136">
        <v>0</v>
      </c>
      <c r="N531" s="136">
        <v>0</v>
      </c>
      <c r="O531" s="136">
        <v>0</v>
      </c>
      <c r="P531" s="136">
        <v>0</v>
      </c>
      <c r="Q531" s="136">
        <v>0</v>
      </c>
    </row>
    <row r="532" spans="1:17" x14ac:dyDescent="0.25">
      <c r="A532" s="134" t="s">
        <v>3779</v>
      </c>
      <c r="B532" s="134" t="s">
        <v>3787</v>
      </c>
      <c r="C532" s="134" t="s">
        <v>1661</v>
      </c>
      <c r="D532" s="136">
        <v>186</v>
      </c>
      <c r="E532" s="136">
        <v>186</v>
      </c>
      <c r="F532" s="136">
        <v>186</v>
      </c>
      <c r="G532" s="136">
        <v>186</v>
      </c>
      <c r="H532" s="136">
        <v>186</v>
      </c>
      <c r="I532" s="136">
        <v>186</v>
      </c>
      <c r="J532" s="136">
        <v>186</v>
      </c>
      <c r="K532" s="136">
        <v>186</v>
      </c>
      <c r="L532" s="136">
        <v>186</v>
      </c>
      <c r="M532" s="136">
        <v>186</v>
      </c>
      <c r="N532" s="136">
        <v>186</v>
      </c>
      <c r="O532" s="136">
        <v>186</v>
      </c>
      <c r="P532" s="136">
        <v>186</v>
      </c>
      <c r="Q532" s="136">
        <v>186111</v>
      </c>
    </row>
    <row r="533" spans="1:17" x14ac:dyDescent="0.25">
      <c r="A533" s="134" t="s">
        <v>3779</v>
      </c>
      <c r="B533" s="134" t="s">
        <v>3788</v>
      </c>
      <c r="C533" s="134" t="s">
        <v>1661</v>
      </c>
      <c r="D533" s="136">
        <v>167</v>
      </c>
      <c r="E533" s="136">
        <v>167</v>
      </c>
      <c r="F533" s="136">
        <v>167</v>
      </c>
      <c r="G533" s="136">
        <v>167</v>
      </c>
      <c r="H533" s="136">
        <v>167</v>
      </c>
      <c r="I533" s="136">
        <v>167</v>
      </c>
      <c r="J533" s="136">
        <v>167</v>
      </c>
      <c r="K533" s="136">
        <v>167</v>
      </c>
      <c r="L533" s="136">
        <v>167</v>
      </c>
      <c r="M533" s="136">
        <v>167</v>
      </c>
      <c r="N533" s="136">
        <v>167</v>
      </c>
      <c r="O533" s="136">
        <v>167</v>
      </c>
      <c r="P533" s="136">
        <v>167</v>
      </c>
      <c r="Q533" s="136">
        <v>167227</v>
      </c>
    </row>
    <row r="534" spans="1:17" x14ac:dyDescent="0.25">
      <c r="A534" s="134" t="s">
        <v>3779</v>
      </c>
      <c r="B534" s="134" t="s">
        <v>3789</v>
      </c>
      <c r="C534" s="134" t="s">
        <v>1661</v>
      </c>
      <c r="D534" s="136">
        <v>0</v>
      </c>
      <c r="E534" s="136">
        <v>0</v>
      </c>
      <c r="F534" s="136">
        <v>0</v>
      </c>
      <c r="G534" s="136">
        <v>0</v>
      </c>
      <c r="H534" s="136">
        <v>0</v>
      </c>
      <c r="I534" s="136">
        <v>0</v>
      </c>
      <c r="J534" s="136">
        <v>0</v>
      </c>
      <c r="K534" s="136">
        <v>0</v>
      </c>
      <c r="L534" s="136">
        <v>0</v>
      </c>
      <c r="M534" s="136">
        <v>0</v>
      </c>
      <c r="N534" s="136">
        <v>0</v>
      </c>
      <c r="O534" s="136">
        <v>0</v>
      </c>
      <c r="P534" s="136">
        <v>0</v>
      </c>
      <c r="Q534" s="136">
        <v>0</v>
      </c>
    </row>
    <row r="535" spans="1:17" x14ac:dyDescent="0.25">
      <c r="A535" s="134" t="s">
        <v>3779</v>
      </c>
      <c r="B535" s="134" t="s">
        <v>3790</v>
      </c>
      <c r="C535" s="134" t="s">
        <v>1661</v>
      </c>
      <c r="D535" s="136">
        <v>0</v>
      </c>
      <c r="E535" s="136">
        <v>0</v>
      </c>
      <c r="F535" s="136">
        <v>0</v>
      </c>
      <c r="G535" s="136">
        <v>0</v>
      </c>
      <c r="H535" s="136">
        <v>0</v>
      </c>
      <c r="I535" s="136">
        <v>0</v>
      </c>
      <c r="J535" s="136">
        <v>0</v>
      </c>
      <c r="K535" s="136">
        <v>0</v>
      </c>
      <c r="L535" s="136">
        <v>0</v>
      </c>
      <c r="M535" s="136">
        <v>0</v>
      </c>
      <c r="N535" s="136">
        <v>0</v>
      </c>
      <c r="O535" s="136">
        <v>0</v>
      </c>
      <c r="P535" s="136">
        <v>0</v>
      </c>
      <c r="Q535" s="136">
        <v>0</v>
      </c>
    </row>
    <row r="536" spans="1:17" x14ac:dyDescent="0.25">
      <c r="A536" s="134" t="s">
        <v>3779</v>
      </c>
      <c r="B536" s="134" t="s">
        <v>3791</v>
      </c>
      <c r="C536" s="134" t="s">
        <v>1661</v>
      </c>
      <c r="D536" s="136">
        <v>0</v>
      </c>
      <c r="E536" s="136">
        <v>0</v>
      </c>
      <c r="F536" s="136">
        <v>0</v>
      </c>
      <c r="G536" s="136">
        <v>0</v>
      </c>
      <c r="H536" s="136">
        <v>0</v>
      </c>
      <c r="I536" s="136">
        <v>0</v>
      </c>
      <c r="J536" s="136">
        <v>0</v>
      </c>
      <c r="K536" s="136">
        <v>0</v>
      </c>
      <c r="L536" s="136">
        <v>0</v>
      </c>
      <c r="M536" s="136">
        <v>0</v>
      </c>
      <c r="N536" s="136">
        <v>0</v>
      </c>
      <c r="O536" s="136">
        <v>0</v>
      </c>
      <c r="P536" s="136">
        <v>0</v>
      </c>
      <c r="Q536" s="136">
        <v>0</v>
      </c>
    </row>
    <row r="537" spans="1:17" x14ac:dyDescent="0.25">
      <c r="A537" s="134" t="s">
        <v>3779</v>
      </c>
      <c r="B537" s="134" t="s">
        <v>3792</v>
      </c>
      <c r="C537" s="134" t="s">
        <v>1661</v>
      </c>
      <c r="D537" s="136">
        <v>2134</v>
      </c>
      <c r="E537" s="136">
        <v>2134</v>
      </c>
      <c r="F537" s="136">
        <v>2134</v>
      </c>
      <c r="G537" s="136">
        <v>2134</v>
      </c>
      <c r="H537" s="136">
        <v>2134</v>
      </c>
      <c r="I537" s="136">
        <v>2134</v>
      </c>
      <c r="J537" s="136">
        <v>2134</v>
      </c>
      <c r="K537" s="136">
        <v>2134</v>
      </c>
      <c r="L537" s="136">
        <v>2134</v>
      </c>
      <c r="M537" s="136">
        <v>2134</v>
      </c>
      <c r="N537" s="136">
        <v>2134</v>
      </c>
      <c r="O537" s="136">
        <v>2134</v>
      </c>
      <c r="P537" s="136">
        <v>2134</v>
      </c>
      <c r="Q537" s="136">
        <v>2134388</v>
      </c>
    </row>
    <row r="538" spans="1:17" x14ac:dyDescent="0.25">
      <c r="A538" s="134" t="s">
        <v>3779</v>
      </c>
      <c r="B538" s="134" t="s">
        <v>3793</v>
      </c>
      <c r="C538" s="134" t="s">
        <v>1661</v>
      </c>
      <c r="D538" s="136">
        <v>0</v>
      </c>
      <c r="E538" s="136">
        <v>0</v>
      </c>
      <c r="F538" s="136">
        <v>0</v>
      </c>
      <c r="G538" s="136">
        <v>0</v>
      </c>
      <c r="H538" s="136">
        <v>0</v>
      </c>
      <c r="I538" s="136">
        <v>0</v>
      </c>
      <c r="J538" s="136">
        <v>0</v>
      </c>
      <c r="K538" s="136">
        <v>0</v>
      </c>
      <c r="L538" s="136">
        <v>0</v>
      </c>
      <c r="M538" s="136">
        <v>0</v>
      </c>
      <c r="N538" s="136">
        <v>0</v>
      </c>
      <c r="O538" s="136">
        <v>0</v>
      </c>
      <c r="P538" s="136">
        <v>0</v>
      </c>
      <c r="Q538" s="136">
        <v>0</v>
      </c>
    </row>
    <row r="539" spans="1:17" x14ac:dyDescent="0.25">
      <c r="A539" s="134" t="s">
        <v>3779</v>
      </c>
      <c r="B539" s="134" t="s">
        <v>3794</v>
      </c>
      <c r="C539" s="134" t="s">
        <v>1661</v>
      </c>
      <c r="D539" s="136">
        <v>0</v>
      </c>
      <c r="E539" s="136">
        <v>0</v>
      </c>
      <c r="F539" s="136">
        <v>0</v>
      </c>
      <c r="G539" s="136">
        <v>0</v>
      </c>
      <c r="H539" s="136">
        <v>0</v>
      </c>
      <c r="I539" s="136">
        <v>0</v>
      </c>
      <c r="J539" s="136">
        <v>0</v>
      </c>
      <c r="K539" s="136">
        <v>0</v>
      </c>
      <c r="L539" s="136">
        <v>0</v>
      </c>
      <c r="M539" s="136">
        <v>0</v>
      </c>
      <c r="N539" s="136">
        <v>0</v>
      </c>
      <c r="O539" s="136">
        <v>0</v>
      </c>
      <c r="P539" s="136">
        <v>0</v>
      </c>
      <c r="Q539" s="136">
        <v>0</v>
      </c>
    </row>
    <row r="540" spans="1:17" x14ac:dyDescent="0.25">
      <c r="A540" s="134" t="s">
        <v>3779</v>
      </c>
      <c r="B540" s="134" t="s">
        <v>3795</v>
      </c>
      <c r="C540" s="134" t="s">
        <v>1661</v>
      </c>
      <c r="D540" s="136">
        <v>81</v>
      </c>
      <c r="E540" s="136">
        <v>81</v>
      </c>
      <c r="F540" s="136">
        <v>81</v>
      </c>
      <c r="G540" s="136">
        <v>81</v>
      </c>
      <c r="H540" s="136">
        <v>81</v>
      </c>
      <c r="I540" s="136">
        <v>81</v>
      </c>
      <c r="J540" s="136">
        <v>81</v>
      </c>
      <c r="K540" s="136">
        <v>159</v>
      </c>
      <c r="L540" s="136">
        <v>159</v>
      </c>
      <c r="M540" s="136">
        <v>247</v>
      </c>
      <c r="N540" s="136">
        <v>247</v>
      </c>
      <c r="O540" s="136">
        <v>247</v>
      </c>
      <c r="P540" s="136">
        <v>332</v>
      </c>
      <c r="Q540" s="136">
        <v>145863</v>
      </c>
    </row>
    <row r="541" spans="1:17" x14ac:dyDescent="0.25">
      <c r="A541" s="134" t="s">
        <v>3779</v>
      </c>
      <c r="B541" s="134" t="s">
        <v>3796</v>
      </c>
      <c r="C541" s="134" t="s">
        <v>1661</v>
      </c>
      <c r="D541" s="136">
        <v>637</v>
      </c>
      <c r="E541" s="136">
        <v>637</v>
      </c>
      <c r="F541" s="136">
        <v>637</v>
      </c>
      <c r="G541" s="136">
        <v>637</v>
      </c>
      <c r="H541" s="136">
        <v>637</v>
      </c>
      <c r="I541" s="136">
        <v>637</v>
      </c>
      <c r="J541" s="136">
        <v>637</v>
      </c>
      <c r="K541" s="136">
        <v>637</v>
      </c>
      <c r="L541" s="136">
        <v>637</v>
      </c>
      <c r="M541" s="136">
        <v>637</v>
      </c>
      <c r="N541" s="136">
        <v>637</v>
      </c>
      <c r="O541" s="136">
        <v>637</v>
      </c>
      <c r="P541" s="136">
        <v>637</v>
      </c>
      <c r="Q541" s="136">
        <v>636604</v>
      </c>
    </row>
    <row r="542" spans="1:17" x14ac:dyDescent="0.25">
      <c r="A542" s="134" t="s">
        <v>3779</v>
      </c>
      <c r="B542" s="134" t="s">
        <v>3797</v>
      </c>
      <c r="C542" s="134" t="s">
        <v>1661</v>
      </c>
      <c r="D542" s="136">
        <v>0</v>
      </c>
      <c r="E542" s="136">
        <v>0</v>
      </c>
      <c r="F542" s="136">
        <v>0</v>
      </c>
      <c r="G542" s="136">
        <v>0</v>
      </c>
      <c r="H542" s="136">
        <v>0</v>
      </c>
      <c r="I542" s="136">
        <v>0</v>
      </c>
      <c r="J542" s="136">
        <v>0</v>
      </c>
      <c r="K542" s="136">
        <v>0</v>
      </c>
      <c r="L542" s="136">
        <v>0</v>
      </c>
      <c r="M542" s="136">
        <v>0</v>
      </c>
      <c r="N542" s="136">
        <v>0</v>
      </c>
      <c r="O542" s="136">
        <v>0</v>
      </c>
      <c r="P542" s="136">
        <v>0</v>
      </c>
      <c r="Q542" s="136">
        <v>0</v>
      </c>
    </row>
    <row r="543" spans="1:17" x14ac:dyDescent="0.25">
      <c r="A543" s="134" t="s">
        <v>3779</v>
      </c>
      <c r="B543" s="134" t="s">
        <v>3798</v>
      </c>
      <c r="C543" s="134" t="s">
        <v>1661</v>
      </c>
      <c r="D543" s="136">
        <v>0</v>
      </c>
      <c r="E543" s="136">
        <v>0</v>
      </c>
      <c r="F543" s="136">
        <v>0</v>
      </c>
      <c r="G543" s="136">
        <v>0</v>
      </c>
      <c r="H543" s="136">
        <v>0</v>
      </c>
      <c r="I543" s="136">
        <v>0</v>
      </c>
      <c r="J543" s="136">
        <v>0</v>
      </c>
      <c r="K543" s="136">
        <v>0</v>
      </c>
      <c r="L543" s="136">
        <v>0</v>
      </c>
      <c r="M543" s="136">
        <v>0</v>
      </c>
      <c r="N543" s="136">
        <v>0</v>
      </c>
      <c r="O543" s="136">
        <v>0</v>
      </c>
      <c r="P543" s="136">
        <v>0</v>
      </c>
      <c r="Q543" s="136">
        <v>0</v>
      </c>
    </row>
    <row r="544" spans="1:17" x14ac:dyDescent="0.25">
      <c r="A544" s="134" t="s">
        <v>3779</v>
      </c>
      <c r="B544" s="134" t="s">
        <v>3799</v>
      </c>
      <c r="C544" s="134" t="s">
        <v>1661</v>
      </c>
      <c r="D544" s="136">
        <v>0</v>
      </c>
      <c r="E544" s="136">
        <v>0</v>
      </c>
      <c r="F544" s="136">
        <v>0</v>
      </c>
      <c r="G544" s="136">
        <v>0</v>
      </c>
      <c r="H544" s="136">
        <v>0</v>
      </c>
      <c r="I544" s="136">
        <v>0</v>
      </c>
      <c r="J544" s="136">
        <v>0</v>
      </c>
      <c r="K544" s="136">
        <v>0</v>
      </c>
      <c r="L544" s="136">
        <v>0</v>
      </c>
      <c r="M544" s="136">
        <v>0</v>
      </c>
      <c r="N544" s="136">
        <v>0</v>
      </c>
      <c r="O544" s="136">
        <v>0</v>
      </c>
      <c r="P544" s="136">
        <v>0</v>
      </c>
      <c r="Q544" s="136">
        <v>0</v>
      </c>
    </row>
    <row r="545" spans="1:17" x14ac:dyDescent="0.25">
      <c r="A545" s="134" t="s">
        <v>3779</v>
      </c>
      <c r="B545" s="134" t="s">
        <v>3800</v>
      </c>
      <c r="C545" s="134" t="s">
        <v>1661</v>
      </c>
      <c r="D545" s="136">
        <v>0</v>
      </c>
      <c r="E545" s="136">
        <v>0</v>
      </c>
      <c r="F545" s="136">
        <v>0</v>
      </c>
      <c r="G545" s="136">
        <v>0</v>
      </c>
      <c r="H545" s="136">
        <v>0</v>
      </c>
      <c r="I545" s="136">
        <v>0</v>
      </c>
      <c r="J545" s="136">
        <v>0</v>
      </c>
      <c r="K545" s="136">
        <v>0</v>
      </c>
      <c r="L545" s="136">
        <v>0</v>
      </c>
      <c r="M545" s="136">
        <v>0</v>
      </c>
      <c r="N545" s="136">
        <v>0</v>
      </c>
      <c r="O545" s="136">
        <v>0</v>
      </c>
      <c r="P545" s="136">
        <v>0</v>
      </c>
      <c r="Q545" s="136">
        <v>0</v>
      </c>
    </row>
    <row r="546" spans="1:17" x14ac:dyDescent="0.25">
      <c r="A546" s="134" t="s">
        <v>3779</v>
      </c>
      <c r="B546" s="134" t="s">
        <v>3801</v>
      </c>
      <c r="C546" s="134" t="s">
        <v>1661</v>
      </c>
      <c r="D546" s="136">
        <v>2152</v>
      </c>
      <c r="E546" s="136">
        <v>2152</v>
      </c>
      <c r="F546" s="136">
        <v>2152</v>
      </c>
      <c r="G546" s="136">
        <v>2152</v>
      </c>
      <c r="H546" s="136">
        <v>2152</v>
      </c>
      <c r="I546" s="136">
        <v>2152</v>
      </c>
      <c r="J546" s="136">
        <v>2152</v>
      </c>
      <c r="K546" s="136">
        <v>2152</v>
      </c>
      <c r="L546" s="136">
        <v>2152</v>
      </c>
      <c r="M546" s="136">
        <v>2152</v>
      </c>
      <c r="N546" s="136">
        <v>2152</v>
      </c>
      <c r="O546" s="136">
        <v>2191</v>
      </c>
      <c r="P546" s="136">
        <v>2191</v>
      </c>
      <c r="Q546" s="136">
        <v>2156868</v>
      </c>
    </row>
    <row r="547" spans="1:17" x14ac:dyDescent="0.25">
      <c r="A547" s="134" t="s">
        <v>3779</v>
      </c>
      <c r="B547" s="134" t="s">
        <v>3802</v>
      </c>
      <c r="C547" s="134" t="s">
        <v>1661</v>
      </c>
      <c r="D547" s="136">
        <v>0</v>
      </c>
      <c r="E547" s="136">
        <v>0</v>
      </c>
      <c r="F547" s="136">
        <v>0</v>
      </c>
      <c r="G547" s="136">
        <v>0</v>
      </c>
      <c r="H547" s="136">
        <v>0</v>
      </c>
      <c r="I547" s="136">
        <v>0</v>
      </c>
      <c r="J547" s="136">
        <v>0</v>
      </c>
      <c r="K547" s="136">
        <v>0</v>
      </c>
      <c r="L547" s="136">
        <v>0</v>
      </c>
      <c r="M547" s="136">
        <v>0</v>
      </c>
      <c r="N547" s="136">
        <v>0</v>
      </c>
      <c r="O547" s="136">
        <v>0</v>
      </c>
      <c r="P547" s="136">
        <v>0</v>
      </c>
      <c r="Q547" s="136">
        <v>0</v>
      </c>
    </row>
    <row r="548" spans="1:17" x14ac:dyDescent="0.25">
      <c r="A548" s="134" t="s">
        <v>3779</v>
      </c>
      <c r="B548" s="134" t="s">
        <v>3803</v>
      </c>
      <c r="C548" s="134" t="s">
        <v>1661</v>
      </c>
      <c r="D548" s="136">
        <v>0</v>
      </c>
      <c r="E548" s="136">
        <v>0</v>
      </c>
      <c r="F548" s="136">
        <v>0</v>
      </c>
      <c r="G548" s="136">
        <v>0</v>
      </c>
      <c r="H548" s="136">
        <v>0</v>
      </c>
      <c r="I548" s="136">
        <v>0</v>
      </c>
      <c r="J548" s="136">
        <v>0</v>
      </c>
      <c r="K548" s="136">
        <v>0</v>
      </c>
      <c r="L548" s="136">
        <v>0</v>
      </c>
      <c r="M548" s="136">
        <v>0</v>
      </c>
      <c r="N548" s="136">
        <v>0</v>
      </c>
      <c r="O548" s="136">
        <v>0</v>
      </c>
      <c r="P548" s="136">
        <v>0</v>
      </c>
      <c r="Q548" s="136">
        <v>0</v>
      </c>
    </row>
    <row r="549" spans="1:17" x14ac:dyDescent="0.25">
      <c r="A549" s="134" t="s">
        <v>3779</v>
      </c>
      <c r="B549" s="134" t="s">
        <v>3804</v>
      </c>
      <c r="C549" s="134" t="s">
        <v>1661</v>
      </c>
      <c r="D549" s="136">
        <v>0</v>
      </c>
      <c r="E549" s="136">
        <v>0</v>
      </c>
      <c r="F549" s="136">
        <v>0</v>
      </c>
      <c r="G549" s="136">
        <v>0</v>
      </c>
      <c r="H549" s="136">
        <v>0</v>
      </c>
      <c r="I549" s="136">
        <v>0</v>
      </c>
      <c r="J549" s="136">
        <v>0</v>
      </c>
      <c r="K549" s="136">
        <v>0</v>
      </c>
      <c r="L549" s="136">
        <v>0</v>
      </c>
      <c r="M549" s="136">
        <v>0</v>
      </c>
      <c r="N549" s="136">
        <v>0</v>
      </c>
      <c r="O549" s="136">
        <v>0</v>
      </c>
      <c r="P549" s="136">
        <v>0</v>
      </c>
      <c r="Q549" s="136">
        <v>0</v>
      </c>
    </row>
    <row r="550" spans="1:17" x14ac:dyDescent="0.25">
      <c r="A550" s="134" t="s">
        <v>3779</v>
      </c>
      <c r="B550" s="134" t="s">
        <v>3805</v>
      </c>
      <c r="C550" s="134" t="s">
        <v>1661</v>
      </c>
      <c r="D550" s="136">
        <v>0</v>
      </c>
      <c r="E550" s="136">
        <v>0</v>
      </c>
      <c r="F550" s="136">
        <v>0</v>
      </c>
      <c r="G550" s="136">
        <v>0</v>
      </c>
      <c r="H550" s="136">
        <v>0</v>
      </c>
      <c r="I550" s="136">
        <v>0</v>
      </c>
      <c r="J550" s="136">
        <v>0</v>
      </c>
      <c r="K550" s="136">
        <v>0</v>
      </c>
      <c r="L550" s="136">
        <v>0</v>
      </c>
      <c r="M550" s="136">
        <v>0</v>
      </c>
      <c r="N550" s="136">
        <v>0</v>
      </c>
      <c r="O550" s="136">
        <v>0</v>
      </c>
      <c r="P550" s="136">
        <v>0</v>
      </c>
      <c r="Q550" s="136">
        <v>0</v>
      </c>
    </row>
    <row r="551" spans="1:17" x14ac:dyDescent="0.25">
      <c r="A551" s="134" t="s">
        <v>3779</v>
      </c>
      <c r="B551" s="134" t="s">
        <v>3806</v>
      </c>
      <c r="C551" s="134" t="s">
        <v>1661</v>
      </c>
      <c r="D551" s="136">
        <v>46</v>
      </c>
      <c r="E551" s="136">
        <v>46</v>
      </c>
      <c r="F551" s="136">
        <v>46</v>
      </c>
      <c r="G551" s="136">
        <v>46</v>
      </c>
      <c r="H551" s="136">
        <v>46</v>
      </c>
      <c r="I551" s="136">
        <v>46</v>
      </c>
      <c r="J551" s="136">
        <v>46</v>
      </c>
      <c r="K551" s="136">
        <v>46</v>
      </c>
      <c r="L551" s="136">
        <v>46</v>
      </c>
      <c r="M551" s="136">
        <v>46</v>
      </c>
      <c r="N551" s="136">
        <v>46</v>
      </c>
      <c r="O551" s="136">
        <v>46</v>
      </c>
      <c r="P551" s="136">
        <v>46</v>
      </c>
      <c r="Q551" s="136">
        <v>46462</v>
      </c>
    </row>
    <row r="552" spans="1:17" x14ac:dyDescent="0.25">
      <c r="A552" s="134" t="s">
        <v>3779</v>
      </c>
      <c r="B552" s="134" t="s">
        <v>3807</v>
      </c>
      <c r="C552" s="134" t="s">
        <v>1661</v>
      </c>
      <c r="D552" s="136">
        <v>479</v>
      </c>
      <c r="E552" s="136">
        <v>479</v>
      </c>
      <c r="F552" s="136">
        <v>479</v>
      </c>
      <c r="G552" s="136">
        <v>479</v>
      </c>
      <c r="H552" s="136">
        <v>479</v>
      </c>
      <c r="I552" s="136">
        <v>479</v>
      </c>
      <c r="J552" s="136">
        <v>479</v>
      </c>
      <c r="K552" s="136">
        <v>479</v>
      </c>
      <c r="L552" s="136">
        <v>479</v>
      </c>
      <c r="M552" s="136">
        <v>479</v>
      </c>
      <c r="N552" s="136">
        <v>479</v>
      </c>
      <c r="O552" s="136">
        <v>479</v>
      </c>
      <c r="P552" s="136">
        <v>479</v>
      </c>
      <c r="Q552" s="136">
        <v>479165</v>
      </c>
    </row>
    <row r="553" spans="1:17" x14ac:dyDescent="0.25">
      <c r="A553" s="134" t="s">
        <v>3779</v>
      </c>
      <c r="B553" s="134" t="s">
        <v>3808</v>
      </c>
      <c r="C553" s="134" t="s">
        <v>1661</v>
      </c>
      <c r="D553" s="136">
        <v>0</v>
      </c>
      <c r="E553" s="136">
        <v>0</v>
      </c>
      <c r="F553" s="136">
        <v>0</v>
      </c>
      <c r="G553" s="136">
        <v>0</v>
      </c>
      <c r="H553" s="136">
        <v>0</v>
      </c>
      <c r="I553" s="136">
        <v>0</v>
      </c>
      <c r="J553" s="136">
        <v>0</v>
      </c>
      <c r="K553" s="136">
        <v>0</v>
      </c>
      <c r="L553" s="136">
        <v>0</v>
      </c>
      <c r="M553" s="136">
        <v>0</v>
      </c>
      <c r="N553" s="136">
        <v>0</v>
      </c>
      <c r="O553" s="136">
        <v>0</v>
      </c>
      <c r="P553" s="136">
        <v>0</v>
      </c>
      <c r="Q553" s="136">
        <v>0</v>
      </c>
    </row>
    <row r="554" spans="1:17" x14ac:dyDescent="0.25">
      <c r="A554" s="134" t="s">
        <v>3779</v>
      </c>
      <c r="B554" s="134" t="s">
        <v>3809</v>
      </c>
      <c r="C554" s="134" t="s">
        <v>1661</v>
      </c>
      <c r="D554" s="136">
        <v>2820</v>
      </c>
      <c r="E554" s="136">
        <v>2820</v>
      </c>
      <c r="F554" s="136">
        <v>2820</v>
      </c>
      <c r="G554" s="136">
        <v>2820</v>
      </c>
      <c r="H554" s="136">
        <v>2820</v>
      </c>
      <c r="I554" s="136">
        <v>2820</v>
      </c>
      <c r="J554" s="136">
        <v>2820</v>
      </c>
      <c r="K554" s="136">
        <v>2820</v>
      </c>
      <c r="L554" s="136">
        <v>2820</v>
      </c>
      <c r="M554" s="136">
        <v>2820</v>
      </c>
      <c r="N554" s="136">
        <v>2820</v>
      </c>
      <c r="O554" s="136">
        <v>2820</v>
      </c>
      <c r="P554" s="136">
        <v>2820</v>
      </c>
      <c r="Q554" s="136">
        <v>2820159</v>
      </c>
    </row>
    <row r="555" spans="1:17" x14ac:dyDescent="0.25">
      <c r="A555" s="134" t="s">
        <v>3779</v>
      </c>
      <c r="B555" s="134" t="s">
        <v>3810</v>
      </c>
      <c r="C555" s="134" t="s">
        <v>1661</v>
      </c>
      <c r="D555" s="136">
        <v>0</v>
      </c>
      <c r="E555" s="136">
        <v>0</v>
      </c>
      <c r="F555" s="136">
        <v>0</v>
      </c>
      <c r="G555" s="136">
        <v>0</v>
      </c>
      <c r="H555" s="136">
        <v>0</v>
      </c>
      <c r="I555" s="136">
        <v>0</v>
      </c>
      <c r="J555" s="136">
        <v>0</v>
      </c>
      <c r="K555" s="136">
        <v>0</v>
      </c>
      <c r="L555" s="136">
        <v>0</v>
      </c>
      <c r="M555" s="136">
        <v>0</v>
      </c>
      <c r="N555" s="136">
        <v>0</v>
      </c>
      <c r="O555" s="136">
        <v>0</v>
      </c>
      <c r="P555" s="136">
        <v>0</v>
      </c>
      <c r="Q555" s="136">
        <v>0</v>
      </c>
    </row>
    <row r="556" spans="1:17" x14ac:dyDescent="0.25">
      <c r="A556" s="134" t="s">
        <v>3779</v>
      </c>
      <c r="B556" s="134" t="s">
        <v>3811</v>
      </c>
      <c r="C556" s="134" t="s">
        <v>1661</v>
      </c>
      <c r="D556" s="136">
        <v>677</v>
      </c>
      <c r="E556" s="136">
        <v>677</v>
      </c>
      <c r="F556" s="136">
        <v>677</v>
      </c>
      <c r="G556" s="136">
        <v>677</v>
      </c>
      <c r="H556" s="136">
        <v>677</v>
      </c>
      <c r="I556" s="136">
        <v>677</v>
      </c>
      <c r="J556" s="136">
        <v>677</v>
      </c>
      <c r="K556" s="136">
        <v>677</v>
      </c>
      <c r="L556" s="136">
        <v>677</v>
      </c>
      <c r="M556" s="136">
        <v>677</v>
      </c>
      <c r="N556" s="136">
        <v>677</v>
      </c>
      <c r="O556" s="136">
        <v>677</v>
      </c>
      <c r="P556" s="136">
        <v>677</v>
      </c>
      <c r="Q556" s="136">
        <v>677429</v>
      </c>
    </row>
    <row r="557" spans="1:17" x14ac:dyDescent="0.25">
      <c r="A557" s="134" t="s">
        <v>3779</v>
      </c>
      <c r="B557" s="134" t="s">
        <v>3812</v>
      </c>
      <c r="C557" s="134" t="s">
        <v>1661</v>
      </c>
      <c r="D557" s="136">
        <v>29</v>
      </c>
      <c r="E557" s="136">
        <v>29</v>
      </c>
      <c r="F557" s="136">
        <v>29</v>
      </c>
      <c r="G557" s="136">
        <v>29</v>
      </c>
      <c r="H557" s="136">
        <v>29</v>
      </c>
      <c r="I557" s="136">
        <v>29</v>
      </c>
      <c r="J557" s="136">
        <v>29</v>
      </c>
      <c r="K557" s="136">
        <v>29</v>
      </c>
      <c r="L557" s="136">
        <v>29</v>
      </c>
      <c r="M557" s="136">
        <v>29</v>
      </c>
      <c r="N557" s="136">
        <v>29</v>
      </c>
      <c r="O557" s="136">
        <v>29</v>
      </c>
      <c r="P557" s="136">
        <v>29</v>
      </c>
      <c r="Q557" s="136">
        <v>28654</v>
      </c>
    </row>
    <row r="558" spans="1:17" x14ac:dyDescent="0.25">
      <c r="A558" s="134" t="s">
        <v>3779</v>
      </c>
      <c r="B558" s="134" t="s">
        <v>3813</v>
      </c>
      <c r="C558" s="134" t="s">
        <v>1661</v>
      </c>
      <c r="D558" s="136">
        <v>0</v>
      </c>
      <c r="E558" s="136">
        <v>0</v>
      </c>
      <c r="F558" s="136">
        <v>0</v>
      </c>
      <c r="G558" s="136">
        <v>0</v>
      </c>
      <c r="H558" s="136">
        <v>0</v>
      </c>
      <c r="I558" s="136">
        <v>0</v>
      </c>
      <c r="J558" s="136">
        <v>0</v>
      </c>
      <c r="K558" s="136">
        <v>0</v>
      </c>
      <c r="L558" s="136">
        <v>0</v>
      </c>
      <c r="M558" s="136">
        <v>0</v>
      </c>
      <c r="N558" s="136">
        <v>0</v>
      </c>
      <c r="O558" s="136">
        <v>0</v>
      </c>
      <c r="P558" s="136">
        <v>0</v>
      </c>
      <c r="Q558" s="136">
        <v>0</v>
      </c>
    </row>
    <row r="559" spans="1:17" x14ac:dyDescent="0.25">
      <c r="A559" s="134" t="s">
        <v>3779</v>
      </c>
      <c r="B559" s="134" t="s">
        <v>3814</v>
      </c>
      <c r="C559" s="134" t="s">
        <v>1661</v>
      </c>
      <c r="D559" s="136">
        <v>0</v>
      </c>
      <c r="E559" s="136">
        <v>0</v>
      </c>
      <c r="F559" s="136">
        <v>0</v>
      </c>
      <c r="G559" s="136">
        <v>0</v>
      </c>
      <c r="H559" s="136">
        <v>0</v>
      </c>
      <c r="I559" s="136">
        <v>0</v>
      </c>
      <c r="J559" s="136">
        <v>0</v>
      </c>
      <c r="K559" s="136">
        <v>0</v>
      </c>
      <c r="L559" s="136">
        <v>0</v>
      </c>
      <c r="M559" s="136">
        <v>0</v>
      </c>
      <c r="N559" s="136">
        <v>0</v>
      </c>
      <c r="O559" s="136">
        <v>0</v>
      </c>
      <c r="P559" s="136">
        <v>0</v>
      </c>
      <c r="Q559" s="136">
        <v>0</v>
      </c>
    </row>
    <row r="560" spans="1:17" x14ac:dyDescent="0.25">
      <c r="A560" s="134" t="s">
        <v>3779</v>
      </c>
      <c r="B560" s="134" t="s">
        <v>3815</v>
      </c>
      <c r="C560" s="134" t="s">
        <v>1661</v>
      </c>
      <c r="D560" s="136">
        <v>0</v>
      </c>
      <c r="E560" s="136">
        <v>0</v>
      </c>
      <c r="F560" s="136">
        <v>0</v>
      </c>
      <c r="G560" s="136">
        <v>0</v>
      </c>
      <c r="H560" s="136">
        <v>0</v>
      </c>
      <c r="I560" s="136">
        <v>0</v>
      </c>
      <c r="J560" s="136">
        <v>0</v>
      </c>
      <c r="K560" s="136">
        <v>0</v>
      </c>
      <c r="L560" s="136">
        <v>0</v>
      </c>
      <c r="M560" s="136">
        <v>0</v>
      </c>
      <c r="N560" s="136">
        <v>0</v>
      </c>
      <c r="O560" s="136">
        <v>0</v>
      </c>
      <c r="P560" s="136">
        <v>0</v>
      </c>
      <c r="Q560" s="136">
        <v>0</v>
      </c>
    </row>
    <row r="561" spans="1:17" x14ac:dyDescent="0.25">
      <c r="A561" s="134" t="s">
        <v>3779</v>
      </c>
      <c r="B561" s="134" t="s">
        <v>3816</v>
      </c>
      <c r="C561" s="134" t="s">
        <v>1661</v>
      </c>
      <c r="D561" s="136">
        <v>413</v>
      </c>
      <c r="E561" s="136">
        <v>413</v>
      </c>
      <c r="F561" s="136">
        <v>461</v>
      </c>
      <c r="G561" s="136">
        <v>461</v>
      </c>
      <c r="H561" s="136">
        <v>461</v>
      </c>
      <c r="I561" s="136">
        <v>461</v>
      </c>
      <c r="J561" s="136">
        <v>461</v>
      </c>
      <c r="K561" s="136">
        <v>461</v>
      </c>
      <c r="L561" s="136">
        <v>461</v>
      </c>
      <c r="M561" s="136">
        <v>461</v>
      </c>
      <c r="N561" s="136">
        <v>461</v>
      </c>
      <c r="O561" s="136">
        <v>501</v>
      </c>
      <c r="P561" s="136">
        <v>501</v>
      </c>
      <c r="Q561" s="136">
        <v>459611</v>
      </c>
    </row>
    <row r="562" spans="1:17" x14ac:dyDescent="0.25">
      <c r="A562" s="134" t="s">
        <v>3779</v>
      </c>
      <c r="B562" s="134" t="s">
        <v>3817</v>
      </c>
      <c r="C562" s="134" t="s">
        <v>1661</v>
      </c>
      <c r="D562" s="136">
        <v>0</v>
      </c>
      <c r="E562" s="136">
        <v>0</v>
      </c>
      <c r="F562" s="136">
        <v>0</v>
      </c>
      <c r="G562" s="136">
        <v>0</v>
      </c>
      <c r="H562" s="136">
        <v>0</v>
      </c>
      <c r="I562" s="136">
        <v>0</v>
      </c>
      <c r="J562" s="136">
        <v>0</v>
      </c>
      <c r="K562" s="136">
        <v>0</v>
      </c>
      <c r="L562" s="136">
        <v>0</v>
      </c>
      <c r="M562" s="136">
        <v>0</v>
      </c>
      <c r="N562" s="136">
        <v>0</v>
      </c>
      <c r="O562" s="136">
        <v>0</v>
      </c>
      <c r="P562" s="136">
        <v>0</v>
      </c>
      <c r="Q562" s="136">
        <v>0</v>
      </c>
    </row>
    <row r="563" spans="1:17" x14ac:dyDescent="0.25">
      <c r="A563" s="134" t="s">
        <v>3779</v>
      </c>
      <c r="B563" s="134" t="s">
        <v>3818</v>
      </c>
      <c r="C563" s="134" t="s">
        <v>1661</v>
      </c>
      <c r="D563" s="136">
        <v>0</v>
      </c>
      <c r="E563" s="136">
        <v>0</v>
      </c>
      <c r="F563" s="136">
        <v>0</v>
      </c>
      <c r="G563" s="136">
        <v>22</v>
      </c>
      <c r="H563" s="136">
        <v>22</v>
      </c>
      <c r="I563" s="136">
        <v>22</v>
      </c>
      <c r="J563" s="136">
        <v>22</v>
      </c>
      <c r="K563" s="136">
        <v>22</v>
      </c>
      <c r="L563" s="136">
        <v>22</v>
      </c>
      <c r="M563" s="136">
        <v>22</v>
      </c>
      <c r="N563" s="136">
        <v>22</v>
      </c>
      <c r="O563" s="136">
        <v>211</v>
      </c>
      <c r="P563" s="136">
        <v>49</v>
      </c>
      <c r="Q563" s="136">
        <v>34103</v>
      </c>
    </row>
    <row r="564" spans="1:17" x14ac:dyDescent="0.25">
      <c r="A564" s="134" t="s">
        <v>3779</v>
      </c>
      <c r="B564" s="134" t="s">
        <v>3819</v>
      </c>
      <c r="C564" s="134" t="s">
        <v>1661</v>
      </c>
      <c r="D564" s="136">
        <v>0</v>
      </c>
      <c r="E564" s="136">
        <v>0</v>
      </c>
      <c r="F564" s="136">
        <v>0</v>
      </c>
      <c r="G564" s="136">
        <v>0</v>
      </c>
      <c r="H564" s="136">
        <v>0</v>
      </c>
      <c r="I564" s="136">
        <v>0</v>
      </c>
      <c r="J564" s="136">
        <v>0</v>
      </c>
      <c r="K564" s="136">
        <v>0</v>
      </c>
      <c r="L564" s="136">
        <v>0</v>
      </c>
      <c r="M564" s="136">
        <v>0</v>
      </c>
      <c r="N564" s="136">
        <v>0</v>
      </c>
      <c r="O564" s="136">
        <v>0</v>
      </c>
      <c r="P564" s="136">
        <v>0</v>
      </c>
      <c r="Q564" s="136">
        <v>0</v>
      </c>
    </row>
    <row r="565" spans="1:17" x14ac:dyDescent="0.25">
      <c r="A565" s="134" t="s">
        <v>3779</v>
      </c>
      <c r="B565" s="134" t="s">
        <v>3820</v>
      </c>
      <c r="C565" s="134" t="s">
        <v>1661</v>
      </c>
      <c r="D565" s="136">
        <v>537</v>
      </c>
      <c r="E565" s="136">
        <v>537</v>
      </c>
      <c r="F565" s="136">
        <v>538</v>
      </c>
      <c r="G565" s="136">
        <v>538</v>
      </c>
      <c r="H565" s="136">
        <v>538</v>
      </c>
      <c r="I565" s="136">
        <v>538</v>
      </c>
      <c r="J565" s="136">
        <v>538</v>
      </c>
      <c r="K565" s="136">
        <v>538</v>
      </c>
      <c r="L565" s="136">
        <v>538</v>
      </c>
      <c r="M565" s="136">
        <v>554</v>
      </c>
      <c r="N565" s="136">
        <v>554</v>
      </c>
      <c r="O565" s="136">
        <v>572</v>
      </c>
      <c r="P565" s="136">
        <v>579</v>
      </c>
      <c r="Q565" s="136">
        <v>545167</v>
      </c>
    </row>
    <row r="566" spans="1:17" x14ac:dyDescent="0.25">
      <c r="A566" s="134" t="s">
        <v>3779</v>
      </c>
      <c r="B566" s="134" t="s">
        <v>3821</v>
      </c>
      <c r="C566" s="134" t="s">
        <v>1661</v>
      </c>
      <c r="D566" s="136">
        <v>0</v>
      </c>
      <c r="E566" s="136">
        <v>0</v>
      </c>
      <c r="F566" s="136">
        <v>0</v>
      </c>
      <c r="G566" s="136">
        <v>0</v>
      </c>
      <c r="H566" s="136">
        <v>0</v>
      </c>
      <c r="I566" s="136">
        <v>0</v>
      </c>
      <c r="J566" s="136">
        <v>0</v>
      </c>
      <c r="K566" s="136">
        <v>0</v>
      </c>
      <c r="L566" s="136">
        <v>0</v>
      </c>
      <c r="M566" s="136">
        <v>0</v>
      </c>
      <c r="N566" s="136">
        <v>0</v>
      </c>
      <c r="O566" s="136">
        <v>0</v>
      </c>
      <c r="P566" s="136">
        <v>0</v>
      </c>
      <c r="Q566" s="136">
        <v>0</v>
      </c>
    </row>
    <row r="567" spans="1:17" x14ac:dyDescent="0.25">
      <c r="A567" s="134" t="s">
        <v>3779</v>
      </c>
      <c r="B567" s="134" t="s">
        <v>3822</v>
      </c>
      <c r="C567" s="134" t="s">
        <v>1661</v>
      </c>
      <c r="D567" s="136">
        <v>449</v>
      </c>
      <c r="E567" s="136">
        <v>449</v>
      </c>
      <c r="F567" s="136">
        <v>615</v>
      </c>
      <c r="G567" s="136">
        <v>615</v>
      </c>
      <c r="H567" s="136">
        <v>615</v>
      </c>
      <c r="I567" s="136">
        <v>615</v>
      </c>
      <c r="J567" s="136">
        <v>615</v>
      </c>
      <c r="K567" s="136">
        <v>615</v>
      </c>
      <c r="L567" s="136">
        <v>615</v>
      </c>
      <c r="M567" s="136">
        <v>615</v>
      </c>
      <c r="N567" s="136">
        <v>615</v>
      </c>
      <c r="O567" s="136">
        <v>648</v>
      </c>
      <c r="P567" s="136">
        <v>649</v>
      </c>
      <c r="Q567" s="136">
        <v>598241</v>
      </c>
    </row>
    <row r="568" spans="1:17" x14ac:dyDescent="0.25">
      <c r="A568" s="134" t="s">
        <v>3779</v>
      </c>
      <c r="B568" s="134" t="s">
        <v>3823</v>
      </c>
      <c r="C568" s="134" t="s">
        <v>1661</v>
      </c>
      <c r="D568" s="136">
        <v>0</v>
      </c>
      <c r="E568" s="136">
        <v>0</v>
      </c>
      <c r="F568" s="136">
        <v>0</v>
      </c>
      <c r="G568" s="136">
        <v>0</v>
      </c>
      <c r="H568" s="136">
        <v>0</v>
      </c>
      <c r="I568" s="136">
        <v>0</v>
      </c>
      <c r="J568" s="136">
        <v>0</v>
      </c>
      <c r="K568" s="136">
        <v>0</v>
      </c>
      <c r="L568" s="136">
        <v>0</v>
      </c>
      <c r="M568" s="136">
        <v>0</v>
      </c>
      <c r="N568" s="136">
        <v>0</v>
      </c>
      <c r="O568" s="136">
        <v>0</v>
      </c>
      <c r="P568" s="136">
        <v>0</v>
      </c>
      <c r="Q568" s="136">
        <v>0</v>
      </c>
    </row>
    <row r="569" spans="1:17" x14ac:dyDescent="0.25">
      <c r="A569" s="134" t="s">
        <v>3779</v>
      </c>
      <c r="B569" s="134" t="s">
        <v>3824</v>
      </c>
      <c r="C569" s="134" t="s">
        <v>1661</v>
      </c>
      <c r="D569" s="136">
        <v>331</v>
      </c>
      <c r="E569" s="136">
        <v>331</v>
      </c>
      <c r="F569" s="136">
        <v>350</v>
      </c>
      <c r="G569" s="136">
        <v>350</v>
      </c>
      <c r="H569" s="136">
        <v>350</v>
      </c>
      <c r="I569" s="136">
        <v>350</v>
      </c>
      <c r="J569" s="136">
        <v>350</v>
      </c>
      <c r="K569" s="136">
        <v>350</v>
      </c>
      <c r="L569" s="136">
        <v>350</v>
      </c>
      <c r="M569" s="136">
        <v>350</v>
      </c>
      <c r="N569" s="136">
        <v>350</v>
      </c>
      <c r="O569" s="136">
        <v>375</v>
      </c>
      <c r="P569" s="136">
        <v>381</v>
      </c>
      <c r="Q569" s="136">
        <v>350930</v>
      </c>
    </row>
    <row r="570" spans="1:17" x14ac:dyDescent="0.25">
      <c r="A570" s="134" t="s">
        <v>3779</v>
      </c>
      <c r="B570" s="134" t="s">
        <v>3825</v>
      </c>
      <c r="C570" s="134" t="s">
        <v>1661</v>
      </c>
      <c r="D570" s="136">
        <v>0</v>
      </c>
      <c r="E570" s="136">
        <v>0</v>
      </c>
      <c r="F570" s="136">
        <v>0</v>
      </c>
      <c r="G570" s="136">
        <v>0</v>
      </c>
      <c r="H570" s="136">
        <v>0</v>
      </c>
      <c r="I570" s="136">
        <v>0</v>
      </c>
      <c r="J570" s="136">
        <v>0</v>
      </c>
      <c r="K570" s="136">
        <v>0</v>
      </c>
      <c r="L570" s="136">
        <v>0</v>
      </c>
      <c r="M570" s="136">
        <v>0</v>
      </c>
      <c r="N570" s="136">
        <v>0</v>
      </c>
      <c r="O570" s="136">
        <v>0</v>
      </c>
      <c r="P570" s="136">
        <v>0</v>
      </c>
      <c r="Q570" s="136">
        <v>0</v>
      </c>
    </row>
    <row r="571" spans="1:17" x14ac:dyDescent="0.25">
      <c r="A571" s="134" t="s">
        <v>3779</v>
      </c>
      <c r="B571" s="134" t="s">
        <v>3826</v>
      </c>
      <c r="C571" s="134" t="s">
        <v>1661</v>
      </c>
      <c r="D571" s="136">
        <v>473</v>
      </c>
      <c r="E571" s="136">
        <v>473</v>
      </c>
      <c r="F571" s="136">
        <v>507</v>
      </c>
      <c r="G571" s="136">
        <v>507</v>
      </c>
      <c r="H571" s="136">
        <v>507</v>
      </c>
      <c r="I571" s="136">
        <v>507</v>
      </c>
      <c r="J571" s="136">
        <v>507</v>
      </c>
      <c r="K571" s="136">
        <v>507</v>
      </c>
      <c r="L571" s="136">
        <v>507</v>
      </c>
      <c r="M571" s="136">
        <v>507</v>
      </c>
      <c r="N571" s="136">
        <v>507</v>
      </c>
      <c r="O571" s="136">
        <v>520</v>
      </c>
      <c r="P571" s="136">
        <v>548</v>
      </c>
      <c r="Q571" s="136">
        <v>505303</v>
      </c>
    </row>
    <row r="572" spans="1:17" x14ac:dyDescent="0.25">
      <c r="A572" s="134" t="s">
        <v>3779</v>
      </c>
      <c r="B572" s="134" t="s">
        <v>3827</v>
      </c>
      <c r="C572" s="134" t="s">
        <v>1661</v>
      </c>
      <c r="D572" s="136">
        <v>0</v>
      </c>
      <c r="E572" s="136">
        <v>0</v>
      </c>
      <c r="F572" s="136">
        <v>0</v>
      </c>
      <c r="G572" s="136">
        <v>0</v>
      </c>
      <c r="H572" s="136">
        <v>0</v>
      </c>
      <c r="I572" s="136">
        <v>0</v>
      </c>
      <c r="J572" s="136">
        <v>0</v>
      </c>
      <c r="K572" s="136">
        <v>0</v>
      </c>
      <c r="L572" s="136">
        <v>0</v>
      </c>
      <c r="M572" s="136">
        <v>0</v>
      </c>
      <c r="N572" s="136">
        <v>0</v>
      </c>
      <c r="O572" s="136">
        <v>0</v>
      </c>
      <c r="P572" s="136">
        <v>0</v>
      </c>
      <c r="Q572" s="136">
        <v>0</v>
      </c>
    </row>
    <row r="573" spans="1:17" x14ac:dyDescent="0.25">
      <c r="A573" s="134" t="s">
        <v>3779</v>
      </c>
      <c r="B573" s="134" t="s">
        <v>3828</v>
      </c>
      <c r="C573" s="134" t="s">
        <v>1661</v>
      </c>
      <c r="D573" s="136">
        <v>0</v>
      </c>
      <c r="E573" s="136">
        <v>0</v>
      </c>
      <c r="F573" s="136">
        <v>0</v>
      </c>
      <c r="G573" s="136">
        <v>0</v>
      </c>
      <c r="H573" s="136">
        <v>0</v>
      </c>
      <c r="I573" s="136">
        <v>0</v>
      </c>
      <c r="J573" s="136">
        <v>0</v>
      </c>
      <c r="K573" s="136">
        <v>0</v>
      </c>
      <c r="L573" s="136">
        <v>0</v>
      </c>
      <c r="M573" s="136">
        <v>0</v>
      </c>
      <c r="N573" s="136">
        <v>0</v>
      </c>
      <c r="O573" s="136">
        <v>0</v>
      </c>
      <c r="P573" s="136">
        <v>0</v>
      </c>
      <c r="Q573" s="136">
        <v>0</v>
      </c>
    </row>
    <row r="574" spans="1:17" x14ac:dyDescent="0.25">
      <c r="A574" s="134" t="s">
        <v>3779</v>
      </c>
      <c r="B574" s="134" t="s">
        <v>3829</v>
      </c>
      <c r="C574" s="134" t="s">
        <v>1661</v>
      </c>
      <c r="D574" s="136">
        <v>267</v>
      </c>
      <c r="E574" s="136">
        <v>267</v>
      </c>
      <c r="F574" s="136">
        <v>267</v>
      </c>
      <c r="G574" s="136">
        <v>267</v>
      </c>
      <c r="H574" s="136">
        <v>267</v>
      </c>
      <c r="I574" s="136">
        <v>267</v>
      </c>
      <c r="J574" s="136">
        <v>267</v>
      </c>
      <c r="K574" s="136">
        <v>267</v>
      </c>
      <c r="L574" s="136">
        <v>267</v>
      </c>
      <c r="M574" s="136">
        <v>289</v>
      </c>
      <c r="N574" s="136">
        <v>289</v>
      </c>
      <c r="O574" s="136">
        <v>312</v>
      </c>
      <c r="P574" s="136">
        <v>322</v>
      </c>
      <c r="Q574" s="136">
        <v>276991</v>
      </c>
    </row>
    <row r="575" spans="1:17" x14ac:dyDescent="0.25">
      <c r="A575" s="134" t="s">
        <v>3779</v>
      </c>
      <c r="B575" s="134" t="s">
        <v>3830</v>
      </c>
      <c r="C575" s="134" t="s">
        <v>1661</v>
      </c>
      <c r="D575" s="136">
        <v>10</v>
      </c>
      <c r="E575" s="136">
        <v>10</v>
      </c>
      <c r="F575" s="136">
        <v>10</v>
      </c>
      <c r="G575" s="136">
        <v>10</v>
      </c>
      <c r="H575" s="136">
        <v>10</v>
      </c>
      <c r="I575" s="136">
        <v>10</v>
      </c>
      <c r="J575" s="136">
        <v>10</v>
      </c>
      <c r="K575" s="136">
        <v>10</v>
      </c>
      <c r="L575" s="136">
        <v>10</v>
      </c>
      <c r="M575" s="136">
        <v>10</v>
      </c>
      <c r="N575" s="136">
        <v>10</v>
      </c>
      <c r="O575" s="136">
        <v>10</v>
      </c>
      <c r="P575" s="136">
        <v>10</v>
      </c>
      <c r="Q575" s="136">
        <v>10249</v>
      </c>
    </row>
    <row r="576" spans="1:17" x14ac:dyDescent="0.25">
      <c r="A576" s="134" t="s">
        <v>3779</v>
      </c>
      <c r="B576" s="134" t="s">
        <v>3831</v>
      </c>
      <c r="C576" s="134" t="s">
        <v>1661</v>
      </c>
      <c r="D576" s="136">
        <v>0</v>
      </c>
      <c r="E576" s="136">
        <v>0</v>
      </c>
      <c r="F576" s="136">
        <v>0</v>
      </c>
      <c r="G576" s="136">
        <v>0</v>
      </c>
      <c r="H576" s="136">
        <v>0</v>
      </c>
      <c r="I576" s="136">
        <v>0</v>
      </c>
      <c r="J576" s="136">
        <v>0</v>
      </c>
      <c r="K576" s="136">
        <v>0</v>
      </c>
      <c r="L576" s="136">
        <v>0</v>
      </c>
      <c r="M576" s="136">
        <v>0</v>
      </c>
      <c r="N576" s="136">
        <v>0</v>
      </c>
      <c r="O576" s="136">
        <v>0</v>
      </c>
      <c r="P576" s="136">
        <v>0</v>
      </c>
      <c r="Q576" s="136">
        <v>0</v>
      </c>
    </row>
    <row r="577" spans="1:17" x14ac:dyDescent="0.25">
      <c r="A577" s="134" t="s">
        <v>3779</v>
      </c>
      <c r="B577" s="134" t="s">
        <v>3832</v>
      </c>
      <c r="C577" s="134" t="s">
        <v>1661</v>
      </c>
      <c r="D577" s="136">
        <v>0</v>
      </c>
      <c r="E577" s="136">
        <v>0</v>
      </c>
      <c r="F577" s="136">
        <v>0</v>
      </c>
      <c r="G577" s="136">
        <v>0</v>
      </c>
      <c r="H577" s="136">
        <v>0</v>
      </c>
      <c r="I577" s="136">
        <v>0</v>
      </c>
      <c r="J577" s="136">
        <v>0</v>
      </c>
      <c r="K577" s="136">
        <v>0</v>
      </c>
      <c r="L577" s="136">
        <v>0</v>
      </c>
      <c r="M577" s="136">
        <v>0</v>
      </c>
      <c r="N577" s="136">
        <v>0</v>
      </c>
      <c r="O577" s="136">
        <v>0</v>
      </c>
      <c r="P577" s="136">
        <v>0</v>
      </c>
      <c r="Q577" s="136">
        <v>0</v>
      </c>
    </row>
    <row r="578" spans="1:17" x14ac:dyDescent="0.25">
      <c r="A578" s="134" t="s">
        <v>3779</v>
      </c>
      <c r="B578" s="134" t="s">
        <v>3833</v>
      </c>
      <c r="C578" s="134" t="s">
        <v>1661</v>
      </c>
      <c r="D578" s="136">
        <v>61</v>
      </c>
      <c r="E578" s="136">
        <v>61</v>
      </c>
      <c r="F578" s="136">
        <v>61</v>
      </c>
      <c r="G578" s="136">
        <v>61</v>
      </c>
      <c r="H578" s="136">
        <v>61</v>
      </c>
      <c r="I578" s="136">
        <v>61</v>
      </c>
      <c r="J578" s="136">
        <v>61</v>
      </c>
      <c r="K578" s="136">
        <v>61</v>
      </c>
      <c r="L578" s="136">
        <v>61</v>
      </c>
      <c r="M578" s="136">
        <v>61</v>
      </c>
      <c r="N578" s="136">
        <v>61</v>
      </c>
      <c r="O578" s="136">
        <v>61</v>
      </c>
      <c r="P578" s="136">
        <v>61</v>
      </c>
      <c r="Q578" s="136">
        <v>60542</v>
      </c>
    </row>
    <row r="579" spans="1:17" x14ac:dyDescent="0.25">
      <c r="A579" s="134" t="s">
        <v>3779</v>
      </c>
      <c r="B579" s="134" t="s">
        <v>3834</v>
      </c>
      <c r="C579" s="134" t="s">
        <v>1661</v>
      </c>
      <c r="D579" s="136">
        <v>321</v>
      </c>
      <c r="E579" s="136">
        <v>321</v>
      </c>
      <c r="F579" s="136">
        <v>354</v>
      </c>
      <c r="G579" s="136">
        <v>354</v>
      </c>
      <c r="H579" s="136">
        <v>354</v>
      </c>
      <c r="I579" s="136">
        <v>354</v>
      </c>
      <c r="J579" s="136">
        <v>354</v>
      </c>
      <c r="K579" s="136">
        <v>354</v>
      </c>
      <c r="L579" s="136">
        <v>354</v>
      </c>
      <c r="M579" s="136">
        <v>354</v>
      </c>
      <c r="N579" s="136">
        <v>354</v>
      </c>
      <c r="O579" s="136">
        <v>359</v>
      </c>
      <c r="P579" s="136">
        <v>364</v>
      </c>
      <c r="Q579" s="136">
        <v>350769</v>
      </c>
    </row>
    <row r="580" spans="1:17" x14ac:dyDescent="0.25">
      <c r="A580" s="134" t="s">
        <v>3779</v>
      </c>
      <c r="B580" s="134" t="s">
        <v>3835</v>
      </c>
      <c r="C580" s="134" t="s">
        <v>1661</v>
      </c>
      <c r="D580" s="136">
        <v>0</v>
      </c>
      <c r="E580" s="136">
        <v>0</v>
      </c>
      <c r="F580" s="136">
        <v>0</v>
      </c>
      <c r="G580" s="136">
        <v>0</v>
      </c>
      <c r="H580" s="136">
        <v>0</v>
      </c>
      <c r="I580" s="136">
        <v>0</v>
      </c>
      <c r="J580" s="136">
        <v>0</v>
      </c>
      <c r="K580" s="136">
        <v>0</v>
      </c>
      <c r="L580" s="136">
        <v>0</v>
      </c>
      <c r="M580" s="136">
        <v>0</v>
      </c>
      <c r="N580" s="136">
        <v>0</v>
      </c>
      <c r="O580" s="136">
        <v>0</v>
      </c>
      <c r="P580" s="136">
        <v>0</v>
      </c>
      <c r="Q580" s="136">
        <v>0</v>
      </c>
    </row>
    <row r="581" spans="1:17" x14ac:dyDescent="0.25">
      <c r="A581" s="134" t="s">
        <v>3779</v>
      </c>
      <c r="B581" s="134" t="s">
        <v>3836</v>
      </c>
      <c r="C581" s="134" t="s">
        <v>1661</v>
      </c>
      <c r="D581" s="136">
        <v>325</v>
      </c>
      <c r="E581" s="136">
        <v>325</v>
      </c>
      <c r="F581" s="136">
        <v>333</v>
      </c>
      <c r="G581" s="136">
        <v>333</v>
      </c>
      <c r="H581" s="136">
        <v>333</v>
      </c>
      <c r="I581" s="136">
        <v>333</v>
      </c>
      <c r="J581" s="136">
        <v>333</v>
      </c>
      <c r="K581" s="136">
        <v>333</v>
      </c>
      <c r="L581" s="136">
        <v>333</v>
      </c>
      <c r="M581" s="136">
        <v>333</v>
      </c>
      <c r="N581" s="136">
        <v>333</v>
      </c>
      <c r="O581" s="136">
        <v>333</v>
      </c>
      <c r="P581" s="136">
        <v>333</v>
      </c>
      <c r="Q581" s="136">
        <v>332132</v>
      </c>
    </row>
    <row r="582" spans="1:17" x14ac:dyDescent="0.25">
      <c r="A582" s="134" t="s">
        <v>3779</v>
      </c>
      <c r="B582" s="134" t="s">
        <v>3837</v>
      </c>
      <c r="C582" s="134" t="s">
        <v>1661</v>
      </c>
      <c r="D582" s="136">
        <v>0</v>
      </c>
      <c r="E582" s="136">
        <v>0</v>
      </c>
      <c r="F582" s="136">
        <v>0</v>
      </c>
      <c r="G582" s="136">
        <v>0</v>
      </c>
      <c r="H582" s="136">
        <v>0</v>
      </c>
      <c r="I582" s="136">
        <v>0</v>
      </c>
      <c r="J582" s="136">
        <v>0</v>
      </c>
      <c r="K582" s="136">
        <v>0</v>
      </c>
      <c r="L582" s="136">
        <v>0</v>
      </c>
      <c r="M582" s="136">
        <v>0</v>
      </c>
      <c r="N582" s="136">
        <v>0</v>
      </c>
      <c r="O582" s="136">
        <v>0</v>
      </c>
      <c r="P582" s="136">
        <v>0</v>
      </c>
      <c r="Q582" s="136">
        <v>0</v>
      </c>
    </row>
    <row r="583" spans="1:17" x14ac:dyDescent="0.25">
      <c r="A583" s="134" t="s">
        <v>3779</v>
      </c>
      <c r="B583" s="134" t="s">
        <v>3838</v>
      </c>
      <c r="C583" s="134" t="s">
        <v>1661</v>
      </c>
      <c r="D583" s="136">
        <v>124</v>
      </c>
      <c r="E583" s="136">
        <v>124</v>
      </c>
      <c r="F583" s="136">
        <v>124</v>
      </c>
      <c r="G583" s="136">
        <v>124</v>
      </c>
      <c r="H583" s="136">
        <v>124</v>
      </c>
      <c r="I583" s="136">
        <v>124</v>
      </c>
      <c r="J583" s="136">
        <v>124</v>
      </c>
      <c r="K583" s="136">
        <v>124</v>
      </c>
      <c r="L583" s="136">
        <v>124</v>
      </c>
      <c r="M583" s="136">
        <v>124</v>
      </c>
      <c r="N583" s="136">
        <v>124</v>
      </c>
      <c r="O583" s="136">
        <v>124</v>
      </c>
      <c r="P583" s="136">
        <v>124</v>
      </c>
      <c r="Q583" s="136">
        <v>124261</v>
      </c>
    </row>
    <row r="584" spans="1:17" x14ac:dyDescent="0.25">
      <c r="A584" s="134" t="s">
        <v>3779</v>
      </c>
      <c r="B584" s="134" t="s">
        <v>3839</v>
      </c>
      <c r="C584" s="134" t="s">
        <v>1661</v>
      </c>
      <c r="D584" s="136">
        <v>0</v>
      </c>
      <c r="E584" s="136">
        <v>0</v>
      </c>
      <c r="F584" s="136">
        <v>0</v>
      </c>
      <c r="G584" s="136">
        <v>0</v>
      </c>
      <c r="H584" s="136">
        <v>0</v>
      </c>
      <c r="I584" s="136">
        <v>0</v>
      </c>
      <c r="J584" s="136">
        <v>0</v>
      </c>
      <c r="K584" s="136">
        <v>0</v>
      </c>
      <c r="L584" s="136">
        <v>0</v>
      </c>
      <c r="M584" s="136">
        <v>0</v>
      </c>
      <c r="N584" s="136">
        <v>0</v>
      </c>
      <c r="O584" s="136">
        <v>0</v>
      </c>
      <c r="P584" s="136">
        <v>0</v>
      </c>
      <c r="Q584" s="136">
        <v>0</v>
      </c>
    </row>
    <row r="585" spans="1:17" x14ac:dyDescent="0.25">
      <c r="A585" s="134" t="s">
        <v>3779</v>
      </c>
      <c r="B585" s="134" t="s">
        <v>3840</v>
      </c>
      <c r="C585" s="134" t="s">
        <v>1661</v>
      </c>
      <c r="D585" s="136">
        <v>0</v>
      </c>
      <c r="E585" s="136">
        <v>0</v>
      </c>
      <c r="F585" s="136">
        <v>0</v>
      </c>
      <c r="G585" s="136">
        <v>0</v>
      </c>
      <c r="H585" s="136">
        <v>0</v>
      </c>
      <c r="I585" s="136">
        <v>0</v>
      </c>
      <c r="J585" s="136">
        <v>0</v>
      </c>
      <c r="K585" s="136">
        <v>0</v>
      </c>
      <c r="L585" s="136">
        <v>0</v>
      </c>
      <c r="M585" s="136">
        <v>0</v>
      </c>
      <c r="N585" s="136">
        <v>0</v>
      </c>
      <c r="O585" s="136">
        <v>0</v>
      </c>
      <c r="P585" s="136">
        <v>0</v>
      </c>
      <c r="Q585" s="136">
        <v>0</v>
      </c>
    </row>
    <row r="586" spans="1:17" x14ac:dyDescent="0.25">
      <c r="A586" s="134" t="s">
        <v>3779</v>
      </c>
      <c r="B586" s="134" t="s">
        <v>3841</v>
      </c>
      <c r="C586" s="134" t="s">
        <v>1661</v>
      </c>
      <c r="D586" s="136">
        <v>334</v>
      </c>
      <c r="E586" s="136">
        <v>334</v>
      </c>
      <c r="F586" s="136">
        <v>334</v>
      </c>
      <c r="G586" s="136">
        <v>334</v>
      </c>
      <c r="H586" s="136">
        <v>334</v>
      </c>
      <c r="I586" s="136">
        <v>334</v>
      </c>
      <c r="J586" s="136">
        <v>334</v>
      </c>
      <c r="K586" s="136">
        <v>334</v>
      </c>
      <c r="L586" s="136">
        <v>334</v>
      </c>
      <c r="M586" s="136">
        <v>334</v>
      </c>
      <c r="N586" s="136">
        <v>334</v>
      </c>
      <c r="O586" s="136">
        <v>334</v>
      </c>
      <c r="P586" s="136">
        <v>334</v>
      </c>
      <c r="Q586" s="136">
        <v>333520</v>
      </c>
    </row>
    <row r="587" spans="1:17" x14ac:dyDescent="0.25">
      <c r="A587" s="134" t="s">
        <v>3842</v>
      </c>
      <c r="B587" s="134" t="s">
        <v>3843</v>
      </c>
      <c r="C587" s="134" t="s">
        <v>1661</v>
      </c>
      <c r="D587" s="136">
        <v>54363</v>
      </c>
      <c r="E587" s="136">
        <v>54363</v>
      </c>
      <c r="F587" s="136">
        <v>53576</v>
      </c>
      <c r="G587" s="136">
        <v>53576</v>
      </c>
      <c r="H587" s="136">
        <v>53576</v>
      </c>
      <c r="I587" s="136">
        <v>53576</v>
      </c>
      <c r="J587" s="136">
        <v>53576</v>
      </c>
      <c r="K587" s="136">
        <v>53576</v>
      </c>
      <c r="L587" s="136">
        <v>53576</v>
      </c>
      <c r="M587" s="136">
        <v>53576</v>
      </c>
      <c r="N587" s="136">
        <v>53576</v>
      </c>
      <c r="O587" s="136">
        <v>53576</v>
      </c>
      <c r="P587" s="136">
        <v>53576</v>
      </c>
      <c r="Q587" s="136">
        <v>53674342</v>
      </c>
    </row>
    <row r="588" spans="1:17" x14ac:dyDescent="0.25">
      <c r="A588" s="134" t="s">
        <v>3844</v>
      </c>
      <c r="B588" s="134" t="s">
        <v>3845</v>
      </c>
      <c r="C588" s="134" t="s">
        <v>1661</v>
      </c>
      <c r="D588" s="136">
        <v>0</v>
      </c>
      <c r="E588" s="136">
        <v>0</v>
      </c>
      <c r="F588" s="136">
        <v>0</v>
      </c>
      <c r="G588" s="136">
        <v>0</v>
      </c>
      <c r="H588" s="136">
        <v>0</v>
      </c>
      <c r="I588" s="136">
        <v>0</v>
      </c>
      <c r="J588" s="136">
        <v>0</v>
      </c>
      <c r="K588" s="136">
        <v>0</v>
      </c>
      <c r="L588" s="136">
        <v>0</v>
      </c>
      <c r="M588" s="136">
        <v>0</v>
      </c>
      <c r="N588" s="136">
        <v>0</v>
      </c>
      <c r="O588" s="136">
        <v>0</v>
      </c>
      <c r="P588" s="136">
        <v>0</v>
      </c>
      <c r="Q588" s="136">
        <v>0</v>
      </c>
    </row>
    <row r="589" spans="1:17" x14ac:dyDescent="0.25">
      <c r="A589" s="134" t="s">
        <v>3844</v>
      </c>
      <c r="B589" s="134" t="s">
        <v>3846</v>
      </c>
      <c r="C589" s="134" t="s">
        <v>1661</v>
      </c>
      <c r="D589" s="136">
        <v>4376</v>
      </c>
      <c r="E589" s="136">
        <v>4997</v>
      </c>
      <c r="F589" s="136">
        <v>4997</v>
      </c>
      <c r="G589" s="136">
        <v>5026</v>
      </c>
      <c r="H589" s="136">
        <v>5026</v>
      </c>
      <c r="I589" s="136">
        <v>5026</v>
      </c>
      <c r="J589" s="136">
        <v>5026</v>
      </c>
      <c r="K589" s="136">
        <v>5026</v>
      </c>
      <c r="L589" s="136">
        <v>5026</v>
      </c>
      <c r="M589" s="136">
        <v>5026</v>
      </c>
      <c r="N589" s="136">
        <v>5026</v>
      </c>
      <c r="O589" s="136">
        <v>5026</v>
      </c>
      <c r="P589" s="136">
        <v>5026</v>
      </c>
      <c r="Q589" s="136">
        <v>4993664</v>
      </c>
    </row>
    <row r="590" spans="1:17" x14ac:dyDescent="0.25">
      <c r="A590" s="134" t="s">
        <v>3847</v>
      </c>
      <c r="B590" s="134" t="s">
        <v>3848</v>
      </c>
      <c r="C590" s="134" t="s">
        <v>1662</v>
      </c>
      <c r="D590" s="136">
        <v>1741</v>
      </c>
      <c r="E590" s="136">
        <v>1741</v>
      </c>
      <c r="F590" s="136">
        <v>1741</v>
      </c>
      <c r="G590" s="136">
        <v>1741</v>
      </c>
      <c r="H590" s="136">
        <v>1741</v>
      </c>
      <c r="I590" s="136">
        <v>1741</v>
      </c>
      <c r="J590" s="136">
        <v>1741</v>
      </c>
      <c r="K590" s="136">
        <v>1741</v>
      </c>
      <c r="L590" s="136">
        <v>1741</v>
      </c>
      <c r="M590" s="136">
        <v>1741</v>
      </c>
      <c r="N590" s="136">
        <v>1741</v>
      </c>
      <c r="O590" s="136">
        <v>1741</v>
      </c>
      <c r="P590" s="136">
        <v>1741</v>
      </c>
      <c r="Q590" s="136">
        <v>1740818</v>
      </c>
    </row>
    <row r="591" spans="1:17" x14ac:dyDescent="0.25">
      <c r="A591" s="134" t="s">
        <v>3847</v>
      </c>
      <c r="B591" s="134" t="s">
        <v>3849</v>
      </c>
      <c r="C591" s="134" t="s">
        <v>1662</v>
      </c>
      <c r="D591" s="136">
        <v>1400</v>
      </c>
      <c r="E591" s="136">
        <v>1400</v>
      </c>
      <c r="F591" s="136">
        <v>1400</v>
      </c>
      <c r="G591" s="136">
        <v>1400</v>
      </c>
      <c r="H591" s="136">
        <v>1400</v>
      </c>
      <c r="I591" s="136">
        <v>1400</v>
      </c>
      <c r="J591" s="136">
        <v>1400</v>
      </c>
      <c r="K591" s="136">
        <v>1400</v>
      </c>
      <c r="L591" s="136">
        <v>1400</v>
      </c>
      <c r="M591" s="136">
        <v>1400</v>
      </c>
      <c r="N591" s="136">
        <v>1400</v>
      </c>
      <c r="O591" s="136">
        <v>1400</v>
      </c>
      <c r="P591" s="136">
        <v>1400</v>
      </c>
      <c r="Q591" s="136">
        <v>1399509</v>
      </c>
    </row>
    <row r="592" spans="1:17" x14ac:dyDescent="0.25">
      <c r="A592" s="134" t="s">
        <v>3847</v>
      </c>
      <c r="B592" s="134" t="s">
        <v>3850</v>
      </c>
      <c r="C592" s="134" t="s">
        <v>1662</v>
      </c>
      <c r="D592" s="136">
        <v>1769</v>
      </c>
      <c r="E592" s="136">
        <v>1769</v>
      </c>
      <c r="F592" s="136">
        <v>1769</v>
      </c>
      <c r="G592" s="136">
        <v>1769</v>
      </c>
      <c r="H592" s="136">
        <v>1769</v>
      </c>
      <c r="I592" s="136">
        <v>1769</v>
      </c>
      <c r="J592" s="136">
        <v>1769</v>
      </c>
      <c r="K592" s="136">
        <v>1769</v>
      </c>
      <c r="L592" s="136">
        <v>1769</v>
      </c>
      <c r="M592" s="136">
        <v>1769</v>
      </c>
      <c r="N592" s="136">
        <v>1769</v>
      </c>
      <c r="O592" s="136">
        <v>1769</v>
      </c>
      <c r="P592" s="136">
        <v>1769</v>
      </c>
      <c r="Q592" s="136">
        <v>1769178</v>
      </c>
    </row>
    <row r="593" spans="1:17" x14ac:dyDescent="0.25">
      <c r="A593" s="134" t="s">
        <v>3847</v>
      </c>
      <c r="B593" s="134" t="s">
        <v>3851</v>
      </c>
      <c r="C593" s="134" t="s">
        <v>1662</v>
      </c>
      <c r="D593" s="136">
        <v>0</v>
      </c>
      <c r="E593" s="136">
        <v>0</v>
      </c>
      <c r="F593" s="136">
        <v>0</v>
      </c>
      <c r="G593" s="136">
        <v>0</v>
      </c>
      <c r="H593" s="136">
        <v>0</v>
      </c>
      <c r="I593" s="136">
        <v>0</v>
      </c>
      <c r="J593" s="136">
        <v>0</v>
      </c>
      <c r="K593" s="136">
        <v>0</v>
      </c>
      <c r="L593" s="136">
        <v>0</v>
      </c>
      <c r="M593" s="136">
        <v>0</v>
      </c>
      <c r="N593" s="136">
        <v>0</v>
      </c>
      <c r="O593" s="136">
        <v>0</v>
      </c>
      <c r="P593" s="136">
        <v>0</v>
      </c>
      <c r="Q593" s="136">
        <v>0</v>
      </c>
    </row>
    <row r="594" spans="1:17" x14ac:dyDescent="0.25">
      <c r="A594" s="134" t="s">
        <v>3847</v>
      </c>
      <c r="B594" s="134" t="s">
        <v>3852</v>
      </c>
      <c r="C594" s="134" t="s">
        <v>1662</v>
      </c>
      <c r="D594" s="136">
        <v>10</v>
      </c>
      <c r="E594" s="136">
        <v>10</v>
      </c>
      <c r="F594" s="136">
        <v>10</v>
      </c>
      <c r="G594" s="136">
        <v>10</v>
      </c>
      <c r="H594" s="136">
        <v>10</v>
      </c>
      <c r="I594" s="136">
        <v>10</v>
      </c>
      <c r="J594" s="136">
        <v>10</v>
      </c>
      <c r="K594" s="136">
        <v>10</v>
      </c>
      <c r="L594" s="136">
        <v>10</v>
      </c>
      <c r="M594" s="136">
        <v>10</v>
      </c>
      <c r="N594" s="136">
        <v>10</v>
      </c>
      <c r="O594" s="136">
        <v>10</v>
      </c>
      <c r="P594" s="136">
        <v>10</v>
      </c>
      <c r="Q594" s="136">
        <v>10247</v>
      </c>
    </row>
    <row r="595" spans="1:17" x14ac:dyDescent="0.25">
      <c r="A595" s="134" t="s">
        <v>3847</v>
      </c>
      <c r="B595" s="134" t="s">
        <v>3853</v>
      </c>
      <c r="C595" s="134" t="s">
        <v>1662</v>
      </c>
      <c r="D595" s="136">
        <v>31</v>
      </c>
      <c r="E595" s="136">
        <v>31</v>
      </c>
      <c r="F595" s="136">
        <v>31</v>
      </c>
      <c r="G595" s="136">
        <v>31</v>
      </c>
      <c r="H595" s="136">
        <v>31</v>
      </c>
      <c r="I595" s="136">
        <v>31</v>
      </c>
      <c r="J595" s="136">
        <v>31</v>
      </c>
      <c r="K595" s="136">
        <v>31</v>
      </c>
      <c r="L595" s="136">
        <v>31</v>
      </c>
      <c r="M595" s="136">
        <v>31</v>
      </c>
      <c r="N595" s="136">
        <v>31</v>
      </c>
      <c r="O595" s="136">
        <v>31</v>
      </c>
      <c r="P595" s="136">
        <v>31</v>
      </c>
      <c r="Q595" s="136">
        <v>30604</v>
      </c>
    </row>
    <row r="596" spans="1:17" x14ac:dyDescent="0.25">
      <c r="A596" s="134" t="s">
        <v>3847</v>
      </c>
      <c r="B596" s="134" t="s">
        <v>3854</v>
      </c>
      <c r="C596" s="134" t="s">
        <v>1662</v>
      </c>
      <c r="D596" s="136">
        <v>0</v>
      </c>
      <c r="E596" s="136">
        <v>0</v>
      </c>
      <c r="F596" s="136">
        <v>0</v>
      </c>
      <c r="G596" s="136">
        <v>0</v>
      </c>
      <c r="H596" s="136">
        <v>0</v>
      </c>
      <c r="I596" s="136">
        <v>0</v>
      </c>
      <c r="J596" s="136">
        <v>0</v>
      </c>
      <c r="K596" s="136">
        <v>0</v>
      </c>
      <c r="L596" s="136">
        <v>0</v>
      </c>
      <c r="M596" s="136">
        <v>0</v>
      </c>
      <c r="N596" s="136">
        <v>0</v>
      </c>
      <c r="O596" s="136">
        <v>0</v>
      </c>
      <c r="P596" s="136">
        <v>0</v>
      </c>
      <c r="Q596" s="136">
        <v>0</v>
      </c>
    </row>
    <row r="597" spans="1:17" x14ac:dyDescent="0.25">
      <c r="A597" s="134" t="s">
        <v>3847</v>
      </c>
      <c r="B597" s="134" t="s">
        <v>3855</v>
      </c>
      <c r="C597" s="134" t="s">
        <v>1662</v>
      </c>
      <c r="D597" s="136">
        <v>52</v>
      </c>
      <c r="E597" s="136">
        <v>52</v>
      </c>
      <c r="F597" s="136">
        <v>52</v>
      </c>
      <c r="G597" s="136">
        <v>52</v>
      </c>
      <c r="H597" s="136">
        <v>52</v>
      </c>
      <c r="I597" s="136">
        <v>52</v>
      </c>
      <c r="J597" s="136">
        <v>52</v>
      </c>
      <c r="K597" s="136">
        <v>52</v>
      </c>
      <c r="L597" s="136">
        <v>52</v>
      </c>
      <c r="M597" s="136">
        <v>52</v>
      </c>
      <c r="N597" s="136">
        <v>52</v>
      </c>
      <c r="O597" s="136">
        <v>52</v>
      </c>
      <c r="P597" s="136">
        <v>52</v>
      </c>
      <c r="Q597" s="136">
        <v>52087</v>
      </c>
    </row>
    <row r="598" spans="1:17" x14ac:dyDescent="0.25">
      <c r="A598" s="134" t="s">
        <v>3847</v>
      </c>
      <c r="B598" s="134" t="s">
        <v>3856</v>
      </c>
      <c r="C598" s="134" t="s">
        <v>1662</v>
      </c>
      <c r="D598" s="136">
        <v>461</v>
      </c>
      <c r="E598" s="136">
        <v>461</v>
      </c>
      <c r="F598" s="136">
        <v>461</v>
      </c>
      <c r="G598" s="136">
        <v>461</v>
      </c>
      <c r="H598" s="136">
        <v>461</v>
      </c>
      <c r="I598" s="136">
        <v>461</v>
      </c>
      <c r="J598" s="136">
        <v>461</v>
      </c>
      <c r="K598" s="136">
        <v>461</v>
      </c>
      <c r="L598" s="136">
        <v>461</v>
      </c>
      <c r="M598" s="136">
        <v>461</v>
      </c>
      <c r="N598" s="136">
        <v>461</v>
      </c>
      <c r="O598" s="136">
        <v>461</v>
      </c>
      <c r="P598" s="136">
        <v>461</v>
      </c>
      <c r="Q598" s="136">
        <v>460720</v>
      </c>
    </row>
    <row r="599" spans="1:17" x14ac:dyDescent="0.25">
      <c r="A599" s="134" t="s">
        <v>3847</v>
      </c>
      <c r="B599" s="134" t="s">
        <v>3857</v>
      </c>
      <c r="C599" s="134" t="s">
        <v>1662</v>
      </c>
      <c r="D599" s="136">
        <v>0</v>
      </c>
      <c r="E599" s="136">
        <v>0</v>
      </c>
      <c r="F599" s="136">
        <v>0</v>
      </c>
      <c r="G599" s="136">
        <v>0</v>
      </c>
      <c r="H599" s="136">
        <v>0</v>
      </c>
      <c r="I599" s="136">
        <v>0</v>
      </c>
      <c r="J599" s="136">
        <v>0</v>
      </c>
      <c r="K599" s="136">
        <v>0</v>
      </c>
      <c r="L599" s="136">
        <v>0</v>
      </c>
      <c r="M599" s="136">
        <v>0</v>
      </c>
      <c r="N599" s="136">
        <v>0</v>
      </c>
      <c r="O599" s="136">
        <v>0</v>
      </c>
      <c r="P599" s="136">
        <v>0</v>
      </c>
      <c r="Q599" s="136">
        <v>0</v>
      </c>
    </row>
    <row r="600" spans="1:17" x14ac:dyDescent="0.25">
      <c r="A600" s="134" t="s">
        <v>3847</v>
      </c>
      <c r="B600" s="134" t="s">
        <v>3858</v>
      </c>
      <c r="C600" s="134" t="s">
        <v>1662</v>
      </c>
      <c r="D600" s="136">
        <v>0</v>
      </c>
      <c r="E600" s="136">
        <v>0</v>
      </c>
      <c r="F600" s="136">
        <v>0</v>
      </c>
      <c r="G600" s="136">
        <v>0</v>
      </c>
      <c r="H600" s="136">
        <v>0</v>
      </c>
      <c r="I600" s="136">
        <v>0</v>
      </c>
      <c r="J600" s="136">
        <v>0</v>
      </c>
      <c r="K600" s="136">
        <v>0</v>
      </c>
      <c r="L600" s="136">
        <v>0</v>
      </c>
      <c r="M600" s="136">
        <v>0</v>
      </c>
      <c r="N600" s="136">
        <v>0</v>
      </c>
      <c r="O600" s="136">
        <v>0</v>
      </c>
      <c r="P600" s="136">
        <v>0</v>
      </c>
      <c r="Q600" s="136">
        <v>0</v>
      </c>
    </row>
    <row r="601" spans="1:17" x14ac:dyDescent="0.25">
      <c r="A601" s="134" t="s">
        <v>3847</v>
      </c>
      <c r="B601" s="134" t="s">
        <v>3859</v>
      </c>
      <c r="C601" s="134" t="s">
        <v>1662</v>
      </c>
      <c r="D601" s="136">
        <v>16973</v>
      </c>
      <c r="E601" s="136">
        <v>16975</v>
      </c>
      <c r="F601" s="136">
        <v>16977</v>
      </c>
      <c r="G601" s="136">
        <v>16977</v>
      </c>
      <c r="H601" s="136">
        <v>16977</v>
      </c>
      <c r="I601" s="136">
        <v>16977</v>
      </c>
      <c r="J601" s="136">
        <v>16977</v>
      </c>
      <c r="K601" s="136">
        <v>16977</v>
      </c>
      <c r="L601" s="136">
        <v>16978</v>
      </c>
      <c r="M601" s="136">
        <v>16978</v>
      </c>
      <c r="N601" s="136">
        <v>16978</v>
      </c>
      <c r="O601" s="136">
        <v>17053</v>
      </c>
      <c r="P601" s="136">
        <v>17053</v>
      </c>
      <c r="Q601" s="136">
        <v>16986315</v>
      </c>
    </row>
    <row r="602" spans="1:17" x14ac:dyDescent="0.25">
      <c r="A602" s="134" t="s">
        <v>3847</v>
      </c>
      <c r="B602" s="134" t="s">
        <v>3860</v>
      </c>
      <c r="C602" s="134" t="s">
        <v>1662</v>
      </c>
      <c r="D602" s="136">
        <v>682</v>
      </c>
      <c r="E602" s="136">
        <v>682</v>
      </c>
      <c r="F602" s="136">
        <v>682</v>
      </c>
      <c r="G602" s="136">
        <v>682</v>
      </c>
      <c r="H602" s="136">
        <v>682</v>
      </c>
      <c r="I602" s="136">
        <v>682</v>
      </c>
      <c r="J602" s="136">
        <v>682</v>
      </c>
      <c r="K602" s="136">
        <v>682</v>
      </c>
      <c r="L602" s="136">
        <v>682</v>
      </c>
      <c r="M602" s="136">
        <v>682</v>
      </c>
      <c r="N602" s="136">
        <v>682</v>
      </c>
      <c r="O602" s="136">
        <v>682</v>
      </c>
      <c r="P602" s="136">
        <v>682</v>
      </c>
      <c r="Q602" s="136">
        <v>682303</v>
      </c>
    </row>
    <row r="603" spans="1:17" x14ac:dyDescent="0.25">
      <c r="A603" s="134" t="s">
        <v>3847</v>
      </c>
      <c r="B603" s="134" t="s">
        <v>3861</v>
      </c>
      <c r="C603" s="134" t="s">
        <v>1662</v>
      </c>
      <c r="D603" s="136">
        <v>1071</v>
      </c>
      <c r="E603" s="136">
        <v>1071</v>
      </c>
      <c r="F603" s="136">
        <v>1071</v>
      </c>
      <c r="G603" s="136">
        <v>1071</v>
      </c>
      <c r="H603" s="136">
        <v>1071</v>
      </c>
      <c r="I603" s="136">
        <v>1071</v>
      </c>
      <c r="J603" s="136">
        <v>1071</v>
      </c>
      <c r="K603" s="136">
        <v>1071</v>
      </c>
      <c r="L603" s="136">
        <v>1071</v>
      </c>
      <c r="M603" s="136">
        <v>1071</v>
      </c>
      <c r="N603" s="136">
        <v>1071</v>
      </c>
      <c r="O603" s="136">
        <v>1071</v>
      </c>
      <c r="P603" s="136">
        <v>1071</v>
      </c>
      <c r="Q603" s="136">
        <v>1071124</v>
      </c>
    </row>
    <row r="604" spans="1:17" x14ac:dyDescent="0.25">
      <c r="A604" s="134" t="s">
        <v>3847</v>
      </c>
      <c r="B604" s="134" t="s">
        <v>3862</v>
      </c>
      <c r="C604" s="134" t="s">
        <v>1662</v>
      </c>
      <c r="D604" s="136">
        <v>0</v>
      </c>
      <c r="E604" s="136">
        <v>0</v>
      </c>
      <c r="F604" s="136">
        <v>0</v>
      </c>
      <c r="G604" s="136">
        <v>0</v>
      </c>
      <c r="H604" s="136">
        <v>0</v>
      </c>
      <c r="I604" s="136">
        <v>0</v>
      </c>
      <c r="J604" s="136">
        <v>0</v>
      </c>
      <c r="K604" s="136">
        <v>0</v>
      </c>
      <c r="L604" s="136">
        <v>0</v>
      </c>
      <c r="M604" s="136">
        <v>0</v>
      </c>
      <c r="N604" s="136">
        <v>0</v>
      </c>
      <c r="O604" s="136">
        <v>0</v>
      </c>
      <c r="P604" s="136">
        <v>0</v>
      </c>
      <c r="Q604" s="136">
        <v>0</v>
      </c>
    </row>
    <row r="605" spans="1:17" x14ac:dyDescent="0.25">
      <c r="A605" s="134" t="s">
        <v>3847</v>
      </c>
      <c r="B605" s="134" t="s">
        <v>3863</v>
      </c>
      <c r="C605" s="134" t="s">
        <v>1662</v>
      </c>
      <c r="D605" s="136">
        <v>0</v>
      </c>
      <c r="E605" s="136">
        <v>0</v>
      </c>
      <c r="F605" s="136">
        <v>0</v>
      </c>
      <c r="G605" s="136">
        <v>0</v>
      </c>
      <c r="H605" s="136">
        <v>0</v>
      </c>
      <c r="I605" s="136">
        <v>0</v>
      </c>
      <c r="J605" s="136">
        <v>0</v>
      </c>
      <c r="K605" s="136">
        <v>0</v>
      </c>
      <c r="L605" s="136">
        <v>0</v>
      </c>
      <c r="M605" s="136">
        <v>0</v>
      </c>
      <c r="N605" s="136">
        <v>0</v>
      </c>
      <c r="O605" s="136">
        <v>0</v>
      </c>
      <c r="P605" s="136">
        <v>0</v>
      </c>
      <c r="Q605" s="136">
        <v>0</v>
      </c>
    </row>
    <row r="606" spans="1:17" x14ac:dyDescent="0.25">
      <c r="A606" s="134" t="s">
        <v>3847</v>
      </c>
      <c r="B606" s="134" t="s">
        <v>3864</v>
      </c>
      <c r="C606" s="134" t="s">
        <v>1662</v>
      </c>
      <c r="D606" s="136">
        <v>2603</v>
      </c>
      <c r="E606" s="136">
        <v>2603</v>
      </c>
      <c r="F606" s="136">
        <v>2603</v>
      </c>
      <c r="G606" s="136">
        <v>2603</v>
      </c>
      <c r="H606" s="136">
        <v>2603</v>
      </c>
      <c r="I606" s="136">
        <v>2603</v>
      </c>
      <c r="J606" s="136">
        <v>2603</v>
      </c>
      <c r="K606" s="136">
        <v>2604</v>
      </c>
      <c r="L606" s="136">
        <v>2605</v>
      </c>
      <c r="M606" s="136">
        <v>2605</v>
      </c>
      <c r="N606" s="136">
        <v>2606</v>
      </c>
      <c r="O606" s="136">
        <v>2606</v>
      </c>
      <c r="P606" s="136">
        <v>2606</v>
      </c>
      <c r="Q606" s="136">
        <v>2604116</v>
      </c>
    </row>
    <row r="607" spans="1:17" x14ac:dyDescent="0.25">
      <c r="A607" s="134" t="s">
        <v>3847</v>
      </c>
      <c r="B607" s="134" t="s">
        <v>3865</v>
      </c>
      <c r="C607" s="134" t="s">
        <v>1662</v>
      </c>
      <c r="D607" s="136">
        <v>2499</v>
      </c>
      <c r="E607" s="136">
        <v>2499</v>
      </c>
      <c r="F607" s="136">
        <v>2499</v>
      </c>
      <c r="G607" s="136">
        <v>2499</v>
      </c>
      <c r="H607" s="136">
        <v>2499</v>
      </c>
      <c r="I607" s="136">
        <v>2499</v>
      </c>
      <c r="J607" s="136">
        <v>2499</v>
      </c>
      <c r="K607" s="136">
        <v>2499</v>
      </c>
      <c r="L607" s="136">
        <v>2499</v>
      </c>
      <c r="M607" s="136">
        <v>2499</v>
      </c>
      <c r="N607" s="136">
        <v>2552</v>
      </c>
      <c r="O607" s="136">
        <v>2552</v>
      </c>
      <c r="P607" s="136">
        <v>2552</v>
      </c>
      <c r="Q607" s="136">
        <v>2509716</v>
      </c>
    </row>
    <row r="608" spans="1:17" x14ac:dyDescent="0.25">
      <c r="A608" s="134" t="s">
        <v>3847</v>
      </c>
      <c r="B608" s="134" t="s">
        <v>3866</v>
      </c>
      <c r="C608" s="134" t="s">
        <v>1662</v>
      </c>
      <c r="D608" s="136">
        <v>0</v>
      </c>
      <c r="E608" s="136">
        <v>0</v>
      </c>
      <c r="F608" s="136">
        <v>0</v>
      </c>
      <c r="G608" s="136">
        <v>0</v>
      </c>
      <c r="H608" s="136">
        <v>0</v>
      </c>
      <c r="I608" s="136">
        <v>0</v>
      </c>
      <c r="J608" s="136">
        <v>0</v>
      </c>
      <c r="K608" s="136">
        <v>0</v>
      </c>
      <c r="L608" s="136">
        <v>0</v>
      </c>
      <c r="M608" s="136">
        <v>0</v>
      </c>
      <c r="N608" s="136">
        <v>0</v>
      </c>
      <c r="O608" s="136">
        <v>0</v>
      </c>
      <c r="P608" s="136">
        <v>0</v>
      </c>
      <c r="Q608" s="136">
        <v>0</v>
      </c>
    </row>
    <row r="609" spans="1:17" x14ac:dyDescent="0.25">
      <c r="A609" s="134" t="s">
        <v>3847</v>
      </c>
      <c r="B609" s="134" t="s">
        <v>3867</v>
      </c>
      <c r="C609" s="134" t="s">
        <v>1662</v>
      </c>
      <c r="D609" s="136">
        <v>0</v>
      </c>
      <c r="E609" s="136">
        <v>0</v>
      </c>
      <c r="F609" s="136">
        <v>0</v>
      </c>
      <c r="G609" s="136">
        <v>0</v>
      </c>
      <c r="H609" s="136">
        <v>0</v>
      </c>
      <c r="I609" s="136">
        <v>0</v>
      </c>
      <c r="J609" s="136">
        <v>0</v>
      </c>
      <c r="K609" s="136">
        <v>0</v>
      </c>
      <c r="L609" s="136">
        <v>0</v>
      </c>
      <c r="M609" s="136">
        <v>0</v>
      </c>
      <c r="N609" s="136">
        <v>0</v>
      </c>
      <c r="O609" s="136">
        <v>0</v>
      </c>
      <c r="P609" s="136">
        <v>0</v>
      </c>
      <c r="Q609" s="136">
        <v>0</v>
      </c>
    </row>
    <row r="610" spans="1:17" x14ac:dyDescent="0.25">
      <c r="A610" s="134" t="s">
        <v>3847</v>
      </c>
      <c r="B610" s="134" t="s">
        <v>3868</v>
      </c>
      <c r="C610" s="134" t="s">
        <v>1662</v>
      </c>
      <c r="D610" s="136">
        <v>20312</v>
      </c>
      <c r="E610" s="136">
        <v>20312</v>
      </c>
      <c r="F610" s="136">
        <v>20312</v>
      </c>
      <c r="G610" s="136">
        <v>20312</v>
      </c>
      <c r="H610" s="136">
        <v>20312</v>
      </c>
      <c r="I610" s="136">
        <v>20312</v>
      </c>
      <c r="J610" s="136">
        <v>20312</v>
      </c>
      <c r="K610" s="136">
        <v>20312</v>
      </c>
      <c r="L610" s="136">
        <v>20312</v>
      </c>
      <c r="M610" s="136">
        <v>20312</v>
      </c>
      <c r="N610" s="136">
        <v>20312</v>
      </c>
      <c r="O610" s="136">
        <v>20312</v>
      </c>
      <c r="P610" s="136">
        <v>20312</v>
      </c>
      <c r="Q610" s="136">
        <v>20311643</v>
      </c>
    </row>
    <row r="611" spans="1:17" x14ac:dyDescent="0.25">
      <c r="A611" s="134" t="s">
        <v>3847</v>
      </c>
      <c r="B611" s="134" t="s">
        <v>3869</v>
      </c>
      <c r="C611" s="134" t="s">
        <v>1662</v>
      </c>
      <c r="D611" s="136">
        <v>70</v>
      </c>
      <c r="E611" s="136">
        <v>70</v>
      </c>
      <c r="F611" s="136">
        <v>70</v>
      </c>
      <c r="G611" s="136">
        <v>70</v>
      </c>
      <c r="H611" s="136">
        <v>70</v>
      </c>
      <c r="I611" s="136">
        <v>70</v>
      </c>
      <c r="J611" s="136">
        <v>70</v>
      </c>
      <c r="K611" s="136">
        <v>70</v>
      </c>
      <c r="L611" s="136">
        <v>70</v>
      </c>
      <c r="M611" s="136">
        <v>70</v>
      </c>
      <c r="N611" s="136">
        <v>70</v>
      </c>
      <c r="O611" s="136">
        <v>70</v>
      </c>
      <c r="P611" s="136">
        <v>70</v>
      </c>
      <c r="Q611" s="136">
        <v>69900</v>
      </c>
    </row>
    <row r="612" spans="1:17" x14ac:dyDescent="0.25">
      <c r="A612" s="134" t="s">
        <v>3847</v>
      </c>
      <c r="B612" s="134" t="s">
        <v>3870</v>
      </c>
      <c r="C612" s="134" t="s">
        <v>1662</v>
      </c>
      <c r="D612" s="136">
        <v>57</v>
      </c>
      <c r="E612" s="136">
        <v>57</v>
      </c>
      <c r="F612" s="136">
        <v>57</v>
      </c>
      <c r="G612" s="136">
        <v>57</v>
      </c>
      <c r="H612" s="136">
        <v>57</v>
      </c>
      <c r="I612" s="136">
        <v>57</v>
      </c>
      <c r="J612" s="136">
        <v>57</v>
      </c>
      <c r="K612" s="136">
        <v>57</v>
      </c>
      <c r="L612" s="136">
        <v>57</v>
      </c>
      <c r="M612" s="136">
        <v>57</v>
      </c>
      <c r="N612" s="136">
        <v>57</v>
      </c>
      <c r="O612" s="136">
        <v>57</v>
      </c>
      <c r="P612" s="136">
        <v>57</v>
      </c>
      <c r="Q612" s="136">
        <v>56577</v>
      </c>
    </row>
    <row r="613" spans="1:17" x14ac:dyDescent="0.25">
      <c r="A613" s="134" t="s">
        <v>3847</v>
      </c>
      <c r="B613" s="134" t="s">
        <v>3871</v>
      </c>
      <c r="C613" s="134" t="s">
        <v>1662</v>
      </c>
      <c r="D613" s="136">
        <v>8314</v>
      </c>
      <c r="E613" s="136">
        <v>8314</v>
      </c>
      <c r="F613" s="136">
        <v>8314</v>
      </c>
      <c r="G613" s="136">
        <v>8314</v>
      </c>
      <c r="H613" s="136">
        <v>8314</v>
      </c>
      <c r="I613" s="136">
        <v>8314</v>
      </c>
      <c r="J613" s="136">
        <v>8314</v>
      </c>
      <c r="K613" s="136">
        <v>8314</v>
      </c>
      <c r="L613" s="136">
        <v>8314</v>
      </c>
      <c r="M613" s="136">
        <v>8314</v>
      </c>
      <c r="N613" s="136">
        <v>8314</v>
      </c>
      <c r="O613" s="136">
        <v>8314</v>
      </c>
      <c r="P613" s="136">
        <v>8314</v>
      </c>
      <c r="Q613" s="136">
        <v>8314304</v>
      </c>
    </row>
    <row r="614" spans="1:17" x14ac:dyDescent="0.25">
      <c r="A614" s="134" t="s">
        <v>3847</v>
      </c>
      <c r="B614" s="134" t="s">
        <v>3872</v>
      </c>
      <c r="C614" s="134" t="s">
        <v>1662</v>
      </c>
      <c r="D614" s="136">
        <v>0</v>
      </c>
      <c r="E614" s="136">
        <v>0</v>
      </c>
      <c r="F614" s="136">
        <v>0</v>
      </c>
      <c r="G614" s="136">
        <v>0</v>
      </c>
      <c r="H614" s="136">
        <v>0</v>
      </c>
      <c r="I614" s="136">
        <v>0</v>
      </c>
      <c r="J614" s="136">
        <v>0</v>
      </c>
      <c r="K614" s="136">
        <v>0</v>
      </c>
      <c r="L614" s="136">
        <v>0</v>
      </c>
      <c r="M614" s="136">
        <v>0</v>
      </c>
      <c r="N614" s="136">
        <v>0</v>
      </c>
      <c r="O614" s="136">
        <v>0</v>
      </c>
      <c r="P614" s="136">
        <v>0</v>
      </c>
      <c r="Q614" s="136">
        <v>0</v>
      </c>
    </row>
    <row r="615" spans="1:17" x14ac:dyDescent="0.25">
      <c r="A615" s="134" t="s">
        <v>3847</v>
      </c>
      <c r="B615" s="134" t="s">
        <v>3873</v>
      </c>
      <c r="C615" s="134" t="s">
        <v>1662</v>
      </c>
      <c r="D615" s="136">
        <v>1045</v>
      </c>
      <c r="E615" s="136">
        <v>1005</v>
      </c>
      <c r="F615" s="136">
        <v>1005</v>
      </c>
      <c r="G615" s="136">
        <v>1005</v>
      </c>
      <c r="H615" s="136">
        <v>1005</v>
      </c>
      <c r="I615" s="136">
        <v>1005</v>
      </c>
      <c r="J615" s="136">
        <v>1005</v>
      </c>
      <c r="K615" s="136">
        <v>1005</v>
      </c>
      <c r="L615" s="136">
        <v>1005</v>
      </c>
      <c r="M615" s="136">
        <v>1005</v>
      </c>
      <c r="N615" s="136">
        <v>1005</v>
      </c>
      <c r="O615" s="136">
        <v>1005</v>
      </c>
      <c r="P615" s="136">
        <v>1005</v>
      </c>
      <c r="Q615" s="136">
        <v>1006987</v>
      </c>
    </row>
    <row r="616" spans="1:17" x14ac:dyDescent="0.25">
      <c r="A616" s="134" t="s">
        <v>3847</v>
      </c>
      <c r="B616" s="134" t="s">
        <v>3874</v>
      </c>
      <c r="C616" s="134" t="s">
        <v>1662</v>
      </c>
      <c r="D616" s="136">
        <v>11099</v>
      </c>
      <c r="E616" s="136">
        <v>11139</v>
      </c>
      <c r="F616" s="136">
        <v>11139</v>
      </c>
      <c r="G616" s="136">
        <v>11139</v>
      </c>
      <c r="H616" s="136">
        <v>11139</v>
      </c>
      <c r="I616" s="136">
        <v>11139</v>
      </c>
      <c r="J616" s="136">
        <v>11099</v>
      </c>
      <c r="K616" s="136">
        <v>11099</v>
      </c>
      <c r="L616" s="136">
        <v>11099</v>
      </c>
      <c r="M616" s="136">
        <v>11099</v>
      </c>
      <c r="N616" s="136">
        <v>11099</v>
      </c>
      <c r="O616" s="136">
        <v>11099</v>
      </c>
      <c r="P616" s="136">
        <v>11099</v>
      </c>
      <c r="Q616" s="136">
        <v>11115523</v>
      </c>
    </row>
    <row r="617" spans="1:17" x14ac:dyDescent="0.25">
      <c r="A617" s="134" t="s">
        <v>3847</v>
      </c>
      <c r="B617" s="134" t="s">
        <v>3875</v>
      </c>
      <c r="C617" s="134" t="s">
        <v>1662</v>
      </c>
      <c r="D617" s="136">
        <v>2</v>
      </c>
      <c r="E617" s="136">
        <v>2</v>
      </c>
      <c r="F617" s="136">
        <v>2</v>
      </c>
      <c r="G617" s="136">
        <v>2</v>
      </c>
      <c r="H617" s="136">
        <v>2</v>
      </c>
      <c r="I617" s="136">
        <v>2</v>
      </c>
      <c r="J617" s="136">
        <v>2</v>
      </c>
      <c r="K617" s="136">
        <v>2</v>
      </c>
      <c r="L617" s="136">
        <v>2</v>
      </c>
      <c r="M617" s="136">
        <v>2</v>
      </c>
      <c r="N617" s="136">
        <v>2</v>
      </c>
      <c r="O617" s="136">
        <v>2</v>
      </c>
      <c r="P617" s="136">
        <v>2</v>
      </c>
      <c r="Q617" s="136">
        <v>1908</v>
      </c>
    </row>
    <row r="618" spans="1:17" x14ac:dyDescent="0.25">
      <c r="A618" s="134" t="s">
        <v>3847</v>
      </c>
      <c r="B618" s="134" t="s">
        <v>3876</v>
      </c>
      <c r="C618" s="134" t="s">
        <v>1662</v>
      </c>
      <c r="D618" s="136">
        <v>4</v>
      </c>
      <c r="E618" s="136">
        <v>4</v>
      </c>
      <c r="F618" s="136">
        <v>4</v>
      </c>
      <c r="G618" s="136">
        <v>4</v>
      </c>
      <c r="H618" s="136">
        <v>4</v>
      </c>
      <c r="I618" s="136">
        <v>4</v>
      </c>
      <c r="J618" s="136">
        <v>4</v>
      </c>
      <c r="K618" s="136">
        <v>4</v>
      </c>
      <c r="L618" s="136">
        <v>4</v>
      </c>
      <c r="M618" s="136">
        <v>4</v>
      </c>
      <c r="N618" s="136">
        <v>4</v>
      </c>
      <c r="O618" s="136">
        <v>4</v>
      </c>
      <c r="P618" s="136">
        <v>4</v>
      </c>
      <c r="Q618" s="136">
        <v>3624</v>
      </c>
    </row>
    <row r="619" spans="1:17" x14ac:dyDescent="0.25">
      <c r="A619" s="134" t="s">
        <v>3847</v>
      </c>
      <c r="B619" s="134" t="s">
        <v>3877</v>
      </c>
      <c r="C619" s="134" t="s">
        <v>1662</v>
      </c>
      <c r="D619" s="136">
        <v>29</v>
      </c>
      <c r="E619" s="136">
        <v>29</v>
      </c>
      <c r="F619" s="136">
        <v>29</v>
      </c>
      <c r="G619" s="136">
        <v>29</v>
      </c>
      <c r="H619" s="136">
        <v>29</v>
      </c>
      <c r="I619" s="136">
        <v>29</v>
      </c>
      <c r="J619" s="136">
        <v>29</v>
      </c>
      <c r="K619" s="136">
        <v>29</v>
      </c>
      <c r="L619" s="136">
        <v>29</v>
      </c>
      <c r="M619" s="136">
        <v>29</v>
      </c>
      <c r="N619" s="136">
        <v>29</v>
      </c>
      <c r="O619" s="136">
        <v>29</v>
      </c>
      <c r="P619" s="136">
        <v>29</v>
      </c>
      <c r="Q619" s="136">
        <v>28500</v>
      </c>
    </row>
    <row r="620" spans="1:17" x14ac:dyDescent="0.25">
      <c r="A620" s="134" t="s">
        <v>3847</v>
      </c>
      <c r="B620" s="134" t="s">
        <v>3878</v>
      </c>
      <c r="C620" s="134" t="s">
        <v>1662</v>
      </c>
      <c r="D620" s="136">
        <v>0</v>
      </c>
      <c r="E620" s="136">
        <v>0</v>
      </c>
      <c r="F620" s="136">
        <v>0</v>
      </c>
      <c r="G620" s="136">
        <v>0</v>
      </c>
      <c r="H620" s="136">
        <v>0</v>
      </c>
      <c r="I620" s="136">
        <v>0</v>
      </c>
      <c r="J620" s="136">
        <v>0</v>
      </c>
      <c r="K620" s="136">
        <v>0</v>
      </c>
      <c r="L620" s="136">
        <v>0</v>
      </c>
      <c r="M620" s="136">
        <v>0</v>
      </c>
      <c r="N620" s="136">
        <v>0</v>
      </c>
      <c r="O620" s="136">
        <v>0</v>
      </c>
      <c r="P620" s="136">
        <v>0</v>
      </c>
      <c r="Q620" s="136">
        <v>0</v>
      </c>
    </row>
    <row r="621" spans="1:17" x14ac:dyDescent="0.25">
      <c r="A621" s="134" t="s">
        <v>3847</v>
      </c>
      <c r="B621" s="134" t="s">
        <v>3879</v>
      </c>
      <c r="C621" s="134" t="s">
        <v>1662</v>
      </c>
      <c r="D621" s="136">
        <v>132</v>
      </c>
      <c r="E621" s="136">
        <v>132</v>
      </c>
      <c r="F621" s="136">
        <v>132</v>
      </c>
      <c r="G621" s="136">
        <v>132</v>
      </c>
      <c r="H621" s="136">
        <v>132</v>
      </c>
      <c r="I621" s="136">
        <v>132</v>
      </c>
      <c r="J621" s="136">
        <v>132</v>
      </c>
      <c r="K621" s="136">
        <v>132</v>
      </c>
      <c r="L621" s="136">
        <v>132</v>
      </c>
      <c r="M621" s="136">
        <v>132</v>
      </c>
      <c r="N621" s="136">
        <v>132</v>
      </c>
      <c r="O621" s="136">
        <v>132</v>
      </c>
      <c r="P621" s="136">
        <v>132</v>
      </c>
      <c r="Q621" s="136">
        <v>132335</v>
      </c>
    </row>
    <row r="622" spans="1:17" x14ac:dyDescent="0.25">
      <c r="A622" s="134" t="s">
        <v>3847</v>
      </c>
      <c r="B622" s="134" t="s">
        <v>3880</v>
      </c>
      <c r="C622" s="134" t="s">
        <v>1662</v>
      </c>
      <c r="D622" s="136">
        <v>1</v>
      </c>
      <c r="E622" s="136">
        <v>1</v>
      </c>
      <c r="F622" s="136">
        <v>1</v>
      </c>
      <c r="G622" s="136">
        <v>1</v>
      </c>
      <c r="H622" s="136">
        <v>1</v>
      </c>
      <c r="I622" s="136">
        <v>1</v>
      </c>
      <c r="J622" s="136">
        <v>1</v>
      </c>
      <c r="K622" s="136">
        <v>1</v>
      </c>
      <c r="L622" s="136">
        <v>1</v>
      </c>
      <c r="M622" s="136">
        <v>1</v>
      </c>
      <c r="N622" s="136">
        <v>1</v>
      </c>
      <c r="O622" s="136">
        <v>1</v>
      </c>
      <c r="P622" s="136">
        <v>1</v>
      </c>
      <c r="Q622" s="136">
        <v>965</v>
      </c>
    </row>
    <row r="623" spans="1:17" x14ac:dyDescent="0.25">
      <c r="A623" s="134" t="s">
        <v>3847</v>
      </c>
      <c r="B623" s="134" t="s">
        <v>3881</v>
      </c>
      <c r="C623" s="134" t="s">
        <v>1662</v>
      </c>
      <c r="D623" s="136">
        <v>7</v>
      </c>
      <c r="E623" s="136">
        <v>7</v>
      </c>
      <c r="F623" s="136">
        <v>7</v>
      </c>
      <c r="G623" s="136">
        <v>7</v>
      </c>
      <c r="H623" s="136">
        <v>7</v>
      </c>
      <c r="I623" s="136">
        <v>7</v>
      </c>
      <c r="J623" s="136">
        <v>7</v>
      </c>
      <c r="K623" s="136">
        <v>7</v>
      </c>
      <c r="L623" s="136">
        <v>7</v>
      </c>
      <c r="M623" s="136">
        <v>7</v>
      </c>
      <c r="N623" s="136">
        <v>7</v>
      </c>
      <c r="O623" s="136">
        <v>7</v>
      </c>
      <c r="P623" s="136">
        <v>7</v>
      </c>
      <c r="Q623" s="136">
        <v>6965</v>
      </c>
    </row>
    <row r="624" spans="1:17" x14ac:dyDescent="0.25">
      <c r="A624" s="134" t="s">
        <v>3882</v>
      </c>
      <c r="B624" s="134" t="s">
        <v>3883</v>
      </c>
      <c r="C624" s="134" t="s">
        <v>1662</v>
      </c>
      <c r="D624" s="136">
        <v>1276</v>
      </c>
      <c r="E624" s="136">
        <v>1276</v>
      </c>
      <c r="F624" s="136">
        <v>1276</v>
      </c>
      <c r="G624" s="136">
        <v>1276</v>
      </c>
      <c r="H624" s="136">
        <v>1276</v>
      </c>
      <c r="I624" s="136">
        <v>1276</v>
      </c>
      <c r="J624" s="136">
        <v>1276</v>
      </c>
      <c r="K624" s="136">
        <v>1276</v>
      </c>
      <c r="L624" s="136">
        <v>1276</v>
      </c>
      <c r="M624" s="136">
        <v>1276</v>
      </c>
      <c r="N624" s="136">
        <v>1276</v>
      </c>
      <c r="O624" s="136">
        <v>1276</v>
      </c>
      <c r="P624" s="136">
        <v>1276</v>
      </c>
      <c r="Q624" s="136">
        <v>1276264</v>
      </c>
    </row>
    <row r="625" spans="1:17" x14ac:dyDescent="0.25">
      <c r="A625" s="134" t="s">
        <v>3882</v>
      </c>
      <c r="B625" s="134" t="s">
        <v>3884</v>
      </c>
      <c r="C625" s="134" t="s">
        <v>1662</v>
      </c>
      <c r="D625" s="136">
        <v>0</v>
      </c>
      <c r="E625" s="136">
        <v>0</v>
      </c>
      <c r="F625" s="136">
        <v>0</v>
      </c>
      <c r="G625" s="136">
        <v>0</v>
      </c>
      <c r="H625" s="136">
        <v>0</v>
      </c>
      <c r="I625" s="136">
        <v>0</v>
      </c>
      <c r="J625" s="136">
        <v>0</v>
      </c>
      <c r="K625" s="136">
        <v>0</v>
      </c>
      <c r="L625" s="136">
        <v>0</v>
      </c>
      <c r="M625" s="136">
        <v>0</v>
      </c>
      <c r="N625" s="136">
        <v>0</v>
      </c>
      <c r="O625" s="136">
        <v>0</v>
      </c>
      <c r="P625" s="136">
        <v>0</v>
      </c>
      <c r="Q625" s="136">
        <v>0</v>
      </c>
    </row>
    <row r="626" spans="1:17" x14ac:dyDescent="0.25">
      <c r="A626" s="134" t="s">
        <v>3882</v>
      </c>
      <c r="B626" s="134" t="s">
        <v>3885</v>
      </c>
      <c r="C626" s="134" t="s">
        <v>1662</v>
      </c>
      <c r="D626" s="136">
        <v>0</v>
      </c>
      <c r="E626" s="136">
        <v>0</v>
      </c>
      <c r="F626" s="136">
        <v>0</v>
      </c>
      <c r="G626" s="136">
        <v>0</v>
      </c>
      <c r="H626" s="136">
        <v>0</v>
      </c>
      <c r="I626" s="136">
        <v>0</v>
      </c>
      <c r="J626" s="136">
        <v>0</v>
      </c>
      <c r="K626" s="136">
        <v>0</v>
      </c>
      <c r="L626" s="136">
        <v>0</v>
      </c>
      <c r="M626" s="136">
        <v>0</v>
      </c>
      <c r="N626" s="136">
        <v>0</v>
      </c>
      <c r="O626" s="136">
        <v>0</v>
      </c>
      <c r="P626" s="136">
        <v>0</v>
      </c>
      <c r="Q626" s="136">
        <v>0</v>
      </c>
    </row>
    <row r="627" spans="1:17" x14ac:dyDescent="0.25">
      <c r="A627" s="134" t="s">
        <v>3882</v>
      </c>
      <c r="B627" s="134" t="s">
        <v>3886</v>
      </c>
      <c r="C627" s="134" t="s">
        <v>1662</v>
      </c>
      <c r="D627" s="136">
        <v>489</v>
      </c>
      <c r="E627" s="136">
        <v>489</v>
      </c>
      <c r="F627" s="136">
        <v>489</v>
      </c>
      <c r="G627" s="136">
        <v>489</v>
      </c>
      <c r="H627" s="136">
        <v>489</v>
      </c>
      <c r="I627" s="136">
        <v>489</v>
      </c>
      <c r="J627" s="136">
        <v>489</v>
      </c>
      <c r="K627" s="136">
        <v>489</v>
      </c>
      <c r="L627" s="136">
        <v>489</v>
      </c>
      <c r="M627" s="136">
        <v>489</v>
      </c>
      <c r="N627" s="136">
        <v>489</v>
      </c>
      <c r="O627" s="136">
        <v>489</v>
      </c>
      <c r="P627" s="136">
        <v>425</v>
      </c>
      <c r="Q627" s="136">
        <v>486087</v>
      </c>
    </row>
    <row r="628" spans="1:17" x14ac:dyDescent="0.25">
      <c r="A628" s="134" t="s">
        <v>3882</v>
      </c>
      <c r="B628" s="134" t="s">
        <v>3887</v>
      </c>
      <c r="C628" s="134" t="s">
        <v>1662</v>
      </c>
      <c r="D628" s="136">
        <v>0</v>
      </c>
      <c r="E628" s="136">
        <v>0</v>
      </c>
      <c r="F628" s="136">
        <v>0</v>
      </c>
      <c r="G628" s="136">
        <v>0</v>
      </c>
      <c r="H628" s="136">
        <v>0</v>
      </c>
      <c r="I628" s="136">
        <v>0</v>
      </c>
      <c r="J628" s="136">
        <v>0</v>
      </c>
      <c r="K628" s="136">
        <v>0</v>
      </c>
      <c r="L628" s="136">
        <v>0</v>
      </c>
      <c r="M628" s="136">
        <v>0</v>
      </c>
      <c r="N628" s="136">
        <v>0</v>
      </c>
      <c r="O628" s="136">
        <v>0</v>
      </c>
      <c r="P628" s="136">
        <v>0</v>
      </c>
      <c r="Q628" s="136">
        <v>0</v>
      </c>
    </row>
    <row r="629" spans="1:17" x14ac:dyDescent="0.25">
      <c r="A629" s="134" t="s">
        <v>3882</v>
      </c>
      <c r="B629" s="134" t="s">
        <v>3888</v>
      </c>
      <c r="C629" s="134" t="s">
        <v>1662</v>
      </c>
      <c r="D629" s="136">
        <v>0</v>
      </c>
      <c r="E629" s="136">
        <v>0</v>
      </c>
      <c r="F629" s="136">
        <v>0</v>
      </c>
      <c r="G629" s="136">
        <v>0</v>
      </c>
      <c r="H629" s="136">
        <v>0</v>
      </c>
      <c r="I629" s="136">
        <v>0</v>
      </c>
      <c r="J629" s="136">
        <v>0</v>
      </c>
      <c r="K629" s="136">
        <v>0</v>
      </c>
      <c r="L629" s="136">
        <v>0</v>
      </c>
      <c r="M629" s="136">
        <v>0</v>
      </c>
      <c r="N629" s="136">
        <v>0</v>
      </c>
      <c r="O629" s="136">
        <v>0</v>
      </c>
      <c r="P629" s="136">
        <v>0</v>
      </c>
      <c r="Q629" s="136">
        <v>0</v>
      </c>
    </row>
    <row r="630" spans="1:17" x14ac:dyDescent="0.25">
      <c r="A630" s="134" t="s">
        <v>3882</v>
      </c>
      <c r="B630" s="134" t="s">
        <v>3889</v>
      </c>
      <c r="C630" s="134" t="s">
        <v>1662</v>
      </c>
      <c r="D630" s="136">
        <v>0</v>
      </c>
      <c r="E630" s="136">
        <v>0</v>
      </c>
      <c r="F630" s="136">
        <v>0</v>
      </c>
      <c r="G630" s="136">
        <v>0</v>
      </c>
      <c r="H630" s="136">
        <v>0</v>
      </c>
      <c r="I630" s="136">
        <v>0</v>
      </c>
      <c r="J630" s="136">
        <v>0</v>
      </c>
      <c r="K630" s="136">
        <v>0</v>
      </c>
      <c r="L630" s="136">
        <v>0</v>
      </c>
      <c r="M630" s="136">
        <v>0</v>
      </c>
      <c r="N630" s="136">
        <v>0</v>
      </c>
      <c r="O630" s="136">
        <v>0</v>
      </c>
      <c r="P630" s="136">
        <v>0</v>
      </c>
      <c r="Q630" s="136">
        <v>0</v>
      </c>
    </row>
    <row r="631" spans="1:17" x14ac:dyDescent="0.25">
      <c r="A631" s="134" t="s">
        <v>3882</v>
      </c>
      <c r="B631" s="134" t="s">
        <v>3890</v>
      </c>
      <c r="C631" s="134" t="s">
        <v>1662</v>
      </c>
      <c r="D631" s="136">
        <v>0</v>
      </c>
      <c r="E631" s="136">
        <v>0</v>
      </c>
      <c r="F631" s="136">
        <v>0</v>
      </c>
      <c r="G631" s="136">
        <v>0</v>
      </c>
      <c r="H631" s="136">
        <v>0</v>
      </c>
      <c r="I631" s="136">
        <v>0</v>
      </c>
      <c r="J631" s="136">
        <v>0</v>
      </c>
      <c r="K631" s="136">
        <v>0</v>
      </c>
      <c r="L631" s="136">
        <v>0</v>
      </c>
      <c r="M631" s="136">
        <v>0</v>
      </c>
      <c r="N631" s="136">
        <v>0</v>
      </c>
      <c r="O631" s="136">
        <v>0</v>
      </c>
      <c r="P631" s="136">
        <v>0</v>
      </c>
      <c r="Q631" s="136">
        <v>0</v>
      </c>
    </row>
    <row r="632" spans="1:17" x14ac:dyDescent="0.25">
      <c r="A632" s="134" t="s">
        <v>3882</v>
      </c>
      <c r="B632" s="134" t="s">
        <v>3891</v>
      </c>
      <c r="C632" s="134" t="s">
        <v>1662</v>
      </c>
      <c r="D632" s="136">
        <v>0</v>
      </c>
      <c r="E632" s="136">
        <v>0</v>
      </c>
      <c r="F632" s="136">
        <v>0</v>
      </c>
      <c r="G632" s="136">
        <v>0</v>
      </c>
      <c r="H632" s="136">
        <v>0</v>
      </c>
      <c r="I632" s="136">
        <v>0</v>
      </c>
      <c r="J632" s="136">
        <v>0</v>
      </c>
      <c r="K632" s="136">
        <v>0</v>
      </c>
      <c r="L632" s="136">
        <v>0</v>
      </c>
      <c r="M632" s="136">
        <v>0</v>
      </c>
      <c r="N632" s="136">
        <v>0</v>
      </c>
      <c r="O632" s="136">
        <v>0</v>
      </c>
      <c r="P632" s="136">
        <v>0</v>
      </c>
      <c r="Q632" s="136">
        <v>0</v>
      </c>
    </row>
    <row r="633" spans="1:17" x14ac:dyDescent="0.25">
      <c r="A633" s="134" t="s">
        <v>3882</v>
      </c>
      <c r="B633" s="134" t="s">
        <v>3892</v>
      </c>
      <c r="C633" s="134" t="s">
        <v>1662</v>
      </c>
      <c r="D633" s="136">
        <v>0</v>
      </c>
      <c r="E633" s="136">
        <v>0</v>
      </c>
      <c r="F633" s="136">
        <v>0</v>
      </c>
      <c r="G633" s="136">
        <v>0</v>
      </c>
      <c r="H633" s="136">
        <v>0</v>
      </c>
      <c r="I633" s="136">
        <v>0</v>
      </c>
      <c r="J633" s="136">
        <v>0</v>
      </c>
      <c r="K633" s="136">
        <v>0</v>
      </c>
      <c r="L633" s="136">
        <v>0</v>
      </c>
      <c r="M633" s="136">
        <v>0</v>
      </c>
      <c r="N633" s="136">
        <v>0</v>
      </c>
      <c r="O633" s="136">
        <v>0</v>
      </c>
      <c r="P633" s="136">
        <v>0</v>
      </c>
      <c r="Q633" s="136">
        <v>0</v>
      </c>
    </row>
    <row r="634" spans="1:17" x14ac:dyDescent="0.25">
      <c r="A634" s="134" t="s">
        <v>3882</v>
      </c>
      <c r="B634" s="134" t="s">
        <v>3893</v>
      </c>
      <c r="C634" s="134" t="s">
        <v>1662</v>
      </c>
      <c r="D634" s="136">
        <v>4530</v>
      </c>
      <c r="E634" s="136">
        <v>4530</v>
      </c>
      <c r="F634" s="136">
        <v>4530</v>
      </c>
      <c r="G634" s="136">
        <v>4530</v>
      </c>
      <c r="H634" s="136">
        <v>4530</v>
      </c>
      <c r="I634" s="136">
        <v>4530</v>
      </c>
      <c r="J634" s="136">
        <v>4530</v>
      </c>
      <c r="K634" s="136">
        <v>4530</v>
      </c>
      <c r="L634" s="136">
        <v>4531</v>
      </c>
      <c r="M634" s="136">
        <v>4531</v>
      </c>
      <c r="N634" s="136">
        <v>4531</v>
      </c>
      <c r="O634" s="136">
        <v>4531</v>
      </c>
      <c r="P634" s="136">
        <v>4531</v>
      </c>
      <c r="Q634" s="136">
        <v>4530262</v>
      </c>
    </row>
    <row r="635" spans="1:17" x14ac:dyDescent="0.25">
      <c r="A635" s="134" t="s">
        <v>3882</v>
      </c>
      <c r="B635" s="134" t="s">
        <v>3894</v>
      </c>
      <c r="C635" s="134" t="s">
        <v>1662</v>
      </c>
      <c r="D635" s="136">
        <v>1875</v>
      </c>
      <c r="E635" s="136">
        <v>1875</v>
      </c>
      <c r="F635" s="136">
        <v>1875</v>
      </c>
      <c r="G635" s="136">
        <v>1875</v>
      </c>
      <c r="H635" s="136">
        <v>1875</v>
      </c>
      <c r="I635" s="136">
        <v>1875</v>
      </c>
      <c r="J635" s="136">
        <v>1875</v>
      </c>
      <c r="K635" s="136">
        <v>1875</v>
      </c>
      <c r="L635" s="136">
        <v>1875</v>
      </c>
      <c r="M635" s="136">
        <v>1875</v>
      </c>
      <c r="N635" s="136">
        <v>1875</v>
      </c>
      <c r="O635" s="136">
        <v>1875</v>
      </c>
      <c r="P635" s="136">
        <v>1875</v>
      </c>
      <c r="Q635" s="136">
        <v>1875043</v>
      </c>
    </row>
    <row r="636" spans="1:17" x14ac:dyDescent="0.25">
      <c r="A636" s="134" t="s">
        <v>3882</v>
      </c>
      <c r="B636" s="134" t="s">
        <v>3895</v>
      </c>
      <c r="C636" s="134" t="s">
        <v>1662</v>
      </c>
      <c r="D636" s="136">
        <v>1760</v>
      </c>
      <c r="E636" s="136">
        <v>1760</v>
      </c>
      <c r="F636" s="136">
        <v>1760</v>
      </c>
      <c r="G636" s="136">
        <v>1760</v>
      </c>
      <c r="H636" s="136">
        <v>1760</v>
      </c>
      <c r="I636" s="136">
        <v>1760</v>
      </c>
      <c r="J636" s="136">
        <v>1760</v>
      </c>
      <c r="K636" s="136">
        <v>1760</v>
      </c>
      <c r="L636" s="136">
        <v>1760</v>
      </c>
      <c r="M636" s="136">
        <v>1760</v>
      </c>
      <c r="N636" s="136">
        <v>1760</v>
      </c>
      <c r="O636" s="136">
        <v>1760</v>
      </c>
      <c r="P636" s="136">
        <v>1760</v>
      </c>
      <c r="Q636" s="136">
        <v>1759634</v>
      </c>
    </row>
    <row r="637" spans="1:17" x14ac:dyDescent="0.25">
      <c r="A637" s="134" t="s">
        <v>3882</v>
      </c>
      <c r="B637" s="134" t="s">
        <v>3896</v>
      </c>
      <c r="C637" s="134" t="s">
        <v>1662</v>
      </c>
      <c r="D637" s="136">
        <v>0</v>
      </c>
      <c r="E637" s="136">
        <v>0</v>
      </c>
      <c r="F637" s="136">
        <v>0</v>
      </c>
      <c r="G637" s="136">
        <v>0</v>
      </c>
      <c r="H637" s="136">
        <v>0</v>
      </c>
      <c r="I637" s="136">
        <v>0</v>
      </c>
      <c r="J637" s="136">
        <v>0</v>
      </c>
      <c r="K637" s="136">
        <v>0</v>
      </c>
      <c r="L637" s="136">
        <v>0</v>
      </c>
      <c r="M637" s="136">
        <v>0</v>
      </c>
      <c r="N637" s="136">
        <v>0</v>
      </c>
      <c r="O637" s="136">
        <v>0</v>
      </c>
      <c r="P637" s="136">
        <v>0</v>
      </c>
      <c r="Q637" s="136">
        <v>0</v>
      </c>
    </row>
    <row r="638" spans="1:17" x14ac:dyDescent="0.25">
      <c r="A638" s="134" t="s">
        <v>3882</v>
      </c>
      <c r="B638" s="134" t="s">
        <v>3897</v>
      </c>
      <c r="C638" s="134" t="s">
        <v>1662</v>
      </c>
      <c r="D638" s="136">
        <v>0</v>
      </c>
      <c r="E638" s="136">
        <v>0</v>
      </c>
      <c r="F638" s="136">
        <v>0</v>
      </c>
      <c r="G638" s="136">
        <v>0</v>
      </c>
      <c r="H638" s="136">
        <v>0</v>
      </c>
      <c r="I638" s="136">
        <v>0</v>
      </c>
      <c r="J638" s="136">
        <v>0</v>
      </c>
      <c r="K638" s="136">
        <v>0</v>
      </c>
      <c r="L638" s="136">
        <v>0</v>
      </c>
      <c r="M638" s="136">
        <v>0</v>
      </c>
      <c r="N638" s="136">
        <v>0</v>
      </c>
      <c r="O638" s="136">
        <v>0</v>
      </c>
      <c r="P638" s="136">
        <v>0</v>
      </c>
      <c r="Q638" s="136">
        <v>0</v>
      </c>
    </row>
    <row r="639" spans="1:17" x14ac:dyDescent="0.25">
      <c r="A639" s="134" t="s">
        <v>3882</v>
      </c>
      <c r="B639" s="134" t="s">
        <v>3898</v>
      </c>
      <c r="C639" s="134" t="s">
        <v>1662</v>
      </c>
      <c r="D639" s="136">
        <v>0</v>
      </c>
      <c r="E639" s="136">
        <v>0</v>
      </c>
      <c r="F639" s="136">
        <v>0</v>
      </c>
      <c r="G639" s="136">
        <v>0</v>
      </c>
      <c r="H639" s="136">
        <v>0</v>
      </c>
      <c r="I639" s="136">
        <v>0</v>
      </c>
      <c r="J639" s="136">
        <v>0</v>
      </c>
      <c r="K639" s="136">
        <v>0</v>
      </c>
      <c r="L639" s="136">
        <v>0</v>
      </c>
      <c r="M639" s="136">
        <v>0</v>
      </c>
      <c r="N639" s="136">
        <v>0</v>
      </c>
      <c r="O639" s="136">
        <v>0</v>
      </c>
      <c r="P639" s="136">
        <v>0</v>
      </c>
      <c r="Q639" s="136">
        <v>0</v>
      </c>
    </row>
    <row r="640" spans="1:17" x14ac:dyDescent="0.25">
      <c r="A640" s="134" t="s">
        <v>3882</v>
      </c>
      <c r="B640" s="134" t="s">
        <v>3899</v>
      </c>
      <c r="C640" s="134" t="s">
        <v>1662</v>
      </c>
      <c r="D640" s="136">
        <v>0</v>
      </c>
      <c r="E640" s="136">
        <v>0</v>
      </c>
      <c r="F640" s="136">
        <v>0</v>
      </c>
      <c r="G640" s="136">
        <v>0</v>
      </c>
      <c r="H640" s="136">
        <v>0</v>
      </c>
      <c r="I640" s="136">
        <v>0</v>
      </c>
      <c r="J640" s="136">
        <v>0</v>
      </c>
      <c r="K640" s="136">
        <v>0</v>
      </c>
      <c r="L640" s="136">
        <v>0</v>
      </c>
      <c r="M640" s="136">
        <v>0</v>
      </c>
      <c r="N640" s="136">
        <v>0</v>
      </c>
      <c r="O640" s="136">
        <v>0</v>
      </c>
      <c r="P640" s="136">
        <v>0</v>
      </c>
      <c r="Q640" s="136">
        <v>0</v>
      </c>
    </row>
    <row r="641" spans="1:17" x14ac:dyDescent="0.25">
      <c r="A641" s="134" t="s">
        <v>3882</v>
      </c>
      <c r="B641" s="134" t="s">
        <v>3900</v>
      </c>
      <c r="C641" s="134" t="s">
        <v>1662</v>
      </c>
      <c r="D641" s="136">
        <v>0</v>
      </c>
      <c r="E641" s="136">
        <v>0</v>
      </c>
      <c r="F641" s="136">
        <v>0</v>
      </c>
      <c r="G641" s="136">
        <v>0</v>
      </c>
      <c r="H641" s="136">
        <v>0</v>
      </c>
      <c r="I641" s="136">
        <v>0</v>
      </c>
      <c r="J641" s="136">
        <v>0</v>
      </c>
      <c r="K641" s="136">
        <v>0</v>
      </c>
      <c r="L641" s="136">
        <v>0</v>
      </c>
      <c r="M641" s="136">
        <v>0</v>
      </c>
      <c r="N641" s="136">
        <v>0</v>
      </c>
      <c r="O641" s="136">
        <v>0</v>
      </c>
      <c r="P641" s="136">
        <v>0</v>
      </c>
      <c r="Q641" s="136">
        <v>0</v>
      </c>
    </row>
    <row r="642" spans="1:17" x14ac:dyDescent="0.25">
      <c r="A642" s="134" t="s">
        <v>3882</v>
      </c>
      <c r="B642" s="134" t="s">
        <v>3901</v>
      </c>
      <c r="C642" s="134" t="s">
        <v>1662</v>
      </c>
      <c r="D642" s="136">
        <v>2256</v>
      </c>
      <c r="E642" s="136">
        <v>2256</v>
      </c>
      <c r="F642" s="136">
        <v>2256</v>
      </c>
      <c r="G642" s="136">
        <v>2256</v>
      </c>
      <c r="H642" s="136">
        <v>2256</v>
      </c>
      <c r="I642" s="136">
        <v>2256</v>
      </c>
      <c r="J642" s="136">
        <v>2256</v>
      </c>
      <c r="K642" s="136">
        <v>2256</v>
      </c>
      <c r="L642" s="136">
        <v>2256</v>
      </c>
      <c r="M642" s="136">
        <v>2256</v>
      </c>
      <c r="N642" s="136">
        <v>2256</v>
      </c>
      <c r="O642" s="136">
        <v>2256</v>
      </c>
      <c r="P642" s="136">
        <v>2256</v>
      </c>
      <c r="Q642" s="136">
        <v>2255721</v>
      </c>
    </row>
    <row r="643" spans="1:17" x14ac:dyDescent="0.25">
      <c r="A643" s="134" t="s">
        <v>3882</v>
      </c>
      <c r="B643" s="134" t="s">
        <v>3902</v>
      </c>
      <c r="C643" s="134" t="s">
        <v>1662</v>
      </c>
      <c r="D643" s="136">
        <v>0</v>
      </c>
      <c r="E643" s="136">
        <v>0</v>
      </c>
      <c r="F643" s="136">
        <v>0</v>
      </c>
      <c r="G643" s="136">
        <v>0</v>
      </c>
      <c r="H643" s="136">
        <v>0</v>
      </c>
      <c r="I643" s="136">
        <v>0</v>
      </c>
      <c r="J643" s="136">
        <v>0</v>
      </c>
      <c r="K643" s="136">
        <v>0</v>
      </c>
      <c r="L643" s="136">
        <v>0</v>
      </c>
      <c r="M643" s="136">
        <v>0</v>
      </c>
      <c r="N643" s="136">
        <v>0</v>
      </c>
      <c r="O643" s="136">
        <v>0</v>
      </c>
      <c r="P643" s="136">
        <v>0</v>
      </c>
      <c r="Q643" s="136">
        <v>0</v>
      </c>
    </row>
    <row r="644" spans="1:17" x14ac:dyDescent="0.25">
      <c r="A644" s="134" t="s">
        <v>3882</v>
      </c>
      <c r="B644" s="134" t="s">
        <v>3903</v>
      </c>
      <c r="C644" s="134" t="s">
        <v>1662</v>
      </c>
      <c r="D644" s="136">
        <v>40</v>
      </c>
      <c r="E644" s="136">
        <v>40</v>
      </c>
      <c r="F644" s="136">
        <v>40</v>
      </c>
      <c r="G644" s="136">
        <v>40</v>
      </c>
      <c r="H644" s="136">
        <v>40</v>
      </c>
      <c r="I644" s="136">
        <v>40</v>
      </c>
      <c r="J644" s="136">
        <v>40</v>
      </c>
      <c r="K644" s="136">
        <v>40</v>
      </c>
      <c r="L644" s="136">
        <v>40</v>
      </c>
      <c r="M644" s="136">
        <v>40</v>
      </c>
      <c r="N644" s="136">
        <v>40</v>
      </c>
      <c r="O644" s="136">
        <v>40</v>
      </c>
      <c r="P644" s="136">
        <v>40</v>
      </c>
      <c r="Q644" s="136">
        <v>40015</v>
      </c>
    </row>
    <row r="645" spans="1:17" x14ac:dyDescent="0.25">
      <c r="A645" s="134" t="s">
        <v>3882</v>
      </c>
      <c r="B645" s="134" t="s">
        <v>3904</v>
      </c>
      <c r="C645" s="134" t="s">
        <v>1662</v>
      </c>
      <c r="D645" s="136">
        <v>0</v>
      </c>
      <c r="E645" s="136">
        <v>0</v>
      </c>
      <c r="F645" s="136">
        <v>0</v>
      </c>
      <c r="G645" s="136">
        <v>0</v>
      </c>
      <c r="H645" s="136">
        <v>0</v>
      </c>
      <c r="I645" s="136">
        <v>0</v>
      </c>
      <c r="J645" s="136">
        <v>0</v>
      </c>
      <c r="K645" s="136">
        <v>0</v>
      </c>
      <c r="L645" s="136">
        <v>0</v>
      </c>
      <c r="M645" s="136">
        <v>0</v>
      </c>
      <c r="N645" s="136">
        <v>0</v>
      </c>
      <c r="O645" s="136">
        <v>0</v>
      </c>
      <c r="P645" s="136">
        <v>0</v>
      </c>
      <c r="Q645" s="136">
        <v>0</v>
      </c>
    </row>
    <row r="646" spans="1:17" x14ac:dyDescent="0.25">
      <c r="A646" s="134" t="s">
        <v>3882</v>
      </c>
      <c r="B646" s="134" t="s">
        <v>3905</v>
      </c>
      <c r="C646" s="134" t="s">
        <v>1662</v>
      </c>
      <c r="D646" s="136">
        <v>0</v>
      </c>
      <c r="E646" s="136">
        <v>0</v>
      </c>
      <c r="F646" s="136">
        <v>0</v>
      </c>
      <c r="G646" s="136">
        <v>0</v>
      </c>
      <c r="H646" s="136">
        <v>0</v>
      </c>
      <c r="I646" s="136">
        <v>0</v>
      </c>
      <c r="J646" s="136">
        <v>0</v>
      </c>
      <c r="K646" s="136">
        <v>0</v>
      </c>
      <c r="L646" s="136">
        <v>0</v>
      </c>
      <c r="M646" s="136">
        <v>0</v>
      </c>
      <c r="N646" s="136">
        <v>0</v>
      </c>
      <c r="O646" s="136">
        <v>0</v>
      </c>
      <c r="P646" s="136">
        <v>0</v>
      </c>
      <c r="Q646" s="136">
        <v>0</v>
      </c>
    </row>
    <row r="647" spans="1:17" x14ac:dyDescent="0.25">
      <c r="A647" s="134" t="s">
        <v>3882</v>
      </c>
      <c r="B647" s="134" t="s">
        <v>3906</v>
      </c>
      <c r="C647" s="134" t="s">
        <v>1662</v>
      </c>
      <c r="D647" s="136">
        <v>0</v>
      </c>
      <c r="E647" s="136">
        <v>0</v>
      </c>
      <c r="F647" s="136">
        <v>0</v>
      </c>
      <c r="G647" s="136">
        <v>0</v>
      </c>
      <c r="H647" s="136">
        <v>0</v>
      </c>
      <c r="I647" s="136">
        <v>0</v>
      </c>
      <c r="J647" s="136">
        <v>0</v>
      </c>
      <c r="K647" s="136">
        <v>0</v>
      </c>
      <c r="L647" s="136">
        <v>0</v>
      </c>
      <c r="M647" s="136">
        <v>0</v>
      </c>
      <c r="N647" s="136">
        <v>0</v>
      </c>
      <c r="O647" s="136">
        <v>0</v>
      </c>
      <c r="P647" s="136">
        <v>0</v>
      </c>
      <c r="Q647" s="136">
        <v>0</v>
      </c>
    </row>
    <row r="648" spans="1:17" x14ac:dyDescent="0.25">
      <c r="A648" s="134" t="s">
        <v>3882</v>
      </c>
      <c r="B648" s="134" t="s">
        <v>3907</v>
      </c>
      <c r="C648" s="134" t="s">
        <v>1662</v>
      </c>
      <c r="D648" s="136">
        <v>1684</v>
      </c>
      <c r="E648" s="136">
        <v>1684</v>
      </c>
      <c r="F648" s="136">
        <v>1684</v>
      </c>
      <c r="G648" s="136">
        <v>1684</v>
      </c>
      <c r="H648" s="136">
        <v>1684</v>
      </c>
      <c r="I648" s="136">
        <v>1684</v>
      </c>
      <c r="J648" s="136">
        <v>1684</v>
      </c>
      <c r="K648" s="136">
        <v>1684</v>
      </c>
      <c r="L648" s="136">
        <v>1684</v>
      </c>
      <c r="M648" s="136">
        <v>1684</v>
      </c>
      <c r="N648" s="136">
        <v>1684</v>
      </c>
      <c r="O648" s="136">
        <v>1684</v>
      </c>
      <c r="P648" s="136">
        <v>1684</v>
      </c>
      <c r="Q648" s="136">
        <v>1684036</v>
      </c>
    </row>
    <row r="649" spans="1:17" x14ac:dyDescent="0.25">
      <c r="A649" s="134" t="s">
        <v>3882</v>
      </c>
      <c r="B649" s="134" t="s">
        <v>3908</v>
      </c>
      <c r="C649" s="134" t="s">
        <v>1662</v>
      </c>
      <c r="D649" s="136">
        <v>0</v>
      </c>
      <c r="E649" s="136">
        <v>0</v>
      </c>
      <c r="F649" s="136">
        <v>0</v>
      </c>
      <c r="G649" s="136">
        <v>0</v>
      </c>
      <c r="H649" s="136">
        <v>0</v>
      </c>
      <c r="I649" s="136">
        <v>0</v>
      </c>
      <c r="J649" s="136">
        <v>0</v>
      </c>
      <c r="K649" s="136">
        <v>0</v>
      </c>
      <c r="L649" s="136">
        <v>0</v>
      </c>
      <c r="M649" s="136">
        <v>0</v>
      </c>
      <c r="N649" s="136">
        <v>0</v>
      </c>
      <c r="O649" s="136">
        <v>0</v>
      </c>
      <c r="P649" s="136">
        <v>0</v>
      </c>
      <c r="Q649" s="136">
        <v>0</v>
      </c>
    </row>
    <row r="650" spans="1:17" x14ac:dyDescent="0.25">
      <c r="A650" s="134" t="s">
        <v>3882</v>
      </c>
      <c r="B650" s="134" t="s">
        <v>3909</v>
      </c>
      <c r="C650" s="134" t="s">
        <v>1662</v>
      </c>
      <c r="D650" s="136">
        <v>153</v>
      </c>
      <c r="E650" s="136">
        <v>153</v>
      </c>
      <c r="F650" s="136">
        <v>153</v>
      </c>
      <c r="G650" s="136">
        <v>153</v>
      </c>
      <c r="H650" s="136">
        <v>153</v>
      </c>
      <c r="I650" s="136">
        <v>153</v>
      </c>
      <c r="J650" s="136">
        <v>153</v>
      </c>
      <c r="K650" s="136">
        <v>153</v>
      </c>
      <c r="L650" s="136">
        <v>153</v>
      </c>
      <c r="M650" s="136">
        <v>153</v>
      </c>
      <c r="N650" s="136">
        <v>153</v>
      </c>
      <c r="O650" s="136">
        <v>153</v>
      </c>
      <c r="P650" s="136">
        <v>153</v>
      </c>
      <c r="Q650" s="136">
        <v>153083</v>
      </c>
    </row>
    <row r="651" spans="1:17" x14ac:dyDescent="0.25">
      <c r="A651" s="134" t="s">
        <v>3882</v>
      </c>
      <c r="B651" s="134" t="s">
        <v>3910</v>
      </c>
      <c r="C651" s="134" t="s">
        <v>1662</v>
      </c>
      <c r="D651" s="136">
        <v>0</v>
      </c>
      <c r="E651" s="136">
        <v>0</v>
      </c>
      <c r="F651" s="136">
        <v>0</v>
      </c>
      <c r="G651" s="136">
        <v>0</v>
      </c>
      <c r="H651" s="136">
        <v>0</v>
      </c>
      <c r="I651" s="136">
        <v>0</v>
      </c>
      <c r="J651" s="136">
        <v>0</v>
      </c>
      <c r="K651" s="136">
        <v>0</v>
      </c>
      <c r="L651" s="136">
        <v>0</v>
      </c>
      <c r="M651" s="136">
        <v>0</v>
      </c>
      <c r="N651" s="136">
        <v>0</v>
      </c>
      <c r="O651" s="136">
        <v>0</v>
      </c>
      <c r="P651" s="136">
        <v>0</v>
      </c>
      <c r="Q651" s="136">
        <v>0</v>
      </c>
    </row>
    <row r="652" spans="1:17" x14ac:dyDescent="0.25">
      <c r="A652" s="134" t="s">
        <v>3882</v>
      </c>
      <c r="B652" s="134" t="s">
        <v>3911</v>
      </c>
      <c r="C652" s="134" t="s">
        <v>1662</v>
      </c>
      <c r="D652" s="136">
        <v>0</v>
      </c>
      <c r="E652" s="136">
        <v>0</v>
      </c>
      <c r="F652" s="136">
        <v>0</v>
      </c>
      <c r="G652" s="136">
        <v>0</v>
      </c>
      <c r="H652" s="136">
        <v>0</v>
      </c>
      <c r="I652" s="136">
        <v>0</v>
      </c>
      <c r="J652" s="136">
        <v>0</v>
      </c>
      <c r="K652" s="136">
        <v>0</v>
      </c>
      <c r="L652" s="136">
        <v>0</v>
      </c>
      <c r="M652" s="136">
        <v>0</v>
      </c>
      <c r="N652" s="136">
        <v>0</v>
      </c>
      <c r="O652" s="136">
        <v>0</v>
      </c>
      <c r="P652" s="136">
        <v>0</v>
      </c>
      <c r="Q652" s="136">
        <v>0</v>
      </c>
    </row>
    <row r="653" spans="1:17" x14ac:dyDescent="0.25">
      <c r="A653" s="134" t="s">
        <v>3882</v>
      </c>
      <c r="B653" s="134" t="s">
        <v>3912</v>
      </c>
      <c r="C653" s="134" t="s">
        <v>1662</v>
      </c>
      <c r="D653" s="136">
        <v>0</v>
      </c>
      <c r="E653" s="136">
        <v>0</v>
      </c>
      <c r="F653" s="136">
        <v>0</v>
      </c>
      <c r="G653" s="136">
        <v>0</v>
      </c>
      <c r="H653" s="136">
        <v>0</v>
      </c>
      <c r="I653" s="136">
        <v>0</v>
      </c>
      <c r="J653" s="136">
        <v>0</v>
      </c>
      <c r="K653" s="136">
        <v>0</v>
      </c>
      <c r="L653" s="136">
        <v>0</v>
      </c>
      <c r="M653" s="136">
        <v>0</v>
      </c>
      <c r="N653" s="136">
        <v>0</v>
      </c>
      <c r="O653" s="136">
        <v>0</v>
      </c>
      <c r="P653" s="136">
        <v>0</v>
      </c>
      <c r="Q653" s="136">
        <v>0</v>
      </c>
    </row>
    <row r="654" spans="1:17" x14ac:dyDescent="0.25">
      <c r="A654" s="134" t="s">
        <v>3882</v>
      </c>
      <c r="B654" s="134" t="s">
        <v>3913</v>
      </c>
      <c r="C654" s="134" t="s">
        <v>1662</v>
      </c>
      <c r="D654" s="136">
        <v>79</v>
      </c>
      <c r="E654" s="136">
        <v>79</v>
      </c>
      <c r="F654" s="136">
        <v>79</v>
      </c>
      <c r="G654" s="136">
        <v>79</v>
      </c>
      <c r="H654" s="136">
        <v>79</v>
      </c>
      <c r="I654" s="136">
        <v>79</v>
      </c>
      <c r="J654" s="136">
        <v>79</v>
      </c>
      <c r="K654" s="136">
        <v>79</v>
      </c>
      <c r="L654" s="136">
        <v>79</v>
      </c>
      <c r="M654" s="136">
        <v>79</v>
      </c>
      <c r="N654" s="136">
        <v>79</v>
      </c>
      <c r="O654" s="136">
        <v>79</v>
      </c>
      <c r="P654" s="136">
        <v>79</v>
      </c>
      <c r="Q654" s="136">
        <v>79169</v>
      </c>
    </row>
    <row r="655" spans="1:17" x14ac:dyDescent="0.25">
      <c r="A655" s="134" t="s">
        <v>3882</v>
      </c>
      <c r="B655" s="134" t="s">
        <v>3914</v>
      </c>
      <c r="C655" s="134" t="s">
        <v>1662</v>
      </c>
      <c r="D655" s="136">
        <v>0</v>
      </c>
      <c r="E655" s="136">
        <v>0</v>
      </c>
      <c r="F655" s="136">
        <v>0</v>
      </c>
      <c r="G655" s="136">
        <v>0</v>
      </c>
      <c r="H655" s="136">
        <v>0</v>
      </c>
      <c r="I655" s="136">
        <v>0</v>
      </c>
      <c r="J655" s="136">
        <v>0</v>
      </c>
      <c r="K655" s="136">
        <v>0</v>
      </c>
      <c r="L655" s="136">
        <v>0</v>
      </c>
      <c r="M655" s="136">
        <v>0</v>
      </c>
      <c r="N655" s="136">
        <v>0</v>
      </c>
      <c r="O655" s="136">
        <v>0</v>
      </c>
      <c r="P655" s="136">
        <v>0</v>
      </c>
      <c r="Q655" s="136">
        <v>0</v>
      </c>
    </row>
    <row r="656" spans="1:17" x14ac:dyDescent="0.25">
      <c r="A656" s="134" t="s">
        <v>3915</v>
      </c>
      <c r="B656" s="134" t="s">
        <v>3916</v>
      </c>
      <c r="C656" s="134" t="s">
        <v>1662</v>
      </c>
      <c r="D656" s="136">
        <v>0</v>
      </c>
      <c r="E656" s="136">
        <v>0</v>
      </c>
      <c r="F656" s="136">
        <v>0</v>
      </c>
      <c r="G656" s="136">
        <v>0</v>
      </c>
      <c r="H656" s="136">
        <v>0</v>
      </c>
      <c r="I656" s="136">
        <v>0</v>
      </c>
      <c r="J656" s="136">
        <v>0</v>
      </c>
      <c r="K656" s="136">
        <v>0</v>
      </c>
      <c r="L656" s="136">
        <v>0</v>
      </c>
      <c r="M656" s="136">
        <v>0</v>
      </c>
      <c r="N656" s="136">
        <v>0</v>
      </c>
      <c r="O656" s="136">
        <v>0</v>
      </c>
      <c r="P656" s="136">
        <v>0</v>
      </c>
      <c r="Q656" s="136">
        <v>0</v>
      </c>
    </row>
    <row r="657" spans="1:17" x14ac:dyDescent="0.25">
      <c r="A657" s="134" t="s">
        <v>3915</v>
      </c>
      <c r="B657" s="134" t="s">
        <v>3917</v>
      </c>
      <c r="C657" s="134" t="s">
        <v>1662</v>
      </c>
      <c r="D657" s="136">
        <v>0</v>
      </c>
      <c r="E657" s="136">
        <v>0</v>
      </c>
      <c r="F657" s="136">
        <v>0</v>
      </c>
      <c r="G657" s="136">
        <v>0</v>
      </c>
      <c r="H657" s="136">
        <v>0</v>
      </c>
      <c r="I657" s="136">
        <v>0</v>
      </c>
      <c r="J657" s="136">
        <v>0</v>
      </c>
      <c r="K657" s="136">
        <v>0</v>
      </c>
      <c r="L657" s="136">
        <v>0</v>
      </c>
      <c r="M657" s="136">
        <v>0</v>
      </c>
      <c r="N657" s="136">
        <v>0</v>
      </c>
      <c r="O657" s="136">
        <v>0</v>
      </c>
      <c r="P657" s="136">
        <v>0</v>
      </c>
      <c r="Q657" s="136">
        <v>0</v>
      </c>
    </row>
    <row r="658" spans="1:17" x14ac:dyDescent="0.25">
      <c r="A658" s="134" t="s">
        <v>3915</v>
      </c>
      <c r="B658" s="134" t="s">
        <v>3918</v>
      </c>
      <c r="C658" s="134" t="s">
        <v>1662</v>
      </c>
      <c r="D658" s="136">
        <v>0</v>
      </c>
      <c r="E658" s="136">
        <v>0</v>
      </c>
      <c r="F658" s="136">
        <v>0</v>
      </c>
      <c r="G658" s="136">
        <v>0</v>
      </c>
      <c r="H658" s="136">
        <v>0</v>
      </c>
      <c r="I658" s="136">
        <v>0</v>
      </c>
      <c r="J658" s="136">
        <v>0</v>
      </c>
      <c r="K658" s="136">
        <v>0</v>
      </c>
      <c r="L658" s="136">
        <v>0</v>
      </c>
      <c r="M658" s="136">
        <v>0</v>
      </c>
      <c r="N658" s="136">
        <v>0</v>
      </c>
      <c r="O658" s="136">
        <v>0</v>
      </c>
      <c r="P658" s="136">
        <v>0</v>
      </c>
      <c r="Q658" s="136">
        <v>0</v>
      </c>
    </row>
    <row r="659" spans="1:17" x14ac:dyDescent="0.25">
      <c r="A659" s="134" t="s">
        <v>3915</v>
      </c>
      <c r="B659" s="134" t="s">
        <v>3919</v>
      </c>
      <c r="C659" s="134" t="s">
        <v>1662</v>
      </c>
      <c r="D659" s="136">
        <v>0</v>
      </c>
      <c r="E659" s="136">
        <v>0</v>
      </c>
      <c r="F659" s="136">
        <v>0</v>
      </c>
      <c r="G659" s="136">
        <v>0</v>
      </c>
      <c r="H659" s="136">
        <v>0</v>
      </c>
      <c r="I659" s="136">
        <v>0</v>
      </c>
      <c r="J659" s="136">
        <v>0</v>
      </c>
      <c r="K659" s="136">
        <v>0</v>
      </c>
      <c r="L659" s="136">
        <v>0</v>
      </c>
      <c r="M659" s="136">
        <v>0</v>
      </c>
      <c r="N659" s="136">
        <v>0</v>
      </c>
      <c r="O659" s="136">
        <v>0</v>
      </c>
      <c r="P659" s="136">
        <v>0</v>
      </c>
      <c r="Q659" s="136">
        <v>0</v>
      </c>
    </row>
    <row r="660" spans="1:17" x14ac:dyDescent="0.25">
      <c r="A660" s="134" t="s">
        <v>3915</v>
      </c>
      <c r="B660" s="134" t="s">
        <v>3920</v>
      </c>
      <c r="C660" s="134" t="s">
        <v>1662</v>
      </c>
      <c r="D660" s="136">
        <v>0</v>
      </c>
      <c r="E660" s="136">
        <v>0</v>
      </c>
      <c r="F660" s="136">
        <v>0</v>
      </c>
      <c r="G660" s="136">
        <v>0</v>
      </c>
      <c r="H660" s="136">
        <v>0</v>
      </c>
      <c r="I660" s="136">
        <v>0</v>
      </c>
      <c r="J660" s="136">
        <v>0</v>
      </c>
      <c r="K660" s="136">
        <v>0</v>
      </c>
      <c r="L660" s="136">
        <v>0</v>
      </c>
      <c r="M660" s="136">
        <v>0</v>
      </c>
      <c r="N660" s="136">
        <v>0</v>
      </c>
      <c r="O660" s="136">
        <v>0</v>
      </c>
      <c r="P660" s="136">
        <v>0</v>
      </c>
      <c r="Q660" s="136">
        <v>0</v>
      </c>
    </row>
    <row r="661" spans="1:17" x14ac:dyDescent="0.25">
      <c r="A661" s="134" t="s">
        <v>3915</v>
      </c>
      <c r="B661" s="134" t="s">
        <v>3921</v>
      </c>
      <c r="C661" s="134" t="s">
        <v>1662</v>
      </c>
      <c r="D661" s="136">
        <v>38759</v>
      </c>
      <c r="E661" s="136">
        <v>38759</v>
      </c>
      <c r="F661" s="136">
        <v>38759</v>
      </c>
      <c r="G661" s="136">
        <v>38759</v>
      </c>
      <c r="H661" s="136">
        <v>38759</v>
      </c>
      <c r="I661" s="136">
        <v>38759</v>
      </c>
      <c r="J661" s="136">
        <v>38759</v>
      </c>
      <c r="K661" s="136">
        <v>38759</v>
      </c>
      <c r="L661" s="136">
        <v>38759</v>
      </c>
      <c r="M661" s="136">
        <v>38759</v>
      </c>
      <c r="N661" s="136">
        <v>38759</v>
      </c>
      <c r="O661" s="136">
        <v>38759</v>
      </c>
      <c r="P661" s="136">
        <v>38759</v>
      </c>
      <c r="Q661" s="136">
        <v>38758572</v>
      </c>
    </row>
    <row r="662" spans="1:17" x14ac:dyDescent="0.25">
      <c r="A662" s="134" t="s">
        <v>3915</v>
      </c>
      <c r="B662" s="134" t="s">
        <v>3922</v>
      </c>
      <c r="C662" s="134" t="s">
        <v>1662</v>
      </c>
      <c r="D662" s="136">
        <v>0</v>
      </c>
      <c r="E662" s="136">
        <v>0</v>
      </c>
      <c r="F662" s="136">
        <v>0</v>
      </c>
      <c r="G662" s="136">
        <v>0</v>
      </c>
      <c r="H662" s="136">
        <v>0</v>
      </c>
      <c r="I662" s="136">
        <v>0</v>
      </c>
      <c r="J662" s="136">
        <v>0</v>
      </c>
      <c r="K662" s="136">
        <v>0</v>
      </c>
      <c r="L662" s="136">
        <v>0</v>
      </c>
      <c r="M662" s="136">
        <v>0</v>
      </c>
      <c r="N662" s="136">
        <v>0</v>
      </c>
      <c r="O662" s="136">
        <v>0</v>
      </c>
      <c r="P662" s="136">
        <v>0</v>
      </c>
      <c r="Q662" s="136">
        <v>0</v>
      </c>
    </row>
    <row r="663" spans="1:17" x14ac:dyDescent="0.25">
      <c r="A663" s="134" t="s">
        <v>3915</v>
      </c>
      <c r="B663" s="134" t="s">
        <v>3923</v>
      </c>
      <c r="C663" s="134" t="s">
        <v>1662</v>
      </c>
      <c r="D663" s="136">
        <v>0</v>
      </c>
      <c r="E663" s="136">
        <v>0</v>
      </c>
      <c r="F663" s="136">
        <v>0</v>
      </c>
      <c r="G663" s="136">
        <v>0</v>
      </c>
      <c r="H663" s="136">
        <v>0</v>
      </c>
      <c r="I663" s="136">
        <v>0</v>
      </c>
      <c r="J663" s="136">
        <v>0</v>
      </c>
      <c r="K663" s="136">
        <v>0</v>
      </c>
      <c r="L663" s="136">
        <v>0</v>
      </c>
      <c r="M663" s="136">
        <v>0</v>
      </c>
      <c r="N663" s="136">
        <v>0</v>
      </c>
      <c r="O663" s="136">
        <v>0</v>
      </c>
      <c r="P663" s="136">
        <v>0</v>
      </c>
      <c r="Q663" s="136">
        <v>0</v>
      </c>
    </row>
    <row r="664" spans="1:17" x14ac:dyDescent="0.25">
      <c r="A664" s="134" t="s">
        <v>3915</v>
      </c>
      <c r="B664" s="134" t="s">
        <v>3924</v>
      </c>
      <c r="C664" s="134" t="s">
        <v>1662</v>
      </c>
      <c r="D664" s="136">
        <v>0</v>
      </c>
      <c r="E664" s="136">
        <v>0</v>
      </c>
      <c r="F664" s="136">
        <v>0</v>
      </c>
      <c r="G664" s="136">
        <v>0</v>
      </c>
      <c r="H664" s="136">
        <v>0</v>
      </c>
      <c r="I664" s="136">
        <v>0</v>
      </c>
      <c r="J664" s="136">
        <v>0</v>
      </c>
      <c r="K664" s="136">
        <v>0</v>
      </c>
      <c r="L664" s="136">
        <v>0</v>
      </c>
      <c r="M664" s="136">
        <v>0</v>
      </c>
      <c r="N664" s="136">
        <v>0</v>
      </c>
      <c r="O664" s="136">
        <v>0</v>
      </c>
      <c r="P664" s="136">
        <v>0</v>
      </c>
      <c r="Q664" s="136">
        <v>0</v>
      </c>
    </row>
    <row r="665" spans="1:17" x14ac:dyDescent="0.25">
      <c r="A665" s="134" t="s">
        <v>3915</v>
      </c>
      <c r="B665" s="134" t="s">
        <v>3925</v>
      </c>
      <c r="C665" s="134" t="s">
        <v>1662</v>
      </c>
      <c r="D665" s="136">
        <v>21071</v>
      </c>
      <c r="E665" s="136">
        <v>21199</v>
      </c>
      <c r="F665" s="136">
        <v>21203</v>
      </c>
      <c r="G665" s="136">
        <v>21210</v>
      </c>
      <c r="H665" s="136">
        <v>21217</v>
      </c>
      <c r="I665" s="136">
        <v>21233</v>
      </c>
      <c r="J665" s="136">
        <v>21237</v>
      </c>
      <c r="K665" s="136">
        <v>21252</v>
      </c>
      <c r="L665" s="136">
        <v>21262</v>
      </c>
      <c r="M665" s="136">
        <v>21363</v>
      </c>
      <c r="N665" s="136">
        <v>21393</v>
      </c>
      <c r="O665" s="136">
        <v>21414</v>
      </c>
      <c r="P665" s="136">
        <v>21430</v>
      </c>
      <c r="Q665" s="136">
        <v>21269377</v>
      </c>
    </row>
    <row r="666" spans="1:17" x14ac:dyDescent="0.25">
      <c r="A666" s="134" t="s">
        <v>3915</v>
      </c>
      <c r="B666" s="134" t="s">
        <v>3926</v>
      </c>
      <c r="C666" s="134" t="s">
        <v>1662</v>
      </c>
      <c r="D666" s="136">
        <v>0</v>
      </c>
      <c r="E666" s="136">
        <v>0</v>
      </c>
      <c r="F666" s="136">
        <v>0</v>
      </c>
      <c r="G666" s="136">
        <v>0</v>
      </c>
      <c r="H666" s="136">
        <v>0</v>
      </c>
      <c r="I666" s="136">
        <v>0</v>
      </c>
      <c r="J666" s="136">
        <v>0</v>
      </c>
      <c r="K666" s="136">
        <v>0</v>
      </c>
      <c r="L666" s="136">
        <v>0</v>
      </c>
      <c r="M666" s="136">
        <v>0</v>
      </c>
      <c r="N666" s="136">
        <v>0</v>
      </c>
      <c r="O666" s="136">
        <v>0</v>
      </c>
      <c r="P666" s="136">
        <v>0</v>
      </c>
      <c r="Q666" s="136">
        <v>0</v>
      </c>
    </row>
    <row r="667" spans="1:17" x14ac:dyDescent="0.25">
      <c r="A667" s="134" t="s">
        <v>3915</v>
      </c>
      <c r="B667" s="134" t="s">
        <v>3927</v>
      </c>
      <c r="C667" s="134" t="s">
        <v>1662</v>
      </c>
      <c r="D667" s="136">
        <v>0</v>
      </c>
      <c r="E667" s="136">
        <v>0</v>
      </c>
      <c r="F667" s="136">
        <v>0</v>
      </c>
      <c r="G667" s="136">
        <v>0</v>
      </c>
      <c r="H667" s="136">
        <v>0</v>
      </c>
      <c r="I667" s="136">
        <v>0</v>
      </c>
      <c r="J667" s="136">
        <v>0</v>
      </c>
      <c r="K667" s="136">
        <v>0</v>
      </c>
      <c r="L667" s="136">
        <v>0</v>
      </c>
      <c r="M667" s="136">
        <v>0</v>
      </c>
      <c r="N667" s="136">
        <v>0</v>
      </c>
      <c r="O667" s="136">
        <v>0</v>
      </c>
      <c r="P667" s="136">
        <v>0</v>
      </c>
      <c r="Q667" s="136">
        <v>0</v>
      </c>
    </row>
    <row r="668" spans="1:17" x14ac:dyDescent="0.25">
      <c r="A668" s="134" t="s">
        <v>3915</v>
      </c>
      <c r="B668" s="134" t="s">
        <v>3928</v>
      </c>
      <c r="C668" s="134" t="s">
        <v>1662</v>
      </c>
      <c r="D668" s="136">
        <v>0</v>
      </c>
      <c r="E668" s="136">
        <v>0</v>
      </c>
      <c r="F668" s="136">
        <v>0</v>
      </c>
      <c r="G668" s="136">
        <v>0</v>
      </c>
      <c r="H668" s="136">
        <v>0</v>
      </c>
      <c r="I668" s="136">
        <v>0</v>
      </c>
      <c r="J668" s="136">
        <v>0</v>
      </c>
      <c r="K668" s="136">
        <v>0</v>
      </c>
      <c r="L668" s="136">
        <v>0</v>
      </c>
      <c r="M668" s="136">
        <v>0</v>
      </c>
      <c r="N668" s="136">
        <v>0</v>
      </c>
      <c r="O668" s="136">
        <v>0</v>
      </c>
      <c r="P668" s="136">
        <v>0</v>
      </c>
      <c r="Q668" s="136">
        <v>0</v>
      </c>
    </row>
    <row r="669" spans="1:17" x14ac:dyDescent="0.25">
      <c r="A669" s="134" t="s">
        <v>3915</v>
      </c>
      <c r="B669" s="134" t="s">
        <v>3929</v>
      </c>
      <c r="C669" s="134" t="s">
        <v>1662</v>
      </c>
      <c r="D669" s="136">
        <v>0</v>
      </c>
      <c r="E669" s="136">
        <v>0</v>
      </c>
      <c r="F669" s="136">
        <v>0</v>
      </c>
      <c r="G669" s="136">
        <v>0</v>
      </c>
      <c r="H669" s="136">
        <v>0</v>
      </c>
      <c r="I669" s="136">
        <v>0</v>
      </c>
      <c r="J669" s="136">
        <v>0</v>
      </c>
      <c r="K669" s="136">
        <v>0</v>
      </c>
      <c r="L669" s="136">
        <v>0</v>
      </c>
      <c r="M669" s="136">
        <v>0</v>
      </c>
      <c r="N669" s="136">
        <v>0</v>
      </c>
      <c r="O669" s="136">
        <v>0</v>
      </c>
      <c r="P669" s="136">
        <v>0</v>
      </c>
      <c r="Q669" s="136">
        <v>0</v>
      </c>
    </row>
    <row r="670" spans="1:17" x14ac:dyDescent="0.25">
      <c r="A670" s="134" t="s">
        <v>3915</v>
      </c>
      <c r="B670" s="134" t="s">
        <v>3930</v>
      </c>
      <c r="C670" s="134" t="s">
        <v>1662</v>
      </c>
      <c r="D670" s="136">
        <v>0</v>
      </c>
      <c r="E670" s="136">
        <v>0</v>
      </c>
      <c r="F670" s="136">
        <v>0</v>
      </c>
      <c r="G670" s="136">
        <v>0</v>
      </c>
      <c r="H670" s="136">
        <v>0</v>
      </c>
      <c r="I670" s="136">
        <v>0</v>
      </c>
      <c r="J670" s="136">
        <v>0</v>
      </c>
      <c r="K670" s="136">
        <v>0</v>
      </c>
      <c r="L670" s="136">
        <v>0</v>
      </c>
      <c r="M670" s="136">
        <v>0</v>
      </c>
      <c r="N670" s="136">
        <v>0</v>
      </c>
      <c r="O670" s="136">
        <v>0</v>
      </c>
      <c r="P670" s="136">
        <v>0</v>
      </c>
      <c r="Q670" s="136">
        <v>0</v>
      </c>
    </row>
    <row r="671" spans="1:17" x14ac:dyDescent="0.25">
      <c r="A671" s="134" t="s">
        <v>3915</v>
      </c>
      <c r="B671" s="134" t="s">
        <v>3931</v>
      </c>
      <c r="C671" s="134" t="s">
        <v>1662</v>
      </c>
      <c r="D671" s="136">
        <v>0</v>
      </c>
      <c r="E671" s="136">
        <v>0</v>
      </c>
      <c r="F671" s="136">
        <v>0</v>
      </c>
      <c r="G671" s="136">
        <v>0</v>
      </c>
      <c r="H671" s="136">
        <v>0</v>
      </c>
      <c r="I671" s="136">
        <v>0</v>
      </c>
      <c r="J671" s="136">
        <v>0</v>
      </c>
      <c r="K671" s="136">
        <v>0</v>
      </c>
      <c r="L671" s="136">
        <v>0</v>
      </c>
      <c r="M671" s="136">
        <v>0</v>
      </c>
      <c r="N671" s="136">
        <v>0</v>
      </c>
      <c r="O671" s="136">
        <v>0</v>
      </c>
      <c r="P671" s="136">
        <v>0</v>
      </c>
      <c r="Q671" s="136">
        <v>0</v>
      </c>
    </row>
    <row r="672" spans="1:17" x14ac:dyDescent="0.25">
      <c r="A672" s="134" t="s">
        <v>3915</v>
      </c>
      <c r="B672" s="134" t="s">
        <v>3932</v>
      </c>
      <c r="C672" s="134" t="s">
        <v>1662</v>
      </c>
      <c r="D672" s="136">
        <v>0</v>
      </c>
      <c r="E672" s="136">
        <v>0</v>
      </c>
      <c r="F672" s="136">
        <v>0</v>
      </c>
      <c r="G672" s="136">
        <v>0</v>
      </c>
      <c r="H672" s="136">
        <v>0</v>
      </c>
      <c r="I672" s="136">
        <v>0</v>
      </c>
      <c r="J672" s="136">
        <v>0</v>
      </c>
      <c r="K672" s="136">
        <v>0</v>
      </c>
      <c r="L672" s="136">
        <v>0</v>
      </c>
      <c r="M672" s="136">
        <v>0</v>
      </c>
      <c r="N672" s="136">
        <v>0</v>
      </c>
      <c r="O672" s="136">
        <v>0</v>
      </c>
      <c r="P672" s="136">
        <v>0</v>
      </c>
      <c r="Q672" s="136">
        <v>0</v>
      </c>
    </row>
    <row r="673" spans="1:17" x14ac:dyDescent="0.25">
      <c r="A673" s="134" t="s">
        <v>3915</v>
      </c>
      <c r="B673" s="134" t="s">
        <v>3933</v>
      </c>
      <c r="C673" s="134" t="s">
        <v>1662</v>
      </c>
      <c r="D673" s="136">
        <v>0</v>
      </c>
      <c r="E673" s="136">
        <v>0</v>
      </c>
      <c r="F673" s="136">
        <v>0</v>
      </c>
      <c r="G673" s="136">
        <v>0</v>
      </c>
      <c r="H673" s="136">
        <v>0</v>
      </c>
      <c r="I673" s="136">
        <v>0</v>
      </c>
      <c r="J673" s="136">
        <v>0</v>
      </c>
      <c r="K673" s="136">
        <v>0</v>
      </c>
      <c r="L673" s="136">
        <v>0</v>
      </c>
      <c r="M673" s="136">
        <v>0</v>
      </c>
      <c r="N673" s="136">
        <v>0</v>
      </c>
      <c r="O673" s="136">
        <v>0</v>
      </c>
      <c r="P673" s="136">
        <v>0</v>
      </c>
      <c r="Q673" s="136">
        <v>0</v>
      </c>
    </row>
    <row r="674" spans="1:17" x14ac:dyDescent="0.25">
      <c r="A674" s="134" t="s">
        <v>3915</v>
      </c>
      <c r="B674" s="134" t="s">
        <v>3934</v>
      </c>
      <c r="C674" s="134" t="s">
        <v>1662</v>
      </c>
      <c r="D674" s="136">
        <v>0</v>
      </c>
      <c r="E674" s="136">
        <v>0</v>
      </c>
      <c r="F674" s="136">
        <v>0</v>
      </c>
      <c r="G674" s="136">
        <v>0</v>
      </c>
      <c r="H674" s="136">
        <v>0</v>
      </c>
      <c r="I674" s="136">
        <v>0</v>
      </c>
      <c r="J674" s="136">
        <v>0</v>
      </c>
      <c r="K674" s="136">
        <v>0</v>
      </c>
      <c r="L674" s="136">
        <v>0</v>
      </c>
      <c r="M674" s="136">
        <v>0</v>
      </c>
      <c r="N674" s="136">
        <v>0</v>
      </c>
      <c r="O674" s="136">
        <v>0</v>
      </c>
      <c r="P674" s="136">
        <v>0</v>
      </c>
      <c r="Q674" s="136">
        <v>0</v>
      </c>
    </row>
    <row r="675" spans="1:17" x14ac:dyDescent="0.25">
      <c r="A675" s="134" t="s">
        <v>3915</v>
      </c>
      <c r="B675" s="134" t="s">
        <v>3935</v>
      </c>
      <c r="C675" s="134" t="s">
        <v>1662</v>
      </c>
      <c r="D675" s="136">
        <v>0</v>
      </c>
      <c r="E675" s="136">
        <v>0</v>
      </c>
      <c r="F675" s="136">
        <v>0</v>
      </c>
      <c r="G675" s="136">
        <v>0</v>
      </c>
      <c r="H675" s="136">
        <v>0</v>
      </c>
      <c r="I675" s="136">
        <v>0</v>
      </c>
      <c r="J675" s="136">
        <v>0</v>
      </c>
      <c r="K675" s="136">
        <v>0</v>
      </c>
      <c r="L675" s="136">
        <v>0</v>
      </c>
      <c r="M675" s="136">
        <v>0</v>
      </c>
      <c r="N675" s="136">
        <v>0</v>
      </c>
      <c r="O675" s="136">
        <v>0</v>
      </c>
      <c r="P675" s="136">
        <v>0</v>
      </c>
      <c r="Q675" s="136">
        <v>0</v>
      </c>
    </row>
    <row r="676" spans="1:17" x14ac:dyDescent="0.25">
      <c r="A676" s="134" t="s">
        <v>3915</v>
      </c>
      <c r="B676" s="134" t="s">
        <v>3936</v>
      </c>
      <c r="C676" s="134" t="s">
        <v>1662</v>
      </c>
      <c r="D676" s="136">
        <v>0</v>
      </c>
      <c r="E676" s="136">
        <v>0</v>
      </c>
      <c r="F676" s="136">
        <v>0</v>
      </c>
      <c r="G676" s="136">
        <v>0</v>
      </c>
      <c r="H676" s="136">
        <v>0</v>
      </c>
      <c r="I676" s="136">
        <v>0</v>
      </c>
      <c r="J676" s="136">
        <v>0</v>
      </c>
      <c r="K676" s="136">
        <v>0</v>
      </c>
      <c r="L676" s="136">
        <v>0</v>
      </c>
      <c r="M676" s="136">
        <v>0</v>
      </c>
      <c r="N676" s="136">
        <v>0</v>
      </c>
      <c r="O676" s="136">
        <v>0</v>
      </c>
      <c r="P676" s="136">
        <v>0</v>
      </c>
      <c r="Q676" s="136">
        <v>0</v>
      </c>
    </row>
    <row r="677" spans="1:17" x14ac:dyDescent="0.25">
      <c r="A677" s="134" t="s">
        <v>3915</v>
      </c>
      <c r="B677" s="134" t="s">
        <v>3937</v>
      </c>
      <c r="C677" s="134" t="s">
        <v>1662</v>
      </c>
      <c r="D677" s="136">
        <v>0</v>
      </c>
      <c r="E677" s="136">
        <v>0</v>
      </c>
      <c r="F677" s="136">
        <v>0</v>
      </c>
      <c r="G677" s="136">
        <v>0</v>
      </c>
      <c r="H677" s="136">
        <v>0</v>
      </c>
      <c r="I677" s="136">
        <v>0</v>
      </c>
      <c r="J677" s="136">
        <v>0</v>
      </c>
      <c r="K677" s="136">
        <v>0</v>
      </c>
      <c r="L677" s="136">
        <v>0</v>
      </c>
      <c r="M677" s="136">
        <v>0</v>
      </c>
      <c r="N677" s="136">
        <v>0</v>
      </c>
      <c r="O677" s="136">
        <v>0</v>
      </c>
      <c r="P677" s="136">
        <v>0</v>
      </c>
      <c r="Q677" s="136">
        <v>0</v>
      </c>
    </row>
    <row r="678" spans="1:17" x14ac:dyDescent="0.25">
      <c r="A678" s="134" t="s">
        <v>3915</v>
      </c>
      <c r="B678" s="134" t="s">
        <v>3938</v>
      </c>
      <c r="C678" s="134" t="s">
        <v>1662</v>
      </c>
      <c r="D678" s="136">
        <v>0</v>
      </c>
      <c r="E678" s="136">
        <v>0</v>
      </c>
      <c r="F678" s="136">
        <v>0</v>
      </c>
      <c r="G678" s="136">
        <v>0</v>
      </c>
      <c r="H678" s="136">
        <v>0</v>
      </c>
      <c r="I678" s="136">
        <v>0</v>
      </c>
      <c r="J678" s="136">
        <v>0</v>
      </c>
      <c r="K678" s="136">
        <v>0</v>
      </c>
      <c r="L678" s="136">
        <v>0</v>
      </c>
      <c r="M678" s="136">
        <v>0</v>
      </c>
      <c r="N678" s="136">
        <v>0</v>
      </c>
      <c r="O678" s="136">
        <v>0</v>
      </c>
      <c r="P678" s="136">
        <v>0</v>
      </c>
      <c r="Q678" s="136">
        <v>0</v>
      </c>
    </row>
    <row r="679" spans="1:17" x14ac:dyDescent="0.25">
      <c r="A679" s="134" t="s">
        <v>3915</v>
      </c>
      <c r="B679" s="134" t="s">
        <v>3939</v>
      </c>
      <c r="C679" s="134" t="s">
        <v>1662</v>
      </c>
      <c r="D679" s="136">
        <v>0</v>
      </c>
      <c r="E679" s="136">
        <v>0</v>
      </c>
      <c r="F679" s="136">
        <v>0</v>
      </c>
      <c r="G679" s="136">
        <v>0</v>
      </c>
      <c r="H679" s="136">
        <v>0</v>
      </c>
      <c r="I679" s="136">
        <v>0</v>
      </c>
      <c r="J679" s="136">
        <v>0</v>
      </c>
      <c r="K679" s="136">
        <v>0</v>
      </c>
      <c r="L679" s="136">
        <v>0</v>
      </c>
      <c r="M679" s="136">
        <v>0</v>
      </c>
      <c r="N679" s="136">
        <v>0</v>
      </c>
      <c r="O679" s="136">
        <v>0</v>
      </c>
      <c r="P679" s="136">
        <v>0</v>
      </c>
      <c r="Q679" s="136">
        <v>0</v>
      </c>
    </row>
    <row r="680" spans="1:17" x14ac:dyDescent="0.25">
      <c r="A680" s="134" t="s">
        <v>3915</v>
      </c>
      <c r="B680" s="134" t="s">
        <v>3940</v>
      </c>
      <c r="C680" s="134" t="s">
        <v>1662</v>
      </c>
      <c r="D680" s="136">
        <v>0</v>
      </c>
      <c r="E680" s="136">
        <v>0</v>
      </c>
      <c r="F680" s="136">
        <v>0</v>
      </c>
      <c r="G680" s="136">
        <v>0</v>
      </c>
      <c r="H680" s="136">
        <v>0</v>
      </c>
      <c r="I680" s="136">
        <v>0</v>
      </c>
      <c r="J680" s="136">
        <v>0</v>
      </c>
      <c r="K680" s="136">
        <v>0</v>
      </c>
      <c r="L680" s="136">
        <v>0</v>
      </c>
      <c r="M680" s="136">
        <v>0</v>
      </c>
      <c r="N680" s="136">
        <v>0</v>
      </c>
      <c r="O680" s="136">
        <v>0</v>
      </c>
      <c r="P680" s="136">
        <v>0</v>
      </c>
      <c r="Q680" s="136">
        <v>0</v>
      </c>
    </row>
    <row r="681" spans="1:17" x14ac:dyDescent="0.25">
      <c r="A681" s="134" t="s">
        <v>3915</v>
      </c>
      <c r="B681" s="134" t="s">
        <v>3941</v>
      </c>
      <c r="C681" s="134" t="s">
        <v>1662</v>
      </c>
      <c r="D681" s="136">
        <v>3427</v>
      </c>
      <c r="E681" s="136">
        <v>3427</v>
      </c>
      <c r="F681" s="136">
        <v>3427</v>
      </c>
      <c r="G681" s="136">
        <v>3427</v>
      </c>
      <c r="H681" s="136">
        <v>3427</v>
      </c>
      <c r="I681" s="136">
        <v>3427</v>
      </c>
      <c r="J681" s="136">
        <v>3427</v>
      </c>
      <c r="K681" s="136">
        <v>3427</v>
      </c>
      <c r="L681" s="136">
        <v>3427</v>
      </c>
      <c r="M681" s="136">
        <v>3427</v>
      </c>
      <c r="N681" s="136">
        <v>3427</v>
      </c>
      <c r="O681" s="136">
        <v>3427</v>
      </c>
      <c r="P681" s="136">
        <v>3427</v>
      </c>
      <c r="Q681" s="136">
        <v>3427089</v>
      </c>
    </row>
    <row r="682" spans="1:17" x14ac:dyDescent="0.25">
      <c r="A682" s="134" t="s">
        <v>3915</v>
      </c>
      <c r="B682" s="134" t="s">
        <v>3942</v>
      </c>
      <c r="C682" s="134" t="s">
        <v>1662</v>
      </c>
      <c r="D682" s="136">
        <v>0</v>
      </c>
      <c r="E682" s="136">
        <v>0</v>
      </c>
      <c r="F682" s="136">
        <v>0</v>
      </c>
      <c r="G682" s="136">
        <v>0</v>
      </c>
      <c r="H682" s="136">
        <v>0</v>
      </c>
      <c r="I682" s="136">
        <v>0</v>
      </c>
      <c r="J682" s="136">
        <v>0</v>
      </c>
      <c r="K682" s="136">
        <v>0</v>
      </c>
      <c r="L682" s="136">
        <v>0</v>
      </c>
      <c r="M682" s="136">
        <v>0</v>
      </c>
      <c r="N682" s="136">
        <v>0</v>
      </c>
      <c r="O682" s="136">
        <v>0</v>
      </c>
      <c r="P682" s="136">
        <v>0</v>
      </c>
      <c r="Q682" s="136">
        <v>0</v>
      </c>
    </row>
    <row r="683" spans="1:17" x14ac:dyDescent="0.25">
      <c r="A683" s="134" t="s">
        <v>3915</v>
      </c>
      <c r="B683" s="134" t="s">
        <v>3943</v>
      </c>
      <c r="C683" s="134" t="s">
        <v>1662</v>
      </c>
      <c r="D683" s="136">
        <v>4293</v>
      </c>
      <c r="E683" s="136">
        <v>4293</v>
      </c>
      <c r="F683" s="136">
        <v>4293</v>
      </c>
      <c r="G683" s="136">
        <v>4293</v>
      </c>
      <c r="H683" s="136">
        <v>4293</v>
      </c>
      <c r="I683" s="136">
        <v>4293</v>
      </c>
      <c r="J683" s="136">
        <v>4293</v>
      </c>
      <c r="K683" s="136">
        <v>4293</v>
      </c>
      <c r="L683" s="136">
        <v>4293</v>
      </c>
      <c r="M683" s="136">
        <v>4293</v>
      </c>
      <c r="N683" s="136">
        <v>4293</v>
      </c>
      <c r="O683" s="136">
        <v>4293</v>
      </c>
      <c r="P683" s="136">
        <v>4293</v>
      </c>
      <c r="Q683" s="136">
        <v>4292698</v>
      </c>
    </row>
    <row r="684" spans="1:17" x14ac:dyDescent="0.25">
      <c r="A684" s="134" t="s">
        <v>3915</v>
      </c>
      <c r="B684" s="134" t="s">
        <v>3944</v>
      </c>
      <c r="C684" s="134" t="s">
        <v>1662</v>
      </c>
      <c r="D684" s="136">
        <v>255266</v>
      </c>
      <c r="E684" s="136">
        <v>254211</v>
      </c>
      <c r="F684" s="136">
        <v>254361</v>
      </c>
      <c r="G684" s="136">
        <v>254391</v>
      </c>
      <c r="H684" s="136">
        <v>92054</v>
      </c>
      <c r="I684" s="136">
        <v>103176</v>
      </c>
      <c r="J684" s="136">
        <v>103181</v>
      </c>
      <c r="K684" s="136">
        <v>104597</v>
      </c>
      <c r="L684" s="136">
        <v>104708</v>
      </c>
      <c r="M684" s="136">
        <v>104790</v>
      </c>
      <c r="N684" s="136">
        <v>104786</v>
      </c>
      <c r="O684" s="136">
        <v>104786</v>
      </c>
      <c r="P684" s="136">
        <v>104786</v>
      </c>
      <c r="Q684" s="136">
        <v>147088965</v>
      </c>
    </row>
    <row r="685" spans="1:17" x14ac:dyDescent="0.25">
      <c r="A685" s="134" t="s">
        <v>3915</v>
      </c>
      <c r="B685" s="134" t="s">
        <v>3945</v>
      </c>
      <c r="C685" s="134" t="s">
        <v>1662</v>
      </c>
      <c r="D685" s="136">
        <v>0</v>
      </c>
      <c r="E685" s="136">
        <v>0</v>
      </c>
      <c r="F685" s="136">
        <v>0</v>
      </c>
      <c r="G685" s="136">
        <v>0</v>
      </c>
      <c r="H685" s="136">
        <v>0</v>
      </c>
      <c r="I685" s="136">
        <v>0</v>
      </c>
      <c r="J685" s="136">
        <v>0</v>
      </c>
      <c r="K685" s="136">
        <v>0</v>
      </c>
      <c r="L685" s="136">
        <v>0</v>
      </c>
      <c r="M685" s="136">
        <v>0</v>
      </c>
      <c r="N685" s="136">
        <v>0</v>
      </c>
      <c r="O685" s="136">
        <v>0</v>
      </c>
      <c r="P685" s="136">
        <v>0</v>
      </c>
      <c r="Q685" s="136">
        <v>0</v>
      </c>
    </row>
    <row r="686" spans="1:17" x14ac:dyDescent="0.25">
      <c r="A686" s="134" t="s">
        <v>3915</v>
      </c>
      <c r="B686" s="134" t="s">
        <v>3946</v>
      </c>
      <c r="C686" s="134" t="s">
        <v>1662</v>
      </c>
      <c r="D686" s="136">
        <v>0</v>
      </c>
      <c r="E686" s="136">
        <v>0</v>
      </c>
      <c r="F686" s="136">
        <v>0</v>
      </c>
      <c r="G686" s="136">
        <v>0</v>
      </c>
      <c r="H686" s="136">
        <v>0</v>
      </c>
      <c r="I686" s="136">
        <v>0</v>
      </c>
      <c r="J686" s="136">
        <v>0</v>
      </c>
      <c r="K686" s="136">
        <v>0</v>
      </c>
      <c r="L686" s="136">
        <v>0</v>
      </c>
      <c r="M686" s="136">
        <v>0</v>
      </c>
      <c r="N686" s="136">
        <v>0</v>
      </c>
      <c r="O686" s="136">
        <v>0</v>
      </c>
      <c r="P686" s="136">
        <v>0</v>
      </c>
      <c r="Q686" s="136">
        <v>0</v>
      </c>
    </row>
    <row r="687" spans="1:17" x14ac:dyDescent="0.25">
      <c r="A687" s="134" t="s">
        <v>3915</v>
      </c>
      <c r="B687" s="134" t="s">
        <v>3947</v>
      </c>
      <c r="C687" s="134" t="s">
        <v>1662</v>
      </c>
      <c r="D687" s="136">
        <v>0</v>
      </c>
      <c r="E687" s="136">
        <v>0</v>
      </c>
      <c r="F687" s="136">
        <v>0</v>
      </c>
      <c r="G687" s="136">
        <v>0</v>
      </c>
      <c r="H687" s="136">
        <v>0</v>
      </c>
      <c r="I687" s="136">
        <v>0</v>
      </c>
      <c r="J687" s="136">
        <v>0</v>
      </c>
      <c r="K687" s="136">
        <v>0</v>
      </c>
      <c r="L687" s="136">
        <v>0</v>
      </c>
      <c r="M687" s="136">
        <v>0</v>
      </c>
      <c r="N687" s="136">
        <v>0</v>
      </c>
      <c r="O687" s="136">
        <v>0</v>
      </c>
      <c r="P687" s="136">
        <v>0</v>
      </c>
      <c r="Q687" s="136">
        <v>0</v>
      </c>
    </row>
    <row r="688" spans="1:17" x14ac:dyDescent="0.25">
      <c r="A688" s="134" t="s">
        <v>3915</v>
      </c>
      <c r="B688" s="134" t="s">
        <v>3948</v>
      </c>
      <c r="C688" s="134" t="s">
        <v>1662</v>
      </c>
      <c r="D688" s="136">
        <v>0</v>
      </c>
      <c r="E688" s="136">
        <v>0</v>
      </c>
      <c r="F688" s="136">
        <v>0</v>
      </c>
      <c r="G688" s="136">
        <v>0</v>
      </c>
      <c r="H688" s="136">
        <v>0</v>
      </c>
      <c r="I688" s="136">
        <v>0</v>
      </c>
      <c r="J688" s="136">
        <v>0</v>
      </c>
      <c r="K688" s="136">
        <v>0</v>
      </c>
      <c r="L688" s="136">
        <v>0</v>
      </c>
      <c r="M688" s="136">
        <v>0</v>
      </c>
      <c r="N688" s="136">
        <v>0</v>
      </c>
      <c r="O688" s="136">
        <v>0</v>
      </c>
      <c r="P688" s="136">
        <v>0</v>
      </c>
      <c r="Q688" s="136">
        <v>0</v>
      </c>
    </row>
    <row r="689" spans="1:17" x14ac:dyDescent="0.25">
      <c r="A689" s="134" t="s">
        <v>3915</v>
      </c>
      <c r="B689" s="134" t="s">
        <v>3949</v>
      </c>
      <c r="C689" s="134" t="s">
        <v>1662</v>
      </c>
      <c r="D689" s="136">
        <v>0</v>
      </c>
      <c r="E689" s="136">
        <v>0</v>
      </c>
      <c r="F689" s="136">
        <v>0</v>
      </c>
      <c r="G689" s="136">
        <v>0</v>
      </c>
      <c r="H689" s="136">
        <v>0</v>
      </c>
      <c r="I689" s="136">
        <v>0</v>
      </c>
      <c r="J689" s="136">
        <v>0</v>
      </c>
      <c r="K689" s="136">
        <v>0</v>
      </c>
      <c r="L689" s="136">
        <v>0</v>
      </c>
      <c r="M689" s="136">
        <v>0</v>
      </c>
      <c r="N689" s="136">
        <v>0</v>
      </c>
      <c r="O689" s="136">
        <v>0</v>
      </c>
      <c r="P689" s="136">
        <v>0</v>
      </c>
      <c r="Q689" s="136">
        <v>0</v>
      </c>
    </row>
    <row r="690" spans="1:17" x14ac:dyDescent="0.25">
      <c r="A690" s="134" t="s">
        <v>3915</v>
      </c>
      <c r="B690" s="134" t="s">
        <v>3950</v>
      </c>
      <c r="C690" s="134" t="s">
        <v>1662</v>
      </c>
      <c r="D690" s="136">
        <v>0</v>
      </c>
      <c r="E690" s="136">
        <v>0</v>
      </c>
      <c r="F690" s="136">
        <v>0</v>
      </c>
      <c r="G690" s="136">
        <v>0</v>
      </c>
      <c r="H690" s="136">
        <v>0</v>
      </c>
      <c r="I690" s="136">
        <v>0</v>
      </c>
      <c r="J690" s="136">
        <v>0</v>
      </c>
      <c r="K690" s="136">
        <v>0</v>
      </c>
      <c r="L690" s="136">
        <v>0</v>
      </c>
      <c r="M690" s="136">
        <v>0</v>
      </c>
      <c r="N690" s="136">
        <v>0</v>
      </c>
      <c r="O690" s="136">
        <v>0</v>
      </c>
      <c r="P690" s="136">
        <v>0</v>
      </c>
      <c r="Q690" s="136">
        <v>0</v>
      </c>
    </row>
    <row r="691" spans="1:17" x14ac:dyDescent="0.25">
      <c r="A691" s="134" t="s">
        <v>3915</v>
      </c>
      <c r="B691" s="134" t="s">
        <v>3951</v>
      </c>
      <c r="C691" s="134" t="s">
        <v>1662</v>
      </c>
      <c r="D691" s="136">
        <v>0</v>
      </c>
      <c r="E691" s="136">
        <v>0</v>
      </c>
      <c r="F691" s="136">
        <v>0</v>
      </c>
      <c r="G691" s="136">
        <v>0</v>
      </c>
      <c r="H691" s="136">
        <v>0</v>
      </c>
      <c r="I691" s="136">
        <v>0</v>
      </c>
      <c r="J691" s="136">
        <v>0</v>
      </c>
      <c r="K691" s="136">
        <v>0</v>
      </c>
      <c r="L691" s="136">
        <v>0</v>
      </c>
      <c r="M691" s="136">
        <v>0</v>
      </c>
      <c r="N691" s="136">
        <v>0</v>
      </c>
      <c r="O691" s="136">
        <v>0</v>
      </c>
      <c r="P691" s="136">
        <v>0</v>
      </c>
      <c r="Q691" s="136">
        <v>0</v>
      </c>
    </row>
    <row r="692" spans="1:17" x14ac:dyDescent="0.25">
      <c r="A692" s="134" t="s">
        <v>3915</v>
      </c>
      <c r="B692" s="134" t="s">
        <v>3952</v>
      </c>
      <c r="C692" s="134" t="s">
        <v>1662</v>
      </c>
      <c r="D692" s="136">
        <v>0</v>
      </c>
      <c r="E692" s="136">
        <v>0</v>
      </c>
      <c r="F692" s="136">
        <v>0</v>
      </c>
      <c r="G692" s="136">
        <v>0</v>
      </c>
      <c r="H692" s="136">
        <v>0</v>
      </c>
      <c r="I692" s="136">
        <v>0</v>
      </c>
      <c r="J692" s="136">
        <v>0</v>
      </c>
      <c r="K692" s="136">
        <v>0</v>
      </c>
      <c r="L692" s="136">
        <v>0</v>
      </c>
      <c r="M692" s="136">
        <v>0</v>
      </c>
      <c r="N692" s="136">
        <v>0</v>
      </c>
      <c r="O692" s="136">
        <v>0</v>
      </c>
      <c r="P692" s="136">
        <v>0</v>
      </c>
      <c r="Q692" s="136">
        <v>0</v>
      </c>
    </row>
    <row r="693" spans="1:17" x14ac:dyDescent="0.25">
      <c r="A693" s="134" t="s">
        <v>3915</v>
      </c>
      <c r="B693" s="134" t="s">
        <v>3953</v>
      </c>
      <c r="C693" s="134" t="s">
        <v>1662</v>
      </c>
      <c r="D693" s="136">
        <v>0</v>
      </c>
      <c r="E693" s="136">
        <v>0</v>
      </c>
      <c r="F693" s="136">
        <v>0</v>
      </c>
      <c r="G693" s="136">
        <v>0</v>
      </c>
      <c r="H693" s="136">
        <v>0</v>
      </c>
      <c r="I693" s="136">
        <v>0</v>
      </c>
      <c r="J693" s="136">
        <v>0</v>
      </c>
      <c r="K693" s="136">
        <v>0</v>
      </c>
      <c r="L693" s="136">
        <v>0</v>
      </c>
      <c r="M693" s="136">
        <v>0</v>
      </c>
      <c r="N693" s="136">
        <v>0</v>
      </c>
      <c r="O693" s="136">
        <v>0</v>
      </c>
      <c r="P693" s="136">
        <v>0</v>
      </c>
      <c r="Q693" s="136">
        <v>0</v>
      </c>
    </row>
    <row r="694" spans="1:17" x14ac:dyDescent="0.25">
      <c r="A694" s="134" t="s">
        <v>3915</v>
      </c>
      <c r="B694" s="134" t="s">
        <v>3954</v>
      </c>
      <c r="C694" s="134" t="s">
        <v>1662</v>
      </c>
      <c r="D694" s="136">
        <v>0</v>
      </c>
      <c r="E694" s="136">
        <v>0</v>
      </c>
      <c r="F694" s="136">
        <v>0</v>
      </c>
      <c r="G694" s="136">
        <v>0</v>
      </c>
      <c r="H694" s="136">
        <v>0</v>
      </c>
      <c r="I694" s="136">
        <v>0</v>
      </c>
      <c r="J694" s="136">
        <v>0</v>
      </c>
      <c r="K694" s="136">
        <v>0</v>
      </c>
      <c r="L694" s="136">
        <v>0</v>
      </c>
      <c r="M694" s="136">
        <v>0</v>
      </c>
      <c r="N694" s="136">
        <v>0</v>
      </c>
      <c r="O694" s="136">
        <v>0</v>
      </c>
      <c r="P694" s="136">
        <v>0</v>
      </c>
      <c r="Q694" s="136">
        <v>0</v>
      </c>
    </row>
    <row r="695" spans="1:17" x14ac:dyDescent="0.25">
      <c r="A695" s="134" t="s">
        <v>3915</v>
      </c>
      <c r="B695" s="134" t="s">
        <v>3955</v>
      </c>
      <c r="C695" s="134" t="s">
        <v>1662</v>
      </c>
      <c r="D695" s="136">
        <v>0</v>
      </c>
      <c r="E695" s="136">
        <v>0</v>
      </c>
      <c r="F695" s="136">
        <v>0</v>
      </c>
      <c r="G695" s="136">
        <v>0</v>
      </c>
      <c r="H695" s="136">
        <v>0</v>
      </c>
      <c r="I695" s="136">
        <v>0</v>
      </c>
      <c r="J695" s="136">
        <v>0</v>
      </c>
      <c r="K695" s="136">
        <v>0</v>
      </c>
      <c r="L695" s="136">
        <v>0</v>
      </c>
      <c r="M695" s="136">
        <v>0</v>
      </c>
      <c r="N695" s="136">
        <v>0</v>
      </c>
      <c r="O695" s="136">
        <v>0</v>
      </c>
      <c r="P695" s="136">
        <v>0</v>
      </c>
      <c r="Q695" s="136">
        <v>0</v>
      </c>
    </row>
    <row r="696" spans="1:17" x14ac:dyDescent="0.25">
      <c r="A696" s="134" t="s">
        <v>3915</v>
      </c>
      <c r="B696" s="134" t="s">
        <v>3956</v>
      </c>
      <c r="C696" s="134" t="s">
        <v>1662</v>
      </c>
      <c r="D696" s="136">
        <v>0</v>
      </c>
      <c r="E696" s="136">
        <v>0</v>
      </c>
      <c r="F696" s="136">
        <v>0</v>
      </c>
      <c r="G696" s="136">
        <v>0</v>
      </c>
      <c r="H696" s="136">
        <v>0</v>
      </c>
      <c r="I696" s="136">
        <v>0</v>
      </c>
      <c r="J696" s="136">
        <v>0</v>
      </c>
      <c r="K696" s="136">
        <v>0</v>
      </c>
      <c r="L696" s="136">
        <v>0</v>
      </c>
      <c r="M696" s="136">
        <v>0</v>
      </c>
      <c r="N696" s="136">
        <v>0</v>
      </c>
      <c r="O696" s="136">
        <v>0</v>
      </c>
      <c r="P696" s="136">
        <v>0</v>
      </c>
      <c r="Q696" s="136">
        <v>0</v>
      </c>
    </row>
    <row r="697" spans="1:17" x14ac:dyDescent="0.25">
      <c r="A697" s="134" t="s">
        <v>3915</v>
      </c>
      <c r="B697" s="134" t="s">
        <v>3957</v>
      </c>
      <c r="C697" s="134" t="s">
        <v>1662</v>
      </c>
      <c r="D697" s="136">
        <v>0</v>
      </c>
      <c r="E697" s="136">
        <v>0</v>
      </c>
      <c r="F697" s="136">
        <v>0</v>
      </c>
      <c r="G697" s="136">
        <v>0</v>
      </c>
      <c r="H697" s="136">
        <v>0</v>
      </c>
      <c r="I697" s="136">
        <v>0</v>
      </c>
      <c r="J697" s="136">
        <v>0</v>
      </c>
      <c r="K697" s="136">
        <v>0</v>
      </c>
      <c r="L697" s="136">
        <v>0</v>
      </c>
      <c r="M697" s="136">
        <v>0</v>
      </c>
      <c r="N697" s="136">
        <v>0</v>
      </c>
      <c r="O697" s="136">
        <v>0</v>
      </c>
      <c r="P697" s="136">
        <v>0</v>
      </c>
      <c r="Q697" s="136">
        <v>0</v>
      </c>
    </row>
    <row r="698" spans="1:17" x14ac:dyDescent="0.25">
      <c r="A698" s="134" t="s">
        <v>3915</v>
      </c>
      <c r="B698" s="134" t="s">
        <v>3958</v>
      </c>
      <c r="C698" s="134" t="s">
        <v>1662</v>
      </c>
      <c r="D698" s="136">
        <v>0</v>
      </c>
      <c r="E698" s="136">
        <v>0</v>
      </c>
      <c r="F698" s="136">
        <v>0</v>
      </c>
      <c r="G698" s="136">
        <v>0</v>
      </c>
      <c r="H698" s="136">
        <v>0</v>
      </c>
      <c r="I698" s="136">
        <v>0</v>
      </c>
      <c r="J698" s="136">
        <v>0</v>
      </c>
      <c r="K698" s="136">
        <v>0</v>
      </c>
      <c r="L698" s="136">
        <v>0</v>
      </c>
      <c r="M698" s="136">
        <v>0</v>
      </c>
      <c r="N698" s="136">
        <v>0</v>
      </c>
      <c r="O698" s="136">
        <v>0</v>
      </c>
      <c r="P698" s="136">
        <v>0</v>
      </c>
      <c r="Q698" s="136">
        <v>0</v>
      </c>
    </row>
    <row r="699" spans="1:17" x14ac:dyDescent="0.25">
      <c r="A699" s="134" t="s">
        <v>3915</v>
      </c>
      <c r="B699" s="134" t="s">
        <v>3959</v>
      </c>
      <c r="C699" s="134" t="s">
        <v>1662</v>
      </c>
      <c r="D699" s="136">
        <v>0</v>
      </c>
      <c r="E699" s="136">
        <v>0</v>
      </c>
      <c r="F699" s="136">
        <v>0</v>
      </c>
      <c r="G699" s="136">
        <v>0</v>
      </c>
      <c r="H699" s="136">
        <v>0</v>
      </c>
      <c r="I699" s="136">
        <v>0</v>
      </c>
      <c r="J699" s="136">
        <v>0</v>
      </c>
      <c r="K699" s="136">
        <v>0</v>
      </c>
      <c r="L699" s="136">
        <v>0</v>
      </c>
      <c r="M699" s="136">
        <v>0</v>
      </c>
      <c r="N699" s="136">
        <v>0</v>
      </c>
      <c r="O699" s="136">
        <v>0</v>
      </c>
      <c r="P699" s="136">
        <v>0</v>
      </c>
      <c r="Q699" s="136">
        <v>0</v>
      </c>
    </row>
    <row r="700" spans="1:17" x14ac:dyDescent="0.25">
      <c r="A700" s="134" t="s">
        <v>3915</v>
      </c>
      <c r="B700" s="134" t="s">
        <v>3960</v>
      </c>
      <c r="C700" s="134" t="s">
        <v>1662</v>
      </c>
      <c r="D700" s="136">
        <v>0</v>
      </c>
      <c r="E700" s="136">
        <v>0</v>
      </c>
      <c r="F700" s="136">
        <v>0</v>
      </c>
      <c r="G700" s="136">
        <v>0</v>
      </c>
      <c r="H700" s="136">
        <v>0</v>
      </c>
      <c r="I700" s="136">
        <v>0</v>
      </c>
      <c r="J700" s="136">
        <v>0</v>
      </c>
      <c r="K700" s="136">
        <v>0</v>
      </c>
      <c r="L700" s="136">
        <v>0</v>
      </c>
      <c r="M700" s="136">
        <v>0</v>
      </c>
      <c r="N700" s="136">
        <v>0</v>
      </c>
      <c r="O700" s="136">
        <v>0</v>
      </c>
      <c r="P700" s="136">
        <v>0</v>
      </c>
      <c r="Q700" s="136">
        <v>0</v>
      </c>
    </row>
    <row r="701" spans="1:17" x14ac:dyDescent="0.25">
      <c r="A701" s="134" t="s">
        <v>3915</v>
      </c>
      <c r="B701" s="134" t="s">
        <v>3961</v>
      </c>
      <c r="C701" s="134" t="s">
        <v>1662</v>
      </c>
      <c r="D701" s="136">
        <v>0</v>
      </c>
      <c r="E701" s="136">
        <v>0</v>
      </c>
      <c r="F701" s="136">
        <v>0</v>
      </c>
      <c r="G701" s="136">
        <v>0</v>
      </c>
      <c r="H701" s="136">
        <v>0</v>
      </c>
      <c r="I701" s="136">
        <v>0</v>
      </c>
      <c r="J701" s="136">
        <v>0</v>
      </c>
      <c r="K701" s="136">
        <v>0</v>
      </c>
      <c r="L701" s="136">
        <v>0</v>
      </c>
      <c r="M701" s="136">
        <v>0</v>
      </c>
      <c r="N701" s="136">
        <v>0</v>
      </c>
      <c r="O701" s="136">
        <v>0</v>
      </c>
      <c r="P701" s="136">
        <v>0</v>
      </c>
      <c r="Q701" s="136">
        <v>0</v>
      </c>
    </row>
    <row r="702" spans="1:17" x14ac:dyDescent="0.25">
      <c r="A702" s="134" t="s">
        <v>3915</v>
      </c>
      <c r="B702" s="134" t="s">
        <v>3962</v>
      </c>
      <c r="C702" s="134" t="s">
        <v>1662</v>
      </c>
      <c r="D702" s="136">
        <v>0</v>
      </c>
      <c r="E702" s="136">
        <v>0</v>
      </c>
      <c r="F702" s="136">
        <v>0</v>
      </c>
      <c r="G702" s="136">
        <v>0</v>
      </c>
      <c r="H702" s="136">
        <v>0</v>
      </c>
      <c r="I702" s="136">
        <v>0</v>
      </c>
      <c r="J702" s="136">
        <v>0</v>
      </c>
      <c r="K702" s="136">
        <v>0</v>
      </c>
      <c r="L702" s="136">
        <v>0</v>
      </c>
      <c r="M702" s="136">
        <v>0</v>
      </c>
      <c r="N702" s="136">
        <v>0</v>
      </c>
      <c r="O702" s="136">
        <v>0</v>
      </c>
      <c r="P702" s="136">
        <v>0</v>
      </c>
      <c r="Q702" s="136">
        <v>0</v>
      </c>
    </row>
    <row r="703" spans="1:17" x14ac:dyDescent="0.25">
      <c r="A703" s="134" t="s">
        <v>3915</v>
      </c>
      <c r="B703" s="134" t="s">
        <v>3963</v>
      </c>
      <c r="C703" s="134" t="s">
        <v>1662</v>
      </c>
      <c r="D703" s="136">
        <v>0</v>
      </c>
      <c r="E703" s="136">
        <v>0</v>
      </c>
      <c r="F703" s="136">
        <v>0</v>
      </c>
      <c r="G703" s="136">
        <v>0</v>
      </c>
      <c r="H703" s="136">
        <v>0</v>
      </c>
      <c r="I703" s="136">
        <v>0</v>
      </c>
      <c r="J703" s="136">
        <v>0</v>
      </c>
      <c r="K703" s="136">
        <v>0</v>
      </c>
      <c r="L703" s="136">
        <v>0</v>
      </c>
      <c r="M703" s="136">
        <v>0</v>
      </c>
      <c r="N703" s="136">
        <v>0</v>
      </c>
      <c r="O703" s="136">
        <v>0</v>
      </c>
      <c r="P703" s="136">
        <v>0</v>
      </c>
      <c r="Q703" s="136">
        <v>0</v>
      </c>
    </row>
    <row r="704" spans="1:17" x14ac:dyDescent="0.25">
      <c r="A704" s="134" t="s">
        <v>3915</v>
      </c>
      <c r="B704" s="134" t="s">
        <v>3964</v>
      </c>
      <c r="C704" s="134" t="s">
        <v>1662</v>
      </c>
      <c r="D704" s="136">
        <v>0</v>
      </c>
      <c r="E704" s="136">
        <v>0</v>
      </c>
      <c r="F704" s="136">
        <v>0</v>
      </c>
      <c r="G704" s="136">
        <v>0</v>
      </c>
      <c r="H704" s="136">
        <v>0</v>
      </c>
      <c r="I704" s="136">
        <v>0</v>
      </c>
      <c r="J704" s="136">
        <v>0</v>
      </c>
      <c r="K704" s="136">
        <v>0</v>
      </c>
      <c r="L704" s="136">
        <v>0</v>
      </c>
      <c r="M704" s="136">
        <v>0</v>
      </c>
      <c r="N704" s="136">
        <v>0</v>
      </c>
      <c r="O704" s="136">
        <v>0</v>
      </c>
      <c r="P704" s="136">
        <v>0</v>
      </c>
      <c r="Q704" s="136">
        <v>0</v>
      </c>
    </row>
    <row r="705" spans="1:17" x14ac:dyDescent="0.25">
      <c r="A705" s="134" t="s">
        <v>3915</v>
      </c>
      <c r="B705" s="134" t="s">
        <v>3965</v>
      </c>
      <c r="C705" s="134" t="s">
        <v>1662</v>
      </c>
      <c r="D705" s="136">
        <v>0</v>
      </c>
      <c r="E705" s="136">
        <v>0</v>
      </c>
      <c r="F705" s="136">
        <v>0</v>
      </c>
      <c r="G705" s="136">
        <v>0</v>
      </c>
      <c r="H705" s="136">
        <v>0</v>
      </c>
      <c r="I705" s="136">
        <v>0</v>
      </c>
      <c r="J705" s="136">
        <v>0</v>
      </c>
      <c r="K705" s="136">
        <v>0</v>
      </c>
      <c r="L705" s="136">
        <v>0</v>
      </c>
      <c r="M705" s="136">
        <v>0</v>
      </c>
      <c r="N705" s="136">
        <v>0</v>
      </c>
      <c r="O705" s="136">
        <v>0</v>
      </c>
      <c r="P705" s="136">
        <v>0</v>
      </c>
      <c r="Q705" s="136">
        <v>0</v>
      </c>
    </row>
    <row r="706" spans="1:17" x14ac:dyDescent="0.25">
      <c r="A706" s="134" t="s">
        <v>3915</v>
      </c>
      <c r="B706" s="134" t="s">
        <v>3966</v>
      </c>
      <c r="C706" s="134" t="s">
        <v>1662</v>
      </c>
      <c r="D706" s="136">
        <v>0</v>
      </c>
      <c r="E706" s="136">
        <v>0</v>
      </c>
      <c r="F706" s="136">
        <v>0</v>
      </c>
      <c r="G706" s="136">
        <v>0</v>
      </c>
      <c r="H706" s="136">
        <v>0</v>
      </c>
      <c r="I706" s="136">
        <v>0</v>
      </c>
      <c r="J706" s="136">
        <v>0</v>
      </c>
      <c r="K706" s="136">
        <v>0</v>
      </c>
      <c r="L706" s="136">
        <v>0</v>
      </c>
      <c r="M706" s="136">
        <v>0</v>
      </c>
      <c r="N706" s="136">
        <v>0</v>
      </c>
      <c r="O706" s="136">
        <v>0</v>
      </c>
      <c r="P706" s="136">
        <v>0</v>
      </c>
      <c r="Q706" s="136">
        <v>0</v>
      </c>
    </row>
    <row r="707" spans="1:17" x14ac:dyDescent="0.25">
      <c r="A707" s="134" t="s">
        <v>3915</v>
      </c>
      <c r="B707" s="134" t="s">
        <v>3967</v>
      </c>
      <c r="C707" s="134" t="s">
        <v>1662</v>
      </c>
      <c r="D707" s="136">
        <v>0</v>
      </c>
      <c r="E707" s="136">
        <v>0</v>
      </c>
      <c r="F707" s="136">
        <v>0</v>
      </c>
      <c r="G707" s="136">
        <v>0</v>
      </c>
      <c r="H707" s="136">
        <v>0</v>
      </c>
      <c r="I707" s="136">
        <v>0</v>
      </c>
      <c r="J707" s="136">
        <v>0</v>
      </c>
      <c r="K707" s="136">
        <v>0</v>
      </c>
      <c r="L707" s="136">
        <v>0</v>
      </c>
      <c r="M707" s="136">
        <v>0</v>
      </c>
      <c r="N707" s="136">
        <v>0</v>
      </c>
      <c r="O707" s="136">
        <v>0</v>
      </c>
      <c r="P707" s="136">
        <v>0</v>
      </c>
      <c r="Q707" s="136">
        <v>0</v>
      </c>
    </row>
    <row r="708" spans="1:17" x14ac:dyDescent="0.25">
      <c r="A708" s="134" t="s">
        <v>3915</v>
      </c>
      <c r="B708" s="134" t="s">
        <v>3968</v>
      </c>
      <c r="C708" s="134" t="s">
        <v>1662</v>
      </c>
      <c r="D708" s="136">
        <v>0</v>
      </c>
      <c r="E708" s="136">
        <v>0</v>
      </c>
      <c r="F708" s="136">
        <v>0</v>
      </c>
      <c r="G708" s="136">
        <v>0</v>
      </c>
      <c r="H708" s="136">
        <v>0</v>
      </c>
      <c r="I708" s="136">
        <v>0</v>
      </c>
      <c r="J708" s="136">
        <v>0</v>
      </c>
      <c r="K708" s="136">
        <v>0</v>
      </c>
      <c r="L708" s="136">
        <v>0</v>
      </c>
      <c r="M708" s="136">
        <v>0</v>
      </c>
      <c r="N708" s="136">
        <v>0</v>
      </c>
      <c r="O708" s="136">
        <v>0</v>
      </c>
      <c r="P708" s="136">
        <v>0</v>
      </c>
      <c r="Q708" s="136">
        <v>0</v>
      </c>
    </row>
    <row r="709" spans="1:17" x14ac:dyDescent="0.25">
      <c r="A709" s="134" t="s">
        <v>3915</v>
      </c>
      <c r="B709" s="134" t="s">
        <v>3969</v>
      </c>
      <c r="C709" s="134" t="s">
        <v>1662</v>
      </c>
      <c r="D709" s="136">
        <v>0</v>
      </c>
      <c r="E709" s="136">
        <v>0</v>
      </c>
      <c r="F709" s="136">
        <v>0</v>
      </c>
      <c r="G709" s="136">
        <v>0</v>
      </c>
      <c r="H709" s="136">
        <v>0</v>
      </c>
      <c r="I709" s="136">
        <v>0</v>
      </c>
      <c r="J709" s="136">
        <v>0</v>
      </c>
      <c r="K709" s="136">
        <v>0</v>
      </c>
      <c r="L709" s="136">
        <v>0</v>
      </c>
      <c r="M709" s="136">
        <v>0</v>
      </c>
      <c r="N709" s="136">
        <v>0</v>
      </c>
      <c r="O709" s="136">
        <v>0</v>
      </c>
      <c r="P709" s="136">
        <v>0</v>
      </c>
      <c r="Q709" s="136">
        <v>0</v>
      </c>
    </row>
    <row r="710" spans="1:17" x14ac:dyDescent="0.25">
      <c r="A710" s="134" t="s">
        <v>3915</v>
      </c>
      <c r="B710" s="134" t="s">
        <v>3970</v>
      </c>
      <c r="C710" s="134" t="s">
        <v>1662</v>
      </c>
      <c r="D710" s="136">
        <v>0</v>
      </c>
      <c r="E710" s="136">
        <v>0</v>
      </c>
      <c r="F710" s="136">
        <v>0</v>
      </c>
      <c r="G710" s="136">
        <v>0</v>
      </c>
      <c r="H710" s="136">
        <v>0</v>
      </c>
      <c r="I710" s="136">
        <v>0</v>
      </c>
      <c r="J710" s="136">
        <v>0</v>
      </c>
      <c r="K710" s="136">
        <v>0</v>
      </c>
      <c r="L710" s="136">
        <v>0</v>
      </c>
      <c r="M710" s="136">
        <v>0</v>
      </c>
      <c r="N710" s="136">
        <v>0</v>
      </c>
      <c r="O710" s="136">
        <v>0</v>
      </c>
      <c r="P710" s="136">
        <v>0</v>
      </c>
      <c r="Q710" s="136">
        <v>0</v>
      </c>
    </row>
    <row r="711" spans="1:17" x14ac:dyDescent="0.25">
      <c r="A711" s="134" t="s">
        <v>3915</v>
      </c>
      <c r="B711" s="134" t="s">
        <v>3971</v>
      </c>
      <c r="C711" s="134" t="s">
        <v>1662</v>
      </c>
      <c r="D711" s="136">
        <v>0</v>
      </c>
      <c r="E711" s="136">
        <v>0</v>
      </c>
      <c r="F711" s="136">
        <v>0</v>
      </c>
      <c r="G711" s="136">
        <v>0</v>
      </c>
      <c r="H711" s="136">
        <v>0</v>
      </c>
      <c r="I711" s="136">
        <v>0</v>
      </c>
      <c r="J711" s="136">
        <v>0</v>
      </c>
      <c r="K711" s="136">
        <v>0</v>
      </c>
      <c r="L711" s="136">
        <v>0</v>
      </c>
      <c r="M711" s="136">
        <v>0</v>
      </c>
      <c r="N711" s="136">
        <v>0</v>
      </c>
      <c r="O711" s="136">
        <v>0</v>
      </c>
      <c r="P711" s="136">
        <v>0</v>
      </c>
      <c r="Q711" s="136">
        <v>0</v>
      </c>
    </row>
    <row r="712" spans="1:17" x14ac:dyDescent="0.25">
      <c r="A712" s="134" t="s">
        <v>3915</v>
      </c>
      <c r="B712" s="134" t="s">
        <v>3972</v>
      </c>
      <c r="C712" s="134" t="s">
        <v>1662</v>
      </c>
      <c r="D712" s="136">
        <v>573</v>
      </c>
      <c r="E712" s="136">
        <v>573</v>
      </c>
      <c r="F712" s="136">
        <v>573</v>
      </c>
      <c r="G712" s="136">
        <v>573</v>
      </c>
      <c r="H712" s="136">
        <v>573</v>
      </c>
      <c r="I712" s="136">
        <v>573</v>
      </c>
      <c r="J712" s="136">
        <v>573</v>
      </c>
      <c r="K712" s="136">
        <v>573</v>
      </c>
      <c r="L712" s="136">
        <v>573</v>
      </c>
      <c r="M712" s="136">
        <v>573</v>
      </c>
      <c r="N712" s="136">
        <v>573</v>
      </c>
      <c r="O712" s="136">
        <v>573</v>
      </c>
      <c r="P712" s="136">
        <v>573</v>
      </c>
      <c r="Q712" s="136">
        <v>573152</v>
      </c>
    </row>
    <row r="713" spans="1:17" x14ac:dyDescent="0.25">
      <c r="A713" s="134" t="s">
        <v>3915</v>
      </c>
      <c r="B713" s="134" t="s">
        <v>3973</v>
      </c>
      <c r="C713" s="134" t="s">
        <v>1662</v>
      </c>
      <c r="D713" s="136">
        <v>0</v>
      </c>
      <c r="E713" s="136">
        <v>0</v>
      </c>
      <c r="F713" s="136">
        <v>0</v>
      </c>
      <c r="G713" s="136">
        <v>0</v>
      </c>
      <c r="H713" s="136">
        <v>0</v>
      </c>
      <c r="I713" s="136">
        <v>0</v>
      </c>
      <c r="J713" s="136">
        <v>0</v>
      </c>
      <c r="K713" s="136">
        <v>0</v>
      </c>
      <c r="L713" s="136">
        <v>0</v>
      </c>
      <c r="M713" s="136">
        <v>0</v>
      </c>
      <c r="N713" s="136">
        <v>0</v>
      </c>
      <c r="O713" s="136">
        <v>0</v>
      </c>
      <c r="P713" s="136">
        <v>0</v>
      </c>
      <c r="Q713" s="136">
        <v>0</v>
      </c>
    </row>
    <row r="714" spans="1:17" x14ac:dyDescent="0.25">
      <c r="A714" s="134" t="s">
        <v>3915</v>
      </c>
      <c r="B714" s="134" t="s">
        <v>3974</v>
      </c>
      <c r="C714" s="134" t="s">
        <v>1662</v>
      </c>
      <c r="D714" s="136">
        <v>0</v>
      </c>
      <c r="E714" s="136">
        <v>0</v>
      </c>
      <c r="F714" s="136">
        <v>0</v>
      </c>
      <c r="G714" s="136">
        <v>0</v>
      </c>
      <c r="H714" s="136">
        <v>0</v>
      </c>
      <c r="I714" s="136">
        <v>0</v>
      </c>
      <c r="J714" s="136">
        <v>0</v>
      </c>
      <c r="K714" s="136">
        <v>0</v>
      </c>
      <c r="L714" s="136">
        <v>0</v>
      </c>
      <c r="M714" s="136">
        <v>0</v>
      </c>
      <c r="N714" s="136">
        <v>0</v>
      </c>
      <c r="O714" s="136">
        <v>0</v>
      </c>
      <c r="P714" s="136">
        <v>0</v>
      </c>
      <c r="Q714" s="136">
        <v>0</v>
      </c>
    </row>
    <row r="715" spans="1:17" x14ac:dyDescent="0.25">
      <c r="A715" s="134" t="s">
        <v>3915</v>
      </c>
      <c r="B715" s="134" t="s">
        <v>3975</v>
      </c>
      <c r="C715" s="134" t="s">
        <v>1662</v>
      </c>
      <c r="D715" s="136">
        <v>0</v>
      </c>
      <c r="E715" s="136">
        <v>0</v>
      </c>
      <c r="F715" s="136">
        <v>0</v>
      </c>
      <c r="G715" s="136">
        <v>0</v>
      </c>
      <c r="H715" s="136">
        <v>0</v>
      </c>
      <c r="I715" s="136">
        <v>0</v>
      </c>
      <c r="J715" s="136">
        <v>0</v>
      </c>
      <c r="K715" s="136">
        <v>0</v>
      </c>
      <c r="L715" s="136">
        <v>0</v>
      </c>
      <c r="M715" s="136">
        <v>0</v>
      </c>
      <c r="N715" s="136">
        <v>0</v>
      </c>
      <c r="O715" s="136">
        <v>0</v>
      </c>
      <c r="P715" s="136">
        <v>0</v>
      </c>
      <c r="Q715" s="136">
        <v>0</v>
      </c>
    </row>
    <row r="716" spans="1:17" x14ac:dyDescent="0.25">
      <c r="A716" s="134" t="s">
        <v>3915</v>
      </c>
      <c r="B716" s="134" t="s">
        <v>3976</v>
      </c>
      <c r="C716" s="134" t="s">
        <v>1662</v>
      </c>
      <c r="D716" s="136">
        <v>0</v>
      </c>
      <c r="E716" s="136">
        <v>0</v>
      </c>
      <c r="F716" s="136">
        <v>0</v>
      </c>
      <c r="G716" s="136">
        <v>0</v>
      </c>
      <c r="H716" s="136">
        <v>0</v>
      </c>
      <c r="I716" s="136">
        <v>0</v>
      </c>
      <c r="J716" s="136">
        <v>0</v>
      </c>
      <c r="K716" s="136">
        <v>0</v>
      </c>
      <c r="L716" s="136">
        <v>0</v>
      </c>
      <c r="M716" s="136">
        <v>0</v>
      </c>
      <c r="N716" s="136">
        <v>0</v>
      </c>
      <c r="O716" s="136">
        <v>0</v>
      </c>
      <c r="P716" s="136">
        <v>0</v>
      </c>
      <c r="Q716" s="136">
        <v>0</v>
      </c>
    </row>
    <row r="717" spans="1:17" x14ac:dyDescent="0.25">
      <c r="A717" s="134" t="s">
        <v>3915</v>
      </c>
      <c r="B717" s="134" t="s">
        <v>3977</v>
      </c>
      <c r="C717" s="134" t="s">
        <v>1662</v>
      </c>
      <c r="D717" s="136">
        <v>0</v>
      </c>
      <c r="E717" s="136">
        <v>0</v>
      </c>
      <c r="F717" s="136">
        <v>0</v>
      </c>
      <c r="G717" s="136">
        <v>0</v>
      </c>
      <c r="H717" s="136">
        <v>0</v>
      </c>
      <c r="I717" s="136">
        <v>0</v>
      </c>
      <c r="J717" s="136">
        <v>0</v>
      </c>
      <c r="K717" s="136">
        <v>0</v>
      </c>
      <c r="L717" s="136">
        <v>0</v>
      </c>
      <c r="M717" s="136">
        <v>0</v>
      </c>
      <c r="N717" s="136">
        <v>0</v>
      </c>
      <c r="O717" s="136">
        <v>0</v>
      </c>
      <c r="P717" s="136">
        <v>0</v>
      </c>
      <c r="Q717" s="136">
        <v>0</v>
      </c>
    </row>
    <row r="718" spans="1:17" x14ac:dyDescent="0.25">
      <c r="A718" s="134" t="s">
        <v>3915</v>
      </c>
      <c r="B718" s="134" t="s">
        <v>3978</v>
      </c>
      <c r="C718" s="134" t="s">
        <v>1662</v>
      </c>
      <c r="D718" s="136">
        <v>0</v>
      </c>
      <c r="E718" s="136">
        <v>0</v>
      </c>
      <c r="F718" s="136">
        <v>0</v>
      </c>
      <c r="G718" s="136">
        <v>0</v>
      </c>
      <c r="H718" s="136">
        <v>165962</v>
      </c>
      <c r="I718" s="136">
        <v>150905</v>
      </c>
      <c r="J718" s="136">
        <v>151398</v>
      </c>
      <c r="K718" s="136">
        <v>150193</v>
      </c>
      <c r="L718" s="136">
        <v>150631</v>
      </c>
      <c r="M718" s="136">
        <v>150651</v>
      </c>
      <c r="N718" s="136">
        <v>160146</v>
      </c>
      <c r="O718" s="136">
        <v>160939</v>
      </c>
      <c r="P718" s="136">
        <v>163270</v>
      </c>
      <c r="Q718" s="136">
        <v>110205017</v>
      </c>
    </row>
    <row r="719" spans="1:17" x14ac:dyDescent="0.25">
      <c r="A719" s="134" t="s">
        <v>3915</v>
      </c>
      <c r="B719" s="134" t="s">
        <v>3979</v>
      </c>
      <c r="C719" s="134" t="s">
        <v>1662</v>
      </c>
      <c r="D719" s="136">
        <v>0</v>
      </c>
      <c r="E719" s="136">
        <v>0</v>
      </c>
      <c r="F719" s="136">
        <v>0</v>
      </c>
      <c r="G719" s="136">
        <v>0</v>
      </c>
      <c r="H719" s="136">
        <v>0</v>
      </c>
      <c r="I719" s="136">
        <v>0</v>
      </c>
      <c r="J719" s="136">
        <v>0</v>
      </c>
      <c r="K719" s="136">
        <v>0</v>
      </c>
      <c r="L719" s="136">
        <v>0</v>
      </c>
      <c r="M719" s="136">
        <v>0</v>
      </c>
      <c r="N719" s="136">
        <v>0</v>
      </c>
      <c r="O719" s="136">
        <v>0</v>
      </c>
      <c r="P719" s="136">
        <v>0</v>
      </c>
      <c r="Q719" s="136">
        <v>0</v>
      </c>
    </row>
    <row r="720" spans="1:17" x14ac:dyDescent="0.25">
      <c r="A720" s="134" t="s">
        <v>3915</v>
      </c>
      <c r="B720" s="134" t="s">
        <v>3980</v>
      </c>
      <c r="C720" s="134" t="s">
        <v>1662</v>
      </c>
      <c r="D720" s="136">
        <v>0</v>
      </c>
      <c r="E720" s="136">
        <v>0</v>
      </c>
      <c r="F720" s="136">
        <v>0</v>
      </c>
      <c r="G720" s="136">
        <v>0</v>
      </c>
      <c r="H720" s="136">
        <v>0</v>
      </c>
      <c r="I720" s="136">
        <v>0</v>
      </c>
      <c r="J720" s="136">
        <v>0</v>
      </c>
      <c r="K720" s="136">
        <v>0</v>
      </c>
      <c r="L720" s="136">
        <v>0</v>
      </c>
      <c r="M720" s="136">
        <v>0</v>
      </c>
      <c r="N720" s="136">
        <v>0</v>
      </c>
      <c r="O720" s="136">
        <v>0</v>
      </c>
      <c r="P720" s="136">
        <v>0</v>
      </c>
      <c r="Q720" s="136">
        <v>0</v>
      </c>
    </row>
    <row r="721" spans="1:17" x14ac:dyDescent="0.25">
      <c r="A721" s="134" t="s">
        <v>3915</v>
      </c>
      <c r="B721" s="134" t="s">
        <v>3981</v>
      </c>
      <c r="C721" s="134" t="s">
        <v>1662</v>
      </c>
      <c r="D721" s="136">
        <v>0</v>
      </c>
      <c r="E721" s="136">
        <v>0</v>
      </c>
      <c r="F721" s="136">
        <v>0</v>
      </c>
      <c r="G721" s="136">
        <v>0</v>
      </c>
      <c r="H721" s="136">
        <v>0</v>
      </c>
      <c r="I721" s="136">
        <v>0</v>
      </c>
      <c r="J721" s="136">
        <v>0</v>
      </c>
      <c r="K721" s="136">
        <v>0</v>
      </c>
      <c r="L721" s="136">
        <v>0</v>
      </c>
      <c r="M721" s="136">
        <v>0</v>
      </c>
      <c r="N721" s="136">
        <v>0</v>
      </c>
      <c r="O721" s="136">
        <v>0</v>
      </c>
      <c r="P721" s="136">
        <v>0</v>
      </c>
      <c r="Q721" s="136">
        <v>0</v>
      </c>
    </row>
    <row r="722" spans="1:17" x14ac:dyDescent="0.25">
      <c r="A722" s="134" t="s">
        <v>3915</v>
      </c>
      <c r="B722" s="134" t="s">
        <v>3982</v>
      </c>
      <c r="C722" s="134" t="s">
        <v>1662</v>
      </c>
      <c r="D722" s="136">
        <v>0</v>
      </c>
      <c r="E722" s="136">
        <v>0</v>
      </c>
      <c r="F722" s="136">
        <v>0</v>
      </c>
      <c r="G722" s="136">
        <v>0</v>
      </c>
      <c r="H722" s="136">
        <v>0</v>
      </c>
      <c r="I722" s="136">
        <v>0</v>
      </c>
      <c r="J722" s="136">
        <v>0</v>
      </c>
      <c r="K722" s="136">
        <v>0</v>
      </c>
      <c r="L722" s="136">
        <v>0</v>
      </c>
      <c r="M722" s="136">
        <v>0</v>
      </c>
      <c r="N722" s="136">
        <v>0</v>
      </c>
      <c r="O722" s="136">
        <v>0</v>
      </c>
      <c r="P722" s="136">
        <v>0</v>
      </c>
      <c r="Q722" s="136">
        <v>0</v>
      </c>
    </row>
    <row r="723" spans="1:17" x14ac:dyDescent="0.25">
      <c r="A723" s="134" t="s">
        <v>3915</v>
      </c>
      <c r="B723" s="134" t="s">
        <v>3983</v>
      </c>
      <c r="C723" s="134" t="s">
        <v>1662</v>
      </c>
      <c r="D723" s="136">
        <v>0</v>
      </c>
      <c r="E723" s="136">
        <v>0</v>
      </c>
      <c r="F723" s="136">
        <v>0</v>
      </c>
      <c r="G723" s="136">
        <v>0</v>
      </c>
      <c r="H723" s="136">
        <v>0</v>
      </c>
      <c r="I723" s="136">
        <v>0</v>
      </c>
      <c r="J723" s="136">
        <v>0</v>
      </c>
      <c r="K723" s="136">
        <v>0</v>
      </c>
      <c r="L723" s="136">
        <v>0</v>
      </c>
      <c r="M723" s="136">
        <v>0</v>
      </c>
      <c r="N723" s="136">
        <v>0</v>
      </c>
      <c r="O723" s="136">
        <v>0</v>
      </c>
      <c r="P723" s="136">
        <v>0</v>
      </c>
      <c r="Q723" s="136">
        <v>0</v>
      </c>
    </row>
    <row r="724" spans="1:17" x14ac:dyDescent="0.25">
      <c r="A724" s="134" t="s">
        <v>3915</v>
      </c>
      <c r="B724" s="134" t="s">
        <v>3984</v>
      </c>
      <c r="C724" s="134" t="s">
        <v>1662</v>
      </c>
      <c r="D724" s="136">
        <v>0</v>
      </c>
      <c r="E724" s="136">
        <v>0</v>
      </c>
      <c r="F724" s="136">
        <v>0</v>
      </c>
      <c r="G724" s="136">
        <v>0</v>
      </c>
      <c r="H724" s="136">
        <v>0</v>
      </c>
      <c r="I724" s="136">
        <v>0</v>
      </c>
      <c r="J724" s="136">
        <v>0</v>
      </c>
      <c r="K724" s="136">
        <v>0</v>
      </c>
      <c r="L724" s="136">
        <v>0</v>
      </c>
      <c r="M724" s="136">
        <v>0</v>
      </c>
      <c r="N724" s="136">
        <v>0</v>
      </c>
      <c r="O724" s="136">
        <v>0</v>
      </c>
      <c r="P724" s="136">
        <v>0</v>
      </c>
      <c r="Q724" s="136">
        <v>0</v>
      </c>
    </row>
    <row r="725" spans="1:17" x14ac:dyDescent="0.25">
      <c r="A725" s="134" t="s">
        <v>3915</v>
      </c>
      <c r="B725" s="134" t="s">
        <v>3985</v>
      </c>
      <c r="C725" s="134" t="s">
        <v>1662</v>
      </c>
      <c r="D725" s="136">
        <v>0</v>
      </c>
      <c r="E725" s="136">
        <v>0</v>
      </c>
      <c r="F725" s="136">
        <v>0</v>
      </c>
      <c r="G725" s="136">
        <v>0</v>
      </c>
      <c r="H725" s="136">
        <v>0</v>
      </c>
      <c r="I725" s="136">
        <v>0</v>
      </c>
      <c r="J725" s="136">
        <v>0</v>
      </c>
      <c r="K725" s="136">
        <v>0</v>
      </c>
      <c r="L725" s="136">
        <v>0</v>
      </c>
      <c r="M725" s="136">
        <v>0</v>
      </c>
      <c r="N725" s="136">
        <v>0</v>
      </c>
      <c r="O725" s="136">
        <v>0</v>
      </c>
      <c r="P725" s="136">
        <v>0</v>
      </c>
      <c r="Q725" s="136">
        <v>0</v>
      </c>
    </row>
    <row r="726" spans="1:17" x14ac:dyDescent="0.25">
      <c r="A726" s="134" t="s">
        <v>3915</v>
      </c>
      <c r="B726" s="134" t="s">
        <v>3986</v>
      </c>
      <c r="C726" s="134" t="s">
        <v>1662</v>
      </c>
      <c r="D726" s="136">
        <v>0</v>
      </c>
      <c r="E726" s="136">
        <v>0</v>
      </c>
      <c r="F726" s="136">
        <v>0</v>
      </c>
      <c r="G726" s="136">
        <v>0</v>
      </c>
      <c r="H726" s="136">
        <v>0</v>
      </c>
      <c r="I726" s="136">
        <v>0</v>
      </c>
      <c r="J726" s="136">
        <v>0</v>
      </c>
      <c r="K726" s="136">
        <v>0</v>
      </c>
      <c r="L726" s="136">
        <v>0</v>
      </c>
      <c r="M726" s="136">
        <v>0</v>
      </c>
      <c r="N726" s="136">
        <v>0</v>
      </c>
      <c r="O726" s="136">
        <v>0</v>
      </c>
      <c r="P726" s="136">
        <v>0</v>
      </c>
      <c r="Q726" s="136">
        <v>0</v>
      </c>
    </row>
    <row r="727" spans="1:17" x14ac:dyDescent="0.25">
      <c r="A727" s="134" t="s">
        <v>3915</v>
      </c>
      <c r="B727" s="134" t="s">
        <v>3987</v>
      </c>
      <c r="C727" s="134" t="s">
        <v>1662</v>
      </c>
      <c r="D727" s="136">
        <v>0</v>
      </c>
      <c r="E727" s="136">
        <v>0</v>
      </c>
      <c r="F727" s="136">
        <v>0</v>
      </c>
      <c r="G727" s="136">
        <v>0</v>
      </c>
      <c r="H727" s="136">
        <v>0</v>
      </c>
      <c r="I727" s="136">
        <v>0</v>
      </c>
      <c r="J727" s="136">
        <v>0</v>
      </c>
      <c r="K727" s="136">
        <v>0</v>
      </c>
      <c r="L727" s="136">
        <v>0</v>
      </c>
      <c r="M727" s="136">
        <v>0</v>
      </c>
      <c r="N727" s="136">
        <v>0</v>
      </c>
      <c r="O727" s="136">
        <v>0</v>
      </c>
      <c r="P727" s="136">
        <v>0</v>
      </c>
      <c r="Q727" s="136">
        <v>0</v>
      </c>
    </row>
    <row r="728" spans="1:17" x14ac:dyDescent="0.25">
      <c r="A728" s="134" t="s">
        <v>3915</v>
      </c>
      <c r="B728" s="134" t="s">
        <v>3988</v>
      </c>
      <c r="C728" s="134" t="s">
        <v>1662</v>
      </c>
      <c r="D728" s="136">
        <v>0</v>
      </c>
      <c r="E728" s="136">
        <v>0</v>
      </c>
      <c r="F728" s="136">
        <v>0</v>
      </c>
      <c r="G728" s="136">
        <v>0</v>
      </c>
      <c r="H728" s="136">
        <v>0</v>
      </c>
      <c r="I728" s="136">
        <v>0</v>
      </c>
      <c r="J728" s="136">
        <v>0</v>
      </c>
      <c r="K728" s="136">
        <v>0</v>
      </c>
      <c r="L728" s="136">
        <v>0</v>
      </c>
      <c r="M728" s="136">
        <v>0</v>
      </c>
      <c r="N728" s="136">
        <v>0</v>
      </c>
      <c r="O728" s="136">
        <v>0</v>
      </c>
      <c r="P728" s="136">
        <v>0</v>
      </c>
      <c r="Q728" s="136">
        <v>0</v>
      </c>
    </row>
    <row r="729" spans="1:17" x14ac:dyDescent="0.25">
      <c r="A729" s="134" t="s">
        <v>3915</v>
      </c>
      <c r="B729" s="134" t="s">
        <v>3989</v>
      </c>
      <c r="C729" s="134" t="s">
        <v>1662</v>
      </c>
      <c r="D729" s="136">
        <v>0</v>
      </c>
      <c r="E729" s="136">
        <v>0</v>
      </c>
      <c r="F729" s="136">
        <v>0</v>
      </c>
      <c r="G729" s="136">
        <v>0</v>
      </c>
      <c r="H729" s="136">
        <v>0</v>
      </c>
      <c r="I729" s="136">
        <v>0</v>
      </c>
      <c r="J729" s="136">
        <v>0</v>
      </c>
      <c r="K729" s="136">
        <v>0</v>
      </c>
      <c r="L729" s="136">
        <v>0</v>
      </c>
      <c r="M729" s="136">
        <v>0</v>
      </c>
      <c r="N729" s="136">
        <v>0</v>
      </c>
      <c r="O729" s="136">
        <v>0</v>
      </c>
      <c r="P729" s="136">
        <v>0</v>
      </c>
      <c r="Q729" s="136">
        <v>0</v>
      </c>
    </row>
    <row r="730" spans="1:17" x14ac:dyDescent="0.25">
      <c r="A730" s="134" t="s">
        <v>3915</v>
      </c>
      <c r="B730" s="134" t="s">
        <v>3990</v>
      </c>
      <c r="C730" s="134" t="s">
        <v>1662</v>
      </c>
      <c r="D730" s="136">
        <v>0</v>
      </c>
      <c r="E730" s="136">
        <v>0</v>
      </c>
      <c r="F730" s="136">
        <v>0</v>
      </c>
      <c r="G730" s="136">
        <v>0</v>
      </c>
      <c r="H730" s="136">
        <v>0</v>
      </c>
      <c r="I730" s="136">
        <v>0</v>
      </c>
      <c r="J730" s="136">
        <v>0</v>
      </c>
      <c r="K730" s="136">
        <v>0</v>
      </c>
      <c r="L730" s="136">
        <v>0</v>
      </c>
      <c r="M730" s="136">
        <v>0</v>
      </c>
      <c r="N730" s="136">
        <v>0</v>
      </c>
      <c r="O730" s="136">
        <v>0</v>
      </c>
      <c r="P730" s="136">
        <v>0</v>
      </c>
      <c r="Q730" s="136">
        <v>0</v>
      </c>
    </row>
    <row r="731" spans="1:17" x14ac:dyDescent="0.25">
      <c r="A731" s="134" t="s">
        <v>3915</v>
      </c>
      <c r="B731" s="134" t="s">
        <v>3991</v>
      </c>
      <c r="C731" s="134" t="s">
        <v>1662</v>
      </c>
      <c r="D731" s="136">
        <v>0</v>
      </c>
      <c r="E731" s="136">
        <v>0</v>
      </c>
      <c r="F731" s="136">
        <v>0</v>
      </c>
      <c r="G731" s="136">
        <v>0</v>
      </c>
      <c r="H731" s="136">
        <v>0</v>
      </c>
      <c r="I731" s="136">
        <v>0</v>
      </c>
      <c r="J731" s="136">
        <v>0</v>
      </c>
      <c r="K731" s="136">
        <v>0</v>
      </c>
      <c r="L731" s="136">
        <v>0</v>
      </c>
      <c r="M731" s="136">
        <v>0</v>
      </c>
      <c r="N731" s="136">
        <v>0</v>
      </c>
      <c r="O731" s="136">
        <v>0</v>
      </c>
      <c r="P731" s="136">
        <v>0</v>
      </c>
      <c r="Q731" s="136">
        <v>0</v>
      </c>
    </row>
    <row r="732" spans="1:17" x14ac:dyDescent="0.25">
      <c r="A732" s="134" t="s">
        <v>3915</v>
      </c>
      <c r="B732" s="134" t="s">
        <v>3992</v>
      </c>
      <c r="C732" s="134" t="s">
        <v>1662</v>
      </c>
      <c r="D732" s="136">
        <v>0</v>
      </c>
      <c r="E732" s="136">
        <v>0</v>
      </c>
      <c r="F732" s="136">
        <v>0</v>
      </c>
      <c r="G732" s="136">
        <v>0</v>
      </c>
      <c r="H732" s="136">
        <v>0</v>
      </c>
      <c r="I732" s="136">
        <v>0</v>
      </c>
      <c r="J732" s="136">
        <v>0</v>
      </c>
      <c r="K732" s="136">
        <v>0</v>
      </c>
      <c r="L732" s="136">
        <v>0</v>
      </c>
      <c r="M732" s="136">
        <v>0</v>
      </c>
      <c r="N732" s="136">
        <v>0</v>
      </c>
      <c r="O732" s="136">
        <v>0</v>
      </c>
      <c r="P732" s="136">
        <v>0</v>
      </c>
      <c r="Q732" s="136">
        <v>0</v>
      </c>
    </row>
    <row r="733" spans="1:17" x14ac:dyDescent="0.25">
      <c r="A733" s="134" t="s">
        <v>3915</v>
      </c>
      <c r="B733" s="134" t="s">
        <v>3993</v>
      </c>
      <c r="C733" s="134" t="s">
        <v>1662</v>
      </c>
      <c r="D733" s="136">
        <v>0</v>
      </c>
      <c r="E733" s="136">
        <v>0</v>
      </c>
      <c r="F733" s="136">
        <v>0</v>
      </c>
      <c r="G733" s="136">
        <v>0</v>
      </c>
      <c r="H733" s="136">
        <v>0</v>
      </c>
      <c r="I733" s="136">
        <v>0</v>
      </c>
      <c r="J733" s="136">
        <v>0</v>
      </c>
      <c r="K733" s="136">
        <v>0</v>
      </c>
      <c r="L733" s="136">
        <v>0</v>
      </c>
      <c r="M733" s="136">
        <v>0</v>
      </c>
      <c r="N733" s="136">
        <v>0</v>
      </c>
      <c r="O733" s="136">
        <v>0</v>
      </c>
      <c r="P733" s="136">
        <v>0</v>
      </c>
      <c r="Q733" s="136">
        <v>0</v>
      </c>
    </row>
    <row r="734" spans="1:17" x14ac:dyDescent="0.25">
      <c r="A734" s="134" t="s">
        <v>3915</v>
      </c>
      <c r="B734" s="134" t="s">
        <v>3994</v>
      </c>
      <c r="C734" s="134" t="s">
        <v>1662</v>
      </c>
      <c r="D734" s="136">
        <v>0</v>
      </c>
      <c r="E734" s="136">
        <v>0</v>
      </c>
      <c r="F734" s="136">
        <v>0</v>
      </c>
      <c r="G734" s="136">
        <v>0</v>
      </c>
      <c r="H734" s="136">
        <v>0</v>
      </c>
      <c r="I734" s="136">
        <v>0</v>
      </c>
      <c r="J734" s="136">
        <v>0</v>
      </c>
      <c r="K734" s="136">
        <v>0</v>
      </c>
      <c r="L734" s="136">
        <v>0</v>
      </c>
      <c r="M734" s="136">
        <v>0</v>
      </c>
      <c r="N734" s="136">
        <v>0</v>
      </c>
      <c r="O734" s="136">
        <v>0</v>
      </c>
      <c r="P734" s="136">
        <v>0</v>
      </c>
      <c r="Q734" s="136">
        <v>0</v>
      </c>
    </row>
    <row r="735" spans="1:17" x14ac:dyDescent="0.25">
      <c r="A735" s="134" t="s">
        <v>3915</v>
      </c>
      <c r="B735" s="134" t="s">
        <v>3995</v>
      </c>
      <c r="C735" s="134" t="s">
        <v>1662</v>
      </c>
      <c r="D735" s="136">
        <v>0</v>
      </c>
      <c r="E735" s="136">
        <v>0</v>
      </c>
      <c r="F735" s="136">
        <v>0</v>
      </c>
      <c r="G735" s="136">
        <v>0</v>
      </c>
      <c r="H735" s="136">
        <v>0</v>
      </c>
      <c r="I735" s="136">
        <v>0</v>
      </c>
      <c r="J735" s="136">
        <v>0</v>
      </c>
      <c r="K735" s="136">
        <v>0</v>
      </c>
      <c r="L735" s="136">
        <v>0</v>
      </c>
      <c r="M735" s="136">
        <v>0</v>
      </c>
      <c r="N735" s="136">
        <v>0</v>
      </c>
      <c r="O735" s="136">
        <v>0</v>
      </c>
      <c r="P735" s="136">
        <v>0</v>
      </c>
      <c r="Q735" s="136">
        <v>0</v>
      </c>
    </row>
    <row r="736" spans="1:17" x14ac:dyDescent="0.25">
      <c r="A736" s="134" t="s">
        <v>3915</v>
      </c>
      <c r="B736" s="134" t="s">
        <v>3996</v>
      </c>
      <c r="C736" s="134" t="s">
        <v>1662</v>
      </c>
      <c r="D736" s="136">
        <v>0</v>
      </c>
      <c r="E736" s="136">
        <v>0</v>
      </c>
      <c r="F736" s="136">
        <v>0</v>
      </c>
      <c r="G736" s="136">
        <v>0</v>
      </c>
      <c r="H736" s="136">
        <v>0</v>
      </c>
      <c r="I736" s="136">
        <v>0</v>
      </c>
      <c r="J736" s="136">
        <v>0</v>
      </c>
      <c r="K736" s="136">
        <v>0</v>
      </c>
      <c r="L736" s="136">
        <v>0</v>
      </c>
      <c r="M736" s="136">
        <v>0</v>
      </c>
      <c r="N736" s="136">
        <v>0</v>
      </c>
      <c r="O736" s="136">
        <v>0</v>
      </c>
      <c r="P736" s="136">
        <v>0</v>
      </c>
      <c r="Q736" s="136">
        <v>0</v>
      </c>
    </row>
    <row r="737" spans="1:17" x14ac:dyDescent="0.25">
      <c r="A737" s="134" t="s">
        <v>3915</v>
      </c>
      <c r="B737" s="134" t="s">
        <v>3997</v>
      </c>
      <c r="C737" s="134" t="s">
        <v>1662</v>
      </c>
      <c r="D737" s="136">
        <v>0</v>
      </c>
      <c r="E737" s="136">
        <v>0</v>
      </c>
      <c r="F737" s="136">
        <v>0</v>
      </c>
      <c r="G737" s="136">
        <v>0</v>
      </c>
      <c r="H737" s="136">
        <v>0</v>
      </c>
      <c r="I737" s="136">
        <v>0</v>
      </c>
      <c r="J737" s="136">
        <v>0</v>
      </c>
      <c r="K737" s="136">
        <v>0</v>
      </c>
      <c r="L737" s="136">
        <v>0</v>
      </c>
      <c r="M737" s="136">
        <v>0</v>
      </c>
      <c r="N737" s="136">
        <v>0</v>
      </c>
      <c r="O737" s="136">
        <v>0</v>
      </c>
      <c r="P737" s="136">
        <v>0</v>
      </c>
      <c r="Q737" s="136">
        <v>0</v>
      </c>
    </row>
    <row r="738" spans="1:17" x14ac:dyDescent="0.25">
      <c r="A738" s="134" t="s">
        <v>3915</v>
      </c>
      <c r="B738" s="134" t="s">
        <v>3998</v>
      </c>
      <c r="C738" s="134" t="s">
        <v>1662</v>
      </c>
      <c r="D738" s="136">
        <v>0</v>
      </c>
      <c r="E738" s="136">
        <v>0</v>
      </c>
      <c r="F738" s="136">
        <v>0</v>
      </c>
      <c r="G738" s="136">
        <v>0</v>
      </c>
      <c r="H738" s="136">
        <v>0</v>
      </c>
      <c r="I738" s="136">
        <v>0</v>
      </c>
      <c r="J738" s="136">
        <v>0</v>
      </c>
      <c r="K738" s="136">
        <v>0</v>
      </c>
      <c r="L738" s="136">
        <v>0</v>
      </c>
      <c r="M738" s="136">
        <v>0</v>
      </c>
      <c r="N738" s="136">
        <v>0</v>
      </c>
      <c r="O738" s="136">
        <v>0</v>
      </c>
      <c r="P738" s="136">
        <v>0</v>
      </c>
      <c r="Q738" s="136">
        <v>0</v>
      </c>
    </row>
    <row r="739" spans="1:17" x14ac:dyDescent="0.25">
      <c r="A739" s="134" t="s">
        <v>3915</v>
      </c>
      <c r="B739" s="134" t="s">
        <v>3999</v>
      </c>
      <c r="C739" s="134" t="s">
        <v>1662</v>
      </c>
      <c r="D739" s="136">
        <v>0</v>
      </c>
      <c r="E739" s="136">
        <v>0</v>
      </c>
      <c r="F739" s="136">
        <v>0</v>
      </c>
      <c r="G739" s="136">
        <v>0</v>
      </c>
      <c r="H739" s="136">
        <v>0</v>
      </c>
      <c r="I739" s="136">
        <v>0</v>
      </c>
      <c r="J739" s="136">
        <v>0</v>
      </c>
      <c r="K739" s="136">
        <v>0</v>
      </c>
      <c r="L739" s="136">
        <v>0</v>
      </c>
      <c r="M739" s="136">
        <v>0</v>
      </c>
      <c r="N739" s="136">
        <v>0</v>
      </c>
      <c r="O739" s="136">
        <v>0</v>
      </c>
      <c r="P739" s="136">
        <v>0</v>
      </c>
      <c r="Q739" s="136">
        <v>0</v>
      </c>
    </row>
    <row r="740" spans="1:17" x14ac:dyDescent="0.25">
      <c r="A740" s="134" t="s">
        <v>3915</v>
      </c>
      <c r="B740" s="134" t="s">
        <v>4000</v>
      </c>
      <c r="C740" s="134" t="s">
        <v>1662</v>
      </c>
      <c r="D740" s="136">
        <v>0</v>
      </c>
      <c r="E740" s="136">
        <v>0</v>
      </c>
      <c r="F740" s="136">
        <v>0</v>
      </c>
      <c r="G740" s="136">
        <v>0</v>
      </c>
      <c r="H740" s="136">
        <v>0</v>
      </c>
      <c r="I740" s="136">
        <v>0</v>
      </c>
      <c r="J740" s="136">
        <v>0</v>
      </c>
      <c r="K740" s="136">
        <v>0</v>
      </c>
      <c r="L740" s="136">
        <v>0</v>
      </c>
      <c r="M740" s="136">
        <v>0</v>
      </c>
      <c r="N740" s="136">
        <v>0</v>
      </c>
      <c r="O740" s="136">
        <v>0</v>
      </c>
      <c r="P740" s="136">
        <v>0</v>
      </c>
      <c r="Q740" s="136">
        <v>0</v>
      </c>
    </row>
    <row r="741" spans="1:17" x14ac:dyDescent="0.25">
      <c r="A741" s="134" t="s">
        <v>3915</v>
      </c>
      <c r="B741" s="134" t="s">
        <v>4001</v>
      </c>
      <c r="C741" s="134" t="s">
        <v>1662</v>
      </c>
      <c r="D741" s="136">
        <v>0</v>
      </c>
      <c r="E741" s="136">
        <v>0</v>
      </c>
      <c r="F741" s="136">
        <v>0</v>
      </c>
      <c r="G741" s="136">
        <v>0</v>
      </c>
      <c r="H741" s="136">
        <v>0</v>
      </c>
      <c r="I741" s="136">
        <v>0</v>
      </c>
      <c r="J741" s="136">
        <v>0</v>
      </c>
      <c r="K741" s="136">
        <v>0</v>
      </c>
      <c r="L741" s="136">
        <v>0</v>
      </c>
      <c r="M741" s="136">
        <v>0</v>
      </c>
      <c r="N741" s="136">
        <v>0</v>
      </c>
      <c r="O741" s="136">
        <v>0</v>
      </c>
      <c r="P741" s="136">
        <v>0</v>
      </c>
      <c r="Q741" s="136">
        <v>0</v>
      </c>
    </row>
    <row r="742" spans="1:17" x14ac:dyDescent="0.25">
      <c r="A742" s="134" t="s">
        <v>3915</v>
      </c>
      <c r="B742" s="134" t="s">
        <v>4002</v>
      </c>
      <c r="C742" s="134" t="s">
        <v>1662</v>
      </c>
      <c r="D742" s="136">
        <v>0</v>
      </c>
      <c r="E742" s="136">
        <v>0</v>
      </c>
      <c r="F742" s="136">
        <v>0</v>
      </c>
      <c r="G742" s="136">
        <v>0</v>
      </c>
      <c r="H742" s="136">
        <v>0</v>
      </c>
      <c r="I742" s="136">
        <v>0</v>
      </c>
      <c r="J742" s="136">
        <v>0</v>
      </c>
      <c r="K742" s="136">
        <v>0</v>
      </c>
      <c r="L742" s="136">
        <v>0</v>
      </c>
      <c r="M742" s="136">
        <v>0</v>
      </c>
      <c r="N742" s="136">
        <v>0</v>
      </c>
      <c r="O742" s="136">
        <v>0</v>
      </c>
      <c r="P742" s="136">
        <v>0</v>
      </c>
      <c r="Q742" s="136">
        <v>0</v>
      </c>
    </row>
    <row r="743" spans="1:17" x14ac:dyDescent="0.25">
      <c r="A743" s="134" t="s">
        <v>3915</v>
      </c>
      <c r="B743" s="134" t="s">
        <v>4003</v>
      </c>
      <c r="C743" s="134" t="s">
        <v>1662</v>
      </c>
      <c r="D743" s="136">
        <v>0</v>
      </c>
      <c r="E743" s="136">
        <v>0</v>
      </c>
      <c r="F743" s="136">
        <v>0</v>
      </c>
      <c r="G743" s="136">
        <v>0</v>
      </c>
      <c r="H743" s="136">
        <v>0</v>
      </c>
      <c r="I743" s="136">
        <v>0</v>
      </c>
      <c r="J743" s="136">
        <v>0</v>
      </c>
      <c r="K743" s="136">
        <v>0</v>
      </c>
      <c r="L743" s="136">
        <v>0</v>
      </c>
      <c r="M743" s="136">
        <v>0</v>
      </c>
      <c r="N743" s="136">
        <v>0</v>
      </c>
      <c r="O743" s="136">
        <v>0</v>
      </c>
      <c r="P743" s="136">
        <v>0</v>
      </c>
      <c r="Q743" s="136">
        <v>0</v>
      </c>
    </row>
    <row r="744" spans="1:17" x14ac:dyDescent="0.25">
      <c r="A744" s="134" t="s">
        <v>3915</v>
      </c>
      <c r="B744" s="134" t="s">
        <v>4004</v>
      </c>
      <c r="C744" s="134" t="s">
        <v>1662</v>
      </c>
      <c r="D744" s="136">
        <v>4275</v>
      </c>
      <c r="E744" s="136">
        <v>4275</v>
      </c>
      <c r="F744" s="136">
        <v>4275</v>
      </c>
      <c r="G744" s="136">
        <v>4275</v>
      </c>
      <c r="H744" s="136">
        <v>4275</v>
      </c>
      <c r="I744" s="136">
        <v>4275</v>
      </c>
      <c r="J744" s="136">
        <v>4275</v>
      </c>
      <c r="K744" s="136">
        <v>4275</v>
      </c>
      <c r="L744" s="136">
        <v>4275</v>
      </c>
      <c r="M744" s="136">
        <v>4275</v>
      </c>
      <c r="N744" s="136">
        <v>4275</v>
      </c>
      <c r="O744" s="136">
        <v>4275</v>
      </c>
      <c r="P744" s="136">
        <v>4275</v>
      </c>
      <c r="Q744" s="136">
        <v>4275337</v>
      </c>
    </row>
    <row r="745" spans="1:17" x14ac:dyDescent="0.25">
      <c r="A745" s="134" t="s">
        <v>3915</v>
      </c>
      <c r="B745" s="134" t="s">
        <v>4005</v>
      </c>
      <c r="C745" s="134" t="s">
        <v>1662</v>
      </c>
      <c r="D745" s="136">
        <v>0</v>
      </c>
      <c r="E745" s="136">
        <v>0</v>
      </c>
      <c r="F745" s="136">
        <v>0</v>
      </c>
      <c r="G745" s="136">
        <v>0</v>
      </c>
      <c r="H745" s="136">
        <v>0</v>
      </c>
      <c r="I745" s="136">
        <v>0</v>
      </c>
      <c r="J745" s="136">
        <v>0</v>
      </c>
      <c r="K745" s="136">
        <v>0</v>
      </c>
      <c r="L745" s="136">
        <v>0</v>
      </c>
      <c r="M745" s="136">
        <v>0</v>
      </c>
      <c r="N745" s="136">
        <v>0</v>
      </c>
      <c r="O745" s="136">
        <v>0</v>
      </c>
      <c r="P745" s="136">
        <v>0</v>
      </c>
      <c r="Q745" s="136">
        <v>0</v>
      </c>
    </row>
    <row r="746" spans="1:17" x14ac:dyDescent="0.25">
      <c r="A746" s="134" t="s">
        <v>3915</v>
      </c>
      <c r="B746" s="134" t="s">
        <v>4006</v>
      </c>
      <c r="C746" s="134" t="s">
        <v>1662</v>
      </c>
      <c r="D746" s="136">
        <v>0</v>
      </c>
      <c r="E746" s="136">
        <v>0</v>
      </c>
      <c r="F746" s="136">
        <v>0</v>
      </c>
      <c r="G746" s="136">
        <v>0</v>
      </c>
      <c r="H746" s="136">
        <v>0</v>
      </c>
      <c r="I746" s="136">
        <v>0</v>
      </c>
      <c r="J746" s="136">
        <v>0</v>
      </c>
      <c r="K746" s="136">
        <v>0</v>
      </c>
      <c r="L746" s="136">
        <v>0</v>
      </c>
      <c r="M746" s="136">
        <v>0</v>
      </c>
      <c r="N746" s="136">
        <v>0</v>
      </c>
      <c r="O746" s="136">
        <v>0</v>
      </c>
      <c r="P746" s="136">
        <v>0</v>
      </c>
      <c r="Q746" s="136">
        <v>0</v>
      </c>
    </row>
    <row r="747" spans="1:17" x14ac:dyDescent="0.25">
      <c r="A747" s="134" t="s">
        <v>3915</v>
      </c>
      <c r="B747" s="134" t="s">
        <v>4007</v>
      </c>
      <c r="C747" s="134" t="s">
        <v>1662</v>
      </c>
      <c r="D747" s="136">
        <v>0</v>
      </c>
      <c r="E747" s="136">
        <v>0</v>
      </c>
      <c r="F747" s="136">
        <v>0</v>
      </c>
      <c r="G747" s="136">
        <v>0</v>
      </c>
      <c r="H747" s="136">
        <v>0</v>
      </c>
      <c r="I747" s="136">
        <v>0</v>
      </c>
      <c r="J747" s="136">
        <v>0</v>
      </c>
      <c r="K747" s="136">
        <v>0</v>
      </c>
      <c r="L747" s="136">
        <v>0</v>
      </c>
      <c r="M747" s="136">
        <v>0</v>
      </c>
      <c r="N747" s="136">
        <v>0</v>
      </c>
      <c r="O747" s="136">
        <v>0</v>
      </c>
      <c r="P747" s="136">
        <v>0</v>
      </c>
      <c r="Q747" s="136">
        <v>0</v>
      </c>
    </row>
    <row r="748" spans="1:17" x14ac:dyDescent="0.25">
      <c r="A748" s="134" t="s">
        <v>3915</v>
      </c>
      <c r="B748" s="134" t="s">
        <v>4008</v>
      </c>
      <c r="C748" s="134" t="s">
        <v>1662</v>
      </c>
      <c r="D748" s="136">
        <v>0</v>
      </c>
      <c r="E748" s="136">
        <v>0</v>
      </c>
      <c r="F748" s="136">
        <v>0</v>
      </c>
      <c r="G748" s="136">
        <v>0</v>
      </c>
      <c r="H748" s="136">
        <v>0</v>
      </c>
      <c r="I748" s="136">
        <v>0</v>
      </c>
      <c r="J748" s="136">
        <v>0</v>
      </c>
      <c r="K748" s="136">
        <v>0</v>
      </c>
      <c r="L748" s="136">
        <v>0</v>
      </c>
      <c r="M748" s="136">
        <v>0</v>
      </c>
      <c r="N748" s="136">
        <v>0</v>
      </c>
      <c r="O748" s="136">
        <v>0</v>
      </c>
      <c r="P748" s="136">
        <v>0</v>
      </c>
      <c r="Q748" s="136">
        <v>0</v>
      </c>
    </row>
    <row r="749" spans="1:17" x14ac:dyDescent="0.25">
      <c r="A749" s="134" t="s">
        <v>3915</v>
      </c>
      <c r="B749" s="134" t="s">
        <v>4009</v>
      </c>
      <c r="C749" s="134" t="s">
        <v>1662</v>
      </c>
      <c r="D749" s="136">
        <v>0</v>
      </c>
      <c r="E749" s="136">
        <v>0</v>
      </c>
      <c r="F749" s="136">
        <v>0</v>
      </c>
      <c r="G749" s="136">
        <v>0</v>
      </c>
      <c r="H749" s="136">
        <v>0</v>
      </c>
      <c r="I749" s="136">
        <v>0</v>
      </c>
      <c r="J749" s="136">
        <v>0</v>
      </c>
      <c r="K749" s="136">
        <v>0</v>
      </c>
      <c r="L749" s="136">
        <v>0</v>
      </c>
      <c r="M749" s="136">
        <v>0</v>
      </c>
      <c r="N749" s="136">
        <v>0</v>
      </c>
      <c r="O749" s="136">
        <v>0</v>
      </c>
      <c r="P749" s="136">
        <v>0</v>
      </c>
      <c r="Q749" s="136">
        <v>0</v>
      </c>
    </row>
    <row r="750" spans="1:17" x14ac:dyDescent="0.25">
      <c r="A750" s="134" t="s">
        <v>3915</v>
      </c>
      <c r="B750" s="134" t="s">
        <v>4010</v>
      </c>
      <c r="C750" s="134" t="s">
        <v>1662</v>
      </c>
      <c r="D750" s="136">
        <v>0</v>
      </c>
      <c r="E750" s="136">
        <v>0</v>
      </c>
      <c r="F750" s="136">
        <v>0</v>
      </c>
      <c r="G750" s="136">
        <v>0</v>
      </c>
      <c r="H750" s="136">
        <v>0</v>
      </c>
      <c r="I750" s="136">
        <v>0</v>
      </c>
      <c r="J750" s="136">
        <v>0</v>
      </c>
      <c r="K750" s="136">
        <v>0</v>
      </c>
      <c r="L750" s="136">
        <v>0</v>
      </c>
      <c r="M750" s="136">
        <v>0</v>
      </c>
      <c r="N750" s="136">
        <v>0</v>
      </c>
      <c r="O750" s="136">
        <v>0</v>
      </c>
      <c r="P750" s="136">
        <v>0</v>
      </c>
      <c r="Q750" s="136">
        <v>0</v>
      </c>
    </row>
    <row r="751" spans="1:17" x14ac:dyDescent="0.25">
      <c r="A751" s="134" t="s">
        <v>3915</v>
      </c>
      <c r="B751" s="134" t="s">
        <v>4011</v>
      </c>
      <c r="C751" s="134" t="s">
        <v>1662</v>
      </c>
      <c r="D751" s="136">
        <v>795</v>
      </c>
      <c r="E751" s="136">
        <v>795</v>
      </c>
      <c r="F751" s="136">
        <v>795</v>
      </c>
      <c r="G751" s="136">
        <v>795</v>
      </c>
      <c r="H751" s="136">
        <v>795</v>
      </c>
      <c r="I751" s="136">
        <v>795</v>
      </c>
      <c r="J751" s="136">
        <v>795</v>
      </c>
      <c r="K751" s="136">
        <v>795</v>
      </c>
      <c r="L751" s="136">
        <v>795</v>
      </c>
      <c r="M751" s="136">
        <v>795</v>
      </c>
      <c r="N751" s="136">
        <v>795</v>
      </c>
      <c r="O751" s="136">
        <v>795</v>
      </c>
      <c r="P751" s="136">
        <v>795</v>
      </c>
      <c r="Q751" s="136">
        <v>795330</v>
      </c>
    </row>
    <row r="752" spans="1:17" x14ac:dyDescent="0.25">
      <c r="A752" s="134" t="s">
        <v>3915</v>
      </c>
      <c r="B752" s="134" t="s">
        <v>4012</v>
      </c>
      <c r="C752" s="134" t="s">
        <v>1662</v>
      </c>
      <c r="D752" s="136">
        <v>0</v>
      </c>
      <c r="E752" s="136">
        <v>0</v>
      </c>
      <c r="F752" s="136">
        <v>0</v>
      </c>
      <c r="G752" s="136">
        <v>0</v>
      </c>
      <c r="H752" s="136">
        <v>0</v>
      </c>
      <c r="I752" s="136">
        <v>0</v>
      </c>
      <c r="J752" s="136">
        <v>0</v>
      </c>
      <c r="K752" s="136">
        <v>0</v>
      </c>
      <c r="L752" s="136">
        <v>0</v>
      </c>
      <c r="M752" s="136">
        <v>0</v>
      </c>
      <c r="N752" s="136">
        <v>0</v>
      </c>
      <c r="O752" s="136">
        <v>0</v>
      </c>
      <c r="P752" s="136">
        <v>0</v>
      </c>
      <c r="Q752" s="136">
        <v>0</v>
      </c>
    </row>
    <row r="753" spans="1:17" x14ac:dyDescent="0.25">
      <c r="A753" s="134" t="s">
        <v>3915</v>
      </c>
      <c r="B753" s="134" t="s">
        <v>4013</v>
      </c>
      <c r="C753" s="134" t="s">
        <v>1662</v>
      </c>
      <c r="D753" s="136">
        <v>0</v>
      </c>
      <c r="E753" s="136">
        <v>0</v>
      </c>
      <c r="F753" s="136">
        <v>0</v>
      </c>
      <c r="G753" s="136">
        <v>0</v>
      </c>
      <c r="H753" s="136">
        <v>0</v>
      </c>
      <c r="I753" s="136">
        <v>0</v>
      </c>
      <c r="J753" s="136">
        <v>0</v>
      </c>
      <c r="K753" s="136">
        <v>0</v>
      </c>
      <c r="L753" s="136">
        <v>0</v>
      </c>
      <c r="M753" s="136">
        <v>0</v>
      </c>
      <c r="N753" s="136">
        <v>0</v>
      </c>
      <c r="O753" s="136">
        <v>0</v>
      </c>
      <c r="P753" s="136">
        <v>0</v>
      </c>
      <c r="Q753" s="136">
        <v>0</v>
      </c>
    </row>
    <row r="754" spans="1:17" x14ac:dyDescent="0.25">
      <c r="A754" s="134" t="s">
        <v>3915</v>
      </c>
      <c r="B754" s="134" t="s">
        <v>4014</v>
      </c>
      <c r="C754" s="134" t="s">
        <v>1662</v>
      </c>
      <c r="D754" s="136">
        <v>0</v>
      </c>
      <c r="E754" s="136">
        <v>0</v>
      </c>
      <c r="F754" s="136">
        <v>0</v>
      </c>
      <c r="G754" s="136">
        <v>0</v>
      </c>
      <c r="H754" s="136">
        <v>0</v>
      </c>
      <c r="I754" s="136">
        <v>0</v>
      </c>
      <c r="J754" s="136">
        <v>0</v>
      </c>
      <c r="K754" s="136">
        <v>0</v>
      </c>
      <c r="L754" s="136">
        <v>0</v>
      </c>
      <c r="M754" s="136">
        <v>0</v>
      </c>
      <c r="N754" s="136">
        <v>0</v>
      </c>
      <c r="O754" s="136">
        <v>0</v>
      </c>
      <c r="P754" s="136">
        <v>0</v>
      </c>
      <c r="Q754" s="136">
        <v>0</v>
      </c>
    </row>
    <row r="755" spans="1:17" x14ac:dyDescent="0.25">
      <c r="A755" s="134" t="s">
        <v>3915</v>
      </c>
      <c r="B755" s="134" t="s">
        <v>4015</v>
      </c>
      <c r="C755" s="134" t="s">
        <v>1662</v>
      </c>
      <c r="D755" s="136">
        <v>0</v>
      </c>
      <c r="E755" s="136">
        <v>0</v>
      </c>
      <c r="F755" s="136">
        <v>0</v>
      </c>
      <c r="G755" s="136">
        <v>0</v>
      </c>
      <c r="H755" s="136">
        <v>0</v>
      </c>
      <c r="I755" s="136">
        <v>0</v>
      </c>
      <c r="J755" s="136">
        <v>0</v>
      </c>
      <c r="K755" s="136">
        <v>0</v>
      </c>
      <c r="L755" s="136">
        <v>0</v>
      </c>
      <c r="M755" s="136">
        <v>0</v>
      </c>
      <c r="N755" s="136">
        <v>0</v>
      </c>
      <c r="O755" s="136">
        <v>0</v>
      </c>
      <c r="P755" s="136">
        <v>0</v>
      </c>
      <c r="Q755" s="136">
        <v>0</v>
      </c>
    </row>
    <row r="756" spans="1:17" x14ac:dyDescent="0.25">
      <c r="A756" s="134" t="s">
        <v>3915</v>
      </c>
      <c r="B756" s="134" t="s">
        <v>4016</v>
      </c>
      <c r="C756" s="134" t="s">
        <v>1662</v>
      </c>
      <c r="D756" s="136">
        <v>0</v>
      </c>
      <c r="E756" s="136">
        <v>0</v>
      </c>
      <c r="F756" s="136">
        <v>0</v>
      </c>
      <c r="G756" s="136">
        <v>0</v>
      </c>
      <c r="H756" s="136">
        <v>0</v>
      </c>
      <c r="I756" s="136">
        <v>0</v>
      </c>
      <c r="J756" s="136">
        <v>0</v>
      </c>
      <c r="K756" s="136">
        <v>0</v>
      </c>
      <c r="L756" s="136">
        <v>0</v>
      </c>
      <c r="M756" s="136">
        <v>0</v>
      </c>
      <c r="N756" s="136">
        <v>0</v>
      </c>
      <c r="O756" s="136">
        <v>0</v>
      </c>
      <c r="P756" s="136">
        <v>0</v>
      </c>
      <c r="Q756" s="136">
        <v>0</v>
      </c>
    </row>
    <row r="757" spans="1:17" x14ac:dyDescent="0.25">
      <c r="A757" s="134" t="s">
        <v>3915</v>
      </c>
      <c r="B757" s="134" t="s">
        <v>4017</v>
      </c>
      <c r="C757" s="134" t="s">
        <v>1662</v>
      </c>
      <c r="D757" s="136">
        <v>0</v>
      </c>
      <c r="E757" s="136">
        <v>0</v>
      </c>
      <c r="F757" s="136">
        <v>0</v>
      </c>
      <c r="G757" s="136">
        <v>0</v>
      </c>
      <c r="H757" s="136">
        <v>0</v>
      </c>
      <c r="I757" s="136">
        <v>0</v>
      </c>
      <c r="J757" s="136">
        <v>0</v>
      </c>
      <c r="K757" s="136">
        <v>0</v>
      </c>
      <c r="L757" s="136">
        <v>0</v>
      </c>
      <c r="M757" s="136">
        <v>0</v>
      </c>
      <c r="N757" s="136">
        <v>0</v>
      </c>
      <c r="O757" s="136">
        <v>0</v>
      </c>
      <c r="P757" s="136">
        <v>0</v>
      </c>
      <c r="Q757" s="136">
        <v>0</v>
      </c>
    </row>
    <row r="758" spans="1:17" x14ac:dyDescent="0.25">
      <c r="A758" s="134" t="s">
        <v>3915</v>
      </c>
      <c r="B758" s="134" t="s">
        <v>4018</v>
      </c>
      <c r="C758" s="134" t="s">
        <v>1662</v>
      </c>
      <c r="D758" s="136">
        <v>0</v>
      </c>
      <c r="E758" s="136">
        <v>0</v>
      </c>
      <c r="F758" s="136">
        <v>0</v>
      </c>
      <c r="G758" s="136">
        <v>0</v>
      </c>
      <c r="H758" s="136">
        <v>0</v>
      </c>
      <c r="I758" s="136">
        <v>0</v>
      </c>
      <c r="J758" s="136">
        <v>0</v>
      </c>
      <c r="K758" s="136">
        <v>0</v>
      </c>
      <c r="L758" s="136">
        <v>0</v>
      </c>
      <c r="M758" s="136">
        <v>0</v>
      </c>
      <c r="N758" s="136">
        <v>0</v>
      </c>
      <c r="O758" s="136">
        <v>0</v>
      </c>
      <c r="P758" s="136">
        <v>0</v>
      </c>
      <c r="Q758" s="136">
        <v>0</v>
      </c>
    </row>
    <row r="759" spans="1:17" x14ac:dyDescent="0.25">
      <c r="A759" s="134" t="s">
        <v>3915</v>
      </c>
      <c r="B759" s="134" t="s">
        <v>4019</v>
      </c>
      <c r="C759" s="134" t="s">
        <v>1662</v>
      </c>
      <c r="D759" s="136">
        <v>0</v>
      </c>
      <c r="E759" s="136">
        <v>0</v>
      </c>
      <c r="F759" s="136">
        <v>0</v>
      </c>
      <c r="G759" s="136">
        <v>0</v>
      </c>
      <c r="H759" s="136">
        <v>0</v>
      </c>
      <c r="I759" s="136">
        <v>0</v>
      </c>
      <c r="J759" s="136">
        <v>0</v>
      </c>
      <c r="K759" s="136">
        <v>0</v>
      </c>
      <c r="L759" s="136">
        <v>0</v>
      </c>
      <c r="M759" s="136">
        <v>0</v>
      </c>
      <c r="N759" s="136">
        <v>0</v>
      </c>
      <c r="O759" s="136">
        <v>0</v>
      </c>
      <c r="P759" s="136">
        <v>0</v>
      </c>
      <c r="Q759" s="136">
        <v>0</v>
      </c>
    </row>
    <row r="760" spans="1:17" x14ac:dyDescent="0.25">
      <c r="A760" s="134" t="s">
        <v>3915</v>
      </c>
      <c r="B760" s="134" t="s">
        <v>4020</v>
      </c>
      <c r="C760" s="134" t="s">
        <v>1662</v>
      </c>
      <c r="D760" s="136">
        <v>0</v>
      </c>
      <c r="E760" s="136">
        <v>0</v>
      </c>
      <c r="F760" s="136">
        <v>0</v>
      </c>
      <c r="G760" s="136">
        <v>0</v>
      </c>
      <c r="H760" s="136">
        <v>0</v>
      </c>
      <c r="I760" s="136">
        <v>0</v>
      </c>
      <c r="J760" s="136">
        <v>0</v>
      </c>
      <c r="K760" s="136">
        <v>0</v>
      </c>
      <c r="L760" s="136">
        <v>0</v>
      </c>
      <c r="M760" s="136">
        <v>0</v>
      </c>
      <c r="N760" s="136">
        <v>0</v>
      </c>
      <c r="O760" s="136">
        <v>0</v>
      </c>
      <c r="P760" s="136">
        <v>0</v>
      </c>
      <c r="Q760" s="136">
        <v>0</v>
      </c>
    </row>
    <row r="761" spans="1:17" x14ac:dyDescent="0.25">
      <c r="A761" s="134" t="s">
        <v>3915</v>
      </c>
      <c r="B761" s="134" t="s">
        <v>4021</v>
      </c>
      <c r="C761" s="134" t="s">
        <v>1662</v>
      </c>
      <c r="D761" s="136">
        <v>0</v>
      </c>
      <c r="E761" s="136">
        <v>0</v>
      </c>
      <c r="F761" s="136">
        <v>0</v>
      </c>
      <c r="G761" s="136">
        <v>0</v>
      </c>
      <c r="H761" s="136">
        <v>0</v>
      </c>
      <c r="I761" s="136">
        <v>0</v>
      </c>
      <c r="J761" s="136">
        <v>0</v>
      </c>
      <c r="K761" s="136">
        <v>0</v>
      </c>
      <c r="L761" s="136">
        <v>0</v>
      </c>
      <c r="M761" s="136">
        <v>0</v>
      </c>
      <c r="N761" s="136">
        <v>0</v>
      </c>
      <c r="O761" s="136">
        <v>0</v>
      </c>
      <c r="P761" s="136">
        <v>0</v>
      </c>
      <c r="Q761" s="136">
        <v>0</v>
      </c>
    </row>
    <row r="762" spans="1:17" x14ac:dyDescent="0.25">
      <c r="A762" s="134" t="s">
        <v>3915</v>
      </c>
      <c r="B762" s="134" t="s">
        <v>4022</v>
      </c>
      <c r="C762" s="134" t="s">
        <v>1662</v>
      </c>
      <c r="D762" s="136">
        <v>0</v>
      </c>
      <c r="E762" s="136">
        <v>0</v>
      </c>
      <c r="F762" s="136">
        <v>0</v>
      </c>
      <c r="G762" s="136">
        <v>0</v>
      </c>
      <c r="H762" s="136">
        <v>0</v>
      </c>
      <c r="I762" s="136">
        <v>0</v>
      </c>
      <c r="J762" s="136">
        <v>0</v>
      </c>
      <c r="K762" s="136">
        <v>0</v>
      </c>
      <c r="L762" s="136">
        <v>0</v>
      </c>
      <c r="M762" s="136">
        <v>0</v>
      </c>
      <c r="N762" s="136">
        <v>0</v>
      </c>
      <c r="O762" s="136">
        <v>0</v>
      </c>
      <c r="P762" s="136">
        <v>0</v>
      </c>
      <c r="Q762" s="136">
        <v>0</v>
      </c>
    </row>
    <row r="763" spans="1:17" x14ac:dyDescent="0.25">
      <c r="A763" s="134" t="s">
        <v>3915</v>
      </c>
      <c r="B763" s="134" t="s">
        <v>4023</v>
      </c>
      <c r="C763" s="134" t="s">
        <v>1662</v>
      </c>
      <c r="D763" s="136">
        <v>0</v>
      </c>
      <c r="E763" s="136">
        <v>0</v>
      </c>
      <c r="F763" s="136">
        <v>0</v>
      </c>
      <c r="G763" s="136">
        <v>0</v>
      </c>
      <c r="H763" s="136">
        <v>0</v>
      </c>
      <c r="I763" s="136">
        <v>0</v>
      </c>
      <c r="J763" s="136">
        <v>0</v>
      </c>
      <c r="K763" s="136">
        <v>0</v>
      </c>
      <c r="L763" s="136">
        <v>0</v>
      </c>
      <c r="M763" s="136">
        <v>0</v>
      </c>
      <c r="N763" s="136">
        <v>0</v>
      </c>
      <c r="O763" s="136">
        <v>0</v>
      </c>
      <c r="P763" s="136">
        <v>0</v>
      </c>
      <c r="Q763" s="136">
        <v>0</v>
      </c>
    </row>
    <row r="764" spans="1:17" x14ac:dyDescent="0.25">
      <c r="A764" s="134" t="s">
        <v>3915</v>
      </c>
      <c r="B764" s="134" t="s">
        <v>4024</v>
      </c>
      <c r="C764" s="134" t="s">
        <v>1662</v>
      </c>
      <c r="D764" s="136">
        <v>0</v>
      </c>
      <c r="E764" s="136">
        <v>0</v>
      </c>
      <c r="F764" s="136">
        <v>0</v>
      </c>
      <c r="G764" s="136">
        <v>0</v>
      </c>
      <c r="H764" s="136">
        <v>0</v>
      </c>
      <c r="I764" s="136">
        <v>0</v>
      </c>
      <c r="J764" s="136">
        <v>0</v>
      </c>
      <c r="K764" s="136">
        <v>0</v>
      </c>
      <c r="L764" s="136">
        <v>0</v>
      </c>
      <c r="M764" s="136">
        <v>0</v>
      </c>
      <c r="N764" s="136">
        <v>0</v>
      </c>
      <c r="O764" s="136">
        <v>0</v>
      </c>
      <c r="P764" s="136">
        <v>0</v>
      </c>
      <c r="Q764" s="136">
        <v>0</v>
      </c>
    </row>
    <row r="765" spans="1:17" x14ac:dyDescent="0.25">
      <c r="A765" s="134" t="s">
        <v>3915</v>
      </c>
      <c r="B765" s="134" t="s">
        <v>4025</v>
      </c>
      <c r="C765" s="134" t="s">
        <v>1662</v>
      </c>
      <c r="D765" s="136">
        <v>0</v>
      </c>
      <c r="E765" s="136">
        <v>0</v>
      </c>
      <c r="F765" s="136">
        <v>0</v>
      </c>
      <c r="G765" s="136">
        <v>0</v>
      </c>
      <c r="H765" s="136">
        <v>0</v>
      </c>
      <c r="I765" s="136">
        <v>0</v>
      </c>
      <c r="J765" s="136">
        <v>0</v>
      </c>
      <c r="K765" s="136">
        <v>0</v>
      </c>
      <c r="L765" s="136">
        <v>0</v>
      </c>
      <c r="M765" s="136">
        <v>0</v>
      </c>
      <c r="N765" s="136">
        <v>0</v>
      </c>
      <c r="O765" s="136">
        <v>0</v>
      </c>
      <c r="P765" s="136">
        <v>0</v>
      </c>
      <c r="Q765" s="136">
        <v>0</v>
      </c>
    </row>
    <row r="766" spans="1:17" x14ac:dyDescent="0.25">
      <c r="A766" s="134" t="s">
        <v>3915</v>
      </c>
      <c r="B766" s="134" t="s">
        <v>4026</v>
      </c>
      <c r="C766" s="134" t="s">
        <v>1662</v>
      </c>
      <c r="D766" s="136">
        <v>0</v>
      </c>
      <c r="E766" s="136">
        <v>0</v>
      </c>
      <c r="F766" s="136">
        <v>0</v>
      </c>
      <c r="G766" s="136">
        <v>0</v>
      </c>
      <c r="H766" s="136">
        <v>0</v>
      </c>
      <c r="I766" s="136">
        <v>0</v>
      </c>
      <c r="J766" s="136">
        <v>0</v>
      </c>
      <c r="K766" s="136">
        <v>0</v>
      </c>
      <c r="L766" s="136">
        <v>0</v>
      </c>
      <c r="M766" s="136">
        <v>0</v>
      </c>
      <c r="N766" s="136">
        <v>0</v>
      </c>
      <c r="O766" s="136">
        <v>0</v>
      </c>
      <c r="P766" s="136">
        <v>0</v>
      </c>
      <c r="Q766" s="136">
        <v>0</v>
      </c>
    </row>
    <row r="767" spans="1:17" x14ac:dyDescent="0.25">
      <c r="A767" s="134" t="s">
        <v>3915</v>
      </c>
      <c r="B767" s="134" t="s">
        <v>4027</v>
      </c>
      <c r="C767" s="134" t="s">
        <v>1662</v>
      </c>
      <c r="D767" s="136">
        <v>0</v>
      </c>
      <c r="E767" s="136">
        <v>0</v>
      </c>
      <c r="F767" s="136">
        <v>0</v>
      </c>
      <c r="G767" s="136">
        <v>0</v>
      </c>
      <c r="H767" s="136">
        <v>0</v>
      </c>
      <c r="I767" s="136">
        <v>0</v>
      </c>
      <c r="J767" s="136">
        <v>0</v>
      </c>
      <c r="K767" s="136">
        <v>0</v>
      </c>
      <c r="L767" s="136">
        <v>0</v>
      </c>
      <c r="M767" s="136">
        <v>0</v>
      </c>
      <c r="N767" s="136">
        <v>0</v>
      </c>
      <c r="O767" s="136">
        <v>0</v>
      </c>
      <c r="P767" s="136">
        <v>0</v>
      </c>
      <c r="Q767" s="136">
        <v>0</v>
      </c>
    </row>
    <row r="768" spans="1:17" x14ac:dyDescent="0.25">
      <c r="A768" s="134" t="s">
        <v>3915</v>
      </c>
      <c r="B768" s="134" t="s">
        <v>4028</v>
      </c>
      <c r="C768" s="134" t="s">
        <v>1662</v>
      </c>
      <c r="D768" s="136">
        <v>0</v>
      </c>
      <c r="E768" s="136">
        <v>0</v>
      </c>
      <c r="F768" s="136">
        <v>0</v>
      </c>
      <c r="G768" s="136">
        <v>0</v>
      </c>
      <c r="H768" s="136">
        <v>0</v>
      </c>
      <c r="I768" s="136">
        <v>0</v>
      </c>
      <c r="J768" s="136">
        <v>0</v>
      </c>
      <c r="K768" s="136">
        <v>0</v>
      </c>
      <c r="L768" s="136">
        <v>0</v>
      </c>
      <c r="M768" s="136">
        <v>0</v>
      </c>
      <c r="N768" s="136">
        <v>0</v>
      </c>
      <c r="O768" s="136">
        <v>0</v>
      </c>
      <c r="P768" s="136">
        <v>0</v>
      </c>
      <c r="Q768" s="136">
        <v>0</v>
      </c>
    </row>
    <row r="769" spans="1:17" x14ac:dyDescent="0.25">
      <c r="A769" s="134" t="s">
        <v>3915</v>
      </c>
      <c r="B769" s="134" t="s">
        <v>4029</v>
      </c>
      <c r="C769" s="134" t="s">
        <v>1662</v>
      </c>
      <c r="D769" s="136">
        <v>0</v>
      </c>
      <c r="E769" s="136">
        <v>0</v>
      </c>
      <c r="F769" s="136">
        <v>0</v>
      </c>
      <c r="G769" s="136">
        <v>0</v>
      </c>
      <c r="H769" s="136">
        <v>0</v>
      </c>
      <c r="I769" s="136">
        <v>0</v>
      </c>
      <c r="J769" s="136">
        <v>0</v>
      </c>
      <c r="K769" s="136">
        <v>0</v>
      </c>
      <c r="L769" s="136">
        <v>0</v>
      </c>
      <c r="M769" s="136">
        <v>0</v>
      </c>
      <c r="N769" s="136">
        <v>0</v>
      </c>
      <c r="O769" s="136">
        <v>0</v>
      </c>
      <c r="P769" s="136">
        <v>0</v>
      </c>
      <c r="Q769" s="136">
        <v>0</v>
      </c>
    </row>
    <row r="770" spans="1:17" x14ac:dyDescent="0.25">
      <c r="A770" s="134" t="s">
        <v>3915</v>
      </c>
      <c r="B770" s="134" t="s">
        <v>4030</v>
      </c>
      <c r="C770" s="134" t="s">
        <v>1662</v>
      </c>
      <c r="D770" s="136">
        <v>0</v>
      </c>
      <c r="E770" s="136">
        <v>0</v>
      </c>
      <c r="F770" s="136">
        <v>0</v>
      </c>
      <c r="G770" s="136">
        <v>0</v>
      </c>
      <c r="H770" s="136">
        <v>0</v>
      </c>
      <c r="I770" s="136">
        <v>0</v>
      </c>
      <c r="J770" s="136">
        <v>0</v>
      </c>
      <c r="K770" s="136">
        <v>0</v>
      </c>
      <c r="L770" s="136">
        <v>0</v>
      </c>
      <c r="M770" s="136">
        <v>0</v>
      </c>
      <c r="N770" s="136">
        <v>0</v>
      </c>
      <c r="O770" s="136">
        <v>0</v>
      </c>
      <c r="P770" s="136">
        <v>0</v>
      </c>
      <c r="Q770" s="136">
        <v>0</v>
      </c>
    </row>
    <row r="771" spans="1:17" x14ac:dyDescent="0.25">
      <c r="A771" s="134" t="s">
        <v>3915</v>
      </c>
      <c r="B771" s="134" t="s">
        <v>4031</v>
      </c>
      <c r="C771" s="134" t="s">
        <v>1662</v>
      </c>
      <c r="D771" s="136">
        <v>0</v>
      </c>
      <c r="E771" s="136">
        <v>0</v>
      </c>
      <c r="F771" s="136">
        <v>0</v>
      </c>
      <c r="G771" s="136">
        <v>0</v>
      </c>
      <c r="H771" s="136">
        <v>0</v>
      </c>
      <c r="I771" s="136">
        <v>0</v>
      </c>
      <c r="J771" s="136">
        <v>0</v>
      </c>
      <c r="K771" s="136">
        <v>0</v>
      </c>
      <c r="L771" s="136">
        <v>0</v>
      </c>
      <c r="M771" s="136">
        <v>0</v>
      </c>
      <c r="N771" s="136">
        <v>0</v>
      </c>
      <c r="O771" s="136">
        <v>0</v>
      </c>
      <c r="P771" s="136">
        <v>0</v>
      </c>
      <c r="Q771" s="136">
        <v>136</v>
      </c>
    </row>
    <row r="772" spans="1:17" x14ac:dyDescent="0.25">
      <c r="A772" s="134" t="s">
        <v>3915</v>
      </c>
      <c r="B772" s="134" t="s">
        <v>4032</v>
      </c>
      <c r="C772" s="134" t="s">
        <v>1662</v>
      </c>
      <c r="D772" s="136">
        <v>0</v>
      </c>
      <c r="E772" s="136">
        <v>0</v>
      </c>
      <c r="F772" s="136">
        <v>0</v>
      </c>
      <c r="G772" s="136">
        <v>0</v>
      </c>
      <c r="H772" s="136">
        <v>0</v>
      </c>
      <c r="I772" s="136">
        <v>0</v>
      </c>
      <c r="J772" s="136">
        <v>0</v>
      </c>
      <c r="K772" s="136">
        <v>0</v>
      </c>
      <c r="L772" s="136">
        <v>0</v>
      </c>
      <c r="M772" s="136">
        <v>0</v>
      </c>
      <c r="N772" s="136">
        <v>0</v>
      </c>
      <c r="O772" s="136">
        <v>0</v>
      </c>
      <c r="P772" s="136">
        <v>0</v>
      </c>
      <c r="Q772" s="136">
        <v>0</v>
      </c>
    </row>
    <row r="773" spans="1:17" x14ac:dyDescent="0.25">
      <c r="A773" s="134" t="s">
        <v>3915</v>
      </c>
      <c r="B773" s="134" t="s">
        <v>4033</v>
      </c>
      <c r="C773" s="134" t="s">
        <v>1662</v>
      </c>
      <c r="D773" s="136">
        <v>190900</v>
      </c>
      <c r="E773" s="136">
        <v>190900</v>
      </c>
      <c r="F773" s="136">
        <v>190893</v>
      </c>
      <c r="G773" s="136">
        <v>190828</v>
      </c>
      <c r="H773" s="136">
        <v>188742</v>
      </c>
      <c r="I773" s="136">
        <v>188736</v>
      </c>
      <c r="J773" s="136">
        <v>188694</v>
      </c>
      <c r="K773" s="136">
        <v>188106</v>
      </c>
      <c r="L773" s="136">
        <v>188019</v>
      </c>
      <c r="M773" s="136">
        <v>187811</v>
      </c>
      <c r="N773" s="136">
        <v>187799</v>
      </c>
      <c r="O773" s="136">
        <v>187799</v>
      </c>
      <c r="P773" s="136">
        <v>187799</v>
      </c>
      <c r="Q773" s="136">
        <v>188972996</v>
      </c>
    </row>
    <row r="774" spans="1:17" x14ac:dyDescent="0.25">
      <c r="A774" s="134" t="s">
        <v>3915</v>
      </c>
      <c r="B774" s="134" t="s">
        <v>4034</v>
      </c>
      <c r="C774" s="134" t="s">
        <v>1662</v>
      </c>
      <c r="D774" s="136">
        <v>0</v>
      </c>
      <c r="E774" s="136">
        <v>0</v>
      </c>
      <c r="F774" s="136">
        <v>0</v>
      </c>
      <c r="G774" s="136">
        <v>0</v>
      </c>
      <c r="H774" s="136">
        <v>0</v>
      </c>
      <c r="I774" s="136">
        <v>0</v>
      </c>
      <c r="J774" s="136">
        <v>0</v>
      </c>
      <c r="K774" s="136">
        <v>0</v>
      </c>
      <c r="L774" s="136">
        <v>0</v>
      </c>
      <c r="M774" s="136">
        <v>0</v>
      </c>
      <c r="N774" s="136">
        <v>0</v>
      </c>
      <c r="O774" s="136">
        <v>0</v>
      </c>
      <c r="P774" s="136">
        <v>0</v>
      </c>
      <c r="Q774" s="136">
        <v>0</v>
      </c>
    </row>
    <row r="775" spans="1:17" x14ac:dyDescent="0.25">
      <c r="A775" s="134" t="s">
        <v>3915</v>
      </c>
      <c r="B775" s="134" t="s">
        <v>4035</v>
      </c>
      <c r="C775" s="134" t="s">
        <v>1662</v>
      </c>
      <c r="D775" s="136">
        <v>405</v>
      </c>
      <c r="E775" s="136">
        <v>405</v>
      </c>
      <c r="F775" s="136">
        <v>405</v>
      </c>
      <c r="G775" s="136">
        <v>405</v>
      </c>
      <c r="H775" s="136">
        <v>405</v>
      </c>
      <c r="I775" s="136">
        <v>405</v>
      </c>
      <c r="J775" s="136">
        <v>405</v>
      </c>
      <c r="K775" s="136">
        <v>405</v>
      </c>
      <c r="L775" s="136">
        <v>405</v>
      </c>
      <c r="M775" s="136">
        <v>405</v>
      </c>
      <c r="N775" s="136">
        <v>405</v>
      </c>
      <c r="O775" s="136">
        <v>405</v>
      </c>
      <c r="P775" s="136">
        <v>405</v>
      </c>
      <c r="Q775" s="136">
        <v>405246</v>
      </c>
    </row>
    <row r="776" spans="1:17" x14ac:dyDescent="0.25">
      <c r="A776" s="134" t="s">
        <v>3915</v>
      </c>
      <c r="B776" s="134" t="s">
        <v>4036</v>
      </c>
      <c r="C776" s="134" t="s">
        <v>1662</v>
      </c>
      <c r="D776" s="136">
        <v>0</v>
      </c>
      <c r="E776" s="136">
        <v>0</v>
      </c>
      <c r="F776" s="136">
        <v>0</v>
      </c>
      <c r="G776" s="136">
        <v>0</v>
      </c>
      <c r="H776" s="136">
        <v>0</v>
      </c>
      <c r="I776" s="136">
        <v>0</v>
      </c>
      <c r="J776" s="136">
        <v>0</v>
      </c>
      <c r="K776" s="136">
        <v>0</v>
      </c>
      <c r="L776" s="136">
        <v>0</v>
      </c>
      <c r="M776" s="136">
        <v>0</v>
      </c>
      <c r="N776" s="136">
        <v>0</v>
      </c>
      <c r="O776" s="136">
        <v>0</v>
      </c>
      <c r="P776" s="136">
        <v>0</v>
      </c>
      <c r="Q776" s="136">
        <v>0</v>
      </c>
    </row>
    <row r="777" spans="1:17" x14ac:dyDescent="0.25">
      <c r="A777" s="134" t="s">
        <v>3915</v>
      </c>
      <c r="B777" s="134" t="s">
        <v>4037</v>
      </c>
      <c r="C777" s="134" t="s">
        <v>1662</v>
      </c>
      <c r="D777" s="136">
        <v>144</v>
      </c>
      <c r="E777" s="136">
        <v>144</v>
      </c>
      <c r="F777" s="136">
        <v>144</v>
      </c>
      <c r="G777" s="136">
        <v>144</v>
      </c>
      <c r="H777" s="136">
        <v>144</v>
      </c>
      <c r="I777" s="136">
        <v>144</v>
      </c>
      <c r="J777" s="136">
        <v>144</v>
      </c>
      <c r="K777" s="136">
        <v>144</v>
      </c>
      <c r="L777" s="136">
        <v>144</v>
      </c>
      <c r="M777" s="136">
        <v>144</v>
      </c>
      <c r="N777" s="136">
        <v>144</v>
      </c>
      <c r="O777" s="136">
        <v>144</v>
      </c>
      <c r="P777" s="136">
        <v>144</v>
      </c>
      <c r="Q777" s="136">
        <v>144100</v>
      </c>
    </row>
    <row r="778" spans="1:17" x14ac:dyDescent="0.25">
      <c r="A778" s="134" t="s">
        <v>3915</v>
      </c>
      <c r="B778" s="134" t="s">
        <v>4038</v>
      </c>
      <c r="C778" s="134" t="s">
        <v>1662</v>
      </c>
      <c r="D778" s="136">
        <v>0</v>
      </c>
      <c r="E778" s="136">
        <v>0</v>
      </c>
      <c r="F778" s="136">
        <v>0</v>
      </c>
      <c r="G778" s="136">
        <v>0</v>
      </c>
      <c r="H778" s="136">
        <v>0</v>
      </c>
      <c r="I778" s="136">
        <v>0</v>
      </c>
      <c r="J778" s="136">
        <v>0</v>
      </c>
      <c r="K778" s="136">
        <v>0</v>
      </c>
      <c r="L778" s="136">
        <v>0</v>
      </c>
      <c r="M778" s="136">
        <v>0</v>
      </c>
      <c r="N778" s="136">
        <v>0</v>
      </c>
      <c r="O778" s="136">
        <v>0</v>
      </c>
      <c r="P778" s="136">
        <v>0</v>
      </c>
      <c r="Q778" s="136">
        <v>0</v>
      </c>
    </row>
    <row r="779" spans="1:17" x14ac:dyDescent="0.25">
      <c r="A779" s="134" t="s">
        <v>3915</v>
      </c>
      <c r="B779" s="134" t="s">
        <v>4039</v>
      </c>
      <c r="C779" s="134" t="s">
        <v>1662</v>
      </c>
      <c r="D779" s="136">
        <v>134</v>
      </c>
      <c r="E779" s="136">
        <v>134</v>
      </c>
      <c r="F779" s="136">
        <v>134</v>
      </c>
      <c r="G779" s="136">
        <v>134</v>
      </c>
      <c r="H779" s="136">
        <v>134</v>
      </c>
      <c r="I779" s="136">
        <v>134</v>
      </c>
      <c r="J779" s="136">
        <v>134</v>
      </c>
      <c r="K779" s="136">
        <v>134</v>
      </c>
      <c r="L779" s="136">
        <v>134</v>
      </c>
      <c r="M779" s="136">
        <v>134</v>
      </c>
      <c r="N779" s="136">
        <v>134</v>
      </c>
      <c r="O779" s="136">
        <v>134</v>
      </c>
      <c r="P779" s="136">
        <v>134</v>
      </c>
      <c r="Q779" s="136">
        <v>134338</v>
      </c>
    </row>
    <row r="780" spans="1:17" x14ac:dyDescent="0.25">
      <c r="A780" s="134" t="s">
        <v>3915</v>
      </c>
      <c r="B780" s="134" t="s">
        <v>4040</v>
      </c>
      <c r="C780" s="134" t="s">
        <v>1662</v>
      </c>
      <c r="D780" s="136">
        <v>0</v>
      </c>
      <c r="E780" s="136">
        <v>0</v>
      </c>
      <c r="F780" s="136">
        <v>0</v>
      </c>
      <c r="G780" s="136">
        <v>0</v>
      </c>
      <c r="H780" s="136">
        <v>0</v>
      </c>
      <c r="I780" s="136">
        <v>0</v>
      </c>
      <c r="J780" s="136">
        <v>0</v>
      </c>
      <c r="K780" s="136">
        <v>0</v>
      </c>
      <c r="L780" s="136">
        <v>0</v>
      </c>
      <c r="M780" s="136">
        <v>0</v>
      </c>
      <c r="N780" s="136">
        <v>0</v>
      </c>
      <c r="O780" s="136">
        <v>0</v>
      </c>
      <c r="P780" s="136">
        <v>0</v>
      </c>
      <c r="Q780" s="136">
        <v>0</v>
      </c>
    </row>
    <row r="781" spans="1:17" x14ac:dyDescent="0.25">
      <c r="A781" s="134" t="s">
        <v>3915</v>
      </c>
      <c r="B781" s="134" t="s">
        <v>4041</v>
      </c>
      <c r="C781" s="134" t="s">
        <v>1662</v>
      </c>
      <c r="D781" s="136">
        <v>1231</v>
      </c>
      <c r="E781" s="136">
        <v>1231</v>
      </c>
      <c r="F781" s="136">
        <v>1231</v>
      </c>
      <c r="G781" s="136">
        <v>1231</v>
      </c>
      <c r="H781" s="136">
        <v>1231</v>
      </c>
      <c r="I781" s="136">
        <v>1231</v>
      </c>
      <c r="J781" s="136">
        <v>1231</v>
      </c>
      <c r="K781" s="136">
        <v>1231</v>
      </c>
      <c r="L781" s="136">
        <v>1231</v>
      </c>
      <c r="M781" s="136">
        <v>1231</v>
      </c>
      <c r="N781" s="136">
        <v>1231</v>
      </c>
      <c r="O781" s="136">
        <v>1231</v>
      </c>
      <c r="P781" s="136">
        <v>1231</v>
      </c>
      <c r="Q781" s="136">
        <v>1231131</v>
      </c>
    </row>
    <row r="782" spans="1:17" x14ac:dyDescent="0.25">
      <c r="A782" s="134" t="s">
        <v>3915</v>
      </c>
      <c r="B782" s="134" t="s">
        <v>4042</v>
      </c>
      <c r="C782" s="134" t="s">
        <v>1662</v>
      </c>
      <c r="D782" s="136">
        <v>3515</v>
      </c>
      <c r="E782" s="136">
        <v>3515</v>
      </c>
      <c r="F782" s="136">
        <v>3515</v>
      </c>
      <c r="G782" s="136">
        <v>3515</v>
      </c>
      <c r="H782" s="136">
        <v>3515</v>
      </c>
      <c r="I782" s="136">
        <v>3515</v>
      </c>
      <c r="J782" s="136">
        <v>3515</v>
      </c>
      <c r="K782" s="136">
        <v>3515</v>
      </c>
      <c r="L782" s="136">
        <v>3515</v>
      </c>
      <c r="M782" s="136">
        <v>3515</v>
      </c>
      <c r="N782" s="136">
        <v>3515</v>
      </c>
      <c r="O782" s="136">
        <v>3515</v>
      </c>
      <c r="P782" s="136">
        <v>3515</v>
      </c>
      <c r="Q782" s="136">
        <v>3515294</v>
      </c>
    </row>
    <row r="783" spans="1:17" x14ac:dyDescent="0.25">
      <c r="A783" s="134" t="s">
        <v>3915</v>
      </c>
      <c r="B783" s="134" t="s">
        <v>4043</v>
      </c>
      <c r="C783" s="134" t="s">
        <v>1662</v>
      </c>
      <c r="D783" s="136">
        <v>0</v>
      </c>
      <c r="E783" s="136">
        <v>0</v>
      </c>
      <c r="F783" s="136">
        <v>0</v>
      </c>
      <c r="G783" s="136">
        <v>0</v>
      </c>
      <c r="H783" s="136">
        <v>0</v>
      </c>
      <c r="I783" s="136">
        <v>0</v>
      </c>
      <c r="J783" s="136">
        <v>0</v>
      </c>
      <c r="K783" s="136">
        <v>0</v>
      </c>
      <c r="L783" s="136">
        <v>0</v>
      </c>
      <c r="M783" s="136">
        <v>0</v>
      </c>
      <c r="N783" s="136">
        <v>0</v>
      </c>
      <c r="O783" s="136">
        <v>0</v>
      </c>
      <c r="P783" s="136">
        <v>0</v>
      </c>
      <c r="Q783" s="136">
        <v>0</v>
      </c>
    </row>
    <row r="784" spans="1:17" x14ac:dyDescent="0.25">
      <c r="A784" s="134" t="s">
        <v>3915</v>
      </c>
      <c r="B784" s="134" t="s">
        <v>4044</v>
      </c>
      <c r="C784" s="134" t="s">
        <v>1662</v>
      </c>
      <c r="D784" s="136">
        <v>0</v>
      </c>
      <c r="E784" s="136">
        <v>0</v>
      </c>
      <c r="F784" s="136">
        <v>0</v>
      </c>
      <c r="G784" s="136">
        <v>0</v>
      </c>
      <c r="H784" s="136">
        <v>0</v>
      </c>
      <c r="I784" s="136">
        <v>0</v>
      </c>
      <c r="J784" s="136">
        <v>0</v>
      </c>
      <c r="K784" s="136">
        <v>0</v>
      </c>
      <c r="L784" s="136">
        <v>0</v>
      </c>
      <c r="M784" s="136">
        <v>0</v>
      </c>
      <c r="N784" s="136">
        <v>0</v>
      </c>
      <c r="O784" s="136">
        <v>0</v>
      </c>
      <c r="P784" s="136">
        <v>0</v>
      </c>
      <c r="Q784" s="136">
        <v>0</v>
      </c>
    </row>
    <row r="785" spans="1:17" x14ac:dyDescent="0.25">
      <c r="A785" s="134" t="s">
        <v>3915</v>
      </c>
      <c r="B785" s="134" t="s">
        <v>4045</v>
      </c>
      <c r="C785" s="134" t="s">
        <v>1662</v>
      </c>
      <c r="D785" s="136">
        <v>112</v>
      </c>
      <c r="E785" s="136">
        <v>112</v>
      </c>
      <c r="F785" s="136">
        <v>112</v>
      </c>
      <c r="G785" s="136">
        <v>112</v>
      </c>
      <c r="H785" s="136">
        <v>112</v>
      </c>
      <c r="I785" s="136">
        <v>112</v>
      </c>
      <c r="J785" s="136">
        <v>112</v>
      </c>
      <c r="K785" s="136">
        <v>112</v>
      </c>
      <c r="L785" s="136">
        <v>112</v>
      </c>
      <c r="M785" s="136">
        <v>112</v>
      </c>
      <c r="N785" s="136">
        <v>112</v>
      </c>
      <c r="O785" s="136">
        <v>112</v>
      </c>
      <c r="P785" s="136">
        <v>112</v>
      </c>
      <c r="Q785" s="136">
        <v>112021</v>
      </c>
    </row>
    <row r="786" spans="1:17" x14ac:dyDescent="0.25">
      <c r="A786" s="134" t="s">
        <v>3915</v>
      </c>
      <c r="B786" s="134" t="s">
        <v>4046</v>
      </c>
      <c r="C786" s="134" t="s">
        <v>1662</v>
      </c>
      <c r="D786" s="136">
        <v>0</v>
      </c>
      <c r="E786" s="136">
        <v>0</v>
      </c>
      <c r="F786" s="136">
        <v>0</v>
      </c>
      <c r="G786" s="136">
        <v>0</v>
      </c>
      <c r="H786" s="136">
        <v>0</v>
      </c>
      <c r="I786" s="136">
        <v>0</v>
      </c>
      <c r="J786" s="136">
        <v>0</v>
      </c>
      <c r="K786" s="136">
        <v>0</v>
      </c>
      <c r="L786" s="136">
        <v>0</v>
      </c>
      <c r="M786" s="136">
        <v>0</v>
      </c>
      <c r="N786" s="136">
        <v>0</v>
      </c>
      <c r="O786" s="136">
        <v>0</v>
      </c>
      <c r="P786" s="136">
        <v>0</v>
      </c>
      <c r="Q786" s="136">
        <v>0</v>
      </c>
    </row>
    <row r="787" spans="1:17" x14ac:dyDescent="0.25">
      <c r="A787" s="134" t="s">
        <v>3915</v>
      </c>
      <c r="B787" s="134" t="s">
        <v>4047</v>
      </c>
      <c r="C787" s="134" t="s">
        <v>1662</v>
      </c>
      <c r="D787" s="136">
        <v>0</v>
      </c>
      <c r="E787" s="136">
        <v>0</v>
      </c>
      <c r="F787" s="136">
        <v>0</v>
      </c>
      <c r="G787" s="136">
        <v>0</v>
      </c>
      <c r="H787" s="136">
        <v>0</v>
      </c>
      <c r="I787" s="136">
        <v>0</v>
      </c>
      <c r="J787" s="136">
        <v>0</v>
      </c>
      <c r="K787" s="136">
        <v>0</v>
      </c>
      <c r="L787" s="136">
        <v>0</v>
      </c>
      <c r="M787" s="136">
        <v>0</v>
      </c>
      <c r="N787" s="136">
        <v>0</v>
      </c>
      <c r="O787" s="136">
        <v>0</v>
      </c>
      <c r="P787" s="136">
        <v>0</v>
      </c>
      <c r="Q787" s="136">
        <v>0</v>
      </c>
    </row>
    <row r="788" spans="1:17" x14ac:dyDescent="0.25">
      <c r="A788" s="134" t="s">
        <v>3915</v>
      </c>
      <c r="B788" s="134" t="s">
        <v>4048</v>
      </c>
      <c r="C788" s="134" t="s">
        <v>1662</v>
      </c>
      <c r="D788" s="136">
        <v>5413</v>
      </c>
      <c r="E788" s="136">
        <v>5413</v>
      </c>
      <c r="F788" s="136">
        <v>5413</v>
      </c>
      <c r="G788" s="136">
        <v>5413</v>
      </c>
      <c r="H788" s="136">
        <v>5413</v>
      </c>
      <c r="I788" s="136">
        <v>5413</v>
      </c>
      <c r="J788" s="136">
        <v>5413</v>
      </c>
      <c r="K788" s="136">
        <v>5413</v>
      </c>
      <c r="L788" s="136">
        <v>5413</v>
      </c>
      <c r="M788" s="136">
        <v>5413</v>
      </c>
      <c r="N788" s="136">
        <v>5413</v>
      </c>
      <c r="O788" s="136">
        <v>5413</v>
      </c>
      <c r="P788" s="136">
        <v>5413</v>
      </c>
      <c r="Q788" s="136">
        <v>5413075</v>
      </c>
    </row>
    <row r="789" spans="1:17" x14ac:dyDescent="0.25">
      <c r="A789" s="134" t="s">
        <v>3915</v>
      </c>
      <c r="B789" s="134" t="s">
        <v>4049</v>
      </c>
      <c r="C789" s="134" t="s">
        <v>1662</v>
      </c>
      <c r="D789" s="136">
        <v>0</v>
      </c>
      <c r="E789" s="136">
        <v>0</v>
      </c>
      <c r="F789" s="136">
        <v>0</v>
      </c>
      <c r="G789" s="136">
        <v>0</v>
      </c>
      <c r="H789" s="136">
        <v>0</v>
      </c>
      <c r="I789" s="136">
        <v>0</v>
      </c>
      <c r="J789" s="136">
        <v>0</v>
      </c>
      <c r="K789" s="136">
        <v>0</v>
      </c>
      <c r="L789" s="136">
        <v>0</v>
      </c>
      <c r="M789" s="136">
        <v>0</v>
      </c>
      <c r="N789" s="136">
        <v>0</v>
      </c>
      <c r="O789" s="136">
        <v>0</v>
      </c>
      <c r="P789" s="136">
        <v>0</v>
      </c>
      <c r="Q789" s="136">
        <v>0</v>
      </c>
    </row>
    <row r="790" spans="1:17" x14ac:dyDescent="0.25">
      <c r="A790" s="134" t="s">
        <v>3915</v>
      </c>
      <c r="B790" s="134" t="s">
        <v>4050</v>
      </c>
      <c r="C790" s="134" t="s">
        <v>1662</v>
      </c>
      <c r="D790" s="136">
        <v>5619</v>
      </c>
      <c r="E790" s="136">
        <v>5619</v>
      </c>
      <c r="F790" s="136">
        <v>5619</v>
      </c>
      <c r="G790" s="136">
        <v>5619</v>
      </c>
      <c r="H790" s="136">
        <v>5619</v>
      </c>
      <c r="I790" s="136">
        <v>5619</v>
      </c>
      <c r="J790" s="136">
        <v>5619</v>
      </c>
      <c r="K790" s="136">
        <v>5619</v>
      </c>
      <c r="L790" s="136">
        <v>5619</v>
      </c>
      <c r="M790" s="136">
        <v>5619</v>
      </c>
      <c r="N790" s="136">
        <v>5619</v>
      </c>
      <c r="O790" s="136">
        <v>5619</v>
      </c>
      <c r="P790" s="136">
        <v>5619</v>
      </c>
      <c r="Q790" s="136">
        <v>5618562</v>
      </c>
    </row>
    <row r="791" spans="1:17" x14ac:dyDescent="0.25">
      <c r="A791" s="134" t="s">
        <v>3915</v>
      </c>
      <c r="B791" s="134" t="s">
        <v>4051</v>
      </c>
      <c r="C791" s="134" t="s">
        <v>1662</v>
      </c>
      <c r="D791" s="136">
        <v>0</v>
      </c>
      <c r="E791" s="136">
        <v>0</v>
      </c>
      <c r="F791" s="136">
        <v>0</v>
      </c>
      <c r="G791" s="136">
        <v>0</v>
      </c>
      <c r="H791" s="136">
        <v>0</v>
      </c>
      <c r="I791" s="136">
        <v>0</v>
      </c>
      <c r="J791" s="136">
        <v>0</v>
      </c>
      <c r="K791" s="136">
        <v>0</v>
      </c>
      <c r="L791" s="136">
        <v>0</v>
      </c>
      <c r="M791" s="136">
        <v>0</v>
      </c>
      <c r="N791" s="136">
        <v>0</v>
      </c>
      <c r="O791" s="136">
        <v>0</v>
      </c>
      <c r="P791" s="136">
        <v>0</v>
      </c>
      <c r="Q791" s="136">
        <v>0</v>
      </c>
    </row>
    <row r="792" spans="1:17" x14ac:dyDescent="0.25">
      <c r="A792" s="134" t="s">
        <v>3915</v>
      </c>
      <c r="B792" s="134" t="s">
        <v>4052</v>
      </c>
      <c r="C792" s="134" t="s">
        <v>1662</v>
      </c>
      <c r="D792" s="136">
        <v>5035</v>
      </c>
      <c r="E792" s="136">
        <v>5035</v>
      </c>
      <c r="F792" s="136">
        <v>5035</v>
      </c>
      <c r="G792" s="136">
        <v>5035</v>
      </c>
      <c r="H792" s="136">
        <v>5035</v>
      </c>
      <c r="I792" s="136">
        <v>5035</v>
      </c>
      <c r="J792" s="136">
        <v>5035</v>
      </c>
      <c r="K792" s="136">
        <v>5035</v>
      </c>
      <c r="L792" s="136">
        <v>5035</v>
      </c>
      <c r="M792" s="136">
        <v>5035</v>
      </c>
      <c r="N792" s="136">
        <v>5035</v>
      </c>
      <c r="O792" s="136">
        <v>5035</v>
      </c>
      <c r="P792" s="136">
        <v>5035</v>
      </c>
      <c r="Q792" s="136">
        <v>5035075</v>
      </c>
    </row>
    <row r="793" spans="1:17" x14ac:dyDescent="0.25">
      <c r="A793" s="134" t="s">
        <v>3915</v>
      </c>
      <c r="B793" s="134" t="s">
        <v>4053</v>
      </c>
      <c r="C793" s="134" t="s">
        <v>1662</v>
      </c>
      <c r="D793" s="136">
        <v>0</v>
      </c>
      <c r="E793" s="136">
        <v>0</v>
      </c>
      <c r="F793" s="136">
        <v>0</v>
      </c>
      <c r="G793" s="136">
        <v>0</v>
      </c>
      <c r="H793" s="136">
        <v>0</v>
      </c>
      <c r="I793" s="136">
        <v>0</v>
      </c>
      <c r="J793" s="136">
        <v>0</v>
      </c>
      <c r="K793" s="136">
        <v>0</v>
      </c>
      <c r="L793" s="136">
        <v>0</v>
      </c>
      <c r="M793" s="136">
        <v>0</v>
      </c>
      <c r="N793" s="136">
        <v>0</v>
      </c>
      <c r="O793" s="136">
        <v>0</v>
      </c>
      <c r="P793" s="136">
        <v>0</v>
      </c>
      <c r="Q793" s="136">
        <v>0</v>
      </c>
    </row>
    <row r="794" spans="1:17" x14ac:dyDescent="0.25">
      <c r="A794" s="134" t="s">
        <v>3915</v>
      </c>
      <c r="B794" s="134" t="s">
        <v>4054</v>
      </c>
      <c r="C794" s="134" t="s">
        <v>1662</v>
      </c>
      <c r="D794" s="136">
        <v>3189</v>
      </c>
      <c r="E794" s="136">
        <v>3189</v>
      </c>
      <c r="F794" s="136">
        <v>3189</v>
      </c>
      <c r="G794" s="136">
        <v>3189</v>
      </c>
      <c r="H794" s="136">
        <v>3189</v>
      </c>
      <c r="I794" s="136">
        <v>3189</v>
      </c>
      <c r="J794" s="136">
        <v>3189</v>
      </c>
      <c r="K794" s="136">
        <v>3189</v>
      </c>
      <c r="L794" s="136">
        <v>3189</v>
      </c>
      <c r="M794" s="136">
        <v>3189</v>
      </c>
      <c r="N794" s="136">
        <v>3189</v>
      </c>
      <c r="O794" s="136">
        <v>3189</v>
      </c>
      <c r="P794" s="136">
        <v>3189</v>
      </c>
      <c r="Q794" s="136">
        <v>3188706</v>
      </c>
    </row>
    <row r="795" spans="1:17" x14ac:dyDescent="0.25">
      <c r="A795" s="134" t="s">
        <v>3915</v>
      </c>
      <c r="B795" s="134" t="s">
        <v>4055</v>
      </c>
      <c r="C795" s="134" t="s">
        <v>1662</v>
      </c>
      <c r="D795" s="136">
        <v>0</v>
      </c>
      <c r="E795" s="136">
        <v>0</v>
      </c>
      <c r="F795" s="136">
        <v>0</v>
      </c>
      <c r="G795" s="136">
        <v>0</v>
      </c>
      <c r="H795" s="136">
        <v>0</v>
      </c>
      <c r="I795" s="136">
        <v>0</v>
      </c>
      <c r="J795" s="136">
        <v>0</v>
      </c>
      <c r="K795" s="136">
        <v>0</v>
      </c>
      <c r="L795" s="136">
        <v>0</v>
      </c>
      <c r="M795" s="136">
        <v>0</v>
      </c>
      <c r="N795" s="136">
        <v>0</v>
      </c>
      <c r="O795" s="136">
        <v>0</v>
      </c>
      <c r="P795" s="136">
        <v>0</v>
      </c>
      <c r="Q795" s="136">
        <v>0</v>
      </c>
    </row>
    <row r="796" spans="1:17" x14ac:dyDescent="0.25">
      <c r="A796" s="134" t="s">
        <v>3915</v>
      </c>
      <c r="B796" s="134" t="s">
        <v>4056</v>
      </c>
      <c r="C796" s="134" t="s">
        <v>1662</v>
      </c>
      <c r="D796" s="136">
        <v>3718</v>
      </c>
      <c r="E796" s="136">
        <v>3718</v>
      </c>
      <c r="F796" s="136">
        <v>3718</v>
      </c>
      <c r="G796" s="136">
        <v>3718</v>
      </c>
      <c r="H796" s="136">
        <v>3718</v>
      </c>
      <c r="I796" s="136">
        <v>3718</v>
      </c>
      <c r="J796" s="136">
        <v>3774</v>
      </c>
      <c r="K796" s="136">
        <v>3774</v>
      </c>
      <c r="L796" s="136">
        <v>3774</v>
      </c>
      <c r="M796" s="136">
        <v>3774</v>
      </c>
      <c r="N796" s="136">
        <v>3774</v>
      </c>
      <c r="O796" s="136">
        <v>3774</v>
      </c>
      <c r="P796" s="136">
        <v>3774</v>
      </c>
      <c r="Q796" s="136">
        <v>3748440</v>
      </c>
    </row>
    <row r="797" spans="1:17" x14ac:dyDescent="0.25">
      <c r="A797" s="134" t="s">
        <v>3915</v>
      </c>
      <c r="B797" s="134" t="s">
        <v>4057</v>
      </c>
      <c r="C797" s="134" t="s">
        <v>1662</v>
      </c>
      <c r="D797" s="136">
        <v>0</v>
      </c>
      <c r="E797" s="136">
        <v>0</v>
      </c>
      <c r="F797" s="136">
        <v>0</v>
      </c>
      <c r="G797" s="136">
        <v>0</v>
      </c>
      <c r="H797" s="136">
        <v>0</v>
      </c>
      <c r="I797" s="136">
        <v>0</v>
      </c>
      <c r="J797" s="136">
        <v>0</v>
      </c>
      <c r="K797" s="136">
        <v>0</v>
      </c>
      <c r="L797" s="136">
        <v>0</v>
      </c>
      <c r="M797" s="136">
        <v>0</v>
      </c>
      <c r="N797" s="136">
        <v>0</v>
      </c>
      <c r="O797" s="136">
        <v>0</v>
      </c>
      <c r="P797" s="136">
        <v>0</v>
      </c>
      <c r="Q797" s="136">
        <v>0</v>
      </c>
    </row>
    <row r="798" spans="1:17" x14ac:dyDescent="0.25">
      <c r="A798" s="134" t="s">
        <v>3915</v>
      </c>
      <c r="B798" s="134" t="s">
        <v>4058</v>
      </c>
      <c r="C798" s="134" t="s">
        <v>1662</v>
      </c>
      <c r="D798" s="136">
        <v>1732</v>
      </c>
      <c r="E798" s="136">
        <v>1732</v>
      </c>
      <c r="F798" s="136">
        <v>1732</v>
      </c>
      <c r="G798" s="136">
        <v>1732</v>
      </c>
      <c r="H798" s="136">
        <v>1732</v>
      </c>
      <c r="I798" s="136">
        <v>1732</v>
      </c>
      <c r="J798" s="136">
        <v>1732</v>
      </c>
      <c r="K798" s="136">
        <v>1732</v>
      </c>
      <c r="L798" s="136">
        <v>1732</v>
      </c>
      <c r="M798" s="136">
        <v>1732</v>
      </c>
      <c r="N798" s="136">
        <v>1732</v>
      </c>
      <c r="O798" s="136">
        <v>1732</v>
      </c>
      <c r="P798" s="136">
        <v>1732</v>
      </c>
      <c r="Q798" s="136">
        <v>1732090</v>
      </c>
    </row>
    <row r="799" spans="1:17" x14ac:dyDescent="0.25">
      <c r="A799" s="134" t="s">
        <v>3915</v>
      </c>
      <c r="B799" s="134" t="s">
        <v>4059</v>
      </c>
      <c r="C799" s="134" t="s">
        <v>1662</v>
      </c>
      <c r="D799" s="136">
        <v>0</v>
      </c>
      <c r="E799" s="136">
        <v>0</v>
      </c>
      <c r="F799" s="136">
        <v>0</v>
      </c>
      <c r="G799" s="136">
        <v>0</v>
      </c>
      <c r="H799" s="136">
        <v>0</v>
      </c>
      <c r="I799" s="136">
        <v>0</v>
      </c>
      <c r="J799" s="136">
        <v>0</v>
      </c>
      <c r="K799" s="136">
        <v>0</v>
      </c>
      <c r="L799" s="136">
        <v>0</v>
      </c>
      <c r="M799" s="136">
        <v>0</v>
      </c>
      <c r="N799" s="136">
        <v>0</v>
      </c>
      <c r="O799" s="136">
        <v>0</v>
      </c>
      <c r="P799" s="136">
        <v>0</v>
      </c>
      <c r="Q799" s="136">
        <v>0</v>
      </c>
    </row>
    <row r="800" spans="1:17" x14ac:dyDescent="0.25">
      <c r="A800" s="134" t="s">
        <v>3915</v>
      </c>
      <c r="B800" s="134" t="s">
        <v>4060</v>
      </c>
      <c r="C800" s="134" t="s">
        <v>1662</v>
      </c>
      <c r="D800" s="136">
        <v>411</v>
      </c>
      <c r="E800" s="136">
        <v>411</v>
      </c>
      <c r="F800" s="136">
        <v>411</v>
      </c>
      <c r="G800" s="136">
        <v>411</v>
      </c>
      <c r="H800" s="136">
        <v>411</v>
      </c>
      <c r="I800" s="136">
        <v>411</v>
      </c>
      <c r="J800" s="136">
        <v>411</v>
      </c>
      <c r="K800" s="136">
        <v>411</v>
      </c>
      <c r="L800" s="136">
        <v>411</v>
      </c>
      <c r="M800" s="136">
        <v>411</v>
      </c>
      <c r="N800" s="136">
        <v>411</v>
      </c>
      <c r="O800" s="136">
        <v>411</v>
      </c>
      <c r="P800" s="136">
        <v>411</v>
      </c>
      <c r="Q800" s="136">
        <v>411060</v>
      </c>
    </row>
    <row r="801" spans="1:17" x14ac:dyDescent="0.25">
      <c r="A801" s="134" t="s">
        <v>3915</v>
      </c>
      <c r="B801" s="134" t="s">
        <v>4061</v>
      </c>
      <c r="C801" s="134" t="s">
        <v>1662</v>
      </c>
      <c r="D801" s="136">
        <v>0</v>
      </c>
      <c r="E801" s="136">
        <v>0</v>
      </c>
      <c r="F801" s="136">
        <v>0</v>
      </c>
      <c r="G801" s="136">
        <v>0</v>
      </c>
      <c r="H801" s="136">
        <v>0</v>
      </c>
      <c r="I801" s="136">
        <v>0</v>
      </c>
      <c r="J801" s="136">
        <v>0</v>
      </c>
      <c r="K801" s="136">
        <v>0</v>
      </c>
      <c r="L801" s="136">
        <v>0</v>
      </c>
      <c r="M801" s="136">
        <v>0</v>
      </c>
      <c r="N801" s="136">
        <v>0</v>
      </c>
      <c r="O801" s="136">
        <v>0</v>
      </c>
      <c r="P801" s="136">
        <v>0</v>
      </c>
      <c r="Q801" s="136">
        <v>0</v>
      </c>
    </row>
    <row r="802" spans="1:17" x14ac:dyDescent="0.25">
      <c r="A802" s="134" t="s">
        <v>3915</v>
      </c>
      <c r="B802" s="134" t="s">
        <v>4062</v>
      </c>
      <c r="C802" s="134" t="s">
        <v>1662</v>
      </c>
      <c r="D802" s="136">
        <v>0</v>
      </c>
      <c r="E802" s="136">
        <v>0</v>
      </c>
      <c r="F802" s="136">
        <v>0</v>
      </c>
      <c r="G802" s="136">
        <v>0</v>
      </c>
      <c r="H802" s="136">
        <v>0</v>
      </c>
      <c r="I802" s="136">
        <v>0</v>
      </c>
      <c r="J802" s="136">
        <v>0</v>
      </c>
      <c r="K802" s="136">
        <v>0</v>
      </c>
      <c r="L802" s="136">
        <v>0</v>
      </c>
      <c r="M802" s="136">
        <v>0</v>
      </c>
      <c r="N802" s="136">
        <v>0</v>
      </c>
      <c r="O802" s="136">
        <v>0</v>
      </c>
      <c r="P802" s="136">
        <v>0</v>
      </c>
      <c r="Q802" s="136">
        <v>0</v>
      </c>
    </row>
    <row r="803" spans="1:17" x14ac:dyDescent="0.25">
      <c r="A803" s="134" t="s">
        <v>3915</v>
      </c>
      <c r="B803" s="134" t="s">
        <v>4063</v>
      </c>
      <c r="C803" s="134" t="s">
        <v>1662</v>
      </c>
      <c r="D803" s="136">
        <v>8796</v>
      </c>
      <c r="E803" s="136">
        <v>8796</v>
      </c>
      <c r="F803" s="136">
        <v>8796</v>
      </c>
      <c r="G803" s="136">
        <v>8796</v>
      </c>
      <c r="H803" s="136">
        <v>8796</v>
      </c>
      <c r="I803" s="136">
        <v>8796</v>
      </c>
      <c r="J803" s="136">
        <v>8796</v>
      </c>
      <c r="K803" s="136">
        <v>8796</v>
      </c>
      <c r="L803" s="136">
        <v>8796</v>
      </c>
      <c r="M803" s="136">
        <v>8796</v>
      </c>
      <c r="N803" s="136">
        <v>8796</v>
      </c>
      <c r="O803" s="136">
        <v>8796</v>
      </c>
      <c r="P803" s="136">
        <v>8796</v>
      </c>
      <c r="Q803" s="136">
        <v>8795959</v>
      </c>
    </row>
    <row r="804" spans="1:17" x14ac:dyDescent="0.25">
      <c r="A804" s="134" t="s">
        <v>3915</v>
      </c>
      <c r="B804" s="134" t="s">
        <v>4064</v>
      </c>
      <c r="C804" s="134" t="s">
        <v>1662</v>
      </c>
      <c r="D804" s="136">
        <v>0</v>
      </c>
      <c r="E804" s="136">
        <v>0</v>
      </c>
      <c r="F804" s="136">
        <v>0</v>
      </c>
      <c r="G804" s="136">
        <v>0</v>
      </c>
      <c r="H804" s="136">
        <v>0</v>
      </c>
      <c r="I804" s="136">
        <v>0</v>
      </c>
      <c r="J804" s="136">
        <v>0</v>
      </c>
      <c r="K804" s="136">
        <v>0</v>
      </c>
      <c r="L804" s="136">
        <v>0</v>
      </c>
      <c r="M804" s="136">
        <v>0</v>
      </c>
      <c r="N804" s="136">
        <v>0</v>
      </c>
      <c r="O804" s="136">
        <v>0</v>
      </c>
      <c r="P804" s="136">
        <v>0</v>
      </c>
      <c r="Q804" s="136">
        <v>0</v>
      </c>
    </row>
    <row r="805" spans="1:17" x14ac:dyDescent="0.25">
      <c r="A805" s="134" t="s">
        <v>3915</v>
      </c>
      <c r="B805" s="134" t="s">
        <v>4065</v>
      </c>
      <c r="C805" s="134" t="s">
        <v>1662</v>
      </c>
      <c r="D805" s="136">
        <v>9150</v>
      </c>
      <c r="E805" s="136">
        <v>9150</v>
      </c>
      <c r="F805" s="136">
        <v>9150</v>
      </c>
      <c r="G805" s="136">
        <v>9150</v>
      </c>
      <c r="H805" s="136">
        <v>9150</v>
      </c>
      <c r="I805" s="136">
        <v>9150</v>
      </c>
      <c r="J805" s="136">
        <v>9356</v>
      </c>
      <c r="K805" s="136">
        <v>9356</v>
      </c>
      <c r="L805" s="136">
        <v>9357</v>
      </c>
      <c r="M805" s="136">
        <v>9357</v>
      </c>
      <c r="N805" s="136">
        <v>9357</v>
      </c>
      <c r="O805" s="136">
        <v>9357</v>
      </c>
      <c r="P805" s="136">
        <v>9357</v>
      </c>
      <c r="Q805" s="136">
        <v>9261638</v>
      </c>
    </row>
    <row r="806" spans="1:17" x14ac:dyDescent="0.25">
      <c r="A806" s="134" t="s">
        <v>3915</v>
      </c>
      <c r="B806" s="134" t="s">
        <v>4066</v>
      </c>
      <c r="C806" s="134" t="s">
        <v>1662</v>
      </c>
      <c r="D806" s="136">
        <v>0</v>
      </c>
      <c r="E806" s="136">
        <v>0</v>
      </c>
      <c r="F806" s="136">
        <v>0</v>
      </c>
      <c r="G806" s="136">
        <v>0</v>
      </c>
      <c r="H806" s="136">
        <v>0</v>
      </c>
      <c r="I806" s="136">
        <v>0</v>
      </c>
      <c r="J806" s="136">
        <v>0</v>
      </c>
      <c r="K806" s="136">
        <v>0</v>
      </c>
      <c r="L806" s="136">
        <v>0</v>
      </c>
      <c r="M806" s="136">
        <v>0</v>
      </c>
      <c r="N806" s="136">
        <v>0</v>
      </c>
      <c r="O806" s="136">
        <v>0</v>
      </c>
      <c r="P806" s="136">
        <v>0</v>
      </c>
      <c r="Q806" s="136">
        <v>423</v>
      </c>
    </row>
    <row r="807" spans="1:17" x14ac:dyDescent="0.25">
      <c r="A807" s="134" t="s">
        <v>3915</v>
      </c>
      <c r="B807" s="134" t="s">
        <v>4067</v>
      </c>
      <c r="C807" s="134" t="s">
        <v>1662</v>
      </c>
      <c r="D807" s="136">
        <v>0</v>
      </c>
      <c r="E807" s="136">
        <v>0</v>
      </c>
      <c r="F807" s="136">
        <v>0</v>
      </c>
      <c r="G807" s="136">
        <v>0</v>
      </c>
      <c r="H807" s="136">
        <v>0</v>
      </c>
      <c r="I807" s="136">
        <v>0</v>
      </c>
      <c r="J807" s="136">
        <v>0</v>
      </c>
      <c r="K807" s="136">
        <v>0</v>
      </c>
      <c r="L807" s="136">
        <v>0</v>
      </c>
      <c r="M807" s="136">
        <v>0</v>
      </c>
      <c r="N807" s="136">
        <v>0</v>
      </c>
      <c r="O807" s="136">
        <v>0</v>
      </c>
      <c r="P807" s="136">
        <v>0</v>
      </c>
      <c r="Q807" s="136">
        <v>0</v>
      </c>
    </row>
    <row r="808" spans="1:17" x14ac:dyDescent="0.25">
      <c r="A808" s="134" t="s">
        <v>3915</v>
      </c>
      <c r="B808" s="134" t="s">
        <v>4068</v>
      </c>
      <c r="C808" s="134" t="s">
        <v>1662</v>
      </c>
      <c r="D808" s="136">
        <v>2700</v>
      </c>
      <c r="E808" s="136">
        <v>2700</v>
      </c>
      <c r="F808" s="136">
        <v>2700</v>
      </c>
      <c r="G808" s="136">
        <v>2700</v>
      </c>
      <c r="H808" s="136">
        <v>2700</v>
      </c>
      <c r="I808" s="136">
        <v>2700</v>
      </c>
      <c r="J808" s="136">
        <v>2700</v>
      </c>
      <c r="K808" s="136">
        <v>2700</v>
      </c>
      <c r="L808" s="136">
        <v>2700</v>
      </c>
      <c r="M808" s="136">
        <v>2700</v>
      </c>
      <c r="N808" s="136">
        <v>2700</v>
      </c>
      <c r="O808" s="136">
        <v>2700</v>
      </c>
      <c r="P808" s="136">
        <v>2700</v>
      </c>
      <c r="Q808" s="136">
        <v>2700205</v>
      </c>
    </row>
    <row r="809" spans="1:17" x14ac:dyDescent="0.25">
      <c r="A809" s="134" t="s">
        <v>3915</v>
      </c>
      <c r="B809" s="134" t="s">
        <v>4069</v>
      </c>
      <c r="C809" s="134" t="s">
        <v>1662</v>
      </c>
      <c r="D809" s="136">
        <v>0</v>
      </c>
      <c r="E809" s="136">
        <v>0</v>
      </c>
      <c r="F809" s="136">
        <v>0</v>
      </c>
      <c r="G809" s="136">
        <v>0</v>
      </c>
      <c r="H809" s="136">
        <v>0</v>
      </c>
      <c r="I809" s="136">
        <v>0</v>
      </c>
      <c r="J809" s="136">
        <v>0</v>
      </c>
      <c r="K809" s="136">
        <v>0</v>
      </c>
      <c r="L809" s="136">
        <v>0</v>
      </c>
      <c r="M809" s="136">
        <v>0</v>
      </c>
      <c r="N809" s="136">
        <v>0</v>
      </c>
      <c r="O809" s="136">
        <v>0</v>
      </c>
      <c r="P809" s="136">
        <v>0</v>
      </c>
      <c r="Q809" s="136">
        <v>0</v>
      </c>
    </row>
    <row r="810" spans="1:17" x14ac:dyDescent="0.25">
      <c r="A810" s="134" t="s">
        <v>3915</v>
      </c>
      <c r="B810" s="134" t="s">
        <v>4070</v>
      </c>
      <c r="C810" s="134" t="s">
        <v>1662</v>
      </c>
      <c r="D810" s="136">
        <v>23954</v>
      </c>
      <c r="E810" s="136">
        <v>23954</v>
      </c>
      <c r="F810" s="136">
        <v>23954</v>
      </c>
      <c r="G810" s="136">
        <v>23954</v>
      </c>
      <c r="H810" s="136">
        <v>23954</v>
      </c>
      <c r="I810" s="136">
        <v>23954</v>
      </c>
      <c r="J810" s="136">
        <v>24159</v>
      </c>
      <c r="K810" s="136">
        <v>24159</v>
      </c>
      <c r="L810" s="136">
        <v>24160</v>
      </c>
      <c r="M810" s="136">
        <v>24160</v>
      </c>
      <c r="N810" s="136">
        <v>24160</v>
      </c>
      <c r="O810" s="136">
        <v>24160</v>
      </c>
      <c r="P810" s="136">
        <v>24160</v>
      </c>
      <c r="Q810" s="136">
        <v>24065540</v>
      </c>
    </row>
    <row r="811" spans="1:17" x14ac:dyDescent="0.25">
      <c r="A811" s="134" t="s">
        <v>3915</v>
      </c>
      <c r="B811" s="134" t="s">
        <v>4071</v>
      </c>
      <c r="C811" s="134" t="s">
        <v>1662</v>
      </c>
      <c r="D811" s="136">
        <v>0</v>
      </c>
      <c r="E811" s="136">
        <v>0</v>
      </c>
      <c r="F811" s="136">
        <v>0</v>
      </c>
      <c r="G811" s="136">
        <v>0</v>
      </c>
      <c r="H811" s="136">
        <v>0</v>
      </c>
      <c r="I811" s="136">
        <v>0</v>
      </c>
      <c r="J811" s="136">
        <v>0</v>
      </c>
      <c r="K811" s="136">
        <v>0</v>
      </c>
      <c r="L811" s="136">
        <v>0</v>
      </c>
      <c r="M811" s="136">
        <v>0</v>
      </c>
      <c r="N811" s="136">
        <v>0</v>
      </c>
      <c r="O811" s="136">
        <v>0</v>
      </c>
      <c r="P811" s="136">
        <v>0</v>
      </c>
      <c r="Q811" s="136">
        <v>0</v>
      </c>
    </row>
    <row r="812" spans="1:17" x14ac:dyDescent="0.25">
      <c r="A812" s="134" t="s">
        <v>3915</v>
      </c>
      <c r="B812" s="134" t="s">
        <v>4072</v>
      </c>
      <c r="C812" s="134" t="s">
        <v>1662</v>
      </c>
      <c r="D812" s="136">
        <v>1783</v>
      </c>
      <c r="E812" s="136">
        <v>1783</v>
      </c>
      <c r="F812" s="136">
        <v>1783</v>
      </c>
      <c r="G812" s="136">
        <v>1783</v>
      </c>
      <c r="H812" s="136">
        <v>1783</v>
      </c>
      <c r="I812" s="136">
        <v>1783</v>
      </c>
      <c r="J812" s="136">
        <v>1783</v>
      </c>
      <c r="K812" s="136">
        <v>1783</v>
      </c>
      <c r="L812" s="136">
        <v>1783</v>
      </c>
      <c r="M812" s="136">
        <v>1783</v>
      </c>
      <c r="N812" s="136">
        <v>1783</v>
      </c>
      <c r="O812" s="136">
        <v>1783</v>
      </c>
      <c r="P812" s="136">
        <v>1783</v>
      </c>
      <c r="Q812" s="136">
        <v>1782985</v>
      </c>
    </row>
    <row r="813" spans="1:17" x14ac:dyDescent="0.25">
      <c r="A813" s="134" t="s">
        <v>3915</v>
      </c>
      <c r="B813" s="134" t="s">
        <v>4073</v>
      </c>
      <c r="C813" s="134" t="s">
        <v>1662</v>
      </c>
      <c r="D813" s="136">
        <v>0</v>
      </c>
      <c r="E813" s="136">
        <v>0</v>
      </c>
      <c r="F813" s="136">
        <v>0</v>
      </c>
      <c r="G813" s="136">
        <v>0</v>
      </c>
      <c r="H813" s="136">
        <v>0</v>
      </c>
      <c r="I813" s="136">
        <v>0</v>
      </c>
      <c r="J813" s="136">
        <v>0</v>
      </c>
      <c r="K813" s="136">
        <v>0</v>
      </c>
      <c r="L813" s="136">
        <v>0</v>
      </c>
      <c r="M813" s="136">
        <v>0</v>
      </c>
      <c r="N813" s="136">
        <v>0</v>
      </c>
      <c r="O813" s="136">
        <v>0</v>
      </c>
      <c r="P813" s="136">
        <v>0</v>
      </c>
      <c r="Q813" s="136">
        <v>0</v>
      </c>
    </row>
    <row r="814" spans="1:17" x14ac:dyDescent="0.25">
      <c r="A814" s="134" t="s">
        <v>3915</v>
      </c>
      <c r="B814" s="134" t="s">
        <v>4074</v>
      </c>
      <c r="C814" s="134" t="s">
        <v>1662</v>
      </c>
      <c r="D814" s="136">
        <v>31</v>
      </c>
      <c r="E814" s="136">
        <v>31</v>
      </c>
      <c r="F814" s="136">
        <v>31</v>
      </c>
      <c r="G814" s="136">
        <v>31</v>
      </c>
      <c r="H814" s="136">
        <v>31</v>
      </c>
      <c r="I814" s="136">
        <v>31</v>
      </c>
      <c r="J814" s="136">
        <v>31</v>
      </c>
      <c r="K814" s="136">
        <v>31</v>
      </c>
      <c r="L814" s="136">
        <v>31</v>
      </c>
      <c r="M814" s="136">
        <v>31</v>
      </c>
      <c r="N814" s="136">
        <v>31</v>
      </c>
      <c r="O814" s="136">
        <v>31</v>
      </c>
      <c r="P814" s="136">
        <v>31</v>
      </c>
      <c r="Q814" s="136">
        <v>30560</v>
      </c>
    </row>
    <row r="815" spans="1:17" x14ac:dyDescent="0.25">
      <c r="A815" s="134" t="s">
        <v>3915</v>
      </c>
      <c r="B815" s="134" t="s">
        <v>4075</v>
      </c>
      <c r="C815" s="134" t="s">
        <v>1662</v>
      </c>
      <c r="D815" s="136">
        <v>0</v>
      </c>
      <c r="E815" s="136">
        <v>0</v>
      </c>
      <c r="F815" s="136">
        <v>0</v>
      </c>
      <c r="G815" s="136">
        <v>0</v>
      </c>
      <c r="H815" s="136">
        <v>0</v>
      </c>
      <c r="I815" s="136">
        <v>0</v>
      </c>
      <c r="J815" s="136">
        <v>0</v>
      </c>
      <c r="K815" s="136">
        <v>0</v>
      </c>
      <c r="L815" s="136">
        <v>0</v>
      </c>
      <c r="M815" s="136">
        <v>0</v>
      </c>
      <c r="N815" s="136">
        <v>0</v>
      </c>
      <c r="O815" s="136">
        <v>0</v>
      </c>
      <c r="P815" s="136">
        <v>0</v>
      </c>
      <c r="Q815" s="136">
        <v>0</v>
      </c>
    </row>
    <row r="816" spans="1:17" x14ac:dyDescent="0.25">
      <c r="A816" s="134" t="s">
        <v>3915</v>
      </c>
      <c r="B816" s="134" t="s">
        <v>4076</v>
      </c>
      <c r="C816" s="134" t="s">
        <v>1662</v>
      </c>
      <c r="D816" s="136">
        <v>180</v>
      </c>
      <c r="E816" s="136">
        <v>180</v>
      </c>
      <c r="F816" s="136">
        <v>180</v>
      </c>
      <c r="G816" s="136">
        <v>206</v>
      </c>
      <c r="H816" s="136">
        <v>206</v>
      </c>
      <c r="I816" s="136">
        <v>206</v>
      </c>
      <c r="J816" s="136">
        <v>206</v>
      </c>
      <c r="K816" s="136">
        <v>206</v>
      </c>
      <c r="L816" s="136">
        <v>206</v>
      </c>
      <c r="M816" s="136">
        <v>206</v>
      </c>
      <c r="N816" s="136">
        <v>206</v>
      </c>
      <c r="O816" s="136">
        <v>206</v>
      </c>
      <c r="P816" s="136">
        <v>206</v>
      </c>
      <c r="Q816" s="136">
        <v>200462</v>
      </c>
    </row>
    <row r="817" spans="1:17" x14ac:dyDescent="0.25">
      <c r="A817" s="134" t="s">
        <v>3915</v>
      </c>
      <c r="B817" s="134" t="s">
        <v>4077</v>
      </c>
      <c r="C817" s="134" t="s">
        <v>1662</v>
      </c>
      <c r="D817" s="136">
        <v>0</v>
      </c>
      <c r="E817" s="136">
        <v>0</v>
      </c>
      <c r="F817" s="136">
        <v>0</v>
      </c>
      <c r="G817" s="136">
        <v>0</v>
      </c>
      <c r="H817" s="136">
        <v>0</v>
      </c>
      <c r="I817" s="136">
        <v>0</v>
      </c>
      <c r="J817" s="136">
        <v>0</v>
      </c>
      <c r="K817" s="136">
        <v>0</v>
      </c>
      <c r="L817" s="136">
        <v>0</v>
      </c>
      <c r="M817" s="136">
        <v>0</v>
      </c>
      <c r="N817" s="136">
        <v>0</v>
      </c>
      <c r="O817" s="136">
        <v>0</v>
      </c>
      <c r="P817" s="136">
        <v>0</v>
      </c>
      <c r="Q817" s="136">
        <v>0</v>
      </c>
    </row>
    <row r="818" spans="1:17" x14ac:dyDescent="0.25">
      <c r="A818" s="134" t="s">
        <v>3915</v>
      </c>
      <c r="B818" s="134" t="s">
        <v>4078</v>
      </c>
      <c r="C818" s="134" t="s">
        <v>1662</v>
      </c>
      <c r="D818" s="136">
        <v>127</v>
      </c>
      <c r="E818" s="136">
        <v>127</v>
      </c>
      <c r="F818" s="136">
        <v>127</v>
      </c>
      <c r="G818" s="136">
        <v>127</v>
      </c>
      <c r="H818" s="136">
        <v>127</v>
      </c>
      <c r="I818" s="136">
        <v>127</v>
      </c>
      <c r="J818" s="136">
        <v>127</v>
      </c>
      <c r="K818" s="136">
        <v>127</v>
      </c>
      <c r="L818" s="136">
        <v>127</v>
      </c>
      <c r="M818" s="136">
        <v>127</v>
      </c>
      <c r="N818" s="136">
        <v>127</v>
      </c>
      <c r="O818" s="136">
        <v>127</v>
      </c>
      <c r="P818" s="136">
        <v>127</v>
      </c>
      <c r="Q818" s="136">
        <v>126549</v>
      </c>
    </row>
    <row r="819" spans="1:17" x14ac:dyDescent="0.25">
      <c r="A819" s="134" t="s">
        <v>3915</v>
      </c>
      <c r="B819" s="134" t="s">
        <v>4079</v>
      </c>
      <c r="C819" s="134" t="s">
        <v>1662</v>
      </c>
      <c r="D819" s="136">
        <v>0</v>
      </c>
      <c r="E819" s="136">
        <v>0</v>
      </c>
      <c r="F819" s="136">
        <v>0</v>
      </c>
      <c r="G819" s="136">
        <v>0</v>
      </c>
      <c r="H819" s="136">
        <v>0</v>
      </c>
      <c r="I819" s="136">
        <v>0</v>
      </c>
      <c r="J819" s="136">
        <v>0</v>
      </c>
      <c r="K819" s="136">
        <v>0</v>
      </c>
      <c r="L819" s="136">
        <v>0</v>
      </c>
      <c r="M819" s="136">
        <v>0</v>
      </c>
      <c r="N819" s="136">
        <v>0</v>
      </c>
      <c r="O819" s="136">
        <v>0</v>
      </c>
      <c r="P819" s="136">
        <v>0</v>
      </c>
      <c r="Q819" s="136">
        <v>0</v>
      </c>
    </row>
    <row r="820" spans="1:17" x14ac:dyDescent="0.25">
      <c r="A820" s="134" t="s">
        <v>3915</v>
      </c>
      <c r="B820" s="134" t="s">
        <v>4080</v>
      </c>
      <c r="C820" s="134" t="s">
        <v>1662</v>
      </c>
      <c r="D820" s="136">
        <v>4059</v>
      </c>
      <c r="E820" s="136">
        <v>4059</v>
      </c>
      <c r="F820" s="136">
        <v>4059</v>
      </c>
      <c r="G820" s="136">
        <v>4059</v>
      </c>
      <c r="H820" s="136">
        <v>4059</v>
      </c>
      <c r="I820" s="136">
        <v>4059</v>
      </c>
      <c r="J820" s="136">
        <v>4059</v>
      </c>
      <c r="K820" s="136">
        <v>4059</v>
      </c>
      <c r="L820" s="136">
        <v>4059</v>
      </c>
      <c r="M820" s="136">
        <v>4059</v>
      </c>
      <c r="N820" s="136">
        <v>4059</v>
      </c>
      <c r="O820" s="136">
        <v>4059</v>
      </c>
      <c r="P820" s="136">
        <v>4059</v>
      </c>
      <c r="Q820" s="136">
        <v>4058986</v>
      </c>
    </row>
    <row r="821" spans="1:17" x14ac:dyDescent="0.25">
      <c r="A821" s="134" t="s">
        <v>3915</v>
      </c>
      <c r="B821" s="134" t="s">
        <v>4081</v>
      </c>
      <c r="C821" s="134" t="s">
        <v>1662</v>
      </c>
      <c r="D821" s="136">
        <v>0</v>
      </c>
      <c r="E821" s="136">
        <v>0</v>
      </c>
      <c r="F821" s="136">
        <v>0</v>
      </c>
      <c r="G821" s="136">
        <v>0</v>
      </c>
      <c r="H821" s="136">
        <v>0</v>
      </c>
      <c r="I821" s="136">
        <v>0</v>
      </c>
      <c r="J821" s="136">
        <v>0</v>
      </c>
      <c r="K821" s="136">
        <v>0</v>
      </c>
      <c r="L821" s="136">
        <v>0</v>
      </c>
      <c r="M821" s="136">
        <v>0</v>
      </c>
      <c r="N821" s="136">
        <v>0</v>
      </c>
      <c r="O821" s="136">
        <v>0</v>
      </c>
      <c r="P821" s="136">
        <v>0</v>
      </c>
      <c r="Q821" s="136">
        <v>0</v>
      </c>
    </row>
    <row r="822" spans="1:17" x14ac:dyDescent="0.25">
      <c r="A822" s="134" t="s">
        <v>3915</v>
      </c>
      <c r="B822" s="134" t="s">
        <v>4082</v>
      </c>
      <c r="C822" s="134" t="s">
        <v>1662</v>
      </c>
      <c r="D822" s="136">
        <v>4730</v>
      </c>
      <c r="E822" s="136">
        <v>4730</v>
      </c>
      <c r="F822" s="136">
        <v>4730</v>
      </c>
      <c r="G822" s="136">
        <v>4730</v>
      </c>
      <c r="H822" s="136">
        <v>4730</v>
      </c>
      <c r="I822" s="136">
        <v>4730</v>
      </c>
      <c r="J822" s="136">
        <v>4730</v>
      </c>
      <c r="K822" s="136">
        <v>4730</v>
      </c>
      <c r="L822" s="136">
        <v>4730</v>
      </c>
      <c r="M822" s="136">
        <v>4730</v>
      </c>
      <c r="N822" s="136">
        <v>4730</v>
      </c>
      <c r="O822" s="136">
        <v>4730</v>
      </c>
      <c r="P822" s="136">
        <v>4730</v>
      </c>
      <c r="Q822" s="136">
        <v>4729803</v>
      </c>
    </row>
    <row r="823" spans="1:17" x14ac:dyDescent="0.25">
      <c r="A823" s="134" t="s">
        <v>3915</v>
      </c>
      <c r="B823" s="134" t="s">
        <v>4083</v>
      </c>
      <c r="C823" s="134" t="s">
        <v>1662</v>
      </c>
      <c r="D823" s="136">
        <v>0</v>
      </c>
      <c r="E823" s="136">
        <v>0</v>
      </c>
      <c r="F823" s="136">
        <v>0</v>
      </c>
      <c r="G823" s="136">
        <v>0</v>
      </c>
      <c r="H823" s="136">
        <v>0</v>
      </c>
      <c r="I823" s="136">
        <v>0</v>
      </c>
      <c r="J823" s="136">
        <v>0</v>
      </c>
      <c r="K823" s="136">
        <v>0</v>
      </c>
      <c r="L823" s="136">
        <v>0</v>
      </c>
      <c r="M823" s="136">
        <v>0</v>
      </c>
      <c r="N823" s="136">
        <v>0</v>
      </c>
      <c r="O823" s="136">
        <v>0</v>
      </c>
      <c r="P823" s="136">
        <v>0</v>
      </c>
      <c r="Q823" s="136">
        <v>0</v>
      </c>
    </row>
    <row r="824" spans="1:17" x14ac:dyDescent="0.25">
      <c r="A824" s="134" t="s">
        <v>3915</v>
      </c>
      <c r="B824" s="134" t="s">
        <v>4084</v>
      </c>
      <c r="C824" s="134" t="s">
        <v>1662</v>
      </c>
      <c r="D824" s="136">
        <v>0</v>
      </c>
      <c r="E824" s="136">
        <v>0</v>
      </c>
      <c r="F824" s="136">
        <v>0</v>
      </c>
      <c r="G824" s="136">
        <v>0</v>
      </c>
      <c r="H824" s="136">
        <v>0</v>
      </c>
      <c r="I824" s="136">
        <v>0</v>
      </c>
      <c r="J824" s="136">
        <v>0</v>
      </c>
      <c r="K824" s="136">
        <v>0</v>
      </c>
      <c r="L824" s="136">
        <v>0</v>
      </c>
      <c r="M824" s="136">
        <v>0</v>
      </c>
      <c r="N824" s="136">
        <v>0</v>
      </c>
      <c r="O824" s="136">
        <v>0</v>
      </c>
      <c r="P824" s="136">
        <v>0</v>
      </c>
      <c r="Q824" s="136">
        <v>0</v>
      </c>
    </row>
    <row r="825" spans="1:17" x14ac:dyDescent="0.25">
      <c r="A825" s="134" t="s">
        <v>3915</v>
      </c>
      <c r="B825" s="134" t="s">
        <v>4085</v>
      </c>
      <c r="C825" s="134" t="s">
        <v>1662</v>
      </c>
      <c r="D825" s="136">
        <v>0</v>
      </c>
      <c r="E825" s="136">
        <v>0</v>
      </c>
      <c r="F825" s="136">
        <v>0</v>
      </c>
      <c r="G825" s="136">
        <v>0</v>
      </c>
      <c r="H825" s="136">
        <v>0</v>
      </c>
      <c r="I825" s="136">
        <v>0</v>
      </c>
      <c r="J825" s="136">
        <v>0</v>
      </c>
      <c r="K825" s="136">
        <v>0</v>
      </c>
      <c r="L825" s="136">
        <v>0</v>
      </c>
      <c r="M825" s="136">
        <v>0</v>
      </c>
      <c r="N825" s="136">
        <v>0</v>
      </c>
      <c r="O825" s="136">
        <v>0</v>
      </c>
      <c r="P825" s="136">
        <v>0</v>
      </c>
      <c r="Q825" s="136">
        <v>0</v>
      </c>
    </row>
    <row r="826" spans="1:17" x14ac:dyDescent="0.25">
      <c r="A826" s="134" t="s">
        <v>3915</v>
      </c>
      <c r="B826" s="134" t="s">
        <v>4086</v>
      </c>
      <c r="C826" s="134" t="s">
        <v>1662</v>
      </c>
      <c r="D826" s="136">
        <v>209</v>
      </c>
      <c r="E826" s="136">
        <v>209</v>
      </c>
      <c r="F826" s="136">
        <v>209</v>
      </c>
      <c r="G826" s="136">
        <v>209</v>
      </c>
      <c r="H826" s="136">
        <v>209</v>
      </c>
      <c r="I826" s="136">
        <v>209</v>
      </c>
      <c r="J826" s="136">
        <v>209</v>
      </c>
      <c r="K826" s="136">
        <v>209</v>
      </c>
      <c r="L826" s="136">
        <v>209</v>
      </c>
      <c r="M826" s="136">
        <v>209</v>
      </c>
      <c r="N826" s="136">
        <v>209</v>
      </c>
      <c r="O826" s="136">
        <v>209</v>
      </c>
      <c r="P826" s="136">
        <v>209</v>
      </c>
      <c r="Q826" s="136">
        <v>208637</v>
      </c>
    </row>
    <row r="827" spans="1:17" x14ac:dyDescent="0.25">
      <c r="A827" s="134" t="s">
        <v>3915</v>
      </c>
      <c r="B827" s="134" t="s">
        <v>4087</v>
      </c>
      <c r="C827" s="134" t="s">
        <v>1662</v>
      </c>
      <c r="D827" s="136">
        <v>267</v>
      </c>
      <c r="E827" s="136">
        <v>267</v>
      </c>
      <c r="F827" s="136">
        <v>267</v>
      </c>
      <c r="G827" s="136">
        <v>267</v>
      </c>
      <c r="H827" s="136">
        <v>267</v>
      </c>
      <c r="I827" s="136">
        <v>267</v>
      </c>
      <c r="J827" s="136">
        <v>267</v>
      </c>
      <c r="K827" s="136">
        <v>267</v>
      </c>
      <c r="L827" s="136">
        <v>267</v>
      </c>
      <c r="M827" s="136">
        <v>267</v>
      </c>
      <c r="N827" s="136">
        <v>187</v>
      </c>
      <c r="O827" s="136">
        <v>187</v>
      </c>
      <c r="P827" s="136">
        <v>187</v>
      </c>
      <c r="Q827" s="136">
        <v>249918</v>
      </c>
    </row>
    <row r="828" spans="1:17" x14ac:dyDescent="0.25">
      <c r="A828" s="134" t="s">
        <v>3915</v>
      </c>
      <c r="B828" s="134" t="s">
        <v>4088</v>
      </c>
      <c r="C828" s="134" t="s">
        <v>1662</v>
      </c>
      <c r="D828" s="136">
        <v>26</v>
      </c>
      <c r="E828" s="136">
        <v>26</v>
      </c>
      <c r="F828" s="136">
        <v>26</v>
      </c>
      <c r="G828" s="136">
        <v>26</v>
      </c>
      <c r="H828" s="136">
        <v>26</v>
      </c>
      <c r="I828" s="136">
        <v>26</v>
      </c>
      <c r="J828" s="136">
        <v>26</v>
      </c>
      <c r="K828" s="136">
        <v>26</v>
      </c>
      <c r="L828" s="136">
        <v>26</v>
      </c>
      <c r="M828" s="136">
        <v>26</v>
      </c>
      <c r="N828" s="136">
        <v>26</v>
      </c>
      <c r="O828" s="136">
        <v>26</v>
      </c>
      <c r="P828" s="136">
        <v>26</v>
      </c>
      <c r="Q828" s="136">
        <v>25891</v>
      </c>
    </row>
    <row r="829" spans="1:17" x14ac:dyDescent="0.25">
      <c r="A829" s="134" t="s">
        <v>3915</v>
      </c>
      <c r="B829" s="134" t="s">
        <v>4089</v>
      </c>
      <c r="C829" s="134" t="s">
        <v>1662</v>
      </c>
      <c r="D829" s="136">
        <v>0</v>
      </c>
      <c r="E829" s="136">
        <v>0</v>
      </c>
      <c r="F829" s="136">
        <v>0</v>
      </c>
      <c r="G829" s="136">
        <v>0</v>
      </c>
      <c r="H829" s="136">
        <v>0</v>
      </c>
      <c r="I829" s="136">
        <v>0</v>
      </c>
      <c r="J829" s="136">
        <v>0</v>
      </c>
      <c r="K829" s="136">
        <v>0</v>
      </c>
      <c r="L829" s="136">
        <v>0</v>
      </c>
      <c r="M829" s="136">
        <v>0</v>
      </c>
      <c r="N829" s="136">
        <v>0</v>
      </c>
      <c r="O829" s="136">
        <v>0</v>
      </c>
      <c r="P829" s="136">
        <v>0</v>
      </c>
      <c r="Q829" s="136">
        <v>0</v>
      </c>
    </row>
    <row r="830" spans="1:17" x14ac:dyDescent="0.25">
      <c r="A830" s="134" t="s">
        <v>3915</v>
      </c>
      <c r="B830" s="134" t="s">
        <v>4090</v>
      </c>
      <c r="C830" s="134" t="s">
        <v>1662</v>
      </c>
      <c r="D830" s="136">
        <v>2835</v>
      </c>
      <c r="E830" s="136">
        <v>2835</v>
      </c>
      <c r="F830" s="136">
        <v>2835</v>
      </c>
      <c r="G830" s="136">
        <v>2835</v>
      </c>
      <c r="H830" s="136">
        <v>2835</v>
      </c>
      <c r="I830" s="136">
        <v>2835</v>
      </c>
      <c r="J830" s="136">
        <v>2835</v>
      </c>
      <c r="K830" s="136">
        <v>2835</v>
      </c>
      <c r="L830" s="136">
        <v>2835</v>
      </c>
      <c r="M830" s="136">
        <v>2835</v>
      </c>
      <c r="N830" s="136">
        <v>2835</v>
      </c>
      <c r="O830" s="136">
        <v>2835</v>
      </c>
      <c r="P830" s="136">
        <v>2835</v>
      </c>
      <c r="Q830" s="136">
        <v>2835144</v>
      </c>
    </row>
    <row r="831" spans="1:17" x14ac:dyDescent="0.25">
      <c r="A831" s="134" t="s">
        <v>3915</v>
      </c>
      <c r="B831" s="134" t="s">
        <v>4091</v>
      </c>
      <c r="C831" s="134" t="s">
        <v>1662</v>
      </c>
      <c r="D831" s="136">
        <v>0</v>
      </c>
      <c r="E831" s="136">
        <v>0</v>
      </c>
      <c r="F831" s="136">
        <v>0</v>
      </c>
      <c r="G831" s="136">
        <v>0</v>
      </c>
      <c r="H831" s="136">
        <v>0</v>
      </c>
      <c r="I831" s="136">
        <v>0</v>
      </c>
      <c r="J831" s="136">
        <v>0</v>
      </c>
      <c r="K831" s="136">
        <v>0</v>
      </c>
      <c r="L831" s="136">
        <v>0</v>
      </c>
      <c r="M831" s="136">
        <v>0</v>
      </c>
      <c r="N831" s="136">
        <v>0</v>
      </c>
      <c r="O831" s="136">
        <v>0</v>
      </c>
      <c r="P831" s="136">
        <v>0</v>
      </c>
      <c r="Q831" s="136">
        <v>0</v>
      </c>
    </row>
    <row r="832" spans="1:17" x14ac:dyDescent="0.25">
      <c r="A832" s="134" t="s">
        <v>3915</v>
      </c>
      <c r="B832" s="134" t="s">
        <v>4092</v>
      </c>
      <c r="C832" s="134" t="s">
        <v>1662</v>
      </c>
      <c r="D832" s="136">
        <v>3525</v>
      </c>
      <c r="E832" s="136">
        <v>3525</v>
      </c>
      <c r="F832" s="136">
        <v>3525</v>
      </c>
      <c r="G832" s="136">
        <v>3525</v>
      </c>
      <c r="H832" s="136">
        <v>3525</v>
      </c>
      <c r="I832" s="136">
        <v>3525</v>
      </c>
      <c r="J832" s="136">
        <v>3525</v>
      </c>
      <c r="K832" s="136">
        <v>3525</v>
      </c>
      <c r="L832" s="136">
        <v>3525</v>
      </c>
      <c r="M832" s="136">
        <v>3525</v>
      </c>
      <c r="N832" s="136">
        <v>3525</v>
      </c>
      <c r="O832" s="136">
        <v>3525</v>
      </c>
      <c r="P832" s="136">
        <v>3525</v>
      </c>
      <c r="Q832" s="136">
        <v>3525000</v>
      </c>
    </row>
    <row r="833" spans="1:17" x14ac:dyDescent="0.25">
      <c r="A833" s="134" t="s">
        <v>3915</v>
      </c>
      <c r="B833" s="134" t="s">
        <v>4093</v>
      </c>
      <c r="C833" s="134" t="s">
        <v>1662</v>
      </c>
      <c r="D833" s="136">
        <v>0</v>
      </c>
      <c r="E833" s="136">
        <v>0</v>
      </c>
      <c r="F833" s="136">
        <v>0</v>
      </c>
      <c r="G833" s="136">
        <v>0</v>
      </c>
      <c r="H833" s="136">
        <v>0</v>
      </c>
      <c r="I833" s="136">
        <v>0</v>
      </c>
      <c r="J833" s="136">
        <v>0</v>
      </c>
      <c r="K833" s="136">
        <v>0</v>
      </c>
      <c r="L833" s="136">
        <v>0</v>
      </c>
      <c r="M833" s="136">
        <v>0</v>
      </c>
      <c r="N833" s="136">
        <v>0</v>
      </c>
      <c r="O833" s="136">
        <v>0</v>
      </c>
      <c r="P833" s="136">
        <v>0</v>
      </c>
      <c r="Q833" s="136">
        <v>0</v>
      </c>
    </row>
    <row r="834" spans="1:17" x14ac:dyDescent="0.25">
      <c r="A834" s="134" t="s">
        <v>3915</v>
      </c>
      <c r="B834" s="134" t="s">
        <v>4094</v>
      </c>
      <c r="C834" s="134" t="s">
        <v>1662</v>
      </c>
      <c r="D834" s="136">
        <v>137</v>
      </c>
      <c r="E834" s="136">
        <v>137</v>
      </c>
      <c r="F834" s="136">
        <v>137</v>
      </c>
      <c r="G834" s="136">
        <v>137</v>
      </c>
      <c r="H834" s="136">
        <v>137</v>
      </c>
      <c r="I834" s="136">
        <v>137</v>
      </c>
      <c r="J834" s="136">
        <v>137</v>
      </c>
      <c r="K834" s="136">
        <v>137</v>
      </c>
      <c r="L834" s="136">
        <v>137</v>
      </c>
      <c r="M834" s="136">
        <v>137</v>
      </c>
      <c r="N834" s="136">
        <v>137</v>
      </c>
      <c r="O834" s="136">
        <v>137</v>
      </c>
      <c r="P834" s="136">
        <v>137</v>
      </c>
      <c r="Q834" s="136">
        <v>136831</v>
      </c>
    </row>
    <row r="835" spans="1:17" x14ac:dyDescent="0.25">
      <c r="A835" s="134" t="s">
        <v>3915</v>
      </c>
      <c r="B835" s="134" t="s">
        <v>4095</v>
      </c>
      <c r="C835" s="134" t="s">
        <v>1662</v>
      </c>
      <c r="D835" s="136">
        <v>0</v>
      </c>
      <c r="E835" s="136">
        <v>0</v>
      </c>
      <c r="F835" s="136">
        <v>0</v>
      </c>
      <c r="G835" s="136">
        <v>0</v>
      </c>
      <c r="H835" s="136">
        <v>0</v>
      </c>
      <c r="I835" s="136">
        <v>0</v>
      </c>
      <c r="J835" s="136">
        <v>0</v>
      </c>
      <c r="K835" s="136">
        <v>0</v>
      </c>
      <c r="L835" s="136">
        <v>0</v>
      </c>
      <c r="M835" s="136">
        <v>0</v>
      </c>
      <c r="N835" s="136">
        <v>0</v>
      </c>
      <c r="O835" s="136">
        <v>0</v>
      </c>
      <c r="P835" s="136">
        <v>0</v>
      </c>
      <c r="Q835" s="136">
        <v>0</v>
      </c>
    </row>
    <row r="836" spans="1:17" x14ac:dyDescent="0.25">
      <c r="A836" s="134" t="s">
        <v>3915</v>
      </c>
      <c r="B836" s="134" t="s">
        <v>4096</v>
      </c>
      <c r="C836" s="134" t="s">
        <v>1662</v>
      </c>
      <c r="D836" s="136">
        <v>13</v>
      </c>
      <c r="E836" s="136">
        <v>13</v>
      </c>
      <c r="F836" s="136">
        <v>13</v>
      </c>
      <c r="G836" s="136">
        <v>13</v>
      </c>
      <c r="H836" s="136">
        <v>13</v>
      </c>
      <c r="I836" s="136">
        <v>13</v>
      </c>
      <c r="J836" s="136">
        <v>13</v>
      </c>
      <c r="K836" s="136">
        <v>13</v>
      </c>
      <c r="L836" s="136">
        <v>13</v>
      </c>
      <c r="M836" s="136">
        <v>13</v>
      </c>
      <c r="N836" s="136">
        <v>13</v>
      </c>
      <c r="O836" s="136">
        <v>13</v>
      </c>
      <c r="P836" s="136">
        <v>13</v>
      </c>
      <c r="Q836" s="136">
        <v>13113</v>
      </c>
    </row>
    <row r="837" spans="1:17" x14ac:dyDescent="0.25">
      <c r="A837" s="134" t="s">
        <v>3915</v>
      </c>
      <c r="B837" s="134" t="s">
        <v>4097</v>
      </c>
      <c r="C837" s="134" t="s">
        <v>1662</v>
      </c>
      <c r="D837" s="136">
        <v>0</v>
      </c>
      <c r="E837" s="136">
        <v>0</v>
      </c>
      <c r="F837" s="136">
        <v>0</v>
      </c>
      <c r="G837" s="136">
        <v>0</v>
      </c>
      <c r="H837" s="136">
        <v>0</v>
      </c>
      <c r="I837" s="136">
        <v>0</v>
      </c>
      <c r="J837" s="136">
        <v>0</v>
      </c>
      <c r="K837" s="136">
        <v>0</v>
      </c>
      <c r="L837" s="136">
        <v>0</v>
      </c>
      <c r="M837" s="136">
        <v>0</v>
      </c>
      <c r="N837" s="136">
        <v>0</v>
      </c>
      <c r="O837" s="136">
        <v>0</v>
      </c>
      <c r="P837" s="136">
        <v>0</v>
      </c>
      <c r="Q837" s="136">
        <v>0</v>
      </c>
    </row>
    <row r="838" spans="1:17" x14ac:dyDescent="0.25">
      <c r="A838" s="134" t="s">
        <v>3915</v>
      </c>
      <c r="B838" s="134" t="s">
        <v>4098</v>
      </c>
      <c r="C838" s="134" t="s">
        <v>1662</v>
      </c>
      <c r="D838" s="136">
        <v>2706</v>
      </c>
      <c r="E838" s="136">
        <v>2706</v>
      </c>
      <c r="F838" s="136">
        <v>2706</v>
      </c>
      <c r="G838" s="136">
        <v>2706</v>
      </c>
      <c r="H838" s="136">
        <v>2706</v>
      </c>
      <c r="I838" s="136">
        <v>2706</v>
      </c>
      <c r="J838" s="136">
        <v>2706</v>
      </c>
      <c r="K838" s="136">
        <v>2706</v>
      </c>
      <c r="L838" s="136">
        <v>2706</v>
      </c>
      <c r="M838" s="136">
        <v>2706</v>
      </c>
      <c r="N838" s="136">
        <v>2706</v>
      </c>
      <c r="O838" s="136">
        <v>2706</v>
      </c>
      <c r="P838" s="136">
        <v>2706</v>
      </c>
      <c r="Q838" s="136">
        <v>2705503</v>
      </c>
    </row>
    <row r="839" spans="1:17" x14ac:dyDescent="0.25">
      <c r="A839" s="134" t="s">
        <v>3915</v>
      </c>
      <c r="B839" s="134" t="s">
        <v>4099</v>
      </c>
      <c r="C839" s="134" t="s">
        <v>1662</v>
      </c>
      <c r="D839" s="136">
        <v>0</v>
      </c>
      <c r="E839" s="136">
        <v>0</v>
      </c>
      <c r="F839" s="136">
        <v>0</v>
      </c>
      <c r="G839" s="136">
        <v>0</v>
      </c>
      <c r="H839" s="136">
        <v>0</v>
      </c>
      <c r="I839" s="136">
        <v>0</v>
      </c>
      <c r="J839" s="136">
        <v>0</v>
      </c>
      <c r="K839" s="136">
        <v>0</v>
      </c>
      <c r="L839" s="136">
        <v>0</v>
      </c>
      <c r="M839" s="136">
        <v>0</v>
      </c>
      <c r="N839" s="136">
        <v>0</v>
      </c>
      <c r="O839" s="136">
        <v>0</v>
      </c>
      <c r="P839" s="136">
        <v>0</v>
      </c>
      <c r="Q839" s="136">
        <v>0</v>
      </c>
    </row>
    <row r="840" spans="1:17" x14ac:dyDescent="0.25">
      <c r="A840" s="134" t="s">
        <v>3915</v>
      </c>
      <c r="B840" s="134" t="s">
        <v>4100</v>
      </c>
      <c r="C840" s="134" t="s">
        <v>1662</v>
      </c>
      <c r="D840" s="136">
        <v>2885</v>
      </c>
      <c r="E840" s="136">
        <v>2885</v>
      </c>
      <c r="F840" s="136">
        <v>2885</v>
      </c>
      <c r="G840" s="136">
        <v>2885</v>
      </c>
      <c r="H840" s="136">
        <v>2885</v>
      </c>
      <c r="I840" s="136">
        <v>2885</v>
      </c>
      <c r="J840" s="136">
        <v>2885</v>
      </c>
      <c r="K840" s="136">
        <v>2885</v>
      </c>
      <c r="L840" s="136">
        <v>2885</v>
      </c>
      <c r="M840" s="136">
        <v>2885</v>
      </c>
      <c r="N840" s="136">
        <v>2885</v>
      </c>
      <c r="O840" s="136">
        <v>2885</v>
      </c>
      <c r="P840" s="136">
        <v>2885</v>
      </c>
      <c r="Q840" s="136">
        <v>2885148</v>
      </c>
    </row>
    <row r="841" spans="1:17" x14ac:dyDescent="0.25">
      <c r="A841" s="134" t="s">
        <v>3915</v>
      </c>
      <c r="B841" s="134" t="s">
        <v>4101</v>
      </c>
      <c r="C841" s="134" t="s">
        <v>1662</v>
      </c>
      <c r="D841" s="136">
        <v>0</v>
      </c>
      <c r="E841" s="136">
        <v>0</v>
      </c>
      <c r="F841" s="136">
        <v>0</v>
      </c>
      <c r="G841" s="136">
        <v>0</v>
      </c>
      <c r="H841" s="136">
        <v>0</v>
      </c>
      <c r="I841" s="136">
        <v>0</v>
      </c>
      <c r="J841" s="136">
        <v>0</v>
      </c>
      <c r="K841" s="136">
        <v>0</v>
      </c>
      <c r="L841" s="136">
        <v>0</v>
      </c>
      <c r="M841" s="136">
        <v>0</v>
      </c>
      <c r="N841" s="136">
        <v>0</v>
      </c>
      <c r="O841" s="136">
        <v>0</v>
      </c>
      <c r="P841" s="136">
        <v>0</v>
      </c>
      <c r="Q841" s="136">
        <v>0</v>
      </c>
    </row>
    <row r="842" spans="1:17" x14ac:dyDescent="0.25">
      <c r="A842" s="134" t="s">
        <v>3915</v>
      </c>
      <c r="B842" s="134" t="s">
        <v>4102</v>
      </c>
      <c r="C842" s="134" t="s">
        <v>1662</v>
      </c>
      <c r="D842" s="136">
        <v>2128</v>
      </c>
      <c r="E842" s="136">
        <v>2128</v>
      </c>
      <c r="F842" s="136">
        <v>2128</v>
      </c>
      <c r="G842" s="136">
        <v>2128</v>
      </c>
      <c r="H842" s="136">
        <v>2128</v>
      </c>
      <c r="I842" s="136">
        <v>2128</v>
      </c>
      <c r="J842" s="136">
        <v>2128</v>
      </c>
      <c r="K842" s="136">
        <v>2128</v>
      </c>
      <c r="L842" s="136">
        <v>2128</v>
      </c>
      <c r="M842" s="136">
        <v>2128</v>
      </c>
      <c r="N842" s="136">
        <v>2128</v>
      </c>
      <c r="O842" s="136">
        <v>2128</v>
      </c>
      <c r="P842" s="136">
        <v>2128</v>
      </c>
      <c r="Q842" s="136">
        <v>2128003</v>
      </c>
    </row>
    <row r="843" spans="1:17" x14ac:dyDescent="0.25">
      <c r="A843" s="134" t="s">
        <v>3915</v>
      </c>
      <c r="B843" s="134" t="s">
        <v>4103</v>
      </c>
      <c r="C843" s="134" t="s">
        <v>1662</v>
      </c>
      <c r="D843" s="136">
        <v>0</v>
      </c>
      <c r="E843" s="136">
        <v>0</v>
      </c>
      <c r="F843" s="136">
        <v>0</v>
      </c>
      <c r="G843" s="136">
        <v>0</v>
      </c>
      <c r="H843" s="136">
        <v>0</v>
      </c>
      <c r="I843" s="136">
        <v>0</v>
      </c>
      <c r="J843" s="136">
        <v>0</v>
      </c>
      <c r="K843" s="136">
        <v>0</v>
      </c>
      <c r="L843" s="136">
        <v>0</v>
      </c>
      <c r="M843" s="136">
        <v>0</v>
      </c>
      <c r="N843" s="136">
        <v>0</v>
      </c>
      <c r="O843" s="136">
        <v>0</v>
      </c>
      <c r="P843" s="136">
        <v>0</v>
      </c>
      <c r="Q843" s="136">
        <v>0</v>
      </c>
    </row>
    <row r="844" spans="1:17" x14ac:dyDescent="0.25">
      <c r="A844" s="134" t="s">
        <v>3915</v>
      </c>
      <c r="B844" s="134" t="s">
        <v>4104</v>
      </c>
      <c r="C844" s="134" t="s">
        <v>1662</v>
      </c>
      <c r="D844" s="136">
        <v>0</v>
      </c>
      <c r="E844" s="136">
        <v>0</v>
      </c>
      <c r="F844" s="136">
        <v>0</v>
      </c>
      <c r="G844" s="136">
        <v>0</v>
      </c>
      <c r="H844" s="136">
        <v>0</v>
      </c>
      <c r="I844" s="136">
        <v>0</v>
      </c>
      <c r="J844" s="136">
        <v>0</v>
      </c>
      <c r="K844" s="136">
        <v>0</v>
      </c>
      <c r="L844" s="136">
        <v>0</v>
      </c>
      <c r="M844" s="136">
        <v>0</v>
      </c>
      <c r="N844" s="136">
        <v>0</v>
      </c>
      <c r="O844" s="136">
        <v>0</v>
      </c>
      <c r="P844" s="136">
        <v>0</v>
      </c>
      <c r="Q844" s="136">
        <v>0</v>
      </c>
    </row>
    <row r="845" spans="1:17" x14ac:dyDescent="0.25">
      <c r="A845" s="134" t="s">
        <v>3915</v>
      </c>
      <c r="B845" s="134" t="s">
        <v>4105</v>
      </c>
      <c r="C845" s="134" t="s">
        <v>1662</v>
      </c>
      <c r="D845" s="136">
        <v>10815</v>
      </c>
      <c r="E845" s="136">
        <v>10815</v>
      </c>
      <c r="F845" s="136">
        <v>10815</v>
      </c>
      <c r="G845" s="136">
        <v>10815</v>
      </c>
      <c r="H845" s="136">
        <v>10815</v>
      </c>
      <c r="I845" s="136">
        <v>10815</v>
      </c>
      <c r="J845" s="136">
        <v>10815</v>
      </c>
      <c r="K845" s="136">
        <v>10815</v>
      </c>
      <c r="L845" s="136">
        <v>10815</v>
      </c>
      <c r="M845" s="136">
        <v>10815</v>
      </c>
      <c r="N845" s="136">
        <v>10815</v>
      </c>
      <c r="O845" s="136">
        <v>10815</v>
      </c>
      <c r="P845" s="136">
        <v>10815</v>
      </c>
      <c r="Q845" s="136">
        <v>10814697</v>
      </c>
    </row>
    <row r="846" spans="1:17" x14ac:dyDescent="0.25">
      <c r="A846" s="134" t="s">
        <v>3915</v>
      </c>
      <c r="B846" s="134" t="s">
        <v>4106</v>
      </c>
      <c r="C846" s="134" t="s">
        <v>1662</v>
      </c>
      <c r="D846" s="136">
        <v>9688</v>
      </c>
      <c r="E846" s="136">
        <v>9688</v>
      </c>
      <c r="F846" s="136">
        <v>9688</v>
      </c>
      <c r="G846" s="136">
        <v>9688</v>
      </c>
      <c r="H846" s="136">
        <v>9688</v>
      </c>
      <c r="I846" s="136">
        <v>9688</v>
      </c>
      <c r="J846" s="136">
        <v>9688</v>
      </c>
      <c r="K846" s="136">
        <v>9688</v>
      </c>
      <c r="L846" s="136">
        <v>9688</v>
      </c>
      <c r="M846" s="136">
        <v>9688</v>
      </c>
      <c r="N846" s="136">
        <v>9688</v>
      </c>
      <c r="O846" s="136">
        <v>9688</v>
      </c>
      <c r="P846" s="136">
        <v>9688</v>
      </c>
      <c r="Q846" s="136">
        <v>9687864</v>
      </c>
    </row>
    <row r="847" spans="1:17" x14ac:dyDescent="0.25">
      <c r="A847" s="134" t="s">
        <v>3915</v>
      </c>
      <c r="B847" s="134" t="s">
        <v>4107</v>
      </c>
      <c r="C847" s="134" t="s">
        <v>1662</v>
      </c>
      <c r="D847" s="136">
        <v>8292</v>
      </c>
      <c r="E847" s="136">
        <v>8292</v>
      </c>
      <c r="F847" s="136">
        <v>8292</v>
      </c>
      <c r="G847" s="136">
        <v>8292</v>
      </c>
      <c r="H847" s="136">
        <v>8292</v>
      </c>
      <c r="I847" s="136">
        <v>8292</v>
      </c>
      <c r="J847" s="136">
        <v>8292</v>
      </c>
      <c r="K847" s="136">
        <v>8292</v>
      </c>
      <c r="L847" s="136">
        <v>8292</v>
      </c>
      <c r="M847" s="136">
        <v>8292</v>
      </c>
      <c r="N847" s="136">
        <v>8292</v>
      </c>
      <c r="O847" s="136">
        <v>8292</v>
      </c>
      <c r="P847" s="136">
        <v>8292</v>
      </c>
      <c r="Q847" s="136">
        <v>8292075</v>
      </c>
    </row>
    <row r="848" spans="1:17" x14ac:dyDescent="0.25">
      <c r="A848" s="134" t="s">
        <v>3915</v>
      </c>
      <c r="B848" s="134" t="s">
        <v>4108</v>
      </c>
      <c r="C848" s="134" t="s">
        <v>1662</v>
      </c>
      <c r="D848" s="136">
        <v>0</v>
      </c>
      <c r="E848" s="136">
        <v>0</v>
      </c>
      <c r="F848" s="136">
        <v>0</v>
      </c>
      <c r="G848" s="136">
        <v>0</v>
      </c>
      <c r="H848" s="136">
        <v>0</v>
      </c>
      <c r="I848" s="136">
        <v>0</v>
      </c>
      <c r="J848" s="136">
        <v>0</v>
      </c>
      <c r="K848" s="136">
        <v>0</v>
      </c>
      <c r="L848" s="136">
        <v>0</v>
      </c>
      <c r="M848" s="136">
        <v>0</v>
      </c>
      <c r="N848" s="136">
        <v>0</v>
      </c>
      <c r="O848" s="136">
        <v>0</v>
      </c>
      <c r="P848" s="136">
        <v>0</v>
      </c>
      <c r="Q848" s="136">
        <v>0</v>
      </c>
    </row>
    <row r="849" spans="1:17" x14ac:dyDescent="0.25">
      <c r="A849" s="134" t="s">
        <v>3915</v>
      </c>
      <c r="B849" s="134" t="s">
        <v>4109</v>
      </c>
      <c r="C849" s="134" t="s">
        <v>1662</v>
      </c>
      <c r="D849" s="136">
        <v>152</v>
      </c>
      <c r="E849" s="136">
        <v>152</v>
      </c>
      <c r="F849" s="136">
        <v>152</v>
      </c>
      <c r="G849" s="136">
        <v>152</v>
      </c>
      <c r="H849" s="136">
        <v>152</v>
      </c>
      <c r="I849" s="136">
        <v>152</v>
      </c>
      <c r="J849" s="136">
        <v>152</v>
      </c>
      <c r="K849" s="136">
        <v>152</v>
      </c>
      <c r="L849" s="136">
        <v>152</v>
      </c>
      <c r="M849" s="136">
        <v>152</v>
      </c>
      <c r="N849" s="136">
        <v>152</v>
      </c>
      <c r="O849" s="136">
        <v>152</v>
      </c>
      <c r="P849" s="136">
        <v>152</v>
      </c>
      <c r="Q849" s="136">
        <v>151581</v>
      </c>
    </row>
    <row r="850" spans="1:17" x14ac:dyDescent="0.25">
      <c r="A850" s="134" t="s">
        <v>3915</v>
      </c>
      <c r="B850" s="134" t="s">
        <v>4110</v>
      </c>
      <c r="C850" s="134" t="s">
        <v>1662</v>
      </c>
      <c r="D850" s="136">
        <v>0</v>
      </c>
      <c r="E850" s="136">
        <v>0</v>
      </c>
      <c r="F850" s="136">
        <v>0</v>
      </c>
      <c r="G850" s="136">
        <v>0</v>
      </c>
      <c r="H850" s="136">
        <v>0</v>
      </c>
      <c r="I850" s="136">
        <v>0</v>
      </c>
      <c r="J850" s="136">
        <v>0</v>
      </c>
      <c r="K850" s="136">
        <v>0</v>
      </c>
      <c r="L850" s="136">
        <v>0</v>
      </c>
      <c r="M850" s="136">
        <v>0</v>
      </c>
      <c r="N850" s="136">
        <v>0</v>
      </c>
      <c r="O850" s="136">
        <v>0</v>
      </c>
      <c r="P850" s="136">
        <v>0</v>
      </c>
      <c r="Q850" s="136">
        <v>0</v>
      </c>
    </row>
    <row r="851" spans="1:17" x14ac:dyDescent="0.25">
      <c r="A851" s="134" t="s">
        <v>3915</v>
      </c>
      <c r="B851" s="134" t="s">
        <v>4111</v>
      </c>
      <c r="C851" s="134" t="s">
        <v>1662</v>
      </c>
      <c r="D851" s="136">
        <v>159</v>
      </c>
      <c r="E851" s="136">
        <v>159</v>
      </c>
      <c r="F851" s="136">
        <v>159</v>
      </c>
      <c r="G851" s="136">
        <v>159</v>
      </c>
      <c r="H851" s="136">
        <v>159</v>
      </c>
      <c r="I851" s="136">
        <v>159</v>
      </c>
      <c r="J851" s="136">
        <v>159</v>
      </c>
      <c r="K851" s="136">
        <v>159</v>
      </c>
      <c r="L851" s="136">
        <v>159</v>
      </c>
      <c r="M851" s="136">
        <v>159</v>
      </c>
      <c r="N851" s="136">
        <v>159</v>
      </c>
      <c r="O851" s="136">
        <v>159</v>
      </c>
      <c r="P851" s="136">
        <v>159</v>
      </c>
      <c r="Q851" s="136">
        <v>158947</v>
      </c>
    </row>
    <row r="852" spans="1:17" x14ac:dyDescent="0.25">
      <c r="A852" s="134" t="s">
        <v>3915</v>
      </c>
      <c r="B852" s="134" t="s">
        <v>4112</v>
      </c>
      <c r="C852" s="134" t="s">
        <v>1662</v>
      </c>
      <c r="D852" s="136">
        <v>0</v>
      </c>
      <c r="E852" s="136">
        <v>0</v>
      </c>
      <c r="F852" s="136">
        <v>0</v>
      </c>
      <c r="G852" s="136">
        <v>0</v>
      </c>
      <c r="H852" s="136">
        <v>0</v>
      </c>
      <c r="I852" s="136">
        <v>0</v>
      </c>
      <c r="J852" s="136">
        <v>0</v>
      </c>
      <c r="K852" s="136">
        <v>0</v>
      </c>
      <c r="L852" s="136">
        <v>0</v>
      </c>
      <c r="M852" s="136">
        <v>0</v>
      </c>
      <c r="N852" s="136">
        <v>0</v>
      </c>
      <c r="O852" s="136">
        <v>0</v>
      </c>
      <c r="P852" s="136">
        <v>0</v>
      </c>
      <c r="Q852" s="136">
        <v>0</v>
      </c>
    </row>
    <row r="853" spans="1:17" x14ac:dyDescent="0.25">
      <c r="A853" s="134" t="s">
        <v>4113</v>
      </c>
      <c r="B853" s="134" t="s">
        <v>4114</v>
      </c>
      <c r="C853" s="134" t="s">
        <v>1662</v>
      </c>
      <c r="D853" s="136">
        <v>0</v>
      </c>
      <c r="E853" s="136">
        <v>0</v>
      </c>
      <c r="F853" s="136">
        <v>0</v>
      </c>
      <c r="G853" s="136">
        <v>0</v>
      </c>
      <c r="H853" s="136">
        <v>0</v>
      </c>
      <c r="I853" s="136">
        <v>0</v>
      </c>
      <c r="J853" s="136">
        <v>0</v>
      </c>
      <c r="K853" s="136">
        <v>0</v>
      </c>
      <c r="L853" s="136">
        <v>0</v>
      </c>
      <c r="M853" s="136">
        <v>0</v>
      </c>
      <c r="N853" s="136">
        <v>0</v>
      </c>
      <c r="O853" s="136">
        <v>0</v>
      </c>
      <c r="P853" s="136">
        <v>0</v>
      </c>
      <c r="Q853" s="136">
        <v>0</v>
      </c>
    </row>
    <row r="854" spans="1:17" x14ac:dyDescent="0.25">
      <c r="A854" s="134" t="s">
        <v>4113</v>
      </c>
      <c r="B854" s="134" t="s">
        <v>4115</v>
      </c>
      <c r="C854" s="134" t="s">
        <v>1662</v>
      </c>
      <c r="D854" s="136">
        <v>0</v>
      </c>
      <c r="E854" s="136">
        <v>0</v>
      </c>
      <c r="F854" s="136">
        <v>0</v>
      </c>
      <c r="G854" s="136">
        <v>0</v>
      </c>
      <c r="H854" s="136">
        <v>0</v>
      </c>
      <c r="I854" s="136">
        <v>0</v>
      </c>
      <c r="J854" s="136">
        <v>0</v>
      </c>
      <c r="K854" s="136">
        <v>0</v>
      </c>
      <c r="L854" s="136">
        <v>0</v>
      </c>
      <c r="M854" s="136">
        <v>0</v>
      </c>
      <c r="N854" s="136">
        <v>0</v>
      </c>
      <c r="O854" s="136">
        <v>0</v>
      </c>
      <c r="P854" s="136">
        <v>0</v>
      </c>
      <c r="Q854" s="136">
        <v>0</v>
      </c>
    </row>
    <row r="855" spans="1:17" x14ac:dyDescent="0.25">
      <c r="A855" s="134" t="s">
        <v>4113</v>
      </c>
      <c r="B855" s="134" t="s">
        <v>4116</v>
      </c>
      <c r="C855" s="134" t="s">
        <v>1662</v>
      </c>
      <c r="D855" s="136">
        <v>26963</v>
      </c>
      <c r="E855" s="136">
        <v>26963</v>
      </c>
      <c r="F855" s="136">
        <v>26963</v>
      </c>
      <c r="G855" s="136">
        <v>26963</v>
      </c>
      <c r="H855" s="136">
        <v>26963</v>
      </c>
      <c r="I855" s="136">
        <v>26963</v>
      </c>
      <c r="J855" s="136">
        <v>26963</v>
      </c>
      <c r="K855" s="136">
        <v>26963</v>
      </c>
      <c r="L855" s="136">
        <v>26963</v>
      </c>
      <c r="M855" s="136">
        <v>26963</v>
      </c>
      <c r="N855" s="136">
        <v>26963</v>
      </c>
      <c r="O855" s="136">
        <v>26963</v>
      </c>
      <c r="P855" s="136">
        <v>26963</v>
      </c>
      <c r="Q855" s="136">
        <v>26962980</v>
      </c>
    </row>
    <row r="856" spans="1:17" x14ac:dyDescent="0.25">
      <c r="A856" s="134" t="s">
        <v>4113</v>
      </c>
      <c r="B856" s="134" t="s">
        <v>4117</v>
      </c>
      <c r="C856" s="134" t="s">
        <v>1662</v>
      </c>
      <c r="D856" s="136">
        <v>0</v>
      </c>
      <c r="E856" s="136">
        <v>0</v>
      </c>
      <c r="F856" s="136">
        <v>0</v>
      </c>
      <c r="G856" s="136">
        <v>0</v>
      </c>
      <c r="H856" s="136">
        <v>0</v>
      </c>
      <c r="I856" s="136">
        <v>0</v>
      </c>
      <c r="J856" s="136">
        <v>0</v>
      </c>
      <c r="K856" s="136">
        <v>0</v>
      </c>
      <c r="L856" s="136">
        <v>0</v>
      </c>
      <c r="M856" s="136">
        <v>0</v>
      </c>
      <c r="N856" s="136">
        <v>0</v>
      </c>
      <c r="O856" s="136">
        <v>0</v>
      </c>
      <c r="P856" s="136">
        <v>0</v>
      </c>
      <c r="Q856" s="136">
        <v>0</v>
      </c>
    </row>
    <row r="857" spans="1:17" x14ac:dyDescent="0.25">
      <c r="A857" s="134" t="s">
        <v>4113</v>
      </c>
      <c r="B857" s="134" t="s">
        <v>4118</v>
      </c>
      <c r="C857" s="134" t="s">
        <v>1662</v>
      </c>
      <c r="D857" s="136">
        <v>22781</v>
      </c>
      <c r="E857" s="136">
        <v>22781</v>
      </c>
      <c r="F857" s="136">
        <v>22781</v>
      </c>
      <c r="G857" s="136">
        <v>22781</v>
      </c>
      <c r="H857" s="136">
        <v>22781</v>
      </c>
      <c r="I857" s="136">
        <v>22781</v>
      </c>
      <c r="J857" s="136">
        <v>22781</v>
      </c>
      <c r="K857" s="136">
        <v>22781</v>
      </c>
      <c r="L857" s="136">
        <v>22781</v>
      </c>
      <c r="M857" s="136">
        <v>22781</v>
      </c>
      <c r="N857" s="136">
        <v>22781</v>
      </c>
      <c r="O857" s="136">
        <v>22781</v>
      </c>
      <c r="P857" s="136">
        <v>22781</v>
      </c>
      <c r="Q857" s="136">
        <v>22781417</v>
      </c>
    </row>
    <row r="858" spans="1:17" x14ac:dyDescent="0.25">
      <c r="A858" s="134" t="s">
        <v>4113</v>
      </c>
      <c r="B858" s="134" t="s">
        <v>4119</v>
      </c>
      <c r="C858" s="134" t="s">
        <v>1662</v>
      </c>
      <c r="D858" s="136">
        <v>0</v>
      </c>
      <c r="E858" s="136">
        <v>0</v>
      </c>
      <c r="F858" s="136">
        <v>0</v>
      </c>
      <c r="G858" s="136">
        <v>0</v>
      </c>
      <c r="H858" s="136">
        <v>0</v>
      </c>
      <c r="I858" s="136">
        <v>0</v>
      </c>
      <c r="J858" s="136">
        <v>0</v>
      </c>
      <c r="K858" s="136">
        <v>0</v>
      </c>
      <c r="L858" s="136">
        <v>0</v>
      </c>
      <c r="M858" s="136">
        <v>0</v>
      </c>
      <c r="N858" s="136">
        <v>0</v>
      </c>
      <c r="O858" s="136">
        <v>0</v>
      </c>
      <c r="P858" s="136">
        <v>0</v>
      </c>
      <c r="Q858" s="136">
        <v>0</v>
      </c>
    </row>
    <row r="859" spans="1:17" x14ac:dyDescent="0.25">
      <c r="A859" s="134" t="s">
        <v>4113</v>
      </c>
      <c r="B859" s="134" t="s">
        <v>4120</v>
      </c>
      <c r="C859" s="134" t="s">
        <v>1662</v>
      </c>
      <c r="D859" s="136">
        <v>14486</v>
      </c>
      <c r="E859" s="136">
        <v>14486</v>
      </c>
      <c r="F859" s="136">
        <v>14486</v>
      </c>
      <c r="G859" s="136">
        <v>14486</v>
      </c>
      <c r="H859" s="136">
        <v>14486</v>
      </c>
      <c r="I859" s="136">
        <v>14486</v>
      </c>
      <c r="J859" s="136">
        <v>14486</v>
      </c>
      <c r="K859" s="136">
        <v>14486</v>
      </c>
      <c r="L859" s="136">
        <v>14486</v>
      </c>
      <c r="M859" s="136">
        <v>14486</v>
      </c>
      <c r="N859" s="136">
        <v>14486</v>
      </c>
      <c r="O859" s="136">
        <v>14486</v>
      </c>
      <c r="P859" s="136">
        <v>14486</v>
      </c>
      <c r="Q859" s="136">
        <v>14485598</v>
      </c>
    </row>
    <row r="860" spans="1:17" x14ac:dyDescent="0.25">
      <c r="A860" s="134" t="s">
        <v>4113</v>
      </c>
      <c r="B860" s="134" t="s">
        <v>4121</v>
      </c>
      <c r="C860" s="134" t="s">
        <v>1662</v>
      </c>
      <c r="D860" s="136">
        <v>20589</v>
      </c>
      <c r="E860" s="136">
        <v>20589</v>
      </c>
      <c r="F860" s="136">
        <v>20589</v>
      </c>
      <c r="G860" s="136">
        <v>20589</v>
      </c>
      <c r="H860" s="136">
        <v>20589</v>
      </c>
      <c r="I860" s="136">
        <v>20589</v>
      </c>
      <c r="J860" s="136">
        <v>20589</v>
      </c>
      <c r="K860" s="136">
        <v>20589</v>
      </c>
      <c r="L860" s="136">
        <v>20589</v>
      </c>
      <c r="M860" s="136">
        <v>20589</v>
      </c>
      <c r="N860" s="136">
        <v>20589</v>
      </c>
      <c r="O860" s="136">
        <v>20589</v>
      </c>
      <c r="P860" s="136">
        <v>20589</v>
      </c>
      <c r="Q860" s="136">
        <v>20589184</v>
      </c>
    </row>
    <row r="861" spans="1:17" x14ac:dyDescent="0.25">
      <c r="A861" s="134" t="s">
        <v>4113</v>
      </c>
      <c r="B861" s="134" t="s">
        <v>4122</v>
      </c>
      <c r="C861" s="134" t="s">
        <v>1662</v>
      </c>
      <c r="D861" s="136">
        <v>0</v>
      </c>
      <c r="E861" s="136">
        <v>0</v>
      </c>
      <c r="F861" s="136">
        <v>0</v>
      </c>
      <c r="G861" s="136">
        <v>0</v>
      </c>
      <c r="H861" s="136">
        <v>0</v>
      </c>
      <c r="I861" s="136">
        <v>0</v>
      </c>
      <c r="J861" s="136">
        <v>0</v>
      </c>
      <c r="K861" s="136">
        <v>0</v>
      </c>
      <c r="L861" s="136">
        <v>0</v>
      </c>
      <c r="M861" s="136">
        <v>0</v>
      </c>
      <c r="N861" s="136">
        <v>0</v>
      </c>
      <c r="O861" s="136">
        <v>0</v>
      </c>
      <c r="P861" s="136">
        <v>0</v>
      </c>
      <c r="Q861" s="136">
        <v>0</v>
      </c>
    </row>
    <row r="862" spans="1:17" x14ac:dyDescent="0.25">
      <c r="A862" s="134" t="s">
        <v>4113</v>
      </c>
      <c r="B862" s="134" t="s">
        <v>4123</v>
      </c>
      <c r="C862" s="134" t="s">
        <v>1662</v>
      </c>
      <c r="D862" s="136">
        <v>0</v>
      </c>
      <c r="E862" s="136">
        <v>0</v>
      </c>
      <c r="F862" s="136">
        <v>0</v>
      </c>
      <c r="G862" s="136">
        <v>0</v>
      </c>
      <c r="H862" s="136">
        <v>0</v>
      </c>
      <c r="I862" s="136">
        <v>0</v>
      </c>
      <c r="J862" s="136">
        <v>0</v>
      </c>
      <c r="K862" s="136">
        <v>0</v>
      </c>
      <c r="L862" s="136">
        <v>0</v>
      </c>
      <c r="M862" s="136">
        <v>0</v>
      </c>
      <c r="N862" s="136">
        <v>0</v>
      </c>
      <c r="O862" s="136">
        <v>0</v>
      </c>
      <c r="P862" s="136">
        <v>0</v>
      </c>
      <c r="Q862" s="136">
        <v>0</v>
      </c>
    </row>
    <row r="863" spans="1:17" x14ac:dyDescent="0.25">
      <c r="A863" s="134" t="s">
        <v>4113</v>
      </c>
      <c r="B863" s="134" t="s">
        <v>4124</v>
      </c>
      <c r="C863" s="134" t="s">
        <v>1662</v>
      </c>
      <c r="D863" s="136">
        <v>0</v>
      </c>
      <c r="E863" s="136">
        <v>0</v>
      </c>
      <c r="F863" s="136">
        <v>0</v>
      </c>
      <c r="G863" s="136">
        <v>0</v>
      </c>
      <c r="H863" s="136">
        <v>0</v>
      </c>
      <c r="I863" s="136">
        <v>0</v>
      </c>
      <c r="J863" s="136">
        <v>0</v>
      </c>
      <c r="K863" s="136">
        <v>0</v>
      </c>
      <c r="L863" s="136">
        <v>0</v>
      </c>
      <c r="M863" s="136">
        <v>0</v>
      </c>
      <c r="N863" s="136">
        <v>0</v>
      </c>
      <c r="O863" s="136">
        <v>0</v>
      </c>
      <c r="P863" s="136">
        <v>0</v>
      </c>
      <c r="Q863" s="136">
        <v>0</v>
      </c>
    </row>
    <row r="864" spans="1:17" x14ac:dyDescent="0.25">
      <c r="A864" s="134" t="s">
        <v>4113</v>
      </c>
      <c r="B864" s="134" t="s">
        <v>4125</v>
      </c>
      <c r="C864" s="134" t="s">
        <v>1662</v>
      </c>
      <c r="D864" s="136">
        <v>0</v>
      </c>
      <c r="E864" s="136">
        <v>0</v>
      </c>
      <c r="F864" s="136">
        <v>0</v>
      </c>
      <c r="G864" s="136">
        <v>0</v>
      </c>
      <c r="H864" s="136">
        <v>0</v>
      </c>
      <c r="I864" s="136">
        <v>0</v>
      </c>
      <c r="J864" s="136">
        <v>0</v>
      </c>
      <c r="K864" s="136">
        <v>0</v>
      </c>
      <c r="L864" s="136">
        <v>0</v>
      </c>
      <c r="M864" s="136">
        <v>0</v>
      </c>
      <c r="N864" s="136">
        <v>0</v>
      </c>
      <c r="O864" s="136">
        <v>0</v>
      </c>
      <c r="P864" s="136">
        <v>0</v>
      </c>
      <c r="Q864" s="136">
        <v>0</v>
      </c>
    </row>
    <row r="865" spans="1:17" x14ac:dyDescent="0.25">
      <c r="A865" s="134" t="s">
        <v>4113</v>
      </c>
      <c r="B865" s="134" t="s">
        <v>4126</v>
      </c>
      <c r="C865" s="134" t="s">
        <v>1662</v>
      </c>
      <c r="D865" s="136">
        <v>0</v>
      </c>
      <c r="E865" s="136">
        <v>0</v>
      </c>
      <c r="F865" s="136">
        <v>0</v>
      </c>
      <c r="G865" s="136">
        <v>0</v>
      </c>
      <c r="H865" s="136">
        <v>0</v>
      </c>
      <c r="I865" s="136">
        <v>0</v>
      </c>
      <c r="J865" s="136">
        <v>0</v>
      </c>
      <c r="K865" s="136">
        <v>0</v>
      </c>
      <c r="L865" s="136">
        <v>0</v>
      </c>
      <c r="M865" s="136">
        <v>0</v>
      </c>
      <c r="N865" s="136">
        <v>0</v>
      </c>
      <c r="O865" s="136">
        <v>0</v>
      </c>
      <c r="P865" s="136">
        <v>0</v>
      </c>
      <c r="Q865" s="136">
        <v>0</v>
      </c>
    </row>
    <row r="866" spans="1:17" x14ac:dyDescent="0.25">
      <c r="A866" s="134" t="s">
        <v>4113</v>
      </c>
      <c r="B866" s="134" t="s">
        <v>4127</v>
      </c>
      <c r="C866" s="134" t="s">
        <v>1662</v>
      </c>
      <c r="D866" s="136">
        <v>5744</v>
      </c>
      <c r="E866" s="136">
        <v>5744</v>
      </c>
      <c r="F866" s="136">
        <v>5744</v>
      </c>
      <c r="G866" s="136">
        <v>5744</v>
      </c>
      <c r="H866" s="136">
        <v>5744</v>
      </c>
      <c r="I866" s="136">
        <v>5744</v>
      </c>
      <c r="J866" s="136">
        <v>5744</v>
      </c>
      <c r="K866" s="136">
        <v>5744</v>
      </c>
      <c r="L866" s="136">
        <v>5744</v>
      </c>
      <c r="M866" s="136">
        <v>5744</v>
      </c>
      <c r="N866" s="136">
        <v>5744</v>
      </c>
      <c r="O866" s="136">
        <v>5744</v>
      </c>
      <c r="P866" s="136">
        <v>5744</v>
      </c>
      <c r="Q866" s="136">
        <v>5744097</v>
      </c>
    </row>
    <row r="867" spans="1:17" x14ac:dyDescent="0.25">
      <c r="A867" s="134" t="s">
        <v>4113</v>
      </c>
      <c r="B867" s="134" t="s">
        <v>4128</v>
      </c>
      <c r="C867" s="134" t="s">
        <v>1662</v>
      </c>
      <c r="D867" s="136">
        <v>0</v>
      </c>
      <c r="E867" s="136">
        <v>0</v>
      </c>
      <c r="F867" s="136">
        <v>0</v>
      </c>
      <c r="G867" s="136">
        <v>0</v>
      </c>
      <c r="H867" s="136">
        <v>0</v>
      </c>
      <c r="I867" s="136">
        <v>0</v>
      </c>
      <c r="J867" s="136">
        <v>0</v>
      </c>
      <c r="K867" s="136">
        <v>0</v>
      </c>
      <c r="L867" s="136">
        <v>0</v>
      </c>
      <c r="M867" s="136">
        <v>0</v>
      </c>
      <c r="N867" s="136">
        <v>0</v>
      </c>
      <c r="O867" s="136">
        <v>0</v>
      </c>
      <c r="P867" s="136">
        <v>0</v>
      </c>
      <c r="Q867" s="136">
        <v>0</v>
      </c>
    </row>
    <row r="868" spans="1:17" x14ac:dyDescent="0.25">
      <c r="A868" s="134" t="s">
        <v>4113</v>
      </c>
      <c r="B868" s="134" t="s">
        <v>4129</v>
      </c>
      <c r="C868" s="134" t="s">
        <v>1662</v>
      </c>
      <c r="D868" s="136">
        <v>0</v>
      </c>
      <c r="E868" s="136">
        <v>0</v>
      </c>
      <c r="F868" s="136">
        <v>0</v>
      </c>
      <c r="G868" s="136">
        <v>0</v>
      </c>
      <c r="H868" s="136">
        <v>0</v>
      </c>
      <c r="I868" s="136">
        <v>0</v>
      </c>
      <c r="J868" s="136">
        <v>0</v>
      </c>
      <c r="K868" s="136">
        <v>0</v>
      </c>
      <c r="L868" s="136">
        <v>0</v>
      </c>
      <c r="M868" s="136">
        <v>0</v>
      </c>
      <c r="N868" s="136">
        <v>0</v>
      </c>
      <c r="O868" s="136">
        <v>0</v>
      </c>
      <c r="P868" s="136">
        <v>0</v>
      </c>
      <c r="Q868" s="136">
        <v>0</v>
      </c>
    </row>
    <row r="869" spans="1:17" x14ac:dyDescent="0.25">
      <c r="A869" s="134" t="s">
        <v>4113</v>
      </c>
      <c r="B869" s="134" t="s">
        <v>4130</v>
      </c>
      <c r="C869" s="134" t="s">
        <v>1662</v>
      </c>
      <c r="D869" s="136">
        <v>0</v>
      </c>
      <c r="E869" s="136">
        <v>0</v>
      </c>
      <c r="F869" s="136">
        <v>0</v>
      </c>
      <c r="G869" s="136">
        <v>0</v>
      </c>
      <c r="H869" s="136">
        <v>0</v>
      </c>
      <c r="I869" s="136">
        <v>0</v>
      </c>
      <c r="J869" s="136">
        <v>0</v>
      </c>
      <c r="K869" s="136">
        <v>0</v>
      </c>
      <c r="L869" s="136">
        <v>0</v>
      </c>
      <c r="M869" s="136">
        <v>0</v>
      </c>
      <c r="N869" s="136">
        <v>0</v>
      </c>
      <c r="O869" s="136">
        <v>0</v>
      </c>
      <c r="P869" s="136">
        <v>0</v>
      </c>
      <c r="Q869" s="136">
        <v>0</v>
      </c>
    </row>
    <row r="870" spans="1:17" x14ac:dyDescent="0.25">
      <c r="A870" s="134" t="s">
        <v>4113</v>
      </c>
      <c r="B870" s="134" t="s">
        <v>4131</v>
      </c>
      <c r="C870" s="134" t="s">
        <v>1662</v>
      </c>
      <c r="D870" s="136">
        <v>0</v>
      </c>
      <c r="E870" s="136">
        <v>0</v>
      </c>
      <c r="F870" s="136">
        <v>0</v>
      </c>
      <c r="G870" s="136">
        <v>0</v>
      </c>
      <c r="H870" s="136">
        <v>0</v>
      </c>
      <c r="I870" s="136">
        <v>0</v>
      </c>
      <c r="J870" s="136">
        <v>0</v>
      </c>
      <c r="K870" s="136">
        <v>0</v>
      </c>
      <c r="L870" s="136">
        <v>0</v>
      </c>
      <c r="M870" s="136">
        <v>0</v>
      </c>
      <c r="N870" s="136">
        <v>0</v>
      </c>
      <c r="O870" s="136">
        <v>0</v>
      </c>
      <c r="P870" s="136">
        <v>0</v>
      </c>
      <c r="Q870" s="136">
        <v>0</v>
      </c>
    </row>
    <row r="871" spans="1:17" x14ac:dyDescent="0.25">
      <c r="A871" s="134" t="s">
        <v>4113</v>
      </c>
      <c r="B871" s="134" t="s">
        <v>4132</v>
      </c>
      <c r="C871" s="134" t="s">
        <v>1662</v>
      </c>
      <c r="D871" s="136">
        <v>0</v>
      </c>
      <c r="E871" s="136">
        <v>0</v>
      </c>
      <c r="F871" s="136">
        <v>0</v>
      </c>
      <c r="G871" s="136">
        <v>0</v>
      </c>
      <c r="H871" s="136">
        <v>0</v>
      </c>
      <c r="I871" s="136">
        <v>0</v>
      </c>
      <c r="J871" s="136">
        <v>0</v>
      </c>
      <c r="K871" s="136">
        <v>0</v>
      </c>
      <c r="L871" s="136">
        <v>0</v>
      </c>
      <c r="M871" s="136">
        <v>0</v>
      </c>
      <c r="N871" s="136">
        <v>0</v>
      </c>
      <c r="O871" s="136">
        <v>0</v>
      </c>
      <c r="P871" s="136">
        <v>0</v>
      </c>
      <c r="Q871" s="136">
        <v>0</v>
      </c>
    </row>
    <row r="872" spans="1:17" x14ac:dyDescent="0.25">
      <c r="A872" s="134" t="s">
        <v>4113</v>
      </c>
      <c r="B872" s="134" t="s">
        <v>4133</v>
      </c>
      <c r="C872" s="134" t="s">
        <v>1662</v>
      </c>
      <c r="D872" s="136">
        <v>0</v>
      </c>
      <c r="E872" s="136">
        <v>0</v>
      </c>
      <c r="F872" s="136">
        <v>0</v>
      </c>
      <c r="G872" s="136">
        <v>0</v>
      </c>
      <c r="H872" s="136">
        <v>0</v>
      </c>
      <c r="I872" s="136">
        <v>0</v>
      </c>
      <c r="J872" s="136">
        <v>0</v>
      </c>
      <c r="K872" s="136">
        <v>0</v>
      </c>
      <c r="L872" s="136">
        <v>0</v>
      </c>
      <c r="M872" s="136">
        <v>0</v>
      </c>
      <c r="N872" s="136">
        <v>0</v>
      </c>
      <c r="O872" s="136">
        <v>0</v>
      </c>
      <c r="P872" s="136">
        <v>0</v>
      </c>
      <c r="Q872" s="136">
        <v>0</v>
      </c>
    </row>
    <row r="873" spans="1:17" x14ac:dyDescent="0.25">
      <c r="A873" s="134" t="s">
        <v>4113</v>
      </c>
      <c r="B873" s="134" t="s">
        <v>4134</v>
      </c>
      <c r="C873" s="134" t="s">
        <v>1662</v>
      </c>
      <c r="D873" s="136">
        <v>1507</v>
      </c>
      <c r="E873" s="136">
        <v>1507</v>
      </c>
      <c r="F873" s="136">
        <v>1507</v>
      </c>
      <c r="G873" s="136">
        <v>1503</v>
      </c>
      <c r="H873" s="136">
        <v>1503</v>
      </c>
      <c r="I873" s="136">
        <v>1503</v>
      </c>
      <c r="J873" s="136">
        <v>1503</v>
      </c>
      <c r="K873" s="136">
        <v>1503</v>
      </c>
      <c r="L873" s="136">
        <v>1503</v>
      </c>
      <c r="M873" s="136">
        <v>1503</v>
      </c>
      <c r="N873" s="136">
        <v>1503</v>
      </c>
      <c r="O873" s="136">
        <v>1503</v>
      </c>
      <c r="P873" s="136">
        <v>1503</v>
      </c>
      <c r="Q873" s="136">
        <v>1504148</v>
      </c>
    </row>
    <row r="874" spans="1:17" x14ac:dyDescent="0.25">
      <c r="A874" s="134" t="s">
        <v>4113</v>
      </c>
      <c r="B874" s="134" t="s">
        <v>4135</v>
      </c>
      <c r="C874" s="134" t="s">
        <v>1662</v>
      </c>
      <c r="D874" s="136">
        <v>0</v>
      </c>
      <c r="E874" s="136">
        <v>0</v>
      </c>
      <c r="F874" s="136">
        <v>0</v>
      </c>
      <c r="G874" s="136">
        <v>0</v>
      </c>
      <c r="H874" s="136">
        <v>0</v>
      </c>
      <c r="I874" s="136">
        <v>0</v>
      </c>
      <c r="J874" s="136">
        <v>0</v>
      </c>
      <c r="K874" s="136">
        <v>0</v>
      </c>
      <c r="L874" s="136">
        <v>0</v>
      </c>
      <c r="M874" s="136">
        <v>0</v>
      </c>
      <c r="N874" s="136">
        <v>0</v>
      </c>
      <c r="O874" s="136">
        <v>0</v>
      </c>
      <c r="P874" s="136">
        <v>0</v>
      </c>
      <c r="Q874" s="136">
        <v>0</v>
      </c>
    </row>
    <row r="875" spans="1:17" x14ac:dyDescent="0.25">
      <c r="A875" s="134" t="s">
        <v>4113</v>
      </c>
      <c r="B875" s="134" t="s">
        <v>4136</v>
      </c>
      <c r="C875" s="134" t="s">
        <v>1662</v>
      </c>
      <c r="D875" s="136">
        <v>89</v>
      </c>
      <c r="E875" s="136">
        <v>89</v>
      </c>
      <c r="F875" s="136">
        <v>89</v>
      </c>
      <c r="G875" s="136">
        <v>89</v>
      </c>
      <c r="H875" s="136">
        <v>89</v>
      </c>
      <c r="I875" s="136">
        <v>89</v>
      </c>
      <c r="J875" s="136">
        <v>89</v>
      </c>
      <c r="K875" s="136">
        <v>89</v>
      </c>
      <c r="L875" s="136">
        <v>89</v>
      </c>
      <c r="M875" s="136">
        <v>89</v>
      </c>
      <c r="N875" s="136">
        <v>89</v>
      </c>
      <c r="O875" s="136">
        <v>89</v>
      </c>
      <c r="P875" s="136">
        <v>89</v>
      </c>
      <c r="Q875" s="136">
        <v>88577</v>
      </c>
    </row>
    <row r="876" spans="1:17" x14ac:dyDescent="0.25">
      <c r="A876" s="134" t="s">
        <v>4113</v>
      </c>
      <c r="B876" s="134" t="s">
        <v>4137</v>
      </c>
      <c r="C876" s="134" t="s">
        <v>1662</v>
      </c>
      <c r="D876" s="136">
        <v>0</v>
      </c>
      <c r="E876" s="136">
        <v>0</v>
      </c>
      <c r="F876" s="136">
        <v>0</v>
      </c>
      <c r="G876" s="136">
        <v>0</v>
      </c>
      <c r="H876" s="136">
        <v>0</v>
      </c>
      <c r="I876" s="136">
        <v>0</v>
      </c>
      <c r="J876" s="136">
        <v>0</v>
      </c>
      <c r="K876" s="136">
        <v>0</v>
      </c>
      <c r="L876" s="136">
        <v>0</v>
      </c>
      <c r="M876" s="136">
        <v>0</v>
      </c>
      <c r="N876" s="136">
        <v>0</v>
      </c>
      <c r="O876" s="136">
        <v>0</v>
      </c>
      <c r="P876" s="136">
        <v>0</v>
      </c>
      <c r="Q876" s="136">
        <v>267</v>
      </c>
    </row>
    <row r="877" spans="1:17" x14ac:dyDescent="0.25">
      <c r="A877" s="134" t="s">
        <v>4113</v>
      </c>
      <c r="B877" s="134" t="s">
        <v>4138</v>
      </c>
      <c r="C877" s="134" t="s">
        <v>1662</v>
      </c>
      <c r="D877" s="136">
        <v>0</v>
      </c>
      <c r="E877" s="136">
        <v>0</v>
      </c>
      <c r="F877" s="136">
        <v>0</v>
      </c>
      <c r="G877" s="136">
        <v>0</v>
      </c>
      <c r="H877" s="136">
        <v>0</v>
      </c>
      <c r="I877" s="136">
        <v>0</v>
      </c>
      <c r="J877" s="136">
        <v>0</v>
      </c>
      <c r="K877" s="136">
        <v>0</v>
      </c>
      <c r="L877" s="136">
        <v>0</v>
      </c>
      <c r="M877" s="136">
        <v>0</v>
      </c>
      <c r="N877" s="136">
        <v>0</v>
      </c>
      <c r="O877" s="136">
        <v>0</v>
      </c>
      <c r="P877" s="136">
        <v>0</v>
      </c>
      <c r="Q877" s="136">
        <v>0</v>
      </c>
    </row>
    <row r="878" spans="1:17" x14ac:dyDescent="0.25">
      <c r="A878" s="134" t="s">
        <v>4113</v>
      </c>
      <c r="B878" s="134" t="s">
        <v>4139</v>
      </c>
      <c r="C878" s="134" t="s">
        <v>1662</v>
      </c>
      <c r="D878" s="136">
        <v>0</v>
      </c>
      <c r="E878" s="136">
        <v>0</v>
      </c>
      <c r="F878" s="136">
        <v>0</v>
      </c>
      <c r="G878" s="136">
        <v>0</v>
      </c>
      <c r="H878" s="136">
        <v>0</v>
      </c>
      <c r="I878" s="136">
        <v>0</v>
      </c>
      <c r="J878" s="136">
        <v>0</v>
      </c>
      <c r="K878" s="136">
        <v>0</v>
      </c>
      <c r="L878" s="136">
        <v>0</v>
      </c>
      <c r="M878" s="136">
        <v>0</v>
      </c>
      <c r="N878" s="136">
        <v>0</v>
      </c>
      <c r="O878" s="136">
        <v>0</v>
      </c>
      <c r="P878" s="136">
        <v>0</v>
      </c>
      <c r="Q878" s="136">
        <v>0</v>
      </c>
    </row>
    <row r="879" spans="1:17" x14ac:dyDescent="0.25">
      <c r="A879" s="134" t="s">
        <v>4113</v>
      </c>
      <c r="B879" s="134" t="s">
        <v>4140</v>
      </c>
      <c r="C879" s="134" t="s">
        <v>1662</v>
      </c>
      <c r="D879" s="136">
        <v>45</v>
      </c>
      <c r="E879" s="136">
        <v>45</v>
      </c>
      <c r="F879" s="136">
        <v>45</v>
      </c>
      <c r="G879" s="136">
        <v>45</v>
      </c>
      <c r="H879" s="136">
        <v>45</v>
      </c>
      <c r="I879" s="136">
        <v>45</v>
      </c>
      <c r="J879" s="136">
        <v>45</v>
      </c>
      <c r="K879" s="136">
        <v>45</v>
      </c>
      <c r="L879" s="136">
        <v>45</v>
      </c>
      <c r="M879" s="136">
        <v>45</v>
      </c>
      <c r="N879" s="136">
        <v>45</v>
      </c>
      <c r="O879" s="136">
        <v>45</v>
      </c>
      <c r="P879" s="136">
        <v>45</v>
      </c>
      <c r="Q879" s="136">
        <v>44555</v>
      </c>
    </row>
    <row r="880" spans="1:17" x14ac:dyDescent="0.25">
      <c r="A880" s="134" t="s">
        <v>4113</v>
      </c>
      <c r="B880" s="134" t="s">
        <v>4141</v>
      </c>
      <c r="C880" s="134" t="s">
        <v>1662</v>
      </c>
      <c r="D880" s="136">
        <v>0</v>
      </c>
      <c r="E880" s="136">
        <v>0</v>
      </c>
      <c r="F880" s="136">
        <v>0</v>
      </c>
      <c r="G880" s="136">
        <v>0</v>
      </c>
      <c r="H880" s="136">
        <v>0</v>
      </c>
      <c r="I880" s="136">
        <v>0</v>
      </c>
      <c r="J880" s="136">
        <v>0</v>
      </c>
      <c r="K880" s="136">
        <v>0</v>
      </c>
      <c r="L880" s="136">
        <v>0</v>
      </c>
      <c r="M880" s="136">
        <v>0</v>
      </c>
      <c r="N880" s="136">
        <v>0</v>
      </c>
      <c r="O880" s="136">
        <v>0</v>
      </c>
      <c r="P880" s="136">
        <v>0</v>
      </c>
      <c r="Q880" s="136">
        <v>0</v>
      </c>
    </row>
    <row r="881" spans="1:17" x14ac:dyDescent="0.25">
      <c r="A881" s="134" t="s">
        <v>4113</v>
      </c>
      <c r="B881" s="134" t="s">
        <v>4142</v>
      </c>
      <c r="C881" s="134" t="s">
        <v>1662</v>
      </c>
      <c r="D881" s="136">
        <v>0</v>
      </c>
      <c r="E881" s="136">
        <v>0</v>
      </c>
      <c r="F881" s="136">
        <v>0</v>
      </c>
      <c r="G881" s="136">
        <v>0</v>
      </c>
      <c r="H881" s="136">
        <v>0</v>
      </c>
      <c r="I881" s="136">
        <v>0</v>
      </c>
      <c r="J881" s="136">
        <v>0</v>
      </c>
      <c r="K881" s="136">
        <v>0</v>
      </c>
      <c r="L881" s="136">
        <v>0</v>
      </c>
      <c r="M881" s="136">
        <v>0</v>
      </c>
      <c r="N881" s="136">
        <v>0</v>
      </c>
      <c r="O881" s="136">
        <v>0</v>
      </c>
      <c r="P881" s="136">
        <v>0</v>
      </c>
      <c r="Q881" s="136">
        <v>0</v>
      </c>
    </row>
    <row r="882" spans="1:17" x14ac:dyDescent="0.25">
      <c r="A882" s="134" t="s">
        <v>4113</v>
      </c>
      <c r="B882" s="134" t="s">
        <v>4143</v>
      </c>
      <c r="C882" s="134" t="s">
        <v>1662</v>
      </c>
      <c r="D882" s="136">
        <v>0</v>
      </c>
      <c r="E882" s="136">
        <v>0</v>
      </c>
      <c r="F882" s="136">
        <v>0</v>
      </c>
      <c r="G882" s="136">
        <v>0</v>
      </c>
      <c r="H882" s="136">
        <v>0</v>
      </c>
      <c r="I882" s="136">
        <v>0</v>
      </c>
      <c r="J882" s="136">
        <v>0</v>
      </c>
      <c r="K882" s="136">
        <v>0</v>
      </c>
      <c r="L882" s="136">
        <v>0</v>
      </c>
      <c r="M882" s="136">
        <v>0</v>
      </c>
      <c r="N882" s="136">
        <v>0</v>
      </c>
      <c r="O882" s="136">
        <v>0</v>
      </c>
      <c r="P882" s="136">
        <v>0</v>
      </c>
      <c r="Q882" s="136">
        <v>0</v>
      </c>
    </row>
    <row r="883" spans="1:17" x14ac:dyDescent="0.25">
      <c r="A883" s="134" t="s">
        <v>4144</v>
      </c>
      <c r="B883" s="134" t="s">
        <v>4145</v>
      </c>
      <c r="C883" s="134" t="s">
        <v>1662</v>
      </c>
      <c r="D883" s="136">
        <v>88271</v>
      </c>
      <c r="E883" s="136">
        <v>74499</v>
      </c>
      <c r="F883" s="136">
        <v>74496</v>
      </c>
      <c r="G883" s="136">
        <v>90787</v>
      </c>
      <c r="H883" s="136">
        <v>90806</v>
      </c>
      <c r="I883" s="136">
        <v>90764</v>
      </c>
      <c r="J883" s="136">
        <v>90658</v>
      </c>
      <c r="K883" s="136">
        <v>90658</v>
      </c>
      <c r="L883" s="136">
        <v>90659</v>
      </c>
      <c r="M883" s="136">
        <v>90661</v>
      </c>
      <c r="N883" s="136">
        <v>90717</v>
      </c>
      <c r="O883" s="136">
        <v>90717</v>
      </c>
      <c r="P883" s="136">
        <v>90659</v>
      </c>
      <c r="Q883" s="136">
        <v>87907222</v>
      </c>
    </row>
    <row r="884" spans="1:17" x14ac:dyDescent="0.25">
      <c r="A884" s="134" t="s">
        <v>4144</v>
      </c>
      <c r="B884" s="134" t="s">
        <v>4146</v>
      </c>
      <c r="C884" s="134" t="s">
        <v>1662</v>
      </c>
      <c r="D884" s="136">
        <v>0</v>
      </c>
      <c r="E884" s="136">
        <v>0</v>
      </c>
      <c r="F884" s="136">
        <v>0</v>
      </c>
      <c r="G884" s="136">
        <v>0</v>
      </c>
      <c r="H884" s="136">
        <v>0</v>
      </c>
      <c r="I884" s="136">
        <v>0</v>
      </c>
      <c r="J884" s="136">
        <v>0</v>
      </c>
      <c r="K884" s="136">
        <v>0</v>
      </c>
      <c r="L884" s="136">
        <v>0</v>
      </c>
      <c r="M884" s="136">
        <v>0</v>
      </c>
      <c r="N884" s="136">
        <v>0</v>
      </c>
      <c r="O884" s="136">
        <v>0</v>
      </c>
      <c r="P884" s="136">
        <v>0</v>
      </c>
      <c r="Q884" s="136">
        <v>0</v>
      </c>
    </row>
    <row r="885" spans="1:17" x14ac:dyDescent="0.25">
      <c r="A885" s="134" t="s">
        <v>4144</v>
      </c>
      <c r="B885" s="134" t="s">
        <v>4147</v>
      </c>
      <c r="C885" s="134" t="s">
        <v>1662</v>
      </c>
      <c r="D885" s="136">
        <v>204</v>
      </c>
      <c r="E885" s="136">
        <v>204</v>
      </c>
      <c r="F885" s="136">
        <v>204</v>
      </c>
      <c r="G885" s="136">
        <v>204</v>
      </c>
      <c r="H885" s="136">
        <v>204</v>
      </c>
      <c r="I885" s="136">
        <v>204</v>
      </c>
      <c r="J885" s="136">
        <v>204</v>
      </c>
      <c r="K885" s="136">
        <v>204</v>
      </c>
      <c r="L885" s="136">
        <v>204</v>
      </c>
      <c r="M885" s="136">
        <v>204</v>
      </c>
      <c r="N885" s="136">
        <v>204</v>
      </c>
      <c r="O885" s="136">
        <v>204</v>
      </c>
      <c r="P885" s="136">
        <v>204</v>
      </c>
      <c r="Q885" s="136">
        <v>204200</v>
      </c>
    </row>
    <row r="886" spans="1:17" x14ac:dyDescent="0.25">
      <c r="A886" s="134" t="s">
        <v>4144</v>
      </c>
      <c r="B886" s="134" t="s">
        <v>4148</v>
      </c>
      <c r="C886" s="134" t="s">
        <v>1662</v>
      </c>
      <c r="D886" s="136">
        <v>0</v>
      </c>
      <c r="E886" s="136">
        <v>0</v>
      </c>
      <c r="F886" s="136">
        <v>0</v>
      </c>
      <c r="G886" s="136">
        <v>0</v>
      </c>
      <c r="H886" s="136">
        <v>0</v>
      </c>
      <c r="I886" s="136">
        <v>0</v>
      </c>
      <c r="J886" s="136">
        <v>0</v>
      </c>
      <c r="K886" s="136">
        <v>0</v>
      </c>
      <c r="L886" s="136">
        <v>0</v>
      </c>
      <c r="M886" s="136">
        <v>0</v>
      </c>
      <c r="N886" s="136">
        <v>0</v>
      </c>
      <c r="O886" s="136">
        <v>0</v>
      </c>
      <c r="P886" s="136">
        <v>0</v>
      </c>
      <c r="Q886" s="136">
        <v>0</v>
      </c>
    </row>
    <row r="887" spans="1:17" x14ac:dyDescent="0.25">
      <c r="A887" s="134" t="s">
        <v>4144</v>
      </c>
      <c r="B887" s="134" t="s">
        <v>4149</v>
      </c>
      <c r="C887" s="134" t="s">
        <v>1662</v>
      </c>
      <c r="D887" s="136">
        <v>0</v>
      </c>
      <c r="E887" s="136">
        <v>0</v>
      </c>
      <c r="F887" s="136">
        <v>0</v>
      </c>
      <c r="G887" s="136">
        <v>0</v>
      </c>
      <c r="H887" s="136">
        <v>0</v>
      </c>
      <c r="I887" s="136">
        <v>0</v>
      </c>
      <c r="J887" s="136">
        <v>0</v>
      </c>
      <c r="K887" s="136">
        <v>0</v>
      </c>
      <c r="L887" s="136">
        <v>0</v>
      </c>
      <c r="M887" s="136">
        <v>0</v>
      </c>
      <c r="N887" s="136">
        <v>0</v>
      </c>
      <c r="O887" s="136">
        <v>0</v>
      </c>
      <c r="P887" s="136">
        <v>0</v>
      </c>
      <c r="Q887" s="136">
        <v>0</v>
      </c>
    </row>
    <row r="888" spans="1:17" x14ac:dyDescent="0.25">
      <c r="A888" s="134" t="s">
        <v>4144</v>
      </c>
      <c r="B888" s="134" t="s">
        <v>4150</v>
      </c>
      <c r="C888" s="134" t="s">
        <v>1662</v>
      </c>
      <c r="D888" s="136">
        <v>0</v>
      </c>
      <c r="E888" s="136">
        <v>0</v>
      </c>
      <c r="F888" s="136">
        <v>0</v>
      </c>
      <c r="G888" s="136">
        <v>0</v>
      </c>
      <c r="H888" s="136">
        <v>0</v>
      </c>
      <c r="I888" s="136">
        <v>0</v>
      </c>
      <c r="J888" s="136">
        <v>0</v>
      </c>
      <c r="K888" s="136">
        <v>0</v>
      </c>
      <c r="L888" s="136">
        <v>0</v>
      </c>
      <c r="M888" s="136">
        <v>0</v>
      </c>
      <c r="N888" s="136">
        <v>0</v>
      </c>
      <c r="O888" s="136">
        <v>0</v>
      </c>
      <c r="P888" s="136">
        <v>0</v>
      </c>
      <c r="Q888" s="136">
        <v>0</v>
      </c>
    </row>
    <row r="889" spans="1:17" x14ac:dyDescent="0.25">
      <c r="A889" s="134" t="s">
        <v>4144</v>
      </c>
      <c r="B889" s="134" t="s">
        <v>4151</v>
      </c>
      <c r="C889" s="134" t="s">
        <v>1662</v>
      </c>
      <c r="D889" s="136">
        <v>0</v>
      </c>
      <c r="E889" s="136">
        <v>0</v>
      </c>
      <c r="F889" s="136">
        <v>0</v>
      </c>
      <c r="G889" s="136">
        <v>0</v>
      </c>
      <c r="H889" s="136">
        <v>0</v>
      </c>
      <c r="I889" s="136">
        <v>0</v>
      </c>
      <c r="J889" s="136">
        <v>0</v>
      </c>
      <c r="K889" s="136">
        <v>0</v>
      </c>
      <c r="L889" s="136">
        <v>0</v>
      </c>
      <c r="M889" s="136">
        <v>0</v>
      </c>
      <c r="N889" s="136">
        <v>0</v>
      </c>
      <c r="O889" s="136">
        <v>0</v>
      </c>
      <c r="P889" s="136">
        <v>0</v>
      </c>
      <c r="Q889" s="136">
        <v>0</v>
      </c>
    </row>
    <row r="890" spans="1:17" x14ac:dyDescent="0.25">
      <c r="A890" s="134" t="s">
        <v>4144</v>
      </c>
      <c r="B890" s="134" t="s">
        <v>4152</v>
      </c>
      <c r="C890" s="134" t="s">
        <v>1662</v>
      </c>
      <c r="D890" s="136">
        <v>0</v>
      </c>
      <c r="E890" s="136">
        <v>0</v>
      </c>
      <c r="F890" s="136">
        <v>0</v>
      </c>
      <c r="G890" s="136">
        <v>0</v>
      </c>
      <c r="H890" s="136">
        <v>0</v>
      </c>
      <c r="I890" s="136">
        <v>0</v>
      </c>
      <c r="J890" s="136">
        <v>0</v>
      </c>
      <c r="K890" s="136">
        <v>0</v>
      </c>
      <c r="L890" s="136">
        <v>0</v>
      </c>
      <c r="M890" s="136">
        <v>0</v>
      </c>
      <c r="N890" s="136">
        <v>0</v>
      </c>
      <c r="O890" s="136">
        <v>0</v>
      </c>
      <c r="P890" s="136">
        <v>0</v>
      </c>
      <c r="Q890" s="136">
        <v>0</v>
      </c>
    </row>
    <row r="891" spans="1:17" x14ac:dyDescent="0.25">
      <c r="A891" s="134" t="s">
        <v>4144</v>
      </c>
      <c r="B891" s="134" t="s">
        <v>4153</v>
      </c>
      <c r="C891" s="134" t="s">
        <v>1662</v>
      </c>
      <c r="D891" s="136">
        <v>0</v>
      </c>
      <c r="E891" s="136">
        <v>0</v>
      </c>
      <c r="F891" s="136">
        <v>0</v>
      </c>
      <c r="G891" s="136">
        <v>0</v>
      </c>
      <c r="H891" s="136">
        <v>0</v>
      </c>
      <c r="I891" s="136">
        <v>0</v>
      </c>
      <c r="J891" s="136">
        <v>0</v>
      </c>
      <c r="K891" s="136">
        <v>0</v>
      </c>
      <c r="L891" s="136">
        <v>0</v>
      </c>
      <c r="M891" s="136">
        <v>0</v>
      </c>
      <c r="N891" s="136">
        <v>0</v>
      </c>
      <c r="O891" s="136">
        <v>0</v>
      </c>
      <c r="P891" s="136">
        <v>0</v>
      </c>
      <c r="Q891" s="136">
        <v>0</v>
      </c>
    </row>
    <row r="892" spans="1:17" x14ac:dyDescent="0.25">
      <c r="A892" s="134" t="s">
        <v>4144</v>
      </c>
      <c r="B892" s="134" t="s">
        <v>4154</v>
      </c>
      <c r="C892" s="134" t="s">
        <v>1662</v>
      </c>
      <c r="D892" s="136">
        <v>0</v>
      </c>
      <c r="E892" s="136">
        <v>0</v>
      </c>
      <c r="F892" s="136">
        <v>0</v>
      </c>
      <c r="G892" s="136">
        <v>0</v>
      </c>
      <c r="H892" s="136">
        <v>0</v>
      </c>
      <c r="I892" s="136">
        <v>0</v>
      </c>
      <c r="J892" s="136">
        <v>0</v>
      </c>
      <c r="K892" s="136">
        <v>0</v>
      </c>
      <c r="L892" s="136">
        <v>0</v>
      </c>
      <c r="M892" s="136">
        <v>0</v>
      </c>
      <c r="N892" s="136">
        <v>0</v>
      </c>
      <c r="O892" s="136">
        <v>0</v>
      </c>
      <c r="P892" s="136">
        <v>0</v>
      </c>
      <c r="Q892" s="136">
        <v>0</v>
      </c>
    </row>
    <row r="893" spans="1:17" x14ac:dyDescent="0.25">
      <c r="A893" s="134" t="s">
        <v>4144</v>
      </c>
      <c r="B893" s="134" t="s">
        <v>4155</v>
      </c>
      <c r="C893" s="134" t="s">
        <v>1662</v>
      </c>
      <c r="D893" s="136">
        <v>0</v>
      </c>
      <c r="E893" s="136">
        <v>0</v>
      </c>
      <c r="F893" s="136">
        <v>0</v>
      </c>
      <c r="G893" s="136">
        <v>0</v>
      </c>
      <c r="H893" s="136">
        <v>0</v>
      </c>
      <c r="I893" s="136">
        <v>0</v>
      </c>
      <c r="J893" s="136">
        <v>0</v>
      </c>
      <c r="K893" s="136">
        <v>0</v>
      </c>
      <c r="L893" s="136">
        <v>0</v>
      </c>
      <c r="M893" s="136">
        <v>0</v>
      </c>
      <c r="N893" s="136">
        <v>0</v>
      </c>
      <c r="O893" s="136">
        <v>0</v>
      </c>
      <c r="P893" s="136">
        <v>0</v>
      </c>
      <c r="Q893" s="136">
        <v>0</v>
      </c>
    </row>
    <row r="894" spans="1:17" x14ac:dyDescent="0.25">
      <c r="A894" s="134" t="s">
        <v>4144</v>
      </c>
      <c r="B894" s="134" t="s">
        <v>4156</v>
      </c>
      <c r="C894" s="134" t="s">
        <v>1662</v>
      </c>
      <c r="D894" s="136">
        <v>3517</v>
      </c>
      <c r="E894" s="136">
        <v>3517</v>
      </c>
      <c r="F894" s="136">
        <v>3517</v>
      </c>
      <c r="G894" s="136">
        <v>3517</v>
      </c>
      <c r="H894" s="136">
        <v>3517</v>
      </c>
      <c r="I894" s="136">
        <v>3517</v>
      </c>
      <c r="J894" s="136">
        <v>3517</v>
      </c>
      <c r="K894" s="136">
        <v>3517</v>
      </c>
      <c r="L894" s="136">
        <v>3517</v>
      </c>
      <c r="M894" s="136">
        <v>3517</v>
      </c>
      <c r="N894" s="136">
        <v>3517</v>
      </c>
      <c r="O894" s="136">
        <v>3517</v>
      </c>
      <c r="P894" s="136">
        <v>3517</v>
      </c>
      <c r="Q894" s="136">
        <v>3516565</v>
      </c>
    </row>
    <row r="895" spans="1:17" x14ac:dyDescent="0.25">
      <c r="A895" s="134" t="s">
        <v>4144</v>
      </c>
      <c r="B895" s="134" t="s">
        <v>4157</v>
      </c>
      <c r="C895" s="134" t="s">
        <v>1662</v>
      </c>
      <c r="D895" s="136">
        <v>0</v>
      </c>
      <c r="E895" s="136">
        <v>0</v>
      </c>
      <c r="F895" s="136">
        <v>0</v>
      </c>
      <c r="G895" s="136">
        <v>0</v>
      </c>
      <c r="H895" s="136">
        <v>0</v>
      </c>
      <c r="I895" s="136">
        <v>0</v>
      </c>
      <c r="J895" s="136">
        <v>0</v>
      </c>
      <c r="K895" s="136">
        <v>0</v>
      </c>
      <c r="L895" s="136">
        <v>0</v>
      </c>
      <c r="M895" s="136">
        <v>0</v>
      </c>
      <c r="N895" s="136">
        <v>0</v>
      </c>
      <c r="O895" s="136">
        <v>0</v>
      </c>
      <c r="P895" s="136">
        <v>0</v>
      </c>
      <c r="Q895" s="136">
        <v>0</v>
      </c>
    </row>
    <row r="896" spans="1:17" x14ac:dyDescent="0.25">
      <c r="A896" s="134" t="s">
        <v>4144</v>
      </c>
      <c r="B896" s="134" t="s">
        <v>4158</v>
      </c>
      <c r="C896" s="134" t="s">
        <v>1662</v>
      </c>
      <c r="D896" s="136">
        <v>0</v>
      </c>
      <c r="E896" s="136">
        <v>0</v>
      </c>
      <c r="F896" s="136">
        <v>0</v>
      </c>
      <c r="G896" s="136">
        <v>0</v>
      </c>
      <c r="H896" s="136">
        <v>0</v>
      </c>
      <c r="I896" s="136">
        <v>0</v>
      </c>
      <c r="J896" s="136">
        <v>0</v>
      </c>
      <c r="K896" s="136">
        <v>0</v>
      </c>
      <c r="L896" s="136">
        <v>0</v>
      </c>
      <c r="M896" s="136">
        <v>0</v>
      </c>
      <c r="N896" s="136">
        <v>0</v>
      </c>
      <c r="O896" s="136">
        <v>0</v>
      </c>
      <c r="P896" s="136">
        <v>0</v>
      </c>
      <c r="Q896" s="136">
        <v>0</v>
      </c>
    </row>
    <row r="897" spans="1:17" x14ac:dyDescent="0.25">
      <c r="A897" s="134" t="s">
        <v>4144</v>
      </c>
      <c r="B897" s="134" t="s">
        <v>4159</v>
      </c>
      <c r="C897" s="134" t="s">
        <v>1662</v>
      </c>
      <c r="D897" s="136">
        <v>0</v>
      </c>
      <c r="E897" s="136">
        <v>0</v>
      </c>
      <c r="F897" s="136">
        <v>0</v>
      </c>
      <c r="G897" s="136">
        <v>0</v>
      </c>
      <c r="H897" s="136">
        <v>0</v>
      </c>
      <c r="I897" s="136">
        <v>0</v>
      </c>
      <c r="J897" s="136">
        <v>0</v>
      </c>
      <c r="K897" s="136">
        <v>0</v>
      </c>
      <c r="L897" s="136">
        <v>0</v>
      </c>
      <c r="M897" s="136">
        <v>0</v>
      </c>
      <c r="N897" s="136">
        <v>0</v>
      </c>
      <c r="O897" s="136">
        <v>0</v>
      </c>
      <c r="P897" s="136">
        <v>0</v>
      </c>
      <c r="Q897" s="136">
        <v>0</v>
      </c>
    </row>
    <row r="898" spans="1:17" x14ac:dyDescent="0.25">
      <c r="A898" s="134" t="s">
        <v>4144</v>
      </c>
      <c r="B898" s="134" t="s">
        <v>4160</v>
      </c>
      <c r="C898" s="134" t="s">
        <v>1662</v>
      </c>
      <c r="D898" s="136">
        <v>0</v>
      </c>
      <c r="E898" s="136">
        <v>0</v>
      </c>
      <c r="F898" s="136">
        <v>0</v>
      </c>
      <c r="G898" s="136">
        <v>0</v>
      </c>
      <c r="H898" s="136">
        <v>0</v>
      </c>
      <c r="I898" s="136">
        <v>0</v>
      </c>
      <c r="J898" s="136">
        <v>0</v>
      </c>
      <c r="K898" s="136">
        <v>0</v>
      </c>
      <c r="L898" s="136">
        <v>0</v>
      </c>
      <c r="M898" s="136">
        <v>0</v>
      </c>
      <c r="N898" s="136">
        <v>0</v>
      </c>
      <c r="O898" s="136">
        <v>0</v>
      </c>
      <c r="P898" s="136">
        <v>0</v>
      </c>
      <c r="Q898" s="136">
        <v>0</v>
      </c>
    </row>
    <row r="899" spans="1:17" x14ac:dyDescent="0.25">
      <c r="A899" s="134" t="s">
        <v>4144</v>
      </c>
      <c r="B899" s="134" t="s">
        <v>4161</v>
      </c>
      <c r="C899" s="134" t="s">
        <v>1662</v>
      </c>
      <c r="D899" s="136">
        <v>0</v>
      </c>
      <c r="E899" s="136">
        <v>0</v>
      </c>
      <c r="F899" s="136">
        <v>0</v>
      </c>
      <c r="G899" s="136">
        <v>0</v>
      </c>
      <c r="H899" s="136">
        <v>0</v>
      </c>
      <c r="I899" s="136">
        <v>0</v>
      </c>
      <c r="J899" s="136">
        <v>0</v>
      </c>
      <c r="K899" s="136">
        <v>0</v>
      </c>
      <c r="L899" s="136">
        <v>0</v>
      </c>
      <c r="M899" s="136">
        <v>0</v>
      </c>
      <c r="N899" s="136">
        <v>0</v>
      </c>
      <c r="O899" s="136">
        <v>0</v>
      </c>
      <c r="P899" s="136">
        <v>0</v>
      </c>
      <c r="Q899" s="136">
        <v>0</v>
      </c>
    </row>
    <row r="900" spans="1:17" x14ac:dyDescent="0.25">
      <c r="A900" s="134" t="s">
        <v>4144</v>
      </c>
      <c r="B900" s="134" t="s">
        <v>4162</v>
      </c>
      <c r="C900" s="134" t="s">
        <v>1662</v>
      </c>
      <c r="D900" s="136">
        <v>0</v>
      </c>
      <c r="E900" s="136">
        <v>0</v>
      </c>
      <c r="F900" s="136">
        <v>0</v>
      </c>
      <c r="G900" s="136">
        <v>0</v>
      </c>
      <c r="H900" s="136">
        <v>0</v>
      </c>
      <c r="I900" s="136">
        <v>0</v>
      </c>
      <c r="J900" s="136">
        <v>0</v>
      </c>
      <c r="K900" s="136">
        <v>0</v>
      </c>
      <c r="L900" s="136">
        <v>0</v>
      </c>
      <c r="M900" s="136">
        <v>0</v>
      </c>
      <c r="N900" s="136">
        <v>0</v>
      </c>
      <c r="O900" s="136">
        <v>0</v>
      </c>
      <c r="P900" s="136">
        <v>0</v>
      </c>
      <c r="Q900" s="136">
        <v>0</v>
      </c>
    </row>
    <row r="901" spans="1:17" x14ac:dyDescent="0.25">
      <c r="A901" s="134" t="s">
        <v>4144</v>
      </c>
      <c r="B901" s="134" t="s">
        <v>4163</v>
      </c>
      <c r="C901" s="134" t="s">
        <v>1662</v>
      </c>
      <c r="D901" s="136">
        <v>0</v>
      </c>
      <c r="E901" s="136">
        <v>0</v>
      </c>
      <c r="F901" s="136">
        <v>0</v>
      </c>
      <c r="G901" s="136">
        <v>0</v>
      </c>
      <c r="H901" s="136">
        <v>0</v>
      </c>
      <c r="I901" s="136">
        <v>0</v>
      </c>
      <c r="J901" s="136">
        <v>0</v>
      </c>
      <c r="K901" s="136">
        <v>0</v>
      </c>
      <c r="L901" s="136">
        <v>0</v>
      </c>
      <c r="M901" s="136">
        <v>0</v>
      </c>
      <c r="N901" s="136">
        <v>0</v>
      </c>
      <c r="O901" s="136">
        <v>0</v>
      </c>
      <c r="P901" s="136">
        <v>0</v>
      </c>
      <c r="Q901" s="136">
        <v>0</v>
      </c>
    </row>
    <row r="902" spans="1:17" x14ac:dyDescent="0.25">
      <c r="A902" s="134" t="s">
        <v>4144</v>
      </c>
      <c r="B902" s="134" t="s">
        <v>4164</v>
      </c>
      <c r="C902" s="134" t="s">
        <v>1662</v>
      </c>
      <c r="D902" s="136">
        <v>753</v>
      </c>
      <c r="E902" s="136">
        <v>679</v>
      </c>
      <c r="F902" s="136">
        <v>679</v>
      </c>
      <c r="G902" s="136">
        <v>679</v>
      </c>
      <c r="H902" s="136">
        <v>679</v>
      </c>
      <c r="I902" s="136">
        <v>679</v>
      </c>
      <c r="J902" s="136">
        <v>679</v>
      </c>
      <c r="K902" s="136">
        <v>679</v>
      </c>
      <c r="L902" s="136">
        <v>679</v>
      </c>
      <c r="M902" s="136">
        <v>679</v>
      </c>
      <c r="N902" s="136">
        <v>679</v>
      </c>
      <c r="O902" s="136">
        <v>679</v>
      </c>
      <c r="P902" s="136">
        <v>716</v>
      </c>
      <c r="Q902" s="136">
        <v>683580</v>
      </c>
    </row>
    <row r="903" spans="1:17" x14ac:dyDescent="0.25">
      <c r="A903" s="134" t="s">
        <v>4144</v>
      </c>
      <c r="B903" s="134" t="s">
        <v>4165</v>
      </c>
      <c r="C903" s="134" t="s">
        <v>1662</v>
      </c>
      <c r="D903" s="136">
        <v>0</v>
      </c>
      <c r="E903" s="136">
        <v>0</v>
      </c>
      <c r="F903" s="136">
        <v>0</v>
      </c>
      <c r="G903" s="136">
        <v>0</v>
      </c>
      <c r="H903" s="136">
        <v>0</v>
      </c>
      <c r="I903" s="136">
        <v>0</v>
      </c>
      <c r="J903" s="136">
        <v>0</v>
      </c>
      <c r="K903" s="136">
        <v>0</v>
      </c>
      <c r="L903" s="136">
        <v>0</v>
      </c>
      <c r="M903" s="136">
        <v>0</v>
      </c>
      <c r="N903" s="136">
        <v>0</v>
      </c>
      <c r="O903" s="136">
        <v>0</v>
      </c>
      <c r="P903" s="136">
        <v>0</v>
      </c>
      <c r="Q903" s="136">
        <v>0</v>
      </c>
    </row>
    <row r="904" spans="1:17" x14ac:dyDescent="0.25">
      <c r="A904" s="134" t="s">
        <v>4144</v>
      </c>
      <c r="B904" s="134" t="s">
        <v>4166</v>
      </c>
      <c r="C904" s="134" t="s">
        <v>1662</v>
      </c>
      <c r="D904" s="136">
        <v>5509</v>
      </c>
      <c r="E904" s="136">
        <v>5509</v>
      </c>
      <c r="F904" s="136">
        <v>5509</v>
      </c>
      <c r="G904" s="136">
        <v>5509</v>
      </c>
      <c r="H904" s="136">
        <v>5509</v>
      </c>
      <c r="I904" s="136">
        <v>5509</v>
      </c>
      <c r="J904" s="136">
        <v>5509</v>
      </c>
      <c r="K904" s="136">
        <v>5509</v>
      </c>
      <c r="L904" s="136">
        <v>5509</v>
      </c>
      <c r="M904" s="136">
        <v>5509</v>
      </c>
      <c r="N904" s="136">
        <v>5509</v>
      </c>
      <c r="O904" s="136">
        <v>5509</v>
      </c>
      <c r="P904" s="136">
        <v>5509</v>
      </c>
      <c r="Q904" s="136">
        <v>5509002</v>
      </c>
    </row>
    <row r="905" spans="1:17" x14ac:dyDescent="0.25">
      <c r="A905" s="134" t="s">
        <v>4144</v>
      </c>
      <c r="B905" s="134" t="s">
        <v>4167</v>
      </c>
      <c r="C905" s="134" t="s">
        <v>1662</v>
      </c>
      <c r="D905" s="136">
        <v>0</v>
      </c>
      <c r="E905" s="136">
        <v>0</v>
      </c>
      <c r="F905" s="136">
        <v>0</v>
      </c>
      <c r="G905" s="136">
        <v>0</v>
      </c>
      <c r="H905" s="136">
        <v>0</v>
      </c>
      <c r="I905" s="136">
        <v>0</v>
      </c>
      <c r="J905" s="136">
        <v>0</v>
      </c>
      <c r="K905" s="136">
        <v>0</v>
      </c>
      <c r="L905" s="136">
        <v>0</v>
      </c>
      <c r="M905" s="136">
        <v>0</v>
      </c>
      <c r="N905" s="136">
        <v>0</v>
      </c>
      <c r="O905" s="136">
        <v>0</v>
      </c>
      <c r="P905" s="136">
        <v>0</v>
      </c>
      <c r="Q905" s="136">
        <v>0</v>
      </c>
    </row>
    <row r="906" spans="1:17" x14ac:dyDescent="0.25">
      <c r="A906" s="134" t="s">
        <v>4144</v>
      </c>
      <c r="B906" s="134" t="s">
        <v>4168</v>
      </c>
      <c r="C906" s="134" t="s">
        <v>1662</v>
      </c>
      <c r="D906" s="136">
        <v>93992</v>
      </c>
      <c r="E906" s="136">
        <v>98159</v>
      </c>
      <c r="F906" s="136">
        <v>100451</v>
      </c>
      <c r="G906" s="136">
        <v>100350</v>
      </c>
      <c r="H906" s="136">
        <v>100989</v>
      </c>
      <c r="I906" s="136">
        <v>99802</v>
      </c>
      <c r="J906" s="136">
        <v>100705</v>
      </c>
      <c r="K906" s="136">
        <v>100506</v>
      </c>
      <c r="L906" s="136">
        <v>100699</v>
      </c>
      <c r="M906" s="136">
        <v>100610</v>
      </c>
      <c r="N906" s="136">
        <v>111617</v>
      </c>
      <c r="O906" s="136">
        <v>113270</v>
      </c>
      <c r="P906" s="136">
        <v>114799</v>
      </c>
      <c r="Q906" s="136">
        <v>102629465</v>
      </c>
    </row>
    <row r="907" spans="1:17" x14ac:dyDescent="0.25">
      <c r="A907" s="134" t="s">
        <v>4144</v>
      </c>
      <c r="B907" s="134" t="s">
        <v>4169</v>
      </c>
      <c r="C907" s="134" t="s">
        <v>1662</v>
      </c>
      <c r="D907" s="136">
        <v>0</v>
      </c>
      <c r="E907" s="136">
        <v>0</v>
      </c>
      <c r="F907" s="136">
        <v>0</v>
      </c>
      <c r="G907" s="136">
        <v>0</v>
      </c>
      <c r="H907" s="136">
        <v>0</v>
      </c>
      <c r="I907" s="136">
        <v>0</v>
      </c>
      <c r="J907" s="136">
        <v>0</v>
      </c>
      <c r="K907" s="136">
        <v>0</v>
      </c>
      <c r="L907" s="136">
        <v>0</v>
      </c>
      <c r="M907" s="136">
        <v>0</v>
      </c>
      <c r="N907" s="136">
        <v>0</v>
      </c>
      <c r="O907" s="136">
        <v>0</v>
      </c>
      <c r="P907" s="136">
        <v>0</v>
      </c>
      <c r="Q907" s="136">
        <v>0</v>
      </c>
    </row>
    <row r="908" spans="1:17" x14ac:dyDescent="0.25">
      <c r="A908" s="134" t="s">
        <v>4144</v>
      </c>
      <c r="B908" s="134" t="s">
        <v>4170</v>
      </c>
      <c r="C908" s="134" t="s">
        <v>1662</v>
      </c>
      <c r="D908" s="136">
        <v>1314</v>
      </c>
      <c r="E908" s="136">
        <v>1314</v>
      </c>
      <c r="F908" s="136">
        <v>1314</v>
      </c>
      <c r="G908" s="136">
        <v>1314</v>
      </c>
      <c r="H908" s="136">
        <v>1314</v>
      </c>
      <c r="I908" s="136">
        <v>1314</v>
      </c>
      <c r="J908" s="136">
        <v>1314</v>
      </c>
      <c r="K908" s="136">
        <v>1314</v>
      </c>
      <c r="L908" s="136">
        <v>1314</v>
      </c>
      <c r="M908" s="136">
        <v>1314</v>
      </c>
      <c r="N908" s="136">
        <v>1314</v>
      </c>
      <c r="O908" s="136">
        <v>1314</v>
      </c>
      <c r="P908" s="136">
        <v>1314</v>
      </c>
      <c r="Q908" s="136">
        <v>1314040</v>
      </c>
    </row>
    <row r="909" spans="1:17" x14ac:dyDescent="0.25">
      <c r="A909" s="134" t="s">
        <v>4144</v>
      </c>
      <c r="B909" s="134" t="s">
        <v>4171</v>
      </c>
      <c r="C909" s="134" t="s">
        <v>1662</v>
      </c>
      <c r="D909" s="136">
        <v>161100</v>
      </c>
      <c r="E909" s="136">
        <v>161100</v>
      </c>
      <c r="F909" s="136">
        <v>161099</v>
      </c>
      <c r="G909" s="136">
        <v>161099</v>
      </c>
      <c r="H909" s="136">
        <v>161099</v>
      </c>
      <c r="I909" s="136">
        <v>161099</v>
      </c>
      <c r="J909" s="136">
        <v>161080</v>
      </c>
      <c r="K909" s="136">
        <v>161080</v>
      </c>
      <c r="L909" s="136">
        <v>161080</v>
      </c>
      <c r="M909" s="136">
        <v>161080</v>
      </c>
      <c r="N909" s="136">
        <v>161080</v>
      </c>
      <c r="O909" s="136">
        <v>161080</v>
      </c>
      <c r="P909" s="136">
        <v>161127</v>
      </c>
      <c r="Q909" s="136">
        <v>161090737</v>
      </c>
    </row>
    <row r="910" spans="1:17" x14ac:dyDescent="0.25">
      <c r="A910" s="134" t="s">
        <v>4144</v>
      </c>
      <c r="B910" s="134" t="s">
        <v>4172</v>
      </c>
      <c r="C910" s="134" t="s">
        <v>1662</v>
      </c>
      <c r="D910" s="136">
        <v>7370</v>
      </c>
      <c r="E910" s="136">
        <v>7370</v>
      </c>
      <c r="F910" s="136">
        <v>7370</v>
      </c>
      <c r="G910" s="136">
        <v>7370</v>
      </c>
      <c r="H910" s="136">
        <v>7370</v>
      </c>
      <c r="I910" s="136">
        <v>7370</v>
      </c>
      <c r="J910" s="136">
        <v>7370</v>
      </c>
      <c r="K910" s="136">
        <v>7370</v>
      </c>
      <c r="L910" s="136">
        <v>7370</v>
      </c>
      <c r="M910" s="136">
        <v>7370</v>
      </c>
      <c r="N910" s="136">
        <v>7370</v>
      </c>
      <c r="O910" s="136">
        <v>7370</v>
      </c>
      <c r="P910" s="136">
        <v>7370</v>
      </c>
      <c r="Q910" s="136">
        <v>7370081</v>
      </c>
    </row>
    <row r="911" spans="1:17" x14ac:dyDescent="0.25">
      <c r="A911" s="134" t="s">
        <v>4144</v>
      </c>
      <c r="B911" s="134" t="s">
        <v>4173</v>
      </c>
      <c r="C911" s="134" t="s">
        <v>1662</v>
      </c>
      <c r="D911" s="136">
        <v>0</v>
      </c>
      <c r="E911" s="136">
        <v>0</v>
      </c>
      <c r="F911" s="136">
        <v>0</v>
      </c>
      <c r="G911" s="136">
        <v>0</v>
      </c>
      <c r="H911" s="136">
        <v>0</v>
      </c>
      <c r="I911" s="136">
        <v>0</v>
      </c>
      <c r="J911" s="136">
        <v>0</v>
      </c>
      <c r="K911" s="136">
        <v>0</v>
      </c>
      <c r="L911" s="136">
        <v>0</v>
      </c>
      <c r="M911" s="136">
        <v>0</v>
      </c>
      <c r="N911" s="136">
        <v>0</v>
      </c>
      <c r="O911" s="136">
        <v>0</v>
      </c>
      <c r="P911" s="136">
        <v>0</v>
      </c>
      <c r="Q911" s="136">
        <v>0</v>
      </c>
    </row>
    <row r="912" spans="1:17" x14ac:dyDescent="0.25">
      <c r="A912" s="134" t="s">
        <v>4144</v>
      </c>
      <c r="B912" s="134" t="s">
        <v>4174</v>
      </c>
      <c r="C912" s="134" t="s">
        <v>1662</v>
      </c>
      <c r="D912" s="136">
        <v>0</v>
      </c>
      <c r="E912" s="136">
        <v>0</v>
      </c>
      <c r="F912" s="136">
        <v>0</v>
      </c>
      <c r="G912" s="136">
        <v>0</v>
      </c>
      <c r="H912" s="136">
        <v>0</v>
      </c>
      <c r="I912" s="136">
        <v>0</v>
      </c>
      <c r="J912" s="136">
        <v>0</v>
      </c>
      <c r="K912" s="136">
        <v>0</v>
      </c>
      <c r="L912" s="136">
        <v>0</v>
      </c>
      <c r="M912" s="136">
        <v>0</v>
      </c>
      <c r="N912" s="136">
        <v>0</v>
      </c>
      <c r="O912" s="136">
        <v>0</v>
      </c>
      <c r="P912" s="136">
        <v>0</v>
      </c>
      <c r="Q912" s="136">
        <v>0</v>
      </c>
    </row>
    <row r="913" spans="1:17" x14ac:dyDescent="0.25">
      <c r="A913" s="134" t="s">
        <v>4144</v>
      </c>
      <c r="B913" s="134" t="s">
        <v>4175</v>
      </c>
      <c r="C913" s="134" t="s">
        <v>1662</v>
      </c>
      <c r="D913" s="136">
        <v>0</v>
      </c>
      <c r="E913" s="136">
        <v>0</v>
      </c>
      <c r="F913" s="136">
        <v>0</v>
      </c>
      <c r="G913" s="136">
        <v>0</v>
      </c>
      <c r="H913" s="136">
        <v>0</v>
      </c>
      <c r="I913" s="136">
        <v>0</v>
      </c>
      <c r="J913" s="136">
        <v>0</v>
      </c>
      <c r="K913" s="136">
        <v>0</v>
      </c>
      <c r="L913" s="136">
        <v>0</v>
      </c>
      <c r="M913" s="136">
        <v>0</v>
      </c>
      <c r="N913" s="136">
        <v>0</v>
      </c>
      <c r="O913" s="136">
        <v>0</v>
      </c>
      <c r="P913" s="136">
        <v>0</v>
      </c>
      <c r="Q913" s="136">
        <v>0</v>
      </c>
    </row>
    <row r="914" spans="1:17" x14ac:dyDescent="0.25">
      <c r="A914" s="134" t="s">
        <v>4144</v>
      </c>
      <c r="B914" s="134" t="s">
        <v>4176</v>
      </c>
      <c r="C914" s="134" t="s">
        <v>1662</v>
      </c>
      <c r="D914" s="136">
        <v>0</v>
      </c>
      <c r="E914" s="136">
        <v>0</v>
      </c>
      <c r="F914" s="136">
        <v>0</v>
      </c>
      <c r="G914" s="136">
        <v>0</v>
      </c>
      <c r="H914" s="136">
        <v>0</v>
      </c>
      <c r="I914" s="136">
        <v>0</v>
      </c>
      <c r="J914" s="136">
        <v>0</v>
      </c>
      <c r="K914" s="136">
        <v>0</v>
      </c>
      <c r="L914" s="136">
        <v>0</v>
      </c>
      <c r="M914" s="136">
        <v>0</v>
      </c>
      <c r="N914" s="136">
        <v>0</v>
      </c>
      <c r="O914" s="136">
        <v>0</v>
      </c>
      <c r="P914" s="136">
        <v>0</v>
      </c>
      <c r="Q914" s="136">
        <v>0</v>
      </c>
    </row>
    <row r="915" spans="1:17" x14ac:dyDescent="0.25">
      <c r="A915" s="134" t="s">
        <v>4144</v>
      </c>
      <c r="B915" s="134" t="s">
        <v>4177</v>
      </c>
      <c r="C915" s="134" t="s">
        <v>1662</v>
      </c>
      <c r="D915" s="136">
        <v>0</v>
      </c>
      <c r="E915" s="136">
        <v>0</v>
      </c>
      <c r="F915" s="136">
        <v>0</v>
      </c>
      <c r="G915" s="136">
        <v>0</v>
      </c>
      <c r="H915" s="136">
        <v>0</v>
      </c>
      <c r="I915" s="136">
        <v>0</v>
      </c>
      <c r="J915" s="136">
        <v>0</v>
      </c>
      <c r="K915" s="136">
        <v>0</v>
      </c>
      <c r="L915" s="136">
        <v>0</v>
      </c>
      <c r="M915" s="136">
        <v>0</v>
      </c>
      <c r="N915" s="136">
        <v>0</v>
      </c>
      <c r="O915" s="136">
        <v>0</v>
      </c>
      <c r="P915" s="136">
        <v>0</v>
      </c>
      <c r="Q915" s="136">
        <v>0</v>
      </c>
    </row>
    <row r="916" spans="1:17" x14ac:dyDescent="0.25">
      <c r="A916" s="134" t="s">
        <v>4144</v>
      </c>
      <c r="B916" s="134" t="s">
        <v>4178</v>
      </c>
      <c r="C916" s="134" t="s">
        <v>1662</v>
      </c>
      <c r="D916" s="136">
        <v>0</v>
      </c>
      <c r="E916" s="136">
        <v>0</v>
      </c>
      <c r="F916" s="136">
        <v>0</v>
      </c>
      <c r="G916" s="136">
        <v>0</v>
      </c>
      <c r="H916" s="136">
        <v>0</v>
      </c>
      <c r="I916" s="136">
        <v>0</v>
      </c>
      <c r="J916" s="136">
        <v>0</v>
      </c>
      <c r="K916" s="136">
        <v>0</v>
      </c>
      <c r="L916" s="136">
        <v>0</v>
      </c>
      <c r="M916" s="136">
        <v>0</v>
      </c>
      <c r="N916" s="136">
        <v>0</v>
      </c>
      <c r="O916" s="136">
        <v>0</v>
      </c>
      <c r="P916" s="136">
        <v>0</v>
      </c>
      <c r="Q916" s="136">
        <v>0</v>
      </c>
    </row>
    <row r="917" spans="1:17" x14ac:dyDescent="0.25">
      <c r="A917" s="134" t="s">
        <v>4144</v>
      </c>
      <c r="B917" s="134" t="s">
        <v>4179</v>
      </c>
      <c r="C917" s="134" t="s">
        <v>1662</v>
      </c>
      <c r="D917" s="136">
        <v>0</v>
      </c>
      <c r="E917" s="136">
        <v>0</v>
      </c>
      <c r="F917" s="136">
        <v>0</v>
      </c>
      <c r="G917" s="136">
        <v>0</v>
      </c>
      <c r="H917" s="136">
        <v>0</v>
      </c>
      <c r="I917" s="136">
        <v>0</v>
      </c>
      <c r="J917" s="136">
        <v>0</v>
      </c>
      <c r="K917" s="136">
        <v>0</v>
      </c>
      <c r="L917" s="136">
        <v>0</v>
      </c>
      <c r="M917" s="136">
        <v>0</v>
      </c>
      <c r="N917" s="136">
        <v>0</v>
      </c>
      <c r="O917" s="136">
        <v>0</v>
      </c>
      <c r="P917" s="136">
        <v>0</v>
      </c>
      <c r="Q917" s="136">
        <v>0</v>
      </c>
    </row>
    <row r="918" spans="1:17" x14ac:dyDescent="0.25">
      <c r="A918" s="134" t="s">
        <v>4144</v>
      </c>
      <c r="B918" s="134" t="s">
        <v>4180</v>
      </c>
      <c r="C918" s="134" t="s">
        <v>1662</v>
      </c>
      <c r="D918" s="136">
        <v>0</v>
      </c>
      <c r="E918" s="136">
        <v>0</v>
      </c>
      <c r="F918" s="136">
        <v>0</v>
      </c>
      <c r="G918" s="136">
        <v>0</v>
      </c>
      <c r="H918" s="136">
        <v>0</v>
      </c>
      <c r="I918" s="136">
        <v>0</v>
      </c>
      <c r="J918" s="136">
        <v>0</v>
      </c>
      <c r="K918" s="136">
        <v>0</v>
      </c>
      <c r="L918" s="136">
        <v>0</v>
      </c>
      <c r="M918" s="136">
        <v>0</v>
      </c>
      <c r="N918" s="136">
        <v>0</v>
      </c>
      <c r="O918" s="136">
        <v>0</v>
      </c>
      <c r="P918" s="136">
        <v>0</v>
      </c>
      <c r="Q918" s="136">
        <v>0</v>
      </c>
    </row>
    <row r="919" spans="1:17" x14ac:dyDescent="0.25">
      <c r="A919" s="134" t="s">
        <v>4144</v>
      </c>
      <c r="B919" s="134" t="s">
        <v>4181</v>
      </c>
      <c r="C919" s="134" t="s">
        <v>1662</v>
      </c>
      <c r="D919" s="136">
        <v>0</v>
      </c>
      <c r="E919" s="136">
        <v>0</v>
      </c>
      <c r="F919" s="136">
        <v>0</v>
      </c>
      <c r="G919" s="136">
        <v>0</v>
      </c>
      <c r="H919" s="136">
        <v>0</v>
      </c>
      <c r="I919" s="136">
        <v>0</v>
      </c>
      <c r="J919" s="136">
        <v>0</v>
      </c>
      <c r="K919" s="136">
        <v>0</v>
      </c>
      <c r="L919" s="136">
        <v>0</v>
      </c>
      <c r="M919" s="136">
        <v>0</v>
      </c>
      <c r="N919" s="136">
        <v>0</v>
      </c>
      <c r="O919" s="136">
        <v>0</v>
      </c>
      <c r="P919" s="136">
        <v>0</v>
      </c>
      <c r="Q919" s="136">
        <v>0</v>
      </c>
    </row>
    <row r="920" spans="1:17" x14ac:dyDescent="0.25">
      <c r="A920" s="134" t="s">
        <v>4144</v>
      </c>
      <c r="B920" s="134" t="s">
        <v>4182</v>
      </c>
      <c r="C920" s="134" t="s">
        <v>1662</v>
      </c>
      <c r="D920" s="136">
        <v>0</v>
      </c>
      <c r="E920" s="136">
        <v>0</v>
      </c>
      <c r="F920" s="136">
        <v>0</v>
      </c>
      <c r="G920" s="136">
        <v>0</v>
      </c>
      <c r="H920" s="136">
        <v>0</v>
      </c>
      <c r="I920" s="136">
        <v>0</v>
      </c>
      <c r="J920" s="136">
        <v>0</v>
      </c>
      <c r="K920" s="136">
        <v>0</v>
      </c>
      <c r="L920" s="136">
        <v>0</v>
      </c>
      <c r="M920" s="136">
        <v>0</v>
      </c>
      <c r="N920" s="136">
        <v>0</v>
      </c>
      <c r="O920" s="136">
        <v>0</v>
      </c>
      <c r="P920" s="136">
        <v>0</v>
      </c>
      <c r="Q920" s="136">
        <v>0</v>
      </c>
    </row>
    <row r="921" spans="1:17" x14ac:dyDescent="0.25">
      <c r="A921" s="134" t="s">
        <v>4144</v>
      </c>
      <c r="B921" s="134" t="s">
        <v>4183</v>
      </c>
      <c r="C921" s="134" t="s">
        <v>1662</v>
      </c>
      <c r="D921" s="136">
        <v>214</v>
      </c>
      <c r="E921" s="136">
        <v>214</v>
      </c>
      <c r="F921" s="136">
        <v>214</v>
      </c>
      <c r="G921" s="136">
        <v>214</v>
      </c>
      <c r="H921" s="136">
        <v>214</v>
      </c>
      <c r="I921" s="136">
        <v>214</v>
      </c>
      <c r="J921" s="136">
        <v>214</v>
      </c>
      <c r="K921" s="136">
        <v>214</v>
      </c>
      <c r="L921" s="136">
        <v>214</v>
      </c>
      <c r="M921" s="136">
        <v>214</v>
      </c>
      <c r="N921" s="136">
        <v>214</v>
      </c>
      <c r="O921" s="136">
        <v>214</v>
      </c>
      <c r="P921" s="136">
        <v>214</v>
      </c>
      <c r="Q921" s="136">
        <v>214027</v>
      </c>
    </row>
    <row r="922" spans="1:17" x14ac:dyDescent="0.25">
      <c r="A922" s="134" t="s">
        <v>4144</v>
      </c>
      <c r="B922" s="134" t="s">
        <v>4184</v>
      </c>
      <c r="C922" s="134" t="s">
        <v>1662</v>
      </c>
      <c r="D922" s="136">
        <v>0</v>
      </c>
      <c r="E922" s="136">
        <v>0</v>
      </c>
      <c r="F922" s="136">
        <v>0</v>
      </c>
      <c r="G922" s="136">
        <v>0</v>
      </c>
      <c r="H922" s="136">
        <v>0</v>
      </c>
      <c r="I922" s="136">
        <v>0</v>
      </c>
      <c r="J922" s="136">
        <v>0</v>
      </c>
      <c r="K922" s="136">
        <v>0</v>
      </c>
      <c r="L922" s="136">
        <v>0</v>
      </c>
      <c r="M922" s="136">
        <v>0</v>
      </c>
      <c r="N922" s="136">
        <v>0</v>
      </c>
      <c r="O922" s="136">
        <v>0</v>
      </c>
      <c r="P922" s="136">
        <v>0</v>
      </c>
      <c r="Q922" s="136">
        <v>0</v>
      </c>
    </row>
    <row r="923" spans="1:17" x14ac:dyDescent="0.25">
      <c r="A923" s="134" t="s">
        <v>4144</v>
      </c>
      <c r="B923" s="134" t="s">
        <v>4185</v>
      </c>
      <c r="C923" s="134" t="s">
        <v>1662</v>
      </c>
      <c r="D923" s="136">
        <v>0</v>
      </c>
      <c r="E923" s="136">
        <v>0</v>
      </c>
      <c r="F923" s="136">
        <v>0</v>
      </c>
      <c r="G923" s="136">
        <v>0</v>
      </c>
      <c r="H923" s="136">
        <v>0</v>
      </c>
      <c r="I923" s="136">
        <v>0</v>
      </c>
      <c r="J923" s="136">
        <v>0</v>
      </c>
      <c r="K923" s="136">
        <v>0</v>
      </c>
      <c r="L923" s="136">
        <v>0</v>
      </c>
      <c r="M923" s="136">
        <v>0</v>
      </c>
      <c r="N923" s="136">
        <v>0</v>
      </c>
      <c r="O923" s="136">
        <v>0</v>
      </c>
      <c r="P923" s="136">
        <v>0</v>
      </c>
      <c r="Q923" s="136">
        <v>0</v>
      </c>
    </row>
    <row r="924" spans="1:17" x14ac:dyDescent="0.25">
      <c r="A924" s="134" t="s">
        <v>4144</v>
      </c>
      <c r="B924" s="134" t="s">
        <v>4186</v>
      </c>
      <c r="C924" s="134" t="s">
        <v>1662</v>
      </c>
      <c r="D924" s="136">
        <v>49</v>
      </c>
      <c r="E924" s="136">
        <v>49</v>
      </c>
      <c r="F924" s="136">
        <v>49</v>
      </c>
      <c r="G924" s="136">
        <v>49</v>
      </c>
      <c r="H924" s="136">
        <v>49</v>
      </c>
      <c r="I924" s="136">
        <v>49</v>
      </c>
      <c r="J924" s="136">
        <v>49</v>
      </c>
      <c r="K924" s="136">
        <v>49</v>
      </c>
      <c r="L924" s="136">
        <v>49</v>
      </c>
      <c r="M924" s="136">
        <v>49</v>
      </c>
      <c r="N924" s="136">
        <v>49</v>
      </c>
      <c r="O924" s="136">
        <v>49</v>
      </c>
      <c r="P924" s="136">
        <v>49</v>
      </c>
      <c r="Q924" s="136">
        <v>49007</v>
      </c>
    </row>
    <row r="925" spans="1:17" x14ac:dyDescent="0.25">
      <c r="A925" s="134" t="s">
        <v>4144</v>
      </c>
      <c r="B925" s="134" t="s">
        <v>4187</v>
      </c>
      <c r="C925" s="134" t="s">
        <v>1662</v>
      </c>
      <c r="D925" s="136">
        <v>0</v>
      </c>
      <c r="E925" s="136">
        <v>0</v>
      </c>
      <c r="F925" s="136">
        <v>0</v>
      </c>
      <c r="G925" s="136">
        <v>0</v>
      </c>
      <c r="H925" s="136">
        <v>0</v>
      </c>
      <c r="I925" s="136">
        <v>0</v>
      </c>
      <c r="J925" s="136">
        <v>0</v>
      </c>
      <c r="K925" s="136">
        <v>0</v>
      </c>
      <c r="L925" s="136">
        <v>0</v>
      </c>
      <c r="M925" s="136">
        <v>0</v>
      </c>
      <c r="N925" s="136">
        <v>0</v>
      </c>
      <c r="O925" s="136">
        <v>0</v>
      </c>
      <c r="P925" s="136">
        <v>0</v>
      </c>
      <c r="Q925" s="136">
        <v>0</v>
      </c>
    </row>
    <row r="926" spans="1:17" x14ac:dyDescent="0.25">
      <c r="A926" s="134" t="s">
        <v>4144</v>
      </c>
      <c r="B926" s="134" t="s">
        <v>4188</v>
      </c>
      <c r="C926" s="134" t="s">
        <v>1662</v>
      </c>
      <c r="D926" s="136">
        <v>89</v>
      </c>
      <c r="E926" s="136">
        <v>89</v>
      </c>
      <c r="F926" s="136">
        <v>89</v>
      </c>
      <c r="G926" s="136">
        <v>89</v>
      </c>
      <c r="H926" s="136">
        <v>89</v>
      </c>
      <c r="I926" s="136">
        <v>89</v>
      </c>
      <c r="J926" s="136">
        <v>89</v>
      </c>
      <c r="K926" s="136">
        <v>89</v>
      </c>
      <c r="L926" s="136">
        <v>89</v>
      </c>
      <c r="M926" s="136">
        <v>89</v>
      </c>
      <c r="N926" s="136">
        <v>89</v>
      </c>
      <c r="O926" s="136">
        <v>89</v>
      </c>
      <c r="P926" s="136">
        <v>89</v>
      </c>
      <c r="Q926" s="136">
        <v>88692</v>
      </c>
    </row>
    <row r="927" spans="1:17" x14ac:dyDescent="0.25">
      <c r="A927" s="134" t="s">
        <v>4144</v>
      </c>
      <c r="B927" s="134" t="s">
        <v>4189</v>
      </c>
      <c r="C927" s="134" t="s">
        <v>1662</v>
      </c>
      <c r="D927" s="136">
        <v>0</v>
      </c>
      <c r="E927" s="136">
        <v>0</v>
      </c>
      <c r="F927" s="136">
        <v>0</v>
      </c>
      <c r="G927" s="136">
        <v>0</v>
      </c>
      <c r="H927" s="136">
        <v>0</v>
      </c>
      <c r="I927" s="136">
        <v>0</v>
      </c>
      <c r="J927" s="136">
        <v>0</v>
      </c>
      <c r="K927" s="136">
        <v>0</v>
      </c>
      <c r="L927" s="136">
        <v>0</v>
      </c>
      <c r="M927" s="136">
        <v>0</v>
      </c>
      <c r="N927" s="136">
        <v>0</v>
      </c>
      <c r="O927" s="136">
        <v>0</v>
      </c>
      <c r="P927" s="136">
        <v>0</v>
      </c>
      <c r="Q927" s="136">
        <v>0</v>
      </c>
    </row>
    <row r="928" spans="1:17" x14ac:dyDescent="0.25">
      <c r="A928" s="134" t="s">
        <v>4144</v>
      </c>
      <c r="B928" s="134" t="s">
        <v>4190</v>
      </c>
      <c r="C928" s="134" t="s">
        <v>1662</v>
      </c>
      <c r="D928" s="136">
        <v>0</v>
      </c>
      <c r="E928" s="136">
        <v>0</v>
      </c>
      <c r="F928" s="136">
        <v>0</v>
      </c>
      <c r="G928" s="136">
        <v>0</v>
      </c>
      <c r="H928" s="136">
        <v>0</v>
      </c>
      <c r="I928" s="136">
        <v>0</v>
      </c>
      <c r="J928" s="136">
        <v>0</v>
      </c>
      <c r="K928" s="136">
        <v>0</v>
      </c>
      <c r="L928" s="136">
        <v>0</v>
      </c>
      <c r="M928" s="136">
        <v>0</v>
      </c>
      <c r="N928" s="136">
        <v>0</v>
      </c>
      <c r="O928" s="136">
        <v>0</v>
      </c>
      <c r="P928" s="136">
        <v>0</v>
      </c>
      <c r="Q928" s="136">
        <v>0</v>
      </c>
    </row>
    <row r="929" spans="1:17" x14ac:dyDescent="0.25">
      <c r="A929" s="134" t="s">
        <v>4144</v>
      </c>
      <c r="B929" s="134" t="s">
        <v>4191</v>
      </c>
      <c r="C929" s="134" t="s">
        <v>1662</v>
      </c>
      <c r="D929" s="136">
        <v>0</v>
      </c>
      <c r="E929" s="136">
        <v>0</v>
      </c>
      <c r="F929" s="136">
        <v>0</v>
      </c>
      <c r="G929" s="136">
        <v>0</v>
      </c>
      <c r="H929" s="136">
        <v>0</v>
      </c>
      <c r="I929" s="136">
        <v>0</v>
      </c>
      <c r="J929" s="136">
        <v>0</v>
      </c>
      <c r="K929" s="136">
        <v>0</v>
      </c>
      <c r="L929" s="136">
        <v>0</v>
      </c>
      <c r="M929" s="136">
        <v>0</v>
      </c>
      <c r="N929" s="136">
        <v>0</v>
      </c>
      <c r="O929" s="136">
        <v>0</v>
      </c>
      <c r="P929" s="136">
        <v>0</v>
      </c>
      <c r="Q929" s="136">
        <v>0</v>
      </c>
    </row>
    <row r="930" spans="1:17" x14ac:dyDescent="0.25">
      <c r="A930" s="134" t="s">
        <v>4144</v>
      </c>
      <c r="B930" s="134" t="s">
        <v>4192</v>
      </c>
      <c r="C930" s="134" t="s">
        <v>1662</v>
      </c>
      <c r="D930" s="136">
        <v>1545</v>
      </c>
      <c r="E930" s="136">
        <v>1545</v>
      </c>
      <c r="F930" s="136">
        <v>1545</v>
      </c>
      <c r="G930" s="136">
        <v>1545</v>
      </c>
      <c r="H930" s="136">
        <v>1545</v>
      </c>
      <c r="I930" s="136">
        <v>1545</v>
      </c>
      <c r="J930" s="136">
        <v>1545</v>
      </c>
      <c r="K930" s="136">
        <v>1545</v>
      </c>
      <c r="L930" s="136">
        <v>1545</v>
      </c>
      <c r="M930" s="136">
        <v>1545</v>
      </c>
      <c r="N930" s="136">
        <v>1545</v>
      </c>
      <c r="O930" s="136">
        <v>1545</v>
      </c>
      <c r="P930" s="136">
        <v>1545</v>
      </c>
      <c r="Q930" s="136">
        <v>1544999</v>
      </c>
    </row>
    <row r="931" spans="1:17" x14ac:dyDescent="0.25">
      <c r="A931" s="134" t="s">
        <v>4144</v>
      </c>
      <c r="B931" s="134" t="s">
        <v>4193</v>
      </c>
      <c r="C931" s="134" t="s">
        <v>1662</v>
      </c>
      <c r="D931" s="136">
        <v>11</v>
      </c>
      <c r="E931" s="136">
        <v>11</v>
      </c>
      <c r="F931" s="136">
        <v>11</v>
      </c>
      <c r="G931" s="136">
        <v>11</v>
      </c>
      <c r="H931" s="136">
        <v>11</v>
      </c>
      <c r="I931" s="136">
        <v>11</v>
      </c>
      <c r="J931" s="136">
        <v>11</v>
      </c>
      <c r="K931" s="136">
        <v>11</v>
      </c>
      <c r="L931" s="136">
        <v>11</v>
      </c>
      <c r="M931" s="136">
        <v>11</v>
      </c>
      <c r="N931" s="136">
        <v>11</v>
      </c>
      <c r="O931" s="136">
        <v>11</v>
      </c>
      <c r="P931" s="136">
        <v>11</v>
      </c>
      <c r="Q931" s="136">
        <v>11360</v>
      </c>
    </row>
    <row r="932" spans="1:17" x14ac:dyDescent="0.25">
      <c r="A932" s="134" t="s">
        <v>4144</v>
      </c>
      <c r="B932" s="134" t="s">
        <v>4194</v>
      </c>
      <c r="C932" s="134" t="s">
        <v>1662</v>
      </c>
      <c r="D932" s="136">
        <v>0</v>
      </c>
      <c r="E932" s="136">
        <v>0</v>
      </c>
      <c r="F932" s="136">
        <v>0</v>
      </c>
      <c r="G932" s="136">
        <v>0</v>
      </c>
      <c r="H932" s="136">
        <v>0</v>
      </c>
      <c r="I932" s="136">
        <v>0</v>
      </c>
      <c r="J932" s="136">
        <v>0</v>
      </c>
      <c r="K932" s="136">
        <v>0</v>
      </c>
      <c r="L932" s="136">
        <v>0</v>
      </c>
      <c r="M932" s="136">
        <v>0</v>
      </c>
      <c r="N932" s="136">
        <v>0</v>
      </c>
      <c r="O932" s="136">
        <v>0</v>
      </c>
      <c r="P932" s="136">
        <v>0</v>
      </c>
      <c r="Q932" s="136">
        <v>0</v>
      </c>
    </row>
    <row r="933" spans="1:17" x14ac:dyDescent="0.25">
      <c r="A933" s="134" t="s">
        <v>4144</v>
      </c>
      <c r="B933" s="134" t="s">
        <v>4195</v>
      </c>
      <c r="C933" s="134" t="s">
        <v>1662</v>
      </c>
      <c r="D933" s="136">
        <v>935</v>
      </c>
      <c r="E933" s="136">
        <v>935</v>
      </c>
      <c r="F933" s="136">
        <v>935</v>
      </c>
      <c r="G933" s="136">
        <v>935</v>
      </c>
      <c r="H933" s="136">
        <v>935</v>
      </c>
      <c r="I933" s="136">
        <v>935</v>
      </c>
      <c r="J933" s="136">
        <v>935</v>
      </c>
      <c r="K933" s="136">
        <v>935</v>
      </c>
      <c r="L933" s="136">
        <v>935</v>
      </c>
      <c r="M933" s="136">
        <v>935</v>
      </c>
      <c r="N933" s="136">
        <v>935</v>
      </c>
      <c r="O933" s="136">
        <v>935</v>
      </c>
      <c r="P933" s="136">
        <v>935</v>
      </c>
      <c r="Q933" s="136">
        <v>935092</v>
      </c>
    </row>
    <row r="934" spans="1:17" x14ac:dyDescent="0.25">
      <c r="A934" s="134" t="s">
        <v>4144</v>
      </c>
      <c r="B934" s="134" t="s">
        <v>4196</v>
      </c>
      <c r="C934" s="134" t="s">
        <v>1662</v>
      </c>
      <c r="D934" s="136">
        <v>0</v>
      </c>
      <c r="E934" s="136">
        <v>0</v>
      </c>
      <c r="F934" s="136">
        <v>0</v>
      </c>
      <c r="G934" s="136">
        <v>0</v>
      </c>
      <c r="H934" s="136">
        <v>0</v>
      </c>
      <c r="I934" s="136">
        <v>0</v>
      </c>
      <c r="J934" s="136">
        <v>0</v>
      </c>
      <c r="K934" s="136">
        <v>0</v>
      </c>
      <c r="L934" s="136">
        <v>0</v>
      </c>
      <c r="M934" s="136">
        <v>0</v>
      </c>
      <c r="N934" s="136">
        <v>0</v>
      </c>
      <c r="O934" s="136">
        <v>0</v>
      </c>
      <c r="P934" s="136">
        <v>0</v>
      </c>
      <c r="Q934" s="136">
        <v>0</v>
      </c>
    </row>
    <row r="935" spans="1:17" x14ac:dyDescent="0.25">
      <c r="A935" s="134" t="s">
        <v>4144</v>
      </c>
      <c r="B935" s="134" t="s">
        <v>4197</v>
      </c>
      <c r="C935" s="134" t="s">
        <v>1662</v>
      </c>
      <c r="D935" s="136">
        <v>19</v>
      </c>
      <c r="E935" s="136">
        <v>19</v>
      </c>
      <c r="F935" s="136">
        <v>19</v>
      </c>
      <c r="G935" s="136">
        <v>19</v>
      </c>
      <c r="H935" s="136">
        <v>19</v>
      </c>
      <c r="I935" s="136">
        <v>19</v>
      </c>
      <c r="J935" s="136">
        <v>19</v>
      </c>
      <c r="K935" s="136">
        <v>19</v>
      </c>
      <c r="L935" s="136">
        <v>19</v>
      </c>
      <c r="M935" s="136">
        <v>19</v>
      </c>
      <c r="N935" s="136">
        <v>19</v>
      </c>
      <c r="O935" s="136">
        <v>19</v>
      </c>
      <c r="P935" s="136">
        <v>19</v>
      </c>
      <c r="Q935" s="136">
        <v>19272</v>
      </c>
    </row>
    <row r="936" spans="1:17" x14ac:dyDescent="0.25">
      <c r="A936" s="134" t="s">
        <v>4144</v>
      </c>
      <c r="B936" s="134" t="s">
        <v>4198</v>
      </c>
      <c r="C936" s="134" t="s">
        <v>1662</v>
      </c>
      <c r="D936" s="136">
        <v>0</v>
      </c>
      <c r="E936" s="136">
        <v>0</v>
      </c>
      <c r="F936" s="136">
        <v>0</v>
      </c>
      <c r="G936" s="136">
        <v>0</v>
      </c>
      <c r="H936" s="136">
        <v>0</v>
      </c>
      <c r="I936" s="136">
        <v>0</v>
      </c>
      <c r="J936" s="136">
        <v>0</v>
      </c>
      <c r="K936" s="136">
        <v>0</v>
      </c>
      <c r="L936" s="136">
        <v>0</v>
      </c>
      <c r="M936" s="136">
        <v>0</v>
      </c>
      <c r="N936" s="136">
        <v>0</v>
      </c>
      <c r="O936" s="136">
        <v>0</v>
      </c>
      <c r="P936" s="136">
        <v>0</v>
      </c>
      <c r="Q936" s="136">
        <v>0</v>
      </c>
    </row>
    <row r="937" spans="1:17" x14ac:dyDescent="0.25">
      <c r="A937" s="134" t="s">
        <v>4144</v>
      </c>
      <c r="B937" s="134" t="s">
        <v>4199</v>
      </c>
      <c r="C937" s="134" t="s">
        <v>1662</v>
      </c>
      <c r="D937" s="136">
        <v>0</v>
      </c>
      <c r="E937" s="136">
        <v>0</v>
      </c>
      <c r="F937" s="136">
        <v>0</v>
      </c>
      <c r="G937" s="136">
        <v>0</v>
      </c>
      <c r="H937" s="136">
        <v>0</v>
      </c>
      <c r="I937" s="136">
        <v>0</v>
      </c>
      <c r="J937" s="136">
        <v>0</v>
      </c>
      <c r="K937" s="136">
        <v>0</v>
      </c>
      <c r="L937" s="136">
        <v>0</v>
      </c>
      <c r="M937" s="136">
        <v>0</v>
      </c>
      <c r="N937" s="136">
        <v>0</v>
      </c>
      <c r="O937" s="136">
        <v>0</v>
      </c>
      <c r="P937" s="136">
        <v>0</v>
      </c>
      <c r="Q937" s="136">
        <v>236</v>
      </c>
    </row>
    <row r="938" spans="1:17" x14ac:dyDescent="0.25">
      <c r="A938" s="134" t="s">
        <v>4144</v>
      </c>
      <c r="B938" s="134" t="s">
        <v>4200</v>
      </c>
      <c r="C938" s="134" t="s">
        <v>1662</v>
      </c>
      <c r="D938" s="136">
        <v>0</v>
      </c>
      <c r="E938" s="136">
        <v>0</v>
      </c>
      <c r="F938" s="136">
        <v>0</v>
      </c>
      <c r="G938" s="136">
        <v>0</v>
      </c>
      <c r="H938" s="136">
        <v>0</v>
      </c>
      <c r="I938" s="136">
        <v>0</v>
      </c>
      <c r="J938" s="136">
        <v>0</v>
      </c>
      <c r="K938" s="136">
        <v>0</v>
      </c>
      <c r="L938" s="136">
        <v>0</v>
      </c>
      <c r="M938" s="136">
        <v>0</v>
      </c>
      <c r="N938" s="136">
        <v>0</v>
      </c>
      <c r="O938" s="136">
        <v>0</v>
      </c>
      <c r="P938" s="136">
        <v>0</v>
      </c>
      <c r="Q938" s="136">
        <v>0</v>
      </c>
    </row>
    <row r="939" spans="1:17" x14ac:dyDescent="0.25">
      <c r="A939" s="134" t="s">
        <v>4144</v>
      </c>
      <c r="B939" s="134" t="s">
        <v>4201</v>
      </c>
      <c r="C939" s="134" t="s">
        <v>1662</v>
      </c>
      <c r="D939" s="136">
        <v>237</v>
      </c>
      <c r="E939" s="136">
        <v>237</v>
      </c>
      <c r="F939" s="136">
        <v>237</v>
      </c>
      <c r="G939" s="136">
        <v>237</v>
      </c>
      <c r="H939" s="136">
        <v>237</v>
      </c>
      <c r="I939" s="136">
        <v>237</v>
      </c>
      <c r="J939" s="136">
        <v>237</v>
      </c>
      <c r="K939" s="136">
        <v>237</v>
      </c>
      <c r="L939" s="136">
        <v>237</v>
      </c>
      <c r="M939" s="136">
        <v>237</v>
      </c>
      <c r="N939" s="136">
        <v>237</v>
      </c>
      <c r="O939" s="136">
        <v>237</v>
      </c>
      <c r="P939" s="136">
        <v>237</v>
      </c>
      <c r="Q939" s="136">
        <v>236935</v>
      </c>
    </row>
    <row r="940" spans="1:17" x14ac:dyDescent="0.25">
      <c r="A940" s="134" t="s">
        <v>4144</v>
      </c>
      <c r="B940" s="134" t="s">
        <v>4202</v>
      </c>
      <c r="C940" s="134" t="s">
        <v>1662</v>
      </c>
      <c r="D940" s="136">
        <v>0</v>
      </c>
      <c r="E940" s="136">
        <v>0</v>
      </c>
      <c r="F940" s="136">
        <v>0</v>
      </c>
      <c r="G940" s="136">
        <v>0</v>
      </c>
      <c r="H940" s="136">
        <v>0</v>
      </c>
      <c r="I940" s="136">
        <v>0</v>
      </c>
      <c r="J940" s="136">
        <v>0</v>
      </c>
      <c r="K940" s="136">
        <v>0</v>
      </c>
      <c r="L940" s="136">
        <v>0</v>
      </c>
      <c r="M940" s="136">
        <v>0</v>
      </c>
      <c r="N940" s="136">
        <v>0</v>
      </c>
      <c r="O940" s="136">
        <v>0</v>
      </c>
      <c r="P940" s="136">
        <v>0</v>
      </c>
      <c r="Q940" s="136">
        <v>0</v>
      </c>
    </row>
    <row r="941" spans="1:17" x14ac:dyDescent="0.25">
      <c r="A941" s="134" t="s">
        <v>4144</v>
      </c>
      <c r="B941" s="134" t="s">
        <v>4203</v>
      </c>
      <c r="C941" s="134" t="s">
        <v>1662</v>
      </c>
      <c r="D941" s="136">
        <v>63</v>
      </c>
      <c r="E941" s="136">
        <v>63</v>
      </c>
      <c r="F941" s="136">
        <v>63</v>
      </c>
      <c r="G941" s="136">
        <v>63</v>
      </c>
      <c r="H941" s="136">
        <v>63</v>
      </c>
      <c r="I941" s="136">
        <v>63</v>
      </c>
      <c r="J941" s="136">
        <v>63</v>
      </c>
      <c r="K941" s="136">
        <v>63</v>
      </c>
      <c r="L941" s="136">
        <v>63</v>
      </c>
      <c r="M941" s="136">
        <v>63</v>
      </c>
      <c r="N941" s="136">
        <v>63</v>
      </c>
      <c r="O941" s="136">
        <v>63</v>
      </c>
      <c r="P941" s="136">
        <v>63</v>
      </c>
      <c r="Q941" s="136">
        <v>62500</v>
      </c>
    </row>
    <row r="942" spans="1:17" x14ac:dyDescent="0.25">
      <c r="A942" s="134" t="s">
        <v>4144</v>
      </c>
      <c r="B942" s="134" t="s">
        <v>4204</v>
      </c>
      <c r="C942" s="134" t="s">
        <v>1662</v>
      </c>
      <c r="D942" s="136">
        <v>0</v>
      </c>
      <c r="E942" s="136">
        <v>0</v>
      </c>
      <c r="F942" s="136">
        <v>0</v>
      </c>
      <c r="G942" s="136">
        <v>0</v>
      </c>
      <c r="H942" s="136">
        <v>0</v>
      </c>
      <c r="I942" s="136">
        <v>0</v>
      </c>
      <c r="J942" s="136">
        <v>0</v>
      </c>
      <c r="K942" s="136">
        <v>0</v>
      </c>
      <c r="L942" s="136">
        <v>0</v>
      </c>
      <c r="M942" s="136">
        <v>0</v>
      </c>
      <c r="N942" s="136">
        <v>0</v>
      </c>
      <c r="O942" s="136">
        <v>0</v>
      </c>
      <c r="P942" s="136">
        <v>0</v>
      </c>
      <c r="Q942" s="136">
        <v>0</v>
      </c>
    </row>
    <row r="943" spans="1:17" x14ac:dyDescent="0.25">
      <c r="A943" s="134" t="s">
        <v>4144</v>
      </c>
      <c r="B943" s="134" t="s">
        <v>4205</v>
      </c>
      <c r="C943" s="134" t="s">
        <v>1662</v>
      </c>
      <c r="D943" s="136">
        <v>0</v>
      </c>
      <c r="E943" s="136">
        <v>0</v>
      </c>
      <c r="F943" s="136">
        <v>0</v>
      </c>
      <c r="G943" s="136">
        <v>0</v>
      </c>
      <c r="H943" s="136">
        <v>0</v>
      </c>
      <c r="I943" s="136">
        <v>0</v>
      </c>
      <c r="J943" s="136">
        <v>0</v>
      </c>
      <c r="K943" s="136">
        <v>0</v>
      </c>
      <c r="L943" s="136">
        <v>0</v>
      </c>
      <c r="M943" s="136">
        <v>0</v>
      </c>
      <c r="N943" s="136">
        <v>0</v>
      </c>
      <c r="O943" s="136">
        <v>0</v>
      </c>
      <c r="P943" s="136">
        <v>0</v>
      </c>
      <c r="Q943" s="136">
        <v>0</v>
      </c>
    </row>
    <row r="944" spans="1:17" x14ac:dyDescent="0.25">
      <c r="A944" s="134" t="s">
        <v>4144</v>
      </c>
      <c r="B944" s="134" t="s">
        <v>4206</v>
      </c>
      <c r="C944" s="134" t="s">
        <v>1662</v>
      </c>
      <c r="D944" s="136">
        <v>89</v>
      </c>
      <c r="E944" s="136">
        <v>89</v>
      </c>
      <c r="F944" s="136">
        <v>89</v>
      </c>
      <c r="G944" s="136">
        <v>89</v>
      </c>
      <c r="H944" s="136">
        <v>89</v>
      </c>
      <c r="I944" s="136">
        <v>89</v>
      </c>
      <c r="J944" s="136">
        <v>89</v>
      </c>
      <c r="K944" s="136">
        <v>89</v>
      </c>
      <c r="L944" s="136">
        <v>89</v>
      </c>
      <c r="M944" s="136">
        <v>89</v>
      </c>
      <c r="N944" s="136">
        <v>89</v>
      </c>
      <c r="O944" s="136">
        <v>89</v>
      </c>
      <c r="P944" s="136">
        <v>89</v>
      </c>
      <c r="Q944" s="136">
        <v>89222</v>
      </c>
    </row>
    <row r="945" spans="1:17" x14ac:dyDescent="0.25">
      <c r="A945" s="134" t="s">
        <v>4144</v>
      </c>
      <c r="B945" s="134" t="s">
        <v>4207</v>
      </c>
      <c r="C945" s="134" t="s">
        <v>1662</v>
      </c>
      <c r="D945" s="136">
        <v>152</v>
      </c>
      <c r="E945" s="136">
        <v>152</v>
      </c>
      <c r="F945" s="136">
        <v>152</v>
      </c>
      <c r="G945" s="136">
        <v>152</v>
      </c>
      <c r="H945" s="136">
        <v>152</v>
      </c>
      <c r="I945" s="136">
        <v>152</v>
      </c>
      <c r="J945" s="136">
        <v>152</v>
      </c>
      <c r="K945" s="136">
        <v>152</v>
      </c>
      <c r="L945" s="136">
        <v>152</v>
      </c>
      <c r="M945" s="136">
        <v>152</v>
      </c>
      <c r="N945" s="136">
        <v>152</v>
      </c>
      <c r="O945" s="136">
        <v>152</v>
      </c>
      <c r="P945" s="136">
        <v>152</v>
      </c>
      <c r="Q945" s="136">
        <v>151700</v>
      </c>
    </row>
    <row r="946" spans="1:17" x14ac:dyDescent="0.25">
      <c r="A946" s="134" t="s">
        <v>4144</v>
      </c>
      <c r="B946" s="134" t="s">
        <v>4208</v>
      </c>
      <c r="C946" s="134" t="s">
        <v>1662</v>
      </c>
      <c r="D946" s="136">
        <v>0</v>
      </c>
      <c r="E946" s="136">
        <v>0</v>
      </c>
      <c r="F946" s="136">
        <v>0</v>
      </c>
      <c r="G946" s="136">
        <v>0</v>
      </c>
      <c r="H946" s="136">
        <v>0</v>
      </c>
      <c r="I946" s="136">
        <v>0</v>
      </c>
      <c r="J946" s="136">
        <v>0</v>
      </c>
      <c r="K946" s="136">
        <v>0</v>
      </c>
      <c r="L946" s="136">
        <v>0</v>
      </c>
      <c r="M946" s="136">
        <v>0</v>
      </c>
      <c r="N946" s="136">
        <v>0</v>
      </c>
      <c r="O946" s="136">
        <v>0</v>
      </c>
      <c r="P946" s="136">
        <v>0</v>
      </c>
      <c r="Q946" s="136">
        <v>0</v>
      </c>
    </row>
    <row r="947" spans="1:17" x14ac:dyDescent="0.25">
      <c r="A947" s="134" t="s">
        <v>4144</v>
      </c>
      <c r="B947" s="134" t="s">
        <v>4209</v>
      </c>
      <c r="C947" s="134" t="s">
        <v>1662</v>
      </c>
      <c r="D947" s="136">
        <v>1156</v>
      </c>
      <c r="E947" s="136">
        <v>1156</v>
      </c>
      <c r="F947" s="136">
        <v>1156</v>
      </c>
      <c r="G947" s="136">
        <v>1156</v>
      </c>
      <c r="H947" s="136">
        <v>1156</v>
      </c>
      <c r="I947" s="136">
        <v>1156</v>
      </c>
      <c r="J947" s="136">
        <v>1156</v>
      </c>
      <c r="K947" s="136">
        <v>1156</v>
      </c>
      <c r="L947" s="136">
        <v>1156</v>
      </c>
      <c r="M947" s="136">
        <v>1156</v>
      </c>
      <c r="N947" s="136">
        <v>1156</v>
      </c>
      <c r="O947" s="136">
        <v>1156</v>
      </c>
      <c r="P947" s="136">
        <v>1156</v>
      </c>
      <c r="Q947" s="136">
        <v>1155954</v>
      </c>
    </row>
    <row r="948" spans="1:17" x14ac:dyDescent="0.25">
      <c r="A948" s="134" t="s">
        <v>4144</v>
      </c>
      <c r="B948" s="134" t="s">
        <v>4210</v>
      </c>
      <c r="C948" s="134" t="s">
        <v>1662</v>
      </c>
      <c r="D948" s="136">
        <v>0</v>
      </c>
      <c r="E948" s="136">
        <v>0</v>
      </c>
      <c r="F948" s="136">
        <v>0</v>
      </c>
      <c r="G948" s="136">
        <v>0</v>
      </c>
      <c r="H948" s="136">
        <v>0</v>
      </c>
      <c r="I948" s="136">
        <v>0</v>
      </c>
      <c r="J948" s="136">
        <v>0</v>
      </c>
      <c r="K948" s="136">
        <v>0</v>
      </c>
      <c r="L948" s="136">
        <v>0</v>
      </c>
      <c r="M948" s="136">
        <v>0</v>
      </c>
      <c r="N948" s="136">
        <v>0</v>
      </c>
      <c r="O948" s="136">
        <v>0</v>
      </c>
      <c r="P948" s="136">
        <v>0</v>
      </c>
      <c r="Q948" s="136">
        <v>0</v>
      </c>
    </row>
    <row r="949" spans="1:17" x14ac:dyDescent="0.25">
      <c r="A949" s="134" t="s">
        <v>4144</v>
      </c>
      <c r="B949" s="134" t="s">
        <v>4211</v>
      </c>
      <c r="C949" s="134" t="s">
        <v>1662</v>
      </c>
      <c r="D949" s="136">
        <v>4534</v>
      </c>
      <c r="E949" s="136">
        <v>4534</v>
      </c>
      <c r="F949" s="136">
        <v>4534</v>
      </c>
      <c r="G949" s="136">
        <v>4534</v>
      </c>
      <c r="H949" s="136">
        <v>4534</v>
      </c>
      <c r="I949" s="136">
        <v>4534</v>
      </c>
      <c r="J949" s="136">
        <v>4534</v>
      </c>
      <c r="K949" s="136">
        <v>4534</v>
      </c>
      <c r="L949" s="136">
        <v>4534</v>
      </c>
      <c r="M949" s="136">
        <v>4534</v>
      </c>
      <c r="N949" s="136">
        <v>4534</v>
      </c>
      <c r="O949" s="136">
        <v>4534</v>
      </c>
      <c r="P949" s="136">
        <v>4534</v>
      </c>
      <c r="Q949" s="136">
        <v>4534314</v>
      </c>
    </row>
    <row r="950" spans="1:17" x14ac:dyDescent="0.25">
      <c r="A950" s="134" t="s">
        <v>4144</v>
      </c>
      <c r="B950" s="134" t="s">
        <v>4212</v>
      </c>
      <c r="C950" s="134" t="s">
        <v>1662</v>
      </c>
      <c r="D950" s="136">
        <v>0</v>
      </c>
      <c r="E950" s="136">
        <v>0</v>
      </c>
      <c r="F950" s="136">
        <v>0</v>
      </c>
      <c r="G950" s="136">
        <v>0</v>
      </c>
      <c r="H950" s="136">
        <v>0</v>
      </c>
      <c r="I950" s="136">
        <v>0</v>
      </c>
      <c r="J950" s="136">
        <v>0</v>
      </c>
      <c r="K950" s="136">
        <v>0</v>
      </c>
      <c r="L950" s="136">
        <v>0</v>
      </c>
      <c r="M950" s="136">
        <v>0</v>
      </c>
      <c r="N950" s="136">
        <v>0</v>
      </c>
      <c r="O950" s="136">
        <v>0</v>
      </c>
      <c r="P950" s="136">
        <v>0</v>
      </c>
      <c r="Q950" s="136">
        <v>0</v>
      </c>
    </row>
    <row r="951" spans="1:17" x14ac:dyDescent="0.25">
      <c r="A951" s="134" t="s">
        <v>4213</v>
      </c>
      <c r="B951" s="134" t="s">
        <v>4214</v>
      </c>
      <c r="C951" s="134" t="s">
        <v>1662</v>
      </c>
      <c r="D951" s="136">
        <v>23641</v>
      </c>
      <c r="E951" s="136">
        <v>23641</v>
      </c>
      <c r="F951" s="136">
        <v>23641</v>
      </c>
      <c r="G951" s="136">
        <v>23641</v>
      </c>
      <c r="H951" s="136">
        <v>23641</v>
      </c>
      <c r="I951" s="136">
        <v>23641</v>
      </c>
      <c r="J951" s="136">
        <v>23641</v>
      </c>
      <c r="K951" s="136">
        <v>23641</v>
      </c>
      <c r="L951" s="136">
        <v>23641</v>
      </c>
      <c r="M951" s="136">
        <v>23641</v>
      </c>
      <c r="N951" s="136">
        <v>23641</v>
      </c>
      <c r="O951" s="136">
        <v>23641</v>
      </c>
      <c r="P951" s="136">
        <v>23641</v>
      </c>
      <c r="Q951" s="136">
        <v>23640685</v>
      </c>
    </row>
    <row r="952" spans="1:17" x14ac:dyDescent="0.25">
      <c r="A952" s="134" t="s">
        <v>4213</v>
      </c>
      <c r="B952" s="134" t="s">
        <v>4215</v>
      </c>
      <c r="C952" s="134" t="s">
        <v>1662</v>
      </c>
      <c r="D952" s="136">
        <v>0</v>
      </c>
      <c r="E952" s="136">
        <v>0</v>
      </c>
      <c r="F952" s="136">
        <v>0</v>
      </c>
      <c r="G952" s="136">
        <v>0</v>
      </c>
      <c r="H952" s="136">
        <v>0</v>
      </c>
      <c r="I952" s="136">
        <v>0</v>
      </c>
      <c r="J952" s="136">
        <v>0</v>
      </c>
      <c r="K952" s="136">
        <v>0</v>
      </c>
      <c r="L952" s="136">
        <v>0</v>
      </c>
      <c r="M952" s="136">
        <v>0</v>
      </c>
      <c r="N952" s="136">
        <v>0</v>
      </c>
      <c r="O952" s="136">
        <v>0</v>
      </c>
      <c r="P952" s="136">
        <v>0</v>
      </c>
      <c r="Q952" s="136">
        <v>0</v>
      </c>
    </row>
    <row r="953" spans="1:17" x14ac:dyDescent="0.25">
      <c r="A953" s="134" t="s">
        <v>4213</v>
      </c>
      <c r="B953" s="134" t="s">
        <v>4216</v>
      </c>
      <c r="C953" s="134" t="s">
        <v>1662</v>
      </c>
      <c r="D953" s="136">
        <v>0</v>
      </c>
      <c r="E953" s="136">
        <v>0</v>
      </c>
      <c r="F953" s="136">
        <v>0</v>
      </c>
      <c r="G953" s="136">
        <v>0</v>
      </c>
      <c r="H953" s="136">
        <v>0</v>
      </c>
      <c r="I953" s="136">
        <v>0</v>
      </c>
      <c r="J953" s="136">
        <v>0</v>
      </c>
      <c r="K953" s="136">
        <v>0</v>
      </c>
      <c r="L953" s="136">
        <v>0</v>
      </c>
      <c r="M953" s="136">
        <v>0</v>
      </c>
      <c r="N953" s="136">
        <v>0</v>
      </c>
      <c r="O953" s="136">
        <v>0</v>
      </c>
      <c r="P953" s="136">
        <v>0</v>
      </c>
      <c r="Q953" s="136">
        <v>0</v>
      </c>
    </row>
    <row r="954" spans="1:17" x14ac:dyDescent="0.25">
      <c r="A954" s="134" t="s">
        <v>4213</v>
      </c>
      <c r="B954" s="134" t="s">
        <v>4217</v>
      </c>
      <c r="C954" s="134" t="s">
        <v>1662</v>
      </c>
      <c r="D954" s="136">
        <v>12904</v>
      </c>
      <c r="E954" s="136">
        <v>12904</v>
      </c>
      <c r="F954" s="136">
        <v>12904</v>
      </c>
      <c r="G954" s="136">
        <v>12904</v>
      </c>
      <c r="H954" s="136">
        <v>12904</v>
      </c>
      <c r="I954" s="136">
        <v>12904</v>
      </c>
      <c r="J954" s="136">
        <v>12904</v>
      </c>
      <c r="K954" s="136">
        <v>12904</v>
      </c>
      <c r="L954" s="136">
        <v>12904</v>
      </c>
      <c r="M954" s="136">
        <v>12904</v>
      </c>
      <c r="N954" s="136">
        <v>12904</v>
      </c>
      <c r="O954" s="136">
        <v>12904</v>
      </c>
      <c r="P954" s="136">
        <v>12904</v>
      </c>
      <c r="Q954" s="136">
        <v>12903739</v>
      </c>
    </row>
    <row r="955" spans="1:17" x14ac:dyDescent="0.25">
      <c r="A955" s="134" t="s">
        <v>4213</v>
      </c>
      <c r="B955" s="134" t="s">
        <v>4218</v>
      </c>
      <c r="C955" s="134" t="s">
        <v>1662</v>
      </c>
      <c r="D955" s="136">
        <v>19732</v>
      </c>
      <c r="E955" s="136">
        <v>19732</v>
      </c>
      <c r="F955" s="136">
        <v>19732</v>
      </c>
      <c r="G955" s="136">
        <v>19732</v>
      </c>
      <c r="H955" s="136">
        <v>19732</v>
      </c>
      <c r="I955" s="136">
        <v>19732</v>
      </c>
      <c r="J955" s="136">
        <v>19732</v>
      </c>
      <c r="K955" s="136">
        <v>19732</v>
      </c>
      <c r="L955" s="136">
        <v>19732</v>
      </c>
      <c r="M955" s="136">
        <v>19732</v>
      </c>
      <c r="N955" s="136">
        <v>19732</v>
      </c>
      <c r="O955" s="136">
        <v>19732</v>
      </c>
      <c r="P955" s="136">
        <v>19732</v>
      </c>
      <c r="Q955" s="136">
        <v>19732280</v>
      </c>
    </row>
    <row r="956" spans="1:17" x14ac:dyDescent="0.25">
      <c r="A956" s="134" t="s">
        <v>4213</v>
      </c>
      <c r="B956" s="134" t="s">
        <v>4219</v>
      </c>
      <c r="C956" s="134" t="s">
        <v>1662</v>
      </c>
      <c r="D956" s="136">
        <v>0</v>
      </c>
      <c r="E956" s="136">
        <v>0</v>
      </c>
      <c r="F956" s="136">
        <v>0</v>
      </c>
      <c r="G956" s="136">
        <v>0</v>
      </c>
      <c r="H956" s="136">
        <v>0</v>
      </c>
      <c r="I956" s="136">
        <v>0</v>
      </c>
      <c r="J956" s="136">
        <v>0</v>
      </c>
      <c r="K956" s="136">
        <v>0</v>
      </c>
      <c r="L956" s="136">
        <v>0</v>
      </c>
      <c r="M956" s="136">
        <v>0</v>
      </c>
      <c r="N956" s="136">
        <v>0</v>
      </c>
      <c r="O956" s="136">
        <v>0</v>
      </c>
      <c r="P956" s="136">
        <v>0</v>
      </c>
      <c r="Q956" s="136">
        <v>0</v>
      </c>
    </row>
    <row r="957" spans="1:17" x14ac:dyDescent="0.25">
      <c r="A957" s="134" t="s">
        <v>4213</v>
      </c>
      <c r="B957" s="134" t="s">
        <v>4220</v>
      </c>
      <c r="C957" s="134" t="s">
        <v>1662</v>
      </c>
      <c r="D957" s="136">
        <v>0</v>
      </c>
      <c r="E957" s="136">
        <v>0</v>
      </c>
      <c r="F957" s="136">
        <v>0</v>
      </c>
      <c r="G957" s="136">
        <v>0</v>
      </c>
      <c r="H957" s="136">
        <v>0</v>
      </c>
      <c r="I957" s="136">
        <v>0</v>
      </c>
      <c r="J957" s="136">
        <v>0</v>
      </c>
      <c r="K957" s="136">
        <v>0</v>
      </c>
      <c r="L957" s="136">
        <v>0</v>
      </c>
      <c r="M957" s="136">
        <v>0</v>
      </c>
      <c r="N957" s="136">
        <v>0</v>
      </c>
      <c r="O957" s="136">
        <v>0</v>
      </c>
      <c r="P957" s="136">
        <v>0</v>
      </c>
      <c r="Q957" s="136">
        <v>0</v>
      </c>
    </row>
    <row r="958" spans="1:17" x14ac:dyDescent="0.25">
      <c r="A958" s="134" t="s">
        <v>4213</v>
      </c>
      <c r="B958" s="134" t="s">
        <v>4221</v>
      </c>
      <c r="C958" s="134" t="s">
        <v>1662</v>
      </c>
      <c r="D958" s="136">
        <v>0</v>
      </c>
      <c r="E958" s="136">
        <v>0</v>
      </c>
      <c r="F958" s="136">
        <v>0</v>
      </c>
      <c r="G958" s="136">
        <v>0</v>
      </c>
      <c r="H958" s="136">
        <v>0</v>
      </c>
      <c r="I958" s="136">
        <v>0</v>
      </c>
      <c r="J958" s="136">
        <v>0</v>
      </c>
      <c r="K958" s="136">
        <v>0</v>
      </c>
      <c r="L958" s="136">
        <v>0</v>
      </c>
      <c r="M958" s="136">
        <v>0</v>
      </c>
      <c r="N958" s="136">
        <v>0</v>
      </c>
      <c r="O958" s="136">
        <v>0</v>
      </c>
      <c r="P958" s="136">
        <v>0</v>
      </c>
      <c r="Q958" s="136">
        <v>0</v>
      </c>
    </row>
    <row r="959" spans="1:17" x14ac:dyDescent="0.25">
      <c r="A959" s="134" t="s">
        <v>4213</v>
      </c>
      <c r="B959" s="134" t="s">
        <v>4222</v>
      </c>
      <c r="C959" s="134" t="s">
        <v>1662</v>
      </c>
      <c r="D959" s="136">
        <v>0</v>
      </c>
      <c r="E959" s="136">
        <v>0</v>
      </c>
      <c r="F959" s="136">
        <v>0</v>
      </c>
      <c r="G959" s="136">
        <v>0</v>
      </c>
      <c r="H959" s="136">
        <v>0</v>
      </c>
      <c r="I959" s="136">
        <v>0</v>
      </c>
      <c r="J959" s="136">
        <v>0</v>
      </c>
      <c r="K959" s="136">
        <v>0</v>
      </c>
      <c r="L959" s="136">
        <v>0</v>
      </c>
      <c r="M959" s="136">
        <v>0</v>
      </c>
      <c r="N959" s="136">
        <v>0</v>
      </c>
      <c r="O959" s="136">
        <v>0</v>
      </c>
      <c r="P959" s="136">
        <v>0</v>
      </c>
      <c r="Q959" s="136">
        <v>0</v>
      </c>
    </row>
    <row r="960" spans="1:17" x14ac:dyDescent="0.25">
      <c r="A960" s="134" t="s">
        <v>4213</v>
      </c>
      <c r="B960" s="134" t="s">
        <v>4223</v>
      </c>
      <c r="C960" s="134" t="s">
        <v>1662</v>
      </c>
      <c r="D960" s="136">
        <v>0</v>
      </c>
      <c r="E960" s="136">
        <v>0</v>
      </c>
      <c r="F960" s="136">
        <v>0</v>
      </c>
      <c r="G960" s="136">
        <v>0</v>
      </c>
      <c r="H960" s="136">
        <v>0</v>
      </c>
      <c r="I960" s="136">
        <v>0</v>
      </c>
      <c r="J960" s="136">
        <v>0</v>
      </c>
      <c r="K960" s="136">
        <v>0</v>
      </c>
      <c r="L960" s="136">
        <v>0</v>
      </c>
      <c r="M960" s="136">
        <v>0</v>
      </c>
      <c r="N960" s="136">
        <v>0</v>
      </c>
      <c r="O960" s="136">
        <v>0</v>
      </c>
      <c r="P960" s="136">
        <v>0</v>
      </c>
      <c r="Q960" s="136">
        <v>0</v>
      </c>
    </row>
    <row r="961" spans="1:17" x14ac:dyDescent="0.25">
      <c r="A961" s="134" t="s">
        <v>4213</v>
      </c>
      <c r="B961" s="134" t="s">
        <v>4224</v>
      </c>
      <c r="C961" s="134" t="s">
        <v>1662</v>
      </c>
      <c r="D961" s="136">
        <v>0</v>
      </c>
      <c r="E961" s="136">
        <v>0</v>
      </c>
      <c r="F961" s="136">
        <v>0</v>
      </c>
      <c r="G961" s="136">
        <v>0</v>
      </c>
      <c r="H961" s="136">
        <v>0</v>
      </c>
      <c r="I961" s="136">
        <v>0</v>
      </c>
      <c r="J961" s="136">
        <v>0</v>
      </c>
      <c r="K961" s="136">
        <v>0</v>
      </c>
      <c r="L961" s="136">
        <v>0</v>
      </c>
      <c r="M961" s="136">
        <v>0</v>
      </c>
      <c r="N961" s="136">
        <v>0</v>
      </c>
      <c r="O961" s="136">
        <v>0</v>
      </c>
      <c r="P961" s="136">
        <v>0</v>
      </c>
      <c r="Q961" s="136">
        <v>0</v>
      </c>
    </row>
    <row r="962" spans="1:17" x14ac:dyDescent="0.25">
      <c r="A962" s="134" t="s">
        <v>4213</v>
      </c>
      <c r="B962" s="134" t="s">
        <v>4225</v>
      </c>
      <c r="C962" s="134" t="s">
        <v>1662</v>
      </c>
      <c r="D962" s="136">
        <v>12701</v>
      </c>
      <c r="E962" s="136">
        <v>12701</v>
      </c>
      <c r="F962" s="136">
        <v>12701</v>
      </c>
      <c r="G962" s="136">
        <v>12701</v>
      </c>
      <c r="H962" s="136">
        <v>12701</v>
      </c>
      <c r="I962" s="136">
        <v>12701</v>
      </c>
      <c r="J962" s="136">
        <v>12701</v>
      </c>
      <c r="K962" s="136">
        <v>12701</v>
      </c>
      <c r="L962" s="136">
        <v>12701</v>
      </c>
      <c r="M962" s="136">
        <v>12701</v>
      </c>
      <c r="N962" s="136">
        <v>12701</v>
      </c>
      <c r="O962" s="136">
        <v>12701</v>
      </c>
      <c r="P962" s="136">
        <v>12701</v>
      </c>
      <c r="Q962" s="136">
        <v>12700860</v>
      </c>
    </row>
    <row r="963" spans="1:17" x14ac:dyDescent="0.25">
      <c r="A963" s="134" t="s">
        <v>4213</v>
      </c>
      <c r="B963" s="134" t="s">
        <v>4226</v>
      </c>
      <c r="C963" s="134" t="s">
        <v>1662</v>
      </c>
      <c r="D963" s="136">
        <v>0</v>
      </c>
      <c r="E963" s="136">
        <v>0</v>
      </c>
      <c r="F963" s="136">
        <v>0</v>
      </c>
      <c r="G963" s="136">
        <v>0</v>
      </c>
      <c r="H963" s="136">
        <v>0</v>
      </c>
      <c r="I963" s="136">
        <v>0</v>
      </c>
      <c r="J963" s="136">
        <v>0</v>
      </c>
      <c r="K963" s="136">
        <v>0</v>
      </c>
      <c r="L963" s="136">
        <v>0</v>
      </c>
      <c r="M963" s="136">
        <v>0</v>
      </c>
      <c r="N963" s="136">
        <v>0</v>
      </c>
      <c r="O963" s="136">
        <v>0</v>
      </c>
      <c r="P963" s="136">
        <v>0</v>
      </c>
      <c r="Q963" s="136">
        <v>0</v>
      </c>
    </row>
    <row r="964" spans="1:17" x14ac:dyDescent="0.25">
      <c r="A964" s="134" t="s">
        <v>4213</v>
      </c>
      <c r="B964" s="134" t="s">
        <v>4227</v>
      </c>
      <c r="C964" s="134" t="s">
        <v>1662</v>
      </c>
      <c r="D964" s="136">
        <v>0</v>
      </c>
      <c r="E964" s="136">
        <v>0</v>
      </c>
      <c r="F964" s="136">
        <v>0</v>
      </c>
      <c r="G964" s="136">
        <v>0</v>
      </c>
      <c r="H964" s="136">
        <v>0</v>
      </c>
      <c r="I964" s="136">
        <v>0</v>
      </c>
      <c r="J964" s="136">
        <v>0</v>
      </c>
      <c r="K964" s="136">
        <v>0</v>
      </c>
      <c r="L964" s="136">
        <v>0</v>
      </c>
      <c r="M964" s="136">
        <v>0</v>
      </c>
      <c r="N964" s="136">
        <v>0</v>
      </c>
      <c r="O964" s="136">
        <v>0</v>
      </c>
      <c r="P964" s="136">
        <v>0</v>
      </c>
      <c r="Q964" s="136">
        <v>0</v>
      </c>
    </row>
    <row r="965" spans="1:17" x14ac:dyDescent="0.25">
      <c r="A965" s="134" t="s">
        <v>4213</v>
      </c>
      <c r="B965" s="134" t="s">
        <v>4228</v>
      </c>
      <c r="C965" s="134" t="s">
        <v>1662</v>
      </c>
      <c r="D965" s="136">
        <v>0</v>
      </c>
      <c r="E965" s="136">
        <v>0</v>
      </c>
      <c r="F965" s="136">
        <v>0</v>
      </c>
      <c r="G965" s="136">
        <v>0</v>
      </c>
      <c r="H965" s="136">
        <v>0</v>
      </c>
      <c r="I965" s="136">
        <v>0</v>
      </c>
      <c r="J965" s="136">
        <v>0</v>
      </c>
      <c r="K965" s="136">
        <v>0</v>
      </c>
      <c r="L965" s="136">
        <v>0</v>
      </c>
      <c r="M965" s="136">
        <v>0</v>
      </c>
      <c r="N965" s="136">
        <v>0</v>
      </c>
      <c r="O965" s="136">
        <v>0</v>
      </c>
      <c r="P965" s="136">
        <v>0</v>
      </c>
      <c r="Q965" s="136">
        <v>0</v>
      </c>
    </row>
    <row r="966" spans="1:17" x14ac:dyDescent="0.25">
      <c r="A966" s="134" t="s">
        <v>4213</v>
      </c>
      <c r="B966" s="134" t="s">
        <v>4229</v>
      </c>
      <c r="C966" s="134" t="s">
        <v>1662</v>
      </c>
      <c r="D966" s="136">
        <v>0</v>
      </c>
      <c r="E966" s="136">
        <v>0</v>
      </c>
      <c r="F966" s="136">
        <v>0</v>
      </c>
      <c r="G966" s="136">
        <v>0</v>
      </c>
      <c r="H966" s="136">
        <v>0</v>
      </c>
      <c r="I966" s="136">
        <v>0</v>
      </c>
      <c r="J966" s="136">
        <v>0</v>
      </c>
      <c r="K966" s="136">
        <v>0</v>
      </c>
      <c r="L966" s="136">
        <v>0</v>
      </c>
      <c r="M966" s="136">
        <v>0</v>
      </c>
      <c r="N966" s="136">
        <v>0</v>
      </c>
      <c r="O966" s="136">
        <v>0</v>
      </c>
      <c r="P966" s="136">
        <v>0</v>
      </c>
      <c r="Q966" s="136">
        <v>0</v>
      </c>
    </row>
    <row r="967" spans="1:17" x14ac:dyDescent="0.25">
      <c r="A967" s="134" t="s">
        <v>4213</v>
      </c>
      <c r="B967" s="134" t="s">
        <v>4230</v>
      </c>
      <c r="C967" s="134" t="s">
        <v>1662</v>
      </c>
      <c r="D967" s="136">
        <v>0</v>
      </c>
      <c r="E967" s="136">
        <v>0</v>
      </c>
      <c r="F967" s="136">
        <v>0</v>
      </c>
      <c r="G967" s="136">
        <v>0</v>
      </c>
      <c r="H967" s="136">
        <v>0</v>
      </c>
      <c r="I967" s="136">
        <v>0</v>
      </c>
      <c r="J967" s="136">
        <v>0</v>
      </c>
      <c r="K967" s="136">
        <v>0</v>
      </c>
      <c r="L967" s="136">
        <v>0</v>
      </c>
      <c r="M967" s="136">
        <v>0</v>
      </c>
      <c r="N967" s="136">
        <v>0</v>
      </c>
      <c r="O967" s="136">
        <v>0</v>
      </c>
      <c r="P967" s="136">
        <v>0</v>
      </c>
      <c r="Q967" s="136">
        <v>0</v>
      </c>
    </row>
    <row r="968" spans="1:17" x14ac:dyDescent="0.25">
      <c r="A968" s="134" t="s">
        <v>4213</v>
      </c>
      <c r="B968" s="134" t="s">
        <v>4231</v>
      </c>
      <c r="C968" s="134" t="s">
        <v>1662</v>
      </c>
      <c r="D968" s="136">
        <v>0</v>
      </c>
      <c r="E968" s="136">
        <v>0</v>
      </c>
      <c r="F968" s="136">
        <v>0</v>
      </c>
      <c r="G968" s="136">
        <v>0</v>
      </c>
      <c r="H968" s="136">
        <v>0</v>
      </c>
      <c r="I968" s="136">
        <v>0</v>
      </c>
      <c r="J968" s="136">
        <v>0</v>
      </c>
      <c r="K968" s="136">
        <v>0</v>
      </c>
      <c r="L968" s="136">
        <v>0</v>
      </c>
      <c r="M968" s="136">
        <v>0</v>
      </c>
      <c r="N968" s="136">
        <v>0</v>
      </c>
      <c r="O968" s="136">
        <v>0</v>
      </c>
      <c r="P968" s="136">
        <v>0</v>
      </c>
      <c r="Q968" s="136">
        <v>0</v>
      </c>
    </row>
    <row r="969" spans="1:17" x14ac:dyDescent="0.25">
      <c r="A969" s="134" t="s">
        <v>4213</v>
      </c>
      <c r="B969" s="134" t="s">
        <v>4232</v>
      </c>
      <c r="C969" s="134" t="s">
        <v>1662</v>
      </c>
      <c r="D969" s="136">
        <v>0</v>
      </c>
      <c r="E969" s="136">
        <v>0</v>
      </c>
      <c r="F969" s="136">
        <v>0</v>
      </c>
      <c r="G969" s="136">
        <v>0</v>
      </c>
      <c r="H969" s="136">
        <v>0</v>
      </c>
      <c r="I969" s="136">
        <v>0</v>
      </c>
      <c r="J969" s="136">
        <v>0</v>
      </c>
      <c r="K969" s="136">
        <v>0</v>
      </c>
      <c r="L969" s="136">
        <v>0</v>
      </c>
      <c r="M969" s="136">
        <v>0</v>
      </c>
      <c r="N969" s="136">
        <v>0</v>
      </c>
      <c r="O969" s="136">
        <v>0</v>
      </c>
      <c r="P969" s="136">
        <v>0</v>
      </c>
      <c r="Q969" s="136">
        <v>0</v>
      </c>
    </row>
    <row r="970" spans="1:17" x14ac:dyDescent="0.25">
      <c r="A970" s="134" t="s">
        <v>4213</v>
      </c>
      <c r="B970" s="134" t="s">
        <v>4233</v>
      </c>
      <c r="C970" s="134" t="s">
        <v>1662</v>
      </c>
      <c r="D970" s="136">
        <v>0</v>
      </c>
      <c r="E970" s="136">
        <v>0</v>
      </c>
      <c r="F970" s="136">
        <v>0</v>
      </c>
      <c r="G970" s="136">
        <v>0</v>
      </c>
      <c r="H970" s="136">
        <v>0</v>
      </c>
      <c r="I970" s="136">
        <v>0</v>
      </c>
      <c r="J970" s="136">
        <v>0</v>
      </c>
      <c r="K970" s="136">
        <v>0</v>
      </c>
      <c r="L970" s="136">
        <v>0</v>
      </c>
      <c r="M970" s="136">
        <v>0</v>
      </c>
      <c r="N970" s="136">
        <v>0</v>
      </c>
      <c r="O970" s="136">
        <v>0</v>
      </c>
      <c r="P970" s="136">
        <v>0</v>
      </c>
      <c r="Q970" s="136">
        <v>0</v>
      </c>
    </row>
    <row r="971" spans="1:17" x14ac:dyDescent="0.25">
      <c r="A971" s="134" t="s">
        <v>4213</v>
      </c>
      <c r="B971" s="134" t="s">
        <v>4234</v>
      </c>
      <c r="C971" s="134" t="s">
        <v>1662</v>
      </c>
      <c r="D971" s="136">
        <v>286</v>
      </c>
      <c r="E971" s="136">
        <v>286</v>
      </c>
      <c r="F971" s="136">
        <v>286</v>
      </c>
      <c r="G971" s="136">
        <v>286</v>
      </c>
      <c r="H971" s="136">
        <v>286</v>
      </c>
      <c r="I971" s="136">
        <v>286</v>
      </c>
      <c r="J971" s="136">
        <v>286</v>
      </c>
      <c r="K971" s="136">
        <v>286</v>
      </c>
      <c r="L971" s="136">
        <v>286</v>
      </c>
      <c r="M971" s="136">
        <v>286</v>
      </c>
      <c r="N971" s="136">
        <v>286</v>
      </c>
      <c r="O971" s="136">
        <v>286</v>
      </c>
      <c r="P971" s="136">
        <v>286</v>
      </c>
      <c r="Q971" s="136">
        <v>285560</v>
      </c>
    </row>
    <row r="972" spans="1:17" x14ac:dyDescent="0.25">
      <c r="A972" s="134" t="s">
        <v>4213</v>
      </c>
      <c r="B972" s="134" t="s">
        <v>4235</v>
      </c>
      <c r="C972" s="134" t="s">
        <v>1662</v>
      </c>
      <c r="D972" s="136">
        <v>0</v>
      </c>
      <c r="E972" s="136">
        <v>0</v>
      </c>
      <c r="F972" s="136">
        <v>0</v>
      </c>
      <c r="G972" s="136">
        <v>0</v>
      </c>
      <c r="H972" s="136">
        <v>0</v>
      </c>
      <c r="I972" s="136">
        <v>0</v>
      </c>
      <c r="J972" s="136">
        <v>0</v>
      </c>
      <c r="K972" s="136">
        <v>0</v>
      </c>
      <c r="L972" s="136">
        <v>0</v>
      </c>
      <c r="M972" s="136">
        <v>0</v>
      </c>
      <c r="N972" s="136">
        <v>0</v>
      </c>
      <c r="O972" s="136">
        <v>0</v>
      </c>
      <c r="P972" s="136">
        <v>0</v>
      </c>
      <c r="Q972" s="136">
        <v>0</v>
      </c>
    </row>
    <row r="973" spans="1:17" x14ac:dyDescent="0.25">
      <c r="A973" s="134" t="s">
        <v>4213</v>
      </c>
      <c r="B973" s="134" t="s">
        <v>4236</v>
      </c>
      <c r="C973" s="134" t="s">
        <v>1662</v>
      </c>
      <c r="D973" s="136">
        <v>5400</v>
      </c>
      <c r="E973" s="136">
        <v>5400</v>
      </c>
      <c r="F973" s="136">
        <v>5400</v>
      </c>
      <c r="G973" s="136">
        <v>5400</v>
      </c>
      <c r="H973" s="136">
        <v>5400</v>
      </c>
      <c r="I973" s="136">
        <v>5400</v>
      </c>
      <c r="J973" s="136">
        <v>5400</v>
      </c>
      <c r="K973" s="136">
        <v>5400</v>
      </c>
      <c r="L973" s="136">
        <v>5400</v>
      </c>
      <c r="M973" s="136">
        <v>5400</v>
      </c>
      <c r="N973" s="136">
        <v>5400</v>
      </c>
      <c r="O973" s="136">
        <v>5400</v>
      </c>
      <c r="P973" s="136">
        <v>5400</v>
      </c>
      <c r="Q973" s="136">
        <v>5400292</v>
      </c>
    </row>
    <row r="974" spans="1:17" x14ac:dyDescent="0.25">
      <c r="A974" s="134" t="s">
        <v>4213</v>
      </c>
      <c r="B974" s="134" t="s">
        <v>4237</v>
      </c>
      <c r="C974" s="134" t="s">
        <v>1662</v>
      </c>
      <c r="D974" s="136">
        <v>0</v>
      </c>
      <c r="E974" s="136">
        <v>0</v>
      </c>
      <c r="F974" s="136">
        <v>0</v>
      </c>
      <c r="G974" s="136">
        <v>0</v>
      </c>
      <c r="H974" s="136">
        <v>0</v>
      </c>
      <c r="I974" s="136">
        <v>0</v>
      </c>
      <c r="J974" s="136">
        <v>0</v>
      </c>
      <c r="K974" s="136">
        <v>0</v>
      </c>
      <c r="L974" s="136">
        <v>0</v>
      </c>
      <c r="M974" s="136">
        <v>0</v>
      </c>
      <c r="N974" s="136">
        <v>0</v>
      </c>
      <c r="O974" s="136">
        <v>0</v>
      </c>
      <c r="P974" s="136">
        <v>0</v>
      </c>
      <c r="Q974" s="136">
        <v>0</v>
      </c>
    </row>
    <row r="975" spans="1:17" x14ac:dyDescent="0.25">
      <c r="A975" s="134" t="s">
        <v>4213</v>
      </c>
      <c r="B975" s="134" t="s">
        <v>4238</v>
      </c>
      <c r="C975" s="134" t="s">
        <v>1662</v>
      </c>
      <c r="D975" s="136">
        <v>0</v>
      </c>
      <c r="E975" s="136">
        <v>0</v>
      </c>
      <c r="F975" s="136">
        <v>0</v>
      </c>
      <c r="G975" s="136">
        <v>0</v>
      </c>
      <c r="H975" s="136">
        <v>0</v>
      </c>
      <c r="I975" s="136">
        <v>0</v>
      </c>
      <c r="J975" s="136">
        <v>0</v>
      </c>
      <c r="K975" s="136">
        <v>0</v>
      </c>
      <c r="L975" s="136">
        <v>0</v>
      </c>
      <c r="M975" s="136">
        <v>0</v>
      </c>
      <c r="N975" s="136">
        <v>0</v>
      </c>
      <c r="O975" s="136">
        <v>0</v>
      </c>
      <c r="P975" s="136">
        <v>0</v>
      </c>
      <c r="Q975" s="136">
        <v>0</v>
      </c>
    </row>
    <row r="976" spans="1:17" x14ac:dyDescent="0.25">
      <c r="A976" s="134" t="s">
        <v>4213</v>
      </c>
      <c r="B976" s="134" t="s">
        <v>4239</v>
      </c>
      <c r="C976" s="134" t="s">
        <v>1662</v>
      </c>
      <c r="D976" s="136">
        <v>67010</v>
      </c>
      <c r="E976" s="136">
        <v>80590</v>
      </c>
      <c r="F976" s="136">
        <v>80619</v>
      </c>
      <c r="G976" s="136">
        <v>64518</v>
      </c>
      <c r="H976" s="136">
        <v>64557</v>
      </c>
      <c r="I976" s="136">
        <v>64560</v>
      </c>
      <c r="J976" s="136">
        <v>65501</v>
      </c>
      <c r="K976" s="136">
        <v>65505</v>
      </c>
      <c r="L976" s="136">
        <v>65509</v>
      </c>
      <c r="M976" s="136">
        <v>65509</v>
      </c>
      <c r="N976" s="136">
        <v>65510</v>
      </c>
      <c r="O976" s="136">
        <v>65510</v>
      </c>
      <c r="P976" s="136">
        <v>69992</v>
      </c>
      <c r="Q976" s="136">
        <v>68032641</v>
      </c>
    </row>
    <row r="977" spans="1:17" x14ac:dyDescent="0.25">
      <c r="A977" s="134" t="s">
        <v>4213</v>
      </c>
      <c r="B977" s="134" t="s">
        <v>4240</v>
      </c>
      <c r="C977" s="134" t="s">
        <v>1662</v>
      </c>
      <c r="D977" s="136">
        <v>0</v>
      </c>
      <c r="E977" s="136">
        <v>0</v>
      </c>
      <c r="F977" s="136">
        <v>0</v>
      </c>
      <c r="G977" s="136">
        <v>0</v>
      </c>
      <c r="H977" s="136">
        <v>0</v>
      </c>
      <c r="I977" s="136">
        <v>0</v>
      </c>
      <c r="J977" s="136">
        <v>0</v>
      </c>
      <c r="K977" s="136">
        <v>0</v>
      </c>
      <c r="L977" s="136">
        <v>0</v>
      </c>
      <c r="M977" s="136">
        <v>0</v>
      </c>
      <c r="N977" s="136">
        <v>0</v>
      </c>
      <c r="O977" s="136">
        <v>0</v>
      </c>
      <c r="P977" s="136">
        <v>0</v>
      </c>
      <c r="Q977" s="136">
        <v>0</v>
      </c>
    </row>
    <row r="978" spans="1:17" x14ac:dyDescent="0.25">
      <c r="A978" s="134" t="s">
        <v>4213</v>
      </c>
      <c r="B978" s="134" t="s">
        <v>4241</v>
      </c>
      <c r="C978" s="134" t="s">
        <v>1662</v>
      </c>
      <c r="D978" s="136">
        <v>34338</v>
      </c>
      <c r="E978" s="136">
        <v>32792</v>
      </c>
      <c r="F978" s="136">
        <v>33264</v>
      </c>
      <c r="G978" s="136">
        <v>33243</v>
      </c>
      <c r="H978" s="136">
        <v>33269</v>
      </c>
      <c r="I978" s="136">
        <v>33326</v>
      </c>
      <c r="J978" s="136">
        <v>33643</v>
      </c>
      <c r="K978" s="136">
        <v>33972</v>
      </c>
      <c r="L978" s="136">
        <v>33983</v>
      </c>
      <c r="M978" s="136">
        <v>33983</v>
      </c>
      <c r="N978" s="136">
        <v>34070</v>
      </c>
      <c r="O978" s="136">
        <v>34097</v>
      </c>
      <c r="P978" s="136">
        <v>34072</v>
      </c>
      <c r="Q978" s="136">
        <v>33653922</v>
      </c>
    </row>
    <row r="979" spans="1:17" x14ac:dyDescent="0.25">
      <c r="A979" s="134" t="s">
        <v>4213</v>
      </c>
      <c r="B979" s="134" t="s">
        <v>4242</v>
      </c>
      <c r="C979" s="134" t="s">
        <v>1662</v>
      </c>
      <c r="D979" s="136">
        <v>0</v>
      </c>
      <c r="E979" s="136">
        <v>0</v>
      </c>
      <c r="F979" s="136">
        <v>0</v>
      </c>
      <c r="G979" s="136">
        <v>0</v>
      </c>
      <c r="H979" s="136">
        <v>0</v>
      </c>
      <c r="I979" s="136">
        <v>0</v>
      </c>
      <c r="J979" s="136">
        <v>0</v>
      </c>
      <c r="K979" s="136">
        <v>0</v>
      </c>
      <c r="L979" s="136">
        <v>0</v>
      </c>
      <c r="M979" s="136">
        <v>0</v>
      </c>
      <c r="N979" s="136">
        <v>0</v>
      </c>
      <c r="O979" s="136">
        <v>0</v>
      </c>
      <c r="P979" s="136">
        <v>0</v>
      </c>
      <c r="Q979" s="136">
        <v>0</v>
      </c>
    </row>
    <row r="980" spans="1:17" x14ac:dyDescent="0.25">
      <c r="A980" s="134" t="s">
        <v>4213</v>
      </c>
      <c r="B980" s="134" t="s">
        <v>4243</v>
      </c>
      <c r="C980" s="134" t="s">
        <v>1662</v>
      </c>
      <c r="D980" s="136">
        <v>557</v>
      </c>
      <c r="E980" s="136">
        <v>557</v>
      </c>
      <c r="F980" s="136">
        <v>557</v>
      </c>
      <c r="G980" s="136">
        <v>557</v>
      </c>
      <c r="H980" s="136">
        <v>557</v>
      </c>
      <c r="I980" s="136">
        <v>557</v>
      </c>
      <c r="J980" s="136">
        <v>557</v>
      </c>
      <c r="K980" s="136">
        <v>557</v>
      </c>
      <c r="L980" s="136">
        <v>557</v>
      </c>
      <c r="M980" s="136">
        <v>557</v>
      </c>
      <c r="N980" s="136">
        <v>557</v>
      </c>
      <c r="O980" s="136">
        <v>557</v>
      </c>
      <c r="P980" s="136">
        <v>557</v>
      </c>
      <c r="Q980" s="136">
        <v>556599</v>
      </c>
    </row>
    <row r="981" spans="1:17" x14ac:dyDescent="0.25">
      <c r="A981" s="134" t="s">
        <v>4213</v>
      </c>
      <c r="B981" s="134" t="s">
        <v>4244</v>
      </c>
      <c r="C981" s="134" t="s">
        <v>1662</v>
      </c>
      <c r="D981" s="136">
        <v>6098</v>
      </c>
      <c r="E981" s="136">
        <v>6098</v>
      </c>
      <c r="F981" s="136">
        <v>6098</v>
      </c>
      <c r="G981" s="136">
        <v>6098</v>
      </c>
      <c r="H981" s="136">
        <v>6098</v>
      </c>
      <c r="I981" s="136">
        <v>6098</v>
      </c>
      <c r="J981" s="136">
        <v>6098</v>
      </c>
      <c r="K981" s="136">
        <v>6098</v>
      </c>
      <c r="L981" s="136">
        <v>6098</v>
      </c>
      <c r="M981" s="136">
        <v>6098</v>
      </c>
      <c r="N981" s="136">
        <v>6098</v>
      </c>
      <c r="O981" s="136">
        <v>6098</v>
      </c>
      <c r="P981" s="136">
        <v>6098</v>
      </c>
      <c r="Q981" s="136">
        <v>6097570</v>
      </c>
    </row>
    <row r="982" spans="1:17" x14ac:dyDescent="0.25">
      <c r="A982" s="134" t="s">
        <v>4213</v>
      </c>
      <c r="B982" s="134" t="s">
        <v>4245</v>
      </c>
      <c r="C982" s="134" t="s">
        <v>1662</v>
      </c>
      <c r="D982" s="136">
        <v>0</v>
      </c>
      <c r="E982" s="136">
        <v>0</v>
      </c>
      <c r="F982" s="136">
        <v>0</v>
      </c>
      <c r="G982" s="136">
        <v>0</v>
      </c>
      <c r="H982" s="136">
        <v>0</v>
      </c>
      <c r="I982" s="136">
        <v>0</v>
      </c>
      <c r="J982" s="136">
        <v>0</v>
      </c>
      <c r="K982" s="136">
        <v>0</v>
      </c>
      <c r="L982" s="136">
        <v>0</v>
      </c>
      <c r="M982" s="136">
        <v>0</v>
      </c>
      <c r="N982" s="136">
        <v>0</v>
      </c>
      <c r="O982" s="136">
        <v>0</v>
      </c>
      <c r="P982" s="136">
        <v>0</v>
      </c>
      <c r="Q982" s="136">
        <v>0</v>
      </c>
    </row>
    <row r="983" spans="1:17" x14ac:dyDescent="0.25">
      <c r="A983" s="134" t="s">
        <v>4213</v>
      </c>
      <c r="B983" s="134" t="s">
        <v>4246</v>
      </c>
      <c r="C983" s="134" t="s">
        <v>1662</v>
      </c>
      <c r="D983" s="136">
        <v>0</v>
      </c>
      <c r="E983" s="136">
        <v>0</v>
      </c>
      <c r="F983" s="136">
        <v>0</v>
      </c>
      <c r="G983" s="136">
        <v>0</v>
      </c>
      <c r="H983" s="136">
        <v>0</v>
      </c>
      <c r="I983" s="136">
        <v>0</v>
      </c>
      <c r="J983" s="136">
        <v>0</v>
      </c>
      <c r="K983" s="136">
        <v>0</v>
      </c>
      <c r="L983" s="136">
        <v>0</v>
      </c>
      <c r="M983" s="136">
        <v>0</v>
      </c>
      <c r="N983" s="136">
        <v>0</v>
      </c>
      <c r="O983" s="136">
        <v>0</v>
      </c>
      <c r="P983" s="136">
        <v>0</v>
      </c>
      <c r="Q983" s="136">
        <v>0</v>
      </c>
    </row>
    <row r="984" spans="1:17" x14ac:dyDescent="0.25">
      <c r="A984" s="134" t="s">
        <v>4213</v>
      </c>
      <c r="B984" s="134" t="s">
        <v>4247</v>
      </c>
      <c r="C984" s="134" t="s">
        <v>1662</v>
      </c>
      <c r="D984" s="136">
        <v>0</v>
      </c>
      <c r="E984" s="136">
        <v>0</v>
      </c>
      <c r="F984" s="136">
        <v>0</v>
      </c>
      <c r="G984" s="136">
        <v>0</v>
      </c>
      <c r="H984" s="136">
        <v>0</v>
      </c>
      <c r="I984" s="136">
        <v>0</v>
      </c>
      <c r="J984" s="136">
        <v>0</v>
      </c>
      <c r="K984" s="136">
        <v>0</v>
      </c>
      <c r="L984" s="136">
        <v>0</v>
      </c>
      <c r="M984" s="136">
        <v>0</v>
      </c>
      <c r="N984" s="136">
        <v>0</v>
      </c>
      <c r="O984" s="136">
        <v>0</v>
      </c>
      <c r="P984" s="136">
        <v>0</v>
      </c>
      <c r="Q984" s="136">
        <v>0</v>
      </c>
    </row>
    <row r="985" spans="1:17" x14ac:dyDescent="0.25">
      <c r="A985" s="134" t="s">
        <v>4213</v>
      </c>
      <c r="B985" s="134" t="s">
        <v>4248</v>
      </c>
      <c r="C985" s="134" t="s">
        <v>1662</v>
      </c>
      <c r="D985" s="136">
        <v>0</v>
      </c>
      <c r="E985" s="136">
        <v>0</v>
      </c>
      <c r="F985" s="136">
        <v>0</v>
      </c>
      <c r="G985" s="136">
        <v>0</v>
      </c>
      <c r="H985" s="136">
        <v>0</v>
      </c>
      <c r="I985" s="136">
        <v>0</v>
      </c>
      <c r="J985" s="136">
        <v>0</v>
      </c>
      <c r="K985" s="136">
        <v>0</v>
      </c>
      <c r="L985" s="136">
        <v>0</v>
      </c>
      <c r="M985" s="136">
        <v>0</v>
      </c>
      <c r="N985" s="136">
        <v>0</v>
      </c>
      <c r="O985" s="136">
        <v>0</v>
      </c>
      <c r="P985" s="136">
        <v>0</v>
      </c>
      <c r="Q985" s="136">
        <v>0</v>
      </c>
    </row>
    <row r="986" spans="1:17" x14ac:dyDescent="0.25">
      <c r="A986" s="134" t="s">
        <v>4213</v>
      </c>
      <c r="B986" s="134" t="s">
        <v>4249</v>
      </c>
      <c r="C986" s="134" t="s">
        <v>1662</v>
      </c>
      <c r="D986" s="136">
        <v>0</v>
      </c>
      <c r="E986" s="136">
        <v>0</v>
      </c>
      <c r="F986" s="136">
        <v>0</v>
      </c>
      <c r="G986" s="136">
        <v>0</v>
      </c>
      <c r="H986" s="136">
        <v>0</v>
      </c>
      <c r="I986" s="136">
        <v>0</v>
      </c>
      <c r="J986" s="136">
        <v>0</v>
      </c>
      <c r="K986" s="136">
        <v>0</v>
      </c>
      <c r="L986" s="136">
        <v>0</v>
      </c>
      <c r="M986" s="136">
        <v>0</v>
      </c>
      <c r="N986" s="136">
        <v>0</v>
      </c>
      <c r="O986" s="136">
        <v>0</v>
      </c>
      <c r="P986" s="136">
        <v>0</v>
      </c>
      <c r="Q986" s="136">
        <v>0</v>
      </c>
    </row>
    <row r="987" spans="1:17" x14ac:dyDescent="0.25">
      <c r="A987" s="134" t="s">
        <v>4213</v>
      </c>
      <c r="B987" s="134" t="s">
        <v>4250</v>
      </c>
      <c r="C987" s="134" t="s">
        <v>1662</v>
      </c>
      <c r="D987" s="136">
        <v>0</v>
      </c>
      <c r="E987" s="136">
        <v>0</v>
      </c>
      <c r="F987" s="136">
        <v>0</v>
      </c>
      <c r="G987" s="136">
        <v>0</v>
      </c>
      <c r="H987" s="136">
        <v>0</v>
      </c>
      <c r="I987" s="136">
        <v>0</v>
      </c>
      <c r="J987" s="136">
        <v>0</v>
      </c>
      <c r="K987" s="136">
        <v>0</v>
      </c>
      <c r="L987" s="136">
        <v>0</v>
      </c>
      <c r="M987" s="136">
        <v>0</v>
      </c>
      <c r="N987" s="136">
        <v>0</v>
      </c>
      <c r="O987" s="136">
        <v>0</v>
      </c>
      <c r="P987" s="136">
        <v>0</v>
      </c>
      <c r="Q987" s="136">
        <v>0</v>
      </c>
    </row>
    <row r="988" spans="1:17" x14ac:dyDescent="0.25">
      <c r="A988" s="134" t="s">
        <v>4213</v>
      </c>
      <c r="B988" s="134" t="s">
        <v>4251</v>
      </c>
      <c r="C988" s="134" t="s">
        <v>1662</v>
      </c>
      <c r="D988" s="136">
        <v>0</v>
      </c>
      <c r="E988" s="136">
        <v>0</v>
      </c>
      <c r="F988" s="136">
        <v>0</v>
      </c>
      <c r="G988" s="136">
        <v>0</v>
      </c>
      <c r="H988" s="136">
        <v>0</v>
      </c>
      <c r="I988" s="136">
        <v>0</v>
      </c>
      <c r="J988" s="136">
        <v>0</v>
      </c>
      <c r="K988" s="136">
        <v>0</v>
      </c>
      <c r="L988" s="136">
        <v>0</v>
      </c>
      <c r="M988" s="136">
        <v>0</v>
      </c>
      <c r="N988" s="136">
        <v>0</v>
      </c>
      <c r="O988" s="136">
        <v>0</v>
      </c>
      <c r="P988" s="136">
        <v>0</v>
      </c>
      <c r="Q988" s="136">
        <v>0</v>
      </c>
    </row>
    <row r="989" spans="1:17" x14ac:dyDescent="0.25">
      <c r="A989" s="134" t="s">
        <v>4213</v>
      </c>
      <c r="B989" s="134" t="s">
        <v>4252</v>
      </c>
      <c r="C989" s="134" t="s">
        <v>1662</v>
      </c>
      <c r="D989" s="136">
        <v>0</v>
      </c>
      <c r="E989" s="136">
        <v>0</v>
      </c>
      <c r="F989" s="136">
        <v>0</v>
      </c>
      <c r="G989" s="136">
        <v>0</v>
      </c>
      <c r="H989" s="136">
        <v>0</v>
      </c>
      <c r="I989" s="136">
        <v>0</v>
      </c>
      <c r="J989" s="136">
        <v>0</v>
      </c>
      <c r="K989" s="136">
        <v>0</v>
      </c>
      <c r="L989" s="136">
        <v>0</v>
      </c>
      <c r="M989" s="136">
        <v>0</v>
      </c>
      <c r="N989" s="136">
        <v>0</v>
      </c>
      <c r="O989" s="136">
        <v>0</v>
      </c>
      <c r="P989" s="136">
        <v>0</v>
      </c>
      <c r="Q989" s="136">
        <v>0</v>
      </c>
    </row>
    <row r="990" spans="1:17" x14ac:dyDescent="0.25">
      <c r="A990" s="134" t="s">
        <v>4213</v>
      </c>
      <c r="B990" s="134" t="s">
        <v>4253</v>
      </c>
      <c r="C990" s="134" t="s">
        <v>1662</v>
      </c>
      <c r="D990" s="136">
        <v>0</v>
      </c>
      <c r="E990" s="136">
        <v>0</v>
      </c>
      <c r="F990" s="136">
        <v>0</v>
      </c>
      <c r="G990" s="136">
        <v>0</v>
      </c>
      <c r="H990" s="136">
        <v>0</v>
      </c>
      <c r="I990" s="136">
        <v>0</v>
      </c>
      <c r="J990" s="136">
        <v>0</v>
      </c>
      <c r="K990" s="136">
        <v>0</v>
      </c>
      <c r="L990" s="136">
        <v>0</v>
      </c>
      <c r="M990" s="136">
        <v>0</v>
      </c>
      <c r="N990" s="136">
        <v>0</v>
      </c>
      <c r="O990" s="136">
        <v>0</v>
      </c>
      <c r="P990" s="136">
        <v>0</v>
      </c>
      <c r="Q990" s="136">
        <v>0</v>
      </c>
    </row>
    <row r="991" spans="1:17" x14ac:dyDescent="0.25">
      <c r="A991" s="134" t="s">
        <v>4213</v>
      </c>
      <c r="B991" s="134" t="s">
        <v>4254</v>
      </c>
      <c r="C991" s="134" t="s">
        <v>1662</v>
      </c>
      <c r="D991" s="136">
        <v>0</v>
      </c>
      <c r="E991" s="136">
        <v>0</v>
      </c>
      <c r="F991" s="136">
        <v>0</v>
      </c>
      <c r="G991" s="136">
        <v>0</v>
      </c>
      <c r="H991" s="136">
        <v>0</v>
      </c>
      <c r="I991" s="136">
        <v>0</v>
      </c>
      <c r="J991" s="136">
        <v>0</v>
      </c>
      <c r="K991" s="136">
        <v>0</v>
      </c>
      <c r="L991" s="136">
        <v>0</v>
      </c>
      <c r="M991" s="136">
        <v>0</v>
      </c>
      <c r="N991" s="136">
        <v>0</v>
      </c>
      <c r="O991" s="136">
        <v>0</v>
      </c>
      <c r="P991" s="136">
        <v>0</v>
      </c>
      <c r="Q991" s="136">
        <v>0</v>
      </c>
    </row>
    <row r="992" spans="1:17" x14ac:dyDescent="0.25">
      <c r="A992" s="134" t="s">
        <v>4213</v>
      </c>
      <c r="B992" s="134" t="s">
        <v>4255</v>
      </c>
      <c r="C992" s="134" t="s">
        <v>1662</v>
      </c>
      <c r="D992" s="136">
        <v>0</v>
      </c>
      <c r="E992" s="136">
        <v>0</v>
      </c>
      <c r="F992" s="136">
        <v>0</v>
      </c>
      <c r="G992" s="136">
        <v>0</v>
      </c>
      <c r="H992" s="136">
        <v>0</v>
      </c>
      <c r="I992" s="136">
        <v>0</v>
      </c>
      <c r="J992" s="136">
        <v>0</v>
      </c>
      <c r="K992" s="136">
        <v>0</v>
      </c>
      <c r="L992" s="136">
        <v>0</v>
      </c>
      <c r="M992" s="136">
        <v>0</v>
      </c>
      <c r="N992" s="136">
        <v>0</v>
      </c>
      <c r="O992" s="136">
        <v>0</v>
      </c>
      <c r="P992" s="136">
        <v>0</v>
      </c>
      <c r="Q992" s="136">
        <v>0</v>
      </c>
    </row>
    <row r="993" spans="1:17" x14ac:dyDescent="0.25">
      <c r="A993" s="134" t="s">
        <v>4213</v>
      </c>
      <c r="B993" s="134" t="s">
        <v>4256</v>
      </c>
      <c r="C993" s="134" t="s">
        <v>1662</v>
      </c>
      <c r="D993" s="136">
        <v>0</v>
      </c>
      <c r="E993" s="136">
        <v>0</v>
      </c>
      <c r="F993" s="136">
        <v>0</v>
      </c>
      <c r="G993" s="136">
        <v>0</v>
      </c>
      <c r="H993" s="136">
        <v>0</v>
      </c>
      <c r="I993" s="136">
        <v>0</v>
      </c>
      <c r="J993" s="136">
        <v>0</v>
      </c>
      <c r="K993" s="136">
        <v>0</v>
      </c>
      <c r="L993" s="136">
        <v>0</v>
      </c>
      <c r="M993" s="136">
        <v>0</v>
      </c>
      <c r="N993" s="136">
        <v>0</v>
      </c>
      <c r="O993" s="136">
        <v>0</v>
      </c>
      <c r="P993" s="136">
        <v>0</v>
      </c>
      <c r="Q993" s="136">
        <v>0</v>
      </c>
    </row>
    <row r="994" spans="1:17" x14ac:dyDescent="0.25">
      <c r="A994" s="134" t="s">
        <v>4213</v>
      </c>
      <c r="B994" s="134" t="s">
        <v>4257</v>
      </c>
      <c r="C994" s="134" t="s">
        <v>1662</v>
      </c>
      <c r="D994" s="136">
        <v>0</v>
      </c>
      <c r="E994" s="136">
        <v>0</v>
      </c>
      <c r="F994" s="136">
        <v>0</v>
      </c>
      <c r="G994" s="136">
        <v>0</v>
      </c>
      <c r="H994" s="136">
        <v>0</v>
      </c>
      <c r="I994" s="136">
        <v>0</v>
      </c>
      <c r="J994" s="136">
        <v>0</v>
      </c>
      <c r="K994" s="136">
        <v>0</v>
      </c>
      <c r="L994" s="136">
        <v>0</v>
      </c>
      <c r="M994" s="136">
        <v>0</v>
      </c>
      <c r="N994" s="136">
        <v>0</v>
      </c>
      <c r="O994" s="136">
        <v>0</v>
      </c>
      <c r="P994" s="136">
        <v>0</v>
      </c>
      <c r="Q994" s="136">
        <v>0</v>
      </c>
    </row>
    <row r="995" spans="1:17" x14ac:dyDescent="0.25">
      <c r="A995" s="134" t="s">
        <v>4213</v>
      </c>
      <c r="B995" s="134" t="s">
        <v>4258</v>
      </c>
      <c r="C995" s="134" t="s">
        <v>1662</v>
      </c>
      <c r="D995" s="136">
        <v>683</v>
      </c>
      <c r="E995" s="136">
        <v>683</v>
      </c>
      <c r="F995" s="136">
        <v>683</v>
      </c>
      <c r="G995" s="136">
        <v>683</v>
      </c>
      <c r="H995" s="136">
        <v>683</v>
      </c>
      <c r="I995" s="136">
        <v>683</v>
      </c>
      <c r="J995" s="136">
        <v>683</v>
      </c>
      <c r="K995" s="136">
        <v>683</v>
      </c>
      <c r="L995" s="136">
        <v>683</v>
      </c>
      <c r="M995" s="136">
        <v>683</v>
      </c>
      <c r="N995" s="136">
        <v>683</v>
      </c>
      <c r="O995" s="136">
        <v>683</v>
      </c>
      <c r="P995" s="136">
        <v>683</v>
      </c>
      <c r="Q995" s="136">
        <v>683462</v>
      </c>
    </row>
    <row r="996" spans="1:17" x14ac:dyDescent="0.25">
      <c r="A996" s="134" t="s">
        <v>4213</v>
      </c>
      <c r="B996" s="134" t="s">
        <v>4259</v>
      </c>
      <c r="C996" s="134" t="s">
        <v>1662</v>
      </c>
      <c r="D996" s="136">
        <v>0</v>
      </c>
      <c r="E996" s="136">
        <v>0</v>
      </c>
      <c r="F996" s="136">
        <v>0</v>
      </c>
      <c r="G996" s="136">
        <v>0</v>
      </c>
      <c r="H996" s="136">
        <v>0</v>
      </c>
      <c r="I996" s="136">
        <v>0</v>
      </c>
      <c r="J996" s="136">
        <v>0</v>
      </c>
      <c r="K996" s="136">
        <v>0</v>
      </c>
      <c r="L996" s="136">
        <v>0</v>
      </c>
      <c r="M996" s="136">
        <v>0</v>
      </c>
      <c r="N996" s="136">
        <v>0</v>
      </c>
      <c r="O996" s="136">
        <v>0</v>
      </c>
      <c r="P996" s="136">
        <v>0</v>
      </c>
      <c r="Q996" s="136">
        <v>0</v>
      </c>
    </row>
    <row r="997" spans="1:17" x14ac:dyDescent="0.25">
      <c r="A997" s="134" t="s">
        <v>4213</v>
      </c>
      <c r="B997" s="134" t="s">
        <v>4260</v>
      </c>
      <c r="C997" s="134" t="s">
        <v>1662</v>
      </c>
      <c r="D997" s="136">
        <v>124993</v>
      </c>
      <c r="E997" s="136">
        <v>125251</v>
      </c>
      <c r="F997" s="136">
        <v>125257</v>
      </c>
      <c r="G997" s="136">
        <v>125270</v>
      </c>
      <c r="H997" s="136">
        <v>125278</v>
      </c>
      <c r="I997" s="136">
        <v>125279</v>
      </c>
      <c r="J997" s="136">
        <v>125280</v>
      </c>
      <c r="K997" s="136">
        <v>125280</v>
      </c>
      <c r="L997" s="136">
        <v>125280</v>
      </c>
      <c r="M997" s="136">
        <v>125280</v>
      </c>
      <c r="N997" s="136">
        <v>125280</v>
      </c>
      <c r="O997" s="136">
        <v>125280</v>
      </c>
      <c r="P997" s="136">
        <v>125280</v>
      </c>
      <c r="Q997" s="136">
        <v>125262579</v>
      </c>
    </row>
    <row r="998" spans="1:17" x14ac:dyDescent="0.25">
      <c r="A998" s="134" t="s">
        <v>4213</v>
      </c>
      <c r="B998" s="134" t="s">
        <v>4261</v>
      </c>
      <c r="C998" s="134" t="s">
        <v>1662</v>
      </c>
      <c r="D998" s="136">
        <v>0</v>
      </c>
      <c r="E998" s="136">
        <v>0</v>
      </c>
      <c r="F998" s="136">
        <v>0</v>
      </c>
      <c r="G998" s="136">
        <v>0</v>
      </c>
      <c r="H998" s="136">
        <v>0</v>
      </c>
      <c r="I998" s="136">
        <v>0</v>
      </c>
      <c r="J998" s="136">
        <v>0</v>
      </c>
      <c r="K998" s="136">
        <v>0</v>
      </c>
      <c r="L998" s="136">
        <v>0</v>
      </c>
      <c r="M998" s="136">
        <v>0</v>
      </c>
      <c r="N998" s="136">
        <v>0</v>
      </c>
      <c r="O998" s="136">
        <v>0</v>
      </c>
      <c r="P998" s="136">
        <v>0</v>
      </c>
      <c r="Q998" s="136">
        <v>0</v>
      </c>
    </row>
    <row r="999" spans="1:17" x14ac:dyDescent="0.25">
      <c r="A999" s="134" t="s">
        <v>4213</v>
      </c>
      <c r="B999" s="134" t="s">
        <v>4262</v>
      </c>
      <c r="C999" s="134" t="s">
        <v>1662</v>
      </c>
      <c r="D999" s="136">
        <v>0</v>
      </c>
      <c r="E999" s="136">
        <v>0</v>
      </c>
      <c r="F999" s="136">
        <v>0</v>
      </c>
      <c r="G999" s="136">
        <v>0</v>
      </c>
      <c r="H999" s="136">
        <v>0</v>
      </c>
      <c r="I999" s="136">
        <v>0</v>
      </c>
      <c r="J999" s="136">
        <v>0</v>
      </c>
      <c r="K999" s="136">
        <v>0</v>
      </c>
      <c r="L999" s="136">
        <v>0</v>
      </c>
      <c r="M999" s="136">
        <v>0</v>
      </c>
      <c r="N999" s="136">
        <v>0</v>
      </c>
      <c r="O999" s="136">
        <v>0</v>
      </c>
      <c r="P999" s="136">
        <v>0</v>
      </c>
      <c r="Q999" s="136">
        <v>0</v>
      </c>
    </row>
    <row r="1000" spans="1:17" x14ac:dyDescent="0.25">
      <c r="A1000" s="134" t="s">
        <v>4213</v>
      </c>
      <c r="B1000" s="134" t="s">
        <v>4263</v>
      </c>
      <c r="C1000" s="134" t="s">
        <v>1662</v>
      </c>
      <c r="D1000" s="136">
        <v>254</v>
      </c>
      <c r="E1000" s="136">
        <v>254</v>
      </c>
      <c r="F1000" s="136">
        <v>254</v>
      </c>
      <c r="G1000" s="136">
        <v>254</v>
      </c>
      <c r="H1000" s="136">
        <v>254</v>
      </c>
      <c r="I1000" s="136">
        <v>254</v>
      </c>
      <c r="J1000" s="136">
        <v>254</v>
      </c>
      <c r="K1000" s="136">
        <v>254</v>
      </c>
      <c r="L1000" s="136">
        <v>254</v>
      </c>
      <c r="M1000" s="136">
        <v>254</v>
      </c>
      <c r="N1000" s="136">
        <v>254</v>
      </c>
      <c r="O1000" s="136">
        <v>254</v>
      </c>
      <c r="P1000" s="136">
        <v>254</v>
      </c>
      <c r="Q1000" s="136">
        <v>254414</v>
      </c>
    </row>
    <row r="1001" spans="1:17" x14ac:dyDescent="0.25">
      <c r="A1001" s="134" t="s">
        <v>4213</v>
      </c>
      <c r="B1001" s="134" t="s">
        <v>4264</v>
      </c>
      <c r="C1001" s="134" t="s">
        <v>1662</v>
      </c>
      <c r="D1001" s="136">
        <v>269</v>
      </c>
      <c r="E1001" s="136">
        <v>269</v>
      </c>
      <c r="F1001" s="136">
        <v>269</v>
      </c>
      <c r="G1001" s="136">
        <v>269</v>
      </c>
      <c r="H1001" s="136">
        <v>269</v>
      </c>
      <c r="I1001" s="136">
        <v>269</v>
      </c>
      <c r="J1001" s="136">
        <v>269</v>
      </c>
      <c r="K1001" s="136">
        <v>269</v>
      </c>
      <c r="L1001" s="136">
        <v>269</v>
      </c>
      <c r="M1001" s="136">
        <v>269</v>
      </c>
      <c r="N1001" s="136">
        <v>269</v>
      </c>
      <c r="O1001" s="136">
        <v>269</v>
      </c>
      <c r="P1001" s="136">
        <v>269</v>
      </c>
      <c r="Q1001" s="136">
        <v>268533</v>
      </c>
    </row>
    <row r="1002" spans="1:17" x14ac:dyDescent="0.25">
      <c r="A1002" s="134" t="s">
        <v>4213</v>
      </c>
      <c r="B1002" s="134" t="s">
        <v>4265</v>
      </c>
      <c r="C1002" s="134" t="s">
        <v>1662</v>
      </c>
      <c r="D1002" s="136">
        <v>0</v>
      </c>
      <c r="E1002" s="136">
        <v>0</v>
      </c>
      <c r="F1002" s="136">
        <v>0</v>
      </c>
      <c r="G1002" s="136">
        <v>0</v>
      </c>
      <c r="H1002" s="136">
        <v>0</v>
      </c>
      <c r="I1002" s="136">
        <v>0</v>
      </c>
      <c r="J1002" s="136">
        <v>0</v>
      </c>
      <c r="K1002" s="136">
        <v>0</v>
      </c>
      <c r="L1002" s="136">
        <v>0</v>
      </c>
      <c r="M1002" s="136">
        <v>0</v>
      </c>
      <c r="N1002" s="136">
        <v>0</v>
      </c>
      <c r="O1002" s="136">
        <v>0</v>
      </c>
      <c r="P1002" s="136">
        <v>0</v>
      </c>
      <c r="Q1002" s="136">
        <v>0</v>
      </c>
    </row>
    <row r="1003" spans="1:17" x14ac:dyDescent="0.25">
      <c r="A1003" s="134" t="s">
        <v>4213</v>
      </c>
      <c r="B1003" s="134" t="s">
        <v>4266</v>
      </c>
      <c r="C1003" s="134" t="s">
        <v>1662</v>
      </c>
      <c r="D1003" s="136">
        <v>0</v>
      </c>
      <c r="E1003" s="136">
        <v>0</v>
      </c>
      <c r="F1003" s="136">
        <v>0</v>
      </c>
      <c r="G1003" s="136">
        <v>0</v>
      </c>
      <c r="H1003" s="136">
        <v>0</v>
      </c>
      <c r="I1003" s="136">
        <v>0</v>
      </c>
      <c r="J1003" s="136">
        <v>0</v>
      </c>
      <c r="K1003" s="136">
        <v>0</v>
      </c>
      <c r="L1003" s="136">
        <v>0</v>
      </c>
      <c r="M1003" s="136">
        <v>0</v>
      </c>
      <c r="N1003" s="136">
        <v>0</v>
      </c>
      <c r="O1003" s="136">
        <v>0</v>
      </c>
      <c r="P1003" s="136">
        <v>0</v>
      </c>
      <c r="Q1003" s="136">
        <v>0</v>
      </c>
    </row>
    <row r="1004" spans="1:17" x14ac:dyDescent="0.25">
      <c r="A1004" s="134" t="s">
        <v>4213</v>
      </c>
      <c r="B1004" s="134" t="s">
        <v>4267</v>
      </c>
      <c r="C1004" s="134" t="s">
        <v>1662</v>
      </c>
      <c r="D1004" s="136">
        <v>0</v>
      </c>
      <c r="E1004" s="136">
        <v>0</v>
      </c>
      <c r="F1004" s="136">
        <v>0</v>
      </c>
      <c r="G1004" s="136">
        <v>0</v>
      </c>
      <c r="H1004" s="136">
        <v>0</v>
      </c>
      <c r="I1004" s="136">
        <v>0</v>
      </c>
      <c r="J1004" s="136">
        <v>0</v>
      </c>
      <c r="K1004" s="136">
        <v>0</v>
      </c>
      <c r="L1004" s="136">
        <v>0</v>
      </c>
      <c r="M1004" s="136">
        <v>0</v>
      </c>
      <c r="N1004" s="136">
        <v>0</v>
      </c>
      <c r="O1004" s="136">
        <v>0</v>
      </c>
      <c r="P1004" s="136">
        <v>0</v>
      </c>
      <c r="Q1004" s="136">
        <v>0</v>
      </c>
    </row>
    <row r="1005" spans="1:17" x14ac:dyDescent="0.25">
      <c r="A1005" s="134" t="s">
        <v>4213</v>
      </c>
      <c r="B1005" s="134" t="s">
        <v>4268</v>
      </c>
      <c r="C1005" s="134" t="s">
        <v>1662</v>
      </c>
      <c r="D1005" s="136">
        <v>1665</v>
      </c>
      <c r="E1005" s="136">
        <v>1665</v>
      </c>
      <c r="F1005" s="136">
        <v>1665</v>
      </c>
      <c r="G1005" s="136">
        <v>1665</v>
      </c>
      <c r="H1005" s="136">
        <v>1665</v>
      </c>
      <c r="I1005" s="136">
        <v>1665</v>
      </c>
      <c r="J1005" s="136">
        <v>1665</v>
      </c>
      <c r="K1005" s="136">
        <v>1665</v>
      </c>
      <c r="L1005" s="136">
        <v>1665</v>
      </c>
      <c r="M1005" s="136">
        <v>1665</v>
      </c>
      <c r="N1005" s="136">
        <v>1665</v>
      </c>
      <c r="O1005" s="136">
        <v>1665</v>
      </c>
      <c r="P1005" s="136">
        <v>1665</v>
      </c>
      <c r="Q1005" s="136">
        <v>1664799</v>
      </c>
    </row>
    <row r="1006" spans="1:17" x14ac:dyDescent="0.25">
      <c r="A1006" s="134" t="s">
        <v>4213</v>
      </c>
      <c r="B1006" s="134" t="s">
        <v>4269</v>
      </c>
      <c r="C1006" s="134" t="s">
        <v>1662</v>
      </c>
      <c r="D1006" s="136">
        <v>0</v>
      </c>
      <c r="E1006" s="136">
        <v>0</v>
      </c>
      <c r="F1006" s="136">
        <v>0</v>
      </c>
      <c r="G1006" s="136">
        <v>0</v>
      </c>
      <c r="H1006" s="136">
        <v>0</v>
      </c>
      <c r="I1006" s="136">
        <v>0</v>
      </c>
      <c r="J1006" s="136">
        <v>0</v>
      </c>
      <c r="K1006" s="136">
        <v>0</v>
      </c>
      <c r="L1006" s="136">
        <v>0</v>
      </c>
      <c r="M1006" s="136">
        <v>0</v>
      </c>
      <c r="N1006" s="136">
        <v>0</v>
      </c>
      <c r="O1006" s="136">
        <v>0</v>
      </c>
      <c r="P1006" s="136">
        <v>0</v>
      </c>
      <c r="Q1006" s="136">
        <v>0</v>
      </c>
    </row>
    <row r="1007" spans="1:17" x14ac:dyDescent="0.25">
      <c r="A1007" s="134" t="s">
        <v>4213</v>
      </c>
      <c r="B1007" s="134" t="s">
        <v>4270</v>
      </c>
      <c r="C1007" s="134" t="s">
        <v>1662</v>
      </c>
      <c r="D1007" s="136">
        <v>3</v>
      </c>
      <c r="E1007" s="136">
        <v>3</v>
      </c>
      <c r="F1007" s="136">
        <v>3</v>
      </c>
      <c r="G1007" s="136">
        <v>3</v>
      </c>
      <c r="H1007" s="136">
        <v>3</v>
      </c>
      <c r="I1007" s="136">
        <v>3</v>
      </c>
      <c r="J1007" s="136">
        <v>3</v>
      </c>
      <c r="K1007" s="136">
        <v>3</v>
      </c>
      <c r="L1007" s="136">
        <v>3</v>
      </c>
      <c r="M1007" s="136">
        <v>3</v>
      </c>
      <c r="N1007" s="136">
        <v>3</v>
      </c>
      <c r="O1007" s="136">
        <v>3</v>
      </c>
      <c r="P1007" s="136">
        <v>3</v>
      </c>
      <c r="Q1007" s="136">
        <v>3337</v>
      </c>
    </row>
    <row r="1008" spans="1:17" x14ac:dyDescent="0.25">
      <c r="A1008" s="134" t="s">
        <v>4213</v>
      </c>
      <c r="B1008" s="134" t="s">
        <v>4271</v>
      </c>
      <c r="C1008" s="134" t="s">
        <v>1662</v>
      </c>
      <c r="D1008" s="136">
        <v>0</v>
      </c>
      <c r="E1008" s="136">
        <v>0</v>
      </c>
      <c r="F1008" s="136">
        <v>0</v>
      </c>
      <c r="G1008" s="136">
        <v>0</v>
      </c>
      <c r="H1008" s="136">
        <v>0</v>
      </c>
      <c r="I1008" s="136">
        <v>0</v>
      </c>
      <c r="J1008" s="136">
        <v>0</v>
      </c>
      <c r="K1008" s="136">
        <v>0</v>
      </c>
      <c r="L1008" s="136">
        <v>0</v>
      </c>
      <c r="M1008" s="136">
        <v>0</v>
      </c>
      <c r="N1008" s="136">
        <v>0</v>
      </c>
      <c r="O1008" s="136">
        <v>0</v>
      </c>
      <c r="P1008" s="136">
        <v>0</v>
      </c>
      <c r="Q1008" s="136">
        <v>0</v>
      </c>
    </row>
    <row r="1009" spans="1:17" x14ac:dyDescent="0.25">
      <c r="A1009" s="134" t="s">
        <v>4213</v>
      </c>
      <c r="B1009" s="134" t="s">
        <v>4272</v>
      </c>
      <c r="C1009" s="134" t="s">
        <v>1662</v>
      </c>
      <c r="D1009" s="136">
        <v>0</v>
      </c>
      <c r="E1009" s="136">
        <v>0</v>
      </c>
      <c r="F1009" s="136">
        <v>0</v>
      </c>
      <c r="G1009" s="136">
        <v>0</v>
      </c>
      <c r="H1009" s="136">
        <v>0</v>
      </c>
      <c r="I1009" s="136">
        <v>0</v>
      </c>
      <c r="J1009" s="136">
        <v>0</v>
      </c>
      <c r="K1009" s="136">
        <v>0</v>
      </c>
      <c r="L1009" s="136">
        <v>0</v>
      </c>
      <c r="M1009" s="136">
        <v>0</v>
      </c>
      <c r="N1009" s="136">
        <v>0</v>
      </c>
      <c r="O1009" s="136">
        <v>0</v>
      </c>
      <c r="P1009" s="136">
        <v>0</v>
      </c>
      <c r="Q1009" s="136">
        <v>0</v>
      </c>
    </row>
    <row r="1010" spans="1:17" x14ac:dyDescent="0.25">
      <c r="A1010" s="134" t="s">
        <v>4213</v>
      </c>
      <c r="B1010" s="134" t="s">
        <v>4273</v>
      </c>
      <c r="C1010" s="134" t="s">
        <v>1662</v>
      </c>
      <c r="D1010" s="136">
        <v>252</v>
      </c>
      <c r="E1010" s="136">
        <v>252</v>
      </c>
      <c r="F1010" s="136">
        <v>252</v>
      </c>
      <c r="G1010" s="136">
        <v>252</v>
      </c>
      <c r="H1010" s="136">
        <v>252</v>
      </c>
      <c r="I1010" s="136">
        <v>252</v>
      </c>
      <c r="J1010" s="136">
        <v>252</v>
      </c>
      <c r="K1010" s="136">
        <v>252</v>
      </c>
      <c r="L1010" s="136">
        <v>252</v>
      </c>
      <c r="M1010" s="136">
        <v>252</v>
      </c>
      <c r="N1010" s="136">
        <v>252</v>
      </c>
      <c r="O1010" s="136">
        <v>252</v>
      </c>
      <c r="P1010" s="136">
        <v>252</v>
      </c>
      <c r="Q1010" s="136">
        <v>251566</v>
      </c>
    </row>
    <row r="1011" spans="1:17" x14ac:dyDescent="0.25">
      <c r="A1011" s="134" t="s">
        <v>4213</v>
      </c>
      <c r="B1011" s="134" t="s">
        <v>4274</v>
      </c>
      <c r="C1011" s="134" t="s">
        <v>1662</v>
      </c>
      <c r="D1011" s="136">
        <v>9</v>
      </c>
      <c r="E1011" s="136">
        <v>9</v>
      </c>
      <c r="F1011" s="136">
        <v>9</v>
      </c>
      <c r="G1011" s="136">
        <v>9</v>
      </c>
      <c r="H1011" s="136">
        <v>9</v>
      </c>
      <c r="I1011" s="136">
        <v>9</v>
      </c>
      <c r="J1011" s="136">
        <v>9</v>
      </c>
      <c r="K1011" s="136">
        <v>9</v>
      </c>
      <c r="L1011" s="136">
        <v>9</v>
      </c>
      <c r="M1011" s="136">
        <v>9</v>
      </c>
      <c r="N1011" s="136">
        <v>9</v>
      </c>
      <c r="O1011" s="136">
        <v>9</v>
      </c>
      <c r="P1011" s="136">
        <v>9</v>
      </c>
      <c r="Q1011" s="136">
        <v>9387</v>
      </c>
    </row>
    <row r="1012" spans="1:17" x14ac:dyDescent="0.25">
      <c r="A1012" s="134" t="s">
        <v>4213</v>
      </c>
      <c r="B1012" s="134" t="s">
        <v>4275</v>
      </c>
      <c r="C1012" s="134" t="s">
        <v>1662</v>
      </c>
      <c r="D1012" s="136">
        <v>0</v>
      </c>
      <c r="E1012" s="136">
        <v>0</v>
      </c>
      <c r="F1012" s="136">
        <v>0</v>
      </c>
      <c r="G1012" s="136">
        <v>0</v>
      </c>
      <c r="H1012" s="136">
        <v>0</v>
      </c>
      <c r="I1012" s="136">
        <v>0</v>
      </c>
      <c r="J1012" s="136">
        <v>0</v>
      </c>
      <c r="K1012" s="136">
        <v>0</v>
      </c>
      <c r="L1012" s="136">
        <v>0</v>
      </c>
      <c r="M1012" s="136">
        <v>0</v>
      </c>
      <c r="N1012" s="136">
        <v>0</v>
      </c>
      <c r="O1012" s="136">
        <v>0</v>
      </c>
      <c r="P1012" s="136">
        <v>0</v>
      </c>
      <c r="Q1012" s="136">
        <v>0</v>
      </c>
    </row>
    <row r="1013" spans="1:17" x14ac:dyDescent="0.25">
      <c r="A1013" s="134" t="s">
        <v>4213</v>
      </c>
      <c r="B1013" s="134" t="s">
        <v>4276</v>
      </c>
      <c r="C1013" s="134" t="s">
        <v>1662</v>
      </c>
      <c r="D1013" s="136">
        <v>0</v>
      </c>
      <c r="E1013" s="136">
        <v>0</v>
      </c>
      <c r="F1013" s="136">
        <v>0</v>
      </c>
      <c r="G1013" s="136">
        <v>0</v>
      </c>
      <c r="H1013" s="136">
        <v>0</v>
      </c>
      <c r="I1013" s="136">
        <v>0</v>
      </c>
      <c r="J1013" s="136">
        <v>0</v>
      </c>
      <c r="K1013" s="136">
        <v>0</v>
      </c>
      <c r="L1013" s="136">
        <v>0</v>
      </c>
      <c r="M1013" s="136">
        <v>0</v>
      </c>
      <c r="N1013" s="136">
        <v>0</v>
      </c>
      <c r="O1013" s="136">
        <v>0</v>
      </c>
      <c r="P1013" s="136">
        <v>0</v>
      </c>
      <c r="Q1013" s="136">
        <v>0</v>
      </c>
    </row>
    <row r="1014" spans="1:17" x14ac:dyDescent="0.25">
      <c r="A1014" s="134" t="s">
        <v>4213</v>
      </c>
      <c r="B1014" s="134" t="s">
        <v>4277</v>
      </c>
      <c r="C1014" s="134" t="s">
        <v>1662</v>
      </c>
      <c r="D1014" s="136">
        <v>0</v>
      </c>
      <c r="E1014" s="136">
        <v>0</v>
      </c>
      <c r="F1014" s="136">
        <v>0</v>
      </c>
      <c r="G1014" s="136">
        <v>0</v>
      </c>
      <c r="H1014" s="136">
        <v>0</v>
      </c>
      <c r="I1014" s="136">
        <v>0</v>
      </c>
      <c r="J1014" s="136">
        <v>0</v>
      </c>
      <c r="K1014" s="136">
        <v>0</v>
      </c>
      <c r="L1014" s="136">
        <v>0</v>
      </c>
      <c r="M1014" s="136">
        <v>0</v>
      </c>
      <c r="N1014" s="136">
        <v>0</v>
      </c>
      <c r="O1014" s="136">
        <v>0</v>
      </c>
      <c r="P1014" s="136">
        <v>0</v>
      </c>
      <c r="Q1014" s="136">
        <v>0</v>
      </c>
    </row>
    <row r="1015" spans="1:17" x14ac:dyDescent="0.25">
      <c r="A1015" s="134" t="s">
        <v>4213</v>
      </c>
      <c r="B1015" s="134" t="s">
        <v>4278</v>
      </c>
      <c r="C1015" s="134" t="s">
        <v>1662</v>
      </c>
      <c r="D1015" s="136">
        <v>164</v>
      </c>
      <c r="E1015" s="136">
        <v>164</v>
      </c>
      <c r="F1015" s="136">
        <v>164</v>
      </c>
      <c r="G1015" s="136">
        <v>164</v>
      </c>
      <c r="H1015" s="136">
        <v>164</v>
      </c>
      <c r="I1015" s="136">
        <v>164</v>
      </c>
      <c r="J1015" s="136">
        <v>164</v>
      </c>
      <c r="K1015" s="136">
        <v>164</v>
      </c>
      <c r="L1015" s="136">
        <v>164</v>
      </c>
      <c r="M1015" s="136">
        <v>164</v>
      </c>
      <c r="N1015" s="136">
        <v>164</v>
      </c>
      <c r="O1015" s="136">
        <v>164</v>
      </c>
      <c r="P1015" s="136">
        <v>164</v>
      </c>
      <c r="Q1015" s="136">
        <v>164163</v>
      </c>
    </row>
    <row r="1016" spans="1:17" x14ac:dyDescent="0.25">
      <c r="A1016" s="134" t="s">
        <v>4213</v>
      </c>
      <c r="B1016" s="134" t="s">
        <v>4279</v>
      </c>
      <c r="C1016" s="134" t="s">
        <v>1662</v>
      </c>
      <c r="D1016" s="136">
        <v>103</v>
      </c>
      <c r="E1016" s="136">
        <v>103</v>
      </c>
      <c r="F1016" s="136">
        <v>103</v>
      </c>
      <c r="G1016" s="136">
        <v>103</v>
      </c>
      <c r="H1016" s="136">
        <v>103</v>
      </c>
      <c r="I1016" s="136">
        <v>103</v>
      </c>
      <c r="J1016" s="136">
        <v>103</v>
      </c>
      <c r="K1016" s="136">
        <v>103</v>
      </c>
      <c r="L1016" s="136">
        <v>103</v>
      </c>
      <c r="M1016" s="136">
        <v>103</v>
      </c>
      <c r="N1016" s="136">
        <v>103</v>
      </c>
      <c r="O1016" s="136">
        <v>103</v>
      </c>
      <c r="P1016" s="136">
        <v>103</v>
      </c>
      <c r="Q1016" s="136">
        <v>103401</v>
      </c>
    </row>
    <row r="1017" spans="1:17" x14ac:dyDescent="0.25">
      <c r="A1017" s="134" t="s">
        <v>4213</v>
      </c>
      <c r="B1017" s="134" t="s">
        <v>4280</v>
      </c>
      <c r="C1017" s="134" t="s">
        <v>1662</v>
      </c>
      <c r="D1017" s="136">
        <v>63</v>
      </c>
      <c r="E1017" s="136">
        <v>63</v>
      </c>
      <c r="F1017" s="136">
        <v>63</v>
      </c>
      <c r="G1017" s="136">
        <v>63</v>
      </c>
      <c r="H1017" s="136">
        <v>63</v>
      </c>
      <c r="I1017" s="136">
        <v>63</v>
      </c>
      <c r="J1017" s="136">
        <v>63</v>
      </c>
      <c r="K1017" s="136">
        <v>63</v>
      </c>
      <c r="L1017" s="136">
        <v>63</v>
      </c>
      <c r="M1017" s="136">
        <v>63</v>
      </c>
      <c r="N1017" s="136">
        <v>63</v>
      </c>
      <c r="O1017" s="136">
        <v>63</v>
      </c>
      <c r="P1017" s="136">
        <v>63</v>
      </c>
      <c r="Q1017" s="136">
        <v>62500</v>
      </c>
    </row>
    <row r="1018" spans="1:17" x14ac:dyDescent="0.25">
      <c r="A1018" s="134" t="s">
        <v>4213</v>
      </c>
      <c r="B1018" s="134" t="s">
        <v>4281</v>
      </c>
      <c r="C1018" s="134" t="s">
        <v>1662</v>
      </c>
      <c r="D1018" s="136">
        <v>0</v>
      </c>
      <c r="E1018" s="136">
        <v>0</v>
      </c>
      <c r="F1018" s="136">
        <v>0</v>
      </c>
      <c r="G1018" s="136">
        <v>0</v>
      </c>
      <c r="H1018" s="136">
        <v>0</v>
      </c>
      <c r="I1018" s="136">
        <v>0</v>
      </c>
      <c r="J1018" s="136">
        <v>0</v>
      </c>
      <c r="K1018" s="136">
        <v>0</v>
      </c>
      <c r="L1018" s="136">
        <v>0</v>
      </c>
      <c r="M1018" s="136">
        <v>0</v>
      </c>
      <c r="N1018" s="136">
        <v>0</v>
      </c>
      <c r="O1018" s="136">
        <v>0</v>
      </c>
      <c r="P1018" s="136">
        <v>0</v>
      </c>
      <c r="Q1018" s="136">
        <v>0</v>
      </c>
    </row>
    <row r="1019" spans="1:17" x14ac:dyDescent="0.25">
      <c r="A1019" s="134" t="s">
        <v>4213</v>
      </c>
      <c r="B1019" s="134" t="s">
        <v>4282</v>
      </c>
      <c r="C1019" s="134" t="s">
        <v>1662</v>
      </c>
      <c r="D1019" s="136">
        <v>28</v>
      </c>
      <c r="E1019" s="136">
        <v>68</v>
      </c>
      <c r="F1019" s="136">
        <v>68</v>
      </c>
      <c r="G1019" s="136">
        <v>68</v>
      </c>
      <c r="H1019" s="136">
        <v>68</v>
      </c>
      <c r="I1019" s="136">
        <v>68</v>
      </c>
      <c r="J1019" s="136">
        <v>68</v>
      </c>
      <c r="K1019" s="136">
        <v>68</v>
      </c>
      <c r="L1019" s="136">
        <v>68</v>
      </c>
      <c r="M1019" s="136">
        <v>68</v>
      </c>
      <c r="N1019" s="136">
        <v>68</v>
      </c>
      <c r="O1019" s="136">
        <v>68</v>
      </c>
      <c r="P1019" s="136">
        <v>68</v>
      </c>
      <c r="Q1019" s="136">
        <v>66205</v>
      </c>
    </row>
    <row r="1020" spans="1:17" x14ac:dyDescent="0.25">
      <c r="A1020" s="134" t="s">
        <v>4213</v>
      </c>
      <c r="B1020" s="134" t="s">
        <v>4283</v>
      </c>
      <c r="C1020" s="134" t="s">
        <v>1662</v>
      </c>
      <c r="D1020" s="136">
        <v>0</v>
      </c>
      <c r="E1020" s="136">
        <v>0</v>
      </c>
      <c r="F1020" s="136">
        <v>0</v>
      </c>
      <c r="G1020" s="136">
        <v>0</v>
      </c>
      <c r="H1020" s="136">
        <v>0</v>
      </c>
      <c r="I1020" s="136">
        <v>0</v>
      </c>
      <c r="J1020" s="136">
        <v>0</v>
      </c>
      <c r="K1020" s="136">
        <v>0</v>
      </c>
      <c r="L1020" s="136">
        <v>0</v>
      </c>
      <c r="M1020" s="136">
        <v>0</v>
      </c>
      <c r="N1020" s="136">
        <v>0</v>
      </c>
      <c r="O1020" s="136">
        <v>0</v>
      </c>
      <c r="P1020" s="136">
        <v>0</v>
      </c>
      <c r="Q1020" s="136">
        <v>0</v>
      </c>
    </row>
    <row r="1021" spans="1:17" x14ac:dyDescent="0.25">
      <c r="A1021" s="134" t="s">
        <v>4213</v>
      </c>
      <c r="B1021" s="134" t="s">
        <v>4284</v>
      </c>
      <c r="C1021" s="134" t="s">
        <v>1662</v>
      </c>
      <c r="D1021" s="136">
        <v>59</v>
      </c>
      <c r="E1021" s="136">
        <v>59</v>
      </c>
      <c r="F1021" s="136">
        <v>59</v>
      </c>
      <c r="G1021" s="136">
        <v>59</v>
      </c>
      <c r="H1021" s="136">
        <v>59</v>
      </c>
      <c r="I1021" s="136">
        <v>59</v>
      </c>
      <c r="J1021" s="136">
        <v>59</v>
      </c>
      <c r="K1021" s="136">
        <v>59</v>
      </c>
      <c r="L1021" s="136">
        <v>59</v>
      </c>
      <c r="M1021" s="136">
        <v>59</v>
      </c>
      <c r="N1021" s="136">
        <v>59</v>
      </c>
      <c r="O1021" s="136">
        <v>59</v>
      </c>
      <c r="P1021" s="136">
        <v>59</v>
      </c>
      <c r="Q1021" s="136">
        <v>59157</v>
      </c>
    </row>
    <row r="1022" spans="1:17" x14ac:dyDescent="0.25">
      <c r="A1022" s="134" t="s">
        <v>4213</v>
      </c>
      <c r="B1022" s="134" t="s">
        <v>4285</v>
      </c>
      <c r="C1022" s="134" t="s">
        <v>1662</v>
      </c>
      <c r="D1022" s="136">
        <v>0</v>
      </c>
      <c r="E1022" s="136">
        <v>0</v>
      </c>
      <c r="F1022" s="136">
        <v>0</v>
      </c>
      <c r="G1022" s="136">
        <v>0</v>
      </c>
      <c r="H1022" s="136">
        <v>0</v>
      </c>
      <c r="I1022" s="136">
        <v>0</v>
      </c>
      <c r="J1022" s="136">
        <v>0</v>
      </c>
      <c r="K1022" s="136">
        <v>0</v>
      </c>
      <c r="L1022" s="136">
        <v>0</v>
      </c>
      <c r="M1022" s="136">
        <v>0</v>
      </c>
      <c r="N1022" s="136">
        <v>0</v>
      </c>
      <c r="O1022" s="136">
        <v>0</v>
      </c>
      <c r="P1022" s="136">
        <v>0</v>
      </c>
      <c r="Q1022" s="136">
        <v>0</v>
      </c>
    </row>
    <row r="1023" spans="1:17" x14ac:dyDescent="0.25">
      <c r="A1023" s="134" t="s">
        <v>4213</v>
      </c>
      <c r="B1023" s="134" t="s">
        <v>4286</v>
      </c>
      <c r="C1023" s="134" t="s">
        <v>1662</v>
      </c>
      <c r="D1023" s="136">
        <v>378</v>
      </c>
      <c r="E1023" s="136">
        <v>378</v>
      </c>
      <c r="F1023" s="136">
        <v>378</v>
      </c>
      <c r="G1023" s="136">
        <v>378</v>
      </c>
      <c r="H1023" s="136">
        <v>378</v>
      </c>
      <c r="I1023" s="136">
        <v>378</v>
      </c>
      <c r="J1023" s="136">
        <v>378</v>
      </c>
      <c r="K1023" s="136">
        <v>378</v>
      </c>
      <c r="L1023" s="136">
        <v>378</v>
      </c>
      <c r="M1023" s="136">
        <v>378</v>
      </c>
      <c r="N1023" s="136">
        <v>378</v>
      </c>
      <c r="O1023" s="136">
        <v>378</v>
      </c>
      <c r="P1023" s="136">
        <v>378</v>
      </c>
      <c r="Q1023" s="136">
        <v>377727</v>
      </c>
    </row>
    <row r="1024" spans="1:17" x14ac:dyDescent="0.25">
      <c r="A1024" s="134" t="s">
        <v>4213</v>
      </c>
      <c r="B1024" s="134" t="s">
        <v>4287</v>
      </c>
      <c r="C1024" s="134" t="s">
        <v>1662</v>
      </c>
      <c r="D1024" s="136">
        <v>0</v>
      </c>
      <c r="E1024" s="136">
        <v>0</v>
      </c>
      <c r="F1024" s="136">
        <v>0</v>
      </c>
      <c r="G1024" s="136">
        <v>0</v>
      </c>
      <c r="H1024" s="136">
        <v>0</v>
      </c>
      <c r="I1024" s="136">
        <v>0</v>
      </c>
      <c r="J1024" s="136">
        <v>0</v>
      </c>
      <c r="K1024" s="136">
        <v>0</v>
      </c>
      <c r="L1024" s="136">
        <v>0</v>
      </c>
      <c r="M1024" s="136">
        <v>0</v>
      </c>
      <c r="N1024" s="136">
        <v>0</v>
      </c>
      <c r="O1024" s="136">
        <v>0</v>
      </c>
      <c r="P1024" s="136">
        <v>0</v>
      </c>
      <c r="Q1024" s="136">
        <v>0</v>
      </c>
    </row>
    <row r="1025" spans="1:17" x14ac:dyDescent="0.25">
      <c r="A1025" s="134" t="s">
        <v>4213</v>
      </c>
      <c r="B1025" s="134" t="s">
        <v>4288</v>
      </c>
      <c r="C1025" s="134" t="s">
        <v>1662</v>
      </c>
      <c r="D1025" s="136">
        <v>3023</v>
      </c>
      <c r="E1025" s="136">
        <v>3023</v>
      </c>
      <c r="F1025" s="136">
        <v>3023</v>
      </c>
      <c r="G1025" s="136">
        <v>3023</v>
      </c>
      <c r="H1025" s="136">
        <v>3023</v>
      </c>
      <c r="I1025" s="136">
        <v>3023</v>
      </c>
      <c r="J1025" s="136">
        <v>3023</v>
      </c>
      <c r="K1025" s="136">
        <v>3023</v>
      </c>
      <c r="L1025" s="136">
        <v>3023</v>
      </c>
      <c r="M1025" s="136">
        <v>3023</v>
      </c>
      <c r="N1025" s="136">
        <v>3023</v>
      </c>
      <c r="O1025" s="136">
        <v>3023</v>
      </c>
      <c r="P1025" s="136">
        <v>3023</v>
      </c>
      <c r="Q1025" s="136">
        <v>3022875</v>
      </c>
    </row>
    <row r="1026" spans="1:17" x14ac:dyDescent="0.25">
      <c r="A1026" s="134" t="s">
        <v>4213</v>
      </c>
      <c r="B1026" s="134" t="s">
        <v>4289</v>
      </c>
      <c r="C1026" s="134" t="s">
        <v>1662</v>
      </c>
      <c r="D1026" s="136">
        <v>0</v>
      </c>
      <c r="E1026" s="136">
        <v>0</v>
      </c>
      <c r="F1026" s="136">
        <v>0</v>
      </c>
      <c r="G1026" s="136">
        <v>0</v>
      </c>
      <c r="H1026" s="136">
        <v>0</v>
      </c>
      <c r="I1026" s="136">
        <v>0</v>
      </c>
      <c r="J1026" s="136">
        <v>0</v>
      </c>
      <c r="K1026" s="136">
        <v>0</v>
      </c>
      <c r="L1026" s="136">
        <v>0</v>
      </c>
      <c r="M1026" s="136">
        <v>0</v>
      </c>
      <c r="N1026" s="136">
        <v>0</v>
      </c>
      <c r="O1026" s="136">
        <v>0</v>
      </c>
      <c r="P1026" s="136">
        <v>0</v>
      </c>
      <c r="Q1026" s="136">
        <v>0</v>
      </c>
    </row>
    <row r="1027" spans="1:17" x14ac:dyDescent="0.25">
      <c r="A1027" s="134" t="s">
        <v>4290</v>
      </c>
      <c r="B1027" s="134" t="s">
        <v>4291</v>
      </c>
      <c r="C1027" s="134" t="s">
        <v>1662</v>
      </c>
      <c r="D1027" s="136">
        <v>0</v>
      </c>
      <c r="E1027" s="136">
        <v>0</v>
      </c>
      <c r="F1027" s="136">
        <v>0</v>
      </c>
      <c r="G1027" s="136">
        <v>0</v>
      </c>
      <c r="H1027" s="136">
        <v>0</v>
      </c>
      <c r="I1027" s="136">
        <v>0</v>
      </c>
      <c r="J1027" s="136">
        <v>0</v>
      </c>
      <c r="K1027" s="136">
        <v>0</v>
      </c>
      <c r="L1027" s="136">
        <v>0</v>
      </c>
      <c r="M1027" s="136">
        <v>0</v>
      </c>
      <c r="N1027" s="136">
        <v>0</v>
      </c>
      <c r="O1027" s="136">
        <v>0</v>
      </c>
      <c r="P1027" s="136">
        <v>0</v>
      </c>
      <c r="Q1027" s="136">
        <v>0</v>
      </c>
    </row>
    <row r="1028" spans="1:17" x14ac:dyDescent="0.25">
      <c r="A1028" s="134" t="s">
        <v>4290</v>
      </c>
      <c r="B1028" s="134" t="s">
        <v>4292</v>
      </c>
      <c r="C1028" s="134" t="s">
        <v>1662</v>
      </c>
      <c r="D1028" s="136">
        <v>0</v>
      </c>
      <c r="E1028" s="136">
        <v>0</v>
      </c>
      <c r="F1028" s="136">
        <v>0</v>
      </c>
      <c r="G1028" s="136">
        <v>0</v>
      </c>
      <c r="H1028" s="136">
        <v>0</v>
      </c>
      <c r="I1028" s="136">
        <v>0</v>
      </c>
      <c r="J1028" s="136">
        <v>0</v>
      </c>
      <c r="K1028" s="136">
        <v>0</v>
      </c>
      <c r="L1028" s="136">
        <v>0</v>
      </c>
      <c r="M1028" s="136">
        <v>0</v>
      </c>
      <c r="N1028" s="136">
        <v>0</v>
      </c>
      <c r="O1028" s="136">
        <v>0</v>
      </c>
      <c r="P1028" s="136">
        <v>0</v>
      </c>
      <c r="Q1028" s="136">
        <v>0</v>
      </c>
    </row>
    <row r="1029" spans="1:17" x14ac:dyDescent="0.25">
      <c r="A1029" s="134" t="s">
        <v>4290</v>
      </c>
      <c r="B1029" s="134" t="s">
        <v>4293</v>
      </c>
      <c r="C1029" s="134" t="s">
        <v>1662</v>
      </c>
      <c r="D1029" s="136">
        <v>0</v>
      </c>
      <c r="E1029" s="136">
        <v>0</v>
      </c>
      <c r="F1029" s="136">
        <v>0</v>
      </c>
      <c r="G1029" s="136">
        <v>0</v>
      </c>
      <c r="H1029" s="136">
        <v>0</v>
      </c>
      <c r="I1029" s="136">
        <v>0</v>
      </c>
      <c r="J1029" s="136">
        <v>0</v>
      </c>
      <c r="K1029" s="136">
        <v>0</v>
      </c>
      <c r="L1029" s="136">
        <v>0</v>
      </c>
      <c r="M1029" s="136">
        <v>0</v>
      </c>
      <c r="N1029" s="136">
        <v>0</v>
      </c>
      <c r="O1029" s="136">
        <v>0</v>
      </c>
      <c r="P1029" s="136">
        <v>0</v>
      </c>
      <c r="Q1029" s="136">
        <v>0</v>
      </c>
    </row>
    <row r="1030" spans="1:17" x14ac:dyDescent="0.25">
      <c r="A1030" s="134" t="s">
        <v>4290</v>
      </c>
      <c r="B1030" s="134" t="s">
        <v>4294</v>
      </c>
      <c r="C1030" s="134" t="s">
        <v>1662</v>
      </c>
      <c r="D1030" s="136">
        <v>701</v>
      </c>
      <c r="E1030" s="136">
        <v>701</v>
      </c>
      <c r="F1030" s="136">
        <v>701</v>
      </c>
      <c r="G1030" s="136">
        <v>701</v>
      </c>
      <c r="H1030" s="136">
        <v>701</v>
      </c>
      <c r="I1030" s="136">
        <v>701</v>
      </c>
      <c r="J1030" s="136">
        <v>701</v>
      </c>
      <c r="K1030" s="136">
        <v>701</v>
      </c>
      <c r="L1030" s="136">
        <v>701</v>
      </c>
      <c r="M1030" s="136">
        <v>701</v>
      </c>
      <c r="N1030" s="136">
        <v>701</v>
      </c>
      <c r="O1030" s="136">
        <v>701</v>
      </c>
      <c r="P1030" s="136">
        <v>701</v>
      </c>
      <c r="Q1030" s="136">
        <v>700575</v>
      </c>
    </row>
    <row r="1031" spans="1:17" x14ac:dyDescent="0.25">
      <c r="A1031" s="134" t="s">
        <v>4290</v>
      </c>
      <c r="B1031" s="134" t="s">
        <v>4295</v>
      </c>
      <c r="C1031" s="134" t="s">
        <v>1662</v>
      </c>
      <c r="D1031" s="136">
        <v>0</v>
      </c>
      <c r="E1031" s="136">
        <v>0</v>
      </c>
      <c r="F1031" s="136">
        <v>0</v>
      </c>
      <c r="G1031" s="136">
        <v>0</v>
      </c>
      <c r="H1031" s="136">
        <v>0</v>
      </c>
      <c r="I1031" s="136">
        <v>0</v>
      </c>
      <c r="J1031" s="136">
        <v>0</v>
      </c>
      <c r="K1031" s="136">
        <v>0</v>
      </c>
      <c r="L1031" s="136">
        <v>0</v>
      </c>
      <c r="M1031" s="136">
        <v>0</v>
      </c>
      <c r="N1031" s="136">
        <v>0</v>
      </c>
      <c r="O1031" s="136">
        <v>0</v>
      </c>
      <c r="P1031" s="136">
        <v>0</v>
      </c>
      <c r="Q1031" s="136">
        <v>0</v>
      </c>
    </row>
    <row r="1032" spans="1:17" x14ac:dyDescent="0.25">
      <c r="A1032" s="134" t="s">
        <v>4290</v>
      </c>
      <c r="B1032" s="134" t="s">
        <v>4296</v>
      </c>
      <c r="C1032" s="134" t="s">
        <v>1662</v>
      </c>
      <c r="D1032" s="136">
        <v>0</v>
      </c>
      <c r="E1032" s="136">
        <v>0</v>
      </c>
      <c r="F1032" s="136">
        <v>0</v>
      </c>
      <c r="G1032" s="136">
        <v>0</v>
      </c>
      <c r="H1032" s="136">
        <v>0</v>
      </c>
      <c r="I1032" s="136">
        <v>0</v>
      </c>
      <c r="J1032" s="136">
        <v>0</v>
      </c>
      <c r="K1032" s="136">
        <v>0</v>
      </c>
      <c r="L1032" s="136">
        <v>0</v>
      </c>
      <c r="M1032" s="136">
        <v>0</v>
      </c>
      <c r="N1032" s="136">
        <v>0</v>
      </c>
      <c r="O1032" s="136">
        <v>0</v>
      </c>
      <c r="P1032" s="136">
        <v>0</v>
      </c>
      <c r="Q1032" s="136">
        <v>0</v>
      </c>
    </row>
    <row r="1033" spans="1:17" x14ac:dyDescent="0.25">
      <c r="A1033" s="134" t="s">
        <v>4290</v>
      </c>
      <c r="B1033" s="134" t="s">
        <v>4297</v>
      </c>
      <c r="C1033" s="134" t="s">
        <v>1662</v>
      </c>
      <c r="D1033" s="136">
        <v>0</v>
      </c>
      <c r="E1033" s="136">
        <v>0</v>
      </c>
      <c r="F1033" s="136">
        <v>0</v>
      </c>
      <c r="G1033" s="136">
        <v>0</v>
      </c>
      <c r="H1033" s="136">
        <v>0</v>
      </c>
      <c r="I1033" s="136">
        <v>0</v>
      </c>
      <c r="J1033" s="136">
        <v>0</v>
      </c>
      <c r="K1033" s="136">
        <v>0</v>
      </c>
      <c r="L1033" s="136">
        <v>0</v>
      </c>
      <c r="M1033" s="136">
        <v>0</v>
      </c>
      <c r="N1033" s="136">
        <v>0</v>
      </c>
      <c r="O1033" s="136">
        <v>0</v>
      </c>
      <c r="P1033" s="136">
        <v>0</v>
      </c>
      <c r="Q1033" s="136">
        <v>0</v>
      </c>
    </row>
    <row r="1034" spans="1:17" x14ac:dyDescent="0.25">
      <c r="A1034" s="134" t="s">
        <v>4290</v>
      </c>
      <c r="B1034" s="134" t="s">
        <v>4298</v>
      </c>
      <c r="C1034" s="134" t="s">
        <v>1662</v>
      </c>
      <c r="D1034" s="136">
        <v>0</v>
      </c>
      <c r="E1034" s="136">
        <v>0</v>
      </c>
      <c r="F1034" s="136">
        <v>0</v>
      </c>
      <c r="G1034" s="136">
        <v>0</v>
      </c>
      <c r="H1034" s="136">
        <v>0</v>
      </c>
      <c r="I1034" s="136">
        <v>0</v>
      </c>
      <c r="J1034" s="136">
        <v>0</v>
      </c>
      <c r="K1034" s="136">
        <v>0</v>
      </c>
      <c r="L1034" s="136">
        <v>0</v>
      </c>
      <c r="M1034" s="136">
        <v>0</v>
      </c>
      <c r="N1034" s="136">
        <v>0</v>
      </c>
      <c r="O1034" s="136">
        <v>0</v>
      </c>
      <c r="P1034" s="136">
        <v>0</v>
      </c>
      <c r="Q1034" s="136">
        <v>0</v>
      </c>
    </row>
    <row r="1035" spans="1:17" x14ac:dyDescent="0.25">
      <c r="A1035" s="134" t="s">
        <v>4290</v>
      </c>
      <c r="B1035" s="134" t="s">
        <v>4299</v>
      </c>
      <c r="C1035" s="134" t="s">
        <v>1662</v>
      </c>
      <c r="D1035" s="136">
        <v>0</v>
      </c>
      <c r="E1035" s="136">
        <v>0</v>
      </c>
      <c r="F1035" s="136">
        <v>0</v>
      </c>
      <c r="G1035" s="136">
        <v>0</v>
      </c>
      <c r="H1035" s="136">
        <v>0</v>
      </c>
      <c r="I1035" s="136">
        <v>0</v>
      </c>
      <c r="J1035" s="136">
        <v>0</v>
      </c>
      <c r="K1035" s="136">
        <v>0</v>
      </c>
      <c r="L1035" s="136">
        <v>0</v>
      </c>
      <c r="M1035" s="136">
        <v>0</v>
      </c>
      <c r="N1035" s="136">
        <v>0</v>
      </c>
      <c r="O1035" s="136">
        <v>0</v>
      </c>
      <c r="P1035" s="136">
        <v>0</v>
      </c>
      <c r="Q1035" s="136">
        <v>0</v>
      </c>
    </row>
    <row r="1036" spans="1:17" x14ac:dyDescent="0.25">
      <c r="A1036" s="134" t="s">
        <v>4290</v>
      </c>
      <c r="B1036" s="134" t="s">
        <v>4300</v>
      </c>
      <c r="C1036" s="134" t="s">
        <v>1662</v>
      </c>
      <c r="D1036" s="136">
        <v>0</v>
      </c>
      <c r="E1036" s="136">
        <v>0</v>
      </c>
      <c r="F1036" s="136">
        <v>0</v>
      </c>
      <c r="G1036" s="136">
        <v>0</v>
      </c>
      <c r="H1036" s="136">
        <v>0</v>
      </c>
      <c r="I1036" s="136">
        <v>0</v>
      </c>
      <c r="J1036" s="136">
        <v>0</v>
      </c>
      <c r="K1036" s="136">
        <v>0</v>
      </c>
      <c r="L1036" s="136">
        <v>0</v>
      </c>
      <c r="M1036" s="136">
        <v>0</v>
      </c>
      <c r="N1036" s="136">
        <v>0</v>
      </c>
      <c r="O1036" s="136">
        <v>0</v>
      </c>
      <c r="P1036" s="136">
        <v>0</v>
      </c>
      <c r="Q1036" s="136">
        <v>0</v>
      </c>
    </row>
    <row r="1037" spans="1:17" x14ac:dyDescent="0.25">
      <c r="A1037" s="134" t="s">
        <v>4290</v>
      </c>
      <c r="B1037" s="134" t="s">
        <v>4301</v>
      </c>
      <c r="C1037" s="134" t="s">
        <v>1662</v>
      </c>
      <c r="D1037" s="136">
        <v>510</v>
      </c>
      <c r="E1037" s="136">
        <v>510</v>
      </c>
      <c r="F1037" s="136">
        <v>510</v>
      </c>
      <c r="G1037" s="136">
        <v>510</v>
      </c>
      <c r="H1037" s="136">
        <v>510</v>
      </c>
      <c r="I1037" s="136">
        <v>510</v>
      </c>
      <c r="J1037" s="136">
        <v>510</v>
      </c>
      <c r="K1037" s="136">
        <v>510</v>
      </c>
      <c r="L1037" s="136">
        <v>510</v>
      </c>
      <c r="M1037" s="136">
        <v>510</v>
      </c>
      <c r="N1037" s="136">
        <v>510</v>
      </c>
      <c r="O1037" s="136">
        <v>510</v>
      </c>
      <c r="P1037" s="136">
        <v>510</v>
      </c>
      <c r="Q1037" s="136">
        <v>510284</v>
      </c>
    </row>
    <row r="1038" spans="1:17" x14ac:dyDescent="0.25">
      <c r="A1038" s="134" t="s">
        <v>4302</v>
      </c>
      <c r="B1038" s="134" t="s">
        <v>4303</v>
      </c>
      <c r="C1038" s="134" t="s">
        <v>1662</v>
      </c>
      <c r="D1038" s="136">
        <v>0</v>
      </c>
      <c r="E1038" s="136">
        <v>0</v>
      </c>
      <c r="F1038" s="136">
        <v>0</v>
      </c>
      <c r="G1038" s="136">
        <v>0</v>
      </c>
      <c r="H1038" s="136">
        <v>0</v>
      </c>
      <c r="I1038" s="136">
        <v>0</v>
      </c>
      <c r="J1038" s="136">
        <v>0</v>
      </c>
      <c r="K1038" s="136">
        <v>0</v>
      </c>
      <c r="L1038" s="136">
        <v>0</v>
      </c>
      <c r="M1038" s="136">
        <v>0</v>
      </c>
      <c r="N1038" s="136">
        <v>0</v>
      </c>
      <c r="O1038" s="136">
        <v>0</v>
      </c>
      <c r="P1038" s="136">
        <v>0</v>
      </c>
      <c r="Q1038" s="136">
        <v>0</v>
      </c>
    </row>
    <row r="1039" spans="1:17" x14ac:dyDescent="0.25">
      <c r="A1039" s="134" t="s">
        <v>4302</v>
      </c>
      <c r="B1039" s="134" t="s">
        <v>4304</v>
      </c>
      <c r="C1039" s="134" t="s">
        <v>1662</v>
      </c>
      <c r="D1039" s="136">
        <v>0</v>
      </c>
      <c r="E1039" s="136">
        <v>0</v>
      </c>
      <c r="F1039" s="136">
        <v>0</v>
      </c>
      <c r="G1039" s="136">
        <v>0</v>
      </c>
      <c r="H1039" s="136">
        <v>0</v>
      </c>
      <c r="I1039" s="136">
        <v>0</v>
      </c>
      <c r="J1039" s="136">
        <v>0</v>
      </c>
      <c r="K1039" s="136">
        <v>0</v>
      </c>
      <c r="L1039" s="136">
        <v>0</v>
      </c>
      <c r="M1039" s="136">
        <v>0</v>
      </c>
      <c r="N1039" s="136">
        <v>0</v>
      </c>
      <c r="O1039" s="136">
        <v>0</v>
      </c>
      <c r="P1039" s="136">
        <v>0</v>
      </c>
      <c r="Q1039" s="136">
        <v>0</v>
      </c>
    </row>
    <row r="1040" spans="1:17" x14ac:dyDescent="0.25">
      <c r="A1040" s="134" t="s">
        <v>4302</v>
      </c>
      <c r="B1040" s="134" t="s">
        <v>4305</v>
      </c>
      <c r="C1040" s="134" t="s">
        <v>1662</v>
      </c>
      <c r="D1040" s="136">
        <v>0</v>
      </c>
      <c r="E1040" s="136">
        <v>0</v>
      </c>
      <c r="F1040" s="136">
        <v>0</v>
      </c>
      <c r="G1040" s="136">
        <v>0</v>
      </c>
      <c r="H1040" s="136">
        <v>0</v>
      </c>
      <c r="I1040" s="136">
        <v>0</v>
      </c>
      <c r="J1040" s="136">
        <v>0</v>
      </c>
      <c r="K1040" s="136">
        <v>0</v>
      </c>
      <c r="L1040" s="136">
        <v>0</v>
      </c>
      <c r="M1040" s="136">
        <v>0</v>
      </c>
      <c r="N1040" s="136">
        <v>0</v>
      </c>
      <c r="O1040" s="136">
        <v>0</v>
      </c>
      <c r="P1040" s="136">
        <v>0</v>
      </c>
      <c r="Q1040" s="136">
        <v>0</v>
      </c>
    </row>
    <row r="1041" spans="1:17" x14ac:dyDescent="0.25">
      <c r="A1041" s="134" t="s">
        <v>4302</v>
      </c>
      <c r="B1041" s="134" t="s">
        <v>4306</v>
      </c>
      <c r="C1041" s="134" t="s">
        <v>1662</v>
      </c>
      <c r="D1041" s="136">
        <v>0</v>
      </c>
      <c r="E1041" s="136">
        <v>0</v>
      </c>
      <c r="F1041" s="136">
        <v>0</v>
      </c>
      <c r="G1041" s="136">
        <v>0</v>
      </c>
      <c r="H1041" s="136">
        <v>0</v>
      </c>
      <c r="I1041" s="136">
        <v>0</v>
      </c>
      <c r="J1041" s="136">
        <v>0</v>
      </c>
      <c r="K1041" s="136">
        <v>0</v>
      </c>
      <c r="L1041" s="136">
        <v>0</v>
      </c>
      <c r="M1041" s="136">
        <v>0</v>
      </c>
      <c r="N1041" s="136">
        <v>0</v>
      </c>
      <c r="O1041" s="136">
        <v>0</v>
      </c>
      <c r="P1041" s="136">
        <v>0</v>
      </c>
      <c r="Q1041" s="136">
        <v>0</v>
      </c>
    </row>
    <row r="1042" spans="1:17" x14ac:dyDescent="0.25">
      <c r="A1042" s="134" t="s">
        <v>4302</v>
      </c>
      <c r="B1042" s="134" t="s">
        <v>4307</v>
      </c>
      <c r="C1042" s="134" t="s">
        <v>1662</v>
      </c>
      <c r="D1042" s="136">
        <v>0</v>
      </c>
      <c r="E1042" s="136">
        <v>0</v>
      </c>
      <c r="F1042" s="136">
        <v>0</v>
      </c>
      <c r="G1042" s="136">
        <v>0</v>
      </c>
      <c r="H1042" s="136">
        <v>0</v>
      </c>
      <c r="I1042" s="136">
        <v>0</v>
      </c>
      <c r="J1042" s="136">
        <v>0</v>
      </c>
      <c r="K1042" s="136">
        <v>0</v>
      </c>
      <c r="L1042" s="136">
        <v>0</v>
      </c>
      <c r="M1042" s="136">
        <v>0</v>
      </c>
      <c r="N1042" s="136">
        <v>0</v>
      </c>
      <c r="O1042" s="136">
        <v>0</v>
      </c>
      <c r="P1042" s="136">
        <v>0</v>
      </c>
      <c r="Q1042" s="136">
        <v>0</v>
      </c>
    </row>
    <row r="1043" spans="1:17" x14ac:dyDescent="0.25">
      <c r="A1043" s="134" t="s">
        <v>4302</v>
      </c>
      <c r="B1043" s="134" t="s">
        <v>4308</v>
      </c>
      <c r="C1043" s="134" t="s">
        <v>1662</v>
      </c>
      <c r="D1043" s="136">
        <v>0</v>
      </c>
      <c r="E1043" s="136">
        <v>0</v>
      </c>
      <c r="F1043" s="136">
        <v>0</v>
      </c>
      <c r="G1043" s="136">
        <v>0</v>
      </c>
      <c r="H1043" s="136">
        <v>0</v>
      </c>
      <c r="I1043" s="136">
        <v>0</v>
      </c>
      <c r="J1043" s="136">
        <v>0</v>
      </c>
      <c r="K1043" s="136">
        <v>0</v>
      </c>
      <c r="L1043" s="136">
        <v>0</v>
      </c>
      <c r="M1043" s="136">
        <v>0</v>
      </c>
      <c r="N1043" s="136">
        <v>0</v>
      </c>
      <c r="O1043" s="136">
        <v>0</v>
      </c>
      <c r="P1043" s="136">
        <v>0</v>
      </c>
      <c r="Q1043" s="136">
        <v>0</v>
      </c>
    </row>
    <row r="1044" spans="1:17" x14ac:dyDescent="0.25">
      <c r="A1044" s="134" t="s">
        <v>4302</v>
      </c>
      <c r="B1044" s="134" t="s">
        <v>4309</v>
      </c>
      <c r="C1044" s="134" t="s">
        <v>1662</v>
      </c>
      <c r="D1044" s="136">
        <v>2933</v>
      </c>
      <c r="E1044" s="136">
        <v>2933</v>
      </c>
      <c r="F1044" s="136">
        <v>2933</v>
      </c>
      <c r="G1044" s="136">
        <v>2933</v>
      </c>
      <c r="H1044" s="136">
        <v>2933</v>
      </c>
      <c r="I1044" s="136">
        <v>2933</v>
      </c>
      <c r="J1044" s="136">
        <v>2933</v>
      </c>
      <c r="K1044" s="136">
        <v>2933</v>
      </c>
      <c r="L1044" s="136">
        <v>2933</v>
      </c>
      <c r="M1044" s="136">
        <v>2933</v>
      </c>
      <c r="N1044" s="136">
        <v>2933</v>
      </c>
      <c r="O1044" s="136">
        <v>2933</v>
      </c>
      <c r="P1044" s="136">
        <v>2933</v>
      </c>
      <c r="Q1044" s="136">
        <v>2932873</v>
      </c>
    </row>
    <row r="1045" spans="1:17" x14ac:dyDescent="0.25">
      <c r="A1045" s="134" t="s">
        <v>4302</v>
      </c>
      <c r="B1045" s="134" t="s">
        <v>4310</v>
      </c>
      <c r="C1045" s="134" t="s">
        <v>1662</v>
      </c>
      <c r="D1045" s="136">
        <v>0</v>
      </c>
      <c r="E1045" s="136">
        <v>0</v>
      </c>
      <c r="F1045" s="136">
        <v>0</v>
      </c>
      <c r="G1045" s="136">
        <v>0</v>
      </c>
      <c r="H1045" s="136">
        <v>0</v>
      </c>
      <c r="I1045" s="136">
        <v>0</v>
      </c>
      <c r="J1045" s="136">
        <v>0</v>
      </c>
      <c r="K1045" s="136">
        <v>0</v>
      </c>
      <c r="L1045" s="136">
        <v>0</v>
      </c>
      <c r="M1045" s="136">
        <v>0</v>
      </c>
      <c r="N1045" s="136">
        <v>0</v>
      </c>
      <c r="O1045" s="136">
        <v>0</v>
      </c>
      <c r="P1045" s="136">
        <v>0</v>
      </c>
      <c r="Q1045" s="136">
        <v>0</v>
      </c>
    </row>
    <row r="1046" spans="1:17" x14ac:dyDescent="0.25">
      <c r="A1046" s="134" t="s">
        <v>4302</v>
      </c>
      <c r="B1046" s="134" t="s">
        <v>4311</v>
      </c>
      <c r="C1046" s="134" t="s">
        <v>1662</v>
      </c>
      <c r="D1046" s="136">
        <v>3475</v>
      </c>
      <c r="E1046" s="136">
        <v>3475</v>
      </c>
      <c r="F1046" s="136">
        <v>3475</v>
      </c>
      <c r="G1046" s="136">
        <v>3475</v>
      </c>
      <c r="H1046" s="136">
        <v>3475</v>
      </c>
      <c r="I1046" s="136">
        <v>3475</v>
      </c>
      <c r="J1046" s="136">
        <v>3475</v>
      </c>
      <c r="K1046" s="136">
        <v>3475</v>
      </c>
      <c r="L1046" s="136">
        <v>3475</v>
      </c>
      <c r="M1046" s="136">
        <v>3475</v>
      </c>
      <c r="N1046" s="136">
        <v>3475</v>
      </c>
      <c r="O1046" s="136">
        <v>3475</v>
      </c>
      <c r="P1046" s="136">
        <v>3475</v>
      </c>
      <c r="Q1046" s="136">
        <v>3475101</v>
      </c>
    </row>
    <row r="1047" spans="1:17" x14ac:dyDescent="0.25">
      <c r="A1047" s="134" t="s">
        <v>4302</v>
      </c>
      <c r="B1047" s="134" t="s">
        <v>4312</v>
      </c>
      <c r="C1047" s="134" t="s">
        <v>1662</v>
      </c>
      <c r="D1047" s="136">
        <v>0</v>
      </c>
      <c r="E1047" s="136">
        <v>0</v>
      </c>
      <c r="F1047" s="136">
        <v>0</v>
      </c>
      <c r="G1047" s="136">
        <v>0</v>
      </c>
      <c r="H1047" s="136">
        <v>0</v>
      </c>
      <c r="I1047" s="136">
        <v>0</v>
      </c>
      <c r="J1047" s="136">
        <v>0</v>
      </c>
      <c r="K1047" s="136">
        <v>0</v>
      </c>
      <c r="L1047" s="136">
        <v>0</v>
      </c>
      <c r="M1047" s="136">
        <v>0</v>
      </c>
      <c r="N1047" s="136">
        <v>0</v>
      </c>
      <c r="O1047" s="136">
        <v>0</v>
      </c>
      <c r="P1047" s="136">
        <v>0</v>
      </c>
      <c r="Q1047" s="136">
        <v>0</v>
      </c>
    </row>
    <row r="1048" spans="1:17" x14ac:dyDescent="0.25">
      <c r="A1048" s="134" t="s">
        <v>4302</v>
      </c>
      <c r="B1048" s="134" t="s">
        <v>4313</v>
      </c>
      <c r="C1048" s="134" t="s">
        <v>1662</v>
      </c>
      <c r="D1048" s="136">
        <v>22546</v>
      </c>
      <c r="E1048" s="136">
        <v>22546</v>
      </c>
      <c r="F1048" s="136">
        <v>22546</v>
      </c>
      <c r="G1048" s="136">
        <v>22546</v>
      </c>
      <c r="H1048" s="136">
        <v>22546</v>
      </c>
      <c r="I1048" s="136">
        <v>22546</v>
      </c>
      <c r="J1048" s="136">
        <v>22546</v>
      </c>
      <c r="K1048" s="136">
        <v>22546</v>
      </c>
      <c r="L1048" s="136">
        <v>22546</v>
      </c>
      <c r="M1048" s="136">
        <v>22546</v>
      </c>
      <c r="N1048" s="136">
        <v>22546</v>
      </c>
      <c r="O1048" s="136">
        <v>22546</v>
      </c>
      <c r="P1048" s="136">
        <v>22546</v>
      </c>
      <c r="Q1048" s="136">
        <v>22545729</v>
      </c>
    </row>
    <row r="1049" spans="1:17" x14ac:dyDescent="0.25">
      <c r="A1049" s="134" t="s">
        <v>4302</v>
      </c>
      <c r="B1049" s="134" t="s">
        <v>4314</v>
      </c>
      <c r="C1049" s="134" t="s">
        <v>1662</v>
      </c>
      <c r="D1049" s="136">
        <v>0</v>
      </c>
      <c r="E1049" s="136">
        <v>0</v>
      </c>
      <c r="F1049" s="136">
        <v>0</v>
      </c>
      <c r="G1049" s="136">
        <v>0</v>
      </c>
      <c r="H1049" s="136">
        <v>0</v>
      </c>
      <c r="I1049" s="136">
        <v>0</v>
      </c>
      <c r="J1049" s="136">
        <v>0</v>
      </c>
      <c r="K1049" s="136">
        <v>0</v>
      </c>
      <c r="L1049" s="136">
        <v>0</v>
      </c>
      <c r="M1049" s="136">
        <v>0</v>
      </c>
      <c r="N1049" s="136">
        <v>0</v>
      </c>
      <c r="O1049" s="136">
        <v>0</v>
      </c>
      <c r="P1049" s="136">
        <v>0</v>
      </c>
      <c r="Q1049" s="136">
        <v>0</v>
      </c>
    </row>
    <row r="1050" spans="1:17" x14ac:dyDescent="0.25">
      <c r="A1050" s="134" t="s">
        <v>4302</v>
      </c>
      <c r="B1050" s="134" t="s">
        <v>4315</v>
      </c>
      <c r="C1050" s="134" t="s">
        <v>1662</v>
      </c>
      <c r="D1050" s="136">
        <v>3837</v>
      </c>
      <c r="E1050" s="136">
        <v>3837</v>
      </c>
      <c r="F1050" s="136">
        <v>3837</v>
      </c>
      <c r="G1050" s="136">
        <v>3837</v>
      </c>
      <c r="H1050" s="136">
        <v>3837</v>
      </c>
      <c r="I1050" s="136">
        <v>3837</v>
      </c>
      <c r="J1050" s="136">
        <v>3837</v>
      </c>
      <c r="K1050" s="136">
        <v>3837</v>
      </c>
      <c r="L1050" s="136">
        <v>3837</v>
      </c>
      <c r="M1050" s="136">
        <v>3837</v>
      </c>
      <c r="N1050" s="136">
        <v>3837</v>
      </c>
      <c r="O1050" s="136">
        <v>3837</v>
      </c>
      <c r="P1050" s="136">
        <v>3837</v>
      </c>
      <c r="Q1050" s="136">
        <v>3836676</v>
      </c>
    </row>
    <row r="1051" spans="1:17" x14ac:dyDescent="0.25">
      <c r="A1051" s="134" t="s">
        <v>4302</v>
      </c>
      <c r="B1051" s="134" t="s">
        <v>4316</v>
      </c>
      <c r="C1051" s="134" t="s">
        <v>1662</v>
      </c>
      <c r="D1051" s="136">
        <v>0</v>
      </c>
      <c r="E1051" s="136">
        <v>0</v>
      </c>
      <c r="F1051" s="136">
        <v>0</v>
      </c>
      <c r="G1051" s="136">
        <v>0</v>
      </c>
      <c r="H1051" s="136">
        <v>0</v>
      </c>
      <c r="I1051" s="136">
        <v>0</v>
      </c>
      <c r="J1051" s="136">
        <v>0</v>
      </c>
      <c r="K1051" s="136">
        <v>0</v>
      </c>
      <c r="L1051" s="136">
        <v>0</v>
      </c>
      <c r="M1051" s="136">
        <v>0</v>
      </c>
      <c r="N1051" s="136">
        <v>0</v>
      </c>
      <c r="O1051" s="136">
        <v>0</v>
      </c>
      <c r="P1051" s="136">
        <v>0</v>
      </c>
      <c r="Q1051" s="136">
        <v>0</v>
      </c>
    </row>
    <row r="1052" spans="1:17" x14ac:dyDescent="0.25">
      <c r="A1052" s="134" t="s">
        <v>4302</v>
      </c>
      <c r="B1052" s="134" t="s">
        <v>4317</v>
      </c>
      <c r="C1052" s="134" t="s">
        <v>1662</v>
      </c>
      <c r="D1052" s="136">
        <v>0</v>
      </c>
      <c r="E1052" s="136">
        <v>0</v>
      </c>
      <c r="F1052" s="136">
        <v>0</v>
      </c>
      <c r="G1052" s="136">
        <v>0</v>
      </c>
      <c r="H1052" s="136">
        <v>0</v>
      </c>
      <c r="I1052" s="136">
        <v>0</v>
      </c>
      <c r="J1052" s="136">
        <v>0</v>
      </c>
      <c r="K1052" s="136">
        <v>0</v>
      </c>
      <c r="L1052" s="136">
        <v>0</v>
      </c>
      <c r="M1052" s="136">
        <v>0</v>
      </c>
      <c r="N1052" s="136">
        <v>0</v>
      </c>
      <c r="O1052" s="136">
        <v>0</v>
      </c>
      <c r="P1052" s="136">
        <v>0</v>
      </c>
      <c r="Q1052" s="136">
        <v>0</v>
      </c>
    </row>
    <row r="1053" spans="1:17" x14ac:dyDescent="0.25">
      <c r="A1053" s="134" t="s">
        <v>4302</v>
      </c>
      <c r="B1053" s="134" t="s">
        <v>4318</v>
      </c>
      <c r="C1053" s="134" t="s">
        <v>1662</v>
      </c>
      <c r="D1053" s="136">
        <v>1080</v>
      </c>
      <c r="E1053" s="136">
        <v>1080</v>
      </c>
      <c r="F1053" s="136">
        <v>1080</v>
      </c>
      <c r="G1053" s="136">
        <v>1080</v>
      </c>
      <c r="H1053" s="136">
        <v>1080</v>
      </c>
      <c r="I1053" s="136">
        <v>1080</v>
      </c>
      <c r="J1053" s="136">
        <v>1080</v>
      </c>
      <c r="K1053" s="136">
        <v>1080</v>
      </c>
      <c r="L1053" s="136">
        <v>1080</v>
      </c>
      <c r="M1053" s="136">
        <v>1080</v>
      </c>
      <c r="N1053" s="136">
        <v>1080</v>
      </c>
      <c r="O1053" s="136">
        <v>1080</v>
      </c>
      <c r="P1053" s="136">
        <v>1080</v>
      </c>
      <c r="Q1053" s="136">
        <v>1080001</v>
      </c>
    </row>
    <row r="1054" spans="1:17" x14ac:dyDescent="0.25">
      <c r="A1054" s="134" t="s">
        <v>4302</v>
      </c>
      <c r="B1054" s="134" t="s">
        <v>4319</v>
      </c>
      <c r="C1054" s="134" t="s">
        <v>1662</v>
      </c>
      <c r="D1054" s="136">
        <v>3086</v>
      </c>
      <c r="E1054" s="136">
        <v>3086</v>
      </c>
      <c r="F1054" s="136">
        <v>3086</v>
      </c>
      <c r="G1054" s="136">
        <v>3086</v>
      </c>
      <c r="H1054" s="136">
        <v>3086</v>
      </c>
      <c r="I1054" s="136">
        <v>3086</v>
      </c>
      <c r="J1054" s="136">
        <v>3086</v>
      </c>
      <c r="K1054" s="136">
        <v>3086</v>
      </c>
      <c r="L1054" s="136">
        <v>3086</v>
      </c>
      <c r="M1054" s="136">
        <v>3086</v>
      </c>
      <c r="N1054" s="136">
        <v>3086</v>
      </c>
      <c r="O1054" s="136">
        <v>3086</v>
      </c>
      <c r="P1054" s="136">
        <v>3086</v>
      </c>
      <c r="Q1054" s="136">
        <v>3086351</v>
      </c>
    </row>
    <row r="1055" spans="1:17" x14ac:dyDescent="0.25">
      <c r="A1055" s="134" t="s">
        <v>4320</v>
      </c>
      <c r="B1055" s="134" t="s">
        <v>4321</v>
      </c>
      <c r="C1055" s="134" t="s">
        <v>1662</v>
      </c>
      <c r="D1055" s="136">
        <v>820</v>
      </c>
      <c r="E1055" s="136">
        <v>820</v>
      </c>
      <c r="F1055" s="136">
        <v>820</v>
      </c>
      <c r="G1055" s="136">
        <v>820</v>
      </c>
      <c r="H1055" s="136">
        <v>820</v>
      </c>
      <c r="I1055" s="136">
        <v>820</v>
      </c>
      <c r="J1055" s="136">
        <v>820</v>
      </c>
      <c r="K1055" s="136">
        <v>820</v>
      </c>
      <c r="L1055" s="136">
        <v>820</v>
      </c>
      <c r="M1055" s="136">
        <v>820</v>
      </c>
      <c r="N1055" s="136">
        <v>820</v>
      </c>
      <c r="O1055" s="136">
        <v>820</v>
      </c>
      <c r="P1055" s="136">
        <v>820</v>
      </c>
      <c r="Q1055" s="136">
        <v>819764</v>
      </c>
    </row>
    <row r="1056" spans="1:17" x14ac:dyDescent="0.25">
      <c r="A1056" s="134" t="s">
        <v>4320</v>
      </c>
      <c r="B1056" s="134" t="s">
        <v>4322</v>
      </c>
      <c r="C1056" s="134" t="s">
        <v>1662</v>
      </c>
      <c r="D1056" s="136">
        <v>0</v>
      </c>
      <c r="E1056" s="136">
        <v>0</v>
      </c>
      <c r="F1056" s="136">
        <v>0</v>
      </c>
      <c r="G1056" s="136">
        <v>0</v>
      </c>
      <c r="H1056" s="136">
        <v>0</v>
      </c>
      <c r="I1056" s="136">
        <v>0</v>
      </c>
      <c r="J1056" s="136">
        <v>0</v>
      </c>
      <c r="K1056" s="136">
        <v>0</v>
      </c>
      <c r="L1056" s="136">
        <v>0</v>
      </c>
      <c r="M1056" s="136">
        <v>0</v>
      </c>
      <c r="N1056" s="136">
        <v>0</v>
      </c>
      <c r="O1056" s="136">
        <v>0</v>
      </c>
      <c r="P1056" s="136">
        <v>0</v>
      </c>
      <c r="Q1056" s="136">
        <v>0</v>
      </c>
    </row>
    <row r="1057" spans="1:17" x14ac:dyDescent="0.25">
      <c r="A1057" s="134" t="s">
        <v>4320</v>
      </c>
      <c r="B1057" s="134" t="s">
        <v>4323</v>
      </c>
      <c r="C1057" s="134" t="s">
        <v>1662</v>
      </c>
      <c r="D1057" s="136">
        <v>75</v>
      </c>
      <c r="E1057" s="136">
        <v>75</v>
      </c>
      <c r="F1057" s="136">
        <v>75</v>
      </c>
      <c r="G1057" s="136">
        <v>75</v>
      </c>
      <c r="H1057" s="136">
        <v>75</v>
      </c>
      <c r="I1057" s="136">
        <v>75</v>
      </c>
      <c r="J1057" s="136">
        <v>75</v>
      </c>
      <c r="K1057" s="136">
        <v>75</v>
      </c>
      <c r="L1057" s="136">
        <v>75</v>
      </c>
      <c r="M1057" s="136">
        <v>75</v>
      </c>
      <c r="N1057" s="136">
        <v>75</v>
      </c>
      <c r="O1057" s="136">
        <v>75</v>
      </c>
      <c r="P1057" s="136">
        <v>75</v>
      </c>
      <c r="Q1057" s="136">
        <v>74854</v>
      </c>
    </row>
    <row r="1058" spans="1:17" x14ac:dyDescent="0.25">
      <c r="A1058" s="134" t="s">
        <v>4320</v>
      </c>
      <c r="B1058" s="134" t="s">
        <v>4324</v>
      </c>
      <c r="C1058" s="134" t="s">
        <v>1662</v>
      </c>
      <c r="D1058" s="136">
        <v>0</v>
      </c>
      <c r="E1058" s="136">
        <v>0</v>
      </c>
      <c r="F1058" s="136">
        <v>0</v>
      </c>
      <c r="G1058" s="136">
        <v>0</v>
      </c>
      <c r="H1058" s="136">
        <v>0</v>
      </c>
      <c r="I1058" s="136">
        <v>0</v>
      </c>
      <c r="J1058" s="136">
        <v>0</v>
      </c>
      <c r="K1058" s="136">
        <v>0</v>
      </c>
      <c r="L1058" s="136">
        <v>0</v>
      </c>
      <c r="M1058" s="136">
        <v>0</v>
      </c>
      <c r="N1058" s="136">
        <v>0</v>
      </c>
      <c r="O1058" s="136">
        <v>0</v>
      </c>
      <c r="P1058" s="136">
        <v>0</v>
      </c>
      <c r="Q1058" s="136">
        <v>0</v>
      </c>
    </row>
    <row r="1059" spans="1:17" x14ac:dyDescent="0.25">
      <c r="A1059" s="134" t="s">
        <v>4320</v>
      </c>
      <c r="B1059" s="134" t="s">
        <v>4325</v>
      </c>
      <c r="C1059" s="134" t="s">
        <v>1662</v>
      </c>
      <c r="D1059" s="136">
        <v>0</v>
      </c>
      <c r="E1059" s="136">
        <v>0</v>
      </c>
      <c r="F1059" s="136">
        <v>0</v>
      </c>
      <c r="G1059" s="136">
        <v>0</v>
      </c>
      <c r="H1059" s="136">
        <v>0</v>
      </c>
      <c r="I1059" s="136">
        <v>0</v>
      </c>
      <c r="J1059" s="136">
        <v>0</v>
      </c>
      <c r="K1059" s="136">
        <v>0</v>
      </c>
      <c r="L1059" s="136">
        <v>0</v>
      </c>
      <c r="M1059" s="136">
        <v>0</v>
      </c>
      <c r="N1059" s="136">
        <v>0</v>
      </c>
      <c r="O1059" s="136">
        <v>0</v>
      </c>
      <c r="P1059" s="136">
        <v>0</v>
      </c>
      <c r="Q1059" s="136">
        <v>0</v>
      </c>
    </row>
    <row r="1060" spans="1:17" x14ac:dyDescent="0.25">
      <c r="A1060" s="134" t="s">
        <v>4320</v>
      </c>
      <c r="B1060" s="134" t="s">
        <v>4326</v>
      </c>
      <c r="C1060" s="134" t="s">
        <v>1662</v>
      </c>
      <c r="D1060" s="136">
        <v>114</v>
      </c>
      <c r="E1060" s="136">
        <v>114</v>
      </c>
      <c r="F1060" s="136">
        <v>114</v>
      </c>
      <c r="G1060" s="136">
        <v>114</v>
      </c>
      <c r="H1060" s="136">
        <v>114</v>
      </c>
      <c r="I1060" s="136">
        <v>114</v>
      </c>
      <c r="J1060" s="136">
        <v>114</v>
      </c>
      <c r="K1060" s="136">
        <v>114</v>
      </c>
      <c r="L1060" s="136">
        <v>114</v>
      </c>
      <c r="M1060" s="136">
        <v>114</v>
      </c>
      <c r="N1060" s="136">
        <v>114</v>
      </c>
      <c r="O1060" s="136">
        <v>114</v>
      </c>
      <c r="P1060" s="136">
        <v>114</v>
      </c>
      <c r="Q1060" s="136">
        <v>113968</v>
      </c>
    </row>
    <row r="1061" spans="1:17" x14ac:dyDescent="0.25">
      <c r="A1061" s="134" t="s">
        <v>4320</v>
      </c>
      <c r="B1061" s="134" t="s">
        <v>4327</v>
      </c>
      <c r="C1061" s="134" t="s">
        <v>1662</v>
      </c>
      <c r="D1061" s="136">
        <v>331</v>
      </c>
      <c r="E1061" s="136">
        <v>331</v>
      </c>
      <c r="F1061" s="136">
        <v>331</v>
      </c>
      <c r="G1061" s="136">
        <v>331</v>
      </c>
      <c r="H1061" s="136">
        <v>331</v>
      </c>
      <c r="I1061" s="136">
        <v>331</v>
      </c>
      <c r="J1061" s="136">
        <v>331</v>
      </c>
      <c r="K1061" s="136">
        <v>331</v>
      </c>
      <c r="L1061" s="136">
        <v>331</v>
      </c>
      <c r="M1061" s="136">
        <v>331</v>
      </c>
      <c r="N1061" s="136">
        <v>331</v>
      </c>
      <c r="O1061" s="136">
        <v>331</v>
      </c>
      <c r="P1061" s="136">
        <v>331</v>
      </c>
      <c r="Q1061" s="136">
        <v>331427</v>
      </c>
    </row>
    <row r="1062" spans="1:17" x14ac:dyDescent="0.25">
      <c r="A1062" s="134" t="s">
        <v>4320</v>
      </c>
      <c r="B1062" s="134" t="s">
        <v>4328</v>
      </c>
      <c r="C1062" s="134" t="s">
        <v>1662</v>
      </c>
      <c r="D1062" s="136">
        <v>0</v>
      </c>
      <c r="E1062" s="136">
        <v>0</v>
      </c>
      <c r="F1062" s="136">
        <v>0</v>
      </c>
      <c r="G1062" s="136">
        <v>0</v>
      </c>
      <c r="H1062" s="136">
        <v>0</v>
      </c>
      <c r="I1062" s="136">
        <v>0</v>
      </c>
      <c r="J1062" s="136">
        <v>0</v>
      </c>
      <c r="K1062" s="136">
        <v>0</v>
      </c>
      <c r="L1062" s="136">
        <v>0</v>
      </c>
      <c r="M1062" s="136">
        <v>0</v>
      </c>
      <c r="N1062" s="136">
        <v>0</v>
      </c>
      <c r="O1062" s="136">
        <v>0</v>
      </c>
      <c r="P1062" s="136">
        <v>0</v>
      </c>
      <c r="Q1062" s="136">
        <v>0</v>
      </c>
    </row>
    <row r="1063" spans="1:17" x14ac:dyDescent="0.25">
      <c r="A1063" s="134" t="s">
        <v>4320</v>
      </c>
      <c r="B1063" s="134" t="s">
        <v>4329</v>
      </c>
      <c r="C1063" s="134" t="s">
        <v>1662</v>
      </c>
      <c r="D1063" s="136">
        <v>0</v>
      </c>
      <c r="E1063" s="136">
        <v>0</v>
      </c>
      <c r="F1063" s="136">
        <v>0</v>
      </c>
      <c r="G1063" s="136">
        <v>0</v>
      </c>
      <c r="H1063" s="136">
        <v>0</v>
      </c>
      <c r="I1063" s="136">
        <v>0</v>
      </c>
      <c r="J1063" s="136">
        <v>0</v>
      </c>
      <c r="K1063" s="136">
        <v>0</v>
      </c>
      <c r="L1063" s="136">
        <v>0</v>
      </c>
      <c r="M1063" s="136">
        <v>0</v>
      </c>
      <c r="N1063" s="136">
        <v>0</v>
      </c>
      <c r="O1063" s="136">
        <v>0</v>
      </c>
      <c r="P1063" s="136">
        <v>0</v>
      </c>
      <c r="Q1063" s="136">
        <v>0</v>
      </c>
    </row>
    <row r="1064" spans="1:17" x14ac:dyDescent="0.25">
      <c r="A1064" s="134" t="s">
        <v>4320</v>
      </c>
      <c r="B1064" s="134" t="s">
        <v>4330</v>
      </c>
      <c r="C1064" s="134" t="s">
        <v>1662</v>
      </c>
      <c r="D1064" s="136">
        <v>0</v>
      </c>
      <c r="E1064" s="136">
        <v>0</v>
      </c>
      <c r="F1064" s="136">
        <v>0</v>
      </c>
      <c r="G1064" s="136">
        <v>0</v>
      </c>
      <c r="H1064" s="136">
        <v>0</v>
      </c>
      <c r="I1064" s="136">
        <v>0</v>
      </c>
      <c r="J1064" s="136">
        <v>0</v>
      </c>
      <c r="K1064" s="136">
        <v>0</v>
      </c>
      <c r="L1064" s="136">
        <v>0</v>
      </c>
      <c r="M1064" s="136">
        <v>0</v>
      </c>
      <c r="N1064" s="136">
        <v>0</v>
      </c>
      <c r="O1064" s="136">
        <v>0</v>
      </c>
      <c r="P1064" s="136">
        <v>0</v>
      </c>
      <c r="Q1064" s="136">
        <v>0</v>
      </c>
    </row>
    <row r="1065" spans="1:17" x14ac:dyDescent="0.25">
      <c r="A1065" s="134" t="s">
        <v>4320</v>
      </c>
      <c r="B1065" s="134" t="s">
        <v>4331</v>
      </c>
      <c r="C1065" s="134" t="s">
        <v>1662</v>
      </c>
      <c r="D1065" s="136">
        <v>0</v>
      </c>
      <c r="E1065" s="136">
        <v>0</v>
      </c>
      <c r="F1065" s="136">
        <v>0</v>
      </c>
      <c r="G1065" s="136">
        <v>0</v>
      </c>
      <c r="H1065" s="136">
        <v>0</v>
      </c>
      <c r="I1065" s="136">
        <v>0</v>
      </c>
      <c r="J1065" s="136">
        <v>0</v>
      </c>
      <c r="K1065" s="136">
        <v>0</v>
      </c>
      <c r="L1065" s="136">
        <v>0</v>
      </c>
      <c r="M1065" s="136">
        <v>0</v>
      </c>
      <c r="N1065" s="136">
        <v>0</v>
      </c>
      <c r="O1065" s="136">
        <v>0</v>
      </c>
      <c r="P1065" s="136">
        <v>0</v>
      </c>
      <c r="Q1065" s="136">
        <v>0</v>
      </c>
    </row>
    <row r="1066" spans="1:17" x14ac:dyDescent="0.25">
      <c r="A1066" s="134" t="s">
        <v>4320</v>
      </c>
      <c r="B1066" s="134" t="s">
        <v>4332</v>
      </c>
      <c r="C1066" s="134" t="s">
        <v>1662</v>
      </c>
      <c r="D1066" s="136">
        <v>568</v>
      </c>
      <c r="E1066" s="136">
        <v>568</v>
      </c>
      <c r="F1066" s="136">
        <v>568</v>
      </c>
      <c r="G1066" s="136">
        <v>568</v>
      </c>
      <c r="H1066" s="136">
        <v>568</v>
      </c>
      <c r="I1066" s="136">
        <v>568</v>
      </c>
      <c r="J1066" s="136">
        <v>568</v>
      </c>
      <c r="K1066" s="136">
        <v>568</v>
      </c>
      <c r="L1066" s="136">
        <v>568</v>
      </c>
      <c r="M1066" s="136">
        <v>568</v>
      </c>
      <c r="N1066" s="136">
        <v>568</v>
      </c>
      <c r="O1066" s="136">
        <v>568</v>
      </c>
      <c r="P1066" s="136">
        <v>568</v>
      </c>
      <c r="Q1066" s="136">
        <v>568185</v>
      </c>
    </row>
    <row r="1067" spans="1:17" x14ac:dyDescent="0.25">
      <c r="A1067" s="134" t="s">
        <v>4320</v>
      </c>
      <c r="B1067" s="134" t="s">
        <v>4333</v>
      </c>
      <c r="C1067" s="134" t="s">
        <v>1662</v>
      </c>
      <c r="D1067" s="136">
        <v>0</v>
      </c>
      <c r="E1067" s="136">
        <v>0</v>
      </c>
      <c r="F1067" s="136">
        <v>0</v>
      </c>
      <c r="G1067" s="136">
        <v>0</v>
      </c>
      <c r="H1067" s="136">
        <v>0</v>
      </c>
      <c r="I1067" s="136">
        <v>0</v>
      </c>
      <c r="J1067" s="136">
        <v>0</v>
      </c>
      <c r="K1067" s="136">
        <v>0</v>
      </c>
      <c r="L1067" s="136">
        <v>0</v>
      </c>
      <c r="M1067" s="136">
        <v>0</v>
      </c>
      <c r="N1067" s="136">
        <v>0</v>
      </c>
      <c r="O1067" s="136">
        <v>0</v>
      </c>
      <c r="P1067" s="136">
        <v>0</v>
      </c>
      <c r="Q1067" s="136">
        <v>0</v>
      </c>
    </row>
    <row r="1068" spans="1:17" x14ac:dyDescent="0.25">
      <c r="A1068" s="134" t="s">
        <v>4320</v>
      </c>
      <c r="B1068" s="134" t="s">
        <v>4334</v>
      </c>
      <c r="C1068" s="134" t="s">
        <v>1662</v>
      </c>
      <c r="D1068" s="136">
        <v>0</v>
      </c>
      <c r="E1068" s="136">
        <v>0</v>
      </c>
      <c r="F1068" s="136">
        <v>0</v>
      </c>
      <c r="G1068" s="136">
        <v>0</v>
      </c>
      <c r="H1068" s="136">
        <v>0</v>
      </c>
      <c r="I1068" s="136">
        <v>0</v>
      </c>
      <c r="J1068" s="136">
        <v>0</v>
      </c>
      <c r="K1068" s="136">
        <v>0</v>
      </c>
      <c r="L1068" s="136">
        <v>0</v>
      </c>
      <c r="M1068" s="136">
        <v>0</v>
      </c>
      <c r="N1068" s="136">
        <v>0</v>
      </c>
      <c r="O1068" s="136">
        <v>0</v>
      </c>
      <c r="P1068" s="136">
        <v>0</v>
      </c>
      <c r="Q1068" s="136">
        <v>0</v>
      </c>
    </row>
    <row r="1069" spans="1:17" x14ac:dyDescent="0.25">
      <c r="A1069" s="134" t="s">
        <v>4320</v>
      </c>
      <c r="B1069" s="134" t="s">
        <v>4335</v>
      </c>
      <c r="C1069" s="134" t="s">
        <v>1662</v>
      </c>
      <c r="D1069" s="136">
        <v>0</v>
      </c>
      <c r="E1069" s="136">
        <v>0</v>
      </c>
      <c r="F1069" s="136">
        <v>0</v>
      </c>
      <c r="G1069" s="136">
        <v>0</v>
      </c>
      <c r="H1069" s="136">
        <v>0</v>
      </c>
      <c r="I1069" s="136">
        <v>0</v>
      </c>
      <c r="J1069" s="136">
        <v>0</v>
      </c>
      <c r="K1069" s="136">
        <v>0</v>
      </c>
      <c r="L1069" s="136">
        <v>0</v>
      </c>
      <c r="M1069" s="136">
        <v>0</v>
      </c>
      <c r="N1069" s="136">
        <v>0</v>
      </c>
      <c r="O1069" s="136">
        <v>0</v>
      </c>
      <c r="P1069" s="136">
        <v>0</v>
      </c>
      <c r="Q1069" s="136">
        <v>0</v>
      </c>
    </row>
    <row r="1070" spans="1:17" x14ac:dyDescent="0.25">
      <c r="A1070" s="134" t="s">
        <v>4320</v>
      </c>
      <c r="B1070" s="134" t="s">
        <v>4336</v>
      </c>
      <c r="C1070" s="134" t="s">
        <v>1662</v>
      </c>
      <c r="D1070" s="136">
        <v>0</v>
      </c>
      <c r="E1070" s="136">
        <v>0</v>
      </c>
      <c r="F1070" s="136">
        <v>0</v>
      </c>
      <c r="G1070" s="136">
        <v>0</v>
      </c>
      <c r="H1070" s="136">
        <v>0</v>
      </c>
      <c r="I1070" s="136">
        <v>0</v>
      </c>
      <c r="J1070" s="136">
        <v>0</v>
      </c>
      <c r="K1070" s="136">
        <v>0</v>
      </c>
      <c r="L1070" s="136">
        <v>0</v>
      </c>
      <c r="M1070" s="136">
        <v>0</v>
      </c>
      <c r="N1070" s="136">
        <v>0</v>
      </c>
      <c r="O1070" s="136">
        <v>0</v>
      </c>
      <c r="P1070" s="136">
        <v>0</v>
      </c>
      <c r="Q1070" s="136">
        <v>0</v>
      </c>
    </row>
    <row r="1071" spans="1:17" x14ac:dyDescent="0.25">
      <c r="A1071" s="134" t="s">
        <v>4320</v>
      </c>
      <c r="B1071" s="134" t="s">
        <v>4337</v>
      </c>
      <c r="C1071" s="134" t="s">
        <v>1662</v>
      </c>
      <c r="D1071" s="136">
        <v>0</v>
      </c>
      <c r="E1071" s="136">
        <v>0</v>
      </c>
      <c r="F1071" s="136">
        <v>0</v>
      </c>
      <c r="G1071" s="136">
        <v>0</v>
      </c>
      <c r="H1071" s="136">
        <v>0</v>
      </c>
      <c r="I1071" s="136">
        <v>0</v>
      </c>
      <c r="J1071" s="136">
        <v>0</v>
      </c>
      <c r="K1071" s="136">
        <v>0</v>
      </c>
      <c r="L1071" s="136">
        <v>0</v>
      </c>
      <c r="M1071" s="136">
        <v>0</v>
      </c>
      <c r="N1071" s="136">
        <v>0</v>
      </c>
      <c r="O1071" s="136">
        <v>0</v>
      </c>
      <c r="P1071" s="136">
        <v>0</v>
      </c>
      <c r="Q1071" s="136">
        <v>0</v>
      </c>
    </row>
    <row r="1072" spans="1:17" x14ac:dyDescent="0.25">
      <c r="A1072" s="134" t="s">
        <v>4320</v>
      </c>
      <c r="B1072" s="134" t="s">
        <v>4338</v>
      </c>
      <c r="C1072" s="134" t="s">
        <v>1662</v>
      </c>
      <c r="D1072" s="136">
        <v>3787</v>
      </c>
      <c r="E1072" s="136">
        <v>3787</v>
      </c>
      <c r="F1072" s="136">
        <v>3787</v>
      </c>
      <c r="G1072" s="136">
        <v>3787</v>
      </c>
      <c r="H1072" s="136">
        <v>3787</v>
      </c>
      <c r="I1072" s="136">
        <v>3787</v>
      </c>
      <c r="J1072" s="136">
        <v>3787</v>
      </c>
      <c r="K1072" s="136">
        <v>3787</v>
      </c>
      <c r="L1072" s="136">
        <v>3787</v>
      </c>
      <c r="M1072" s="136">
        <v>3787</v>
      </c>
      <c r="N1072" s="136">
        <v>3787</v>
      </c>
      <c r="O1072" s="136">
        <v>3787</v>
      </c>
      <c r="P1072" s="136">
        <v>4472</v>
      </c>
      <c r="Q1072" s="136">
        <v>3815567</v>
      </c>
    </row>
    <row r="1073" spans="1:17" x14ac:dyDescent="0.25">
      <c r="A1073" s="134" t="s">
        <v>4320</v>
      </c>
      <c r="B1073" s="134" t="s">
        <v>4339</v>
      </c>
      <c r="C1073" s="134" t="s">
        <v>1662</v>
      </c>
      <c r="D1073" s="136">
        <v>8</v>
      </c>
      <c r="E1073" s="136">
        <v>8</v>
      </c>
      <c r="F1073" s="136">
        <v>8</v>
      </c>
      <c r="G1073" s="136">
        <v>8</v>
      </c>
      <c r="H1073" s="136">
        <v>8</v>
      </c>
      <c r="I1073" s="136">
        <v>8</v>
      </c>
      <c r="J1073" s="136">
        <v>8</v>
      </c>
      <c r="K1073" s="136">
        <v>8</v>
      </c>
      <c r="L1073" s="136">
        <v>8</v>
      </c>
      <c r="M1073" s="136">
        <v>8</v>
      </c>
      <c r="N1073" s="136">
        <v>8</v>
      </c>
      <c r="O1073" s="136">
        <v>8</v>
      </c>
      <c r="P1073" s="136">
        <v>8</v>
      </c>
      <c r="Q1073" s="136">
        <v>8021</v>
      </c>
    </row>
    <row r="1074" spans="1:17" x14ac:dyDescent="0.25">
      <c r="A1074" s="134" t="s">
        <v>4320</v>
      </c>
      <c r="B1074" s="134" t="s">
        <v>4340</v>
      </c>
      <c r="C1074" s="134" t="s">
        <v>1662</v>
      </c>
      <c r="D1074" s="136">
        <v>0</v>
      </c>
      <c r="E1074" s="136">
        <v>0</v>
      </c>
      <c r="F1074" s="136">
        <v>0</v>
      </c>
      <c r="G1074" s="136">
        <v>0</v>
      </c>
      <c r="H1074" s="136">
        <v>0</v>
      </c>
      <c r="I1074" s="136">
        <v>0</v>
      </c>
      <c r="J1074" s="136">
        <v>0</v>
      </c>
      <c r="K1074" s="136">
        <v>0</v>
      </c>
      <c r="L1074" s="136">
        <v>0</v>
      </c>
      <c r="M1074" s="136">
        <v>0</v>
      </c>
      <c r="N1074" s="136">
        <v>0</v>
      </c>
      <c r="O1074" s="136">
        <v>0</v>
      </c>
      <c r="P1074" s="136">
        <v>0</v>
      </c>
      <c r="Q1074" s="136">
        <v>0</v>
      </c>
    </row>
    <row r="1075" spans="1:17" x14ac:dyDescent="0.25">
      <c r="A1075" s="134" t="s">
        <v>4320</v>
      </c>
      <c r="B1075" s="134" t="s">
        <v>4341</v>
      </c>
      <c r="C1075" s="134" t="s">
        <v>1662</v>
      </c>
      <c r="D1075" s="136">
        <v>0</v>
      </c>
      <c r="E1075" s="136">
        <v>0</v>
      </c>
      <c r="F1075" s="136">
        <v>0</v>
      </c>
      <c r="G1075" s="136">
        <v>0</v>
      </c>
      <c r="H1075" s="136">
        <v>0</v>
      </c>
      <c r="I1075" s="136">
        <v>0</v>
      </c>
      <c r="J1075" s="136">
        <v>0</v>
      </c>
      <c r="K1075" s="136">
        <v>0</v>
      </c>
      <c r="L1075" s="136">
        <v>0</v>
      </c>
      <c r="M1075" s="136">
        <v>0</v>
      </c>
      <c r="N1075" s="136">
        <v>0</v>
      </c>
      <c r="O1075" s="136">
        <v>0</v>
      </c>
      <c r="P1075" s="136">
        <v>0</v>
      </c>
      <c r="Q1075" s="136">
        <v>0</v>
      </c>
    </row>
    <row r="1076" spans="1:17" x14ac:dyDescent="0.25">
      <c r="A1076" s="134" t="s">
        <v>4320</v>
      </c>
      <c r="B1076" s="134" t="s">
        <v>4342</v>
      </c>
      <c r="C1076" s="134" t="s">
        <v>1662</v>
      </c>
      <c r="D1076" s="136">
        <v>0</v>
      </c>
      <c r="E1076" s="136">
        <v>0</v>
      </c>
      <c r="F1076" s="136">
        <v>0</v>
      </c>
      <c r="G1076" s="136">
        <v>0</v>
      </c>
      <c r="H1076" s="136">
        <v>0</v>
      </c>
      <c r="I1076" s="136">
        <v>0</v>
      </c>
      <c r="J1076" s="136">
        <v>0</v>
      </c>
      <c r="K1076" s="136">
        <v>0</v>
      </c>
      <c r="L1076" s="136">
        <v>0</v>
      </c>
      <c r="M1076" s="136">
        <v>0</v>
      </c>
      <c r="N1076" s="136">
        <v>0</v>
      </c>
      <c r="O1076" s="136">
        <v>0</v>
      </c>
      <c r="P1076" s="136">
        <v>0</v>
      </c>
      <c r="Q1076" s="136">
        <v>0</v>
      </c>
    </row>
    <row r="1077" spans="1:17" x14ac:dyDescent="0.25">
      <c r="A1077" s="134" t="s">
        <v>4858</v>
      </c>
      <c r="B1077" s="134" t="s">
        <v>3175</v>
      </c>
      <c r="C1077" s="134" t="s">
        <v>1662</v>
      </c>
      <c r="D1077" s="136">
        <v>0</v>
      </c>
      <c r="E1077" s="136">
        <v>0</v>
      </c>
      <c r="F1077" s="136">
        <v>0</v>
      </c>
      <c r="G1077" s="136">
        <v>0</v>
      </c>
      <c r="H1077" s="136">
        <v>0</v>
      </c>
      <c r="I1077" s="136">
        <v>0</v>
      </c>
      <c r="J1077" s="136">
        <v>0</v>
      </c>
      <c r="K1077" s="136">
        <v>0</v>
      </c>
      <c r="L1077" s="136">
        <v>0</v>
      </c>
      <c r="M1077" s="136">
        <v>0</v>
      </c>
      <c r="N1077" s="136">
        <v>0</v>
      </c>
      <c r="O1077" s="136">
        <v>0</v>
      </c>
      <c r="P1077" s="136">
        <v>0</v>
      </c>
      <c r="Q1077" s="136">
        <v>0</v>
      </c>
    </row>
    <row r="1078" spans="1:17" x14ac:dyDescent="0.25">
      <c r="A1078" s="134" t="s">
        <v>4343</v>
      </c>
      <c r="B1078" s="134" t="s">
        <v>4344</v>
      </c>
      <c r="C1078" s="134" t="s">
        <v>1664</v>
      </c>
      <c r="D1078" s="136">
        <v>11505</v>
      </c>
      <c r="E1078" s="136">
        <v>8684</v>
      </c>
      <c r="F1078" s="136">
        <v>8684</v>
      </c>
      <c r="G1078" s="136">
        <v>8684</v>
      </c>
      <c r="H1078" s="136">
        <v>8695</v>
      </c>
      <c r="I1078" s="136">
        <v>8695</v>
      </c>
      <c r="J1078" s="136">
        <v>8695</v>
      </c>
      <c r="K1078" s="136">
        <v>8684</v>
      </c>
      <c r="L1078" s="136">
        <v>8684</v>
      </c>
      <c r="M1078" s="136">
        <v>8684</v>
      </c>
      <c r="N1078" s="136">
        <v>8684</v>
      </c>
      <c r="O1078" s="136">
        <v>8684</v>
      </c>
      <c r="P1078" s="136">
        <v>10766</v>
      </c>
      <c r="Q1078" s="136">
        <v>8891425</v>
      </c>
    </row>
    <row r="1079" spans="1:17" x14ac:dyDescent="0.25">
      <c r="A1079" s="134" t="s">
        <v>4343</v>
      </c>
      <c r="B1079" s="134" t="s">
        <v>4345</v>
      </c>
      <c r="C1079" s="134" t="s">
        <v>1664</v>
      </c>
      <c r="D1079" s="136">
        <v>30575</v>
      </c>
      <c r="E1079" s="136">
        <v>33403</v>
      </c>
      <c r="F1079" s="136">
        <v>33403</v>
      </c>
      <c r="G1079" s="136">
        <v>33403</v>
      </c>
      <c r="H1079" s="136">
        <v>33404</v>
      </c>
      <c r="I1079" s="136">
        <v>33404</v>
      </c>
      <c r="J1079" s="136">
        <v>33404</v>
      </c>
      <c r="K1079" s="136">
        <v>33415</v>
      </c>
      <c r="L1079" s="136">
        <v>33412</v>
      </c>
      <c r="M1079" s="136">
        <v>33413</v>
      </c>
      <c r="N1079" s="136">
        <v>33414</v>
      </c>
      <c r="O1079" s="136">
        <v>33420</v>
      </c>
      <c r="P1079" s="136">
        <v>33435</v>
      </c>
      <c r="Q1079" s="136">
        <v>33291706</v>
      </c>
    </row>
    <row r="1080" spans="1:17" x14ac:dyDescent="0.25">
      <c r="A1080" s="134" t="s">
        <v>4343</v>
      </c>
      <c r="B1080" s="134" t="s">
        <v>4346</v>
      </c>
      <c r="C1080" s="134" t="s">
        <v>1664</v>
      </c>
      <c r="D1080" s="136">
        <v>256</v>
      </c>
      <c r="E1080" s="136">
        <v>256</v>
      </c>
      <c r="F1080" s="136">
        <v>256</v>
      </c>
      <c r="G1080" s="136">
        <v>256</v>
      </c>
      <c r="H1080" s="136">
        <v>256</v>
      </c>
      <c r="I1080" s="136">
        <v>256</v>
      </c>
      <c r="J1080" s="136">
        <v>256</v>
      </c>
      <c r="K1080" s="136">
        <v>256</v>
      </c>
      <c r="L1080" s="136">
        <v>256</v>
      </c>
      <c r="M1080" s="136">
        <v>256</v>
      </c>
      <c r="N1080" s="136">
        <v>256</v>
      </c>
      <c r="O1080" s="136">
        <v>256</v>
      </c>
      <c r="P1080" s="136">
        <v>256</v>
      </c>
      <c r="Q1080" s="136">
        <v>255812</v>
      </c>
    </row>
    <row r="1081" spans="1:17" x14ac:dyDescent="0.25">
      <c r="A1081" s="134" t="s">
        <v>4343</v>
      </c>
      <c r="B1081" s="134" t="s">
        <v>4347</v>
      </c>
      <c r="C1081" s="134" t="s">
        <v>1664</v>
      </c>
      <c r="D1081" s="136">
        <v>31</v>
      </c>
      <c r="E1081" s="136">
        <v>31</v>
      </c>
      <c r="F1081" s="136">
        <v>31</v>
      </c>
      <c r="G1081" s="136">
        <v>31</v>
      </c>
      <c r="H1081" s="136">
        <v>31</v>
      </c>
      <c r="I1081" s="136">
        <v>31</v>
      </c>
      <c r="J1081" s="136">
        <v>31</v>
      </c>
      <c r="K1081" s="136">
        <v>31</v>
      </c>
      <c r="L1081" s="136">
        <v>31</v>
      </c>
      <c r="M1081" s="136">
        <v>31</v>
      </c>
      <c r="N1081" s="136">
        <v>31</v>
      </c>
      <c r="O1081" s="136">
        <v>31</v>
      </c>
      <c r="P1081" s="136">
        <v>31</v>
      </c>
      <c r="Q1081" s="136">
        <v>31040</v>
      </c>
    </row>
    <row r="1082" spans="1:17" x14ac:dyDescent="0.25">
      <c r="A1082" s="134" t="s">
        <v>4343</v>
      </c>
      <c r="B1082" s="134" t="s">
        <v>4348</v>
      </c>
      <c r="C1082" s="134" t="s">
        <v>1664</v>
      </c>
      <c r="D1082" s="136">
        <v>5</v>
      </c>
      <c r="E1082" s="136">
        <v>5</v>
      </c>
      <c r="F1082" s="136">
        <v>5</v>
      </c>
      <c r="G1082" s="136">
        <v>5</v>
      </c>
      <c r="H1082" s="136">
        <v>5</v>
      </c>
      <c r="I1082" s="136">
        <v>5</v>
      </c>
      <c r="J1082" s="136">
        <v>5</v>
      </c>
      <c r="K1082" s="136">
        <v>5</v>
      </c>
      <c r="L1082" s="136">
        <v>5</v>
      </c>
      <c r="M1082" s="136">
        <v>5</v>
      </c>
      <c r="N1082" s="136">
        <v>5</v>
      </c>
      <c r="O1082" s="136">
        <v>5</v>
      </c>
      <c r="P1082" s="136">
        <v>5</v>
      </c>
      <c r="Q1082" s="136">
        <v>4766</v>
      </c>
    </row>
    <row r="1083" spans="1:17" x14ac:dyDescent="0.25">
      <c r="A1083" s="134" t="s">
        <v>4343</v>
      </c>
      <c r="B1083" s="134" t="s">
        <v>4349</v>
      </c>
      <c r="C1083" s="134" t="s">
        <v>1664</v>
      </c>
      <c r="D1083" s="136">
        <v>12</v>
      </c>
      <c r="E1083" s="136">
        <v>12</v>
      </c>
      <c r="F1083" s="136">
        <v>12</v>
      </c>
      <c r="G1083" s="136">
        <v>12</v>
      </c>
      <c r="H1083" s="136">
        <v>12</v>
      </c>
      <c r="I1083" s="136">
        <v>12</v>
      </c>
      <c r="J1083" s="136">
        <v>12</v>
      </c>
      <c r="K1083" s="136">
        <v>12</v>
      </c>
      <c r="L1083" s="136">
        <v>12</v>
      </c>
      <c r="M1083" s="136">
        <v>12</v>
      </c>
      <c r="N1083" s="136">
        <v>12</v>
      </c>
      <c r="O1083" s="136">
        <v>12</v>
      </c>
      <c r="P1083" s="136">
        <v>12</v>
      </c>
      <c r="Q1083" s="136">
        <v>12337</v>
      </c>
    </row>
    <row r="1084" spans="1:17" x14ac:dyDescent="0.25">
      <c r="A1084" s="134" t="s">
        <v>4343</v>
      </c>
      <c r="B1084" s="134" t="s">
        <v>4350</v>
      </c>
      <c r="C1084" s="134" t="s">
        <v>1664</v>
      </c>
      <c r="D1084" s="136">
        <v>204</v>
      </c>
      <c r="E1084" s="136">
        <v>204</v>
      </c>
      <c r="F1084" s="136">
        <v>204</v>
      </c>
      <c r="G1084" s="136">
        <v>204</v>
      </c>
      <c r="H1084" s="136">
        <v>204</v>
      </c>
      <c r="I1084" s="136">
        <v>204</v>
      </c>
      <c r="J1084" s="136">
        <v>204</v>
      </c>
      <c r="K1084" s="136">
        <v>204</v>
      </c>
      <c r="L1084" s="136">
        <v>204</v>
      </c>
      <c r="M1084" s="136">
        <v>204</v>
      </c>
      <c r="N1084" s="136">
        <v>204</v>
      </c>
      <c r="O1084" s="136">
        <v>204</v>
      </c>
      <c r="P1084" s="136">
        <v>204</v>
      </c>
      <c r="Q1084" s="136">
        <v>204314</v>
      </c>
    </row>
    <row r="1085" spans="1:17" x14ac:dyDescent="0.25">
      <c r="A1085" s="134" t="s">
        <v>4343</v>
      </c>
      <c r="B1085" s="134" t="s">
        <v>4351</v>
      </c>
      <c r="C1085" s="134" t="s">
        <v>1664</v>
      </c>
      <c r="D1085" s="136">
        <v>4</v>
      </c>
      <c r="E1085" s="136">
        <v>4</v>
      </c>
      <c r="F1085" s="136">
        <v>4</v>
      </c>
      <c r="G1085" s="136">
        <v>4</v>
      </c>
      <c r="H1085" s="136">
        <v>4</v>
      </c>
      <c r="I1085" s="136">
        <v>4</v>
      </c>
      <c r="J1085" s="136">
        <v>4</v>
      </c>
      <c r="K1085" s="136">
        <v>4</v>
      </c>
      <c r="L1085" s="136">
        <v>4</v>
      </c>
      <c r="M1085" s="136">
        <v>4</v>
      </c>
      <c r="N1085" s="136">
        <v>4</v>
      </c>
      <c r="O1085" s="136">
        <v>4</v>
      </c>
      <c r="P1085" s="136">
        <v>4</v>
      </c>
      <c r="Q1085" s="136">
        <v>4494</v>
      </c>
    </row>
    <row r="1086" spans="1:17" x14ac:dyDescent="0.25">
      <c r="A1086" s="134" t="s">
        <v>4343</v>
      </c>
      <c r="B1086" s="134" t="s">
        <v>4352</v>
      </c>
      <c r="C1086" s="134" t="s">
        <v>1664</v>
      </c>
      <c r="D1086" s="136">
        <v>0</v>
      </c>
      <c r="E1086" s="136">
        <v>0</v>
      </c>
      <c r="F1086" s="136">
        <v>0</v>
      </c>
      <c r="G1086" s="136">
        <v>0</v>
      </c>
      <c r="H1086" s="136">
        <v>0</v>
      </c>
      <c r="I1086" s="136">
        <v>0</v>
      </c>
      <c r="J1086" s="136">
        <v>0</v>
      </c>
      <c r="K1086" s="136">
        <v>0</v>
      </c>
      <c r="L1086" s="136">
        <v>0</v>
      </c>
      <c r="M1086" s="136">
        <v>0</v>
      </c>
      <c r="N1086" s="136">
        <v>0</v>
      </c>
      <c r="O1086" s="136">
        <v>0</v>
      </c>
      <c r="P1086" s="136">
        <v>0</v>
      </c>
      <c r="Q1086" s="136">
        <v>0</v>
      </c>
    </row>
    <row r="1087" spans="1:17" x14ac:dyDescent="0.25">
      <c r="A1087" s="134" t="s">
        <v>4343</v>
      </c>
      <c r="B1087" s="134" t="s">
        <v>4353</v>
      </c>
      <c r="C1087" s="134" t="s">
        <v>1664</v>
      </c>
      <c r="D1087" s="136">
        <v>5</v>
      </c>
      <c r="E1087" s="136">
        <v>5</v>
      </c>
      <c r="F1087" s="136">
        <v>5</v>
      </c>
      <c r="G1087" s="136">
        <v>5</v>
      </c>
      <c r="H1087" s="136">
        <v>5</v>
      </c>
      <c r="I1087" s="136">
        <v>5</v>
      </c>
      <c r="J1087" s="136">
        <v>5</v>
      </c>
      <c r="K1087" s="136">
        <v>5</v>
      </c>
      <c r="L1087" s="136">
        <v>5</v>
      </c>
      <c r="M1087" s="136">
        <v>5</v>
      </c>
      <c r="N1087" s="136">
        <v>5</v>
      </c>
      <c r="O1087" s="136">
        <v>5</v>
      </c>
      <c r="P1087" s="136">
        <v>5</v>
      </c>
      <c r="Q1087" s="136">
        <v>4635</v>
      </c>
    </row>
    <row r="1088" spans="1:17" x14ac:dyDescent="0.25">
      <c r="A1088" s="134" t="s">
        <v>4343</v>
      </c>
      <c r="B1088" s="134" t="s">
        <v>4354</v>
      </c>
      <c r="C1088" s="134" t="s">
        <v>1664</v>
      </c>
      <c r="D1088" s="136">
        <v>381</v>
      </c>
      <c r="E1088" s="136">
        <v>381</v>
      </c>
      <c r="F1088" s="136">
        <v>381</v>
      </c>
      <c r="G1088" s="136">
        <v>381</v>
      </c>
      <c r="H1088" s="136">
        <v>381</v>
      </c>
      <c r="I1088" s="136">
        <v>381</v>
      </c>
      <c r="J1088" s="136">
        <v>381</v>
      </c>
      <c r="K1088" s="136">
        <v>381</v>
      </c>
      <c r="L1088" s="136">
        <v>381</v>
      </c>
      <c r="M1088" s="136">
        <v>381</v>
      </c>
      <c r="N1088" s="136">
        <v>381</v>
      </c>
      <c r="O1088" s="136">
        <v>381</v>
      </c>
      <c r="P1088" s="136">
        <v>381</v>
      </c>
      <c r="Q1088" s="136">
        <v>381411</v>
      </c>
    </row>
    <row r="1089" spans="1:17" x14ac:dyDescent="0.25">
      <c r="A1089" s="134" t="s">
        <v>4343</v>
      </c>
      <c r="B1089" s="134" t="s">
        <v>4355</v>
      </c>
      <c r="C1089" s="134" t="s">
        <v>1664</v>
      </c>
      <c r="D1089" s="136">
        <v>54</v>
      </c>
      <c r="E1089" s="136">
        <v>54</v>
      </c>
      <c r="F1089" s="136">
        <v>54</v>
      </c>
      <c r="G1089" s="136">
        <v>54</v>
      </c>
      <c r="H1089" s="136">
        <v>54</v>
      </c>
      <c r="I1089" s="136">
        <v>54</v>
      </c>
      <c r="J1089" s="136">
        <v>54</v>
      </c>
      <c r="K1089" s="136">
        <v>54</v>
      </c>
      <c r="L1089" s="136">
        <v>54</v>
      </c>
      <c r="M1089" s="136">
        <v>54</v>
      </c>
      <c r="N1089" s="136">
        <v>54</v>
      </c>
      <c r="O1089" s="136">
        <v>54</v>
      </c>
      <c r="P1089" s="136">
        <v>54</v>
      </c>
      <c r="Q1089" s="136">
        <v>54386</v>
      </c>
    </row>
    <row r="1090" spans="1:17" x14ac:dyDescent="0.25">
      <c r="A1090" s="134" t="s">
        <v>4343</v>
      </c>
      <c r="B1090" s="134" t="s">
        <v>4356</v>
      </c>
      <c r="C1090" s="134" t="s">
        <v>1664</v>
      </c>
      <c r="D1090" s="136">
        <v>0</v>
      </c>
      <c r="E1090" s="136">
        <v>0</v>
      </c>
      <c r="F1090" s="136">
        <v>0</v>
      </c>
      <c r="G1090" s="136">
        <v>0</v>
      </c>
      <c r="H1090" s="136">
        <v>0</v>
      </c>
      <c r="I1090" s="136">
        <v>0</v>
      </c>
      <c r="J1090" s="136">
        <v>0</v>
      </c>
      <c r="K1090" s="136">
        <v>0</v>
      </c>
      <c r="L1090" s="136">
        <v>0</v>
      </c>
      <c r="M1090" s="136">
        <v>0</v>
      </c>
      <c r="N1090" s="136">
        <v>0</v>
      </c>
      <c r="O1090" s="136">
        <v>0</v>
      </c>
      <c r="P1090" s="136">
        <v>0</v>
      </c>
      <c r="Q1090" s="136">
        <v>0</v>
      </c>
    </row>
    <row r="1091" spans="1:17" x14ac:dyDescent="0.25">
      <c r="A1091" s="134" t="s">
        <v>4343</v>
      </c>
      <c r="B1091" s="134" t="s">
        <v>4357</v>
      </c>
      <c r="C1091" s="134" t="s">
        <v>1664</v>
      </c>
      <c r="D1091" s="136">
        <v>6334</v>
      </c>
      <c r="E1091" s="136">
        <v>6335</v>
      </c>
      <c r="F1091" s="136">
        <v>6335</v>
      </c>
      <c r="G1091" s="136">
        <v>6335</v>
      </c>
      <c r="H1091" s="136">
        <v>6335</v>
      </c>
      <c r="I1091" s="136">
        <v>6335</v>
      </c>
      <c r="J1091" s="136">
        <v>6335</v>
      </c>
      <c r="K1091" s="136">
        <v>6335</v>
      </c>
      <c r="L1091" s="136">
        <v>6335</v>
      </c>
      <c r="M1091" s="136">
        <v>6335</v>
      </c>
      <c r="N1091" s="136">
        <v>6335</v>
      </c>
      <c r="O1091" s="136">
        <v>6335</v>
      </c>
      <c r="P1091" s="136">
        <v>6335</v>
      </c>
      <c r="Q1091" s="136">
        <v>6334732</v>
      </c>
    </row>
    <row r="1092" spans="1:17" x14ac:dyDescent="0.25">
      <c r="A1092" s="134" t="s">
        <v>4343</v>
      </c>
      <c r="B1092" s="134" t="s">
        <v>4358</v>
      </c>
      <c r="C1092" s="134" t="s">
        <v>1664</v>
      </c>
      <c r="D1092" s="136">
        <v>0</v>
      </c>
      <c r="E1092" s="136">
        <v>0</v>
      </c>
      <c r="F1092" s="136">
        <v>0</v>
      </c>
      <c r="G1092" s="136">
        <v>0</v>
      </c>
      <c r="H1092" s="136">
        <v>0</v>
      </c>
      <c r="I1092" s="136">
        <v>0</v>
      </c>
      <c r="J1092" s="136">
        <v>0</v>
      </c>
      <c r="K1092" s="136">
        <v>0</v>
      </c>
      <c r="L1092" s="136">
        <v>0</v>
      </c>
      <c r="M1092" s="136">
        <v>0</v>
      </c>
      <c r="N1092" s="136">
        <v>0</v>
      </c>
      <c r="O1092" s="136">
        <v>0</v>
      </c>
      <c r="P1092" s="136">
        <v>0</v>
      </c>
      <c r="Q1092" s="136">
        <v>0</v>
      </c>
    </row>
    <row r="1093" spans="1:17" x14ac:dyDescent="0.25">
      <c r="A1093" s="134" t="s">
        <v>4343</v>
      </c>
      <c r="B1093" s="134" t="s">
        <v>4359</v>
      </c>
      <c r="C1093" s="134" t="s">
        <v>1664</v>
      </c>
      <c r="D1093" s="136">
        <v>0</v>
      </c>
      <c r="E1093" s="136">
        <v>0</v>
      </c>
      <c r="F1093" s="136">
        <v>0</v>
      </c>
      <c r="G1093" s="136">
        <v>0</v>
      </c>
      <c r="H1093" s="136">
        <v>0</v>
      </c>
      <c r="I1093" s="136">
        <v>0</v>
      </c>
      <c r="J1093" s="136">
        <v>0</v>
      </c>
      <c r="K1093" s="136">
        <v>0</v>
      </c>
      <c r="L1093" s="136">
        <v>0</v>
      </c>
      <c r="M1093" s="136">
        <v>0</v>
      </c>
      <c r="N1093" s="136">
        <v>0</v>
      </c>
      <c r="O1093" s="136">
        <v>0</v>
      </c>
      <c r="P1093" s="136">
        <v>0</v>
      </c>
      <c r="Q1093" s="136">
        <v>0</v>
      </c>
    </row>
    <row r="1094" spans="1:17" x14ac:dyDescent="0.25">
      <c r="A1094" s="134" t="s">
        <v>4343</v>
      </c>
      <c r="B1094" s="134" t="s">
        <v>4360</v>
      </c>
      <c r="C1094" s="134" t="s">
        <v>1664</v>
      </c>
      <c r="D1094" s="136">
        <v>0</v>
      </c>
      <c r="E1094" s="136">
        <v>0</v>
      </c>
      <c r="F1094" s="136">
        <v>0</v>
      </c>
      <c r="G1094" s="136">
        <v>0</v>
      </c>
      <c r="H1094" s="136">
        <v>0</v>
      </c>
      <c r="I1094" s="136">
        <v>0</v>
      </c>
      <c r="J1094" s="136">
        <v>0</v>
      </c>
      <c r="K1094" s="136">
        <v>0</v>
      </c>
      <c r="L1094" s="136">
        <v>0</v>
      </c>
      <c r="M1094" s="136">
        <v>0</v>
      </c>
      <c r="N1094" s="136">
        <v>0</v>
      </c>
      <c r="O1094" s="136">
        <v>0</v>
      </c>
      <c r="P1094" s="136">
        <v>0</v>
      </c>
      <c r="Q1094" s="136">
        <v>0</v>
      </c>
    </row>
    <row r="1095" spans="1:17" x14ac:dyDescent="0.25">
      <c r="A1095" s="134" t="s">
        <v>4343</v>
      </c>
      <c r="B1095" s="134" t="s">
        <v>4361</v>
      </c>
      <c r="C1095" s="134" t="s">
        <v>1664</v>
      </c>
      <c r="D1095" s="136">
        <v>0</v>
      </c>
      <c r="E1095" s="136">
        <v>0</v>
      </c>
      <c r="F1095" s="136">
        <v>0</v>
      </c>
      <c r="G1095" s="136">
        <v>0</v>
      </c>
      <c r="H1095" s="136">
        <v>0</v>
      </c>
      <c r="I1095" s="136">
        <v>0</v>
      </c>
      <c r="J1095" s="136">
        <v>0</v>
      </c>
      <c r="K1095" s="136">
        <v>0</v>
      </c>
      <c r="L1095" s="136">
        <v>0</v>
      </c>
      <c r="M1095" s="136">
        <v>0</v>
      </c>
      <c r="N1095" s="136">
        <v>0</v>
      </c>
      <c r="O1095" s="136">
        <v>0</v>
      </c>
      <c r="P1095" s="136">
        <v>0</v>
      </c>
      <c r="Q1095" s="136">
        <v>0</v>
      </c>
    </row>
    <row r="1096" spans="1:17" x14ac:dyDescent="0.25">
      <c r="A1096" s="134" t="s">
        <v>4362</v>
      </c>
      <c r="B1096" s="134" t="s">
        <v>4363</v>
      </c>
      <c r="C1096" s="134" t="s">
        <v>1664</v>
      </c>
      <c r="D1096" s="136">
        <v>0</v>
      </c>
      <c r="E1096" s="136">
        <v>0</v>
      </c>
      <c r="F1096" s="136">
        <v>0</v>
      </c>
      <c r="G1096" s="136">
        <v>0</v>
      </c>
      <c r="H1096" s="136">
        <v>0</v>
      </c>
      <c r="I1096" s="136">
        <v>0</v>
      </c>
      <c r="J1096" s="136">
        <v>0</v>
      </c>
      <c r="K1096" s="136">
        <v>0</v>
      </c>
      <c r="L1096" s="136">
        <v>0</v>
      </c>
      <c r="M1096" s="136">
        <v>0</v>
      </c>
      <c r="N1096" s="136">
        <v>0</v>
      </c>
      <c r="O1096" s="136">
        <v>0</v>
      </c>
      <c r="P1096" s="136">
        <v>0</v>
      </c>
      <c r="Q1096" s="136">
        <v>0</v>
      </c>
    </row>
    <row r="1097" spans="1:17" x14ac:dyDescent="0.25">
      <c r="A1097" s="134" t="s">
        <v>4362</v>
      </c>
      <c r="B1097" s="134" t="s">
        <v>4364</v>
      </c>
      <c r="C1097" s="134" t="s">
        <v>1664</v>
      </c>
      <c r="D1097" s="136">
        <v>0</v>
      </c>
      <c r="E1097" s="136">
        <v>0</v>
      </c>
      <c r="F1097" s="136">
        <v>0</v>
      </c>
      <c r="G1097" s="136">
        <v>0</v>
      </c>
      <c r="H1097" s="136">
        <v>0</v>
      </c>
      <c r="I1097" s="136">
        <v>0</v>
      </c>
      <c r="J1097" s="136">
        <v>0</v>
      </c>
      <c r="K1097" s="136">
        <v>0</v>
      </c>
      <c r="L1097" s="136">
        <v>0</v>
      </c>
      <c r="M1097" s="136">
        <v>0</v>
      </c>
      <c r="N1097" s="136">
        <v>0</v>
      </c>
      <c r="O1097" s="136">
        <v>0</v>
      </c>
      <c r="P1097" s="136">
        <v>0</v>
      </c>
      <c r="Q1097" s="136">
        <v>0</v>
      </c>
    </row>
    <row r="1098" spans="1:17" x14ac:dyDescent="0.25">
      <c r="A1098" s="134" t="s">
        <v>4362</v>
      </c>
      <c r="B1098" s="134" t="s">
        <v>4365</v>
      </c>
      <c r="C1098" s="134" t="s">
        <v>1664</v>
      </c>
      <c r="D1098" s="136">
        <v>0</v>
      </c>
      <c r="E1098" s="136">
        <v>0</v>
      </c>
      <c r="F1098" s="136">
        <v>0</v>
      </c>
      <c r="G1098" s="136">
        <v>0</v>
      </c>
      <c r="H1098" s="136">
        <v>0</v>
      </c>
      <c r="I1098" s="136">
        <v>0</v>
      </c>
      <c r="J1098" s="136">
        <v>0</v>
      </c>
      <c r="K1098" s="136">
        <v>0</v>
      </c>
      <c r="L1098" s="136">
        <v>0</v>
      </c>
      <c r="M1098" s="136">
        <v>0</v>
      </c>
      <c r="N1098" s="136">
        <v>0</v>
      </c>
      <c r="O1098" s="136">
        <v>0</v>
      </c>
      <c r="P1098" s="136">
        <v>0</v>
      </c>
      <c r="Q1098" s="136">
        <v>0</v>
      </c>
    </row>
    <row r="1099" spans="1:17" x14ac:dyDescent="0.25">
      <c r="A1099" s="134" t="s">
        <v>4362</v>
      </c>
      <c r="B1099" s="134" t="s">
        <v>4366</v>
      </c>
      <c r="C1099" s="134" t="s">
        <v>1664</v>
      </c>
      <c r="D1099" s="136">
        <v>0</v>
      </c>
      <c r="E1099" s="136">
        <v>0</v>
      </c>
      <c r="F1099" s="136">
        <v>0</v>
      </c>
      <c r="G1099" s="136">
        <v>0</v>
      </c>
      <c r="H1099" s="136">
        <v>0</v>
      </c>
      <c r="I1099" s="136">
        <v>0</v>
      </c>
      <c r="J1099" s="136">
        <v>0</v>
      </c>
      <c r="K1099" s="136">
        <v>0</v>
      </c>
      <c r="L1099" s="136">
        <v>0</v>
      </c>
      <c r="M1099" s="136">
        <v>0</v>
      </c>
      <c r="N1099" s="136">
        <v>0</v>
      </c>
      <c r="O1099" s="136">
        <v>0</v>
      </c>
      <c r="P1099" s="136">
        <v>0</v>
      </c>
      <c r="Q1099" s="136">
        <v>0</v>
      </c>
    </row>
    <row r="1100" spans="1:17" x14ac:dyDescent="0.25">
      <c r="A1100" s="134" t="s">
        <v>4362</v>
      </c>
      <c r="B1100" s="134" t="s">
        <v>4367</v>
      </c>
      <c r="C1100" s="134" t="s">
        <v>1664</v>
      </c>
      <c r="D1100" s="136">
        <v>0</v>
      </c>
      <c r="E1100" s="136">
        <v>0</v>
      </c>
      <c r="F1100" s="136">
        <v>0</v>
      </c>
      <c r="G1100" s="136">
        <v>0</v>
      </c>
      <c r="H1100" s="136">
        <v>0</v>
      </c>
      <c r="I1100" s="136">
        <v>0</v>
      </c>
      <c r="J1100" s="136">
        <v>0</v>
      </c>
      <c r="K1100" s="136">
        <v>0</v>
      </c>
      <c r="L1100" s="136">
        <v>0</v>
      </c>
      <c r="M1100" s="136">
        <v>0</v>
      </c>
      <c r="N1100" s="136">
        <v>0</v>
      </c>
      <c r="O1100" s="136">
        <v>0</v>
      </c>
      <c r="P1100" s="136">
        <v>0</v>
      </c>
      <c r="Q1100" s="136">
        <v>0</v>
      </c>
    </row>
    <row r="1101" spans="1:17" x14ac:dyDescent="0.25">
      <c r="A1101" s="134" t="s">
        <v>4362</v>
      </c>
      <c r="B1101" s="134" t="s">
        <v>4368</v>
      </c>
      <c r="C1101" s="134" t="s">
        <v>1664</v>
      </c>
      <c r="D1101" s="136">
        <v>0</v>
      </c>
      <c r="E1101" s="136">
        <v>0</v>
      </c>
      <c r="F1101" s="136">
        <v>0</v>
      </c>
      <c r="G1101" s="136">
        <v>0</v>
      </c>
      <c r="H1101" s="136">
        <v>0</v>
      </c>
      <c r="I1101" s="136">
        <v>0</v>
      </c>
      <c r="J1101" s="136">
        <v>0</v>
      </c>
      <c r="K1101" s="136">
        <v>0</v>
      </c>
      <c r="L1101" s="136">
        <v>0</v>
      </c>
      <c r="M1101" s="136">
        <v>0</v>
      </c>
      <c r="N1101" s="136">
        <v>0</v>
      </c>
      <c r="O1101" s="136">
        <v>0</v>
      </c>
      <c r="P1101" s="136">
        <v>0</v>
      </c>
      <c r="Q1101" s="136">
        <v>0</v>
      </c>
    </row>
    <row r="1102" spans="1:17" x14ac:dyDescent="0.25">
      <c r="A1102" s="134" t="s">
        <v>4362</v>
      </c>
      <c r="B1102" s="134" t="s">
        <v>4369</v>
      </c>
      <c r="C1102" s="134" t="s">
        <v>1664</v>
      </c>
      <c r="D1102" s="136">
        <v>0</v>
      </c>
      <c r="E1102" s="136">
        <v>0</v>
      </c>
      <c r="F1102" s="136">
        <v>0</v>
      </c>
      <c r="G1102" s="136">
        <v>0</v>
      </c>
      <c r="H1102" s="136">
        <v>0</v>
      </c>
      <c r="I1102" s="136">
        <v>0</v>
      </c>
      <c r="J1102" s="136">
        <v>0</v>
      </c>
      <c r="K1102" s="136">
        <v>0</v>
      </c>
      <c r="L1102" s="136">
        <v>0</v>
      </c>
      <c r="M1102" s="136">
        <v>0</v>
      </c>
      <c r="N1102" s="136">
        <v>0</v>
      </c>
      <c r="O1102" s="136">
        <v>0</v>
      </c>
      <c r="P1102" s="136">
        <v>0</v>
      </c>
      <c r="Q1102" s="136">
        <v>0</v>
      </c>
    </row>
    <row r="1103" spans="1:17" x14ac:dyDescent="0.25">
      <c r="A1103" s="134" t="s">
        <v>4362</v>
      </c>
      <c r="B1103" s="134" t="s">
        <v>4370</v>
      </c>
      <c r="C1103" s="134" t="s">
        <v>1664</v>
      </c>
      <c r="D1103" s="136">
        <v>0</v>
      </c>
      <c r="E1103" s="136">
        <v>0</v>
      </c>
      <c r="F1103" s="136">
        <v>0</v>
      </c>
      <c r="G1103" s="136">
        <v>0</v>
      </c>
      <c r="H1103" s="136">
        <v>0</v>
      </c>
      <c r="I1103" s="136">
        <v>0</v>
      </c>
      <c r="J1103" s="136">
        <v>0</v>
      </c>
      <c r="K1103" s="136">
        <v>0</v>
      </c>
      <c r="L1103" s="136">
        <v>0</v>
      </c>
      <c r="M1103" s="136">
        <v>0</v>
      </c>
      <c r="N1103" s="136">
        <v>0</v>
      </c>
      <c r="O1103" s="136">
        <v>0</v>
      </c>
      <c r="P1103" s="136">
        <v>0</v>
      </c>
      <c r="Q1103" s="136">
        <v>0</v>
      </c>
    </row>
    <row r="1104" spans="1:17" x14ac:dyDescent="0.25">
      <c r="A1104" s="134" t="s">
        <v>4362</v>
      </c>
      <c r="B1104" s="134" t="s">
        <v>4371</v>
      </c>
      <c r="C1104" s="134" t="s">
        <v>1664</v>
      </c>
      <c r="D1104" s="136">
        <v>0</v>
      </c>
      <c r="E1104" s="136">
        <v>0</v>
      </c>
      <c r="F1104" s="136">
        <v>0</v>
      </c>
      <c r="G1104" s="136">
        <v>0</v>
      </c>
      <c r="H1104" s="136">
        <v>0</v>
      </c>
      <c r="I1104" s="136">
        <v>0</v>
      </c>
      <c r="J1104" s="136">
        <v>0</v>
      </c>
      <c r="K1104" s="136">
        <v>0</v>
      </c>
      <c r="L1104" s="136">
        <v>0</v>
      </c>
      <c r="M1104" s="136">
        <v>0</v>
      </c>
      <c r="N1104" s="136">
        <v>0</v>
      </c>
      <c r="O1104" s="136">
        <v>0</v>
      </c>
      <c r="P1104" s="136">
        <v>0</v>
      </c>
      <c r="Q1104" s="136">
        <v>0</v>
      </c>
    </row>
    <row r="1105" spans="1:17" x14ac:dyDescent="0.25">
      <c r="A1105" s="134" t="s">
        <v>4362</v>
      </c>
      <c r="B1105" s="134" t="s">
        <v>4372</v>
      </c>
      <c r="C1105" s="134" t="s">
        <v>1664</v>
      </c>
      <c r="D1105" s="136">
        <v>0</v>
      </c>
      <c r="E1105" s="136">
        <v>0</v>
      </c>
      <c r="F1105" s="136">
        <v>0</v>
      </c>
      <c r="G1105" s="136">
        <v>0</v>
      </c>
      <c r="H1105" s="136">
        <v>0</v>
      </c>
      <c r="I1105" s="136">
        <v>0</v>
      </c>
      <c r="J1105" s="136">
        <v>0</v>
      </c>
      <c r="K1105" s="136">
        <v>0</v>
      </c>
      <c r="L1105" s="136">
        <v>0</v>
      </c>
      <c r="M1105" s="136">
        <v>0</v>
      </c>
      <c r="N1105" s="136">
        <v>0</v>
      </c>
      <c r="O1105" s="136">
        <v>0</v>
      </c>
      <c r="P1105" s="136">
        <v>0</v>
      </c>
      <c r="Q1105" s="136">
        <v>0</v>
      </c>
    </row>
    <row r="1106" spans="1:17" x14ac:dyDescent="0.25">
      <c r="A1106" s="134" t="s">
        <v>4362</v>
      </c>
      <c r="B1106" s="134" t="s">
        <v>4373</v>
      </c>
      <c r="C1106" s="134" t="s">
        <v>1664</v>
      </c>
      <c r="D1106" s="136">
        <v>0</v>
      </c>
      <c r="E1106" s="136">
        <v>0</v>
      </c>
      <c r="F1106" s="136">
        <v>0</v>
      </c>
      <c r="G1106" s="136">
        <v>0</v>
      </c>
      <c r="H1106" s="136">
        <v>0</v>
      </c>
      <c r="I1106" s="136">
        <v>0</v>
      </c>
      <c r="J1106" s="136">
        <v>0</v>
      </c>
      <c r="K1106" s="136">
        <v>0</v>
      </c>
      <c r="L1106" s="136">
        <v>0</v>
      </c>
      <c r="M1106" s="136">
        <v>0</v>
      </c>
      <c r="N1106" s="136">
        <v>0</v>
      </c>
      <c r="O1106" s="136">
        <v>0</v>
      </c>
      <c r="P1106" s="136">
        <v>0</v>
      </c>
      <c r="Q1106" s="136">
        <v>0</v>
      </c>
    </row>
    <row r="1107" spans="1:17" x14ac:dyDescent="0.25">
      <c r="A1107" s="134" t="s">
        <v>4362</v>
      </c>
      <c r="B1107" s="134" t="s">
        <v>4374</v>
      </c>
      <c r="C1107" s="134" t="s">
        <v>1664</v>
      </c>
      <c r="D1107" s="136">
        <v>8019</v>
      </c>
      <c r="E1107" s="136">
        <v>8019</v>
      </c>
      <c r="F1107" s="136">
        <v>8019</v>
      </c>
      <c r="G1107" s="136">
        <v>8103</v>
      </c>
      <c r="H1107" s="136">
        <v>8103</v>
      </c>
      <c r="I1107" s="136">
        <v>8103</v>
      </c>
      <c r="J1107" s="136">
        <v>8103</v>
      </c>
      <c r="K1107" s="136">
        <v>8103</v>
      </c>
      <c r="L1107" s="136">
        <v>8103</v>
      </c>
      <c r="M1107" s="136">
        <v>8103</v>
      </c>
      <c r="N1107" s="136">
        <v>8103</v>
      </c>
      <c r="O1107" s="136">
        <v>8103</v>
      </c>
      <c r="P1107" s="136">
        <v>8103</v>
      </c>
      <c r="Q1107" s="136">
        <v>8085159</v>
      </c>
    </row>
    <row r="1108" spans="1:17" x14ac:dyDescent="0.25">
      <c r="A1108" s="134" t="s">
        <v>4362</v>
      </c>
      <c r="B1108" s="134" t="s">
        <v>4375</v>
      </c>
      <c r="C1108" s="134" t="s">
        <v>1664</v>
      </c>
      <c r="D1108" s="136">
        <v>0</v>
      </c>
      <c r="E1108" s="136">
        <v>0</v>
      </c>
      <c r="F1108" s="136">
        <v>0</v>
      </c>
      <c r="G1108" s="136">
        <v>0</v>
      </c>
      <c r="H1108" s="136">
        <v>0</v>
      </c>
      <c r="I1108" s="136">
        <v>0</v>
      </c>
      <c r="J1108" s="136">
        <v>0</v>
      </c>
      <c r="K1108" s="136">
        <v>0</v>
      </c>
      <c r="L1108" s="136">
        <v>0</v>
      </c>
      <c r="M1108" s="136">
        <v>0</v>
      </c>
      <c r="N1108" s="136">
        <v>0</v>
      </c>
      <c r="O1108" s="136">
        <v>0</v>
      </c>
      <c r="P1108" s="136">
        <v>0</v>
      </c>
      <c r="Q1108" s="136">
        <v>0</v>
      </c>
    </row>
    <row r="1109" spans="1:17" x14ac:dyDescent="0.25">
      <c r="A1109" s="134" t="s">
        <v>4376</v>
      </c>
      <c r="B1109" s="134" t="s">
        <v>4377</v>
      </c>
      <c r="C1109" s="134" t="s">
        <v>1664</v>
      </c>
      <c r="D1109" s="136">
        <v>0</v>
      </c>
      <c r="E1109" s="136">
        <v>0</v>
      </c>
      <c r="F1109" s="136">
        <v>0</v>
      </c>
      <c r="G1109" s="136">
        <v>0</v>
      </c>
      <c r="H1109" s="136">
        <v>0</v>
      </c>
      <c r="I1109" s="136">
        <v>0</v>
      </c>
      <c r="J1109" s="136">
        <v>0</v>
      </c>
      <c r="K1109" s="136">
        <v>0</v>
      </c>
      <c r="L1109" s="136">
        <v>0</v>
      </c>
      <c r="M1109" s="136">
        <v>0</v>
      </c>
      <c r="N1109" s="136">
        <v>0</v>
      </c>
      <c r="O1109" s="136">
        <v>0</v>
      </c>
      <c r="P1109" s="136">
        <v>0</v>
      </c>
      <c r="Q1109" s="136">
        <v>0</v>
      </c>
    </row>
    <row r="1110" spans="1:17" x14ac:dyDescent="0.25">
      <c r="A1110" s="134" t="s">
        <v>4376</v>
      </c>
      <c r="B1110" s="134" t="s">
        <v>4378</v>
      </c>
      <c r="C1110" s="134" t="s">
        <v>1664</v>
      </c>
      <c r="D1110" s="136">
        <v>0</v>
      </c>
      <c r="E1110" s="136">
        <v>0</v>
      </c>
      <c r="F1110" s="136">
        <v>0</v>
      </c>
      <c r="G1110" s="136">
        <v>0</v>
      </c>
      <c r="H1110" s="136">
        <v>0</v>
      </c>
      <c r="I1110" s="136">
        <v>0</v>
      </c>
      <c r="J1110" s="136">
        <v>0</v>
      </c>
      <c r="K1110" s="136">
        <v>0</v>
      </c>
      <c r="L1110" s="136">
        <v>0</v>
      </c>
      <c r="M1110" s="136">
        <v>0</v>
      </c>
      <c r="N1110" s="136">
        <v>0</v>
      </c>
      <c r="O1110" s="136">
        <v>0</v>
      </c>
      <c r="P1110" s="136">
        <v>0</v>
      </c>
      <c r="Q1110" s="136">
        <v>0</v>
      </c>
    </row>
    <row r="1111" spans="1:17" x14ac:dyDescent="0.25">
      <c r="A1111" s="134" t="s">
        <v>4376</v>
      </c>
      <c r="B1111" s="134" t="s">
        <v>4363</v>
      </c>
      <c r="C1111" s="134" t="s">
        <v>1664</v>
      </c>
      <c r="D1111" s="136">
        <v>0</v>
      </c>
      <c r="E1111" s="136">
        <v>0</v>
      </c>
      <c r="F1111" s="136">
        <v>0</v>
      </c>
      <c r="G1111" s="136">
        <v>0</v>
      </c>
      <c r="H1111" s="136">
        <v>0</v>
      </c>
      <c r="I1111" s="136">
        <v>0</v>
      </c>
      <c r="J1111" s="136">
        <v>0</v>
      </c>
      <c r="K1111" s="136">
        <v>0</v>
      </c>
      <c r="L1111" s="136">
        <v>0</v>
      </c>
      <c r="M1111" s="136">
        <v>0</v>
      </c>
      <c r="N1111" s="136">
        <v>0</v>
      </c>
      <c r="O1111" s="136">
        <v>0</v>
      </c>
      <c r="P1111" s="136">
        <v>0</v>
      </c>
      <c r="Q1111" s="136">
        <v>0</v>
      </c>
    </row>
    <row r="1112" spans="1:17" x14ac:dyDescent="0.25">
      <c r="A1112" s="134" t="s">
        <v>4376</v>
      </c>
      <c r="B1112" s="134" t="s">
        <v>4364</v>
      </c>
      <c r="C1112" s="134" t="s">
        <v>1664</v>
      </c>
      <c r="D1112" s="136">
        <v>0</v>
      </c>
      <c r="E1112" s="136">
        <v>0</v>
      </c>
      <c r="F1112" s="136">
        <v>0</v>
      </c>
      <c r="G1112" s="136">
        <v>0</v>
      </c>
      <c r="H1112" s="136">
        <v>0</v>
      </c>
      <c r="I1112" s="136">
        <v>0</v>
      </c>
      <c r="J1112" s="136">
        <v>0</v>
      </c>
      <c r="K1112" s="136">
        <v>0</v>
      </c>
      <c r="L1112" s="136">
        <v>0</v>
      </c>
      <c r="M1112" s="136">
        <v>0</v>
      </c>
      <c r="N1112" s="136">
        <v>0</v>
      </c>
      <c r="O1112" s="136">
        <v>0</v>
      </c>
      <c r="P1112" s="136">
        <v>0</v>
      </c>
      <c r="Q1112" s="136">
        <v>0</v>
      </c>
    </row>
    <row r="1113" spans="1:17" x14ac:dyDescent="0.25">
      <c r="A1113" s="134" t="s">
        <v>4376</v>
      </c>
      <c r="B1113" s="134" t="s">
        <v>4379</v>
      </c>
      <c r="C1113" s="134" t="s">
        <v>1664</v>
      </c>
      <c r="D1113" s="136">
        <v>0</v>
      </c>
      <c r="E1113" s="136">
        <v>0</v>
      </c>
      <c r="F1113" s="136">
        <v>0</v>
      </c>
      <c r="G1113" s="136">
        <v>0</v>
      </c>
      <c r="H1113" s="136">
        <v>0</v>
      </c>
      <c r="I1113" s="136">
        <v>0</v>
      </c>
      <c r="J1113" s="136">
        <v>0</v>
      </c>
      <c r="K1113" s="136">
        <v>0</v>
      </c>
      <c r="L1113" s="136">
        <v>0</v>
      </c>
      <c r="M1113" s="136">
        <v>0</v>
      </c>
      <c r="N1113" s="136">
        <v>0</v>
      </c>
      <c r="O1113" s="136">
        <v>0</v>
      </c>
      <c r="P1113" s="136">
        <v>0</v>
      </c>
      <c r="Q1113" s="136">
        <v>0</v>
      </c>
    </row>
    <row r="1114" spans="1:17" x14ac:dyDescent="0.25">
      <c r="A1114" s="134" t="s">
        <v>4376</v>
      </c>
      <c r="B1114" s="134" t="s">
        <v>4380</v>
      </c>
      <c r="C1114" s="134" t="s">
        <v>1664</v>
      </c>
      <c r="D1114" s="136">
        <v>0</v>
      </c>
      <c r="E1114" s="136">
        <v>0</v>
      </c>
      <c r="F1114" s="136">
        <v>0</v>
      </c>
      <c r="G1114" s="136">
        <v>0</v>
      </c>
      <c r="H1114" s="136">
        <v>0</v>
      </c>
      <c r="I1114" s="136">
        <v>0</v>
      </c>
      <c r="J1114" s="136">
        <v>0</v>
      </c>
      <c r="K1114" s="136">
        <v>0</v>
      </c>
      <c r="L1114" s="136">
        <v>0</v>
      </c>
      <c r="M1114" s="136">
        <v>0</v>
      </c>
      <c r="N1114" s="136">
        <v>0</v>
      </c>
      <c r="O1114" s="136">
        <v>0</v>
      </c>
      <c r="P1114" s="136">
        <v>0</v>
      </c>
      <c r="Q1114" s="136">
        <v>0</v>
      </c>
    </row>
    <row r="1115" spans="1:17" x14ac:dyDescent="0.25">
      <c r="A1115" s="134" t="s">
        <v>4376</v>
      </c>
      <c r="B1115" s="134" t="s">
        <v>4365</v>
      </c>
      <c r="C1115" s="134" t="s">
        <v>1664</v>
      </c>
      <c r="D1115" s="136">
        <v>0</v>
      </c>
      <c r="E1115" s="136">
        <v>0</v>
      </c>
      <c r="F1115" s="136">
        <v>0</v>
      </c>
      <c r="G1115" s="136">
        <v>0</v>
      </c>
      <c r="H1115" s="136">
        <v>0</v>
      </c>
      <c r="I1115" s="136">
        <v>0</v>
      </c>
      <c r="J1115" s="136">
        <v>0</v>
      </c>
      <c r="K1115" s="136">
        <v>0</v>
      </c>
      <c r="L1115" s="136">
        <v>0</v>
      </c>
      <c r="M1115" s="136">
        <v>0</v>
      </c>
      <c r="N1115" s="136">
        <v>0</v>
      </c>
      <c r="O1115" s="136">
        <v>0</v>
      </c>
      <c r="P1115" s="136">
        <v>0</v>
      </c>
      <c r="Q1115" s="136">
        <v>0</v>
      </c>
    </row>
    <row r="1116" spans="1:17" x14ac:dyDescent="0.25">
      <c r="A1116" s="134" t="s">
        <v>4376</v>
      </c>
      <c r="B1116" s="134" t="s">
        <v>4381</v>
      </c>
      <c r="C1116" s="134" t="s">
        <v>1664</v>
      </c>
      <c r="D1116" s="136">
        <v>0</v>
      </c>
      <c r="E1116" s="136">
        <v>0</v>
      </c>
      <c r="F1116" s="136">
        <v>0</v>
      </c>
      <c r="G1116" s="136">
        <v>0</v>
      </c>
      <c r="H1116" s="136">
        <v>0</v>
      </c>
      <c r="I1116" s="136">
        <v>0</v>
      </c>
      <c r="J1116" s="136">
        <v>0</v>
      </c>
      <c r="K1116" s="136">
        <v>0</v>
      </c>
      <c r="L1116" s="136">
        <v>0</v>
      </c>
      <c r="M1116" s="136">
        <v>0</v>
      </c>
      <c r="N1116" s="136">
        <v>0</v>
      </c>
      <c r="O1116" s="136">
        <v>0</v>
      </c>
      <c r="P1116" s="136">
        <v>0</v>
      </c>
      <c r="Q1116" s="136">
        <v>0</v>
      </c>
    </row>
    <row r="1117" spans="1:17" x14ac:dyDescent="0.25">
      <c r="A1117" s="134" t="s">
        <v>4376</v>
      </c>
      <c r="B1117" s="134" t="s">
        <v>4382</v>
      </c>
      <c r="C1117" s="134" t="s">
        <v>1664</v>
      </c>
      <c r="D1117" s="136">
        <v>0</v>
      </c>
      <c r="E1117" s="136">
        <v>0</v>
      </c>
      <c r="F1117" s="136">
        <v>0</v>
      </c>
      <c r="G1117" s="136">
        <v>0</v>
      </c>
      <c r="H1117" s="136">
        <v>0</v>
      </c>
      <c r="I1117" s="136">
        <v>0</v>
      </c>
      <c r="J1117" s="136">
        <v>0</v>
      </c>
      <c r="K1117" s="136">
        <v>0</v>
      </c>
      <c r="L1117" s="136">
        <v>0</v>
      </c>
      <c r="M1117" s="136">
        <v>0</v>
      </c>
      <c r="N1117" s="136">
        <v>0</v>
      </c>
      <c r="O1117" s="136">
        <v>0</v>
      </c>
      <c r="P1117" s="136">
        <v>0</v>
      </c>
      <c r="Q1117" s="136">
        <v>0</v>
      </c>
    </row>
    <row r="1118" spans="1:17" x14ac:dyDescent="0.25">
      <c r="A1118" s="134" t="s">
        <v>4376</v>
      </c>
      <c r="B1118" s="134" t="s">
        <v>4383</v>
      </c>
      <c r="C1118" s="134" t="s">
        <v>1664</v>
      </c>
      <c r="D1118" s="136">
        <v>0</v>
      </c>
      <c r="E1118" s="136">
        <v>0</v>
      </c>
      <c r="F1118" s="136">
        <v>0</v>
      </c>
      <c r="G1118" s="136">
        <v>0</v>
      </c>
      <c r="H1118" s="136">
        <v>0</v>
      </c>
      <c r="I1118" s="136">
        <v>0</v>
      </c>
      <c r="J1118" s="136">
        <v>0</v>
      </c>
      <c r="K1118" s="136">
        <v>0</v>
      </c>
      <c r="L1118" s="136">
        <v>0</v>
      </c>
      <c r="M1118" s="136">
        <v>0</v>
      </c>
      <c r="N1118" s="136">
        <v>0</v>
      </c>
      <c r="O1118" s="136">
        <v>0</v>
      </c>
      <c r="P1118" s="136">
        <v>0</v>
      </c>
      <c r="Q1118" s="136">
        <v>0</v>
      </c>
    </row>
    <row r="1119" spans="1:17" x14ac:dyDescent="0.25">
      <c r="A1119" s="134" t="s">
        <v>4376</v>
      </c>
      <c r="B1119" s="134" t="s">
        <v>4384</v>
      </c>
      <c r="C1119" s="134" t="s">
        <v>1664</v>
      </c>
      <c r="D1119" s="136">
        <v>0</v>
      </c>
      <c r="E1119" s="136">
        <v>0</v>
      </c>
      <c r="F1119" s="136">
        <v>0</v>
      </c>
      <c r="G1119" s="136">
        <v>0</v>
      </c>
      <c r="H1119" s="136">
        <v>0</v>
      </c>
      <c r="I1119" s="136">
        <v>0</v>
      </c>
      <c r="J1119" s="136">
        <v>0</v>
      </c>
      <c r="K1119" s="136">
        <v>0</v>
      </c>
      <c r="L1119" s="136">
        <v>0</v>
      </c>
      <c r="M1119" s="136">
        <v>0</v>
      </c>
      <c r="N1119" s="136">
        <v>0</v>
      </c>
      <c r="O1119" s="136">
        <v>0</v>
      </c>
      <c r="P1119" s="136">
        <v>0</v>
      </c>
      <c r="Q1119" s="136">
        <v>0</v>
      </c>
    </row>
    <row r="1120" spans="1:17" x14ac:dyDescent="0.25">
      <c r="A1120" s="134" t="s">
        <v>4376</v>
      </c>
      <c r="B1120" s="134" t="s">
        <v>4367</v>
      </c>
      <c r="C1120" s="134" t="s">
        <v>1664</v>
      </c>
      <c r="D1120" s="136">
        <v>0</v>
      </c>
      <c r="E1120" s="136">
        <v>0</v>
      </c>
      <c r="F1120" s="136">
        <v>0</v>
      </c>
      <c r="G1120" s="136">
        <v>0</v>
      </c>
      <c r="H1120" s="136">
        <v>0</v>
      </c>
      <c r="I1120" s="136">
        <v>0</v>
      </c>
      <c r="J1120" s="136">
        <v>0</v>
      </c>
      <c r="K1120" s="136">
        <v>0</v>
      </c>
      <c r="L1120" s="136">
        <v>0</v>
      </c>
      <c r="M1120" s="136">
        <v>0</v>
      </c>
      <c r="N1120" s="136">
        <v>0</v>
      </c>
      <c r="O1120" s="136">
        <v>0</v>
      </c>
      <c r="P1120" s="136">
        <v>0</v>
      </c>
      <c r="Q1120" s="136">
        <v>0</v>
      </c>
    </row>
    <row r="1121" spans="1:17" x14ac:dyDescent="0.25">
      <c r="A1121" s="134" t="s">
        <v>4376</v>
      </c>
      <c r="B1121" s="134" t="s">
        <v>4385</v>
      </c>
      <c r="C1121" s="134" t="s">
        <v>1664</v>
      </c>
      <c r="D1121" s="136">
        <v>0</v>
      </c>
      <c r="E1121" s="136">
        <v>0</v>
      </c>
      <c r="F1121" s="136">
        <v>0</v>
      </c>
      <c r="G1121" s="136">
        <v>0</v>
      </c>
      <c r="H1121" s="136">
        <v>0</v>
      </c>
      <c r="I1121" s="136">
        <v>0</v>
      </c>
      <c r="J1121" s="136">
        <v>0</v>
      </c>
      <c r="K1121" s="136">
        <v>0</v>
      </c>
      <c r="L1121" s="136">
        <v>0</v>
      </c>
      <c r="M1121" s="136">
        <v>0</v>
      </c>
      <c r="N1121" s="136">
        <v>0</v>
      </c>
      <c r="O1121" s="136">
        <v>0</v>
      </c>
      <c r="P1121" s="136">
        <v>0</v>
      </c>
      <c r="Q1121" s="136">
        <v>0</v>
      </c>
    </row>
    <row r="1122" spans="1:17" x14ac:dyDescent="0.25">
      <c r="A1122" s="134" t="s">
        <v>4376</v>
      </c>
      <c r="B1122" s="134" t="s">
        <v>4386</v>
      </c>
      <c r="C1122" s="134" t="s">
        <v>1664</v>
      </c>
      <c r="D1122" s="136">
        <v>0</v>
      </c>
      <c r="E1122" s="136">
        <v>0</v>
      </c>
      <c r="F1122" s="136">
        <v>0</v>
      </c>
      <c r="G1122" s="136">
        <v>0</v>
      </c>
      <c r="H1122" s="136">
        <v>0</v>
      </c>
      <c r="I1122" s="136">
        <v>0</v>
      </c>
      <c r="J1122" s="136">
        <v>0</v>
      </c>
      <c r="K1122" s="136">
        <v>0</v>
      </c>
      <c r="L1122" s="136">
        <v>0</v>
      </c>
      <c r="M1122" s="136">
        <v>0</v>
      </c>
      <c r="N1122" s="136">
        <v>0</v>
      </c>
      <c r="O1122" s="136">
        <v>0</v>
      </c>
      <c r="P1122" s="136">
        <v>0</v>
      </c>
      <c r="Q1122" s="136">
        <v>0</v>
      </c>
    </row>
    <row r="1123" spans="1:17" x14ac:dyDescent="0.25">
      <c r="A1123" s="134" t="s">
        <v>4376</v>
      </c>
      <c r="B1123" s="134" t="s">
        <v>4387</v>
      </c>
      <c r="C1123" s="134" t="s">
        <v>1664</v>
      </c>
      <c r="D1123" s="136">
        <v>0</v>
      </c>
      <c r="E1123" s="136">
        <v>0</v>
      </c>
      <c r="F1123" s="136">
        <v>0</v>
      </c>
      <c r="G1123" s="136">
        <v>0</v>
      </c>
      <c r="H1123" s="136">
        <v>0</v>
      </c>
      <c r="I1123" s="136">
        <v>0</v>
      </c>
      <c r="J1123" s="136">
        <v>0</v>
      </c>
      <c r="K1123" s="136">
        <v>0</v>
      </c>
      <c r="L1123" s="136">
        <v>0</v>
      </c>
      <c r="M1123" s="136">
        <v>0</v>
      </c>
      <c r="N1123" s="136">
        <v>0</v>
      </c>
      <c r="O1123" s="136">
        <v>0</v>
      </c>
      <c r="P1123" s="136">
        <v>0</v>
      </c>
      <c r="Q1123" s="136">
        <v>0</v>
      </c>
    </row>
    <row r="1124" spans="1:17" x14ac:dyDescent="0.25">
      <c r="A1124" s="134" t="s">
        <v>4376</v>
      </c>
      <c r="B1124" s="134" t="s">
        <v>4388</v>
      </c>
      <c r="C1124" s="134" t="s">
        <v>1664</v>
      </c>
      <c r="D1124" s="136">
        <v>0</v>
      </c>
      <c r="E1124" s="136">
        <v>0</v>
      </c>
      <c r="F1124" s="136">
        <v>0</v>
      </c>
      <c r="G1124" s="136">
        <v>0</v>
      </c>
      <c r="H1124" s="136">
        <v>0</v>
      </c>
      <c r="I1124" s="136">
        <v>0</v>
      </c>
      <c r="J1124" s="136">
        <v>0</v>
      </c>
      <c r="K1124" s="136">
        <v>0</v>
      </c>
      <c r="L1124" s="136">
        <v>0</v>
      </c>
      <c r="M1124" s="136">
        <v>0</v>
      </c>
      <c r="N1124" s="136">
        <v>0</v>
      </c>
      <c r="O1124" s="136">
        <v>0</v>
      </c>
      <c r="P1124" s="136">
        <v>0</v>
      </c>
      <c r="Q1124" s="136">
        <v>0</v>
      </c>
    </row>
    <row r="1125" spans="1:17" x14ac:dyDescent="0.25">
      <c r="A1125" s="134" t="s">
        <v>4376</v>
      </c>
      <c r="B1125" s="134" t="s">
        <v>4389</v>
      </c>
      <c r="C1125" s="134" t="s">
        <v>1664</v>
      </c>
      <c r="D1125" s="136">
        <v>0</v>
      </c>
      <c r="E1125" s="136">
        <v>0</v>
      </c>
      <c r="F1125" s="136">
        <v>0</v>
      </c>
      <c r="G1125" s="136">
        <v>0</v>
      </c>
      <c r="H1125" s="136">
        <v>0</v>
      </c>
      <c r="I1125" s="136">
        <v>0</v>
      </c>
      <c r="J1125" s="136">
        <v>0</v>
      </c>
      <c r="K1125" s="136">
        <v>0</v>
      </c>
      <c r="L1125" s="136">
        <v>0</v>
      </c>
      <c r="M1125" s="136">
        <v>0</v>
      </c>
      <c r="N1125" s="136">
        <v>0</v>
      </c>
      <c r="O1125" s="136">
        <v>0</v>
      </c>
      <c r="P1125" s="136">
        <v>0</v>
      </c>
      <c r="Q1125" s="136">
        <v>0</v>
      </c>
    </row>
    <row r="1126" spans="1:17" x14ac:dyDescent="0.25">
      <c r="A1126" s="134" t="s">
        <v>4376</v>
      </c>
      <c r="B1126" s="134" t="s">
        <v>4368</v>
      </c>
      <c r="C1126" s="134" t="s">
        <v>1664</v>
      </c>
      <c r="D1126" s="136">
        <v>0</v>
      </c>
      <c r="E1126" s="136">
        <v>0</v>
      </c>
      <c r="F1126" s="136">
        <v>0</v>
      </c>
      <c r="G1126" s="136">
        <v>0</v>
      </c>
      <c r="H1126" s="136">
        <v>0</v>
      </c>
      <c r="I1126" s="136">
        <v>0</v>
      </c>
      <c r="J1126" s="136">
        <v>0</v>
      </c>
      <c r="K1126" s="136">
        <v>0</v>
      </c>
      <c r="L1126" s="136">
        <v>0</v>
      </c>
      <c r="M1126" s="136">
        <v>0</v>
      </c>
      <c r="N1126" s="136">
        <v>0</v>
      </c>
      <c r="O1126" s="136">
        <v>0</v>
      </c>
      <c r="P1126" s="136">
        <v>0</v>
      </c>
      <c r="Q1126" s="136">
        <v>0</v>
      </c>
    </row>
    <row r="1127" spans="1:17" x14ac:dyDescent="0.25">
      <c r="A1127" s="134" t="s">
        <v>4376</v>
      </c>
      <c r="B1127" s="134" t="s">
        <v>4390</v>
      </c>
      <c r="C1127" s="134" t="s">
        <v>1664</v>
      </c>
      <c r="D1127" s="136">
        <v>0</v>
      </c>
      <c r="E1127" s="136">
        <v>0</v>
      </c>
      <c r="F1127" s="136">
        <v>0</v>
      </c>
      <c r="G1127" s="136">
        <v>0</v>
      </c>
      <c r="H1127" s="136">
        <v>0</v>
      </c>
      <c r="I1127" s="136">
        <v>0</v>
      </c>
      <c r="J1127" s="136">
        <v>0</v>
      </c>
      <c r="K1127" s="136">
        <v>0</v>
      </c>
      <c r="L1127" s="136">
        <v>0</v>
      </c>
      <c r="M1127" s="136">
        <v>0</v>
      </c>
      <c r="N1127" s="136">
        <v>0</v>
      </c>
      <c r="O1127" s="136">
        <v>0</v>
      </c>
      <c r="P1127" s="136">
        <v>0</v>
      </c>
      <c r="Q1127" s="136">
        <v>0</v>
      </c>
    </row>
    <row r="1128" spans="1:17" x14ac:dyDescent="0.25">
      <c r="A1128" s="134" t="s">
        <v>4376</v>
      </c>
      <c r="B1128" s="134" t="s">
        <v>4391</v>
      </c>
      <c r="C1128" s="134" t="s">
        <v>1664</v>
      </c>
      <c r="D1128" s="136">
        <v>0</v>
      </c>
      <c r="E1128" s="136">
        <v>0</v>
      </c>
      <c r="F1128" s="136">
        <v>0</v>
      </c>
      <c r="G1128" s="136">
        <v>0</v>
      </c>
      <c r="H1128" s="136">
        <v>0</v>
      </c>
      <c r="I1128" s="136">
        <v>0</v>
      </c>
      <c r="J1128" s="136">
        <v>0</v>
      </c>
      <c r="K1128" s="136">
        <v>0</v>
      </c>
      <c r="L1128" s="136">
        <v>0</v>
      </c>
      <c r="M1128" s="136">
        <v>0</v>
      </c>
      <c r="N1128" s="136">
        <v>0</v>
      </c>
      <c r="O1128" s="136">
        <v>0</v>
      </c>
      <c r="P1128" s="136">
        <v>0</v>
      </c>
      <c r="Q1128" s="136">
        <v>0</v>
      </c>
    </row>
    <row r="1129" spans="1:17" x14ac:dyDescent="0.25">
      <c r="A1129" s="134" t="s">
        <v>4376</v>
      </c>
      <c r="B1129" s="134" t="s">
        <v>4370</v>
      </c>
      <c r="C1129" s="134" t="s">
        <v>1664</v>
      </c>
      <c r="D1129" s="136">
        <v>0</v>
      </c>
      <c r="E1129" s="136">
        <v>0</v>
      </c>
      <c r="F1129" s="136">
        <v>0</v>
      </c>
      <c r="G1129" s="136">
        <v>0</v>
      </c>
      <c r="H1129" s="136">
        <v>0</v>
      </c>
      <c r="I1129" s="136">
        <v>0</v>
      </c>
      <c r="J1129" s="136">
        <v>0</v>
      </c>
      <c r="K1129" s="136">
        <v>0</v>
      </c>
      <c r="L1129" s="136">
        <v>0</v>
      </c>
      <c r="M1129" s="136">
        <v>0</v>
      </c>
      <c r="N1129" s="136">
        <v>0</v>
      </c>
      <c r="O1129" s="136">
        <v>0</v>
      </c>
      <c r="P1129" s="136">
        <v>0</v>
      </c>
      <c r="Q1129" s="136">
        <v>0</v>
      </c>
    </row>
    <row r="1130" spans="1:17" x14ac:dyDescent="0.25">
      <c r="A1130" s="134" t="s">
        <v>4376</v>
      </c>
      <c r="B1130" s="134" t="s">
        <v>4392</v>
      </c>
      <c r="C1130" s="134" t="s">
        <v>1664</v>
      </c>
      <c r="D1130" s="136">
        <v>0</v>
      </c>
      <c r="E1130" s="136">
        <v>0</v>
      </c>
      <c r="F1130" s="136">
        <v>0</v>
      </c>
      <c r="G1130" s="136">
        <v>0</v>
      </c>
      <c r="H1130" s="136">
        <v>0</v>
      </c>
      <c r="I1130" s="136">
        <v>0</v>
      </c>
      <c r="J1130" s="136">
        <v>0</v>
      </c>
      <c r="K1130" s="136">
        <v>0</v>
      </c>
      <c r="L1130" s="136">
        <v>0</v>
      </c>
      <c r="M1130" s="136">
        <v>0</v>
      </c>
      <c r="N1130" s="136">
        <v>0</v>
      </c>
      <c r="O1130" s="136">
        <v>0</v>
      </c>
      <c r="P1130" s="136">
        <v>0</v>
      </c>
      <c r="Q1130" s="136">
        <v>0</v>
      </c>
    </row>
    <row r="1131" spans="1:17" x14ac:dyDescent="0.25">
      <c r="A1131" s="134" t="s">
        <v>4376</v>
      </c>
      <c r="B1131" s="134" t="s">
        <v>4371</v>
      </c>
      <c r="C1131" s="134" t="s">
        <v>1664</v>
      </c>
      <c r="D1131" s="136">
        <v>0</v>
      </c>
      <c r="E1131" s="136">
        <v>0</v>
      </c>
      <c r="F1131" s="136">
        <v>0</v>
      </c>
      <c r="G1131" s="136">
        <v>0</v>
      </c>
      <c r="H1131" s="136">
        <v>0</v>
      </c>
      <c r="I1131" s="136">
        <v>0</v>
      </c>
      <c r="J1131" s="136">
        <v>0</v>
      </c>
      <c r="K1131" s="136">
        <v>0</v>
      </c>
      <c r="L1131" s="136">
        <v>0</v>
      </c>
      <c r="M1131" s="136">
        <v>0</v>
      </c>
      <c r="N1131" s="136">
        <v>0</v>
      </c>
      <c r="O1131" s="136">
        <v>0</v>
      </c>
      <c r="P1131" s="136">
        <v>0</v>
      </c>
      <c r="Q1131" s="136">
        <v>0</v>
      </c>
    </row>
    <row r="1132" spans="1:17" x14ac:dyDescent="0.25">
      <c r="A1132" s="134" t="s">
        <v>4376</v>
      </c>
      <c r="B1132" s="134" t="s">
        <v>4393</v>
      </c>
      <c r="C1132" s="134" t="s">
        <v>1664</v>
      </c>
      <c r="D1132" s="136">
        <v>0</v>
      </c>
      <c r="E1132" s="136">
        <v>0</v>
      </c>
      <c r="F1132" s="136">
        <v>0</v>
      </c>
      <c r="G1132" s="136">
        <v>0</v>
      </c>
      <c r="H1132" s="136">
        <v>0</v>
      </c>
      <c r="I1132" s="136">
        <v>0</v>
      </c>
      <c r="J1132" s="136">
        <v>0</v>
      </c>
      <c r="K1132" s="136">
        <v>0</v>
      </c>
      <c r="L1132" s="136">
        <v>0</v>
      </c>
      <c r="M1132" s="136">
        <v>0</v>
      </c>
      <c r="N1132" s="136">
        <v>0</v>
      </c>
      <c r="O1132" s="136">
        <v>0</v>
      </c>
      <c r="P1132" s="136">
        <v>0</v>
      </c>
      <c r="Q1132" s="136">
        <v>0</v>
      </c>
    </row>
    <row r="1133" spans="1:17" x14ac:dyDescent="0.25">
      <c r="A1133" s="134" t="s">
        <v>4376</v>
      </c>
      <c r="B1133" s="134" t="s">
        <v>4373</v>
      </c>
      <c r="C1133" s="134" t="s">
        <v>1664</v>
      </c>
      <c r="D1133" s="136">
        <v>0</v>
      </c>
      <c r="E1133" s="136">
        <v>0</v>
      </c>
      <c r="F1133" s="136">
        <v>0</v>
      </c>
      <c r="G1133" s="136">
        <v>0</v>
      </c>
      <c r="H1133" s="136">
        <v>0</v>
      </c>
      <c r="I1133" s="136">
        <v>0</v>
      </c>
      <c r="J1133" s="136">
        <v>0</v>
      </c>
      <c r="K1133" s="136">
        <v>0</v>
      </c>
      <c r="L1133" s="136">
        <v>0</v>
      </c>
      <c r="M1133" s="136">
        <v>0</v>
      </c>
      <c r="N1133" s="136">
        <v>0</v>
      </c>
      <c r="O1133" s="136">
        <v>0</v>
      </c>
      <c r="P1133" s="136">
        <v>0</v>
      </c>
      <c r="Q1133" s="136">
        <v>0</v>
      </c>
    </row>
    <row r="1134" spans="1:17" x14ac:dyDescent="0.25">
      <c r="A1134" s="134" t="s">
        <v>4376</v>
      </c>
      <c r="B1134" s="134" t="s">
        <v>4394</v>
      </c>
      <c r="C1134" s="134" t="s">
        <v>1664</v>
      </c>
      <c r="D1134" s="136">
        <v>0</v>
      </c>
      <c r="E1134" s="136">
        <v>0</v>
      </c>
      <c r="F1134" s="136">
        <v>0</v>
      </c>
      <c r="G1134" s="136">
        <v>0</v>
      </c>
      <c r="H1134" s="136">
        <v>0</v>
      </c>
      <c r="I1134" s="136">
        <v>0</v>
      </c>
      <c r="J1134" s="136">
        <v>0</v>
      </c>
      <c r="K1134" s="136">
        <v>0</v>
      </c>
      <c r="L1134" s="136">
        <v>0</v>
      </c>
      <c r="M1134" s="136">
        <v>0</v>
      </c>
      <c r="N1134" s="136">
        <v>0</v>
      </c>
      <c r="O1134" s="136">
        <v>0</v>
      </c>
      <c r="P1134" s="136">
        <v>0</v>
      </c>
      <c r="Q1134" s="136">
        <v>0</v>
      </c>
    </row>
    <row r="1135" spans="1:17" x14ac:dyDescent="0.25">
      <c r="A1135" s="134" t="s">
        <v>4376</v>
      </c>
      <c r="B1135" s="134" t="s">
        <v>4395</v>
      </c>
      <c r="C1135" s="134" t="s">
        <v>1664</v>
      </c>
      <c r="D1135" s="136">
        <v>0</v>
      </c>
      <c r="E1135" s="136">
        <v>0</v>
      </c>
      <c r="F1135" s="136">
        <v>0</v>
      </c>
      <c r="G1135" s="136">
        <v>0</v>
      </c>
      <c r="H1135" s="136">
        <v>0</v>
      </c>
      <c r="I1135" s="136">
        <v>0</v>
      </c>
      <c r="J1135" s="136">
        <v>0</v>
      </c>
      <c r="K1135" s="136">
        <v>0</v>
      </c>
      <c r="L1135" s="136">
        <v>0</v>
      </c>
      <c r="M1135" s="136">
        <v>0</v>
      </c>
      <c r="N1135" s="136">
        <v>0</v>
      </c>
      <c r="O1135" s="136">
        <v>0</v>
      </c>
      <c r="P1135" s="136">
        <v>0</v>
      </c>
      <c r="Q1135" s="136">
        <v>0</v>
      </c>
    </row>
    <row r="1136" spans="1:17" x14ac:dyDescent="0.25">
      <c r="A1136" s="134" t="s">
        <v>4376</v>
      </c>
      <c r="B1136" s="134" t="s">
        <v>4396</v>
      </c>
      <c r="C1136" s="134" t="s">
        <v>1664</v>
      </c>
      <c r="D1136" s="136">
        <v>0</v>
      </c>
      <c r="E1136" s="136">
        <v>0</v>
      </c>
      <c r="F1136" s="136">
        <v>0</v>
      </c>
      <c r="G1136" s="136">
        <v>0</v>
      </c>
      <c r="H1136" s="136">
        <v>0</v>
      </c>
      <c r="I1136" s="136">
        <v>0</v>
      </c>
      <c r="J1136" s="136">
        <v>0</v>
      </c>
      <c r="K1136" s="136">
        <v>0</v>
      </c>
      <c r="L1136" s="136">
        <v>0</v>
      </c>
      <c r="M1136" s="136">
        <v>0</v>
      </c>
      <c r="N1136" s="136">
        <v>0</v>
      </c>
      <c r="O1136" s="136">
        <v>0</v>
      </c>
      <c r="P1136" s="136">
        <v>0</v>
      </c>
      <c r="Q1136" s="136">
        <v>0</v>
      </c>
    </row>
    <row r="1137" spans="1:17" x14ac:dyDescent="0.25">
      <c r="A1137" s="134" t="s">
        <v>4376</v>
      </c>
      <c r="B1137" s="134" t="s">
        <v>4397</v>
      </c>
      <c r="C1137" s="134" t="s">
        <v>1664</v>
      </c>
      <c r="D1137" s="136">
        <v>0</v>
      </c>
      <c r="E1137" s="136">
        <v>0</v>
      </c>
      <c r="F1137" s="136">
        <v>0</v>
      </c>
      <c r="G1137" s="136">
        <v>0</v>
      </c>
      <c r="H1137" s="136">
        <v>0</v>
      </c>
      <c r="I1137" s="136">
        <v>0</v>
      </c>
      <c r="J1137" s="136">
        <v>0</v>
      </c>
      <c r="K1137" s="136">
        <v>0</v>
      </c>
      <c r="L1137" s="136">
        <v>0</v>
      </c>
      <c r="M1137" s="136">
        <v>0</v>
      </c>
      <c r="N1137" s="136">
        <v>0</v>
      </c>
      <c r="O1137" s="136">
        <v>0</v>
      </c>
      <c r="P1137" s="136">
        <v>0</v>
      </c>
      <c r="Q1137" s="136">
        <v>0</v>
      </c>
    </row>
    <row r="1138" spans="1:17" x14ac:dyDescent="0.25">
      <c r="A1138" s="134" t="s">
        <v>4376</v>
      </c>
      <c r="B1138" s="134" t="s">
        <v>4398</v>
      </c>
      <c r="C1138" s="134" t="s">
        <v>1664</v>
      </c>
      <c r="D1138" s="136">
        <v>181</v>
      </c>
      <c r="E1138" s="136">
        <v>181</v>
      </c>
      <c r="F1138" s="136">
        <v>181</v>
      </c>
      <c r="G1138" s="136">
        <v>181</v>
      </c>
      <c r="H1138" s="136">
        <v>181</v>
      </c>
      <c r="I1138" s="136">
        <v>181</v>
      </c>
      <c r="J1138" s="136">
        <v>181</v>
      </c>
      <c r="K1138" s="136">
        <v>181</v>
      </c>
      <c r="L1138" s="136">
        <v>181</v>
      </c>
      <c r="M1138" s="136">
        <v>181</v>
      </c>
      <c r="N1138" s="136">
        <v>181</v>
      </c>
      <c r="O1138" s="136">
        <v>181</v>
      </c>
      <c r="P1138" s="136">
        <v>181</v>
      </c>
      <c r="Q1138" s="136">
        <v>180679</v>
      </c>
    </row>
    <row r="1139" spans="1:17" x14ac:dyDescent="0.25">
      <c r="A1139" s="134" t="s">
        <v>4376</v>
      </c>
      <c r="B1139" s="134" t="s">
        <v>4399</v>
      </c>
      <c r="C1139" s="134" t="s">
        <v>1664</v>
      </c>
      <c r="D1139" s="136">
        <v>0</v>
      </c>
      <c r="E1139" s="136">
        <v>0</v>
      </c>
      <c r="F1139" s="136">
        <v>0</v>
      </c>
      <c r="G1139" s="136">
        <v>0</v>
      </c>
      <c r="H1139" s="136">
        <v>0</v>
      </c>
      <c r="I1139" s="136">
        <v>0</v>
      </c>
      <c r="J1139" s="136">
        <v>0</v>
      </c>
      <c r="K1139" s="136">
        <v>0</v>
      </c>
      <c r="L1139" s="136">
        <v>0</v>
      </c>
      <c r="M1139" s="136">
        <v>0</v>
      </c>
      <c r="N1139" s="136">
        <v>0</v>
      </c>
      <c r="O1139" s="136">
        <v>0</v>
      </c>
      <c r="P1139" s="136">
        <v>0</v>
      </c>
      <c r="Q1139" s="136">
        <v>0</v>
      </c>
    </row>
    <row r="1140" spans="1:17" x14ac:dyDescent="0.25">
      <c r="A1140" s="134" t="s">
        <v>4376</v>
      </c>
      <c r="B1140" s="134" t="s">
        <v>4400</v>
      </c>
      <c r="C1140" s="134" t="s">
        <v>1664</v>
      </c>
      <c r="D1140" s="136">
        <v>0</v>
      </c>
      <c r="E1140" s="136">
        <v>0</v>
      </c>
      <c r="F1140" s="136">
        <v>0</v>
      </c>
      <c r="G1140" s="136">
        <v>0</v>
      </c>
      <c r="H1140" s="136">
        <v>0</v>
      </c>
      <c r="I1140" s="136">
        <v>0</v>
      </c>
      <c r="J1140" s="136">
        <v>0</v>
      </c>
      <c r="K1140" s="136">
        <v>0</v>
      </c>
      <c r="L1140" s="136">
        <v>0</v>
      </c>
      <c r="M1140" s="136">
        <v>0</v>
      </c>
      <c r="N1140" s="136">
        <v>0</v>
      </c>
      <c r="O1140" s="136">
        <v>0</v>
      </c>
      <c r="P1140" s="136">
        <v>0</v>
      </c>
      <c r="Q1140" s="136">
        <v>0</v>
      </c>
    </row>
    <row r="1141" spans="1:17" x14ac:dyDescent="0.25">
      <c r="A1141" s="134" t="s">
        <v>4376</v>
      </c>
      <c r="B1141" s="134" t="s">
        <v>4401</v>
      </c>
      <c r="C1141" s="134" t="s">
        <v>1664</v>
      </c>
      <c r="D1141" s="136">
        <v>0</v>
      </c>
      <c r="E1141" s="136">
        <v>0</v>
      </c>
      <c r="F1141" s="136">
        <v>0</v>
      </c>
      <c r="G1141" s="136">
        <v>0</v>
      </c>
      <c r="H1141" s="136">
        <v>0</v>
      </c>
      <c r="I1141" s="136">
        <v>0</v>
      </c>
      <c r="J1141" s="136">
        <v>0</v>
      </c>
      <c r="K1141" s="136">
        <v>0</v>
      </c>
      <c r="L1141" s="136">
        <v>0</v>
      </c>
      <c r="M1141" s="136">
        <v>0</v>
      </c>
      <c r="N1141" s="136">
        <v>0</v>
      </c>
      <c r="O1141" s="136">
        <v>0</v>
      </c>
      <c r="P1141" s="136">
        <v>0</v>
      </c>
      <c r="Q1141" s="136">
        <v>0</v>
      </c>
    </row>
    <row r="1142" spans="1:17" x14ac:dyDescent="0.25">
      <c r="A1142" s="134" t="s">
        <v>4376</v>
      </c>
      <c r="B1142" s="134" t="s">
        <v>4402</v>
      </c>
      <c r="C1142" s="134" t="s">
        <v>1664</v>
      </c>
      <c r="D1142" s="136">
        <v>0</v>
      </c>
      <c r="E1142" s="136">
        <v>0</v>
      </c>
      <c r="F1142" s="136">
        <v>0</v>
      </c>
      <c r="G1142" s="136">
        <v>0</v>
      </c>
      <c r="H1142" s="136">
        <v>0</v>
      </c>
      <c r="I1142" s="136">
        <v>0</v>
      </c>
      <c r="J1142" s="136">
        <v>0</v>
      </c>
      <c r="K1142" s="136">
        <v>0</v>
      </c>
      <c r="L1142" s="136">
        <v>0</v>
      </c>
      <c r="M1142" s="136">
        <v>0</v>
      </c>
      <c r="N1142" s="136">
        <v>0</v>
      </c>
      <c r="O1142" s="136">
        <v>0</v>
      </c>
      <c r="P1142" s="136">
        <v>0</v>
      </c>
      <c r="Q1142" s="136">
        <v>0</v>
      </c>
    </row>
    <row r="1143" spans="1:17" x14ac:dyDescent="0.25">
      <c r="A1143" s="134" t="s">
        <v>4376</v>
      </c>
      <c r="B1143" s="134" t="s">
        <v>4403</v>
      </c>
      <c r="C1143" s="134" t="s">
        <v>1664</v>
      </c>
      <c r="D1143" s="136">
        <v>450894</v>
      </c>
      <c r="E1143" s="136">
        <v>450918</v>
      </c>
      <c r="F1143" s="136">
        <v>454219</v>
      </c>
      <c r="G1143" s="136">
        <v>453699</v>
      </c>
      <c r="H1143" s="136">
        <v>453832</v>
      </c>
      <c r="I1143" s="136">
        <v>457998</v>
      </c>
      <c r="J1143" s="136">
        <v>455976</v>
      </c>
      <c r="K1143" s="136">
        <v>456023</v>
      </c>
      <c r="L1143" s="136">
        <v>456439</v>
      </c>
      <c r="M1143" s="136">
        <v>458720</v>
      </c>
      <c r="N1143" s="136">
        <v>463601</v>
      </c>
      <c r="O1143" s="136">
        <v>464951</v>
      </c>
      <c r="P1143" s="136">
        <v>471186</v>
      </c>
      <c r="Q1143" s="136">
        <v>457284644</v>
      </c>
    </row>
    <row r="1144" spans="1:17" x14ac:dyDescent="0.25">
      <c r="A1144" s="134" t="s">
        <v>4376</v>
      </c>
      <c r="B1144" s="134" t="s">
        <v>4404</v>
      </c>
      <c r="C1144" s="134" t="s">
        <v>1664</v>
      </c>
      <c r="D1144" s="136">
        <v>0</v>
      </c>
      <c r="E1144" s="136">
        <v>0</v>
      </c>
      <c r="F1144" s="136">
        <v>0</v>
      </c>
      <c r="G1144" s="136">
        <v>0</v>
      </c>
      <c r="H1144" s="136">
        <v>0</v>
      </c>
      <c r="I1144" s="136">
        <v>0</v>
      </c>
      <c r="J1144" s="136">
        <v>0</v>
      </c>
      <c r="K1144" s="136">
        <v>0</v>
      </c>
      <c r="L1144" s="136">
        <v>0</v>
      </c>
      <c r="M1144" s="136">
        <v>0</v>
      </c>
      <c r="N1144" s="136">
        <v>0</v>
      </c>
      <c r="O1144" s="136">
        <v>0</v>
      </c>
      <c r="P1144" s="136">
        <v>0</v>
      </c>
      <c r="Q1144" s="136">
        <v>0</v>
      </c>
    </row>
    <row r="1145" spans="1:17" x14ac:dyDescent="0.25">
      <c r="A1145" s="134" t="s">
        <v>4405</v>
      </c>
      <c r="B1145" s="134" t="s">
        <v>4406</v>
      </c>
      <c r="C1145" s="134" t="s">
        <v>1664</v>
      </c>
      <c r="D1145" s="136">
        <v>1048</v>
      </c>
      <c r="E1145" s="136">
        <v>1048</v>
      </c>
      <c r="F1145" s="136">
        <v>1048</v>
      </c>
      <c r="G1145" s="136">
        <v>1101</v>
      </c>
      <c r="H1145" s="136">
        <v>1101</v>
      </c>
      <c r="I1145" s="136">
        <v>1101</v>
      </c>
      <c r="J1145" s="136">
        <v>1101</v>
      </c>
      <c r="K1145" s="136">
        <v>1101</v>
      </c>
      <c r="L1145" s="136">
        <v>1101</v>
      </c>
      <c r="M1145" s="136">
        <v>1101</v>
      </c>
      <c r="N1145" s="136">
        <v>1101</v>
      </c>
      <c r="O1145" s="136">
        <v>1101</v>
      </c>
      <c r="P1145" s="136">
        <v>1101</v>
      </c>
      <c r="Q1145" s="136">
        <v>1090190</v>
      </c>
    </row>
    <row r="1146" spans="1:17" x14ac:dyDescent="0.25">
      <c r="A1146" s="134" t="s">
        <v>4405</v>
      </c>
      <c r="B1146" s="134" t="s">
        <v>4407</v>
      </c>
      <c r="C1146" s="134" t="s">
        <v>1664</v>
      </c>
      <c r="D1146" s="136">
        <v>0</v>
      </c>
      <c r="E1146" s="136">
        <v>0</v>
      </c>
      <c r="F1146" s="136">
        <v>0</v>
      </c>
      <c r="G1146" s="136">
        <v>0</v>
      </c>
      <c r="H1146" s="136">
        <v>0</v>
      </c>
      <c r="I1146" s="136">
        <v>0</v>
      </c>
      <c r="J1146" s="136">
        <v>0</v>
      </c>
      <c r="K1146" s="136">
        <v>0</v>
      </c>
      <c r="L1146" s="136">
        <v>0</v>
      </c>
      <c r="M1146" s="136">
        <v>0</v>
      </c>
      <c r="N1146" s="136">
        <v>0</v>
      </c>
      <c r="O1146" s="136">
        <v>0</v>
      </c>
      <c r="P1146" s="136">
        <v>0</v>
      </c>
      <c r="Q1146" s="136">
        <v>0</v>
      </c>
    </row>
    <row r="1147" spans="1:17" x14ac:dyDescent="0.25">
      <c r="A1147" s="134" t="s">
        <v>4408</v>
      </c>
      <c r="B1147" s="134" t="s">
        <v>4409</v>
      </c>
      <c r="C1147" s="134" t="s">
        <v>1664</v>
      </c>
      <c r="D1147" s="136">
        <v>0</v>
      </c>
      <c r="E1147" s="136">
        <v>0</v>
      </c>
      <c r="F1147" s="136">
        <v>0</v>
      </c>
      <c r="G1147" s="136">
        <v>0</v>
      </c>
      <c r="H1147" s="136">
        <v>0</v>
      </c>
      <c r="I1147" s="136">
        <v>0</v>
      </c>
      <c r="J1147" s="136">
        <v>0</v>
      </c>
      <c r="K1147" s="136">
        <v>0</v>
      </c>
      <c r="L1147" s="136">
        <v>0</v>
      </c>
      <c r="M1147" s="136">
        <v>0</v>
      </c>
      <c r="N1147" s="136">
        <v>0</v>
      </c>
      <c r="O1147" s="136">
        <v>0</v>
      </c>
      <c r="P1147" s="136">
        <v>0</v>
      </c>
      <c r="Q1147" s="136">
        <v>0</v>
      </c>
    </row>
    <row r="1148" spans="1:17" x14ac:dyDescent="0.25">
      <c r="A1148" s="134" t="s">
        <v>4408</v>
      </c>
      <c r="B1148" s="134" t="s">
        <v>4410</v>
      </c>
      <c r="C1148" s="134" t="s">
        <v>1664</v>
      </c>
      <c r="D1148" s="136">
        <v>0</v>
      </c>
      <c r="E1148" s="136">
        <v>0</v>
      </c>
      <c r="F1148" s="136">
        <v>0</v>
      </c>
      <c r="G1148" s="136">
        <v>0</v>
      </c>
      <c r="H1148" s="136">
        <v>0</v>
      </c>
      <c r="I1148" s="136">
        <v>0</v>
      </c>
      <c r="J1148" s="136">
        <v>0</v>
      </c>
      <c r="K1148" s="136">
        <v>0</v>
      </c>
      <c r="L1148" s="136">
        <v>0</v>
      </c>
      <c r="M1148" s="136">
        <v>0</v>
      </c>
      <c r="N1148" s="136">
        <v>0</v>
      </c>
      <c r="O1148" s="136">
        <v>0</v>
      </c>
      <c r="P1148" s="136">
        <v>0</v>
      </c>
      <c r="Q1148" s="136">
        <v>0</v>
      </c>
    </row>
    <row r="1149" spans="1:17" x14ac:dyDescent="0.25">
      <c r="A1149" s="134" t="s">
        <v>4408</v>
      </c>
      <c r="B1149" s="134" t="s">
        <v>4411</v>
      </c>
      <c r="C1149" s="134" t="s">
        <v>1664</v>
      </c>
      <c r="D1149" s="136">
        <v>0</v>
      </c>
      <c r="E1149" s="136">
        <v>0</v>
      </c>
      <c r="F1149" s="136">
        <v>0</v>
      </c>
      <c r="G1149" s="136">
        <v>0</v>
      </c>
      <c r="H1149" s="136">
        <v>0</v>
      </c>
      <c r="I1149" s="136">
        <v>0</v>
      </c>
      <c r="J1149" s="136">
        <v>0</v>
      </c>
      <c r="K1149" s="136">
        <v>0</v>
      </c>
      <c r="L1149" s="136">
        <v>0</v>
      </c>
      <c r="M1149" s="136">
        <v>0</v>
      </c>
      <c r="N1149" s="136">
        <v>0</v>
      </c>
      <c r="O1149" s="136">
        <v>0</v>
      </c>
      <c r="P1149" s="136">
        <v>0</v>
      </c>
      <c r="Q1149" s="136">
        <v>0</v>
      </c>
    </row>
    <row r="1150" spans="1:17" x14ac:dyDescent="0.25">
      <c r="A1150" s="134" t="s">
        <v>4408</v>
      </c>
      <c r="B1150" s="134" t="s">
        <v>4412</v>
      </c>
      <c r="C1150" s="134" t="s">
        <v>1664</v>
      </c>
      <c r="D1150" s="136">
        <v>0</v>
      </c>
      <c r="E1150" s="136">
        <v>0</v>
      </c>
      <c r="F1150" s="136">
        <v>0</v>
      </c>
      <c r="G1150" s="136">
        <v>0</v>
      </c>
      <c r="H1150" s="136">
        <v>0</v>
      </c>
      <c r="I1150" s="136">
        <v>0</v>
      </c>
      <c r="J1150" s="136">
        <v>0</v>
      </c>
      <c r="K1150" s="136">
        <v>0</v>
      </c>
      <c r="L1150" s="136">
        <v>0</v>
      </c>
      <c r="M1150" s="136">
        <v>0</v>
      </c>
      <c r="N1150" s="136">
        <v>0</v>
      </c>
      <c r="O1150" s="136">
        <v>0</v>
      </c>
      <c r="P1150" s="136">
        <v>0</v>
      </c>
      <c r="Q1150" s="136">
        <v>0</v>
      </c>
    </row>
    <row r="1151" spans="1:17" x14ac:dyDescent="0.25">
      <c r="A1151" s="134" t="s">
        <v>4408</v>
      </c>
      <c r="B1151" s="134" t="s">
        <v>4413</v>
      </c>
      <c r="C1151" s="134" t="s">
        <v>1664</v>
      </c>
      <c r="D1151" s="136">
        <v>0</v>
      </c>
      <c r="E1151" s="136">
        <v>0</v>
      </c>
      <c r="F1151" s="136">
        <v>0</v>
      </c>
      <c r="G1151" s="136">
        <v>0</v>
      </c>
      <c r="H1151" s="136">
        <v>0</v>
      </c>
      <c r="I1151" s="136">
        <v>0</v>
      </c>
      <c r="J1151" s="136">
        <v>0</v>
      </c>
      <c r="K1151" s="136">
        <v>0</v>
      </c>
      <c r="L1151" s="136">
        <v>0</v>
      </c>
      <c r="M1151" s="136">
        <v>0</v>
      </c>
      <c r="N1151" s="136">
        <v>0</v>
      </c>
      <c r="O1151" s="136">
        <v>0</v>
      </c>
      <c r="P1151" s="136">
        <v>0</v>
      </c>
      <c r="Q1151" s="136">
        <v>0</v>
      </c>
    </row>
    <row r="1152" spans="1:17" x14ac:dyDescent="0.25">
      <c r="A1152" s="134" t="s">
        <v>4408</v>
      </c>
      <c r="B1152" s="134" t="s">
        <v>4414</v>
      </c>
      <c r="C1152" s="134" t="s">
        <v>1664</v>
      </c>
      <c r="D1152" s="136">
        <v>0</v>
      </c>
      <c r="E1152" s="136">
        <v>0</v>
      </c>
      <c r="F1152" s="136">
        <v>0</v>
      </c>
      <c r="G1152" s="136">
        <v>0</v>
      </c>
      <c r="H1152" s="136">
        <v>0</v>
      </c>
      <c r="I1152" s="136">
        <v>0</v>
      </c>
      <c r="J1152" s="136">
        <v>0</v>
      </c>
      <c r="K1152" s="136">
        <v>0</v>
      </c>
      <c r="L1152" s="136">
        <v>0</v>
      </c>
      <c r="M1152" s="136">
        <v>0</v>
      </c>
      <c r="N1152" s="136">
        <v>0</v>
      </c>
      <c r="O1152" s="136">
        <v>0</v>
      </c>
      <c r="P1152" s="136">
        <v>0</v>
      </c>
      <c r="Q1152" s="136">
        <v>0</v>
      </c>
    </row>
    <row r="1153" spans="1:17" x14ac:dyDescent="0.25">
      <c r="A1153" s="134" t="s">
        <v>4408</v>
      </c>
      <c r="B1153" s="134" t="s">
        <v>4415</v>
      </c>
      <c r="C1153" s="134" t="s">
        <v>1664</v>
      </c>
      <c r="D1153" s="136">
        <v>71</v>
      </c>
      <c r="E1153" s="136">
        <v>71</v>
      </c>
      <c r="F1153" s="136">
        <v>71</v>
      </c>
      <c r="G1153" s="136">
        <v>71</v>
      </c>
      <c r="H1153" s="136">
        <v>71</v>
      </c>
      <c r="I1153" s="136">
        <v>71</v>
      </c>
      <c r="J1153" s="136">
        <v>71</v>
      </c>
      <c r="K1153" s="136">
        <v>71</v>
      </c>
      <c r="L1153" s="136">
        <v>71</v>
      </c>
      <c r="M1153" s="136">
        <v>71</v>
      </c>
      <c r="N1153" s="136">
        <v>71</v>
      </c>
      <c r="O1153" s="136">
        <v>71</v>
      </c>
      <c r="P1153" s="136">
        <v>71</v>
      </c>
      <c r="Q1153" s="136">
        <v>71312</v>
      </c>
    </row>
    <row r="1154" spans="1:17" x14ac:dyDescent="0.25">
      <c r="A1154" s="134" t="s">
        <v>4408</v>
      </c>
      <c r="B1154" s="134" t="s">
        <v>4416</v>
      </c>
      <c r="C1154" s="134" t="s">
        <v>1664</v>
      </c>
      <c r="D1154" s="136">
        <v>0</v>
      </c>
      <c r="E1154" s="136">
        <v>0</v>
      </c>
      <c r="F1154" s="136">
        <v>0</v>
      </c>
      <c r="G1154" s="136">
        <v>0</v>
      </c>
      <c r="H1154" s="136">
        <v>0</v>
      </c>
      <c r="I1154" s="136">
        <v>0</v>
      </c>
      <c r="J1154" s="136">
        <v>0</v>
      </c>
      <c r="K1154" s="136">
        <v>0</v>
      </c>
      <c r="L1154" s="136">
        <v>0</v>
      </c>
      <c r="M1154" s="136">
        <v>0</v>
      </c>
      <c r="N1154" s="136">
        <v>0</v>
      </c>
      <c r="O1154" s="136">
        <v>0</v>
      </c>
      <c r="P1154" s="136">
        <v>0</v>
      </c>
      <c r="Q1154" s="136">
        <v>0</v>
      </c>
    </row>
    <row r="1155" spans="1:17" x14ac:dyDescent="0.25">
      <c r="A1155" s="134" t="s">
        <v>4408</v>
      </c>
      <c r="B1155" s="134" t="s">
        <v>4417</v>
      </c>
      <c r="C1155" s="134" t="s">
        <v>1664</v>
      </c>
      <c r="D1155" s="136">
        <v>0</v>
      </c>
      <c r="E1155" s="136">
        <v>0</v>
      </c>
      <c r="F1155" s="136">
        <v>0</v>
      </c>
      <c r="G1155" s="136">
        <v>0</v>
      </c>
      <c r="H1155" s="136">
        <v>0</v>
      </c>
      <c r="I1155" s="136">
        <v>0</v>
      </c>
      <c r="J1155" s="136">
        <v>0</v>
      </c>
      <c r="K1155" s="136">
        <v>0</v>
      </c>
      <c r="L1155" s="136">
        <v>0</v>
      </c>
      <c r="M1155" s="136">
        <v>0</v>
      </c>
      <c r="N1155" s="136">
        <v>0</v>
      </c>
      <c r="O1155" s="136">
        <v>0</v>
      </c>
      <c r="P1155" s="136">
        <v>0</v>
      </c>
      <c r="Q1155" s="136">
        <v>0</v>
      </c>
    </row>
    <row r="1156" spans="1:17" x14ac:dyDescent="0.25">
      <c r="A1156" s="134" t="s">
        <v>4408</v>
      </c>
      <c r="B1156" s="134" t="s">
        <v>4418</v>
      </c>
      <c r="C1156" s="134" t="s">
        <v>1664</v>
      </c>
      <c r="D1156" s="136">
        <v>0</v>
      </c>
      <c r="E1156" s="136">
        <v>0</v>
      </c>
      <c r="F1156" s="136">
        <v>0</v>
      </c>
      <c r="G1156" s="136">
        <v>0</v>
      </c>
      <c r="H1156" s="136">
        <v>0</v>
      </c>
      <c r="I1156" s="136">
        <v>0</v>
      </c>
      <c r="J1156" s="136">
        <v>0</v>
      </c>
      <c r="K1156" s="136">
        <v>0</v>
      </c>
      <c r="L1156" s="136">
        <v>0</v>
      </c>
      <c r="M1156" s="136">
        <v>0</v>
      </c>
      <c r="N1156" s="136">
        <v>0</v>
      </c>
      <c r="O1156" s="136">
        <v>0</v>
      </c>
      <c r="P1156" s="136">
        <v>0</v>
      </c>
      <c r="Q1156" s="136">
        <v>0</v>
      </c>
    </row>
    <row r="1157" spans="1:17" x14ac:dyDescent="0.25">
      <c r="A1157" s="134" t="s">
        <v>4408</v>
      </c>
      <c r="B1157" s="134" t="s">
        <v>4419</v>
      </c>
      <c r="C1157" s="134" t="s">
        <v>1664</v>
      </c>
      <c r="D1157" s="136">
        <v>366549</v>
      </c>
      <c r="E1157" s="136">
        <v>369714</v>
      </c>
      <c r="F1157" s="136">
        <v>370334</v>
      </c>
      <c r="G1157" s="136">
        <v>369302</v>
      </c>
      <c r="H1157" s="136">
        <v>368747</v>
      </c>
      <c r="I1157" s="136">
        <v>370358</v>
      </c>
      <c r="J1157" s="136">
        <v>370996</v>
      </c>
      <c r="K1157" s="136">
        <v>372013</v>
      </c>
      <c r="L1157" s="136">
        <v>373211</v>
      </c>
      <c r="M1157" s="136">
        <v>374738</v>
      </c>
      <c r="N1157" s="136">
        <v>376650</v>
      </c>
      <c r="O1157" s="136">
        <v>380360</v>
      </c>
      <c r="P1157" s="136">
        <v>387177</v>
      </c>
      <c r="Q1157" s="136">
        <v>372773811</v>
      </c>
    </row>
    <row r="1158" spans="1:17" x14ac:dyDescent="0.25">
      <c r="A1158" s="134" t="s">
        <v>4408</v>
      </c>
      <c r="B1158" s="134" t="s">
        <v>4420</v>
      </c>
      <c r="C1158" s="134" t="s">
        <v>1664</v>
      </c>
      <c r="D1158" s="136">
        <v>0</v>
      </c>
      <c r="E1158" s="136">
        <v>0</v>
      </c>
      <c r="F1158" s="136">
        <v>0</v>
      </c>
      <c r="G1158" s="136">
        <v>0</v>
      </c>
      <c r="H1158" s="136">
        <v>0</v>
      </c>
      <c r="I1158" s="136">
        <v>0</v>
      </c>
      <c r="J1158" s="136">
        <v>0</v>
      </c>
      <c r="K1158" s="136">
        <v>0</v>
      </c>
      <c r="L1158" s="136">
        <v>0</v>
      </c>
      <c r="M1158" s="136">
        <v>0</v>
      </c>
      <c r="N1158" s="136">
        <v>0</v>
      </c>
      <c r="O1158" s="136">
        <v>0</v>
      </c>
      <c r="P1158" s="136">
        <v>0</v>
      </c>
      <c r="Q1158" s="136">
        <v>0</v>
      </c>
    </row>
    <row r="1159" spans="1:17" x14ac:dyDescent="0.25">
      <c r="A1159" s="134" t="s">
        <v>4421</v>
      </c>
      <c r="B1159" s="134" t="s">
        <v>4422</v>
      </c>
      <c r="C1159" s="134" t="s">
        <v>1664</v>
      </c>
      <c r="D1159" s="136">
        <v>0</v>
      </c>
      <c r="E1159" s="136">
        <v>0</v>
      </c>
      <c r="F1159" s="136">
        <v>0</v>
      </c>
      <c r="G1159" s="136">
        <v>0</v>
      </c>
      <c r="H1159" s="136">
        <v>0</v>
      </c>
      <c r="I1159" s="136">
        <v>0</v>
      </c>
      <c r="J1159" s="136">
        <v>0</v>
      </c>
      <c r="K1159" s="136">
        <v>0</v>
      </c>
      <c r="L1159" s="136">
        <v>0</v>
      </c>
      <c r="M1159" s="136">
        <v>0</v>
      </c>
      <c r="N1159" s="136">
        <v>0</v>
      </c>
      <c r="O1159" s="136">
        <v>0</v>
      </c>
      <c r="P1159" s="136">
        <v>0</v>
      </c>
      <c r="Q1159" s="136">
        <v>0</v>
      </c>
    </row>
    <row r="1160" spans="1:17" x14ac:dyDescent="0.25">
      <c r="A1160" s="134" t="s">
        <v>4421</v>
      </c>
      <c r="B1160" s="134" t="s">
        <v>4423</v>
      </c>
      <c r="C1160" s="134" t="s">
        <v>1664</v>
      </c>
      <c r="D1160" s="136">
        <v>0</v>
      </c>
      <c r="E1160" s="136">
        <v>0</v>
      </c>
      <c r="F1160" s="136">
        <v>0</v>
      </c>
      <c r="G1160" s="136">
        <v>0</v>
      </c>
      <c r="H1160" s="136">
        <v>0</v>
      </c>
      <c r="I1160" s="136">
        <v>0</v>
      </c>
      <c r="J1160" s="136">
        <v>0</v>
      </c>
      <c r="K1160" s="136">
        <v>0</v>
      </c>
      <c r="L1160" s="136">
        <v>0</v>
      </c>
      <c r="M1160" s="136">
        <v>0</v>
      </c>
      <c r="N1160" s="136">
        <v>0</v>
      </c>
      <c r="O1160" s="136">
        <v>0</v>
      </c>
      <c r="P1160" s="136">
        <v>0</v>
      </c>
      <c r="Q1160" s="136">
        <v>0</v>
      </c>
    </row>
    <row r="1161" spans="1:17" x14ac:dyDescent="0.25">
      <c r="A1161" s="134" t="s">
        <v>4421</v>
      </c>
      <c r="B1161" s="134" t="s">
        <v>4424</v>
      </c>
      <c r="C1161" s="134" t="s">
        <v>1664</v>
      </c>
      <c r="D1161" s="136">
        <v>0</v>
      </c>
      <c r="E1161" s="136">
        <v>0</v>
      </c>
      <c r="F1161" s="136">
        <v>0</v>
      </c>
      <c r="G1161" s="136">
        <v>0</v>
      </c>
      <c r="H1161" s="136">
        <v>0</v>
      </c>
      <c r="I1161" s="136">
        <v>0</v>
      </c>
      <c r="J1161" s="136">
        <v>0</v>
      </c>
      <c r="K1161" s="136">
        <v>0</v>
      </c>
      <c r="L1161" s="136">
        <v>0</v>
      </c>
      <c r="M1161" s="136">
        <v>0</v>
      </c>
      <c r="N1161" s="136">
        <v>0</v>
      </c>
      <c r="O1161" s="136">
        <v>0</v>
      </c>
      <c r="P1161" s="136">
        <v>0</v>
      </c>
      <c r="Q1161" s="136">
        <v>0</v>
      </c>
    </row>
    <row r="1162" spans="1:17" x14ac:dyDescent="0.25">
      <c r="A1162" s="134" t="s">
        <v>4421</v>
      </c>
      <c r="B1162" s="134" t="s">
        <v>4425</v>
      </c>
      <c r="C1162" s="134" t="s">
        <v>1664</v>
      </c>
      <c r="D1162" s="136">
        <v>0</v>
      </c>
      <c r="E1162" s="136">
        <v>0</v>
      </c>
      <c r="F1162" s="136">
        <v>0</v>
      </c>
      <c r="G1162" s="136">
        <v>0</v>
      </c>
      <c r="H1162" s="136">
        <v>0</v>
      </c>
      <c r="I1162" s="136">
        <v>0</v>
      </c>
      <c r="J1162" s="136">
        <v>0</v>
      </c>
      <c r="K1162" s="136">
        <v>0</v>
      </c>
      <c r="L1162" s="136">
        <v>0</v>
      </c>
      <c r="M1162" s="136">
        <v>0</v>
      </c>
      <c r="N1162" s="136">
        <v>0</v>
      </c>
      <c r="O1162" s="136">
        <v>0</v>
      </c>
      <c r="P1162" s="136">
        <v>0</v>
      </c>
      <c r="Q1162" s="136">
        <v>0</v>
      </c>
    </row>
    <row r="1163" spans="1:17" x14ac:dyDescent="0.25">
      <c r="A1163" s="134" t="s">
        <v>4421</v>
      </c>
      <c r="B1163" s="134" t="s">
        <v>4426</v>
      </c>
      <c r="C1163" s="134" t="s">
        <v>1664</v>
      </c>
      <c r="D1163" s="136">
        <v>0</v>
      </c>
      <c r="E1163" s="136">
        <v>0</v>
      </c>
      <c r="F1163" s="136">
        <v>0</v>
      </c>
      <c r="G1163" s="136">
        <v>0</v>
      </c>
      <c r="H1163" s="136">
        <v>0</v>
      </c>
      <c r="I1163" s="136">
        <v>0</v>
      </c>
      <c r="J1163" s="136">
        <v>0</v>
      </c>
      <c r="K1163" s="136">
        <v>0</v>
      </c>
      <c r="L1163" s="136">
        <v>0</v>
      </c>
      <c r="M1163" s="136">
        <v>0</v>
      </c>
      <c r="N1163" s="136">
        <v>0</v>
      </c>
      <c r="O1163" s="136">
        <v>0</v>
      </c>
      <c r="P1163" s="136">
        <v>0</v>
      </c>
      <c r="Q1163" s="136">
        <v>0</v>
      </c>
    </row>
    <row r="1164" spans="1:17" x14ac:dyDescent="0.25">
      <c r="A1164" s="134" t="s">
        <v>4421</v>
      </c>
      <c r="B1164" s="134" t="s">
        <v>4427</v>
      </c>
      <c r="C1164" s="134" t="s">
        <v>1664</v>
      </c>
      <c r="D1164" s="136">
        <v>0</v>
      </c>
      <c r="E1164" s="136">
        <v>0</v>
      </c>
      <c r="F1164" s="136">
        <v>0</v>
      </c>
      <c r="G1164" s="136">
        <v>0</v>
      </c>
      <c r="H1164" s="136">
        <v>0</v>
      </c>
      <c r="I1164" s="136">
        <v>0</v>
      </c>
      <c r="J1164" s="136">
        <v>0</v>
      </c>
      <c r="K1164" s="136">
        <v>0</v>
      </c>
      <c r="L1164" s="136">
        <v>0</v>
      </c>
      <c r="M1164" s="136">
        <v>0</v>
      </c>
      <c r="N1164" s="136">
        <v>0</v>
      </c>
      <c r="O1164" s="136">
        <v>0</v>
      </c>
      <c r="P1164" s="136">
        <v>0</v>
      </c>
      <c r="Q1164" s="136">
        <v>0</v>
      </c>
    </row>
    <row r="1165" spans="1:17" x14ac:dyDescent="0.25">
      <c r="A1165" s="134" t="s">
        <v>4421</v>
      </c>
      <c r="B1165" s="134" t="s">
        <v>4428</v>
      </c>
      <c r="C1165" s="134" t="s">
        <v>1664</v>
      </c>
      <c r="D1165" s="136">
        <v>0</v>
      </c>
      <c r="E1165" s="136">
        <v>0</v>
      </c>
      <c r="F1165" s="136">
        <v>0</v>
      </c>
      <c r="G1165" s="136">
        <v>0</v>
      </c>
      <c r="H1165" s="136">
        <v>0</v>
      </c>
      <c r="I1165" s="136">
        <v>0</v>
      </c>
      <c r="J1165" s="136">
        <v>0</v>
      </c>
      <c r="K1165" s="136">
        <v>0</v>
      </c>
      <c r="L1165" s="136">
        <v>0</v>
      </c>
      <c r="M1165" s="136">
        <v>0</v>
      </c>
      <c r="N1165" s="136">
        <v>0</v>
      </c>
      <c r="O1165" s="136">
        <v>0</v>
      </c>
      <c r="P1165" s="136">
        <v>0</v>
      </c>
      <c r="Q1165" s="136">
        <v>0</v>
      </c>
    </row>
    <row r="1166" spans="1:17" x14ac:dyDescent="0.25">
      <c r="A1166" s="134" t="s">
        <v>4421</v>
      </c>
      <c r="B1166" s="134" t="s">
        <v>4429</v>
      </c>
      <c r="C1166" s="134" t="s">
        <v>1664</v>
      </c>
      <c r="D1166" s="136">
        <v>0</v>
      </c>
      <c r="E1166" s="136">
        <v>0</v>
      </c>
      <c r="F1166" s="136">
        <v>0</v>
      </c>
      <c r="G1166" s="136">
        <v>0</v>
      </c>
      <c r="H1166" s="136">
        <v>0</v>
      </c>
      <c r="I1166" s="136">
        <v>0</v>
      </c>
      <c r="J1166" s="136">
        <v>0</v>
      </c>
      <c r="K1166" s="136">
        <v>0</v>
      </c>
      <c r="L1166" s="136">
        <v>0</v>
      </c>
      <c r="M1166" s="136">
        <v>0</v>
      </c>
      <c r="N1166" s="136">
        <v>0</v>
      </c>
      <c r="O1166" s="136">
        <v>0</v>
      </c>
      <c r="P1166" s="136">
        <v>0</v>
      </c>
      <c r="Q1166" s="136">
        <v>0</v>
      </c>
    </row>
    <row r="1167" spans="1:17" x14ac:dyDescent="0.25">
      <c r="A1167" s="134" t="s">
        <v>4421</v>
      </c>
      <c r="B1167" s="134" t="s">
        <v>4430</v>
      </c>
      <c r="C1167" s="134" t="s">
        <v>1664</v>
      </c>
      <c r="D1167" s="136">
        <v>0</v>
      </c>
      <c r="E1167" s="136">
        <v>0</v>
      </c>
      <c r="F1167" s="136">
        <v>0</v>
      </c>
      <c r="G1167" s="136">
        <v>0</v>
      </c>
      <c r="H1167" s="136">
        <v>0</v>
      </c>
      <c r="I1167" s="136">
        <v>0</v>
      </c>
      <c r="J1167" s="136">
        <v>0</v>
      </c>
      <c r="K1167" s="136">
        <v>0</v>
      </c>
      <c r="L1167" s="136">
        <v>0</v>
      </c>
      <c r="M1167" s="136">
        <v>0</v>
      </c>
      <c r="N1167" s="136">
        <v>0</v>
      </c>
      <c r="O1167" s="136">
        <v>0</v>
      </c>
      <c r="P1167" s="136">
        <v>0</v>
      </c>
      <c r="Q1167" s="136">
        <v>0</v>
      </c>
    </row>
    <row r="1168" spans="1:17" x14ac:dyDescent="0.25">
      <c r="A1168" s="134" t="s">
        <v>4421</v>
      </c>
      <c r="B1168" s="134" t="s">
        <v>4431</v>
      </c>
      <c r="C1168" s="134" t="s">
        <v>1664</v>
      </c>
      <c r="D1168" s="136">
        <v>0</v>
      </c>
      <c r="E1168" s="136">
        <v>0</v>
      </c>
      <c r="F1168" s="136">
        <v>0</v>
      </c>
      <c r="G1168" s="136">
        <v>0</v>
      </c>
      <c r="H1168" s="136">
        <v>0</v>
      </c>
      <c r="I1168" s="136">
        <v>0</v>
      </c>
      <c r="J1168" s="136">
        <v>0</v>
      </c>
      <c r="K1168" s="136">
        <v>0</v>
      </c>
      <c r="L1168" s="136">
        <v>0</v>
      </c>
      <c r="M1168" s="136">
        <v>0</v>
      </c>
      <c r="N1168" s="136">
        <v>0</v>
      </c>
      <c r="O1168" s="136">
        <v>0</v>
      </c>
      <c r="P1168" s="136">
        <v>0</v>
      </c>
      <c r="Q1168" s="136">
        <v>0</v>
      </c>
    </row>
    <row r="1169" spans="1:17" x14ac:dyDescent="0.25">
      <c r="A1169" s="134" t="s">
        <v>4421</v>
      </c>
      <c r="B1169" s="134" t="s">
        <v>4432</v>
      </c>
      <c r="C1169" s="134" t="s">
        <v>1664</v>
      </c>
      <c r="D1169" s="136">
        <v>75</v>
      </c>
      <c r="E1169" s="136">
        <v>75</v>
      </c>
      <c r="F1169" s="136">
        <v>75</v>
      </c>
      <c r="G1169" s="136">
        <v>75</v>
      </c>
      <c r="H1169" s="136">
        <v>75</v>
      </c>
      <c r="I1169" s="136">
        <v>75</v>
      </c>
      <c r="J1169" s="136">
        <v>75</v>
      </c>
      <c r="K1169" s="136">
        <v>75</v>
      </c>
      <c r="L1169" s="136">
        <v>75</v>
      </c>
      <c r="M1169" s="136">
        <v>75</v>
      </c>
      <c r="N1169" s="136">
        <v>75</v>
      </c>
      <c r="O1169" s="136">
        <v>75</v>
      </c>
      <c r="P1169" s="136">
        <v>75</v>
      </c>
      <c r="Q1169" s="136">
        <v>75387</v>
      </c>
    </row>
    <row r="1170" spans="1:17" x14ac:dyDescent="0.25">
      <c r="A1170" s="134" t="s">
        <v>4421</v>
      </c>
      <c r="B1170" s="134" t="s">
        <v>4433</v>
      </c>
      <c r="C1170" s="134" t="s">
        <v>1664</v>
      </c>
      <c r="D1170" s="136">
        <v>445929</v>
      </c>
      <c r="E1170" s="136">
        <v>448292</v>
      </c>
      <c r="F1170" s="136">
        <v>448095</v>
      </c>
      <c r="G1170" s="136">
        <v>449624</v>
      </c>
      <c r="H1170" s="136">
        <v>451390</v>
      </c>
      <c r="I1170" s="136">
        <v>452540</v>
      </c>
      <c r="J1170" s="136">
        <v>453065</v>
      </c>
      <c r="K1170" s="136">
        <v>454560</v>
      </c>
      <c r="L1170" s="136">
        <v>455426</v>
      </c>
      <c r="M1170" s="136">
        <v>456256</v>
      </c>
      <c r="N1170" s="136">
        <v>458380</v>
      </c>
      <c r="O1170" s="136">
        <v>462363</v>
      </c>
      <c r="P1170" s="136">
        <v>470279</v>
      </c>
      <c r="Q1170" s="136">
        <v>454007925</v>
      </c>
    </row>
    <row r="1171" spans="1:17" x14ac:dyDescent="0.25">
      <c r="A1171" s="134" t="s">
        <v>4421</v>
      </c>
      <c r="B1171" s="134" t="s">
        <v>4434</v>
      </c>
      <c r="C1171" s="134" t="s">
        <v>1664</v>
      </c>
      <c r="D1171" s="136">
        <v>0</v>
      </c>
      <c r="E1171" s="136">
        <v>0</v>
      </c>
      <c r="F1171" s="136">
        <v>0</v>
      </c>
      <c r="G1171" s="136">
        <v>0</v>
      </c>
      <c r="H1171" s="136">
        <v>0</v>
      </c>
      <c r="I1171" s="136">
        <v>0</v>
      </c>
      <c r="J1171" s="136">
        <v>0</v>
      </c>
      <c r="K1171" s="136">
        <v>0</v>
      </c>
      <c r="L1171" s="136">
        <v>0</v>
      </c>
      <c r="M1171" s="136">
        <v>0</v>
      </c>
      <c r="N1171" s="136">
        <v>0</v>
      </c>
      <c r="O1171" s="136">
        <v>0</v>
      </c>
      <c r="P1171" s="136">
        <v>0</v>
      </c>
      <c r="Q1171" s="136">
        <v>0</v>
      </c>
    </row>
    <row r="1172" spans="1:17" x14ac:dyDescent="0.25">
      <c r="A1172" s="134" t="s">
        <v>4435</v>
      </c>
      <c r="B1172" s="134" t="s">
        <v>4436</v>
      </c>
      <c r="C1172" s="134" t="s">
        <v>1664</v>
      </c>
      <c r="D1172" s="136">
        <v>0</v>
      </c>
      <c r="E1172" s="136">
        <v>0</v>
      </c>
      <c r="F1172" s="136">
        <v>0</v>
      </c>
      <c r="G1172" s="136">
        <v>0</v>
      </c>
      <c r="H1172" s="136">
        <v>0</v>
      </c>
      <c r="I1172" s="136">
        <v>0</v>
      </c>
      <c r="J1172" s="136">
        <v>0</v>
      </c>
      <c r="K1172" s="136">
        <v>0</v>
      </c>
      <c r="L1172" s="136">
        <v>0</v>
      </c>
      <c r="M1172" s="136">
        <v>0</v>
      </c>
      <c r="N1172" s="136">
        <v>0</v>
      </c>
      <c r="O1172" s="136">
        <v>0</v>
      </c>
      <c r="P1172" s="136">
        <v>0</v>
      </c>
      <c r="Q1172" s="136">
        <v>0</v>
      </c>
    </row>
    <row r="1173" spans="1:17" x14ac:dyDescent="0.25">
      <c r="A1173" s="134" t="s">
        <v>4435</v>
      </c>
      <c r="B1173" s="134" t="s">
        <v>4437</v>
      </c>
      <c r="C1173" s="134" t="s">
        <v>1664</v>
      </c>
      <c r="D1173" s="136">
        <v>0</v>
      </c>
      <c r="E1173" s="136">
        <v>0</v>
      </c>
      <c r="F1173" s="136">
        <v>0</v>
      </c>
      <c r="G1173" s="136">
        <v>0</v>
      </c>
      <c r="H1173" s="136">
        <v>0</v>
      </c>
      <c r="I1173" s="136">
        <v>0</v>
      </c>
      <c r="J1173" s="136">
        <v>0</v>
      </c>
      <c r="K1173" s="136">
        <v>0</v>
      </c>
      <c r="L1173" s="136">
        <v>0</v>
      </c>
      <c r="M1173" s="136">
        <v>0</v>
      </c>
      <c r="N1173" s="136">
        <v>0</v>
      </c>
      <c r="O1173" s="136">
        <v>0</v>
      </c>
      <c r="P1173" s="136">
        <v>0</v>
      </c>
      <c r="Q1173" s="136">
        <v>0</v>
      </c>
    </row>
    <row r="1174" spans="1:17" x14ac:dyDescent="0.25">
      <c r="A1174" s="134" t="s">
        <v>4435</v>
      </c>
      <c r="B1174" s="134" t="s">
        <v>4438</v>
      </c>
      <c r="C1174" s="134" t="s">
        <v>1664</v>
      </c>
      <c r="D1174" s="136">
        <v>0</v>
      </c>
      <c r="E1174" s="136">
        <v>0</v>
      </c>
      <c r="F1174" s="136">
        <v>0</v>
      </c>
      <c r="G1174" s="136">
        <v>0</v>
      </c>
      <c r="H1174" s="136">
        <v>0</v>
      </c>
      <c r="I1174" s="136">
        <v>0</v>
      </c>
      <c r="J1174" s="136">
        <v>0</v>
      </c>
      <c r="K1174" s="136">
        <v>0</v>
      </c>
      <c r="L1174" s="136">
        <v>0</v>
      </c>
      <c r="M1174" s="136">
        <v>0</v>
      </c>
      <c r="N1174" s="136">
        <v>0</v>
      </c>
      <c r="O1174" s="136">
        <v>0</v>
      </c>
      <c r="P1174" s="136">
        <v>0</v>
      </c>
      <c r="Q1174" s="136">
        <v>0</v>
      </c>
    </row>
    <row r="1175" spans="1:17" x14ac:dyDescent="0.25">
      <c r="A1175" s="134" t="s">
        <v>4435</v>
      </c>
      <c r="B1175" s="134" t="s">
        <v>4439</v>
      </c>
      <c r="C1175" s="134" t="s">
        <v>1664</v>
      </c>
      <c r="D1175" s="136">
        <v>0</v>
      </c>
      <c r="E1175" s="136">
        <v>0</v>
      </c>
      <c r="F1175" s="136">
        <v>0</v>
      </c>
      <c r="G1175" s="136">
        <v>0</v>
      </c>
      <c r="H1175" s="136">
        <v>0</v>
      </c>
      <c r="I1175" s="136">
        <v>0</v>
      </c>
      <c r="J1175" s="136">
        <v>0</v>
      </c>
      <c r="K1175" s="136">
        <v>0</v>
      </c>
      <c r="L1175" s="136">
        <v>0</v>
      </c>
      <c r="M1175" s="136">
        <v>0</v>
      </c>
      <c r="N1175" s="136">
        <v>0</v>
      </c>
      <c r="O1175" s="136">
        <v>0</v>
      </c>
      <c r="P1175" s="136">
        <v>0</v>
      </c>
      <c r="Q1175" s="136">
        <v>0</v>
      </c>
    </row>
    <row r="1176" spans="1:17" x14ac:dyDescent="0.25">
      <c r="A1176" s="134" t="s">
        <v>4435</v>
      </c>
      <c r="B1176" s="134" t="s">
        <v>4440</v>
      </c>
      <c r="C1176" s="134" t="s">
        <v>1664</v>
      </c>
      <c r="D1176" s="136">
        <v>0</v>
      </c>
      <c r="E1176" s="136">
        <v>0</v>
      </c>
      <c r="F1176" s="136">
        <v>0</v>
      </c>
      <c r="G1176" s="136">
        <v>0</v>
      </c>
      <c r="H1176" s="136">
        <v>0</v>
      </c>
      <c r="I1176" s="136">
        <v>0</v>
      </c>
      <c r="J1176" s="136">
        <v>0</v>
      </c>
      <c r="K1176" s="136">
        <v>0</v>
      </c>
      <c r="L1176" s="136">
        <v>0</v>
      </c>
      <c r="M1176" s="136">
        <v>0</v>
      </c>
      <c r="N1176" s="136">
        <v>0</v>
      </c>
      <c r="O1176" s="136">
        <v>0</v>
      </c>
      <c r="P1176" s="136">
        <v>0</v>
      </c>
      <c r="Q1176" s="136">
        <v>0</v>
      </c>
    </row>
    <row r="1177" spans="1:17" x14ac:dyDescent="0.25">
      <c r="A1177" s="134" t="s">
        <v>4435</v>
      </c>
      <c r="B1177" s="134" t="s">
        <v>4441</v>
      </c>
      <c r="C1177" s="134" t="s">
        <v>1664</v>
      </c>
      <c r="D1177" s="136">
        <v>0</v>
      </c>
      <c r="E1177" s="136">
        <v>0</v>
      </c>
      <c r="F1177" s="136">
        <v>0</v>
      </c>
      <c r="G1177" s="136">
        <v>0</v>
      </c>
      <c r="H1177" s="136">
        <v>0</v>
      </c>
      <c r="I1177" s="136">
        <v>0</v>
      </c>
      <c r="J1177" s="136">
        <v>0</v>
      </c>
      <c r="K1177" s="136">
        <v>0</v>
      </c>
      <c r="L1177" s="136">
        <v>0</v>
      </c>
      <c r="M1177" s="136">
        <v>0</v>
      </c>
      <c r="N1177" s="136">
        <v>0</v>
      </c>
      <c r="O1177" s="136">
        <v>0</v>
      </c>
      <c r="P1177" s="136">
        <v>0</v>
      </c>
      <c r="Q1177" s="136">
        <v>0</v>
      </c>
    </row>
    <row r="1178" spans="1:17" x14ac:dyDescent="0.25">
      <c r="A1178" s="134" t="s">
        <v>4435</v>
      </c>
      <c r="B1178" s="134" t="s">
        <v>4442</v>
      </c>
      <c r="C1178" s="134" t="s">
        <v>1664</v>
      </c>
      <c r="D1178" s="136">
        <v>708531</v>
      </c>
      <c r="E1178" s="136">
        <v>709377</v>
      </c>
      <c r="F1178" s="136">
        <v>711146</v>
      </c>
      <c r="G1178" s="136">
        <v>710827</v>
      </c>
      <c r="H1178" s="136">
        <v>713402</v>
      </c>
      <c r="I1178" s="136">
        <v>716968</v>
      </c>
      <c r="J1178" s="136">
        <v>718473</v>
      </c>
      <c r="K1178" s="136">
        <v>722203</v>
      </c>
      <c r="L1178" s="136">
        <v>723471</v>
      </c>
      <c r="M1178" s="136">
        <v>726837</v>
      </c>
      <c r="N1178" s="136">
        <v>731215</v>
      </c>
      <c r="O1178" s="136">
        <v>735660</v>
      </c>
      <c r="P1178" s="136">
        <v>742386</v>
      </c>
      <c r="Q1178" s="136">
        <v>720419940</v>
      </c>
    </row>
    <row r="1179" spans="1:17" x14ac:dyDescent="0.25">
      <c r="A1179" s="134" t="s">
        <v>4435</v>
      </c>
      <c r="B1179" s="134" t="s">
        <v>4443</v>
      </c>
      <c r="C1179" s="134" t="s">
        <v>1664</v>
      </c>
      <c r="D1179" s="136">
        <v>0</v>
      </c>
      <c r="E1179" s="136">
        <v>0</v>
      </c>
      <c r="F1179" s="136">
        <v>0</v>
      </c>
      <c r="G1179" s="136">
        <v>0</v>
      </c>
      <c r="H1179" s="136">
        <v>0</v>
      </c>
      <c r="I1179" s="136">
        <v>0</v>
      </c>
      <c r="J1179" s="136">
        <v>0</v>
      </c>
      <c r="K1179" s="136">
        <v>0</v>
      </c>
      <c r="L1179" s="136">
        <v>0</v>
      </c>
      <c r="M1179" s="136">
        <v>0</v>
      </c>
      <c r="N1179" s="136">
        <v>0</v>
      </c>
      <c r="O1179" s="136">
        <v>0</v>
      </c>
      <c r="P1179" s="136">
        <v>0</v>
      </c>
      <c r="Q1179" s="136">
        <v>0</v>
      </c>
    </row>
    <row r="1180" spans="1:17" x14ac:dyDescent="0.25">
      <c r="A1180" s="134" t="s">
        <v>4435</v>
      </c>
      <c r="B1180" s="134" t="s">
        <v>4444</v>
      </c>
      <c r="C1180" s="134" t="s">
        <v>1664</v>
      </c>
      <c r="D1180" s="136">
        <v>0</v>
      </c>
      <c r="E1180" s="136">
        <v>0</v>
      </c>
      <c r="F1180" s="136">
        <v>0</v>
      </c>
      <c r="G1180" s="136">
        <v>0</v>
      </c>
      <c r="H1180" s="136">
        <v>0</v>
      </c>
      <c r="I1180" s="136">
        <v>0</v>
      </c>
      <c r="J1180" s="136">
        <v>0</v>
      </c>
      <c r="K1180" s="136">
        <v>0</v>
      </c>
      <c r="L1180" s="136">
        <v>0</v>
      </c>
      <c r="M1180" s="136">
        <v>0</v>
      </c>
      <c r="N1180" s="136">
        <v>0</v>
      </c>
      <c r="O1180" s="136">
        <v>0</v>
      </c>
      <c r="P1180" s="136">
        <v>0</v>
      </c>
      <c r="Q1180" s="136">
        <v>0</v>
      </c>
    </row>
    <row r="1181" spans="1:17" x14ac:dyDescent="0.25">
      <c r="A1181" s="134" t="s">
        <v>4435</v>
      </c>
      <c r="B1181" s="134" t="s">
        <v>4445</v>
      </c>
      <c r="C1181" s="134" t="s">
        <v>1664</v>
      </c>
      <c r="D1181" s="136">
        <v>0</v>
      </c>
      <c r="E1181" s="136">
        <v>0</v>
      </c>
      <c r="F1181" s="136">
        <v>0</v>
      </c>
      <c r="G1181" s="136">
        <v>0</v>
      </c>
      <c r="H1181" s="136">
        <v>0</v>
      </c>
      <c r="I1181" s="136">
        <v>0</v>
      </c>
      <c r="J1181" s="136">
        <v>0</v>
      </c>
      <c r="K1181" s="136">
        <v>0</v>
      </c>
      <c r="L1181" s="136">
        <v>0</v>
      </c>
      <c r="M1181" s="136">
        <v>0</v>
      </c>
      <c r="N1181" s="136">
        <v>0</v>
      </c>
      <c r="O1181" s="136">
        <v>0</v>
      </c>
      <c r="P1181" s="136">
        <v>0</v>
      </c>
      <c r="Q1181" s="136">
        <v>0</v>
      </c>
    </row>
    <row r="1182" spans="1:17" x14ac:dyDescent="0.25">
      <c r="A1182" s="134" t="s">
        <v>4435</v>
      </c>
      <c r="B1182" s="134" t="s">
        <v>4446</v>
      </c>
      <c r="C1182" s="134" t="s">
        <v>1664</v>
      </c>
      <c r="D1182" s="136">
        <v>0</v>
      </c>
      <c r="E1182" s="136">
        <v>0</v>
      </c>
      <c r="F1182" s="136">
        <v>0</v>
      </c>
      <c r="G1182" s="136">
        <v>0</v>
      </c>
      <c r="H1182" s="136">
        <v>0</v>
      </c>
      <c r="I1182" s="136">
        <v>0</v>
      </c>
      <c r="J1182" s="136">
        <v>0</v>
      </c>
      <c r="K1182" s="136">
        <v>0</v>
      </c>
      <c r="L1182" s="136">
        <v>0</v>
      </c>
      <c r="M1182" s="136">
        <v>0</v>
      </c>
      <c r="N1182" s="136">
        <v>0</v>
      </c>
      <c r="O1182" s="136">
        <v>0</v>
      </c>
      <c r="P1182" s="136">
        <v>0</v>
      </c>
      <c r="Q1182" s="136">
        <v>0</v>
      </c>
    </row>
    <row r="1183" spans="1:17" x14ac:dyDescent="0.25">
      <c r="A1183" s="134" t="s">
        <v>4435</v>
      </c>
      <c r="B1183" s="134" t="s">
        <v>4447</v>
      </c>
      <c r="C1183" s="134" t="s">
        <v>1664</v>
      </c>
      <c r="D1183" s="136">
        <v>0</v>
      </c>
      <c r="E1183" s="136">
        <v>0</v>
      </c>
      <c r="F1183" s="136">
        <v>0</v>
      </c>
      <c r="G1183" s="136">
        <v>0</v>
      </c>
      <c r="H1183" s="136">
        <v>0</v>
      </c>
      <c r="I1183" s="136">
        <v>0</v>
      </c>
      <c r="J1183" s="136">
        <v>0</v>
      </c>
      <c r="K1183" s="136">
        <v>0</v>
      </c>
      <c r="L1183" s="136">
        <v>0</v>
      </c>
      <c r="M1183" s="136">
        <v>0</v>
      </c>
      <c r="N1183" s="136">
        <v>0</v>
      </c>
      <c r="O1183" s="136">
        <v>0</v>
      </c>
      <c r="P1183" s="136">
        <v>0</v>
      </c>
      <c r="Q1183" s="136">
        <v>0</v>
      </c>
    </row>
    <row r="1184" spans="1:17" x14ac:dyDescent="0.25">
      <c r="A1184" s="134" t="s">
        <v>4448</v>
      </c>
      <c r="B1184" s="134" t="s">
        <v>4449</v>
      </c>
      <c r="C1184" s="134" t="s">
        <v>1664</v>
      </c>
      <c r="D1184" s="136">
        <v>0</v>
      </c>
      <c r="E1184" s="136">
        <v>0</v>
      </c>
      <c r="F1184" s="136">
        <v>0</v>
      </c>
      <c r="G1184" s="136">
        <v>0</v>
      </c>
      <c r="H1184" s="136">
        <v>0</v>
      </c>
      <c r="I1184" s="136">
        <v>0</v>
      </c>
      <c r="J1184" s="136">
        <v>0</v>
      </c>
      <c r="K1184" s="136">
        <v>0</v>
      </c>
      <c r="L1184" s="136">
        <v>0</v>
      </c>
      <c r="M1184" s="136">
        <v>0</v>
      </c>
      <c r="N1184" s="136">
        <v>0</v>
      </c>
      <c r="O1184" s="136">
        <v>0</v>
      </c>
      <c r="P1184" s="136">
        <v>0</v>
      </c>
      <c r="Q1184" s="136">
        <v>0</v>
      </c>
    </row>
    <row r="1185" spans="1:17" x14ac:dyDescent="0.25">
      <c r="A1185" s="134" t="s">
        <v>4448</v>
      </c>
      <c r="B1185" s="134" t="s">
        <v>4450</v>
      </c>
      <c r="C1185" s="134" t="s">
        <v>1664</v>
      </c>
      <c r="D1185" s="136">
        <v>0</v>
      </c>
      <c r="E1185" s="136">
        <v>0</v>
      </c>
      <c r="F1185" s="136">
        <v>0</v>
      </c>
      <c r="G1185" s="136">
        <v>0</v>
      </c>
      <c r="H1185" s="136">
        <v>0</v>
      </c>
      <c r="I1185" s="136">
        <v>0</v>
      </c>
      <c r="J1185" s="136">
        <v>0</v>
      </c>
      <c r="K1185" s="136">
        <v>0</v>
      </c>
      <c r="L1185" s="136">
        <v>0</v>
      </c>
      <c r="M1185" s="136">
        <v>0</v>
      </c>
      <c r="N1185" s="136">
        <v>0</v>
      </c>
      <c r="O1185" s="136">
        <v>0</v>
      </c>
      <c r="P1185" s="136">
        <v>0</v>
      </c>
      <c r="Q1185" s="136">
        <v>0</v>
      </c>
    </row>
    <row r="1186" spans="1:17" x14ac:dyDescent="0.25">
      <c r="A1186" s="134" t="s">
        <v>4448</v>
      </c>
      <c r="B1186" s="134" t="s">
        <v>4451</v>
      </c>
      <c r="C1186" s="134" t="s">
        <v>1664</v>
      </c>
      <c r="D1186" s="136">
        <v>0</v>
      </c>
      <c r="E1186" s="136">
        <v>0</v>
      </c>
      <c r="F1186" s="136">
        <v>0</v>
      </c>
      <c r="G1186" s="136">
        <v>0</v>
      </c>
      <c r="H1186" s="136">
        <v>0</v>
      </c>
      <c r="I1186" s="136">
        <v>0</v>
      </c>
      <c r="J1186" s="136">
        <v>0</v>
      </c>
      <c r="K1186" s="136">
        <v>0</v>
      </c>
      <c r="L1186" s="136">
        <v>0</v>
      </c>
      <c r="M1186" s="136">
        <v>0</v>
      </c>
      <c r="N1186" s="136">
        <v>0</v>
      </c>
      <c r="O1186" s="136">
        <v>0</v>
      </c>
      <c r="P1186" s="136">
        <v>0</v>
      </c>
      <c r="Q1186" s="136">
        <v>0</v>
      </c>
    </row>
    <row r="1187" spans="1:17" x14ac:dyDescent="0.25">
      <c r="A1187" s="134" t="s">
        <v>4448</v>
      </c>
      <c r="B1187" s="134" t="s">
        <v>4452</v>
      </c>
      <c r="C1187" s="134" t="s">
        <v>1664</v>
      </c>
      <c r="D1187" s="136">
        <v>0</v>
      </c>
      <c r="E1187" s="136">
        <v>0</v>
      </c>
      <c r="F1187" s="136">
        <v>0</v>
      </c>
      <c r="G1187" s="136">
        <v>0</v>
      </c>
      <c r="H1187" s="136">
        <v>0</v>
      </c>
      <c r="I1187" s="136">
        <v>0</v>
      </c>
      <c r="J1187" s="136">
        <v>0</v>
      </c>
      <c r="K1187" s="136">
        <v>0</v>
      </c>
      <c r="L1187" s="136">
        <v>0</v>
      </c>
      <c r="M1187" s="136">
        <v>0</v>
      </c>
      <c r="N1187" s="136">
        <v>0</v>
      </c>
      <c r="O1187" s="136">
        <v>0</v>
      </c>
      <c r="P1187" s="136">
        <v>0</v>
      </c>
      <c r="Q1187" s="136">
        <v>0</v>
      </c>
    </row>
    <row r="1188" spans="1:17" x14ac:dyDescent="0.25">
      <c r="A1188" s="134" t="s">
        <v>4448</v>
      </c>
      <c r="B1188" s="134" t="s">
        <v>4453</v>
      </c>
      <c r="C1188" s="134" t="s">
        <v>1664</v>
      </c>
      <c r="D1188" s="136">
        <v>0</v>
      </c>
      <c r="E1188" s="136">
        <v>0</v>
      </c>
      <c r="F1188" s="136">
        <v>0</v>
      </c>
      <c r="G1188" s="136">
        <v>0</v>
      </c>
      <c r="H1188" s="136">
        <v>0</v>
      </c>
      <c r="I1188" s="136">
        <v>0</v>
      </c>
      <c r="J1188" s="136">
        <v>0</v>
      </c>
      <c r="K1188" s="136">
        <v>0</v>
      </c>
      <c r="L1188" s="136">
        <v>0</v>
      </c>
      <c r="M1188" s="136">
        <v>0</v>
      </c>
      <c r="N1188" s="136">
        <v>0</v>
      </c>
      <c r="O1188" s="136">
        <v>0</v>
      </c>
      <c r="P1188" s="136">
        <v>0</v>
      </c>
      <c r="Q1188" s="136">
        <v>0</v>
      </c>
    </row>
    <row r="1189" spans="1:17" x14ac:dyDescent="0.25">
      <c r="A1189" s="134" t="s">
        <v>4448</v>
      </c>
      <c r="B1189" s="134" t="s">
        <v>4454</v>
      </c>
      <c r="C1189" s="134" t="s">
        <v>1664</v>
      </c>
      <c r="D1189" s="136">
        <v>0</v>
      </c>
      <c r="E1189" s="136">
        <v>0</v>
      </c>
      <c r="F1189" s="136">
        <v>0</v>
      </c>
      <c r="G1189" s="136">
        <v>0</v>
      </c>
      <c r="H1189" s="136">
        <v>0</v>
      </c>
      <c r="I1189" s="136">
        <v>0</v>
      </c>
      <c r="J1189" s="136">
        <v>0</v>
      </c>
      <c r="K1189" s="136">
        <v>0</v>
      </c>
      <c r="L1189" s="136">
        <v>0</v>
      </c>
      <c r="M1189" s="136">
        <v>0</v>
      </c>
      <c r="N1189" s="136">
        <v>0</v>
      </c>
      <c r="O1189" s="136">
        <v>0</v>
      </c>
      <c r="P1189" s="136">
        <v>0</v>
      </c>
      <c r="Q1189" s="136">
        <v>0</v>
      </c>
    </row>
    <row r="1190" spans="1:17" x14ac:dyDescent="0.25">
      <c r="A1190" s="134" t="s">
        <v>4448</v>
      </c>
      <c r="B1190" s="134" t="s">
        <v>4455</v>
      </c>
      <c r="C1190" s="134" t="s">
        <v>1664</v>
      </c>
      <c r="D1190" s="136">
        <v>0</v>
      </c>
      <c r="E1190" s="136">
        <v>0</v>
      </c>
      <c r="F1190" s="136">
        <v>0</v>
      </c>
      <c r="G1190" s="136">
        <v>0</v>
      </c>
      <c r="H1190" s="136">
        <v>0</v>
      </c>
      <c r="I1190" s="136">
        <v>0</v>
      </c>
      <c r="J1190" s="136">
        <v>0</v>
      </c>
      <c r="K1190" s="136">
        <v>0</v>
      </c>
      <c r="L1190" s="136">
        <v>0</v>
      </c>
      <c r="M1190" s="136">
        <v>0</v>
      </c>
      <c r="N1190" s="136">
        <v>0</v>
      </c>
      <c r="O1190" s="136">
        <v>0</v>
      </c>
      <c r="P1190" s="136">
        <v>0</v>
      </c>
      <c r="Q1190" s="136">
        <v>0</v>
      </c>
    </row>
    <row r="1191" spans="1:17" x14ac:dyDescent="0.25">
      <c r="A1191" s="134" t="s">
        <v>4448</v>
      </c>
      <c r="B1191" s="134" t="s">
        <v>4456</v>
      </c>
      <c r="C1191" s="134" t="s">
        <v>1664</v>
      </c>
      <c r="D1191" s="136">
        <v>0</v>
      </c>
      <c r="E1191" s="136">
        <v>0</v>
      </c>
      <c r="F1191" s="136">
        <v>0</v>
      </c>
      <c r="G1191" s="136">
        <v>0</v>
      </c>
      <c r="H1191" s="136">
        <v>0</v>
      </c>
      <c r="I1191" s="136">
        <v>0</v>
      </c>
      <c r="J1191" s="136">
        <v>0</v>
      </c>
      <c r="K1191" s="136">
        <v>0</v>
      </c>
      <c r="L1191" s="136">
        <v>0</v>
      </c>
      <c r="M1191" s="136">
        <v>0</v>
      </c>
      <c r="N1191" s="136">
        <v>0</v>
      </c>
      <c r="O1191" s="136">
        <v>0</v>
      </c>
      <c r="P1191" s="136">
        <v>0</v>
      </c>
      <c r="Q1191" s="136">
        <v>0</v>
      </c>
    </row>
    <row r="1192" spans="1:17" x14ac:dyDescent="0.25">
      <c r="A1192" s="134" t="s">
        <v>4448</v>
      </c>
      <c r="B1192" s="134" t="s">
        <v>4457</v>
      </c>
      <c r="C1192" s="134" t="s">
        <v>1664</v>
      </c>
      <c r="D1192" s="136">
        <v>918878</v>
      </c>
      <c r="E1192" s="136">
        <v>922313</v>
      </c>
      <c r="F1192" s="136">
        <v>926816</v>
      </c>
      <c r="G1192" s="136">
        <v>930804</v>
      </c>
      <c r="H1192" s="136">
        <v>933367</v>
      </c>
      <c r="I1192" s="136">
        <v>938918</v>
      </c>
      <c r="J1192" s="136">
        <v>942290</v>
      </c>
      <c r="K1192" s="136">
        <v>949164</v>
      </c>
      <c r="L1192" s="136">
        <v>955528</v>
      </c>
      <c r="M1192" s="136">
        <v>960320</v>
      </c>
      <c r="N1192" s="136">
        <v>967767</v>
      </c>
      <c r="O1192" s="136">
        <v>974575</v>
      </c>
      <c r="P1192" s="136">
        <v>982990</v>
      </c>
      <c r="Q1192" s="136">
        <v>946066160</v>
      </c>
    </row>
    <row r="1193" spans="1:17" x14ac:dyDescent="0.25">
      <c r="A1193" s="134" t="s">
        <v>4448</v>
      </c>
      <c r="B1193" s="134" t="s">
        <v>4458</v>
      </c>
      <c r="C1193" s="134" t="s">
        <v>1664</v>
      </c>
      <c r="D1193" s="136">
        <v>0</v>
      </c>
      <c r="E1193" s="136">
        <v>0</v>
      </c>
      <c r="F1193" s="136">
        <v>0</v>
      </c>
      <c r="G1193" s="136">
        <v>0</v>
      </c>
      <c r="H1193" s="136">
        <v>0</v>
      </c>
      <c r="I1193" s="136">
        <v>0</v>
      </c>
      <c r="J1193" s="136">
        <v>0</v>
      </c>
      <c r="K1193" s="136">
        <v>0</v>
      </c>
      <c r="L1193" s="136">
        <v>0</v>
      </c>
      <c r="M1193" s="136">
        <v>0</v>
      </c>
      <c r="N1193" s="136">
        <v>0</v>
      </c>
      <c r="O1193" s="136">
        <v>0</v>
      </c>
      <c r="P1193" s="136">
        <v>0</v>
      </c>
      <c r="Q1193" s="136">
        <v>0</v>
      </c>
    </row>
    <row r="1194" spans="1:17" x14ac:dyDescent="0.25">
      <c r="A1194" s="134" t="s">
        <v>4459</v>
      </c>
      <c r="B1194" s="134" t="s">
        <v>4460</v>
      </c>
      <c r="C1194" s="134" t="s">
        <v>1664</v>
      </c>
      <c r="D1194" s="136">
        <v>481753</v>
      </c>
      <c r="E1194" s="136">
        <v>483491</v>
      </c>
      <c r="F1194" s="136">
        <v>485387</v>
      </c>
      <c r="G1194" s="136">
        <v>489155</v>
      </c>
      <c r="H1194" s="136">
        <v>489491</v>
      </c>
      <c r="I1194" s="136">
        <v>489738</v>
      </c>
      <c r="J1194" s="136">
        <v>491301</v>
      </c>
      <c r="K1194" s="136">
        <v>492760</v>
      </c>
      <c r="L1194" s="136">
        <v>493957</v>
      </c>
      <c r="M1194" s="136">
        <v>496349</v>
      </c>
      <c r="N1194" s="136">
        <v>496202</v>
      </c>
      <c r="O1194" s="136">
        <v>497669</v>
      </c>
      <c r="P1194" s="136">
        <v>499517</v>
      </c>
      <c r="Q1194" s="136">
        <v>491344638</v>
      </c>
    </row>
    <row r="1195" spans="1:17" x14ac:dyDescent="0.25">
      <c r="A1195" s="134" t="s">
        <v>4459</v>
      </c>
      <c r="B1195" s="134" t="s">
        <v>4461</v>
      </c>
      <c r="C1195" s="134" t="s">
        <v>1664</v>
      </c>
      <c r="D1195" s="136">
        <v>0</v>
      </c>
      <c r="E1195" s="136">
        <v>0</v>
      </c>
      <c r="F1195" s="136">
        <v>0</v>
      </c>
      <c r="G1195" s="136">
        <v>0</v>
      </c>
      <c r="H1195" s="136">
        <v>0</v>
      </c>
      <c r="I1195" s="136">
        <v>0</v>
      </c>
      <c r="J1195" s="136">
        <v>0</v>
      </c>
      <c r="K1195" s="136">
        <v>0</v>
      </c>
      <c r="L1195" s="136">
        <v>0</v>
      </c>
      <c r="M1195" s="136">
        <v>0</v>
      </c>
      <c r="N1195" s="136">
        <v>0</v>
      </c>
      <c r="O1195" s="136">
        <v>0</v>
      </c>
      <c r="P1195" s="136">
        <v>0</v>
      </c>
      <c r="Q1195" s="136">
        <v>0</v>
      </c>
    </row>
    <row r="1196" spans="1:17" x14ac:dyDescent="0.25">
      <c r="A1196" s="134" t="s">
        <v>4462</v>
      </c>
      <c r="B1196" s="134" t="s">
        <v>4463</v>
      </c>
      <c r="C1196" s="134" t="s">
        <v>1664</v>
      </c>
      <c r="D1196" s="136">
        <v>185266</v>
      </c>
      <c r="E1196" s="136">
        <v>185913</v>
      </c>
      <c r="F1196" s="136">
        <v>186124</v>
      </c>
      <c r="G1196" s="136">
        <v>186413</v>
      </c>
      <c r="H1196" s="136">
        <v>186634</v>
      </c>
      <c r="I1196" s="136">
        <v>186806</v>
      </c>
      <c r="J1196" s="136">
        <v>186935</v>
      </c>
      <c r="K1196" s="136">
        <v>187017</v>
      </c>
      <c r="L1196" s="136">
        <v>187276</v>
      </c>
      <c r="M1196" s="136">
        <v>187677</v>
      </c>
      <c r="N1196" s="136">
        <v>188219</v>
      </c>
      <c r="O1196" s="136">
        <v>188528</v>
      </c>
      <c r="P1196" s="136">
        <v>189026</v>
      </c>
      <c r="Q1196" s="136">
        <v>187057274</v>
      </c>
    </row>
    <row r="1197" spans="1:17" x14ac:dyDescent="0.25">
      <c r="A1197" s="134" t="s">
        <v>4462</v>
      </c>
      <c r="B1197" s="134" t="s">
        <v>4464</v>
      </c>
      <c r="C1197" s="134" t="s">
        <v>1664</v>
      </c>
      <c r="D1197" s="136">
        <v>0</v>
      </c>
      <c r="E1197" s="136">
        <v>0</v>
      </c>
      <c r="F1197" s="136">
        <v>0</v>
      </c>
      <c r="G1197" s="136">
        <v>0</v>
      </c>
      <c r="H1197" s="136">
        <v>0</v>
      </c>
      <c r="I1197" s="136">
        <v>0</v>
      </c>
      <c r="J1197" s="136">
        <v>0</v>
      </c>
      <c r="K1197" s="136">
        <v>0</v>
      </c>
      <c r="L1197" s="136">
        <v>0</v>
      </c>
      <c r="M1197" s="136">
        <v>0</v>
      </c>
      <c r="N1197" s="136">
        <v>0</v>
      </c>
      <c r="O1197" s="136">
        <v>0</v>
      </c>
      <c r="P1197" s="136">
        <v>0</v>
      </c>
      <c r="Q1197" s="136">
        <v>0</v>
      </c>
    </row>
    <row r="1198" spans="1:17" x14ac:dyDescent="0.25">
      <c r="A1198" s="134" t="s">
        <v>4465</v>
      </c>
      <c r="B1198" s="134" t="s">
        <v>4466</v>
      </c>
      <c r="C1198" s="134" t="s">
        <v>1664</v>
      </c>
      <c r="D1198" s="136">
        <v>0</v>
      </c>
      <c r="E1198" s="136">
        <v>0</v>
      </c>
      <c r="F1198" s="136">
        <v>0</v>
      </c>
      <c r="G1198" s="136">
        <v>0</v>
      </c>
      <c r="H1198" s="136">
        <v>0</v>
      </c>
      <c r="I1198" s="136">
        <v>0</v>
      </c>
      <c r="J1198" s="136">
        <v>0</v>
      </c>
      <c r="K1198" s="136">
        <v>0</v>
      </c>
      <c r="L1198" s="136">
        <v>0</v>
      </c>
      <c r="M1198" s="136">
        <v>0</v>
      </c>
      <c r="N1198" s="136">
        <v>0</v>
      </c>
      <c r="O1198" s="136">
        <v>0</v>
      </c>
      <c r="P1198" s="136">
        <v>0</v>
      </c>
      <c r="Q1198" s="136">
        <v>0</v>
      </c>
    </row>
    <row r="1199" spans="1:17" x14ac:dyDescent="0.25">
      <c r="A1199" s="134" t="s">
        <v>4465</v>
      </c>
      <c r="B1199" s="134" t="s">
        <v>4467</v>
      </c>
      <c r="C1199" s="134" t="s">
        <v>1664</v>
      </c>
      <c r="D1199" s="136">
        <v>153129</v>
      </c>
      <c r="E1199" s="136">
        <v>153269</v>
      </c>
      <c r="F1199" s="136">
        <v>153444</v>
      </c>
      <c r="G1199" s="136">
        <v>153667</v>
      </c>
      <c r="H1199" s="136">
        <v>154311</v>
      </c>
      <c r="I1199" s="136">
        <v>153814</v>
      </c>
      <c r="J1199" s="136">
        <v>153370</v>
      </c>
      <c r="K1199" s="136">
        <v>153321</v>
      </c>
      <c r="L1199" s="136">
        <v>152534</v>
      </c>
      <c r="M1199" s="136">
        <v>151790</v>
      </c>
      <c r="N1199" s="136">
        <v>150636</v>
      </c>
      <c r="O1199" s="136">
        <v>149578</v>
      </c>
      <c r="P1199" s="136">
        <v>148860</v>
      </c>
      <c r="Q1199" s="136">
        <v>152560709</v>
      </c>
    </row>
    <row r="1200" spans="1:17" x14ac:dyDescent="0.25">
      <c r="A1200" s="134" t="s">
        <v>4465</v>
      </c>
      <c r="B1200" s="134" t="s">
        <v>4468</v>
      </c>
      <c r="C1200" s="134" t="s">
        <v>1664</v>
      </c>
      <c r="D1200" s="136">
        <v>0</v>
      </c>
      <c r="E1200" s="136">
        <v>0</v>
      </c>
      <c r="F1200" s="136">
        <v>0</v>
      </c>
      <c r="G1200" s="136">
        <v>0</v>
      </c>
      <c r="H1200" s="136">
        <v>0</v>
      </c>
      <c r="I1200" s="136">
        <v>0</v>
      </c>
      <c r="J1200" s="136">
        <v>0</v>
      </c>
      <c r="K1200" s="136">
        <v>0</v>
      </c>
      <c r="L1200" s="136">
        <v>0</v>
      </c>
      <c r="M1200" s="136">
        <v>0</v>
      </c>
      <c r="N1200" s="136">
        <v>0</v>
      </c>
      <c r="O1200" s="136">
        <v>0</v>
      </c>
      <c r="P1200" s="136">
        <v>0</v>
      </c>
      <c r="Q1200" s="136">
        <v>0</v>
      </c>
    </row>
    <row r="1201" spans="1:17" x14ac:dyDescent="0.25">
      <c r="A1201" s="134" t="s">
        <v>4465</v>
      </c>
      <c r="B1201" s="134" t="s">
        <v>4469</v>
      </c>
      <c r="C1201" s="134" t="s">
        <v>1664</v>
      </c>
      <c r="D1201" s="136">
        <v>38</v>
      </c>
      <c r="E1201" s="136">
        <v>38</v>
      </c>
      <c r="F1201" s="136">
        <v>38</v>
      </c>
      <c r="G1201" s="136">
        <v>15653</v>
      </c>
      <c r="H1201" s="136">
        <v>15653</v>
      </c>
      <c r="I1201" s="136">
        <v>15653</v>
      </c>
      <c r="J1201" s="136">
        <v>15651</v>
      </c>
      <c r="K1201" s="136">
        <v>19542</v>
      </c>
      <c r="L1201" s="136">
        <v>20138</v>
      </c>
      <c r="M1201" s="136">
        <v>23398</v>
      </c>
      <c r="N1201" s="136">
        <v>31071</v>
      </c>
      <c r="O1201" s="136">
        <v>31199</v>
      </c>
      <c r="P1201" s="136">
        <v>32500</v>
      </c>
      <c r="Q1201" s="136">
        <v>17025150</v>
      </c>
    </row>
    <row r="1202" spans="1:17" x14ac:dyDescent="0.25">
      <c r="A1202" s="134" t="s">
        <v>4465</v>
      </c>
      <c r="B1202" s="134" t="s">
        <v>4470</v>
      </c>
      <c r="C1202" s="134" t="s">
        <v>1664</v>
      </c>
      <c r="D1202" s="136">
        <v>0</v>
      </c>
      <c r="E1202" s="136">
        <v>0</v>
      </c>
      <c r="F1202" s="136">
        <v>0</v>
      </c>
      <c r="G1202" s="136">
        <v>0</v>
      </c>
      <c r="H1202" s="136">
        <v>0</v>
      </c>
      <c r="I1202" s="136">
        <v>0</v>
      </c>
      <c r="J1202" s="136">
        <v>0</v>
      </c>
      <c r="K1202" s="136">
        <v>0</v>
      </c>
      <c r="L1202" s="136">
        <v>0</v>
      </c>
      <c r="M1202" s="136">
        <v>0</v>
      </c>
      <c r="N1202" s="136">
        <v>0</v>
      </c>
      <c r="O1202" s="136">
        <v>0</v>
      </c>
      <c r="P1202" s="136">
        <v>0</v>
      </c>
      <c r="Q1202" s="136">
        <v>0</v>
      </c>
    </row>
    <row r="1203" spans="1:17" x14ac:dyDescent="0.25">
      <c r="A1203" s="134" t="s">
        <v>4471</v>
      </c>
      <c r="B1203" s="134" t="s">
        <v>4472</v>
      </c>
      <c r="C1203" s="134" t="s">
        <v>1664</v>
      </c>
      <c r="D1203" s="136">
        <v>0</v>
      </c>
      <c r="E1203" s="136">
        <v>0</v>
      </c>
      <c r="F1203" s="136">
        <v>0</v>
      </c>
      <c r="G1203" s="136">
        <v>0</v>
      </c>
      <c r="H1203" s="136">
        <v>0</v>
      </c>
      <c r="I1203" s="136">
        <v>0</v>
      </c>
      <c r="J1203" s="136">
        <v>0</v>
      </c>
      <c r="K1203" s="136">
        <v>0</v>
      </c>
      <c r="L1203" s="136">
        <v>0</v>
      </c>
      <c r="M1203" s="136">
        <v>0</v>
      </c>
      <c r="N1203" s="136">
        <v>0</v>
      </c>
      <c r="O1203" s="136">
        <v>0</v>
      </c>
      <c r="P1203" s="136">
        <v>0</v>
      </c>
      <c r="Q1203" s="136">
        <v>0</v>
      </c>
    </row>
    <row r="1204" spans="1:17" x14ac:dyDescent="0.25">
      <c r="A1204" s="134" t="s">
        <v>4473</v>
      </c>
      <c r="B1204" s="134" t="s">
        <v>4474</v>
      </c>
      <c r="C1204" s="134" t="s">
        <v>1664</v>
      </c>
      <c r="D1204" s="136">
        <v>0</v>
      </c>
      <c r="E1204" s="136">
        <v>0</v>
      </c>
      <c r="F1204" s="136">
        <v>0</v>
      </c>
      <c r="G1204" s="136">
        <v>0</v>
      </c>
      <c r="H1204" s="136">
        <v>0</v>
      </c>
      <c r="I1204" s="136">
        <v>0</v>
      </c>
      <c r="J1204" s="136">
        <v>0</v>
      </c>
      <c r="K1204" s="136">
        <v>0</v>
      </c>
      <c r="L1204" s="136">
        <v>0</v>
      </c>
      <c r="M1204" s="136">
        <v>0</v>
      </c>
      <c r="N1204" s="136">
        <v>0</v>
      </c>
      <c r="O1204" s="136">
        <v>0</v>
      </c>
      <c r="P1204" s="136">
        <v>0</v>
      </c>
      <c r="Q1204" s="136">
        <v>0</v>
      </c>
    </row>
    <row r="1205" spans="1:17" x14ac:dyDescent="0.25">
      <c r="A1205" s="134" t="s">
        <v>4473</v>
      </c>
      <c r="B1205" s="134" t="s">
        <v>4475</v>
      </c>
      <c r="C1205" s="134" t="s">
        <v>1664</v>
      </c>
      <c r="D1205" s="136">
        <v>0</v>
      </c>
      <c r="E1205" s="136">
        <v>0</v>
      </c>
      <c r="F1205" s="136">
        <v>0</v>
      </c>
      <c r="G1205" s="136">
        <v>0</v>
      </c>
      <c r="H1205" s="136">
        <v>0</v>
      </c>
      <c r="I1205" s="136">
        <v>0</v>
      </c>
      <c r="J1205" s="136">
        <v>0</v>
      </c>
      <c r="K1205" s="136">
        <v>0</v>
      </c>
      <c r="L1205" s="136">
        <v>0</v>
      </c>
      <c r="M1205" s="136">
        <v>0</v>
      </c>
      <c r="N1205" s="136">
        <v>0</v>
      </c>
      <c r="O1205" s="136">
        <v>0</v>
      </c>
      <c r="P1205" s="136">
        <v>0</v>
      </c>
      <c r="Q1205" s="136">
        <v>0</v>
      </c>
    </row>
    <row r="1206" spans="1:17" x14ac:dyDescent="0.25">
      <c r="A1206" s="134" t="s">
        <v>4473</v>
      </c>
      <c r="B1206" s="134" t="s">
        <v>4476</v>
      </c>
      <c r="C1206" s="134" t="s">
        <v>1664</v>
      </c>
      <c r="D1206" s="136">
        <v>0</v>
      </c>
      <c r="E1206" s="136">
        <v>0</v>
      </c>
      <c r="F1206" s="136">
        <v>0</v>
      </c>
      <c r="G1206" s="136">
        <v>0</v>
      </c>
      <c r="H1206" s="136">
        <v>0</v>
      </c>
      <c r="I1206" s="136">
        <v>0</v>
      </c>
      <c r="J1206" s="136">
        <v>0</v>
      </c>
      <c r="K1206" s="136">
        <v>0</v>
      </c>
      <c r="L1206" s="136">
        <v>0</v>
      </c>
      <c r="M1206" s="136">
        <v>0</v>
      </c>
      <c r="N1206" s="136">
        <v>0</v>
      </c>
      <c r="O1206" s="136">
        <v>0</v>
      </c>
      <c r="P1206" s="136">
        <v>0</v>
      </c>
      <c r="Q1206" s="136">
        <v>0</v>
      </c>
    </row>
    <row r="1207" spans="1:17" x14ac:dyDescent="0.25">
      <c r="A1207" s="134" t="s">
        <v>4477</v>
      </c>
      <c r="B1207" s="134" t="s">
        <v>4478</v>
      </c>
      <c r="C1207" s="134" t="s">
        <v>1664</v>
      </c>
      <c r="D1207" s="136">
        <v>55229</v>
      </c>
      <c r="E1207" s="136">
        <v>55547</v>
      </c>
      <c r="F1207" s="136">
        <v>55575</v>
      </c>
      <c r="G1207" s="136">
        <v>55422</v>
      </c>
      <c r="H1207" s="136">
        <v>55383</v>
      </c>
      <c r="I1207" s="136">
        <v>55221</v>
      </c>
      <c r="J1207" s="136">
        <v>55285</v>
      </c>
      <c r="K1207" s="136">
        <v>55271</v>
      </c>
      <c r="L1207" s="136">
        <v>55218</v>
      </c>
      <c r="M1207" s="136">
        <v>55177</v>
      </c>
      <c r="N1207" s="136">
        <v>55150</v>
      </c>
      <c r="O1207" s="136">
        <v>55182</v>
      </c>
      <c r="P1207" s="136">
        <v>57241</v>
      </c>
      <c r="Q1207" s="136">
        <v>55388796</v>
      </c>
    </row>
    <row r="1208" spans="1:17" x14ac:dyDescent="0.25">
      <c r="A1208" s="134" t="s">
        <v>4477</v>
      </c>
      <c r="B1208" s="134" t="s">
        <v>4479</v>
      </c>
      <c r="C1208" s="134" t="s">
        <v>1664</v>
      </c>
      <c r="D1208" s="136">
        <v>0</v>
      </c>
      <c r="E1208" s="136">
        <v>0</v>
      </c>
      <c r="F1208" s="136">
        <v>0</v>
      </c>
      <c r="G1208" s="136">
        <v>0</v>
      </c>
      <c r="H1208" s="136">
        <v>0</v>
      </c>
      <c r="I1208" s="136">
        <v>0</v>
      </c>
      <c r="J1208" s="136">
        <v>0</v>
      </c>
      <c r="K1208" s="136">
        <v>0</v>
      </c>
      <c r="L1208" s="136">
        <v>0</v>
      </c>
      <c r="M1208" s="136">
        <v>0</v>
      </c>
      <c r="N1208" s="136">
        <v>0</v>
      </c>
      <c r="O1208" s="136">
        <v>0</v>
      </c>
      <c r="P1208" s="136">
        <v>0</v>
      </c>
      <c r="Q1208" s="136">
        <v>0</v>
      </c>
    </row>
    <row r="1209" spans="1:17" x14ac:dyDescent="0.25">
      <c r="A1209" s="134" t="s">
        <v>4480</v>
      </c>
      <c r="B1209" s="134" t="s">
        <v>4481</v>
      </c>
      <c r="C1209" s="134" t="s">
        <v>1664</v>
      </c>
      <c r="D1209" s="136">
        <v>3412</v>
      </c>
      <c r="E1209" s="136">
        <v>3412</v>
      </c>
      <c r="F1209" s="136">
        <v>3412</v>
      </c>
      <c r="G1209" s="136">
        <v>3412</v>
      </c>
      <c r="H1209" s="136">
        <v>3412</v>
      </c>
      <c r="I1209" s="136">
        <v>3412</v>
      </c>
      <c r="J1209" s="136">
        <v>3412</v>
      </c>
      <c r="K1209" s="136">
        <v>3412</v>
      </c>
      <c r="L1209" s="136">
        <v>3412</v>
      </c>
      <c r="M1209" s="136">
        <v>3412</v>
      </c>
      <c r="N1209" s="136">
        <v>3412</v>
      </c>
      <c r="O1209" s="136">
        <v>3412</v>
      </c>
      <c r="P1209" s="136">
        <v>2343</v>
      </c>
      <c r="Q1209" s="136">
        <v>3367727</v>
      </c>
    </row>
    <row r="1210" spans="1:17" x14ac:dyDescent="0.25">
      <c r="A1210" s="134" t="s">
        <v>4858</v>
      </c>
      <c r="B1210" s="134" t="s">
        <v>3176</v>
      </c>
      <c r="C1210" s="134" t="s">
        <v>1664</v>
      </c>
      <c r="D1210" s="136">
        <v>0</v>
      </c>
      <c r="E1210" s="136">
        <v>0</v>
      </c>
      <c r="F1210" s="136">
        <v>0</v>
      </c>
      <c r="G1210" s="136">
        <v>0</v>
      </c>
      <c r="H1210" s="136">
        <v>0</v>
      </c>
      <c r="I1210" s="136">
        <v>0</v>
      </c>
      <c r="J1210" s="136">
        <v>0</v>
      </c>
      <c r="K1210" s="136">
        <v>0</v>
      </c>
      <c r="L1210" s="136">
        <v>0</v>
      </c>
      <c r="M1210" s="136">
        <v>0</v>
      </c>
      <c r="N1210" s="136">
        <v>0</v>
      </c>
      <c r="O1210" s="136">
        <v>0</v>
      </c>
      <c r="P1210" s="136">
        <v>0</v>
      </c>
      <c r="Q1210" s="136">
        <v>0</v>
      </c>
    </row>
    <row r="1211" spans="1:17" x14ac:dyDescent="0.25">
      <c r="A1211" s="134" t="s">
        <v>4482</v>
      </c>
      <c r="B1211" s="134" t="s">
        <v>4483</v>
      </c>
      <c r="C1211" s="134" t="s">
        <v>1668</v>
      </c>
      <c r="D1211" s="136">
        <v>404</v>
      </c>
      <c r="E1211" s="136">
        <v>404</v>
      </c>
      <c r="F1211" s="136">
        <v>404</v>
      </c>
      <c r="G1211" s="136">
        <v>404</v>
      </c>
      <c r="H1211" s="136">
        <v>404</v>
      </c>
      <c r="I1211" s="136">
        <v>404</v>
      </c>
      <c r="J1211" s="136">
        <v>404</v>
      </c>
      <c r="K1211" s="136">
        <v>404</v>
      </c>
      <c r="L1211" s="136">
        <v>404</v>
      </c>
      <c r="M1211" s="136">
        <v>404</v>
      </c>
      <c r="N1211" s="136">
        <v>404</v>
      </c>
      <c r="O1211" s="136">
        <v>404</v>
      </c>
      <c r="P1211" s="136">
        <v>404</v>
      </c>
      <c r="Q1211" s="136">
        <v>404023</v>
      </c>
    </row>
    <row r="1212" spans="1:17" x14ac:dyDescent="0.25">
      <c r="A1212" s="134" t="s">
        <v>4482</v>
      </c>
      <c r="B1212" s="134" t="s">
        <v>4484</v>
      </c>
      <c r="C1212" s="134" t="s">
        <v>1668</v>
      </c>
      <c r="D1212" s="136">
        <v>5117</v>
      </c>
      <c r="E1212" s="136">
        <v>5117</v>
      </c>
      <c r="F1212" s="136">
        <v>5117</v>
      </c>
      <c r="G1212" s="136">
        <v>5117</v>
      </c>
      <c r="H1212" s="136">
        <v>5117</v>
      </c>
      <c r="I1212" s="136">
        <v>5117</v>
      </c>
      <c r="J1212" s="136">
        <v>5117</v>
      </c>
      <c r="K1212" s="136">
        <v>5117</v>
      </c>
      <c r="L1212" s="136">
        <v>5117</v>
      </c>
      <c r="M1212" s="136">
        <v>5117</v>
      </c>
      <c r="N1212" s="136">
        <v>5117</v>
      </c>
      <c r="O1212" s="136">
        <v>5117</v>
      </c>
      <c r="P1212" s="136">
        <v>5117</v>
      </c>
      <c r="Q1212" s="136">
        <v>5116919</v>
      </c>
    </row>
    <row r="1213" spans="1:17" x14ac:dyDescent="0.25">
      <c r="A1213" s="134" t="s">
        <v>4485</v>
      </c>
      <c r="B1213" s="134" t="s">
        <v>4486</v>
      </c>
      <c r="C1213" s="134" t="s">
        <v>1668</v>
      </c>
      <c r="D1213" s="136">
        <v>0</v>
      </c>
      <c r="E1213" s="136">
        <v>0</v>
      </c>
      <c r="F1213" s="136">
        <v>0</v>
      </c>
      <c r="G1213" s="136">
        <v>0</v>
      </c>
      <c r="H1213" s="136">
        <v>0</v>
      </c>
      <c r="I1213" s="136">
        <v>0</v>
      </c>
      <c r="J1213" s="136">
        <v>0</v>
      </c>
      <c r="K1213" s="136">
        <v>0</v>
      </c>
      <c r="L1213" s="136">
        <v>0</v>
      </c>
      <c r="M1213" s="136">
        <v>0</v>
      </c>
      <c r="N1213" s="136">
        <v>0</v>
      </c>
      <c r="O1213" s="136">
        <v>0</v>
      </c>
      <c r="P1213" s="136">
        <v>0</v>
      </c>
      <c r="Q1213" s="136">
        <v>0</v>
      </c>
    </row>
    <row r="1214" spans="1:17" x14ac:dyDescent="0.25">
      <c r="A1214" s="134" t="s">
        <v>4485</v>
      </c>
      <c r="B1214" s="134" t="s">
        <v>4487</v>
      </c>
      <c r="C1214" s="134" t="s">
        <v>1668</v>
      </c>
      <c r="D1214" s="136">
        <v>0</v>
      </c>
      <c r="E1214" s="136">
        <v>0</v>
      </c>
      <c r="F1214" s="136">
        <v>0</v>
      </c>
      <c r="G1214" s="136">
        <v>0</v>
      </c>
      <c r="H1214" s="136">
        <v>0</v>
      </c>
      <c r="I1214" s="136">
        <v>0</v>
      </c>
      <c r="J1214" s="136">
        <v>0</v>
      </c>
      <c r="K1214" s="136">
        <v>0</v>
      </c>
      <c r="L1214" s="136">
        <v>0</v>
      </c>
      <c r="M1214" s="136">
        <v>0</v>
      </c>
      <c r="N1214" s="136">
        <v>0</v>
      </c>
      <c r="O1214" s="136">
        <v>0</v>
      </c>
      <c r="P1214" s="136">
        <v>0</v>
      </c>
      <c r="Q1214" s="136">
        <v>0</v>
      </c>
    </row>
    <row r="1215" spans="1:17" x14ac:dyDescent="0.25">
      <c r="A1215" s="134" t="s">
        <v>4485</v>
      </c>
      <c r="B1215" s="134" t="s">
        <v>4488</v>
      </c>
      <c r="C1215" s="134" t="s">
        <v>1668</v>
      </c>
      <c r="D1215" s="136">
        <v>0</v>
      </c>
      <c r="E1215" s="136">
        <v>0</v>
      </c>
      <c r="F1215" s="136">
        <v>0</v>
      </c>
      <c r="G1215" s="136">
        <v>0</v>
      </c>
      <c r="H1215" s="136">
        <v>0</v>
      </c>
      <c r="I1215" s="136">
        <v>0</v>
      </c>
      <c r="J1215" s="136">
        <v>0</v>
      </c>
      <c r="K1215" s="136">
        <v>0</v>
      </c>
      <c r="L1215" s="136">
        <v>0</v>
      </c>
      <c r="M1215" s="136">
        <v>0</v>
      </c>
      <c r="N1215" s="136">
        <v>0</v>
      </c>
      <c r="O1215" s="136">
        <v>0</v>
      </c>
      <c r="P1215" s="136">
        <v>0</v>
      </c>
      <c r="Q1215" s="136">
        <v>0</v>
      </c>
    </row>
    <row r="1216" spans="1:17" x14ac:dyDescent="0.25">
      <c r="A1216" s="134" t="s">
        <v>4485</v>
      </c>
      <c r="B1216" s="134" t="s">
        <v>4489</v>
      </c>
      <c r="C1216" s="134" t="s">
        <v>1668</v>
      </c>
      <c r="D1216" s="136">
        <v>0</v>
      </c>
      <c r="E1216" s="136">
        <v>0</v>
      </c>
      <c r="F1216" s="136">
        <v>0</v>
      </c>
      <c r="G1216" s="136">
        <v>0</v>
      </c>
      <c r="H1216" s="136">
        <v>0</v>
      </c>
      <c r="I1216" s="136">
        <v>0</v>
      </c>
      <c r="J1216" s="136">
        <v>0</v>
      </c>
      <c r="K1216" s="136">
        <v>0</v>
      </c>
      <c r="L1216" s="136">
        <v>0</v>
      </c>
      <c r="M1216" s="136">
        <v>0</v>
      </c>
      <c r="N1216" s="136">
        <v>0</v>
      </c>
      <c r="O1216" s="136">
        <v>0</v>
      </c>
      <c r="P1216" s="136">
        <v>0</v>
      </c>
      <c r="Q1216" s="136">
        <v>0</v>
      </c>
    </row>
    <row r="1217" spans="1:17" x14ac:dyDescent="0.25">
      <c r="A1217" s="134" t="s">
        <v>4485</v>
      </c>
      <c r="B1217" s="134" t="s">
        <v>4490</v>
      </c>
      <c r="C1217" s="134" t="s">
        <v>1668</v>
      </c>
      <c r="D1217" s="136">
        <v>0</v>
      </c>
      <c r="E1217" s="136">
        <v>0</v>
      </c>
      <c r="F1217" s="136">
        <v>0</v>
      </c>
      <c r="G1217" s="136">
        <v>0</v>
      </c>
      <c r="H1217" s="136">
        <v>0</v>
      </c>
      <c r="I1217" s="136">
        <v>0</v>
      </c>
      <c r="J1217" s="136">
        <v>0</v>
      </c>
      <c r="K1217" s="136">
        <v>0</v>
      </c>
      <c r="L1217" s="136">
        <v>0</v>
      </c>
      <c r="M1217" s="136">
        <v>0</v>
      </c>
      <c r="N1217" s="136">
        <v>0</v>
      </c>
      <c r="O1217" s="136">
        <v>0</v>
      </c>
      <c r="P1217" s="136">
        <v>0</v>
      </c>
      <c r="Q1217" s="136">
        <v>0</v>
      </c>
    </row>
    <row r="1218" spans="1:17" x14ac:dyDescent="0.25">
      <c r="A1218" s="134" t="s">
        <v>4485</v>
      </c>
      <c r="B1218" s="134" t="s">
        <v>4491</v>
      </c>
      <c r="C1218" s="134" t="s">
        <v>1668</v>
      </c>
      <c r="D1218" s="136">
        <v>0</v>
      </c>
      <c r="E1218" s="136">
        <v>0</v>
      </c>
      <c r="F1218" s="136">
        <v>0</v>
      </c>
      <c r="G1218" s="136">
        <v>0</v>
      </c>
      <c r="H1218" s="136">
        <v>0</v>
      </c>
      <c r="I1218" s="136">
        <v>0</v>
      </c>
      <c r="J1218" s="136">
        <v>0</v>
      </c>
      <c r="K1218" s="136">
        <v>0</v>
      </c>
      <c r="L1218" s="136">
        <v>0</v>
      </c>
      <c r="M1218" s="136">
        <v>0</v>
      </c>
      <c r="N1218" s="136">
        <v>0</v>
      </c>
      <c r="O1218" s="136">
        <v>0</v>
      </c>
      <c r="P1218" s="136">
        <v>0</v>
      </c>
      <c r="Q1218" s="136">
        <v>0</v>
      </c>
    </row>
    <row r="1219" spans="1:17" x14ac:dyDescent="0.25">
      <c r="A1219" s="134" t="s">
        <v>4485</v>
      </c>
      <c r="B1219" s="134" t="s">
        <v>4492</v>
      </c>
      <c r="C1219" s="134" t="s">
        <v>1668</v>
      </c>
      <c r="D1219" s="136">
        <v>0</v>
      </c>
      <c r="E1219" s="136">
        <v>0</v>
      </c>
      <c r="F1219" s="136">
        <v>0</v>
      </c>
      <c r="G1219" s="136">
        <v>0</v>
      </c>
      <c r="H1219" s="136">
        <v>0</v>
      </c>
      <c r="I1219" s="136">
        <v>0</v>
      </c>
      <c r="J1219" s="136">
        <v>0</v>
      </c>
      <c r="K1219" s="136">
        <v>0</v>
      </c>
      <c r="L1219" s="136">
        <v>0</v>
      </c>
      <c r="M1219" s="136">
        <v>0</v>
      </c>
      <c r="N1219" s="136">
        <v>0</v>
      </c>
      <c r="O1219" s="136">
        <v>0</v>
      </c>
      <c r="P1219" s="136">
        <v>0</v>
      </c>
      <c r="Q1219" s="136">
        <v>0</v>
      </c>
    </row>
    <row r="1220" spans="1:17" x14ac:dyDescent="0.25">
      <c r="A1220" s="134" t="s">
        <v>4485</v>
      </c>
      <c r="B1220" s="134" t="s">
        <v>4493</v>
      </c>
      <c r="C1220" s="134" t="s">
        <v>1668</v>
      </c>
      <c r="D1220" s="136">
        <v>0</v>
      </c>
      <c r="E1220" s="136">
        <v>0</v>
      </c>
      <c r="F1220" s="136">
        <v>0</v>
      </c>
      <c r="G1220" s="136">
        <v>0</v>
      </c>
      <c r="H1220" s="136">
        <v>0</v>
      </c>
      <c r="I1220" s="136">
        <v>0</v>
      </c>
      <c r="J1220" s="136">
        <v>0</v>
      </c>
      <c r="K1220" s="136">
        <v>0</v>
      </c>
      <c r="L1220" s="136">
        <v>0</v>
      </c>
      <c r="M1220" s="136">
        <v>0</v>
      </c>
      <c r="N1220" s="136">
        <v>0</v>
      </c>
      <c r="O1220" s="136">
        <v>0</v>
      </c>
      <c r="P1220" s="136">
        <v>0</v>
      </c>
      <c r="Q1220" s="136">
        <v>0</v>
      </c>
    </row>
    <row r="1221" spans="1:17" x14ac:dyDescent="0.25">
      <c r="A1221" s="134" t="s">
        <v>4485</v>
      </c>
      <c r="B1221" s="134" t="s">
        <v>4494</v>
      </c>
      <c r="C1221" s="134" t="s">
        <v>1668</v>
      </c>
      <c r="D1221" s="136">
        <v>0</v>
      </c>
      <c r="E1221" s="136">
        <v>0</v>
      </c>
      <c r="F1221" s="136">
        <v>0</v>
      </c>
      <c r="G1221" s="136">
        <v>0</v>
      </c>
      <c r="H1221" s="136">
        <v>0</v>
      </c>
      <c r="I1221" s="136">
        <v>0</v>
      </c>
      <c r="J1221" s="136">
        <v>0</v>
      </c>
      <c r="K1221" s="136">
        <v>0</v>
      </c>
      <c r="L1221" s="136">
        <v>0</v>
      </c>
      <c r="M1221" s="136">
        <v>0</v>
      </c>
      <c r="N1221" s="136">
        <v>0</v>
      </c>
      <c r="O1221" s="136">
        <v>0</v>
      </c>
      <c r="P1221" s="136">
        <v>0</v>
      </c>
      <c r="Q1221" s="136">
        <v>0</v>
      </c>
    </row>
    <row r="1222" spans="1:17" x14ac:dyDescent="0.25">
      <c r="A1222" s="134" t="s">
        <v>4485</v>
      </c>
      <c r="B1222" s="134" t="s">
        <v>4495</v>
      </c>
      <c r="C1222" s="134" t="s">
        <v>1668</v>
      </c>
      <c r="D1222" s="136">
        <v>0</v>
      </c>
      <c r="E1222" s="136">
        <v>0</v>
      </c>
      <c r="F1222" s="136">
        <v>0</v>
      </c>
      <c r="G1222" s="136">
        <v>0</v>
      </c>
      <c r="H1222" s="136">
        <v>0</v>
      </c>
      <c r="I1222" s="136">
        <v>0</v>
      </c>
      <c r="J1222" s="136">
        <v>0</v>
      </c>
      <c r="K1222" s="136">
        <v>0</v>
      </c>
      <c r="L1222" s="136">
        <v>0</v>
      </c>
      <c r="M1222" s="136">
        <v>0</v>
      </c>
      <c r="N1222" s="136">
        <v>0</v>
      </c>
      <c r="O1222" s="136">
        <v>0</v>
      </c>
      <c r="P1222" s="136">
        <v>0</v>
      </c>
      <c r="Q1222" s="136">
        <v>0</v>
      </c>
    </row>
    <row r="1223" spans="1:17" x14ac:dyDescent="0.25">
      <c r="A1223" s="134" t="s">
        <v>4485</v>
      </c>
      <c r="B1223" s="134" t="s">
        <v>4496</v>
      </c>
      <c r="C1223" s="134" t="s">
        <v>1668</v>
      </c>
      <c r="D1223" s="136">
        <v>0</v>
      </c>
      <c r="E1223" s="136">
        <v>0</v>
      </c>
      <c r="F1223" s="136">
        <v>0</v>
      </c>
      <c r="G1223" s="136">
        <v>0</v>
      </c>
      <c r="H1223" s="136">
        <v>0</v>
      </c>
      <c r="I1223" s="136">
        <v>0</v>
      </c>
      <c r="J1223" s="136">
        <v>0</v>
      </c>
      <c r="K1223" s="136">
        <v>0</v>
      </c>
      <c r="L1223" s="136">
        <v>0</v>
      </c>
      <c r="M1223" s="136">
        <v>0</v>
      </c>
      <c r="N1223" s="136">
        <v>0</v>
      </c>
      <c r="O1223" s="136">
        <v>0</v>
      </c>
      <c r="P1223" s="136">
        <v>0</v>
      </c>
      <c r="Q1223" s="136">
        <v>0</v>
      </c>
    </row>
    <row r="1224" spans="1:17" x14ac:dyDescent="0.25">
      <c r="A1224" s="134" t="s">
        <v>4485</v>
      </c>
      <c r="B1224" s="134" t="s">
        <v>4497</v>
      </c>
      <c r="C1224" s="134" t="s">
        <v>1668</v>
      </c>
      <c r="D1224" s="136">
        <v>0</v>
      </c>
      <c r="E1224" s="136">
        <v>0</v>
      </c>
      <c r="F1224" s="136">
        <v>0</v>
      </c>
      <c r="G1224" s="136">
        <v>0</v>
      </c>
      <c r="H1224" s="136">
        <v>0</v>
      </c>
      <c r="I1224" s="136">
        <v>0</v>
      </c>
      <c r="J1224" s="136">
        <v>0</v>
      </c>
      <c r="K1224" s="136">
        <v>0</v>
      </c>
      <c r="L1224" s="136">
        <v>0</v>
      </c>
      <c r="M1224" s="136">
        <v>0</v>
      </c>
      <c r="N1224" s="136">
        <v>0</v>
      </c>
      <c r="O1224" s="136">
        <v>0</v>
      </c>
      <c r="P1224" s="136">
        <v>0</v>
      </c>
      <c r="Q1224" s="136">
        <v>0</v>
      </c>
    </row>
    <row r="1225" spans="1:17" x14ac:dyDescent="0.25">
      <c r="A1225" s="134" t="s">
        <v>4485</v>
      </c>
      <c r="B1225" s="134" t="s">
        <v>4498</v>
      </c>
      <c r="C1225" s="134" t="s">
        <v>1668</v>
      </c>
      <c r="D1225" s="136">
        <v>0</v>
      </c>
      <c r="E1225" s="136">
        <v>0</v>
      </c>
      <c r="F1225" s="136">
        <v>0</v>
      </c>
      <c r="G1225" s="136">
        <v>0</v>
      </c>
      <c r="H1225" s="136">
        <v>0</v>
      </c>
      <c r="I1225" s="136">
        <v>0</v>
      </c>
      <c r="J1225" s="136">
        <v>0</v>
      </c>
      <c r="K1225" s="136">
        <v>0</v>
      </c>
      <c r="L1225" s="136">
        <v>0</v>
      </c>
      <c r="M1225" s="136">
        <v>0</v>
      </c>
      <c r="N1225" s="136">
        <v>0</v>
      </c>
      <c r="O1225" s="136">
        <v>0</v>
      </c>
      <c r="P1225" s="136">
        <v>0</v>
      </c>
      <c r="Q1225" s="136">
        <v>0</v>
      </c>
    </row>
    <row r="1226" spans="1:17" x14ac:dyDescent="0.25">
      <c r="A1226" s="134" t="s">
        <v>4485</v>
      </c>
      <c r="B1226" s="134" t="s">
        <v>4499</v>
      </c>
      <c r="C1226" s="134" t="s">
        <v>1668</v>
      </c>
      <c r="D1226" s="136">
        <v>0</v>
      </c>
      <c r="E1226" s="136">
        <v>0</v>
      </c>
      <c r="F1226" s="136">
        <v>0</v>
      </c>
      <c r="G1226" s="136">
        <v>0</v>
      </c>
      <c r="H1226" s="136">
        <v>0</v>
      </c>
      <c r="I1226" s="136">
        <v>0</v>
      </c>
      <c r="J1226" s="136">
        <v>0</v>
      </c>
      <c r="K1226" s="136">
        <v>0</v>
      </c>
      <c r="L1226" s="136">
        <v>0</v>
      </c>
      <c r="M1226" s="136">
        <v>0</v>
      </c>
      <c r="N1226" s="136">
        <v>0</v>
      </c>
      <c r="O1226" s="136">
        <v>0</v>
      </c>
      <c r="P1226" s="136">
        <v>0</v>
      </c>
      <c r="Q1226" s="136">
        <v>0</v>
      </c>
    </row>
    <row r="1227" spans="1:17" x14ac:dyDescent="0.25">
      <c r="A1227" s="134" t="s">
        <v>4485</v>
      </c>
      <c r="B1227" s="134" t="s">
        <v>4500</v>
      </c>
      <c r="C1227" s="134" t="s">
        <v>1668</v>
      </c>
      <c r="D1227" s="136">
        <v>20918</v>
      </c>
      <c r="E1227" s="136">
        <v>20918</v>
      </c>
      <c r="F1227" s="136">
        <v>20918</v>
      </c>
      <c r="G1227" s="136">
        <v>20918</v>
      </c>
      <c r="H1227" s="136">
        <v>20918</v>
      </c>
      <c r="I1227" s="136">
        <v>20918</v>
      </c>
      <c r="J1227" s="136">
        <v>20918</v>
      </c>
      <c r="K1227" s="136">
        <v>20918</v>
      </c>
      <c r="L1227" s="136">
        <v>20918</v>
      </c>
      <c r="M1227" s="136">
        <v>20918</v>
      </c>
      <c r="N1227" s="136">
        <v>20918</v>
      </c>
      <c r="O1227" s="136">
        <v>20918</v>
      </c>
      <c r="P1227" s="136">
        <v>20918</v>
      </c>
      <c r="Q1227" s="136">
        <v>20917598</v>
      </c>
    </row>
    <row r="1228" spans="1:17" x14ac:dyDescent="0.25">
      <c r="A1228" s="134" t="s">
        <v>4485</v>
      </c>
      <c r="B1228" s="134" t="s">
        <v>4501</v>
      </c>
      <c r="C1228" s="134" t="s">
        <v>1668</v>
      </c>
      <c r="D1228" s="136">
        <v>539</v>
      </c>
      <c r="E1228" s="136">
        <v>539</v>
      </c>
      <c r="F1228" s="136">
        <v>539</v>
      </c>
      <c r="G1228" s="136">
        <v>539</v>
      </c>
      <c r="H1228" s="136">
        <v>539</v>
      </c>
      <c r="I1228" s="136">
        <v>539</v>
      </c>
      <c r="J1228" s="136">
        <v>539</v>
      </c>
      <c r="K1228" s="136">
        <v>539</v>
      </c>
      <c r="L1228" s="136">
        <v>539</v>
      </c>
      <c r="M1228" s="136">
        <v>539</v>
      </c>
      <c r="N1228" s="136">
        <v>539</v>
      </c>
      <c r="O1228" s="136">
        <v>539</v>
      </c>
      <c r="P1228" s="136">
        <v>539</v>
      </c>
      <c r="Q1228" s="136">
        <v>539295</v>
      </c>
    </row>
    <row r="1229" spans="1:17" x14ac:dyDescent="0.25">
      <c r="A1229" s="134" t="s">
        <v>4485</v>
      </c>
      <c r="B1229" s="134" t="s">
        <v>4502</v>
      </c>
      <c r="C1229" s="134" t="s">
        <v>1668</v>
      </c>
      <c r="D1229" s="136">
        <v>0</v>
      </c>
      <c r="E1229" s="136">
        <v>0</v>
      </c>
      <c r="F1229" s="136">
        <v>0</v>
      </c>
      <c r="G1229" s="136">
        <v>0</v>
      </c>
      <c r="H1229" s="136">
        <v>0</v>
      </c>
      <c r="I1229" s="136">
        <v>0</v>
      </c>
      <c r="J1229" s="136">
        <v>0</v>
      </c>
      <c r="K1229" s="136">
        <v>0</v>
      </c>
      <c r="L1229" s="136">
        <v>0</v>
      </c>
      <c r="M1229" s="136">
        <v>0</v>
      </c>
      <c r="N1229" s="136">
        <v>0</v>
      </c>
      <c r="O1229" s="136">
        <v>0</v>
      </c>
      <c r="P1229" s="136">
        <v>0</v>
      </c>
      <c r="Q1229" s="136">
        <v>0</v>
      </c>
    </row>
    <row r="1230" spans="1:17" x14ac:dyDescent="0.25">
      <c r="A1230" s="134" t="s">
        <v>4485</v>
      </c>
      <c r="B1230" s="134" t="s">
        <v>4503</v>
      </c>
      <c r="C1230" s="134" t="s">
        <v>1668</v>
      </c>
      <c r="D1230" s="136">
        <v>735</v>
      </c>
      <c r="E1230" s="136">
        <v>735</v>
      </c>
      <c r="F1230" s="136">
        <v>735</v>
      </c>
      <c r="G1230" s="136">
        <v>735</v>
      </c>
      <c r="H1230" s="136">
        <v>735</v>
      </c>
      <c r="I1230" s="136">
        <v>735</v>
      </c>
      <c r="J1230" s="136">
        <v>735</v>
      </c>
      <c r="K1230" s="136">
        <v>735</v>
      </c>
      <c r="L1230" s="136">
        <v>735</v>
      </c>
      <c r="M1230" s="136">
        <v>735</v>
      </c>
      <c r="N1230" s="136">
        <v>735</v>
      </c>
      <c r="O1230" s="136">
        <v>735</v>
      </c>
      <c r="P1230" s="136">
        <v>735</v>
      </c>
      <c r="Q1230" s="136">
        <v>735273</v>
      </c>
    </row>
    <row r="1231" spans="1:17" x14ac:dyDescent="0.25">
      <c r="A1231" s="134" t="s">
        <v>4485</v>
      </c>
      <c r="B1231" s="134" t="s">
        <v>4504</v>
      </c>
      <c r="C1231" s="134" t="s">
        <v>1668</v>
      </c>
      <c r="D1231" s="136">
        <v>0</v>
      </c>
      <c r="E1231" s="136">
        <v>0</v>
      </c>
      <c r="F1231" s="136">
        <v>0</v>
      </c>
      <c r="G1231" s="136">
        <v>0</v>
      </c>
      <c r="H1231" s="136">
        <v>0</v>
      </c>
      <c r="I1231" s="136">
        <v>0</v>
      </c>
      <c r="J1231" s="136">
        <v>0</v>
      </c>
      <c r="K1231" s="136">
        <v>0</v>
      </c>
      <c r="L1231" s="136">
        <v>0</v>
      </c>
      <c r="M1231" s="136">
        <v>0</v>
      </c>
      <c r="N1231" s="136">
        <v>0</v>
      </c>
      <c r="O1231" s="136">
        <v>0</v>
      </c>
      <c r="P1231" s="136">
        <v>0</v>
      </c>
      <c r="Q1231" s="136">
        <v>0</v>
      </c>
    </row>
    <row r="1232" spans="1:17" x14ac:dyDescent="0.25">
      <c r="A1232" s="134" t="s">
        <v>4485</v>
      </c>
      <c r="B1232" s="134" t="s">
        <v>4505</v>
      </c>
      <c r="C1232" s="134" t="s">
        <v>1668</v>
      </c>
      <c r="D1232" s="136">
        <v>44528</v>
      </c>
      <c r="E1232" s="136">
        <v>44108</v>
      </c>
      <c r="F1232" s="136">
        <v>44466</v>
      </c>
      <c r="G1232" s="136">
        <v>44620</v>
      </c>
      <c r="H1232" s="136">
        <v>44629</v>
      </c>
      <c r="I1232" s="136">
        <v>46375</v>
      </c>
      <c r="J1232" s="136">
        <v>47124</v>
      </c>
      <c r="K1232" s="136">
        <v>47394</v>
      </c>
      <c r="L1232" s="136">
        <v>47400</v>
      </c>
      <c r="M1232" s="136">
        <v>47401</v>
      </c>
      <c r="N1232" s="136">
        <v>47387</v>
      </c>
      <c r="O1232" s="136">
        <v>47387</v>
      </c>
      <c r="P1232" s="136">
        <v>48094</v>
      </c>
      <c r="Q1232" s="136">
        <v>46216862</v>
      </c>
    </row>
    <row r="1233" spans="1:17" x14ac:dyDescent="0.25">
      <c r="A1233" s="134" t="s">
        <v>4485</v>
      </c>
      <c r="B1233" s="134" t="s">
        <v>4506</v>
      </c>
      <c r="C1233" s="134" t="s">
        <v>1668</v>
      </c>
      <c r="D1233" s="136">
        <v>0</v>
      </c>
      <c r="E1233" s="136">
        <v>0</v>
      </c>
      <c r="F1233" s="136">
        <v>0</v>
      </c>
      <c r="G1233" s="136">
        <v>0</v>
      </c>
      <c r="H1233" s="136">
        <v>0</v>
      </c>
      <c r="I1233" s="136">
        <v>0</v>
      </c>
      <c r="J1233" s="136">
        <v>0</v>
      </c>
      <c r="K1233" s="136">
        <v>0</v>
      </c>
      <c r="L1233" s="136">
        <v>0</v>
      </c>
      <c r="M1233" s="136">
        <v>0</v>
      </c>
      <c r="N1233" s="136">
        <v>0</v>
      </c>
      <c r="O1233" s="136">
        <v>0</v>
      </c>
      <c r="P1233" s="136">
        <v>0</v>
      </c>
      <c r="Q1233" s="136">
        <v>0</v>
      </c>
    </row>
    <row r="1234" spans="1:17" x14ac:dyDescent="0.25">
      <c r="A1234" s="134" t="s">
        <v>4860</v>
      </c>
      <c r="B1234" s="134" t="s">
        <v>4507</v>
      </c>
      <c r="C1234" s="134" t="s">
        <v>1668</v>
      </c>
      <c r="D1234" s="136">
        <v>170</v>
      </c>
      <c r="E1234" s="136">
        <v>170</v>
      </c>
      <c r="F1234" s="136">
        <v>170</v>
      </c>
      <c r="G1234" s="136">
        <v>170</v>
      </c>
      <c r="H1234" s="136">
        <v>170</v>
      </c>
      <c r="I1234" s="136">
        <v>170</v>
      </c>
      <c r="J1234" s="136">
        <v>170</v>
      </c>
      <c r="K1234" s="136">
        <v>170</v>
      </c>
      <c r="L1234" s="136">
        <v>170</v>
      </c>
      <c r="M1234" s="136">
        <v>170</v>
      </c>
      <c r="N1234" s="136">
        <v>170</v>
      </c>
      <c r="O1234" s="136">
        <v>170</v>
      </c>
      <c r="P1234" s="136">
        <v>170</v>
      </c>
      <c r="Q1234" s="136">
        <v>170443</v>
      </c>
    </row>
    <row r="1235" spans="1:17" x14ac:dyDescent="0.25">
      <c r="A1235" s="134" t="s">
        <v>4860</v>
      </c>
      <c r="B1235" s="134" t="s">
        <v>4508</v>
      </c>
      <c r="C1235" s="134" t="s">
        <v>1668</v>
      </c>
      <c r="D1235" s="136">
        <v>14</v>
      </c>
      <c r="E1235" s="136">
        <v>14</v>
      </c>
      <c r="F1235" s="136">
        <v>14</v>
      </c>
      <c r="G1235" s="136">
        <v>14</v>
      </c>
      <c r="H1235" s="136">
        <v>14</v>
      </c>
      <c r="I1235" s="136">
        <v>14</v>
      </c>
      <c r="J1235" s="136">
        <v>14</v>
      </c>
      <c r="K1235" s="136">
        <v>14</v>
      </c>
      <c r="L1235" s="136">
        <v>14</v>
      </c>
      <c r="M1235" s="136">
        <v>14</v>
      </c>
      <c r="N1235" s="136">
        <v>14</v>
      </c>
      <c r="O1235" s="136">
        <v>14</v>
      </c>
      <c r="P1235" s="136">
        <v>14</v>
      </c>
      <c r="Q1235" s="136">
        <v>14333</v>
      </c>
    </row>
    <row r="1236" spans="1:17" x14ac:dyDescent="0.25">
      <c r="A1236" s="134" t="s">
        <v>4860</v>
      </c>
      <c r="B1236" s="134" t="s">
        <v>4509</v>
      </c>
      <c r="C1236" s="134" t="s">
        <v>1668</v>
      </c>
      <c r="D1236" s="136">
        <v>0</v>
      </c>
      <c r="E1236" s="136">
        <v>0</v>
      </c>
      <c r="F1236" s="136">
        <v>0</v>
      </c>
      <c r="G1236" s="136">
        <v>0</v>
      </c>
      <c r="H1236" s="136">
        <v>0</v>
      </c>
      <c r="I1236" s="136">
        <v>0</v>
      </c>
      <c r="J1236" s="136">
        <v>0</v>
      </c>
      <c r="K1236" s="136">
        <v>0</v>
      </c>
      <c r="L1236" s="136">
        <v>0</v>
      </c>
      <c r="M1236" s="136">
        <v>0</v>
      </c>
      <c r="N1236" s="136">
        <v>0</v>
      </c>
      <c r="O1236" s="136">
        <v>0</v>
      </c>
      <c r="P1236" s="136">
        <v>0</v>
      </c>
      <c r="Q1236" s="136">
        <v>0</v>
      </c>
    </row>
    <row r="1237" spans="1:17" x14ac:dyDescent="0.25">
      <c r="A1237" s="134" t="s">
        <v>4860</v>
      </c>
      <c r="B1237" s="134" t="s">
        <v>4510</v>
      </c>
      <c r="C1237" s="134" t="s">
        <v>1668</v>
      </c>
      <c r="D1237" s="136">
        <v>0</v>
      </c>
      <c r="E1237" s="136">
        <v>0</v>
      </c>
      <c r="F1237" s="136">
        <v>0</v>
      </c>
      <c r="G1237" s="136">
        <v>0</v>
      </c>
      <c r="H1237" s="136">
        <v>0</v>
      </c>
      <c r="I1237" s="136">
        <v>0</v>
      </c>
      <c r="J1237" s="136">
        <v>0</v>
      </c>
      <c r="K1237" s="136">
        <v>0</v>
      </c>
      <c r="L1237" s="136">
        <v>0</v>
      </c>
      <c r="M1237" s="136">
        <v>0</v>
      </c>
      <c r="N1237" s="136">
        <v>0</v>
      </c>
      <c r="O1237" s="136">
        <v>0</v>
      </c>
      <c r="P1237" s="136">
        <v>0</v>
      </c>
      <c r="Q1237" s="136">
        <v>0</v>
      </c>
    </row>
    <row r="1238" spans="1:17" x14ac:dyDescent="0.25">
      <c r="A1238" s="134" t="s">
        <v>4860</v>
      </c>
      <c r="B1238" s="134" t="s">
        <v>4511</v>
      </c>
      <c r="C1238" s="134" t="s">
        <v>1668</v>
      </c>
      <c r="D1238" s="136">
        <v>0</v>
      </c>
      <c r="E1238" s="136">
        <v>0</v>
      </c>
      <c r="F1238" s="136">
        <v>0</v>
      </c>
      <c r="G1238" s="136">
        <v>0</v>
      </c>
      <c r="H1238" s="136">
        <v>0</v>
      </c>
      <c r="I1238" s="136">
        <v>0</v>
      </c>
      <c r="J1238" s="136">
        <v>0</v>
      </c>
      <c r="K1238" s="136">
        <v>0</v>
      </c>
      <c r="L1238" s="136">
        <v>0</v>
      </c>
      <c r="M1238" s="136">
        <v>0</v>
      </c>
      <c r="N1238" s="136">
        <v>0</v>
      </c>
      <c r="O1238" s="136">
        <v>0</v>
      </c>
      <c r="P1238" s="136">
        <v>0</v>
      </c>
      <c r="Q1238" s="136">
        <v>0</v>
      </c>
    </row>
    <row r="1239" spans="1:17" x14ac:dyDescent="0.25">
      <c r="A1239" s="134" t="s">
        <v>4860</v>
      </c>
      <c r="B1239" s="134" t="s">
        <v>4512</v>
      </c>
      <c r="C1239" s="134" t="s">
        <v>1668</v>
      </c>
      <c r="D1239" s="136">
        <v>0</v>
      </c>
      <c r="E1239" s="136">
        <v>0</v>
      </c>
      <c r="F1239" s="136">
        <v>0</v>
      </c>
      <c r="G1239" s="136">
        <v>0</v>
      </c>
      <c r="H1239" s="136">
        <v>0</v>
      </c>
      <c r="I1239" s="136">
        <v>0</v>
      </c>
      <c r="J1239" s="136">
        <v>0</v>
      </c>
      <c r="K1239" s="136">
        <v>0</v>
      </c>
      <c r="L1239" s="136">
        <v>0</v>
      </c>
      <c r="M1239" s="136">
        <v>0</v>
      </c>
      <c r="N1239" s="136">
        <v>0</v>
      </c>
      <c r="O1239" s="136">
        <v>0</v>
      </c>
      <c r="P1239" s="136">
        <v>0</v>
      </c>
      <c r="Q1239" s="136">
        <v>0</v>
      </c>
    </row>
    <row r="1240" spans="1:17" x14ac:dyDescent="0.25">
      <c r="A1240" s="134" t="s">
        <v>4513</v>
      </c>
      <c r="B1240" s="134" t="s">
        <v>4514</v>
      </c>
      <c r="C1240" s="134" t="s">
        <v>1668</v>
      </c>
      <c r="D1240" s="136">
        <v>0</v>
      </c>
      <c r="E1240" s="136">
        <v>0</v>
      </c>
      <c r="F1240" s="136">
        <v>0</v>
      </c>
      <c r="G1240" s="136">
        <v>0</v>
      </c>
      <c r="H1240" s="136">
        <v>0</v>
      </c>
      <c r="I1240" s="136">
        <v>0</v>
      </c>
      <c r="J1240" s="136">
        <v>0</v>
      </c>
      <c r="K1240" s="136">
        <v>0</v>
      </c>
      <c r="L1240" s="136">
        <v>0</v>
      </c>
      <c r="M1240" s="136">
        <v>0</v>
      </c>
      <c r="N1240" s="136">
        <v>0</v>
      </c>
      <c r="O1240" s="136">
        <v>0</v>
      </c>
      <c r="P1240" s="136">
        <v>0</v>
      </c>
      <c r="Q1240" s="136">
        <v>0</v>
      </c>
    </row>
    <row r="1241" spans="1:17" x14ac:dyDescent="0.25">
      <c r="A1241" s="134" t="s">
        <v>4513</v>
      </c>
      <c r="B1241" s="134" t="s">
        <v>4515</v>
      </c>
      <c r="C1241" s="134" t="s">
        <v>1668</v>
      </c>
      <c r="D1241" s="136">
        <v>0</v>
      </c>
      <c r="E1241" s="136">
        <v>0</v>
      </c>
      <c r="F1241" s="136">
        <v>0</v>
      </c>
      <c r="G1241" s="136">
        <v>0</v>
      </c>
      <c r="H1241" s="136">
        <v>0</v>
      </c>
      <c r="I1241" s="136">
        <v>0</v>
      </c>
      <c r="J1241" s="136">
        <v>0</v>
      </c>
      <c r="K1241" s="136">
        <v>0</v>
      </c>
      <c r="L1241" s="136">
        <v>0</v>
      </c>
      <c r="M1241" s="136">
        <v>0</v>
      </c>
      <c r="N1241" s="136">
        <v>0</v>
      </c>
      <c r="O1241" s="136">
        <v>0</v>
      </c>
      <c r="P1241" s="136">
        <v>0</v>
      </c>
      <c r="Q1241" s="136">
        <v>0</v>
      </c>
    </row>
    <row r="1242" spans="1:17" x14ac:dyDescent="0.25">
      <c r="A1242" s="134" t="s">
        <v>4513</v>
      </c>
      <c r="B1242" s="134" t="s">
        <v>4516</v>
      </c>
      <c r="C1242" s="134" t="s">
        <v>1668</v>
      </c>
      <c r="D1242" s="136">
        <v>0</v>
      </c>
      <c r="E1242" s="136">
        <v>0</v>
      </c>
      <c r="F1242" s="136">
        <v>0</v>
      </c>
      <c r="G1242" s="136">
        <v>0</v>
      </c>
      <c r="H1242" s="136">
        <v>0</v>
      </c>
      <c r="I1242" s="136">
        <v>0</v>
      </c>
      <c r="J1242" s="136">
        <v>0</v>
      </c>
      <c r="K1242" s="136">
        <v>0</v>
      </c>
      <c r="L1242" s="136">
        <v>0</v>
      </c>
      <c r="M1242" s="136">
        <v>0</v>
      </c>
      <c r="N1242" s="136">
        <v>0</v>
      </c>
      <c r="O1242" s="136">
        <v>0</v>
      </c>
      <c r="P1242" s="136">
        <v>0</v>
      </c>
      <c r="Q1242" s="136">
        <v>0</v>
      </c>
    </row>
    <row r="1243" spans="1:17" x14ac:dyDescent="0.25">
      <c r="A1243" s="134" t="s">
        <v>4513</v>
      </c>
      <c r="B1243" s="134" t="s">
        <v>4517</v>
      </c>
      <c r="C1243" s="134" t="s">
        <v>1668</v>
      </c>
      <c r="D1243" s="136">
        <v>105</v>
      </c>
      <c r="E1243" s="136">
        <v>105</v>
      </c>
      <c r="F1243" s="136">
        <v>105</v>
      </c>
      <c r="G1243" s="136">
        <v>105</v>
      </c>
      <c r="H1243" s="136">
        <v>105</v>
      </c>
      <c r="I1243" s="136">
        <v>105</v>
      </c>
      <c r="J1243" s="136">
        <v>105</v>
      </c>
      <c r="K1243" s="136">
        <v>0</v>
      </c>
      <c r="L1243" s="136">
        <v>0</v>
      </c>
      <c r="M1243" s="136">
        <v>0</v>
      </c>
      <c r="N1243" s="136">
        <v>0</v>
      </c>
      <c r="O1243" s="136">
        <v>0</v>
      </c>
      <c r="P1243" s="136">
        <v>0</v>
      </c>
      <c r="Q1243" s="136">
        <v>56875</v>
      </c>
    </row>
    <row r="1244" spans="1:17" x14ac:dyDescent="0.25">
      <c r="A1244" s="134" t="s">
        <v>4513</v>
      </c>
      <c r="B1244" s="134" t="s">
        <v>4518</v>
      </c>
      <c r="C1244" s="134" t="s">
        <v>1668</v>
      </c>
      <c r="D1244" s="136">
        <v>0</v>
      </c>
      <c r="E1244" s="136">
        <v>0</v>
      </c>
      <c r="F1244" s="136">
        <v>0</v>
      </c>
      <c r="G1244" s="136">
        <v>0</v>
      </c>
      <c r="H1244" s="136">
        <v>0</v>
      </c>
      <c r="I1244" s="136">
        <v>0</v>
      </c>
      <c r="J1244" s="136">
        <v>0</v>
      </c>
      <c r="K1244" s="136">
        <v>0</v>
      </c>
      <c r="L1244" s="136">
        <v>0</v>
      </c>
      <c r="M1244" s="136">
        <v>0</v>
      </c>
      <c r="N1244" s="136">
        <v>0</v>
      </c>
      <c r="O1244" s="136">
        <v>0</v>
      </c>
      <c r="P1244" s="136">
        <v>0</v>
      </c>
      <c r="Q1244" s="136">
        <v>0</v>
      </c>
    </row>
    <row r="1245" spans="1:17" x14ac:dyDescent="0.25">
      <c r="A1245" s="134" t="s">
        <v>4513</v>
      </c>
      <c r="B1245" s="134" t="s">
        <v>4519</v>
      </c>
      <c r="C1245" s="134" t="s">
        <v>1668</v>
      </c>
      <c r="D1245" s="136">
        <v>471</v>
      </c>
      <c r="E1245" s="136">
        <v>471</v>
      </c>
      <c r="F1245" s="136">
        <v>471</v>
      </c>
      <c r="G1245" s="136">
        <v>471</v>
      </c>
      <c r="H1245" s="136">
        <v>471</v>
      </c>
      <c r="I1245" s="136">
        <v>471</v>
      </c>
      <c r="J1245" s="136">
        <v>471</v>
      </c>
      <c r="K1245" s="136">
        <v>471</v>
      </c>
      <c r="L1245" s="136">
        <v>471</v>
      </c>
      <c r="M1245" s="136">
        <v>471</v>
      </c>
      <c r="N1245" s="136">
        <v>471</v>
      </c>
      <c r="O1245" s="136">
        <v>471</v>
      </c>
      <c r="P1245" s="136">
        <v>471</v>
      </c>
      <c r="Q1245" s="136">
        <v>470534</v>
      </c>
    </row>
    <row r="1246" spans="1:17" x14ac:dyDescent="0.25">
      <c r="A1246" s="134" t="s">
        <v>4513</v>
      </c>
      <c r="B1246" s="134" t="s">
        <v>4520</v>
      </c>
      <c r="C1246" s="134" t="s">
        <v>1668</v>
      </c>
      <c r="D1246" s="136">
        <v>0</v>
      </c>
      <c r="E1246" s="136">
        <v>0</v>
      </c>
      <c r="F1246" s="136">
        <v>0</v>
      </c>
      <c r="G1246" s="136">
        <v>0</v>
      </c>
      <c r="H1246" s="136">
        <v>0</v>
      </c>
      <c r="I1246" s="136">
        <v>0</v>
      </c>
      <c r="J1246" s="136">
        <v>0</v>
      </c>
      <c r="K1246" s="136">
        <v>0</v>
      </c>
      <c r="L1246" s="136">
        <v>0</v>
      </c>
      <c r="M1246" s="136">
        <v>0</v>
      </c>
      <c r="N1246" s="136">
        <v>0</v>
      </c>
      <c r="O1246" s="136">
        <v>0</v>
      </c>
      <c r="P1246" s="136">
        <v>0</v>
      </c>
      <c r="Q1246" s="136">
        <v>0</v>
      </c>
    </row>
    <row r="1247" spans="1:17" x14ac:dyDescent="0.25">
      <c r="A1247" s="134" t="s">
        <v>4513</v>
      </c>
      <c r="B1247" s="134" t="s">
        <v>4521</v>
      </c>
      <c r="C1247" s="134" t="s">
        <v>1668</v>
      </c>
      <c r="D1247" s="136">
        <v>0</v>
      </c>
      <c r="E1247" s="136">
        <v>0</v>
      </c>
      <c r="F1247" s="136">
        <v>0</v>
      </c>
      <c r="G1247" s="136">
        <v>0</v>
      </c>
      <c r="H1247" s="136">
        <v>0</v>
      </c>
      <c r="I1247" s="136">
        <v>0</v>
      </c>
      <c r="J1247" s="136">
        <v>0</v>
      </c>
      <c r="K1247" s="136">
        <v>0</v>
      </c>
      <c r="L1247" s="136">
        <v>0</v>
      </c>
      <c r="M1247" s="136">
        <v>0</v>
      </c>
      <c r="N1247" s="136">
        <v>0</v>
      </c>
      <c r="O1247" s="136">
        <v>0</v>
      </c>
      <c r="P1247" s="136">
        <v>0</v>
      </c>
      <c r="Q1247" s="136">
        <v>0</v>
      </c>
    </row>
    <row r="1248" spans="1:17" x14ac:dyDescent="0.25">
      <c r="A1248" s="134" t="s">
        <v>4513</v>
      </c>
      <c r="B1248" s="134" t="s">
        <v>4522</v>
      </c>
      <c r="C1248" s="134" t="s">
        <v>1668</v>
      </c>
      <c r="D1248" s="136">
        <v>0</v>
      </c>
      <c r="E1248" s="136">
        <v>0</v>
      </c>
      <c r="F1248" s="136">
        <v>0</v>
      </c>
      <c r="G1248" s="136">
        <v>0</v>
      </c>
      <c r="H1248" s="136">
        <v>0</v>
      </c>
      <c r="I1248" s="136">
        <v>0</v>
      </c>
      <c r="J1248" s="136">
        <v>0</v>
      </c>
      <c r="K1248" s="136">
        <v>0</v>
      </c>
      <c r="L1248" s="136">
        <v>0</v>
      </c>
      <c r="M1248" s="136">
        <v>0</v>
      </c>
      <c r="N1248" s="136">
        <v>0</v>
      </c>
      <c r="O1248" s="136">
        <v>0</v>
      </c>
      <c r="P1248" s="136">
        <v>0</v>
      </c>
      <c r="Q1248" s="136">
        <v>0</v>
      </c>
    </row>
    <row r="1249" spans="1:17" x14ac:dyDescent="0.25">
      <c r="A1249" s="134" t="s">
        <v>4513</v>
      </c>
      <c r="B1249" s="134" t="s">
        <v>4523</v>
      </c>
      <c r="C1249" s="134" t="s">
        <v>1668</v>
      </c>
      <c r="D1249" s="136">
        <v>3</v>
      </c>
      <c r="E1249" s="136">
        <v>3</v>
      </c>
      <c r="F1249" s="136">
        <v>3</v>
      </c>
      <c r="G1249" s="136">
        <v>3</v>
      </c>
      <c r="H1249" s="136">
        <v>3</v>
      </c>
      <c r="I1249" s="136">
        <v>3</v>
      </c>
      <c r="J1249" s="136">
        <v>3</v>
      </c>
      <c r="K1249" s="136">
        <v>3</v>
      </c>
      <c r="L1249" s="136">
        <v>3</v>
      </c>
      <c r="M1249" s="136">
        <v>3</v>
      </c>
      <c r="N1249" s="136">
        <v>3</v>
      </c>
      <c r="O1249" s="136">
        <v>3</v>
      </c>
      <c r="P1249" s="136">
        <v>3</v>
      </c>
      <c r="Q1249" s="136">
        <v>2891</v>
      </c>
    </row>
    <row r="1250" spans="1:17" x14ac:dyDescent="0.25">
      <c r="A1250" s="134" t="s">
        <v>4513</v>
      </c>
      <c r="B1250" s="134" t="s">
        <v>4524</v>
      </c>
      <c r="C1250" s="134" t="s">
        <v>1668</v>
      </c>
      <c r="D1250" s="136">
        <v>0</v>
      </c>
      <c r="E1250" s="136">
        <v>0</v>
      </c>
      <c r="F1250" s="136">
        <v>0</v>
      </c>
      <c r="G1250" s="136">
        <v>0</v>
      </c>
      <c r="H1250" s="136">
        <v>0</v>
      </c>
      <c r="I1250" s="136">
        <v>0</v>
      </c>
      <c r="J1250" s="136">
        <v>0</v>
      </c>
      <c r="K1250" s="136">
        <v>0</v>
      </c>
      <c r="L1250" s="136">
        <v>0</v>
      </c>
      <c r="M1250" s="136">
        <v>0</v>
      </c>
      <c r="N1250" s="136">
        <v>0</v>
      </c>
      <c r="O1250" s="136">
        <v>0</v>
      </c>
      <c r="P1250" s="136">
        <v>0</v>
      </c>
      <c r="Q1250" s="136">
        <v>0</v>
      </c>
    </row>
    <row r="1251" spans="1:17" x14ac:dyDescent="0.25">
      <c r="A1251" s="134" t="s">
        <v>4513</v>
      </c>
      <c r="B1251" s="134" t="s">
        <v>4525</v>
      </c>
      <c r="C1251" s="134" t="s">
        <v>1668</v>
      </c>
      <c r="D1251" s="136">
        <v>0</v>
      </c>
      <c r="E1251" s="136">
        <v>0</v>
      </c>
      <c r="F1251" s="136">
        <v>0</v>
      </c>
      <c r="G1251" s="136">
        <v>0</v>
      </c>
      <c r="H1251" s="136">
        <v>0</v>
      </c>
      <c r="I1251" s="136">
        <v>0</v>
      </c>
      <c r="J1251" s="136">
        <v>0</v>
      </c>
      <c r="K1251" s="136">
        <v>0</v>
      </c>
      <c r="L1251" s="136">
        <v>0</v>
      </c>
      <c r="M1251" s="136">
        <v>0</v>
      </c>
      <c r="N1251" s="136">
        <v>0</v>
      </c>
      <c r="O1251" s="136">
        <v>0</v>
      </c>
      <c r="P1251" s="136">
        <v>0</v>
      </c>
      <c r="Q1251" s="136">
        <v>0</v>
      </c>
    </row>
    <row r="1252" spans="1:17" x14ac:dyDescent="0.25">
      <c r="A1252" s="134" t="s">
        <v>4513</v>
      </c>
      <c r="B1252" s="134" t="s">
        <v>4526</v>
      </c>
      <c r="C1252" s="134" t="s">
        <v>1668</v>
      </c>
      <c r="D1252" s="136">
        <v>7</v>
      </c>
      <c r="E1252" s="136">
        <v>7</v>
      </c>
      <c r="F1252" s="136">
        <v>7</v>
      </c>
      <c r="G1252" s="136">
        <v>7</v>
      </c>
      <c r="H1252" s="136">
        <v>7</v>
      </c>
      <c r="I1252" s="136">
        <v>7</v>
      </c>
      <c r="J1252" s="136">
        <v>7</v>
      </c>
      <c r="K1252" s="136">
        <v>7</v>
      </c>
      <c r="L1252" s="136">
        <v>7</v>
      </c>
      <c r="M1252" s="136">
        <v>7</v>
      </c>
      <c r="N1252" s="136">
        <v>7</v>
      </c>
      <c r="O1252" s="136">
        <v>7</v>
      </c>
      <c r="P1252" s="136">
        <v>7</v>
      </c>
      <c r="Q1252" s="136">
        <v>6824</v>
      </c>
    </row>
    <row r="1253" spans="1:17" x14ac:dyDescent="0.25">
      <c r="A1253" s="134" t="s">
        <v>4513</v>
      </c>
      <c r="B1253" s="134" t="s">
        <v>4527</v>
      </c>
      <c r="C1253" s="134" t="s">
        <v>1668</v>
      </c>
      <c r="D1253" s="136">
        <v>0</v>
      </c>
      <c r="E1253" s="136">
        <v>0</v>
      </c>
      <c r="F1253" s="136">
        <v>0</v>
      </c>
      <c r="G1253" s="136">
        <v>0</v>
      </c>
      <c r="H1253" s="136">
        <v>0</v>
      </c>
      <c r="I1253" s="136">
        <v>0</v>
      </c>
      <c r="J1253" s="136">
        <v>0</v>
      </c>
      <c r="K1253" s="136">
        <v>105</v>
      </c>
      <c r="L1253" s="136">
        <v>105</v>
      </c>
      <c r="M1253" s="136">
        <v>105</v>
      </c>
      <c r="N1253" s="136">
        <v>105</v>
      </c>
      <c r="O1253" s="136">
        <v>105</v>
      </c>
      <c r="P1253" s="136">
        <v>105</v>
      </c>
      <c r="Q1253" s="136">
        <v>48125</v>
      </c>
    </row>
    <row r="1254" spans="1:17" x14ac:dyDescent="0.25">
      <c r="A1254" s="134" t="s">
        <v>4513</v>
      </c>
      <c r="B1254" s="134" t="s">
        <v>4528</v>
      </c>
      <c r="C1254" s="134" t="s">
        <v>1668</v>
      </c>
      <c r="D1254" s="136">
        <v>0</v>
      </c>
      <c r="E1254" s="136">
        <v>0</v>
      </c>
      <c r="F1254" s="136">
        <v>0</v>
      </c>
      <c r="G1254" s="136">
        <v>0</v>
      </c>
      <c r="H1254" s="136">
        <v>0</v>
      </c>
      <c r="I1254" s="136">
        <v>0</v>
      </c>
      <c r="J1254" s="136">
        <v>0</v>
      </c>
      <c r="K1254" s="136">
        <v>0</v>
      </c>
      <c r="L1254" s="136">
        <v>0</v>
      </c>
      <c r="M1254" s="136">
        <v>0</v>
      </c>
      <c r="N1254" s="136">
        <v>0</v>
      </c>
      <c r="O1254" s="136">
        <v>0</v>
      </c>
      <c r="P1254" s="136">
        <v>0</v>
      </c>
      <c r="Q1254" s="136">
        <v>0</v>
      </c>
    </row>
    <row r="1255" spans="1:17" x14ac:dyDescent="0.25">
      <c r="A1255" s="134" t="s">
        <v>4513</v>
      </c>
      <c r="B1255" s="134" t="s">
        <v>4529</v>
      </c>
      <c r="C1255" s="134" t="s">
        <v>1668</v>
      </c>
      <c r="D1255" s="136">
        <v>25</v>
      </c>
      <c r="E1255" s="136">
        <v>25</v>
      </c>
      <c r="F1255" s="136">
        <v>25</v>
      </c>
      <c r="G1255" s="136">
        <v>25</v>
      </c>
      <c r="H1255" s="136">
        <v>25</v>
      </c>
      <c r="I1255" s="136">
        <v>25</v>
      </c>
      <c r="J1255" s="136">
        <v>25</v>
      </c>
      <c r="K1255" s="136">
        <v>0</v>
      </c>
      <c r="L1255" s="136">
        <v>0</v>
      </c>
      <c r="M1255" s="136">
        <v>0</v>
      </c>
      <c r="N1255" s="136">
        <v>0</v>
      </c>
      <c r="O1255" s="136">
        <v>0</v>
      </c>
      <c r="P1255" s="136">
        <v>0</v>
      </c>
      <c r="Q1255" s="136">
        <v>13631</v>
      </c>
    </row>
    <row r="1256" spans="1:17" x14ac:dyDescent="0.25">
      <c r="A1256" s="134" t="s">
        <v>4513</v>
      </c>
      <c r="B1256" s="134" t="s">
        <v>4530</v>
      </c>
      <c r="C1256" s="134" t="s">
        <v>1668</v>
      </c>
      <c r="D1256" s="136">
        <v>0</v>
      </c>
      <c r="E1256" s="136">
        <v>0</v>
      </c>
      <c r="F1256" s="136">
        <v>0</v>
      </c>
      <c r="G1256" s="136">
        <v>0</v>
      </c>
      <c r="H1256" s="136">
        <v>0</v>
      </c>
      <c r="I1256" s="136">
        <v>0</v>
      </c>
      <c r="J1256" s="136">
        <v>0</v>
      </c>
      <c r="K1256" s="136">
        <v>0</v>
      </c>
      <c r="L1256" s="136">
        <v>0</v>
      </c>
      <c r="M1256" s="136">
        <v>0</v>
      </c>
      <c r="N1256" s="136">
        <v>0</v>
      </c>
      <c r="O1256" s="136">
        <v>0</v>
      </c>
      <c r="P1256" s="136">
        <v>0</v>
      </c>
      <c r="Q1256" s="136">
        <v>0</v>
      </c>
    </row>
    <row r="1257" spans="1:17" x14ac:dyDescent="0.25">
      <c r="A1257" s="134" t="s">
        <v>4513</v>
      </c>
      <c r="B1257" s="134" t="s">
        <v>4531</v>
      </c>
      <c r="C1257" s="134" t="s">
        <v>1668</v>
      </c>
      <c r="D1257" s="136">
        <v>46</v>
      </c>
      <c r="E1257" s="136">
        <v>46</v>
      </c>
      <c r="F1257" s="136">
        <v>46</v>
      </c>
      <c r="G1257" s="136">
        <v>46</v>
      </c>
      <c r="H1257" s="136">
        <v>46</v>
      </c>
      <c r="I1257" s="136">
        <v>46</v>
      </c>
      <c r="J1257" s="136">
        <v>46</v>
      </c>
      <c r="K1257" s="136">
        <v>46</v>
      </c>
      <c r="L1257" s="136">
        <v>46</v>
      </c>
      <c r="M1257" s="136">
        <v>46</v>
      </c>
      <c r="N1257" s="136">
        <v>46</v>
      </c>
      <c r="O1257" s="136">
        <v>46</v>
      </c>
      <c r="P1257" s="136">
        <v>46</v>
      </c>
      <c r="Q1257" s="136">
        <v>45505</v>
      </c>
    </row>
    <row r="1258" spans="1:17" x14ac:dyDescent="0.25">
      <c r="A1258" s="134" t="s">
        <v>4513</v>
      </c>
      <c r="B1258" s="134" t="s">
        <v>4532</v>
      </c>
      <c r="C1258" s="134" t="s">
        <v>1668</v>
      </c>
      <c r="D1258" s="136">
        <v>0</v>
      </c>
      <c r="E1258" s="136">
        <v>0</v>
      </c>
      <c r="F1258" s="136">
        <v>0</v>
      </c>
      <c r="G1258" s="136">
        <v>0</v>
      </c>
      <c r="H1258" s="136">
        <v>0</v>
      </c>
      <c r="I1258" s="136">
        <v>0</v>
      </c>
      <c r="J1258" s="136">
        <v>0</v>
      </c>
      <c r="K1258" s="136">
        <v>0</v>
      </c>
      <c r="L1258" s="136">
        <v>0</v>
      </c>
      <c r="M1258" s="136">
        <v>0</v>
      </c>
      <c r="N1258" s="136">
        <v>0</v>
      </c>
      <c r="O1258" s="136">
        <v>0</v>
      </c>
      <c r="P1258" s="136">
        <v>0</v>
      </c>
      <c r="Q1258" s="136">
        <v>0</v>
      </c>
    </row>
    <row r="1259" spans="1:17" x14ac:dyDescent="0.25">
      <c r="A1259" s="134" t="s">
        <v>4513</v>
      </c>
      <c r="B1259" s="134" t="s">
        <v>4533</v>
      </c>
      <c r="C1259" s="134" t="s">
        <v>1668</v>
      </c>
      <c r="D1259" s="136">
        <v>0</v>
      </c>
      <c r="E1259" s="136">
        <v>0</v>
      </c>
      <c r="F1259" s="136">
        <v>0</v>
      </c>
      <c r="G1259" s="136">
        <v>0</v>
      </c>
      <c r="H1259" s="136">
        <v>0</v>
      </c>
      <c r="I1259" s="136">
        <v>0</v>
      </c>
      <c r="J1259" s="136">
        <v>0</v>
      </c>
      <c r="K1259" s="136">
        <v>0</v>
      </c>
      <c r="L1259" s="136">
        <v>0</v>
      </c>
      <c r="M1259" s="136">
        <v>0</v>
      </c>
      <c r="N1259" s="136">
        <v>0</v>
      </c>
      <c r="O1259" s="136">
        <v>0</v>
      </c>
      <c r="P1259" s="136">
        <v>0</v>
      </c>
      <c r="Q1259" s="136">
        <v>0</v>
      </c>
    </row>
    <row r="1260" spans="1:17" x14ac:dyDescent="0.25">
      <c r="A1260" s="134" t="s">
        <v>4513</v>
      </c>
      <c r="B1260" s="134" t="s">
        <v>4534</v>
      </c>
      <c r="C1260" s="134" t="s">
        <v>1668</v>
      </c>
      <c r="D1260" s="136">
        <v>0</v>
      </c>
      <c r="E1260" s="136">
        <v>0</v>
      </c>
      <c r="F1260" s="136">
        <v>0</v>
      </c>
      <c r="G1260" s="136">
        <v>0</v>
      </c>
      <c r="H1260" s="136">
        <v>0</v>
      </c>
      <c r="I1260" s="136">
        <v>0</v>
      </c>
      <c r="J1260" s="136">
        <v>0</v>
      </c>
      <c r="K1260" s="136">
        <v>0</v>
      </c>
      <c r="L1260" s="136">
        <v>0</v>
      </c>
      <c r="M1260" s="136">
        <v>0</v>
      </c>
      <c r="N1260" s="136">
        <v>0</v>
      </c>
      <c r="O1260" s="136">
        <v>0</v>
      </c>
      <c r="P1260" s="136">
        <v>0</v>
      </c>
      <c r="Q1260" s="136">
        <v>0</v>
      </c>
    </row>
    <row r="1261" spans="1:17" x14ac:dyDescent="0.25">
      <c r="A1261" s="134" t="s">
        <v>4513</v>
      </c>
      <c r="B1261" s="134" t="s">
        <v>4535</v>
      </c>
      <c r="C1261" s="134" t="s">
        <v>1668</v>
      </c>
      <c r="D1261" s="136">
        <v>0</v>
      </c>
      <c r="E1261" s="136">
        <v>0</v>
      </c>
      <c r="F1261" s="136">
        <v>0</v>
      </c>
      <c r="G1261" s="136">
        <v>0</v>
      </c>
      <c r="H1261" s="136">
        <v>0</v>
      </c>
      <c r="I1261" s="136">
        <v>0</v>
      </c>
      <c r="J1261" s="136">
        <v>0</v>
      </c>
      <c r="K1261" s="136">
        <v>0</v>
      </c>
      <c r="L1261" s="136">
        <v>0</v>
      </c>
      <c r="M1261" s="136">
        <v>0</v>
      </c>
      <c r="N1261" s="136">
        <v>0</v>
      </c>
      <c r="O1261" s="136">
        <v>0</v>
      </c>
      <c r="P1261" s="136">
        <v>0</v>
      </c>
      <c r="Q1261" s="136">
        <v>0</v>
      </c>
    </row>
    <row r="1262" spans="1:17" x14ac:dyDescent="0.25">
      <c r="A1262" s="134" t="s">
        <v>4513</v>
      </c>
      <c r="B1262" s="134" t="s">
        <v>4536</v>
      </c>
      <c r="C1262" s="134" t="s">
        <v>1668</v>
      </c>
      <c r="D1262" s="136">
        <v>0</v>
      </c>
      <c r="E1262" s="136">
        <v>0</v>
      </c>
      <c r="F1262" s="136">
        <v>0</v>
      </c>
      <c r="G1262" s="136">
        <v>0</v>
      </c>
      <c r="H1262" s="136">
        <v>0</v>
      </c>
      <c r="I1262" s="136">
        <v>0</v>
      </c>
      <c r="J1262" s="136">
        <v>0</v>
      </c>
      <c r="K1262" s="136">
        <v>0</v>
      </c>
      <c r="L1262" s="136">
        <v>0</v>
      </c>
      <c r="M1262" s="136">
        <v>0</v>
      </c>
      <c r="N1262" s="136">
        <v>0</v>
      </c>
      <c r="O1262" s="136">
        <v>0</v>
      </c>
      <c r="P1262" s="136">
        <v>0</v>
      </c>
      <c r="Q1262" s="136">
        <v>0</v>
      </c>
    </row>
    <row r="1263" spans="1:17" x14ac:dyDescent="0.25">
      <c r="A1263" s="134" t="s">
        <v>4513</v>
      </c>
      <c r="B1263" s="134" t="s">
        <v>4537</v>
      </c>
      <c r="C1263" s="134" t="s">
        <v>1668</v>
      </c>
      <c r="D1263" s="136">
        <v>22</v>
      </c>
      <c r="E1263" s="136">
        <v>22</v>
      </c>
      <c r="F1263" s="136">
        <v>22</v>
      </c>
      <c r="G1263" s="136">
        <v>22</v>
      </c>
      <c r="H1263" s="136">
        <v>22</v>
      </c>
      <c r="I1263" s="136">
        <v>22</v>
      </c>
      <c r="J1263" s="136">
        <v>22</v>
      </c>
      <c r="K1263" s="136">
        <v>212</v>
      </c>
      <c r="L1263" s="136">
        <v>212</v>
      </c>
      <c r="M1263" s="136">
        <v>212</v>
      </c>
      <c r="N1263" s="136">
        <v>212</v>
      </c>
      <c r="O1263" s="136">
        <v>212</v>
      </c>
      <c r="P1263" s="136">
        <v>212</v>
      </c>
      <c r="Q1263" s="136">
        <v>108805</v>
      </c>
    </row>
    <row r="1264" spans="1:17" x14ac:dyDescent="0.25">
      <c r="A1264" s="134" t="s">
        <v>4513</v>
      </c>
      <c r="B1264" s="134" t="s">
        <v>4538</v>
      </c>
      <c r="C1264" s="134" t="s">
        <v>1668</v>
      </c>
      <c r="D1264" s="136">
        <v>20</v>
      </c>
      <c r="E1264" s="136">
        <v>20</v>
      </c>
      <c r="F1264" s="136">
        <v>20</v>
      </c>
      <c r="G1264" s="136">
        <v>20</v>
      </c>
      <c r="H1264" s="136">
        <v>20</v>
      </c>
      <c r="I1264" s="136">
        <v>20</v>
      </c>
      <c r="J1264" s="136">
        <v>20</v>
      </c>
      <c r="K1264" s="136">
        <v>45</v>
      </c>
      <c r="L1264" s="136">
        <v>45</v>
      </c>
      <c r="M1264" s="136">
        <v>45</v>
      </c>
      <c r="N1264" s="136">
        <v>45</v>
      </c>
      <c r="O1264" s="136">
        <v>45</v>
      </c>
      <c r="P1264" s="136">
        <v>45</v>
      </c>
      <c r="Q1264" s="136">
        <v>31789</v>
      </c>
    </row>
    <row r="1265" spans="1:17" x14ac:dyDescent="0.25">
      <c r="A1265" s="134" t="s">
        <v>4513</v>
      </c>
      <c r="B1265" s="134" t="s">
        <v>4539</v>
      </c>
      <c r="C1265" s="134" t="s">
        <v>1668</v>
      </c>
      <c r="D1265" s="136">
        <v>0</v>
      </c>
      <c r="E1265" s="136">
        <v>0</v>
      </c>
      <c r="F1265" s="136">
        <v>0</v>
      </c>
      <c r="G1265" s="136">
        <v>0</v>
      </c>
      <c r="H1265" s="136">
        <v>0</v>
      </c>
      <c r="I1265" s="136">
        <v>0</v>
      </c>
      <c r="J1265" s="136">
        <v>0</v>
      </c>
      <c r="K1265" s="136">
        <v>0</v>
      </c>
      <c r="L1265" s="136">
        <v>0</v>
      </c>
      <c r="M1265" s="136">
        <v>0</v>
      </c>
      <c r="N1265" s="136">
        <v>0</v>
      </c>
      <c r="O1265" s="136">
        <v>0</v>
      </c>
      <c r="P1265" s="136">
        <v>0</v>
      </c>
      <c r="Q1265" s="136">
        <v>0</v>
      </c>
    </row>
    <row r="1266" spans="1:17" x14ac:dyDescent="0.25">
      <c r="A1266" s="134" t="s">
        <v>4513</v>
      </c>
      <c r="B1266" s="134" t="s">
        <v>4540</v>
      </c>
      <c r="C1266" s="134" t="s">
        <v>1668</v>
      </c>
      <c r="D1266" s="136">
        <v>971</v>
      </c>
      <c r="E1266" s="136">
        <v>971</v>
      </c>
      <c r="F1266" s="136">
        <v>971</v>
      </c>
      <c r="G1266" s="136">
        <v>971</v>
      </c>
      <c r="H1266" s="136">
        <v>971</v>
      </c>
      <c r="I1266" s="136">
        <v>971</v>
      </c>
      <c r="J1266" s="136">
        <v>971</v>
      </c>
      <c r="K1266" s="136">
        <v>3340</v>
      </c>
      <c r="L1266" s="136">
        <v>3340</v>
      </c>
      <c r="M1266" s="136">
        <v>3037</v>
      </c>
      <c r="N1266" s="136">
        <v>3037</v>
      </c>
      <c r="O1266" s="136">
        <v>3037</v>
      </c>
      <c r="P1266" s="136">
        <v>3037</v>
      </c>
      <c r="Q1266" s="136">
        <v>1968217</v>
      </c>
    </row>
    <row r="1267" spans="1:17" x14ac:dyDescent="0.25">
      <c r="A1267" s="134" t="s">
        <v>4513</v>
      </c>
      <c r="B1267" s="134" t="s">
        <v>4541</v>
      </c>
      <c r="C1267" s="134" t="s">
        <v>1668</v>
      </c>
      <c r="D1267" s="136">
        <v>0</v>
      </c>
      <c r="E1267" s="136">
        <v>0</v>
      </c>
      <c r="F1267" s="136">
        <v>0</v>
      </c>
      <c r="G1267" s="136">
        <v>0</v>
      </c>
      <c r="H1267" s="136">
        <v>0</v>
      </c>
      <c r="I1267" s="136">
        <v>0</v>
      </c>
      <c r="J1267" s="136">
        <v>0</v>
      </c>
      <c r="K1267" s="136">
        <v>0</v>
      </c>
      <c r="L1267" s="136">
        <v>0</v>
      </c>
      <c r="M1267" s="136">
        <v>0</v>
      </c>
      <c r="N1267" s="136">
        <v>0</v>
      </c>
      <c r="O1267" s="136">
        <v>0</v>
      </c>
      <c r="P1267" s="136">
        <v>0</v>
      </c>
      <c r="Q1267" s="136">
        <v>0</v>
      </c>
    </row>
    <row r="1268" spans="1:17" x14ac:dyDescent="0.25">
      <c r="A1268" s="134" t="s">
        <v>4513</v>
      </c>
      <c r="B1268" s="134" t="s">
        <v>4542</v>
      </c>
      <c r="C1268" s="134" t="s">
        <v>1668</v>
      </c>
      <c r="D1268" s="136">
        <v>2563</v>
      </c>
      <c r="E1268" s="136">
        <v>2563</v>
      </c>
      <c r="F1268" s="136">
        <v>2563</v>
      </c>
      <c r="G1268" s="136">
        <v>2563</v>
      </c>
      <c r="H1268" s="136">
        <v>2563</v>
      </c>
      <c r="I1268" s="136">
        <v>2563</v>
      </c>
      <c r="J1268" s="136">
        <v>2563</v>
      </c>
      <c r="K1268" s="136">
        <v>0</v>
      </c>
      <c r="L1268" s="136">
        <v>0</v>
      </c>
      <c r="M1268" s="136">
        <v>0</v>
      </c>
      <c r="N1268" s="136">
        <v>0</v>
      </c>
      <c r="O1268" s="136">
        <v>0</v>
      </c>
      <c r="P1268" s="136">
        <v>0</v>
      </c>
      <c r="Q1268" s="136">
        <v>1388075</v>
      </c>
    </row>
    <row r="1269" spans="1:17" x14ac:dyDescent="0.25">
      <c r="A1269" s="134" t="s">
        <v>4513</v>
      </c>
      <c r="B1269" s="134" t="s">
        <v>4543</v>
      </c>
      <c r="C1269" s="134" t="s">
        <v>1668</v>
      </c>
      <c r="D1269" s="136">
        <v>0</v>
      </c>
      <c r="E1269" s="136">
        <v>0</v>
      </c>
      <c r="F1269" s="136">
        <v>0</v>
      </c>
      <c r="G1269" s="136">
        <v>0</v>
      </c>
      <c r="H1269" s="136">
        <v>0</v>
      </c>
      <c r="I1269" s="136">
        <v>0</v>
      </c>
      <c r="J1269" s="136">
        <v>0</v>
      </c>
      <c r="K1269" s="136">
        <v>0</v>
      </c>
      <c r="L1269" s="136">
        <v>0</v>
      </c>
      <c r="M1269" s="136">
        <v>0</v>
      </c>
      <c r="N1269" s="136">
        <v>0</v>
      </c>
      <c r="O1269" s="136">
        <v>0</v>
      </c>
      <c r="P1269" s="136">
        <v>0</v>
      </c>
      <c r="Q1269" s="136">
        <v>0</v>
      </c>
    </row>
    <row r="1270" spans="1:17" x14ac:dyDescent="0.25">
      <c r="A1270" s="134" t="s">
        <v>4513</v>
      </c>
      <c r="B1270" s="134" t="s">
        <v>4544</v>
      </c>
      <c r="C1270" s="134" t="s">
        <v>1668</v>
      </c>
      <c r="D1270" s="136">
        <v>22</v>
      </c>
      <c r="E1270" s="136">
        <v>22</v>
      </c>
      <c r="F1270" s="136">
        <v>22</v>
      </c>
      <c r="G1270" s="136">
        <v>22</v>
      </c>
      <c r="H1270" s="136">
        <v>22</v>
      </c>
      <c r="I1270" s="136">
        <v>22</v>
      </c>
      <c r="J1270" s="136">
        <v>22</v>
      </c>
      <c r="K1270" s="136">
        <v>25</v>
      </c>
      <c r="L1270" s="136">
        <v>25</v>
      </c>
      <c r="M1270" s="136">
        <v>25</v>
      </c>
      <c r="N1270" s="136">
        <v>25</v>
      </c>
      <c r="O1270" s="136">
        <v>25</v>
      </c>
      <c r="P1270" s="136">
        <v>25</v>
      </c>
      <c r="Q1270" s="136">
        <v>22949</v>
      </c>
    </row>
    <row r="1271" spans="1:17" x14ac:dyDescent="0.25">
      <c r="A1271" s="134" t="s">
        <v>4513</v>
      </c>
      <c r="B1271" s="134" t="s">
        <v>4545</v>
      </c>
      <c r="C1271" s="134" t="s">
        <v>1668</v>
      </c>
      <c r="D1271" s="136">
        <v>0</v>
      </c>
      <c r="E1271" s="136">
        <v>0</v>
      </c>
      <c r="F1271" s="136">
        <v>0</v>
      </c>
      <c r="G1271" s="136">
        <v>0</v>
      </c>
      <c r="H1271" s="136">
        <v>0</v>
      </c>
      <c r="I1271" s="136">
        <v>0</v>
      </c>
      <c r="J1271" s="136">
        <v>0</v>
      </c>
      <c r="K1271" s="136">
        <v>0</v>
      </c>
      <c r="L1271" s="136">
        <v>0</v>
      </c>
      <c r="M1271" s="136">
        <v>0</v>
      </c>
      <c r="N1271" s="136">
        <v>0</v>
      </c>
      <c r="O1271" s="136">
        <v>0</v>
      </c>
      <c r="P1271" s="136">
        <v>0</v>
      </c>
      <c r="Q1271" s="136">
        <v>0</v>
      </c>
    </row>
    <row r="1272" spans="1:17" x14ac:dyDescent="0.25">
      <c r="A1272" s="134" t="s">
        <v>4513</v>
      </c>
      <c r="B1272" s="134" t="s">
        <v>4546</v>
      </c>
      <c r="C1272" s="134" t="s">
        <v>1668</v>
      </c>
      <c r="D1272" s="136">
        <v>0</v>
      </c>
      <c r="E1272" s="136">
        <v>0</v>
      </c>
      <c r="F1272" s="136">
        <v>0</v>
      </c>
      <c r="G1272" s="136">
        <v>0</v>
      </c>
      <c r="H1272" s="136">
        <v>0</v>
      </c>
      <c r="I1272" s="136">
        <v>0</v>
      </c>
      <c r="J1272" s="136">
        <v>0</v>
      </c>
      <c r="K1272" s="136">
        <v>0</v>
      </c>
      <c r="L1272" s="136">
        <v>0</v>
      </c>
      <c r="M1272" s="136">
        <v>0</v>
      </c>
      <c r="N1272" s="136">
        <v>0</v>
      </c>
      <c r="O1272" s="136">
        <v>0</v>
      </c>
      <c r="P1272" s="136">
        <v>0</v>
      </c>
      <c r="Q1272" s="136">
        <v>0</v>
      </c>
    </row>
    <row r="1273" spans="1:17" x14ac:dyDescent="0.25">
      <c r="A1273" s="134" t="s">
        <v>4513</v>
      </c>
      <c r="B1273" s="134" t="s">
        <v>4547</v>
      </c>
      <c r="C1273" s="134" t="s">
        <v>1668</v>
      </c>
      <c r="D1273" s="136">
        <v>1855</v>
      </c>
      <c r="E1273" s="136">
        <v>1855</v>
      </c>
      <c r="F1273" s="136">
        <v>1855</v>
      </c>
      <c r="G1273" s="136">
        <v>1855</v>
      </c>
      <c r="H1273" s="136">
        <v>1855</v>
      </c>
      <c r="I1273" s="136">
        <v>1855</v>
      </c>
      <c r="J1273" s="136">
        <v>1855</v>
      </c>
      <c r="K1273" s="136">
        <v>1855</v>
      </c>
      <c r="L1273" s="136">
        <v>1855</v>
      </c>
      <c r="M1273" s="136">
        <v>1855</v>
      </c>
      <c r="N1273" s="136">
        <v>1855</v>
      </c>
      <c r="O1273" s="136">
        <v>1855</v>
      </c>
      <c r="P1273" s="136">
        <v>0</v>
      </c>
      <c r="Q1273" s="136">
        <v>1777830</v>
      </c>
    </row>
    <row r="1274" spans="1:17" x14ac:dyDescent="0.25">
      <c r="A1274" s="134" t="s">
        <v>4513</v>
      </c>
      <c r="B1274" s="134" t="s">
        <v>4548</v>
      </c>
      <c r="C1274" s="134" t="s">
        <v>1668</v>
      </c>
      <c r="D1274" s="136">
        <v>0</v>
      </c>
      <c r="E1274" s="136">
        <v>0</v>
      </c>
      <c r="F1274" s="136">
        <v>0</v>
      </c>
      <c r="G1274" s="136">
        <v>0</v>
      </c>
      <c r="H1274" s="136">
        <v>0</v>
      </c>
      <c r="I1274" s="136">
        <v>0</v>
      </c>
      <c r="J1274" s="136">
        <v>0</v>
      </c>
      <c r="K1274" s="136">
        <v>0</v>
      </c>
      <c r="L1274" s="136">
        <v>0</v>
      </c>
      <c r="M1274" s="136">
        <v>0</v>
      </c>
      <c r="N1274" s="136">
        <v>0</v>
      </c>
      <c r="O1274" s="136">
        <v>0</v>
      </c>
      <c r="P1274" s="136">
        <v>0</v>
      </c>
      <c r="Q1274" s="136">
        <v>0</v>
      </c>
    </row>
    <row r="1275" spans="1:17" x14ac:dyDescent="0.25">
      <c r="A1275" s="134" t="s">
        <v>4513</v>
      </c>
      <c r="B1275" s="134" t="s">
        <v>4549</v>
      </c>
      <c r="C1275" s="134" t="s">
        <v>1668</v>
      </c>
      <c r="D1275" s="136">
        <v>0</v>
      </c>
      <c r="E1275" s="136">
        <v>0</v>
      </c>
      <c r="F1275" s="136">
        <v>0</v>
      </c>
      <c r="G1275" s="136">
        <v>0</v>
      </c>
      <c r="H1275" s="136">
        <v>0</v>
      </c>
      <c r="I1275" s="136">
        <v>0</v>
      </c>
      <c r="J1275" s="136">
        <v>0</v>
      </c>
      <c r="K1275" s="136">
        <v>0</v>
      </c>
      <c r="L1275" s="136">
        <v>0</v>
      </c>
      <c r="M1275" s="136">
        <v>0</v>
      </c>
      <c r="N1275" s="136">
        <v>0</v>
      </c>
      <c r="O1275" s="136">
        <v>0</v>
      </c>
      <c r="P1275" s="136">
        <v>0</v>
      </c>
      <c r="Q1275" s="136">
        <v>0</v>
      </c>
    </row>
    <row r="1276" spans="1:17" x14ac:dyDescent="0.25">
      <c r="A1276" s="134" t="s">
        <v>4513</v>
      </c>
      <c r="B1276" s="134" t="s">
        <v>4550</v>
      </c>
      <c r="C1276" s="134" t="s">
        <v>1668</v>
      </c>
      <c r="D1276" s="136">
        <v>84</v>
      </c>
      <c r="E1276" s="136">
        <v>84</v>
      </c>
      <c r="F1276" s="136">
        <v>84</v>
      </c>
      <c r="G1276" s="136">
        <v>84</v>
      </c>
      <c r="H1276" s="136">
        <v>84</v>
      </c>
      <c r="I1276" s="136">
        <v>84</v>
      </c>
      <c r="J1276" s="136">
        <v>84</v>
      </c>
      <c r="K1276" s="136">
        <v>84</v>
      </c>
      <c r="L1276" s="136">
        <v>84</v>
      </c>
      <c r="M1276" s="136">
        <v>84</v>
      </c>
      <c r="N1276" s="136">
        <v>84</v>
      </c>
      <c r="O1276" s="136">
        <v>84</v>
      </c>
      <c r="P1276" s="136">
        <v>84</v>
      </c>
      <c r="Q1276" s="136">
        <v>83654</v>
      </c>
    </row>
    <row r="1277" spans="1:17" x14ac:dyDescent="0.25">
      <c r="A1277" s="134" t="s">
        <v>4513</v>
      </c>
      <c r="B1277" s="134" t="s">
        <v>4551</v>
      </c>
      <c r="C1277" s="134" t="s">
        <v>1668</v>
      </c>
      <c r="D1277" s="136">
        <v>0</v>
      </c>
      <c r="E1277" s="136">
        <v>0</v>
      </c>
      <c r="F1277" s="136">
        <v>0</v>
      </c>
      <c r="G1277" s="136">
        <v>0</v>
      </c>
      <c r="H1277" s="136">
        <v>0</v>
      </c>
      <c r="I1277" s="136">
        <v>0</v>
      </c>
      <c r="J1277" s="136">
        <v>0</v>
      </c>
      <c r="K1277" s="136">
        <v>0</v>
      </c>
      <c r="L1277" s="136">
        <v>0</v>
      </c>
      <c r="M1277" s="136">
        <v>0</v>
      </c>
      <c r="N1277" s="136">
        <v>0</v>
      </c>
      <c r="O1277" s="136">
        <v>0</v>
      </c>
      <c r="P1277" s="136">
        <v>0</v>
      </c>
      <c r="Q1277" s="136">
        <v>0</v>
      </c>
    </row>
    <row r="1278" spans="1:17" x14ac:dyDescent="0.25">
      <c r="A1278" s="134" t="s">
        <v>4513</v>
      </c>
      <c r="B1278" s="134" t="s">
        <v>4552</v>
      </c>
      <c r="C1278" s="134" t="s">
        <v>1668</v>
      </c>
      <c r="D1278" s="136">
        <v>1653</v>
      </c>
      <c r="E1278" s="136">
        <v>1653</v>
      </c>
      <c r="F1278" s="136">
        <v>1653</v>
      </c>
      <c r="G1278" s="136">
        <v>1653</v>
      </c>
      <c r="H1278" s="136">
        <v>1653</v>
      </c>
      <c r="I1278" s="136">
        <v>1653</v>
      </c>
      <c r="J1278" s="136">
        <v>1653</v>
      </c>
      <c r="K1278" s="136">
        <v>0</v>
      </c>
      <c r="L1278" s="136">
        <v>0</v>
      </c>
      <c r="M1278" s="136">
        <v>0</v>
      </c>
      <c r="N1278" s="136">
        <v>0</v>
      </c>
      <c r="O1278" s="136">
        <v>0</v>
      </c>
      <c r="P1278" s="136">
        <v>0</v>
      </c>
      <c r="Q1278" s="136">
        <v>895128</v>
      </c>
    </row>
    <row r="1279" spans="1:17" x14ac:dyDescent="0.25">
      <c r="A1279" s="134" t="s">
        <v>4513</v>
      </c>
      <c r="B1279" s="134" t="s">
        <v>4553</v>
      </c>
      <c r="C1279" s="134" t="s">
        <v>1668</v>
      </c>
      <c r="D1279" s="136">
        <v>0</v>
      </c>
      <c r="E1279" s="136">
        <v>0</v>
      </c>
      <c r="F1279" s="136">
        <v>0</v>
      </c>
      <c r="G1279" s="136">
        <v>0</v>
      </c>
      <c r="H1279" s="136">
        <v>0</v>
      </c>
      <c r="I1279" s="136">
        <v>0</v>
      </c>
      <c r="J1279" s="136">
        <v>0</v>
      </c>
      <c r="K1279" s="136">
        <v>0</v>
      </c>
      <c r="L1279" s="136">
        <v>0</v>
      </c>
      <c r="M1279" s="136">
        <v>0</v>
      </c>
      <c r="N1279" s="136">
        <v>0</v>
      </c>
      <c r="O1279" s="136">
        <v>0</v>
      </c>
      <c r="P1279" s="136">
        <v>0</v>
      </c>
      <c r="Q1279" s="136">
        <v>0</v>
      </c>
    </row>
    <row r="1280" spans="1:17" x14ac:dyDescent="0.25">
      <c r="A1280" s="134" t="s">
        <v>4513</v>
      </c>
      <c r="B1280" s="134" t="s">
        <v>4554</v>
      </c>
      <c r="C1280" s="134" t="s">
        <v>1668</v>
      </c>
      <c r="D1280" s="136">
        <v>720</v>
      </c>
      <c r="E1280" s="136">
        <v>720</v>
      </c>
      <c r="F1280" s="136">
        <v>720</v>
      </c>
      <c r="G1280" s="136">
        <v>720</v>
      </c>
      <c r="H1280" s="136">
        <v>720</v>
      </c>
      <c r="I1280" s="136">
        <v>720</v>
      </c>
      <c r="J1280" s="136">
        <v>235</v>
      </c>
      <c r="K1280" s="136">
        <v>235</v>
      </c>
      <c r="L1280" s="136">
        <v>235</v>
      </c>
      <c r="M1280" s="136">
        <v>235</v>
      </c>
      <c r="N1280" s="136">
        <v>235</v>
      </c>
      <c r="O1280" s="136">
        <v>235</v>
      </c>
      <c r="P1280" s="136">
        <v>191</v>
      </c>
      <c r="Q1280" s="136">
        <v>455290</v>
      </c>
    </row>
    <row r="1281" spans="1:17" x14ac:dyDescent="0.25">
      <c r="A1281" s="134" t="s">
        <v>4513</v>
      </c>
      <c r="B1281" s="134" t="s">
        <v>4555</v>
      </c>
      <c r="C1281" s="134" t="s">
        <v>1668</v>
      </c>
      <c r="D1281" s="136">
        <v>0</v>
      </c>
      <c r="E1281" s="136">
        <v>0</v>
      </c>
      <c r="F1281" s="136">
        <v>0</v>
      </c>
      <c r="G1281" s="136">
        <v>0</v>
      </c>
      <c r="H1281" s="136">
        <v>0</v>
      </c>
      <c r="I1281" s="136">
        <v>0</v>
      </c>
      <c r="J1281" s="136">
        <v>0</v>
      </c>
      <c r="K1281" s="136">
        <v>0</v>
      </c>
      <c r="L1281" s="136">
        <v>0</v>
      </c>
      <c r="M1281" s="136">
        <v>0</v>
      </c>
      <c r="N1281" s="136">
        <v>0</v>
      </c>
      <c r="O1281" s="136">
        <v>0</v>
      </c>
      <c r="P1281" s="136">
        <v>0</v>
      </c>
      <c r="Q1281" s="136">
        <v>0</v>
      </c>
    </row>
    <row r="1282" spans="1:17" x14ac:dyDescent="0.25">
      <c r="A1282" s="134" t="s">
        <v>4513</v>
      </c>
      <c r="B1282" s="134" t="s">
        <v>4556</v>
      </c>
      <c r="C1282" s="134" t="s">
        <v>1668</v>
      </c>
      <c r="D1282" s="136">
        <v>-17</v>
      </c>
      <c r="E1282" s="136">
        <v>-17</v>
      </c>
      <c r="F1282" s="136">
        <v>-17</v>
      </c>
      <c r="G1282" s="136">
        <v>35</v>
      </c>
      <c r="H1282" s="136">
        <v>35</v>
      </c>
      <c r="I1282" s="136">
        <v>35</v>
      </c>
      <c r="J1282" s="136">
        <v>35</v>
      </c>
      <c r="K1282" s="136">
        <v>35</v>
      </c>
      <c r="L1282" s="136">
        <v>35</v>
      </c>
      <c r="M1282" s="136">
        <v>35</v>
      </c>
      <c r="N1282" s="136">
        <v>35</v>
      </c>
      <c r="O1282" s="136">
        <v>35</v>
      </c>
      <c r="P1282" s="136">
        <v>35</v>
      </c>
      <c r="Q1282" s="136">
        <v>24046</v>
      </c>
    </row>
    <row r="1283" spans="1:17" x14ac:dyDescent="0.25">
      <c r="A1283" s="134" t="s">
        <v>4513</v>
      </c>
      <c r="B1283" s="134" t="s">
        <v>4557</v>
      </c>
      <c r="C1283" s="134" t="s">
        <v>1668</v>
      </c>
      <c r="D1283" s="136">
        <v>0</v>
      </c>
      <c r="E1283" s="136">
        <v>0</v>
      </c>
      <c r="F1283" s="136">
        <v>0</v>
      </c>
      <c r="G1283" s="136">
        <v>0</v>
      </c>
      <c r="H1283" s="136">
        <v>0</v>
      </c>
      <c r="I1283" s="136">
        <v>0</v>
      </c>
      <c r="J1283" s="136">
        <v>0</v>
      </c>
      <c r="K1283" s="136">
        <v>0</v>
      </c>
      <c r="L1283" s="136">
        <v>0</v>
      </c>
      <c r="M1283" s="136">
        <v>0</v>
      </c>
      <c r="N1283" s="136">
        <v>0</v>
      </c>
      <c r="O1283" s="136">
        <v>0</v>
      </c>
      <c r="P1283" s="136">
        <v>0</v>
      </c>
      <c r="Q1283" s="136">
        <v>0</v>
      </c>
    </row>
    <row r="1284" spans="1:17" x14ac:dyDescent="0.25">
      <c r="A1284" s="134" t="s">
        <v>4513</v>
      </c>
      <c r="B1284" s="134" t="s">
        <v>4558</v>
      </c>
      <c r="C1284" s="134" t="s">
        <v>1668</v>
      </c>
      <c r="D1284" s="136">
        <v>27</v>
      </c>
      <c r="E1284" s="136">
        <v>27</v>
      </c>
      <c r="F1284" s="136">
        <v>27</v>
      </c>
      <c r="G1284" s="136">
        <v>27</v>
      </c>
      <c r="H1284" s="136">
        <v>27</v>
      </c>
      <c r="I1284" s="136">
        <v>27</v>
      </c>
      <c r="J1284" s="136">
        <v>27</v>
      </c>
      <c r="K1284" s="136">
        <v>0</v>
      </c>
      <c r="L1284" s="136">
        <v>0</v>
      </c>
      <c r="M1284" s="136">
        <v>0</v>
      </c>
      <c r="N1284" s="136">
        <v>0</v>
      </c>
      <c r="O1284" s="136">
        <v>0</v>
      </c>
      <c r="P1284" s="136">
        <v>0</v>
      </c>
      <c r="Q1284" s="136">
        <v>14867</v>
      </c>
    </row>
    <row r="1285" spans="1:17" x14ac:dyDescent="0.25">
      <c r="A1285" s="134" t="s">
        <v>4513</v>
      </c>
      <c r="B1285" s="134" t="s">
        <v>4559</v>
      </c>
      <c r="C1285" s="134" t="s">
        <v>1668</v>
      </c>
      <c r="D1285" s="136">
        <v>0</v>
      </c>
      <c r="E1285" s="136">
        <v>0</v>
      </c>
      <c r="F1285" s="136">
        <v>0</v>
      </c>
      <c r="G1285" s="136">
        <v>0</v>
      </c>
      <c r="H1285" s="136">
        <v>0</v>
      </c>
      <c r="I1285" s="136">
        <v>0</v>
      </c>
      <c r="J1285" s="136">
        <v>0</v>
      </c>
      <c r="K1285" s="136">
        <v>0</v>
      </c>
      <c r="L1285" s="136">
        <v>0</v>
      </c>
      <c r="M1285" s="136">
        <v>0</v>
      </c>
      <c r="N1285" s="136">
        <v>0</v>
      </c>
      <c r="O1285" s="136">
        <v>0</v>
      </c>
      <c r="P1285" s="136">
        <v>0</v>
      </c>
      <c r="Q1285" s="136">
        <v>0</v>
      </c>
    </row>
    <row r="1286" spans="1:17" x14ac:dyDescent="0.25">
      <c r="A1286" s="134" t="s">
        <v>4513</v>
      </c>
      <c r="B1286" s="134" t="s">
        <v>4560</v>
      </c>
      <c r="C1286" s="134" t="s">
        <v>1668</v>
      </c>
      <c r="D1286" s="136">
        <v>64</v>
      </c>
      <c r="E1286" s="136">
        <v>64</v>
      </c>
      <c r="F1286" s="136">
        <v>64</v>
      </c>
      <c r="G1286" s="136">
        <v>64</v>
      </c>
      <c r="H1286" s="136">
        <v>64</v>
      </c>
      <c r="I1286" s="136">
        <v>64</v>
      </c>
      <c r="J1286" s="136">
        <v>0</v>
      </c>
      <c r="K1286" s="136">
        <v>0</v>
      </c>
      <c r="L1286" s="136">
        <v>0</v>
      </c>
      <c r="M1286" s="136">
        <v>0</v>
      </c>
      <c r="N1286" s="136">
        <v>0</v>
      </c>
      <c r="O1286" s="136">
        <v>0</v>
      </c>
      <c r="P1286" s="136">
        <v>0</v>
      </c>
      <c r="Q1286" s="136">
        <v>29366</v>
      </c>
    </row>
    <row r="1287" spans="1:17" x14ac:dyDescent="0.25">
      <c r="A1287" s="134" t="s">
        <v>4513</v>
      </c>
      <c r="B1287" s="134" t="s">
        <v>4561</v>
      </c>
      <c r="C1287" s="134" t="s">
        <v>1668</v>
      </c>
      <c r="D1287" s="136">
        <v>0</v>
      </c>
      <c r="E1287" s="136">
        <v>0</v>
      </c>
      <c r="F1287" s="136">
        <v>0</v>
      </c>
      <c r="G1287" s="136">
        <v>0</v>
      </c>
      <c r="H1287" s="136">
        <v>0</v>
      </c>
      <c r="I1287" s="136">
        <v>0</v>
      </c>
      <c r="J1287" s="136">
        <v>0</v>
      </c>
      <c r="K1287" s="136">
        <v>0</v>
      </c>
      <c r="L1287" s="136">
        <v>0</v>
      </c>
      <c r="M1287" s="136">
        <v>0</v>
      </c>
      <c r="N1287" s="136">
        <v>0</v>
      </c>
      <c r="O1287" s="136">
        <v>0</v>
      </c>
      <c r="P1287" s="136">
        <v>0</v>
      </c>
      <c r="Q1287" s="136">
        <v>0</v>
      </c>
    </row>
    <row r="1288" spans="1:17" x14ac:dyDescent="0.25">
      <c r="A1288" s="134" t="s">
        <v>4513</v>
      </c>
      <c r="B1288" s="134" t="s">
        <v>4562</v>
      </c>
      <c r="C1288" s="134" t="s">
        <v>1668</v>
      </c>
      <c r="D1288" s="136">
        <v>0</v>
      </c>
      <c r="E1288" s="136">
        <v>0</v>
      </c>
      <c r="F1288" s="136">
        <v>0</v>
      </c>
      <c r="G1288" s="136">
        <v>0</v>
      </c>
      <c r="H1288" s="136">
        <v>0</v>
      </c>
      <c r="I1288" s="136">
        <v>0</v>
      </c>
      <c r="J1288" s="136">
        <v>0</v>
      </c>
      <c r="K1288" s="136">
        <v>0</v>
      </c>
      <c r="L1288" s="136">
        <v>0</v>
      </c>
      <c r="M1288" s="136">
        <v>0</v>
      </c>
      <c r="N1288" s="136">
        <v>0</v>
      </c>
      <c r="O1288" s="136">
        <v>0</v>
      </c>
      <c r="P1288" s="136">
        <v>0</v>
      </c>
      <c r="Q1288" s="136">
        <v>0</v>
      </c>
    </row>
    <row r="1289" spans="1:17" x14ac:dyDescent="0.25">
      <c r="A1289" s="134" t="s">
        <v>4513</v>
      </c>
      <c r="B1289" s="134" t="s">
        <v>4563</v>
      </c>
      <c r="C1289" s="134" t="s">
        <v>1668</v>
      </c>
      <c r="D1289" s="136">
        <v>0</v>
      </c>
      <c r="E1289" s="136">
        <v>0</v>
      </c>
      <c r="F1289" s="136">
        <v>0</v>
      </c>
      <c r="G1289" s="136">
        <v>0</v>
      </c>
      <c r="H1289" s="136">
        <v>0</v>
      </c>
      <c r="I1289" s="136">
        <v>0</v>
      </c>
      <c r="J1289" s="136">
        <v>0</v>
      </c>
      <c r="K1289" s="136">
        <v>0</v>
      </c>
      <c r="L1289" s="136">
        <v>0</v>
      </c>
      <c r="M1289" s="136">
        <v>0</v>
      </c>
      <c r="N1289" s="136">
        <v>0</v>
      </c>
      <c r="O1289" s="136">
        <v>0</v>
      </c>
      <c r="P1289" s="136">
        <v>0</v>
      </c>
      <c r="Q1289" s="136">
        <v>0</v>
      </c>
    </row>
    <row r="1290" spans="1:17" x14ac:dyDescent="0.25">
      <c r="A1290" s="134" t="s">
        <v>4513</v>
      </c>
      <c r="B1290" s="134" t="s">
        <v>4564</v>
      </c>
      <c r="C1290" s="134" t="s">
        <v>1668</v>
      </c>
      <c r="D1290" s="136">
        <v>571</v>
      </c>
      <c r="E1290" s="136">
        <v>571</v>
      </c>
      <c r="F1290" s="136">
        <v>571</v>
      </c>
      <c r="G1290" s="136">
        <v>571</v>
      </c>
      <c r="H1290" s="136">
        <v>571</v>
      </c>
      <c r="I1290" s="136">
        <v>571</v>
      </c>
      <c r="J1290" s="136">
        <v>4</v>
      </c>
      <c r="K1290" s="136">
        <v>4</v>
      </c>
      <c r="L1290" s="136">
        <v>0</v>
      </c>
      <c r="M1290" s="136">
        <v>0</v>
      </c>
      <c r="N1290" s="136">
        <v>0</v>
      </c>
      <c r="O1290" s="136">
        <v>0</v>
      </c>
      <c r="P1290" s="136">
        <v>0</v>
      </c>
      <c r="Q1290" s="136">
        <v>262569</v>
      </c>
    </row>
    <row r="1291" spans="1:17" x14ac:dyDescent="0.25">
      <c r="A1291" s="134" t="s">
        <v>4513</v>
      </c>
      <c r="B1291" s="134" t="s">
        <v>4565</v>
      </c>
      <c r="C1291" s="134" t="s">
        <v>1668</v>
      </c>
      <c r="D1291" s="136">
        <v>0</v>
      </c>
      <c r="E1291" s="136">
        <v>0</v>
      </c>
      <c r="F1291" s="136">
        <v>0</v>
      </c>
      <c r="G1291" s="136">
        <v>0</v>
      </c>
      <c r="H1291" s="136">
        <v>0</v>
      </c>
      <c r="I1291" s="136">
        <v>0</v>
      </c>
      <c r="J1291" s="136">
        <v>0</v>
      </c>
      <c r="K1291" s="136">
        <v>0</v>
      </c>
      <c r="L1291" s="136">
        <v>0</v>
      </c>
      <c r="M1291" s="136">
        <v>0</v>
      </c>
      <c r="N1291" s="136">
        <v>0</v>
      </c>
      <c r="O1291" s="136">
        <v>0</v>
      </c>
      <c r="P1291" s="136">
        <v>0</v>
      </c>
      <c r="Q1291" s="136">
        <v>0</v>
      </c>
    </row>
    <row r="1292" spans="1:17" x14ac:dyDescent="0.25">
      <c r="A1292" s="134" t="s">
        <v>4513</v>
      </c>
      <c r="B1292" s="134" t="s">
        <v>4566</v>
      </c>
      <c r="C1292" s="134" t="s">
        <v>1668</v>
      </c>
      <c r="D1292" s="136">
        <v>0</v>
      </c>
      <c r="E1292" s="136">
        <v>0</v>
      </c>
      <c r="F1292" s="136">
        <v>0</v>
      </c>
      <c r="G1292" s="136">
        <v>0</v>
      </c>
      <c r="H1292" s="136">
        <v>0</v>
      </c>
      <c r="I1292" s="136">
        <v>0</v>
      </c>
      <c r="J1292" s="136">
        <v>0</v>
      </c>
      <c r="K1292" s="136">
        <v>0</v>
      </c>
      <c r="L1292" s="136">
        <v>0</v>
      </c>
      <c r="M1292" s="136">
        <v>0</v>
      </c>
      <c r="N1292" s="136">
        <v>0</v>
      </c>
      <c r="O1292" s="136">
        <v>0</v>
      </c>
      <c r="P1292" s="136">
        <v>0</v>
      </c>
      <c r="Q1292" s="136">
        <v>0</v>
      </c>
    </row>
    <row r="1293" spans="1:17" x14ac:dyDescent="0.25">
      <c r="A1293" s="134" t="s">
        <v>4513</v>
      </c>
      <c r="B1293" s="134" t="s">
        <v>4567</v>
      </c>
      <c r="C1293" s="134" t="s">
        <v>1668</v>
      </c>
      <c r="D1293" s="136">
        <v>0</v>
      </c>
      <c r="E1293" s="136">
        <v>0</v>
      </c>
      <c r="F1293" s="136">
        <v>0</v>
      </c>
      <c r="G1293" s="136">
        <v>0</v>
      </c>
      <c r="H1293" s="136">
        <v>0</v>
      </c>
      <c r="I1293" s="136">
        <v>0</v>
      </c>
      <c r="J1293" s="136">
        <v>0</v>
      </c>
      <c r="K1293" s="136">
        <v>0</v>
      </c>
      <c r="L1293" s="136">
        <v>0</v>
      </c>
      <c r="M1293" s="136">
        <v>0</v>
      </c>
      <c r="N1293" s="136">
        <v>0</v>
      </c>
      <c r="O1293" s="136">
        <v>0</v>
      </c>
      <c r="P1293" s="136">
        <v>0</v>
      </c>
      <c r="Q1293" s="136">
        <v>0</v>
      </c>
    </row>
    <row r="1294" spans="1:17" x14ac:dyDescent="0.25">
      <c r="A1294" s="134" t="s">
        <v>4513</v>
      </c>
      <c r="B1294" s="134" t="s">
        <v>4568</v>
      </c>
      <c r="C1294" s="134" t="s">
        <v>1668</v>
      </c>
      <c r="D1294" s="136">
        <v>16852</v>
      </c>
      <c r="E1294" s="136">
        <v>16725</v>
      </c>
      <c r="F1294" s="136">
        <v>17091</v>
      </c>
      <c r="G1294" s="136">
        <v>17177</v>
      </c>
      <c r="H1294" s="136">
        <v>17201</v>
      </c>
      <c r="I1294" s="136">
        <v>13035</v>
      </c>
      <c r="J1294" s="136">
        <v>13229</v>
      </c>
      <c r="K1294" s="136">
        <v>13494</v>
      </c>
      <c r="L1294" s="136">
        <v>14278</v>
      </c>
      <c r="M1294" s="136">
        <v>14957</v>
      </c>
      <c r="N1294" s="136">
        <v>16183</v>
      </c>
      <c r="O1294" s="136">
        <v>16648</v>
      </c>
      <c r="P1294" s="136">
        <v>15661</v>
      </c>
      <c r="Q1294" s="136">
        <v>15522796</v>
      </c>
    </row>
    <row r="1295" spans="1:17" x14ac:dyDescent="0.25">
      <c r="A1295" s="134" t="s">
        <v>4513</v>
      </c>
      <c r="B1295" s="134" t="s">
        <v>4569</v>
      </c>
      <c r="C1295" s="134" t="s">
        <v>1668</v>
      </c>
      <c r="D1295" s="136">
        <v>0</v>
      </c>
      <c r="E1295" s="136">
        <v>0</v>
      </c>
      <c r="F1295" s="136">
        <v>0</v>
      </c>
      <c r="G1295" s="136">
        <v>0</v>
      </c>
      <c r="H1295" s="136">
        <v>0</v>
      </c>
      <c r="I1295" s="136">
        <v>0</v>
      </c>
      <c r="J1295" s="136">
        <v>0</v>
      </c>
      <c r="K1295" s="136">
        <v>0</v>
      </c>
      <c r="L1295" s="136">
        <v>0</v>
      </c>
      <c r="M1295" s="136">
        <v>0</v>
      </c>
      <c r="N1295" s="136">
        <v>0</v>
      </c>
      <c r="O1295" s="136">
        <v>0</v>
      </c>
      <c r="P1295" s="136">
        <v>0</v>
      </c>
      <c r="Q1295" s="136">
        <v>0</v>
      </c>
    </row>
    <row r="1296" spans="1:17" x14ac:dyDescent="0.25">
      <c r="A1296" s="134" t="s">
        <v>4513</v>
      </c>
      <c r="B1296" s="134" t="s">
        <v>4570</v>
      </c>
      <c r="C1296" s="134" t="s">
        <v>1668</v>
      </c>
      <c r="D1296" s="136">
        <v>0</v>
      </c>
      <c r="E1296" s="136">
        <v>0</v>
      </c>
      <c r="F1296" s="136">
        <v>0</v>
      </c>
      <c r="G1296" s="136">
        <v>0</v>
      </c>
      <c r="H1296" s="136">
        <v>0</v>
      </c>
      <c r="I1296" s="136">
        <v>0</v>
      </c>
      <c r="J1296" s="136">
        <v>0</v>
      </c>
      <c r="K1296" s="136">
        <v>0</v>
      </c>
      <c r="L1296" s="136">
        <v>0</v>
      </c>
      <c r="M1296" s="136">
        <v>0</v>
      </c>
      <c r="N1296" s="136">
        <v>0</v>
      </c>
      <c r="O1296" s="136">
        <v>0</v>
      </c>
      <c r="P1296" s="136">
        <v>0</v>
      </c>
      <c r="Q1296" s="136">
        <v>0</v>
      </c>
    </row>
    <row r="1297" spans="1:17" x14ac:dyDescent="0.25">
      <c r="A1297" s="134" t="s">
        <v>4513</v>
      </c>
      <c r="B1297" s="134" t="s">
        <v>4571</v>
      </c>
      <c r="C1297" s="134" t="s">
        <v>1668</v>
      </c>
      <c r="D1297" s="136">
        <v>62</v>
      </c>
      <c r="E1297" s="136">
        <v>62</v>
      </c>
      <c r="F1297" s="136">
        <v>62</v>
      </c>
      <c r="G1297" s="136">
        <v>62</v>
      </c>
      <c r="H1297" s="136">
        <v>62</v>
      </c>
      <c r="I1297" s="136">
        <v>62</v>
      </c>
      <c r="J1297" s="136">
        <v>62</v>
      </c>
      <c r="K1297" s="136">
        <v>62</v>
      </c>
      <c r="L1297" s="136">
        <v>62</v>
      </c>
      <c r="M1297" s="136">
        <v>62</v>
      </c>
      <c r="N1297" s="136">
        <v>62</v>
      </c>
      <c r="O1297" s="136">
        <v>62</v>
      </c>
      <c r="P1297" s="136">
        <v>0</v>
      </c>
      <c r="Q1297" s="136">
        <v>59412</v>
      </c>
    </row>
    <row r="1298" spans="1:17" x14ac:dyDescent="0.25">
      <c r="A1298" s="134" t="s">
        <v>4513</v>
      </c>
      <c r="B1298" s="134" t="s">
        <v>4572</v>
      </c>
      <c r="C1298" s="134" t="s">
        <v>1668</v>
      </c>
      <c r="D1298" s="136">
        <v>47</v>
      </c>
      <c r="E1298" s="136">
        <v>47</v>
      </c>
      <c r="F1298" s="136">
        <v>47</v>
      </c>
      <c r="G1298" s="136">
        <v>47</v>
      </c>
      <c r="H1298" s="136">
        <v>47</v>
      </c>
      <c r="I1298" s="136">
        <v>47</v>
      </c>
      <c r="J1298" s="136">
        <v>47</v>
      </c>
      <c r="K1298" s="136">
        <v>47</v>
      </c>
      <c r="L1298" s="136">
        <v>47</v>
      </c>
      <c r="M1298" s="136">
        <v>47</v>
      </c>
      <c r="N1298" s="136">
        <v>47</v>
      </c>
      <c r="O1298" s="136">
        <v>47</v>
      </c>
      <c r="P1298" s="136">
        <v>0</v>
      </c>
      <c r="Q1298" s="136">
        <v>44819</v>
      </c>
    </row>
    <row r="1299" spans="1:17" x14ac:dyDescent="0.25">
      <c r="A1299" s="134" t="s">
        <v>4513</v>
      </c>
      <c r="B1299" s="134" t="s">
        <v>4573</v>
      </c>
      <c r="C1299" s="134" t="s">
        <v>1668</v>
      </c>
      <c r="D1299" s="136">
        <v>0</v>
      </c>
      <c r="E1299" s="136">
        <v>0</v>
      </c>
      <c r="F1299" s="136">
        <v>0</v>
      </c>
      <c r="G1299" s="136">
        <v>0</v>
      </c>
      <c r="H1299" s="136">
        <v>0</v>
      </c>
      <c r="I1299" s="136">
        <v>0</v>
      </c>
      <c r="J1299" s="136">
        <v>0</v>
      </c>
      <c r="K1299" s="136">
        <v>0</v>
      </c>
      <c r="L1299" s="136">
        <v>0</v>
      </c>
      <c r="M1299" s="136">
        <v>0</v>
      </c>
      <c r="N1299" s="136">
        <v>0</v>
      </c>
      <c r="O1299" s="136">
        <v>0</v>
      </c>
      <c r="P1299" s="136">
        <v>0</v>
      </c>
      <c r="Q1299" s="136">
        <v>0</v>
      </c>
    </row>
    <row r="1300" spans="1:17" x14ac:dyDescent="0.25">
      <c r="A1300" s="134" t="s">
        <v>4513</v>
      </c>
      <c r="B1300" s="134" t="s">
        <v>4574</v>
      </c>
      <c r="C1300" s="134" t="s">
        <v>1668</v>
      </c>
      <c r="D1300" s="136">
        <v>0</v>
      </c>
      <c r="E1300" s="136">
        <v>0</v>
      </c>
      <c r="F1300" s="136">
        <v>0</v>
      </c>
      <c r="G1300" s="136">
        <v>0</v>
      </c>
      <c r="H1300" s="136">
        <v>0</v>
      </c>
      <c r="I1300" s="136">
        <v>0</v>
      </c>
      <c r="J1300" s="136">
        <v>0</v>
      </c>
      <c r="K1300" s="136">
        <v>0</v>
      </c>
      <c r="L1300" s="136">
        <v>0</v>
      </c>
      <c r="M1300" s="136">
        <v>0</v>
      </c>
      <c r="N1300" s="136">
        <v>0</v>
      </c>
      <c r="O1300" s="136">
        <v>0</v>
      </c>
      <c r="P1300" s="136">
        <v>0</v>
      </c>
      <c r="Q1300" s="136">
        <v>0</v>
      </c>
    </row>
    <row r="1301" spans="1:17" x14ac:dyDescent="0.25">
      <c r="A1301" s="134" t="s">
        <v>4513</v>
      </c>
      <c r="B1301" s="134" t="s">
        <v>4575</v>
      </c>
      <c r="C1301" s="134" t="s">
        <v>1668</v>
      </c>
      <c r="D1301" s="136">
        <v>0</v>
      </c>
      <c r="E1301" s="136">
        <v>0</v>
      </c>
      <c r="F1301" s="136">
        <v>0</v>
      </c>
      <c r="G1301" s="136">
        <v>0</v>
      </c>
      <c r="H1301" s="136">
        <v>0</v>
      </c>
      <c r="I1301" s="136">
        <v>0</v>
      </c>
      <c r="J1301" s="136">
        <v>0</v>
      </c>
      <c r="K1301" s="136">
        <v>0</v>
      </c>
      <c r="L1301" s="136">
        <v>0</v>
      </c>
      <c r="M1301" s="136">
        <v>0</v>
      </c>
      <c r="N1301" s="136">
        <v>0</v>
      </c>
      <c r="O1301" s="136">
        <v>0</v>
      </c>
      <c r="P1301" s="136">
        <v>0</v>
      </c>
      <c r="Q1301" s="136">
        <v>0</v>
      </c>
    </row>
    <row r="1302" spans="1:17" x14ac:dyDescent="0.25">
      <c r="A1302" s="134" t="s">
        <v>4513</v>
      </c>
      <c r="B1302" s="134" t="s">
        <v>4576</v>
      </c>
      <c r="C1302" s="134" t="s">
        <v>1668</v>
      </c>
      <c r="D1302" s="136">
        <v>72</v>
      </c>
      <c r="E1302" s="136">
        <v>72</v>
      </c>
      <c r="F1302" s="136">
        <v>72</v>
      </c>
      <c r="G1302" s="136">
        <v>72</v>
      </c>
      <c r="H1302" s="136">
        <v>72</v>
      </c>
      <c r="I1302" s="136">
        <v>72</v>
      </c>
      <c r="J1302" s="136">
        <v>72</v>
      </c>
      <c r="K1302" s="136">
        <v>72</v>
      </c>
      <c r="L1302" s="136">
        <v>72</v>
      </c>
      <c r="M1302" s="136">
        <v>72</v>
      </c>
      <c r="N1302" s="136">
        <v>72</v>
      </c>
      <c r="O1302" s="136">
        <v>72</v>
      </c>
      <c r="P1302" s="136">
        <v>72</v>
      </c>
      <c r="Q1302" s="136">
        <v>71744</v>
      </c>
    </row>
    <row r="1303" spans="1:17" x14ac:dyDescent="0.25">
      <c r="A1303" s="134" t="s">
        <v>4513</v>
      </c>
      <c r="B1303" s="134" t="s">
        <v>4577</v>
      </c>
      <c r="C1303" s="134" t="s">
        <v>1668</v>
      </c>
      <c r="D1303" s="136">
        <v>0</v>
      </c>
      <c r="E1303" s="136">
        <v>0</v>
      </c>
      <c r="F1303" s="136">
        <v>0</v>
      </c>
      <c r="G1303" s="136">
        <v>0</v>
      </c>
      <c r="H1303" s="136">
        <v>0</v>
      </c>
      <c r="I1303" s="136">
        <v>0</v>
      </c>
      <c r="J1303" s="136">
        <v>0</v>
      </c>
      <c r="K1303" s="136">
        <v>0</v>
      </c>
      <c r="L1303" s="136">
        <v>0</v>
      </c>
      <c r="M1303" s="136">
        <v>0</v>
      </c>
      <c r="N1303" s="136">
        <v>0</v>
      </c>
      <c r="O1303" s="136">
        <v>0</v>
      </c>
      <c r="P1303" s="136">
        <v>0</v>
      </c>
      <c r="Q1303" s="136">
        <v>0</v>
      </c>
    </row>
    <row r="1304" spans="1:17" x14ac:dyDescent="0.25">
      <c r="A1304" s="134" t="s">
        <v>4513</v>
      </c>
      <c r="B1304" s="134" t="s">
        <v>4578</v>
      </c>
      <c r="C1304" s="134" t="s">
        <v>1668</v>
      </c>
      <c r="D1304" s="136">
        <v>5</v>
      </c>
      <c r="E1304" s="136">
        <v>5</v>
      </c>
      <c r="F1304" s="136">
        <v>5</v>
      </c>
      <c r="G1304" s="136">
        <v>5</v>
      </c>
      <c r="H1304" s="136">
        <v>5</v>
      </c>
      <c r="I1304" s="136">
        <v>5</v>
      </c>
      <c r="J1304" s="136">
        <v>5</v>
      </c>
      <c r="K1304" s="136">
        <v>5</v>
      </c>
      <c r="L1304" s="136">
        <v>5</v>
      </c>
      <c r="M1304" s="136">
        <v>5</v>
      </c>
      <c r="N1304" s="136">
        <v>5</v>
      </c>
      <c r="O1304" s="136">
        <v>5</v>
      </c>
      <c r="P1304" s="136">
        <v>5</v>
      </c>
      <c r="Q1304" s="136">
        <v>4881</v>
      </c>
    </row>
    <row r="1305" spans="1:17" x14ac:dyDescent="0.25">
      <c r="A1305" s="134" t="s">
        <v>4513</v>
      </c>
      <c r="B1305" s="134" t="s">
        <v>4579</v>
      </c>
      <c r="C1305" s="134" t="s">
        <v>1668</v>
      </c>
      <c r="D1305" s="136">
        <v>53</v>
      </c>
      <c r="E1305" s="136">
        <v>53</v>
      </c>
      <c r="F1305" s="136">
        <v>53</v>
      </c>
      <c r="G1305" s="136">
        <v>53</v>
      </c>
      <c r="H1305" s="136">
        <v>53</v>
      </c>
      <c r="I1305" s="136">
        <v>53</v>
      </c>
      <c r="J1305" s="136">
        <v>53</v>
      </c>
      <c r="K1305" s="136">
        <v>53</v>
      </c>
      <c r="L1305" s="136">
        <v>53</v>
      </c>
      <c r="M1305" s="136">
        <v>53</v>
      </c>
      <c r="N1305" s="136">
        <v>53</v>
      </c>
      <c r="O1305" s="136">
        <v>53</v>
      </c>
      <c r="P1305" s="136">
        <v>53</v>
      </c>
      <c r="Q1305" s="136">
        <v>53224</v>
      </c>
    </row>
    <row r="1306" spans="1:17" x14ac:dyDescent="0.25">
      <c r="A1306" s="134" t="s">
        <v>4513</v>
      </c>
      <c r="B1306" s="134" t="s">
        <v>4580</v>
      </c>
      <c r="C1306" s="134" t="s">
        <v>1668</v>
      </c>
      <c r="D1306" s="136">
        <v>0</v>
      </c>
      <c r="E1306" s="136">
        <v>0</v>
      </c>
      <c r="F1306" s="136">
        <v>0</v>
      </c>
      <c r="G1306" s="136">
        <v>0</v>
      </c>
      <c r="H1306" s="136">
        <v>0</v>
      </c>
      <c r="I1306" s="136">
        <v>0</v>
      </c>
      <c r="J1306" s="136">
        <v>0</v>
      </c>
      <c r="K1306" s="136">
        <v>0</v>
      </c>
      <c r="L1306" s="136">
        <v>0</v>
      </c>
      <c r="M1306" s="136">
        <v>0</v>
      </c>
      <c r="N1306" s="136">
        <v>0</v>
      </c>
      <c r="O1306" s="136">
        <v>0</v>
      </c>
      <c r="P1306" s="136">
        <v>0</v>
      </c>
      <c r="Q1306" s="136">
        <v>0</v>
      </c>
    </row>
    <row r="1307" spans="1:17" x14ac:dyDescent="0.25">
      <c r="A1307" s="134" t="s">
        <v>4513</v>
      </c>
      <c r="B1307" s="134" t="s">
        <v>4581</v>
      </c>
      <c r="C1307" s="134" t="s">
        <v>1668</v>
      </c>
      <c r="D1307" s="136">
        <v>0</v>
      </c>
      <c r="E1307" s="136">
        <v>0</v>
      </c>
      <c r="F1307" s="136">
        <v>0</v>
      </c>
      <c r="G1307" s="136">
        <v>0</v>
      </c>
      <c r="H1307" s="136">
        <v>0</v>
      </c>
      <c r="I1307" s="136">
        <v>0</v>
      </c>
      <c r="J1307" s="136">
        <v>0</v>
      </c>
      <c r="K1307" s="136">
        <v>0</v>
      </c>
      <c r="L1307" s="136">
        <v>0</v>
      </c>
      <c r="M1307" s="136">
        <v>0</v>
      </c>
      <c r="N1307" s="136">
        <v>0</v>
      </c>
      <c r="O1307" s="136">
        <v>0</v>
      </c>
      <c r="P1307" s="136">
        <v>0</v>
      </c>
      <c r="Q1307" s="136">
        <v>0</v>
      </c>
    </row>
    <row r="1308" spans="1:17" x14ac:dyDescent="0.25">
      <c r="A1308" s="134" t="s">
        <v>4513</v>
      </c>
      <c r="B1308" s="134" t="s">
        <v>4582</v>
      </c>
      <c r="C1308" s="134" t="s">
        <v>1668</v>
      </c>
      <c r="D1308" s="136">
        <v>555</v>
      </c>
      <c r="E1308" s="136">
        <v>555</v>
      </c>
      <c r="F1308" s="136">
        <v>555</v>
      </c>
      <c r="G1308" s="136">
        <v>555</v>
      </c>
      <c r="H1308" s="136">
        <v>555</v>
      </c>
      <c r="I1308" s="136">
        <v>555</v>
      </c>
      <c r="J1308" s="136">
        <v>555</v>
      </c>
      <c r="K1308" s="136">
        <v>555</v>
      </c>
      <c r="L1308" s="136">
        <v>555</v>
      </c>
      <c r="M1308" s="136">
        <v>555</v>
      </c>
      <c r="N1308" s="136">
        <v>555</v>
      </c>
      <c r="O1308" s="136">
        <v>555</v>
      </c>
      <c r="P1308" s="136">
        <v>555</v>
      </c>
      <c r="Q1308" s="136">
        <v>555347</v>
      </c>
    </row>
    <row r="1309" spans="1:17" x14ac:dyDescent="0.25">
      <c r="A1309" s="134" t="s">
        <v>4513</v>
      </c>
      <c r="B1309" s="134" t="s">
        <v>4583</v>
      </c>
      <c r="C1309" s="134" t="s">
        <v>1668</v>
      </c>
      <c r="D1309" s="136">
        <v>0</v>
      </c>
      <c r="E1309" s="136">
        <v>0</v>
      </c>
      <c r="F1309" s="136">
        <v>0</v>
      </c>
      <c r="G1309" s="136">
        <v>0</v>
      </c>
      <c r="H1309" s="136">
        <v>0</v>
      </c>
      <c r="I1309" s="136">
        <v>0</v>
      </c>
      <c r="J1309" s="136">
        <v>0</v>
      </c>
      <c r="K1309" s="136">
        <v>0</v>
      </c>
      <c r="L1309" s="136">
        <v>0</v>
      </c>
      <c r="M1309" s="136">
        <v>0</v>
      </c>
      <c r="N1309" s="136">
        <v>0</v>
      </c>
      <c r="O1309" s="136">
        <v>0</v>
      </c>
      <c r="P1309" s="136">
        <v>0</v>
      </c>
      <c r="Q1309" s="136">
        <v>0</v>
      </c>
    </row>
    <row r="1310" spans="1:17" x14ac:dyDescent="0.25">
      <c r="A1310" s="134" t="s">
        <v>4513</v>
      </c>
      <c r="B1310" s="134" t="s">
        <v>4584</v>
      </c>
      <c r="C1310" s="134" t="s">
        <v>1668</v>
      </c>
      <c r="D1310" s="136">
        <v>0</v>
      </c>
      <c r="E1310" s="136">
        <v>0</v>
      </c>
      <c r="F1310" s="136">
        <v>0</v>
      </c>
      <c r="G1310" s="136">
        <v>0</v>
      </c>
      <c r="H1310" s="136">
        <v>0</v>
      </c>
      <c r="I1310" s="136">
        <v>0</v>
      </c>
      <c r="J1310" s="136">
        <v>0</v>
      </c>
      <c r="K1310" s="136">
        <v>0</v>
      </c>
      <c r="L1310" s="136">
        <v>0</v>
      </c>
      <c r="M1310" s="136">
        <v>0</v>
      </c>
      <c r="N1310" s="136">
        <v>0</v>
      </c>
      <c r="O1310" s="136">
        <v>0</v>
      </c>
      <c r="P1310" s="136">
        <v>0</v>
      </c>
      <c r="Q1310" s="136">
        <v>0</v>
      </c>
    </row>
    <row r="1311" spans="1:17" x14ac:dyDescent="0.25">
      <c r="A1311" s="134" t="s">
        <v>4513</v>
      </c>
      <c r="B1311" s="134" t="s">
        <v>4585</v>
      </c>
      <c r="C1311" s="134" t="s">
        <v>1668</v>
      </c>
      <c r="D1311" s="136">
        <v>0</v>
      </c>
      <c r="E1311" s="136">
        <v>0</v>
      </c>
      <c r="F1311" s="136">
        <v>0</v>
      </c>
      <c r="G1311" s="136">
        <v>0</v>
      </c>
      <c r="H1311" s="136">
        <v>0</v>
      </c>
      <c r="I1311" s="136">
        <v>0</v>
      </c>
      <c r="J1311" s="136">
        <v>0</v>
      </c>
      <c r="K1311" s="136">
        <v>0</v>
      </c>
      <c r="L1311" s="136">
        <v>0</v>
      </c>
      <c r="M1311" s="136">
        <v>0</v>
      </c>
      <c r="N1311" s="136">
        <v>0</v>
      </c>
      <c r="O1311" s="136">
        <v>0</v>
      </c>
      <c r="P1311" s="136">
        <v>0</v>
      </c>
      <c r="Q1311" s="136">
        <v>0</v>
      </c>
    </row>
    <row r="1312" spans="1:17" x14ac:dyDescent="0.25">
      <c r="A1312" s="134" t="s">
        <v>4513</v>
      </c>
      <c r="B1312" s="134" t="s">
        <v>4586</v>
      </c>
      <c r="C1312" s="134" t="s">
        <v>1668</v>
      </c>
      <c r="D1312" s="136">
        <v>0</v>
      </c>
      <c r="E1312" s="136">
        <v>0</v>
      </c>
      <c r="F1312" s="136">
        <v>0</v>
      </c>
      <c r="G1312" s="136">
        <v>0</v>
      </c>
      <c r="H1312" s="136">
        <v>0</v>
      </c>
      <c r="I1312" s="136">
        <v>0</v>
      </c>
      <c r="J1312" s="136">
        <v>0</v>
      </c>
      <c r="K1312" s="136">
        <v>0</v>
      </c>
      <c r="L1312" s="136">
        <v>0</v>
      </c>
      <c r="M1312" s="136">
        <v>0</v>
      </c>
      <c r="N1312" s="136">
        <v>0</v>
      </c>
      <c r="O1312" s="136">
        <v>0</v>
      </c>
      <c r="P1312" s="136">
        <v>0</v>
      </c>
      <c r="Q1312" s="136">
        <v>0</v>
      </c>
    </row>
    <row r="1313" spans="1:17" x14ac:dyDescent="0.25">
      <c r="A1313" s="134" t="s">
        <v>4587</v>
      </c>
      <c r="B1313" s="134" t="s">
        <v>4588</v>
      </c>
      <c r="C1313" s="134" t="s">
        <v>1668</v>
      </c>
      <c r="D1313" s="136">
        <v>99</v>
      </c>
      <c r="E1313" s="136">
        <v>99</v>
      </c>
      <c r="F1313" s="136">
        <v>99</v>
      </c>
      <c r="G1313" s="136">
        <v>145</v>
      </c>
      <c r="H1313" s="136">
        <v>145</v>
      </c>
      <c r="I1313" s="136">
        <v>145</v>
      </c>
      <c r="J1313" s="136">
        <v>145</v>
      </c>
      <c r="K1313" s="136">
        <v>145</v>
      </c>
      <c r="L1313" s="136">
        <v>145</v>
      </c>
      <c r="M1313" s="136">
        <v>148</v>
      </c>
      <c r="N1313" s="136">
        <v>152</v>
      </c>
      <c r="O1313" s="136">
        <v>152</v>
      </c>
      <c r="P1313" s="136">
        <v>152</v>
      </c>
      <c r="Q1313" s="136">
        <v>137123</v>
      </c>
    </row>
    <row r="1314" spans="1:17" x14ac:dyDescent="0.25">
      <c r="A1314" s="134" t="s">
        <v>4587</v>
      </c>
      <c r="B1314" s="134" t="s">
        <v>4589</v>
      </c>
      <c r="C1314" s="134" t="s">
        <v>1668</v>
      </c>
      <c r="D1314" s="136">
        <v>99</v>
      </c>
      <c r="E1314" s="136">
        <v>99</v>
      </c>
      <c r="F1314" s="136">
        <v>99</v>
      </c>
      <c r="G1314" s="136">
        <v>145</v>
      </c>
      <c r="H1314" s="136">
        <v>145</v>
      </c>
      <c r="I1314" s="136">
        <v>145</v>
      </c>
      <c r="J1314" s="136">
        <v>145</v>
      </c>
      <c r="K1314" s="136">
        <v>145</v>
      </c>
      <c r="L1314" s="136">
        <v>145</v>
      </c>
      <c r="M1314" s="136">
        <v>148</v>
      </c>
      <c r="N1314" s="136">
        <v>152</v>
      </c>
      <c r="O1314" s="136">
        <v>152</v>
      </c>
      <c r="P1314" s="136">
        <v>152</v>
      </c>
      <c r="Q1314" s="136">
        <v>137123</v>
      </c>
    </row>
    <row r="1315" spans="1:17" x14ac:dyDescent="0.25">
      <c r="A1315" s="134" t="s">
        <v>4587</v>
      </c>
      <c r="B1315" s="134" t="s">
        <v>4590</v>
      </c>
      <c r="C1315" s="134" t="s">
        <v>1668</v>
      </c>
      <c r="D1315" s="136">
        <v>63</v>
      </c>
      <c r="E1315" s="136">
        <v>63</v>
      </c>
      <c r="F1315" s="136">
        <v>63</v>
      </c>
      <c r="G1315" s="136">
        <v>97</v>
      </c>
      <c r="H1315" s="136">
        <v>97</v>
      </c>
      <c r="I1315" s="136">
        <v>97</v>
      </c>
      <c r="J1315" s="136">
        <v>97</v>
      </c>
      <c r="K1315" s="136">
        <v>97</v>
      </c>
      <c r="L1315" s="136">
        <v>97</v>
      </c>
      <c r="M1315" s="136">
        <v>99</v>
      </c>
      <c r="N1315" s="136">
        <v>102</v>
      </c>
      <c r="O1315" s="136">
        <v>102</v>
      </c>
      <c r="P1315" s="136">
        <v>102</v>
      </c>
      <c r="Q1315" s="136">
        <v>91188</v>
      </c>
    </row>
    <row r="1316" spans="1:17" x14ac:dyDescent="0.25">
      <c r="A1316" s="134" t="s">
        <v>4587</v>
      </c>
      <c r="B1316" s="134" t="s">
        <v>4591</v>
      </c>
      <c r="C1316" s="134" t="s">
        <v>1668</v>
      </c>
      <c r="D1316" s="136">
        <v>63</v>
      </c>
      <c r="E1316" s="136">
        <v>63</v>
      </c>
      <c r="F1316" s="136">
        <v>63</v>
      </c>
      <c r="G1316" s="136">
        <v>92</v>
      </c>
      <c r="H1316" s="136">
        <v>92</v>
      </c>
      <c r="I1316" s="136">
        <v>92</v>
      </c>
      <c r="J1316" s="136">
        <v>92</v>
      </c>
      <c r="K1316" s="136">
        <v>92</v>
      </c>
      <c r="L1316" s="136">
        <v>92</v>
      </c>
      <c r="M1316" s="136">
        <v>94</v>
      </c>
      <c r="N1316" s="136">
        <v>96</v>
      </c>
      <c r="O1316" s="136">
        <v>96</v>
      </c>
      <c r="P1316" s="136">
        <v>96</v>
      </c>
      <c r="Q1316" s="136">
        <v>86866</v>
      </c>
    </row>
    <row r="1317" spans="1:17" x14ac:dyDescent="0.25">
      <c r="A1317" s="134" t="s">
        <v>4587</v>
      </c>
      <c r="B1317" s="134" t="s">
        <v>4592</v>
      </c>
      <c r="C1317" s="134" t="s">
        <v>1668</v>
      </c>
      <c r="D1317" s="136">
        <v>0</v>
      </c>
      <c r="E1317" s="136">
        <v>0</v>
      </c>
      <c r="F1317" s="136">
        <v>0</v>
      </c>
      <c r="G1317" s="136">
        <v>0</v>
      </c>
      <c r="H1317" s="136">
        <v>0</v>
      </c>
      <c r="I1317" s="136">
        <v>0</v>
      </c>
      <c r="J1317" s="136">
        <v>0</v>
      </c>
      <c r="K1317" s="136">
        <v>0</v>
      </c>
      <c r="L1317" s="136">
        <v>0</v>
      </c>
      <c r="M1317" s="136">
        <v>0</v>
      </c>
      <c r="N1317" s="136">
        <v>0</v>
      </c>
      <c r="O1317" s="136">
        <v>0</v>
      </c>
      <c r="P1317" s="136">
        <v>0</v>
      </c>
      <c r="Q1317" s="136">
        <v>0</v>
      </c>
    </row>
    <row r="1318" spans="1:17" x14ac:dyDescent="0.25">
      <c r="A1318" s="134" t="s">
        <v>4587</v>
      </c>
      <c r="B1318" s="134" t="s">
        <v>4593</v>
      </c>
      <c r="C1318" s="134" t="s">
        <v>1668</v>
      </c>
      <c r="D1318" s="136">
        <v>0</v>
      </c>
      <c r="E1318" s="136">
        <v>0</v>
      </c>
      <c r="F1318" s="136">
        <v>0</v>
      </c>
      <c r="G1318" s="136">
        <v>0</v>
      </c>
      <c r="H1318" s="136">
        <v>0</v>
      </c>
      <c r="I1318" s="136">
        <v>0</v>
      </c>
      <c r="J1318" s="136">
        <v>0</v>
      </c>
      <c r="K1318" s="136">
        <v>0</v>
      </c>
      <c r="L1318" s="136">
        <v>0</v>
      </c>
      <c r="M1318" s="136">
        <v>0</v>
      </c>
      <c r="N1318" s="136">
        <v>0</v>
      </c>
      <c r="O1318" s="136">
        <v>0</v>
      </c>
      <c r="P1318" s="136">
        <v>0</v>
      </c>
      <c r="Q1318" s="136">
        <v>0</v>
      </c>
    </row>
    <row r="1319" spans="1:17" x14ac:dyDescent="0.25">
      <c r="A1319" s="134" t="s">
        <v>4587</v>
      </c>
      <c r="B1319" s="134" t="s">
        <v>4594</v>
      </c>
      <c r="C1319" s="134" t="s">
        <v>1668</v>
      </c>
      <c r="D1319" s="136">
        <v>0</v>
      </c>
      <c r="E1319" s="136">
        <v>0</v>
      </c>
      <c r="F1319" s="136">
        <v>0</v>
      </c>
      <c r="G1319" s="136">
        <v>0</v>
      </c>
      <c r="H1319" s="136">
        <v>0</v>
      </c>
      <c r="I1319" s="136">
        <v>0</v>
      </c>
      <c r="J1319" s="136">
        <v>0</v>
      </c>
      <c r="K1319" s="136">
        <v>0</v>
      </c>
      <c r="L1319" s="136">
        <v>0</v>
      </c>
      <c r="M1319" s="136">
        <v>0</v>
      </c>
      <c r="N1319" s="136">
        <v>0</v>
      </c>
      <c r="O1319" s="136">
        <v>0</v>
      </c>
      <c r="P1319" s="136">
        <v>0</v>
      </c>
      <c r="Q1319" s="136">
        <v>0</v>
      </c>
    </row>
    <row r="1320" spans="1:17" x14ac:dyDescent="0.25">
      <c r="A1320" s="134" t="s">
        <v>4587</v>
      </c>
      <c r="B1320" s="134" t="s">
        <v>4595</v>
      </c>
      <c r="C1320" s="134" t="s">
        <v>1668</v>
      </c>
      <c r="D1320" s="136">
        <v>0</v>
      </c>
      <c r="E1320" s="136">
        <v>0</v>
      </c>
      <c r="F1320" s="136">
        <v>0</v>
      </c>
      <c r="G1320" s="136">
        <v>0</v>
      </c>
      <c r="H1320" s="136">
        <v>0</v>
      </c>
      <c r="I1320" s="136">
        <v>0</v>
      </c>
      <c r="J1320" s="136">
        <v>0</v>
      </c>
      <c r="K1320" s="136">
        <v>0</v>
      </c>
      <c r="L1320" s="136">
        <v>0</v>
      </c>
      <c r="M1320" s="136">
        <v>0</v>
      </c>
      <c r="N1320" s="136">
        <v>0</v>
      </c>
      <c r="O1320" s="136">
        <v>0</v>
      </c>
      <c r="P1320" s="136">
        <v>0</v>
      </c>
      <c r="Q1320" s="136">
        <v>0</v>
      </c>
    </row>
    <row r="1321" spans="1:17" x14ac:dyDescent="0.25">
      <c r="A1321" s="134" t="s">
        <v>4587</v>
      </c>
      <c r="B1321" s="134" t="s">
        <v>4596</v>
      </c>
      <c r="C1321" s="134" t="s">
        <v>1668</v>
      </c>
      <c r="D1321" s="136">
        <v>9043</v>
      </c>
      <c r="E1321" s="136">
        <v>9043</v>
      </c>
      <c r="F1321" s="136">
        <v>9043</v>
      </c>
      <c r="G1321" s="136">
        <v>10463</v>
      </c>
      <c r="H1321" s="136">
        <v>10463</v>
      </c>
      <c r="I1321" s="136">
        <v>10463</v>
      </c>
      <c r="J1321" s="136">
        <v>10463</v>
      </c>
      <c r="K1321" s="136">
        <v>10499</v>
      </c>
      <c r="L1321" s="136">
        <v>10499</v>
      </c>
      <c r="M1321" s="136">
        <v>10499</v>
      </c>
      <c r="N1321" s="136">
        <v>10515</v>
      </c>
      <c r="O1321" s="136">
        <v>10623</v>
      </c>
      <c r="P1321" s="136">
        <v>10679</v>
      </c>
      <c r="Q1321" s="136">
        <v>10202825</v>
      </c>
    </row>
    <row r="1322" spans="1:17" x14ac:dyDescent="0.25">
      <c r="A1322" s="134" t="s">
        <v>4587</v>
      </c>
      <c r="B1322" s="134" t="s">
        <v>4597</v>
      </c>
      <c r="C1322" s="134" t="s">
        <v>1668</v>
      </c>
      <c r="D1322" s="136">
        <v>0</v>
      </c>
      <c r="E1322" s="136">
        <v>0</v>
      </c>
      <c r="F1322" s="136">
        <v>0</v>
      </c>
      <c r="G1322" s="136">
        <v>0</v>
      </c>
      <c r="H1322" s="136">
        <v>0</v>
      </c>
      <c r="I1322" s="136">
        <v>0</v>
      </c>
      <c r="J1322" s="136">
        <v>0</v>
      </c>
      <c r="K1322" s="136">
        <v>0</v>
      </c>
      <c r="L1322" s="136">
        <v>0</v>
      </c>
      <c r="M1322" s="136">
        <v>0</v>
      </c>
      <c r="N1322" s="136">
        <v>0</v>
      </c>
      <c r="O1322" s="136">
        <v>0</v>
      </c>
      <c r="P1322" s="136">
        <v>0</v>
      </c>
      <c r="Q1322" s="136">
        <v>0</v>
      </c>
    </row>
    <row r="1323" spans="1:17" x14ac:dyDescent="0.25">
      <c r="A1323" s="134" t="s">
        <v>4587</v>
      </c>
      <c r="B1323" s="134" t="s">
        <v>4598</v>
      </c>
      <c r="C1323" s="134" t="s">
        <v>1668</v>
      </c>
      <c r="D1323" s="136">
        <v>0</v>
      </c>
      <c r="E1323" s="136">
        <v>0</v>
      </c>
      <c r="F1323" s="136">
        <v>0</v>
      </c>
      <c r="G1323" s="136">
        <v>0</v>
      </c>
      <c r="H1323" s="136">
        <v>0</v>
      </c>
      <c r="I1323" s="136">
        <v>0</v>
      </c>
      <c r="J1323" s="136">
        <v>0</v>
      </c>
      <c r="K1323" s="136">
        <v>0</v>
      </c>
      <c r="L1323" s="136">
        <v>0</v>
      </c>
      <c r="M1323" s="136">
        <v>0</v>
      </c>
      <c r="N1323" s="136">
        <v>0</v>
      </c>
      <c r="O1323" s="136">
        <v>0</v>
      </c>
      <c r="P1323" s="136">
        <v>0</v>
      </c>
      <c r="Q1323" s="136">
        <v>72</v>
      </c>
    </row>
    <row r="1324" spans="1:17" x14ac:dyDescent="0.25">
      <c r="A1324" s="134" t="s">
        <v>4587</v>
      </c>
      <c r="B1324" s="134" t="s">
        <v>4599</v>
      </c>
      <c r="C1324" s="134" t="s">
        <v>1668</v>
      </c>
      <c r="D1324" s="136">
        <v>0</v>
      </c>
      <c r="E1324" s="136">
        <v>0</v>
      </c>
      <c r="F1324" s="136">
        <v>0</v>
      </c>
      <c r="G1324" s="136">
        <v>0</v>
      </c>
      <c r="H1324" s="136">
        <v>0</v>
      </c>
      <c r="I1324" s="136">
        <v>0</v>
      </c>
      <c r="J1324" s="136">
        <v>0</v>
      </c>
      <c r="K1324" s="136">
        <v>0</v>
      </c>
      <c r="L1324" s="136">
        <v>0</v>
      </c>
      <c r="M1324" s="136">
        <v>0</v>
      </c>
      <c r="N1324" s="136">
        <v>0</v>
      </c>
      <c r="O1324" s="136">
        <v>0</v>
      </c>
      <c r="P1324" s="136">
        <v>0</v>
      </c>
      <c r="Q1324" s="136">
        <v>0</v>
      </c>
    </row>
    <row r="1325" spans="1:17" x14ac:dyDescent="0.25">
      <c r="A1325" s="134" t="s">
        <v>4587</v>
      </c>
      <c r="B1325" s="134" t="s">
        <v>4600</v>
      </c>
      <c r="C1325" s="134" t="s">
        <v>1668</v>
      </c>
      <c r="D1325" s="136">
        <v>23</v>
      </c>
      <c r="E1325" s="136">
        <v>23</v>
      </c>
      <c r="F1325" s="136">
        <v>23</v>
      </c>
      <c r="G1325" s="136">
        <v>23</v>
      </c>
      <c r="H1325" s="136">
        <v>23</v>
      </c>
      <c r="I1325" s="136">
        <v>23</v>
      </c>
      <c r="J1325" s="136">
        <v>23</v>
      </c>
      <c r="K1325" s="136">
        <v>23</v>
      </c>
      <c r="L1325" s="136">
        <v>23</v>
      </c>
      <c r="M1325" s="136">
        <v>23</v>
      </c>
      <c r="N1325" s="136">
        <v>23</v>
      </c>
      <c r="O1325" s="136">
        <v>23</v>
      </c>
      <c r="P1325" s="136">
        <v>23</v>
      </c>
      <c r="Q1325" s="136">
        <v>22994</v>
      </c>
    </row>
    <row r="1326" spans="1:17" x14ac:dyDescent="0.25">
      <c r="A1326" s="134" t="s">
        <v>4587</v>
      </c>
      <c r="B1326" s="134" t="s">
        <v>4601</v>
      </c>
      <c r="C1326" s="134" t="s">
        <v>1668</v>
      </c>
      <c r="D1326" s="136">
        <v>0</v>
      </c>
      <c r="E1326" s="136">
        <v>0</v>
      </c>
      <c r="F1326" s="136">
        <v>0</v>
      </c>
      <c r="G1326" s="136">
        <v>0</v>
      </c>
      <c r="H1326" s="136">
        <v>0</v>
      </c>
      <c r="I1326" s="136">
        <v>0</v>
      </c>
      <c r="J1326" s="136">
        <v>0</v>
      </c>
      <c r="K1326" s="136">
        <v>0</v>
      </c>
      <c r="L1326" s="136">
        <v>0</v>
      </c>
      <c r="M1326" s="136">
        <v>0</v>
      </c>
      <c r="N1326" s="136">
        <v>0</v>
      </c>
      <c r="O1326" s="136">
        <v>0</v>
      </c>
      <c r="P1326" s="136">
        <v>0</v>
      </c>
      <c r="Q1326" s="136">
        <v>0</v>
      </c>
    </row>
    <row r="1327" spans="1:17" x14ac:dyDescent="0.25">
      <c r="A1327" s="134" t="s">
        <v>4587</v>
      </c>
      <c r="B1327" s="134" t="s">
        <v>4602</v>
      </c>
      <c r="C1327" s="134" t="s">
        <v>1668</v>
      </c>
      <c r="D1327" s="136">
        <v>26</v>
      </c>
      <c r="E1327" s="136">
        <v>0</v>
      </c>
      <c r="F1327" s="136">
        <v>0</v>
      </c>
      <c r="G1327" s="136">
        <v>0</v>
      </c>
      <c r="H1327" s="136">
        <v>0</v>
      </c>
      <c r="I1327" s="136">
        <v>0</v>
      </c>
      <c r="J1327" s="136">
        <v>0</v>
      </c>
      <c r="K1327" s="136">
        <v>0</v>
      </c>
      <c r="L1327" s="136">
        <v>0</v>
      </c>
      <c r="M1327" s="136">
        <v>0</v>
      </c>
      <c r="N1327" s="136">
        <v>0</v>
      </c>
      <c r="O1327" s="136">
        <v>0</v>
      </c>
      <c r="P1327" s="136">
        <v>0</v>
      </c>
      <c r="Q1327" s="136">
        <v>1100</v>
      </c>
    </row>
    <row r="1328" spans="1:17" x14ac:dyDescent="0.25">
      <c r="A1328" s="134" t="s">
        <v>4587</v>
      </c>
      <c r="B1328" s="134" t="s">
        <v>4603</v>
      </c>
      <c r="C1328" s="134" t="s">
        <v>1668</v>
      </c>
      <c r="D1328" s="136">
        <v>0</v>
      </c>
      <c r="E1328" s="136">
        <v>0</v>
      </c>
      <c r="F1328" s="136">
        <v>0</v>
      </c>
      <c r="G1328" s="136">
        <v>0</v>
      </c>
      <c r="H1328" s="136">
        <v>0</v>
      </c>
      <c r="I1328" s="136">
        <v>0</v>
      </c>
      <c r="J1328" s="136">
        <v>0</v>
      </c>
      <c r="K1328" s="136">
        <v>0</v>
      </c>
      <c r="L1328" s="136">
        <v>0</v>
      </c>
      <c r="M1328" s="136">
        <v>0</v>
      </c>
      <c r="N1328" s="136">
        <v>0</v>
      </c>
      <c r="O1328" s="136">
        <v>0</v>
      </c>
      <c r="P1328" s="136">
        <v>0</v>
      </c>
      <c r="Q1328" s="136">
        <v>0</v>
      </c>
    </row>
    <row r="1329" spans="1:17" x14ac:dyDescent="0.25">
      <c r="A1329" s="134" t="s">
        <v>4604</v>
      </c>
      <c r="B1329" s="134" t="s">
        <v>4605</v>
      </c>
      <c r="C1329" s="134" t="s">
        <v>1668</v>
      </c>
      <c r="D1329" s="136">
        <v>171</v>
      </c>
      <c r="E1329" s="136">
        <v>171</v>
      </c>
      <c r="F1329" s="136">
        <v>171</v>
      </c>
      <c r="G1329" s="136">
        <v>171</v>
      </c>
      <c r="H1329" s="136">
        <v>171</v>
      </c>
      <c r="I1329" s="136">
        <v>171</v>
      </c>
      <c r="J1329" s="136">
        <v>171</v>
      </c>
      <c r="K1329" s="136">
        <v>171</v>
      </c>
      <c r="L1329" s="136">
        <v>171</v>
      </c>
      <c r="M1329" s="136">
        <v>171</v>
      </c>
      <c r="N1329" s="136">
        <v>171</v>
      </c>
      <c r="O1329" s="136">
        <v>171</v>
      </c>
      <c r="P1329" s="136">
        <v>171</v>
      </c>
      <c r="Q1329" s="136">
        <v>170596</v>
      </c>
    </row>
    <row r="1330" spans="1:17" x14ac:dyDescent="0.25">
      <c r="A1330" s="134" t="s">
        <v>4604</v>
      </c>
      <c r="B1330" s="134" t="s">
        <v>4606</v>
      </c>
      <c r="C1330" s="134" t="s">
        <v>1668</v>
      </c>
      <c r="D1330" s="136">
        <v>0</v>
      </c>
      <c r="E1330" s="136">
        <v>0</v>
      </c>
      <c r="F1330" s="136">
        <v>0</v>
      </c>
      <c r="G1330" s="136">
        <v>0</v>
      </c>
      <c r="H1330" s="136">
        <v>0</v>
      </c>
      <c r="I1330" s="136">
        <v>0</v>
      </c>
      <c r="J1330" s="136">
        <v>0</v>
      </c>
      <c r="K1330" s="136">
        <v>0</v>
      </c>
      <c r="L1330" s="136">
        <v>0</v>
      </c>
      <c r="M1330" s="136">
        <v>0</v>
      </c>
      <c r="N1330" s="136">
        <v>0</v>
      </c>
      <c r="O1330" s="136">
        <v>0</v>
      </c>
      <c r="P1330" s="136">
        <v>0</v>
      </c>
      <c r="Q1330" s="136">
        <v>0</v>
      </c>
    </row>
    <row r="1331" spans="1:17" x14ac:dyDescent="0.25">
      <c r="A1331" s="134" t="s">
        <v>4604</v>
      </c>
      <c r="B1331" s="134" t="s">
        <v>4607</v>
      </c>
      <c r="C1331" s="134" t="s">
        <v>1668</v>
      </c>
      <c r="D1331" s="136">
        <v>0</v>
      </c>
      <c r="E1331" s="136">
        <v>0</v>
      </c>
      <c r="F1331" s="136">
        <v>0</v>
      </c>
      <c r="G1331" s="136">
        <v>0</v>
      </c>
      <c r="H1331" s="136">
        <v>0</v>
      </c>
      <c r="I1331" s="136">
        <v>0</v>
      </c>
      <c r="J1331" s="136">
        <v>0</v>
      </c>
      <c r="K1331" s="136">
        <v>0</v>
      </c>
      <c r="L1331" s="136">
        <v>0</v>
      </c>
      <c r="M1331" s="136">
        <v>0</v>
      </c>
      <c r="N1331" s="136">
        <v>0</v>
      </c>
      <c r="O1331" s="136">
        <v>0</v>
      </c>
      <c r="P1331" s="136">
        <v>0</v>
      </c>
      <c r="Q1331" s="136">
        <v>0</v>
      </c>
    </row>
    <row r="1332" spans="1:17" x14ac:dyDescent="0.25">
      <c r="A1332" s="134" t="s">
        <v>4604</v>
      </c>
      <c r="B1332" s="134" t="s">
        <v>4608</v>
      </c>
      <c r="C1332" s="134" t="s">
        <v>1668</v>
      </c>
      <c r="D1332" s="136">
        <v>0</v>
      </c>
      <c r="E1332" s="136">
        <v>0</v>
      </c>
      <c r="F1332" s="136">
        <v>0</v>
      </c>
      <c r="G1332" s="136">
        <v>0</v>
      </c>
      <c r="H1332" s="136">
        <v>0</v>
      </c>
      <c r="I1332" s="136">
        <v>0</v>
      </c>
      <c r="J1332" s="136">
        <v>0</v>
      </c>
      <c r="K1332" s="136">
        <v>0</v>
      </c>
      <c r="L1332" s="136">
        <v>0</v>
      </c>
      <c r="M1332" s="136">
        <v>0</v>
      </c>
      <c r="N1332" s="136">
        <v>0</v>
      </c>
      <c r="O1332" s="136">
        <v>0</v>
      </c>
      <c r="P1332" s="136">
        <v>0</v>
      </c>
      <c r="Q1332" s="136">
        <v>0</v>
      </c>
    </row>
    <row r="1333" spans="1:17" x14ac:dyDescent="0.25">
      <c r="A1333" s="134" t="s">
        <v>4604</v>
      </c>
      <c r="B1333" s="134" t="s">
        <v>4609</v>
      </c>
      <c r="C1333" s="134" t="s">
        <v>1668</v>
      </c>
      <c r="D1333" s="136">
        <v>0</v>
      </c>
      <c r="E1333" s="136">
        <v>0</v>
      </c>
      <c r="F1333" s="136">
        <v>0</v>
      </c>
      <c r="G1333" s="136">
        <v>0</v>
      </c>
      <c r="H1333" s="136">
        <v>0</v>
      </c>
      <c r="I1333" s="136">
        <v>0</v>
      </c>
      <c r="J1333" s="136">
        <v>0</v>
      </c>
      <c r="K1333" s="136">
        <v>0</v>
      </c>
      <c r="L1333" s="136">
        <v>0</v>
      </c>
      <c r="M1333" s="136">
        <v>0</v>
      </c>
      <c r="N1333" s="136">
        <v>0</v>
      </c>
      <c r="O1333" s="136">
        <v>0</v>
      </c>
      <c r="P1333" s="136">
        <v>0</v>
      </c>
      <c r="Q1333" s="136">
        <v>0</v>
      </c>
    </row>
    <row r="1334" spans="1:17" x14ac:dyDescent="0.25">
      <c r="A1334" s="134" t="s">
        <v>4610</v>
      </c>
      <c r="B1334" s="134" t="s">
        <v>4611</v>
      </c>
      <c r="C1334" s="134" t="s">
        <v>1668</v>
      </c>
      <c r="D1334" s="136">
        <v>0</v>
      </c>
      <c r="E1334" s="136">
        <v>0</v>
      </c>
      <c r="F1334" s="136">
        <v>0</v>
      </c>
      <c r="G1334" s="136">
        <v>0</v>
      </c>
      <c r="H1334" s="136">
        <v>0</v>
      </c>
      <c r="I1334" s="136">
        <v>0</v>
      </c>
      <c r="J1334" s="136">
        <v>0</v>
      </c>
      <c r="K1334" s="136">
        <v>0</v>
      </c>
      <c r="L1334" s="136">
        <v>0</v>
      </c>
      <c r="M1334" s="136">
        <v>0</v>
      </c>
      <c r="N1334" s="136">
        <v>0</v>
      </c>
      <c r="O1334" s="136">
        <v>0</v>
      </c>
      <c r="P1334" s="136">
        <v>0</v>
      </c>
      <c r="Q1334" s="136">
        <v>0</v>
      </c>
    </row>
    <row r="1335" spans="1:17" x14ac:dyDescent="0.25">
      <c r="A1335" s="134" t="s">
        <v>4610</v>
      </c>
      <c r="B1335" s="134" t="s">
        <v>4612</v>
      </c>
      <c r="C1335" s="134" t="s">
        <v>1668</v>
      </c>
      <c r="D1335" s="136">
        <v>24</v>
      </c>
      <c r="E1335" s="136">
        <v>24</v>
      </c>
      <c r="F1335" s="136">
        <v>24</v>
      </c>
      <c r="G1335" s="136">
        <v>24</v>
      </c>
      <c r="H1335" s="136">
        <v>24</v>
      </c>
      <c r="I1335" s="136">
        <v>24</v>
      </c>
      <c r="J1335" s="136">
        <v>24</v>
      </c>
      <c r="K1335" s="136">
        <v>24</v>
      </c>
      <c r="L1335" s="136">
        <v>24</v>
      </c>
      <c r="M1335" s="136">
        <v>24</v>
      </c>
      <c r="N1335" s="136">
        <v>24</v>
      </c>
      <c r="O1335" s="136">
        <v>24</v>
      </c>
      <c r="P1335" s="136">
        <v>24</v>
      </c>
      <c r="Q1335" s="136">
        <v>23785</v>
      </c>
    </row>
    <row r="1336" spans="1:17" x14ac:dyDescent="0.25">
      <c r="A1336" s="134" t="s">
        <v>4610</v>
      </c>
      <c r="B1336" s="134" t="s">
        <v>4613</v>
      </c>
      <c r="C1336" s="134" t="s">
        <v>1668</v>
      </c>
      <c r="D1336" s="136">
        <v>313</v>
      </c>
      <c r="E1336" s="136">
        <v>313</v>
      </c>
      <c r="F1336" s="136">
        <v>313</v>
      </c>
      <c r="G1336" s="136">
        <v>313</v>
      </c>
      <c r="H1336" s="136">
        <v>313</v>
      </c>
      <c r="I1336" s="136">
        <v>313</v>
      </c>
      <c r="J1336" s="136">
        <v>313</v>
      </c>
      <c r="K1336" s="136">
        <v>313</v>
      </c>
      <c r="L1336" s="136">
        <v>313</v>
      </c>
      <c r="M1336" s="136">
        <v>313</v>
      </c>
      <c r="N1336" s="136">
        <v>313</v>
      </c>
      <c r="O1336" s="136">
        <v>313</v>
      </c>
      <c r="P1336" s="136">
        <v>313</v>
      </c>
      <c r="Q1336" s="136">
        <v>312542</v>
      </c>
    </row>
    <row r="1337" spans="1:17" x14ac:dyDescent="0.25">
      <c r="A1337" s="134" t="s">
        <v>4610</v>
      </c>
      <c r="B1337" s="134" t="s">
        <v>4614</v>
      </c>
      <c r="C1337" s="134" t="s">
        <v>1668</v>
      </c>
      <c r="D1337" s="136">
        <v>0</v>
      </c>
      <c r="E1337" s="136">
        <v>0</v>
      </c>
      <c r="F1337" s="136">
        <v>0</v>
      </c>
      <c r="G1337" s="136">
        <v>0</v>
      </c>
      <c r="H1337" s="136">
        <v>0</v>
      </c>
      <c r="I1337" s="136">
        <v>0</v>
      </c>
      <c r="J1337" s="136">
        <v>0</v>
      </c>
      <c r="K1337" s="136">
        <v>0</v>
      </c>
      <c r="L1337" s="136">
        <v>0</v>
      </c>
      <c r="M1337" s="136">
        <v>0</v>
      </c>
      <c r="N1337" s="136">
        <v>0</v>
      </c>
      <c r="O1337" s="136">
        <v>0</v>
      </c>
      <c r="P1337" s="136">
        <v>0</v>
      </c>
      <c r="Q1337" s="136">
        <v>0</v>
      </c>
    </row>
    <row r="1338" spans="1:17" x14ac:dyDescent="0.25">
      <c r="A1338" s="134" t="s">
        <v>4610</v>
      </c>
      <c r="B1338" s="134" t="s">
        <v>4615</v>
      </c>
      <c r="C1338" s="134" t="s">
        <v>1668</v>
      </c>
      <c r="D1338" s="136">
        <v>198</v>
      </c>
      <c r="E1338" s="136">
        <v>200</v>
      </c>
      <c r="F1338" s="136">
        <v>201</v>
      </c>
      <c r="G1338" s="136">
        <v>201</v>
      </c>
      <c r="H1338" s="136">
        <v>201</v>
      </c>
      <c r="I1338" s="136">
        <v>201</v>
      </c>
      <c r="J1338" s="136">
        <v>201</v>
      </c>
      <c r="K1338" s="136">
        <v>201</v>
      </c>
      <c r="L1338" s="136">
        <v>201</v>
      </c>
      <c r="M1338" s="136">
        <v>204</v>
      </c>
      <c r="N1338" s="136">
        <v>204</v>
      </c>
      <c r="O1338" s="136">
        <v>204</v>
      </c>
      <c r="P1338" s="136">
        <v>204</v>
      </c>
      <c r="Q1338" s="136">
        <v>201984</v>
      </c>
    </row>
    <row r="1339" spans="1:17" x14ac:dyDescent="0.25">
      <c r="A1339" s="134" t="s">
        <v>4610</v>
      </c>
      <c r="B1339" s="134" t="s">
        <v>4616</v>
      </c>
      <c r="C1339" s="134" t="s">
        <v>1668</v>
      </c>
      <c r="D1339" s="136">
        <v>0</v>
      </c>
      <c r="E1339" s="136">
        <v>0</v>
      </c>
      <c r="F1339" s="136">
        <v>0</v>
      </c>
      <c r="G1339" s="136">
        <v>0</v>
      </c>
      <c r="H1339" s="136">
        <v>0</v>
      </c>
      <c r="I1339" s="136">
        <v>0</v>
      </c>
      <c r="J1339" s="136">
        <v>0</v>
      </c>
      <c r="K1339" s="136">
        <v>0</v>
      </c>
      <c r="L1339" s="136">
        <v>0</v>
      </c>
      <c r="M1339" s="136">
        <v>0</v>
      </c>
      <c r="N1339" s="136">
        <v>0</v>
      </c>
      <c r="O1339" s="136">
        <v>0</v>
      </c>
      <c r="P1339" s="136">
        <v>0</v>
      </c>
      <c r="Q1339" s="136">
        <v>0</v>
      </c>
    </row>
    <row r="1340" spans="1:17" x14ac:dyDescent="0.25">
      <c r="A1340" s="134" t="s">
        <v>4610</v>
      </c>
      <c r="B1340" s="134" t="s">
        <v>4617</v>
      </c>
      <c r="C1340" s="134" t="s">
        <v>1668</v>
      </c>
      <c r="D1340" s="136">
        <v>185</v>
      </c>
      <c r="E1340" s="136">
        <v>186</v>
      </c>
      <c r="F1340" s="136">
        <v>187</v>
      </c>
      <c r="G1340" s="136">
        <v>188</v>
      </c>
      <c r="H1340" s="136">
        <v>188</v>
      </c>
      <c r="I1340" s="136">
        <v>188</v>
      </c>
      <c r="J1340" s="136">
        <v>188</v>
      </c>
      <c r="K1340" s="136">
        <v>188</v>
      </c>
      <c r="L1340" s="136">
        <v>188</v>
      </c>
      <c r="M1340" s="136">
        <v>191</v>
      </c>
      <c r="N1340" s="136">
        <v>191</v>
      </c>
      <c r="O1340" s="136">
        <v>191</v>
      </c>
      <c r="P1340" s="136">
        <v>191</v>
      </c>
      <c r="Q1340" s="136">
        <v>188367</v>
      </c>
    </row>
    <row r="1341" spans="1:17" x14ac:dyDescent="0.25">
      <c r="A1341" s="134" t="s">
        <v>4610</v>
      </c>
      <c r="B1341" s="134" t="s">
        <v>4618</v>
      </c>
      <c r="C1341" s="134" t="s">
        <v>1668</v>
      </c>
      <c r="D1341" s="136">
        <v>0</v>
      </c>
      <c r="E1341" s="136">
        <v>0</v>
      </c>
      <c r="F1341" s="136">
        <v>0</v>
      </c>
      <c r="G1341" s="136">
        <v>0</v>
      </c>
      <c r="H1341" s="136">
        <v>0</v>
      </c>
      <c r="I1341" s="136">
        <v>0</v>
      </c>
      <c r="J1341" s="136">
        <v>0</v>
      </c>
      <c r="K1341" s="136">
        <v>0</v>
      </c>
      <c r="L1341" s="136">
        <v>0</v>
      </c>
      <c r="M1341" s="136">
        <v>0</v>
      </c>
      <c r="N1341" s="136">
        <v>0</v>
      </c>
      <c r="O1341" s="136">
        <v>0</v>
      </c>
      <c r="P1341" s="136">
        <v>0</v>
      </c>
      <c r="Q1341" s="136">
        <v>0</v>
      </c>
    </row>
    <row r="1342" spans="1:17" x14ac:dyDescent="0.25">
      <c r="A1342" s="134" t="s">
        <v>4610</v>
      </c>
      <c r="B1342" s="134" t="s">
        <v>4619</v>
      </c>
      <c r="C1342" s="134" t="s">
        <v>1668</v>
      </c>
      <c r="D1342" s="136">
        <v>143</v>
      </c>
      <c r="E1342" s="136">
        <v>144</v>
      </c>
      <c r="F1342" s="136">
        <v>145</v>
      </c>
      <c r="G1342" s="136">
        <v>146</v>
      </c>
      <c r="H1342" s="136">
        <v>146</v>
      </c>
      <c r="I1342" s="136">
        <v>146</v>
      </c>
      <c r="J1342" s="136">
        <v>146</v>
      </c>
      <c r="K1342" s="136">
        <v>146</v>
      </c>
      <c r="L1342" s="136">
        <v>147</v>
      </c>
      <c r="M1342" s="136">
        <v>147</v>
      </c>
      <c r="N1342" s="136">
        <v>147</v>
      </c>
      <c r="O1342" s="136">
        <v>147</v>
      </c>
      <c r="P1342" s="136">
        <v>147</v>
      </c>
      <c r="Q1342" s="136">
        <v>145805</v>
      </c>
    </row>
    <row r="1343" spans="1:17" x14ac:dyDescent="0.25">
      <c r="A1343" s="134" t="s">
        <v>4610</v>
      </c>
      <c r="B1343" s="134" t="s">
        <v>4620</v>
      </c>
      <c r="C1343" s="134" t="s">
        <v>1668</v>
      </c>
      <c r="D1343" s="136">
        <v>0</v>
      </c>
      <c r="E1343" s="136">
        <v>0</v>
      </c>
      <c r="F1343" s="136">
        <v>0</v>
      </c>
      <c r="G1343" s="136">
        <v>0</v>
      </c>
      <c r="H1343" s="136">
        <v>0</v>
      </c>
      <c r="I1343" s="136">
        <v>0</v>
      </c>
      <c r="J1343" s="136">
        <v>0</v>
      </c>
      <c r="K1343" s="136">
        <v>0</v>
      </c>
      <c r="L1343" s="136">
        <v>0</v>
      </c>
      <c r="M1343" s="136">
        <v>0</v>
      </c>
      <c r="N1343" s="136">
        <v>0</v>
      </c>
      <c r="O1343" s="136">
        <v>0</v>
      </c>
      <c r="P1343" s="136">
        <v>0</v>
      </c>
      <c r="Q1343" s="136">
        <v>0</v>
      </c>
    </row>
    <row r="1344" spans="1:17" x14ac:dyDescent="0.25">
      <c r="A1344" s="134" t="s">
        <v>4610</v>
      </c>
      <c r="B1344" s="134" t="s">
        <v>4621</v>
      </c>
      <c r="C1344" s="134" t="s">
        <v>1668</v>
      </c>
      <c r="D1344" s="136">
        <v>137</v>
      </c>
      <c r="E1344" s="136">
        <v>137</v>
      </c>
      <c r="F1344" s="136">
        <v>138</v>
      </c>
      <c r="G1344" s="136">
        <v>139</v>
      </c>
      <c r="H1344" s="136">
        <v>139</v>
      </c>
      <c r="I1344" s="136">
        <v>139</v>
      </c>
      <c r="J1344" s="136">
        <v>139</v>
      </c>
      <c r="K1344" s="136">
        <v>139</v>
      </c>
      <c r="L1344" s="136">
        <v>140</v>
      </c>
      <c r="M1344" s="136">
        <v>140</v>
      </c>
      <c r="N1344" s="136">
        <v>140</v>
      </c>
      <c r="O1344" s="136">
        <v>140</v>
      </c>
      <c r="P1344" s="136">
        <v>140</v>
      </c>
      <c r="Q1344" s="136">
        <v>139027</v>
      </c>
    </row>
    <row r="1345" spans="1:17" x14ac:dyDescent="0.25">
      <c r="A1345" s="134" t="s">
        <v>4610</v>
      </c>
      <c r="B1345" s="134" t="s">
        <v>4622</v>
      </c>
      <c r="C1345" s="134" t="s">
        <v>1668</v>
      </c>
      <c r="D1345" s="136">
        <v>0</v>
      </c>
      <c r="E1345" s="136">
        <v>0</v>
      </c>
      <c r="F1345" s="136">
        <v>0</v>
      </c>
      <c r="G1345" s="136">
        <v>0</v>
      </c>
      <c r="H1345" s="136">
        <v>0</v>
      </c>
      <c r="I1345" s="136">
        <v>0</v>
      </c>
      <c r="J1345" s="136">
        <v>0</v>
      </c>
      <c r="K1345" s="136">
        <v>0</v>
      </c>
      <c r="L1345" s="136">
        <v>0</v>
      </c>
      <c r="M1345" s="136">
        <v>0</v>
      </c>
      <c r="N1345" s="136">
        <v>0</v>
      </c>
      <c r="O1345" s="136">
        <v>0</v>
      </c>
      <c r="P1345" s="136">
        <v>0</v>
      </c>
      <c r="Q1345" s="136">
        <v>0</v>
      </c>
    </row>
    <row r="1346" spans="1:17" x14ac:dyDescent="0.25">
      <c r="A1346" s="134" t="s">
        <v>4610</v>
      </c>
      <c r="B1346" s="134" t="s">
        <v>4623</v>
      </c>
      <c r="C1346" s="134" t="s">
        <v>1668</v>
      </c>
      <c r="D1346" s="136">
        <v>49</v>
      </c>
      <c r="E1346" s="136">
        <v>49</v>
      </c>
      <c r="F1346" s="136">
        <v>49</v>
      </c>
      <c r="G1346" s="136">
        <v>49</v>
      </c>
      <c r="H1346" s="136">
        <v>49</v>
      </c>
      <c r="I1346" s="136">
        <v>49</v>
      </c>
      <c r="J1346" s="136">
        <v>49</v>
      </c>
      <c r="K1346" s="136">
        <v>49</v>
      </c>
      <c r="L1346" s="136">
        <v>49</v>
      </c>
      <c r="M1346" s="136">
        <v>49</v>
      </c>
      <c r="N1346" s="136">
        <v>49</v>
      </c>
      <c r="O1346" s="136">
        <v>49</v>
      </c>
      <c r="P1346" s="136">
        <v>49</v>
      </c>
      <c r="Q1346" s="136">
        <v>49486</v>
      </c>
    </row>
    <row r="1347" spans="1:17" x14ac:dyDescent="0.25">
      <c r="A1347" s="134" t="s">
        <v>4610</v>
      </c>
      <c r="B1347" s="134" t="s">
        <v>4624</v>
      </c>
      <c r="C1347" s="134" t="s">
        <v>1668</v>
      </c>
      <c r="D1347" s="136">
        <v>0</v>
      </c>
      <c r="E1347" s="136">
        <v>0</v>
      </c>
      <c r="F1347" s="136">
        <v>0</v>
      </c>
      <c r="G1347" s="136">
        <v>0</v>
      </c>
      <c r="H1347" s="136">
        <v>0</v>
      </c>
      <c r="I1347" s="136">
        <v>0</v>
      </c>
      <c r="J1347" s="136">
        <v>0</v>
      </c>
      <c r="K1347" s="136">
        <v>0</v>
      </c>
      <c r="L1347" s="136">
        <v>0</v>
      </c>
      <c r="M1347" s="136">
        <v>0</v>
      </c>
      <c r="N1347" s="136">
        <v>0</v>
      </c>
      <c r="O1347" s="136">
        <v>0</v>
      </c>
      <c r="P1347" s="136">
        <v>0</v>
      </c>
      <c r="Q1347" s="136">
        <v>0</v>
      </c>
    </row>
    <row r="1348" spans="1:17" x14ac:dyDescent="0.25">
      <c r="A1348" s="134" t="s">
        <v>4610</v>
      </c>
      <c r="B1348" s="134" t="s">
        <v>4625</v>
      </c>
      <c r="C1348" s="134" t="s">
        <v>1668</v>
      </c>
      <c r="D1348" s="136">
        <v>0</v>
      </c>
      <c r="E1348" s="136">
        <v>0</v>
      </c>
      <c r="F1348" s="136">
        <v>0</v>
      </c>
      <c r="G1348" s="136">
        <v>0</v>
      </c>
      <c r="H1348" s="136">
        <v>0</v>
      </c>
      <c r="I1348" s="136">
        <v>0</v>
      </c>
      <c r="J1348" s="136">
        <v>0</v>
      </c>
      <c r="K1348" s="136">
        <v>0</v>
      </c>
      <c r="L1348" s="136">
        <v>0</v>
      </c>
      <c r="M1348" s="136">
        <v>0</v>
      </c>
      <c r="N1348" s="136">
        <v>0</v>
      </c>
      <c r="O1348" s="136">
        <v>0</v>
      </c>
      <c r="P1348" s="136">
        <v>0</v>
      </c>
      <c r="Q1348" s="136">
        <v>0</v>
      </c>
    </row>
    <row r="1349" spans="1:17" x14ac:dyDescent="0.25">
      <c r="A1349" s="134" t="s">
        <v>4610</v>
      </c>
      <c r="B1349" s="134" t="s">
        <v>4626</v>
      </c>
      <c r="C1349" s="134" t="s">
        <v>1668</v>
      </c>
      <c r="D1349" s="136">
        <v>0</v>
      </c>
      <c r="E1349" s="136">
        <v>0</v>
      </c>
      <c r="F1349" s="136">
        <v>0</v>
      </c>
      <c r="G1349" s="136">
        <v>0</v>
      </c>
      <c r="H1349" s="136">
        <v>0</v>
      </c>
      <c r="I1349" s="136">
        <v>0</v>
      </c>
      <c r="J1349" s="136">
        <v>0</v>
      </c>
      <c r="K1349" s="136">
        <v>0</v>
      </c>
      <c r="L1349" s="136">
        <v>0</v>
      </c>
      <c r="M1349" s="136">
        <v>0</v>
      </c>
      <c r="N1349" s="136">
        <v>0</v>
      </c>
      <c r="O1349" s="136">
        <v>0</v>
      </c>
      <c r="P1349" s="136">
        <v>0</v>
      </c>
      <c r="Q1349" s="136">
        <v>0</v>
      </c>
    </row>
    <row r="1350" spans="1:17" x14ac:dyDescent="0.25">
      <c r="A1350" s="134" t="s">
        <v>4610</v>
      </c>
      <c r="B1350" s="134" t="s">
        <v>4627</v>
      </c>
      <c r="C1350" s="134" t="s">
        <v>1668</v>
      </c>
      <c r="D1350" s="136">
        <v>0</v>
      </c>
      <c r="E1350" s="136">
        <v>0</v>
      </c>
      <c r="F1350" s="136">
        <v>0</v>
      </c>
      <c r="G1350" s="136">
        <v>0</v>
      </c>
      <c r="H1350" s="136">
        <v>0</v>
      </c>
      <c r="I1350" s="136">
        <v>0</v>
      </c>
      <c r="J1350" s="136">
        <v>0</v>
      </c>
      <c r="K1350" s="136">
        <v>0</v>
      </c>
      <c r="L1350" s="136">
        <v>0</v>
      </c>
      <c r="M1350" s="136">
        <v>0</v>
      </c>
      <c r="N1350" s="136">
        <v>0</v>
      </c>
      <c r="O1350" s="136">
        <v>0</v>
      </c>
      <c r="P1350" s="136">
        <v>0</v>
      </c>
      <c r="Q1350" s="136">
        <v>0</v>
      </c>
    </row>
    <row r="1351" spans="1:17" x14ac:dyDescent="0.25">
      <c r="A1351" s="134" t="s">
        <v>4610</v>
      </c>
      <c r="B1351" s="134" t="s">
        <v>4628</v>
      </c>
      <c r="C1351" s="134" t="s">
        <v>1668</v>
      </c>
      <c r="D1351" s="136">
        <v>9796</v>
      </c>
      <c r="E1351" s="136">
        <v>9362</v>
      </c>
      <c r="F1351" s="136">
        <v>9362</v>
      </c>
      <c r="G1351" s="136">
        <v>9367</v>
      </c>
      <c r="H1351" s="136">
        <v>9367</v>
      </c>
      <c r="I1351" s="136">
        <v>9367</v>
      </c>
      <c r="J1351" s="136">
        <v>9367</v>
      </c>
      <c r="K1351" s="136">
        <v>10130</v>
      </c>
      <c r="L1351" s="136">
        <v>10130</v>
      </c>
      <c r="M1351" s="136">
        <v>10127</v>
      </c>
      <c r="N1351" s="136">
        <v>10127</v>
      </c>
      <c r="O1351" s="136">
        <v>10143</v>
      </c>
      <c r="P1351" s="136">
        <v>12162</v>
      </c>
      <c r="Q1351" s="136">
        <v>9819186</v>
      </c>
    </row>
    <row r="1352" spans="1:17" x14ac:dyDescent="0.25">
      <c r="A1352" s="134" t="s">
        <v>4610</v>
      </c>
      <c r="B1352" s="134" t="s">
        <v>4629</v>
      </c>
      <c r="C1352" s="134" t="s">
        <v>1668</v>
      </c>
      <c r="D1352" s="136">
        <v>763</v>
      </c>
      <c r="E1352" s="136">
        <v>763</v>
      </c>
      <c r="F1352" s="136">
        <v>763</v>
      </c>
      <c r="G1352" s="136">
        <v>763</v>
      </c>
      <c r="H1352" s="136">
        <v>763</v>
      </c>
      <c r="I1352" s="136">
        <v>763</v>
      </c>
      <c r="J1352" s="136">
        <v>763</v>
      </c>
      <c r="K1352" s="136">
        <v>0</v>
      </c>
      <c r="L1352" s="136">
        <v>0</v>
      </c>
      <c r="M1352" s="136">
        <v>0</v>
      </c>
      <c r="N1352" s="136">
        <v>0</v>
      </c>
      <c r="O1352" s="136">
        <v>0</v>
      </c>
      <c r="P1352" s="136">
        <v>0</v>
      </c>
      <c r="Q1352" s="136">
        <v>413328</v>
      </c>
    </row>
    <row r="1353" spans="1:17" x14ac:dyDescent="0.25">
      <c r="A1353" s="134" t="s">
        <v>4610</v>
      </c>
      <c r="B1353" s="134" t="s">
        <v>4630</v>
      </c>
      <c r="C1353" s="134" t="s">
        <v>1668</v>
      </c>
      <c r="D1353" s="136">
        <v>0</v>
      </c>
      <c r="E1353" s="136">
        <v>0</v>
      </c>
      <c r="F1353" s="136">
        <v>0</v>
      </c>
      <c r="G1353" s="136">
        <v>0</v>
      </c>
      <c r="H1353" s="136">
        <v>0</v>
      </c>
      <c r="I1353" s="136">
        <v>0</v>
      </c>
      <c r="J1353" s="136">
        <v>0</v>
      </c>
      <c r="K1353" s="136">
        <v>0</v>
      </c>
      <c r="L1353" s="136">
        <v>0</v>
      </c>
      <c r="M1353" s="136">
        <v>0</v>
      </c>
      <c r="N1353" s="136">
        <v>0</v>
      </c>
      <c r="O1353" s="136">
        <v>0</v>
      </c>
      <c r="P1353" s="136">
        <v>0</v>
      </c>
      <c r="Q1353" s="136">
        <v>0</v>
      </c>
    </row>
    <row r="1354" spans="1:17" x14ac:dyDescent="0.25">
      <c r="A1354" s="134" t="s">
        <v>4610</v>
      </c>
      <c r="B1354" s="134" t="s">
        <v>4631</v>
      </c>
      <c r="C1354" s="134" t="s">
        <v>1668</v>
      </c>
      <c r="D1354" s="136">
        <v>0</v>
      </c>
      <c r="E1354" s="136">
        <v>0</v>
      </c>
      <c r="F1354" s="136">
        <v>0</v>
      </c>
      <c r="G1354" s="136">
        <v>0</v>
      </c>
      <c r="H1354" s="136">
        <v>0</v>
      </c>
      <c r="I1354" s="136">
        <v>0</v>
      </c>
      <c r="J1354" s="136">
        <v>0</v>
      </c>
      <c r="K1354" s="136">
        <v>0</v>
      </c>
      <c r="L1354" s="136">
        <v>0</v>
      </c>
      <c r="M1354" s="136">
        <v>0</v>
      </c>
      <c r="N1354" s="136">
        <v>0</v>
      </c>
      <c r="O1354" s="136">
        <v>0</v>
      </c>
      <c r="P1354" s="136">
        <v>0</v>
      </c>
      <c r="Q1354" s="136">
        <v>0</v>
      </c>
    </row>
    <row r="1355" spans="1:17" x14ac:dyDescent="0.25">
      <c r="A1355" s="134" t="s">
        <v>4610</v>
      </c>
      <c r="B1355" s="134" t="s">
        <v>4632</v>
      </c>
      <c r="C1355" s="134" t="s">
        <v>1668</v>
      </c>
      <c r="D1355" s="136">
        <v>0</v>
      </c>
      <c r="E1355" s="136">
        <v>0</v>
      </c>
      <c r="F1355" s="136">
        <v>0</v>
      </c>
      <c r="G1355" s="136">
        <v>0</v>
      </c>
      <c r="H1355" s="136">
        <v>0</v>
      </c>
      <c r="I1355" s="136">
        <v>0</v>
      </c>
      <c r="J1355" s="136">
        <v>0</v>
      </c>
      <c r="K1355" s="136">
        <v>0</v>
      </c>
      <c r="L1355" s="136">
        <v>0</v>
      </c>
      <c r="M1355" s="136">
        <v>0</v>
      </c>
      <c r="N1355" s="136">
        <v>0</v>
      </c>
      <c r="O1355" s="136">
        <v>0</v>
      </c>
      <c r="P1355" s="136">
        <v>0</v>
      </c>
      <c r="Q1355" s="136">
        <v>0</v>
      </c>
    </row>
    <row r="1356" spans="1:17" x14ac:dyDescent="0.25">
      <c r="A1356" s="134" t="s">
        <v>4633</v>
      </c>
      <c r="B1356" s="134" t="s">
        <v>4634</v>
      </c>
      <c r="C1356" s="134" t="s">
        <v>1668</v>
      </c>
      <c r="D1356" s="136">
        <v>3096</v>
      </c>
      <c r="E1356" s="136">
        <v>3096</v>
      </c>
      <c r="F1356" s="136">
        <v>3097</v>
      </c>
      <c r="G1356" s="136">
        <v>3097</v>
      </c>
      <c r="H1356" s="136">
        <v>3097</v>
      </c>
      <c r="I1356" s="136">
        <v>3097</v>
      </c>
      <c r="J1356" s="136">
        <v>3097</v>
      </c>
      <c r="K1356" s="136">
        <v>8009</v>
      </c>
      <c r="L1356" s="136">
        <v>8009</v>
      </c>
      <c r="M1356" s="136">
        <v>7820</v>
      </c>
      <c r="N1356" s="136">
        <v>7820</v>
      </c>
      <c r="O1356" s="136">
        <v>7820</v>
      </c>
      <c r="P1356" s="136">
        <v>7820</v>
      </c>
      <c r="Q1356" s="136">
        <v>5292878</v>
      </c>
    </row>
    <row r="1357" spans="1:17" x14ac:dyDescent="0.25">
      <c r="A1357" s="134" t="s">
        <v>4633</v>
      </c>
      <c r="B1357" s="134" t="s">
        <v>4635</v>
      </c>
      <c r="C1357" s="134" t="s">
        <v>1668</v>
      </c>
      <c r="D1357" s="136">
        <v>0</v>
      </c>
      <c r="E1357" s="136">
        <v>0</v>
      </c>
      <c r="F1357" s="136">
        <v>0</v>
      </c>
      <c r="G1357" s="136">
        <v>0</v>
      </c>
      <c r="H1357" s="136">
        <v>0</v>
      </c>
      <c r="I1357" s="136">
        <v>0</v>
      </c>
      <c r="J1357" s="136">
        <v>0</v>
      </c>
      <c r="K1357" s="136">
        <v>0</v>
      </c>
      <c r="L1357" s="136">
        <v>0</v>
      </c>
      <c r="M1357" s="136">
        <v>0</v>
      </c>
      <c r="N1357" s="136">
        <v>0</v>
      </c>
      <c r="O1357" s="136">
        <v>0</v>
      </c>
      <c r="P1357" s="136">
        <v>0</v>
      </c>
      <c r="Q1357" s="136">
        <v>0</v>
      </c>
    </row>
    <row r="1358" spans="1:17" x14ac:dyDescent="0.25">
      <c r="A1358" s="134" t="s">
        <v>4633</v>
      </c>
      <c r="B1358" s="134" t="s">
        <v>4636</v>
      </c>
      <c r="C1358" s="134" t="s">
        <v>1668</v>
      </c>
      <c r="D1358" s="136">
        <v>4913</v>
      </c>
      <c r="E1358" s="136">
        <v>4913</v>
      </c>
      <c r="F1358" s="136">
        <v>4913</v>
      </c>
      <c r="G1358" s="136">
        <v>4913</v>
      </c>
      <c r="H1358" s="136">
        <v>4913</v>
      </c>
      <c r="I1358" s="136">
        <v>4913</v>
      </c>
      <c r="J1358" s="136">
        <v>4913</v>
      </c>
      <c r="K1358" s="136">
        <v>0</v>
      </c>
      <c r="L1358" s="136">
        <v>0</v>
      </c>
      <c r="M1358" s="136">
        <v>0</v>
      </c>
      <c r="N1358" s="136">
        <v>0</v>
      </c>
      <c r="O1358" s="136">
        <v>0</v>
      </c>
      <c r="P1358" s="136">
        <v>0</v>
      </c>
      <c r="Q1358" s="136">
        <v>2660940</v>
      </c>
    </row>
    <row r="1359" spans="1:17" x14ac:dyDescent="0.25">
      <c r="A1359" s="134" t="s">
        <v>4633</v>
      </c>
      <c r="B1359" s="134" t="s">
        <v>4637</v>
      </c>
      <c r="C1359" s="134" t="s">
        <v>1668</v>
      </c>
      <c r="D1359" s="136">
        <v>0</v>
      </c>
      <c r="E1359" s="136">
        <v>0</v>
      </c>
      <c r="F1359" s="136">
        <v>0</v>
      </c>
      <c r="G1359" s="136">
        <v>0</v>
      </c>
      <c r="H1359" s="136">
        <v>0</v>
      </c>
      <c r="I1359" s="136">
        <v>0</v>
      </c>
      <c r="J1359" s="136">
        <v>0</v>
      </c>
      <c r="K1359" s="136">
        <v>0</v>
      </c>
      <c r="L1359" s="136">
        <v>0</v>
      </c>
      <c r="M1359" s="136">
        <v>0</v>
      </c>
      <c r="N1359" s="136">
        <v>0</v>
      </c>
      <c r="O1359" s="136">
        <v>0</v>
      </c>
      <c r="P1359" s="136">
        <v>0</v>
      </c>
      <c r="Q1359" s="136">
        <v>0</v>
      </c>
    </row>
    <row r="1360" spans="1:17" x14ac:dyDescent="0.25">
      <c r="A1360" s="134" t="s">
        <v>4633</v>
      </c>
      <c r="B1360" s="134" t="s">
        <v>4638</v>
      </c>
      <c r="C1360" s="134" t="s">
        <v>1668</v>
      </c>
      <c r="D1360" s="136">
        <v>0</v>
      </c>
      <c r="E1360" s="136">
        <v>0</v>
      </c>
      <c r="F1360" s="136">
        <v>0</v>
      </c>
      <c r="G1360" s="136">
        <v>0</v>
      </c>
      <c r="H1360" s="136">
        <v>0</v>
      </c>
      <c r="I1360" s="136">
        <v>0</v>
      </c>
      <c r="J1360" s="136">
        <v>0</v>
      </c>
      <c r="K1360" s="136">
        <v>0</v>
      </c>
      <c r="L1360" s="136">
        <v>0</v>
      </c>
      <c r="M1360" s="136">
        <v>0</v>
      </c>
      <c r="N1360" s="136">
        <v>0</v>
      </c>
      <c r="O1360" s="136">
        <v>0</v>
      </c>
      <c r="P1360" s="136">
        <v>0</v>
      </c>
      <c r="Q1360" s="136">
        <v>0</v>
      </c>
    </row>
    <row r="1361" spans="1:17" x14ac:dyDescent="0.25">
      <c r="A1361" s="134" t="s">
        <v>4639</v>
      </c>
      <c r="B1361" s="134" t="s">
        <v>4640</v>
      </c>
      <c r="C1361" s="134" t="s">
        <v>1668</v>
      </c>
      <c r="D1361" s="136">
        <v>169</v>
      </c>
      <c r="E1361" s="136">
        <v>177</v>
      </c>
      <c r="F1361" s="136">
        <v>177</v>
      </c>
      <c r="G1361" s="136">
        <v>132</v>
      </c>
      <c r="H1361" s="136">
        <v>132</v>
      </c>
      <c r="I1361" s="136">
        <v>132</v>
      </c>
      <c r="J1361" s="136">
        <v>139</v>
      </c>
      <c r="K1361" s="136">
        <v>139</v>
      </c>
      <c r="L1361" s="136">
        <v>139</v>
      </c>
      <c r="M1361" s="136">
        <v>139</v>
      </c>
      <c r="N1361" s="136">
        <v>139</v>
      </c>
      <c r="O1361" s="136">
        <v>141</v>
      </c>
      <c r="P1361" s="136">
        <v>141</v>
      </c>
      <c r="Q1361" s="136">
        <v>145164</v>
      </c>
    </row>
    <row r="1362" spans="1:17" x14ac:dyDescent="0.25">
      <c r="A1362" s="134" t="s">
        <v>4639</v>
      </c>
      <c r="B1362" s="134" t="s">
        <v>4641</v>
      </c>
      <c r="C1362" s="134" t="s">
        <v>1668</v>
      </c>
      <c r="D1362" s="136">
        <v>169</v>
      </c>
      <c r="E1362" s="136">
        <v>177</v>
      </c>
      <c r="F1362" s="136">
        <v>177</v>
      </c>
      <c r="G1362" s="136">
        <v>132</v>
      </c>
      <c r="H1362" s="136">
        <v>132</v>
      </c>
      <c r="I1362" s="136">
        <v>132</v>
      </c>
      <c r="J1362" s="136">
        <v>139</v>
      </c>
      <c r="K1362" s="136">
        <v>139</v>
      </c>
      <c r="L1362" s="136">
        <v>139</v>
      </c>
      <c r="M1362" s="136">
        <v>139</v>
      </c>
      <c r="N1362" s="136">
        <v>139</v>
      </c>
      <c r="O1362" s="136">
        <v>141</v>
      </c>
      <c r="P1362" s="136">
        <v>141</v>
      </c>
      <c r="Q1362" s="136">
        <v>145163</v>
      </c>
    </row>
    <row r="1363" spans="1:17" x14ac:dyDescent="0.25">
      <c r="A1363" s="134" t="s">
        <v>4639</v>
      </c>
      <c r="B1363" s="134" t="s">
        <v>4642</v>
      </c>
      <c r="C1363" s="134" t="s">
        <v>1668</v>
      </c>
      <c r="D1363" s="136">
        <v>111</v>
      </c>
      <c r="E1363" s="136">
        <v>116</v>
      </c>
      <c r="F1363" s="136">
        <v>116</v>
      </c>
      <c r="G1363" s="136">
        <v>82</v>
      </c>
      <c r="H1363" s="136">
        <v>82</v>
      </c>
      <c r="I1363" s="136">
        <v>82</v>
      </c>
      <c r="J1363" s="136">
        <v>87</v>
      </c>
      <c r="K1363" s="136">
        <v>87</v>
      </c>
      <c r="L1363" s="136">
        <v>87</v>
      </c>
      <c r="M1363" s="136">
        <v>87</v>
      </c>
      <c r="N1363" s="136">
        <v>87</v>
      </c>
      <c r="O1363" s="136">
        <v>87</v>
      </c>
      <c r="P1363" s="136">
        <v>89</v>
      </c>
      <c r="Q1363" s="136">
        <v>91915</v>
      </c>
    </row>
    <row r="1364" spans="1:17" x14ac:dyDescent="0.25">
      <c r="A1364" s="134" t="s">
        <v>4639</v>
      </c>
      <c r="B1364" s="134" t="s">
        <v>4643</v>
      </c>
      <c r="C1364" s="134" t="s">
        <v>1668</v>
      </c>
      <c r="D1364" s="136">
        <v>112</v>
      </c>
      <c r="E1364" s="136">
        <v>117</v>
      </c>
      <c r="F1364" s="136">
        <v>117</v>
      </c>
      <c r="G1364" s="136">
        <v>89</v>
      </c>
      <c r="H1364" s="136">
        <v>89</v>
      </c>
      <c r="I1364" s="136">
        <v>89</v>
      </c>
      <c r="J1364" s="136">
        <v>94</v>
      </c>
      <c r="K1364" s="136">
        <v>94</v>
      </c>
      <c r="L1364" s="136">
        <v>94</v>
      </c>
      <c r="M1364" s="136">
        <v>94</v>
      </c>
      <c r="N1364" s="136">
        <v>94</v>
      </c>
      <c r="O1364" s="136">
        <v>94</v>
      </c>
      <c r="P1364" s="136">
        <v>95</v>
      </c>
      <c r="Q1364" s="136">
        <v>97296</v>
      </c>
    </row>
    <row r="1365" spans="1:17" x14ac:dyDescent="0.25">
      <c r="A1365" s="134" t="s">
        <v>4639</v>
      </c>
      <c r="B1365" s="134" t="s">
        <v>4644</v>
      </c>
      <c r="C1365" s="134" t="s">
        <v>1668</v>
      </c>
      <c r="D1365" s="136">
        <v>5662</v>
      </c>
      <c r="E1365" s="136">
        <v>5662</v>
      </c>
      <c r="F1365" s="136">
        <v>5662</v>
      </c>
      <c r="G1365" s="136">
        <v>4242</v>
      </c>
      <c r="H1365" s="136">
        <v>4242</v>
      </c>
      <c r="I1365" s="136">
        <v>4242</v>
      </c>
      <c r="J1365" s="136">
        <v>4242</v>
      </c>
      <c r="K1365" s="136">
        <v>4266</v>
      </c>
      <c r="L1365" s="136">
        <v>4266</v>
      </c>
      <c r="M1365" s="136">
        <v>4266</v>
      </c>
      <c r="N1365" s="136">
        <v>4250</v>
      </c>
      <c r="O1365" s="136">
        <v>4322</v>
      </c>
      <c r="P1365" s="136">
        <v>4360</v>
      </c>
      <c r="Q1365" s="136">
        <v>4556270</v>
      </c>
    </row>
    <row r="1366" spans="1:17" x14ac:dyDescent="0.25">
      <c r="A1366" s="134" t="s">
        <v>4639</v>
      </c>
      <c r="B1366" s="134" t="s">
        <v>4645</v>
      </c>
      <c r="C1366" s="134" t="s">
        <v>1668</v>
      </c>
      <c r="D1366" s="136">
        <v>0</v>
      </c>
      <c r="E1366" s="136">
        <v>0</v>
      </c>
      <c r="F1366" s="136">
        <v>0</v>
      </c>
      <c r="G1366" s="136">
        <v>0</v>
      </c>
      <c r="H1366" s="136">
        <v>0</v>
      </c>
      <c r="I1366" s="136">
        <v>0</v>
      </c>
      <c r="J1366" s="136">
        <v>0</v>
      </c>
      <c r="K1366" s="136">
        <v>0</v>
      </c>
      <c r="L1366" s="136">
        <v>0</v>
      </c>
      <c r="M1366" s="136">
        <v>0</v>
      </c>
      <c r="N1366" s="136">
        <v>0</v>
      </c>
      <c r="O1366" s="136">
        <v>0</v>
      </c>
      <c r="P1366" s="136">
        <v>0</v>
      </c>
      <c r="Q1366" s="136">
        <v>0</v>
      </c>
    </row>
    <row r="1367" spans="1:17" x14ac:dyDescent="0.25">
      <c r="A1367" s="134" t="s">
        <v>4639</v>
      </c>
      <c r="B1367" s="134" t="s">
        <v>4646</v>
      </c>
      <c r="C1367" s="134" t="s">
        <v>1668</v>
      </c>
      <c r="D1367" s="136">
        <v>0</v>
      </c>
      <c r="E1367" s="136">
        <v>0</v>
      </c>
      <c r="F1367" s="136">
        <v>0</v>
      </c>
      <c r="G1367" s="136">
        <v>0</v>
      </c>
      <c r="H1367" s="136">
        <v>0</v>
      </c>
      <c r="I1367" s="136">
        <v>0</v>
      </c>
      <c r="J1367" s="136">
        <v>0</v>
      </c>
      <c r="K1367" s="136">
        <v>0</v>
      </c>
      <c r="L1367" s="136">
        <v>0</v>
      </c>
      <c r="M1367" s="136">
        <v>0</v>
      </c>
      <c r="N1367" s="136">
        <v>0</v>
      </c>
      <c r="O1367" s="136">
        <v>0</v>
      </c>
      <c r="P1367" s="136">
        <v>0</v>
      </c>
      <c r="Q1367" s="136">
        <v>0</v>
      </c>
    </row>
    <row r="1368" spans="1:17" x14ac:dyDescent="0.25">
      <c r="A1368" s="134" t="s">
        <v>4639</v>
      </c>
      <c r="B1368" s="134" t="s">
        <v>4647</v>
      </c>
      <c r="C1368" s="134" t="s">
        <v>1668</v>
      </c>
      <c r="D1368" s="136">
        <v>0</v>
      </c>
      <c r="E1368" s="136">
        <v>0</v>
      </c>
      <c r="F1368" s="136">
        <v>0</v>
      </c>
      <c r="G1368" s="136">
        <v>0</v>
      </c>
      <c r="H1368" s="136">
        <v>0</v>
      </c>
      <c r="I1368" s="136">
        <v>0</v>
      </c>
      <c r="J1368" s="136">
        <v>0</v>
      </c>
      <c r="K1368" s="136">
        <v>0</v>
      </c>
      <c r="L1368" s="136">
        <v>0</v>
      </c>
      <c r="M1368" s="136">
        <v>0</v>
      </c>
      <c r="N1368" s="136">
        <v>0</v>
      </c>
      <c r="O1368" s="136">
        <v>0</v>
      </c>
      <c r="P1368" s="136">
        <v>0</v>
      </c>
      <c r="Q1368" s="136">
        <v>0</v>
      </c>
    </row>
    <row r="1369" spans="1:17" x14ac:dyDescent="0.25">
      <c r="A1369" s="134" t="s">
        <v>4639</v>
      </c>
      <c r="B1369" s="134" t="s">
        <v>4648</v>
      </c>
      <c r="C1369" s="134" t="s">
        <v>1668</v>
      </c>
      <c r="D1369" s="136">
        <v>0</v>
      </c>
      <c r="E1369" s="136">
        <v>0</v>
      </c>
      <c r="F1369" s="136">
        <v>0</v>
      </c>
      <c r="G1369" s="136">
        <v>0</v>
      </c>
      <c r="H1369" s="136">
        <v>0</v>
      </c>
      <c r="I1369" s="136">
        <v>0</v>
      </c>
      <c r="J1369" s="136">
        <v>0</v>
      </c>
      <c r="K1369" s="136">
        <v>0</v>
      </c>
      <c r="L1369" s="136">
        <v>0</v>
      </c>
      <c r="M1369" s="136">
        <v>0</v>
      </c>
      <c r="N1369" s="136">
        <v>0</v>
      </c>
      <c r="O1369" s="136">
        <v>0</v>
      </c>
      <c r="P1369" s="136">
        <v>0</v>
      </c>
      <c r="Q1369" s="136">
        <v>0</v>
      </c>
    </row>
    <row r="1370" spans="1:17" x14ac:dyDescent="0.25">
      <c r="A1370" s="134" t="s">
        <v>4639</v>
      </c>
      <c r="B1370" s="134" t="s">
        <v>4649</v>
      </c>
      <c r="C1370" s="134" t="s">
        <v>1668</v>
      </c>
      <c r="D1370" s="136">
        <v>0</v>
      </c>
      <c r="E1370" s="136">
        <v>0</v>
      </c>
      <c r="F1370" s="136">
        <v>0</v>
      </c>
      <c r="G1370" s="136">
        <v>0</v>
      </c>
      <c r="H1370" s="136">
        <v>0</v>
      </c>
      <c r="I1370" s="136">
        <v>0</v>
      </c>
      <c r="J1370" s="136">
        <v>0</v>
      </c>
      <c r="K1370" s="136">
        <v>0</v>
      </c>
      <c r="L1370" s="136">
        <v>0</v>
      </c>
      <c r="M1370" s="136">
        <v>0</v>
      </c>
      <c r="N1370" s="136">
        <v>0</v>
      </c>
      <c r="O1370" s="136">
        <v>0</v>
      </c>
      <c r="P1370" s="136">
        <v>0</v>
      </c>
      <c r="Q1370" s="136">
        <v>0</v>
      </c>
    </row>
    <row r="1371" spans="1:17" x14ac:dyDescent="0.25">
      <c r="A1371" s="134" t="s">
        <v>4639</v>
      </c>
      <c r="B1371" s="134" t="s">
        <v>4650</v>
      </c>
      <c r="C1371" s="134" t="s">
        <v>1668</v>
      </c>
      <c r="D1371" s="136">
        <v>0</v>
      </c>
      <c r="E1371" s="136">
        <v>0</v>
      </c>
      <c r="F1371" s="136">
        <v>0</v>
      </c>
      <c r="G1371" s="136">
        <v>0</v>
      </c>
      <c r="H1371" s="136">
        <v>0</v>
      </c>
      <c r="I1371" s="136">
        <v>0</v>
      </c>
      <c r="J1371" s="136">
        <v>0</v>
      </c>
      <c r="K1371" s="136">
        <v>0</v>
      </c>
      <c r="L1371" s="136">
        <v>0</v>
      </c>
      <c r="M1371" s="136">
        <v>0</v>
      </c>
      <c r="N1371" s="136">
        <v>0</v>
      </c>
      <c r="O1371" s="136">
        <v>0</v>
      </c>
      <c r="P1371" s="136">
        <v>0</v>
      </c>
      <c r="Q1371" s="136">
        <v>0</v>
      </c>
    </row>
    <row r="1372" spans="1:17" x14ac:dyDescent="0.25">
      <c r="A1372" s="134" t="s">
        <v>4651</v>
      </c>
      <c r="B1372" s="134" t="s">
        <v>4363</v>
      </c>
      <c r="C1372" s="134" t="s">
        <v>1668</v>
      </c>
      <c r="D1372" s="136">
        <v>0</v>
      </c>
      <c r="E1372" s="136">
        <v>0</v>
      </c>
      <c r="F1372" s="136">
        <v>0</v>
      </c>
      <c r="G1372" s="136">
        <v>0</v>
      </c>
      <c r="H1372" s="136">
        <v>0</v>
      </c>
      <c r="I1372" s="136">
        <v>0</v>
      </c>
      <c r="J1372" s="136">
        <v>0</v>
      </c>
      <c r="K1372" s="136">
        <v>0</v>
      </c>
      <c r="L1372" s="136">
        <v>0</v>
      </c>
      <c r="M1372" s="136">
        <v>0</v>
      </c>
      <c r="N1372" s="136">
        <v>0</v>
      </c>
      <c r="O1372" s="136">
        <v>0</v>
      </c>
      <c r="P1372" s="136">
        <v>0</v>
      </c>
      <c r="Q1372" s="136">
        <v>0</v>
      </c>
    </row>
    <row r="1373" spans="1:17" x14ac:dyDescent="0.25">
      <c r="A1373" s="134" t="s">
        <v>4651</v>
      </c>
      <c r="B1373" s="134" t="s">
        <v>4364</v>
      </c>
      <c r="C1373" s="134" t="s">
        <v>1668</v>
      </c>
      <c r="D1373" s="136">
        <v>0</v>
      </c>
      <c r="E1373" s="136">
        <v>0</v>
      </c>
      <c r="F1373" s="136">
        <v>0</v>
      </c>
      <c r="G1373" s="136">
        <v>0</v>
      </c>
      <c r="H1373" s="136">
        <v>0</v>
      </c>
      <c r="I1373" s="136">
        <v>0</v>
      </c>
      <c r="J1373" s="136">
        <v>0</v>
      </c>
      <c r="K1373" s="136">
        <v>0</v>
      </c>
      <c r="L1373" s="136">
        <v>0</v>
      </c>
      <c r="M1373" s="136">
        <v>0</v>
      </c>
      <c r="N1373" s="136">
        <v>0</v>
      </c>
      <c r="O1373" s="136">
        <v>0</v>
      </c>
      <c r="P1373" s="136">
        <v>0</v>
      </c>
      <c r="Q1373" s="136">
        <v>0</v>
      </c>
    </row>
    <row r="1374" spans="1:17" x14ac:dyDescent="0.25">
      <c r="A1374" s="134" t="s">
        <v>4651</v>
      </c>
      <c r="B1374" s="134" t="s">
        <v>4379</v>
      </c>
      <c r="C1374" s="134" t="s">
        <v>1668</v>
      </c>
      <c r="D1374" s="136">
        <v>0</v>
      </c>
      <c r="E1374" s="136">
        <v>0</v>
      </c>
      <c r="F1374" s="136">
        <v>0</v>
      </c>
      <c r="G1374" s="136">
        <v>0</v>
      </c>
      <c r="H1374" s="136">
        <v>0</v>
      </c>
      <c r="I1374" s="136">
        <v>0</v>
      </c>
      <c r="J1374" s="136">
        <v>0</v>
      </c>
      <c r="K1374" s="136">
        <v>0</v>
      </c>
      <c r="L1374" s="136">
        <v>0</v>
      </c>
      <c r="M1374" s="136">
        <v>0</v>
      </c>
      <c r="N1374" s="136">
        <v>0</v>
      </c>
      <c r="O1374" s="136">
        <v>0</v>
      </c>
      <c r="P1374" s="136">
        <v>0</v>
      </c>
      <c r="Q1374" s="136">
        <v>0</v>
      </c>
    </row>
    <row r="1375" spans="1:17" x14ac:dyDescent="0.25">
      <c r="A1375" s="134" t="s">
        <v>4651</v>
      </c>
      <c r="B1375" s="134" t="s">
        <v>4380</v>
      </c>
      <c r="C1375" s="134" t="s">
        <v>1668</v>
      </c>
      <c r="D1375" s="136">
        <v>0</v>
      </c>
      <c r="E1375" s="136">
        <v>0</v>
      </c>
      <c r="F1375" s="136">
        <v>0</v>
      </c>
      <c r="G1375" s="136">
        <v>0</v>
      </c>
      <c r="H1375" s="136">
        <v>0</v>
      </c>
      <c r="I1375" s="136">
        <v>0</v>
      </c>
      <c r="J1375" s="136">
        <v>0</v>
      </c>
      <c r="K1375" s="136">
        <v>0</v>
      </c>
      <c r="L1375" s="136">
        <v>0</v>
      </c>
      <c r="M1375" s="136">
        <v>0</v>
      </c>
      <c r="N1375" s="136">
        <v>0</v>
      </c>
      <c r="O1375" s="136">
        <v>0</v>
      </c>
      <c r="P1375" s="136">
        <v>0</v>
      </c>
      <c r="Q1375" s="136">
        <v>0</v>
      </c>
    </row>
    <row r="1376" spans="1:17" x14ac:dyDescent="0.25">
      <c r="A1376" s="134" t="s">
        <v>4651</v>
      </c>
      <c r="B1376" s="134" t="s">
        <v>4652</v>
      </c>
      <c r="C1376" s="134" t="s">
        <v>1668</v>
      </c>
      <c r="D1376" s="136">
        <v>0</v>
      </c>
      <c r="E1376" s="136">
        <v>0</v>
      </c>
      <c r="F1376" s="136">
        <v>0</v>
      </c>
      <c r="G1376" s="136">
        <v>0</v>
      </c>
      <c r="H1376" s="136">
        <v>0</v>
      </c>
      <c r="I1376" s="136">
        <v>0</v>
      </c>
      <c r="J1376" s="136">
        <v>0</v>
      </c>
      <c r="K1376" s="136">
        <v>0</v>
      </c>
      <c r="L1376" s="136">
        <v>0</v>
      </c>
      <c r="M1376" s="136">
        <v>0</v>
      </c>
      <c r="N1376" s="136">
        <v>0</v>
      </c>
      <c r="O1376" s="136">
        <v>0</v>
      </c>
      <c r="P1376" s="136">
        <v>0</v>
      </c>
      <c r="Q1376" s="136">
        <v>0</v>
      </c>
    </row>
    <row r="1377" spans="1:17" x14ac:dyDescent="0.25">
      <c r="A1377" s="134" t="s">
        <v>4651</v>
      </c>
      <c r="B1377" s="134" t="s">
        <v>4381</v>
      </c>
      <c r="C1377" s="134" t="s">
        <v>1668</v>
      </c>
      <c r="D1377" s="136">
        <v>0</v>
      </c>
      <c r="E1377" s="136">
        <v>0</v>
      </c>
      <c r="F1377" s="136">
        <v>0</v>
      </c>
      <c r="G1377" s="136">
        <v>0</v>
      </c>
      <c r="H1377" s="136">
        <v>0</v>
      </c>
      <c r="I1377" s="136">
        <v>0</v>
      </c>
      <c r="J1377" s="136">
        <v>0</v>
      </c>
      <c r="K1377" s="136">
        <v>0</v>
      </c>
      <c r="L1377" s="136">
        <v>0</v>
      </c>
      <c r="M1377" s="136">
        <v>0</v>
      </c>
      <c r="N1377" s="136">
        <v>0</v>
      </c>
      <c r="O1377" s="136">
        <v>0</v>
      </c>
      <c r="P1377" s="136">
        <v>0</v>
      </c>
      <c r="Q1377" s="136">
        <v>0</v>
      </c>
    </row>
    <row r="1378" spans="1:17" x14ac:dyDescent="0.25">
      <c r="A1378" s="134" t="s">
        <v>4651</v>
      </c>
      <c r="B1378" s="134" t="s">
        <v>4653</v>
      </c>
      <c r="C1378" s="134" t="s">
        <v>1668</v>
      </c>
      <c r="D1378" s="136">
        <v>0</v>
      </c>
      <c r="E1378" s="136">
        <v>0</v>
      </c>
      <c r="F1378" s="136">
        <v>0</v>
      </c>
      <c r="G1378" s="136">
        <v>0</v>
      </c>
      <c r="H1378" s="136">
        <v>0</v>
      </c>
      <c r="I1378" s="136">
        <v>0</v>
      </c>
      <c r="J1378" s="136">
        <v>0</v>
      </c>
      <c r="K1378" s="136">
        <v>0</v>
      </c>
      <c r="L1378" s="136">
        <v>0</v>
      </c>
      <c r="M1378" s="136">
        <v>0</v>
      </c>
      <c r="N1378" s="136">
        <v>0</v>
      </c>
      <c r="O1378" s="136">
        <v>0</v>
      </c>
      <c r="P1378" s="136">
        <v>0</v>
      </c>
      <c r="Q1378" s="136">
        <v>0</v>
      </c>
    </row>
    <row r="1379" spans="1:17" x14ac:dyDescent="0.25">
      <c r="A1379" s="134" t="s">
        <v>4651</v>
      </c>
      <c r="B1379" s="134" t="s">
        <v>4382</v>
      </c>
      <c r="C1379" s="134" t="s">
        <v>1668</v>
      </c>
      <c r="D1379" s="136">
        <v>0</v>
      </c>
      <c r="E1379" s="136">
        <v>0</v>
      </c>
      <c r="F1379" s="136">
        <v>0</v>
      </c>
      <c r="G1379" s="136">
        <v>0</v>
      </c>
      <c r="H1379" s="136">
        <v>0</v>
      </c>
      <c r="I1379" s="136">
        <v>0</v>
      </c>
      <c r="J1379" s="136">
        <v>0</v>
      </c>
      <c r="K1379" s="136">
        <v>0</v>
      </c>
      <c r="L1379" s="136">
        <v>0</v>
      </c>
      <c r="M1379" s="136">
        <v>0</v>
      </c>
      <c r="N1379" s="136">
        <v>0</v>
      </c>
      <c r="O1379" s="136">
        <v>0</v>
      </c>
      <c r="P1379" s="136">
        <v>0</v>
      </c>
      <c r="Q1379" s="136">
        <v>0</v>
      </c>
    </row>
    <row r="1380" spans="1:17" x14ac:dyDescent="0.25">
      <c r="A1380" s="134" t="s">
        <v>4651</v>
      </c>
      <c r="B1380" s="134" t="s">
        <v>4654</v>
      </c>
      <c r="C1380" s="134" t="s">
        <v>1668</v>
      </c>
      <c r="D1380" s="136">
        <v>0</v>
      </c>
      <c r="E1380" s="136">
        <v>0</v>
      </c>
      <c r="F1380" s="136">
        <v>0</v>
      </c>
      <c r="G1380" s="136">
        <v>0</v>
      </c>
      <c r="H1380" s="136">
        <v>0</v>
      </c>
      <c r="I1380" s="136">
        <v>0</v>
      </c>
      <c r="J1380" s="136">
        <v>0</v>
      </c>
      <c r="K1380" s="136">
        <v>0</v>
      </c>
      <c r="L1380" s="136">
        <v>0</v>
      </c>
      <c r="M1380" s="136">
        <v>0</v>
      </c>
      <c r="N1380" s="136">
        <v>0</v>
      </c>
      <c r="O1380" s="136">
        <v>0</v>
      </c>
      <c r="P1380" s="136">
        <v>0</v>
      </c>
      <c r="Q1380" s="136">
        <v>0</v>
      </c>
    </row>
    <row r="1381" spans="1:17" x14ac:dyDescent="0.25">
      <c r="A1381" s="134" t="s">
        <v>4651</v>
      </c>
      <c r="B1381" s="134" t="s">
        <v>4368</v>
      </c>
      <c r="C1381" s="134" t="s">
        <v>1668</v>
      </c>
      <c r="D1381" s="136">
        <v>0</v>
      </c>
      <c r="E1381" s="136">
        <v>0</v>
      </c>
      <c r="F1381" s="136">
        <v>0</v>
      </c>
      <c r="G1381" s="136">
        <v>0</v>
      </c>
      <c r="H1381" s="136">
        <v>0</v>
      </c>
      <c r="I1381" s="136">
        <v>0</v>
      </c>
      <c r="J1381" s="136">
        <v>0</v>
      </c>
      <c r="K1381" s="136">
        <v>0</v>
      </c>
      <c r="L1381" s="136">
        <v>0</v>
      </c>
      <c r="M1381" s="136">
        <v>0</v>
      </c>
      <c r="N1381" s="136">
        <v>0</v>
      </c>
      <c r="O1381" s="136">
        <v>0</v>
      </c>
      <c r="P1381" s="136">
        <v>0</v>
      </c>
      <c r="Q1381" s="136">
        <v>0</v>
      </c>
    </row>
    <row r="1382" spans="1:17" x14ac:dyDescent="0.25">
      <c r="A1382" s="134" t="s">
        <v>4651</v>
      </c>
      <c r="B1382" s="134" t="s">
        <v>4390</v>
      </c>
      <c r="C1382" s="134" t="s">
        <v>1668</v>
      </c>
      <c r="D1382" s="136">
        <v>0</v>
      </c>
      <c r="E1382" s="136">
        <v>0</v>
      </c>
      <c r="F1382" s="136">
        <v>0</v>
      </c>
      <c r="G1382" s="136">
        <v>0</v>
      </c>
      <c r="H1382" s="136">
        <v>0</v>
      </c>
      <c r="I1382" s="136">
        <v>0</v>
      </c>
      <c r="J1382" s="136">
        <v>0</v>
      </c>
      <c r="K1382" s="136">
        <v>0</v>
      </c>
      <c r="L1382" s="136">
        <v>0</v>
      </c>
      <c r="M1382" s="136">
        <v>0</v>
      </c>
      <c r="N1382" s="136">
        <v>0</v>
      </c>
      <c r="O1382" s="136">
        <v>0</v>
      </c>
      <c r="P1382" s="136">
        <v>0</v>
      </c>
      <c r="Q1382" s="136">
        <v>0</v>
      </c>
    </row>
    <row r="1383" spans="1:17" x14ac:dyDescent="0.25">
      <c r="A1383" s="134" t="s">
        <v>4651</v>
      </c>
      <c r="B1383" s="134" t="s">
        <v>4370</v>
      </c>
      <c r="C1383" s="134" t="s">
        <v>1668</v>
      </c>
      <c r="D1383" s="136">
        <v>0</v>
      </c>
      <c r="E1383" s="136">
        <v>0</v>
      </c>
      <c r="F1383" s="136">
        <v>0</v>
      </c>
      <c r="G1383" s="136">
        <v>0</v>
      </c>
      <c r="H1383" s="136">
        <v>0</v>
      </c>
      <c r="I1383" s="136">
        <v>0</v>
      </c>
      <c r="J1383" s="136">
        <v>0</v>
      </c>
      <c r="K1383" s="136">
        <v>0</v>
      </c>
      <c r="L1383" s="136">
        <v>0</v>
      </c>
      <c r="M1383" s="136">
        <v>0</v>
      </c>
      <c r="N1383" s="136">
        <v>0</v>
      </c>
      <c r="O1383" s="136">
        <v>0</v>
      </c>
      <c r="P1383" s="136">
        <v>0</v>
      </c>
      <c r="Q1383" s="136">
        <v>0</v>
      </c>
    </row>
    <row r="1384" spans="1:17" x14ac:dyDescent="0.25">
      <c r="A1384" s="134" t="s">
        <v>4651</v>
      </c>
      <c r="B1384" s="134" t="s">
        <v>4392</v>
      </c>
      <c r="C1384" s="134" t="s">
        <v>1668</v>
      </c>
      <c r="D1384" s="136">
        <v>0</v>
      </c>
      <c r="E1384" s="136">
        <v>0</v>
      </c>
      <c r="F1384" s="136">
        <v>0</v>
      </c>
      <c r="G1384" s="136">
        <v>0</v>
      </c>
      <c r="H1384" s="136">
        <v>0</v>
      </c>
      <c r="I1384" s="136">
        <v>0</v>
      </c>
      <c r="J1384" s="136">
        <v>0</v>
      </c>
      <c r="K1384" s="136">
        <v>0</v>
      </c>
      <c r="L1384" s="136">
        <v>0</v>
      </c>
      <c r="M1384" s="136">
        <v>0</v>
      </c>
      <c r="N1384" s="136">
        <v>0</v>
      </c>
      <c r="O1384" s="136">
        <v>0</v>
      </c>
      <c r="P1384" s="136">
        <v>0</v>
      </c>
      <c r="Q1384" s="136">
        <v>0</v>
      </c>
    </row>
    <row r="1385" spans="1:17" x14ac:dyDescent="0.25">
      <c r="A1385" s="134" t="s">
        <v>4651</v>
      </c>
      <c r="B1385" s="134" t="s">
        <v>4372</v>
      </c>
      <c r="C1385" s="134" t="s">
        <v>1668</v>
      </c>
      <c r="D1385" s="136">
        <v>0</v>
      </c>
      <c r="E1385" s="136">
        <v>0</v>
      </c>
      <c r="F1385" s="136">
        <v>0</v>
      </c>
      <c r="G1385" s="136">
        <v>0</v>
      </c>
      <c r="H1385" s="136">
        <v>0</v>
      </c>
      <c r="I1385" s="136">
        <v>0</v>
      </c>
      <c r="J1385" s="136">
        <v>0</v>
      </c>
      <c r="K1385" s="136">
        <v>0</v>
      </c>
      <c r="L1385" s="136">
        <v>0</v>
      </c>
      <c r="M1385" s="136">
        <v>0</v>
      </c>
      <c r="N1385" s="136">
        <v>0</v>
      </c>
      <c r="O1385" s="136">
        <v>0</v>
      </c>
      <c r="P1385" s="136">
        <v>0</v>
      </c>
      <c r="Q1385" s="136">
        <v>0</v>
      </c>
    </row>
    <row r="1386" spans="1:17" x14ac:dyDescent="0.25">
      <c r="A1386" s="134" t="s">
        <v>4651</v>
      </c>
      <c r="B1386" s="134" t="s">
        <v>4373</v>
      </c>
      <c r="C1386" s="134" t="s">
        <v>1668</v>
      </c>
      <c r="D1386" s="136">
        <v>0</v>
      </c>
      <c r="E1386" s="136">
        <v>0</v>
      </c>
      <c r="F1386" s="136">
        <v>0</v>
      </c>
      <c r="G1386" s="136">
        <v>0</v>
      </c>
      <c r="H1386" s="136">
        <v>0</v>
      </c>
      <c r="I1386" s="136">
        <v>0</v>
      </c>
      <c r="J1386" s="136">
        <v>0</v>
      </c>
      <c r="K1386" s="136">
        <v>0</v>
      </c>
      <c r="L1386" s="136">
        <v>0</v>
      </c>
      <c r="M1386" s="136">
        <v>0</v>
      </c>
      <c r="N1386" s="136">
        <v>0</v>
      </c>
      <c r="O1386" s="136">
        <v>0</v>
      </c>
      <c r="P1386" s="136">
        <v>0</v>
      </c>
      <c r="Q1386" s="136">
        <v>0</v>
      </c>
    </row>
    <row r="1387" spans="1:17" x14ac:dyDescent="0.25">
      <c r="A1387" s="134" t="s">
        <v>4651</v>
      </c>
      <c r="B1387" s="134" t="s">
        <v>4655</v>
      </c>
      <c r="C1387" s="134" t="s">
        <v>1668</v>
      </c>
      <c r="D1387" s="136">
        <v>56414</v>
      </c>
      <c r="E1387" s="136">
        <v>56543</v>
      </c>
      <c r="F1387" s="136">
        <v>56825</v>
      </c>
      <c r="G1387" s="136">
        <v>56896</v>
      </c>
      <c r="H1387" s="136">
        <v>56913</v>
      </c>
      <c r="I1387" s="136">
        <v>56937</v>
      </c>
      <c r="J1387" s="136">
        <v>56936</v>
      </c>
      <c r="K1387" s="136">
        <v>64012</v>
      </c>
      <c r="L1387" s="136">
        <v>64113</v>
      </c>
      <c r="M1387" s="136">
        <v>64355</v>
      </c>
      <c r="N1387" s="136">
        <v>64557</v>
      </c>
      <c r="O1387" s="136">
        <v>64748</v>
      </c>
      <c r="P1387" s="136">
        <v>64791</v>
      </c>
      <c r="Q1387" s="136">
        <v>60286424</v>
      </c>
    </row>
    <row r="1388" spans="1:17" x14ac:dyDescent="0.25">
      <c r="A1388" s="134" t="s">
        <v>4651</v>
      </c>
      <c r="B1388" s="134" t="s">
        <v>4656</v>
      </c>
      <c r="C1388" s="134" t="s">
        <v>1668</v>
      </c>
      <c r="D1388" s="136">
        <v>0</v>
      </c>
      <c r="E1388" s="136">
        <v>0</v>
      </c>
      <c r="F1388" s="136">
        <v>0</v>
      </c>
      <c r="G1388" s="136">
        <v>0</v>
      </c>
      <c r="H1388" s="136">
        <v>0</v>
      </c>
      <c r="I1388" s="136">
        <v>0</v>
      </c>
      <c r="J1388" s="136">
        <v>0</v>
      </c>
      <c r="K1388" s="136">
        <v>0</v>
      </c>
      <c r="L1388" s="136">
        <v>0</v>
      </c>
      <c r="M1388" s="136">
        <v>0</v>
      </c>
      <c r="N1388" s="136">
        <v>0</v>
      </c>
      <c r="O1388" s="136">
        <v>0</v>
      </c>
      <c r="P1388" s="136">
        <v>0</v>
      </c>
      <c r="Q1388" s="136">
        <v>0</v>
      </c>
    </row>
    <row r="1389" spans="1:17" x14ac:dyDescent="0.25">
      <c r="A1389" s="134" t="s">
        <v>4651</v>
      </c>
      <c r="B1389" s="134" t="s">
        <v>4657</v>
      </c>
      <c r="C1389" s="134" t="s">
        <v>1668</v>
      </c>
      <c r="D1389" s="136">
        <v>7627</v>
      </c>
      <c r="E1389" s="136">
        <v>7419</v>
      </c>
      <c r="F1389" s="136">
        <v>7419</v>
      </c>
      <c r="G1389" s="136">
        <v>7419</v>
      </c>
      <c r="H1389" s="136">
        <v>7419</v>
      </c>
      <c r="I1389" s="136">
        <v>7385</v>
      </c>
      <c r="J1389" s="136">
        <v>7366</v>
      </c>
      <c r="K1389" s="136">
        <v>0</v>
      </c>
      <c r="L1389" s="136">
        <v>0</v>
      </c>
      <c r="M1389" s="136">
        <v>0</v>
      </c>
      <c r="N1389" s="136">
        <v>0</v>
      </c>
      <c r="O1389" s="136">
        <v>0</v>
      </c>
      <c r="P1389" s="136">
        <v>0</v>
      </c>
      <c r="Q1389" s="136">
        <v>4020151</v>
      </c>
    </row>
    <row r="1390" spans="1:17" x14ac:dyDescent="0.25">
      <c r="A1390" s="134" t="s">
        <v>4651</v>
      </c>
      <c r="B1390" s="134" t="s">
        <v>4658</v>
      </c>
      <c r="C1390" s="134" t="s">
        <v>1668</v>
      </c>
      <c r="D1390" s="136">
        <v>0</v>
      </c>
      <c r="E1390" s="136">
        <v>0</v>
      </c>
      <c r="F1390" s="136">
        <v>0</v>
      </c>
      <c r="G1390" s="136">
        <v>0</v>
      </c>
      <c r="H1390" s="136">
        <v>0</v>
      </c>
      <c r="I1390" s="136">
        <v>0</v>
      </c>
      <c r="J1390" s="136">
        <v>0</v>
      </c>
      <c r="K1390" s="136">
        <v>0</v>
      </c>
      <c r="L1390" s="136">
        <v>0</v>
      </c>
      <c r="M1390" s="136">
        <v>0</v>
      </c>
      <c r="N1390" s="136">
        <v>0</v>
      </c>
      <c r="O1390" s="136">
        <v>0</v>
      </c>
      <c r="P1390" s="136">
        <v>0</v>
      </c>
      <c r="Q1390" s="136">
        <v>0</v>
      </c>
    </row>
    <row r="1391" spans="1:17" x14ac:dyDescent="0.25">
      <c r="A1391" s="134" t="s">
        <v>4651</v>
      </c>
      <c r="B1391" s="134" t="s">
        <v>4659</v>
      </c>
      <c r="C1391" s="134" t="s">
        <v>1668</v>
      </c>
      <c r="D1391" s="136">
        <v>0</v>
      </c>
      <c r="E1391" s="136">
        <v>0</v>
      </c>
      <c r="F1391" s="136">
        <v>0</v>
      </c>
      <c r="G1391" s="136">
        <v>0</v>
      </c>
      <c r="H1391" s="136">
        <v>0</v>
      </c>
      <c r="I1391" s="136">
        <v>0</v>
      </c>
      <c r="J1391" s="136">
        <v>0</v>
      </c>
      <c r="K1391" s="136">
        <v>0</v>
      </c>
      <c r="L1391" s="136">
        <v>0</v>
      </c>
      <c r="M1391" s="136">
        <v>0</v>
      </c>
      <c r="N1391" s="136">
        <v>0</v>
      </c>
      <c r="O1391" s="136">
        <v>0</v>
      </c>
      <c r="P1391" s="136">
        <v>0</v>
      </c>
      <c r="Q1391" s="136">
        <v>0</v>
      </c>
    </row>
    <row r="1392" spans="1:17" x14ac:dyDescent="0.25">
      <c r="A1392" s="134" t="s">
        <v>4651</v>
      </c>
      <c r="B1392" s="134" t="s">
        <v>4660</v>
      </c>
      <c r="C1392" s="134" t="s">
        <v>1668</v>
      </c>
      <c r="D1392" s="136">
        <v>749</v>
      </c>
      <c r="E1392" s="136">
        <v>749</v>
      </c>
      <c r="F1392" s="136">
        <v>749</v>
      </c>
      <c r="G1392" s="136">
        <v>749</v>
      </c>
      <c r="H1392" s="136">
        <v>749</v>
      </c>
      <c r="I1392" s="136">
        <v>749</v>
      </c>
      <c r="J1392" s="136">
        <v>749</v>
      </c>
      <c r="K1392" s="136">
        <v>749</v>
      </c>
      <c r="L1392" s="136">
        <v>749</v>
      </c>
      <c r="M1392" s="136">
        <v>749</v>
      </c>
      <c r="N1392" s="136">
        <v>749</v>
      </c>
      <c r="O1392" s="136">
        <v>749</v>
      </c>
      <c r="P1392" s="136">
        <v>749</v>
      </c>
      <c r="Q1392" s="136">
        <v>748903</v>
      </c>
    </row>
    <row r="1393" spans="1:17" x14ac:dyDescent="0.25">
      <c r="A1393" s="134" t="s">
        <v>4651</v>
      </c>
      <c r="B1393" s="134" t="s">
        <v>4661</v>
      </c>
      <c r="C1393" s="134" t="s">
        <v>1668</v>
      </c>
      <c r="D1393" s="136">
        <v>85</v>
      </c>
      <c r="E1393" s="136">
        <v>85</v>
      </c>
      <c r="F1393" s="136">
        <v>85</v>
      </c>
      <c r="G1393" s="136">
        <v>85</v>
      </c>
      <c r="H1393" s="136">
        <v>85</v>
      </c>
      <c r="I1393" s="136">
        <v>85</v>
      </c>
      <c r="J1393" s="136">
        <v>85</v>
      </c>
      <c r="K1393" s="136">
        <v>85</v>
      </c>
      <c r="L1393" s="136">
        <v>85</v>
      </c>
      <c r="M1393" s="136">
        <v>85</v>
      </c>
      <c r="N1393" s="136">
        <v>85</v>
      </c>
      <c r="O1393" s="136">
        <v>85</v>
      </c>
      <c r="P1393" s="136">
        <v>85</v>
      </c>
      <c r="Q1393" s="136">
        <v>85203</v>
      </c>
    </row>
    <row r="1394" spans="1:17" x14ac:dyDescent="0.25">
      <c r="A1394" s="134" t="s">
        <v>4651</v>
      </c>
      <c r="B1394" s="134" t="s">
        <v>4662</v>
      </c>
      <c r="C1394" s="134" t="s">
        <v>1668</v>
      </c>
      <c r="D1394" s="136">
        <v>0</v>
      </c>
      <c r="E1394" s="136">
        <v>0</v>
      </c>
      <c r="F1394" s="136">
        <v>0</v>
      </c>
      <c r="G1394" s="136">
        <v>0</v>
      </c>
      <c r="H1394" s="136">
        <v>0</v>
      </c>
      <c r="I1394" s="136">
        <v>0</v>
      </c>
      <c r="J1394" s="136">
        <v>0</v>
      </c>
      <c r="K1394" s="136">
        <v>0</v>
      </c>
      <c r="L1394" s="136">
        <v>0</v>
      </c>
      <c r="M1394" s="136">
        <v>0</v>
      </c>
      <c r="N1394" s="136">
        <v>0</v>
      </c>
      <c r="O1394" s="136">
        <v>0</v>
      </c>
      <c r="P1394" s="136">
        <v>0</v>
      </c>
      <c r="Q1394" s="136">
        <v>0</v>
      </c>
    </row>
    <row r="1395" spans="1:17" x14ac:dyDescent="0.25">
      <c r="A1395" s="134" t="s">
        <v>4651</v>
      </c>
      <c r="B1395" s="134" t="s">
        <v>4663</v>
      </c>
      <c r="C1395" s="134" t="s">
        <v>1668</v>
      </c>
      <c r="D1395" s="136">
        <v>0</v>
      </c>
      <c r="E1395" s="136">
        <v>0</v>
      </c>
      <c r="F1395" s="136">
        <v>0</v>
      </c>
      <c r="G1395" s="136">
        <v>0</v>
      </c>
      <c r="H1395" s="136">
        <v>0</v>
      </c>
      <c r="I1395" s="136">
        <v>0</v>
      </c>
      <c r="J1395" s="136">
        <v>0</v>
      </c>
      <c r="K1395" s="136">
        <v>0</v>
      </c>
      <c r="L1395" s="136">
        <v>0</v>
      </c>
      <c r="M1395" s="136">
        <v>0</v>
      </c>
      <c r="N1395" s="136">
        <v>0</v>
      </c>
      <c r="O1395" s="136">
        <v>0</v>
      </c>
      <c r="P1395" s="136">
        <v>0</v>
      </c>
      <c r="Q1395" s="136">
        <v>0</v>
      </c>
    </row>
    <row r="1396" spans="1:17" x14ac:dyDescent="0.25">
      <c r="A1396" s="134" t="s">
        <v>4651</v>
      </c>
      <c r="B1396" s="134" t="s">
        <v>4664</v>
      </c>
      <c r="C1396" s="134" t="s">
        <v>1668</v>
      </c>
      <c r="D1396" s="136">
        <v>0</v>
      </c>
      <c r="E1396" s="136">
        <v>0</v>
      </c>
      <c r="F1396" s="136">
        <v>0</v>
      </c>
      <c r="G1396" s="136">
        <v>0</v>
      </c>
      <c r="H1396" s="136">
        <v>0</v>
      </c>
      <c r="I1396" s="136">
        <v>0</v>
      </c>
      <c r="J1396" s="136">
        <v>0</v>
      </c>
      <c r="K1396" s="136">
        <v>0</v>
      </c>
      <c r="L1396" s="136">
        <v>0</v>
      </c>
      <c r="M1396" s="136">
        <v>0</v>
      </c>
      <c r="N1396" s="136">
        <v>0</v>
      </c>
      <c r="O1396" s="136">
        <v>0</v>
      </c>
      <c r="P1396" s="136">
        <v>0</v>
      </c>
      <c r="Q1396" s="136">
        <v>0</v>
      </c>
    </row>
    <row r="1397" spans="1:17" x14ac:dyDescent="0.25">
      <c r="A1397" s="134" t="s">
        <v>4651</v>
      </c>
      <c r="B1397" s="134" t="s">
        <v>4665</v>
      </c>
      <c r="C1397" s="134" t="s">
        <v>1668</v>
      </c>
      <c r="D1397" s="136">
        <v>0</v>
      </c>
      <c r="E1397" s="136">
        <v>0</v>
      </c>
      <c r="F1397" s="136">
        <v>0</v>
      </c>
      <c r="G1397" s="136">
        <v>0</v>
      </c>
      <c r="H1397" s="136">
        <v>0</v>
      </c>
      <c r="I1397" s="136">
        <v>0</v>
      </c>
      <c r="J1397" s="136">
        <v>0</v>
      </c>
      <c r="K1397" s="136">
        <v>0</v>
      </c>
      <c r="L1397" s="136">
        <v>0</v>
      </c>
      <c r="M1397" s="136">
        <v>0</v>
      </c>
      <c r="N1397" s="136">
        <v>0</v>
      </c>
      <c r="O1397" s="136">
        <v>0</v>
      </c>
      <c r="P1397" s="136">
        <v>0</v>
      </c>
      <c r="Q1397" s="136">
        <v>0</v>
      </c>
    </row>
    <row r="1398" spans="1:17" x14ac:dyDescent="0.25">
      <c r="A1398" s="134" t="s">
        <v>4651</v>
      </c>
      <c r="B1398" s="134" t="s">
        <v>4666</v>
      </c>
      <c r="C1398" s="134" t="s">
        <v>1668</v>
      </c>
      <c r="D1398" s="136">
        <v>0</v>
      </c>
      <c r="E1398" s="136">
        <v>0</v>
      </c>
      <c r="F1398" s="136">
        <v>0</v>
      </c>
      <c r="G1398" s="136">
        <v>0</v>
      </c>
      <c r="H1398" s="136">
        <v>0</v>
      </c>
      <c r="I1398" s="136">
        <v>0</v>
      </c>
      <c r="J1398" s="136">
        <v>0</v>
      </c>
      <c r="K1398" s="136">
        <v>0</v>
      </c>
      <c r="L1398" s="136">
        <v>0</v>
      </c>
      <c r="M1398" s="136">
        <v>0</v>
      </c>
      <c r="N1398" s="136">
        <v>0</v>
      </c>
      <c r="O1398" s="136">
        <v>0</v>
      </c>
      <c r="P1398" s="136">
        <v>0</v>
      </c>
      <c r="Q1398" s="136">
        <v>0</v>
      </c>
    </row>
    <row r="1399" spans="1:17" x14ac:dyDescent="0.25">
      <c r="A1399" s="134" t="s">
        <v>4651</v>
      </c>
      <c r="B1399" s="134" t="s">
        <v>4667</v>
      </c>
      <c r="C1399" s="134" t="s">
        <v>1668</v>
      </c>
      <c r="D1399" s="136">
        <v>1412</v>
      </c>
      <c r="E1399" s="136">
        <v>1412</v>
      </c>
      <c r="F1399" s="136">
        <v>1412</v>
      </c>
      <c r="G1399" s="136">
        <v>1412</v>
      </c>
      <c r="H1399" s="136">
        <v>1412</v>
      </c>
      <c r="I1399" s="136">
        <v>1412</v>
      </c>
      <c r="J1399" s="136">
        <v>1412</v>
      </c>
      <c r="K1399" s="136">
        <v>1902</v>
      </c>
      <c r="L1399" s="136">
        <v>1902</v>
      </c>
      <c r="M1399" s="136">
        <v>1902</v>
      </c>
      <c r="N1399" s="136">
        <v>1902</v>
      </c>
      <c r="O1399" s="136">
        <v>1902</v>
      </c>
      <c r="P1399" s="136">
        <v>1902</v>
      </c>
      <c r="Q1399" s="136">
        <v>1636532</v>
      </c>
    </row>
    <row r="1400" spans="1:17" x14ac:dyDescent="0.25">
      <c r="A1400" s="134" t="s">
        <v>4651</v>
      </c>
      <c r="B1400" s="134" t="s">
        <v>4668</v>
      </c>
      <c r="C1400" s="134" t="s">
        <v>1668</v>
      </c>
      <c r="D1400" s="136">
        <v>609</v>
      </c>
      <c r="E1400" s="136">
        <v>491</v>
      </c>
      <c r="F1400" s="136">
        <v>491</v>
      </c>
      <c r="G1400" s="136">
        <v>491</v>
      </c>
      <c r="H1400" s="136">
        <v>491</v>
      </c>
      <c r="I1400" s="136">
        <v>491</v>
      </c>
      <c r="J1400" s="136">
        <v>491</v>
      </c>
      <c r="K1400" s="136">
        <v>0</v>
      </c>
      <c r="L1400" s="136">
        <v>0</v>
      </c>
      <c r="M1400" s="136">
        <v>0</v>
      </c>
      <c r="N1400" s="136">
        <v>0</v>
      </c>
      <c r="O1400" s="136">
        <v>0</v>
      </c>
      <c r="P1400" s="136">
        <v>0</v>
      </c>
      <c r="Q1400" s="136">
        <v>270682</v>
      </c>
    </row>
    <row r="1401" spans="1:17" x14ac:dyDescent="0.25">
      <c r="A1401" s="134" t="s">
        <v>4651</v>
      </c>
      <c r="B1401" s="134" t="s">
        <v>4669</v>
      </c>
      <c r="C1401" s="134" t="s">
        <v>1668</v>
      </c>
      <c r="D1401" s="136">
        <v>0</v>
      </c>
      <c r="E1401" s="136">
        <v>0</v>
      </c>
      <c r="F1401" s="136">
        <v>0</v>
      </c>
      <c r="G1401" s="136">
        <v>0</v>
      </c>
      <c r="H1401" s="136">
        <v>0</v>
      </c>
      <c r="I1401" s="136">
        <v>0</v>
      </c>
      <c r="J1401" s="136">
        <v>0</v>
      </c>
      <c r="K1401" s="136">
        <v>0</v>
      </c>
      <c r="L1401" s="136">
        <v>0</v>
      </c>
      <c r="M1401" s="136">
        <v>0</v>
      </c>
      <c r="N1401" s="136">
        <v>0</v>
      </c>
      <c r="O1401" s="136">
        <v>0</v>
      </c>
      <c r="P1401" s="136">
        <v>0</v>
      </c>
      <c r="Q1401" s="136">
        <v>0</v>
      </c>
    </row>
    <row r="1402" spans="1:17" x14ac:dyDescent="0.25">
      <c r="A1402" s="134" t="s">
        <v>4651</v>
      </c>
      <c r="B1402" s="134" t="s">
        <v>4670</v>
      </c>
      <c r="C1402" s="134" t="s">
        <v>1668</v>
      </c>
      <c r="D1402" s="136">
        <v>0</v>
      </c>
      <c r="E1402" s="136">
        <v>0</v>
      </c>
      <c r="F1402" s="136">
        <v>0</v>
      </c>
      <c r="G1402" s="136">
        <v>0</v>
      </c>
      <c r="H1402" s="136">
        <v>0</v>
      </c>
      <c r="I1402" s="136">
        <v>0</v>
      </c>
      <c r="J1402" s="136">
        <v>0</v>
      </c>
      <c r="K1402" s="136">
        <v>0</v>
      </c>
      <c r="L1402" s="136">
        <v>0</v>
      </c>
      <c r="M1402" s="136">
        <v>0</v>
      </c>
      <c r="N1402" s="136">
        <v>0</v>
      </c>
      <c r="O1402" s="136">
        <v>0</v>
      </c>
      <c r="P1402" s="136">
        <v>0</v>
      </c>
      <c r="Q1402" s="136">
        <v>0</v>
      </c>
    </row>
    <row r="1403" spans="1:17" x14ac:dyDescent="0.25">
      <c r="A1403" s="134" t="s">
        <v>4651</v>
      </c>
      <c r="B1403" s="134" t="s">
        <v>4671</v>
      </c>
      <c r="C1403" s="134" t="s">
        <v>1668</v>
      </c>
      <c r="D1403" s="136">
        <v>0</v>
      </c>
      <c r="E1403" s="136">
        <v>0</v>
      </c>
      <c r="F1403" s="136">
        <v>0</v>
      </c>
      <c r="G1403" s="136">
        <v>0</v>
      </c>
      <c r="H1403" s="136">
        <v>0</v>
      </c>
      <c r="I1403" s="136">
        <v>0</v>
      </c>
      <c r="J1403" s="136">
        <v>0</v>
      </c>
      <c r="K1403" s="136">
        <v>0</v>
      </c>
      <c r="L1403" s="136">
        <v>0</v>
      </c>
      <c r="M1403" s="136">
        <v>0</v>
      </c>
      <c r="N1403" s="136">
        <v>0</v>
      </c>
      <c r="O1403" s="136">
        <v>0</v>
      </c>
      <c r="P1403" s="136">
        <v>0</v>
      </c>
      <c r="Q1403" s="136">
        <v>0</v>
      </c>
    </row>
    <row r="1404" spans="1:17" x14ac:dyDescent="0.25">
      <c r="A1404" s="134" t="s">
        <v>4651</v>
      </c>
      <c r="B1404" s="134" t="s">
        <v>4672</v>
      </c>
      <c r="C1404" s="134" t="s">
        <v>1668</v>
      </c>
      <c r="D1404" s="136">
        <v>0</v>
      </c>
      <c r="E1404" s="136">
        <v>0</v>
      </c>
      <c r="F1404" s="136">
        <v>0</v>
      </c>
      <c r="G1404" s="136">
        <v>0</v>
      </c>
      <c r="H1404" s="136">
        <v>0</v>
      </c>
      <c r="I1404" s="136">
        <v>0</v>
      </c>
      <c r="J1404" s="136">
        <v>0</v>
      </c>
      <c r="K1404" s="136">
        <v>0</v>
      </c>
      <c r="L1404" s="136">
        <v>0</v>
      </c>
      <c r="M1404" s="136">
        <v>0</v>
      </c>
      <c r="N1404" s="136">
        <v>0</v>
      </c>
      <c r="O1404" s="136">
        <v>0</v>
      </c>
      <c r="P1404" s="136">
        <v>0</v>
      </c>
      <c r="Q1404" s="136">
        <v>0</v>
      </c>
    </row>
    <row r="1405" spans="1:17" x14ac:dyDescent="0.25">
      <c r="A1405" s="134" t="s">
        <v>4651</v>
      </c>
      <c r="B1405" s="134" t="s">
        <v>4673</v>
      </c>
      <c r="C1405" s="134" t="s">
        <v>1668</v>
      </c>
      <c r="D1405" s="136">
        <v>0</v>
      </c>
      <c r="E1405" s="136">
        <v>0</v>
      </c>
      <c r="F1405" s="136">
        <v>0</v>
      </c>
      <c r="G1405" s="136">
        <v>0</v>
      </c>
      <c r="H1405" s="136">
        <v>0</v>
      </c>
      <c r="I1405" s="136">
        <v>0</v>
      </c>
      <c r="J1405" s="136">
        <v>0</v>
      </c>
      <c r="K1405" s="136">
        <v>0</v>
      </c>
      <c r="L1405" s="136">
        <v>0</v>
      </c>
      <c r="M1405" s="136">
        <v>0</v>
      </c>
      <c r="N1405" s="136">
        <v>0</v>
      </c>
      <c r="O1405" s="136">
        <v>0</v>
      </c>
      <c r="P1405" s="136">
        <v>0</v>
      </c>
      <c r="Q1405" s="136">
        <v>0</v>
      </c>
    </row>
    <row r="1406" spans="1:17" x14ac:dyDescent="0.25">
      <c r="A1406" s="134" t="s">
        <v>4651</v>
      </c>
      <c r="B1406" s="134" t="s">
        <v>4674</v>
      </c>
      <c r="C1406" s="134" t="s">
        <v>1668</v>
      </c>
      <c r="D1406" s="136">
        <v>0</v>
      </c>
      <c r="E1406" s="136">
        <v>0</v>
      </c>
      <c r="F1406" s="136">
        <v>0</v>
      </c>
      <c r="G1406" s="136">
        <v>0</v>
      </c>
      <c r="H1406" s="136">
        <v>0</v>
      </c>
      <c r="I1406" s="136">
        <v>0</v>
      </c>
      <c r="J1406" s="136">
        <v>0</v>
      </c>
      <c r="K1406" s="136">
        <v>0</v>
      </c>
      <c r="L1406" s="136">
        <v>0</v>
      </c>
      <c r="M1406" s="136">
        <v>0</v>
      </c>
      <c r="N1406" s="136">
        <v>0</v>
      </c>
      <c r="O1406" s="136">
        <v>0</v>
      </c>
      <c r="P1406" s="136">
        <v>0</v>
      </c>
      <c r="Q1406" s="136">
        <v>0</v>
      </c>
    </row>
    <row r="1407" spans="1:17" x14ac:dyDescent="0.25">
      <c r="A1407" s="134" t="s">
        <v>4651</v>
      </c>
      <c r="B1407" s="134" t="s">
        <v>4675</v>
      </c>
      <c r="C1407" s="134" t="s">
        <v>1668</v>
      </c>
      <c r="D1407" s="136">
        <v>0</v>
      </c>
      <c r="E1407" s="136">
        <v>0</v>
      </c>
      <c r="F1407" s="136">
        <v>0</v>
      </c>
      <c r="G1407" s="136">
        <v>0</v>
      </c>
      <c r="H1407" s="136">
        <v>0</v>
      </c>
      <c r="I1407" s="136">
        <v>0</v>
      </c>
      <c r="J1407" s="136">
        <v>0</v>
      </c>
      <c r="K1407" s="136">
        <v>0</v>
      </c>
      <c r="L1407" s="136">
        <v>0</v>
      </c>
      <c r="M1407" s="136">
        <v>0</v>
      </c>
      <c r="N1407" s="136">
        <v>0</v>
      </c>
      <c r="O1407" s="136">
        <v>0</v>
      </c>
      <c r="P1407" s="136">
        <v>0</v>
      </c>
      <c r="Q1407" s="136">
        <v>0</v>
      </c>
    </row>
    <row r="1408" spans="1:17" x14ac:dyDescent="0.25">
      <c r="A1408" s="134" t="s">
        <v>4651</v>
      </c>
      <c r="B1408" s="134" t="s">
        <v>4676</v>
      </c>
      <c r="C1408" s="134" t="s">
        <v>1668</v>
      </c>
      <c r="D1408" s="136">
        <v>12</v>
      </c>
      <c r="E1408" s="136">
        <v>12</v>
      </c>
      <c r="F1408" s="136">
        <v>12</v>
      </c>
      <c r="G1408" s="136">
        <v>12</v>
      </c>
      <c r="H1408" s="136">
        <v>12</v>
      </c>
      <c r="I1408" s="136">
        <v>12</v>
      </c>
      <c r="J1408" s="136">
        <v>12</v>
      </c>
      <c r="K1408" s="136">
        <v>69</v>
      </c>
      <c r="L1408" s="136">
        <v>69</v>
      </c>
      <c r="M1408" s="136">
        <v>69</v>
      </c>
      <c r="N1408" s="136">
        <v>69</v>
      </c>
      <c r="O1408" s="136">
        <v>69</v>
      </c>
      <c r="P1408" s="136">
        <v>69</v>
      </c>
      <c r="Q1408" s="136">
        <v>37966</v>
      </c>
    </row>
    <row r="1409" spans="1:17" x14ac:dyDescent="0.25">
      <c r="A1409" s="134" t="s">
        <v>4651</v>
      </c>
      <c r="B1409" s="134" t="s">
        <v>4677</v>
      </c>
      <c r="C1409" s="134" t="s">
        <v>1668</v>
      </c>
      <c r="D1409" s="136">
        <v>0</v>
      </c>
      <c r="E1409" s="136">
        <v>0</v>
      </c>
      <c r="F1409" s="136">
        <v>0</v>
      </c>
      <c r="G1409" s="136">
        <v>0</v>
      </c>
      <c r="H1409" s="136">
        <v>0</v>
      </c>
      <c r="I1409" s="136">
        <v>0</v>
      </c>
      <c r="J1409" s="136">
        <v>0</v>
      </c>
      <c r="K1409" s="136">
        <v>0</v>
      </c>
      <c r="L1409" s="136">
        <v>0</v>
      </c>
      <c r="M1409" s="136">
        <v>0</v>
      </c>
      <c r="N1409" s="136">
        <v>0</v>
      </c>
      <c r="O1409" s="136">
        <v>0</v>
      </c>
      <c r="P1409" s="136">
        <v>0</v>
      </c>
      <c r="Q1409" s="136">
        <v>0</v>
      </c>
    </row>
    <row r="1410" spans="1:17" x14ac:dyDescent="0.25">
      <c r="A1410" s="134" t="s">
        <v>4651</v>
      </c>
      <c r="B1410" s="134" t="s">
        <v>4678</v>
      </c>
      <c r="C1410" s="134" t="s">
        <v>1668</v>
      </c>
      <c r="D1410" s="136">
        <v>0</v>
      </c>
      <c r="E1410" s="136">
        <v>0</v>
      </c>
      <c r="F1410" s="136">
        <v>0</v>
      </c>
      <c r="G1410" s="136">
        <v>0</v>
      </c>
      <c r="H1410" s="136">
        <v>0</v>
      </c>
      <c r="I1410" s="136">
        <v>0</v>
      </c>
      <c r="J1410" s="136">
        <v>0</v>
      </c>
      <c r="K1410" s="136">
        <v>0</v>
      </c>
      <c r="L1410" s="136">
        <v>0</v>
      </c>
      <c r="M1410" s="136">
        <v>0</v>
      </c>
      <c r="N1410" s="136">
        <v>0</v>
      </c>
      <c r="O1410" s="136">
        <v>0</v>
      </c>
      <c r="P1410" s="136">
        <v>0</v>
      </c>
      <c r="Q1410" s="136">
        <v>0</v>
      </c>
    </row>
    <row r="1411" spans="1:17" x14ac:dyDescent="0.25">
      <c r="A1411" s="134" t="s">
        <v>4651</v>
      </c>
      <c r="B1411" s="134" t="s">
        <v>4679</v>
      </c>
      <c r="C1411" s="134" t="s">
        <v>1668</v>
      </c>
      <c r="D1411" s="136">
        <v>1</v>
      </c>
      <c r="E1411" s="136">
        <v>1</v>
      </c>
      <c r="F1411" s="136">
        <v>1</v>
      </c>
      <c r="G1411" s="136">
        <v>1</v>
      </c>
      <c r="H1411" s="136">
        <v>1</v>
      </c>
      <c r="I1411" s="136">
        <v>1</v>
      </c>
      <c r="J1411" s="136">
        <v>1</v>
      </c>
      <c r="K1411" s="136">
        <v>204</v>
      </c>
      <c r="L1411" s="136">
        <v>204</v>
      </c>
      <c r="M1411" s="136">
        <v>204</v>
      </c>
      <c r="N1411" s="136">
        <v>204</v>
      </c>
      <c r="O1411" s="136">
        <v>204</v>
      </c>
      <c r="P1411" s="136">
        <v>204</v>
      </c>
      <c r="Q1411" s="136">
        <v>94107</v>
      </c>
    </row>
    <row r="1412" spans="1:17" x14ac:dyDescent="0.25">
      <c r="A1412" s="134" t="s">
        <v>4651</v>
      </c>
      <c r="B1412" s="134" t="s">
        <v>4680</v>
      </c>
      <c r="C1412" s="134" t="s">
        <v>1668</v>
      </c>
      <c r="D1412" s="136">
        <v>203</v>
      </c>
      <c r="E1412" s="136">
        <v>203</v>
      </c>
      <c r="F1412" s="136">
        <v>203</v>
      </c>
      <c r="G1412" s="136">
        <v>203</v>
      </c>
      <c r="H1412" s="136">
        <v>203</v>
      </c>
      <c r="I1412" s="136">
        <v>203</v>
      </c>
      <c r="J1412" s="136">
        <v>203</v>
      </c>
      <c r="K1412" s="136">
        <v>0</v>
      </c>
      <c r="L1412" s="136">
        <v>0</v>
      </c>
      <c r="M1412" s="136">
        <v>0</v>
      </c>
      <c r="N1412" s="136">
        <v>0</v>
      </c>
      <c r="O1412" s="136">
        <v>0</v>
      </c>
      <c r="P1412" s="136">
        <v>0</v>
      </c>
      <c r="Q1412" s="136">
        <v>109932</v>
      </c>
    </row>
    <row r="1413" spans="1:17" x14ac:dyDescent="0.25">
      <c r="A1413" s="134" t="s">
        <v>4651</v>
      </c>
      <c r="B1413" s="134" t="s">
        <v>4681</v>
      </c>
      <c r="C1413" s="134" t="s">
        <v>1668</v>
      </c>
      <c r="D1413" s="136">
        <v>0</v>
      </c>
      <c r="E1413" s="136">
        <v>0</v>
      </c>
      <c r="F1413" s="136">
        <v>0</v>
      </c>
      <c r="G1413" s="136">
        <v>0</v>
      </c>
      <c r="H1413" s="136">
        <v>0</v>
      </c>
      <c r="I1413" s="136">
        <v>0</v>
      </c>
      <c r="J1413" s="136">
        <v>0</v>
      </c>
      <c r="K1413" s="136">
        <v>0</v>
      </c>
      <c r="L1413" s="136">
        <v>0</v>
      </c>
      <c r="M1413" s="136">
        <v>0</v>
      </c>
      <c r="N1413" s="136">
        <v>0</v>
      </c>
      <c r="O1413" s="136">
        <v>0</v>
      </c>
      <c r="P1413" s="136">
        <v>0</v>
      </c>
      <c r="Q1413" s="136">
        <v>0</v>
      </c>
    </row>
    <row r="1414" spans="1:17" x14ac:dyDescent="0.25">
      <c r="A1414" s="134" t="s">
        <v>4651</v>
      </c>
      <c r="B1414" s="134" t="s">
        <v>4682</v>
      </c>
      <c r="C1414" s="134" t="s">
        <v>1668</v>
      </c>
      <c r="D1414" s="136">
        <v>557</v>
      </c>
      <c r="E1414" s="136">
        <v>557</v>
      </c>
      <c r="F1414" s="136">
        <v>557</v>
      </c>
      <c r="G1414" s="136">
        <v>557</v>
      </c>
      <c r="H1414" s="136">
        <v>557</v>
      </c>
      <c r="I1414" s="136">
        <v>557</v>
      </c>
      <c r="J1414" s="136">
        <v>557</v>
      </c>
      <c r="K1414" s="136">
        <v>557</v>
      </c>
      <c r="L1414" s="136">
        <v>557</v>
      </c>
      <c r="M1414" s="136">
        <v>557</v>
      </c>
      <c r="N1414" s="136">
        <v>557</v>
      </c>
      <c r="O1414" s="136">
        <v>557</v>
      </c>
      <c r="P1414" s="136">
        <v>557</v>
      </c>
      <c r="Q1414" s="136">
        <v>556690</v>
      </c>
    </row>
    <row r="1415" spans="1:17" x14ac:dyDescent="0.25">
      <c r="A1415" s="134" t="s">
        <v>4651</v>
      </c>
      <c r="B1415" s="134" t="s">
        <v>4683</v>
      </c>
      <c r="C1415" s="134" t="s">
        <v>1668</v>
      </c>
      <c r="D1415" s="136">
        <v>0</v>
      </c>
      <c r="E1415" s="136">
        <v>0</v>
      </c>
      <c r="F1415" s="136">
        <v>0</v>
      </c>
      <c r="G1415" s="136">
        <v>0</v>
      </c>
      <c r="H1415" s="136">
        <v>0</v>
      </c>
      <c r="I1415" s="136">
        <v>0</v>
      </c>
      <c r="J1415" s="136">
        <v>0</v>
      </c>
      <c r="K1415" s="136">
        <v>0</v>
      </c>
      <c r="L1415" s="136">
        <v>0</v>
      </c>
      <c r="M1415" s="136">
        <v>0</v>
      </c>
      <c r="N1415" s="136">
        <v>0</v>
      </c>
      <c r="O1415" s="136">
        <v>0</v>
      </c>
      <c r="P1415" s="136">
        <v>0</v>
      </c>
      <c r="Q1415" s="136">
        <v>0</v>
      </c>
    </row>
    <row r="1416" spans="1:17" x14ac:dyDescent="0.25">
      <c r="A1416" s="134" t="s">
        <v>4651</v>
      </c>
      <c r="B1416" s="134" t="s">
        <v>4684</v>
      </c>
      <c r="C1416" s="134" t="s">
        <v>1668</v>
      </c>
      <c r="D1416" s="136">
        <v>9</v>
      </c>
      <c r="E1416" s="136">
        <v>9</v>
      </c>
      <c r="F1416" s="136">
        <v>9</v>
      </c>
      <c r="G1416" s="136">
        <v>9</v>
      </c>
      <c r="H1416" s="136">
        <v>9</v>
      </c>
      <c r="I1416" s="136">
        <v>9</v>
      </c>
      <c r="J1416" s="136">
        <v>9</v>
      </c>
      <c r="K1416" s="136">
        <v>0</v>
      </c>
      <c r="L1416" s="136">
        <v>0</v>
      </c>
      <c r="M1416" s="136">
        <v>0</v>
      </c>
      <c r="N1416" s="136">
        <v>0</v>
      </c>
      <c r="O1416" s="136">
        <v>0</v>
      </c>
      <c r="P1416" s="136">
        <v>0</v>
      </c>
      <c r="Q1416" s="136">
        <v>5007</v>
      </c>
    </row>
    <row r="1417" spans="1:17" x14ac:dyDescent="0.25">
      <c r="A1417" s="134" t="s">
        <v>4651</v>
      </c>
      <c r="B1417" s="134" t="s">
        <v>4685</v>
      </c>
      <c r="C1417" s="134" t="s">
        <v>1668</v>
      </c>
      <c r="D1417" s="136">
        <v>0</v>
      </c>
      <c r="E1417" s="136">
        <v>0</v>
      </c>
      <c r="F1417" s="136">
        <v>0</v>
      </c>
      <c r="G1417" s="136">
        <v>0</v>
      </c>
      <c r="H1417" s="136">
        <v>0</v>
      </c>
      <c r="I1417" s="136">
        <v>0</v>
      </c>
      <c r="J1417" s="136">
        <v>0</v>
      </c>
      <c r="K1417" s="136">
        <v>0</v>
      </c>
      <c r="L1417" s="136">
        <v>0</v>
      </c>
      <c r="M1417" s="136">
        <v>0</v>
      </c>
      <c r="N1417" s="136">
        <v>0</v>
      </c>
      <c r="O1417" s="136">
        <v>0</v>
      </c>
      <c r="P1417" s="136">
        <v>0</v>
      </c>
      <c r="Q1417" s="136">
        <v>0</v>
      </c>
    </row>
    <row r="1418" spans="1:17" x14ac:dyDescent="0.25">
      <c r="A1418" s="134" t="s">
        <v>4651</v>
      </c>
      <c r="B1418" s="134" t="s">
        <v>4686</v>
      </c>
      <c r="C1418" s="134" t="s">
        <v>1668</v>
      </c>
      <c r="D1418" s="136">
        <v>0</v>
      </c>
      <c r="E1418" s="136">
        <v>0</v>
      </c>
      <c r="F1418" s="136">
        <v>0</v>
      </c>
      <c r="G1418" s="136">
        <v>0</v>
      </c>
      <c r="H1418" s="136">
        <v>0</v>
      </c>
      <c r="I1418" s="136">
        <v>0</v>
      </c>
      <c r="J1418" s="136">
        <v>0</v>
      </c>
      <c r="K1418" s="136">
        <v>0</v>
      </c>
      <c r="L1418" s="136">
        <v>0</v>
      </c>
      <c r="M1418" s="136">
        <v>0</v>
      </c>
      <c r="N1418" s="136">
        <v>0</v>
      </c>
      <c r="O1418" s="136">
        <v>0</v>
      </c>
      <c r="P1418" s="136">
        <v>0</v>
      </c>
      <c r="Q1418" s="136">
        <v>0</v>
      </c>
    </row>
    <row r="1419" spans="1:17" x14ac:dyDescent="0.25">
      <c r="A1419" s="134" t="s">
        <v>4651</v>
      </c>
      <c r="B1419" s="134" t="s">
        <v>4687</v>
      </c>
      <c r="C1419" s="134" t="s">
        <v>1668</v>
      </c>
      <c r="D1419" s="136">
        <v>101</v>
      </c>
      <c r="E1419" s="136">
        <v>101</v>
      </c>
      <c r="F1419" s="136">
        <v>101</v>
      </c>
      <c r="G1419" s="136">
        <v>101</v>
      </c>
      <c r="H1419" s="136">
        <v>101</v>
      </c>
      <c r="I1419" s="136">
        <v>101</v>
      </c>
      <c r="J1419" s="136">
        <v>101</v>
      </c>
      <c r="K1419" s="136">
        <v>110</v>
      </c>
      <c r="L1419" s="136">
        <v>110</v>
      </c>
      <c r="M1419" s="136">
        <v>110</v>
      </c>
      <c r="N1419" s="136">
        <v>110</v>
      </c>
      <c r="O1419" s="136">
        <v>110</v>
      </c>
      <c r="P1419" s="136">
        <v>110</v>
      </c>
      <c r="Q1419" s="136">
        <v>104773</v>
      </c>
    </row>
    <row r="1420" spans="1:17" x14ac:dyDescent="0.25">
      <c r="A1420" s="134" t="s">
        <v>4651</v>
      </c>
      <c r="B1420" s="134" t="s">
        <v>4688</v>
      </c>
      <c r="C1420" s="134" t="s">
        <v>1668</v>
      </c>
      <c r="D1420" s="136">
        <v>0</v>
      </c>
      <c r="E1420" s="136">
        <v>0</v>
      </c>
      <c r="F1420" s="136">
        <v>0</v>
      </c>
      <c r="G1420" s="136">
        <v>0</v>
      </c>
      <c r="H1420" s="136">
        <v>0</v>
      </c>
      <c r="I1420" s="136">
        <v>0</v>
      </c>
      <c r="J1420" s="136">
        <v>0</v>
      </c>
      <c r="K1420" s="136">
        <v>0</v>
      </c>
      <c r="L1420" s="136">
        <v>0</v>
      </c>
      <c r="M1420" s="136">
        <v>0</v>
      </c>
      <c r="N1420" s="136">
        <v>0</v>
      </c>
      <c r="O1420" s="136">
        <v>0</v>
      </c>
      <c r="P1420" s="136">
        <v>0</v>
      </c>
      <c r="Q1420" s="136">
        <v>0</v>
      </c>
    </row>
    <row r="1421" spans="1:17" x14ac:dyDescent="0.25">
      <c r="A1421" s="134" t="s">
        <v>4651</v>
      </c>
      <c r="B1421" s="134" t="s">
        <v>4689</v>
      </c>
      <c r="C1421" s="134" t="s">
        <v>1668</v>
      </c>
      <c r="D1421" s="136">
        <v>0</v>
      </c>
      <c r="E1421" s="136">
        <v>0</v>
      </c>
      <c r="F1421" s="136">
        <v>0</v>
      </c>
      <c r="G1421" s="136">
        <v>0</v>
      </c>
      <c r="H1421" s="136">
        <v>0</v>
      </c>
      <c r="I1421" s="136">
        <v>0</v>
      </c>
      <c r="J1421" s="136">
        <v>0</v>
      </c>
      <c r="K1421" s="136">
        <v>0</v>
      </c>
      <c r="L1421" s="136">
        <v>0</v>
      </c>
      <c r="M1421" s="136">
        <v>0</v>
      </c>
      <c r="N1421" s="136">
        <v>0</v>
      </c>
      <c r="O1421" s="136">
        <v>0</v>
      </c>
      <c r="P1421" s="136">
        <v>0</v>
      </c>
      <c r="Q1421" s="136">
        <v>0</v>
      </c>
    </row>
    <row r="1422" spans="1:17" x14ac:dyDescent="0.25">
      <c r="A1422" s="134" t="s">
        <v>4651</v>
      </c>
      <c r="B1422" s="134" t="s">
        <v>4690</v>
      </c>
      <c r="C1422" s="134" t="s">
        <v>1668</v>
      </c>
      <c r="D1422" s="136">
        <v>33</v>
      </c>
      <c r="E1422" s="136">
        <v>33</v>
      </c>
      <c r="F1422" s="136">
        <v>33</v>
      </c>
      <c r="G1422" s="136">
        <v>33</v>
      </c>
      <c r="H1422" s="136">
        <v>33</v>
      </c>
      <c r="I1422" s="136">
        <v>33</v>
      </c>
      <c r="J1422" s="136">
        <v>33</v>
      </c>
      <c r="K1422" s="136">
        <v>33</v>
      </c>
      <c r="L1422" s="136">
        <v>33</v>
      </c>
      <c r="M1422" s="136">
        <v>33</v>
      </c>
      <c r="N1422" s="136">
        <v>33</v>
      </c>
      <c r="O1422" s="136">
        <v>33</v>
      </c>
      <c r="P1422" s="136">
        <v>33</v>
      </c>
      <c r="Q1422" s="136">
        <v>32609</v>
      </c>
    </row>
    <row r="1423" spans="1:17" x14ac:dyDescent="0.25">
      <c r="A1423" s="134" t="s">
        <v>4651</v>
      </c>
      <c r="B1423" s="134" t="s">
        <v>4691</v>
      </c>
      <c r="C1423" s="134" t="s">
        <v>1668</v>
      </c>
      <c r="D1423" s="136">
        <v>0</v>
      </c>
      <c r="E1423" s="136">
        <v>0</v>
      </c>
      <c r="F1423" s="136">
        <v>0</v>
      </c>
      <c r="G1423" s="136">
        <v>0</v>
      </c>
      <c r="H1423" s="136">
        <v>0</v>
      </c>
      <c r="I1423" s="136">
        <v>0</v>
      </c>
      <c r="J1423" s="136">
        <v>0</v>
      </c>
      <c r="K1423" s="136">
        <v>0</v>
      </c>
      <c r="L1423" s="136">
        <v>0</v>
      </c>
      <c r="M1423" s="136">
        <v>0</v>
      </c>
      <c r="N1423" s="136">
        <v>0</v>
      </c>
      <c r="O1423" s="136">
        <v>0</v>
      </c>
      <c r="P1423" s="136">
        <v>0</v>
      </c>
      <c r="Q1423" s="136">
        <v>0</v>
      </c>
    </row>
    <row r="1424" spans="1:17" x14ac:dyDescent="0.25">
      <c r="A1424" s="134" t="s">
        <v>4651</v>
      </c>
      <c r="B1424" s="134" t="s">
        <v>4692</v>
      </c>
      <c r="C1424" s="134" t="s">
        <v>1668</v>
      </c>
      <c r="D1424" s="136">
        <v>245</v>
      </c>
      <c r="E1424" s="136">
        <v>245</v>
      </c>
      <c r="F1424" s="136">
        <v>245</v>
      </c>
      <c r="G1424" s="136">
        <v>245</v>
      </c>
      <c r="H1424" s="136">
        <v>245</v>
      </c>
      <c r="I1424" s="136">
        <v>245</v>
      </c>
      <c r="J1424" s="136">
        <v>245</v>
      </c>
      <c r="K1424" s="136">
        <v>2348</v>
      </c>
      <c r="L1424" s="136">
        <v>2348</v>
      </c>
      <c r="M1424" s="136">
        <v>2348</v>
      </c>
      <c r="N1424" s="136">
        <v>2348</v>
      </c>
      <c r="O1424" s="136">
        <v>2348</v>
      </c>
      <c r="P1424" s="136">
        <v>2348</v>
      </c>
      <c r="Q1424" s="136">
        <v>1209240</v>
      </c>
    </row>
    <row r="1425" spans="1:17" x14ac:dyDescent="0.25">
      <c r="A1425" s="134" t="s">
        <v>4651</v>
      </c>
      <c r="B1425" s="134" t="s">
        <v>4693</v>
      </c>
      <c r="C1425" s="134" t="s">
        <v>1668</v>
      </c>
      <c r="D1425" s="136">
        <v>2103</v>
      </c>
      <c r="E1425" s="136">
        <v>2103</v>
      </c>
      <c r="F1425" s="136">
        <v>2103</v>
      </c>
      <c r="G1425" s="136">
        <v>2103</v>
      </c>
      <c r="H1425" s="136">
        <v>2103</v>
      </c>
      <c r="I1425" s="136">
        <v>2103</v>
      </c>
      <c r="J1425" s="136">
        <v>2103</v>
      </c>
      <c r="K1425" s="136">
        <v>0</v>
      </c>
      <c r="L1425" s="136">
        <v>0</v>
      </c>
      <c r="M1425" s="136">
        <v>0</v>
      </c>
      <c r="N1425" s="136">
        <v>0</v>
      </c>
      <c r="O1425" s="136">
        <v>0</v>
      </c>
      <c r="P1425" s="136">
        <v>0</v>
      </c>
      <c r="Q1425" s="136">
        <v>1139062</v>
      </c>
    </row>
    <row r="1426" spans="1:17" x14ac:dyDescent="0.25">
      <c r="A1426" s="134" t="s">
        <v>4651</v>
      </c>
      <c r="B1426" s="134" t="s">
        <v>4694</v>
      </c>
      <c r="C1426" s="134" t="s">
        <v>1668</v>
      </c>
      <c r="D1426" s="136">
        <v>70</v>
      </c>
      <c r="E1426" s="136">
        <v>70</v>
      </c>
      <c r="F1426" s="136">
        <v>70</v>
      </c>
      <c r="G1426" s="136">
        <v>70</v>
      </c>
      <c r="H1426" s="136">
        <v>70</v>
      </c>
      <c r="I1426" s="136">
        <v>70</v>
      </c>
      <c r="J1426" s="136">
        <v>70</v>
      </c>
      <c r="K1426" s="136">
        <v>124</v>
      </c>
      <c r="L1426" s="136">
        <v>124</v>
      </c>
      <c r="M1426" s="136">
        <v>124</v>
      </c>
      <c r="N1426" s="136">
        <v>124</v>
      </c>
      <c r="O1426" s="136">
        <v>124</v>
      </c>
      <c r="P1426" s="136">
        <v>124</v>
      </c>
      <c r="Q1426" s="136">
        <v>94516</v>
      </c>
    </row>
    <row r="1427" spans="1:17" x14ac:dyDescent="0.25">
      <c r="A1427" s="134" t="s">
        <v>4651</v>
      </c>
      <c r="B1427" s="134" t="s">
        <v>4695</v>
      </c>
      <c r="C1427" s="134" t="s">
        <v>1668</v>
      </c>
      <c r="D1427" s="136">
        <v>0</v>
      </c>
      <c r="E1427" s="136">
        <v>0</v>
      </c>
      <c r="F1427" s="136">
        <v>0</v>
      </c>
      <c r="G1427" s="136">
        <v>0</v>
      </c>
      <c r="H1427" s="136">
        <v>0</v>
      </c>
      <c r="I1427" s="136">
        <v>0</v>
      </c>
      <c r="J1427" s="136">
        <v>0</v>
      </c>
      <c r="K1427" s="136">
        <v>0</v>
      </c>
      <c r="L1427" s="136">
        <v>0</v>
      </c>
      <c r="M1427" s="136">
        <v>0</v>
      </c>
      <c r="N1427" s="136">
        <v>0</v>
      </c>
      <c r="O1427" s="136">
        <v>0</v>
      </c>
      <c r="P1427" s="136">
        <v>0</v>
      </c>
      <c r="Q1427" s="136">
        <v>0</v>
      </c>
    </row>
    <row r="1428" spans="1:17" x14ac:dyDescent="0.25">
      <c r="A1428" s="134" t="s">
        <v>4651</v>
      </c>
      <c r="B1428" s="134" t="s">
        <v>4696</v>
      </c>
      <c r="C1428" s="134" t="s">
        <v>1668</v>
      </c>
      <c r="D1428" s="136">
        <v>1656</v>
      </c>
      <c r="E1428" s="136">
        <v>1656</v>
      </c>
      <c r="F1428" s="136">
        <v>1656</v>
      </c>
      <c r="G1428" s="136">
        <v>1656</v>
      </c>
      <c r="H1428" s="136">
        <v>1656</v>
      </c>
      <c r="I1428" s="136">
        <v>1656</v>
      </c>
      <c r="J1428" s="136">
        <v>1656</v>
      </c>
      <c r="K1428" s="136">
        <v>1656</v>
      </c>
      <c r="L1428" s="136">
        <v>1656</v>
      </c>
      <c r="M1428" s="136">
        <v>1656</v>
      </c>
      <c r="N1428" s="136">
        <v>1656</v>
      </c>
      <c r="O1428" s="136">
        <v>1656</v>
      </c>
      <c r="P1428" s="136">
        <v>1656</v>
      </c>
      <c r="Q1428" s="136">
        <v>1655837</v>
      </c>
    </row>
    <row r="1429" spans="1:17" x14ac:dyDescent="0.25">
      <c r="A1429" s="134" t="s">
        <v>4651</v>
      </c>
      <c r="B1429" s="134" t="s">
        <v>4697</v>
      </c>
      <c r="C1429" s="134" t="s">
        <v>1668</v>
      </c>
      <c r="D1429" s="136">
        <v>0</v>
      </c>
      <c r="E1429" s="136">
        <v>0</v>
      </c>
      <c r="F1429" s="136">
        <v>0</v>
      </c>
      <c r="G1429" s="136">
        <v>0</v>
      </c>
      <c r="H1429" s="136">
        <v>0</v>
      </c>
      <c r="I1429" s="136">
        <v>0</v>
      </c>
      <c r="J1429" s="136">
        <v>0</v>
      </c>
      <c r="K1429" s="136">
        <v>0</v>
      </c>
      <c r="L1429" s="136">
        <v>0</v>
      </c>
      <c r="M1429" s="136">
        <v>0</v>
      </c>
      <c r="N1429" s="136">
        <v>0</v>
      </c>
      <c r="O1429" s="136">
        <v>0</v>
      </c>
      <c r="P1429" s="136">
        <v>0</v>
      </c>
      <c r="Q1429" s="136">
        <v>0</v>
      </c>
    </row>
    <row r="1430" spans="1:17" x14ac:dyDescent="0.25">
      <c r="A1430" s="134" t="s">
        <v>4651</v>
      </c>
      <c r="B1430" s="134" t="s">
        <v>4698</v>
      </c>
      <c r="C1430" s="134" t="s">
        <v>1668</v>
      </c>
      <c r="D1430" s="136">
        <v>15928</v>
      </c>
      <c r="E1430" s="136">
        <v>15928</v>
      </c>
      <c r="F1430" s="136">
        <v>15928</v>
      </c>
      <c r="G1430" s="136">
        <v>15928</v>
      </c>
      <c r="H1430" s="136">
        <v>15928</v>
      </c>
      <c r="I1430" s="136">
        <v>15928</v>
      </c>
      <c r="J1430" s="136">
        <v>15928</v>
      </c>
      <c r="K1430" s="136">
        <v>15928</v>
      </c>
      <c r="L1430" s="136">
        <v>15928</v>
      </c>
      <c r="M1430" s="136">
        <v>15928</v>
      </c>
      <c r="N1430" s="136">
        <v>15928</v>
      </c>
      <c r="O1430" s="136">
        <v>15928</v>
      </c>
      <c r="P1430" s="136">
        <v>15928</v>
      </c>
      <c r="Q1430" s="136">
        <v>15927851</v>
      </c>
    </row>
    <row r="1431" spans="1:17" x14ac:dyDescent="0.25">
      <c r="A1431" s="134" t="s">
        <v>4651</v>
      </c>
      <c r="B1431" s="134" t="s">
        <v>4699</v>
      </c>
      <c r="C1431" s="134" t="s">
        <v>1668</v>
      </c>
      <c r="D1431" s="136">
        <v>0</v>
      </c>
      <c r="E1431" s="136">
        <v>0</v>
      </c>
      <c r="F1431" s="136">
        <v>0</v>
      </c>
      <c r="G1431" s="136">
        <v>0</v>
      </c>
      <c r="H1431" s="136">
        <v>0</v>
      </c>
      <c r="I1431" s="136">
        <v>0</v>
      </c>
      <c r="J1431" s="136">
        <v>0</v>
      </c>
      <c r="K1431" s="136">
        <v>0</v>
      </c>
      <c r="L1431" s="136">
        <v>0</v>
      </c>
      <c r="M1431" s="136">
        <v>0</v>
      </c>
      <c r="N1431" s="136">
        <v>0</v>
      </c>
      <c r="O1431" s="136">
        <v>0</v>
      </c>
      <c r="P1431" s="136">
        <v>0</v>
      </c>
      <c r="Q1431" s="136">
        <v>0</v>
      </c>
    </row>
    <row r="1432" spans="1:17" x14ac:dyDescent="0.25">
      <c r="A1432" s="134" t="s">
        <v>4651</v>
      </c>
      <c r="B1432" s="134" t="s">
        <v>4700</v>
      </c>
      <c r="C1432" s="134" t="s">
        <v>1668</v>
      </c>
      <c r="D1432" s="136">
        <v>3</v>
      </c>
      <c r="E1432" s="136">
        <v>3</v>
      </c>
      <c r="F1432" s="136">
        <v>3</v>
      </c>
      <c r="G1432" s="136">
        <v>3</v>
      </c>
      <c r="H1432" s="136">
        <v>3</v>
      </c>
      <c r="I1432" s="136">
        <v>3</v>
      </c>
      <c r="J1432" s="136">
        <v>3</v>
      </c>
      <c r="K1432" s="136">
        <v>3</v>
      </c>
      <c r="L1432" s="136">
        <v>3</v>
      </c>
      <c r="M1432" s="136">
        <v>3</v>
      </c>
      <c r="N1432" s="136">
        <v>3</v>
      </c>
      <c r="O1432" s="136">
        <v>3</v>
      </c>
      <c r="P1432" s="136">
        <v>3</v>
      </c>
      <c r="Q1432" s="136">
        <v>2655</v>
      </c>
    </row>
    <row r="1433" spans="1:17" x14ac:dyDescent="0.25">
      <c r="A1433" s="134" t="s">
        <v>4651</v>
      </c>
      <c r="B1433" s="134" t="s">
        <v>4701</v>
      </c>
      <c r="C1433" s="134" t="s">
        <v>1668</v>
      </c>
      <c r="D1433" s="136">
        <v>0</v>
      </c>
      <c r="E1433" s="136">
        <v>0</v>
      </c>
      <c r="F1433" s="136">
        <v>0</v>
      </c>
      <c r="G1433" s="136">
        <v>0</v>
      </c>
      <c r="H1433" s="136">
        <v>0</v>
      </c>
      <c r="I1433" s="136">
        <v>0</v>
      </c>
      <c r="J1433" s="136">
        <v>0</v>
      </c>
      <c r="K1433" s="136">
        <v>0</v>
      </c>
      <c r="L1433" s="136">
        <v>0</v>
      </c>
      <c r="M1433" s="136">
        <v>0</v>
      </c>
      <c r="N1433" s="136">
        <v>0</v>
      </c>
      <c r="O1433" s="136">
        <v>0</v>
      </c>
      <c r="P1433" s="136">
        <v>0</v>
      </c>
      <c r="Q1433" s="136">
        <v>0</v>
      </c>
    </row>
    <row r="1434" spans="1:17" x14ac:dyDescent="0.25">
      <c r="A1434" s="134" t="s">
        <v>4651</v>
      </c>
      <c r="B1434" s="134" t="s">
        <v>4702</v>
      </c>
      <c r="C1434" s="134" t="s">
        <v>1668</v>
      </c>
      <c r="D1434" s="136">
        <v>299</v>
      </c>
      <c r="E1434" s="136">
        <v>299</v>
      </c>
      <c r="F1434" s="136">
        <v>299</v>
      </c>
      <c r="G1434" s="136">
        <v>299</v>
      </c>
      <c r="H1434" s="136">
        <v>299</v>
      </c>
      <c r="I1434" s="136">
        <v>299</v>
      </c>
      <c r="J1434" s="136">
        <v>299</v>
      </c>
      <c r="K1434" s="136">
        <v>299</v>
      </c>
      <c r="L1434" s="136">
        <v>299</v>
      </c>
      <c r="M1434" s="136">
        <v>299</v>
      </c>
      <c r="N1434" s="136">
        <v>299</v>
      </c>
      <c r="O1434" s="136">
        <v>299</v>
      </c>
      <c r="P1434" s="136">
        <v>299</v>
      </c>
      <c r="Q1434" s="136">
        <v>298561</v>
      </c>
    </row>
    <row r="1435" spans="1:17" x14ac:dyDescent="0.25">
      <c r="A1435" s="134" t="s">
        <v>4651</v>
      </c>
      <c r="B1435" s="134" t="s">
        <v>4703</v>
      </c>
      <c r="C1435" s="134" t="s">
        <v>1668</v>
      </c>
      <c r="D1435" s="136">
        <v>0</v>
      </c>
      <c r="E1435" s="136">
        <v>0</v>
      </c>
      <c r="F1435" s="136">
        <v>0</v>
      </c>
      <c r="G1435" s="136">
        <v>0</v>
      </c>
      <c r="H1435" s="136">
        <v>0</v>
      </c>
      <c r="I1435" s="136">
        <v>0</v>
      </c>
      <c r="J1435" s="136">
        <v>0</v>
      </c>
      <c r="K1435" s="136">
        <v>0</v>
      </c>
      <c r="L1435" s="136">
        <v>0</v>
      </c>
      <c r="M1435" s="136">
        <v>0</v>
      </c>
      <c r="N1435" s="136">
        <v>0</v>
      </c>
      <c r="O1435" s="136">
        <v>0</v>
      </c>
      <c r="P1435" s="136">
        <v>0</v>
      </c>
      <c r="Q1435" s="136">
        <v>0</v>
      </c>
    </row>
    <row r="1436" spans="1:17" x14ac:dyDescent="0.25">
      <c r="A1436" s="134" t="s">
        <v>4651</v>
      </c>
      <c r="B1436" s="134" t="s">
        <v>4704</v>
      </c>
      <c r="C1436" s="134" t="s">
        <v>1668</v>
      </c>
      <c r="D1436" s="136">
        <v>0</v>
      </c>
      <c r="E1436" s="136">
        <v>0</v>
      </c>
      <c r="F1436" s="136">
        <v>0</v>
      </c>
      <c r="G1436" s="136">
        <v>0</v>
      </c>
      <c r="H1436" s="136">
        <v>0</v>
      </c>
      <c r="I1436" s="136">
        <v>0</v>
      </c>
      <c r="J1436" s="136">
        <v>0</v>
      </c>
      <c r="K1436" s="136">
        <v>0</v>
      </c>
      <c r="L1436" s="136">
        <v>0</v>
      </c>
      <c r="M1436" s="136">
        <v>0</v>
      </c>
      <c r="N1436" s="136">
        <v>0</v>
      </c>
      <c r="O1436" s="136">
        <v>0</v>
      </c>
      <c r="P1436" s="136">
        <v>0</v>
      </c>
      <c r="Q1436" s="136">
        <v>0</v>
      </c>
    </row>
    <row r="1437" spans="1:17" x14ac:dyDescent="0.25">
      <c r="A1437" s="134" t="s">
        <v>4651</v>
      </c>
      <c r="B1437" s="134" t="s">
        <v>4705</v>
      </c>
      <c r="C1437" s="134" t="s">
        <v>1668</v>
      </c>
      <c r="D1437" s="136">
        <v>0</v>
      </c>
      <c r="E1437" s="136">
        <v>0</v>
      </c>
      <c r="F1437" s="136">
        <v>0</v>
      </c>
      <c r="G1437" s="136">
        <v>0</v>
      </c>
      <c r="H1437" s="136">
        <v>0</v>
      </c>
      <c r="I1437" s="136">
        <v>0</v>
      </c>
      <c r="J1437" s="136">
        <v>0</v>
      </c>
      <c r="K1437" s="136">
        <v>0</v>
      </c>
      <c r="L1437" s="136">
        <v>0</v>
      </c>
      <c r="M1437" s="136">
        <v>0</v>
      </c>
      <c r="N1437" s="136">
        <v>0</v>
      </c>
      <c r="O1437" s="136">
        <v>0</v>
      </c>
      <c r="P1437" s="136">
        <v>0</v>
      </c>
      <c r="Q1437" s="136">
        <v>0</v>
      </c>
    </row>
    <row r="1438" spans="1:17" x14ac:dyDescent="0.25">
      <c r="A1438" s="134" t="s">
        <v>4651</v>
      </c>
      <c r="B1438" s="134" t="s">
        <v>4706</v>
      </c>
      <c r="C1438" s="134" t="s">
        <v>1668</v>
      </c>
      <c r="D1438" s="136">
        <v>0</v>
      </c>
      <c r="E1438" s="136">
        <v>0</v>
      </c>
      <c r="F1438" s="136">
        <v>0</v>
      </c>
      <c r="G1438" s="136">
        <v>0</v>
      </c>
      <c r="H1438" s="136">
        <v>0</v>
      </c>
      <c r="I1438" s="136">
        <v>0</v>
      </c>
      <c r="J1438" s="136">
        <v>0</v>
      </c>
      <c r="K1438" s="136">
        <v>0</v>
      </c>
      <c r="L1438" s="136">
        <v>0</v>
      </c>
      <c r="M1438" s="136">
        <v>0</v>
      </c>
      <c r="N1438" s="136">
        <v>0</v>
      </c>
      <c r="O1438" s="136">
        <v>0</v>
      </c>
      <c r="P1438" s="136">
        <v>0</v>
      </c>
      <c r="Q1438" s="136">
        <v>0</v>
      </c>
    </row>
    <row r="1439" spans="1:17" x14ac:dyDescent="0.25">
      <c r="A1439" s="134" t="s">
        <v>4651</v>
      </c>
      <c r="B1439" s="134" t="s">
        <v>4707</v>
      </c>
      <c r="C1439" s="134" t="s">
        <v>1668</v>
      </c>
      <c r="D1439" s="136">
        <v>0</v>
      </c>
      <c r="E1439" s="136">
        <v>0</v>
      </c>
      <c r="F1439" s="136">
        <v>0</v>
      </c>
      <c r="G1439" s="136">
        <v>0</v>
      </c>
      <c r="H1439" s="136">
        <v>0</v>
      </c>
      <c r="I1439" s="136">
        <v>0</v>
      </c>
      <c r="J1439" s="136">
        <v>0</v>
      </c>
      <c r="K1439" s="136">
        <v>0</v>
      </c>
      <c r="L1439" s="136">
        <v>0</v>
      </c>
      <c r="M1439" s="136">
        <v>0</v>
      </c>
      <c r="N1439" s="136">
        <v>0</v>
      </c>
      <c r="O1439" s="136">
        <v>0</v>
      </c>
      <c r="P1439" s="136">
        <v>0</v>
      </c>
      <c r="Q1439" s="136">
        <v>0</v>
      </c>
    </row>
    <row r="1440" spans="1:17" x14ac:dyDescent="0.25">
      <c r="A1440" s="134" t="s">
        <v>4651</v>
      </c>
      <c r="B1440" s="134" t="s">
        <v>4708</v>
      </c>
      <c r="C1440" s="134" t="s">
        <v>1668</v>
      </c>
      <c r="D1440" s="136">
        <v>150</v>
      </c>
      <c r="E1440" s="136">
        <v>150</v>
      </c>
      <c r="F1440" s="136">
        <v>150</v>
      </c>
      <c r="G1440" s="136">
        <v>150</v>
      </c>
      <c r="H1440" s="136">
        <v>150</v>
      </c>
      <c r="I1440" s="136">
        <v>150</v>
      </c>
      <c r="J1440" s="136">
        <v>150</v>
      </c>
      <c r="K1440" s="136">
        <v>150</v>
      </c>
      <c r="L1440" s="136">
        <v>150</v>
      </c>
      <c r="M1440" s="136">
        <v>150</v>
      </c>
      <c r="N1440" s="136">
        <v>150</v>
      </c>
      <c r="O1440" s="136">
        <v>150</v>
      </c>
      <c r="P1440" s="136">
        <v>150</v>
      </c>
      <c r="Q1440" s="136">
        <v>150385</v>
      </c>
    </row>
    <row r="1441" spans="1:17" x14ac:dyDescent="0.25">
      <c r="A1441" s="134" t="s">
        <v>4651</v>
      </c>
      <c r="B1441" s="134" t="s">
        <v>4709</v>
      </c>
      <c r="C1441" s="134" t="s">
        <v>1668</v>
      </c>
      <c r="D1441" s="136">
        <v>0</v>
      </c>
      <c r="E1441" s="136">
        <v>0</v>
      </c>
      <c r="F1441" s="136">
        <v>0</v>
      </c>
      <c r="G1441" s="136">
        <v>0</v>
      </c>
      <c r="H1441" s="136">
        <v>0</v>
      </c>
      <c r="I1441" s="136">
        <v>0</v>
      </c>
      <c r="J1441" s="136">
        <v>0</v>
      </c>
      <c r="K1441" s="136">
        <v>0</v>
      </c>
      <c r="L1441" s="136">
        <v>0</v>
      </c>
      <c r="M1441" s="136">
        <v>0</v>
      </c>
      <c r="N1441" s="136">
        <v>0</v>
      </c>
      <c r="O1441" s="136">
        <v>0</v>
      </c>
      <c r="P1441" s="136">
        <v>0</v>
      </c>
      <c r="Q1441" s="136">
        <v>0</v>
      </c>
    </row>
    <row r="1442" spans="1:17" x14ac:dyDescent="0.25">
      <c r="A1442" s="134" t="s">
        <v>4651</v>
      </c>
      <c r="B1442" s="134" t="s">
        <v>4710</v>
      </c>
      <c r="C1442" s="134" t="s">
        <v>1668</v>
      </c>
      <c r="D1442" s="136">
        <v>0</v>
      </c>
      <c r="E1442" s="136">
        <v>0</v>
      </c>
      <c r="F1442" s="136">
        <v>0</v>
      </c>
      <c r="G1442" s="136">
        <v>0</v>
      </c>
      <c r="H1442" s="136">
        <v>0</v>
      </c>
      <c r="I1442" s="136">
        <v>0</v>
      </c>
      <c r="J1442" s="136">
        <v>0</v>
      </c>
      <c r="K1442" s="136">
        <v>0</v>
      </c>
      <c r="L1442" s="136">
        <v>0</v>
      </c>
      <c r="M1442" s="136">
        <v>0</v>
      </c>
      <c r="N1442" s="136">
        <v>0</v>
      </c>
      <c r="O1442" s="136">
        <v>0</v>
      </c>
      <c r="P1442" s="136">
        <v>0</v>
      </c>
      <c r="Q1442" s="136">
        <v>0</v>
      </c>
    </row>
    <row r="1443" spans="1:17" x14ac:dyDescent="0.25">
      <c r="A1443" s="134" t="s">
        <v>4651</v>
      </c>
      <c r="B1443" s="134" t="s">
        <v>4711</v>
      </c>
      <c r="C1443" s="134" t="s">
        <v>1668</v>
      </c>
      <c r="D1443" s="136">
        <v>70</v>
      </c>
      <c r="E1443" s="136">
        <v>70</v>
      </c>
      <c r="F1443" s="136">
        <v>70</v>
      </c>
      <c r="G1443" s="136">
        <v>70</v>
      </c>
      <c r="H1443" s="136">
        <v>70</v>
      </c>
      <c r="I1443" s="136">
        <v>70</v>
      </c>
      <c r="J1443" s="136">
        <v>70</v>
      </c>
      <c r="K1443" s="136">
        <v>426</v>
      </c>
      <c r="L1443" s="136">
        <v>426</v>
      </c>
      <c r="M1443" s="136">
        <v>426</v>
      </c>
      <c r="N1443" s="136">
        <v>426</v>
      </c>
      <c r="O1443" s="136">
        <v>426</v>
      </c>
      <c r="P1443" s="136">
        <v>426</v>
      </c>
      <c r="Q1443" s="136">
        <v>233036</v>
      </c>
    </row>
    <row r="1444" spans="1:17" x14ac:dyDescent="0.25">
      <c r="A1444" s="134" t="s">
        <v>4651</v>
      </c>
      <c r="B1444" s="134" t="s">
        <v>4712</v>
      </c>
      <c r="C1444" s="134" t="s">
        <v>1668</v>
      </c>
      <c r="D1444" s="136">
        <v>0</v>
      </c>
      <c r="E1444" s="136">
        <v>0</v>
      </c>
      <c r="F1444" s="136">
        <v>0</v>
      </c>
      <c r="G1444" s="136">
        <v>0</v>
      </c>
      <c r="H1444" s="136">
        <v>0</v>
      </c>
      <c r="I1444" s="136">
        <v>0</v>
      </c>
      <c r="J1444" s="136">
        <v>0</v>
      </c>
      <c r="K1444" s="136">
        <v>0</v>
      </c>
      <c r="L1444" s="136">
        <v>0</v>
      </c>
      <c r="M1444" s="136">
        <v>0</v>
      </c>
      <c r="N1444" s="136">
        <v>0</v>
      </c>
      <c r="O1444" s="136">
        <v>0</v>
      </c>
      <c r="P1444" s="136">
        <v>0</v>
      </c>
      <c r="Q1444" s="136">
        <v>0</v>
      </c>
    </row>
    <row r="1445" spans="1:17" x14ac:dyDescent="0.25">
      <c r="A1445" s="134" t="s">
        <v>4651</v>
      </c>
      <c r="B1445" s="134" t="s">
        <v>4713</v>
      </c>
      <c r="C1445" s="134" t="s">
        <v>1668</v>
      </c>
      <c r="D1445" s="136">
        <v>805</v>
      </c>
      <c r="E1445" s="136">
        <v>805</v>
      </c>
      <c r="F1445" s="136">
        <v>805</v>
      </c>
      <c r="G1445" s="136">
        <v>805</v>
      </c>
      <c r="H1445" s="136">
        <v>805</v>
      </c>
      <c r="I1445" s="136">
        <v>806</v>
      </c>
      <c r="J1445" s="136">
        <v>806</v>
      </c>
      <c r="K1445" s="136">
        <v>2619</v>
      </c>
      <c r="L1445" s="136">
        <v>2619</v>
      </c>
      <c r="M1445" s="136">
        <v>2619</v>
      </c>
      <c r="N1445" s="136">
        <v>2619</v>
      </c>
      <c r="O1445" s="136">
        <v>2619</v>
      </c>
      <c r="P1445" s="136">
        <v>2619</v>
      </c>
      <c r="Q1445" s="136">
        <v>1636527</v>
      </c>
    </row>
    <row r="1446" spans="1:17" x14ac:dyDescent="0.25">
      <c r="A1446" s="134" t="s">
        <v>4651</v>
      </c>
      <c r="B1446" s="134" t="s">
        <v>4714</v>
      </c>
      <c r="C1446" s="134" t="s">
        <v>1668</v>
      </c>
      <c r="D1446" s="136">
        <v>1813</v>
      </c>
      <c r="E1446" s="136">
        <v>1813</v>
      </c>
      <c r="F1446" s="136">
        <v>1813</v>
      </c>
      <c r="G1446" s="136">
        <v>1813</v>
      </c>
      <c r="H1446" s="136">
        <v>1813</v>
      </c>
      <c r="I1446" s="136">
        <v>1813</v>
      </c>
      <c r="J1446" s="136">
        <v>1813</v>
      </c>
      <c r="K1446" s="136">
        <v>0</v>
      </c>
      <c r="L1446" s="136">
        <v>0</v>
      </c>
      <c r="M1446" s="136">
        <v>0</v>
      </c>
      <c r="N1446" s="136">
        <v>0</v>
      </c>
      <c r="O1446" s="136">
        <v>0</v>
      </c>
      <c r="P1446" s="136">
        <v>0</v>
      </c>
      <c r="Q1446" s="136">
        <v>981859</v>
      </c>
    </row>
    <row r="1447" spans="1:17" x14ac:dyDescent="0.25">
      <c r="A1447" s="134" t="s">
        <v>4651</v>
      </c>
      <c r="B1447" s="134" t="s">
        <v>4715</v>
      </c>
      <c r="C1447" s="134" t="s">
        <v>1668</v>
      </c>
      <c r="D1447" s="136">
        <v>0</v>
      </c>
      <c r="E1447" s="136">
        <v>0</v>
      </c>
      <c r="F1447" s="136">
        <v>0</v>
      </c>
      <c r="G1447" s="136">
        <v>0</v>
      </c>
      <c r="H1447" s="136">
        <v>0</v>
      </c>
      <c r="I1447" s="136">
        <v>0</v>
      </c>
      <c r="J1447" s="136">
        <v>0</v>
      </c>
      <c r="K1447" s="136">
        <v>0</v>
      </c>
      <c r="L1447" s="136">
        <v>0</v>
      </c>
      <c r="M1447" s="136">
        <v>0</v>
      </c>
      <c r="N1447" s="136">
        <v>0</v>
      </c>
      <c r="O1447" s="136">
        <v>0</v>
      </c>
      <c r="P1447" s="136">
        <v>0</v>
      </c>
      <c r="Q1447" s="136">
        <v>0</v>
      </c>
    </row>
    <row r="1448" spans="1:17" x14ac:dyDescent="0.25">
      <c r="A1448" s="134" t="s">
        <v>4651</v>
      </c>
      <c r="B1448" s="134" t="s">
        <v>4716</v>
      </c>
      <c r="C1448" s="134" t="s">
        <v>1668</v>
      </c>
      <c r="D1448" s="136">
        <v>0</v>
      </c>
      <c r="E1448" s="136">
        <v>0</v>
      </c>
      <c r="F1448" s="136">
        <v>0</v>
      </c>
      <c r="G1448" s="136">
        <v>0</v>
      </c>
      <c r="H1448" s="136">
        <v>0</v>
      </c>
      <c r="I1448" s="136">
        <v>0</v>
      </c>
      <c r="J1448" s="136">
        <v>0</v>
      </c>
      <c r="K1448" s="136">
        <v>0</v>
      </c>
      <c r="L1448" s="136">
        <v>0</v>
      </c>
      <c r="M1448" s="136">
        <v>0</v>
      </c>
      <c r="N1448" s="136">
        <v>0</v>
      </c>
      <c r="O1448" s="136">
        <v>0</v>
      </c>
      <c r="P1448" s="136">
        <v>0</v>
      </c>
      <c r="Q1448" s="136">
        <v>0</v>
      </c>
    </row>
    <row r="1449" spans="1:17" x14ac:dyDescent="0.25">
      <c r="A1449" s="134" t="s">
        <v>4651</v>
      </c>
      <c r="B1449" s="134" t="s">
        <v>4717</v>
      </c>
      <c r="C1449" s="134" t="s">
        <v>1668</v>
      </c>
      <c r="D1449" s="136">
        <v>0</v>
      </c>
      <c r="E1449" s="136">
        <v>0</v>
      </c>
      <c r="F1449" s="136">
        <v>0</v>
      </c>
      <c r="G1449" s="136">
        <v>0</v>
      </c>
      <c r="H1449" s="136">
        <v>0</v>
      </c>
      <c r="I1449" s="136">
        <v>0</v>
      </c>
      <c r="J1449" s="136">
        <v>0</v>
      </c>
      <c r="K1449" s="136">
        <v>0</v>
      </c>
      <c r="L1449" s="136">
        <v>0</v>
      </c>
      <c r="M1449" s="136">
        <v>0</v>
      </c>
      <c r="N1449" s="136">
        <v>0</v>
      </c>
      <c r="O1449" s="136">
        <v>0</v>
      </c>
      <c r="P1449" s="136">
        <v>0</v>
      </c>
      <c r="Q1449" s="136">
        <v>0</v>
      </c>
    </row>
    <row r="1450" spans="1:17" x14ac:dyDescent="0.25">
      <c r="A1450" s="134" t="s">
        <v>4651</v>
      </c>
      <c r="B1450" s="134" t="s">
        <v>4718</v>
      </c>
      <c r="C1450" s="134" t="s">
        <v>1668</v>
      </c>
      <c r="D1450" s="136">
        <v>0</v>
      </c>
      <c r="E1450" s="136">
        <v>0</v>
      </c>
      <c r="F1450" s="136">
        <v>0</v>
      </c>
      <c r="G1450" s="136">
        <v>0</v>
      </c>
      <c r="H1450" s="136">
        <v>0</v>
      </c>
      <c r="I1450" s="136">
        <v>0</v>
      </c>
      <c r="J1450" s="136">
        <v>0</v>
      </c>
      <c r="K1450" s="136">
        <v>0</v>
      </c>
      <c r="L1450" s="136">
        <v>0</v>
      </c>
      <c r="M1450" s="136">
        <v>0</v>
      </c>
      <c r="N1450" s="136">
        <v>0</v>
      </c>
      <c r="O1450" s="136">
        <v>0</v>
      </c>
      <c r="P1450" s="136">
        <v>0</v>
      </c>
      <c r="Q1450" s="136">
        <v>0</v>
      </c>
    </row>
    <row r="1451" spans="1:17" x14ac:dyDescent="0.25">
      <c r="A1451" s="134" t="s">
        <v>4719</v>
      </c>
      <c r="B1451" s="134" t="s">
        <v>4720</v>
      </c>
      <c r="C1451" s="134" t="s">
        <v>1668</v>
      </c>
      <c r="D1451" s="136">
        <v>0</v>
      </c>
      <c r="E1451" s="136">
        <v>0</v>
      </c>
      <c r="F1451" s="136">
        <v>0</v>
      </c>
      <c r="G1451" s="136">
        <v>0</v>
      </c>
      <c r="H1451" s="136">
        <v>0</v>
      </c>
      <c r="I1451" s="136">
        <v>0</v>
      </c>
      <c r="J1451" s="136">
        <v>0</v>
      </c>
      <c r="K1451" s="136">
        <v>1</v>
      </c>
      <c r="L1451" s="136">
        <v>1</v>
      </c>
      <c r="M1451" s="136">
        <v>1</v>
      </c>
      <c r="N1451" s="136">
        <v>1</v>
      </c>
      <c r="O1451" s="136">
        <v>1</v>
      </c>
      <c r="P1451" s="136">
        <v>1</v>
      </c>
      <c r="Q1451" s="136">
        <v>283</v>
      </c>
    </row>
    <row r="1452" spans="1:17" x14ac:dyDescent="0.25">
      <c r="A1452" s="134" t="s">
        <v>4719</v>
      </c>
      <c r="B1452" s="134" t="s">
        <v>4721</v>
      </c>
      <c r="C1452" s="134" t="s">
        <v>1668</v>
      </c>
      <c r="D1452" s="136">
        <v>0</v>
      </c>
      <c r="E1452" s="136">
        <v>0</v>
      </c>
      <c r="F1452" s="136">
        <v>0</v>
      </c>
      <c r="G1452" s="136">
        <v>0</v>
      </c>
      <c r="H1452" s="136">
        <v>0</v>
      </c>
      <c r="I1452" s="136">
        <v>0</v>
      </c>
      <c r="J1452" s="136">
        <v>0</v>
      </c>
      <c r="K1452" s="136">
        <v>0</v>
      </c>
      <c r="L1452" s="136">
        <v>0</v>
      </c>
      <c r="M1452" s="136">
        <v>0</v>
      </c>
      <c r="N1452" s="136">
        <v>0</v>
      </c>
      <c r="O1452" s="136">
        <v>0</v>
      </c>
      <c r="P1452" s="136">
        <v>0</v>
      </c>
      <c r="Q1452" s="136">
        <v>0</v>
      </c>
    </row>
    <row r="1453" spans="1:17" x14ac:dyDescent="0.25">
      <c r="A1453" s="134" t="s">
        <v>4719</v>
      </c>
      <c r="B1453" s="134" t="s">
        <v>4722</v>
      </c>
      <c r="C1453" s="134" t="s">
        <v>1668</v>
      </c>
      <c r="D1453" s="136">
        <v>1</v>
      </c>
      <c r="E1453" s="136">
        <v>1</v>
      </c>
      <c r="F1453" s="136">
        <v>1</v>
      </c>
      <c r="G1453" s="136">
        <v>1</v>
      </c>
      <c r="H1453" s="136">
        <v>1</v>
      </c>
      <c r="I1453" s="136">
        <v>1</v>
      </c>
      <c r="J1453" s="136">
        <v>1</v>
      </c>
      <c r="K1453" s="136">
        <v>1</v>
      </c>
      <c r="L1453" s="136">
        <v>1</v>
      </c>
      <c r="M1453" s="136">
        <v>1</v>
      </c>
      <c r="N1453" s="136">
        <v>1</v>
      </c>
      <c r="O1453" s="136">
        <v>1</v>
      </c>
      <c r="P1453" s="136">
        <v>1</v>
      </c>
      <c r="Q1453" s="136">
        <v>1390</v>
      </c>
    </row>
    <row r="1454" spans="1:17" x14ac:dyDescent="0.25">
      <c r="A1454" s="134" t="s">
        <v>4719</v>
      </c>
      <c r="B1454" s="134" t="s">
        <v>4723</v>
      </c>
      <c r="C1454" s="134" t="s">
        <v>1668</v>
      </c>
      <c r="D1454" s="136">
        <v>0</v>
      </c>
      <c r="E1454" s="136">
        <v>0</v>
      </c>
      <c r="F1454" s="136">
        <v>0</v>
      </c>
      <c r="G1454" s="136">
        <v>0</v>
      </c>
      <c r="H1454" s="136">
        <v>0</v>
      </c>
      <c r="I1454" s="136">
        <v>0</v>
      </c>
      <c r="J1454" s="136">
        <v>0</v>
      </c>
      <c r="K1454" s="136">
        <v>0</v>
      </c>
      <c r="L1454" s="136">
        <v>0</v>
      </c>
      <c r="M1454" s="136">
        <v>0</v>
      </c>
      <c r="N1454" s="136">
        <v>0</v>
      </c>
      <c r="O1454" s="136">
        <v>0</v>
      </c>
      <c r="P1454" s="136">
        <v>0</v>
      </c>
      <c r="Q1454" s="136">
        <v>0</v>
      </c>
    </row>
    <row r="1455" spans="1:17" x14ac:dyDescent="0.25">
      <c r="A1455" s="134" t="s">
        <v>4719</v>
      </c>
      <c r="B1455" s="134" t="s">
        <v>4724</v>
      </c>
      <c r="C1455" s="134" t="s">
        <v>1668</v>
      </c>
      <c r="D1455" s="136">
        <v>231</v>
      </c>
      <c r="E1455" s="136">
        <v>231</v>
      </c>
      <c r="F1455" s="136">
        <v>231</v>
      </c>
      <c r="G1455" s="136">
        <v>231</v>
      </c>
      <c r="H1455" s="136">
        <v>231</v>
      </c>
      <c r="I1455" s="136">
        <v>231</v>
      </c>
      <c r="J1455" s="136">
        <v>231</v>
      </c>
      <c r="K1455" s="136">
        <v>269</v>
      </c>
      <c r="L1455" s="136">
        <v>269</v>
      </c>
      <c r="M1455" s="136">
        <v>269</v>
      </c>
      <c r="N1455" s="136">
        <v>269</v>
      </c>
      <c r="O1455" s="136">
        <v>269</v>
      </c>
      <c r="P1455" s="136">
        <v>269</v>
      </c>
      <c r="Q1455" s="136">
        <v>248295</v>
      </c>
    </row>
    <row r="1456" spans="1:17" x14ac:dyDescent="0.25">
      <c r="A1456" s="134" t="s">
        <v>4719</v>
      </c>
      <c r="B1456" s="134" t="s">
        <v>4725</v>
      </c>
      <c r="C1456" s="134" t="s">
        <v>1668</v>
      </c>
      <c r="D1456" s="136">
        <v>0</v>
      </c>
      <c r="E1456" s="136">
        <v>0</v>
      </c>
      <c r="F1456" s="136">
        <v>0</v>
      </c>
      <c r="G1456" s="136">
        <v>0</v>
      </c>
      <c r="H1456" s="136">
        <v>0</v>
      </c>
      <c r="I1456" s="136">
        <v>0</v>
      </c>
      <c r="J1456" s="136">
        <v>0</v>
      </c>
      <c r="K1456" s="136">
        <v>0</v>
      </c>
      <c r="L1456" s="136">
        <v>0</v>
      </c>
      <c r="M1456" s="136">
        <v>0</v>
      </c>
      <c r="N1456" s="136">
        <v>0</v>
      </c>
      <c r="O1456" s="136">
        <v>0</v>
      </c>
      <c r="P1456" s="136">
        <v>0</v>
      </c>
      <c r="Q1456" s="136">
        <v>0</v>
      </c>
    </row>
    <row r="1457" spans="1:17" x14ac:dyDescent="0.25">
      <c r="A1457" s="134" t="s">
        <v>4719</v>
      </c>
      <c r="B1457" s="134" t="s">
        <v>4726</v>
      </c>
      <c r="C1457" s="134" t="s">
        <v>1668</v>
      </c>
      <c r="D1457" s="136">
        <v>43</v>
      </c>
      <c r="E1457" s="136">
        <v>43</v>
      </c>
      <c r="F1457" s="136">
        <v>43</v>
      </c>
      <c r="G1457" s="136">
        <v>43</v>
      </c>
      <c r="H1457" s="136">
        <v>43</v>
      </c>
      <c r="I1457" s="136">
        <v>43</v>
      </c>
      <c r="J1457" s="136">
        <v>43</v>
      </c>
      <c r="K1457" s="136">
        <v>0</v>
      </c>
      <c r="L1457" s="136">
        <v>0</v>
      </c>
      <c r="M1457" s="136">
        <v>0</v>
      </c>
      <c r="N1457" s="136">
        <v>0</v>
      </c>
      <c r="O1457" s="136">
        <v>0</v>
      </c>
      <c r="P1457" s="136">
        <v>0</v>
      </c>
      <c r="Q1457" s="136">
        <v>23306</v>
      </c>
    </row>
    <row r="1458" spans="1:17" x14ac:dyDescent="0.25">
      <c r="A1458" s="134" t="s">
        <v>4719</v>
      </c>
      <c r="B1458" s="134" t="s">
        <v>4727</v>
      </c>
      <c r="C1458" s="134" t="s">
        <v>1668</v>
      </c>
      <c r="D1458" s="136">
        <v>0</v>
      </c>
      <c r="E1458" s="136">
        <v>0</v>
      </c>
      <c r="F1458" s="136">
        <v>0</v>
      </c>
      <c r="G1458" s="136">
        <v>0</v>
      </c>
      <c r="H1458" s="136">
        <v>0</v>
      </c>
      <c r="I1458" s="136">
        <v>0</v>
      </c>
      <c r="J1458" s="136">
        <v>0</v>
      </c>
      <c r="K1458" s="136">
        <v>0</v>
      </c>
      <c r="L1458" s="136">
        <v>0</v>
      </c>
      <c r="M1458" s="136">
        <v>0</v>
      </c>
      <c r="N1458" s="136">
        <v>0</v>
      </c>
      <c r="O1458" s="136">
        <v>0</v>
      </c>
      <c r="P1458" s="136">
        <v>0</v>
      </c>
      <c r="Q1458" s="136">
        <v>0</v>
      </c>
    </row>
    <row r="1459" spans="1:17" x14ac:dyDescent="0.25">
      <c r="A1459" s="134" t="s">
        <v>4719</v>
      </c>
      <c r="B1459" s="134" t="s">
        <v>4728</v>
      </c>
      <c r="C1459" s="134" t="s">
        <v>1668</v>
      </c>
      <c r="D1459" s="136">
        <v>1</v>
      </c>
      <c r="E1459" s="136">
        <v>1</v>
      </c>
      <c r="F1459" s="136">
        <v>1</v>
      </c>
      <c r="G1459" s="136">
        <v>1</v>
      </c>
      <c r="H1459" s="136">
        <v>1</v>
      </c>
      <c r="I1459" s="136">
        <v>1</v>
      </c>
      <c r="J1459" s="136">
        <v>1</v>
      </c>
      <c r="K1459" s="136">
        <v>1</v>
      </c>
      <c r="L1459" s="136">
        <v>1</v>
      </c>
      <c r="M1459" s="136">
        <v>1</v>
      </c>
      <c r="N1459" s="136">
        <v>1</v>
      </c>
      <c r="O1459" s="136">
        <v>1</v>
      </c>
      <c r="P1459" s="136">
        <v>1</v>
      </c>
      <c r="Q1459" s="136">
        <v>1307</v>
      </c>
    </row>
    <row r="1460" spans="1:17" x14ac:dyDescent="0.25">
      <c r="A1460" s="134" t="s">
        <v>4719</v>
      </c>
      <c r="B1460" s="134" t="s">
        <v>4729</v>
      </c>
      <c r="C1460" s="134" t="s">
        <v>1668</v>
      </c>
      <c r="D1460" s="136">
        <v>0</v>
      </c>
      <c r="E1460" s="136">
        <v>0</v>
      </c>
      <c r="F1460" s="136">
        <v>0</v>
      </c>
      <c r="G1460" s="136">
        <v>0</v>
      </c>
      <c r="H1460" s="136">
        <v>0</v>
      </c>
      <c r="I1460" s="136">
        <v>0</v>
      </c>
      <c r="J1460" s="136">
        <v>0</v>
      </c>
      <c r="K1460" s="136">
        <v>0</v>
      </c>
      <c r="L1460" s="136">
        <v>0</v>
      </c>
      <c r="M1460" s="136">
        <v>0</v>
      </c>
      <c r="N1460" s="136">
        <v>0</v>
      </c>
      <c r="O1460" s="136">
        <v>0</v>
      </c>
      <c r="P1460" s="136">
        <v>0</v>
      </c>
      <c r="Q1460" s="136">
        <v>0</v>
      </c>
    </row>
    <row r="1461" spans="1:17" x14ac:dyDescent="0.25">
      <c r="A1461" s="134" t="s">
        <v>4719</v>
      </c>
      <c r="B1461" s="134" t="s">
        <v>4730</v>
      </c>
      <c r="C1461" s="134" t="s">
        <v>1668</v>
      </c>
      <c r="D1461" s="136">
        <v>1</v>
      </c>
      <c r="E1461" s="136">
        <v>1</v>
      </c>
      <c r="F1461" s="136">
        <v>1</v>
      </c>
      <c r="G1461" s="136">
        <v>1</v>
      </c>
      <c r="H1461" s="136">
        <v>1</v>
      </c>
      <c r="I1461" s="136">
        <v>1</v>
      </c>
      <c r="J1461" s="136">
        <v>1</v>
      </c>
      <c r="K1461" s="136">
        <v>5</v>
      </c>
      <c r="L1461" s="136">
        <v>5</v>
      </c>
      <c r="M1461" s="136">
        <v>5</v>
      </c>
      <c r="N1461" s="136">
        <v>5</v>
      </c>
      <c r="O1461" s="136">
        <v>5</v>
      </c>
      <c r="P1461" s="136">
        <v>5</v>
      </c>
      <c r="Q1461" s="136">
        <v>2811</v>
      </c>
    </row>
    <row r="1462" spans="1:17" x14ac:dyDescent="0.25">
      <c r="A1462" s="134" t="s">
        <v>4719</v>
      </c>
      <c r="B1462" s="134" t="s">
        <v>4731</v>
      </c>
      <c r="C1462" s="134" t="s">
        <v>1668</v>
      </c>
      <c r="D1462" s="136">
        <v>0</v>
      </c>
      <c r="E1462" s="136">
        <v>0</v>
      </c>
      <c r="F1462" s="136">
        <v>0</v>
      </c>
      <c r="G1462" s="136">
        <v>0</v>
      </c>
      <c r="H1462" s="136">
        <v>0</v>
      </c>
      <c r="I1462" s="136">
        <v>0</v>
      </c>
      <c r="J1462" s="136">
        <v>0</v>
      </c>
      <c r="K1462" s="136">
        <v>0</v>
      </c>
      <c r="L1462" s="136">
        <v>0</v>
      </c>
      <c r="M1462" s="136">
        <v>0</v>
      </c>
      <c r="N1462" s="136">
        <v>0</v>
      </c>
      <c r="O1462" s="136">
        <v>0</v>
      </c>
      <c r="P1462" s="136">
        <v>0</v>
      </c>
      <c r="Q1462" s="136">
        <v>0</v>
      </c>
    </row>
    <row r="1463" spans="1:17" x14ac:dyDescent="0.25">
      <c r="A1463" s="134" t="s">
        <v>4719</v>
      </c>
      <c r="B1463" s="134" t="s">
        <v>4732</v>
      </c>
      <c r="C1463" s="134" t="s">
        <v>1668</v>
      </c>
      <c r="D1463" s="136">
        <v>0</v>
      </c>
      <c r="E1463" s="136">
        <v>0</v>
      </c>
      <c r="F1463" s="136">
        <v>0</v>
      </c>
      <c r="G1463" s="136">
        <v>0</v>
      </c>
      <c r="H1463" s="136">
        <v>0</v>
      </c>
      <c r="I1463" s="136">
        <v>0</v>
      </c>
      <c r="J1463" s="136">
        <v>0</v>
      </c>
      <c r="K1463" s="136">
        <v>0</v>
      </c>
      <c r="L1463" s="136">
        <v>0</v>
      </c>
      <c r="M1463" s="136">
        <v>0</v>
      </c>
      <c r="N1463" s="136">
        <v>0</v>
      </c>
      <c r="O1463" s="136">
        <v>0</v>
      </c>
      <c r="P1463" s="136">
        <v>0</v>
      </c>
      <c r="Q1463" s="136">
        <v>0</v>
      </c>
    </row>
    <row r="1464" spans="1:17" x14ac:dyDescent="0.25">
      <c r="A1464" s="134" t="s">
        <v>4733</v>
      </c>
      <c r="B1464" s="134" t="s">
        <v>4734</v>
      </c>
      <c r="C1464" s="134" t="s">
        <v>1668</v>
      </c>
      <c r="D1464" s="136">
        <v>0</v>
      </c>
      <c r="E1464" s="136">
        <v>0</v>
      </c>
      <c r="F1464" s="136">
        <v>0</v>
      </c>
      <c r="G1464" s="136">
        <v>0</v>
      </c>
      <c r="H1464" s="136">
        <v>0</v>
      </c>
      <c r="I1464" s="136">
        <v>0</v>
      </c>
      <c r="J1464" s="136">
        <v>0</v>
      </c>
      <c r="K1464" s="136">
        <v>0</v>
      </c>
      <c r="L1464" s="136">
        <v>0</v>
      </c>
      <c r="M1464" s="136">
        <v>0</v>
      </c>
      <c r="N1464" s="136">
        <v>0</v>
      </c>
      <c r="O1464" s="136">
        <v>0</v>
      </c>
      <c r="P1464" s="136">
        <v>0</v>
      </c>
      <c r="Q1464" s="136">
        <v>0</v>
      </c>
    </row>
    <row r="1465" spans="1:17" x14ac:dyDescent="0.25">
      <c r="A1465" s="134" t="s">
        <v>4735</v>
      </c>
      <c r="B1465" s="134" t="s">
        <v>4736</v>
      </c>
      <c r="C1465" s="134" t="s">
        <v>1657</v>
      </c>
      <c r="D1465" s="136">
        <v>220</v>
      </c>
      <c r="E1465" s="136">
        <v>220</v>
      </c>
      <c r="F1465" s="136">
        <v>220</v>
      </c>
      <c r="G1465" s="136">
        <v>220</v>
      </c>
      <c r="H1465" s="136">
        <v>220</v>
      </c>
      <c r="I1465" s="136">
        <v>220</v>
      </c>
      <c r="J1465" s="136">
        <v>220</v>
      </c>
      <c r="K1465" s="136">
        <v>220</v>
      </c>
      <c r="L1465" s="136">
        <v>220</v>
      </c>
      <c r="M1465" s="136">
        <v>220</v>
      </c>
      <c r="N1465" s="136">
        <v>220</v>
      </c>
      <c r="O1465" s="136">
        <v>220</v>
      </c>
      <c r="P1465" s="136">
        <v>220</v>
      </c>
      <c r="Q1465" s="136">
        <v>219564</v>
      </c>
    </row>
    <row r="1466" spans="1:17" x14ac:dyDescent="0.25">
      <c r="A1466" s="134" t="s">
        <v>4737</v>
      </c>
      <c r="B1466" s="134" t="s">
        <v>4738</v>
      </c>
      <c r="C1466" s="134" t="s">
        <v>1657</v>
      </c>
      <c r="D1466" s="136">
        <v>0</v>
      </c>
      <c r="E1466" s="136">
        <v>0</v>
      </c>
      <c r="F1466" s="136">
        <v>0</v>
      </c>
      <c r="G1466" s="136">
        <v>0</v>
      </c>
      <c r="H1466" s="136">
        <v>0</v>
      </c>
      <c r="I1466" s="136">
        <v>0</v>
      </c>
      <c r="J1466" s="136">
        <v>0</v>
      </c>
      <c r="K1466" s="136">
        <v>0</v>
      </c>
      <c r="L1466" s="136">
        <v>0</v>
      </c>
      <c r="M1466" s="136">
        <v>0</v>
      </c>
      <c r="N1466" s="136">
        <v>0</v>
      </c>
      <c r="O1466" s="136">
        <v>0</v>
      </c>
      <c r="P1466" s="136">
        <v>0</v>
      </c>
      <c r="Q1466" s="136">
        <v>0</v>
      </c>
    </row>
    <row r="1467" spans="1:17" x14ac:dyDescent="0.25">
      <c r="A1467" s="134" t="s">
        <v>4737</v>
      </c>
      <c r="B1467" s="134" t="s">
        <v>4739</v>
      </c>
      <c r="C1467" s="134" t="s">
        <v>1657</v>
      </c>
      <c r="D1467" s="136">
        <v>0</v>
      </c>
      <c r="E1467" s="136">
        <v>0</v>
      </c>
      <c r="F1467" s="136">
        <v>0</v>
      </c>
      <c r="G1467" s="136">
        <v>0</v>
      </c>
      <c r="H1467" s="136">
        <v>0</v>
      </c>
      <c r="I1467" s="136">
        <v>0</v>
      </c>
      <c r="J1467" s="136">
        <v>0</v>
      </c>
      <c r="K1467" s="136">
        <v>0</v>
      </c>
      <c r="L1467" s="136">
        <v>0</v>
      </c>
      <c r="M1467" s="136">
        <v>0</v>
      </c>
      <c r="N1467" s="136">
        <v>0</v>
      </c>
      <c r="O1467" s="136">
        <v>0</v>
      </c>
      <c r="P1467" s="136">
        <v>0</v>
      </c>
      <c r="Q1467" s="136">
        <v>0</v>
      </c>
    </row>
    <row r="1468" spans="1:17" x14ac:dyDescent="0.25">
      <c r="A1468" s="134" t="s">
        <v>4737</v>
      </c>
      <c r="B1468" s="134" t="s">
        <v>4740</v>
      </c>
      <c r="C1468" s="134" t="s">
        <v>1657</v>
      </c>
      <c r="D1468" s="136">
        <v>0</v>
      </c>
      <c r="E1468" s="136">
        <v>0</v>
      </c>
      <c r="F1468" s="136">
        <v>0</v>
      </c>
      <c r="G1468" s="136">
        <v>0</v>
      </c>
      <c r="H1468" s="136">
        <v>0</v>
      </c>
      <c r="I1468" s="136">
        <v>0</v>
      </c>
      <c r="J1468" s="136">
        <v>0</v>
      </c>
      <c r="K1468" s="136">
        <v>0</v>
      </c>
      <c r="L1468" s="136">
        <v>0</v>
      </c>
      <c r="M1468" s="136">
        <v>0</v>
      </c>
      <c r="N1468" s="136">
        <v>0</v>
      </c>
      <c r="O1468" s="136">
        <v>0</v>
      </c>
      <c r="P1468" s="136">
        <v>0</v>
      </c>
      <c r="Q1468" s="136">
        <v>0</v>
      </c>
    </row>
    <row r="1469" spans="1:17" x14ac:dyDescent="0.25">
      <c r="A1469" s="134" t="s">
        <v>4737</v>
      </c>
      <c r="B1469" s="134" t="s">
        <v>3250</v>
      </c>
      <c r="C1469" s="134" t="s">
        <v>1657</v>
      </c>
      <c r="D1469" s="136">
        <v>271464</v>
      </c>
      <c r="E1469" s="136">
        <v>267712</v>
      </c>
      <c r="F1469" s="136">
        <v>265413</v>
      </c>
      <c r="G1469" s="136">
        <v>266292</v>
      </c>
      <c r="H1469" s="136">
        <v>270124</v>
      </c>
      <c r="I1469" s="136">
        <v>295865</v>
      </c>
      <c r="J1469" s="136">
        <v>320864</v>
      </c>
      <c r="K1469" s="136">
        <v>325643</v>
      </c>
      <c r="L1469" s="136">
        <v>326952</v>
      </c>
      <c r="M1469" s="136">
        <v>389263</v>
      </c>
      <c r="N1469" s="136">
        <v>438821</v>
      </c>
      <c r="O1469" s="136">
        <v>449226</v>
      </c>
      <c r="P1469" s="136">
        <v>482195</v>
      </c>
      <c r="Q1469" s="136">
        <v>332750379</v>
      </c>
    </row>
    <row r="1470" spans="1:17" x14ac:dyDescent="0.25">
      <c r="A1470" s="134" t="s">
        <v>4737</v>
      </c>
      <c r="B1470" s="134" t="s">
        <v>3251</v>
      </c>
      <c r="C1470" s="134" t="s">
        <v>1657</v>
      </c>
      <c r="D1470" s="136">
        <v>0</v>
      </c>
      <c r="E1470" s="136">
        <v>0</v>
      </c>
      <c r="F1470" s="136">
        <v>0</v>
      </c>
      <c r="G1470" s="136">
        <v>0</v>
      </c>
      <c r="H1470" s="136">
        <v>0</v>
      </c>
      <c r="I1470" s="136">
        <v>0</v>
      </c>
      <c r="J1470" s="136">
        <v>0</v>
      </c>
      <c r="K1470" s="136">
        <v>0</v>
      </c>
      <c r="L1470" s="136">
        <v>0</v>
      </c>
      <c r="M1470" s="136">
        <v>0</v>
      </c>
      <c r="N1470" s="136">
        <v>0</v>
      </c>
      <c r="O1470" s="136">
        <v>0</v>
      </c>
      <c r="P1470" s="136">
        <v>0</v>
      </c>
      <c r="Q1470" s="136">
        <v>0</v>
      </c>
    </row>
    <row r="1471" spans="1:17" x14ac:dyDescent="0.25">
      <c r="A1471" s="134" t="s">
        <v>3186</v>
      </c>
      <c r="B1471" s="134" t="s">
        <v>3186</v>
      </c>
      <c r="C1471" s="134" t="s">
        <v>1657</v>
      </c>
      <c r="D1471" s="136">
        <v>0</v>
      </c>
      <c r="E1471" s="136">
        <v>0</v>
      </c>
      <c r="F1471" s="136">
        <v>0</v>
      </c>
      <c r="G1471" s="136">
        <v>0</v>
      </c>
      <c r="H1471" s="136">
        <v>0</v>
      </c>
      <c r="I1471" s="136">
        <v>0</v>
      </c>
      <c r="J1471" s="136">
        <v>0</v>
      </c>
      <c r="K1471" s="136">
        <v>0</v>
      </c>
      <c r="L1471" s="136">
        <v>0</v>
      </c>
      <c r="M1471" s="136">
        <v>0</v>
      </c>
      <c r="N1471" s="136">
        <v>0</v>
      </c>
      <c r="O1471" s="136">
        <v>0</v>
      </c>
      <c r="P1471" s="136">
        <v>0</v>
      </c>
      <c r="Q1471" s="136">
        <v>0</v>
      </c>
    </row>
    <row r="1472" spans="1:17" x14ac:dyDescent="0.25">
      <c r="A1472" s="134" t="s">
        <v>4741</v>
      </c>
      <c r="B1472" s="134" t="s">
        <v>4742</v>
      </c>
      <c r="C1472" s="134" t="s">
        <v>1670</v>
      </c>
      <c r="D1472" s="136">
        <v>0</v>
      </c>
      <c r="E1472" s="136">
        <v>0</v>
      </c>
      <c r="F1472" s="136">
        <v>0</v>
      </c>
      <c r="G1472" s="136">
        <v>0</v>
      </c>
      <c r="H1472" s="136">
        <v>0</v>
      </c>
      <c r="I1472" s="136">
        <v>0</v>
      </c>
      <c r="J1472" s="136">
        <v>0</v>
      </c>
      <c r="K1472" s="136">
        <v>0</v>
      </c>
      <c r="L1472" s="136">
        <v>0</v>
      </c>
      <c r="M1472" s="136">
        <v>0</v>
      </c>
      <c r="N1472" s="136">
        <v>0</v>
      </c>
      <c r="O1472" s="136">
        <v>0</v>
      </c>
      <c r="P1472" s="136">
        <v>0</v>
      </c>
      <c r="Q1472" s="136">
        <v>0</v>
      </c>
    </row>
    <row r="1473" spans="1:17" x14ac:dyDescent="0.25">
      <c r="A1473" s="134" t="s">
        <v>4741</v>
      </c>
      <c r="B1473" s="134" t="s">
        <v>4743</v>
      </c>
      <c r="C1473" s="134" t="s">
        <v>1670</v>
      </c>
      <c r="D1473" s="136">
        <v>14083</v>
      </c>
      <c r="E1473" s="136">
        <v>14083</v>
      </c>
      <c r="F1473" s="136">
        <v>14083</v>
      </c>
      <c r="G1473" s="136">
        <v>14083</v>
      </c>
      <c r="H1473" s="136">
        <v>14083</v>
      </c>
      <c r="I1473" s="136">
        <v>14083</v>
      </c>
      <c r="J1473" s="136">
        <v>14083</v>
      </c>
      <c r="K1473" s="136">
        <v>14083</v>
      </c>
      <c r="L1473" s="136">
        <v>14083</v>
      </c>
      <c r="M1473" s="136">
        <v>14083</v>
      </c>
      <c r="N1473" s="136">
        <v>14083</v>
      </c>
      <c r="O1473" s="136">
        <v>14083</v>
      </c>
      <c r="P1473" s="136">
        <v>14083</v>
      </c>
      <c r="Q1473" s="136">
        <v>14082568</v>
      </c>
    </row>
    <row r="1474" spans="1:17" x14ac:dyDescent="0.25">
      <c r="A1474" s="134" t="s">
        <v>4741</v>
      </c>
      <c r="B1474" s="134" t="s">
        <v>4744</v>
      </c>
      <c r="C1474" s="134" t="s">
        <v>1670</v>
      </c>
      <c r="D1474" s="136">
        <v>30311</v>
      </c>
      <c r="E1474" s="136">
        <v>32016</v>
      </c>
      <c r="F1474" s="136">
        <v>32022</v>
      </c>
      <c r="G1474" s="136">
        <v>32022</v>
      </c>
      <c r="H1474" s="136">
        <v>32023</v>
      </c>
      <c r="I1474" s="136">
        <v>32023</v>
      </c>
      <c r="J1474" s="136">
        <v>32023</v>
      </c>
      <c r="K1474" s="136">
        <v>32024</v>
      </c>
      <c r="L1474" s="136">
        <v>32024</v>
      </c>
      <c r="M1474" s="136">
        <v>32024</v>
      </c>
      <c r="N1474" s="136">
        <v>32024</v>
      </c>
      <c r="O1474" s="136">
        <v>32024</v>
      </c>
      <c r="P1474" s="136">
        <v>32024</v>
      </c>
      <c r="Q1474" s="136">
        <v>31951391</v>
      </c>
    </row>
    <row r="1475" spans="1:17" x14ac:dyDescent="0.25">
      <c r="A1475" s="134" t="s">
        <v>4745</v>
      </c>
      <c r="B1475" s="134" t="s">
        <v>4746</v>
      </c>
      <c r="C1475" s="134" t="s">
        <v>1670</v>
      </c>
      <c r="D1475" s="136">
        <v>0</v>
      </c>
      <c r="E1475" s="136">
        <v>0</v>
      </c>
      <c r="F1475" s="136">
        <v>0</v>
      </c>
      <c r="G1475" s="136">
        <v>0</v>
      </c>
      <c r="H1475" s="136">
        <v>0</v>
      </c>
      <c r="I1475" s="136">
        <v>0</v>
      </c>
      <c r="J1475" s="136">
        <v>0</v>
      </c>
      <c r="K1475" s="136">
        <v>0</v>
      </c>
      <c r="L1475" s="136">
        <v>0</v>
      </c>
      <c r="M1475" s="136">
        <v>0</v>
      </c>
      <c r="N1475" s="136">
        <v>0</v>
      </c>
      <c r="O1475" s="136">
        <v>0</v>
      </c>
      <c r="P1475" s="136">
        <v>0</v>
      </c>
      <c r="Q1475" s="136">
        <v>0</v>
      </c>
    </row>
    <row r="1476" spans="1:17" x14ac:dyDescent="0.25">
      <c r="A1476" s="134" t="s">
        <v>4745</v>
      </c>
      <c r="B1476" s="134" t="s">
        <v>4747</v>
      </c>
      <c r="C1476" s="134" t="s">
        <v>1670</v>
      </c>
      <c r="D1476" s="136">
        <v>0</v>
      </c>
      <c r="E1476" s="136">
        <v>0</v>
      </c>
      <c r="F1476" s="136">
        <v>0</v>
      </c>
      <c r="G1476" s="136">
        <v>0</v>
      </c>
      <c r="H1476" s="136">
        <v>0</v>
      </c>
      <c r="I1476" s="136">
        <v>0</v>
      </c>
      <c r="J1476" s="136">
        <v>0</v>
      </c>
      <c r="K1476" s="136">
        <v>0</v>
      </c>
      <c r="L1476" s="136">
        <v>0</v>
      </c>
      <c r="M1476" s="136">
        <v>0</v>
      </c>
      <c r="N1476" s="136">
        <v>0</v>
      </c>
      <c r="O1476" s="136">
        <v>0</v>
      </c>
      <c r="P1476" s="136">
        <v>0</v>
      </c>
      <c r="Q1476" s="136">
        <v>0</v>
      </c>
    </row>
    <row r="1477" spans="1:17" x14ac:dyDescent="0.25">
      <c r="A1477" s="134" t="s">
        <v>4745</v>
      </c>
      <c r="B1477" s="134" t="s">
        <v>4748</v>
      </c>
      <c r="C1477" s="134" t="s">
        <v>1670</v>
      </c>
      <c r="D1477" s="136">
        <v>26512</v>
      </c>
      <c r="E1477" s="136">
        <v>26512</v>
      </c>
      <c r="F1477" s="136">
        <v>26512</v>
      </c>
      <c r="G1477" s="136">
        <v>26512</v>
      </c>
      <c r="H1477" s="136">
        <v>26512</v>
      </c>
      <c r="I1477" s="136">
        <v>26512</v>
      </c>
      <c r="J1477" s="136">
        <v>26512</v>
      </c>
      <c r="K1477" s="136">
        <v>26512</v>
      </c>
      <c r="L1477" s="136">
        <v>26512</v>
      </c>
      <c r="M1477" s="136">
        <v>26512</v>
      </c>
      <c r="N1477" s="136">
        <v>26512</v>
      </c>
      <c r="O1477" s="136">
        <v>26512</v>
      </c>
      <c r="P1477" s="136">
        <v>26512</v>
      </c>
      <c r="Q1477" s="136">
        <v>26511758</v>
      </c>
    </row>
    <row r="1478" spans="1:17" x14ac:dyDescent="0.25">
      <c r="A1478" s="134" t="s">
        <v>4745</v>
      </c>
      <c r="B1478" s="134" t="s">
        <v>4749</v>
      </c>
      <c r="C1478" s="134" t="s">
        <v>1670</v>
      </c>
      <c r="D1478" s="136">
        <v>0</v>
      </c>
      <c r="E1478" s="136">
        <v>0</v>
      </c>
      <c r="F1478" s="136">
        <v>0</v>
      </c>
      <c r="G1478" s="136">
        <v>0</v>
      </c>
      <c r="H1478" s="136">
        <v>0</v>
      </c>
      <c r="I1478" s="136">
        <v>0</v>
      </c>
      <c r="J1478" s="136">
        <v>0</v>
      </c>
      <c r="K1478" s="136">
        <v>0</v>
      </c>
      <c r="L1478" s="136">
        <v>0</v>
      </c>
      <c r="M1478" s="136">
        <v>0</v>
      </c>
      <c r="N1478" s="136">
        <v>0</v>
      </c>
      <c r="O1478" s="136">
        <v>0</v>
      </c>
      <c r="P1478" s="136">
        <v>0</v>
      </c>
      <c r="Q1478" s="136">
        <v>0</v>
      </c>
    </row>
    <row r="1479" spans="1:17" x14ac:dyDescent="0.25">
      <c r="A1479" s="134" t="s">
        <v>4745</v>
      </c>
      <c r="B1479" s="134" t="s">
        <v>4750</v>
      </c>
      <c r="C1479" s="134" t="s">
        <v>1670</v>
      </c>
      <c r="D1479" s="136">
        <v>18044</v>
      </c>
      <c r="E1479" s="136">
        <v>18044</v>
      </c>
      <c r="F1479" s="136">
        <v>18044</v>
      </c>
      <c r="G1479" s="136">
        <v>18044</v>
      </c>
      <c r="H1479" s="136">
        <v>18044</v>
      </c>
      <c r="I1479" s="136">
        <v>18044</v>
      </c>
      <c r="J1479" s="136">
        <v>18044</v>
      </c>
      <c r="K1479" s="136">
        <v>18044</v>
      </c>
      <c r="L1479" s="136">
        <v>18044</v>
      </c>
      <c r="M1479" s="136">
        <v>18044</v>
      </c>
      <c r="N1479" s="136">
        <v>18044</v>
      </c>
      <c r="O1479" s="136">
        <v>18044</v>
      </c>
      <c r="P1479" s="136">
        <v>18044</v>
      </c>
      <c r="Q1479" s="136">
        <v>18043764</v>
      </c>
    </row>
    <row r="1480" spans="1:17" x14ac:dyDescent="0.25">
      <c r="A1480" s="134" t="s">
        <v>4745</v>
      </c>
      <c r="B1480" s="134" t="s">
        <v>4751</v>
      </c>
      <c r="C1480" s="134" t="s">
        <v>1670</v>
      </c>
      <c r="D1480" s="136">
        <v>0</v>
      </c>
      <c r="E1480" s="136">
        <v>0</v>
      </c>
      <c r="F1480" s="136">
        <v>0</v>
      </c>
      <c r="G1480" s="136">
        <v>0</v>
      </c>
      <c r="H1480" s="136">
        <v>0</v>
      </c>
      <c r="I1480" s="136">
        <v>0</v>
      </c>
      <c r="J1480" s="136">
        <v>0</v>
      </c>
      <c r="K1480" s="136">
        <v>0</v>
      </c>
      <c r="L1480" s="136">
        <v>0</v>
      </c>
      <c r="M1480" s="136">
        <v>0</v>
      </c>
      <c r="N1480" s="136">
        <v>0</v>
      </c>
      <c r="O1480" s="136">
        <v>0</v>
      </c>
      <c r="P1480" s="136">
        <v>0</v>
      </c>
      <c r="Q1480" s="136">
        <v>0</v>
      </c>
    </row>
    <row r="1481" spans="1:17" x14ac:dyDescent="0.25">
      <c r="A1481" s="134" t="s">
        <v>4745</v>
      </c>
      <c r="B1481" s="134" t="s">
        <v>4752</v>
      </c>
      <c r="C1481" s="134" t="s">
        <v>1670</v>
      </c>
      <c r="D1481" s="136">
        <v>21</v>
      </c>
      <c r="E1481" s="136">
        <v>21</v>
      </c>
      <c r="F1481" s="136">
        <v>21</v>
      </c>
      <c r="G1481" s="136">
        <v>21</v>
      </c>
      <c r="H1481" s="136">
        <v>21</v>
      </c>
      <c r="I1481" s="136">
        <v>21</v>
      </c>
      <c r="J1481" s="136">
        <v>21</v>
      </c>
      <c r="K1481" s="136">
        <v>21</v>
      </c>
      <c r="L1481" s="136">
        <v>21</v>
      </c>
      <c r="M1481" s="136">
        <v>21</v>
      </c>
      <c r="N1481" s="136">
        <v>21</v>
      </c>
      <c r="O1481" s="136">
        <v>21</v>
      </c>
      <c r="P1481" s="136">
        <v>21</v>
      </c>
      <c r="Q1481" s="136">
        <v>21238</v>
      </c>
    </row>
    <row r="1482" spans="1:17" x14ac:dyDescent="0.25">
      <c r="A1482" s="134" t="s">
        <v>4745</v>
      </c>
      <c r="B1482" s="134" t="s">
        <v>4753</v>
      </c>
      <c r="C1482" s="134" t="s">
        <v>1670</v>
      </c>
      <c r="D1482" s="136">
        <v>0</v>
      </c>
      <c r="E1482" s="136">
        <v>0</v>
      </c>
      <c r="F1482" s="136">
        <v>0</v>
      </c>
      <c r="G1482" s="136">
        <v>0</v>
      </c>
      <c r="H1482" s="136">
        <v>0</v>
      </c>
      <c r="I1482" s="136">
        <v>0</v>
      </c>
      <c r="J1482" s="136">
        <v>0</v>
      </c>
      <c r="K1482" s="136">
        <v>0</v>
      </c>
      <c r="L1482" s="136">
        <v>0</v>
      </c>
      <c r="M1482" s="136">
        <v>0</v>
      </c>
      <c r="N1482" s="136">
        <v>0</v>
      </c>
      <c r="O1482" s="136">
        <v>0</v>
      </c>
      <c r="P1482" s="136">
        <v>0</v>
      </c>
      <c r="Q1482" s="136">
        <v>0</v>
      </c>
    </row>
    <row r="1483" spans="1:17" x14ac:dyDescent="0.25">
      <c r="A1483" s="134" t="s">
        <v>4745</v>
      </c>
      <c r="B1483" s="134" t="s">
        <v>4754</v>
      </c>
      <c r="C1483" s="134" t="s">
        <v>1670</v>
      </c>
      <c r="D1483" s="136">
        <v>4732</v>
      </c>
      <c r="E1483" s="136">
        <v>4732</v>
      </c>
      <c r="F1483" s="136">
        <v>4732</v>
      </c>
      <c r="G1483" s="136">
        <v>4732</v>
      </c>
      <c r="H1483" s="136">
        <v>4732</v>
      </c>
      <c r="I1483" s="136">
        <v>4732</v>
      </c>
      <c r="J1483" s="136">
        <v>4732</v>
      </c>
      <c r="K1483" s="136">
        <v>4732</v>
      </c>
      <c r="L1483" s="136">
        <v>4732</v>
      </c>
      <c r="M1483" s="136">
        <v>4732</v>
      </c>
      <c r="N1483" s="136">
        <v>4732</v>
      </c>
      <c r="O1483" s="136">
        <v>4732</v>
      </c>
      <c r="P1483" s="136">
        <v>4732</v>
      </c>
      <c r="Q1483" s="136">
        <v>4732297</v>
      </c>
    </row>
    <row r="1484" spans="1:17" x14ac:dyDescent="0.25">
      <c r="A1484" s="134" t="s">
        <v>4745</v>
      </c>
      <c r="B1484" s="134" t="s">
        <v>4755</v>
      </c>
      <c r="C1484" s="134" t="s">
        <v>1670</v>
      </c>
      <c r="D1484" s="136">
        <v>0</v>
      </c>
      <c r="E1484" s="136">
        <v>0</v>
      </c>
      <c r="F1484" s="136">
        <v>0</v>
      </c>
      <c r="G1484" s="136">
        <v>0</v>
      </c>
      <c r="H1484" s="136">
        <v>0</v>
      </c>
      <c r="I1484" s="136">
        <v>0</v>
      </c>
      <c r="J1484" s="136">
        <v>0</v>
      </c>
      <c r="K1484" s="136">
        <v>0</v>
      </c>
      <c r="L1484" s="136">
        <v>0</v>
      </c>
      <c r="M1484" s="136">
        <v>0</v>
      </c>
      <c r="N1484" s="136">
        <v>0</v>
      </c>
      <c r="O1484" s="136">
        <v>0</v>
      </c>
      <c r="P1484" s="136">
        <v>0</v>
      </c>
      <c r="Q1484" s="136">
        <v>0</v>
      </c>
    </row>
    <row r="1485" spans="1:17" x14ac:dyDescent="0.25">
      <c r="A1485" s="134" t="s">
        <v>4745</v>
      </c>
      <c r="B1485" s="134" t="s">
        <v>4756</v>
      </c>
      <c r="C1485" s="134" t="s">
        <v>1670</v>
      </c>
      <c r="D1485" s="136">
        <v>967</v>
      </c>
      <c r="E1485" s="136">
        <v>967</v>
      </c>
      <c r="F1485" s="136">
        <v>967</v>
      </c>
      <c r="G1485" s="136">
        <v>967</v>
      </c>
      <c r="H1485" s="136">
        <v>967</v>
      </c>
      <c r="I1485" s="136">
        <v>967</v>
      </c>
      <c r="J1485" s="136">
        <v>967</v>
      </c>
      <c r="K1485" s="136">
        <v>967</v>
      </c>
      <c r="L1485" s="136">
        <v>967</v>
      </c>
      <c r="M1485" s="136">
        <v>967</v>
      </c>
      <c r="N1485" s="136">
        <v>967</v>
      </c>
      <c r="O1485" s="136">
        <v>967</v>
      </c>
      <c r="P1485" s="136">
        <v>967</v>
      </c>
      <c r="Q1485" s="136">
        <v>967388</v>
      </c>
    </row>
    <row r="1486" spans="1:17" x14ac:dyDescent="0.25">
      <c r="A1486" s="134" t="s">
        <v>4745</v>
      </c>
      <c r="B1486" s="134" t="s">
        <v>4757</v>
      </c>
      <c r="C1486" s="134" t="s">
        <v>1670</v>
      </c>
      <c r="D1486" s="136">
        <v>0</v>
      </c>
      <c r="E1486" s="136">
        <v>0</v>
      </c>
      <c r="F1486" s="136">
        <v>0</v>
      </c>
      <c r="G1486" s="136">
        <v>0</v>
      </c>
      <c r="H1486" s="136">
        <v>0</v>
      </c>
      <c r="I1486" s="136">
        <v>0</v>
      </c>
      <c r="J1486" s="136">
        <v>0</v>
      </c>
      <c r="K1486" s="136">
        <v>0</v>
      </c>
      <c r="L1486" s="136">
        <v>0</v>
      </c>
      <c r="M1486" s="136">
        <v>0</v>
      </c>
      <c r="N1486" s="136">
        <v>0</v>
      </c>
      <c r="O1486" s="136">
        <v>0</v>
      </c>
      <c r="P1486" s="136">
        <v>0</v>
      </c>
      <c r="Q1486" s="136">
        <v>0</v>
      </c>
    </row>
    <row r="1487" spans="1:17" x14ac:dyDescent="0.25">
      <c r="A1487" s="134" t="s">
        <v>4745</v>
      </c>
      <c r="B1487" s="134" t="s">
        <v>4758</v>
      </c>
      <c r="C1487" s="134" t="s">
        <v>1670</v>
      </c>
      <c r="D1487" s="136">
        <v>2968</v>
      </c>
      <c r="E1487" s="136">
        <v>2968</v>
      </c>
      <c r="F1487" s="136">
        <v>2968</v>
      </c>
      <c r="G1487" s="136">
        <v>2968</v>
      </c>
      <c r="H1487" s="136">
        <v>2968</v>
      </c>
      <c r="I1487" s="136">
        <v>2968</v>
      </c>
      <c r="J1487" s="136">
        <v>2968</v>
      </c>
      <c r="K1487" s="136">
        <v>2968</v>
      </c>
      <c r="L1487" s="136">
        <v>2968</v>
      </c>
      <c r="M1487" s="136">
        <v>2968</v>
      </c>
      <c r="N1487" s="136">
        <v>2968</v>
      </c>
      <c r="O1487" s="136">
        <v>2968</v>
      </c>
      <c r="P1487" s="136">
        <v>2968</v>
      </c>
      <c r="Q1487" s="136">
        <v>2967832</v>
      </c>
    </row>
    <row r="1488" spans="1:17" x14ac:dyDescent="0.25">
      <c r="A1488" s="134" t="s">
        <v>4745</v>
      </c>
      <c r="B1488" s="134" t="s">
        <v>4759</v>
      </c>
      <c r="C1488" s="134" t="s">
        <v>1670</v>
      </c>
      <c r="D1488" s="136">
        <v>0</v>
      </c>
      <c r="E1488" s="136">
        <v>0</v>
      </c>
      <c r="F1488" s="136">
        <v>0</v>
      </c>
      <c r="G1488" s="136">
        <v>0</v>
      </c>
      <c r="H1488" s="136">
        <v>0</v>
      </c>
      <c r="I1488" s="136">
        <v>0</v>
      </c>
      <c r="J1488" s="136">
        <v>0</v>
      </c>
      <c r="K1488" s="136">
        <v>0</v>
      </c>
      <c r="L1488" s="136">
        <v>0</v>
      </c>
      <c r="M1488" s="136">
        <v>0</v>
      </c>
      <c r="N1488" s="136">
        <v>0</v>
      </c>
      <c r="O1488" s="136">
        <v>0</v>
      </c>
      <c r="P1488" s="136">
        <v>0</v>
      </c>
      <c r="Q1488" s="136">
        <v>0</v>
      </c>
    </row>
    <row r="1489" spans="1:17" x14ac:dyDescent="0.25">
      <c r="A1489" s="134" t="s">
        <v>4745</v>
      </c>
      <c r="B1489" s="134" t="s">
        <v>4760</v>
      </c>
      <c r="C1489" s="134" t="s">
        <v>1670</v>
      </c>
      <c r="D1489" s="136">
        <v>3459</v>
      </c>
      <c r="E1489" s="136">
        <v>3459</v>
      </c>
      <c r="F1489" s="136">
        <v>3459</v>
      </c>
      <c r="G1489" s="136">
        <v>3459</v>
      </c>
      <c r="H1489" s="136">
        <v>3459</v>
      </c>
      <c r="I1489" s="136">
        <v>3459</v>
      </c>
      <c r="J1489" s="136">
        <v>3459</v>
      </c>
      <c r="K1489" s="136">
        <v>3459</v>
      </c>
      <c r="L1489" s="136">
        <v>3459</v>
      </c>
      <c r="M1489" s="136">
        <v>3459</v>
      </c>
      <c r="N1489" s="136">
        <v>3459</v>
      </c>
      <c r="O1489" s="136">
        <v>3459</v>
      </c>
      <c r="P1489" s="136">
        <v>3459</v>
      </c>
      <c r="Q1489" s="136">
        <v>3458656</v>
      </c>
    </row>
    <row r="1490" spans="1:17" x14ac:dyDescent="0.25">
      <c r="A1490" s="134" t="s">
        <v>4745</v>
      </c>
      <c r="B1490" s="134" t="s">
        <v>4761</v>
      </c>
      <c r="C1490" s="134" t="s">
        <v>1670</v>
      </c>
      <c r="D1490" s="136">
        <v>0</v>
      </c>
      <c r="E1490" s="136">
        <v>0</v>
      </c>
      <c r="F1490" s="136">
        <v>0</v>
      </c>
      <c r="G1490" s="136">
        <v>0</v>
      </c>
      <c r="H1490" s="136">
        <v>0</v>
      </c>
      <c r="I1490" s="136">
        <v>0</v>
      </c>
      <c r="J1490" s="136">
        <v>0</v>
      </c>
      <c r="K1490" s="136">
        <v>0</v>
      </c>
      <c r="L1490" s="136">
        <v>0</v>
      </c>
      <c r="M1490" s="136">
        <v>0</v>
      </c>
      <c r="N1490" s="136">
        <v>0</v>
      </c>
      <c r="O1490" s="136">
        <v>0</v>
      </c>
      <c r="P1490" s="136">
        <v>0</v>
      </c>
      <c r="Q1490" s="136">
        <v>0</v>
      </c>
    </row>
    <row r="1491" spans="1:17" x14ac:dyDescent="0.25">
      <c r="A1491" s="134" t="s">
        <v>4745</v>
      </c>
      <c r="B1491" s="134" t="s">
        <v>4762</v>
      </c>
      <c r="C1491" s="134" t="s">
        <v>1670</v>
      </c>
      <c r="D1491" s="136">
        <v>5741</v>
      </c>
      <c r="E1491" s="136">
        <v>5741</v>
      </c>
      <c r="F1491" s="136">
        <v>5741</v>
      </c>
      <c r="G1491" s="136">
        <v>5741</v>
      </c>
      <c r="H1491" s="136">
        <v>5741</v>
      </c>
      <c r="I1491" s="136">
        <v>5741</v>
      </c>
      <c r="J1491" s="136">
        <v>5741</v>
      </c>
      <c r="K1491" s="136">
        <v>5741</v>
      </c>
      <c r="L1491" s="136">
        <v>5741</v>
      </c>
      <c r="M1491" s="136">
        <v>5741</v>
      </c>
      <c r="N1491" s="136">
        <v>5741</v>
      </c>
      <c r="O1491" s="136">
        <v>5741</v>
      </c>
      <c r="P1491" s="136">
        <v>5741</v>
      </c>
      <c r="Q1491" s="136">
        <v>5740928</v>
      </c>
    </row>
    <row r="1492" spans="1:17" x14ac:dyDescent="0.25">
      <c r="A1492" s="134" t="s">
        <v>4745</v>
      </c>
      <c r="B1492" s="134" t="s">
        <v>4763</v>
      </c>
      <c r="C1492" s="134" t="s">
        <v>1670</v>
      </c>
      <c r="D1492" s="136">
        <v>0</v>
      </c>
      <c r="E1492" s="136">
        <v>0</v>
      </c>
      <c r="F1492" s="136">
        <v>0</v>
      </c>
      <c r="G1492" s="136">
        <v>0</v>
      </c>
      <c r="H1492" s="136">
        <v>0</v>
      </c>
      <c r="I1492" s="136">
        <v>0</v>
      </c>
      <c r="J1492" s="136">
        <v>0</v>
      </c>
      <c r="K1492" s="136">
        <v>0</v>
      </c>
      <c r="L1492" s="136">
        <v>0</v>
      </c>
      <c r="M1492" s="136">
        <v>0</v>
      </c>
      <c r="N1492" s="136">
        <v>0</v>
      </c>
      <c r="O1492" s="136">
        <v>0</v>
      </c>
      <c r="P1492" s="136">
        <v>0</v>
      </c>
      <c r="Q1492" s="136">
        <v>0</v>
      </c>
    </row>
    <row r="1493" spans="1:17" x14ac:dyDescent="0.25">
      <c r="A1493" s="134" t="s">
        <v>4745</v>
      </c>
      <c r="B1493" s="134" t="s">
        <v>4764</v>
      </c>
      <c r="C1493" s="134" t="s">
        <v>1670</v>
      </c>
      <c r="D1493" s="136">
        <v>1407</v>
      </c>
      <c r="E1493" s="136">
        <v>1407</v>
      </c>
      <c r="F1493" s="136">
        <v>1407</v>
      </c>
      <c r="G1493" s="136">
        <v>1407</v>
      </c>
      <c r="H1493" s="136">
        <v>1407</v>
      </c>
      <c r="I1493" s="136">
        <v>1407</v>
      </c>
      <c r="J1493" s="136">
        <v>1407</v>
      </c>
      <c r="K1493" s="136">
        <v>1407</v>
      </c>
      <c r="L1493" s="136">
        <v>1407</v>
      </c>
      <c r="M1493" s="136">
        <v>1407</v>
      </c>
      <c r="N1493" s="136">
        <v>1407</v>
      </c>
      <c r="O1493" s="136">
        <v>1407</v>
      </c>
      <c r="P1493" s="136">
        <v>1407</v>
      </c>
      <c r="Q1493" s="136">
        <v>1407438</v>
      </c>
    </row>
    <row r="1494" spans="1:17" x14ac:dyDescent="0.25">
      <c r="A1494" s="134" t="s">
        <v>4745</v>
      </c>
      <c r="B1494" s="134" t="s">
        <v>4765</v>
      </c>
      <c r="C1494" s="134" t="s">
        <v>1670</v>
      </c>
      <c r="D1494" s="136">
        <v>0</v>
      </c>
      <c r="E1494" s="136">
        <v>0</v>
      </c>
      <c r="F1494" s="136">
        <v>0</v>
      </c>
      <c r="G1494" s="136">
        <v>0</v>
      </c>
      <c r="H1494" s="136">
        <v>0</v>
      </c>
      <c r="I1494" s="136">
        <v>0</v>
      </c>
      <c r="J1494" s="136">
        <v>0</v>
      </c>
      <c r="K1494" s="136">
        <v>0</v>
      </c>
      <c r="L1494" s="136">
        <v>0</v>
      </c>
      <c r="M1494" s="136">
        <v>0</v>
      </c>
      <c r="N1494" s="136">
        <v>0</v>
      </c>
      <c r="O1494" s="136">
        <v>0</v>
      </c>
      <c r="P1494" s="136">
        <v>0</v>
      </c>
      <c r="Q1494" s="136">
        <v>0</v>
      </c>
    </row>
    <row r="1495" spans="1:17" x14ac:dyDescent="0.25">
      <c r="A1495" s="134" t="s">
        <v>4745</v>
      </c>
      <c r="B1495" s="134" t="s">
        <v>4766</v>
      </c>
      <c r="C1495" s="134" t="s">
        <v>1670</v>
      </c>
      <c r="D1495" s="136">
        <v>0</v>
      </c>
      <c r="E1495" s="136">
        <v>0</v>
      </c>
      <c r="F1495" s="136">
        <v>0</v>
      </c>
      <c r="G1495" s="136">
        <v>0</v>
      </c>
      <c r="H1495" s="136">
        <v>0</v>
      </c>
      <c r="I1495" s="136">
        <v>0</v>
      </c>
      <c r="J1495" s="136">
        <v>0</v>
      </c>
      <c r="K1495" s="136">
        <v>0</v>
      </c>
      <c r="L1495" s="136">
        <v>0</v>
      </c>
      <c r="M1495" s="136">
        <v>0</v>
      </c>
      <c r="N1495" s="136">
        <v>0</v>
      </c>
      <c r="O1495" s="136">
        <v>0</v>
      </c>
      <c r="P1495" s="136">
        <v>0</v>
      </c>
      <c r="Q1495" s="136">
        <v>0</v>
      </c>
    </row>
    <row r="1496" spans="1:17" x14ac:dyDescent="0.25">
      <c r="A1496" s="134" t="s">
        <v>4745</v>
      </c>
      <c r="B1496" s="134" t="s">
        <v>4767</v>
      </c>
      <c r="C1496" s="134" t="s">
        <v>1670</v>
      </c>
      <c r="D1496" s="136">
        <v>0</v>
      </c>
      <c r="E1496" s="136">
        <v>0</v>
      </c>
      <c r="F1496" s="136">
        <v>0</v>
      </c>
      <c r="G1496" s="136">
        <v>0</v>
      </c>
      <c r="H1496" s="136">
        <v>0</v>
      </c>
      <c r="I1496" s="136">
        <v>0</v>
      </c>
      <c r="J1496" s="136">
        <v>0</v>
      </c>
      <c r="K1496" s="136">
        <v>0</v>
      </c>
      <c r="L1496" s="136">
        <v>0</v>
      </c>
      <c r="M1496" s="136">
        <v>0</v>
      </c>
      <c r="N1496" s="136">
        <v>0</v>
      </c>
      <c r="O1496" s="136">
        <v>0</v>
      </c>
      <c r="P1496" s="136">
        <v>0</v>
      </c>
      <c r="Q1496" s="136">
        <v>0</v>
      </c>
    </row>
    <row r="1497" spans="1:17" x14ac:dyDescent="0.25">
      <c r="A1497" s="134" t="s">
        <v>4745</v>
      </c>
      <c r="B1497" s="134" t="s">
        <v>4768</v>
      </c>
      <c r="C1497" s="134" t="s">
        <v>1670</v>
      </c>
      <c r="D1497" s="136">
        <v>26439</v>
      </c>
      <c r="E1497" s="136">
        <v>26350</v>
      </c>
      <c r="F1497" s="136">
        <v>26460</v>
      </c>
      <c r="G1497" s="136">
        <v>26456</v>
      </c>
      <c r="H1497" s="136">
        <v>26458</v>
      </c>
      <c r="I1497" s="136">
        <v>26462</v>
      </c>
      <c r="J1497" s="136">
        <v>26462</v>
      </c>
      <c r="K1497" s="136">
        <v>26462</v>
      </c>
      <c r="L1497" s="136">
        <v>26033</v>
      </c>
      <c r="M1497" s="136">
        <v>26452</v>
      </c>
      <c r="N1497" s="136">
        <v>26425</v>
      </c>
      <c r="O1497" s="136">
        <v>26439</v>
      </c>
      <c r="P1497" s="136">
        <v>26439</v>
      </c>
      <c r="Q1497" s="136">
        <v>26408266</v>
      </c>
    </row>
    <row r="1498" spans="1:17" x14ac:dyDescent="0.25">
      <c r="A1498" s="134" t="s">
        <v>4745</v>
      </c>
      <c r="B1498" s="134" t="s">
        <v>4769</v>
      </c>
      <c r="C1498" s="134" t="s">
        <v>1670</v>
      </c>
      <c r="D1498" s="136">
        <v>0</v>
      </c>
      <c r="E1498" s="136">
        <v>0</v>
      </c>
      <c r="F1498" s="136">
        <v>0</v>
      </c>
      <c r="G1498" s="136">
        <v>0</v>
      </c>
      <c r="H1498" s="136">
        <v>0</v>
      </c>
      <c r="I1498" s="136">
        <v>0</v>
      </c>
      <c r="J1498" s="136">
        <v>0</v>
      </c>
      <c r="K1498" s="136">
        <v>0</v>
      </c>
      <c r="L1498" s="136">
        <v>0</v>
      </c>
      <c r="M1498" s="136">
        <v>0</v>
      </c>
      <c r="N1498" s="136">
        <v>0</v>
      </c>
      <c r="O1498" s="136">
        <v>0</v>
      </c>
      <c r="P1498" s="136">
        <v>0</v>
      </c>
      <c r="Q1498" s="136">
        <v>0</v>
      </c>
    </row>
    <row r="1499" spans="1:17" x14ac:dyDescent="0.25">
      <c r="A1499" s="134" t="s">
        <v>4745</v>
      </c>
      <c r="B1499" s="134" t="s">
        <v>4770</v>
      </c>
      <c r="C1499" s="134" t="s">
        <v>1670</v>
      </c>
      <c r="D1499" s="136">
        <v>8528</v>
      </c>
      <c r="E1499" s="136">
        <v>8303</v>
      </c>
      <c r="F1499" s="136">
        <v>8304</v>
      </c>
      <c r="G1499" s="136">
        <v>8307</v>
      </c>
      <c r="H1499" s="136">
        <v>8327</v>
      </c>
      <c r="I1499" s="136">
        <v>8536</v>
      </c>
      <c r="J1499" s="136">
        <v>8536</v>
      </c>
      <c r="K1499" s="136">
        <v>8536</v>
      </c>
      <c r="L1499" s="136">
        <v>8537</v>
      </c>
      <c r="M1499" s="136">
        <v>8537</v>
      </c>
      <c r="N1499" s="136">
        <v>8537</v>
      </c>
      <c r="O1499" s="136">
        <v>8537</v>
      </c>
      <c r="P1499" s="136">
        <v>8537</v>
      </c>
      <c r="Q1499" s="136">
        <v>8460641</v>
      </c>
    </row>
    <row r="1500" spans="1:17" x14ac:dyDescent="0.25">
      <c r="A1500" s="134" t="s">
        <v>4745</v>
      </c>
      <c r="B1500" s="134" t="s">
        <v>4771</v>
      </c>
      <c r="C1500" s="134" t="s">
        <v>1670</v>
      </c>
      <c r="D1500" s="136">
        <v>0</v>
      </c>
      <c r="E1500" s="136">
        <v>0</v>
      </c>
      <c r="F1500" s="136">
        <v>0</v>
      </c>
      <c r="G1500" s="136">
        <v>0</v>
      </c>
      <c r="H1500" s="136">
        <v>0</v>
      </c>
      <c r="I1500" s="136">
        <v>0</v>
      </c>
      <c r="J1500" s="136">
        <v>0</v>
      </c>
      <c r="K1500" s="136">
        <v>0</v>
      </c>
      <c r="L1500" s="136">
        <v>0</v>
      </c>
      <c r="M1500" s="136">
        <v>0</v>
      </c>
      <c r="N1500" s="136">
        <v>0</v>
      </c>
      <c r="O1500" s="136">
        <v>0</v>
      </c>
      <c r="P1500" s="136">
        <v>0</v>
      </c>
      <c r="Q1500" s="136">
        <v>0</v>
      </c>
    </row>
    <row r="1501" spans="1:17" x14ac:dyDescent="0.25">
      <c r="A1501" s="134" t="s">
        <v>4745</v>
      </c>
      <c r="B1501" s="134" t="s">
        <v>4772</v>
      </c>
      <c r="C1501" s="134" t="s">
        <v>1670</v>
      </c>
      <c r="D1501" s="136">
        <v>0</v>
      </c>
      <c r="E1501" s="136">
        <v>0</v>
      </c>
      <c r="F1501" s="136">
        <v>0</v>
      </c>
      <c r="G1501" s="136">
        <v>0</v>
      </c>
      <c r="H1501" s="136">
        <v>0</v>
      </c>
      <c r="I1501" s="136">
        <v>0</v>
      </c>
      <c r="J1501" s="136">
        <v>0</v>
      </c>
      <c r="K1501" s="136">
        <v>0</v>
      </c>
      <c r="L1501" s="136">
        <v>0</v>
      </c>
      <c r="M1501" s="136">
        <v>0</v>
      </c>
      <c r="N1501" s="136">
        <v>0</v>
      </c>
      <c r="O1501" s="136">
        <v>0</v>
      </c>
      <c r="P1501" s="136">
        <v>0</v>
      </c>
      <c r="Q1501" s="136">
        <v>0</v>
      </c>
    </row>
    <row r="1502" spans="1:17" x14ac:dyDescent="0.25">
      <c r="A1502" s="134" t="s">
        <v>4745</v>
      </c>
      <c r="B1502" s="134" t="s">
        <v>4773</v>
      </c>
      <c r="C1502" s="134" t="s">
        <v>1670</v>
      </c>
      <c r="D1502" s="136">
        <v>47467</v>
      </c>
      <c r="E1502" s="136">
        <v>48879</v>
      </c>
      <c r="F1502" s="136">
        <v>48956</v>
      </c>
      <c r="G1502" s="136">
        <v>53581</v>
      </c>
      <c r="H1502" s="136">
        <v>49302</v>
      </c>
      <c r="I1502" s="136">
        <v>49278</v>
      </c>
      <c r="J1502" s="136">
        <v>49268</v>
      </c>
      <c r="K1502" s="136">
        <v>49266</v>
      </c>
      <c r="L1502" s="136">
        <v>49446</v>
      </c>
      <c r="M1502" s="136">
        <v>58464</v>
      </c>
      <c r="N1502" s="136">
        <v>58657</v>
      </c>
      <c r="O1502" s="136">
        <v>58833</v>
      </c>
      <c r="P1502" s="136">
        <v>63717</v>
      </c>
      <c r="Q1502" s="136">
        <v>52460079</v>
      </c>
    </row>
    <row r="1503" spans="1:17" x14ac:dyDescent="0.25">
      <c r="A1503" s="134" t="s">
        <v>4745</v>
      </c>
      <c r="B1503" s="134" t="s">
        <v>4774</v>
      </c>
      <c r="C1503" s="134" t="s">
        <v>1670</v>
      </c>
      <c r="D1503" s="136">
        <v>0</v>
      </c>
      <c r="E1503" s="136">
        <v>0</v>
      </c>
      <c r="F1503" s="136">
        <v>0</v>
      </c>
      <c r="G1503" s="136">
        <v>0</v>
      </c>
      <c r="H1503" s="136">
        <v>0</v>
      </c>
      <c r="I1503" s="136">
        <v>0</v>
      </c>
      <c r="J1503" s="136">
        <v>0</v>
      </c>
      <c r="K1503" s="136">
        <v>0</v>
      </c>
      <c r="L1503" s="136">
        <v>0</v>
      </c>
      <c r="M1503" s="136">
        <v>0</v>
      </c>
      <c r="N1503" s="136">
        <v>0</v>
      </c>
      <c r="O1503" s="136">
        <v>0</v>
      </c>
      <c r="P1503" s="136">
        <v>0</v>
      </c>
      <c r="Q1503" s="136">
        <v>0</v>
      </c>
    </row>
    <row r="1504" spans="1:17" x14ac:dyDescent="0.25">
      <c r="A1504" s="134" t="s">
        <v>4745</v>
      </c>
      <c r="B1504" s="134" t="s">
        <v>4775</v>
      </c>
      <c r="C1504" s="134" t="s">
        <v>1670</v>
      </c>
      <c r="D1504" s="136">
        <v>1175</v>
      </c>
      <c r="E1504" s="136">
        <v>1175</v>
      </c>
      <c r="F1504" s="136">
        <v>1175</v>
      </c>
      <c r="G1504" s="136">
        <v>1175</v>
      </c>
      <c r="H1504" s="136">
        <v>1175</v>
      </c>
      <c r="I1504" s="136">
        <v>1175</v>
      </c>
      <c r="J1504" s="136">
        <v>1175</v>
      </c>
      <c r="K1504" s="136">
        <v>1175</v>
      </c>
      <c r="L1504" s="136">
        <v>1175</v>
      </c>
      <c r="M1504" s="136">
        <v>1175</v>
      </c>
      <c r="N1504" s="136">
        <v>1175</v>
      </c>
      <c r="O1504" s="136">
        <v>1175</v>
      </c>
      <c r="P1504" s="136">
        <v>1175</v>
      </c>
      <c r="Q1504" s="136">
        <v>1174683</v>
      </c>
    </row>
    <row r="1505" spans="1:17" x14ac:dyDescent="0.25">
      <c r="A1505" s="134" t="s">
        <v>4745</v>
      </c>
      <c r="B1505" s="134" t="s">
        <v>4776</v>
      </c>
      <c r="C1505" s="134" t="s">
        <v>1670</v>
      </c>
      <c r="D1505" s="136">
        <v>0</v>
      </c>
      <c r="E1505" s="136">
        <v>0</v>
      </c>
      <c r="F1505" s="136">
        <v>0</v>
      </c>
      <c r="G1505" s="136">
        <v>0</v>
      </c>
      <c r="H1505" s="136">
        <v>0</v>
      </c>
      <c r="I1505" s="136">
        <v>0</v>
      </c>
      <c r="J1505" s="136">
        <v>0</v>
      </c>
      <c r="K1505" s="136">
        <v>0</v>
      </c>
      <c r="L1505" s="136">
        <v>0</v>
      </c>
      <c r="M1505" s="136">
        <v>0</v>
      </c>
      <c r="N1505" s="136">
        <v>0</v>
      </c>
      <c r="O1505" s="136">
        <v>0</v>
      </c>
      <c r="P1505" s="136">
        <v>0</v>
      </c>
      <c r="Q1505" s="136">
        <v>0</v>
      </c>
    </row>
    <row r="1506" spans="1:17" x14ac:dyDescent="0.25">
      <c r="A1506" s="134" t="s">
        <v>4745</v>
      </c>
      <c r="B1506" s="134" t="s">
        <v>4777</v>
      </c>
      <c r="C1506" s="134" t="s">
        <v>1670</v>
      </c>
      <c r="D1506" s="136">
        <v>8876</v>
      </c>
      <c r="E1506" s="136">
        <v>8876</v>
      </c>
      <c r="F1506" s="136">
        <v>8876</v>
      </c>
      <c r="G1506" s="136">
        <v>8876</v>
      </c>
      <c r="H1506" s="136">
        <v>8876</v>
      </c>
      <c r="I1506" s="136">
        <v>8876</v>
      </c>
      <c r="J1506" s="136">
        <v>8876</v>
      </c>
      <c r="K1506" s="136">
        <v>8876</v>
      </c>
      <c r="L1506" s="136">
        <v>8876</v>
      </c>
      <c r="M1506" s="136">
        <v>8876</v>
      </c>
      <c r="N1506" s="136">
        <v>8876</v>
      </c>
      <c r="O1506" s="136">
        <v>8876</v>
      </c>
      <c r="P1506" s="136">
        <v>8876</v>
      </c>
      <c r="Q1506" s="136">
        <v>8876073</v>
      </c>
    </row>
    <row r="1507" spans="1:17" x14ac:dyDescent="0.25">
      <c r="A1507" s="134" t="s">
        <v>4745</v>
      </c>
      <c r="B1507" s="134" t="s">
        <v>4778</v>
      </c>
      <c r="C1507" s="134" t="s">
        <v>1670</v>
      </c>
      <c r="D1507" s="136">
        <v>0</v>
      </c>
      <c r="E1507" s="136">
        <v>0</v>
      </c>
      <c r="F1507" s="136">
        <v>0</v>
      </c>
      <c r="G1507" s="136">
        <v>0</v>
      </c>
      <c r="H1507" s="136">
        <v>0</v>
      </c>
      <c r="I1507" s="136">
        <v>0</v>
      </c>
      <c r="J1507" s="136">
        <v>0</v>
      </c>
      <c r="K1507" s="136">
        <v>0</v>
      </c>
      <c r="L1507" s="136">
        <v>0</v>
      </c>
      <c r="M1507" s="136">
        <v>0</v>
      </c>
      <c r="N1507" s="136">
        <v>0</v>
      </c>
      <c r="O1507" s="136">
        <v>0</v>
      </c>
      <c r="P1507" s="136">
        <v>0</v>
      </c>
      <c r="Q1507" s="136">
        <v>0</v>
      </c>
    </row>
    <row r="1508" spans="1:17" x14ac:dyDescent="0.25">
      <c r="A1508" s="134" t="s">
        <v>4745</v>
      </c>
      <c r="B1508" s="134" t="s">
        <v>4779</v>
      </c>
      <c r="C1508" s="134" t="s">
        <v>1670</v>
      </c>
      <c r="D1508" s="136">
        <v>0</v>
      </c>
      <c r="E1508" s="136">
        <v>0</v>
      </c>
      <c r="F1508" s="136">
        <v>0</v>
      </c>
      <c r="G1508" s="136">
        <v>0</v>
      </c>
      <c r="H1508" s="136">
        <v>0</v>
      </c>
      <c r="I1508" s="136">
        <v>0</v>
      </c>
      <c r="J1508" s="136">
        <v>0</v>
      </c>
      <c r="K1508" s="136">
        <v>0</v>
      </c>
      <c r="L1508" s="136">
        <v>0</v>
      </c>
      <c r="M1508" s="136">
        <v>0</v>
      </c>
      <c r="N1508" s="136">
        <v>0</v>
      </c>
      <c r="O1508" s="136">
        <v>0</v>
      </c>
      <c r="P1508" s="136">
        <v>0</v>
      </c>
      <c r="Q1508" s="136">
        <v>0</v>
      </c>
    </row>
    <row r="1509" spans="1:17" x14ac:dyDescent="0.25">
      <c r="A1509" s="134" t="s">
        <v>4745</v>
      </c>
      <c r="B1509" s="134" t="s">
        <v>4780</v>
      </c>
      <c r="C1509" s="134" t="s">
        <v>1670</v>
      </c>
      <c r="D1509" s="136">
        <v>0</v>
      </c>
      <c r="E1509" s="136">
        <v>0</v>
      </c>
      <c r="F1509" s="136">
        <v>0</v>
      </c>
      <c r="G1509" s="136">
        <v>0</v>
      </c>
      <c r="H1509" s="136">
        <v>0</v>
      </c>
      <c r="I1509" s="136">
        <v>0</v>
      </c>
      <c r="J1509" s="136">
        <v>0</v>
      </c>
      <c r="K1509" s="136">
        <v>0</v>
      </c>
      <c r="L1509" s="136">
        <v>0</v>
      </c>
      <c r="M1509" s="136">
        <v>0</v>
      </c>
      <c r="N1509" s="136">
        <v>0</v>
      </c>
      <c r="O1509" s="136">
        <v>0</v>
      </c>
      <c r="P1509" s="136">
        <v>0</v>
      </c>
      <c r="Q1509" s="136">
        <v>0</v>
      </c>
    </row>
    <row r="1510" spans="1:17" x14ac:dyDescent="0.25">
      <c r="A1510" s="134" t="s">
        <v>4745</v>
      </c>
      <c r="B1510" s="134" t="s">
        <v>4781</v>
      </c>
      <c r="C1510" s="134" t="s">
        <v>1670</v>
      </c>
      <c r="D1510" s="136">
        <v>369</v>
      </c>
      <c r="E1510" s="136">
        <v>369</v>
      </c>
      <c r="F1510" s="136">
        <v>369</v>
      </c>
      <c r="G1510" s="136">
        <v>369</v>
      </c>
      <c r="H1510" s="136">
        <v>369</v>
      </c>
      <c r="I1510" s="136">
        <v>369</v>
      </c>
      <c r="J1510" s="136">
        <v>369</v>
      </c>
      <c r="K1510" s="136">
        <v>369</v>
      </c>
      <c r="L1510" s="136">
        <v>369</v>
      </c>
      <c r="M1510" s="136">
        <v>369</v>
      </c>
      <c r="N1510" s="136">
        <v>369</v>
      </c>
      <c r="O1510" s="136">
        <v>369</v>
      </c>
      <c r="P1510" s="136">
        <v>369</v>
      </c>
      <c r="Q1510" s="136">
        <v>369061</v>
      </c>
    </row>
    <row r="1511" spans="1:17" x14ac:dyDescent="0.25">
      <c r="A1511" s="134" t="s">
        <v>4745</v>
      </c>
      <c r="B1511" s="134" t="s">
        <v>4782</v>
      </c>
      <c r="C1511" s="134" t="s">
        <v>1670</v>
      </c>
      <c r="D1511" s="136">
        <v>0</v>
      </c>
      <c r="E1511" s="136">
        <v>0</v>
      </c>
      <c r="F1511" s="136">
        <v>0</v>
      </c>
      <c r="G1511" s="136">
        <v>0</v>
      </c>
      <c r="H1511" s="136">
        <v>0</v>
      </c>
      <c r="I1511" s="136">
        <v>0</v>
      </c>
      <c r="J1511" s="136">
        <v>0</v>
      </c>
      <c r="K1511" s="136">
        <v>0</v>
      </c>
      <c r="L1511" s="136">
        <v>0</v>
      </c>
      <c r="M1511" s="136">
        <v>0</v>
      </c>
      <c r="N1511" s="136">
        <v>0</v>
      </c>
      <c r="O1511" s="136">
        <v>0</v>
      </c>
      <c r="P1511" s="136">
        <v>0</v>
      </c>
      <c r="Q1511" s="136">
        <v>0</v>
      </c>
    </row>
    <row r="1512" spans="1:17" x14ac:dyDescent="0.25">
      <c r="A1512" s="134" t="s">
        <v>4745</v>
      </c>
      <c r="B1512" s="134" t="s">
        <v>4783</v>
      </c>
      <c r="C1512" s="134" t="s">
        <v>1670</v>
      </c>
      <c r="D1512" s="136">
        <v>113</v>
      </c>
      <c r="E1512" s="136">
        <v>113</v>
      </c>
      <c r="F1512" s="136">
        <v>113</v>
      </c>
      <c r="G1512" s="136">
        <v>113</v>
      </c>
      <c r="H1512" s="136">
        <v>113</v>
      </c>
      <c r="I1512" s="136">
        <v>113</v>
      </c>
      <c r="J1512" s="136">
        <v>113</v>
      </c>
      <c r="K1512" s="136">
        <v>113</v>
      </c>
      <c r="L1512" s="136">
        <v>113</v>
      </c>
      <c r="M1512" s="136">
        <v>113</v>
      </c>
      <c r="N1512" s="136">
        <v>113</v>
      </c>
      <c r="O1512" s="136">
        <v>113</v>
      </c>
      <c r="P1512" s="136">
        <v>113</v>
      </c>
      <c r="Q1512" s="136">
        <v>112871</v>
      </c>
    </row>
    <row r="1513" spans="1:17" x14ac:dyDescent="0.25">
      <c r="A1513" s="134" t="s">
        <v>4745</v>
      </c>
      <c r="B1513" s="134" t="s">
        <v>4784</v>
      </c>
      <c r="C1513" s="134" t="s">
        <v>1670</v>
      </c>
      <c r="D1513" s="136">
        <v>0</v>
      </c>
      <c r="E1513" s="136">
        <v>0</v>
      </c>
      <c r="F1513" s="136">
        <v>0</v>
      </c>
      <c r="G1513" s="136">
        <v>0</v>
      </c>
      <c r="H1513" s="136">
        <v>0</v>
      </c>
      <c r="I1513" s="136">
        <v>0</v>
      </c>
      <c r="J1513" s="136">
        <v>0</v>
      </c>
      <c r="K1513" s="136">
        <v>0</v>
      </c>
      <c r="L1513" s="136">
        <v>0</v>
      </c>
      <c r="M1513" s="136">
        <v>0</v>
      </c>
      <c r="N1513" s="136">
        <v>0</v>
      </c>
      <c r="O1513" s="136">
        <v>0</v>
      </c>
      <c r="P1513" s="136">
        <v>0</v>
      </c>
      <c r="Q1513" s="136">
        <v>0</v>
      </c>
    </row>
    <row r="1514" spans="1:17" x14ac:dyDescent="0.25">
      <c r="A1514" s="134" t="s">
        <v>4745</v>
      </c>
      <c r="B1514" s="134" t="s">
        <v>4785</v>
      </c>
      <c r="C1514" s="134" t="s">
        <v>1670</v>
      </c>
      <c r="D1514" s="136">
        <v>0</v>
      </c>
      <c r="E1514" s="136">
        <v>0</v>
      </c>
      <c r="F1514" s="136">
        <v>0</v>
      </c>
      <c r="G1514" s="136">
        <v>0</v>
      </c>
      <c r="H1514" s="136">
        <v>0</v>
      </c>
      <c r="I1514" s="136">
        <v>0</v>
      </c>
      <c r="J1514" s="136">
        <v>0</v>
      </c>
      <c r="K1514" s="136">
        <v>0</v>
      </c>
      <c r="L1514" s="136">
        <v>0</v>
      </c>
      <c r="M1514" s="136">
        <v>0</v>
      </c>
      <c r="N1514" s="136">
        <v>0</v>
      </c>
      <c r="O1514" s="136">
        <v>0</v>
      </c>
      <c r="P1514" s="136">
        <v>0</v>
      </c>
      <c r="Q1514" s="136">
        <v>0</v>
      </c>
    </row>
    <row r="1515" spans="1:17" x14ac:dyDescent="0.25">
      <c r="A1515" s="134" t="s">
        <v>4745</v>
      </c>
      <c r="B1515" s="134" t="s">
        <v>4786</v>
      </c>
      <c r="C1515" s="134" t="s">
        <v>1670</v>
      </c>
      <c r="D1515" s="136">
        <v>9522</v>
      </c>
      <c r="E1515" s="136">
        <v>9522</v>
      </c>
      <c r="F1515" s="136">
        <v>9522</v>
      </c>
      <c r="G1515" s="136">
        <v>9522</v>
      </c>
      <c r="H1515" s="136">
        <v>9522</v>
      </c>
      <c r="I1515" s="136">
        <v>9522</v>
      </c>
      <c r="J1515" s="136">
        <v>9522</v>
      </c>
      <c r="K1515" s="136">
        <v>0</v>
      </c>
      <c r="L1515" s="136">
        <v>0</v>
      </c>
      <c r="M1515" s="136">
        <v>0</v>
      </c>
      <c r="N1515" s="136">
        <v>0</v>
      </c>
      <c r="O1515" s="136">
        <v>0</v>
      </c>
      <c r="P1515" s="136">
        <v>0</v>
      </c>
      <c r="Q1515" s="136">
        <v>5157737</v>
      </c>
    </row>
    <row r="1516" spans="1:17" x14ac:dyDescent="0.25">
      <c r="A1516" s="134" t="s">
        <v>4745</v>
      </c>
      <c r="B1516" s="134" t="s">
        <v>4787</v>
      </c>
      <c r="C1516" s="134" t="s">
        <v>1670</v>
      </c>
      <c r="D1516" s="136">
        <v>0</v>
      </c>
      <c r="E1516" s="136">
        <v>0</v>
      </c>
      <c r="F1516" s="136">
        <v>0</v>
      </c>
      <c r="G1516" s="136">
        <v>0</v>
      </c>
      <c r="H1516" s="136">
        <v>0</v>
      </c>
      <c r="I1516" s="136">
        <v>0</v>
      </c>
      <c r="J1516" s="136">
        <v>0</v>
      </c>
      <c r="K1516" s="136">
        <v>0</v>
      </c>
      <c r="L1516" s="136">
        <v>0</v>
      </c>
      <c r="M1516" s="136">
        <v>0</v>
      </c>
      <c r="N1516" s="136">
        <v>0</v>
      </c>
      <c r="O1516" s="136">
        <v>0</v>
      </c>
      <c r="P1516" s="136">
        <v>0</v>
      </c>
      <c r="Q1516" s="136">
        <v>0</v>
      </c>
    </row>
    <row r="1517" spans="1:17" x14ac:dyDescent="0.25">
      <c r="A1517" s="134" t="s">
        <v>4745</v>
      </c>
      <c r="B1517" s="134" t="s">
        <v>4788</v>
      </c>
      <c r="C1517" s="134" t="s">
        <v>1670</v>
      </c>
      <c r="D1517" s="136">
        <v>0</v>
      </c>
      <c r="E1517" s="136">
        <v>0</v>
      </c>
      <c r="F1517" s="136">
        <v>0</v>
      </c>
      <c r="G1517" s="136">
        <v>0</v>
      </c>
      <c r="H1517" s="136">
        <v>0</v>
      </c>
      <c r="I1517" s="136">
        <v>0</v>
      </c>
      <c r="J1517" s="136">
        <v>0</v>
      </c>
      <c r="K1517" s="136">
        <v>0</v>
      </c>
      <c r="L1517" s="136">
        <v>0</v>
      </c>
      <c r="M1517" s="136">
        <v>0</v>
      </c>
      <c r="N1517" s="136">
        <v>0</v>
      </c>
      <c r="O1517" s="136">
        <v>0</v>
      </c>
      <c r="P1517" s="136">
        <v>0</v>
      </c>
      <c r="Q1517" s="136">
        <v>0</v>
      </c>
    </row>
    <row r="1518" spans="1:17" x14ac:dyDescent="0.25">
      <c r="A1518" s="134" t="s">
        <v>4745</v>
      </c>
      <c r="B1518" s="134" t="s">
        <v>4789</v>
      </c>
      <c r="C1518" s="134" t="s">
        <v>1670</v>
      </c>
      <c r="D1518" s="136">
        <v>0</v>
      </c>
      <c r="E1518" s="136">
        <v>0</v>
      </c>
      <c r="F1518" s="136">
        <v>0</v>
      </c>
      <c r="G1518" s="136">
        <v>0</v>
      </c>
      <c r="H1518" s="136">
        <v>0</v>
      </c>
      <c r="I1518" s="136">
        <v>0</v>
      </c>
      <c r="J1518" s="136">
        <v>0</v>
      </c>
      <c r="K1518" s="136">
        <v>0</v>
      </c>
      <c r="L1518" s="136">
        <v>0</v>
      </c>
      <c r="M1518" s="136">
        <v>0</v>
      </c>
      <c r="N1518" s="136">
        <v>0</v>
      </c>
      <c r="O1518" s="136">
        <v>0</v>
      </c>
      <c r="P1518" s="136">
        <v>0</v>
      </c>
      <c r="Q1518" s="136">
        <v>0</v>
      </c>
    </row>
    <row r="1519" spans="1:17" x14ac:dyDescent="0.25">
      <c r="A1519" s="134" t="s">
        <v>4745</v>
      </c>
      <c r="B1519" s="134" t="s">
        <v>4790</v>
      </c>
      <c r="C1519" s="134" t="s">
        <v>1670</v>
      </c>
      <c r="D1519" s="136">
        <v>22904</v>
      </c>
      <c r="E1519" s="136">
        <v>22904</v>
      </c>
      <c r="F1519" s="136">
        <v>22904</v>
      </c>
      <c r="G1519" s="136">
        <v>22904</v>
      </c>
      <c r="H1519" s="136">
        <v>22904</v>
      </c>
      <c r="I1519" s="136">
        <v>22904</v>
      </c>
      <c r="J1519" s="136">
        <v>22904</v>
      </c>
      <c r="K1519" s="136">
        <v>22904</v>
      </c>
      <c r="L1519" s="136">
        <v>22904</v>
      </c>
      <c r="M1519" s="136">
        <v>22904</v>
      </c>
      <c r="N1519" s="136">
        <v>22904</v>
      </c>
      <c r="O1519" s="136">
        <v>22904</v>
      </c>
      <c r="P1519" s="136">
        <v>22904</v>
      </c>
      <c r="Q1519" s="136">
        <v>22904035</v>
      </c>
    </row>
    <row r="1520" spans="1:17" x14ac:dyDescent="0.25">
      <c r="A1520" s="134" t="s">
        <v>4745</v>
      </c>
      <c r="B1520" s="134" t="s">
        <v>4791</v>
      </c>
      <c r="C1520" s="134" t="s">
        <v>1670</v>
      </c>
      <c r="D1520" s="136">
        <v>0</v>
      </c>
      <c r="E1520" s="136">
        <v>0</v>
      </c>
      <c r="F1520" s="136">
        <v>0</v>
      </c>
      <c r="G1520" s="136">
        <v>0</v>
      </c>
      <c r="H1520" s="136">
        <v>0</v>
      </c>
      <c r="I1520" s="136">
        <v>0</v>
      </c>
      <c r="J1520" s="136">
        <v>0</v>
      </c>
      <c r="K1520" s="136">
        <v>0</v>
      </c>
      <c r="L1520" s="136">
        <v>0</v>
      </c>
      <c r="M1520" s="136">
        <v>0</v>
      </c>
      <c r="N1520" s="136">
        <v>0</v>
      </c>
      <c r="O1520" s="136">
        <v>0</v>
      </c>
      <c r="P1520" s="136">
        <v>0</v>
      </c>
      <c r="Q1520" s="136">
        <v>0</v>
      </c>
    </row>
    <row r="1521" spans="1:17" x14ac:dyDescent="0.25">
      <c r="A1521" s="134" t="s">
        <v>4745</v>
      </c>
      <c r="B1521" s="134" t="s">
        <v>4792</v>
      </c>
      <c r="C1521" s="134" t="s">
        <v>1670</v>
      </c>
      <c r="D1521" s="136">
        <v>0</v>
      </c>
      <c r="E1521" s="136">
        <v>0</v>
      </c>
      <c r="F1521" s="136">
        <v>0</v>
      </c>
      <c r="G1521" s="136">
        <v>0</v>
      </c>
      <c r="H1521" s="136">
        <v>0</v>
      </c>
      <c r="I1521" s="136">
        <v>0</v>
      </c>
      <c r="J1521" s="136">
        <v>0</v>
      </c>
      <c r="K1521" s="136">
        <v>0</v>
      </c>
      <c r="L1521" s="136">
        <v>0</v>
      </c>
      <c r="M1521" s="136">
        <v>0</v>
      </c>
      <c r="N1521" s="136">
        <v>0</v>
      </c>
      <c r="O1521" s="136">
        <v>0</v>
      </c>
      <c r="P1521" s="136">
        <v>0</v>
      </c>
      <c r="Q1521" s="136">
        <v>0</v>
      </c>
    </row>
    <row r="1522" spans="1:17" x14ac:dyDescent="0.25">
      <c r="A1522" s="134" t="s">
        <v>4745</v>
      </c>
      <c r="B1522" s="134" t="s">
        <v>4793</v>
      </c>
      <c r="C1522" s="134" t="s">
        <v>1670</v>
      </c>
      <c r="D1522" s="136">
        <v>0</v>
      </c>
      <c r="E1522" s="136">
        <v>0</v>
      </c>
      <c r="F1522" s="136">
        <v>0</v>
      </c>
      <c r="G1522" s="136">
        <v>0</v>
      </c>
      <c r="H1522" s="136">
        <v>0</v>
      </c>
      <c r="I1522" s="136">
        <v>0</v>
      </c>
      <c r="J1522" s="136">
        <v>0</v>
      </c>
      <c r="K1522" s="136">
        <v>0</v>
      </c>
      <c r="L1522" s="136">
        <v>0</v>
      </c>
      <c r="M1522" s="136">
        <v>0</v>
      </c>
      <c r="N1522" s="136">
        <v>0</v>
      </c>
      <c r="O1522" s="136">
        <v>0</v>
      </c>
      <c r="P1522" s="136">
        <v>0</v>
      </c>
      <c r="Q1522" s="136">
        <v>0</v>
      </c>
    </row>
    <row r="1523" spans="1:17" x14ac:dyDescent="0.25">
      <c r="A1523" s="134" t="s">
        <v>4745</v>
      </c>
      <c r="B1523" s="134" t="s">
        <v>4794</v>
      </c>
      <c r="C1523" s="134" t="s">
        <v>1670</v>
      </c>
      <c r="D1523" s="136">
        <v>3440</v>
      </c>
      <c r="E1523" s="136">
        <v>3421</v>
      </c>
      <c r="F1523" s="136">
        <v>3421</v>
      </c>
      <c r="G1523" s="136">
        <v>3421</v>
      </c>
      <c r="H1523" s="136">
        <v>3421</v>
      </c>
      <c r="I1523" s="136">
        <v>3421</v>
      </c>
      <c r="J1523" s="136">
        <v>3421</v>
      </c>
      <c r="K1523" s="136">
        <v>3421</v>
      </c>
      <c r="L1523" s="136">
        <v>3421</v>
      </c>
      <c r="M1523" s="136">
        <v>3421</v>
      </c>
      <c r="N1523" s="136">
        <v>3421</v>
      </c>
      <c r="O1523" s="136">
        <v>3421</v>
      </c>
      <c r="P1523" s="136">
        <v>3421</v>
      </c>
      <c r="Q1523" s="136">
        <v>3421725</v>
      </c>
    </row>
    <row r="1524" spans="1:17" x14ac:dyDescent="0.25">
      <c r="A1524" s="134" t="s">
        <v>4745</v>
      </c>
      <c r="B1524" s="134" t="s">
        <v>4795</v>
      </c>
      <c r="C1524" s="134" t="s">
        <v>1670</v>
      </c>
      <c r="D1524" s="136">
        <v>0</v>
      </c>
      <c r="E1524" s="136">
        <v>0</v>
      </c>
      <c r="F1524" s="136">
        <v>0</v>
      </c>
      <c r="G1524" s="136">
        <v>0</v>
      </c>
      <c r="H1524" s="136">
        <v>0</v>
      </c>
      <c r="I1524" s="136">
        <v>0</v>
      </c>
      <c r="J1524" s="136">
        <v>0</v>
      </c>
      <c r="K1524" s="136">
        <v>0</v>
      </c>
      <c r="L1524" s="136">
        <v>0</v>
      </c>
      <c r="M1524" s="136">
        <v>0</v>
      </c>
      <c r="N1524" s="136">
        <v>0</v>
      </c>
      <c r="O1524" s="136">
        <v>0</v>
      </c>
      <c r="P1524" s="136">
        <v>0</v>
      </c>
      <c r="Q1524" s="136">
        <v>0</v>
      </c>
    </row>
    <row r="1525" spans="1:17" x14ac:dyDescent="0.25">
      <c r="A1525" s="134" t="s">
        <v>4745</v>
      </c>
      <c r="B1525" s="134" t="s">
        <v>4796</v>
      </c>
      <c r="C1525" s="134" t="s">
        <v>1670</v>
      </c>
      <c r="D1525" s="136">
        <v>0</v>
      </c>
      <c r="E1525" s="136">
        <v>0</v>
      </c>
      <c r="F1525" s="136">
        <v>0</v>
      </c>
      <c r="G1525" s="136">
        <v>0</v>
      </c>
      <c r="H1525" s="136">
        <v>0</v>
      </c>
      <c r="I1525" s="136">
        <v>0</v>
      </c>
      <c r="J1525" s="136">
        <v>0</v>
      </c>
      <c r="K1525" s="136">
        <v>0</v>
      </c>
      <c r="L1525" s="136">
        <v>0</v>
      </c>
      <c r="M1525" s="136">
        <v>0</v>
      </c>
      <c r="N1525" s="136">
        <v>0</v>
      </c>
      <c r="O1525" s="136">
        <v>0</v>
      </c>
      <c r="P1525" s="136">
        <v>0</v>
      </c>
      <c r="Q1525" s="136">
        <v>0</v>
      </c>
    </row>
    <row r="1526" spans="1:17" x14ac:dyDescent="0.25">
      <c r="A1526" s="134" t="s">
        <v>4745</v>
      </c>
      <c r="B1526" s="134" t="s">
        <v>4797</v>
      </c>
      <c r="C1526" s="134" t="s">
        <v>1670</v>
      </c>
      <c r="D1526" s="136">
        <v>0</v>
      </c>
      <c r="E1526" s="136">
        <v>0</v>
      </c>
      <c r="F1526" s="136">
        <v>0</v>
      </c>
      <c r="G1526" s="136">
        <v>0</v>
      </c>
      <c r="H1526" s="136">
        <v>0</v>
      </c>
      <c r="I1526" s="136">
        <v>0</v>
      </c>
      <c r="J1526" s="136">
        <v>0</v>
      </c>
      <c r="K1526" s="136">
        <v>0</v>
      </c>
      <c r="L1526" s="136">
        <v>0</v>
      </c>
      <c r="M1526" s="136">
        <v>0</v>
      </c>
      <c r="N1526" s="136">
        <v>0</v>
      </c>
      <c r="O1526" s="136">
        <v>0</v>
      </c>
      <c r="P1526" s="136">
        <v>0</v>
      </c>
      <c r="Q1526" s="136">
        <v>0</v>
      </c>
    </row>
    <row r="1527" spans="1:17" x14ac:dyDescent="0.25">
      <c r="A1527" s="134" t="s">
        <v>4798</v>
      </c>
      <c r="B1527" s="134" t="s">
        <v>4799</v>
      </c>
      <c r="C1527" s="134" t="s">
        <v>1670</v>
      </c>
      <c r="D1527" s="136">
        <v>0</v>
      </c>
      <c r="E1527" s="136">
        <v>0</v>
      </c>
      <c r="F1527" s="136">
        <v>0</v>
      </c>
      <c r="G1527" s="136">
        <v>0</v>
      </c>
      <c r="H1527" s="136">
        <v>0</v>
      </c>
      <c r="I1527" s="136">
        <v>0</v>
      </c>
      <c r="J1527" s="136">
        <v>0</v>
      </c>
      <c r="K1527" s="136">
        <v>0</v>
      </c>
      <c r="L1527" s="136">
        <v>0</v>
      </c>
      <c r="M1527" s="136">
        <v>0</v>
      </c>
      <c r="N1527" s="136">
        <v>0</v>
      </c>
      <c r="O1527" s="136">
        <v>0</v>
      </c>
      <c r="P1527" s="136">
        <v>0</v>
      </c>
      <c r="Q1527" s="136">
        <v>0</v>
      </c>
    </row>
    <row r="1528" spans="1:17" x14ac:dyDescent="0.25">
      <c r="A1528" s="134" t="s">
        <v>4798</v>
      </c>
      <c r="B1528" s="134" t="s">
        <v>4800</v>
      </c>
      <c r="C1528" s="134" t="s">
        <v>1670</v>
      </c>
      <c r="D1528" s="136">
        <v>12420</v>
      </c>
      <c r="E1528" s="136">
        <v>12421</v>
      </c>
      <c r="F1528" s="136">
        <v>12415</v>
      </c>
      <c r="G1528" s="136">
        <v>12464</v>
      </c>
      <c r="H1528" s="136">
        <v>12464</v>
      </c>
      <c r="I1528" s="136">
        <v>12462</v>
      </c>
      <c r="J1528" s="136">
        <v>12462</v>
      </c>
      <c r="K1528" s="136">
        <v>23949</v>
      </c>
      <c r="L1528" s="136">
        <v>23949</v>
      </c>
      <c r="M1528" s="136">
        <v>23949</v>
      </c>
      <c r="N1528" s="136">
        <v>23949</v>
      </c>
      <c r="O1528" s="136">
        <v>23949</v>
      </c>
      <c r="P1528" s="136">
        <v>28295</v>
      </c>
      <c r="Q1528" s="136">
        <v>17899412</v>
      </c>
    </row>
    <row r="1529" spans="1:17" x14ac:dyDescent="0.25">
      <c r="A1529" s="134" t="s">
        <v>4798</v>
      </c>
      <c r="B1529" s="134" t="s">
        <v>4801</v>
      </c>
      <c r="C1529" s="134" t="s">
        <v>1670</v>
      </c>
      <c r="D1529" s="136">
        <v>0</v>
      </c>
      <c r="E1529" s="136">
        <v>0</v>
      </c>
      <c r="F1529" s="136">
        <v>0</v>
      </c>
      <c r="G1529" s="136">
        <v>0</v>
      </c>
      <c r="H1529" s="136">
        <v>0</v>
      </c>
      <c r="I1529" s="136">
        <v>0</v>
      </c>
      <c r="J1529" s="136">
        <v>0</v>
      </c>
      <c r="K1529" s="136">
        <v>0</v>
      </c>
      <c r="L1529" s="136">
        <v>0</v>
      </c>
      <c r="M1529" s="136">
        <v>0</v>
      </c>
      <c r="N1529" s="136">
        <v>0</v>
      </c>
      <c r="O1529" s="136">
        <v>0</v>
      </c>
      <c r="P1529" s="136">
        <v>0</v>
      </c>
      <c r="Q1529" s="136">
        <v>0</v>
      </c>
    </row>
    <row r="1530" spans="1:17" x14ac:dyDescent="0.25">
      <c r="A1530" s="134" t="s">
        <v>4798</v>
      </c>
      <c r="B1530" s="134" t="s">
        <v>4802</v>
      </c>
      <c r="C1530" s="134" t="s">
        <v>1670</v>
      </c>
      <c r="D1530" s="136">
        <v>11487</v>
      </c>
      <c r="E1530" s="136">
        <v>11487</v>
      </c>
      <c r="F1530" s="136">
        <v>11487</v>
      </c>
      <c r="G1530" s="136">
        <v>11487</v>
      </c>
      <c r="H1530" s="136">
        <v>11487</v>
      </c>
      <c r="I1530" s="136">
        <v>11487</v>
      </c>
      <c r="J1530" s="136">
        <v>11487</v>
      </c>
      <c r="K1530" s="136">
        <v>0</v>
      </c>
      <c r="L1530" s="136">
        <v>0</v>
      </c>
      <c r="M1530" s="136">
        <v>0</v>
      </c>
      <c r="N1530" s="136">
        <v>0</v>
      </c>
      <c r="O1530" s="136">
        <v>0</v>
      </c>
      <c r="P1530" s="136">
        <v>0</v>
      </c>
      <c r="Q1530" s="136">
        <v>6222205</v>
      </c>
    </row>
    <row r="1531" spans="1:17" x14ac:dyDescent="0.25">
      <c r="A1531" s="134" t="s">
        <v>4798</v>
      </c>
      <c r="B1531" s="134" t="s">
        <v>4803</v>
      </c>
      <c r="C1531" s="134" t="s">
        <v>1670</v>
      </c>
      <c r="D1531" s="136">
        <v>0</v>
      </c>
      <c r="E1531" s="136">
        <v>0</v>
      </c>
      <c r="F1531" s="136">
        <v>0</v>
      </c>
      <c r="G1531" s="136">
        <v>0</v>
      </c>
      <c r="H1531" s="136">
        <v>0</v>
      </c>
      <c r="I1531" s="136">
        <v>0</v>
      </c>
      <c r="J1531" s="136">
        <v>0</v>
      </c>
      <c r="K1531" s="136">
        <v>0</v>
      </c>
      <c r="L1531" s="136">
        <v>0</v>
      </c>
      <c r="M1531" s="136">
        <v>0</v>
      </c>
      <c r="N1531" s="136">
        <v>0</v>
      </c>
      <c r="O1531" s="136">
        <v>0</v>
      </c>
      <c r="P1531" s="136">
        <v>0</v>
      </c>
      <c r="Q1531" s="136">
        <v>0</v>
      </c>
    </row>
    <row r="1532" spans="1:17" x14ac:dyDescent="0.25">
      <c r="A1532" s="134" t="s">
        <v>4798</v>
      </c>
      <c r="B1532" s="134" t="s">
        <v>4804</v>
      </c>
      <c r="C1532" s="134" t="s">
        <v>1670</v>
      </c>
      <c r="D1532" s="136">
        <v>86440</v>
      </c>
      <c r="E1532" s="136">
        <v>89824</v>
      </c>
      <c r="F1532" s="136">
        <v>90195</v>
      </c>
      <c r="G1532" s="136">
        <v>90357</v>
      </c>
      <c r="H1532" s="136">
        <v>90371</v>
      </c>
      <c r="I1532" s="136">
        <v>84439</v>
      </c>
      <c r="J1532" s="136">
        <v>84984</v>
      </c>
      <c r="K1532" s="136">
        <v>86123</v>
      </c>
      <c r="L1532" s="136">
        <v>88868</v>
      </c>
      <c r="M1532" s="136">
        <v>91416</v>
      </c>
      <c r="N1532" s="136">
        <v>93450</v>
      </c>
      <c r="O1532" s="136">
        <v>93419</v>
      </c>
      <c r="P1532" s="136">
        <v>105830</v>
      </c>
      <c r="Q1532" s="136">
        <v>89965154</v>
      </c>
    </row>
    <row r="1533" spans="1:17" x14ac:dyDescent="0.25">
      <c r="A1533" s="134" t="s">
        <v>4798</v>
      </c>
      <c r="B1533" s="134" t="s">
        <v>4805</v>
      </c>
      <c r="C1533" s="134" t="s">
        <v>1670</v>
      </c>
      <c r="D1533" s="136">
        <v>0</v>
      </c>
      <c r="E1533" s="136">
        <v>0</v>
      </c>
      <c r="F1533" s="136">
        <v>0</v>
      </c>
      <c r="G1533" s="136">
        <v>0</v>
      </c>
      <c r="H1533" s="136">
        <v>0</v>
      </c>
      <c r="I1533" s="136">
        <v>0</v>
      </c>
      <c r="J1533" s="136">
        <v>0</v>
      </c>
      <c r="K1533" s="136">
        <v>0</v>
      </c>
      <c r="L1533" s="136">
        <v>0</v>
      </c>
      <c r="M1533" s="136">
        <v>0</v>
      </c>
      <c r="N1533" s="136">
        <v>0</v>
      </c>
      <c r="O1533" s="136">
        <v>0</v>
      </c>
      <c r="P1533" s="136">
        <v>0</v>
      </c>
      <c r="Q1533" s="136">
        <v>0</v>
      </c>
    </row>
    <row r="1534" spans="1:17" x14ac:dyDescent="0.25">
      <c r="A1534" s="134" t="s">
        <v>4798</v>
      </c>
      <c r="B1534" s="134" t="s">
        <v>4806</v>
      </c>
      <c r="C1534" s="134" t="s">
        <v>1670</v>
      </c>
      <c r="D1534" s="136">
        <v>0</v>
      </c>
      <c r="E1534" s="136">
        <v>0</v>
      </c>
      <c r="F1534" s="136">
        <v>0</v>
      </c>
      <c r="G1534" s="136">
        <v>0</v>
      </c>
      <c r="H1534" s="136">
        <v>0</v>
      </c>
      <c r="I1534" s="136">
        <v>0</v>
      </c>
      <c r="J1534" s="136">
        <v>0</v>
      </c>
      <c r="K1534" s="136">
        <v>0</v>
      </c>
      <c r="L1534" s="136">
        <v>0</v>
      </c>
      <c r="M1534" s="136">
        <v>0</v>
      </c>
      <c r="N1534" s="136">
        <v>0</v>
      </c>
      <c r="O1534" s="136">
        <v>0</v>
      </c>
      <c r="P1534" s="136">
        <v>0</v>
      </c>
      <c r="Q1534" s="136">
        <v>0</v>
      </c>
    </row>
    <row r="1535" spans="1:17" x14ac:dyDescent="0.25">
      <c r="A1535" s="134" t="s">
        <v>4798</v>
      </c>
      <c r="B1535" s="134" t="s">
        <v>4807</v>
      </c>
      <c r="C1535" s="134" t="s">
        <v>1670</v>
      </c>
      <c r="D1535" s="136">
        <v>0</v>
      </c>
      <c r="E1535" s="136">
        <v>0</v>
      </c>
      <c r="F1535" s="136">
        <v>0</v>
      </c>
      <c r="G1535" s="136">
        <v>0</v>
      </c>
      <c r="H1535" s="136">
        <v>0</v>
      </c>
      <c r="I1535" s="136">
        <v>0</v>
      </c>
      <c r="J1535" s="136">
        <v>0</v>
      </c>
      <c r="K1535" s="136">
        <v>0</v>
      </c>
      <c r="L1535" s="136">
        <v>0</v>
      </c>
      <c r="M1535" s="136">
        <v>0</v>
      </c>
      <c r="N1535" s="136">
        <v>0</v>
      </c>
      <c r="O1535" s="136">
        <v>0</v>
      </c>
      <c r="P1535" s="136">
        <v>0</v>
      </c>
      <c r="Q1535" s="136">
        <v>0</v>
      </c>
    </row>
    <row r="1536" spans="1:17" x14ac:dyDescent="0.25">
      <c r="A1536" s="134" t="s">
        <v>4798</v>
      </c>
      <c r="B1536" s="134" t="s">
        <v>4808</v>
      </c>
      <c r="C1536" s="134" t="s">
        <v>1670</v>
      </c>
      <c r="D1536" s="136">
        <v>0</v>
      </c>
      <c r="E1536" s="136">
        <v>0</v>
      </c>
      <c r="F1536" s="136">
        <v>0</v>
      </c>
      <c r="G1536" s="136">
        <v>0</v>
      </c>
      <c r="H1536" s="136">
        <v>0</v>
      </c>
      <c r="I1536" s="136">
        <v>0</v>
      </c>
      <c r="J1536" s="136">
        <v>0</v>
      </c>
      <c r="K1536" s="136">
        <v>0</v>
      </c>
      <c r="L1536" s="136">
        <v>0</v>
      </c>
      <c r="M1536" s="136">
        <v>0</v>
      </c>
      <c r="N1536" s="136">
        <v>0</v>
      </c>
      <c r="O1536" s="136">
        <v>0</v>
      </c>
      <c r="P1536" s="136">
        <v>0</v>
      </c>
      <c r="Q1536" s="136">
        <v>0</v>
      </c>
    </row>
    <row r="1537" spans="1:17" x14ac:dyDescent="0.25">
      <c r="A1537" s="134" t="s">
        <v>4798</v>
      </c>
      <c r="B1537" s="134" t="s">
        <v>4809</v>
      </c>
      <c r="C1537" s="134" t="s">
        <v>1670</v>
      </c>
      <c r="D1537" s="136">
        <v>0</v>
      </c>
      <c r="E1537" s="136">
        <v>0</v>
      </c>
      <c r="F1537" s="136">
        <v>0</v>
      </c>
      <c r="G1537" s="136">
        <v>0</v>
      </c>
      <c r="H1537" s="136">
        <v>0</v>
      </c>
      <c r="I1537" s="136">
        <v>0</v>
      </c>
      <c r="J1537" s="136">
        <v>0</v>
      </c>
      <c r="K1537" s="136">
        <v>0</v>
      </c>
      <c r="L1537" s="136">
        <v>0</v>
      </c>
      <c r="M1537" s="136">
        <v>0</v>
      </c>
      <c r="N1537" s="136">
        <v>0</v>
      </c>
      <c r="O1537" s="136">
        <v>0</v>
      </c>
      <c r="P1537" s="136">
        <v>0</v>
      </c>
      <c r="Q1537" s="136">
        <v>0</v>
      </c>
    </row>
    <row r="1538" spans="1:17" x14ac:dyDescent="0.25">
      <c r="A1538" s="134" t="s">
        <v>4798</v>
      </c>
      <c r="B1538" s="134" t="s">
        <v>4810</v>
      </c>
      <c r="C1538" s="134" t="s">
        <v>1670</v>
      </c>
      <c r="D1538" s="136">
        <v>0</v>
      </c>
      <c r="E1538" s="136">
        <v>0</v>
      </c>
      <c r="F1538" s="136">
        <v>0</v>
      </c>
      <c r="G1538" s="136">
        <v>0</v>
      </c>
      <c r="H1538" s="136">
        <v>0</v>
      </c>
      <c r="I1538" s="136">
        <v>0</v>
      </c>
      <c r="J1538" s="136">
        <v>0</v>
      </c>
      <c r="K1538" s="136">
        <v>0</v>
      </c>
      <c r="L1538" s="136">
        <v>0</v>
      </c>
      <c r="M1538" s="136">
        <v>0</v>
      </c>
      <c r="N1538" s="136">
        <v>0</v>
      </c>
      <c r="O1538" s="136">
        <v>0</v>
      </c>
      <c r="P1538" s="136">
        <v>0</v>
      </c>
      <c r="Q1538" s="136">
        <v>0</v>
      </c>
    </row>
    <row r="1539" spans="1:17" x14ac:dyDescent="0.25">
      <c r="A1539" s="134" t="s">
        <v>4811</v>
      </c>
      <c r="B1539" s="134" t="s">
        <v>4812</v>
      </c>
      <c r="C1539" s="134" t="s">
        <v>1670</v>
      </c>
      <c r="D1539" s="136">
        <v>4206</v>
      </c>
      <c r="E1539" s="136">
        <v>4206</v>
      </c>
      <c r="F1539" s="136">
        <v>4201</v>
      </c>
      <c r="G1539" s="136">
        <v>3906</v>
      </c>
      <c r="H1539" s="136">
        <v>3906</v>
      </c>
      <c r="I1539" s="136">
        <v>3906</v>
      </c>
      <c r="J1539" s="136">
        <v>3906</v>
      </c>
      <c r="K1539" s="136">
        <v>3906</v>
      </c>
      <c r="L1539" s="136">
        <v>3906</v>
      </c>
      <c r="M1539" s="136">
        <v>3906</v>
      </c>
      <c r="N1539" s="136">
        <v>3906</v>
      </c>
      <c r="O1539" s="136">
        <v>4057</v>
      </c>
      <c r="P1539" s="136">
        <v>4057</v>
      </c>
      <c r="Q1539" s="136">
        <v>3986893</v>
      </c>
    </row>
    <row r="1540" spans="1:17" x14ac:dyDescent="0.25">
      <c r="A1540" s="134" t="s">
        <v>4811</v>
      </c>
      <c r="B1540" s="134" t="s">
        <v>4813</v>
      </c>
      <c r="C1540" s="134" t="s">
        <v>1670</v>
      </c>
      <c r="D1540" s="136">
        <v>0</v>
      </c>
      <c r="E1540" s="136">
        <v>0</v>
      </c>
      <c r="F1540" s="136">
        <v>0</v>
      </c>
      <c r="G1540" s="136">
        <v>0</v>
      </c>
      <c r="H1540" s="136">
        <v>0</v>
      </c>
      <c r="I1540" s="136">
        <v>0</v>
      </c>
      <c r="J1540" s="136">
        <v>0</v>
      </c>
      <c r="K1540" s="136">
        <v>0</v>
      </c>
      <c r="L1540" s="136">
        <v>0</v>
      </c>
      <c r="M1540" s="136">
        <v>0</v>
      </c>
      <c r="N1540" s="136">
        <v>0</v>
      </c>
      <c r="O1540" s="136">
        <v>0</v>
      </c>
      <c r="P1540" s="136">
        <v>0</v>
      </c>
      <c r="Q1540" s="136">
        <v>0</v>
      </c>
    </row>
    <row r="1541" spans="1:17" x14ac:dyDescent="0.25">
      <c r="A1541" s="134" t="s">
        <v>4811</v>
      </c>
      <c r="B1541" s="134" t="s">
        <v>4814</v>
      </c>
      <c r="C1541" s="134" t="s">
        <v>1670</v>
      </c>
      <c r="D1541" s="136">
        <v>34</v>
      </c>
      <c r="E1541" s="136">
        <v>3</v>
      </c>
      <c r="F1541" s="136">
        <v>3</v>
      </c>
      <c r="G1541" s="136">
        <v>3</v>
      </c>
      <c r="H1541" s="136">
        <v>3</v>
      </c>
      <c r="I1541" s="136">
        <v>3</v>
      </c>
      <c r="J1541" s="136">
        <v>3</v>
      </c>
      <c r="K1541" s="136">
        <v>0</v>
      </c>
      <c r="L1541" s="136">
        <v>0</v>
      </c>
      <c r="M1541" s="136">
        <v>0</v>
      </c>
      <c r="N1541" s="136">
        <v>0</v>
      </c>
      <c r="O1541" s="136">
        <v>0</v>
      </c>
      <c r="P1541" s="136">
        <v>0</v>
      </c>
      <c r="Q1541" s="136">
        <v>3166</v>
      </c>
    </row>
    <row r="1542" spans="1:17" x14ac:dyDescent="0.25">
      <c r="A1542" s="134" t="s">
        <v>4811</v>
      </c>
      <c r="B1542" s="134" t="s">
        <v>4815</v>
      </c>
      <c r="C1542" s="134" t="s">
        <v>1670</v>
      </c>
      <c r="D1542" s="136">
        <v>0</v>
      </c>
      <c r="E1542" s="136">
        <v>0</v>
      </c>
      <c r="F1542" s="136">
        <v>0</v>
      </c>
      <c r="G1542" s="136">
        <v>0</v>
      </c>
      <c r="H1542" s="136">
        <v>0</v>
      </c>
      <c r="I1542" s="136">
        <v>0</v>
      </c>
      <c r="J1542" s="136">
        <v>0</v>
      </c>
      <c r="K1542" s="136">
        <v>0</v>
      </c>
      <c r="L1542" s="136">
        <v>0</v>
      </c>
      <c r="M1542" s="136">
        <v>0</v>
      </c>
      <c r="N1542" s="136">
        <v>0</v>
      </c>
      <c r="O1542" s="136">
        <v>0</v>
      </c>
      <c r="P1542" s="136">
        <v>0</v>
      </c>
      <c r="Q1542" s="136">
        <v>0</v>
      </c>
    </row>
    <row r="1543" spans="1:17" x14ac:dyDescent="0.25">
      <c r="A1543" s="134" t="s">
        <v>4811</v>
      </c>
      <c r="B1543" s="134" t="s">
        <v>4816</v>
      </c>
      <c r="C1543" s="134" t="s">
        <v>1670</v>
      </c>
      <c r="D1543" s="136">
        <v>1509</v>
      </c>
      <c r="E1543" s="136">
        <v>1509</v>
      </c>
      <c r="F1543" s="136">
        <v>1509</v>
      </c>
      <c r="G1543" s="136">
        <v>1509</v>
      </c>
      <c r="H1543" s="136">
        <v>1509</v>
      </c>
      <c r="I1543" s="136">
        <v>1509</v>
      </c>
      <c r="J1543" s="136">
        <v>1509</v>
      </c>
      <c r="K1543" s="136">
        <v>1509</v>
      </c>
      <c r="L1543" s="136">
        <v>1509</v>
      </c>
      <c r="M1543" s="136">
        <v>1509</v>
      </c>
      <c r="N1543" s="136">
        <v>1509</v>
      </c>
      <c r="O1543" s="136">
        <v>1509</v>
      </c>
      <c r="P1543" s="136">
        <v>1509</v>
      </c>
      <c r="Q1543" s="136">
        <v>1509234</v>
      </c>
    </row>
    <row r="1544" spans="1:17" x14ac:dyDescent="0.25">
      <c r="A1544" s="134" t="s">
        <v>4811</v>
      </c>
      <c r="B1544" s="134" t="s">
        <v>4817</v>
      </c>
      <c r="C1544" s="134" t="s">
        <v>1670</v>
      </c>
      <c r="D1544" s="136">
        <v>0</v>
      </c>
      <c r="E1544" s="136">
        <v>0</v>
      </c>
      <c r="F1544" s="136">
        <v>0</v>
      </c>
      <c r="G1544" s="136">
        <v>0</v>
      </c>
      <c r="H1544" s="136">
        <v>0</v>
      </c>
      <c r="I1544" s="136">
        <v>0</v>
      </c>
      <c r="J1544" s="136">
        <v>0</v>
      </c>
      <c r="K1544" s="136">
        <v>0</v>
      </c>
      <c r="L1544" s="136">
        <v>0</v>
      </c>
      <c r="M1544" s="136">
        <v>0</v>
      </c>
      <c r="N1544" s="136">
        <v>0</v>
      </c>
      <c r="O1544" s="136">
        <v>0</v>
      </c>
      <c r="P1544" s="136">
        <v>0</v>
      </c>
      <c r="Q1544" s="136">
        <v>0</v>
      </c>
    </row>
    <row r="1545" spans="1:17" x14ac:dyDescent="0.25">
      <c r="A1545" s="134" t="s">
        <v>4811</v>
      </c>
      <c r="B1545" s="134" t="s">
        <v>4818</v>
      </c>
      <c r="C1545" s="134" t="s">
        <v>1670</v>
      </c>
      <c r="D1545" s="136">
        <v>833</v>
      </c>
      <c r="E1545" s="136">
        <v>833</v>
      </c>
      <c r="F1545" s="136">
        <v>833</v>
      </c>
      <c r="G1545" s="136">
        <v>833</v>
      </c>
      <c r="H1545" s="136">
        <v>833</v>
      </c>
      <c r="I1545" s="136">
        <v>833</v>
      </c>
      <c r="J1545" s="136">
        <v>833</v>
      </c>
      <c r="K1545" s="136">
        <v>833</v>
      </c>
      <c r="L1545" s="136">
        <v>833</v>
      </c>
      <c r="M1545" s="136">
        <v>833</v>
      </c>
      <c r="N1545" s="136">
        <v>833</v>
      </c>
      <c r="O1545" s="136">
        <v>833</v>
      </c>
      <c r="P1545" s="136">
        <v>833</v>
      </c>
      <c r="Q1545" s="136">
        <v>832657</v>
      </c>
    </row>
    <row r="1546" spans="1:17" x14ac:dyDescent="0.25">
      <c r="A1546" s="134" t="s">
        <v>4811</v>
      </c>
      <c r="B1546" s="134" t="s">
        <v>4819</v>
      </c>
      <c r="C1546" s="134" t="s">
        <v>1670</v>
      </c>
      <c r="D1546" s="136">
        <v>0</v>
      </c>
      <c r="E1546" s="136">
        <v>0</v>
      </c>
      <c r="F1546" s="136">
        <v>0</v>
      </c>
      <c r="G1546" s="136">
        <v>0</v>
      </c>
      <c r="H1546" s="136">
        <v>0</v>
      </c>
      <c r="I1546" s="136">
        <v>0</v>
      </c>
      <c r="J1546" s="136">
        <v>0</v>
      </c>
      <c r="K1546" s="136">
        <v>0</v>
      </c>
      <c r="L1546" s="136">
        <v>0</v>
      </c>
      <c r="M1546" s="136">
        <v>0</v>
      </c>
      <c r="N1546" s="136">
        <v>0</v>
      </c>
      <c r="O1546" s="136">
        <v>0</v>
      </c>
      <c r="P1546" s="136">
        <v>0</v>
      </c>
      <c r="Q1546" s="136">
        <v>0</v>
      </c>
    </row>
    <row r="1547" spans="1:17" x14ac:dyDescent="0.25">
      <c r="A1547" s="134" t="s">
        <v>4820</v>
      </c>
      <c r="B1547" s="134" t="s">
        <v>4821</v>
      </c>
      <c r="C1547" s="134" t="s">
        <v>1670</v>
      </c>
      <c r="D1547" s="136">
        <v>54</v>
      </c>
      <c r="E1547" s="136">
        <v>54</v>
      </c>
      <c r="F1547" s="136">
        <v>54</v>
      </c>
      <c r="G1547" s="136">
        <v>54</v>
      </c>
      <c r="H1547" s="136">
        <v>54</v>
      </c>
      <c r="I1547" s="136">
        <v>54</v>
      </c>
      <c r="J1547" s="136">
        <v>54</v>
      </c>
      <c r="K1547" s="136">
        <v>93</v>
      </c>
      <c r="L1547" s="136">
        <v>93</v>
      </c>
      <c r="M1547" s="136">
        <v>93</v>
      </c>
      <c r="N1547" s="136">
        <v>93</v>
      </c>
      <c r="O1547" s="136">
        <v>93</v>
      </c>
      <c r="P1547" s="136">
        <v>93</v>
      </c>
      <c r="Q1547" s="136">
        <v>71504</v>
      </c>
    </row>
    <row r="1548" spans="1:17" x14ac:dyDescent="0.25">
      <c r="A1548" s="134" t="s">
        <v>4820</v>
      </c>
      <c r="B1548" s="134" t="s">
        <v>4822</v>
      </c>
      <c r="C1548" s="134" t="s">
        <v>1670</v>
      </c>
      <c r="D1548" s="136">
        <v>0</v>
      </c>
      <c r="E1548" s="136">
        <v>0</v>
      </c>
      <c r="F1548" s="136">
        <v>0</v>
      </c>
      <c r="G1548" s="136">
        <v>0</v>
      </c>
      <c r="H1548" s="136">
        <v>0</v>
      </c>
      <c r="I1548" s="136">
        <v>0</v>
      </c>
      <c r="J1548" s="136">
        <v>0</v>
      </c>
      <c r="K1548" s="136">
        <v>0</v>
      </c>
      <c r="L1548" s="136">
        <v>0</v>
      </c>
      <c r="M1548" s="136">
        <v>0</v>
      </c>
      <c r="N1548" s="136">
        <v>0</v>
      </c>
      <c r="O1548" s="136">
        <v>0</v>
      </c>
      <c r="P1548" s="136">
        <v>0</v>
      </c>
      <c r="Q1548" s="136">
        <v>0</v>
      </c>
    </row>
    <row r="1549" spans="1:17" x14ac:dyDescent="0.25">
      <c r="A1549" s="134" t="s">
        <v>4820</v>
      </c>
      <c r="B1549" s="134" t="s">
        <v>4823</v>
      </c>
      <c r="C1549" s="134" t="s">
        <v>1670</v>
      </c>
      <c r="D1549" s="136">
        <v>39</v>
      </c>
      <c r="E1549" s="136">
        <v>39</v>
      </c>
      <c r="F1549" s="136">
        <v>39</v>
      </c>
      <c r="G1549" s="136">
        <v>39</v>
      </c>
      <c r="H1549" s="136">
        <v>39</v>
      </c>
      <c r="I1549" s="136">
        <v>39</v>
      </c>
      <c r="J1549" s="136">
        <v>39</v>
      </c>
      <c r="K1549" s="136">
        <v>0</v>
      </c>
      <c r="L1549" s="136">
        <v>0</v>
      </c>
      <c r="M1549" s="136">
        <v>0</v>
      </c>
      <c r="N1549" s="136">
        <v>0</v>
      </c>
      <c r="O1549" s="136">
        <v>0</v>
      </c>
      <c r="P1549" s="136">
        <v>0</v>
      </c>
      <c r="Q1549" s="136">
        <v>21072</v>
      </c>
    </row>
    <row r="1550" spans="1:17" x14ac:dyDescent="0.25">
      <c r="A1550" s="134" t="s">
        <v>4820</v>
      </c>
      <c r="B1550" s="134" t="s">
        <v>4824</v>
      </c>
      <c r="C1550" s="134" t="s">
        <v>1670</v>
      </c>
      <c r="D1550" s="136">
        <v>0</v>
      </c>
      <c r="E1550" s="136">
        <v>0</v>
      </c>
      <c r="F1550" s="136">
        <v>0</v>
      </c>
      <c r="G1550" s="136">
        <v>0</v>
      </c>
      <c r="H1550" s="136">
        <v>0</v>
      </c>
      <c r="I1550" s="136">
        <v>0</v>
      </c>
      <c r="J1550" s="136">
        <v>0</v>
      </c>
      <c r="K1550" s="136">
        <v>0</v>
      </c>
      <c r="L1550" s="136">
        <v>0</v>
      </c>
      <c r="M1550" s="136">
        <v>0</v>
      </c>
      <c r="N1550" s="136">
        <v>0</v>
      </c>
      <c r="O1550" s="136">
        <v>0</v>
      </c>
      <c r="P1550" s="136">
        <v>0</v>
      </c>
      <c r="Q1550" s="136">
        <v>0</v>
      </c>
    </row>
    <row r="1551" spans="1:17" x14ac:dyDescent="0.25">
      <c r="A1551" s="134" t="s">
        <v>4825</v>
      </c>
      <c r="B1551" s="134" t="s">
        <v>4826</v>
      </c>
      <c r="C1551" s="134" t="s">
        <v>1670</v>
      </c>
      <c r="D1551" s="136">
        <v>1139</v>
      </c>
      <c r="E1551" s="136">
        <v>1139</v>
      </c>
      <c r="F1551" s="136">
        <v>1139</v>
      </c>
      <c r="G1551" s="136">
        <v>1139</v>
      </c>
      <c r="H1551" s="136">
        <v>1139</v>
      </c>
      <c r="I1551" s="136">
        <v>1139</v>
      </c>
      <c r="J1551" s="136">
        <v>1139</v>
      </c>
      <c r="K1551" s="136">
        <v>1515</v>
      </c>
      <c r="L1551" s="136">
        <v>1515</v>
      </c>
      <c r="M1551" s="136">
        <v>1515</v>
      </c>
      <c r="N1551" s="136">
        <v>1515</v>
      </c>
      <c r="O1551" s="136">
        <v>1515</v>
      </c>
      <c r="P1551" s="136">
        <v>1515</v>
      </c>
      <c r="Q1551" s="136">
        <v>1311469</v>
      </c>
    </row>
    <row r="1552" spans="1:17" x14ac:dyDescent="0.25">
      <c r="A1552" s="134" t="s">
        <v>4825</v>
      </c>
      <c r="B1552" s="134" t="s">
        <v>4827</v>
      </c>
      <c r="C1552" s="134" t="s">
        <v>1670</v>
      </c>
      <c r="D1552" s="136">
        <v>0</v>
      </c>
      <c r="E1552" s="136">
        <v>0</v>
      </c>
      <c r="F1552" s="136">
        <v>0</v>
      </c>
      <c r="G1552" s="136">
        <v>0</v>
      </c>
      <c r="H1552" s="136">
        <v>0</v>
      </c>
      <c r="I1552" s="136">
        <v>0</v>
      </c>
      <c r="J1552" s="136">
        <v>0</v>
      </c>
      <c r="K1552" s="136">
        <v>0</v>
      </c>
      <c r="L1552" s="136">
        <v>0</v>
      </c>
      <c r="M1552" s="136">
        <v>0</v>
      </c>
      <c r="N1552" s="136">
        <v>0</v>
      </c>
      <c r="O1552" s="136">
        <v>0</v>
      </c>
      <c r="P1552" s="136">
        <v>0</v>
      </c>
      <c r="Q1552" s="136">
        <v>0</v>
      </c>
    </row>
    <row r="1553" spans="1:17" x14ac:dyDescent="0.25">
      <c r="A1553" s="134" t="s">
        <v>4825</v>
      </c>
      <c r="B1553" s="134" t="s">
        <v>4828</v>
      </c>
      <c r="C1553" s="134" t="s">
        <v>1670</v>
      </c>
      <c r="D1553" s="136">
        <v>544</v>
      </c>
      <c r="E1553" s="136">
        <v>376</v>
      </c>
      <c r="F1553" s="136">
        <v>376</v>
      </c>
      <c r="G1553" s="136">
        <v>376</v>
      </c>
      <c r="H1553" s="136">
        <v>376</v>
      </c>
      <c r="I1553" s="136">
        <v>376</v>
      </c>
      <c r="J1553" s="136">
        <v>376</v>
      </c>
      <c r="K1553" s="136">
        <v>0</v>
      </c>
      <c r="L1553" s="136">
        <v>0</v>
      </c>
      <c r="M1553" s="136">
        <v>0</v>
      </c>
      <c r="N1553" s="136">
        <v>0</v>
      </c>
      <c r="O1553" s="136">
        <v>0</v>
      </c>
      <c r="P1553" s="136">
        <v>0</v>
      </c>
      <c r="Q1553" s="136">
        <v>210587</v>
      </c>
    </row>
    <row r="1554" spans="1:17" x14ac:dyDescent="0.25">
      <c r="A1554" s="134" t="s">
        <v>4825</v>
      </c>
      <c r="B1554" s="134" t="s">
        <v>4829</v>
      </c>
      <c r="C1554" s="134" t="s">
        <v>1670</v>
      </c>
      <c r="D1554" s="136">
        <v>0</v>
      </c>
      <c r="E1554" s="136">
        <v>0</v>
      </c>
      <c r="F1554" s="136">
        <v>0</v>
      </c>
      <c r="G1554" s="136">
        <v>0</v>
      </c>
      <c r="H1554" s="136">
        <v>0</v>
      </c>
      <c r="I1554" s="136">
        <v>0</v>
      </c>
      <c r="J1554" s="136">
        <v>0</v>
      </c>
      <c r="K1554" s="136">
        <v>0</v>
      </c>
      <c r="L1554" s="136">
        <v>0</v>
      </c>
      <c r="M1554" s="136">
        <v>0</v>
      </c>
      <c r="N1554" s="136">
        <v>0</v>
      </c>
      <c r="O1554" s="136">
        <v>0</v>
      </c>
      <c r="P1554" s="136">
        <v>0</v>
      </c>
      <c r="Q1554" s="136">
        <v>0</v>
      </c>
    </row>
    <row r="1555" spans="1:17" x14ac:dyDescent="0.25">
      <c r="A1555" s="134" t="s">
        <v>4825</v>
      </c>
      <c r="B1555" s="134" t="s">
        <v>4830</v>
      </c>
      <c r="C1555" s="134" t="s">
        <v>1670</v>
      </c>
      <c r="D1555" s="136">
        <v>0</v>
      </c>
      <c r="E1555" s="136">
        <v>0</v>
      </c>
      <c r="F1555" s="136">
        <v>0</v>
      </c>
      <c r="G1555" s="136">
        <v>0</v>
      </c>
      <c r="H1555" s="136">
        <v>0</v>
      </c>
      <c r="I1555" s="136">
        <v>0</v>
      </c>
      <c r="J1555" s="136">
        <v>0</v>
      </c>
      <c r="K1555" s="136">
        <v>0</v>
      </c>
      <c r="L1555" s="136">
        <v>0</v>
      </c>
      <c r="M1555" s="136">
        <v>0</v>
      </c>
      <c r="N1555" s="136">
        <v>0</v>
      </c>
      <c r="O1555" s="136">
        <v>0</v>
      </c>
      <c r="P1555" s="136">
        <v>0</v>
      </c>
      <c r="Q1555" s="136">
        <v>0</v>
      </c>
    </row>
    <row r="1556" spans="1:17" x14ac:dyDescent="0.25">
      <c r="A1556" s="134" t="s">
        <v>4825</v>
      </c>
      <c r="B1556" s="134" t="s">
        <v>4831</v>
      </c>
      <c r="C1556" s="134" t="s">
        <v>1670</v>
      </c>
      <c r="D1556" s="136">
        <v>0</v>
      </c>
      <c r="E1556" s="136">
        <v>0</v>
      </c>
      <c r="F1556" s="136">
        <v>0</v>
      </c>
      <c r="G1556" s="136">
        <v>0</v>
      </c>
      <c r="H1556" s="136">
        <v>0</v>
      </c>
      <c r="I1556" s="136">
        <v>0</v>
      </c>
      <c r="J1556" s="136">
        <v>0</v>
      </c>
      <c r="K1556" s="136">
        <v>0</v>
      </c>
      <c r="L1556" s="136">
        <v>0</v>
      </c>
      <c r="M1556" s="136">
        <v>0</v>
      </c>
      <c r="N1556" s="136">
        <v>0</v>
      </c>
      <c r="O1556" s="136">
        <v>0</v>
      </c>
      <c r="P1556" s="136">
        <v>0</v>
      </c>
      <c r="Q1556" s="136">
        <v>0</v>
      </c>
    </row>
    <row r="1557" spans="1:17" x14ac:dyDescent="0.25">
      <c r="A1557" s="134" t="s">
        <v>4832</v>
      </c>
      <c r="B1557" s="134" t="s">
        <v>4833</v>
      </c>
      <c r="C1557" s="134" t="s">
        <v>1670</v>
      </c>
      <c r="D1557" s="136">
        <v>0</v>
      </c>
      <c r="E1557" s="136">
        <v>0</v>
      </c>
      <c r="F1557" s="136">
        <v>0</v>
      </c>
      <c r="G1557" s="136">
        <v>0</v>
      </c>
      <c r="H1557" s="136">
        <v>0</v>
      </c>
      <c r="I1557" s="136">
        <v>0</v>
      </c>
      <c r="J1557" s="136">
        <v>0</v>
      </c>
      <c r="K1557" s="136">
        <v>0</v>
      </c>
      <c r="L1557" s="136">
        <v>0</v>
      </c>
      <c r="M1557" s="136">
        <v>0</v>
      </c>
      <c r="N1557" s="136">
        <v>0</v>
      </c>
      <c r="O1557" s="136">
        <v>0</v>
      </c>
      <c r="P1557" s="136">
        <v>0</v>
      </c>
      <c r="Q1557" s="136">
        <v>0</v>
      </c>
    </row>
    <row r="1558" spans="1:17" x14ac:dyDescent="0.25">
      <c r="A1558" s="134" t="s">
        <v>4834</v>
      </c>
      <c r="B1558" s="134" t="s">
        <v>4835</v>
      </c>
      <c r="C1558" s="134" t="s">
        <v>1670</v>
      </c>
      <c r="D1558" s="136">
        <v>410</v>
      </c>
      <c r="E1558" s="136">
        <v>410</v>
      </c>
      <c r="F1558" s="136">
        <v>415</v>
      </c>
      <c r="G1558" s="136">
        <v>710</v>
      </c>
      <c r="H1558" s="136">
        <v>710</v>
      </c>
      <c r="I1558" s="136">
        <v>710</v>
      </c>
      <c r="J1558" s="136">
        <v>710</v>
      </c>
      <c r="K1558" s="136">
        <v>710</v>
      </c>
      <c r="L1558" s="136">
        <v>710</v>
      </c>
      <c r="M1558" s="136">
        <v>710</v>
      </c>
      <c r="N1558" s="136">
        <v>710</v>
      </c>
      <c r="O1558" s="136">
        <v>727</v>
      </c>
      <c r="P1558" s="136">
        <v>727</v>
      </c>
      <c r="Q1558" s="136">
        <v>649764</v>
      </c>
    </row>
    <row r="1559" spans="1:17" x14ac:dyDescent="0.25">
      <c r="A1559" s="134" t="s">
        <v>4834</v>
      </c>
      <c r="B1559" s="134" t="s">
        <v>4836</v>
      </c>
      <c r="C1559" s="134" t="s">
        <v>1670</v>
      </c>
      <c r="D1559" s="136">
        <v>0</v>
      </c>
      <c r="E1559" s="136">
        <v>0</v>
      </c>
      <c r="F1559" s="136">
        <v>0</v>
      </c>
      <c r="G1559" s="136">
        <v>0</v>
      </c>
      <c r="H1559" s="136">
        <v>0</v>
      </c>
      <c r="I1559" s="136">
        <v>0</v>
      </c>
      <c r="J1559" s="136">
        <v>0</v>
      </c>
      <c r="K1559" s="136">
        <v>0</v>
      </c>
      <c r="L1559" s="136">
        <v>0</v>
      </c>
      <c r="M1559" s="136">
        <v>0</v>
      </c>
      <c r="N1559" s="136">
        <v>0</v>
      </c>
      <c r="O1559" s="136">
        <v>0</v>
      </c>
      <c r="P1559" s="136">
        <v>0</v>
      </c>
      <c r="Q1559" s="136">
        <v>0</v>
      </c>
    </row>
    <row r="1560" spans="1:17" x14ac:dyDescent="0.25">
      <c r="A1560" s="134" t="s">
        <v>4834</v>
      </c>
      <c r="B1560" s="134" t="s">
        <v>4837</v>
      </c>
      <c r="C1560" s="134" t="s">
        <v>1670</v>
      </c>
      <c r="D1560" s="136">
        <v>0</v>
      </c>
      <c r="E1560" s="136">
        <v>0</v>
      </c>
      <c r="F1560" s="136">
        <v>0</v>
      </c>
      <c r="G1560" s="136">
        <v>0</v>
      </c>
      <c r="H1560" s="136">
        <v>0</v>
      </c>
      <c r="I1560" s="136">
        <v>0</v>
      </c>
      <c r="J1560" s="136">
        <v>0</v>
      </c>
      <c r="K1560" s="136">
        <v>0</v>
      </c>
      <c r="L1560" s="136">
        <v>0</v>
      </c>
      <c r="M1560" s="136">
        <v>0</v>
      </c>
      <c r="N1560" s="136">
        <v>0</v>
      </c>
      <c r="O1560" s="136">
        <v>0</v>
      </c>
      <c r="P1560" s="136">
        <v>0</v>
      </c>
      <c r="Q1560" s="136">
        <v>0</v>
      </c>
    </row>
    <row r="1561" spans="1:17" x14ac:dyDescent="0.25">
      <c r="A1561" s="134" t="s">
        <v>4838</v>
      </c>
      <c r="B1561" s="134" t="s">
        <v>4839</v>
      </c>
      <c r="C1561" s="134" t="s">
        <v>1670</v>
      </c>
      <c r="D1561" s="136">
        <v>418</v>
      </c>
      <c r="E1561" s="136">
        <v>0</v>
      </c>
      <c r="F1561" s="136">
        <v>0</v>
      </c>
      <c r="G1561" s="136">
        <v>0</v>
      </c>
      <c r="H1561" s="136">
        <v>0</v>
      </c>
      <c r="I1561" s="136">
        <v>0</v>
      </c>
      <c r="J1561" s="136">
        <v>0</v>
      </c>
      <c r="K1561" s="136">
        <v>0</v>
      </c>
      <c r="L1561" s="136">
        <v>0</v>
      </c>
      <c r="M1561" s="136">
        <v>0</v>
      </c>
      <c r="N1561" s="136">
        <v>0</v>
      </c>
      <c r="O1561" s="136">
        <v>0</v>
      </c>
      <c r="P1561" s="136">
        <v>0</v>
      </c>
      <c r="Q1561" s="136">
        <v>17424</v>
      </c>
    </row>
    <row r="1562" spans="1:17" x14ac:dyDescent="0.25">
      <c r="A1562" s="134" t="s">
        <v>4838</v>
      </c>
      <c r="B1562" s="134" t="s">
        <v>4840</v>
      </c>
      <c r="C1562" s="134" t="s">
        <v>1670</v>
      </c>
      <c r="D1562" s="136">
        <v>0</v>
      </c>
      <c r="E1562" s="136">
        <v>0</v>
      </c>
      <c r="F1562" s="136">
        <v>0</v>
      </c>
      <c r="G1562" s="136">
        <v>0</v>
      </c>
      <c r="H1562" s="136">
        <v>0</v>
      </c>
      <c r="I1562" s="136">
        <v>0</v>
      </c>
      <c r="J1562" s="136">
        <v>0</v>
      </c>
      <c r="K1562" s="136">
        <v>0</v>
      </c>
      <c r="L1562" s="136">
        <v>0</v>
      </c>
      <c r="M1562" s="136">
        <v>0</v>
      </c>
      <c r="N1562" s="136">
        <v>0</v>
      </c>
      <c r="O1562" s="136">
        <v>0</v>
      </c>
      <c r="P1562" s="136">
        <v>0</v>
      </c>
      <c r="Q1562" s="136">
        <v>0</v>
      </c>
    </row>
    <row r="1563" spans="1:17" x14ac:dyDescent="0.25">
      <c r="A1563" s="134" t="s">
        <v>4838</v>
      </c>
      <c r="B1563" s="134" t="s">
        <v>4841</v>
      </c>
      <c r="C1563" s="134" t="s">
        <v>1670</v>
      </c>
      <c r="D1563" s="136">
        <v>0</v>
      </c>
      <c r="E1563" s="136">
        <v>0</v>
      </c>
      <c r="F1563" s="136">
        <v>0</v>
      </c>
      <c r="G1563" s="136">
        <v>0</v>
      </c>
      <c r="H1563" s="136">
        <v>0</v>
      </c>
      <c r="I1563" s="136">
        <v>0</v>
      </c>
      <c r="J1563" s="136">
        <v>0</v>
      </c>
      <c r="K1563" s="136">
        <v>0</v>
      </c>
      <c r="L1563" s="136">
        <v>0</v>
      </c>
      <c r="M1563" s="136">
        <v>0</v>
      </c>
      <c r="N1563" s="136">
        <v>0</v>
      </c>
      <c r="O1563" s="136">
        <v>0</v>
      </c>
      <c r="P1563" s="136">
        <v>0</v>
      </c>
      <c r="Q1563" s="136">
        <v>0</v>
      </c>
    </row>
    <row r="1564" spans="1:17" x14ac:dyDescent="0.25">
      <c r="A1564" s="134" t="s">
        <v>4838</v>
      </c>
      <c r="B1564" s="134" t="s">
        <v>4842</v>
      </c>
      <c r="C1564" s="134" t="s">
        <v>1670</v>
      </c>
      <c r="D1564" s="136">
        <v>3995</v>
      </c>
      <c r="E1564" s="136">
        <v>3993</v>
      </c>
      <c r="F1564" s="136">
        <v>4812</v>
      </c>
      <c r="G1564" s="136">
        <v>4804</v>
      </c>
      <c r="H1564" s="136">
        <v>4804</v>
      </c>
      <c r="I1564" s="136">
        <v>4804</v>
      </c>
      <c r="J1564" s="136">
        <v>4804</v>
      </c>
      <c r="K1564" s="136">
        <v>4804</v>
      </c>
      <c r="L1564" s="136">
        <v>11873</v>
      </c>
      <c r="M1564" s="136">
        <v>11873</v>
      </c>
      <c r="N1564" s="136">
        <v>11873</v>
      </c>
      <c r="O1564" s="136">
        <v>11873</v>
      </c>
      <c r="P1564" s="136">
        <v>11873</v>
      </c>
      <c r="Q1564" s="136">
        <v>7354069</v>
      </c>
    </row>
    <row r="1565" spans="1:17" x14ac:dyDescent="0.25">
      <c r="A1565" s="134" t="s">
        <v>4838</v>
      </c>
      <c r="B1565" s="134" t="s">
        <v>4843</v>
      </c>
      <c r="C1565" s="134" t="s">
        <v>1670</v>
      </c>
      <c r="D1565" s="136">
        <v>61784</v>
      </c>
      <c r="E1565" s="136">
        <v>62205</v>
      </c>
      <c r="F1565" s="136">
        <v>65918</v>
      </c>
      <c r="G1565" s="136">
        <v>65942</v>
      </c>
      <c r="H1565" s="136">
        <v>66309</v>
      </c>
      <c r="I1565" s="136">
        <v>66397</v>
      </c>
      <c r="J1565" s="136">
        <v>66431</v>
      </c>
      <c r="K1565" s="136">
        <v>75669</v>
      </c>
      <c r="L1565" s="136">
        <v>69057</v>
      </c>
      <c r="M1565" s="136">
        <v>69088</v>
      </c>
      <c r="N1565" s="136">
        <v>69091</v>
      </c>
      <c r="O1565" s="136">
        <v>69108</v>
      </c>
      <c r="P1565" s="136">
        <v>71051</v>
      </c>
      <c r="Q1565" s="136">
        <v>67636026</v>
      </c>
    </row>
    <row r="1566" spans="1:17" x14ac:dyDescent="0.25">
      <c r="A1566" s="134" t="s">
        <v>4838</v>
      </c>
      <c r="B1566" s="134" t="s">
        <v>4844</v>
      </c>
      <c r="C1566" s="134" t="s">
        <v>1670</v>
      </c>
      <c r="D1566" s="136">
        <v>0</v>
      </c>
      <c r="E1566" s="136">
        <v>0</v>
      </c>
      <c r="F1566" s="136">
        <v>0</v>
      </c>
      <c r="G1566" s="136">
        <v>0</v>
      </c>
      <c r="H1566" s="136">
        <v>0</v>
      </c>
      <c r="I1566" s="136">
        <v>0</v>
      </c>
      <c r="J1566" s="136">
        <v>0</v>
      </c>
      <c r="K1566" s="136">
        <v>0</v>
      </c>
      <c r="L1566" s="136">
        <v>0</v>
      </c>
      <c r="M1566" s="136">
        <v>0</v>
      </c>
      <c r="N1566" s="136">
        <v>0</v>
      </c>
      <c r="O1566" s="136">
        <v>0</v>
      </c>
      <c r="P1566" s="136">
        <v>0</v>
      </c>
      <c r="Q1566" s="136">
        <v>0</v>
      </c>
    </row>
    <row r="1567" spans="1:17" x14ac:dyDescent="0.25">
      <c r="A1567" s="134" t="s">
        <v>4838</v>
      </c>
      <c r="B1567" s="134" t="s">
        <v>4845</v>
      </c>
      <c r="C1567" s="134" t="s">
        <v>1670</v>
      </c>
      <c r="D1567" s="136">
        <v>11239</v>
      </c>
      <c r="E1567" s="136">
        <v>10883</v>
      </c>
      <c r="F1567" s="136">
        <v>10883</v>
      </c>
      <c r="G1567" s="136">
        <v>10883</v>
      </c>
      <c r="H1567" s="136">
        <v>10883</v>
      </c>
      <c r="I1567" s="136">
        <v>10603</v>
      </c>
      <c r="J1567" s="136">
        <v>9222</v>
      </c>
      <c r="K1567" s="136">
        <v>0</v>
      </c>
      <c r="L1567" s="136">
        <v>0</v>
      </c>
      <c r="M1567" s="136">
        <v>0</v>
      </c>
      <c r="N1567" s="136">
        <v>0</v>
      </c>
      <c r="O1567" s="136">
        <v>0</v>
      </c>
      <c r="P1567" s="136">
        <v>0</v>
      </c>
      <c r="Q1567" s="136">
        <v>5747977</v>
      </c>
    </row>
    <row r="1568" spans="1:17" x14ac:dyDescent="0.25">
      <c r="A1568" s="134" t="s">
        <v>4838</v>
      </c>
      <c r="B1568" s="134" t="s">
        <v>4846</v>
      </c>
      <c r="C1568" s="134" t="s">
        <v>1670</v>
      </c>
      <c r="D1568" s="136">
        <v>0</v>
      </c>
      <c r="E1568" s="136">
        <v>0</v>
      </c>
      <c r="F1568" s="136">
        <v>0</v>
      </c>
      <c r="G1568" s="136">
        <v>0</v>
      </c>
      <c r="H1568" s="136">
        <v>0</v>
      </c>
      <c r="I1568" s="136">
        <v>0</v>
      </c>
      <c r="J1568" s="136">
        <v>0</v>
      </c>
      <c r="K1568" s="136">
        <v>0</v>
      </c>
      <c r="L1568" s="136">
        <v>0</v>
      </c>
      <c r="M1568" s="136">
        <v>0</v>
      </c>
      <c r="N1568" s="136">
        <v>0</v>
      </c>
      <c r="O1568" s="136">
        <v>0</v>
      </c>
      <c r="P1568" s="136">
        <v>0</v>
      </c>
      <c r="Q1568" s="136">
        <v>0</v>
      </c>
    </row>
    <row r="1569" spans="1:17" x14ac:dyDescent="0.25">
      <c r="A1569" s="134" t="s">
        <v>4838</v>
      </c>
      <c r="B1569" s="134" t="s">
        <v>4847</v>
      </c>
      <c r="C1569" s="134" t="s">
        <v>1670</v>
      </c>
      <c r="D1569" s="136">
        <v>0</v>
      </c>
      <c r="E1569" s="136">
        <v>0</v>
      </c>
      <c r="F1569" s="136">
        <v>0</v>
      </c>
      <c r="G1569" s="136">
        <v>0</v>
      </c>
      <c r="H1569" s="136">
        <v>0</v>
      </c>
      <c r="I1569" s="136">
        <v>0</v>
      </c>
      <c r="J1569" s="136">
        <v>0</v>
      </c>
      <c r="K1569" s="136">
        <v>0</v>
      </c>
      <c r="L1569" s="136">
        <v>0</v>
      </c>
      <c r="M1569" s="136">
        <v>0</v>
      </c>
      <c r="N1569" s="136">
        <v>0</v>
      </c>
      <c r="O1569" s="136">
        <v>0</v>
      </c>
      <c r="P1569" s="136">
        <v>0</v>
      </c>
      <c r="Q1569" s="136">
        <v>0</v>
      </c>
    </row>
    <row r="1570" spans="1:17" x14ac:dyDescent="0.25">
      <c r="A1570" s="134" t="s">
        <v>4838</v>
      </c>
      <c r="B1570" s="134" t="s">
        <v>4848</v>
      </c>
      <c r="C1570" s="134" t="s">
        <v>1670</v>
      </c>
      <c r="D1570" s="136">
        <v>0</v>
      </c>
      <c r="E1570" s="136">
        <v>0</v>
      </c>
      <c r="F1570" s="136">
        <v>0</v>
      </c>
      <c r="G1570" s="136">
        <v>0</v>
      </c>
      <c r="H1570" s="136">
        <v>0</v>
      </c>
      <c r="I1570" s="136">
        <v>0</v>
      </c>
      <c r="J1570" s="136">
        <v>0</v>
      </c>
      <c r="K1570" s="136">
        <v>0</v>
      </c>
      <c r="L1570" s="136">
        <v>0</v>
      </c>
      <c r="M1570" s="136">
        <v>0</v>
      </c>
      <c r="N1570" s="136">
        <v>0</v>
      </c>
      <c r="O1570" s="136">
        <v>0</v>
      </c>
      <c r="P1570" s="136">
        <v>0</v>
      </c>
      <c r="Q1570" s="136">
        <v>0</v>
      </c>
    </row>
    <row r="1571" spans="1:17" x14ac:dyDescent="0.25">
      <c r="A1571" s="134" t="s">
        <v>4849</v>
      </c>
      <c r="B1571" s="134" t="s">
        <v>4850</v>
      </c>
      <c r="C1571" s="134" t="s">
        <v>1670</v>
      </c>
      <c r="D1571" s="136">
        <v>632</v>
      </c>
      <c r="E1571" s="136">
        <v>632</v>
      </c>
      <c r="F1571" s="136">
        <v>632</v>
      </c>
      <c r="G1571" s="136">
        <v>632</v>
      </c>
      <c r="H1571" s="136">
        <v>632</v>
      </c>
      <c r="I1571" s="136">
        <v>632</v>
      </c>
      <c r="J1571" s="136">
        <v>632</v>
      </c>
      <c r="K1571" s="136">
        <v>1058</v>
      </c>
      <c r="L1571" s="136">
        <v>1058</v>
      </c>
      <c r="M1571" s="136">
        <v>1058</v>
      </c>
      <c r="N1571" s="136">
        <v>1058</v>
      </c>
      <c r="O1571" s="136">
        <v>1058</v>
      </c>
      <c r="P1571" s="136">
        <v>1058</v>
      </c>
      <c r="Q1571" s="136">
        <v>827407</v>
      </c>
    </row>
    <row r="1572" spans="1:17" x14ac:dyDescent="0.25">
      <c r="A1572" s="134" t="s">
        <v>4849</v>
      </c>
      <c r="B1572" s="134" t="s">
        <v>4851</v>
      </c>
      <c r="C1572" s="134" t="s">
        <v>1670</v>
      </c>
      <c r="D1572" s="136">
        <v>0</v>
      </c>
      <c r="E1572" s="136">
        <v>0</v>
      </c>
      <c r="F1572" s="136">
        <v>0</v>
      </c>
      <c r="G1572" s="136">
        <v>0</v>
      </c>
      <c r="H1572" s="136">
        <v>0</v>
      </c>
      <c r="I1572" s="136">
        <v>0</v>
      </c>
      <c r="J1572" s="136">
        <v>0</v>
      </c>
      <c r="K1572" s="136">
        <v>0</v>
      </c>
      <c r="L1572" s="136">
        <v>0</v>
      </c>
      <c r="M1572" s="136">
        <v>0</v>
      </c>
      <c r="N1572" s="136">
        <v>0</v>
      </c>
      <c r="O1572" s="136">
        <v>0</v>
      </c>
      <c r="P1572" s="136">
        <v>0</v>
      </c>
      <c r="Q1572" s="136">
        <v>0</v>
      </c>
    </row>
    <row r="1573" spans="1:17" x14ac:dyDescent="0.25">
      <c r="A1573" s="134" t="s">
        <v>4849</v>
      </c>
      <c r="B1573" s="134" t="s">
        <v>4852</v>
      </c>
      <c r="C1573" s="134" t="s">
        <v>1670</v>
      </c>
      <c r="D1573" s="136">
        <v>426</v>
      </c>
      <c r="E1573" s="136">
        <v>426</v>
      </c>
      <c r="F1573" s="136">
        <v>426</v>
      </c>
      <c r="G1573" s="136">
        <v>426</v>
      </c>
      <c r="H1573" s="136">
        <v>426</v>
      </c>
      <c r="I1573" s="136">
        <v>426</v>
      </c>
      <c r="J1573" s="136">
        <v>426</v>
      </c>
      <c r="K1573" s="136">
        <v>0</v>
      </c>
      <c r="L1573" s="136">
        <v>0</v>
      </c>
      <c r="M1573" s="136">
        <v>0</v>
      </c>
      <c r="N1573" s="136">
        <v>0</v>
      </c>
      <c r="O1573" s="136">
        <v>0</v>
      </c>
      <c r="P1573" s="136">
        <v>0</v>
      </c>
      <c r="Q1573" s="136">
        <v>230553</v>
      </c>
    </row>
    <row r="1574" spans="1:17" x14ac:dyDescent="0.25">
      <c r="A1574" s="134" t="s">
        <v>4849</v>
      </c>
      <c r="B1574" s="134" t="s">
        <v>4853</v>
      </c>
      <c r="C1574" s="134" t="s">
        <v>1670</v>
      </c>
      <c r="D1574" s="136">
        <v>0</v>
      </c>
      <c r="E1574" s="136">
        <v>0</v>
      </c>
      <c r="F1574" s="136">
        <v>0</v>
      </c>
      <c r="G1574" s="136">
        <v>0</v>
      </c>
      <c r="H1574" s="136">
        <v>0</v>
      </c>
      <c r="I1574" s="136">
        <v>0</v>
      </c>
      <c r="J1574" s="136">
        <v>0</v>
      </c>
      <c r="K1574" s="136">
        <v>0</v>
      </c>
      <c r="L1574" s="136">
        <v>0</v>
      </c>
      <c r="M1574" s="136">
        <v>0</v>
      </c>
      <c r="N1574" s="136">
        <v>0</v>
      </c>
      <c r="O1574" s="136">
        <v>0</v>
      </c>
      <c r="P1574" s="136">
        <v>0</v>
      </c>
      <c r="Q1574" s="136">
        <v>0</v>
      </c>
    </row>
    <row r="1575" spans="1:17" x14ac:dyDescent="0.25">
      <c r="A1575" s="134" t="s">
        <v>4849</v>
      </c>
      <c r="B1575" s="134" t="s">
        <v>4854</v>
      </c>
      <c r="C1575" s="134" t="s">
        <v>1670</v>
      </c>
      <c r="D1575" s="136">
        <v>0</v>
      </c>
      <c r="E1575" s="136">
        <v>0</v>
      </c>
      <c r="F1575" s="136">
        <v>0</v>
      </c>
      <c r="G1575" s="136">
        <v>0</v>
      </c>
      <c r="H1575" s="136">
        <v>0</v>
      </c>
      <c r="I1575" s="136">
        <v>0</v>
      </c>
      <c r="J1575" s="136">
        <v>0</v>
      </c>
      <c r="K1575" s="136">
        <v>0</v>
      </c>
      <c r="L1575" s="136">
        <v>0</v>
      </c>
      <c r="M1575" s="136">
        <v>0</v>
      </c>
      <c r="N1575" s="136">
        <v>0</v>
      </c>
      <c r="O1575" s="136">
        <v>0</v>
      </c>
      <c r="P1575" s="136">
        <v>0</v>
      </c>
      <c r="Q1575" s="136">
        <v>0</v>
      </c>
    </row>
    <row r="1576" spans="1:17" x14ac:dyDescent="0.25">
      <c r="A1576" s="134" t="s">
        <v>4855</v>
      </c>
      <c r="B1576" s="134" t="s">
        <v>4856</v>
      </c>
      <c r="C1576" s="134" t="s">
        <v>1670</v>
      </c>
      <c r="D1576" s="136">
        <v>0</v>
      </c>
      <c r="E1576" s="136">
        <v>0</v>
      </c>
      <c r="F1576" s="136">
        <v>0</v>
      </c>
      <c r="G1576" s="136">
        <v>0</v>
      </c>
      <c r="H1576" s="136">
        <v>0</v>
      </c>
      <c r="I1576" s="136">
        <v>0</v>
      </c>
      <c r="J1576" s="136">
        <v>0</v>
      </c>
      <c r="K1576" s="136">
        <v>0</v>
      </c>
      <c r="L1576" s="136">
        <v>0</v>
      </c>
      <c r="M1576" s="136">
        <v>0</v>
      </c>
      <c r="N1576" s="136">
        <v>0</v>
      </c>
      <c r="O1576" s="136">
        <v>0</v>
      </c>
      <c r="P1576" s="136">
        <v>501</v>
      </c>
      <c r="Q1576" s="136">
        <v>20882</v>
      </c>
    </row>
    <row r="1577" spans="1:17" x14ac:dyDescent="0.25">
      <c r="A1577" s="134" t="s">
        <v>4857</v>
      </c>
      <c r="B1577" s="134" t="s">
        <v>3232</v>
      </c>
      <c r="C1577" s="134" t="s">
        <v>1670</v>
      </c>
      <c r="D1577" s="136">
        <v>0</v>
      </c>
      <c r="E1577" s="136">
        <v>0</v>
      </c>
      <c r="F1577" s="136">
        <v>0</v>
      </c>
      <c r="G1577" s="136">
        <v>0</v>
      </c>
      <c r="H1577" s="136">
        <v>0</v>
      </c>
      <c r="I1577" s="136">
        <v>0</v>
      </c>
      <c r="J1577" s="136">
        <v>0</v>
      </c>
      <c r="K1577" s="136">
        <v>0</v>
      </c>
      <c r="L1577" s="136">
        <v>0</v>
      </c>
      <c r="M1577" s="136">
        <v>0</v>
      </c>
      <c r="N1577" s="136">
        <v>0</v>
      </c>
      <c r="O1577" s="136">
        <v>0</v>
      </c>
      <c r="P1577" s="136">
        <v>0</v>
      </c>
      <c r="Q1577" s="136">
        <v>0</v>
      </c>
    </row>
    <row r="1578" spans="1:17" x14ac:dyDescent="0.25">
      <c r="A1578" s="134" t="s">
        <v>4857</v>
      </c>
      <c r="B1578" s="134" t="s">
        <v>3233</v>
      </c>
      <c r="C1578" s="134" t="s">
        <v>1670</v>
      </c>
      <c r="D1578" s="136">
        <v>0</v>
      </c>
      <c r="E1578" s="136">
        <v>0</v>
      </c>
      <c r="F1578" s="136">
        <v>0</v>
      </c>
      <c r="G1578" s="136">
        <v>0</v>
      </c>
      <c r="H1578" s="136">
        <v>0</v>
      </c>
      <c r="I1578" s="136">
        <v>0</v>
      </c>
      <c r="J1578" s="136">
        <v>0</v>
      </c>
      <c r="K1578" s="136">
        <v>0</v>
      </c>
      <c r="L1578" s="136">
        <v>0</v>
      </c>
      <c r="M1578" s="136">
        <v>0</v>
      </c>
      <c r="N1578" s="136">
        <v>0</v>
      </c>
      <c r="O1578" s="136">
        <v>0</v>
      </c>
      <c r="P1578" s="136">
        <v>0</v>
      </c>
      <c r="Q1578" s="136">
        <v>0</v>
      </c>
    </row>
    <row r="1579" spans="1:17" x14ac:dyDescent="0.25">
      <c r="A1579" s="134" t="s">
        <v>4857</v>
      </c>
      <c r="B1579" s="134" t="s">
        <v>1672</v>
      </c>
      <c r="C1579" s="134" t="s">
        <v>1670</v>
      </c>
      <c r="D1579" s="136">
        <v>0</v>
      </c>
      <c r="E1579" s="136">
        <v>0</v>
      </c>
      <c r="F1579" s="136">
        <v>0</v>
      </c>
      <c r="G1579" s="136">
        <v>0</v>
      </c>
      <c r="H1579" s="136">
        <v>0</v>
      </c>
      <c r="I1579" s="136">
        <v>0</v>
      </c>
      <c r="J1579" s="136">
        <v>0</v>
      </c>
      <c r="K1579" s="136">
        <v>0</v>
      </c>
      <c r="L1579" s="136">
        <v>0</v>
      </c>
      <c r="M1579" s="136">
        <v>0</v>
      </c>
      <c r="N1579" s="136">
        <v>0</v>
      </c>
      <c r="O1579" s="136">
        <v>0</v>
      </c>
      <c r="P1579" s="136">
        <v>0</v>
      </c>
      <c r="Q1579" s="136">
        <v>0</v>
      </c>
    </row>
    <row r="1580" spans="1:17" x14ac:dyDescent="0.25">
      <c r="A1580" s="134" t="s">
        <v>4857</v>
      </c>
      <c r="B1580" s="134" t="s">
        <v>1675</v>
      </c>
      <c r="C1580" s="134" t="s">
        <v>1670</v>
      </c>
      <c r="D1580" s="136">
        <v>0</v>
      </c>
      <c r="E1580" s="136">
        <v>0</v>
      </c>
      <c r="F1580" s="136">
        <v>0</v>
      </c>
      <c r="G1580" s="136">
        <v>0</v>
      </c>
      <c r="H1580" s="136">
        <v>0</v>
      </c>
      <c r="I1580" s="136">
        <v>0</v>
      </c>
      <c r="J1580" s="136">
        <v>0</v>
      </c>
      <c r="K1580" s="136">
        <v>0</v>
      </c>
      <c r="L1580" s="136">
        <v>0</v>
      </c>
      <c r="M1580" s="136">
        <v>0</v>
      </c>
      <c r="N1580" s="136">
        <v>0</v>
      </c>
      <c r="O1580" s="136">
        <v>0</v>
      </c>
      <c r="P1580" s="136">
        <v>0</v>
      </c>
      <c r="Q1580" s="136">
        <v>0</v>
      </c>
    </row>
    <row r="1581" spans="1:17" x14ac:dyDescent="0.25">
      <c r="A1581" s="134" t="s">
        <v>4857</v>
      </c>
      <c r="B1581" s="134" t="s">
        <v>1676</v>
      </c>
      <c r="C1581" s="134" t="s">
        <v>1670</v>
      </c>
      <c r="D1581" s="136">
        <v>907</v>
      </c>
      <c r="E1581" s="136">
        <v>907</v>
      </c>
      <c r="F1581" s="136">
        <v>907</v>
      </c>
      <c r="G1581" s="136">
        <v>907</v>
      </c>
      <c r="H1581" s="136">
        <v>907</v>
      </c>
      <c r="I1581" s="136">
        <v>907</v>
      </c>
      <c r="J1581" s="136">
        <v>907</v>
      </c>
      <c r="K1581" s="136">
        <v>907</v>
      </c>
      <c r="L1581" s="136">
        <v>907</v>
      </c>
      <c r="M1581" s="136">
        <v>907</v>
      </c>
      <c r="N1581" s="136">
        <v>907</v>
      </c>
      <c r="O1581" s="136">
        <v>907</v>
      </c>
      <c r="P1581" s="136">
        <v>907</v>
      </c>
      <c r="Q1581" s="136">
        <v>907181</v>
      </c>
    </row>
    <row r="1582" spans="1:17" x14ac:dyDescent="0.25">
      <c r="A1582" s="134" t="s">
        <v>4857</v>
      </c>
      <c r="B1582" s="134" t="s">
        <v>1677</v>
      </c>
      <c r="C1582" s="134" t="s">
        <v>1670</v>
      </c>
      <c r="D1582" s="136">
        <v>890</v>
      </c>
      <c r="E1582" s="136">
        <v>890</v>
      </c>
      <c r="F1582" s="136">
        <v>890</v>
      </c>
      <c r="G1582" s="136">
        <v>890</v>
      </c>
      <c r="H1582" s="136">
        <v>890</v>
      </c>
      <c r="I1582" s="136">
        <v>890</v>
      </c>
      <c r="J1582" s="136">
        <v>890</v>
      </c>
      <c r="K1582" s="136">
        <v>890</v>
      </c>
      <c r="L1582" s="136">
        <v>890</v>
      </c>
      <c r="M1582" s="136">
        <v>890</v>
      </c>
      <c r="N1582" s="136">
        <v>890</v>
      </c>
      <c r="O1582" s="136">
        <v>890</v>
      </c>
      <c r="P1582" s="136">
        <v>890</v>
      </c>
      <c r="Q1582" s="136">
        <v>890236</v>
      </c>
    </row>
    <row r="1583" spans="1:17" x14ac:dyDescent="0.25">
      <c r="A1583" s="134" t="s">
        <v>4857</v>
      </c>
      <c r="B1583" s="134" t="s">
        <v>1678</v>
      </c>
      <c r="C1583" s="134" t="s">
        <v>1670</v>
      </c>
      <c r="D1583" s="136">
        <v>0</v>
      </c>
      <c r="E1583" s="136">
        <v>0</v>
      </c>
      <c r="F1583" s="136">
        <v>0</v>
      </c>
      <c r="G1583" s="136">
        <v>398</v>
      </c>
      <c r="H1583" s="136">
        <v>398</v>
      </c>
      <c r="I1583" s="136">
        <v>398</v>
      </c>
      <c r="J1583" s="136">
        <v>398</v>
      </c>
      <c r="K1583" s="136">
        <v>398</v>
      </c>
      <c r="L1583" s="136">
        <v>398</v>
      </c>
      <c r="M1583" s="136">
        <v>398</v>
      </c>
      <c r="N1583" s="136">
        <v>398</v>
      </c>
      <c r="O1583" s="136">
        <v>398</v>
      </c>
      <c r="P1583" s="136">
        <v>398</v>
      </c>
      <c r="Q1583" s="136">
        <v>314850</v>
      </c>
    </row>
    <row r="1584" spans="1:17" x14ac:dyDescent="0.25">
      <c r="A1584" s="134" t="s">
        <v>4857</v>
      </c>
      <c r="B1584" s="134" t="s">
        <v>3234</v>
      </c>
      <c r="C1584" s="134" t="s">
        <v>1670</v>
      </c>
      <c r="D1584" s="136">
        <v>0</v>
      </c>
      <c r="E1584" s="136">
        <v>0</v>
      </c>
      <c r="F1584" s="136">
        <v>0</v>
      </c>
      <c r="G1584" s="136">
        <v>0</v>
      </c>
      <c r="H1584" s="136">
        <v>0</v>
      </c>
      <c r="I1584" s="136">
        <v>0</v>
      </c>
      <c r="J1584" s="136">
        <v>0</v>
      </c>
      <c r="K1584" s="136">
        <v>0</v>
      </c>
      <c r="L1584" s="136">
        <v>0</v>
      </c>
      <c r="M1584" s="136">
        <v>0</v>
      </c>
      <c r="N1584" s="136">
        <v>0</v>
      </c>
      <c r="O1584" s="136">
        <v>0</v>
      </c>
      <c r="P1584" s="136">
        <v>0</v>
      </c>
      <c r="Q1584" s="136">
        <v>0</v>
      </c>
    </row>
  </sheetData>
  <autoFilter ref="A1:Q1584"/>
  <pageMargins left="0.7" right="0.7" top="0.75" bottom="0.75" header="0.3" footer="0.3"/>
  <pageSetup orientation="portrait"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topLeftCell="A61" workbookViewId="0">
      <selection activeCell="J11" sqref="J11"/>
    </sheetView>
  </sheetViews>
  <sheetFormatPr defaultRowHeight="15" x14ac:dyDescent="0.25"/>
  <cols>
    <col min="1" max="1" width="13.85546875" bestFit="1" customWidth="1"/>
    <col min="2" max="2" width="21.28515625" style="137" bestFit="1" customWidth="1"/>
    <col min="3" max="3" width="18.42578125" bestFit="1" customWidth="1"/>
    <col min="4" max="4" width="16.7109375" bestFit="1" customWidth="1"/>
    <col min="5" max="5" width="16.140625" bestFit="1" customWidth="1"/>
    <col min="6" max="6" width="14.7109375" bestFit="1" customWidth="1"/>
  </cols>
  <sheetData>
    <row r="1" spans="1:6" x14ac:dyDescent="0.25">
      <c r="D1" s="140" t="s">
        <v>3227</v>
      </c>
      <c r="E1" s="139">
        <v>0.66190000000000004</v>
      </c>
    </row>
    <row r="2" spans="1:6" ht="15.75" thickBot="1" x14ac:dyDescent="0.3"/>
    <row r="3" spans="1:6" x14ac:dyDescent="0.25">
      <c r="A3" s="91" t="s">
        <v>3204</v>
      </c>
      <c r="B3" s="93" t="s">
        <v>3235</v>
      </c>
      <c r="C3" s="141" t="s">
        <v>4861</v>
      </c>
      <c r="D3" s="145" t="s">
        <v>3209</v>
      </c>
    </row>
    <row r="4" spans="1:6" x14ac:dyDescent="0.25">
      <c r="A4" s="111" t="s">
        <v>4735</v>
      </c>
      <c r="B4" s="812">
        <v>32147</v>
      </c>
      <c r="C4" s="1087">
        <v>32147</v>
      </c>
      <c r="D4" s="1107">
        <v>21278.099300000002</v>
      </c>
      <c r="E4" s="80"/>
      <c r="F4" s="80"/>
    </row>
    <row r="5" spans="1:6" x14ac:dyDescent="0.25">
      <c r="A5" s="111" t="s">
        <v>4737</v>
      </c>
      <c r="B5" s="812">
        <v>106641111</v>
      </c>
      <c r="C5" s="1087">
        <v>106641111</v>
      </c>
      <c r="D5" s="1107">
        <v>70585751.370900005</v>
      </c>
      <c r="E5" s="80"/>
      <c r="F5" s="80"/>
    </row>
    <row r="6" spans="1:6" x14ac:dyDescent="0.25">
      <c r="A6" s="111" t="s">
        <v>4741</v>
      </c>
      <c r="B6" s="812">
        <v>2093906</v>
      </c>
      <c r="C6" s="1087">
        <v>2093906</v>
      </c>
      <c r="D6" s="1107">
        <v>1385956.3814000001</v>
      </c>
      <c r="E6" s="80"/>
      <c r="F6" s="80"/>
    </row>
    <row r="7" spans="1:6" x14ac:dyDescent="0.25">
      <c r="A7" s="111" t="s">
        <v>4745</v>
      </c>
      <c r="B7" s="812">
        <v>80162864</v>
      </c>
      <c r="C7" s="1087">
        <v>80162864</v>
      </c>
      <c r="D7" s="1107">
        <v>53059799.681600004</v>
      </c>
      <c r="E7" s="80"/>
      <c r="F7" s="80"/>
    </row>
    <row r="8" spans="1:6" x14ac:dyDescent="0.25">
      <c r="A8" s="111" t="s">
        <v>4798</v>
      </c>
      <c r="B8" s="812">
        <v>36645518</v>
      </c>
      <c r="C8" s="1087">
        <v>36645518</v>
      </c>
      <c r="D8" s="1107">
        <v>24255668.364200003</v>
      </c>
      <c r="E8" s="80"/>
      <c r="F8" s="80"/>
    </row>
    <row r="9" spans="1:6" x14ac:dyDescent="0.25">
      <c r="A9" s="111" t="s">
        <v>4811</v>
      </c>
      <c r="B9" s="812">
        <v>4873861</v>
      </c>
      <c r="C9" s="1087">
        <v>4873861</v>
      </c>
      <c r="D9" s="1107">
        <v>3226008.5959000001</v>
      </c>
      <c r="E9" s="80"/>
      <c r="F9" s="80"/>
    </row>
    <row r="10" spans="1:6" x14ac:dyDescent="0.25">
      <c r="A10" s="111" t="s">
        <v>4820</v>
      </c>
      <c r="B10" s="812">
        <v>43531</v>
      </c>
      <c r="C10" s="1087">
        <v>43531</v>
      </c>
      <c r="D10" s="1107">
        <v>28813.168900000001</v>
      </c>
      <c r="E10" s="80"/>
      <c r="F10" s="80"/>
    </row>
    <row r="11" spans="1:6" x14ac:dyDescent="0.25">
      <c r="A11" s="111" t="s">
        <v>4825</v>
      </c>
      <c r="B11" s="812">
        <v>696815</v>
      </c>
      <c r="C11" s="1087">
        <v>696815</v>
      </c>
      <c r="D11" s="1107">
        <v>461221.84850000002</v>
      </c>
      <c r="E11" s="80"/>
      <c r="F11" s="80"/>
    </row>
    <row r="12" spans="1:6" x14ac:dyDescent="0.25">
      <c r="A12" s="111" t="s">
        <v>4832</v>
      </c>
      <c r="B12" s="812">
        <v>0</v>
      </c>
      <c r="C12" s="1087">
        <v>0</v>
      </c>
      <c r="D12" s="1107">
        <v>0</v>
      </c>
      <c r="E12" s="80"/>
      <c r="F12" s="80"/>
    </row>
    <row r="13" spans="1:6" x14ac:dyDescent="0.25">
      <c r="A13" s="111" t="s">
        <v>4834</v>
      </c>
      <c r="B13" s="812">
        <v>1095947</v>
      </c>
      <c r="C13" s="1087">
        <v>1095947</v>
      </c>
      <c r="D13" s="1107">
        <v>725407.31930000009</v>
      </c>
      <c r="E13" s="80"/>
      <c r="F13" s="80"/>
    </row>
    <row r="14" spans="1:6" x14ac:dyDescent="0.25">
      <c r="A14" s="111" t="s">
        <v>4838</v>
      </c>
      <c r="B14" s="812">
        <v>17764350</v>
      </c>
      <c r="C14" s="1087">
        <v>17764350</v>
      </c>
      <c r="D14" s="1107">
        <v>11758223.265000001</v>
      </c>
      <c r="E14" s="80"/>
      <c r="F14" s="80"/>
    </row>
    <row r="15" spans="1:6" x14ac:dyDescent="0.25">
      <c r="A15" s="111" t="s">
        <v>4849</v>
      </c>
      <c r="B15" s="812">
        <v>1547119</v>
      </c>
      <c r="C15" s="1087">
        <v>1547119</v>
      </c>
      <c r="D15" s="1107">
        <v>1024038.0661000001</v>
      </c>
      <c r="E15" s="80"/>
      <c r="F15" s="80"/>
    </row>
    <row r="16" spans="1:6" x14ac:dyDescent="0.25">
      <c r="A16" s="111" t="s">
        <v>4855</v>
      </c>
      <c r="B16" s="812">
        <v>88</v>
      </c>
      <c r="C16" s="1087">
        <v>88</v>
      </c>
      <c r="D16" s="1107">
        <v>58.247200000000007</v>
      </c>
      <c r="E16" s="80"/>
      <c r="F16" s="812"/>
    </row>
    <row r="17" spans="1:6" ht="15.75" thickBot="1" x14ac:dyDescent="0.3">
      <c r="A17" s="1108" t="s">
        <v>4857</v>
      </c>
      <c r="B17" s="1109">
        <v>961003</v>
      </c>
      <c r="C17" s="1110">
        <v>961003</v>
      </c>
      <c r="D17" s="80" t="s">
        <v>4859</v>
      </c>
      <c r="E17" s="80"/>
      <c r="F17" s="80"/>
    </row>
    <row r="18" spans="1:6" x14ac:dyDescent="0.25">
      <c r="A18" s="111" t="s">
        <v>3239</v>
      </c>
      <c r="B18" s="812">
        <v>0</v>
      </c>
      <c r="C18" s="1087">
        <v>0</v>
      </c>
      <c r="D18" s="1086"/>
      <c r="E18" s="812">
        <v>0</v>
      </c>
      <c r="F18" s="80"/>
    </row>
    <row r="19" spans="1:6" x14ac:dyDescent="0.25">
      <c r="A19" s="111" t="s">
        <v>3242</v>
      </c>
      <c r="B19" s="812">
        <v>13640453</v>
      </c>
      <c r="C19" s="1087">
        <v>13640453</v>
      </c>
      <c r="D19" s="1089">
        <v>21278.099300000002</v>
      </c>
      <c r="E19" s="812">
        <v>13661731.099300001</v>
      </c>
      <c r="F19" s="80"/>
    </row>
    <row r="20" spans="1:6" x14ac:dyDescent="0.25">
      <c r="A20" s="111" t="s">
        <v>3246</v>
      </c>
      <c r="B20" s="812">
        <v>44605682</v>
      </c>
      <c r="C20" s="1087">
        <v>44605682</v>
      </c>
      <c r="D20" s="1089">
        <v>70585751.370900005</v>
      </c>
      <c r="E20" s="812">
        <v>115191433.37090001</v>
      </c>
      <c r="F20" s="80"/>
    </row>
    <row r="21" spans="1:6" x14ac:dyDescent="0.25">
      <c r="A21" s="111" t="s">
        <v>3254</v>
      </c>
      <c r="B21" s="812">
        <v>0</v>
      </c>
      <c r="C21" s="1087">
        <v>0</v>
      </c>
      <c r="D21" s="1090"/>
      <c r="E21" s="812">
        <v>0</v>
      </c>
      <c r="F21" s="80"/>
    </row>
    <row r="22" spans="1:6" x14ac:dyDescent="0.25">
      <c r="A22" s="111" t="s">
        <v>3263</v>
      </c>
      <c r="B22" s="812">
        <v>134719547</v>
      </c>
      <c r="C22" s="1087">
        <v>134719547</v>
      </c>
      <c r="D22" s="1090"/>
      <c r="E22" s="812">
        <v>134719547</v>
      </c>
      <c r="F22" s="80"/>
    </row>
    <row r="23" spans="1:6" x14ac:dyDescent="0.25">
      <c r="A23" s="111" t="s">
        <v>3295</v>
      </c>
      <c r="B23" s="812">
        <v>433974288</v>
      </c>
      <c r="C23" s="1087">
        <v>433974288</v>
      </c>
      <c r="D23" s="1090"/>
      <c r="E23" s="812">
        <v>433974288</v>
      </c>
      <c r="F23" s="80"/>
    </row>
    <row r="24" spans="1:6" x14ac:dyDescent="0.25">
      <c r="A24" s="111" t="s">
        <v>3327</v>
      </c>
      <c r="B24" s="812">
        <v>195384650</v>
      </c>
      <c r="C24" s="1087">
        <v>195384650</v>
      </c>
      <c r="D24" s="1090"/>
      <c r="E24" s="812">
        <v>195384650</v>
      </c>
      <c r="F24" s="80"/>
    </row>
    <row r="25" spans="1:6" x14ac:dyDescent="0.25">
      <c r="A25" s="111" t="s">
        <v>3359</v>
      </c>
      <c r="B25" s="812">
        <v>31520708</v>
      </c>
      <c r="C25" s="1087">
        <v>31520708</v>
      </c>
      <c r="D25" s="1090"/>
      <c r="E25" s="812">
        <v>31520708</v>
      </c>
      <c r="F25" s="80"/>
    </row>
    <row r="26" spans="1:6" x14ac:dyDescent="0.25">
      <c r="A26" s="111" t="s">
        <v>3391</v>
      </c>
      <c r="B26" s="812">
        <v>10953867</v>
      </c>
      <c r="C26" s="1087">
        <v>10953867</v>
      </c>
      <c r="D26" s="1090"/>
      <c r="E26" s="812">
        <v>10953867</v>
      </c>
      <c r="F26" s="80"/>
    </row>
    <row r="27" spans="1:6" x14ac:dyDescent="0.25">
      <c r="A27" s="111" t="s">
        <v>3424</v>
      </c>
      <c r="B27" s="812">
        <v>16023159</v>
      </c>
      <c r="C27" s="1087">
        <v>16023159</v>
      </c>
      <c r="D27" s="1090"/>
      <c r="E27" s="812">
        <v>16023159</v>
      </c>
      <c r="F27" s="80"/>
    </row>
    <row r="28" spans="1:6" x14ac:dyDescent="0.25">
      <c r="A28" s="111" t="s">
        <v>3427</v>
      </c>
      <c r="B28" s="812">
        <v>12713</v>
      </c>
      <c r="C28" s="1087">
        <v>12713</v>
      </c>
      <c r="D28" s="1090"/>
      <c r="E28" s="812">
        <v>12713</v>
      </c>
      <c r="F28" s="80"/>
    </row>
    <row r="29" spans="1:6" x14ac:dyDescent="0.25">
      <c r="A29" s="111" t="s">
        <v>3439</v>
      </c>
      <c r="B29" s="812">
        <v>32191669</v>
      </c>
      <c r="C29" s="1087">
        <v>32191669</v>
      </c>
      <c r="D29" s="1090"/>
      <c r="E29" s="812">
        <v>32191669</v>
      </c>
      <c r="F29" s="80"/>
    </row>
    <row r="30" spans="1:6" x14ac:dyDescent="0.25">
      <c r="A30" s="111" t="s">
        <v>3469</v>
      </c>
      <c r="B30" s="812">
        <v>103006360</v>
      </c>
      <c r="C30" s="1087">
        <v>103006360</v>
      </c>
      <c r="D30" s="1090"/>
      <c r="E30" s="812">
        <v>103006360</v>
      </c>
      <c r="F30" s="80"/>
    </row>
    <row r="31" spans="1:6" x14ac:dyDescent="0.25">
      <c r="A31" s="111" t="s">
        <v>3497</v>
      </c>
      <c r="B31" s="812">
        <v>26185568</v>
      </c>
      <c r="C31" s="1087">
        <v>26185568</v>
      </c>
      <c r="D31" s="1090"/>
      <c r="E31" s="812">
        <v>26185568</v>
      </c>
      <c r="F31" s="80"/>
    </row>
    <row r="32" spans="1:6" x14ac:dyDescent="0.25">
      <c r="A32" s="111" t="s">
        <v>3517</v>
      </c>
      <c r="B32" s="812">
        <v>8156351</v>
      </c>
      <c r="C32" s="1087">
        <v>8156351</v>
      </c>
      <c r="D32" s="1090"/>
      <c r="E32" s="812">
        <v>8156351</v>
      </c>
      <c r="F32" s="80"/>
    </row>
    <row r="33" spans="1:6" x14ac:dyDescent="0.25">
      <c r="A33" s="111" t="s">
        <v>3537</v>
      </c>
      <c r="B33" s="812">
        <v>3921179</v>
      </c>
      <c r="C33" s="1087">
        <v>3921179</v>
      </c>
      <c r="D33" s="1090"/>
      <c r="E33" s="812">
        <v>3921179</v>
      </c>
      <c r="F33" s="80"/>
    </row>
    <row r="34" spans="1:6" x14ac:dyDescent="0.25">
      <c r="A34" s="111" t="s">
        <v>3581</v>
      </c>
      <c r="B34" s="812">
        <v>651050</v>
      </c>
      <c r="C34" s="1087">
        <v>651050</v>
      </c>
      <c r="D34" s="1090"/>
      <c r="E34" s="812">
        <v>651050</v>
      </c>
      <c r="F34" s="80"/>
    </row>
    <row r="35" spans="1:6" x14ac:dyDescent="0.25">
      <c r="A35" s="111" t="s">
        <v>3602</v>
      </c>
      <c r="B35" s="812">
        <v>0</v>
      </c>
      <c r="C35" s="1087">
        <v>0</v>
      </c>
      <c r="D35" s="1090"/>
      <c r="E35" s="812">
        <v>0</v>
      </c>
      <c r="F35" s="80"/>
    </row>
    <row r="36" spans="1:6" x14ac:dyDescent="0.25">
      <c r="A36" s="111" t="s">
        <v>3604</v>
      </c>
      <c r="B36" s="812">
        <v>209115</v>
      </c>
      <c r="C36" s="1087">
        <v>209115</v>
      </c>
      <c r="D36" s="1090"/>
      <c r="E36" s="812">
        <v>209115</v>
      </c>
      <c r="F36" s="80"/>
    </row>
    <row r="37" spans="1:6" x14ac:dyDescent="0.25">
      <c r="A37" s="111" t="s">
        <v>3621</v>
      </c>
      <c r="B37" s="812">
        <v>65184828</v>
      </c>
      <c r="C37" s="1087">
        <v>65184828</v>
      </c>
      <c r="D37" s="1090"/>
      <c r="E37" s="812">
        <v>65184828</v>
      </c>
      <c r="F37" s="80"/>
    </row>
    <row r="38" spans="1:6" x14ac:dyDescent="0.25">
      <c r="A38" s="111" t="s">
        <v>3660</v>
      </c>
      <c r="B38" s="812">
        <v>20415324</v>
      </c>
      <c r="C38" s="1087">
        <v>20415324</v>
      </c>
      <c r="D38" s="1090"/>
      <c r="E38" s="812">
        <v>20415324</v>
      </c>
      <c r="F38" s="80"/>
    </row>
    <row r="39" spans="1:6" x14ac:dyDescent="0.25">
      <c r="A39" s="111" t="s">
        <v>3690</v>
      </c>
      <c r="B39" s="812">
        <v>592102779</v>
      </c>
      <c r="C39" s="1087">
        <v>592102779</v>
      </c>
      <c r="D39" s="1090"/>
      <c r="E39" s="812">
        <v>592102779</v>
      </c>
      <c r="F39" s="80"/>
    </row>
    <row r="40" spans="1:6" x14ac:dyDescent="0.25">
      <c r="A40" s="111" t="s">
        <v>3738</v>
      </c>
      <c r="B40" s="812">
        <v>63189199</v>
      </c>
      <c r="C40" s="1087">
        <v>63189199</v>
      </c>
      <c r="D40" s="1090"/>
      <c r="E40" s="812">
        <v>63189199</v>
      </c>
      <c r="F40" s="80"/>
    </row>
    <row r="41" spans="1:6" x14ac:dyDescent="0.25">
      <c r="A41" s="111" t="s">
        <v>3779</v>
      </c>
      <c r="B41" s="812">
        <v>7134059</v>
      </c>
      <c r="C41" s="1087">
        <v>7134059</v>
      </c>
      <c r="D41" s="1090"/>
      <c r="E41" s="812">
        <v>7134059</v>
      </c>
      <c r="F41" s="80"/>
    </row>
    <row r="42" spans="1:6" x14ac:dyDescent="0.25">
      <c r="A42" s="111" t="s">
        <v>3842</v>
      </c>
      <c r="B42" s="812">
        <v>8406328</v>
      </c>
      <c r="C42" s="1087">
        <v>8406328</v>
      </c>
      <c r="D42" s="1090"/>
      <c r="E42" s="812">
        <v>8406328</v>
      </c>
      <c r="F42" s="80"/>
    </row>
    <row r="43" spans="1:6" x14ac:dyDescent="0.25">
      <c r="A43" s="111" t="s">
        <v>3844</v>
      </c>
      <c r="B43" s="812">
        <v>520885</v>
      </c>
      <c r="C43" s="1087">
        <v>520885</v>
      </c>
      <c r="D43" s="1090"/>
      <c r="E43" s="812">
        <v>520885</v>
      </c>
      <c r="F43" s="80"/>
    </row>
    <row r="44" spans="1:6" x14ac:dyDescent="0.25">
      <c r="A44" s="111" t="s">
        <v>3847</v>
      </c>
      <c r="B44" s="812">
        <v>13799627</v>
      </c>
      <c r="C44" s="1087">
        <v>13799627</v>
      </c>
      <c r="D44" s="1090"/>
      <c r="E44" s="812">
        <v>13799627</v>
      </c>
      <c r="F44" s="80"/>
    </row>
    <row r="45" spans="1:6" x14ac:dyDescent="0.25">
      <c r="A45" s="111" t="s">
        <v>3882</v>
      </c>
      <c r="B45" s="812">
        <v>3252317</v>
      </c>
      <c r="C45" s="1087">
        <v>3252317</v>
      </c>
      <c r="D45" s="1090"/>
      <c r="E45" s="812">
        <v>3252317</v>
      </c>
      <c r="F45" s="80"/>
    </row>
    <row r="46" spans="1:6" x14ac:dyDescent="0.25">
      <c r="A46" s="111" t="s">
        <v>3915</v>
      </c>
      <c r="B46" s="812">
        <v>174096423</v>
      </c>
      <c r="C46" s="1087">
        <v>174096423</v>
      </c>
      <c r="D46" s="1090"/>
      <c r="E46" s="812">
        <v>174096423</v>
      </c>
      <c r="F46" s="80"/>
    </row>
    <row r="47" spans="1:6" x14ac:dyDescent="0.25">
      <c r="A47" s="111" t="s">
        <v>4113</v>
      </c>
      <c r="B47" s="812">
        <v>47030221</v>
      </c>
      <c r="C47" s="1087">
        <v>47030221</v>
      </c>
      <c r="D47" s="1090"/>
      <c r="E47" s="812">
        <v>47030221</v>
      </c>
      <c r="F47" s="80"/>
    </row>
    <row r="48" spans="1:6" x14ac:dyDescent="0.25">
      <c r="A48" s="111" t="s">
        <v>4144</v>
      </c>
      <c r="B48" s="812">
        <v>98841501</v>
      </c>
      <c r="C48" s="1087">
        <v>98841501</v>
      </c>
      <c r="D48" s="1090"/>
      <c r="E48" s="812">
        <v>98841501</v>
      </c>
      <c r="F48" s="80"/>
    </row>
    <row r="49" spans="1:6" x14ac:dyDescent="0.25">
      <c r="A49" s="111" t="s">
        <v>4213</v>
      </c>
      <c r="B49" s="812">
        <v>152889607</v>
      </c>
      <c r="C49" s="1087">
        <v>152889607</v>
      </c>
      <c r="D49" s="1090"/>
      <c r="E49" s="812">
        <v>152889607</v>
      </c>
      <c r="F49" s="80"/>
    </row>
    <row r="50" spans="1:6" x14ac:dyDescent="0.25">
      <c r="A50" s="111" t="s">
        <v>4290</v>
      </c>
      <c r="B50" s="812">
        <v>537482</v>
      </c>
      <c r="C50" s="1087">
        <v>537482</v>
      </c>
      <c r="D50" s="1090"/>
      <c r="E50" s="812">
        <v>537482</v>
      </c>
      <c r="F50" s="80"/>
    </row>
    <row r="51" spans="1:6" x14ac:dyDescent="0.25">
      <c r="A51" s="111" t="s">
        <v>4302</v>
      </c>
      <c r="B51" s="812">
        <v>12698634</v>
      </c>
      <c r="C51" s="1087">
        <v>12698634</v>
      </c>
      <c r="D51" s="1090"/>
      <c r="E51" s="812">
        <v>12698634</v>
      </c>
      <c r="F51" s="80"/>
    </row>
    <row r="52" spans="1:6" x14ac:dyDescent="0.25">
      <c r="A52" s="111" t="s">
        <v>4320</v>
      </c>
      <c r="B52" s="812">
        <v>1013058</v>
      </c>
      <c r="C52" s="1087">
        <v>1013058</v>
      </c>
      <c r="D52" s="1090"/>
      <c r="E52" s="812">
        <v>1013058</v>
      </c>
      <c r="F52" s="80"/>
    </row>
    <row r="53" spans="1:6" x14ac:dyDescent="0.25">
      <c r="A53" s="111" t="s">
        <v>4343</v>
      </c>
      <c r="B53" s="812">
        <v>3362219</v>
      </c>
      <c r="C53" s="1087">
        <v>3362219</v>
      </c>
      <c r="D53" s="1090"/>
      <c r="E53" s="812">
        <v>3362219</v>
      </c>
      <c r="F53" s="80"/>
    </row>
    <row r="54" spans="1:6" x14ac:dyDescent="0.25">
      <c r="A54" s="111" t="s">
        <v>4362</v>
      </c>
      <c r="B54" s="812">
        <v>2513116</v>
      </c>
      <c r="C54" s="1087">
        <v>2513116</v>
      </c>
      <c r="D54" s="1090"/>
      <c r="E54" s="812">
        <v>2513116</v>
      </c>
      <c r="F54" s="80"/>
    </row>
    <row r="55" spans="1:6" x14ac:dyDescent="0.25">
      <c r="A55" s="111" t="s">
        <v>4376</v>
      </c>
      <c r="B55" s="812">
        <v>134808148</v>
      </c>
      <c r="C55" s="1087">
        <v>134808148</v>
      </c>
      <c r="D55" s="1090"/>
      <c r="E55" s="812">
        <v>134808148</v>
      </c>
      <c r="F55" s="80"/>
    </row>
    <row r="56" spans="1:6" x14ac:dyDescent="0.25">
      <c r="A56" s="111" t="s">
        <v>4405</v>
      </c>
      <c r="B56" s="812">
        <v>96168</v>
      </c>
      <c r="C56" s="1087">
        <v>96168</v>
      </c>
      <c r="D56" s="1090"/>
      <c r="E56" s="812">
        <v>96168</v>
      </c>
      <c r="F56" s="80"/>
    </row>
    <row r="57" spans="1:6" x14ac:dyDescent="0.25">
      <c r="A57" s="111" t="s">
        <v>4408</v>
      </c>
      <c r="B57" s="812">
        <v>158022186</v>
      </c>
      <c r="C57" s="1087">
        <v>158022186</v>
      </c>
      <c r="D57" s="1090"/>
      <c r="E57" s="812">
        <v>158022186</v>
      </c>
      <c r="F57" s="80"/>
    </row>
    <row r="58" spans="1:6" x14ac:dyDescent="0.25">
      <c r="A58" s="111" t="s">
        <v>4421</v>
      </c>
      <c r="B58" s="812">
        <v>127738846</v>
      </c>
      <c r="C58" s="1087">
        <v>127738846</v>
      </c>
      <c r="D58" s="1090"/>
      <c r="E58" s="812">
        <v>127738846</v>
      </c>
      <c r="F58" s="80"/>
    </row>
    <row r="59" spans="1:6" x14ac:dyDescent="0.25">
      <c r="A59" s="111" t="s">
        <v>4435</v>
      </c>
      <c r="B59" s="812">
        <v>284529934</v>
      </c>
      <c r="C59" s="1087">
        <v>284529934</v>
      </c>
      <c r="D59" s="1090"/>
      <c r="E59" s="812">
        <v>284529934</v>
      </c>
      <c r="F59" s="80"/>
    </row>
    <row r="60" spans="1:6" x14ac:dyDescent="0.25">
      <c r="A60" s="111" t="s">
        <v>4448</v>
      </c>
      <c r="B60" s="812">
        <v>374757888</v>
      </c>
      <c r="C60" s="1087">
        <v>374757888</v>
      </c>
      <c r="D60" s="1090"/>
      <c r="E60" s="812">
        <v>374757888</v>
      </c>
      <c r="F60" s="80"/>
    </row>
    <row r="61" spans="1:6" x14ac:dyDescent="0.25">
      <c r="A61" s="111" t="s">
        <v>4459</v>
      </c>
      <c r="B61" s="812">
        <v>200727008</v>
      </c>
      <c r="C61" s="1087">
        <v>200727008</v>
      </c>
      <c r="D61" s="1090"/>
      <c r="E61" s="812">
        <v>200727008</v>
      </c>
      <c r="F61" s="80"/>
    </row>
    <row r="62" spans="1:6" x14ac:dyDescent="0.25">
      <c r="A62" s="111" t="s">
        <v>4462</v>
      </c>
      <c r="B62" s="812">
        <v>124009233</v>
      </c>
      <c r="C62" s="1087">
        <v>124009233</v>
      </c>
      <c r="D62" s="1090"/>
      <c r="E62" s="812">
        <v>124009233</v>
      </c>
      <c r="F62" s="80"/>
    </row>
    <row r="63" spans="1:6" x14ac:dyDescent="0.25">
      <c r="A63" s="111" t="s">
        <v>4465</v>
      </c>
      <c r="B63" s="812">
        <v>35946497</v>
      </c>
      <c r="C63" s="1087">
        <v>35946497</v>
      </c>
      <c r="D63" s="1090"/>
      <c r="E63" s="812">
        <v>35946497</v>
      </c>
      <c r="F63" s="80"/>
    </row>
    <row r="64" spans="1:6" x14ac:dyDescent="0.25">
      <c r="A64" s="111" t="s">
        <v>4471</v>
      </c>
      <c r="B64" s="812">
        <v>0</v>
      </c>
      <c r="C64" s="1087">
        <v>0</v>
      </c>
      <c r="D64" s="1090"/>
      <c r="E64" s="812">
        <v>0</v>
      </c>
      <c r="F64" s="80"/>
    </row>
    <row r="65" spans="1:6" x14ac:dyDescent="0.25">
      <c r="A65" s="111" t="s">
        <v>4473</v>
      </c>
      <c r="B65" s="812">
        <v>0</v>
      </c>
      <c r="C65" s="1087">
        <v>0</v>
      </c>
      <c r="D65" s="1090"/>
      <c r="E65" s="812">
        <v>0</v>
      </c>
      <c r="F65" s="80"/>
    </row>
    <row r="66" spans="1:6" x14ac:dyDescent="0.25">
      <c r="A66" s="111" t="s">
        <v>4477</v>
      </c>
      <c r="B66" s="812">
        <v>18852826</v>
      </c>
      <c r="C66" s="1087">
        <v>18852826</v>
      </c>
      <c r="D66" s="1090"/>
      <c r="E66" s="812">
        <v>18852826</v>
      </c>
      <c r="F66" s="80"/>
    </row>
    <row r="67" spans="1:6" x14ac:dyDescent="0.25">
      <c r="A67" s="111" t="s">
        <v>4480</v>
      </c>
      <c r="B67" s="812">
        <v>423722</v>
      </c>
      <c r="C67" s="1087">
        <v>423722</v>
      </c>
      <c r="D67" s="1090"/>
      <c r="E67" s="812">
        <v>423722</v>
      </c>
      <c r="F67" s="80"/>
    </row>
    <row r="68" spans="1:6" x14ac:dyDescent="0.25">
      <c r="A68" s="111" t="s">
        <v>4482</v>
      </c>
      <c r="B68" s="812">
        <v>0</v>
      </c>
      <c r="C68" s="1087">
        <v>0</v>
      </c>
      <c r="D68" s="1089">
        <v>1385956.3814000001</v>
      </c>
      <c r="E68" s="812">
        <v>1385956.3814000001</v>
      </c>
      <c r="F68" s="80"/>
    </row>
    <row r="69" spans="1:6" x14ac:dyDescent="0.25">
      <c r="A69" s="111" t="s">
        <v>4485</v>
      </c>
      <c r="B69" s="812">
        <v>31846336</v>
      </c>
      <c r="C69" s="1087">
        <v>31846336</v>
      </c>
      <c r="D69" s="1089">
        <v>53059799.681600004</v>
      </c>
      <c r="E69" s="812">
        <v>84906135.681600004</v>
      </c>
      <c r="F69" s="80"/>
    </row>
    <row r="70" spans="1:6" x14ac:dyDescent="0.25">
      <c r="A70" s="111" t="s">
        <v>4513</v>
      </c>
      <c r="B70" s="812">
        <v>10934938</v>
      </c>
      <c r="C70" s="1087">
        <v>10934938</v>
      </c>
      <c r="D70" s="1089">
        <v>24255668.364200003</v>
      </c>
      <c r="E70" s="812">
        <v>35190606.364200003</v>
      </c>
      <c r="F70" s="80"/>
    </row>
    <row r="71" spans="1:6" x14ac:dyDescent="0.25">
      <c r="A71" s="111" t="s">
        <v>4587</v>
      </c>
      <c r="B71" s="812">
        <v>7237009</v>
      </c>
      <c r="C71" s="1087">
        <v>7237009</v>
      </c>
      <c r="D71" s="1089">
        <v>3226008.5959000001</v>
      </c>
      <c r="E71" s="812">
        <v>10463017.595899999</v>
      </c>
      <c r="F71" s="80"/>
    </row>
    <row r="72" spans="1:6" x14ac:dyDescent="0.25">
      <c r="A72" s="111" t="s">
        <v>4604</v>
      </c>
      <c r="B72" s="812">
        <v>-261541</v>
      </c>
      <c r="C72" s="1087">
        <v>-261541</v>
      </c>
      <c r="D72" s="1089">
        <v>28813.168900000001</v>
      </c>
      <c r="E72" s="812">
        <v>-232727.83110000001</v>
      </c>
      <c r="F72" s="80"/>
    </row>
    <row r="73" spans="1:6" x14ac:dyDescent="0.25">
      <c r="A73" s="111" t="s">
        <v>4610</v>
      </c>
      <c r="B73" s="812">
        <v>2266655</v>
      </c>
      <c r="C73" s="1087">
        <v>2266655</v>
      </c>
      <c r="D73" s="1089">
        <v>461221.84850000002</v>
      </c>
      <c r="E73" s="812">
        <v>2727876.8484999998</v>
      </c>
      <c r="F73" s="80"/>
    </row>
    <row r="74" spans="1:6" x14ac:dyDescent="0.25">
      <c r="A74" s="111" t="s">
        <v>4633</v>
      </c>
      <c r="B74" s="812">
        <v>1418989</v>
      </c>
      <c r="C74" s="1087">
        <v>1418989</v>
      </c>
      <c r="D74" s="1090"/>
      <c r="E74" s="812">
        <v>1418989</v>
      </c>
      <c r="F74" s="80"/>
    </row>
    <row r="75" spans="1:6" x14ac:dyDescent="0.25">
      <c r="A75" s="111" t="s">
        <v>4639</v>
      </c>
      <c r="B75" s="812">
        <v>2408746</v>
      </c>
      <c r="C75" s="1087">
        <v>2408746</v>
      </c>
      <c r="D75" s="1089">
        <v>725407.31930000009</v>
      </c>
      <c r="E75" s="812">
        <v>3134153.3193000001</v>
      </c>
      <c r="F75" s="80"/>
    </row>
    <row r="76" spans="1:6" x14ac:dyDescent="0.25">
      <c r="A76" s="111" t="s">
        <v>4651</v>
      </c>
      <c r="B76" s="812">
        <v>31018227</v>
      </c>
      <c r="C76" s="1087">
        <v>31018227</v>
      </c>
      <c r="D76" s="1089">
        <v>11758223.265000001</v>
      </c>
      <c r="E76" s="812">
        <v>42776450.265000001</v>
      </c>
      <c r="F76" s="80"/>
    </row>
    <row r="77" spans="1:6" x14ac:dyDescent="0.25">
      <c r="A77" s="111" t="s">
        <v>4719</v>
      </c>
      <c r="B77" s="812">
        <v>51885</v>
      </c>
      <c r="C77" s="1087">
        <v>51885</v>
      </c>
      <c r="D77" s="1089">
        <v>1024038.0661000001</v>
      </c>
      <c r="E77" s="812">
        <v>1075923.0660999999</v>
      </c>
      <c r="F77" s="80"/>
    </row>
    <row r="78" spans="1:6" x14ac:dyDescent="0.25">
      <c r="A78" s="111" t="s">
        <v>4733</v>
      </c>
      <c r="B78" s="812">
        <v>0</v>
      </c>
      <c r="C78" s="1087">
        <v>0</v>
      </c>
      <c r="D78" s="1089">
        <v>58.247200000000007</v>
      </c>
      <c r="E78" s="812">
        <v>58.247200000000007</v>
      </c>
      <c r="F78" s="80"/>
    </row>
    <row r="79" spans="1:6" x14ac:dyDescent="0.25">
      <c r="A79" s="111" t="s">
        <v>3186</v>
      </c>
      <c r="B79" s="812">
        <v>0</v>
      </c>
      <c r="C79" s="1087">
        <v>0</v>
      </c>
      <c r="D79" s="1090"/>
      <c r="E79" s="812">
        <v>0</v>
      </c>
      <c r="F79" s="80"/>
    </row>
    <row r="80" spans="1:6" x14ac:dyDescent="0.25">
      <c r="A80" s="111" t="s">
        <v>3172</v>
      </c>
      <c r="B80" s="812">
        <v>0</v>
      </c>
      <c r="C80" s="1087">
        <v>0</v>
      </c>
      <c r="D80" s="1090"/>
      <c r="E80" s="812">
        <v>0</v>
      </c>
      <c r="F80" s="80"/>
    </row>
    <row r="81" spans="1:8" x14ac:dyDescent="0.25">
      <c r="A81" s="111" t="s">
        <v>4858</v>
      </c>
      <c r="B81" s="812">
        <v>0</v>
      </c>
      <c r="C81" s="1087">
        <v>0</v>
      </c>
      <c r="D81" s="1090"/>
      <c r="E81" s="812">
        <v>0</v>
      </c>
      <c r="F81" s="80"/>
    </row>
    <row r="82" spans="1:8" ht="15.75" thickBot="1" x14ac:dyDescent="0.3">
      <c r="A82" s="111" t="s">
        <v>4860</v>
      </c>
      <c r="B82" s="812">
        <v>182192</v>
      </c>
      <c r="C82" s="1088">
        <v>182192</v>
      </c>
      <c r="D82" s="1091"/>
      <c r="E82" s="812">
        <v>182192</v>
      </c>
      <c r="F82" s="80"/>
    </row>
    <row r="83" spans="1:8" x14ac:dyDescent="0.25">
      <c r="A83" s="111" t="s">
        <v>3191</v>
      </c>
      <c r="B83" s="812">
        <v>4121718118</v>
      </c>
      <c r="C83" s="1092">
        <f>SUM(C18:C82)</f>
        <v>3869159858</v>
      </c>
      <c r="D83" s="1092">
        <f>SUM(D18:D82)</f>
        <v>166532224.40830004</v>
      </c>
      <c r="E83" s="1092">
        <f>SUM(E18:E82)</f>
        <v>4035692082.4083004</v>
      </c>
      <c r="F83" s="80"/>
    </row>
    <row r="84" spans="1:8" x14ac:dyDescent="0.25">
      <c r="A84" s="1093" t="s">
        <v>4982</v>
      </c>
      <c r="B84" s="1111">
        <f>SUM(B4:B82)-GETPIVOTDATA("AMA Dec 2018",$A$3,"depr","Capital Lease")</f>
        <v>4120757115</v>
      </c>
      <c r="C84" s="1112"/>
      <c r="D84" s="1113"/>
      <c r="E84" s="1113"/>
      <c r="F84" s="1112"/>
      <c r="G84" s="1114"/>
      <c r="H84" s="1114"/>
    </row>
    <row r="85" spans="1:8" x14ac:dyDescent="0.25">
      <c r="A85" s="80"/>
      <c r="B85" s="1111"/>
      <c r="C85" s="1112"/>
      <c r="D85" s="1111"/>
      <c r="E85" s="1112"/>
      <c r="F85" s="1112"/>
      <c r="G85" s="1114"/>
      <c r="H85" s="1114"/>
    </row>
    <row r="86" spans="1:8" x14ac:dyDescent="0.25">
      <c r="A86" s="80"/>
      <c r="B86" s="80"/>
      <c r="C86" s="80"/>
      <c r="D86" s="80"/>
      <c r="E86" s="80"/>
      <c r="F86" s="80"/>
    </row>
  </sheetData>
  <pageMargins left="0.7" right="0.7" top="0.75" bottom="0.75" header="0.3" footer="0.3"/>
  <pageSetup orientation="portrait" r:id="rId2"/>
  <customProperties>
    <customPr name="_pios_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84"/>
  <sheetViews>
    <sheetView topLeftCell="A70" zoomScale="85" zoomScaleNormal="85" workbookViewId="0">
      <selection activeCell="G26" sqref="G26"/>
    </sheetView>
  </sheetViews>
  <sheetFormatPr defaultColWidth="8.85546875" defaultRowHeight="12.75" x14ac:dyDescent="0.2"/>
  <cols>
    <col min="1" max="1" width="19.5703125" style="134" customWidth="1"/>
    <col min="2" max="2" width="38.5703125" style="134" customWidth="1"/>
    <col min="3" max="16" width="8.85546875" style="134"/>
    <col min="17" max="17" width="14.7109375" style="134" customWidth="1"/>
    <col min="18" max="16384" width="8.85546875" style="134"/>
  </cols>
  <sheetData>
    <row r="1" spans="1:17" ht="15" x14ac:dyDescent="0.25">
      <c r="A1" s="134" t="s">
        <v>3237</v>
      </c>
      <c r="B1" s="134" t="s">
        <v>3238</v>
      </c>
      <c r="C1" s="134" t="s">
        <v>1656</v>
      </c>
      <c r="D1" s="135">
        <v>43070</v>
      </c>
      <c r="E1" s="135">
        <v>43101</v>
      </c>
      <c r="F1" s="135">
        <v>43132</v>
      </c>
      <c r="G1" s="135">
        <v>43160</v>
      </c>
      <c r="H1" s="135">
        <v>43191</v>
      </c>
      <c r="I1" s="135">
        <v>43221</v>
      </c>
      <c r="J1" s="135">
        <v>43252</v>
      </c>
      <c r="K1" s="135">
        <v>43282</v>
      </c>
      <c r="L1" s="135">
        <v>43313</v>
      </c>
      <c r="M1" s="135">
        <v>43344</v>
      </c>
      <c r="N1" s="135">
        <v>43374</v>
      </c>
      <c r="O1" s="135">
        <v>43405</v>
      </c>
      <c r="P1" s="135">
        <v>43435</v>
      </c>
      <c r="Q1" s="136" t="s">
        <v>3231</v>
      </c>
    </row>
    <row r="2" spans="1:17" x14ac:dyDescent="0.2">
      <c r="A2" s="134" t="s">
        <v>3239</v>
      </c>
      <c r="B2" s="134" t="s">
        <v>3240</v>
      </c>
      <c r="C2" s="134" t="s">
        <v>1659</v>
      </c>
      <c r="D2" s="134">
        <v>0</v>
      </c>
      <c r="E2" s="134">
        <v>0</v>
      </c>
      <c r="F2" s="134">
        <v>0</v>
      </c>
      <c r="G2" s="134">
        <v>0</v>
      </c>
      <c r="H2" s="134">
        <v>0</v>
      </c>
      <c r="I2" s="134">
        <v>0</v>
      </c>
      <c r="J2" s="134">
        <v>0</v>
      </c>
      <c r="K2" s="134">
        <v>0</v>
      </c>
      <c r="L2" s="134">
        <v>0</v>
      </c>
      <c r="M2" s="134">
        <v>0</v>
      </c>
      <c r="N2" s="134">
        <v>0</v>
      </c>
      <c r="O2" s="134">
        <v>0</v>
      </c>
      <c r="P2" s="134">
        <v>0</v>
      </c>
      <c r="Q2" s="134">
        <v>0</v>
      </c>
    </row>
    <row r="3" spans="1:17" x14ac:dyDescent="0.2">
      <c r="A3" s="134" t="s">
        <v>3239</v>
      </c>
      <c r="B3" s="134" t="s">
        <v>3241</v>
      </c>
      <c r="C3" s="134" t="s">
        <v>1659</v>
      </c>
      <c r="D3" s="134">
        <v>0</v>
      </c>
      <c r="E3" s="134">
        <v>0</v>
      </c>
      <c r="F3" s="134">
        <v>0</v>
      </c>
      <c r="G3" s="134">
        <v>0</v>
      </c>
      <c r="H3" s="134">
        <v>0</v>
      </c>
      <c r="I3" s="134">
        <v>0</v>
      </c>
      <c r="J3" s="134">
        <v>0</v>
      </c>
      <c r="K3" s="134">
        <v>0</v>
      </c>
      <c r="L3" s="134">
        <v>0</v>
      </c>
      <c r="M3" s="134">
        <v>0</v>
      </c>
      <c r="N3" s="134">
        <v>0</v>
      </c>
      <c r="O3" s="134">
        <v>0</v>
      </c>
      <c r="P3" s="134">
        <v>0</v>
      </c>
      <c r="Q3" s="134">
        <v>0</v>
      </c>
    </row>
    <row r="4" spans="1:17" x14ac:dyDescent="0.2">
      <c r="A4" s="134" t="s">
        <v>3242</v>
      </c>
      <c r="B4" s="134" t="s">
        <v>3243</v>
      </c>
      <c r="C4" s="134" t="s">
        <v>1659</v>
      </c>
      <c r="D4" s="134">
        <v>721</v>
      </c>
      <c r="E4" s="134">
        <v>776</v>
      </c>
      <c r="F4" s="134">
        <v>859</v>
      </c>
      <c r="G4" s="134">
        <v>915</v>
      </c>
      <c r="H4" s="134">
        <v>970</v>
      </c>
      <c r="I4" s="134">
        <v>1025</v>
      </c>
      <c r="J4" s="134">
        <v>1082</v>
      </c>
      <c r="K4" s="134">
        <v>1108</v>
      </c>
      <c r="L4" s="134">
        <v>1130</v>
      </c>
      <c r="M4" s="134">
        <v>1188</v>
      </c>
      <c r="N4" s="134">
        <v>1247</v>
      </c>
      <c r="O4" s="134">
        <v>1305</v>
      </c>
      <c r="P4" s="134">
        <v>1363</v>
      </c>
      <c r="Q4" s="134">
        <v>1053858</v>
      </c>
    </row>
    <row r="5" spans="1:17" x14ac:dyDescent="0.2">
      <c r="A5" s="134" t="s">
        <v>3242</v>
      </c>
      <c r="B5" s="134" t="s">
        <v>3244</v>
      </c>
      <c r="C5" s="134" t="s">
        <v>1659</v>
      </c>
      <c r="D5" s="134">
        <v>7225</v>
      </c>
      <c r="E5" s="134">
        <v>7292</v>
      </c>
      <c r="F5" s="134">
        <v>7359</v>
      </c>
      <c r="G5" s="134">
        <v>7426</v>
      </c>
      <c r="H5" s="134">
        <v>7492</v>
      </c>
      <c r="I5" s="134">
        <v>7559</v>
      </c>
      <c r="J5" s="134">
        <v>7626</v>
      </c>
      <c r="K5" s="134">
        <v>7693</v>
      </c>
      <c r="L5" s="134">
        <v>7760</v>
      </c>
      <c r="M5" s="134">
        <v>7827</v>
      </c>
      <c r="N5" s="134">
        <v>7894</v>
      </c>
      <c r="O5" s="134">
        <v>7960</v>
      </c>
      <c r="P5" s="134">
        <v>8027</v>
      </c>
      <c r="Q5" s="134">
        <v>7626172</v>
      </c>
    </row>
    <row r="6" spans="1:17" x14ac:dyDescent="0.2">
      <c r="A6" s="134" t="s">
        <v>3242</v>
      </c>
      <c r="B6" s="134" t="s">
        <v>3245</v>
      </c>
      <c r="C6" s="134" t="s">
        <v>1659</v>
      </c>
      <c r="D6" s="134">
        <v>4769</v>
      </c>
      <c r="E6" s="134">
        <v>4801</v>
      </c>
      <c r="F6" s="134">
        <v>4833</v>
      </c>
      <c r="G6" s="134">
        <v>4865</v>
      </c>
      <c r="H6" s="134">
        <v>4897</v>
      </c>
      <c r="I6" s="134">
        <v>4928</v>
      </c>
      <c r="J6" s="134">
        <v>4960</v>
      </c>
      <c r="K6" s="134">
        <v>4992</v>
      </c>
      <c r="L6" s="134">
        <v>5024</v>
      </c>
      <c r="M6" s="134">
        <v>5056</v>
      </c>
      <c r="N6" s="134">
        <v>5088</v>
      </c>
      <c r="O6" s="134">
        <v>5120</v>
      </c>
      <c r="P6" s="134">
        <v>5152</v>
      </c>
      <c r="Q6" s="134">
        <v>4960423</v>
      </c>
    </row>
    <row r="7" spans="1:17" x14ac:dyDescent="0.2">
      <c r="A7" s="134" t="s">
        <v>3246</v>
      </c>
      <c r="B7" s="134" t="s">
        <v>3247</v>
      </c>
      <c r="C7" s="134" t="s">
        <v>1659</v>
      </c>
      <c r="D7" s="134">
        <v>0</v>
      </c>
      <c r="E7" s="134">
        <v>0</v>
      </c>
      <c r="F7" s="134">
        <v>0</v>
      </c>
      <c r="G7" s="134">
        <v>0</v>
      </c>
      <c r="H7" s="134">
        <v>0</v>
      </c>
      <c r="I7" s="134">
        <v>0</v>
      </c>
      <c r="J7" s="134">
        <v>0</v>
      </c>
      <c r="K7" s="134">
        <v>0</v>
      </c>
      <c r="L7" s="134">
        <v>0</v>
      </c>
      <c r="M7" s="134">
        <v>0</v>
      </c>
      <c r="N7" s="134">
        <v>0</v>
      </c>
      <c r="O7" s="134">
        <v>0</v>
      </c>
      <c r="P7" s="134">
        <v>0</v>
      </c>
      <c r="Q7" s="134">
        <v>0</v>
      </c>
    </row>
    <row r="8" spans="1:17" x14ac:dyDescent="0.2">
      <c r="A8" s="134" t="s">
        <v>3246</v>
      </c>
      <c r="B8" s="134" t="s">
        <v>3248</v>
      </c>
      <c r="C8" s="134" t="s">
        <v>1659</v>
      </c>
      <c r="D8" s="134">
        <v>0</v>
      </c>
      <c r="E8" s="134">
        <v>0</v>
      </c>
      <c r="F8" s="134">
        <v>0</v>
      </c>
      <c r="G8" s="134">
        <v>0</v>
      </c>
      <c r="H8" s="134">
        <v>0</v>
      </c>
      <c r="I8" s="134">
        <v>0</v>
      </c>
      <c r="J8" s="134">
        <v>0</v>
      </c>
      <c r="K8" s="134">
        <v>0</v>
      </c>
      <c r="L8" s="134">
        <v>0</v>
      </c>
      <c r="M8" s="134">
        <v>0</v>
      </c>
      <c r="N8" s="134">
        <v>0</v>
      </c>
      <c r="O8" s="134">
        <v>0</v>
      </c>
      <c r="P8" s="134">
        <v>0</v>
      </c>
      <c r="Q8" s="134">
        <v>0</v>
      </c>
    </row>
    <row r="9" spans="1:17" x14ac:dyDescent="0.2">
      <c r="A9" s="134" t="s">
        <v>3246</v>
      </c>
      <c r="B9" s="134" t="s">
        <v>3249</v>
      </c>
      <c r="C9" s="134" t="s">
        <v>1659</v>
      </c>
      <c r="D9" s="134">
        <v>0</v>
      </c>
      <c r="E9" s="134">
        <v>0</v>
      </c>
      <c r="F9" s="134">
        <v>0</v>
      </c>
      <c r="G9" s="134">
        <v>0</v>
      </c>
      <c r="H9" s="134">
        <v>0</v>
      </c>
      <c r="I9" s="134">
        <v>0</v>
      </c>
      <c r="J9" s="134">
        <v>0</v>
      </c>
      <c r="K9" s="134">
        <v>0</v>
      </c>
      <c r="L9" s="134">
        <v>0</v>
      </c>
      <c r="M9" s="134">
        <v>0</v>
      </c>
      <c r="N9" s="134">
        <v>0</v>
      </c>
      <c r="O9" s="134">
        <v>0</v>
      </c>
      <c r="P9" s="134">
        <v>0</v>
      </c>
      <c r="Q9" s="134">
        <v>0</v>
      </c>
    </row>
    <row r="10" spans="1:17" x14ac:dyDescent="0.2">
      <c r="A10" s="134" t="s">
        <v>3246</v>
      </c>
      <c r="B10" s="134" t="s">
        <v>3250</v>
      </c>
      <c r="C10" s="134" t="s">
        <v>1659</v>
      </c>
      <c r="D10" s="134">
        <v>38008</v>
      </c>
      <c r="E10" s="134">
        <v>39165</v>
      </c>
      <c r="F10" s="134">
        <v>40294</v>
      </c>
      <c r="G10" s="134">
        <v>41445</v>
      </c>
      <c r="H10" s="134">
        <v>42596</v>
      </c>
      <c r="I10" s="134">
        <v>43712</v>
      </c>
      <c r="J10" s="134">
        <v>44859</v>
      </c>
      <c r="K10" s="134">
        <v>45590</v>
      </c>
      <c r="L10" s="134">
        <v>46733</v>
      </c>
      <c r="M10" s="134">
        <v>47872</v>
      </c>
      <c r="N10" s="134">
        <v>48338</v>
      </c>
      <c r="O10" s="134">
        <v>49498</v>
      </c>
      <c r="P10" s="134">
        <v>50648</v>
      </c>
      <c r="Q10" s="134">
        <v>44535825</v>
      </c>
    </row>
    <row r="11" spans="1:17" x14ac:dyDescent="0.2">
      <c r="A11" s="134" t="s">
        <v>3246</v>
      </c>
      <c r="B11" s="134" t="s">
        <v>3251</v>
      </c>
      <c r="C11" s="134" t="s">
        <v>1659</v>
      </c>
      <c r="D11" s="134">
        <v>0</v>
      </c>
      <c r="E11" s="134">
        <v>0</v>
      </c>
      <c r="F11" s="134">
        <v>0</v>
      </c>
      <c r="G11" s="134">
        <v>0</v>
      </c>
      <c r="H11" s="134">
        <v>0</v>
      </c>
      <c r="I11" s="134">
        <v>0</v>
      </c>
      <c r="J11" s="134">
        <v>0</v>
      </c>
      <c r="K11" s="134">
        <v>0</v>
      </c>
      <c r="L11" s="134">
        <v>0</v>
      </c>
      <c r="M11" s="134">
        <v>0</v>
      </c>
      <c r="N11" s="134">
        <v>0</v>
      </c>
      <c r="O11" s="134">
        <v>0</v>
      </c>
      <c r="P11" s="134">
        <v>0</v>
      </c>
      <c r="Q11" s="134">
        <v>0</v>
      </c>
    </row>
    <row r="12" spans="1:17" x14ac:dyDescent="0.2">
      <c r="A12" s="134" t="s">
        <v>3246</v>
      </c>
      <c r="B12" s="134" t="s">
        <v>3252</v>
      </c>
      <c r="C12" s="134" t="s">
        <v>1659</v>
      </c>
      <c r="D12" s="134">
        <v>0</v>
      </c>
      <c r="E12" s="134">
        <v>0</v>
      </c>
      <c r="F12" s="134">
        <v>0</v>
      </c>
      <c r="G12" s="134">
        <v>0</v>
      </c>
      <c r="H12" s="134">
        <v>0</v>
      </c>
      <c r="I12" s="134">
        <v>0</v>
      </c>
      <c r="J12" s="134">
        <v>0</v>
      </c>
      <c r="K12" s="134">
        <v>0</v>
      </c>
      <c r="L12" s="134">
        <v>0</v>
      </c>
      <c r="M12" s="134">
        <v>0</v>
      </c>
      <c r="N12" s="134">
        <v>0</v>
      </c>
      <c r="O12" s="134">
        <v>0</v>
      </c>
      <c r="P12" s="134">
        <v>0</v>
      </c>
      <c r="Q12" s="134">
        <v>0</v>
      </c>
    </row>
    <row r="13" spans="1:17" x14ac:dyDescent="0.2">
      <c r="A13" s="134" t="s">
        <v>3246</v>
      </c>
      <c r="B13" s="134" t="s">
        <v>3253</v>
      </c>
      <c r="C13" s="134" t="s">
        <v>1659</v>
      </c>
      <c r="D13" s="134">
        <v>60</v>
      </c>
      <c r="E13" s="134">
        <v>62</v>
      </c>
      <c r="F13" s="134">
        <v>63</v>
      </c>
      <c r="G13" s="134">
        <v>65</v>
      </c>
      <c r="H13" s="134">
        <v>67</v>
      </c>
      <c r="I13" s="134">
        <v>68</v>
      </c>
      <c r="J13" s="134">
        <v>70</v>
      </c>
      <c r="K13" s="134">
        <v>72</v>
      </c>
      <c r="L13" s="134">
        <v>73</v>
      </c>
      <c r="M13" s="134">
        <v>75</v>
      </c>
      <c r="N13" s="134">
        <v>76</v>
      </c>
      <c r="O13" s="134">
        <v>78</v>
      </c>
      <c r="P13" s="134">
        <v>80</v>
      </c>
      <c r="Q13" s="134">
        <v>69857</v>
      </c>
    </row>
    <row r="14" spans="1:17" x14ac:dyDescent="0.2">
      <c r="A14" s="134" t="s">
        <v>3172</v>
      </c>
      <c r="B14" s="134" t="s">
        <v>3172</v>
      </c>
      <c r="C14" s="134" t="s">
        <v>1659</v>
      </c>
      <c r="D14" s="134">
        <v>0</v>
      </c>
      <c r="E14" s="134">
        <v>0</v>
      </c>
      <c r="F14" s="134">
        <v>0</v>
      </c>
      <c r="G14" s="134">
        <v>0</v>
      </c>
      <c r="H14" s="134">
        <v>0</v>
      </c>
      <c r="I14" s="134">
        <v>0</v>
      </c>
      <c r="J14" s="134">
        <v>0</v>
      </c>
      <c r="K14" s="134">
        <v>0</v>
      </c>
      <c r="L14" s="134">
        <v>0</v>
      </c>
      <c r="M14" s="134">
        <v>0</v>
      </c>
      <c r="N14" s="134">
        <v>0</v>
      </c>
      <c r="O14" s="134">
        <v>0</v>
      </c>
      <c r="P14" s="134">
        <v>0</v>
      </c>
      <c r="Q14" s="134">
        <v>0</v>
      </c>
    </row>
    <row r="15" spans="1:17" x14ac:dyDescent="0.2">
      <c r="A15" s="134" t="s">
        <v>4857</v>
      </c>
      <c r="B15" s="134" t="s">
        <v>1673</v>
      </c>
      <c r="C15" s="134" t="s">
        <v>1658</v>
      </c>
      <c r="D15" s="134">
        <v>0</v>
      </c>
      <c r="E15" s="134">
        <v>0</v>
      </c>
      <c r="F15" s="134">
        <v>0</v>
      </c>
      <c r="G15" s="134">
        <v>0</v>
      </c>
      <c r="H15" s="134">
        <v>0</v>
      </c>
      <c r="I15" s="134">
        <v>0</v>
      </c>
      <c r="J15" s="134">
        <v>0</v>
      </c>
      <c r="K15" s="134">
        <v>0</v>
      </c>
      <c r="L15" s="134">
        <v>0</v>
      </c>
      <c r="M15" s="134">
        <v>0</v>
      </c>
      <c r="N15" s="134">
        <v>0</v>
      </c>
      <c r="O15" s="134">
        <v>0</v>
      </c>
      <c r="P15" s="134">
        <v>0</v>
      </c>
      <c r="Q15" s="134">
        <v>0</v>
      </c>
    </row>
    <row r="16" spans="1:17" x14ac:dyDescent="0.2">
      <c r="A16" s="134" t="s">
        <v>4857</v>
      </c>
      <c r="B16" s="134" t="s">
        <v>1674</v>
      </c>
      <c r="C16" s="134" t="s">
        <v>1658</v>
      </c>
      <c r="D16" s="134">
        <v>0</v>
      </c>
      <c r="E16" s="134">
        <v>0</v>
      </c>
      <c r="F16" s="134">
        <v>0</v>
      </c>
      <c r="G16" s="134">
        <v>0</v>
      </c>
      <c r="H16" s="134">
        <v>0</v>
      </c>
      <c r="I16" s="134">
        <v>0</v>
      </c>
      <c r="J16" s="134">
        <v>0</v>
      </c>
      <c r="K16" s="134">
        <v>0</v>
      </c>
      <c r="L16" s="134">
        <v>0</v>
      </c>
      <c r="M16" s="134">
        <v>0</v>
      </c>
      <c r="N16" s="134">
        <v>0</v>
      </c>
      <c r="O16" s="134">
        <v>0</v>
      </c>
      <c r="P16" s="134">
        <v>0</v>
      </c>
      <c r="Q16" s="134">
        <v>0</v>
      </c>
    </row>
    <row r="17" spans="1:17" x14ac:dyDescent="0.2">
      <c r="A17" s="134" t="s">
        <v>4857</v>
      </c>
      <c r="B17" s="134" t="s">
        <v>1679</v>
      </c>
      <c r="C17" s="134" t="s">
        <v>1658</v>
      </c>
      <c r="D17" s="134">
        <v>0</v>
      </c>
      <c r="E17" s="134">
        <v>0</v>
      </c>
      <c r="F17" s="134">
        <v>0</v>
      </c>
      <c r="G17" s="134">
        <v>0</v>
      </c>
      <c r="H17" s="134">
        <v>0</v>
      </c>
      <c r="I17" s="134">
        <v>0</v>
      </c>
      <c r="J17" s="134">
        <v>0</v>
      </c>
      <c r="K17" s="134">
        <v>0</v>
      </c>
      <c r="L17" s="134">
        <v>0</v>
      </c>
      <c r="M17" s="134">
        <v>0</v>
      </c>
      <c r="N17" s="134">
        <v>0</v>
      </c>
      <c r="O17" s="134">
        <v>0</v>
      </c>
      <c r="P17" s="134">
        <v>0</v>
      </c>
      <c r="Q17" s="134">
        <v>0</v>
      </c>
    </row>
    <row r="18" spans="1:17" x14ac:dyDescent="0.2">
      <c r="A18" s="134" t="s">
        <v>3254</v>
      </c>
      <c r="B18" s="134" t="s">
        <v>3255</v>
      </c>
      <c r="C18" s="134" t="s">
        <v>1658</v>
      </c>
      <c r="D18" s="134">
        <v>0</v>
      </c>
      <c r="E18" s="134">
        <v>0</v>
      </c>
      <c r="F18" s="134">
        <v>0</v>
      </c>
      <c r="G18" s="134">
        <v>0</v>
      </c>
      <c r="H18" s="134">
        <v>0</v>
      </c>
      <c r="I18" s="134">
        <v>0</v>
      </c>
      <c r="J18" s="134">
        <v>0</v>
      </c>
      <c r="K18" s="134">
        <v>0</v>
      </c>
      <c r="L18" s="134">
        <v>0</v>
      </c>
      <c r="M18" s="134">
        <v>0</v>
      </c>
      <c r="N18" s="134">
        <v>0</v>
      </c>
      <c r="O18" s="134">
        <v>0</v>
      </c>
      <c r="P18" s="134">
        <v>0</v>
      </c>
      <c r="Q18" s="134">
        <v>0</v>
      </c>
    </row>
    <row r="19" spans="1:17" x14ac:dyDescent="0.2">
      <c r="A19" s="134" t="s">
        <v>3254</v>
      </c>
      <c r="B19" s="134" t="s">
        <v>3256</v>
      </c>
      <c r="C19" s="134" t="s">
        <v>1658</v>
      </c>
      <c r="D19" s="134">
        <v>0</v>
      </c>
      <c r="E19" s="134">
        <v>0</v>
      </c>
      <c r="F19" s="134">
        <v>0</v>
      </c>
      <c r="G19" s="134">
        <v>0</v>
      </c>
      <c r="H19" s="134">
        <v>0</v>
      </c>
      <c r="I19" s="134">
        <v>0</v>
      </c>
      <c r="J19" s="134">
        <v>0</v>
      </c>
      <c r="K19" s="134">
        <v>0</v>
      </c>
      <c r="L19" s="134">
        <v>0</v>
      </c>
      <c r="M19" s="134">
        <v>0</v>
      </c>
      <c r="N19" s="134">
        <v>0</v>
      </c>
      <c r="O19" s="134">
        <v>0</v>
      </c>
      <c r="P19" s="134">
        <v>0</v>
      </c>
      <c r="Q19" s="134">
        <v>0</v>
      </c>
    </row>
    <row r="20" spans="1:17" x14ac:dyDescent="0.2">
      <c r="A20" s="134" t="s">
        <v>3254</v>
      </c>
      <c r="B20" s="134" t="s">
        <v>3257</v>
      </c>
      <c r="C20" s="134" t="s">
        <v>1658</v>
      </c>
      <c r="D20" s="134">
        <v>0</v>
      </c>
      <c r="E20" s="134">
        <v>0</v>
      </c>
      <c r="F20" s="134">
        <v>0</v>
      </c>
      <c r="G20" s="134">
        <v>0</v>
      </c>
      <c r="H20" s="134">
        <v>0</v>
      </c>
      <c r="I20" s="134">
        <v>0</v>
      </c>
      <c r="J20" s="134">
        <v>0</v>
      </c>
      <c r="K20" s="134">
        <v>0</v>
      </c>
      <c r="L20" s="134">
        <v>0</v>
      </c>
      <c r="M20" s="134">
        <v>0</v>
      </c>
      <c r="N20" s="134">
        <v>0</v>
      </c>
      <c r="O20" s="134">
        <v>0</v>
      </c>
      <c r="P20" s="134">
        <v>0</v>
      </c>
      <c r="Q20" s="134">
        <v>0</v>
      </c>
    </row>
    <row r="21" spans="1:17" x14ac:dyDescent="0.2">
      <c r="A21" s="134" t="s">
        <v>3254</v>
      </c>
      <c r="B21" s="134" t="s">
        <v>3258</v>
      </c>
      <c r="C21" s="134" t="s">
        <v>1658</v>
      </c>
      <c r="D21" s="134">
        <v>0</v>
      </c>
      <c r="E21" s="134">
        <v>0</v>
      </c>
      <c r="F21" s="134">
        <v>0</v>
      </c>
      <c r="G21" s="134">
        <v>0</v>
      </c>
      <c r="H21" s="134">
        <v>0</v>
      </c>
      <c r="I21" s="134">
        <v>0</v>
      </c>
      <c r="J21" s="134">
        <v>0</v>
      </c>
      <c r="K21" s="134">
        <v>0</v>
      </c>
      <c r="L21" s="134">
        <v>0</v>
      </c>
      <c r="M21" s="134">
        <v>0</v>
      </c>
      <c r="N21" s="134">
        <v>0</v>
      </c>
      <c r="O21" s="134">
        <v>0</v>
      </c>
      <c r="P21" s="134">
        <v>0</v>
      </c>
      <c r="Q21" s="134">
        <v>0</v>
      </c>
    </row>
    <row r="22" spans="1:17" x14ac:dyDescent="0.2">
      <c r="A22" s="134" t="s">
        <v>3254</v>
      </c>
      <c r="B22" s="134" t="s">
        <v>3259</v>
      </c>
      <c r="C22" s="134" t="s">
        <v>1658</v>
      </c>
      <c r="D22" s="134">
        <v>0</v>
      </c>
      <c r="E22" s="134">
        <v>0</v>
      </c>
      <c r="F22" s="134">
        <v>0</v>
      </c>
      <c r="G22" s="134">
        <v>0</v>
      </c>
      <c r="H22" s="134">
        <v>0</v>
      </c>
      <c r="I22" s="134">
        <v>0</v>
      </c>
      <c r="J22" s="134">
        <v>0</v>
      </c>
      <c r="K22" s="134">
        <v>0</v>
      </c>
      <c r="L22" s="134">
        <v>0</v>
      </c>
      <c r="M22" s="134">
        <v>0</v>
      </c>
      <c r="N22" s="134">
        <v>0</v>
      </c>
      <c r="O22" s="134">
        <v>0</v>
      </c>
      <c r="P22" s="134">
        <v>0</v>
      </c>
      <c r="Q22" s="134">
        <v>0</v>
      </c>
    </row>
    <row r="23" spans="1:17" x14ac:dyDescent="0.2">
      <c r="A23" s="134" t="s">
        <v>3254</v>
      </c>
      <c r="B23" s="134" t="s">
        <v>3260</v>
      </c>
      <c r="C23" s="134" t="s">
        <v>1658</v>
      </c>
      <c r="D23" s="134">
        <v>0</v>
      </c>
      <c r="E23" s="134">
        <v>0</v>
      </c>
      <c r="F23" s="134">
        <v>0</v>
      </c>
      <c r="G23" s="134">
        <v>0</v>
      </c>
      <c r="H23" s="134">
        <v>0</v>
      </c>
      <c r="I23" s="134">
        <v>0</v>
      </c>
      <c r="J23" s="134">
        <v>0</v>
      </c>
      <c r="K23" s="134">
        <v>0</v>
      </c>
      <c r="L23" s="134">
        <v>0</v>
      </c>
      <c r="M23" s="134">
        <v>0</v>
      </c>
      <c r="N23" s="134">
        <v>0</v>
      </c>
      <c r="O23" s="134">
        <v>0</v>
      </c>
      <c r="P23" s="134">
        <v>0</v>
      </c>
      <c r="Q23" s="134">
        <v>0</v>
      </c>
    </row>
    <row r="24" spans="1:17" x14ac:dyDescent="0.2">
      <c r="A24" s="134" t="s">
        <v>3254</v>
      </c>
      <c r="B24" s="134" t="s">
        <v>3261</v>
      </c>
      <c r="C24" s="134" t="s">
        <v>1658</v>
      </c>
      <c r="D24" s="134">
        <v>0</v>
      </c>
      <c r="E24" s="134">
        <v>0</v>
      </c>
      <c r="F24" s="134">
        <v>0</v>
      </c>
      <c r="G24" s="134">
        <v>0</v>
      </c>
      <c r="H24" s="134">
        <v>0</v>
      </c>
      <c r="I24" s="134">
        <v>0</v>
      </c>
      <c r="J24" s="134">
        <v>0</v>
      </c>
      <c r="K24" s="134">
        <v>0</v>
      </c>
      <c r="L24" s="134">
        <v>0</v>
      </c>
      <c r="M24" s="134">
        <v>0</v>
      </c>
      <c r="N24" s="134">
        <v>0</v>
      </c>
      <c r="O24" s="134">
        <v>0</v>
      </c>
      <c r="P24" s="134">
        <v>0</v>
      </c>
      <c r="Q24" s="134">
        <v>0</v>
      </c>
    </row>
    <row r="25" spans="1:17" x14ac:dyDescent="0.2">
      <c r="A25" s="134" t="s">
        <v>3254</v>
      </c>
      <c r="B25" s="134" t="s">
        <v>3262</v>
      </c>
      <c r="C25" s="134" t="s">
        <v>1658</v>
      </c>
      <c r="D25" s="134">
        <v>0</v>
      </c>
      <c r="E25" s="134">
        <v>0</v>
      </c>
      <c r="F25" s="134">
        <v>0</v>
      </c>
      <c r="G25" s="134">
        <v>0</v>
      </c>
      <c r="H25" s="134">
        <v>0</v>
      </c>
      <c r="I25" s="134">
        <v>0</v>
      </c>
      <c r="J25" s="134">
        <v>0</v>
      </c>
      <c r="K25" s="134">
        <v>0</v>
      </c>
      <c r="L25" s="134">
        <v>0</v>
      </c>
      <c r="M25" s="134">
        <v>0</v>
      </c>
      <c r="N25" s="134">
        <v>0</v>
      </c>
      <c r="O25" s="134">
        <v>0</v>
      </c>
      <c r="P25" s="134">
        <v>0</v>
      </c>
      <c r="Q25" s="134">
        <v>0</v>
      </c>
    </row>
    <row r="26" spans="1:17" x14ac:dyDescent="0.2">
      <c r="A26" s="134" t="s">
        <v>3263</v>
      </c>
      <c r="B26" s="134" t="s">
        <v>3264</v>
      </c>
      <c r="C26" s="134" t="s">
        <v>1658</v>
      </c>
      <c r="D26" s="134">
        <v>0</v>
      </c>
      <c r="E26" s="134">
        <v>0</v>
      </c>
      <c r="F26" s="134">
        <v>0</v>
      </c>
      <c r="G26" s="134">
        <v>0</v>
      </c>
      <c r="H26" s="134">
        <v>0</v>
      </c>
      <c r="I26" s="134">
        <v>0</v>
      </c>
      <c r="J26" s="134">
        <v>0</v>
      </c>
      <c r="K26" s="134">
        <v>0</v>
      </c>
      <c r="L26" s="134">
        <v>0</v>
      </c>
      <c r="M26" s="134">
        <v>0</v>
      </c>
      <c r="N26" s="134">
        <v>0</v>
      </c>
      <c r="O26" s="134">
        <v>1</v>
      </c>
      <c r="P26" s="134">
        <v>1</v>
      </c>
      <c r="Q26" s="134">
        <v>110</v>
      </c>
    </row>
    <row r="27" spans="1:17" x14ac:dyDescent="0.2">
      <c r="A27" s="134" t="s">
        <v>3263</v>
      </c>
      <c r="B27" s="134" t="s">
        <v>3265</v>
      </c>
      <c r="C27" s="134" t="s">
        <v>1658</v>
      </c>
      <c r="D27" s="134">
        <v>133</v>
      </c>
      <c r="E27" s="134">
        <v>134</v>
      </c>
      <c r="F27" s="134">
        <v>135</v>
      </c>
      <c r="G27" s="134">
        <v>136</v>
      </c>
      <c r="H27" s="134">
        <v>137</v>
      </c>
      <c r="I27" s="134">
        <v>138</v>
      </c>
      <c r="J27" s="134">
        <v>140</v>
      </c>
      <c r="K27" s="134">
        <v>141</v>
      </c>
      <c r="L27" s="134">
        <v>142</v>
      </c>
      <c r="M27" s="134">
        <v>143</v>
      </c>
      <c r="N27" s="134">
        <v>144</v>
      </c>
      <c r="O27" s="134">
        <v>145</v>
      </c>
      <c r="P27" s="134">
        <v>146</v>
      </c>
      <c r="Q27" s="134">
        <v>139502</v>
      </c>
    </row>
    <row r="28" spans="1:17" x14ac:dyDescent="0.2">
      <c r="A28" s="134" t="s">
        <v>3263</v>
      </c>
      <c r="B28" s="134" t="s">
        <v>3266</v>
      </c>
      <c r="C28" s="134" t="s">
        <v>1658</v>
      </c>
      <c r="D28" s="134">
        <v>0</v>
      </c>
      <c r="E28" s="134">
        <v>0</v>
      </c>
      <c r="F28" s="134">
        <v>0</v>
      </c>
      <c r="G28" s="134">
        <v>0</v>
      </c>
      <c r="H28" s="134">
        <v>0</v>
      </c>
      <c r="I28" s="134">
        <v>0</v>
      </c>
      <c r="J28" s="134">
        <v>0</v>
      </c>
      <c r="K28" s="134">
        <v>0</v>
      </c>
      <c r="L28" s="134">
        <v>0</v>
      </c>
      <c r="M28" s="134">
        <v>0</v>
      </c>
      <c r="N28" s="134">
        <v>0</v>
      </c>
      <c r="O28" s="134">
        <v>0</v>
      </c>
      <c r="P28" s="134">
        <v>0</v>
      </c>
      <c r="Q28" s="134">
        <v>0</v>
      </c>
    </row>
    <row r="29" spans="1:17" x14ac:dyDescent="0.2">
      <c r="A29" s="134" t="s">
        <v>3263</v>
      </c>
      <c r="B29" s="134" t="s">
        <v>3267</v>
      </c>
      <c r="C29" s="134" t="s">
        <v>1658</v>
      </c>
      <c r="D29" s="134">
        <v>0</v>
      </c>
      <c r="E29" s="134">
        <v>0</v>
      </c>
      <c r="F29" s="134">
        <v>0</v>
      </c>
      <c r="G29" s="134">
        <v>0</v>
      </c>
      <c r="H29" s="134">
        <v>0</v>
      </c>
      <c r="I29" s="134">
        <v>0</v>
      </c>
      <c r="J29" s="134">
        <v>0</v>
      </c>
      <c r="K29" s="134">
        <v>0</v>
      </c>
      <c r="L29" s="134">
        <v>0</v>
      </c>
      <c r="M29" s="134">
        <v>0</v>
      </c>
      <c r="N29" s="134">
        <v>0</v>
      </c>
      <c r="O29" s="134">
        <v>0</v>
      </c>
      <c r="P29" s="134">
        <v>0</v>
      </c>
      <c r="Q29" s="134">
        <v>0</v>
      </c>
    </row>
    <row r="30" spans="1:17" x14ac:dyDescent="0.2">
      <c r="A30" s="134" t="s">
        <v>3263</v>
      </c>
      <c r="B30" s="134" t="s">
        <v>3268</v>
      </c>
      <c r="C30" s="134" t="s">
        <v>1658</v>
      </c>
      <c r="D30" s="134">
        <v>25</v>
      </c>
      <c r="E30" s="134">
        <v>25</v>
      </c>
      <c r="F30" s="134">
        <v>25</v>
      </c>
      <c r="G30" s="134">
        <v>25</v>
      </c>
      <c r="H30" s="134">
        <v>26</v>
      </c>
      <c r="I30" s="134">
        <v>26</v>
      </c>
      <c r="J30" s="134">
        <v>26</v>
      </c>
      <c r="K30" s="134">
        <v>26</v>
      </c>
      <c r="L30" s="134">
        <v>26</v>
      </c>
      <c r="M30" s="134">
        <v>27</v>
      </c>
      <c r="N30" s="134">
        <v>27</v>
      </c>
      <c r="O30" s="134">
        <v>27</v>
      </c>
      <c r="P30" s="134">
        <v>28</v>
      </c>
      <c r="Q30" s="134">
        <v>25976</v>
      </c>
    </row>
    <row r="31" spans="1:17" x14ac:dyDescent="0.2">
      <c r="A31" s="134" t="s">
        <v>3263</v>
      </c>
      <c r="B31" s="134" t="s">
        <v>3269</v>
      </c>
      <c r="C31" s="134" t="s">
        <v>1658</v>
      </c>
      <c r="D31" s="134">
        <v>1205</v>
      </c>
      <c r="E31" s="134">
        <v>1207</v>
      </c>
      <c r="F31" s="134">
        <v>1208</v>
      </c>
      <c r="G31" s="134">
        <v>1210</v>
      </c>
      <c r="H31" s="134">
        <v>1212</v>
      </c>
      <c r="I31" s="134">
        <v>1213</v>
      </c>
      <c r="J31" s="134">
        <v>1215</v>
      </c>
      <c r="K31" s="134">
        <v>1217</v>
      </c>
      <c r="L31" s="134">
        <v>1218</v>
      </c>
      <c r="M31" s="134">
        <v>1220</v>
      </c>
      <c r="N31" s="134">
        <v>1222</v>
      </c>
      <c r="O31" s="134">
        <v>1223</v>
      </c>
      <c r="P31" s="134">
        <v>1225</v>
      </c>
      <c r="Q31" s="134">
        <v>1214939</v>
      </c>
    </row>
    <row r="32" spans="1:17" x14ac:dyDescent="0.2">
      <c r="A32" s="134" t="s">
        <v>3263</v>
      </c>
      <c r="B32" s="134" t="s">
        <v>3270</v>
      </c>
      <c r="C32" s="134" t="s">
        <v>1658</v>
      </c>
      <c r="D32" s="134">
        <v>0</v>
      </c>
      <c r="E32" s="134">
        <v>0</v>
      </c>
      <c r="F32" s="134">
        <v>0</v>
      </c>
      <c r="G32" s="134">
        <v>0</v>
      </c>
      <c r="H32" s="134">
        <v>0</v>
      </c>
      <c r="I32" s="134">
        <v>0</v>
      </c>
      <c r="J32" s="134">
        <v>0</v>
      </c>
      <c r="K32" s="134">
        <v>0</v>
      </c>
      <c r="L32" s="134">
        <v>0</v>
      </c>
      <c r="M32" s="134">
        <v>0</v>
      </c>
      <c r="N32" s="134">
        <v>0</v>
      </c>
      <c r="O32" s="134">
        <v>0</v>
      </c>
      <c r="P32" s="134">
        <v>0</v>
      </c>
      <c r="Q32" s="134">
        <v>0</v>
      </c>
    </row>
    <row r="33" spans="1:17" x14ac:dyDescent="0.2">
      <c r="A33" s="134" t="s">
        <v>3263</v>
      </c>
      <c r="B33" s="134" t="s">
        <v>3271</v>
      </c>
      <c r="C33" s="134" t="s">
        <v>1658</v>
      </c>
      <c r="D33" s="134">
        <v>0</v>
      </c>
      <c r="E33" s="134">
        <v>0</v>
      </c>
      <c r="F33" s="134">
        <v>0</v>
      </c>
      <c r="G33" s="134">
        <v>0</v>
      </c>
      <c r="H33" s="134">
        <v>0</v>
      </c>
      <c r="I33" s="134">
        <v>0</v>
      </c>
      <c r="J33" s="134">
        <v>0</v>
      </c>
      <c r="K33" s="134">
        <v>0</v>
      </c>
      <c r="L33" s="134">
        <v>0</v>
      </c>
      <c r="M33" s="134">
        <v>0</v>
      </c>
      <c r="N33" s="134">
        <v>0</v>
      </c>
      <c r="O33" s="134">
        <v>0</v>
      </c>
      <c r="P33" s="134">
        <v>0</v>
      </c>
      <c r="Q33" s="134">
        <v>0</v>
      </c>
    </row>
    <row r="34" spans="1:17" x14ac:dyDescent="0.2">
      <c r="A34" s="134" t="s">
        <v>3263</v>
      </c>
      <c r="B34" s="134" t="s">
        <v>3272</v>
      </c>
      <c r="C34" s="134" t="s">
        <v>1658</v>
      </c>
      <c r="D34" s="134">
        <v>5565</v>
      </c>
      <c r="E34" s="134">
        <v>5480</v>
      </c>
      <c r="F34" s="134">
        <v>5518</v>
      </c>
      <c r="G34" s="134">
        <v>5556</v>
      </c>
      <c r="H34" s="134">
        <v>5594</v>
      </c>
      <c r="I34" s="134">
        <v>5631</v>
      </c>
      <c r="J34" s="134">
        <v>5669</v>
      </c>
      <c r="K34" s="134">
        <v>5707</v>
      </c>
      <c r="L34" s="134">
        <v>5745</v>
      </c>
      <c r="M34" s="134">
        <v>5782</v>
      </c>
      <c r="N34" s="134">
        <v>5820</v>
      </c>
      <c r="O34" s="134">
        <v>5858</v>
      </c>
      <c r="P34" s="134">
        <v>5848</v>
      </c>
      <c r="Q34" s="134">
        <v>5672247</v>
      </c>
    </row>
    <row r="35" spans="1:17" x14ac:dyDescent="0.2">
      <c r="A35" s="134" t="s">
        <v>3263</v>
      </c>
      <c r="B35" s="134" t="s">
        <v>3273</v>
      </c>
      <c r="C35" s="134" t="s">
        <v>1658</v>
      </c>
      <c r="D35" s="134">
        <v>27323</v>
      </c>
      <c r="E35" s="134">
        <v>27391</v>
      </c>
      <c r="F35" s="134">
        <v>27458</v>
      </c>
      <c r="G35" s="134">
        <v>27525</v>
      </c>
      <c r="H35" s="134">
        <v>27592</v>
      </c>
      <c r="I35" s="134">
        <v>27659</v>
      </c>
      <c r="J35" s="134">
        <v>27727</v>
      </c>
      <c r="K35" s="134">
        <v>27794</v>
      </c>
      <c r="L35" s="134">
        <v>27861</v>
      </c>
      <c r="M35" s="134">
        <v>27929</v>
      </c>
      <c r="N35" s="134">
        <v>27996</v>
      </c>
      <c r="O35" s="134">
        <v>28063</v>
      </c>
      <c r="P35" s="134">
        <v>28130</v>
      </c>
      <c r="Q35" s="134">
        <v>27726822</v>
      </c>
    </row>
    <row r="36" spans="1:17" x14ac:dyDescent="0.2">
      <c r="A36" s="134" t="s">
        <v>3263</v>
      </c>
      <c r="B36" s="134" t="s">
        <v>3274</v>
      </c>
      <c r="C36" s="134" t="s">
        <v>1658</v>
      </c>
      <c r="D36" s="134">
        <v>0</v>
      </c>
      <c r="E36" s="134">
        <v>0</v>
      </c>
      <c r="F36" s="134">
        <v>0</v>
      </c>
      <c r="G36" s="134">
        <v>0</v>
      </c>
      <c r="H36" s="134">
        <v>0</v>
      </c>
      <c r="I36" s="134">
        <v>0</v>
      </c>
      <c r="J36" s="134">
        <v>0</v>
      </c>
      <c r="K36" s="134">
        <v>0</v>
      </c>
      <c r="L36" s="134">
        <v>0</v>
      </c>
      <c r="M36" s="134">
        <v>0</v>
      </c>
      <c r="N36" s="134">
        <v>0</v>
      </c>
      <c r="O36" s="134">
        <v>0</v>
      </c>
      <c r="P36" s="134">
        <v>0</v>
      </c>
      <c r="Q36" s="134">
        <v>0</v>
      </c>
    </row>
    <row r="37" spans="1:17" x14ac:dyDescent="0.2">
      <c r="A37" s="134" t="s">
        <v>3263</v>
      </c>
      <c r="B37" s="134" t="s">
        <v>3275</v>
      </c>
      <c r="C37" s="134" t="s">
        <v>1658</v>
      </c>
      <c r="D37" s="134">
        <v>1128</v>
      </c>
      <c r="E37" s="134">
        <v>1074</v>
      </c>
      <c r="F37" s="134">
        <v>1102</v>
      </c>
      <c r="G37" s="134">
        <v>1129</v>
      </c>
      <c r="H37" s="134">
        <v>1157</v>
      </c>
      <c r="I37" s="134">
        <v>1185</v>
      </c>
      <c r="J37" s="134">
        <v>1212</v>
      </c>
      <c r="K37" s="134">
        <v>1240</v>
      </c>
      <c r="L37" s="134">
        <v>1268</v>
      </c>
      <c r="M37" s="134">
        <v>1296</v>
      </c>
      <c r="N37" s="134">
        <v>1324</v>
      </c>
      <c r="O37" s="134">
        <v>1352</v>
      </c>
      <c r="P37" s="134">
        <v>1331</v>
      </c>
      <c r="Q37" s="134">
        <v>1213962</v>
      </c>
    </row>
    <row r="38" spans="1:17" x14ac:dyDescent="0.2">
      <c r="A38" s="134" t="s">
        <v>3263</v>
      </c>
      <c r="B38" s="134" t="s">
        <v>3276</v>
      </c>
      <c r="C38" s="134" t="s">
        <v>1658</v>
      </c>
      <c r="D38" s="134">
        <v>0</v>
      </c>
      <c r="E38" s="134">
        <v>0</v>
      </c>
      <c r="F38" s="134">
        <v>0</v>
      </c>
      <c r="G38" s="134">
        <v>0</v>
      </c>
      <c r="H38" s="134">
        <v>0</v>
      </c>
      <c r="I38" s="134">
        <v>0</v>
      </c>
      <c r="J38" s="134">
        <v>0</v>
      </c>
      <c r="K38" s="134">
        <v>0</v>
      </c>
      <c r="L38" s="134">
        <v>0</v>
      </c>
      <c r="M38" s="134">
        <v>0</v>
      </c>
      <c r="N38" s="134">
        <v>0</v>
      </c>
      <c r="O38" s="134">
        <v>0</v>
      </c>
      <c r="P38" s="134">
        <v>0</v>
      </c>
      <c r="Q38" s="134">
        <v>0</v>
      </c>
    </row>
    <row r="39" spans="1:17" x14ac:dyDescent="0.2">
      <c r="A39" s="134" t="s">
        <v>3263</v>
      </c>
      <c r="B39" s="134" t="s">
        <v>3277</v>
      </c>
      <c r="C39" s="134" t="s">
        <v>1658</v>
      </c>
      <c r="D39" s="134">
        <v>21875</v>
      </c>
      <c r="E39" s="134">
        <v>21720</v>
      </c>
      <c r="F39" s="134">
        <v>21803</v>
      </c>
      <c r="G39" s="134">
        <v>21886</v>
      </c>
      <c r="H39" s="134">
        <v>21968</v>
      </c>
      <c r="I39" s="134">
        <v>22051</v>
      </c>
      <c r="J39" s="134">
        <v>22134</v>
      </c>
      <c r="K39" s="134">
        <v>22236</v>
      </c>
      <c r="L39" s="134">
        <v>22322</v>
      </c>
      <c r="M39" s="134">
        <v>22408</v>
      </c>
      <c r="N39" s="134">
        <v>22494</v>
      </c>
      <c r="O39" s="134">
        <v>22580</v>
      </c>
      <c r="P39" s="134">
        <v>22271</v>
      </c>
      <c r="Q39" s="134">
        <v>22139570</v>
      </c>
    </row>
    <row r="40" spans="1:17" x14ac:dyDescent="0.2">
      <c r="A40" s="134" t="s">
        <v>3263</v>
      </c>
      <c r="B40" s="134" t="s">
        <v>3278</v>
      </c>
      <c r="C40" s="134" t="s">
        <v>1658</v>
      </c>
      <c r="D40" s="134">
        <v>55620</v>
      </c>
      <c r="E40" s="134">
        <v>56077</v>
      </c>
      <c r="F40" s="134">
        <v>55823</v>
      </c>
      <c r="G40" s="134">
        <v>56630</v>
      </c>
      <c r="H40" s="134">
        <v>56379</v>
      </c>
      <c r="I40" s="134">
        <v>54337</v>
      </c>
      <c r="J40" s="134">
        <v>54104</v>
      </c>
      <c r="K40" s="134">
        <v>53854</v>
      </c>
      <c r="L40" s="134">
        <v>53603</v>
      </c>
      <c r="M40" s="134">
        <v>53354</v>
      </c>
      <c r="N40" s="134">
        <v>53106</v>
      </c>
      <c r="O40" s="134">
        <v>52858</v>
      </c>
      <c r="P40" s="134">
        <v>52604</v>
      </c>
      <c r="Q40" s="134">
        <v>54519754</v>
      </c>
    </row>
    <row r="41" spans="1:17" x14ac:dyDescent="0.2">
      <c r="A41" s="134" t="s">
        <v>3263</v>
      </c>
      <c r="B41" s="134" t="s">
        <v>3279</v>
      </c>
      <c r="C41" s="134" t="s">
        <v>1658</v>
      </c>
      <c r="D41" s="134">
        <v>0</v>
      </c>
      <c r="E41" s="134">
        <v>0</v>
      </c>
      <c r="F41" s="134">
        <v>0</v>
      </c>
      <c r="G41" s="134">
        <v>0</v>
      </c>
      <c r="H41" s="134">
        <v>0</v>
      </c>
      <c r="I41" s="134">
        <v>0</v>
      </c>
      <c r="J41" s="134">
        <v>0</v>
      </c>
      <c r="K41" s="134">
        <v>0</v>
      </c>
      <c r="L41" s="134">
        <v>0</v>
      </c>
      <c r="M41" s="134">
        <v>0</v>
      </c>
      <c r="N41" s="134">
        <v>0</v>
      </c>
      <c r="O41" s="134">
        <v>0</v>
      </c>
      <c r="P41" s="134">
        <v>0</v>
      </c>
      <c r="Q41" s="134">
        <v>0</v>
      </c>
    </row>
    <row r="42" spans="1:17" x14ac:dyDescent="0.2">
      <c r="A42" s="134" t="s">
        <v>3263</v>
      </c>
      <c r="B42" s="134" t="s">
        <v>3280</v>
      </c>
      <c r="C42" s="134" t="s">
        <v>1658</v>
      </c>
      <c r="D42" s="134">
        <v>19746</v>
      </c>
      <c r="E42" s="134">
        <v>19690</v>
      </c>
      <c r="F42" s="134">
        <v>19776</v>
      </c>
      <c r="G42" s="134">
        <v>19862</v>
      </c>
      <c r="H42" s="134">
        <v>19947</v>
      </c>
      <c r="I42" s="134">
        <v>20033</v>
      </c>
      <c r="J42" s="134">
        <v>20119</v>
      </c>
      <c r="K42" s="134">
        <v>20205</v>
      </c>
      <c r="L42" s="134">
        <v>20291</v>
      </c>
      <c r="M42" s="134">
        <v>20377</v>
      </c>
      <c r="N42" s="134">
        <v>20463</v>
      </c>
      <c r="O42" s="134">
        <v>20548</v>
      </c>
      <c r="P42" s="134">
        <v>20428</v>
      </c>
      <c r="Q42" s="134">
        <v>20116431</v>
      </c>
    </row>
    <row r="43" spans="1:17" x14ac:dyDescent="0.2">
      <c r="A43" s="134" t="s">
        <v>3263</v>
      </c>
      <c r="B43" s="134" t="s">
        <v>3281</v>
      </c>
      <c r="C43" s="134" t="s">
        <v>1658</v>
      </c>
      <c r="D43" s="134">
        <v>0</v>
      </c>
      <c r="E43" s="134">
        <v>0</v>
      </c>
      <c r="F43" s="134">
        <v>0</v>
      </c>
      <c r="G43" s="134">
        <v>0</v>
      </c>
      <c r="H43" s="134">
        <v>0</v>
      </c>
      <c r="I43" s="134">
        <v>0</v>
      </c>
      <c r="J43" s="134">
        <v>0</v>
      </c>
      <c r="K43" s="134">
        <v>0</v>
      </c>
      <c r="L43" s="134">
        <v>0</v>
      </c>
      <c r="M43" s="134">
        <v>0</v>
      </c>
      <c r="N43" s="134">
        <v>0</v>
      </c>
      <c r="O43" s="134">
        <v>0</v>
      </c>
      <c r="P43" s="134">
        <v>0</v>
      </c>
      <c r="Q43" s="134">
        <v>0</v>
      </c>
    </row>
    <row r="44" spans="1:17" x14ac:dyDescent="0.2">
      <c r="A44" s="134" t="s">
        <v>3263</v>
      </c>
      <c r="B44" s="134" t="s">
        <v>3282</v>
      </c>
      <c r="C44" s="134" t="s">
        <v>1658</v>
      </c>
      <c r="D44" s="134">
        <v>0</v>
      </c>
      <c r="E44" s="134">
        <v>0</v>
      </c>
      <c r="F44" s="134">
        <v>0</v>
      </c>
      <c r="G44" s="134">
        <v>0</v>
      </c>
      <c r="H44" s="134">
        <v>0</v>
      </c>
      <c r="I44" s="134">
        <v>0</v>
      </c>
      <c r="J44" s="134">
        <v>0</v>
      </c>
      <c r="K44" s="134">
        <v>0</v>
      </c>
      <c r="L44" s="134">
        <v>0</v>
      </c>
      <c r="M44" s="134">
        <v>0</v>
      </c>
      <c r="N44" s="134">
        <v>0</v>
      </c>
      <c r="O44" s="134">
        <v>0</v>
      </c>
      <c r="P44" s="134">
        <v>0</v>
      </c>
      <c r="Q44" s="134">
        <v>0</v>
      </c>
    </row>
    <row r="45" spans="1:17" x14ac:dyDescent="0.2">
      <c r="A45" s="134" t="s">
        <v>3263</v>
      </c>
      <c r="B45" s="134" t="s">
        <v>3283</v>
      </c>
      <c r="C45" s="134" t="s">
        <v>1658</v>
      </c>
      <c r="D45" s="134">
        <v>0</v>
      </c>
      <c r="E45" s="134">
        <v>0</v>
      </c>
      <c r="F45" s="134">
        <v>0</v>
      </c>
      <c r="G45" s="134">
        <v>0</v>
      </c>
      <c r="H45" s="134">
        <v>0</v>
      </c>
      <c r="I45" s="134">
        <v>0</v>
      </c>
      <c r="J45" s="134">
        <v>0</v>
      </c>
      <c r="K45" s="134">
        <v>0</v>
      </c>
      <c r="L45" s="134">
        <v>0</v>
      </c>
      <c r="M45" s="134">
        <v>0</v>
      </c>
      <c r="N45" s="134">
        <v>0</v>
      </c>
      <c r="O45" s="134">
        <v>0</v>
      </c>
      <c r="P45" s="134">
        <v>0</v>
      </c>
      <c r="Q45" s="134">
        <v>0</v>
      </c>
    </row>
    <row r="46" spans="1:17" x14ac:dyDescent="0.2">
      <c r="A46" s="134" t="s">
        <v>3263</v>
      </c>
      <c r="B46" s="134" t="s">
        <v>3284</v>
      </c>
      <c r="C46" s="134" t="s">
        <v>1658</v>
      </c>
      <c r="D46" s="134">
        <v>0</v>
      </c>
      <c r="E46" s="134">
        <v>0</v>
      </c>
      <c r="F46" s="134">
        <v>0</v>
      </c>
      <c r="G46" s="134">
        <v>0</v>
      </c>
      <c r="H46" s="134">
        <v>0</v>
      </c>
      <c r="I46" s="134">
        <v>0</v>
      </c>
      <c r="J46" s="134">
        <v>0</v>
      </c>
      <c r="K46" s="134">
        <v>0</v>
      </c>
      <c r="L46" s="134">
        <v>0</v>
      </c>
      <c r="M46" s="134">
        <v>0</v>
      </c>
      <c r="N46" s="134">
        <v>0</v>
      </c>
      <c r="O46" s="134">
        <v>0</v>
      </c>
      <c r="P46" s="134">
        <v>0</v>
      </c>
      <c r="Q46" s="134">
        <v>0</v>
      </c>
    </row>
    <row r="47" spans="1:17" x14ac:dyDescent="0.2">
      <c r="A47" s="134" t="s">
        <v>3263</v>
      </c>
      <c r="B47" s="134" t="s">
        <v>3285</v>
      </c>
      <c r="C47" s="134" t="s">
        <v>1658</v>
      </c>
      <c r="D47" s="134">
        <v>0</v>
      </c>
      <c r="E47" s="134">
        <v>0</v>
      </c>
      <c r="F47" s="134">
        <v>0</v>
      </c>
      <c r="G47" s="134">
        <v>0</v>
      </c>
      <c r="H47" s="134">
        <v>0</v>
      </c>
      <c r="I47" s="134">
        <v>0</v>
      </c>
      <c r="J47" s="134">
        <v>0</v>
      </c>
      <c r="K47" s="134">
        <v>0</v>
      </c>
      <c r="L47" s="134">
        <v>0</v>
      </c>
      <c r="M47" s="134">
        <v>0</v>
      </c>
      <c r="N47" s="134">
        <v>0</v>
      </c>
      <c r="O47" s="134">
        <v>0</v>
      </c>
      <c r="P47" s="134">
        <v>0</v>
      </c>
      <c r="Q47" s="134">
        <v>0</v>
      </c>
    </row>
    <row r="48" spans="1:17" x14ac:dyDescent="0.2">
      <c r="A48" s="134" t="s">
        <v>3263</v>
      </c>
      <c r="B48" s="134" t="s">
        <v>3286</v>
      </c>
      <c r="C48" s="134" t="s">
        <v>1658</v>
      </c>
      <c r="D48" s="134">
        <v>378</v>
      </c>
      <c r="E48" s="134">
        <v>380</v>
      </c>
      <c r="F48" s="134">
        <v>381</v>
      </c>
      <c r="G48" s="134">
        <v>382</v>
      </c>
      <c r="H48" s="134">
        <v>383</v>
      </c>
      <c r="I48" s="134">
        <v>384</v>
      </c>
      <c r="J48" s="134">
        <v>385</v>
      </c>
      <c r="K48" s="134">
        <v>387</v>
      </c>
      <c r="L48" s="134">
        <v>388</v>
      </c>
      <c r="M48" s="134">
        <v>389</v>
      </c>
      <c r="N48" s="134">
        <v>390</v>
      </c>
      <c r="O48" s="134">
        <v>391</v>
      </c>
      <c r="P48" s="134">
        <v>393</v>
      </c>
      <c r="Q48" s="134">
        <v>385474</v>
      </c>
    </row>
    <row r="49" spans="1:17" x14ac:dyDescent="0.2">
      <c r="A49" s="134" t="s">
        <v>3263</v>
      </c>
      <c r="B49" s="134" t="s">
        <v>3287</v>
      </c>
      <c r="C49" s="134" t="s">
        <v>1658</v>
      </c>
      <c r="D49" s="134">
        <v>0</v>
      </c>
      <c r="E49" s="134">
        <v>0</v>
      </c>
      <c r="F49" s="134">
        <v>0</v>
      </c>
      <c r="G49" s="134">
        <v>0</v>
      </c>
      <c r="H49" s="134">
        <v>0</v>
      </c>
      <c r="I49" s="134">
        <v>0</v>
      </c>
      <c r="J49" s="134">
        <v>0</v>
      </c>
      <c r="K49" s="134">
        <v>0</v>
      </c>
      <c r="L49" s="134">
        <v>0</v>
      </c>
      <c r="M49" s="134">
        <v>0</v>
      </c>
      <c r="N49" s="134">
        <v>0</v>
      </c>
      <c r="O49" s="134">
        <v>0</v>
      </c>
      <c r="P49" s="134">
        <v>0</v>
      </c>
      <c r="Q49" s="134">
        <v>0</v>
      </c>
    </row>
    <row r="50" spans="1:17" x14ac:dyDescent="0.2">
      <c r="A50" s="134" t="s">
        <v>3263</v>
      </c>
      <c r="B50" s="134" t="s">
        <v>3288</v>
      </c>
      <c r="C50" s="134" t="s">
        <v>1658</v>
      </c>
      <c r="D50" s="134">
        <v>25</v>
      </c>
      <c r="E50" s="134">
        <v>26</v>
      </c>
      <c r="F50" s="134">
        <v>27</v>
      </c>
      <c r="G50" s="134">
        <v>29</v>
      </c>
      <c r="H50" s="134">
        <v>30</v>
      </c>
      <c r="I50" s="134">
        <v>32</v>
      </c>
      <c r="J50" s="134">
        <v>33</v>
      </c>
      <c r="K50" s="134">
        <v>34</v>
      </c>
      <c r="L50" s="134">
        <v>36</v>
      </c>
      <c r="M50" s="134">
        <v>37</v>
      </c>
      <c r="N50" s="134">
        <v>39</v>
      </c>
      <c r="O50" s="134">
        <v>40</v>
      </c>
      <c r="P50" s="134">
        <v>41</v>
      </c>
      <c r="Q50" s="134">
        <v>33028</v>
      </c>
    </row>
    <row r="51" spans="1:17" x14ac:dyDescent="0.2">
      <c r="A51" s="134" t="s">
        <v>3263</v>
      </c>
      <c r="B51" s="134" t="s">
        <v>3289</v>
      </c>
      <c r="C51" s="134" t="s">
        <v>1658</v>
      </c>
      <c r="D51" s="134">
        <v>0</v>
      </c>
      <c r="E51" s="134">
        <v>0</v>
      </c>
      <c r="F51" s="134">
        <v>0</v>
      </c>
      <c r="G51" s="134">
        <v>0</v>
      </c>
      <c r="H51" s="134">
        <v>0</v>
      </c>
      <c r="I51" s="134">
        <v>0</v>
      </c>
      <c r="J51" s="134">
        <v>0</v>
      </c>
      <c r="K51" s="134">
        <v>0</v>
      </c>
      <c r="L51" s="134">
        <v>0</v>
      </c>
      <c r="M51" s="134">
        <v>0</v>
      </c>
      <c r="N51" s="134">
        <v>0</v>
      </c>
      <c r="O51" s="134">
        <v>0</v>
      </c>
      <c r="P51" s="134">
        <v>0</v>
      </c>
      <c r="Q51" s="134">
        <v>0</v>
      </c>
    </row>
    <row r="52" spans="1:17" x14ac:dyDescent="0.2">
      <c r="A52" s="134" t="s">
        <v>3263</v>
      </c>
      <c r="B52" s="134" t="s">
        <v>3290</v>
      </c>
      <c r="C52" s="134" t="s">
        <v>1658</v>
      </c>
      <c r="D52" s="134">
        <v>38</v>
      </c>
      <c r="E52" s="134">
        <v>38</v>
      </c>
      <c r="F52" s="134">
        <v>39</v>
      </c>
      <c r="G52" s="134">
        <v>39</v>
      </c>
      <c r="H52" s="134">
        <v>40</v>
      </c>
      <c r="I52" s="134">
        <v>40</v>
      </c>
      <c r="J52" s="134">
        <v>41</v>
      </c>
      <c r="K52" s="134">
        <v>41</v>
      </c>
      <c r="L52" s="134">
        <v>42</v>
      </c>
      <c r="M52" s="134">
        <v>42</v>
      </c>
      <c r="N52" s="134">
        <v>43</v>
      </c>
      <c r="O52" s="134">
        <v>43</v>
      </c>
      <c r="P52" s="134">
        <v>44</v>
      </c>
      <c r="Q52" s="134">
        <v>40650</v>
      </c>
    </row>
    <row r="53" spans="1:17" x14ac:dyDescent="0.2">
      <c r="A53" s="134" t="s">
        <v>3263</v>
      </c>
      <c r="B53" s="134" t="s">
        <v>3291</v>
      </c>
      <c r="C53" s="134" t="s">
        <v>1658</v>
      </c>
      <c r="D53" s="134">
        <v>0</v>
      </c>
      <c r="E53" s="134">
        <v>0</v>
      </c>
      <c r="F53" s="134">
        <v>0</v>
      </c>
      <c r="G53" s="134">
        <v>0</v>
      </c>
      <c r="H53" s="134">
        <v>0</v>
      </c>
      <c r="I53" s="134">
        <v>0</v>
      </c>
      <c r="J53" s="134">
        <v>0</v>
      </c>
      <c r="K53" s="134">
        <v>0</v>
      </c>
      <c r="L53" s="134">
        <v>0</v>
      </c>
      <c r="M53" s="134">
        <v>0</v>
      </c>
      <c r="N53" s="134">
        <v>0</v>
      </c>
      <c r="O53" s="134">
        <v>0</v>
      </c>
      <c r="P53" s="134">
        <v>0</v>
      </c>
      <c r="Q53" s="134">
        <v>0</v>
      </c>
    </row>
    <row r="54" spans="1:17" x14ac:dyDescent="0.2">
      <c r="A54" s="134" t="s">
        <v>3263</v>
      </c>
      <c r="B54" s="134" t="s">
        <v>3292</v>
      </c>
      <c r="C54" s="134" t="s">
        <v>1658</v>
      </c>
      <c r="D54" s="134">
        <v>1479</v>
      </c>
      <c r="E54" s="134">
        <v>1481</v>
      </c>
      <c r="F54" s="134">
        <v>1483</v>
      </c>
      <c r="G54" s="134">
        <v>1485</v>
      </c>
      <c r="H54" s="134">
        <v>1487</v>
      </c>
      <c r="I54" s="134">
        <v>1489</v>
      </c>
      <c r="J54" s="134">
        <v>1491</v>
      </c>
      <c r="K54" s="134">
        <v>1493</v>
      </c>
      <c r="L54" s="134">
        <v>1495</v>
      </c>
      <c r="M54" s="134">
        <v>1497</v>
      </c>
      <c r="N54" s="134">
        <v>1499</v>
      </c>
      <c r="O54" s="134">
        <v>1501</v>
      </c>
      <c r="P54" s="134">
        <v>1503</v>
      </c>
      <c r="Q54" s="134">
        <v>1491082</v>
      </c>
    </row>
    <row r="55" spans="1:17" x14ac:dyDescent="0.2">
      <c r="A55" s="134" t="s">
        <v>3263</v>
      </c>
      <c r="B55" s="134" t="s">
        <v>3293</v>
      </c>
      <c r="C55" s="134" t="s">
        <v>1658</v>
      </c>
      <c r="D55" s="134">
        <v>0</v>
      </c>
      <c r="E55" s="134">
        <v>0</v>
      </c>
      <c r="F55" s="134">
        <v>0</v>
      </c>
      <c r="G55" s="134">
        <v>0</v>
      </c>
      <c r="H55" s="134">
        <v>0</v>
      </c>
      <c r="I55" s="134">
        <v>0</v>
      </c>
      <c r="J55" s="134">
        <v>0</v>
      </c>
      <c r="K55" s="134">
        <v>0</v>
      </c>
      <c r="L55" s="134">
        <v>0</v>
      </c>
      <c r="M55" s="134">
        <v>0</v>
      </c>
      <c r="N55" s="134">
        <v>0</v>
      </c>
      <c r="O55" s="134">
        <v>0</v>
      </c>
      <c r="P55" s="134">
        <v>0</v>
      </c>
      <c r="Q55" s="134">
        <v>0</v>
      </c>
    </row>
    <row r="56" spans="1:17" x14ac:dyDescent="0.2">
      <c r="A56" s="134" t="s">
        <v>3263</v>
      </c>
      <c r="B56" s="134" t="s">
        <v>3294</v>
      </c>
      <c r="C56" s="134" t="s">
        <v>1658</v>
      </c>
      <c r="D56" s="134">
        <v>0</v>
      </c>
      <c r="E56" s="134">
        <v>0</v>
      </c>
      <c r="F56" s="134">
        <v>0</v>
      </c>
      <c r="G56" s="134">
        <v>0</v>
      </c>
      <c r="H56" s="134">
        <v>0</v>
      </c>
      <c r="I56" s="134">
        <v>0</v>
      </c>
      <c r="J56" s="134">
        <v>0</v>
      </c>
      <c r="K56" s="134">
        <v>0</v>
      </c>
      <c r="L56" s="134">
        <v>0</v>
      </c>
      <c r="M56" s="134">
        <v>0</v>
      </c>
      <c r="N56" s="134">
        <v>0</v>
      </c>
      <c r="O56" s="134">
        <v>0</v>
      </c>
      <c r="P56" s="134">
        <v>0</v>
      </c>
      <c r="Q56" s="134">
        <v>0</v>
      </c>
    </row>
    <row r="57" spans="1:17" x14ac:dyDescent="0.2">
      <c r="A57" s="134" t="s">
        <v>3295</v>
      </c>
      <c r="B57" s="134" t="s">
        <v>3296</v>
      </c>
      <c r="C57" s="134" t="s">
        <v>1658</v>
      </c>
      <c r="D57" s="134">
        <v>0</v>
      </c>
      <c r="E57" s="134">
        <v>0</v>
      </c>
      <c r="F57" s="134">
        <v>0</v>
      </c>
      <c r="G57" s="134">
        <v>0</v>
      </c>
      <c r="H57" s="134">
        <v>0</v>
      </c>
      <c r="I57" s="134">
        <v>0</v>
      </c>
      <c r="J57" s="134">
        <v>0</v>
      </c>
      <c r="K57" s="134">
        <v>0</v>
      </c>
      <c r="L57" s="134">
        <v>0</v>
      </c>
      <c r="M57" s="134">
        <v>0</v>
      </c>
      <c r="N57" s="134">
        <v>0</v>
      </c>
      <c r="O57" s="134">
        <v>0</v>
      </c>
      <c r="P57" s="134">
        <v>0</v>
      </c>
      <c r="Q57" s="134">
        <v>0</v>
      </c>
    </row>
    <row r="58" spans="1:17" x14ac:dyDescent="0.2">
      <c r="A58" s="134" t="s">
        <v>3295</v>
      </c>
      <c r="B58" s="134" t="s">
        <v>3297</v>
      </c>
      <c r="C58" s="134" t="s">
        <v>1658</v>
      </c>
      <c r="D58" s="134">
        <v>44045</v>
      </c>
      <c r="E58" s="134">
        <v>43636</v>
      </c>
      <c r="F58" s="134">
        <v>44102</v>
      </c>
      <c r="G58" s="134">
        <v>44568</v>
      </c>
      <c r="H58" s="134">
        <v>45034</v>
      </c>
      <c r="I58" s="134">
        <v>45500</v>
      </c>
      <c r="J58" s="134">
        <v>45967</v>
      </c>
      <c r="K58" s="134">
        <v>46434</v>
      </c>
      <c r="L58" s="134">
        <v>46900</v>
      </c>
      <c r="M58" s="134">
        <v>47367</v>
      </c>
      <c r="N58" s="134">
        <v>47834</v>
      </c>
      <c r="O58" s="134">
        <v>48301</v>
      </c>
      <c r="P58" s="134">
        <v>48493</v>
      </c>
      <c r="Q58" s="134">
        <v>45992641</v>
      </c>
    </row>
    <row r="59" spans="1:17" x14ac:dyDescent="0.2">
      <c r="A59" s="134" t="s">
        <v>3295</v>
      </c>
      <c r="B59" s="134" t="s">
        <v>3298</v>
      </c>
      <c r="C59" s="134" t="s">
        <v>1658</v>
      </c>
      <c r="D59" s="134">
        <v>5256</v>
      </c>
      <c r="E59" s="134">
        <v>5268</v>
      </c>
      <c r="F59" s="134">
        <v>5281</v>
      </c>
      <c r="G59" s="134">
        <v>5294</v>
      </c>
      <c r="H59" s="134">
        <v>5306</v>
      </c>
      <c r="I59" s="134">
        <v>5319</v>
      </c>
      <c r="J59" s="134">
        <v>5331</v>
      </c>
      <c r="K59" s="134">
        <v>5344</v>
      </c>
      <c r="L59" s="134">
        <v>5357</v>
      </c>
      <c r="M59" s="134">
        <v>5369</v>
      </c>
      <c r="N59" s="134">
        <v>5382</v>
      </c>
      <c r="O59" s="134">
        <v>5395</v>
      </c>
      <c r="P59" s="134">
        <v>5407</v>
      </c>
      <c r="Q59" s="134">
        <v>5331439</v>
      </c>
    </row>
    <row r="60" spans="1:17" x14ac:dyDescent="0.2">
      <c r="A60" s="134" t="s">
        <v>3295</v>
      </c>
      <c r="B60" s="134" t="s">
        <v>3299</v>
      </c>
      <c r="C60" s="134" t="s">
        <v>1658</v>
      </c>
      <c r="D60" s="134">
        <v>0</v>
      </c>
      <c r="E60" s="134">
        <v>0</v>
      </c>
      <c r="F60" s="134">
        <v>0</v>
      </c>
      <c r="G60" s="134">
        <v>0</v>
      </c>
      <c r="H60" s="134">
        <v>0</v>
      </c>
      <c r="I60" s="134">
        <v>0</v>
      </c>
      <c r="J60" s="134">
        <v>0</v>
      </c>
      <c r="K60" s="134">
        <v>0</v>
      </c>
      <c r="L60" s="134">
        <v>0</v>
      </c>
      <c r="M60" s="134">
        <v>0</v>
      </c>
      <c r="N60" s="134">
        <v>0</v>
      </c>
      <c r="O60" s="134">
        <v>0</v>
      </c>
      <c r="P60" s="134">
        <v>0</v>
      </c>
      <c r="Q60" s="134">
        <v>0</v>
      </c>
    </row>
    <row r="61" spans="1:17" x14ac:dyDescent="0.2">
      <c r="A61" s="134" t="s">
        <v>3295</v>
      </c>
      <c r="B61" s="134" t="s">
        <v>3300</v>
      </c>
      <c r="C61" s="134" t="s">
        <v>1658</v>
      </c>
      <c r="D61" s="134">
        <v>39009</v>
      </c>
      <c r="E61" s="134">
        <v>39039</v>
      </c>
      <c r="F61" s="134">
        <v>39536</v>
      </c>
      <c r="G61" s="134">
        <v>40033</v>
      </c>
      <c r="H61" s="134">
        <v>40531</v>
      </c>
      <c r="I61" s="134">
        <v>41030</v>
      </c>
      <c r="J61" s="134">
        <v>41532</v>
      </c>
      <c r="K61" s="134">
        <v>42038</v>
      </c>
      <c r="L61" s="134">
        <v>42547</v>
      </c>
      <c r="M61" s="134">
        <v>43056</v>
      </c>
      <c r="N61" s="134">
        <v>43564</v>
      </c>
      <c r="O61" s="134">
        <v>44073</v>
      </c>
      <c r="P61" s="134">
        <v>42905</v>
      </c>
      <c r="Q61" s="134">
        <v>41494693</v>
      </c>
    </row>
    <row r="62" spans="1:17" x14ac:dyDescent="0.2">
      <c r="A62" s="134" t="s">
        <v>3295</v>
      </c>
      <c r="B62" s="134" t="s">
        <v>3301</v>
      </c>
      <c r="C62" s="134" t="s">
        <v>1658</v>
      </c>
      <c r="D62" s="134">
        <v>0</v>
      </c>
      <c r="E62" s="134">
        <v>0</v>
      </c>
      <c r="F62" s="134">
        <v>0</v>
      </c>
      <c r="G62" s="134">
        <v>0</v>
      </c>
      <c r="H62" s="134">
        <v>0</v>
      </c>
      <c r="I62" s="134">
        <v>0</v>
      </c>
      <c r="J62" s="134">
        <v>0</v>
      </c>
      <c r="K62" s="134">
        <v>0</v>
      </c>
      <c r="L62" s="134">
        <v>0</v>
      </c>
      <c r="M62" s="134">
        <v>0</v>
      </c>
      <c r="N62" s="134">
        <v>0</v>
      </c>
      <c r="O62" s="134">
        <v>0</v>
      </c>
      <c r="P62" s="134">
        <v>0</v>
      </c>
      <c r="Q62" s="134">
        <v>0</v>
      </c>
    </row>
    <row r="63" spans="1:17" x14ac:dyDescent="0.2">
      <c r="A63" s="134" t="s">
        <v>3295</v>
      </c>
      <c r="B63" s="134" t="s">
        <v>3302</v>
      </c>
      <c r="C63" s="134" t="s">
        <v>1658</v>
      </c>
      <c r="D63" s="134">
        <v>90897</v>
      </c>
      <c r="E63" s="134">
        <v>88985</v>
      </c>
      <c r="F63" s="134">
        <v>89498</v>
      </c>
      <c r="G63" s="134">
        <v>90012</v>
      </c>
      <c r="H63" s="134">
        <v>90526</v>
      </c>
      <c r="I63" s="134">
        <v>91040</v>
      </c>
      <c r="J63" s="134">
        <v>91555</v>
      </c>
      <c r="K63" s="134">
        <v>92060</v>
      </c>
      <c r="L63" s="134">
        <v>92574</v>
      </c>
      <c r="M63" s="134">
        <v>93088</v>
      </c>
      <c r="N63" s="134">
        <v>93603</v>
      </c>
      <c r="O63" s="134">
        <v>94118</v>
      </c>
      <c r="P63" s="134">
        <v>94286</v>
      </c>
      <c r="Q63" s="134">
        <v>91637705</v>
      </c>
    </row>
    <row r="64" spans="1:17" x14ac:dyDescent="0.2">
      <c r="A64" s="134" t="s">
        <v>3295</v>
      </c>
      <c r="B64" s="134" t="s">
        <v>3303</v>
      </c>
      <c r="C64" s="134" t="s">
        <v>1658</v>
      </c>
      <c r="D64" s="134">
        <v>8175</v>
      </c>
      <c r="E64" s="134">
        <v>8227</v>
      </c>
      <c r="F64" s="134">
        <v>8278</v>
      </c>
      <c r="G64" s="134">
        <v>8330</v>
      </c>
      <c r="H64" s="134">
        <v>8382</v>
      </c>
      <c r="I64" s="134">
        <v>8433</v>
      </c>
      <c r="J64" s="134">
        <v>8485</v>
      </c>
      <c r="K64" s="134">
        <v>8536</v>
      </c>
      <c r="L64" s="134">
        <v>8588</v>
      </c>
      <c r="M64" s="134">
        <v>8640</v>
      </c>
      <c r="N64" s="134">
        <v>8691</v>
      </c>
      <c r="O64" s="134">
        <v>8743</v>
      </c>
      <c r="P64" s="134">
        <v>8794</v>
      </c>
      <c r="Q64" s="134">
        <v>8484821</v>
      </c>
    </row>
    <row r="65" spans="1:17" x14ac:dyDescent="0.2">
      <c r="A65" s="134" t="s">
        <v>3295</v>
      </c>
      <c r="B65" s="134" t="s">
        <v>3304</v>
      </c>
      <c r="C65" s="134" t="s">
        <v>1658</v>
      </c>
      <c r="D65" s="134">
        <v>0</v>
      </c>
      <c r="E65" s="134">
        <v>0</v>
      </c>
      <c r="F65" s="134">
        <v>0</v>
      </c>
      <c r="G65" s="134">
        <v>0</v>
      </c>
      <c r="H65" s="134">
        <v>0</v>
      </c>
      <c r="I65" s="134">
        <v>0</v>
      </c>
      <c r="J65" s="134">
        <v>0</v>
      </c>
      <c r="K65" s="134">
        <v>0</v>
      </c>
      <c r="L65" s="134">
        <v>0</v>
      </c>
      <c r="M65" s="134">
        <v>0</v>
      </c>
      <c r="N65" s="134">
        <v>0</v>
      </c>
      <c r="O65" s="134">
        <v>0</v>
      </c>
      <c r="P65" s="134">
        <v>0</v>
      </c>
      <c r="Q65" s="134">
        <v>0</v>
      </c>
    </row>
    <row r="66" spans="1:17" x14ac:dyDescent="0.2">
      <c r="A66" s="134" t="s">
        <v>3295</v>
      </c>
      <c r="B66" s="134" t="s">
        <v>3305</v>
      </c>
      <c r="C66" s="134" t="s">
        <v>1658</v>
      </c>
      <c r="D66" s="134">
        <v>76044</v>
      </c>
      <c r="E66" s="134">
        <v>76136</v>
      </c>
      <c r="F66" s="134">
        <v>76643</v>
      </c>
      <c r="G66" s="134">
        <v>77150</v>
      </c>
      <c r="H66" s="134">
        <v>77658</v>
      </c>
      <c r="I66" s="134">
        <v>78165</v>
      </c>
      <c r="J66" s="134">
        <v>78673</v>
      </c>
      <c r="K66" s="134">
        <v>79172</v>
      </c>
      <c r="L66" s="134">
        <v>79679</v>
      </c>
      <c r="M66" s="134">
        <v>80187</v>
      </c>
      <c r="N66" s="134">
        <v>80695</v>
      </c>
      <c r="O66" s="134">
        <v>81203</v>
      </c>
      <c r="P66" s="134">
        <v>81386</v>
      </c>
      <c r="Q66" s="134">
        <v>78672974</v>
      </c>
    </row>
    <row r="67" spans="1:17" x14ac:dyDescent="0.2">
      <c r="A67" s="134" t="s">
        <v>3295</v>
      </c>
      <c r="B67" s="134" t="s">
        <v>3306</v>
      </c>
      <c r="C67" s="134" t="s">
        <v>1658</v>
      </c>
      <c r="D67" s="134">
        <v>0</v>
      </c>
      <c r="E67" s="134">
        <v>0</v>
      </c>
      <c r="F67" s="134">
        <v>0</v>
      </c>
      <c r="G67" s="134">
        <v>0</v>
      </c>
      <c r="H67" s="134">
        <v>0</v>
      </c>
      <c r="I67" s="134">
        <v>0</v>
      </c>
      <c r="J67" s="134">
        <v>0</v>
      </c>
      <c r="K67" s="134">
        <v>0</v>
      </c>
      <c r="L67" s="134">
        <v>0</v>
      </c>
      <c r="M67" s="134">
        <v>0</v>
      </c>
      <c r="N67" s="134">
        <v>0</v>
      </c>
      <c r="O67" s="134">
        <v>0</v>
      </c>
      <c r="P67" s="134">
        <v>0</v>
      </c>
      <c r="Q67" s="134">
        <v>0</v>
      </c>
    </row>
    <row r="68" spans="1:17" x14ac:dyDescent="0.2">
      <c r="A68" s="134" t="s">
        <v>3295</v>
      </c>
      <c r="B68" s="134" t="s">
        <v>3307</v>
      </c>
      <c r="C68" s="134" t="s">
        <v>1658</v>
      </c>
      <c r="D68" s="134">
        <v>0</v>
      </c>
      <c r="E68" s="134">
        <v>0</v>
      </c>
      <c r="F68" s="134">
        <v>0</v>
      </c>
      <c r="G68" s="134">
        <v>0</v>
      </c>
      <c r="H68" s="134">
        <v>0</v>
      </c>
      <c r="I68" s="134">
        <v>0</v>
      </c>
      <c r="J68" s="134">
        <v>0</v>
      </c>
      <c r="K68" s="134">
        <v>0</v>
      </c>
      <c r="L68" s="134">
        <v>0</v>
      </c>
      <c r="M68" s="134">
        <v>0</v>
      </c>
      <c r="N68" s="134">
        <v>0</v>
      </c>
      <c r="O68" s="134">
        <v>0</v>
      </c>
      <c r="P68" s="134">
        <v>0</v>
      </c>
      <c r="Q68" s="134">
        <v>0</v>
      </c>
    </row>
    <row r="69" spans="1:17" x14ac:dyDescent="0.2">
      <c r="A69" s="134" t="s">
        <v>3295</v>
      </c>
      <c r="B69" s="134" t="s">
        <v>3308</v>
      </c>
      <c r="C69" s="134" t="s">
        <v>1658</v>
      </c>
      <c r="D69" s="134">
        <v>0</v>
      </c>
      <c r="E69" s="134">
        <v>0</v>
      </c>
      <c r="F69" s="134">
        <v>0</v>
      </c>
      <c r="G69" s="134">
        <v>0</v>
      </c>
      <c r="H69" s="134">
        <v>0</v>
      </c>
      <c r="I69" s="134">
        <v>0</v>
      </c>
      <c r="J69" s="134">
        <v>0</v>
      </c>
      <c r="K69" s="134">
        <v>0</v>
      </c>
      <c r="L69" s="134">
        <v>0</v>
      </c>
      <c r="M69" s="134">
        <v>0</v>
      </c>
      <c r="N69" s="134">
        <v>0</v>
      </c>
      <c r="O69" s="134">
        <v>0</v>
      </c>
      <c r="P69" s="134">
        <v>0</v>
      </c>
      <c r="Q69" s="134">
        <v>0</v>
      </c>
    </row>
    <row r="70" spans="1:17" x14ac:dyDescent="0.2">
      <c r="A70" s="134" t="s">
        <v>3295</v>
      </c>
      <c r="B70" s="134" t="s">
        <v>3309</v>
      </c>
      <c r="C70" s="134" t="s">
        <v>1658</v>
      </c>
      <c r="D70" s="134">
        <v>35175</v>
      </c>
      <c r="E70" s="134">
        <v>35233</v>
      </c>
      <c r="F70" s="134">
        <v>35290</v>
      </c>
      <c r="G70" s="134">
        <v>35348</v>
      </c>
      <c r="H70" s="134">
        <v>35406</v>
      </c>
      <c r="I70" s="134">
        <v>35464</v>
      </c>
      <c r="J70" s="134">
        <v>35522</v>
      </c>
      <c r="K70" s="134">
        <v>34325</v>
      </c>
      <c r="L70" s="134">
        <v>34381</v>
      </c>
      <c r="M70" s="134">
        <v>34437</v>
      </c>
      <c r="N70" s="134">
        <v>34494</v>
      </c>
      <c r="O70" s="134">
        <v>34550</v>
      </c>
      <c r="P70" s="134">
        <v>34607</v>
      </c>
      <c r="Q70" s="134">
        <v>34945049</v>
      </c>
    </row>
    <row r="71" spans="1:17" x14ac:dyDescent="0.2">
      <c r="A71" s="134" t="s">
        <v>3295</v>
      </c>
      <c r="B71" s="134" t="s">
        <v>3310</v>
      </c>
      <c r="C71" s="134" t="s">
        <v>1658</v>
      </c>
      <c r="D71" s="134">
        <v>0</v>
      </c>
      <c r="E71" s="134">
        <v>0</v>
      </c>
      <c r="F71" s="134">
        <v>0</v>
      </c>
      <c r="G71" s="134">
        <v>0</v>
      </c>
      <c r="H71" s="134">
        <v>0</v>
      </c>
      <c r="I71" s="134">
        <v>0</v>
      </c>
      <c r="J71" s="134">
        <v>0</v>
      </c>
      <c r="K71" s="134">
        <v>0</v>
      </c>
      <c r="L71" s="134">
        <v>0</v>
      </c>
      <c r="M71" s="134">
        <v>0</v>
      </c>
      <c r="N71" s="134">
        <v>0</v>
      </c>
      <c r="O71" s="134">
        <v>0</v>
      </c>
      <c r="P71" s="134">
        <v>0</v>
      </c>
      <c r="Q71" s="134">
        <v>0</v>
      </c>
    </row>
    <row r="72" spans="1:17" x14ac:dyDescent="0.2">
      <c r="A72" s="134" t="s">
        <v>3295</v>
      </c>
      <c r="B72" s="134" t="s">
        <v>3311</v>
      </c>
      <c r="C72" s="134" t="s">
        <v>1658</v>
      </c>
      <c r="D72" s="134">
        <v>31441</v>
      </c>
      <c r="E72" s="134">
        <v>31520</v>
      </c>
      <c r="F72" s="134">
        <v>31599</v>
      </c>
      <c r="G72" s="134">
        <v>31678</v>
      </c>
      <c r="H72" s="134">
        <v>31757</v>
      </c>
      <c r="I72" s="134">
        <v>31836</v>
      </c>
      <c r="J72" s="134">
        <v>31914</v>
      </c>
      <c r="K72" s="134">
        <v>31993</v>
      </c>
      <c r="L72" s="134">
        <v>32072</v>
      </c>
      <c r="M72" s="134">
        <v>32151</v>
      </c>
      <c r="N72" s="134">
        <v>32230</v>
      </c>
      <c r="O72" s="134">
        <v>32309</v>
      </c>
      <c r="P72" s="134">
        <v>32388</v>
      </c>
      <c r="Q72" s="134">
        <v>31914496</v>
      </c>
    </row>
    <row r="73" spans="1:17" x14ac:dyDescent="0.2">
      <c r="A73" s="134" t="s">
        <v>3295</v>
      </c>
      <c r="B73" s="134" t="s">
        <v>3312</v>
      </c>
      <c r="C73" s="134" t="s">
        <v>1658</v>
      </c>
      <c r="D73" s="134">
        <v>0</v>
      </c>
      <c r="E73" s="134">
        <v>0</v>
      </c>
      <c r="F73" s="134">
        <v>0</v>
      </c>
      <c r="G73" s="134">
        <v>0</v>
      </c>
      <c r="H73" s="134">
        <v>0</v>
      </c>
      <c r="I73" s="134">
        <v>0</v>
      </c>
      <c r="J73" s="134">
        <v>0</v>
      </c>
      <c r="K73" s="134">
        <v>0</v>
      </c>
      <c r="L73" s="134">
        <v>0</v>
      </c>
      <c r="M73" s="134">
        <v>0</v>
      </c>
      <c r="N73" s="134">
        <v>0</v>
      </c>
      <c r="O73" s="134">
        <v>0</v>
      </c>
      <c r="P73" s="134">
        <v>0</v>
      </c>
      <c r="Q73" s="134">
        <v>0</v>
      </c>
    </row>
    <row r="74" spans="1:17" x14ac:dyDescent="0.2">
      <c r="A74" s="134" t="s">
        <v>3295</v>
      </c>
      <c r="B74" s="134" t="s">
        <v>3313</v>
      </c>
      <c r="C74" s="134" t="s">
        <v>1658</v>
      </c>
      <c r="D74" s="134">
        <v>8013</v>
      </c>
      <c r="E74" s="134">
        <v>8051</v>
      </c>
      <c r="F74" s="134">
        <v>8088</v>
      </c>
      <c r="G74" s="134">
        <v>8126</v>
      </c>
      <c r="H74" s="134">
        <v>8163</v>
      </c>
      <c r="I74" s="134">
        <v>8201</v>
      </c>
      <c r="J74" s="134">
        <v>8238</v>
      </c>
      <c r="K74" s="134">
        <v>8275</v>
      </c>
      <c r="L74" s="134">
        <v>8313</v>
      </c>
      <c r="M74" s="134">
        <v>8350</v>
      </c>
      <c r="N74" s="134">
        <v>8387</v>
      </c>
      <c r="O74" s="134">
        <v>8425</v>
      </c>
      <c r="P74" s="134">
        <v>8462</v>
      </c>
      <c r="Q74" s="134">
        <v>8237817</v>
      </c>
    </row>
    <row r="75" spans="1:17" x14ac:dyDescent="0.2">
      <c r="A75" s="134" t="s">
        <v>3295</v>
      </c>
      <c r="B75" s="134" t="s">
        <v>3314</v>
      </c>
      <c r="C75" s="134" t="s">
        <v>1658</v>
      </c>
      <c r="D75" s="134">
        <v>0</v>
      </c>
      <c r="E75" s="134">
        <v>0</v>
      </c>
      <c r="F75" s="134">
        <v>0</v>
      </c>
      <c r="G75" s="134">
        <v>0</v>
      </c>
      <c r="H75" s="134">
        <v>0</v>
      </c>
      <c r="I75" s="134">
        <v>0</v>
      </c>
      <c r="J75" s="134">
        <v>0</v>
      </c>
      <c r="K75" s="134">
        <v>0</v>
      </c>
      <c r="L75" s="134">
        <v>0</v>
      </c>
      <c r="M75" s="134">
        <v>0</v>
      </c>
      <c r="N75" s="134">
        <v>0</v>
      </c>
      <c r="O75" s="134">
        <v>0</v>
      </c>
      <c r="P75" s="134">
        <v>0</v>
      </c>
      <c r="Q75" s="134">
        <v>0</v>
      </c>
    </row>
    <row r="76" spans="1:17" x14ac:dyDescent="0.2">
      <c r="A76" s="134" t="s">
        <v>3295</v>
      </c>
      <c r="B76" s="134" t="s">
        <v>3315</v>
      </c>
      <c r="C76" s="134" t="s">
        <v>1658</v>
      </c>
      <c r="D76" s="134">
        <v>294</v>
      </c>
      <c r="E76" s="134">
        <v>295</v>
      </c>
      <c r="F76" s="134">
        <v>296</v>
      </c>
      <c r="G76" s="134">
        <v>296</v>
      </c>
      <c r="H76" s="134">
        <v>297</v>
      </c>
      <c r="I76" s="134">
        <v>298</v>
      </c>
      <c r="J76" s="134">
        <v>299</v>
      </c>
      <c r="K76" s="134">
        <v>300</v>
      </c>
      <c r="L76" s="134">
        <v>301</v>
      </c>
      <c r="M76" s="134">
        <v>302</v>
      </c>
      <c r="N76" s="134">
        <v>303</v>
      </c>
      <c r="O76" s="134">
        <v>304</v>
      </c>
      <c r="P76" s="134">
        <v>305</v>
      </c>
      <c r="Q76" s="134">
        <v>299145</v>
      </c>
    </row>
    <row r="77" spans="1:17" x14ac:dyDescent="0.2">
      <c r="A77" s="134" t="s">
        <v>3295</v>
      </c>
      <c r="B77" s="134" t="s">
        <v>3316</v>
      </c>
      <c r="C77" s="134" t="s">
        <v>1658</v>
      </c>
      <c r="D77" s="134">
        <v>67887</v>
      </c>
      <c r="E77" s="134">
        <v>67962</v>
      </c>
      <c r="F77" s="134">
        <v>68038</v>
      </c>
      <c r="G77" s="134">
        <v>68113</v>
      </c>
      <c r="H77" s="134">
        <v>68189</v>
      </c>
      <c r="I77" s="134">
        <v>68264</v>
      </c>
      <c r="J77" s="134">
        <v>68340</v>
      </c>
      <c r="K77" s="134">
        <v>68415</v>
      </c>
      <c r="L77" s="134">
        <v>68186</v>
      </c>
      <c r="M77" s="134">
        <v>68261</v>
      </c>
      <c r="N77" s="134">
        <v>68336</v>
      </c>
      <c r="O77" s="134">
        <v>68411</v>
      </c>
      <c r="P77" s="134">
        <v>68487</v>
      </c>
      <c r="Q77" s="134">
        <v>68225207</v>
      </c>
    </row>
    <row r="78" spans="1:17" x14ac:dyDescent="0.2">
      <c r="A78" s="134" t="s">
        <v>3295</v>
      </c>
      <c r="B78" s="134" t="s">
        <v>3317</v>
      </c>
      <c r="C78" s="134" t="s">
        <v>1658</v>
      </c>
      <c r="D78" s="134">
        <v>0</v>
      </c>
      <c r="E78" s="134">
        <v>0</v>
      </c>
      <c r="F78" s="134">
        <v>0</v>
      </c>
      <c r="G78" s="134">
        <v>0</v>
      </c>
      <c r="H78" s="134">
        <v>0</v>
      </c>
      <c r="I78" s="134">
        <v>0</v>
      </c>
      <c r="J78" s="134">
        <v>0</v>
      </c>
      <c r="K78" s="134">
        <v>0</v>
      </c>
      <c r="L78" s="134">
        <v>0</v>
      </c>
      <c r="M78" s="134">
        <v>0</v>
      </c>
      <c r="N78" s="134">
        <v>0</v>
      </c>
      <c r="O78" s="134">
        <v>0</v>
      </c>
      <c r="P78" s="134">
        <v>0</v>
      </c>
      <c r="Q78" s="134">
        <v>0</v>
      </c>
    </row>
    <row r="79" spans="1:17" x14ac:dyDescent="0.2">
      <c r="A79" s="134" t="s">
        <v>3295</v>
      </c>
      <c r="B79" s="134" t="s">
        <v>3318</v>
      </c>
      <c r="C79" s="134" t="s">
        <v>1658</v>
      </c>
      <c r="D79" s="134">
        <v>0</v>
      </c>
      <c r="E79" s="134">
        <v>0</v>
      </c>
      <c r="F79" s="134">
        <v>0</v>
      </c>
      <c r="G79" s="134">
        <v>0</v>
      </c>
      <c r="H79" s="134">
        <v>0</v>
      </c>
      <c r="I79" s="134">
        <v>0</v>
      </c>
      <c r="J79" s="134">
        <v>0</v>
      </c>
      <c r="K79" s="134">
        <v>0</v>
      </c>
      <c r="L79" s="134">
        <v>0</v>
      </c>
      <c r="M79" s="134">
        <v>0</v>
      </c>
      <c r="N79" s="134">
        <v>0</v>
      </c>
      <c r="O79" s="134">
        <v>0</v>
      </c>
      <c r="P79" s="134">
        <v>0</v>
      </c>
      <c r="Q79" s="134">
        <v>0</v>
      </c>
    </row>
    <row r="80" spans="1:17" x14ac:dyDescent="0.2">
      <c r="A80" s="134" t="s">
        <v>3295</v>
      </c>
      <c r="B80" s="134" t="s">
        <v>3319</v>
      </c>
      <c r="C80" s="134" t="s">
        <v>1658</v>
      </c>
      <c r="D80" s="134">
        <v>505</v>
      </c>
      <c r="E80" s="134">
        <v>516</v>
      </c>
      <c r="F80" s="134">
        <v>527</v>
      </c>
      <c r="G80" s="134">
        <v>538</v>
      </c>
      <c r="H80" s="134">
        <v>549</v>
      </c>
      <c r="I80" s="134">
        <v>560</v>
      </c>
      <c r="J80" s="134">
        <v>572</v>
      </c>
      <c r="K80" s="134">
        <v>584</v>
      </c>
      <c r="L80" s="134">
        <v>595</v>
      </c>
      <c r="M80" s="134">
        <v>607</v>
      </c>
      <c r="N80" s="134">
        <v>619</v>
      </c>
      <c r="O80" s="134">
        <v>630</v>
      </c>
      <c r="P80" s="134">
        <v>642</v>
      </c>
      <c r="Q80" s="134">
        <v>572547</v>
      </c>
    </row>
    <row r="81" spans="1:17" x14ac:dyDescent="0.2">
      <c r="A81" s="134" t="s">
        <v>3295</v>
      </c>
      <c r="B81" s="134" t="s">
        <v>3320</v>
      </c>
      <c r="C81" s="134" t="s">
        <v>1658</v>
      </c>
      <c r="D81" s="134">
        <v>3446</v>
      </c>
      <c r="E81" s="134">
        <v>3507</v>
      </c>
      <c r="F81" s="134">
        <v>3568</v>
      </c>
      <c r="G81" s="134">
        <v>3628</v>
      </c>
      <c r="H81" s="134">
        <v>3689</v>
      </c>
      <c r="I81" s="134">
        <v>3750</v>
      </c>
      <c r="J81" s="134">
        <v>3811</v>
      </c>
      <c r="K81" s="134">
        <v>3872</v>
      </c>
      <c r="L81" s="134">
        <v>3933</v>
      </c>
      <c r="M81" s="134">
        <v>3994</v>
      </c>
      <c r="N81" s="134">
        <v>4055</v>
      </c>
      <c r="O81" s="134">
        <v>4116</v>
      </c>
      <c r="P81" s="134">
        <v>4177</v>
      </c>
      <c r="Q81" s="134">
        <v>3811368</v>
      </c>
    </row>
    <row r="82" spans="1:17" x14ac:dyDescent="0.2">
      <c r="A82" s="134" t="s">
        <v>3295</v>
      </c>
      <c r="B82" s="134" t="s">
        <v>3321</v>
      </c>
      <c r="C82" s="134" t="s">
        <v>1658</v>
      </c>
      <c r="D82" s="134">
        <v>0</v>
      </c>
      <c r="E82" s="134">
        <v>0</v>
      </c>
      <c r="F82" s="134">
        <v>0</v>
      </c>
      <c r="G82" s="134">
        <v>0</v>
      </c>
      <c r="H82" s="134">
        <v>0</v>
      </c>
      <c r="I82" s="134">
        <v>0</v>
      </c>
      <c r="J82" s="134">
        <v>0</v>
      </c>
      <c r="K82" s="134">
        <v>0</v>
      </c>
      <c r="L82" s="134">
        <v>0</v>
      </c>
      <c r="M82" s="134">
        <v>0</v>
      </c>
      <c r="N82" s="134">
        <v>0</v>
      </c>
      <c r="O82" s="134">
        <v>0</v>
      </c>
      <c r="P82" s="134">
        <v>0</v>
      </c>
      <c r="Q82" s="134">
        <v>0</v>
      </c>
    </row>
    <row r="83" spans="1:17" x14ac:dyDescent="0.2">
      <c r="A83" s="134" t="s">
        <v>3295</v>
      </c>
      <c r="B83" s="134" t="s">
        <v>3322</v>
      </c>
      <c r="C83" s="134" t="s">
        <v>1658</v>
      </c>
      <c r="D83" s="134">
        <v>0</v>
      </c>
      <c r="E83" s="134">
        <v>0</v>
      </c>
      <c r="F83" s="134">
        <v>0</v>
      </c>
      <c r="G83" s="134">
        <v>0</v>
      </c>
      <c r="H83" s="134">
        <v>0</v>
      </c>
      <c r="I83" s="134">
        <v>0</v>
      </c>
      <c r="J83" s="134">
        <v>0</v>
      </c>
      <c r="K83" s="134">
        <v>0</v>
      </c>
      <c r="L83" s="134">
        <v>0</v>
      </c>
      <c r="M83" s="134">
        <v>0</v>
      </c>
      <c r="N83" s="134">
        <v>0</v>
      </c>
      <c r="O83" s="134">
        <v>0</v>
      </c>
      <c r="P83" s="134">
        <v>0</v>
      </c>
      <c r="Q83" s="134">
        <v>0</v>
      </c>
    </row>
    <row r="84" spans="1:17" x14ac:dyDescent="0.2">
      <c r="A84" s="134" t="s">
        <v>3295</v>
      </c>
      <c r="B84" s="134" t="s">
        <v>3323</v>
      </c>
      <c r="C84" s="134" t="s">
        <v>1658</v>
      </c>
      <c r="D84" s="134">
        <v>0</v>
      </c>
      <c r="E84" s="134">
        <v>0</v>
      </c>
      <c r="F84" s="134">
        <v>0</v>
      </c>
      <c r="G84" s="134">
        <v>0</v>
      </c>
      <c r="H84" s="134">
        <v>0</v>
      </c>
      <c r="I84" s="134">
        <v>0</v>
      </c>
      <c r="J84" s="134">
        <v>0</v>
      </c>
      <c r="K84" s="134">
        <v>0</v>
      </c>
      <c r="L84" s="134">
        <v>0</v>
      </c>
      <c r="M84" s="134">
        <v>0</v>
      </c>
      <c r="N84" s="134">
        <v>0</v>
      </c>
      <c r="O84" s="134">
        <v>0</v>
      </c>
      <c r="P84" s="134">
        <v>0</v>
      </c>
      <c r="Q84" s="134">
        <v>7</v>
      </c>
    </row>
    <row r="85" spans="1:17" x14ac:dyDescent="0.2">
      <c r="A85" s="134" t="s">
        <v>3295</v>
      </c>
      <c r="B85" s="134" t="s">
        <v>3324</v>
      </c>
      <c r="C85" s="134" t="s">
        <v>1658</v>
      </c>
      <c r="D85" s="134">
        <v>14276</v>
      </c>
      <c r="E85" s="134">
        <v>14289</v>
      </c>
      <c r="F85" s="134">
        <v>14302</v>
      </c>
      <c r="G85" s="134">
        <v>14315</v>
      </c>
      <c r="H85" s="134">
        <v>14328</v>
      </c>
      <c r="I85" s="134">
        <v>14341</v>
      </c>
      <c r="J85" s="134">
        <v>14354</v>
      </c>
      <c r="K85" s="134">
        <v>14367</v>
      </c>
      <c r="L85" s="134">
        <v>14381</v>
      </c>
      <c r="M85" s="134">
        <v>14394</v>
      </c>
      <c r="N85" s="134">
        <v>14407</v>
      </c>
      <c r="O85" s="134">
        <v>14420</v>
      </c>
      <c r="P85" s="134">
        <v>14433</v>
      </c>
      <c r="Q85" s="134">
        <v>14354379</v>
      </c>
    </row>
    <row r="86" spans="1:17" x14ac:dyDescent="0.2">
      <c r="A86" s="134" t="s">
        <v>3295</v>
      </c>
      <c r="B86" s="134" t="s">
        <v>3325</v>
      </c>
      <c r="C86" s="134" t="s">
        <v>1658</v>
      </c>
      <c r="D86" s="134">
        <v>0</v>
      </c>
      <c r="E86" s="134">
        <v>0</v>
      </c>
      <c r="F86" s="134">
        <v>0</v>
      </c>
      <c r="G86" s="134">
        <v>0</v>
      </c>
      <c r="H86" s="134">
        <v>0</v>
      </c>
      <c r="I86" s="134">
        <v>0</v>
      </c>
      <c r="J86" s="134">
        <v>0</v>
      </c>
      <c r="K86" s="134">
        <v>0</v>
      </c>
      <c r="L86" s="134">
        <v>0</v>
      </c>
      <c r="M86" s="134">
        <v>0</v>
      </c>
      <c r="N86" s="134">
        <v>0</v>
      </c>
      <c r="O86" s="134">
        <v>0</v>
      </c>
      <c r="P86" s="134">
        <v>0</v>
      </c>
      <c r="Q86" s="134">
        <v>0</v>
      </c>
    </row>
    <row r="87" spans="1:17" x14ac:dyDescent="0.2">
      <c r="A87" s="134" t="s">
        <v>3295</v>
      </c>
      <c r="B87" s="134" t="s">
        <v>3326</v>
      </c>
      <c r="C87" s="134" t="s">
        <v>1658</v>
      </c>
      <c r="D87" s="134">
        <v>0</v>
      </c>
      <c r="E87" s="134">
        <v>0</v>
      </c>
      <c r="F87" s="134">
        <v>0</v>
      </c>
      <c r="G87" s="134">
        <v>0</v>
      </c>
      <c r="H87" s="134">
        <v>0</v>
      </c>
      <c r="I87" s="134">
        <v>0</v>
      </c>
      <c r="J87" s="134">
        <v>0</v>
      </c>
      <c r="K87" s="134">
        <v>0</v>
      </c>
      <c r="L87" s="134">
        <v>0</v>
      </c>
      <c r="M87" s="134">
        <v>0</v>
      </c>
      <c r="N87" s="134">
        <v>0</v>
      </c>
      <c r="O87" s="134">
        <v>0</v>
      </c>
      <c r="P87" s="134">
        <v>0</v>
      </c>
      <c r="Q87" s="134">
        <v>0</v>
      </c>
    </row>
    <row r="88" spans="1:17" x14ac:dyDescent="0.2">
      <c r="A88" s="134" t="s">
        <v>3327</v>
      </c>
      <c r="B88" s="134" t="s">
        <v>3328</v>
      </c>
      <c r="C88" s="134" t="s">
        <v>1658</v>
      </c>
      <c r="D88" s="134">
        <v>0</v>
      </c>
      <c r="E88" s="134">
        <v>0</v>
      </c>
      <c r="F88" s="134">
        <v>0</v>
      </c>
      <c r="G88" s="134">
        <v>0</v>
      </c>
      <c r="H88" s="134">
        <v>0</v>
      </c>
      <c r="I88" s="134">
        <v>0</v>
      </c>
      <c r="J88" s="134">
        <v>0</v>
      </c>
      <c r="K88" s="134">
        <v>0</v>
      </c>
      <c r="L88" s="134">
        <v>0</v>
      </c>
      <c r="M88" s="134">
        <v>0</v>
      </c>
      <c r="N88" s="134">
        <v>0</v>
      </c>
      <c r="O88" s="134">
        <v>0</v>
      </c>
      <c r="P88" s="134">
        <v>0</v>
      </c>
      <c r="Q88" s="134">
        <v>0</v>
      </c>
    </row>
    <row r="89" spans="1:17" x14ac:dyDescent="0.2">
      <c r="A89" s="134" t="s">
        <v>3327</v>
      </c>
      <c r="B89" s="134" t="s">
        <v>3329</v>
      </c>
      <c r="C89" s="134" t="s">
        <v>1658</v>
      </c>
      <c r="D89" s="134">
        <v>10725</v>
      </c>
      <c r="E89" s="134">
        <v>10144</v>
      </c>
      <c r="F89" s="134">
        <v>10307</v>
      </c>
      <c r="G89" s="134">
        <v>10471</v>
      </c>
      <c r="H89" s="134">
        <v>10634</v>
      </c>
      <c r="I89" s="134">
        <v>10797</v>
      </c>
      <c r="J89" s="134">
        <v>10961</v>
      </c>
      <c r="K89" s="134">
        <v>11124</v>
      </c>
      <c r="L89" s="134">
        <v>11287</v>
      </c>
      <c r="M89" s="134">
        <v>11451</v>
      </c>
      <c r="N89" s="134">
        <v>11614</v>
      </c>
      <c r="O89" s="134">
        <v>11777</v>
      </c>
      <c r="P89" s="134">
        <v>11824</v>
      </c>
      <c r="Q89" s="134">
        <v>10986902</v>
      </c>
    </row>
    <row r="90" spans="1:17" x14ac:dyDescent="0.2">
      <c r="A90" s="134" t="s">
        <v>3327</v>
      </c>
      <c r="B90" s="134" t="s">
        <v>3330</v>
      </c>
      <c r="C90" s="134" t="s">
        <v>1658</v>
      </c>
      <c r="D90" s="134">
        <v>3637</v>
      </c>
      <c r="E90" s="134">
        <v>3646</v>
      </c>
      <c r="F90" s="134">
        <v>3655</v>
      </c>
      <c r="G90" s="134">
        <v>3663</v>
      </c>
      <c r="H90" s="134">
        <v>3672</v>
      </c>
      <c r="I90" s="134">
        <v>3681</v>
      </c>
      <c r="J90" s="134">
        <v>3690</v>
      </c>
      <c r="K90" s="134">
        <v>3698</v>
      </c>
      <c r="L90" s="134">
        <v>3707</v>
      </c>
      <c r="M90" s="134">
        <v>3716</v>
      </c>
      <c r="N90" s="134">
        <v>3725</v>
      </c>
      <c r="O90" s="134">
        <v>3733</v>
      </c>
      <c r="P90" s="134">
        <v>3742</v>
      </c>
      <c r="Q90" s="134">
        <v>3689626</v>
      </c>
    </row>
    <row r="91" spans="1:17" x14ac:dyDescent="0.2">
      <c r="A91" s="134" t="s">
        <v>3327</v>
      </c>
      <c r="B91" s="134" t="s">
        <v>3331</v>
      </c>
      <c r="C91" s="134" t="s">
        <v>1658</v>
      </c>
      <c r="D91" s="134">
        <v>0</v>
      </c>
      <c r="E91" s="134">
        <v>0</v>
      </c>
      <c r="F91" s="134">
        <v>0</v>
      </c>
      <c r="G91" s="134">
        <v>0</v>
      </c>
      <c r="H91" s="134">
        <v>0</v>
      </c>
      <c r="I91" s="134">
        <v>0</v>
      </c>
      <c r="J91" s="134">
        <v>0</v>
      </c>
      <c r="K91" s="134">
        <v>0</v>
      </c>
      <c r="L91" s="134">
        <v>0</v>
      </c>
      <c r="M91" s="134">
        <v>0</v>
      </c>
      <c r="N91" s="134">
        <v>0</v>
      </c>
      <c r="O91" s="134">
        <v>0</v>
      </c>
      <c r="P91" s="134">
        <v>0</v>
      </c>
      <c r="Q91" s="134">
        <v>0</v>
      </c>
    </row>
    <row r="92" spans="1:17" x14ac:dyDescent="0.2">
      <c r="A92" s="134" t="s">
        <v>3327</v>
      </c>
      <c r="B92" s="134" t="s">
        <v>3332</v>
      </c>
      <c r="C92" s="134" t="s">
        <v>1658</v>
      </c>
      <c r="D92" s="134">
        <v>12993</v>
      </c>
      <c r="E92" s="134">
        <v>12901</v>
      </c>
      <c r="F92" s="134">
        <v>13089</v>
      </c>
      <c r="G92" s="134">
        <v>13277</v>
      </c>
      <c r="H92" s="134">
        <v>13465</v>
      </c>
      <c r="I92" s="134">
        <v>13653</v>
      </c>
      <c r="J92" s="134">
        <v>13842</v>
      </c>
      <c r="K92" s="134">
        <v>14033</v>
      </c>
      <c r="L92" s="134">
        <v>14224</v>
      </c>
      <c r="M92" s="134">
        <v>14415</v>
      </c>
      <c r="N92" s="134">
        <v>14606</v>
      </c>
      <c r="O92" s="134">
        <v>14798</v>
      </c>
      <c r="P92" s="134">
        <v>14500</v>
      </c>
      <c r="Q92" s="134">
        <v>13837560</v>
      </c>
    </row>
    <row r="93" spans="1:17" x14ac:dyDescent="0.2">
      <c r="A93" s="134" t="s">
        <v>3327</v>
      </c>
      <c r="B93" s="134" t="s">
        <v>3333</v>
      </c>
      <c r="C93" s="134" t="s">
        <v>1658</v>
      </c>
      <c r="D93" s="134">
        <v>0</v>
      </c>
      <c r="E93" s="134">
        <v>0</v>
      </c>
      <c r="F93" s="134">
        <v>0</v>
      </c>
      <c r="G93" s="134">
        <v>0</v>
      </c>
      <c r="H93" s="134">
        <v>0</v>
      </c>
      <c r="I93" s="134">
        <v>0</v>
      </c>
      <c r="J93" s="134">
        <v>0</v>
      </c>
      <c r="K93" s="134">
        <v>0</v>
      </c>
      <c r="L93" s="134">
        <v>0</v>
      </c>
      <c r="M93" s="134">
        <v>0</v>
      </c>
      <c r="N93" s="134">
        <v>0</v>
      </c>
      <c r="O93" s="134">
        <v>0</v>
      </c>
      <c r="P93" s="134">
        <v>0</v>
      </c>
      <c r="Q93" s="134">
        <v>0</v>
      </c>
    </row>
    <row r="94" spans="1:17" x14ac:dyDescent="0.2">
      <c r="A94" s="134" t="s">
        <v>3327</v>
      </c>
      <c r="B94" s="134" t="s">
        <v>3334</v>
      </c>
      <c r="C94" s="134" t="s">
        <v>1658</v>
      </c>
      <c r="D94" s="134">
        <v>16529</v>
      </c>
      <c r="E94" s="134">
        <v>14165</v>
      </c>
      <c r="F94" s="134">
        <v>14410</v>
      </c>
      <c r="G94" s="134">
        <v>14656</v>
      </c>
      <c r="H94" s="134">
        <v>14901</v>
      </c>
      <c r="I94" s="134">
        <v>15146</v>
      </c>
      <c r="J94" s="134">
        <v>15391</v>
      </c>
      <c r="K94" s="134">
        <v>15637</v>
      </c>
      <c r="L94" s="134">
        <v>15882</v>
      </c>
      <c r="M94" s="134">
        <v>16127</v>
      </c>
      <c r="N94" s="134">
        <v>16373</v>
      </c>
      <c r="O94" s="134">
        <v>16618</v>
      </c>
      <c r="P94" s="134">
        <v>16802</v>
      </c>
      <c r="Q94" s="134">
        <v>15497551</v>
      </c>
    </row>
    <row r="95" spans="1:17" x14ac:dyDescent="0.2">
      <c r="A95" s="134" t="s">
        <v>3327</v>
      </c>
      <c r="B95" s="134" t="s">
        <v>3335</v>
      </c>
      <c r="C95" s="134" t="s">
        <v>1658</v>
      </c>
      <c r="D95" s="134">
        <v>0</v>
      </c>
      <c r="E95" s="134">
        <v>0</v>
      </c>
      <c r="F95" s="134">
        <v>0</v>
      </c>
      <c r="G95" s="134">
        <v>0</v>
      </c>
      <c r="H95" s="134">
        <v>0</v>
      </c>
      <c r="I95" s="134">
        <v>0</v>
      </c>
      <c r="J95" s="134">
        <v>0</v>
      </c>
      <c r="K95" s="134">
        <v>0</v>
      </c>
      <c r="L95" s="134">
        <v>0</v>
      </c>
      <c r="M95" s="134">
        <v>0</v>
      </c>
      <c r="N95" s="134">
        <v>0</v>
      </c>
      <c r="O95" s="134">
        <v>0</v>
      </c>
      <c r="P95" s="134">
        <v>0</v>
      </c>
      <c r="Q95" s="134">
        <v>0</v>
      </c>
    </row>
    <row r="96" spans="1:17" x14ac:dyDescent="0.2">
      <c r="A96" s="134" t="s">
        <v>3327</v>
      </c>
      <c r="B96" s="134" t="s">
        <v>3336</v>
      </c>
      <c r="C96" s="134" t="s">
        <v>1658</v>
      </c>
      <c r="D96" s="134">
        <v>0</v>
      </c>
      <c r="E96" s="134">
        <v>0</v>
      </c>
      <c r="F96" s="134">
        <v>0</v>
      </c>
      <c r="G96" s="134">
        <v>0</v>
      </c>
      <c r="H96" s="134">
        <v>0</v>
      </c>
      <c r="I96" s="134">
        <v>0</v>
      </c>
      <c r="J96" s="134">
        <v>0</v>
      </c>
      <c r="K96" s="134">
        <v>0</v>
      </c>
      <c r="L96" s="134">
        <v>0</v>
      </c>
      <c r="M96" s="134">
        <v>0</v>
      </c>
      <c r="N96" s="134">
        <v>0</v>
      </c>
      <c r="O96" s="134">
        <v>0</v>
      </c>
      <c r="P96" s="134">
        <v>0</v>
      </c>
      <c r="Q96" s="134">
        <v>0</v>
      </c>
    </row>
    <row r="97" spans="1:17" x14ac:dyDescent="0.2">
      <c r="A97" s="134" t="s">
        <v>3327</v>
      </c>
      <c r="B97" s="134" t="s">
        <v>3337</v>
      </c>
      <c r="C97" s="134" t="s">
        <v>1658</v>
      </c>
      <c r="D97" s="134">
        <v>15422</v>
      </c>
      <c r="E97" s="134">
        <v>15637</v>
      </c>
      <c r="F97" s="134">
        <v>15852</v>
      </c>
      <c r="G97" s="134">
        <v>16069</v>
      </c>
      <c r="H97" s="134">
        <v>16288</v>
      </c>
      <c r="I97" s="134">
        <v>16507</v>
      </c>
      <c r="J97" s="134">
        <v>16726</v>
      </c>
      <c r="K97" s="134">
        <v>16945</v>
      </c>
      <c r="L97" s="134">
        <v>17163</v>
      </c>
      <c r="M97" s="134">
        <v>17382</v>
      </c>
      <c r="N97" s="134">
        <v>17601</v>
      </c>
      <c r="O97" s="134">
        <v>17820</v>
      </c>
      <c r="P97" s="134">
        <v>17978</v>
      </c>
      <c r="Q97" s="134">
        <v>16724302</v>
      </c>
    </row>
    <row r="98" spans="1:17" x14ac:dyDescent="0.2">
      <c r="A98" s="134" t="s">
        <v>3327</v>
      </c>
      <c r="B98" s="134" t="s">
        <v>3338</v>
      </c>
      <c r="C98" s="134" t="s">
        <v>1658</v>
      </c>
      <c r="D98" s="134">
        <v>0</v>
      </c>
      <c r="E98" s="134">
        <v>0</v>
      </c>
      <c r="F98" s="134">
        <v>0</v>
      </c>
      <c r="G98" s="134">
        <v>0</v>
      </c>
      <c r="H98" s="134">
        <v>0</v>
      </c>
      <c r="I98" s="134">
        <v>0</v>
      </c>
      <c r="J98" s="134">
        <v>0</v>
      </c>
      <c r="K98" s="134">
        <v>0</v>
      </c>
      <c r="L98" s="134">
        <v>0</v>
      </c>
      <c r="M98" s="134">
        <v>0</v>
      </c>
      <c r="N98" s="134">
        <v>0</v>
      </c>
      <c r="O98" s="134">
        <v>0</v>
      </c>
      <c r="P98" s="134">
        <v>0</v>
      </c>
      <c r="Q98" s="134">
        <v>0</v>
      </c>
    </row>
    <row r="99" spans="1:17" x14ac:dyDescent="0.2">
      <c r="A99" s="134" t="s">
        <v>3327</v>
      </c>
      <c r="B99" s="134" t="s">
        <v>3339</v>
      </c>
      <c r="C99" s="134" t="s">
        <v>1658</v>
      </c>
      <c r="D99" s="134">
        <v>0</v>
      </c>
      <c r="E99" s="134">
        <v>0</v>
      </c>
      <c r="F99" s="134">
        <v>0</v>
      </c>
      <c r="G99" s="134">
        <v>0</v>
      </c>
      <c r="H99" s="134">
        <v>0</v>
      </c>
      <c r="I99" s="134">
        <v>0</v>
      </c>
      <c r="J99" s="134">
        <v>0</v>
      </c>
      <c r="K99" s="134">
        <v>0</v>
      </c>
      <c r="L99" s="134">
        <v>0</v>
      </c>
      <c r="M99" s="134">
        <v>0</v>
      </c>
      <c r="N99" s="134">
        <v>0</v>
      </c>
      <c r="O99" s="134">
        <v>0</v>
      </c>
      <c r="P99" s="134">
        <v>0</v>
      </c>
      <c r="Q99" s="134">
        <v>0</v>
      </c>
    </row>
    <row r="100" spans="1:17" x14ac:dyDescent="0.2">
      <c r="A100" s="134" t="s">
        <v>3327</v>
      </c>
      <c r="B100" s="134" t="s">
        <v>3340</v>
      </c>
      <c r="C100" s="134" t="s">
        <v>1658</v>
      </c>
      <c r="D100" s="134">
        <v>17597</v>
      </c>
      <c r="E100" s="134">
        <v>17623</v>
      </c>
      <c r="F100" s="134">
        <v>17649</v>
      </c>
      <c r="G100" s="134">
        <v>17675</v>
      </c>
      <c r="H100" s="134">
        <v>17701</v>
      </c>
      <c r="I100" s="134">
        <v>17727</v>
      </c>
      <c r="J100" s="134">
        <v>17753</v>
      </c>
      <c r="K100" s="134">
        <v>17779</v>
      </c>
      <c r="L100" s="134">
        <v>17805</v>
      </c>
      <c r="M100" s="134">
        <v>17830</v>
      </c>
      <c r="N100" s="134">
        <v>17856</v>
      </c>
      <c r="O100" s="134">
        <v>17882</v>
      </c>
      <c r="P100" s="134">
        <v>17705</v>
      </c>
      <c r="Q100" s="134">
        <v>17744349</v>
      </c>
    </row>
    <row r="101" spans="1:17" x14ac:dyDescent="0.2">
      <c r="A101" s="134" t="s">
        <v>3327</v>
      </c>
      <c r="B101" s="134" t="s">
        <v>3341</v>
      </c>
      <c r="C101" s="134" t="s">
        <v>1658</v>
      </c>
      <c r="D101" s="134">
        <v>0</v>
      </c>
      <c r="E101" s="134">
        <v>0</v>
      </c>
      <c r="F101" s="134">
        <v>0</v>
      </c>
      <c r="G101" s="134">
        <v>0</v>
      </c>
      <c r="H101" s="134">
        <v>0</v>
      </c>
      <c r="I101" s="134">
        <v>0</v>
      </c>
      <c r="J101" s="134">
        <v>0</v>
      </c>
      <c r="K101" s="134">
        <v>0</v>
      </c>
      <c r="L101" s="134">
        <v>0</v>
      </c>
      <c r="M101" s="134">
        <v>0</v>
      </c>
      <c r="N101" s="134">
        <v>0</v>
      </c>
      <c r="O101" s="134">
        <v>0</v>
      </c>
      <c r="P101" s="134">
        <v>0</v>
      </c>
      <c r="Q101" s="134">
        <v>0</v>
      </c>
    </row>
    <row r="102" spans="1:17" x14ac:dyDescent="0.2">
      <c r="A102" s="134" t="s">
        <v>3327</v>
      </c>
      <c r="B102" s="134" t="s">
        <v>3342</v>
      </c>
      <c r="C102" s="134" t="s">
        <v>1658</v>
      </c>
      <c r="D102" s="134">
        <v>12046</v>
      </c>
      <c r="E102" s="134">
        <v>12083</v>
      </c>
      <c r="F102" s="134">
        <v>12120</v>
      </c>
      <c r="G102" s="134">
        <v>12156</v>
      </c>
      <c r="H102" s="134">
        <v>12193</v>
      </c>
      <c r="I102" s="134">
        <v>12230</v>
      </c>
      <c r="J102" s="134">
        <v>12266</v>
      </c>
      <c r="K102" s="134">
        <v>12303</v>
      </c>
      <c r="L102" s="134">
        <v>12339</v>
      </c>
      <c r="M102" s="134">
        <v>12376</v>
      </c>
      <c r="N102" s="134">
        <v>12413</v>
      </c>
      <c r="O102" s="134">
        <v>12449</v>
      </c>
      <c r="P102" s="134">
        <v>12486</v>
      </c>
      <c r="Q102" s="134">
        <v>12266178</v>
      </c>
    </row>
    <row r="103" spans="1:17" x14ac:dyDescent="0.2">
      <c r="A103" s="134" t="s">
        <v>3327</v>
      </c>
      <c r="B103" s="134" t="s">
        <v>3343</v>
      </c>
      <c r="C103" s="134" t="s">
        <v>1658</v>
      </c>
      <c r="D103" s="134">
        <v>0</v>
      </c>
      <c r="E103" s="134">
        <v>0</v>
      </c>
      <c r="F103" s="134">
        <v>0</v>
      </c>
      <c r="G103" s="134">
        <v>0</v>
      </c>
      <c r="H103" s="134">
        <v>0</v>
      </c>
      <c r="I103" s="134">
        <v>0</v>
      </c>
      <c r="J103" s="134">
        <v>0</v>
      </c>
      <c r="K103" s="134">
        <v>0</v>
      </c>
      <c r="L103" s="134">
        <v>0</v>
      </c>
      <c r="M103" s="134">
        <v>0</v>
      </c>
      <c r="N103" s="134">
        <v>0</v>
      </c>
      <c r="O103" s="134">
        <v>0</v>
      </c>
      <c r="P103" s="134">
        <v>0</v>
      </c>
      <c r="Q103" s="134">
        <v>0</v>
      </c>
    </row>
    <row r="104" spans="1:17" x14ac:dyDescent="0.2">
      <c r="A104" s="134" t="s">
        <v>3327</v>
      </c>
      <c r="B104" s="134" t="s">
        <v>3344</v>
      </c>
      <c r="C104" s="134" t="s">
        <v>1658</v>
      </c>
      <c r="D104" s="134">
        <v>7034</v>
      </c>
      <c r="E104" s="134">
        <v>7072</v>
      </c>
      <c r="F104" s="134">
        <v>7111</v>
      </c>
      <c r="G104" s="134">
        <v>7150</v>
      </c>
      <c r="H104" s="134">
        <v>7188</v>
      </c>
      <c r="I104" s="134">
        <v>7227</v>
      </c>
      <c r="J104" s="134">
        <v>7265</v>
      </c>
      <c r="K104" s="134">
        <v>7304</v>
      </c>
      <c r="L104" s="134">
        <v>7342</v>
      </c>
      <c r="M104" s="134">
        <v>7381</v>
      </c>
      <c r="N104" s="134">
        <v>7419</v>
      </c>
      <c r="O104" s="134">
        <v>7458</v>
      </c>
      <c r="P104" s="134">
        <v>7496</v>
      </c>
      <c r="Q104" s="134">
        <v>7265166</v>
      </c>
    </row>
    <row r="105" spans="1:17" x14ac:dyDescent="0.2">
      <c r="A105" s="134" t="s">
        <v>3327</v>
      </c>
      <c r="B105" s="134" t="s">
        <v>3345</v>
      </c>
      <c r="C105" s="134" t="s">
        <v>1658</v>
      </c>
      <c r="D105" s="134">
        <v>0</v>
      </c>
      <c r="E105" s="134">
        <v>0</v>
      </c>
      <c r="F105" s="134">
        <v>0</v>
      </c>
      <c r="G105" s="134">
        <v>0</v>
      </c>
      <c r="H105" s="134">
        <v>0</v>
      </c>
      <c r="I105" s="134">
        <v>0</v>
      </c>
      <c r="J105" s="134">
        <v>0</v>
      </c>
      <c r="K105" s="134">
        <v>0</v>
      </c>
      <c r="L105" s="134">
        <v>0</v>
      </c>
      <c r="M105" s="134">
        <v>0</v>
      </c>
      <c r="N105" s="134">
        <v>0</v>
      </c>
      <c r="O105" s="134">
        <v>0</v>
      </c>
      <c r="P105" s="134">
        <v>0</v>
      </c>
      <c r="Q105" s="134">
        <v>0</v>
      </c>
    </row>
    <row r="106" spans="1:17" x14ac:dyDescent="0.2">
      <c r="A106" s="134" t="s">
        <v>3327</v>
      </c>
      <c r="B106" s="134" t="s">
        <v>3346</v>
      </c>
      <c r="C106" s="134" t="s">
        <v>1658</v>
      </c>
      <c r="D106" s="134">
        <v>51</v>
      </c>
      <c r="E106" s="134">
        <v>52</v>
      </c>
      <c r="F106" s="134">
        <v>53</v>
      </c>
      <c r="G106" s="134">
        <v>55</v>
      </c>
      <c r="H106" s="134">
        <v>56</v>
      </c>
      <c r="I106" s="134">
        <v>57</v>
      </c>
      <c r="J106" s="134">
        <v>59</v>
      </c>
      <c r="K106" s="134">
        <v>60</v>
      </c>
      <c r="L106" s="134">
        <v>62</v>
      </c>
      <c r="M106" s="134">
        <v>64</v>
      </c>
      <c r="N106" s="134">
        <v>65</v>
      </c>
      <c r="O106" s="134">
        <v>67</v>
      </c>
      <c r="P106" s="134">
        <v>69</v>
      </c>
      <c r="Q106" s="134">
        <v>59155</v>
      </c>
    </row>
    <row r="107" spans="1:17" x14ac:dyDescent="0.2">
      <c r="A107" s="134" t="s">
        <v>3327</v>
      </c>
      <c r="B107" s="134" t="s">
        <v>3347</v>
      </c>
      <c r="C107" s="134" t="s">
        <v>1658</v>
      </c>
      <c r="D107" s="134">
        <v>0</v>
      </c>
      <c r="E107" s="134">
        <v>0</v>
      </c>
      <c r="F107" s="134">
        <v>0</v>
      </c>
      <c r="G107" s="134">
        <v>0</v>
      </c>
      <c r="H107" s="134">
        <v>0</v>
      </c>
      <c r="I107" s="134">
        <v>0</v>
      </c>
      <c r="J107" s="134">
        <v>0</v>
      </c>
      <c r="K107" s="134">
        <v>0</v>
      </c>
      <c r="L107" s="134">
        <v>0</v>
      </c>
      <c r="M107" s="134">
        <v>0</v>
      </c>
      <c r="N107" s="134">
        <v>0</v>
      </c>
      <c r="O107" s="134">
        <v>0</v>
      </c>
      <c r="P107" s="134">
        <v>0</v>
      </c>
      <c r="Q107" s="134">
        <v>0</v>
      </c>
    </row>
    <row r="108" spans="1:17" x14ac:dyDescent="0.2">
      <c r="A108" s="134" t="s">
        <v>3327</v>
      </c>
      <c r="B108" s="134" t="s">
        <v>3348</v>
      </c>
      <c r="C108" s="134" t="s">
        <v>1658</v>
      </c>
      <c r="D108" s="134">
        <v>70741</v>
      </c>
      <c r="E108" s="134">
        <v>70824</v>
      </c>
      <c r="F108" s="134">
        <v>70908</v>
      </c>
      <c r="G108" s="134">
        <v>70992</v>
      </c>
      <c r="H108" s="134">
        <v>71076</v>
      </c>
      <c r="I108" s="134">
        <v>71160</v>
      </c>
      <c r="J108" s="134">
        <v>71244</v>
      </c>
      <c r="K108" s="134">
        <v>71132</v>
      </c>
      <c r="L108" s="134">
        <v>71216</v>
      </c>
      <c r="M108" s="134">
        <v>71300</v>
      </c>
      <c r="N108" s="134">
        <v>71383</v>
      </c>
      <c r="O108" s="134">
        <v>71467</v>
      </c>
      <c r="P108" s="134">
        <v>71551</v>
      </c>
      <c r="Q108" s="134">
        <v>71154000</v>
      </c>
    </row>
    <row r="109" spans="1:17" x14ac:dyDescent="0.2">
      <c r="A109" s="134" t="s">
        <v>3327</v>
      </c>
      <c r="B109" s="134" t="s">
        <v>3349</v>
      </c>
      <c r="C109" s="134" t="s">
        <v>1658</v>
      </c>
      <c r="D109" s="134">
        <v>0</v>
      </c>
      <c r="E109" s="134">
        <v>0</v>
      </c>
      <c r="F109" s="134">
        <v>0</v>
      </c>
      <c r="G109" s="134">
        <v>0</v>
      </c>
      <c r="H109" s="134">
        <v>0</v>
      </c>
      <c r="I109" s="134">
        <v>0</v>
      </c>
      <c r="J109" s="134">
        <v>0</v>
      </c>
      <c r="K109" s="134">
        <v>0</v>
      </c>
      <c r="L109" s="134">
        <v>0</v>
      </c>
      <c r="M109" s="134">
        <v>0</v>
      </c>
      <c r="N109" s="134">
        <v>0</v>
      </c>
      <c r="O109" s="134">
        <v>0</v>
      </c>
      <c r="P109" s="134">
        <v>0</v>
      </c>
      <c r="Q109" s="134">
        <v>0</v>
      </c>
    </row>
    <row r="110" spans="1:17" x14ac:dyDescent="0.2">
      <c r="A110" s="134" t="s">
        <v>3327</v>
      </c>
      <c r="B110" s="134" t="s">
        <v>3350</v>
      </c>
      <c r="C110" s="134" t="s">
        <v>1658</v>
      </c>
      <c r="D110" s="134">
        <v>241</v>
      </c>
      <c r="E110" s="134">
        <v>244</v>
      </c>
      <c r="F110" s="134">
        <v>247</v>
      </c>
      <c r="G110" s="134">
        <v>250</v>
      </c>
      <c r="H110" s="134">
        <v>253</v>
      </c>
      <c r="I110" s="134">
        <v>257</v>
      </c>
      <c r="J110" s="134">
        <v>261</v>
      </c>
      <c r="K110" s="134">
        <v>265</v>
      </c>
      <c r="L110" s="134">
        <v>269</v>
      </c>
      <c r="M110" s="134">
        <v>273</v>
      </c>
      <c r="N110" s="134">
        <v>278</v>
      </c>
      <c r="O110" s="134">
        <v>282</v>
      </c>
      <c r="P110" s="134">
        <v>286</v>
      </c>
      <c r="Q110" s="134">
        <v>261830</v>
      </c>
    </row>
    <row r="111" spans="1:17" x14ac:dyDescent="0.2">
      <c r="A111" s="134" t="s">
        <v>3327</v>
      </c>
      <c r="B111" s="134" t="s">
        <v>3351</v>
      </c>
      <c r="C111" s="134" t="s">
        <v>1658</v>
      </c>
      <c r="D111" s="134">
        <v>7088</v>
      </c>
      <c r="E111" s="134">
        <v>7146</v>
      </c>
      <c r="F111" s="134">
        <v>7204</v>
      </c>
      <c r="G111" s="134">
        <v>7262</v>
      </c>
      <c r="H111" s="134">
        <v>7320</v>
      </c>
      <c r="I111" s="134">
        <v>7378</v>
      </c>
      <c r="J111" s="134">
        <v>7435</v>
      </c>
      <c r="K111" s="134">
        <v>7493</v>
      </c>
      <c r="L111" s="134">
        <v>7551</v>
      </c>
      <c r="M111" s="134">
        <v>7609</v>
      </c>
      <c r="N111" s="134">
        <v>7667</v>
      </c>
      <c r="O111" s="134">
        <v>7725</v>
      </c>
      <c r="P111" s="134">
        <v>7783</v>
      </c>
      <c r="Q111" s="134">
        <v>7435489</v>
      </c>
    </row>
    <row r="112" spans="1:17" x14ac:dyDescent="0.2">
      <c r="A112" s="134" t="s">
        <v>3327</v>
      </c>
      <c r="B112" s="134" t="s">
        <v>3352</v>
      </c>
      <c r="C112" s="134" t="s">
        <v>1658</v>
      </c>
      <c r="D112" s="134">
        <v>0</v>
      </c>
      <c r="E112" s="134">
        <v>0</v>
      </c>
      <c r="F112" s="134">
        <v>0</v>
      </c>
      <c r="G112" s="134">
        <v>0</v>
      </c>
      <c r="H112" s="134">
        <v>0</v>
      </c>
      <c r="I112" s="134">
        <v>0</v>
      </c>
      <c r="J112" s="134">
        <v>0</v>
      </c>
      <c r="K112" s="134">
        <v>0</v>
      </c>
      <c r="L112" s="134">
        <v>0</v>
      </c>
      <c r="M112" s="134">
        <v>0</v>
      </c>
      <c r="N112" s="134">
        <v>0</v>
      </c>
      <c r="O112" s="134">
        <v>0</v>
      </c>
      <c r="P112" s="134">
        <v>0</v>
      </c>
      <c r="Q112" s="134">
        <v>0</v>
      </c>
    </row>
    <row r="113" spans="1:17" x14ac:dyDescent="0.2">
      <c r="A113" s="134" t="s">
        <v>3327</v>
      </c>
      <c r="B113" s="134" t="s">
        <v>3353</v>
      </c>
      <c r="C113" s="134" t="s">
        <v>1658</v>
      </c>
      <c r="D113" s="134">
        <v>0</v>
      </c>
      <c r="E113" s="134">
        <v>0</v>
      </c>
      <c r="F113" s="134">
        <v>0</v>
      </c>
      <c r="G113" s="134">
        <v>0</v>
      </c>
      <c r="H113" s="134">
        <v>0</v>
      </c>
      <c r="I113" s="134">
        <v>0</v>
      </c>
      <c r="J113" s="134">
        <v>0</v>
      </c>
      <c r="K113" s="134">
        <v>0</v>
      </c>
      <c r="L113" s="134">
        <v>0</v>
      </c>
      <c r="M113" s="134">
        <v>0</v>
      </c>
      <c r="N113" s="134">
        <v>0</v>
      </c>
      <c r="O113" s="134">
        <v>0</v>
      </c>
      <c r="P113" s="134">
        <v>0</v>
      </c>
      <c r="Q113" s="134">
        <v>0</v>
      </c>
    </row>
    <row r="114" spans="1:17" x14ac:dyDescent="0.2">
      <c r="A114" s="134" t="s">
        <v>3327</v>
      </c>
      <c r="B114" s="134" t="s">
        <v>3354</v>
      </c>
      <c r="C114" s="134" t="s">
        <v>1658</v>
      </c>
      <c r="D114" s="134">
        <v>121</v>
      </c>
      <c r="E114" s="134">
        <v>123</v>
      </c>
      <c r="F114" s="134">
        <v>125</v>
      </c>
      <c r="G114" s="134">
        <v>127</v>
      </c>
      <c r="H114" s="134">
        <v>129</v>
      </c>
      <c r="I114" s="134">
        <v>131</v>
      </c>
      <c r="J114" s="134">
        <v>133</v>
      </c>
      <c r="K114" s="134">
        <v>135</v>
      </c>
      <c r="L114" s="134">
        <v>137</v>
      </c>
      <c r="M114" s="134">
        <v>139</v>
      </c>
      <c r="N114" s="134">
        <v>141</v>
      </c>
      <c r="O114" s="134">
        <v>144</v>
      </c>
      <c r="P114" s="134">
        <v>149</v>
      </c>
      <c r="Q114" s="134">
        <v>133011</v>
      </c>
    </row>
    <row r="115" spans="1:17" x14ac:dyDescent="0.2">
      <c r="A115" s="134" t="s">
        <v>3327</v>
      </c>
      <c r="B115" s="134" t="s">
        <v>3355</v>
      </c>
      <c r="C115" s="134" t="s">
        <v>1658</v>
      </c>
      <c r="D115" s="134">
        <v>18174</v>
      </c>
      <c r="E115" s="134">
        <v>18200</v>
      </c>
      <c r="F115" s="134">
        <v>18226</v>
      </c>
      <c r="G115" s="134">
        <v>18253</v>
      </c>
      <c r="H115" s="134">
        <v>18279</v>
      </c>
      <c r="I115" s="134">
        <v>18305</v>
      </c>
      <c r="J115" s="134">
        <v>18331</v>
      </c>
      <c r="K115" s="134">
        <v>18357</v>
      </c>
      <c r="L115" s="134">
        <v>18383</v>
      </c>
      <c r="M115" s="134">
        <v>18409</v>
      </c>
      <c r="N115" s="134">
        <v>18435</v>
      </c>
      <c r="O115" s="134">
        <v>18451</v>
      </c>
      <c r="P115" s="134">
        <v>18477</v>
      </c>
      <c r="Q115" s="134">
        <v>18329531</v>
      </c>
    </row>
    <row r="116" spans="1:17" x14ac:dyDescent="0.2">
      <c r="A116" s="134" t="s">
        <v>3327</v>
      </c>
      <c r="B116" s="134" t="s">
        <v>3356</v>
      </c>
      <c r="C116" s="134" t="s">
        <v>1658</v>
      </c>
      <c r="D116" s="134">
        <v>0</v>
      </c>
      <c r="E116" s="134">
        <v>0</v>
      </c>
      <c r="F116" s="134">
        <v>0</v>
      </c>
      <c r="G116" s="134">
        <v>0</v>
      </c>
      <c r="H116" s="134">
        <v>0</v>
      </c>
      <c r="I116" s="134">
        <v>0</v>
      </c>
      <c r="J116" s="134">
        <v>0</v>
      </c>
      <c r="K116" s="134">
        <v>0</v>
      </c>
      <c r="L116" s="134">
        <v>0</v>
      </c>
      <c r="M116" s="134">
        <v>0</v>
      </c>
      <c r="N116" s="134">
        <v>0</v>
      </c>
      <c r="O116" s="134">
        <v>0</v>
      </c>
      <c r="P116" s="134">
        <v>0</v>
      </c>
      <c r="Q116" s="134">
        <v>0</v>
      </c>
    </row>
    <row r="117" spans="1:17" x14ac:dyDescent="0.2">
      <c r="A117" s="134" t="s">
        <v>3327</v>
      </c>
      <c r="B117" s="134" t="s">
        <v>3357</v>
      </c>
      <c r="C117" s="134" t="s">
        <v>1658</v>
      </c>
      <c r="D117" s="134">
        <v>0</v>
      </c>
      <c r="E117" s="134">
        <v>0</v>
      </c>
      <c r="F117" s="134">
        <v>0</v>
      </c>
      <c r="G117" s="134">
        <v>0</v>
      </c>
      <c r="H117" s="134">
        <v>0</v>
      </c>
      <c r="I117" s="134">
        <v>0</v>
      </c>
      <c r="J117" s="134">
        <v>0</v>
      </c>
      <c r="K117" s="134">
        <v>0</v>
      </c>
      <c r="L117" s="134">
        <v>0</v>
      </c>
      <c r="M117" s="134">
        <v>0</v>
      </c>
      <c r="N117" s="134">
        <v>0</v>
      </c>
      <c r="O117" s="134">
        <v>0</v>
      </c>
      <c r="P117" s="134">
        <v>0</v>
      </c>
      <c r="Q117" s="134">
        <v>0</v>
      </c>
    </row>
    <row r="118" spans="1:17" x14ac:dyDescent="0.2">
      <c r="A118" s="134" t="s">
        <v>3327</v>
      </c>
      <c r="B118" s="134" t="s">
        <v>3358</v>
      </c>
      <c r="C118" s="134" t="s">
        <v>1658</v>
      </c>
      <c r="D118" s="134">
        <v>0</v>
      </c>
      <c r="E118" s="134">
        <v>0</v>
      </c>
      <c r="F118" s="134">
        <v>0</v>
      </c>
      <c r="G118" s="134">
        <v>0</v>
      </c>
      <c r="H118" s="134">
        <v>0</v>
      </c>
      <c r="I118" s="134">
        <v>0</v>
      </c>
      <c r="J118" s="134">
        <v>0</v>
      </c>
      <c r="K118" s="134">
        <v>0</v>
      </c>
      <c r="L118" s="134">
        <v>0</v>
      </c>
      <c r="M118" s="134">
        <v>0</v>
      </c>
      <c r="N118" s="134">
        <v>0</v>
      </c>
      <c r="O118" s="134">
        <v>0</v>
      </c>
      <c r="P118" s="134">
        <v>0</v>
      </c>
      <c r="Q118" s="134">
        <v>0</v>
      </c>
    </row>
    <row r="119" spans="1:17" x14ac:dyDescent="0.2">
      <c r="A119" s="134" t="s">
        <v>3359</v>
      </c>
      <c r="B119" s="134" t="s">
        <v>3360</v>
      </c>
      <c r="C119" s="134" t="s">
        <v>1658</v>
      </c>
      <c r="D119" s="134">
        <v>4586</v>
      </c>
      <c r="E119" s="134">
        <v>4601</v>
      </c>
      <c r="F119" s="134">
        <v>4634</v>
      </c>
      <c r="G119" s="134">
        <v>4667</v>
      </c>
      <c r="H119" s="134">
        <v>4700</v>
      </c>
      <c r="I119" s="134">
        <v>4733</v>
      </c>
      <c r="J119" s="134">
        <v>4766</v>
      </c>
      <c r="K119" s="134">
        <v>4799</v>
      </c>
      <c r="L119" s="134">
        <v>4832</v>
      </c>
      <c r="M119" s="134">
        <v>4865</v>
      </c>
      <c r="N119" s="134">
        <v>4898</v>
      </c>
      <c r="O119" s="134">
        <v>4931</v>
      </c>
      <c r="P119" s="134">
        <v>4894</v>
      </c>
      <c r="Q119" s="134">
        <v>4763594</v>
      </c>
    </row>
    <row r="120" spans="1:17" x14ac:dyDescent="0.2">
      <c r="A120" s="134" t="s">
        <v>3359</v>
      </c>
      <c r="B120" s="134" t="s">
        <v>3361</v>
      </c>
      <c r="C120" s="134" t="s">
        <v>1658</v>
      </c>
      <c r="D120" s="134">
        <v>2032</v>
      </c>
      <c r="E120" s="134">
        <v>2036</v>
      </c>
      <c r="F120" s="134">
        <v>2040</v>
      </c>
      <c r="G120" s="134">
        <v>2045</v>
      </c>
      <c r="H120" s="134">
        <v>2055</v>
      </c>
      <c r="I120" s="134">
        <v>2059</v>
      </c>
      <c r="J120" s="134">
        <v>2064</v>
      </c>
      <c r="K120" s="134">
        <v>2068</v>
      </c>
      <c r="L120" s="134">
        <v>2073</v>
      </c>
      <c r="M120" s="134">
        <v>2077</v>
      </c>
      <c r="N120" s="134">
        <v>2082</v>
      </c>
      <c r="O120" s="134">
        <v>2086</v>
      </c>
      <c r="P120" s="134">
        <v>2090</v>
      </c>
      <c r="Q120" s="134">
        <v>2062097</v>
      </c>
    </row>
    <row r="121" spans="1:17" x14ac:dyDescent="0.2">
      <c r="A121" s="134" t="s">
        <v>3359</v>
      </c>
      <c r="B121" s="134" t="s">
        <v>3362</v>
      </c>
      <c r="C121" s="134" t="s">
        <v>1658</v>
      </c>
      <c r="D121" s="134">
        <v>0</v>
      </c>
      <c r="E121" s="134">
        <v>0</v>
      </c>
      <c r="F121" s="134">
        <v>0</v>
      </c>
      <c r="G121" s="134">
        <v>0</v>
      </c>
      <c r="H121" s="134">
        <v>0</v>
      </c>
      <c r="I121" s="134">
        <v>0</v>
      </c>
      <c r="J121" s="134">
        <v>0</v>
      </c>
      <c r="K121" s="134">
        <v>0</v>
      </c>
      <c r="L121" s="134">
        <v>0</v>
      </c>
      <c r="M121" s="134">
        <v>0</v>
      </c>
      <c r="N121" s="134">
        <v>0</v>
      </c>
      <c r="O121" s="134">
        <v>0</v>
      </c>
      <c r="P121" s="134">
        <v>0</v>
      </c>
      <c r="Q121" s="134">
        <v>0</v>
      </c>
    </row>
    <row r="122" spans="1:17" x14ac:dyDescent="0.2">
      <c r="A122" s="134" t="s">
        <v>3359</v>
      </c>
      <c r="B122" s="134" t="s">
        <v>3363</v>
      </c>
      <c r="C122" s="134" t="s">
        <v>1658</v>
      </c>
      <c r="D122" s="134">
        <v>1384</v>
      </c>
      <c r="E122" s="134">
        <v>1389</v>
      </c>
      <c r="F122" s="134">
        <v>1411</v>
      </c>
      <c r="G122" s="134">
        <v>1434</v>
      </c>
      <c r="H122" s="134">
        <v>1456</v>
      </c>
      <c r="I122" s="134">
        <v>1479</v>
      </c>
      <c r="J122" s="134">
        <v>1501</v>
      </c>
      <c r="K122" s="134">
        <v>1524</v>
      </c>
      <c r="L122" s="134">
        <v>1547</v>
      </c>
      <c r="M122" s="134">
        <v>1569</v>
      </c>
      <c r="N122" s="134">
        <v>1592</v>
      </c>
      <c r="O122" s="134">
        <v>1614</v>
      </c>
      <c r="P122" s="134">
        <v>1567</v>
      </c>
      <c r="Q122" s="134">
        <v>1499431</v>
      </c>
    </row>
    <row r="123" spans="1:17" x14ac:dyDescent="0.2">
      <c r="A123" s="134" t="s">
        <v>3359</v>
      </c>
      <c r="B123" s="134" t="s">
        <v>3364</v>
      </c>
      <c r="C123" s="134" t="s">
        <v>1658</v>
      </c>
      <c r="D123" s="134">
        <v>0</v>
      </c>
      <c r="E123" s="134">
        <v>0</v>
      </c>
      <c r="F123" s="134">
        <v>0</v>
      </c>
      <c r="G123" s="134">
        <v>0</v>
      </c>
      <c r="H123" s="134">
        <v>0</v>
      </c>
      <c r="I123" s="134">
        <v>0</v>
      </c>
      <c r="J123" s="134">
        <v>0</v>
      </c>
      <c r="K123" s="134">
        <v>0</v>
      </c>
      <c r="L123" s="134">
        <v>0</v>
      </c>
      <c r="M123" s="134">
        <v>0</v>
      </c>
      <c r="N123" s="134">
        <v>0</v>
      </c>
      <c r="O123" s="134">
        <v>0</v>
      </c>
      <c r="P123" s="134">
        <v>0</v>
      </c>
      <c r="Q123" s="134">
        <v>0</v>
      </c>
    </row>
    <row r="124" spans="1:17" x14ac:dyDescent="0.2">
      <c r="A124" s="134" t="s">
        <v>3359</v>
      </c>
      <c r="B124" s="134" t="s">
        <v>3365</v>
      </c>
      <c r="C124" s="134" t="s">
        <v>1658</v>
      </c>
      <c r="D124" s="134">
        <v>4603</v>
      </c>
      <c r="E124" s="134">
        <v>3984</v>
      </c>
      <c r="F124" s="134">
        <v>4008</v>
      </c>
      <c r="G124" s="134">
        <v>4032</v>
      </c>
      <c r="H124" s="134">
        <v>4056</v>
      </c>
      <c r="I124" s="134">
        <v>4080</v>
      </c>
      <c r="J124" s="134">
        <v>4104</v>
      </c>
      <c r="K124" s="134">
        <v>4127</v>
      </c>
      <c r="L124" s="134">
        <v>4151</v>
      </c>
      <c r="M124" s="134">
        <v>4175</v>
      </c>
      <c r="N124" s="134">
        <v>4199</v>
      </c>
      <c r="O124" s="134">
        <v>4224</v>
      </c>
      <c r="P124" s="134">
        <v>4248</v>
      </c>
      <c r="Q124" s="134">
        <v>4130423</v>
      </c>
    </row>
    <row r="125" spans="1:17" x14ac:dyDescent="0.2">
      <c r="A125" s="134" t="s">
        <v>3359</v>
      </c>
      <c r="B125" s="134" t="s">
        <v>3366</v>
      </c>
      <c r="C125" s="134" t="s">
        <v>1658</v>
      </c>
      <c r="D125" s="134">
        <v>5581</v>
      </c>
      <c r="E125" s="134">
        <v>5604</v>
      </c>
      <c r="F125" s="134">
        <v>5626</v>
      </c>
      <c r="G125" s="134">
        <v>5649</v>
      </c>
      <c r="H125" s="134">
        <v>5675</v>
      </c>
      <c r="I125" s="134">
        <v>5738</v>
      </c>
      <c r="J125" s="134">
        <v>5761</v>
      </c>
      <c r="K125" s="134">
        <v>5783</v>
      </c>
      <c r="L125" s="134">
        <v>5806</v>
      </c>
      <c r="M125" s="134">
        <v>5829</v>
      </c>
      <c r="N125" s="134">
        <v>5851</v>
      </c>
      <c r="O125" s="134">
        <v>5874</v>
      </c>
      <c r="P125" s="134">
        <v>5896</v>
      </c>
      <c r="Q125" s="134">
        <v>5744619</v>
      </c>
    </row>
    <row r="126" spans="1:17" x14ac:dyDescent="0.2">
      <c r="A126" s="134" t="s">
        <v>3359</v>
      </c>
      <c r="B126" s="134" t="s">
        <v>3367</v>
      </c>
      <c r="C126" s="134" t="s">
        <v>1658</v>
      </c>
      <c r="D126" s="134">
        <v>0</v>
      </c>
      <c r="E126" s="134">
        <v>0</v>
      </c>
      <c r="F126" s="134">
        <v>0</v>
      </c>
      <c r="G126" s="134">
        <v>0</v>
      </c>
      <c r="H126" s="134">
        <v>0</v>
      </c>
      <c r="I126" s="134">
        <v>0</v>
      </c>
      <c r="J126" s="134">
        <v>0</v>
      </c>
      <c r="K126" s="134">
        <v>0</v>
      </c>
      <c r="L126" s="134">
        <v>0</v>
      </c>
      <c r="M126" s="134">
        <v>0</v>
      </c>
      <c r="N126" s="134">
        <v>0</v>
      </c>
      <c r="O126" s="134">
        <v>0</v>
      </c>
      <c r="P126" s="134">
        <v>0</v>
      </c>
      <c r="Q126" s="134">
        <v>0</v>
      </c>
    </row>
    <row r="127" spans="1:17" x14ac:dyDescent="0.2">
      <c r="A127" s="134" t="s">
        <v>3359</v>
      </c>
      <c r="B127" s="134" t="s">
        <v>3368</v>
      </c>
      <c r="C127" s="134" t="s">
        <v>1658</v>
      </c>
      <c r="D127" s="134">
        <v>3874</v>
      </c>
      <c r="E127" s="134">
        <v>3313</v>
      </c>
      <c r="F127" s="134">
        <v>3339</v>
      </c>
      <c r="G127" s="134">
        <v>3364</v>
      </c>
      <c r="H127" s="134">
        <v>3389</v>
      </c>
      <c r="I127" s="134">
        <v>3415</v>
      </c>
      <c r="J127" s="134">
        <v>3440</v>
      </c>
      <c r="K127" s="134">
        <v>3465</v>
      </c>
      <c r="L127" s="134">
        <v>3491</v>
      </c>
      <c r="M127" s="134">
        <v>3517</v>
      </c>
      <c r="N127" s="134">
        <v>3542</v>
      </c>
      <c r="O127" s="134">
        <v>3568</v>
      </c>
      <c r="P127" s="134">
        <v>3594</v>
      </c>
      <c r="Q127" s="134">
        <v>3464768</v>
      </c>
    </row>
    <row r="128" spans="1:17" x14ac:dyDescent="0.2">
      <c r="A128" s="134" t="s">
        <v>3359</v>
      </c>
      <c r="B128" s="134" t="s">
        <v>3369</v>
      </c>
      <c r="C128" s="134" t="s">
        <v>1658</v>
      </c>
      <c r="D128" s="134">
        <v>0</v>
      </c>
      <c r="E128" s="134">
        <v>0</v>
      </c>
      <c r="F128" s="134">
        <v>0</v>
      </c>
      <c r="G128" s="134">
        <v>0</v>
      </c>
      <c r="H128" s="134">
        <v>0</v>
      </c>
      <c r="I128" s="134">
        <v>0</v>
      </c>
      <c r="J128" s="134">
        <v>0</v>
      </c>
      <c r="K128" s="134">
        <v>0</v>
      </c>
      <c r="L128" s="134">
        <v>0</v>
      </c>
      <c r="M128" s="134">
        <v>0</v>
      </c>
      <c r="N128" s="134">
        <v>0</v>
      </c>
      <c r="O128" s="134">
        <v>0</v>
      </c>
      <c r="P128" s="134">
        <v>0</v>
      </c>
      <c r="Q128" s="134">
        <v>0</v>
      </c>
    </row>
    <row r="129" spans="1:17" x14ac:dyDescent="0.2">
      <c r="A129" s="134" t="s">
        <v>3359</v>
      </c>
      <c r="B129" s="134" t="s">
        <v>3370</v>
      </c>
      <c r="C129" s="134" t="s">
        <v>1658</v>
      </c>
      <c r="D129" s="134">
        <v>0</v>
      </c>
      <c r="E129" s="134">
        <v>0</v>
      </c>
      <c r="F129" s="134">
        <v>0</v>
      </c>
      <c r="G129" s="134">
        <v>0</v>
      </c>
      <c r="H129" s="134">
        <v>0</v>
      </c>
      <c r="I129" s="134">
        <v>0</v>
      </c>
      <c r="J129" s="134">
        <v>0</v>
      </c>
      <c r="K129" s="134">
        <v>0</v>
      </c>
      <c r="L129" s="134">
        <v>0</v>
      </c>
      <c r="M129" s="134">
        <v>0</v>
      </c>
      <c r="N129" s="134">
        <v>0</v>
      </c>
      <c r="O129" s="134">
        <v>0</v>
      </c>
      <c r="P129" s="134">
        <v>0</v>
      </c>
      <c r="Q129" s="134">
        <v>0</v>
      </c>
    </row>
    <row r="130" spans="1:17" x14ac:dyDescent="0.2">
      <c r="A130" s="134" t="s">
        <v>3359</v>
      </c>
      <c r="B130" s="134" t="s">
        <v>3371</v>
      </c>
      <c r="C130" s="134" t="s">
        <v>1658</v>
      </c>
      <c r="D130" s="134">
        <v>0</v>
      </c>
      <c r="E130" s="134">
        <v>0</v>
      </c>
      <c r="F130" s="134">
        <v>0</v>
      </c>
      <c r="G130" s="134">
        <v>0</v>
      </c>
      <c r="H130" s="134">
        <v>0</v>
      </c>
      <c r="I130" s="134">
        <v>0</v>
      </c>
      <c r="J130" s="134">
        <v>0</v>
      </c>
      <c r="K130" s="134">
        <v>0</v>
      </c>
      <c r="L130" s="134">
        <v>0</v>
      </c>
      <c r="M130" s="134">
        <v>0</v>
      </c>
      <c r="N130" s="134">
        <v>0</v>
      </c>
      <c r="O130" s="134">
        <v>0</v>
      </c>
      <c r="P130" s="134">
        <v>0</v>
      </c>
      <c r="Q130" s="134">
        <v>0</v>
      </c>
    </row>
    <row r="131" spans="1:17" x14ac:dyDescent="0.2">
      <c r="A131" s="134" t="s">
        <v>3359</v>
      </c>
      <c r="B131" s="134" t="s">
        <v>3372</v>
      </c>
      <c r="C131" s="134" t="s">
        <v>1658</v>
      </c>
      <c r="D131" s="134">
        <v>1368</v>
      </c>
      <c r="E131" s="134">
        <v>1370</v>
      </c>
      <c r="F131" s="134">
        <v>1371</v>
      </c>
      <c r="G131" s="134">
        <v>1373</v>
      </c>
      <c r="H131" s="134">
        <v>1375</v>
      </c>
      <c r="I131" s="134">
        <v>1377</v>
      </c>
      <c r="J131" s="134">
        <v>1379</v>
      </c>
      <c r="K131" s="134">
        <v>1380</v>
      </c>
      <c r="L131" s="134">
        <v>1382</v>
      </c>
      <c r="M131" s="134">
        <v>1384</v>
      </c>
      <c r="N131" s="134">
        <v>1386</v>
      </c>
      <c r="O131" s="134">
        <v>1388</v>
      </c>
      <c r="P131" s="134">
        <v>1389</v>
      </c>
      <c r="Q131" s="134">
        <v>1378660</v>
      </c>
    </row>
    <row r="132" spans="1:17" x14ac:dyDescent="0.2">
      <c r="A132" s="134" t="s">
        <v>3359</v>
      </c>
      <c r="B132" s="134" t="s">
        <v>3373</v>
      </c>
      <c r="C132" s="134" t="s">
        <v>1658</v>
      </c>
      <c r="D132" s="134">
        <v>0</v>
      </c>
      <c r="E132" s="134">
        <v>0</v>
      </c>
      <c r="F132" s="134">
        <v>0</v>
      </c>
      <c r="G132" s="134">
        <v>0</v>
      </c>
      <c r="H132" s="134">
        <v>0</v>
      </c>
      <c r="I132" s="134">
        <v>0</v>
      </c>
      <c r="J132" s="134">
        <v>0</v>
      </c>
      <c r="K132" s="134">
        <v>0</v>
      </c>
      <c r="L132" s="134">
        <v>0</v>
      </c>
      <c r="M132" s="134">
        <v>0</v>
      </c>
      <c r="N132" s="134">
        <v>0</v>
      </c>
      <c r="O132" s="134">
        <v>0</v>
      </c>
      <c r="P132" s="134">
        <v>0</v>
      </c>
      <c r="Q132" s="134">
        <v>0</v>
      </c>
    </row>
    <row r="133" spans="1:17" x14ac:dyDescent="0.2">
      <c r="A133" s="134" t="s">
        <v>3359</v>
      </c>
      <c r="B133" s="134" t="s">
        <v>3374</v>
      </c>
      <c r="C133" s="134" t="s">
        <v>1658</v>
      </c>
      <c r="D133" s="134">
        <v>888</v>
      </c>
      <c r="E133" s="134">
        <v>891</v>
      </c>
      <c r="F133" s="134">
        <v>893</v>
      </c>
      <c r="G133" s="134">
        <v>895</v>
      </c>
      <c r="H133" s="134">
        <v>897</v>
      </c>
      <c r="I133" s="134">
        <v>899</v>
      </c>
      <c r="J133" s="134">
        <v>901</v>
      </c>
      <c r="K133" s="134">
        <v>904</v>
      </c>
      <c r="L133" s="134">
        <v>906</v>
      </c>
      <c r="M133" s="134">
        <v>908</v>
      </c>
      <c r="N133" s="134">
        <v>910</v>
      </c>
      <c r="O133" s="134">
        <v>912</v>
      </c>
      <c r="P133" s="134">
        <v>914</v>
      </c>
      <c r="Q133" s="134">
        <v>901413</v>
      </c>
    </row>
    <row r="134" spans="1:17" x14ac:dyDescent="0.2">
      <c r="A134" s="134" t="s">
        <v>3359</v>
      </c>
      <c r="B134" s="134" t="s">
        <v>3375</v>
      </c>
      <c r="C134" s="134" t="s">
        <v>1658</v>
      </c>
      <c r="D134" s="134">
        <v>0</v>
      </c>
      <c r="E134" s="134">
        <v>0</v>
      </c>
      <c r="F134" s="134">
        <v>0</v>
      </c>
      <c r="G134" s="134">
        <v>0</v>
      </c>
      <c r="H134" s="134">
        <v>0</v>
      </c>
      <c r="I134" s="134">
        <v>0</v>
      </c>
      <c r="J134" s="134">
        <v>0</v>
      </c>
      <c r="K134" s="134">
        <v>0</v>
      </c>
      <c r="L134" s="134">
        <v>0</v>
      </c>
      <c r="M134" s="134">
        <v>0</v>
      </c>
      <c r="N134" s="134">
        <v>0</v>
      </c>
      <c r="O134" s="134">
        <v>0</v>
      </c>
      <c r="P134" s="134">
        <v>0</v>
      </c>
      <c r="Q134" s="134">
        <v>0</v>
      </c>
    </row>
    <row r="135" spans="1:17" x14ac:dyDescent="0.2">
      <c r="A135" s="134" t="s">
        <v>3359</v>
      </c>
      <c r="B135" s="134" t="s">
        <v>3376</v>
      </c>
      <c r="C135" s="134" t="s">
        <v>1658</v>
      </c>
      <c r="D135" s="134">
        <v>393</v>
      </c>
      <c r="E135" s="134">
        <v>395</v>
      </c>
      <c r="F135" s="134">
        <v>397</v>
      </c>
      <c r="G135" s="134">
        <v>399</v>
      </c>
      <c r="H135" s="134">
        <v>401</v>
      </c>
      <c r="I135" s="134">
        <v>403</v>
      </c>
      <c r="J135" s="134">
        <v>405</v>
      </c>
      <c r="K135" s="134">
        <v>407</v>
      </c>
      <c r="L135" s="134">
        <v>409</v>
      </c>
      <c r="M135" s="134">
        <v>411</v>
      </c>
      <c r="N135" s="134">
        <v>413</v>
      </c>
      <c r="O135" s="134">
        <v>415</v>
      </c>
      <c r="P135" s="134">
        <v>417</v>
      </c>
      <c r="Q135" s="134">
        <v>405221</v>
      </c>
    </row>
    <row r="136" spans="1:17" x14ac:dyDescent="0.2">
      <c r="A136" s="134" t="s">
        <v>3359</v>
      </c>
      <c r="B136" s="134" t="s">
        <v>3377</v>
      </c>
      <c r="C136" s="134" t="s">
        <v>1658</v>
      </c>
      <c r="D136" s="134">
        <v>0</v>
      </c>
      <c r="E136" s="134">
        <v>0</v>
      </c>
      <c r="F136" s="134">
        <v>0</v>
      </c>
      <c r="G136" s="134">
        <v>0</v>
      </c>
      <c r="H136" s="134">
        <v>0</v>
      </c>
      <c r="I136" s="134">
        <v>0</v>
      </c>
      <c r="J136" s="134">
        <v>0</v>
      </c>
      <c r="K136" s="134">
        <v>0</v>
      </c>
      <c r="L136" s="134">
        <v>0</v>
      </c>
      <c r="M136" s="134">
        <v>0</v>
      </c>
      <c r="N136" s="134">
        <v>0</v>
      </c>
      <c r="O136" s="134">
        <v>0</v>
      </c>
      <c r="P136" s="134">
        <v>0</v>
      </c>
      <c r="Q136" s="134">
        <v>0</v>
      </c>
    </row>
    <row r="137" spans="1:17" x14ac:dyDescent="0.2">
      <c r="A137" s="134" t="s">
        <v>3359</v>
      </c>
      <c r="B137" s="134" t="s">
        <v>3378</v>
      </c>
      <c r="C137" s="134" t="s">
        <v>1658</v>
      </c>
      <c r="D137" s="134">
        <v>0</v>
      </c>
      <c r="E137" s="134">
        <v>0</v>
      </c>
      <c r="F137" s="134">
        <v>0</v>
      </c>
      <c r="G137" s="134">
        <v>0</v>
      </c>
      <c r="H137" s="134">
        <v>0</v>
      </c>
      <c r="I137" s="134">
        <v>0</v>
      </c>
      <c r="J137" s="134">
        <v>0</v>
      </c>
      <c r="K137" s="134">
        <v>0</v>
      </c>
      <c r="L137" s="134">
        <v>0</v>
      </c>
      <c r="M137" s="134">
        <v>0</v>
      </c>
      <c r="N137" s="134">
        <v>0</v>
      </c>
      <c r="O137" s="134">
        <v>0</v>
      </c>
      <c r="P137" s="134">
        <v>0</v>
      </c>
      <c r="Q137" s="134">
        <v>0</v>
      </c>
    </row>
    <row r="138" spans="1:17" x14ac:dyDescent="0.2">
      <c r="A138" s="134" t="s">
        <v>3359</v>
      </c>
      <c r="B138" s="134" t="s">
        <v>3379</v>
      </c>
      <c r="C138" s="134" t="s">
        <v>1658</v>
      </c>
      <c r="D138" s="134">
        <v>0</v>
      </c>
      <c r="E138" s="134">
        <v>0</v>
      </c>
      <c r="F138" s="134">
        <v>0</v>
      </c>
      <c r="G138" s="134">
        <v>0</v>
      </c>
      <c r="H138" s="134">
        <v>0</v>
      </c>
      <c r="I138" s="134">
        <v>0</v>
      </c>
      <c r="J138" s="134">
        <v>0</v>
      </c>
      <c r="K138" s="134">
        <v>0</v>
      </c>
      <c r="L138" s="134">
        <v>0</v>
      </c>
      <c r="M138" s="134">
        <v>0</v>
      </c>
      <c r="N138" s="134">
        <v>0</v>
      </c>
      <c r="O138" s="134">
        <v>0</v>
      </c>
      <c r="P138" s="134">
        <v>0</v>
      </c>
      <c r="Q138" s="134">
        <v>0</v>
      </c>
    </row>
    <row r="139" spans="1:17" x14ac:dyDescent="0.2">
      <c r="A139" s="134" t="s">
        <v>3359</v>
      </c>
      <c r="B139" s="134" t="s">
        <v>3380</v>
      </c>
      <c r="C139" s="134" t="s">
        <v>1658</v>
      </c>
      <c r="D139" s="134">
        <v>5854</v>
      </c>
      <c r="E139" s="134">
        <v>5859</v>
      </c>
      <c r="F139" s="134">
        <v>5864</v>
      </c>
      <c r="G139" s="134">
        <v>5869</v>
      </c>
      <c r="H139" s="134">
        <v>5874</v>
      </c>
      <c r="I139" s="134">
        <v>5879</v>
      </c>
      <c r="J139" s="134">
        <v>5884</v>
      </c>
      <c r="K139" s="134">
        <v>5888</v>
      </c>
      <c r="L139" s="134">
        <v>5893</v>
      </c>
      <c r="M139" s="134">
        <v>5898</v>
      </c>
      <c r="N139" s="134">
        <v>5903</v>
      </c>
      <c r="O139" s="134">
        <v>5908</v>
      </c>
      <c r="P139" s="134">
        <v>5913</v>
      </c>
      <c r="Q139" s="134">
        <v>5883537</v>
      </c>
    </row>
    <row r="140" spans="1:17" x14ac:dyDescent="0.2">
      <c r="A140" s="134" t="s">
        <v>3359</v>
      </c>
      <c r="B140" s="134" t="s">
        <v>3381</v>
      </c>
      <c r="C140" s="134" t="s">
        <v>1658</v>
      </c>
      <c r="D140" s="134">
        <v>0</v>
      </c>
      <c r="E140" s="134">
        <v>0</v>
      </c>
      <c r="F140" s="134">
        <v>0</v>
      </c>
      <c r="G140" s="134">
        <v>0</v>
      </c>
      <c r="H140" s="134">
        <v>0</v>
      </c>
      <c r="I140" s="134">
        <v>0</v>
      </c>
      <c r="J140" s="134">
        <v>0</v>
      </c>
      <c r="K140" s="134">
        <v>0</v>
      </c>
      <c r="L140" s="134">
        <v>0</v>
      </c>
      <c r="M140" s="134">
        <v>0</v>
      </c>
      <c r="N140" s="134">
        <v>0</v>
      </c>
      <c r="O140" s="134">
        <v>0</v>
      </c>
      <c r="P140" s="134">
        <v>0</v>
      </c>
      <c r="Q140" s="134">
        <v>0</v>
      </c>
    </row>
    <row r="141" spans="1:17" x14ac:dyDescent="0.2">
      <c r="A141" s="134" t="s">
        <v>3359</v>
      </c>
      <c r="B141" s="134" t="s">
        <v>3382</v>
      </c>
      <c r="C141" s="134" t="s">
        <v>1658</v>
      </c>
      <c r="D141" s="134">
        <v>0</v>
      </c>
      <c r="E141" s="134">
        <v>0</v>
      </c>
      <c r="F141" s="134">
        <v>0</v>
      </c>
      <c r="G141" s="134">
        <v>0</v>
      </c>
      <c r="H141" s="134">
        <v>0</v>
      </c>
      <c r="I141" s="134">
        <v>0</v>
      </c>
      <c r="J141" s="134">
        <v>0</v>
      </c>
      <c r="K141" s="134">
        <v>0</v>
      </c>
      <c r="L141" s="134">
        <v>0</v>
      </c>
      <c r="M141" s="134">
        <v>0</v>
      </c>
      <c r="N141" s="134">
        <v>0</v>
      </c>
      <c r="O141" s="134">
        <v>0</v>
      </c>
      <c r="P141" s="134">
        <v>0</v>
      </c>
      <c r="Q141" s="134">
        <v>0</v>
      </c>
    </row>
    <row r="142" spans="1:17" x14ac:dyDescent="0.2">
      <c r="A142" s="134" t="s">
        <v>3359</v>
      </c>
      <c r="B142" s="134" t="s">
        <v>3383</v>
      </c>
      <c r="C142" s="134" t="s">
        <v>1658</v>
      </c>
      <c r="D142" s="134">
        <v>664</v>
      </c>
      <c r="E142" s="134">
        <v>668</v>
      </c>
      <c r="F142" s="134">
        <v>673</v>
      </c>
      <c r="G142" s="134">
        <v>677</v>
      </c>
      <c r="H142" s="134">
        <v>682</v>
      </c>
      <c r="I142" s="134">
        <v>686</v>
      </c>
      <c r="J142" s="134">
        <v>691</v>
      </c>
      <c r="K142" s="134">
        <v>695</v>
      </c>
      <c r="L142" s="134">
        <v>700</v>
      </c>
      <c r="M142" s="134">
        <v>704</v>
      </c>
      <c r="N142" s="134">
        <v>709</v>
      </c>
      <c r="O142" s="134">
        <v>714</v>
      </c>
      <c r="P142" s="134">
        <v>718</v>
      </c>
      <c r="Q142" s="134">
        <v>690812</v>
      </c>
    </row>
    <row r="143" spans="1:17" x14ac:dyDescent="0.2">
      <c r="A143" s="134" t="s">
        <v>3359</v>
      </c>
      <c r="B143" s="134" t="s">
        <v>3384</v>
      </c>
      <c r="C143" s="134" t="s">
        <v>1658</v>
      </c>
      <c r="D143" s="134">
        <v>0</v>
      </c>
      <c r="E143" s="134">
        <v>0</v>
      </c>
      <c r="F143" s="134">
        <v>0</v>
      </c>
      <c r="G143" s="134">
        <v>0</v>
      </c>
      <c r="H143" s="134">
        <v>0</v>
      </c>
      <c r="I143" s="134">
        <v>0</v>
      </c>
      <c r="J143" s="134">
        <v>0</v>
      </c>
      <c r="K143" s="134">
        <v>0</v>
      </c>
      <c r="L143" s="134">
        <v>0</v>
      </c>
      <c r="M143" s="134">
        <v>0</v>
      </c>
      <c r="N143" s="134">
        <v>0</v>
      </c>
      <c r="O143" s="134">
        <v>0</v>
      </c>
      <c r="P143" s="134">
        <v>0</v>
      </c>
      <c r="Q143" s="134">
        <v>0</v>
      </c>
    </row>
    <row r="144" spans="1:17" x14ac:dyDescent="0.2">
      <c r="A144" s="134" t="s">
        <v>3359</v>
      </c>
      <c r="B144" s="134" t="s">
        <v>3385</v>
      </c>
      <c r="C144" s="134" t="s">
        <v>1658</v>
      </c>
      <c r="D144" s="134">
        <v>0</v>
      </c>
      <c r="E144" s="134">
        <v>0</v>
      </c>
      <c r="F144" s="134">
        <v>0</v>
      </c>
      <c r="G144" s="134">
        <v>0</v>
      </c>
      <c r="H144" s="134">
        <v>0</v>
      </c>
      <c r="I144" s="134">
        <v>0</v>
      </c>
      <c r="J144" s="134">
        <v>0</v>
      </c>
      <c r="K144" s="134">
        <v>0</v>
      </c>
      <c r="L144" s="134">
        <v>0</v>
      </c>
      <c r="M144" s="134">
        <v>0</v>
      </c>
      <c r="N144" s="134">
        <v>0</v>
      </c>
      <c r="O144" s="134">
        <v>0</v>
      </c>
      <c r="P144" s="134">
        <v>0</v>
      </c>
      <c r="Q144" s="134">
        <v>0</v>
      </c>
    </row>
    <row r="145" spans="1:17" x14ac:dyDescent="0.2">
      <c r="A145" s="134" t="s">
        <v>3359</v>
      </c>
      <c r="B145" s="134" t="s">
        <v>3386</v>
      </c>
      <c r="C145" s="134" t="s">
        <v>1658</v>
      </c>
      <c r="D145" s="134">
        <v>1</v>
      </c>
      <c r="E145" s="134">
        <v>1</v>
      </c>
      <c r="F145" s="134">
        <v>1</v>
      </c>
      <c r="G145" s="134">
        <v>1</v>
      </c>
      <c r="H145" s="134">
        <v>1</v>
      </c>
      <c r="I145" s="134">
        <v>1</v>
      </c>
      <c r="J145" s="134">
        <v>1</v>
      </c>
      <c r="K145" s="134">
        <v>1</v>
      </c>
      <c r="L145" s="134">
        <v>1</v>
      </c>
      <c r="M145" s="134">
        <v>1</v>
      </c>
      <c r="N145" s="134">
        <v>1</v>
      </c>
      <c r="O145" s="134">
        <v>1</v>
      </c>
      <c r="P145" s="134">
        <v>1</v>
      </c>
      <c r="Q145" s="134">
        <v>993</v>
      </c>
    </row>
    <row r="146" spans="1:17" x14ac:dyDescent="0.2">
      <c r="A146" s="134" t="s">
        <v>3359</v>
      </c>
      <c r="B146" s="134" t="s">
        <v>3387</v>
      </c>
      <c r="C146" s="134" t="s">
        <v>1658</v>
      </c>
      <c r="D146" s="134">
        <v>592</v>
      </c>
      <c r="E146" s="134">
        <v>593</v>
      </c>
      <c r="F146" s="134">
        <v>593</v>
      </c>
      <c r="G146" s="134">
        <v>594</v>
      </c>
      <c r="H146" s="134">
        <v>594</v>
      </c>
      <c r="I146" s="134">
        <v>595</v>
      </c>
      <c r="J146" s="134">
        <v>595</v>
      </c>
      <c r="K146" s="134">
        <v>596</v>
      </c>
      <c r="L146" s="134">
        <v>596</v>
      </c>
      <c r="M146" s="134">
        <v>596</v>
      </c>
      <c r="N146" s="134">
        <v>597</v>
      </c>
      <c r="O146" s="134">
        <v>597</v>
      </c>
      <c r="P146" s="134">
        <v>598</v>
      </c>
      <c r="Q146" s="134">
        <v>595140</v>
      </c>
    </row>
    <row r="147" spans="1:17" x14ac:dyDescent="0.2">
      <c r="A147" s="134" t="s">
        <v>3359</v>
      </c>
      <c r="B147" s="134" t="s">
        <v>3388</v>
      </c>
      <c r="C147" s="134" t="s">
        <v>1658</v>
      </c>
      <c r="D147" s="134">
        <v>0</v>
      </c>
      <c r="E147" s="134">
        <v>0</v>
      </c>
      <c r="F147" s="134">
        <v>0</v>
      </c>
      <c r="G147" s="134">
        <v>0</v>
      </c>
      <c r="H147" s="134">
        <v>0</v>
      </c>
      <c r="I147" s="134">
        <v>0</v>
      </c>
      <c r="J147" s="134">
        <v>0</v>
      </c>
      <c r="K147" s="134">
        <v>0</v>
      </c>
      <c r="L147" s="134">
        <v>0</v>
      </c>
      <c r="M147" s="134">
        <v>0</v>
      </c>
      <c r="N147" s="134">
        <v>0</v>
      </c>
      <c r="O147" s="134">
        <v>0</v>
      </c>
      <c r="P147" s="134">
        <v>0</v>
      </c>
      <c r="Q147" s="134">
        <v>0</v>
      </c>
    </row>
    <row r="148" spans="1:17" x14ac:dyDescent="0.2">
      <c r="A148" s="134" t="s">
        <v>3359</v>
      </c>
      <c r="B148" s="134" t="s">
        <v>3389</v>
      </c>
      <c r="C148" s="134" t="s">
        <v>1658</v>
      </c>
      <c r="D148" s="134">
        <v>0</v>
      </c>
      <c r="E148" s="134">
        <v>0</v>
      </c>
      <c r="F148" s="134">
        <v>0</v>
      </c>
      <c r="G148" s="134">
        <v>0</v>
      </c>
      <c r="H148" s="134">
        <v>0</v>
      </c>
      <c r="I148" s="134">
        <v>0</v>
      </c>
      <c r="J148" s="134">
        <v>0</v>
      </c>
      <c r="K148" s="134">
        <v>0</v>
      </c>
      <c r="L148" s="134">
        <v>0</v>
      </c>
      <c r="M148" s="134">
        <v>0</v>
      </c>
      <c r="N148" s="134">
        <v>0</v>
      </c>
      <c r="O148" s="134">
        <v>0</v>
      </c>
      <c r="P148" s="134">
        <v>0</v>
      </c>
      <c r="Q148" s="134">
        <v>0</v>
      </c>
    </row>
    <row r="149" spans="1:17" x14ac:dyDescent="0.2">
      <c r="A149" s="134" t="s">
        <v>3359</v>
      </c>
      <c r="B149" s="134" t="s">
        <v>3390</v>
      </c>
      <c r="C149" s="134" t="s">
        <v>1658</v>
      </c>
      <c r="D149" s="134">
        <v>0</v>
      </c>
      <c r="E149" s="134">
        <v>0</v>
      </c>
      <c r="F149" s="134">
        <v>0</v>
      </c>
      <c r="G149" s="134">
        <v>0</v>
      </c>
      <c r="H149" s="134">
        <v>0</v>
      </c>
      <c r="I149" s="134">
        <v>0</v>
      </c>
      <c r="J149" s="134">
        <v>0</v>
      </c>
      <c r="K149" s="134">
        <v>0</v>
      </c>
      <c r="L149" s="134">
        <v>0</v>
      </c>
      <c r="M149" s="134">
        <v>0</v>
      </c>
      <c r="N149" s="134">
        <v>0</v>
      </c>
      <c r="O149" s="134">
        <v>0</v>
      </c>
      <c r="P149" s="134">
        <v>0</v>
      </c>
      <c r="Q149" s="134">
        <v>0</v>
      </c>
    </row>
    <row r="150" spans="1:17" x14ac:dyDescent="0.2">
      <c r="A150" s="134" t="s">
        <v>3391</v>
      </c>
      <c r="B150" s="134" t="s">
        <v>3392</v>
      </c>
      <c r="C150" s="134" t="s">
        <v>1658</v>
      </c>
      <c r="D150" s="134">
        <v>0</v>
      </c>
      <c r="E150" s="134">
        <v>0</v>
      </c>
      <c r="F150" s="134">
        <v>0</v>
      </c>
      <c r="G150" s="134">
        <v>0</v>
      </c>
      <c r="H150" s="134">
        <v>0</v>
      </c>
      <c r="I150" s="134">
        <v>0</v>
      </c>
      <c r="J150" s="134">
        <v>0</v>
      </c>
      <c r="K150" s="134">
        <v>0</v>
      </c>
      <c r="L150" s="134">
        <v>0</v>
      </c>
      <c r="M150" s="134">
        <v>0</v>
      </c>
      <c r="N150" s="134">
        <v>0</v>
      </c>
      <c r="O150" s="134">
        <v>0</v>
      </c>
      <c r="P150" s="134">
        <v>0</v>
      </c>
      <c r="Q150" s="134">
        <v>0</v>
      </c>
    </row>
    <row r="151" spans="1:17" x14ac:dyDescent="0.2">
      <c r="A151" s="134" t="s">
        <v>3391</v>
      </c>
      <c r="B151" s="134" t="s">
        <v>3393</v>
      </c>
      <c r="C151" s="134" t="s">
        <v>1658</v>
      </c>
      <c r="D151" s="134">
        <v>388</v>
      </c>
      <c r="E151" s="134">
        <v>390</v>
      </c>
      <c r="F151" s="134">
        <v>396</v>
      </c>
      <c r="G151" s="134">
        <v>402</v>
      </c>
      <c r="H151" s="134">
        <v>407</v>
      </c>
      <c r="I151" s="134">
        <v>413</v>
      </c>
      <c r="J151" s="134">
        <v>418</v>
      </c>
      <c r="K151" s="134">
        <v>424</v>
      </c>
      <c r="L151" s="134">
        <v>429</v>
      </c>
      <c r="M151" s="134">
        <v>435</v>
      </c>
      <c r="N151" s="134">
        <v>441</v>
      </c>
      <c r="O151" s="134">
        <v>446</v>
      </c>
      <c r="P151" s="134">
        <v>449</v>
      </c>
      <c r="Q151" s="134">
        <v>418309</v>
      </c>
    </row>
    <row r="152" spans="1:17" x14ac:dyDescent="0.2">
      <c r="A152" s="134" t="s">
        <v>3391</v>
      </c>
      <c r="B152" s="134" t="s">
        <v>3394</v>
      </c>
      <c r="C152" s="134" t="s">
        <v>1658</v>
      </c>
      <c r="D152" s="134">
        <v>5443</v>
      </c>
      <c r="E152" s="134">
        <v>5460</v>
      </c>
      <c r="F152" s="134">
        <v>5477</v>
      </c>
      <c r="G152" s="134">
        <v>5494</v>
      </c>
      <c r="H152" s="134">
        <v>5511</v>
      </c>
      <c r="I152" s="134">
        <v>5527</v>
      </c>
      <c r="J152" s="134">
        <v>5544</v>
      </c>
      <c r="K152" s="134">
        <v>5561</v>
      </c>
      <c r="L152" s="134">
        <v>5578</v>
      </c>
      <c r="M152" s="134">
        <v>5595</v>
      </c>
      <c r="N152" s="134">
        <v>5612</v>
      </c>
      <c r="O152" s="134">
        <v>5629</v>
      </c>
      <c r="P152" s="134">
        <v>5646</v>
      </c>
      <c r="Q152" s="134">
        <v>5544353</v>
      </c>
    </row>
    <row r="153" spans="1:17" x14ac:dyDescent="0.2">
      <c r="A153" s="134" t="s">
        <v>3391</v>
      </c>
      <c r="B153" s="134" t="s">
        <v>3395</v>
      </c>
      <c r="C153" s="134" t="s">
        <v>1658</v>
      </c>
      <c r="D153" s="134">
        <v>0</v>
      </c>
      <c r="E153" s="134">
        <v>0</v>
      </c>
      <c r="F153" s="134">
        <v>0</v>
      </c>
      <c r="G153" s="134">
        <v>0</v>
      </c>
      <c r="H153" s="134">
        <v>0</v>
      </c>
      <c r="I153" s="134">
        <v>0</v>
      </c>
      <c r="J153" s="134">
        <v>0</v>
      </c>
      <c r="K153" s="134">
        <v>0</v>
      </c>
      <c r="L153" s="134">
        <v>0</v>
      </c>
      <c r="M153" s="134">
        <v>0</v>
      </c>
      <c r="N153" s="134">
        <v>0</v>
      </c>
      <c r="O153" s="134">
        <v>0</v>
      </c>
      <c r="P153" s="134">
        <v>0</v>
      </c>
      <c r="Q153" s="134">
        <v>0</v>
      </c>
    </row>
    <row r="154" spans="1:17" x14ac:dyDescent="0.2">
      <c r="A154" s="134" t="s">
        <v>3391</v>
      </c>
      <c r="B154" s="134" t="s">
        <v>3396</v>
      </c>
      <c r="C154" s="134" t="s">
        <v>1658</v>
      </c>
      <c r="D154" s="134">
        <v>200</v>
      </c>
      <c r="E154" s="134">
        <v>200</v>
      </c>
      <c r="F154" s="134">
        <v>201</v>
      </c>
      <c r="G154" s="134">
        <v>201</v>
      </c>
      <c r="H154" s="134">
        <v>202</v>
      </c>
      <c r="I154" s="134">
        <v>203</v>
      </c>
      <c r="J154" s="134">
        <v>203</v>
      </c>
      <c r="K154" s="134">
        <v>204</v>
      </c>
      <c r="L154" s="134">
        <v>204</v>
      </c>
      <c r="M154" s="134">
        <v>205</v>
      </c>
      <c r="N154" s="134">
        <v>206</v>
      </c>
      <c r="O154" s="134">
        <v>206</v>
      </c>
      <c r="P154" s="134">
        <v>207</v>
      </c>
      <c r="Q154" s="134">
        <v>203227</v>
      </c>
    </row>
    <row r="155" spans="1:17" x14ac:dyDescent="0.2">
      <c r="A155" s="134" t="s">
        <v>3391</v>
      </c>
      <c r="B155" s="134" t="s">
        <v>3397</v>
      </c>
      <c r="C155" s="134" t="s">
        <v>1658</v>
      </c>
      <c r="D155" s="134">
        <v>0</v>
      </c>
      <c r="E155" s="134">
        <v>0</v>
      </c>
      <c r="F155" s="134">
        <v>0</v>
      </c>
      <c r="G155" s="134">
        <v>0</v>
      </c>
      <c r="H155" s="134">
        <v>0</v>
      </c>
      <c r="I155" s="134">
        <v>0</v>
      </c>
      <c r="J155" s="134">
        <v>0</v>
      </c>
      <c r="K155" s="134">
        <v>0</v>
      </c>
      <c r="L155" s="134">
        <v>0</v>
      </c>
      <c r="M155" s="134">
        <v>0</v>
      </c>
      <c r="N155" s="134">
        <v>0</v>
      </c>
      <c r="O155" s="134">
        <v>0</v>
      </c>
      <c r="P155" s="134">
        <v>0</v>
      </c>
      <c r="Q155" s="134">
        <v>0</v>
      </c>
    </row>
    <row r="156" spans="1:17" x14ac:dyDescent="0.2">
      <c r="A156" s="134" t="s">
        <v>3391</v>
      </c>
      <c r="B156" s="134" t="s">
        <v>3398</v>
      </c>
      <c r="C156" s="134" t="s">
        <v>1658</v>
      </c>
      <c r="D156" s="134">
        <v>0</v>
      </c>
      <c r="E156" s="134">
        <v>0</v>
      </c>
      <c r="F156" s="134">
        <v>0</v>
      </c>
      <c r="G156" s="134">
        <v>0</v>
      </c>
      <c r="H156" s="134">
        <v>0</v>
      </c>
      <c r="I156" s="134">
        <v>0</v>
      </c>
      <c r="J156" s="134">
        <v>0</v>
      </c>
      <c r="K156" s="134">
        <v>0</v>
      </c>
      <c r="L156" s="134">
        <v>0</v>
      </c>
      <c r="M156" s="134">
        <v>0</v>
      </c>
      <c r="N156" s="134">
        <v>0</v>
      </c>
      <c r="O156" s="134">
        <v>0</v>
      </c>
      <c r="P156" s="134">
        <v>0</v>
      </c>
      <c r="Q156" s="134">
        <v>0</v>
      </c>
    </row>
    <row r="157" spans="1:17" x14ac:dyDescent="0.2">
      <c r="A157" s="134" t="s">
        <v>3391</v>
      </c>
      <c r="B157" s="134" t="s">
        <v>3399</v>
      </c>
      <c r="C157" s="134" t="s">
        <v>1658</v>
      </c>
      <c r="D157" s="134">
        <v>504</v>
      </c>
      <c r="E157" s="134">
        <v>507</v>
      </c>
      <c r="F157" s="134">
        <v>513</v>
      </c>
      <c r="G157" s="134">
        <v>519</v>
      </c>
      <c r="H157" s="134">
        <v>525</v>
      </c>
      <c r="I157" s="134">
        <v>531</v>
      </c>
      <c r="J157" s="134">
        <v>537</v>
      </c>
      <c r="K157" s="134">
        <v>543</v>
      </c>
      <c r="L157" s="134">
        <v>549</v>
      </c>
      <c r="M157" s="134">
        <v>555</v>
      </c>
      <c r="N157" s="134">
        <v>560</v>
      </c>
      <c r="O157" s="134">
        <v>566</v>
      </c>
      <c r="P157" s="134">
        <v>570</v>
      </c>
      <c r="Q157" s="134">
        <v>536811</v>
      </c>
    </row>
    <row r="158" spans="1:17" x14ac:dyDescent="0.2">
      <c r="A158" s="134" t="s">
        <v>3391</v>
      </c>
      <c r="B158" s="134" t="s">
        <v>3400</v>
      </c>
      <c r="C158" s="134" t="s">
        <v>1658</v>
      </c>
      <c r="D158" s="134">
        <v>0</v>
      </c>
      <c r="E158" s="134">
        <v>0</v>
      </c>
      <c r="F158" s="134">
        <v>0</v>
      </c>
      <c r="G158" s="134">
        <v>0</v>
      </c>
      <c r="H158" s="134">
        <v>0</v>
      </c>
      <c r="I158" s="134">
        <v>0</v>
      </c>
      <c r="J158" s="134">
        <v>0</v>
      </c>
      <c r="K158" s="134">
        <v>0</v>
      </c>
      <c r="L158" s="134">
        <v>0</v>
      </c>
      <c r="M158" s="134">
        <v>0</v>
      </c>
      <c r="N158" s="134">
        <v>0</v>
      </c>
      <c r="O158" s="134">
        <v>0</v>
      </c>
      <c r="P158" s="134">
        <v>0</v>
      </c>
      <c r="Q158" s="134">
        <v>0</v>
      </c>
    </row>
    <row r="159" spans="1:17" x14ac:dyDescent="0.2">
      <c r="A159" s="134" t="s">
        <v>3391</v>
      </c>
      <c r="B159" s="134" t="s">
        <v>3401</v>
      </c>
      <c r="C159" s="134" t="s">
        <v>1658</v>
      </c>
      <c r="D159" s="134">
        <v>407</v>
      </c>
      <c r="E159" s="134">
        <v>407</v>
      </c>
      <c r="F159" s="134">
        <v>413</v>
      </c>
      <c r="G159" s="134">
        <v>419</v>
      </c>
      <c r="H159" s="134">
        <v>425</v>
      </c>
      <c r="I159" s="134">
        <v>431</v>
      </c>
      <c r="J159" s="134">
        <v>437</v>
      </c>
      <c r="K159" s="134">
        <v>443</v>
      </c>
      <c r="L159" s="134">
        <v>449</v>
      </c>
      <c r="M159" s="134">
        <v>455</v>
      </c>
      <c r="N159" s="134">
        <v>461</v>
      </c>
      <c r="O159" s="134">
        <v>467</v>
      </c>
      <c r="P159" s="134">
        <v>472</v>
      </c>
      <c r="Q159" s="134">
        <v>437362</v>
      </c>
    </row>
    <row r="160" spans="1:17" x14ac:dyDescent="0.2">
      <c r="A160" s="134" t="s">
        <v>3391</v>
      </c>
      <c r="B160" s="134" t="s">
        <v>3402</v>
      </c>
      <c r="C160" s="134" t="s">
        <v>1658</v>
      </c>
      <c r="D160" s="134">
        <v>2885</v>
      </c>
      <c r="E160" s="134">
        <v>2900</v>
      </c>
      <c r="F160" s="134">
        <v>2915</v>
      </c>
      <c r="G160" s="134">
        <v>2930</v>
      </c>
      <c r="H160" s="134">
        <v>2945</v>
      </c>
      <c r="I160" s="134">
        <v>2960</v>
      </c>
      <c r="J160" s="134">
        <v>2975</v>
      </c>
      <c r="K160" s="134">
        <v>2990</v>
      </c>
      <c r="L160" s="134">
        <v>3004</v>
      </c>
      <c r="M160" s="134">
        <v>3019</v>
      </c>
      <c r="N160" s="134">
        <v>3034</v>
      </c>
      <c r="O160" s="134">
        <v>3049</v>
      </c>
      <c r="P160" s="134">
        <v>3064</v>
      </c>
      <c r="Q160" s="134">
        <v>2974508</v>
      </c>
    </row>
    <row r="161" spans="1:17" x14ac:dyDescent="0.2">
      <c r="A161" s="134" t="s">
        <v>3391</v>
      </c>
      <c r="B161" s="134" t="s">
        <v>3403</v>
      </c>
      <c r="C161" s="134" t="s">
        <v>1658</v>
      </c>
      <c r="D161" s="134">
        <v>0</v>
      </c>
      <c r="E161" s="134">
        <v>0</v>
      </c>
      <c r="F161" s="134">
        <v>0</v>
      </c>
      <c r="G161" s="134">
        <v>0</v>
      </c>
      <c r="H161" s="134">
        <v>0</v>
      </c>
      <c r="I161" s="134">
        <v>0</v>
      </c>
      <c r="J161" s="134">
        <v>0</v>
      </c>
      <c r="K161" s="134">
        <v>0</v>
      </c>
      <c r="L161" s="134">
        <v>0</v>
      </c>
      <c r="M161" s="134">
        <v>0</v>
      </c>
      <c r="N161" s="134">
        <v>0</v>
      </c>
      <c r="O161" s="134">
        <v>0</v>
      </c>
      <c r="P161" s="134">
        <v>0</v>
      </c>
      <c r="Q161" s="134">
        <v>0</v>
      </c>
    </row>
    <row r="162" spans="1:17" x14ac:dyDescent="0.2">
      <c r="A162" s="134" t="s">
        <v>3391</v>
      </c>
      <c r="B162" s="134" t="s">
        <v>3404</v>
      </c>
      <c r="C162" s="134" t="s">
        <v>1658</v>
      </c>
      <c r="D162" s="134">
        <v>0</v>
      </c>
      <c r="E162" s="134">
        <v>0</v>
      </c>
      <c r="F162" s="134">
        <v>0</v>
      </c>
      <c r="G162" s="134">
        <v>0</v>
      </c>
      <c r="H162" s="134">
        <v>0</v>
      </c>
      <c r="I162" s="134">
        <v>0</v>
      </c>
      <c r="J162" s="134">
        <v>0</v>
      </c>
      <c r="K162" s="134">
        <v>0</v>
      </c>
      <c r="L162" s="134">
        <v>0</v>
      </c>
      <c r="M162" s="134">
        <v>0</v>
      </c>
      <c r="N162" s="134">
        <v>0</v>
      </c>
      <c r="O162" s="134">
        <v>0</v>
      </c>
      <c r="P162" s="134">
        <v>0</v>
      </c>
      <c r="Q162" s="134">
        <v>0</v>
      </c>
    </row>
    <row r="163" spans="1:17" x14ac:dyDescent="0.2">
      <c r="A163" s="134" t="s">
        <v>3391</v>
      </c>
      <c r="B163" s="134" t="s">
        <v>3405</v>
      </c>
      <c r="C163" s="134" t="s">
        <v>1658</v>
      </c>
      <c r="D163" s="134">
        <v>451</v>
      </c>
      <c r="E163" s="134">
        <v>452</v>
      </c>
      <c r="F163" s="134">
        <v>459</v>
      </c>
      <c r="G163" s="134">
        <v>466</v>
      </c>
      <c r="H163" s="134">
        <v>473</v>
      </c>
      <c r="I163" s="134">
        <v>479</v>
      </c>
      <c r="J163" s="134">
        <v>486</v>
      </c>
      <c r="K163" s="134">
        <v>493</v>
      </c>
      <c r="L163" s="134">
        <v>500</v>
      </c>
      <c r="M163" s="134">
        <v>506</v>
      </c>
      <c r="N163" s="134">
        <v>513</v>
      </c>
      <c r="O163" s="134">
        <v>520</v>
      </c>
      <c r="P163" s="134">
        <v>525</v>
      </c>
      <c r="Q163" s="134">
        <v>486270</v>
      </c>
    </row>
    <row r="164" spans="1:17" x14ac:dyDescent="0.2">
      <c r="A164" s="134" t="s">
        <v>3391</v>
      </c>
      <c r="B164" s="134" t="s">
        <v>3406</v>
      </c>
      <c r="C164" s="134" t="s">
        <v>1658</v>
      </c>
      <c r="D164" s="134">
        <v>0</v>
      </c>
      <c r="E164" s="134">
        <v>0</v>
      </c>
      <c r="F164" s="134">
        <v>0</v>
      </c>
      <c r="G164" s="134">
        <v>0</v>
      </c>
      <c r="H164" s="134">
        <v>0</v>
      </c>
      <c r="I164" s="134">
        <v>0</v>
      </c>
      <c r="J164" s="134">
        <v>0</v>
      </c>
      <c r="K164" s="134">
        <v>0</v>
      </c>
      <c r="L164" s="134">
        <v>0</v>
      </c>
      <c r="M164" s="134">
        <v>0</v>
      </c>
      <c r="N164" s="134">
        <v>0</v>
      </c>
      <c r="O164" s="134">
        <v>0</v>
      </c>
      <c r="P164" s="134">
        <v>0</v>
      </c>
      <c r="Q164" s="134">
        <v>0</v>
      </c>
    </row>
    <row r="165" spans="1:17" x14ac:dyDescent="0.2">
      <c r="A165" s="134" t="s">
        <v>3391</v>
      </c>
      <c r="B165" s="134" t="s">
        <v>3407</v>
      </c>
      <c r="C165" s="134" t="s">
        <v>1658</v>
      </c>
      <c r="D165" s="134">
        <v>0</v>
      </c>
      <c r="E165" s="134">
        <v>0</v>
      </c>
      <c r="F165" s="134">
        <v>0</v>
      </c>
      <c r="G165" s="134">
        <v>0</v>
      </c>
      <c r="H165" s="134">
        <v>0</v>
      </c>
      <c r="I165" s="134">
        <v>0</v>
      </c>
      <c r="J165" s="134">
        <v>0</v>
      </c>
      <c r="K165" s="134">
        <v>0</v>
      </c>
      <c r="L165" s="134">
        <v>0</v>
      </c>
      <c r="M165" s="134">
        <v>0</v>
      </c>
      <c r="N165" s="134">
        <v>0</v>
      </c>
      <c r="O165" s="134">
        <v>0</v>
      </c>
      <c r="P165" s="134">
        <v>0</v>
      </c>
      <c r="Q165" s="134">
        <v>0</v>
      </c>
    </row>
    <row r="166" spans="1:17" x14ac:dyDescent="0.2">
      <c r="A166" s="134" t="s">
        <v>3391</v>
      </c>
      <c r="B166" s="134" t="s">
        <v>3408</v>
      </c>
      <c r="C166" s="134" t="s">
        <v>1658</v>
      </c>
      <c r="D166" s="134">
        <v>44</v>
      </c>
      <c r="E166" s="134">
        <v>44</v>
      </c>
      <c r="F166" s="134">
        <v>44</v>
      </c>
      <c r="G166" s="134">
        <v>45</v>
      </c>
      <c r="H166" s="134">
        <v>45</v>
      </c>
      <c r="I166" s="134">
        <v>45</v>
      </c>
      <c r="J166" s="134">
        <v>45</v>
      </c>
      <c r="K166" s="134">
        <v>45</v>
      </c>
      <c r="L166" s="134">
        <v>45</v>
      </c>
      <c r="M166" s="134">
        <v>45</v>
      </c>
      <c r="N166" s="134">
        <v>45</v>
      </c>
      <c r="O166" s="134">
        <v>45</v>
      </c>
      <c r="P166" s="134">
        <v>45</v>
      </c>
      <c r="Q166" s="134">
        <v>44810</v>
      </c>
    </row>
    <row r="167" spans="1:17" x14ac:dyDescent="0.2">
      <c r="A167" s="134" t="s">
        <v>3391</v>
      </c>
      <c r="B167" s="134" t="s">
        <v>3409</v>
      </c>
      <c r="C167" s="134" t="s">
        <v>1658</v>
      </c>
      <c r="D167" s="134">
        <v>0</v>
      </c>
      <c r="E167" s="134">
        <v>0</v>
      </c>
      <c r="F167" s="134">
        <v>0</v>
      </c>
      <c r="G167" s="134">
        <v>0</v>
      </c>
      <c r="H167" s="134">
        <v>0</v>
      </c>
      <c r="I167" s="134">
        <v>0</v>
      </c>
      <c r="J167" s="134">
        <v>0</v>
      </c>
      <c r="K167" s="134">
        <v>0</v>
      </c>
      <c r="L167" s="134">
        <v>0</v>
      </c>
      <c r="M167" s="134">
        <v>0</v>
      </c>
      <c r="N167" s="134">
        <v>0</v>
      </c>
      <c r="O167" s="134">
        <v>0</v>
      </c>
      <c r="P167" s="134">
        <v>0</v>
      </c>
      <c r="Q167" s="134">
        <v>0</v>
      </c>
    </row>
    <row r="168" spans="1:17" x14ac:dyDescent="0.2">
      <c r="A168" s="134" t="s">
        <v>3391</v>
      </c>
      <c r="B168" s="134" t="s">
        <v>3410</v>
      </c>
      <c r="C168" s="134" t="s">
        <v>1658</v>
      </c>
      <c r="D168" s="134">
        <v>152</v>
      </c>
      <c r="E168" s="134">
        <v>153</v>
      </c>
      <c r="F168" s="134">
        <v>154</v>
      </c>
      <c r="G168" s="134">
        <v>154</v>
      </c>
      <c r="H168" s="134">
        <v>155</v>
      </c>
      <c r="I168" s="134">
        <v>156</v>
      </c>
      <c r="J168" s="134">
        <v>157</v>
      </c>
      <c r="K168" s="134">
        <v>157</v>
      </c>
      <c r="L168" s="134">
        <v>158</v>
      </c>
      <c r="M168" s="134">
        <v>159</v>
      </c>
      <c r="N168" s="134">
        <v>159</v>
      </c>
      <c r="O168" s="134">
        <v>160</v>
      </c>
      <c r="P168" s="134">
        <v>161</v>
      </c>
      <c r="Q168" s="134">
        <v>156539</v>
      </c>
    </row>
    <row r="169" spans="1:17" x14ac:dyDescent="0.2">
      <c r="A169" s="134" t="s">
        <v>3391</v>
      </c>
      <c r="B169" s="134" t="s">
        <v>3411</v>
      </c>
      <c r="C169" s="134" t="s">
        <v>1658</v>
      </c>
      <c r="D169" s="134">
        <v>0</v>
      </c>
      <c r="E169" s="134">
        <v>0</v>
      </c>
      <c r="F169" s="134">
        <v>0</v>
      </c>
      <c r="G169" s="134">
        <v>0</v>
      </c>
      <c r="H169" s="134">
        <v>0</v>
      </c>
      <c r="I169" s="134">
        <v>0</v>
      </c>
      <c r="J169" s="134">
        <v>0</v>
      </c>
      <c r="K169" s="134">
        <v>0</v>
      </c>
      <c r="L169" s="134">
        <v>0</v>
      </c>
      <c r="M169" s="134">
        <v>0</v>
      </c>
      <c r="N169" s="134">
        <v>0</v>
      </c>
      <c r="O169" s="134">
        <v>0</v>
      </c>
      <c r="P169" s="134">
        <v>0</v>
      </c>
      <c r="Q169" s="134">
        <v>0</v>
      </c>
    </row>
    <row r="170" spans="1:17" x14ac:dyDescent="0.2">
      <c r="A170" s="134" t="s">
        <v>3391</v>
      </c>
      <c r="B170" s="134" t="s">
        <v>3412</v>
      </c>
      <c r="C170" s="134" t="s">
        <v>1658</v>
      </c>
      <c r="D170" s="134">
        <v>0</v>
      </c>
      <c r="E170" s="134">
        <v>0</v>
      </c>
      <c r="F170" s="134">
        <v>0</v>
      </c>
      <c r="G170" s="134">
        <v>0</v>
      </c>
      <c r="H170" s="134">
        <v>0</v>
      </c>
      <c r="I170" s="134">
        <v>0</v>
      </c>
      <c r="J170" s="134">
        <v>0</v>
      </c>
      <c r="K170" s="134">
        <v>0</v>
      </c>
      <c r="L170" s="134">
        <v>0</v>
      </c>
      <c r="M170" s="134">
        <v>0</v>
      </c>
      <c r="N170" s="134">
        <v>0</v>
      </c>
      <c r="O170" s="134">
        <v>0</v>
      </c>
      <c r="P170" s="134">
        <v>0</v>
      </c>
      <c r="Q170" s="134">
        <v>0</v>
      </c>
    </row>
    <row r="171" spans="1:17" x14ac:dyDescent="0.2">
      <c r="A171" s="134" t="s">
        <v>3391</v>
      </c>
      <c r="B171" s="134" t="s">
        <v>3413</v>
      </c>
      <c r="C171" s="134" t="s">
        <v>1658</v>
      </c>
      <c r="D171" s="134">
        <v>5</v>
      </c>
      <c r="E171" s="134">
        <v>5</v>
      </c>
      <c r="F171" s="134">
        <v>5</v>
      </c>
      <c r="G171" s="134">
        <v>5</v>
      </c>
      <c r="H171" s="134">
        <v>5</v>
      </c>
      <c r="I171" s="134">
        <v>5</v>
      </c>
      <c r="J171" s="134">
        <v>5</v>
      </c>
      <c r="K171" s="134">
        <v>5</v>
      </c>
      <c r="L171" s="134">
        <v>5</v>
      </c>
      <c r="M171" s="134">
        <v>5</v>
      </c>
      <c r="N171" s="134">
        <v>5</v>
      </c>
      <c r="O171" s="134">
        <v>5</v>
      </c>
      <c r="P171" s="134">
        <v>5</v>
      </c>
      <c r="Q171" s="134">
        <v>4969</v>
      </c>
    </row>
    <row r="172" spans="1:17" x14ac:dyDescent="0.2">
      <c r="A172" s="134" t="s">
        <v>3391</v>
      </c>
      <c r="B172" s="134" t="s">
        <v>3414</v>
      </c>
      <c r="C172" s="134" t="s">
        <v>1658</v>
      </c>
      <c r="D172" s="134">
        <v>0</v>
      </c>
      <c r="E172" s="134">
        <v>0</v>
      </c>
      <c r="F172" s="134">
        <v>0</v>
      </c>
      <c r="G172" s="134">
        <v>0</v>
      </c>
      <c r="H172" s="134">
        <v>0</v>
      </c>
      <c r="I172" s="134">
        <v>0</v>
      </c>
      <c r="J172" s="134">
        <v>0</v>
      </c>
      <c r="K172" s="134">
        <v>0</v>
      </c>
      <c r="L172" s="134">
        <v>0</v>
      </c>
      <c r="M172" s="134">
        <v>0</v>
      </c>
      <c r="N172" s="134">
        <v>0</v>
      </c>
      <c r="O172" s="134">
        <v>0</v>
      </c>
      <c r="P172" s="134">
        <v>0</v>
      </c>
      <c r="Q172" s="134">
        <v>0</v>
      </c>
    </row>
    <row r="173" spans="1:17" x14ac:dyDescent="0.2">
      <c r="A173" s="134" t="s">
        <v>3391</v>
      </c>
      <c r="B173" s="134" t="s">
        <v>3415</v>
      </c>
      <c r="C173" s="134" t="s">
        <v>1658</v>
      </c>
      <c r="D173" s="134">
        <v>0</v>
      </c>
      <c r="E173" s="134">
        <v>0</v>
      </c>
      <c r="F173" s="134">
        <v>0</v>
      </c>
      <c r="G173" s="134">
        <v>0</v>
      </c>
      <c r="H173" s="134">
        <v>0</v>
      </c>
      <c r="I173" s="134">
        <v>0</v>
      </c>
      <c r="J173" s="134">
        <v>0</v>
      </c>
      <c r="K173" s="134">
        <v>0</v>
      </c>
      <c r="L173" s="134">
        <v>0</v>
      </c>
      <c r="M173" s="134">
        <v>0</v>
      </c>
      <c r="N173" s="134">
        <v>0</v>
      </c>
      <c r="O173" s="134">
        <v>0</v>
      </c>
      <c r="P173" s="134">
        <v>0</v>
      </c>
      <c r="Q173" s="134">
        <v>0</v>
      </c>
    </row>
    <row r="174" spans="1:17" x14ac:dyDescent="0.2">
      <c r="A174" s="134" t="s">
        <v>3391</v>
      </c>
      <c r="B174" s="134" t="s">
        <v>3416</v>
      </c>
      <c r="C174" s="134" t="s">
        <v>1658</v>
      </c>
      <c r="D174" s="134">
        <v>0</v>
      </c>
      <c r="E174" s="134">
        <v>0</v>
      </c>
      <c r="F174" s="134">
        <v>0</v>
      </c>
      <c r="G174" s="134">
        <v>0</v>
      </c>
      <c r="H174" s="134">
        <v>0</v>
      </c>
      <c r="I174" s="134">
        <v>0</v>
      </c>
      <c r="J174" s="134">
        <v>0</v>
      </c>
      <c r="K174" s="134">
        <v>0</v>
      </c>
      <c r="L174" s="134">
        <v>0</v>
      </c>
      <c r="M174" s="134">
        <v>0</v>
      </c>
      <c r="N174" s="134">
        <v>0</v>
      </c>
      <c r="O174" s="134">
        <v>0</v>
      </c>
      <c r="P174" s="134">
        <v>0</v>
      </c>
      <c r="Q174" s="134">
        <v>21</v>
      </c>
    </row>
    <row r="175" spans="1:17" x14ac:dyDescent="0.2">
      <c r="A175" s="134" t="s">
        <v>3391</v>
      </c>
      <c r="B175" s="134" t="s">
        <v>3417</v>
      </c>
      <c r="C175" s="134" t="s">
        <v>1658</v>
      </c>
      <c r="D175" s="134">
        <v>44</v>
      </c>
      <c r="E175" s="134">
        <v>44</v>
      </c>
      <c r="F175" s="134">
        <v>45</v>
      </c>
      <c r="G175" s="134">
        <v>45</v>
      </c>
      <c r="H175" s="134">
        <v>46</v>
      </c>
      <c r="I175" s="134">
        <v>46</v>
      </c>
      <c r="J175" s="134">
        <v>46</v>
      </c>
      <c r="K175" s="134">
        <v>47</v>
      </c>
      <c r="L175" s="134">
        <v>47</v>
      </c>
      <c r="M175" s="134">
        <v>47</v>
      </c>
      <c r="N175" s="134">
        <v>48</v>
      </c>
      <c r="O175" s="134">
        <v>48</v>
      </c>
      <c r="P175" s="134">
        <v>48</v>
      </c>
      <c r="Q175" s="134">
        <v>46224</v>
      </c>
    </row>
    <row r="176" spans="1:17" x14ac:dyDescent="0.2">
      <c r="A176" s="134" t="s">
        <v>3391</v>
      </c>
      <c r="B176" s="134" t="s">
        <v>3418</v>
      </c>
      <c r="C176" s="134" t="s">
        <v>1658</v>
      </c>
      <c r="D176" s="134">
        <v>0</v>
      </c>
      <c r="E176" s="134">
        <v>0</v>
      </c>
      <c r="F176" s="134">
        <v>0</v>
      </c>
      <c r="G176" s="134">
        <v>0</v>
      </c>
      <c r="H176" s="134">
        <v>0</v>
      </c>
      <c r="I176" s="134">
        <v>0</v>
      </c>
      <c r="J176" s="134">
        <v>0</v>
      </c>
      <c r="K176" s="134">
        <v>0</v>
      </c>
      <c r="L176" s="134">
        <v>0</v>
      </c>
      <c r="M176" s="134">
        <v>0</v>
      </c>
      <c r="N176" s="134">
        <v>0</v>
      </c>
      <c r="O176" s="134">
        <v>0</v>
      </c>
      <c r="P176" s="134">
        <v>0</v>
      </c>
      <c r="Q176" s="134">
        <v>0</v>
      </c>
    </row>
    <row r="177" spans="1:17" x14ac:dyDescent="0.2">
      <c r="A177" s="134" t="s">
        <v>3391</v>
      </c>
      <c r="B177" s="134" t="s">
        <v>3419</v>
      </c>
      <c r="C177" s="134" t="s">
        <v>1658</v>
      </c>
      <c r="D177" s="134">
        <v>0</v>
      </c>
      <c r="E177" s="134">
        <v>0</v>
      </c>
      <c r="F177" s="134">
        <v>0</v>
      </c>
      <c r="G177" s="134">
        <v>0</v>
      </c>
      <c r="H177" s="134">
        <v>0</v>
      </c>
      <c r="I177" s="134">
        <v>0</v>
      </c>
      <c r="J177" s="134">
        <v>0</v>
      </c>
      <c r="K177" s="134">
        <v>0</v>
      </c>
      <c r="L177" s="134">
        <v>0</v>
      </c>
      <c r="M177" s="134">
        <v>0</v>
      </c>
      <c r="N177" s="134">
        <v>0</v>
      </c>
      <c r="O177" s="134">
        <v>0</v>
      </c>
      <c r="P177" s="134">
        <v>0</v>
      </c>
      <c r="Q177" s="134">
        <v>0</v>
      </c>
    </row>
    <row r="178" spans="1:17" x14ac:dyDescent="0.2">
      <c r="A178" s="134" t="s">
        <v>3391</v>
      </c>
      <c r="B178" s="134" t="s">
        <v>3420</v>
      </c>
      <c r="C178" s="134" t="s">
        <v>1658</v>
      </c>
      <c r="D178" s="134">
        <v>1</v>
      </c>
      <c r="E178" s="134">
        <v>1</v>
      </c>
      <c r="F178" s="134">
        <v>1</v>
      </c>
      <c r="G178" s="134">
        <v>1</v>
      </c>
      <c r="H178" s="134">
        <v>1</v>
      </c>
      <c r="I178" s="134">
        <v>1</v>
      </c>
      <c r="J178" s="134">
        <v>1</v>
      </c>
      <c r="K178" s="134">
        <v>1</v>
      </c>
      <c r="L178" s="134">
        <v>1</v>
      </c>
      <c r="M178" s="134">
        <v>1</v>
      </c>
      <c r="N178" s="134">
        <v>1</v>
      </c>
      <c r="O178" s="134">
        <v>1</v>
      </c>
      <c r="P178" s="134">
        <v>1</v>
      </c>
      <c r="Q178" s="134">
        <v>1118</v>
      </c>
    </row>
    <row r="179" spans="1:17" x14ac:dyDescent="0.2">
      <c r="A179" s="134" t="s">
        <v>3391</v>
      </c>
      <c r="B179" s="134" t="s">
        <v>3421</v>
      </c>
      <c r="C179" s="134" t="s">
        <v>1658</v>
      </c>
      <c r="D179" s="134">
        <v>99</v>
      </c>
      <c r="E179" s="134">
        <v>99</v>
      </c>
      <c r="F179" s="134">
        <v>99</v>
      </c>
      <c r="G179" s="134">
        <v>99</v>
      </c>
      <c r="H179" s="134">
        <v>99</v>
      </c>
      <c r="I179" s="134">
        <v>99</v>
      </c>
      <c r="J179" s="134">
        <v>99</v>
      </c>
      <c r="K179" s="134">
        <v>99</v>
      </c>
      <c r="L179" s="134">
        <v>99</v>
      </c>
      <c r="M179" s="134">
        <v>100</v>
      </c>
      <c r="N179" s="134">
        <v>100</v>
      </c>
      <c r="O179" s="134">
        <v>100</v>
      </c>
      <c r="P179" s="134">
        <v>100</v>
      </c>
      <c r="Q179" s="134">
        <v>99346</v>
      </c>
    </row>
    <row r="180" spans="1:17" x14ac:dyDescent="0.2">
      <c r="A180" s="134" t="s">
        <v>3391</v>
      </c>
      <c r="B180" s="134" t="s">
        <v>3422</v>
      </c>
      <c r="C180" s="134" t="s">
        <v>1658</v>
      </c>
      <c r="D180" s="134">
        <v>0</v>
      </c>
      <c r="E180" s="134">
        <v>0</v>
      </c>
      <c r="F180" s="134">
        <v>0</v>
      </c>
      <c r="G180" s="134">
        <v>0</v>
      </c>
      <c r="H180" s="134">
        <v>0</v>
      </c>
      <c r="I180" s="134">
        <v>0</v>
      </c>
      <c r="J180" s="134">
        <v>0</v>
      </c>
      <c r="K180" s="134">
        <v>0</v>
      </c>
      <c r="L180" s="134">
        <v>0</v>
      </c>
      <c r="M180" s="134">
        <v>0</v>
      </c>
      <c r="N180" s="134">
        <v>0</v>
      </c>
      <c r="O180" s="134">
        <v>0</v>
      </c>
      <c r="P180" s="134">
        <v>0</v>
      </c>
      <c r="Q180" s="134">
        <v>0</v>
      </c>
    </row>
    <row r="181" spans="1:17" x14ac:dyDescent="0.2">
      <c r="A181" s="134" t="s">
        <v>3391</v>
      </c>
      <c r="B181" s="134" t="s">
        <v>3423</v>
      </c>
      <c r="C181" s="134" t="s">
        <v>1658</v>
      </c>
      <c r="D181" s="134">
        <v>0</v>
      </c>
      <c r="E181" s="134">
        <v>0</v>
      </c>
      <c r="F181" s="134">
        <v>0</v>
      </c>
      <c r="G181" s="134">
        <v>0</v>
      </c>
      <c r="H181" s="134">
        <v>0</v>
      </c>
      <c r="I181" s="134">
        <v>0</v>
      </c>
      <c r="J181" s="134">
        <v>0</v>
      </c>
      <c r="K181" s="134">
        <v>0</v>
      </c>
      <c r="L181" s="134">
        <v>0</v>
      </c>
      <c r="M181" s="134">
        <v>0</v>
      </c>
      <c r="N181" s="134">
        <v>0</v>
      </c>
      <c r="O181" s="134">
        <v>0</v>
      </c>
      <c r="P181" s="134">
        <v>0</v>
      </c>
      <c r="Q181" s="134">
        <v>0</v>
      </c>
    </row>
    <row r="182" spans="1:17" x14ac:dyDescent="0.2">
      <c r="A182" s="134" t="s">
        <v>3424</v>
      </c>
      <c r="B182" s="134" t="s">
        <v>3425</v>
      </c>
      <c r="C182" s="134" t="s">
        <v>1658</v>
      </c>
      <c r="D182" s="134">
        <v>77</v>
      </c>
      <c r="E182" s="134">
        <v>78</v>
      </c>
      <c r="F182" s="134">
        <v>78</v>
      </c>
      <c r="G182" s="134">
        <v>79</v>
      </c>
      <c r="H182" s="134">
        <v>79</v>
      </c>
      <c r="I182" s="134">
        <v>80</v>
      </c>
      <c r="J182" s="134">
        <v>80</v>
      </c>
      <c r="K182" s="134">
        <v>80</v>
      </c>
      <c r="L182" s="134">
        <v>81</v>
      </c>
      <c r="M182" s="134">
        <v>81</v>
      </c>
      <c r="N182" s="134">
        <v>82</v>
      </c>
      <c r="O182" s="134">
        <v>82</v>
      </c>
      <c r="P182" s="134">
        <v>83</v>
      </c>
      <c r="Q182" s="134">
        <v>80001</v>
      </c>
    </row>
    <row r="183" spans="1:17" x14ac:dyDescent="0.2">
      <c r="A183" s="134" t="s">
        <v>3424</v>
      </c>
      <c r="B183" s="134" t="s">
        <v>3426</v>
      </c>
      <c r="C183" s="134" t="s">
        <v>1658</v>
      </c>
      <c r="D183" s="134">
        <v>7769</v>
      </c>
      <c r="E183" s="134">
        <v>9478</v>
      </c>
      <c r="F183" s="134">
        <v>10775</v>
      </c>
      <c r="G183" s="134">
        <v>12073</v>
      </c>
      <c r="H183" s="134">
        <v>13370</v>
      </c>
      <c r="I183" s="134">
        <v>14668</v>
      </c>
      <c r="J183" s="134">
        <v>15965</v>
      </c>
      <c r="K183" s="134">
        <v>17263</v>
      </c>
      <c r="L183" s="134">
        <v>18560</v>
      </c>
      <c r="M183" s="134">
        <v>19858</v>
      </c>
      <c r="N183" s="134">
        <v>21155</v>
      </c>
      <c r="O183" s="134">
        <v>22453</v>
      </c>
      <c r="P183" s="134">
        <v>23631</v>
      </c>
      <c r="Q183" s="134">
        <v>15943158</v>
      </c>
    </row>
    <row r="184" spans="1:17" x14ac:dyDescent="0.2">
      <c r="A184" s="134" t="s">
        <v>3427</v>
      </c>
      <c r="B184" s="134" t="s">
        <v>3428</v>
      </c>
      <c r="C184" s="134" t="s">
        <v>1660</v>
      </c>
      <c r="D184" s="134">
        <v>0</v>
      </c>
      <c r="E184" s="134">
        <v>0</v>
      </c>
      <c r="F184" s="134">
        <v>0</v>
      </c>
      <c r="G184" s="134">
        <v>0</v>
      </c>
      <c r="H184" s="134">
        <v>0</v>
      </c>
      <c r="I184" s="134">
        <v>0</v>
      </c>
      <c r="J184" s="134">
        <v>0</v>
      </c>
      <c r="K184" s="134">
        <v>0</v>
      </c>
      <c r="L184" s="134">
        <v>0</v>
      </c>
      <c r="M184" s="134">
        <v>0</v>
      </c>
      <c r="N184" s="134">
        <v>0</v>
      </c>
      <c r="O184" s="134">
        <v>0</v>
      </c>
      <c r="P184" s="134">
        <v>0</v>
      </c>
      <c r="Q184" s="134">
        <v>0</v>
      </c>
    </row>
    <row r="185" spans="1:17" x14ac:dyDescent="0.2">
      <c r="A185" s="134" t="s">
        <v>3427</v>
      </c>
      <c r="B185" s="134" t="s">
        <v>3429</v>
      </c>
      <c r="C185" s="134" t="s">
        <v>1660</v>
      </c>
      <c r="D185" s="134">
        <v>0</v>
      </c>
      <c r="E185" s="134">
        <v>0</v>
      </c>
      <c r="F185" s="134">
        <v>0</v>
      </c>
      <c r="G185" s="134">
        <v>0</v>
      </c>
      <c r="H185" s="134">
        <v>0</v>
      </c>
      <c r="I185" s="134">
        <v>0</v>
      </c>
      <c r="J185" s="134">
        <v>0</v>
      </c>
      <c r="K185" s="134">
        <v>0</v>
      </c>
      <c r="L185" s="134">
        <v>0</v>
      </c>
      <c r="M185" s="134">
        <v>0</v>
      </c>
      <c r="N185" s="134">
        <v>0</v>
      </c>
      <c r="O185" s="134">
        <v>0</v>
      </c>
      <c r="P185" s="134">
        <v>0</v>
      </c>
      <c r="Q185" s="134">
        <v>0</v>
      </c>
    </row>
    <row r="186" spans="1:17" x14ac:dyDescent="0.2">
      <c r="A186" s="134" t="s">
        <v>3427</v>
      </c>
      <c r="B186" s="134" t="s">
        <v>3430</v>
      </c>
      <c r="C186" s="134" t="s">
        <v>1660</v>
      </c>
      <c r="D186" s="134">
        <v>0</v>
      </c>
      <c r="E186" s="134">
        <v>0</v>
      </c>
      <c r="F186" s="134">
        <v>0</v>
      </c>
      <c r="G186" s="134">
        <v>0</v>
      </c>
      <c r="H186" s="134">
        <v>0</v>
      </c>
      <c r="I186" s="134">
        <v>0</v>
      </c>
      <c r="J186" s="134">
        <v>0</v>
      </c>
      <c r="K186" s="134">
        <v>0</v>
      </c>
      <c r="L186" s="134">
        <v>0</v>
      </c>
      <c r="M186" s="134">
        <v>0</v>
      </c>
      <c r="N186" s="134">
        <v>0</v>
      </c>
      <c r="O186" s="134">
        <v>0</v>
      </c>
      <c r="P186" s="134">
        <v>0</v>
      </c>
      <c r="Q186" s="134">
        <v>0</v>
      </c>
    </row>
    <row r="187" spans="1:17" x14ac:dyDescent="0.2">
      <c r="A187" s="134" t="s">
        <v>3427</v>
      </c>
      <c r="B187" s="134" t="s">
        <v>3431</v>
      </c>
      <c r="C187" s="134" t="s">
        <v>1660</v>
      </c>
      <c r="D187" s="134">
        <v>0</v>
      </c>
      <c r="E187" s="134">
        <v>0</v>
      </c>
      <c r="F187" s="134">
        <v>0</v>
      </c>
      <c r="G187" s="134">
        <v>0</v>
      </c>
      <c r="H187" s="134">
        <v>0</v>
      </c>
      <c r="I187" s="134">
        <v>0</v>
      </c>
      <c r="J187" s="134">
        <v>0</v>
      </c>
      <c r="K187" s="134">
        <v>0</v>
      </c>
      <c r="L187" s="134">
        <v>0</v>
      </c>
      <c r="M187" s="134">
        <v>0</v>
      </c>
      <c r="N187" s="134">
        <v>0</v>
      </c>
      <c r="O187" s="134">
        <v>0</v>
      </c>
      <c r="P187" s="134">
        <v>0</v>
      </c>
      <c r="Q187" s="134">
        <v>0</v>
      </c>
    </row>
    <row r="188" spans="1:17" x14ac:dyDescent="0.2">
      <c r="A188" s="134" t="s">
        <v>3427</v>
      </c>
      <c r="B188" s="134" t="s">
        <v>3432</v>
      </c>
      <c r="C188" s="134" t="s">
        <v>1660</v>
      </c>
      <c r="D188" s="134">
        <v>0</v>
      </c>
      <c r="E188" s="134">
        <v>0</v>
      </c>
      <c r="F188" s="134">
        <v>0</v>
      </c>
      <c r="G188" s="134">
        <v>0</v>
      </c>
      <c r="H188" s="134">
        <v>0</v>
      </c>
      <c r="I188" s="134">
        <v>0</v>
      </c>
      <c r="J188" s="134">
        <v>0</v>
      </c>
      <c r="K188" s="134">
        <v>0</v>
      </c>
      <c r="L188" s="134">
        <v>0</v>
      </c>
      <c r="M188" s="134">
        <v>0</v>
      </c>
      <c r="N188" s="134">
        <v>0</v>
      </c>
      <c r="O188" s="134">
        <v>0</v>
      </c>
      <c r="P188" s="134">
        <v>0</v>
      </c>
      <c r="Q188" s="134">
        <v>0</v>
      </c>
    </row>
    <row r="189" spans="1:17" x14ac:dyDescent="0.2">
      <c r="A189" s="134" t="s">
        <v>3427</v>
      </c>
      <c r="B189" s="134" t="s">
        <v>3433</v>
      </c>
      <c r="C189" s="134" t="s">
        <v>1660</v>
      </c>
      <c r="D189" s="134">
        <v>0</v>
      </c>
      <c r="E189" s="134">
        <v>0</v>
      </c>
      <c r="F189" s="134">
        <v>0</v>
      </c>
      <c r="G189" s="134">
        <v>0</v>
      </c>
      <c r="H189" s="134">
        <v>0</v>
      </c>
      <c r="I189" s="134">
        <v>0</v>
      </c>
      <c r="J189" s="134">
        <v>0</v>
      </c>
      <c r="K189" s="134">
        <v>0</v>
      </c>
      <c r="L189" s="134">
        <v>0</v>
      </c>
      <c r="M189" s="134">
        <v>0</v>
      </c>
      <c r="N189" s="134">
        <v>0</v>
      </c>
      <c r="O189" s="134">
        <v>0</v>
      </c>
      <c r="P189" s="134">
        <v>0</v>
      </c>
      <c r="Q189" s="134">
        <v>0</v>
      </c>
    </row>
    <row r="190" spans="1:17" x14ac:dyDescent="0.2">
      <c r="A190" s="134" t="s">
        <v>3427</v>
      </c>
      <c r="B190" s="134" t="s">
        <v>3434</v>
      </c>
      <c r="C190" s="134" t="s">
        <v>1660</v>
      </c>
      <c r="D190" s="134">
        <v>0</v>
      </c>
      <c r="E190" s="134">
        <v>0</v>
      </c>
      <c r="F190" s="134">
        <v>0</v>
      </c>
      <c r="G190" s="134">
        <v>0</v>
      </c>
      <c r="H190" s="134">
        <v>0</v>
      </c>
      <c r="I190" s="134">
        <v>0</v>
      </c>
      <c r="J190" s="134">
        <v>0</v>
      </c>
      <c r="K190" s="134">
        <v>0</v>
      </c>
      <c r="L190" s="134">
        <v>0</v>
      </c>
      <c r="M190" s="134">
        <v>0</v>
      </c>
      <c r="N190" s="134">
        <v>0</v>
      </c>
      <c r="O190" s="134">
        <v>0</v>
      </c>
      <c r="P190" s="134">
        <v>0</v>
      </c>
      <c r="Q190" s="134">
        <v>0</v>
      </c>
    </row>
    <row r="191" spans="1:17" x14ac:dyDescent="0.2">
      <c r="A191" s="134" t="s">
        <v>3427</v>
      </c>
      <c r="B191" s="134" t="s">
        <v>3435</v>
      </c>
      <c r="C191" s="134" t="s">
        <v>1660</v>
      </c>
      <c r="D191" s="134">
        <v>0</v>
      </c>
      <c r="E191" s="134">
        <v>0</v>
      </c>
      <c r="F191" s="134">
        <v>0</v>
      </c>
      <c r="G191" s="134">
        <v>0</v>
      </c>
      <c r="H191" s="134">
        <v>0</v>
      </c>
      <c r="I191" s="134">
        <v>0</v>
      </c>
      <c r="J191" s="134">
        <v>0</v>
      </c>
      <c r="K191" s="134">
        <v>0</v>
      </c>
      <c r="L191" s="134">
        <v>0</v>
      </c>
      <c r="M191" s="134">
        <v>0</v>
      </c>
      <c r="N191" s="134">
        <v>0</v>
      </c>
      <c r="O191" s="134">
        <v>0</v>
      </c>
      <c r="P191" s="134">
        <v>0</v>
      </c>
      <c r="Q191" s="134">
        <v>0</v>
      </c>
    </row>
    <row r="192" spans="1:17" x14ac:dyDescent="0.2">
      <c r="A192" s="134" t="s">
        <v>3427</v>
      </c>
      <c r="B192" s="134" t="s">
        <v>3436</v>
      </c>
      <c r="C192" s="134" t="s">
        <v>1660</v>
      </c>
      <c r="D192" s="134">
        <v>0</v>
      </c>
      <c r="E192" s="134">
        <v>0</v>
      </c>
      <c r="F192" s="134">
        <v>0</v>
      </c>
      <c r="G192" s="134">
        <v>0</v>
      </c>
      <c r="H192" s="134">
        <v>0</v>
      </c>
      <c r="I192" s="134">
        <v>0</v>
      </c>
      <c r="J192" s="134">
        <v>0</v>
      </c>
      <c r="K192" s="134">
        <v>0</v>
      </c>
      <c r="L192" s="134">
        <v>0</v>
      </c>
      <c r="M192" s="134">
        <v>0</v>
      </c>
      <c r="N192" s="134">
        <v>0</v>
      </c>
      <c r="O192" s="134">
        <v>0</v>
      </c>
      <c r="P192" s="134">
        <v>0</v>
      </c>
      <c r="Q192" s="134">
        <v>0</v>
      </c>
    </row>
    <row r="193" spans="1:17" x14ac:dyDescent="0.2">
      <c r="A193" s="134" t="s">
        <v>3427</v>
      </c>
      <c r="B193" s="134" t="s">
        <v>3437</v>
      </c>
      <c r="C193" s="134" t="s">
        <v>1660</v>
      </c>
      <c r="D193" s="134">
        <v>12</v>
      </c>
      <c r="E193" s="134">
        <v>12</v>
      </c>
      <c r="F193" s="134">
        <v>12</v>
      </c>
      <c r="G193" s="134">
        <v>13</v>
      </c>
      <c r="H193" s="134">
        <v>13</v>
      </c>
      <c r="I193" s="134">
        <v>13</v>
      </c>
      <c r="J193" s="134">
        <v>13</v>
      </c>
      <c r="K193" s="134">
        <v>13</v>
      </c>
      <c r="L193" s="134">
        <v>13</v>
      </c>
      <c r="M193" s="134">
        <v>13</v>
      </c>
      <c r="N193" s="134">
        <v>13</v>
      </c>
      <c r="O193" s="134">
        <v>13</v>
      </c>
      <c r="P193" s="134">
        <v>13</v>
      </c>
      <c r="Q193" s="134">
        <v>12713</v>
      </c>
    </row>
    <row r="194" spans="1:17" x14ac:dyDescent="0.2">
      <c r="A194" s="134" t="s">
        <v>3427</v>
      </c>
      <c r="B194" s="134" t="s">
        <v>3438</v>
      </c>
      <c r="C194" s="134" t="s">
        <v>1660</v>
      </c>
      <c r="D194" s="134">
        <v>0</v>
      </c>
      <c r="E194" s="134">
        <v>0</v>
      </c>
      <c r="F194" s="134">
        <v>0</v>
      </c>
      <c r="G194" s="134">
        <v>0</v>
      </c>
      <c r="H194" s="134">
        <v>0</v>
      </c>
      <c r="I194" s="134">
        <v>0</v>
      </c>
      <c r="J194" s="134">
        <v>0</v>
      </c>
      <c r="K194" s="134">
        <v>0</v>
      </c>
      <c r="L194" s="134">
        <v>0</v>
      </c>
      <c r="M194" s="134">
        <v>0</v>
      </c>
      <c r="N194" s="134">
        <v>0</v>
      </c>
      <c r="O194" s="134">
        <v>0</v>
      </c>
      <c r="P194" s="134">
        <v>0</v>
      </c>
      <c r="Q194" s="134">
        <v>0</v>
      </c>
    </row>
    <row r="195" spans="1:17" x14ac:dyDescent="0.2">
      <c r="A195" s="134" t="s">
        <v>3439</v>
      </c>
      <c r="B195" s="134" t="s">
        <v>3440</v>
      </c>
      <c r="C195" s="134" t="s">
        <v>1660</v>
      </c>
      <c r="D195" s="134">
        <v>0</v>
      </c>
      <c r="E195" s="134">
        <v>0</v>
      </c>
      <c r="F195" s="134">
        <v>0</v>
      </c>
      <c r="G195" s="134">
        <v>0</v>
      </c>
      <c r="H195" s="134">
        <v>0</v>
      </c>
      <c r="I195" s="134">
        <v>0</v>
      </c>
      <c r="J195" s="134">
        <v>0</v>
      </c>
      <c r="K195" s="134">
        <v>0</v>
      </c>
      <c r="L195" s="134">
        <v>0</v>
      </c>
      <c r="M195" s="134">
        <v>0</v>
      </c>
      <c r="N195" s="134">
        <v>0</v>
      </c>
      <c r="O195" s="134">
        <v>0</v>
      </c>
      <c r="P195" s="134">
        <v>0</v>
      </c>
      <c r="Q195" s="134">
        <v>0</v>
      </c>
    </row>
    <row r="196" spans="1:17" x14ac:dyDescent="0.2">
      <c r="A196" s="134" t="s">
        <v>3439</v>
      </c>
      <c r="B196" s="134" t="s">
        <v>3441</v>
      </c>
      <c r="C196" s="134" t="s">
        <v>1660</v>
      </c>
      <c r="D196" s="134">
        <v>29</v>
      </c>
      <c r="E196" s="134">
        <v>30</v>
      </c>
      <c r="F196" s="134">
        <v>30</v>
      </c>
      <c r="G196" s="134">
        <v>31</v>
      </c>
      <c r="H196" s="134">
        <v>32</v>
      </c>
      <c r="I196" s="134">
        <v>33</v>
      </c>
      <c r="J196" s="134">
        <v>33</v>
      </c>
      <c r="K196" s="134">
        <v>34</v>
      </c>
      <c r="L196" s="134">
        <v>35</v>
      </c>
      <c r="M196" s="134">
        <v>36</v>
      </c>
      <c r="N196" s="134">
        <v>37</v>
      </c>
      <c r="O196" s="134">
        <v>37</v>
      </c>
      <c r="P196" s="134">
        <v>38</v>
      </c>
      <c r="Q196" s="134">
        <v>33459</v>
      </c>
    </row>
    <row r="197" spans="1:17" x14ac:dyDescent="0.2">
      <c r="A197" s="134" t="s">
        <v>3439</v>
      </c>
      <c r="B197" s="134" t="s">
        <v>3442</v>
      </c>
      <c r="C197" s="134" t="s">
        <v>1660</v>
      </c>
      <c r="D197" s="134">
        <v>0</v>
      </c>
      <c r="E197" s="134">
        <v>0</v>
      </c>
      <c r="F197" s="134">
        <v>0</v>
      </c>
      <c r="G197" s="134">
        <v>0</v>
      </c>
      <c r="H197" s="134">
        <v>0</v>
      </c>
      <c r="I197" s="134">
        <v>0</v>
      </c>
      <c r="J197" s="134">
        <v>0</v>
      </c>
      <c r="K197" s="134">
        <v>0</v>
      </c>
      <c r="L197" s="134">
        <v>0</v>
      </c>
      <c r="M197" s="134">
        <v>0</v>
      </c>
      <c r="N197" s="134">
        <v>0</v>
      </c>
      <c r="O197" s="134">
        <v>0</v>
      </c>
      <c r="P197" s="134">
        <v>0</v>
      </c>
      <c r="Q197" s="134">
        <v>0</v>
      </c>
    </row>
    <row r="198" spans="1:17" x14ac:dyDescent="0.2">
      <c r="A198" s="134" t="s">
        <v>3439</v>
      </c>
      <c r="B198" s="134" t="s">
        <v>3443</v>
      </c>
      <c r="C198" s="134" t="s">
        <v>1660</v>
      </c>
      <c r="D198" s="134">
        <v>347</v>
      </c>
      <c r="E198" s="134">
        <v>358</v>
      </c>
      <c r="F198" s="134">
        <v>369</v>
      </c>
      <c r="G198" s="134">
        <v>380</v>
      </c>
      <c r="H198" s="134">
        <v>391</v>
      </c>
      <c r="I198" s="134">
        <v>402</v>
      </c>
      <c r="J198" s="134">
        <v>412</v>
      </c>
      <c r="K198" s="134">
        <v>423</v>
      </c>
      <c r="L198" s="134">
        <v>434</v>
      </c>
      <c r="M198" s="134">
        <v>445</v>
      </c>
      <c r="N198" s="134">
        <v>456</v>
      </c>
      <c r="O198" s="134">
        <v>467</v>
      </c>
      <c r="P198" s="134">
        <v>478</v>
      </c>
      <c r="Q198" s="134">
        <v>412485</v>
      </c>
    </row>
    <row r="199" spans="1:17" x14ac:dyDescent="0.2">
      <c r="A199" s="134" t="s">
        <v>3439</v>
      </c>
      <c r="B199" s="134" t="s">
        <v>3444</v>
      </c>
      <c r="C199" s="134" t="s">
        <v>1660</v>
      </c>
      <c r="D199" s="134">
        <v>0</v>
      </c>
      <c r="E199" s="134">
        <v>0</v>
      </c>
      <c r="F199" s="134">
        <v>0</v>
      </c>
      <c r="G199" s="134">
        <v>0</v>
      </c>
      <c r="H199" s="134">
        <v>0</v>
      </c>
      <c r="I199" s="134">
        <v>0</v>
      </c>
      <c r="J199" s="134">
        <v>0</v>
      </c>
      <c r="K199" s="134">
        <v>0</v>
      </c>
      <c r="L199" s="134">
        <v>0</v>
      </c>
      <c r="M199" s="134">
        <v>0</v>
      </c>
      <c r="N199" s="134">
        <v>0</v>
      </c>
      <c r="O199" s="134">
        <v>0</v>
      </c>
      <c r="P199" s="134">
        <v>0</v>
      </c>
      <c r="Q199" s="134">
        <v>0</v>
      </c>
    </row>
    <row r="200" spans="1:17" x14ac:dyDescent="0.2">
      <c r="A200" s="134" t="s">
        <v>3439</v>
      </c>
      <c r="B200" s="134" t="s">
        <v>3445</v>
      </c>
      <c r="C200" s="134" t="s">
        <v>1660</v>
      </c>
      <c r="D200" s="134">
        <v>0</v>
      </c>
      <c r="E200" s="134">
        <v>0</v>
      </c>
      <c r="F200" s="134">
        <v>0</v>
      </c>
      <c r="G200" s="134">
        <v>0</v>
      </c>
      <c r="H200" s="134">
        <v>0</v>
      </c>
      <c r="I200" s="134">
        <v>0</v>
      </c>
      <c r="J200" s="134">
        <v>0</v>
      </c>
      <c r="K200" s="134">
        <v>0</v>
      </c>
      <c r="L200" s="134">
        <v>0</v>
      </c>
      <c r="M200" s="134">
        <v>0</v>
      </c>
      <c r="N200" s="134">
        <v>0</v>
      </c>
      <c r="O200" s="134">
        <v>0</v>
      </c>
      <c r="P200" s="134">
        <v>0</v>
      </c>
      <c r="Q200" s="134">
        <v>0</v>
      </c>
    </row>
    <row r="201" spans="1:17" x14ac:dyDescent="0.2">
      <c r="A201" s="134" t="s">
        <v>3439</v>
      </c>
      <c r="B201" s="134" t="s">
        <v>3446</v>
      </c>
      <c r="C201" s="134" t="s">
        <v>1660</v>
      </c>
      <c r="D201" s="134">
        <v>2950</v>
      </c>
      <c r="E201" s="134">
        <v>3006</v>
      </c>
      <c r="F201" s="134">
        <v>3061</v>
      </c>
      <c r="G201" s="134">
        <v>3117</v>
      </c>
      <c r="H201" s="134">
        <v>3173</v>
      </c>
      <c r="I201" s="134">
        <v>3228</v>
      </c>
      <c r="J201" s="134">
        <v>3284</v>
      </c>
      <c r="K201" s="134">
        <v>3340</v>
      </c>
      <c r="L201" s="134">
        <v>3395</v>
      </c>
      <c r="M201" s="134">
        <v>3451</v>
      </c>
      <c r="N201" s="134">
        <v>3507</v>
      </c>
      <c r="O201" s="134">
        <v>3562</v>
      </c>
      <c r="P201" s="134">
        <v>3618</v>
      </c>
      <c r="Q201" s="134">
        <v>3284008</v>
      </c>
    </row>
    <row r="202" spans="1:17" x14ac:dyDescent="0.2">
      <c r="A202" s="134" t="s">
        <v>3439</v>
      </c>
      <c r="B202" s="134" t="s">
        <v>3447</v>
      </c>
      <c r="C202" s="134" t="s">
        <v>1660</v>
      </c>
      <c r="D202" s="134">
        <v>0</v>
      </c>
      <c r="E202" s="134">
        <v>0</v>
      </c>
      <c r="F202" s="134">
        <v>0</v>
      </c>
      <c r="G202" s="134">
        <v>0</v>
      </c>
      <c r="H202" s="134">
        <v>0</v>
      </c>
      <c r="I202" s="134">
        <v>0</v>
      </c>
      <c r="J202" s="134">
        <v>0</v>
      </c>
      <c r="K202" s="134">
        <v>0</v>
      </c>
      <c r="L202" s="134">
        <v>0</v>
      </c>
      <c r="M202" s="134">
        <v>0</v>
      </c>
      <c r="N202" s="134">
        <v>0</v>
      </c>
      <c r="O202" s="134">
        <v>0</v>
      </c>
      <c r="P202" s="134">
        <v>0</v>
      </c>
      <c r="Q202" s="134">
        <v>0</v>
      </c>
    </row>
    <row r="203" spans="1:17" x14ac:dyDescent="0.2">
      <c r="A203" s="134" t="s">
        <v>3439</v>
      </c>
      <c r="B203" s="134" t="s">
        <v>3448</v>
      </c>
      <c r="C203" s="134" t="s">
        <v>1660</v>
      </c>
      <c r="D203" s="134">
        <v>4217</v>
      </c>
      <c r="E203" s="134">
        <v>4228</v>
      </c>
      <c r="F203" s="134">
        <v>4240</v>
      </c>
      <c r="G203" s="134">
        <v>4251</v>
      </c>
      <c r="H203" s="134">
        <v>4263</v>
      </c>
      <c r="I203" s="134">
        <v>4275</v>
      </c>
      <c r="J203" s="134">
        <v>4286</v>
      </c>
      <c r="K203" s="134">
        <v>4298</v>
      </c>
      <c r="L203" s="134">
        <v>4309</v>
      </c>
      <c r="M203" s="134">
        <v>4320</v>
      </c>
      <c r="N203" s="134">
        <v>4329</v>
      </c>
      <c r="O203" s="134">
        <v>4339</v>
      </c>
      <c r="P203" s="134">
        <v>4348</v>
      </c>
      <c r="Q203" s="134">
        <v>4285042</v>
      </c>
    </row>
    <row r="204" spans="1:17" x14ac:dyDescent="0.2">
      <c r="A204" s="134" t="s">
        <v>3439</v>
      </c>
      <c r="B204" s="134" t="s">
        <v>3449</v>
      </c>
      <c r="C204" s="134" t="s">
        <v>1660</v>
      </c>
      <c r="D204" s="134">
        <v>0</v>
      </c>
      <c r="E204" s="134">
        <v>0</v>
      </c>
      <c r="F204" s="134">
        <v>0</v>
      </c>
      <c r="G204" s="134">
        <v>0</v>
      </c>
      <c r="H204" s="134">
        <v>0</v>
      </c>
      <c r="I204" s="134">
        <v>0</v>
      </c>
      <c r="J204" s="134">
        <v>0</v>
      </c>
      <c r="K204" s="134">
        <v>0</v>
      </c>
      <c r="L204" s="134">
        <v>0</v>
      </c>
      <c r="M204" s="134">
        <v>0</v>
      </c>
      <c r="N204" s="134">
        <v>0</v>
      </c>
      <c r="O204" s="134">
        <v>0</v>
      </c>
      <c r="P204" s="134">
        <v>0</v>
      </c>
      <c r="Q204" s="134">
        <v>0</v>
      </c>
    </row>
    <row r="205" spans="1:17" x14ac:dyDescent="0.2">
      <c r="A205" s="134" t="s">
        <v>3439</v>
      </c>
      <c r="B205" s="134" t="s">
        <v>3450</v>
      </c>
      <c r="C205" s="134" t="s">
        <v>1660</v>
      </c>
      <c r="D205" s="134">
        <v>0</v>
      </c>
      <c r="E205" s="134">
        <v>0</v>
      </c>
      <c r="F205" s="134">
        <v>0</v>
      </c>
      <c r="G205" s="134">
        <v>0</v>
      </c>
      <c r="H205" s="134">
        <v>0</v>
      </c>
      <c r="I205" s="134">
        <v>0</v>
      </c>
      <c r="J205" s="134">
        <v>0</v>
      </c>
      <c r="K205" s="134">
        <v>0</v>
      </c>
      <c r="L205" s="134">
        <v>0</v>
      </c>
      <c r="M205" s="134">
        <v>0</v>
      </c>
      <c r="N205" s="134">
        <v>0</v>
      </c>
      <c r="O205" s="134">
        <v>0</v>
      </c>
      <c r="P205" s="134">
        <v>0</v>
      </c>
      <c r="Q205" s="134">
        <v>0</v>
      </c>
    </row>
    <row r="206" spans="1:17" x14ac:dyDescent="0.2">
      <c r="A206" s="134" t="s">
        <v>3439</v>
      </c>
      <c r="B206" s="134" t="s">
        <v>3451</v>
      </c>
      <c r="C206" s="134" t="s">
        <v>1660</v>
      </c>
      <c r="D206" s="134">
        <v>0</v>
      </c>
      <c r="E206" s="134">
        <v>0</v>
      </c>
      <c r="F206" s="134">
        <v>0</v>
      </c>
      <c r="G206" s="134">
        <v>0</v>
      </c>
      <c r="H206" s="134">
        <v>0</v>
      </c>
      <c r="I206" s="134">
        <v>0</v>
      </c>
      <c r="J206" s="134">
        <v>0</v>
      </c>
      <c r="K206" s="134">
        <v>0</v>
      </c>
      <c r="L206" s="134">
        <v>0</v>
      </c>
      <c r="M206" s="134">
        <v>0</v>
      </c>
      <c r="N206" s="134">
        <v>0</v>
      </c>
      <c r="O206" s="134">
        <v>0</v>
      </c>
      <c r="P206" s="134">
        <v>0</v>
      </c>
      <c r="Q206" s="134">
        <v>0</v>
      </c>
    </row>
    <row r="207" spans="1:17" x14ac:dyDescent="0.2">
      <c r="A207" s="134" t="s">
        <v>3439</v>
      </c>
      <c r="B207" s="134" t="s">
        <v>3452</v>
      </c>
      <c r="C207" s="134" t="s">
        <v>1660</v>
      </c>
      <c r="D207" s="134">
        <v>6331</v>
      </c>
      <c r="E207" s="134">
        <v>6465</v>
      </c>
      <c r="F207" s="134">
        <v>6599</v>
      </c>
      <c r="G207" s="134">
        <v>6733</v>
      </c>
      <c r="H207" s="134">
        <v>6867</v>
      </c>
      <c r="I207" s="134">
        <v>7001</v>
      </c>
      <c r="J207" s="134">
        <v>7135</v>
      </c>
      <c r="K207" s="134">
        <v>7269</v>
      </c>
      <c r="L207" s="134">
        <v>7403</v>
      </c>
      <c r="M207" s="134">
        <v>7537</v>
      </c>
      <c r="N207" s="134">
        <v>7671</v>
      </c>
      <c r="O207" s="134">
        <v>7805</v>
      </c>
      <c r="P207" s="134">
        <v>7939</v>
      </c>
      <c r="Q207" s="134">
        <v>7135432</v>
      </c>
    </row>
    <row r="208" spans="1:17" x14ac:dyDescent="0.2">
      <c r="A208" s="134" t="s">
        <v>3439</v>
      </c>
      <c r="B208" s="134" t="s">
        <v>3453</v>
      </c>
      <c r="C208" s="134" t="s">
        <v>1660</v>
      </c>
      <c r="D208" s="134">
        <v>0</v>
      </c>
      <c r="E208" s="134">
        <v>0</v>
      </c>
      <c r="F208" s="134">
        <v>0</v>
      </c>
      <c r="G208" s="134">
        <v>0</v>
      </c>
      <c r="H208" s="134">
        <v>0</v>
      </c>
      <c r="I208" s="134">
        <v>0</v>
      </c>
      <c r="J208" s="134">
        <v>0</v>
      </c>
      <c r="K208" s="134">
        <v>0</v>
      </c>
      <c r="L208" s="134">
        <v>0</v>
      </c>
      <c r="M208" s="134">
        <v>0</v>
      </c>
      <c r="N208" s="134">
        <v>0</v>
      </c>
      <c r="O208" s="134">
        <v>0</v>
      </c>
      <c r="P208" s="134">
        <v>0</v>
      </c>
      <c r="Q208" s="134">
        <v>0</v>
      </c>
    </row>
    <row r="209" spans="1:17" x14ac:dyDescent="0.2">
      <c r="A209" s="134" t="s">
        <v>3439</v>
      </c>
      <c r="B209" s="134" t="s">
        <v>3454</v>
      </c>
      <c r="C209" s="134" t="s">
        <v>1660</v>
      </c>
      <c r="D209" s="134">
        <v>7284</v>
      </c>
      <c r="E209" s="134">
        <v>7422</v>
      </c>
      <c r="F209" s="134">
        <v>7559</v>
      </c>
      <c r="G209" s="134">
        <v>7697</v>
      </c>
      <c r="H209" s="134">
        <v>7834</v>
      </c>
      <c r="I209" s="134">
        <v>7972</v>
      </c>
      <c r="J209" s="134">
        <v>8109</v>
      </c>
      <c r="K209" s="134">
        <v>8247</v>
      </c>
      <c r="L209" s="134">
        <v>8384</v>
      </c>
      <c r="M209" s="134">
        <v>8522</v>
      </c>
      <c r="N209" s="134">
        <v>8659</v>
      </c>
      <c r="O209" s="134">
        <v>8797</v>
      </c>
      <c r="P209" s="134">
        <v>8934</v>
      </c>
      <c r="Q209" s="134">
        <v>8109206</v>
      </c>
    </row>
    <row r="210" spans="1:17" x14ac:dyDescent="0.2">
      <c r="A210" s="134" t="s">
        <v>3439</v>
      </c>
      <c r="B210" s="134" t="s">
        <v>3455</v>
      </c>
      <c r="C210" s="134" t="s">
        <v>1660</v>
      </c>
      <c r="D210" s="134">
        <v>0</v>
      </c>
      <c r="E210" s="134">
        <v>0</v>
      </c>
      <c r="F210" s="134">
        <v>0</v>
      </c>
      <c r="G210" s="134">
        <v>0</v>
      </c>
      <c r="H210" s="134">
        <v>0</v>
      </c>
      <c r="I210" s="134">
        <v>0</v>
      </c>
      <c r="J210" s="134">
        <v>0</v>
      </c>
      <c r="K210" s="134">
        <v>0</v>
      </c>
      <c r="L210" s="134">
        <v>0</v>
      </c>
      <c r="M210" s="134">
        <v>0</v>
      </c>
      <c r="N210" s="134">
        <v>0</v>
      </c>
      <c r="O210" s="134">
        <v>0</v>
      </c>
      <c r="P210" s="134">
        <v>0</v>
      </c>
      <c r="Q210" s="134">
        <v>0</v>
      </c>
    </row>
    <row r="211" spans="1:17" x14ac:dyDescent="0.2">
      <c r="A211" s="134" t="s">
        <v>3439</v>
      </c>
      <c r="B211" s="134" t="s">
        <v>3456</v>
      </c>
      <c r="C211" s="134" t="s">
        <v>1660</v>
      </c>
      <c r="D211" s="134">
        <v>803</v>
      </c>
      <c r="E211" s="134">
        <v>820</v>
      </c>
      <c r="F211" s="134">
        <v>836</v>
      </c>
      <c r="G211" s="134">
        <v>852</v>
      </c>
      <c r="H211" s="134">
        <v>869</v>
      </c>
      <c r="I211" s="134">
        <v>885</v>
      </c>
      <c r="J211" s="134">
        <v>901</v>
      </c>
      <c r="K211" s="134">
        <v>918</v>
      </c>
      <c r="L211" s="134">
        <v>934</v>
      </c>
      <c r="M211" s="134">
        <v>950</v>
      </c>
      <c r="N211" s="134">
        <v>967</v>
      </c>
      <c r="O211" s="134">
        <v>983</v>
      </c>
      <c r="P211" s="134">
        <v>999</v>
      </c>
      <c r="Q211" s="134">
        <v>901336</v>
      </c>
    </row>
    <row r="212" spans="1:17" x14ac:dyDescent="0.2">
      <c r="A212" s="134" t="s">
        <v>3439</v>
      </c>
      <c r="B212" s="134" t="s">
        <v>3457</v>
      </c>
      <c r="C212" s="134" t="s">
        <v>1660</v>
      </c>
      <c r="D212" s="134">
        <v>0</v>
      </c>
      <c r="E212" s="134">
        <v>0</v>
      </c>
      <c r="F212" s="134">
        <v>0</v>
      </c>
      <c r="G212" s="134">
        <v>0</v>
      </c>
      <c r="H212" s="134">
        <v>0</v>
      </c>
      <c r="I212" s="134">
        <v>0</v>
      </c>
      <c r="J212" s="134">
        <v>0</v>
      </c>
      <c r="K212" s="134">
        <v>0</v>
      </c>
      <c r="L212" s="134">
        <v>0</v>
      </c>
      <c r="M212" s="134">
        <v>0</v>
      </c>
      <c r="N212" s="134">
        <v>0</v>
      </c>
      <c r="O212" s="134">
        <v>0</v>
      </c>
      <c r="P212" s="134">
        <v>0</v>
      </c>
      <c r="Q212" s="134">
        <v>0</v>
      </c>
    </row>
    <row r="213" spans="1:17" x14ac:dyDescent="0.2">
      <c r="A213" s="134" t="s">
        <v>3439</v>
      </c>
      <c r="B213" s="134" t="s">
        <v>3458</v>
      </c>
      <c r="C213" s="134" t="s">
        <v>1660</v>
      </c>
      <c r="D213" s="134">
        <v>1416</v>
      </c>
      <c r="E213" s="134">
        <v>1453</v>
      </c>
      <c r="F213" s="134">
        <v>1489</v>
      </c>
      <c r="G213" s="134">
        <v>1525</v>
      </c>
      <c r="H213" s="134">
        <v>1561</v>
      </c>
      <c r="I213" s="134">
        <v>1597</v>
      </c>
      <c r="J213" s="134">
        <v>1633</v>
      </c>
      <c r="K213" s="134">
        <v>1669</v>
      </c>
      <c r="L213" s="134">
        <v>1706</v>
      </c>
      <c r="M213" s="134">
        <v>1742</v>
      </c>
      <c r="N213" s="134">
        <v>1778</v>
      </c>
      <c r="O213" s="134">
        <v>1814</v>
      </c>
      <c r="P213" s="134">
        <v>1850</v>
      </c>
      <c r="Q213" s="134">
        <v>1633341</v>
      </c>
    </row>
    <row r="214" spans="1:17" x14ac:dyDescent="0.2">
      <c r="A214" s="134" t="s">
        <v>3439</v>
      </c>
      <c r="B214" s="134" t="s">
        <v>3459</v>
      </c>
      <c r="C214" s="134" t="s">
        <v>1660</v>
      </c>
      <c r="D214" s="134">
        <v>0</v>
      </c>
      <c r="E214" s="134">
        <v>0</v>
      </c>
      <c r="F214" s="134">
        <v>0</v>
      </c>
      <c r="G214" s="134">
        <v>0</v>
      </c>
      <c r="H214" s="134">
        <v>0</v>
      </c>
      <c r="I214" s="134">
        <v>0</v>
      </c>
      <c r="J214" s="134">
        <v>0</v>
      </c>
      <c r="K214" s="134">
        <v>0</v>
      </c>
      <c r="L214" s="134">
        <v>0</v>
      </c>
      <c r="M214" s="134">
        <v>0</v>
      </c>
      <c r="N214" s="134">
        <v>0</v>
      </c>
      <c r="O214" s="134">
        <v>0</v>
      </c>
      <c r="P214" s="134">
        <v>0</v>
      </c>
      <c r="Q214" s="134">
        <v>0</v>
      </c>
    </row>
    <row r="215" spans="1:17" x14ac:dyDescent="0.2">
      <c r="A215" s="134" t="s">
        <v>3439</v>
      </c>
      <c r="B215" s="134" t="s">
        <v>3460</v>
      </c>
      <c r="C215" s="134" t="s">
        <v>1660</v>
      </c>
      <c r="D215" s="134">
        <v>0</v>
      </c>
      <c r="E215" s="134">
        <v>0</v>
      </c>
      <c r="F215" s="134">
        <v>0</v>
      </c>
      <c r="G215" s="134">
        <v>0</v>
      </c>
      <c r="H215" s="134">
        <v>0</v>
      </c>
      <c r="I215" s="134">
        <v>0</v>
      </c>
      <c r="J215" s="134">
        <v>0</v>
      </c>
      <c r="K215" s="134">
        <v>0</v>
      </c>
      <c r="L215" s="134">
        <v>0</v>
      </c>
      <c r="M215" s="134">
        <v>0</v>
      </c>
      <c r="N215" s="134">
        <v>0</v>
      </c>
      <c r="O215" s="134">
        <v>0</v>
      </c>
      <c r="P215" s="134">
        <v>0</v>
      </c>
      <c r="Q215" s="134">
        <v>0</v>
      </c>
    </row>
    <row r="216" spans="1:17" x14ac:dyDescent="0.2">
      <c r="A216" s="134" t="s">
        <v>3439</v>
      </c>
      <c r="B216" s="134" t="s">
        <v>3461</v>
      </c>
      <c r="C216" s="134" t="s">
        <v>1660</v>
      </c>
      <c r="D216" s="134">
        <v>0</v>
      </c>
      <c r="E216" s="134">
        <v>0</v>
      </c>
      <c r="F216" s="134">
        <v>0</v>
      </c>
      <c r="G216" s="134">
        <v>0</v>
      </c>
      <c r="H216" s="134">
        <v>0</v>
      </c>
      <c r="I216" s="134">
        <v>0</v>
      </c>
      <c r="J216" s="134">
        <v>0</v>
      </c>
      <c r="K216" s="134">
        <v>0</v>
      </c>
      <c r="L216" s="134">
        <v>0</v>
      </c>
      <c r="M216" s="134">
        <v>0</v>
      </c>
      <c r="N216" s="134">
        <v>0</v>
      </c>
      <c r="O216" s="134">
        <v>0</v>
      </c>
      <c r="P216" s="134">
        <v>0</v>
      </c>
      <c r="Q216" s="134">
        <v>0</v>
      </c>
    </row>
    <row r="217" spans="1:17" x14ac:dyDescent="0.2">
      <c r="A217" s="134" t="s">
        <v>3439</v>
      </c>
      <c r="B217" s="134" t="s">
        <v>3462</v>
      </c>
      <c r="C217" s="134" t="s">
        <v>1660</v>
      </c>
      <c r="D217" s="134">
        <v>491</v>
      </c>
      <c r="E217" s="134">
        <v>492</v>
      </c>
      <c r="F217" s="134">
        <v>493</v>
      </c>
      <c r="G217" s="134">
        <v>494</v>
      </c>
      <c r="H217" s="134">
        <v>495</v>
      </c>
      <c r="I217" s="134">
        <v>496</v>
      </c>
      <c r="J217" s="134">
        <v>497</v>
      </c>
      <c r="K217" s="134">
        <v>498</v>
      </c>
      <c r="L217" s="134">
        <v>500</v>
      </c>
      <c r="M217" s="134">
        <v>501</v>
      </c>
      <c r="N217" s="134">
        <v>502</v>
      </c>
      <c r="O217" s="134">
        <v>503</v>
      </c>
      <c r="P217" s="134">
        <v>504</v>
      </c>
      <c r="Q217" s="134">
        <v>497426</v>
      </c>
    </row>
    <row r="218" spans="1:17" x14ac:dyDescent="0.2">
      <c r="A218" s="134" t="s">
        <v>3439</v>
      </c>
      <c r="B218" s="134" t="s">
        <v>3463</v>
      </c>
      <c r="C218" s="134" t="s">
        <v>1660</v>
      </c>
      <c r="D218" s="134">
        <v>0</v>
      </c>
      <c r="E218" s="134">
        <v>0</v>
      </c>
      <c r="F218" s="134">
        <v>0</v>
      </c>
      <c r="G218" s="134">
        <v>0</v>
      </c>
      <c r="H218" s="134">
        <v>0</v>
      </c>
      <c r="I218" s="134">
        <v>0</v>
      </c>
      <c r="J218" s="134">
        <v>0</v>
      </c>
      <c r="K218" s="134">
        <v>0</v>
      </c>
      <c r="L218" s="134">
        <v>0</v>
      </c>
      <c r="M218" s="134">
        <v>0</v>
      </c>
      <c r="N218" s="134">
        <v>0</v>
      </c>
      <c r="O218" s="134">
        <v>0</v>
      </c>
      <c r="P218" s="134">
        <v>0</v>
      </c>
      <c r="Q218" s="134">
        <v>0</v>
      </c>
    </row>
    <row r="219" spans="1:17" x14ac:dyDescent="0.2">
      <c r="A219" s="134" t="s">
        <v>3439</v>
      </c>
      <c r="B219" s="134" t="s">
        <v>3464</v>
      </c>
      <c r="C219" s="134" t="s">
        <v>1660</v>
      </c>
      <c r="D219" s="134">
        <v>5840</v>
      </c>
      <c r="E219" s="134">
        <v>5850</v>
      </c>
      <c r="F219" s="134">
        <v>5860</v>
      </c>
      <c r="G219" s="134">
        <v>5870</v>
      </c>
      <c r="H219" s="134">
        <v>5880</v>
      </c>
      <c r="I219" s="134">
        <v>5890</v>
      </c>
      <c r="J219" s="134">
        <v>5900</v>
      </c>
      <c r="K219" s="134">
        <v>5910</v>
      </c>
      <c r="L219" s="134">
        <v>5920</v>
      </c>
      <c r="M219" s="134">
        <v>5930</v>
      </c>
      <c r="N219" s="134">
        <v>5940</v>
      </c>
      <c r="O219" s="134">
        <v>5950</v>
      </c>
      <c r="P219" s="134">
        <v>5960</v>
      </c>
      <c r="Q219" s="134">
        <v>5899934</v>
      </c>
    </row>
    <row r="220" spans="1:17" x14ac:dyDescent="0.2">
      <c r="A220" s="134" t="s">
        <v>3439</v>
      </c>
      <c r="B220" s="134" t="s">
        <v>3465</v>
      </c>
      <c r="C220" s="134" t="s">
        <v>1660</v>
      </c>
      <c r="D220" s="134">
        <v>0</v>
      </c>
      <c r="E220" s="134">
        <v>0</v>
      </c>
      <c r="F220" s="134">
        <v>0</v>
      </c>
      <c r="G220" s="134">
        <v>0</v>
      </c>
      <c r="H220" s="134">
        <v>0</v>
      </c>
      <c r="I220" s="134">
        <v>0</v>
      </c>
      <c r="J220" s="134">
        <v>0</v>
      </c>
      <c r="K220" s="134">
        <v>0</v>
      </c>
      <c r="L220" s="134">
        <v>0</v>
      </c>
      <c r="M220" s="134">
        <v>0</v>
      </c>
      <c r="N220" s="134">
        <v>0</v>
      </c>
      <c r="O220" s="134">
        <v>0</v>
      </c>
      <c r="P220" s="134">
        <v>0</v>
      </c>
      <c r="Q220" s="134">
        <v>0</v>
      </c>
    </row>
    <row r="221" spans="1:17" x14ac:dyDescent="0.2">
      <c r="A221" s="134" t="s">
        <v>3439</v>
      </c>
      <c r="B221" s="134" t="s">
        <v>3466</v>
      </c>
      <c r="C221" s="134" t="s">
        <v>1660</v>
      </c>
      <c r="D221" s="134">
        <v>0</v>
      </c>
      <c r="E221" s="134">
        <v>0</v>
      </c>
      <c r="F221" s="134">
        <v>0</v>
      </c>
      <c r="G221" s="134">
        <v>0</v>
      </c>
      <c r="H221" s="134">
        <v>0</v>
      </c>
      <c r="I221" s="134">
        <v>0</v>
      </c>
      <c r="J221" s="134">
        <v>0</v>
      </c>
      <c r="K221" s="134">
        <v>0</v>
      </c>
      <c r="L221" s="134">
        <v>0</v>
      </c>
      <c r="M221" s="134">
        <v>0</v>
      </c>
      <c r="N221" s="134">
        <v>0</v>
      </c>
      <c r="O221" s="134">
        <v>0</v>
      </c>
      <c r="P221" s="134">
        <v>0</v>
      </c>
      <c r="Q221" s="134">
        <v>0</v>
      </c>
    </row>
    <row r="222" spans="1:17" x14ac:dyDescent="0.2">
      <c r="A222" s="134" t="s">
        <v>3439</v>
      </c>
      <c r="B222" s="134" t="s">
        <v>3467</v>
      </c>
      <c r="C222" s="134" t="s">
        <v>1660</v>
      </c>
      <c r="D222" s="134">
        <v>0</v>
      </c>
      <c r="E222" s="134">
        <v>0</v>
      </c>
      <c r="F222" s="134">
        <v>0</v>
      </c>
      <c r="G222" s="134">
        <v>0</v>
      </c>
      <c r="H222" s="134">
        <v>0</v>
      </c>
      <c r="I222" s="134">
        <v>0</v>
      </c>
      <c r="J222" s="134">
        <v>0</v>
      </c>
      <c r="K222" s="134">
        <v>0</v>
      </c>
      <c r="L222" s="134">
        <v>0</v>
      </c>
      <c r="M222" s="134">
        <v>0</v>
      </c>
      <c r="N222" s="134">
        <v>0</v>
      </c>
      <c r="O222" s="134">
        <v>0</v>
      </c>
      <c r="P222" s="134">
        <v>0</v>
      </c>
      <c r="Q222" s="134">
        <v>0</v>
      </c>
    </row>
    <row r="223" spans="1:17" x14ac:dyDescent="0.2">
      <c r="A223" s="134" t="s">
        <v>3439</v>
      </c>
      <c r="B223" s="134" t="s">
        <v>3468</v>
      </c>
      <c r="C223" s="134" t="s">
        <v>1660</v>
      </c>
      <c r="D223" s="134">
        <v>0</v>
      </c>
      <c r="E223" s="134">
        <v>0</v>
      </c>
      <c r="F223" s="134">
        <v>0</v>
      </c>
      <c r="G223" s="134">
        <v>0</v>
      </c>
      <c r="H223" s="134">
        <v>0</v>
      </c>
      <c r="I223" s="134">
        <v>0</v>
      </c>
      <c r="J223" s="134">
        <v>0</v>
      </c>
      <c r="K223" s="134">
        <v>0</v>
      </c>
      <c r="L223" s="134">
        <v>0</v>
      </c>
      <c r="M223" s="134">
        <v>0</v>
      </c>
      <c r="N223" s="134">
        <v>0</v>
      </c>
      <c r="O223" s="134">
        <v>0</v>
      </c>
      <c r="P223" s="134">
        <v>0</v>
      </c>
      <c r="Q223" s="134">
        <v>0</v>
      </c>
    </row>
    <row r="224" spans="1:17" x14ac:dyDescent="0.2">
      <c r="A224" s="134" t="s">
        <v>3469</v>
      </c>
      <c r="B224" s="134" t="s">
        <v>3470</v>
      </c>
      <c r="C224" s="134" t="s">
        <v>1660</v>
      </c>
      <c r="D224" s="134">
        <v>0</v>
      </c>
      <c r="E224" s="134">
        <v>0</v>
      </c>
      <c r="F224" s="134">
        <v>0</v>
      </c>
      <c r="G224" s="134">
        <v>0</v>
      </c>
      <c r="H224" s="134">
        <v>0</v>
      </c>
      <c r="I224" s="134">
        <v>0</v>
      </c>
      <c r="J224" s="134">
        <v>0</v>
      </c>
      <c r="K224" s="134">
        <v>0</v>
      </c>
      <c r="L224" s="134">
        <v>0</v>
      </c>
      <c r="M224" s="134">
        <v>0</v>
      </c>
      <c r="N224" s="134">
        <v>0</v>
      </c>
      <c r="O224" s="134">
        <v>0</v>
      </c>
      <c r="P224" s="134">
        <v>0</v>
      </c>
      <c r="Q224" s="134">
        <v>0</v>
      </c>
    </row>
    <row r="225" spans="1:17" x14ac:dyDescent="0.2">
      <c r="A225" s="134" t="s">
        <v>3469</v>
      </c>
      <c r="B225" s="134" t="s">
        <v>3471</v>
      </c>
      <c r="C225" s="134" t="s">
        <v>1660</v>
      </c>
      <c r="D225" s="134">
        <v>6772</v>
      </c>
      <c r="E225" s="134">
        <v>6930</v>
      </c>
      <c r="F225" s="134">
        <v>7089</v>
      </c>
      <c r="G225" s="134">
        <v>7247</v>
      </c>
      <c r="H225" s="134">
        <v>7406</v>
      </c>
      <c r="I225" s="134">
        <v>7564</v>
      </c>
      <c r="J225" s="134">
        <v>7723</v>
      </c>
      <c r="K225" s="134">
        <v>7881</v>
      </c>
      <c r="L225" s="134">
        <v>8039</v>
      </c>
      <c r="M225" s="134">
        <v>8198</v>
      </c>
      <c r="N225" s="134">
        <v>8356</v>
      </c>
      <c r="O225" s="134">
        <v>8515</v>
      </c>
      <c r="P225" s="134">
        <v>8673</v>
      </c>
      <c r="Q225" s="134">
        <v>7722537</v>
      </c>
    </row>
    <row r="226" spans="1:17" x14ac:dyDescent="0.2">
      <c r="A226" s="134" t="s">
        <v>3469</v>
      </c>
      <c r="B226" s="134" t="s">
        <v>3472</v>
      </c>
      <c r="C226" s="134" t="s">
        <v>1660</v>
      </c>
      <c r="D226" s="134">
        <v>0</v>
      </c>
      <c r="E226" s="134">
        <v>0</v>
      </c>
      <c r="F226" s="134">
        <v>0</v>
      </c>
      <c r="G226" s="134">
        <v>0</v>
      </c>
      <c r="H226" s="134">
        <v>0</v>
      </c>
      <c r="I226" s="134">
        <v>0</v>
      </c>
      <c r="J226" s="134">
        <v>0</v>
      </c>
      <c r="K226" s="134">
        <v>0</v>
      </c>
      <c r="L226" s="134">
        <v>0</v>
      </c>
      <c r="M226" s="134">
        <v>0</v>
      </c>
      <c r="N226" s="134">
        <v>0</v>
      </c>
      <c r="O226" s="134">
        <v>0</v>
      </c>
      <c r="P226" s="134">
        <v>0</v>
      </c>
      <c r="Q226" s="134">
        <v>0</v>
      </c>
    </row>
    <row r="227" spans="1:17" x14ac:dyDescent="0.2">
      <c r="A227" s="134" t="s">
        <v>3469</v>
      </c>
      <c r="B227" s="134" t="s">
        <v>3473</v>
      </c>
      <c r="C227" s="134" t="s">
        <v>1660</v>
      </c>
      <c r="D227" s="134">
        <v>6886</v>
      </c>
      <c r="E227" s="134">
        <v>7070</v>
      </c>
      <c r="F227" s="134">
        <v>7254</v>
      </c>
      <c r="G227" s="134">
        <v>7437</v>
      </c>
      <c r="H227" s="134">
        <v>7621</v>
      </c>
      <c r="I227" s="134">
        <v>7804</v>
      </c>
      <c r="J227" s="134">
        <v>7988</v>
      </c>
      <c r="K227" s="134">
        <v>8171</v>
      </c>
      <c r="L227" s="134">
        <v>8355</v>
      </c>
      <c r="M227" s="134">
        <v>8538</v>
      </c>
      <c r="N227" s="134">
        <v>8722</v>
      </c>
      <c r="O227" s="134">
        <v>8906</v>
      </c>
      <c r="P227" s="134">
        <v>9089</v>
      </c>
      <c r="Q227" s="134">
        <v>7987816</v>
      </c>
    </row>
    <row r="228" spans="1:17" x14ac:dyDescent="0.2">
      <c r="A228" s="134" t="s">
        <v>3469</v>
      </c>
      <c r="B228" s="134" t="s">
        <v>3474</v>
      </c>
      <c r="C228" s="134" t="s">
        <v>1660</v>
      </c>
      <c r="D228" s="134">
        <v>0</v>
      </c>
      <c r="E228" s="134">
        <v>0</v>
      </c>
      <c r="F228" s="134">
        <v>0</v>
      </c>
      <c r="G228" s="134">
        <v>0</v>
      </c>
      <c r="H228" s="134">
        <v>0</v>
      </c>
      <c r="I228" s="134">
        <v>0</v>
      </c>
      <c r="J228" s="134">
        <v>0</v>
      </c>
      <c r="K228" s="134">
        <v>0</v>
      </c>
      <c r="L228" s="134">
        <v>0</v>
      </c>
      <c r="M228" s="134">
        <v>0</v>
      </c>
      <c r="N228" s="134">
        <v>0</v>
      </c>
      <c r="O228" s="134">
        <v>0</v>
      </c>
      <c r="P228" s="134">
        <v>0</v>
      </c>
      <c r="Q228" s="134">
        <v>0</v>
      </c>
    </row>
    <row r="229" spans="1:17" x14ac:dyDescent="0.2">
      <c r="A229" s="134" t="s">
        <v>3469</v>
      </c>
      <c r="B229" s="134" t="s">
        <v>3475</v>
      </c>
      <c r="C229" s="134" t="s">
        <v>1660</v>
      </c>
      <c r="D229" s="134">
        <v>0</v>
      </c>
      <c r="E229" s="134">
        <v>0</v>
      </c>
      <c r="F229" s="134">
        <v>0</v>
      </c>
      <c r="G229" s="134">
        <v>0</v>
      </c>
      <c r="H229" s="134">
        <v>0</v>
      </c>
      <c r="I229" s="134">
        <v>0</v>
      </c>
      <c r="J229" s="134">
        <v>0</v>
      </c>
      <c r="K229" s="134">
        <v>0</v>
      </c>
      <c r="L229" s="134">
        <v>0</v>
      </c>
      <c r="M229" s="134">
        <v>0</v>
      </c>
      <c r="N229" s="134">
        <v>0</v>
      </c>
      <c r="O229" s="134">
        <v>0</v>
      </c>
      <c r="P229" s="134">
        <v>0</v>
      </c>
      <c r="Q229" s="134">
        <v>0</v>
      </c>
    </row>
    <row r="230" spans="1:17" x14ac:dyDescent="0.2">
      <c r="A230" s="134" t="s">
        <v>3469</v>
      </c>
      <c r="B230" s="134" t="s">
        <v>3476</v>
      </c>
      <c r="C230" s="134" t="s">
        <v>1660</v>
      </c>
      <c r="D230" s="134">
        <v>1463</v>
      </c>
      <c r="E230" s="134">
        <v>1512</v>
      </c>
      <c r="F230" s="134">
        <v>1562</v>
      </c>
      <c r="G230" s="134">
        <v>1611</v>
      </c>
      <c r="H230" s="134">
        <v>1660</v>
      </c>
      <c r="I230" s="134">
        <v>1709</v>
      </c>
      <c r="J230" s="134">
        <v>1758</v>
      </c>
      <c r="K230" s="134">
        <v>1808</v>
      </c>
      <c r="L230" s="134">
        <v>1857</v>
      </c>
      <c r="M230" s="134">
        <v>1906</v>
      </c>
      <c r="N230" s="134">
        <v>1955</v>
      </c>
      <c r="O230" s="134">
        <v>2004</v>
      </c>
      <c r="P230" s="134">
        <v>2054</v>
      </c>
      <c r="Q230" s="134">
        <v>1758419</v>
      </c>
    </row>
    <row r="231" spans="1:17" x14ac:dyDescent="0.2">
      <c r="A231" s="134" t="s">
        <v>3469</v>
      </c>
      <c r="B231" s="134" t="s">
        <v>3477</v>
      </c>
      <c r="C231" s="134" t="s">
        <v>1660</v>
      </c>
      <c r="D231" s="134">
        <v>587</v>
      </c>
      <c r="E231" s="134">
        <v>611</v>
      </c>
      <c r="F231" s="134">
        <v>636</v>
      </c>
      <c r="G231" s="134">
        <v>660</v>
      </c>
      <c r="H231" s="134">
        <v>685</v>
      </c>
      <c r="I231" s="134">
        <v>709</v>
      </c>
      <c r="J231" s="134">
        <v>734</v>
      </c>
      <c r="K231" s="134">
        <v>758</v>
      </c>
      <c r="L231" s="134">
        <v>782</v>
      </c>
      <c r="M231" s="134">
        <v>807</v>
      </c>
      <c r="N231" s="134">
        <v>831</v>
      </c>
      <c r="O231" s="134">
        <v>856</v>
      </c>
      <c r="P231" s="134">
        <v>880</v>
      </c>
      <c r="Q231" s="134">
        <v>733559</v>
      </c>
    </row>
    <row r="232" spans="1:17" x14ac:dyDescent="0.2">
      <c r="A232" s="134" t="s">
        <v>3469</v>
      </c>
      <c r="B232" s="134" t="s">
        <v>3478</v>
      </c>
      <c r="C232" s="134" t="s">
        <v>1660</v>
      </c>
      <c r="D232" s="134">
        <v>0</v>
      </c>
      <c r="E232" s="134">
        <v>0</v>
      </c>
      <c r="F232" s="134">
        <v>0</v>
      </c>
      <c r="G232" s="134">
        <v>0</v>
      </c>
      <c r="H232" s="134">
        <v>0</v>
      </c>
      <c r="I232" s="134">
        <v>0</v>
      </c>
      <c r="J232" s="134">
        <v>0</v>
      </c>
      <c r="K232" s="134">
        <v>0</v>
      </c>
      <c r="L232" s="134">
        <v>0</v>
      </c>
      <c r="M232" s="134">
        <v>0</v>
      </c>
      <c r="N232" s="134">
        <v>0</v>
      </c>
      <c r="O232" s="134">
        <v>0</v>
      </c>
      <c r="P232" s="134">
        <v>0</v>
      </c>
      <c r="Q232" s="134">
        <v>0</v>
      </c>
    </row>
    <row r="233" spans="1:17" x14ac:dyDescent="0.2">
      <c r="A233" s="134" t="s">
        <v>3469</v>
      </c>
      <c r="B233" s="134" t="s">
        <v>3479</v>
      </c>
      <c r="C233" s="134" t="s">
        <v>1660</v>
      </c>
      <c r="D233" s="134">
        <v>5464</v>
      </c>
      <c r="E233" s="134">
        <v>5562</v>
      </c>
      <c r="F233" s="134">
        <v>5659</v>
      </c>
      <c r="G233" s="134">
        <v>5756</v>
      </c>
      <c r="H233" s="134">
        <v>5854</v>
      </c>
      <c r="I233" s="134">
        <v>5951</v>
      </c>
      <c r="J233" s="134">
        <v>6049</v>
      </c>
      <c r="K233" s="134">
        <v>6146</v>
      </c>
      <c r="L233" s="134">
        <v>6243</v>
      </c>
      <c r="M233" s="134">
        <v>6341</v>
      </c>
      <c r="N233" s="134">
        <v>6438</v>
      </c>
      <c r="O233" s="134">
        <v>6536</v>
      </c>
      <c r="P233" s="134">
        <v>6638</v>
      </c>
      <c r="Q233" s="134">
        <v>6048764</v>
      </c>
    </row>
    <row r="234" spans="1:17" x14ac:dyDescent="0.2">
      <c r="A234" s="134" t="s">
        <v>3469</v>
      </c>
      <c r="B234" s="134" t="s">
        <v>3480</v>
      </c>
      <c r="C234" s="134" t="s">
        <v>1660</v>
      </c>
      <c r="D234" s="134">
        <v>0</v>
      </c>
      <c r="E234" s="134">
        <v>0</v>
      </c>
      <c r="F234" s="134">
        <v>0</v>
      </c>
      <c r="G234" s="134">
        <v>0</v>
      </c>
      <c r="H234" s="134">
        <v>0</v>
      </c>
      <c r="I234" s="134">
        <v>0</v>
      </c>
      <c r="J234" s="134">
        <v>0</v>
      </c>
      <c r="K234" s="134">
        <v>0</v>
      </c>
      <c r="L234" s="134">
        <v>0</v>
      </c>
      <c r="M234" s="134">
        <v>0</v>
      </c>
      <c r="N234" s="134">
        <v>0</v>
      </c>
      <c r="O234" s="134">
        <v>0</v>
      </c>
      <c r="P234" s="134">
        <v>0</v>
      </c>
      <c r="Q234" s="134">
        <v>0</v>
      </c>
    </row>
    <row r="235" spans="1:17" x14ac:dyDescent="0.2">
      <c r="A235" s="134" t="s">
        <v>3469</v>
      </c>
      <c r="B235" s="134" t="s">
        <v>3481</v>
      </c>
      <c r="C235" s="134" t="s">
        <v>1660</v>
      </c>
      <c r="D235" s="134">
        <v>2236</v>
      </c>
      <c r="E235" s="134">
        <v>2280</v>
      </c>
      <c r="F235" s="134">
        <v>2325</v>
      </c>
      <c r="G235" s="134">
        <v>2370</v>
      </c>
      <c r="H235" s="134">
        <v>2415</v>
      </c>
      <c r="I235" s="134">
        <v>2460</v>
      </c>
      <c r="J235" s="134">
        <v>2504</v>
      </c>
      <c r="K235" s="134">
        <v>2549</v>
      </c>
      <c r="L235" s="134">
        <v>2594</v>
      </c>
      <c r="M235" s="134">
        <v>2639</v>
      </c>
      <c r="N235" s="134">
        <v>2683</v>
      </c>
      <c r="O235" s="134">
        <v>2728</v>
      </c>
      <c r="P235" s="134">
        <v>2773</v>
      </c>
      <c r="Q235" s="134">
        <v>2504303</v>
      </c>
    </row>
    <row r="236" spans="1:17" x14ac:dyDescent="0.2">
      <c r="A236" s="134" t="s">
        <v>3469</v>
      </c>
      <c r="B236" s="134" t="s">
        <v>3482</v>
      </c>
      <c r="C236" s="134" t="s">
        <v>1660</v>
      </c>
      <c r="D236" s="134">
        <v>0</v>
      </c>
      <c r="E236" s="134">
        <v>0</v>
      </c>
      <c r="F236" s="134">
        <v>0</v>
      </c>
      <c r="G236" s="134">
        <v>0</v>
      </c>
      <c r="H236" s="134">
        <v>0</v>
      </c>
      <c r="I236" s="134">
        <v>0</v>
      </c>
      <c r="J236" s="134">
        <v>0</v>
      </c>
      <c r="K236" s="134">
        <v>0</v>
      </c>
      <c r="L236" s="134">
        <v>0</v>
      </c>
      <c r="M236" s="134">
        <v>0</v>
      </c>
      <c r="N236" s="134">
        <v>0</v>
      </c>
      <c r="O236" s="134">
        <v>0</v>
      </c>
      <c r="P236" s="134">
        <v>0</v>
      </c>
      <c r="Q236" s="134">
        <v>0</v>
      </c>
    </row>
    <row r="237" spans="1:17" x14ac:dyDescent="0.2">
      <c r="A237" s="134" t="s">
        <v>3469</v>
      </c>
      <c r="B237" s="134" t="s">
        <v>3483</v>
      </c>
      <c r="C237" s="134" t="s">
        <v>1660</v>
      </c>
      <c r="D237" s="134">
        <v>15624</v>
      </c>
      <c r="E237" s="134">
        <v>15654</v>
      </c>
      <c r="F237" s="134">
        <v>15683</v>
      </c>
      <c r="G237" s="134">
        <v>15712</v>
      </c>
      <c r="H237" s="134">
        <v>15742</v>
      </c>
      <c r="I237" s="134">
        <v>15771</v>
      </c>
      <c r="J237" s="134">
        <v>15800</v>
      </c>
      <c r="K237" s="134">
        <v>15830</v>
      </c>
      <c r="L237" s="134">
        <v>15859</v>
      </c>
      <c r="M237" s="134">
        <v>15889</v>
      </c>
      <c r="N237" s="134">
        <v>15918</v>
      </c>
      <c r="O237" s="134">
        <v>15947</v>
      </c>
      <c r="P237" s="134">
        <v>15977</v>
      </c>
      <c r="Q237" s="134">
        <v>15800481</v>
      </c>
    </row>
    <row r="238" spans="1:17" x14ac:dyDescent="0.2">
      <c r="A238" s="134" t="s">
        <v>3469</v>
      </c>
      <c r="B238" s="134" t="s">
        <v>3484</v>
      </c>
      <c r="C238" s="134" t="s">
        <v>1660</v>
      </c>
      <c r="D238" s="134">
        <v>0</v>
      </c>
      <c r="E238" s="134">
        <v>0</v>
      </c>
      <c r="F238" s="134">
        <v>0</v>
      </c>
      <c r="G238" s="134">
        <v>0</v>
      </c>
      <c r="H238" s="134">
        <v>0</v>
      </c>
      <c r="I238" s="134">
        <v>0</v>
      </c>
      <c r="J238" s="134">
        <v>0</v>
      </c>
      <c r="K238" s="134">
        <v>0</v>
      </c>
      <c r="L238" s="134">
        <v>0</v>
      </c>
      <c r="M238" s="134">
        <v>0</v>
      </c>
      <c r="N238" s="134">
        <v>0</v>
      </c>
      <c r="O238" s="134">
        <v>0</v>
      </c>
      <c r="P238" s="134">
        <v>0</v>
      </c>
      <c r="Q238" s="134">
        <v>0</v>
      </c>
    </row>
    <row r="239" spans="1:17" x14ac:dyDescent="0.2">
      <c r="A239" s="134" t="s">
        <v>3469</v>
      </c>
      <c r="B239" s="134" t="s">
        <v>3485</v>
      </c>
      <c r="C239" s="134" t="s">
        <v>1660</v>
      </c>
      <c r="D239" s="134">
        <v>0</v>
      </c>
      <c r="E239" s="134">
        <v>0</v>
      </c>
      <c r="F239" s="134">
        <v>0</v>
      </c>
      <c r="G239" s="134">
        <v>0</v>
      </c>
      <c r="H239" s="134">
        <v>0</v>
      </c>
      <c r="I239" s="134">
        <v>0</v>
      </c>
      <c r="J239" s="134">
        <v>0</v>
      </c>
      <c r="K239" s="134">
        <v>0</v>
      </c>
      <c r="L239" s="134">
        <v>0</v>
      </c>
      <c r="M239" s="134">
        <v>0</v>
      </c>
      <c r="N239" s="134">
        <v>0</v>
      </c>
      <c r="O239" s="134">
        <v>0</v>
      </c>
      <c r="P239" s="134">
        <v>0</v>
      </c>
      <c r="Q239" s="134">
        <v>0</v>
      </c>
    </row>
    <row r="240" spans="1:17" x14ac:dyDescent="0.2">
      <c r="A240" s="134" t="s">
        <v>3469</v>
      </c>
      <c r="B240" s="134" t="s">
        <v>3486</v>
      </c>
      <c r="C240" s="134" t="s">
        <v>1660</v>
      </c>
      <c r="D240" s="134">
        <v>0</v>
      </c>
      <c r="E240" s="134">
        <v>0</v>
      </c>
      <c r="F240" s="134">
        <v>0</v>
      </c>
      <c r="G240" s="134">
        <v>0</v>
      </c>
      <c r="H240" s="134">
        <v>0</v>
      </c>
      <c r="I240" s="134">
        <v>0</v>
      </c>
      <c r="J240" s="134">
        <v>0</v>
      </c>
      <c r="K240" s="134">
        <v>0</v>
      </c>
      <c r="L240" s="134">
        <v>0</v>
      </c>
      <c r="M240" s="134">
        <v>0</v>
      </c>
      <c r="N240" s="134">
        <v>0</v>
      </c>
      <c r="O240" s="134">
        <v>0</v>
      </c>
      <c r="P240" s="134">
        <v>0</v>
      </c>
      <c r="Q240" s="134">
        <v>0</v>
      </c>
    </row>
    <row r="241" spans="1:17" x14ac:dyDescent="0.2">
      <c r="A241" s="134" t="s">
        <v>3469</v>
      </c>
      <c r="B241" s="134" t="s">
        <v>3487</v>
      </c>
      <c r="C241" s="134" t="s">
        <v>1660</v>
      </c>
      <c r="D241" s="134">
        <v>0</v>
      </c>
      <c r="E241" s="134">
        <v>0</v>
      </c>
      <c r="F241" s="134">
        <v>0</v>
      </c>
      <c r="G241" s="134">
        <v>0</v>
      </c>
      <c r="H241" s="134">
        <v>0</v>
      </c>
      <c r="I241" s="134">
        <v>0</v>
      </c>
      <c r="J241" s="134">
        <v>0</v>
      </c>
      <c r="K241" s="134">
        <v>0</v>
      </c>
      <c r="L241" s="134">
        <v>0</v>
      </c>
      <c r="M241" s="134">
        <v>0</v>
      </c>
      <c r="N241" s="134">
        <v>0</v>
      </c>
      <c r="O241" s="134">
        <v>0</v>
      </c>
      <c r="P241" s="134">
        <v>0</v>
      </c>
      <c r="Q241" s="134">
        <v>0</v>
      </c>
    </row>
    <row r="242" spans="1:17" x14ac:dyDescent="0.2">
      <c r="A242" s="134" t="s">
        <v>3469</v>
      </c>
      <c r="B242" s="134" t="s">
        <v>3488</v>
      </c>
      <c r="C242" s="134" t="s">
        <v>1660</v>
      </c>
      <c r="D242" s="134">
        <v>167</v>
      </c>
      <c r="E242" s="134">
        <v>170</v>
      </c>
      <c r="F242" s="134">
        <v>172</v>
      </c>
      <c r="G242" s="134">
        <v>174</v>
      </c>
      <c r="H242" s="134">
        <v>177</v>
      </c>
      <c r="I242" s="134">
        <v>179</v>
      </c>
      <c r="J242" s="134">
        <v>182</v>
      </c>
      <c r="K242" s="134">
        <v>184</v>
      </c>
      <c r="L242" s="134">
        <v>186</v>
      </c>
      <c r="M242" s="134">
        <v>189</v>
      </c>
      <c r="N242" s="134">
        <v>191</v>
      </c>
      <c r="O242" s="134">
        <v>194</v>
      </c>
      <c r="P242" s="134">
        <v>196</v>
      </c>
      <c r="Q242" s="134">
        <v>181548</v>
      </c>
    </row>
    <row r="243" spans="1:17" x14ac:dyDescent="0.2">
      <c r="A243" s="134" t="s">
        <v>3469</v>
      </c>
      <c r="B243" s="134" t="s">
        <v>3489</v>
      </c>
      <c r="C243" s="134" t="s">
        <v>1660</v>
      </c>
      <c r="D243" s="134">
        <v>81</v>
      </c>
      <c r="E243" s="134">
        <v>82</v>
      </c>
      <c r="F243" s="134">
        <v>83</v>
      </c>
      <c r="G243" s="134">
        <v>84</v>
      </c>
      <c r="H243" s="134">
        <v>85</v>
      </c>
      <c r="I243" s="134">
        <v>86</v>
      </c>
      <c r="J243" s="134">
        <v>87</v>
      </c>
      <c r="K243" s="134">
        <v>88</v>
      </c>
      <c r="L243" s="134">
        <v>89</v>
      </c>
      <c r="M243" s="134">
        <v>90</v>
      </c>
      <c r="N243" s="134">
        <v>91</v>
      </c>
      <c r="O243" s="134">
        <v>92</v>
      </c>
      <c r="P243" s="134">
        <v>94</v>
      </c>
      <c r="Q243" s="134">
        <v>87254</v>
      </c>
    </row>
    <row r="244" spans="1:17" x14ac:dyDescent="0.2">
      <c r="A244" s="134" t="s">
        <v>3469</v>
      </c>
      <c r="B244" s="134" t="s">
        <v>3490</v>
      </c>
      <c r="C244" s="134" t="s">
        <v>1660</v>
      </c>
      <c r="D244" s="134">
        <v>3824</v>
      </c>
      <c r="E244" s="134">
        <v>3904</v>
      </c>
      <c r="F244" s="134">
        <v>3984</v>
      </c>
      <c r="G244" s="134">
        <v>4064</v>
      </c>
      <c r="H244" s="134">
        <v>4144</v>
      </c>
      <c r="I244" s="134">
        <v>4223</v>
      </c>
      <c r="J244" s="134">
        <v>4303</v>
      </c>
      <c r="K244" s="134">
        <v>4383</v>
      </c>
      <c r="L244" s="134">
        <v>4463</v>
      </c>
      <c r="M244" s="134">
        <v>4543</v>
      </c>
      <c r="N244" s="134">
        <v>4623</v>
      </c>
      <c r="O244" s="134">
        <v>4702</v>
      </c>
      <c r="P244" s="134">
        <v>4759</v>
      </c>
      <c r="Q244" s="134">
        <v>4302318</v>
      </c>
    </row>
    <row r="245" spans="1:17" x14ac:dyDescent="0.2">
      <c r="A245" s="134" t="s">
        <v>3469</v>
      </c>
      <c r="B245" s="134" t="s">
        <v>3491</v>
      </c>
      <c r="C245" s="134" t="s">
        <v>1660</v>
      </c>
      <c r="D245" s="134">
        <v>0</v>
      </c>
      <c r="E245" s="134">
        <v>0</v>
      </c>
      <c r="F245" s="134">
        <v>0</v>
      </c>
      <c r="G245" s="134">
        <v>0</v>
      </c>
      <c r="H245" s="134">
        <v>0</v>
      </c>
      <c r="I245" s="134">
        <v>0</v>
      </c>
      <c r="J245" s="134">
        <v>0</v>
      </c>
      <c r="K245" s="134">
        <v>0</v>
      </c>
      <c r="L245" s="134">
        <v>0</v>
      </c>
      <c r="M245" s="134">
        <v>0</v>
      </c>
      <c r="N245" s="134">
        <v>0</v>
      </c>
      <c r="O245" s="134">
        <v>0</v>
      </c>
      <c r="P245" s="134">
        <v>0</v>
      </c>
      <c r="Q245" s="134">
        <v>0</v>
      </c>
    </row>
    <row r="246" spans="1:17" x14ac:dyDescent="0.2">
      <c r="A246" s="134" t="s">
        <v>3469</v>
      </c>
      <c r="B246" s="134" t="s">
        <v>3492</v>
      </c>
      <c r="C246" s="134" t="s">
        <v>1660</v>
      </c>
      <c r="D246" s="134">
        <v>55556</v>
      </c>
      <c r="E246" s="134">
        <v>55610</v>
      </c>
      <c r="F246" s="134">
        <v>55665</v>
      </c>
      <c r="G246" s="134">
        <v>55719</v>
      </c>
      <c r="H246" s="134">
        <v>55773</v>
      </c>
      <c r="I246" s="134">
        <v>55827</v>
      </c>
      <c r="J246" s="134">
        <v>55881</v>
      </c>
      <c r="K246" s="134">
        <v>55936</v>
      </c>
      <c r="L246" s="134">
        <v>55990</v>
      </c>
      <c r="M246" s="134">
        <v>56037</v>
      </c>
      <c r="N246" s="134">
        <v>56091</v>
      </c>
      <c r="O246" s="134">
        <v>56145</v>
      </c>
      <c r="P246" s="134">
        <v>56201</v>
      </c>
      <c r="Q246" s="134">
        <v>55879361</v>
      </c>
    </row>
    <row r="247" spans="1:17" x14ac:dyDescent="0.2">
      <c r="A247" s="134" t="s">
        <v>3469</v>
      </c>
      <c r="B247" s="134" t="s">
        <v>3493</v>
      </c>
      <c r="C247" s="134" t="s">
        <v>1660</v>
      </c>
      <c r="D247" s="134">
        <v>0</v>
      </c>
      <c r="E247" s="134">
        <v>0</v>
      </c>
      <c r="F247" s="134">
        <v>0</v>
      </c>
      <c r="G247" s="134">
        <v>0</v>
      </c>
      <c r="H247" s="134">
        <v>0</v>
      </c>
      <c r="I247" s="134">
        <v>0</v>
      </c>
      <c r="J247" s="134">
        <v>0</v>
      </c>
      <c r="K247" s="134">
        <v>0</v>
      </c>
      <c r="L247" s="134">
        <v>0</v>
      </c>
      <c r="M247" s="134">
        <v>0</v>
      </c>
      <c r="N247" s="134">
        <v>0</v>
      </c>
      <c r="O247" s="134">
        <v>0</v>
      </c>
      <c r="P247" s="134">
        <v>0</v>
      </c>
      <c r="Q247" s="134">
        <v>0</v>
      </c>
    </row>
    <row r="248" spans="1:17" x14ac:dyDescent="0.2">
      <c r="A248" s="134" t="s">
        <v>3469</v>
      </c>
      <c r="B248" s="134" t="s">
        <v>3494</v>
      </c>
      <c r="C248" s="134" t="s">
        <v>1660</v>
      </c>
      <c r="D248" s="134">
        <v>0</v>
      </c>
      <c r="E248" s="134">
        <v>0</v>
      </c>
      <c r="F248" s="134">
        <v>0</v>
      </c>
      <c r="G248" s="134">
        <v>0</v>
      </c>
      <c r="H248" s="134">
        <v>0</v>
      </c>
      <c r="I248" s="134">
        <v>0</v>
      </c>
      <c r="J248" s="134">
        <v>0</v>
      </c>
      <c r="K248" s="134">
        <v>0</v>
      </c>
      <c r="L248" s="134">
        <v>0</v>
      </c>
      <c r="M248" s="134">
        <v>0</v>
      </c>
      <c r="N248" s="134">
        <v>0</v>
      </c>
      <c r="O248" s="134">
        <v>0</v>
      </c>
      <c r="P248" s="134">
        <v>0</v>
      </c>
      <c r="Q248" s="134">
        <v>0</v>
      </c>
    </row>
    <row r="249" spans="1:17" x14ac:dyDescent="0.2">
      <c r="A249" s="134" t="s">
        <v>3469</v>
      </c>
      <c r="B249" s="134" t="s">
        <v>3495</v>
      </c>
      <c r="C249" s="134" t="s">
        <v>1660</v>
      </c>
      <c r="D249" s="134">
        <v>0</v>
      </c>
      <c r="E249" s="134">
        <v>0</v>
      </c>
      <c r="F249" s="134">
        <v>0</v>
      </c>
      <c r="G249" s="134">
        <v>0</v>
      </c>
      <c r="H249" s="134">
        <v>0</v>
      </c>
      <c r="I249" s="134">
        <v>0</v>
      </c>
      <c r="J249" s="134">
        <v>0</v>
      </c>
      <c r="K249" s="134">
        <v>0</v>
      </c>
      <c r="L249" s="134">
        <v>0</v>
      </c>
      <c r="M249" s="134">
        <v>0</v>
      </c>
      <c r="N249" s="134">
        <v>0</v>
      </c>
      <c r="O249" s="134">
        <v>0</v>
      </c>
      <c r="P249" s="134">
        <v>0</v>
      </c>
      <c r="Q249" s="134">
        <v>0</v>
      </c>
    </row>
    <row r="250" spans="1:17" x14ac:dyDescent="0.2">
      <c r="A250" s="134" t="s">
        <v>3469</v>
      </c>
      <c r="B250" s="134" t="s">
        <v>3496</v>
      </c>
      <c r="C250" s="134" t="s">
        <v>1660</v>
      </c>
      <c r="D250" s="134">
        <v>0</v>
      </c>
      <c r="E250" s="134">
        <v>0</v>
      </c>
      <c r="F250" s="134">
        <v>0</v>
      </c>
      <c r="G250" s="134">
        <v>0</v>
      </c>
      <c r="H250" s="134">
        <v>0</v>
      </c>
      <c r="I250" s="134">
        <v>0</v>
      </c>
      <c r="J250" s="134">
        <v>0</v>
      </c>
      <c r="K250" s="134">
        <v>0</v>
      </c>
      <c r="L250" s="134">
        <v>0</v>
      </c>
      <c r="M250" s="134">
        <v>0</v>
      </c>
      <c r="N250" s="134">
        <v>0</v>
      </c>
      <c r="O250" s="134">
        <v>0</v>
      </c>
      <c r="P250" s="134">
        <v>0</v>
      </c>
      <c r="Q250" s="134">
        <v>0</v>
      </c>
    </row>
    <row r="251" spans="1:17" x14ac:dyDescent="0.2">
      <c r="A251" s="134" t="s">
        <v>3497</v>
      </c>
      <c r="B251" s="134" t="s">
        <v>3498</v>
      </c>
      <c r="C251" s="134" t="s">
        <v>1660</v>
      </c>
      <c r="D251" s="134">
        <v>0</v>
      </c>
      <c r="E251" s="134">
        <v>0</v>
      </c>
      <c r="F251" s="134">
        <v>0</v>
      </c>
      <c r="G251" s="134">
        <v>0</v>
      </c>
      <c r="H251" s="134">
        <v>0</v>
      </c>
      <c r="I251" s="134">
        <v>0</v>
      </c>
      <c r="J251" s="134">
        <v>0</v>
      </c>
      <c r="K251" s="134">
        <v>0</v>
      </c>
      <c r="L251" s="134">
        <v>0</v>
      </c>
      <c r="M251" s="134">
        <v>0</v>
      </c>
      <c r="N251" s="134">
        <v>0</v>
      </c>
      <c r="O251" s="134">
        <v>0</v>
      </c>
      <c r="P251" s="134">
        <v>0</v>
      </c>
      <c r="Q251" s="134">
        <v>0</v>
      </c>
    </row>
    <row r="252" spans="1:17" x14ac:dyDescent="0.2">
      <c r="A252" s="134" t="s">
        <v>3497</v>
      </c>
      <c r="B252" s="134" t="s">
        <v>3499</v>
      </c>
      <c r="C252" s="134" t="s">
        <v>1660</v>
      </c>
      <c r="D252" s="134">
        <v>0</v>
      </c>
      <c r="E252" s="134">
        <v>0</v>
      </c>
      <c r="F252" s="134">
        <v>0</v>
      </c>
      <c r="G252" s="134">
        <v>0</v>
      </c>
      <c r="H252" s="134">
        <v>0</v>
      </c>
      <c r="I252" s="134">
        <v>0</v>
      </c>
      <c r="J252" s="134">
        <v>0</v>
      </c>
      <c r="K252" s="134">
        <v>0</v>
      </c>
      <c r="L252" s="134">
        <v>0</v>
      </c>
      <c r="M252" s="134">
        <v>0</v>
      </c>
      <c r="N252" s="134">
        <v>0</v>
      </c>
      <c r="O252" s="134">
        <v>0</v>
      </c>
      <c r="P252" s="134">
        <v>0</v>
      </c>
      <c r="Q252" s="134">
        <v>0</v>
      </c>
    </row>
    <row r="253" spans="1:17" x14ac:dyDescent="0.2">
      <c r="A253" s="134" t="s">
        <v>3497</v>
      </c>
      <c r="B253" s="134" t="s">
        <v>3500</v>
      </c>
      <c r="C253" s="134" t="s">
        <v>1660</v>
      </c>
      <c r="D253" s="134">
        <v>2958</v>
      </c>
      <c r="E253" s="134">
        <v>3013</v>
      </c>
      <c r="F253" s="134">
        <v>3067</v>
      </c>
      <c r="G253" s="134">
        <v>3122</v>
      </c>
      <c r="H253" s="134">
        <v>3176</v>
      </c>
      <c r="I253" s="134">
        <v>3231</v>
      </c>
      <c r="J253" s="134">
        <v>3285</v>
      </c>
      <c r="K253" s="134">
        <v>3340</v>
      </c>
      <c r="L253" s="134">
        <v>3394</v>
      </c>
      <c r="M253" s="134">
        <v>3449</v>
      </c>
      <c r="N253" s="134">
        <v>3504</v>
      </c>
      <c r="O253" s="134">
        <v>3558</v>
      </c>
      <c r="P253" s="134">
        <v>3613</v>
      </c>
      <c r="Q253" s="134">
        <v>3285324</v>
      </c>
    </row>
    <row r="254" spans="1:17" x14ac:dyDescent="0.2">
      <c r="A254" s="134" t="s">
        <v>3497</v>
      </c>
      <c r="B254" s="134" t="s">
        <v>3501</v>
      </c>
      <c r="C254" s="134" t="s">
        <v>1660</v>
      </c>
      <c r="D254" s="134">
        <v>0</v>
      </c>
      <c r="E254" s="134">
        <v>0</v>
      </c>
      <c r="F254" s="134">
        <v>0</v>
      </c>
      <c r="G254" s="134">
        <v>0</v>
      </c>
      <c r="H254" s="134">
        <v>0</v>
      </c>
      <c r="I254" s="134">
        <v>0</v>
      </c>
      <c r="J254" s="134">
        <v>0</v>
      </c>
      <c r="K254" s="134">
        <v>0</v>
      </c>
      <c r="L254" s="134">
        <v>0</v>
      </c>
      <c r="M254" s="134">
        <v>0</v>
      </c>
      <c r="N254" s="134">
        <v>0</v>
      </c>
      <c r="O254" s="134">
        <v>0</v>
      </c>
      <c r="P254" s="134">
        <v>0</v>
      </c>
      <c r="Q254" s="134">
        <v>0</v>
      </c>
    </row>
    <row r="255" spans="1:17" x14ac:dyDescent="0.2">
      <c r="A255" s="134" t="s">
        <v>3497</v>
      </c>
      <c r="B255" s="134" t="s">
        <v>3502</v>
      </c>
      <c r="C255" s="134" t="s">
        <v>1660</v>
      </c>
      <c r="D255" s="134">
        <v>4105</v>
      </c>
      <c r="E255" s="134">
        <v>4127</v>
      </c>
      <c r="F255" s="134">
        <v>4149</v>
      </c>
      <c r="G255" s="134">
        <v>4170</v>
      </c>
      <c r="H255" s="134">
        <v>4192</v>
      </c>
      <c r="I255" s="134">
        <v>4214</v>
      </c>
      <c r="J255" s="134">
        <v>4236</v>
      </c>
      <c r="K255" s="134">
        <v>4058</v>
      </c>
      <c r="L255" s="134">
        <v>4079</v>
      </c>
      <c r="M255" s="134">
        <v>4101</v>
      </c>
      <c r="N255" s="134">
        <v>4123</v>
      </c>
      <c r="O255" s="134">
        <v>4145</v>
      </c>
      <c r="P255" s="134">
        <v>4167</v>
      </c>
      <c r="Q255" s="134">
        <v>4144161</v>
      </c>
    </row>
    <row r="256" spans="1:17" x14ac:dyDescent="0.2">
      <c r="A256" s="134" t="s">
        <v>3497</v>
      </c>
      <c r="B256" s="134" t="s">
        <v>3503</v>
      </c>
      <c r="C256" s="134" t="s">
        <v>1660</v>
      </c>
      <c r="D256" s="134">
        <v>0</v>
      </c>
      <c r="E256" s="134">
        <v>0</v>
      </c>
      <c r="F256" s="134">
        <v>0</v>
      </c>
      <c r="G256" s="134">
        <v>0</v>
      </c>
      <c r="H256" s="134">
        <v>0</v>
      </c>
      <c r="I256" s="134">
        <v>0</v>
      </c>
      <c r="J256" s="134">
        <v>0</v>
      </c>
      <c r="K256" s="134">
        <v>0</v>
      </c>
      <c r="L256" s="134">
        <v>0</v>
      </c>
      <c r="M256" s="134">
        <v>0</v>
      </c>
      <c r="N256" s="134">
        <v>0</v>
      </c>
      <c r="O256" s="134">
        <v>0</v>
      </c>
      <c r="P256" s="134">
        <v>0</v>
      </c>
      <c r="Q256" s="134">
        <v>0</v>
      </c>
    </row>
    <row r="257" spans="1:17" x14ac:dyDescent="0.2">
      <c r="A257" s="134" t="s">
        <v>3497</v>
      </c>
      <c r="B257" s="134" t="s">
        <v>3504</v>
      </c>
      <c r="C257" s="134" t="s">
        <v>1660</v>
      </c>
      <c r="D257" s="134">
        <v>0</v>
      </c>
      <c r="E257" s="134">
        <v>0</v>
      </c>
      <c r="F257" s="134">
        <v>0</v>
      </c>
      <c r="G257" s="134">
        <v>0</v>
      </c>
      <c r="H257" s="134">
        <v>0</v>
      </c>
      <c r="I257" s="134">
        <v>0</v>
      </c>
      <c r="J257" s="134">
        <v>0</v>
      </c>
      <c r="K257" s="134">
        <v>0</v>
      </c>
      <c r="L257" s="134">
        <v>0</v>
      </c>
      <c r="M257" s="134">
        <v>0</v>
      </c>
      <c r="N257" s="134">
        <v>0</v>
      </c>
      <c r="O257" s="134">
        <v>0</v>
      </c>
      <c r="P257" s="134">
        <v>0</v>
      </c>
      <c r="Q257" s="134">
        <v>0</v>
      </c>
    </row>
    <row r="258" spans="1:17" x14ac:dyDescent="0.2">
      <c r="A258" s="134" t="s">
        <v>3497</v>
      </c>
      <c r="B258" s="134" t="s">
        <v>3505</v>
      </c>
      <c r="C258" s="134" t="s">
        <v>1660</v>
      </c>
      <c r="D258" s="134">
        <v>3853</v>
      </c>
      <c r="E258" s="134">
        <v>3955</v>
      </c>
      <c r="F258" s="134">
        <v>4057</v>
      </c>
      <c r="G258" s="134">
        <v>4159</v>
      </c>
      <c r="H258" s="134">
        <v>4262</v>
      </c>
      <c r="I258" s="134">
        <v>4364</v>
      </c>
      <c r="J258" s="134">
        <v>4466</v>
      </c>
      <c r="K258" s="134">
        <v>4568</v>
      </c>
      <c r="L258" s="134">
        <v>4670</v>
      </c>
      <c r="M258" s="134">
        <v>4772</v>
      </c>
      <c r="N258" s="134">
        <v>4874</v>
      </c>
      <c r="O258" s="134">
        <v>4976</v>
      </c>
      <c r="P258" s="134">
        <v>5079</v>
      </c>
      <c r="Q258" s="134">
        <v>4465659</v>
      </c>
    </row>
    <row r="259" spans="1:17" x14ac:dyDescent="0.2">
      <c r="A259" s="134" t="s">
        <v>3497</v>
      </c>
      <c r="B259" s="134" t="s">
        <v>3506</v>
      </c>
      <c r="C259" s="134" t="s">
        <v>1660</v>
      </c>
      <c r="D259" s="134">
        <v>0</v>
      </c>
      <c r="E259" s="134">
        <v>0</v>
      </c>
      <c r="F259" s="134">
        <v>0</v>
      </c>
      <c r="G259" s="134">
        <v>0</v>
      </c>
      <c r="H259" s="134">
        <v>0</v>
      </c>
      <c r="I259" s="134">
        <v>0</v>
      </c>
      <c r="J259" s="134">
        <v>0</v>
      </c>
      <c r="K259" s="134">
        <v>0</v>
      </c>
      <c r="L259" s="134">
        <v>0</v>
      </c>
      <c r="M259" s="134">
        <v>0</v>
      </c>
      <c r="N259" s="134">
        <v>0</v>
      </c>
      <c r="O259" s="134">
        <v>0</v>
      </c>
      <c r="P259" s="134">
        <v>0</v>
      </c>
      <c r="Q259" s="134">
        <v>0</v>
      </c>
    </row>
    <row r="260" spans="1:17" x14ac:dyDescent="0.2">
      <c r="A260" s="134" t="s">
        <v>3497</v>
      </c>
      <c r="B260" s="134" t="s">
        <v>3507</v>
      </c>
      <c r="C260" s="134" t="s">
        <v>1660</v>
      </c>
      <c r="D260" s="134">
        <v>0</v>
      </c>
      <c r="E260" s="134">
        <v>0</v>
      </c>
      <c r="F260" s="134">
        <v>0</v>
      </c>
      <c r="G260" s="134">
        <v>0</v>
      </c>
      <c r="H260" s="134">
        <v>0</v>
      </c>
      <c r="I260" s="134">
        <v>0</v>
      </c>
      <c r="J260" s="134">
        <v>0</v>
      </c>
      <c r="K260" s="134">
        <v>0</v>
      </c>
      <c r="L260" s="134">
        <v>0</v>
      </c>
      <c r="M260" s="134">
        <v>0</v>
      </c>
      <c r="N260" s="134">
        <v>0</v>
      </c>
      <c r="O260" s="134">
        <v>0</v>
      </c>
      <c r="P260" s="134">
        <v>0</v>
      </c>
      <c r="Q260" s="134">
        <v>0</v>
      </c>
    </row>
    <row r="261" spans="1:17" x14ac:dyDescent="0.2">
      <c r="A261" s="134" t="s">
        <v>3497</v>
      </c>
      <c r="B261" s="134" t="s">
        <v>3508</v>
      </c>
      <c r="C261" s="134" t="s">
        <v>1660</v>
      </c>
      <c r="D261" s="134">
        <v>2109</v>
      </c>
      <c r="E261" s="134">
        <v>2192</v>
      </c>
      <c r="F261" s="134">
        <v>2276</v>
      </c>
      <c r="G261" s="134">
        <v>2359</v>
      </c>
      <c r="H261" s="134">
        <v>2442</v>
      </c>
      <c r="I261" s="134">
        <v>2525</v>
      </c>
      <c r="J261" s="134">
        <v>2608</v>
      </c>
      <c r="K261" s="134">
        <v>2691</v>
      </c>
      <c r="L261" s="134">
        <v>2775</v>
      </c>
      <c r="M261" s="134">
        <v>2858</v>
      </c>
      <c r="N261" s="134">
        <v>2941</v>
      </c>
      <c r="O261" s="134">
        <v>3024</v>
      </c>
      <c r="P261" s="134">
        <v>3107</v>
      </c>
      <c r="Q261" s="134">
        <v>2608255</v>
      </c>
    </row>
    <row r="262" spans="1:17" x14ac:dyDescent="0.2">
      <c r="A262" s="134" t="s">
        <v>3497</v>
      </c>
      <c r="B262" s="134" t="s">
        <v>3509</v>
      </c>
      <c r="C262" s="134" t="s">
        <v>1660</v>
      </c>
      <c r="D262" s="134">
        <v>0</v>
      </c>
      <c r="E262" s="134">
        <v>0</v>
      </c>
      <c r="F262" s="134">
        <v>0</v>
      </c>
      <c r="G262" s="134">
        <v>0</v>
      </c>
      <c r="H262" s="134">
        <v>0</v>
      </c>
      <c r="I262" s="134">
        <v>0</v>
      </c>
      <c r="J262" s="134">
        <v>0</v>
      </c>
      <c r="K262" s="134">
        <v>0</v>
      </c>
      <c r="L262" s="134">
        <v>0</v>
      </c>
      <c r="M262" s="134">
        <v>0</v>
      </c>
      <c r="N262" s="134">
        <v>0</v>
      </c>
      <c r="O262" s="134">
        <v>0</v>
      </c>
      <c r="P262" s="134">
        <v>0</v>
      </c>
      <c r="Q262" s="134">
        <v>0</v>
      </c>
    </row>
    <row r="263" spans="1:17" x14ac:dyDescent="0.2">
      <c r="A263" s="134" t="s">
        <v>3497</v>
      </c>
      <c r="B263" s="134" t="s">
        <v>3510</v>
      </c>
      <c r="C263" s="134" t="s">
        <v>1660</v>
      </c>
      <c r="D263" s="134">
        <v>0</v>
      </c>
      <c r="E263" s="134">
        <v>0</v>
      </c>
      <c r="F263" s="134">
        <v>0</v>
      </c>
      <c r="G263" s="134">
        <v>0</v>
      </c>
      <c r="H263" s="134">
        <v>0</v>
      </c>
      <c r="I263" s="134">
        <v>0</v>
      </c>
      <c r="J263" s="134">
        <v>0</v>
      </c>
      <c r="K263" s="134">
        <v>0</v>
      </c>
      <c r="L263" s="134">
        <v>0</v>
      </c>
      <c r="M263" s="134">
        <v>0</v>
      </c>
      <c r="N263" s="134">
        <v>0</v>
      </c>
      <c r="O263" s="134">
        <v>0</v>
      </c>
      <c r="P263" s="134">
        <v>0</v>
      </c>
      <c r="Q263" s="134">
        <v>0</v>
      </c>
    </row>
    <row r="264" spans="1:17" x14ac:dyDescent="0.2">
      <c r="A264" s="134" t="s">
        <v>3497</v>
      </c>
      <c r="B264" s="134" t="s">
        <v>3511</v>
      </c>
      <c r="C264" s="134" t="s">
        <v>1660</v>
      </c>
      <c r="D264" s="134">
        <v>0</v>
      </c>
      <c r="E264" s="134">
        <v>0</v>
      </c>
      <c r="F264" s="134">
        <v>0</v>
      </c>
      <c r="G264" s="134">
        <v>0</v>
      </c>
      <c r="H264" s="134">
        <v>0</v>
      </c>
      <c r="I264" s="134">
        <v>0</v>
      </c>
      <c r="J264" s="134">
        <v>0</v>
      </c>
      <c r="K264" s="134">
        <v>0</v>
      </c>
      <c r="L264" s="134">
        <v>0</v>
      </c>
      <c r="M264" s="134">
        <v>0</v>
      </c>
      <c r="N264" s="134">
        <v>0</v>
      </c>
      <c r="O264" s="134">
        <v>0</v>
      </c>
      <c r="P264" s="134">
        <v>0</v>
      </c>
      <c r="Q264" s="134">
        <v>0</v>
      </c>
    </row>
    <row r="265" spans="1:17" x14ac:dyDescent="0.2">
      <c r="A265" s="134" t="s">
        <v>3497</v>
      </c>
      <c r="B265" s="134" t="s">
        <v>3512</v>
      </c>
      <c r="C265" s="134" t="s">
        <v>1660</v>
      </c>
      <c r="D265" s="134">
        <v>0</v>
      </c>
      <c r="E265" s="134">
        <v>0</v>
      </c>
      <c r="F265" s="134">
        <v>0</v>
      </c>
      <c r="G265" s="134">
        <v>0</v>
      </c>
      <c r="H265" s="134">
        <v>0</v>
      </c>
      <c r="I265" s="134">
        <v>0</v>
      </c>
      <c r="J265" s="134">
        <v>0</v>
      </c>
      <c r="K265" s="134">
        <v>0</v>
      </c>
      <c r="L265" s="134">
        <v>0</v>
      </c>
      <c r="M265" s="134">
        <v>0</v>
      </c>
      <c r="N265" s="134">
        <v>0</v>
      </c>
      <c r="O265" s="134">
        <v>0</v>
      </c>
      <c r="P265" s="134">
        <v>0</v>
      </c>
      <c r="Q265" s="134">
        <v>0</v>
      </c>
    </row>
    <row r="266" spans="1:17" x14ac:dyDescent="0.2">
      <c r="A266" s="134" t="s">
        <v>3497</v>
      </c>
      <c r="B266" s="134" t="s">
        <v>3513</v>
      </c>
      <c r="C266" s="134" t="s">
        <v>1660</v>
      </c>
      <c r="D266" s="134">
        <v>179</v>
      </c>
      <c r="E266" s="134">
        <v>184</v>
      </c>
      <c r="F266" s="134">
        <v>190</v>
      </c>
      <c r="G266" s="134">
        <v>195</v>
      </c>
      <c r="H266" s="134">
        <v>201</v>
      </c>
      <c r="I266" s="134">
        <v>206</v>
      </c>
      <c r="J266" s="134">
        <v>212</v>
      </c>
      <c r="K266" s="134">
        <v>217</v>
      </c>
      <c r="L266" s="134">
        <v>222</v>
      </c>
      <c r="M266" s="134">
        <v>228</v>
      </c>
      <c r="N266" s="134">
        <v>233</v>
      </c>
      <c r="O266" s="134">
        <v>239</v>
      </c>
      <c r="P266" s="134">
        <v>108</v>
      </c>
      <c r="Q266" s="134">
        <v>205857</v>
      </c>
    </row>
    <row r="267" spans="1:17" x14ac:dyDescent="0.2">
      <c r="A267" s="134" t="s">
        <v>3497</v>
      </c>
      <c r="B267" s="134" t="s">
        <v>3514</v>
      </c>
      <c r="C267" s="134" t="s">
        <v>1660</v>
      </c>
      <c r="D267" s="134">
        <v>2066</v>
      </c>
      <c r="E267" s="134">
        <v>2085</v>
      </c>
      <c r="F267" s="134">
        <v>2105</v>
      </c>
      <c r="G267" s="134">
        <v>2124</v>
      </c>
      <c r="H267" s="134">
        <v>2143</v>
      </c>
      <c r="I267" s="134">
        <v>2162</v>
      </c>
      <c r="J267" s="134">
        <v>2182</v>
      </c>
      <c r="K267" s="134">
        <v>2201</v>
      </c>
      <c r="L267" s="134">
        <v>2220</v>
      </c>
      <c r="M267" s="134">
        <v>2239</v>
      </c>
      <c r="N267" s="134">
        <v>2259</v>
      </c>
      <c r="O267" s="134">
        <v>2278</v>
      </c>
      <c r="P267" s="134">
        <v>2299</v>
      </c>
      <c r="Q267" s="134">
        <v>2181742</v>
      </c>
    </row>
    <row r="268" spans="1:17" x14ac:dyDescent="0.2">
      <c r="A268" s="134" t="s">
        <v>3497</v>
      </c>
      <c r="B268" s="134" t="s">
        <v>3515</v>
      </c>
      <c r="C268" s="134" t="s">
        <v>1660</v>
      </c>
      <c r="D268" s="134">
        <v>9232</v>
      </c>
      <c r="E268" s="134">
        <v>9242</v>
      </c>
      <c r="F268" s="134">
        <v>9253</v>
      </c>
      <c r="G268" s="134">
        <v>9263</v>
      </c>
      <c r="H268" s="134">
        <v>9274</v>
      </c>
      <c r="I268" s="134">
        <v>9284</v>
      </c>
      <c r="J268" s="134">
        <v>9295</v>
      </c>
      <c r="K268" s="134">
        <v>9305</v>
      </c>
      <c r="L268" s="134">
        <v>9316</v>
      </c>
      <c r="M268" s="134">
        <v>9326</v>
      </c>
      <c r="N268" s="134">
        <v>9337</v>
      </c>
      <c r="O268" s="134">
        <v>9347</v>
      </c>
      <c r="P268" s="134">
        <v>9358</v>
      </c>
      <c r="Q268" s="134">
        <v>9294570</v>
      </c>
    </row>
    <row r="269" spans="1:17" x14ac:dyDescent="0.2">
      <c r="A269" s="134" t="s">
        <v>3497</v>
      </c>
      <c r="B269" s="134" t="s">
        <v>3516</v>
      </c>
      <c r="C269" s="134" t="s">
        <v>1660</v>
      </c>
      <c r="D269" s="134">
        <v>0</v>
      </c>
      <c r="E269" s="134">
        <v>0</v>
      </c>
      <c r="F269" s="134">
        <v>0</v>
      </c>
      <c r="G269" s="134">
        <v>0</v>
      </c>
      <c r="H269" s="134">
        <v>0</v>
      </c>
      <c r="I269" s="134">
        <v>0</v>
      </c>
      <c r="J269" s="134">
        <v>0</v>
      </c>
      <c r="K269" s="134">
        <v>0</v>
      </c>
      <c r="L269" s="134">
        <v>0</v>
      </c>
      <c r="M269" s="134">
        <v>0</v>
      </c>
      <c r="N269" s="134">
        <v>0</v>
      </c>
      <c r="O269" s="134">
        <v>0</v>
      </c>
      <c r="P269" s="134">
        <v>0</v>
      </c>
      <c r="Q269" s="134">
        <v>0</v>
      </c>
    </row>
    <row r="270" spans="1:17" x14ac:dyDescent="0.2">
      <c r="A270" s="134" t="s">
        <v>3517</v>
      </c>
      <c r="B270" s="134" t="s">
        <v>3518</v>
      </c>
      <c r="C270" s="134" t="s">
        <v>1660</v>
      </c>
      <c r="D270" s="134">
        <v>0</v>
      </c>
      <c r="E270" s="134">
        <v>0</v>
      </c>
      <c r="F270" s="134">
        <v>0</v>
      </c>
      <c r="G270" s="134">
        <v>0</v>
      </c>
      <c r="H270" s="134">
        <v>0</v>
      </c>
      <c r="I270" s="134">
        <v>0</v>
      </c>
      <c r="J270" s="134">
        <v>0</v>
      </c>
      <c r="K270" s="134">
        <v>0</v>
      </c>
      <c r="L270" s="134">
        <v>0</v>
      </c>
      <c r="M270" s="134">
        <v>0</v>
      </c>
      <c r="N270" s="134">
        <v>0</v>
      </c>
      <c r="O270" s="134">
        <v>0</v>
      </c>
      <c r="P270" s="134">
        <v>0</v>
      </c>
      <c r="Q270" s="134">
        <v>0</v>
      </c>
    </row>
    <row r="271" spans="1:17" x14ac:dyDescent="0.2">
      <c r="A271" s="134" t="s">
        <v>3517</v>
      </c>
      <c r="B271" s="134" t="s">
        <v>3519</v>
      </c>
      <c r="C271" s="134" t="s">
        <v>1660</v>
      </c>
      <c r="D271" s="134">
        <v>0</v>
      </c>
      <c r="E271" s="134">
        <v>0</v>
      </c>
      <c r="F271" s="134">
        <v>0</v>
      </c>
      <c r="G271" s="134">
        <v>0</v>
      </c>
      <c r="H271" s="134">
        <v>0</v>
      </c>
      <c r="I271" s="134">
        <v>0</v>
      </c>
      <c r="J271" s="134">
        <v>0</v>
      </c>
      <c r="K271" s="134">
        <v>0</v>
      </c>
      <c r="L271" s="134">
        <v>0</v>
      </c>
      <c r="M271" s="134">
        <v>0</v>
      </c>
      <c r="N271" s="134">
        <v>0</v>
      </c>
      <c r="O271" s="134">
        <v>0</v>
      </c>
      <c r="P271" s="134">
        <v>0</v>
      </c>
      <c r="Q271" s="134">
        <v>0</v>
      </c>
    </row>
    <row r="272" spans="1:17" x14ac:dyDescent="0.2">
      <c r="A272" s="134" t="s">
        <v>3517</v>
      </c>
      <c r="B272" s="134" t="s">
        <v>3520</v>
      </c>
      <c r="C272" s="134" t="s">
        <v>1660</v>
      </c>
      <c r="D272" s="134">
        <v>1318</v>
      </c>
      <c r="E272" s="134">
        <v>1343</v>
      </c>
      <c r="F272" s="134">
        <v>1368</v>
      </c>
      <c r="G272" s="134">
        <v>1393</v>
      </c>
      <c r="H272" s="134">
        <v>1417</v>
      </c>
      <c r="I272" s="134">
        <v>1442</v>
      </c>
      <c r="J272" s="134">
        <v>1467</v>
      </c>
      <c r="K272" s="134">
        <v>1492</v>
      </c>
      <c r="L272" s="134">
        <v>1517</v>
      </c>
      <c r="M272" s="134">
        <v>1542</v>
      </c>
      <c r="N272" s="134">
        <v>1567</v>
      </c>
      <c r="O272" s="134">
        <v>1592</v>
      </c>
      <c r="P272" s="134">
        <v>1617</v>
      </c>
      <c r="Q272" s="134">
        <v>1467310</v>
      </c>
    </row>
    <row r="273" spans="1:17" x14ac:dyDescent="0.2">
      <c r="A273" s="134" t="s">
        <v>3517</v>
      </c>
      <c r="B273" s="134" t="s">
        <v>3521</v>
      </c>
      <c r="C273" s="134" t="s">
        <v>1660</v>
      </c>
      <c r="D273" s="134">
        <v>0</v>
      </c>
      <c r="E273" s="134">
        <v>0</v>
      </c>
      <c r="F273" s="134">
        <v>0</v>
      </c>
      <c r="G273" s="134">
        <v>0</v>
      </c>
      <c r="H273" s="134">
        <v>0</v>
      </c>
      <c r="I273" s="134">
        <v>0</v>
      </c>
      <c r="J273" s="134">
        <v>0</v>
      </c>
      <c r="K273" s="134">
        <v>0</v>
      </c>
      <c r="L273" s="134">
        <v>0</v>
      </c>
      <c r="M273" s="134">
        <v>0</v>
      </c>
      <c r="N273" s="134">
        <v>0</v>
      </c>
      <c r="O273" s="134">
        <v>0</v>
      </c>
      <c r="P273" s="134">
        <v>0</v>
      </c>
      <c r="Q273" s="134">
        <v>0</v>
      </c>
    </row>
    <row r="274" spans="1:17" x14ac:dyDescent="0.2">
      <c r="A274" s="134" t="s">
        <v>3517</v>
      </c>
      <c r="B274" s="134" t="s">
        <v>3522</v>
      </c>
      <c r="C274" s="134" t="s">
        <v>1660</v>
      </c>
      <c r="D274" s="134">
        <v>1737</v>
      </c>
      <c r="E274" s="134">
        <v>1740</v>
      </c>
      <c r="F274" s="134">
        <v>1744</v>
      </c>
      <c r="G274" s="134">
        <v>1748</v>
      </c>
      <c r="H274" s="134">
        <v>1752</v>
      </c>
      <c r="I274" s="134">
        <v>1755</v>
      </c>
      <c r="J274" s="134">
        <v>1759</v>
      </c>
      <c r="K274" s="134">
        <v>1763</v>
      </c>
      <c r="L274" s="134">
        <v>1767</v>
      </c>
      <c r="M274" s="134">
        <v>1770</v>
      </c>
      <c r="N274" s="134">
        <v>1774</v>
      </c>
      <c r="O274" s="134">
        <v>1778</v>
      </c>
      <c r="P274" s="134">
        <v>1782</v>
      </c>
      <c r="Q274" s="134">
        <v>1759043</v>
      </c>
    </row>
    <row r="275" spans="1:17" x14ac:dyDescent="0.2">
      <c r="A275" s="134" t="s">
        <v>3517</v>
      </c>
      <c r="B275" s="134" t="s">
        <v>3523</v>
      </c>
      <c r="C275" s="134" t="s">
        <v>1660</v>
      </c>
      <c r="D275" s="134">
        <v>0</v>
      </c>
      <c r="E275" s="134">
        <v>0</v>
      </c>
      <c r="F275" s="134">
        <v>0</v>
      </c>
      <c r="G275" s="134">
        <v>0</v>
      </c>
      <c r="H275" s="134">
        <v>0</v>
      </c>
      <c r="I275" s="134">
        <v>0</v>
      </c>
      <c r="J275" s="134">
        <v>0</v>
      </c>
      <c r="K275" s="134">
        <v>0</v>
      </c>
      <c r="L275" s="134">
        <v>0</v>
      </c>
      <c r="M275" s="134">
        <v>0</v>
      </c>
      <c r="N275" s="134">
        <v>0</v>
      </c>
      <c r="O275" s="134">
        <v>0</v>
      </c>
      <c r="P275" s="134">
        <v>0</v>
      </c>
      <c r="Q275" s="134">
        <v>0</v>
      </c>
    </row>
    <row r="276" spans="1:17" x14ac:dyDescent="0.2">
      <c r="A276" s="134" t="s">
        <v>3517</v>
      </c>
      <c r="B276" s="134" t="s">
        <v>3524</v>
      </c>
      <c r="C276" s="134" t="s">
        <v>1660</v>
      </c>
      <c r="D276" s="134">
        <v>0</v>
      </c>
      <c r="E276" s="134">
        <v>0</v>
      </c>
      <c r="F276" s="134">
        <v>0</v>
      </c>
      <c r="G276" s="134">
        <v>0</v>
      </c>
      <c r="H276" s="134">
        <v>0</v>
      </c>
      <c r="I276" s="134">
        <v>0</v>
      </c>
      <c r="J276" s="134">
        <v>0</v>
      </c>
      <c r="K276" s="134">
        <v>0</v>
      </c>
      <c r="L276" s="134">
        <v>0</v>
      </c>
      <c r="M276" s="134">
        <v>0</v>
      </c>
      <c r="N276" s="134">
        <v>0</v>
      </c>
      <c r="O276" s="134">
        <v>0</v>
      </c>
      <c r="P276" s="134">
        <v>0</v>
      </c>
      <c r="Q276" s="134">
        <v>0</v>
      </c>
    </row>
    <row r="277" spans="1:17" x14ac:dyDescent="0.2">
      <c r="A277" s="134" t="s">
        <v>3517</v>
      </c>
      <c r="B277" s="134" t="s">
        <v>3525</v>
      </c>
      <c r="C277" s="134" t="s">
        <v>1660</v>
      </c>
      <c r="D277" s="134">
        <v>1880</v>
      </c>
      <c r="E277" s="134">
        <v>1927</v>
      </c>
      <c r="F277" s="134">
        <v>1975</v>
      </c>
      <c r="G277" s="134">
        <v>2023</v>
      </c>
      <c r="H277" s="134">
        <v>2070</v>
      </c>
      <c r="I277" s="134">
        <v>2118</v>
      </c>
      <c r="J277" s="134">
        <v>2165</v>
      </c>
      <c r="K277" s="134">
        <v>2213</v>
      </c>
      <c r="L277" s="134">
        <v>2261</v>
      </c>
      <c r="M277" s="134">
        <v>2308</v>
      </c>
      <c r="N277" s="134">
        <v>2356</v>
      </c>
      <c r="O277" s="134">
        <v>2403</v>
      </c>
      <c r="P277" s="134">
        <v>2451</v>
      </c>
      <c r="Q277" s="134">
        <v>2165375</v>
      </c>
    </row>
    <row r="278" spans="1:17" x14ac:dyDescent="0.2">
      <c r="A278" s="134" t="s">
        <v>3517</v>
      </c>
      <c r="B278" s="134" t="s">
        <v>3526</v>
      </c>
      <c r="C278" s="134" t="s">
        <v>1660</v>
      </c>
      <c r="D278" s="134">
        <v>0</v>
      </c>
      <c r="E278" s="134">
        <v>0</v>
      </c>
      <c r="F278" s="134">
        <v>0</v>
      </c>
      <c r="G278" s="134">
        <v>0</v>
      </c>
      <c r="H278" s="134">
        <v>0</v>
      </c>
      <c r="I278" s="134">
        <v>0</v>
      </c>
      <c r="J278" s="134">
        <v>0</v>
      </c>
      <c r="K278" s="134">
        <v>0</v>
      </c>
      <c r="L278" s="134">
        <v>0</v>
      </c>
      <c r="M278" s="134">
        <v>0</v>
      </c>
      <c r="N278" s="134">
        <v>0</v>
      </c>
      <c r="O278" s="134">
        <v>0</v>
      </c>
      <c r="P278" s="134">
        <v>0</v>
      </c>
      <c r="Q278" s="134">
        <v>0</v>
      </c>
    </row>
    <row r="279" spans="1:17" x14ac:dyDescent="0.2">
      <c r="A279" s="134" t="s">
        <v>3517</v>
      </c>
      <c r="B279" s="134" t="s">
        <v>3527</v>
      </c>
      <c r="C279" s="134" t="s">
        <v>1660</v>
      </c>
      <c r="D279" s="134">
        <v>0</v>
      </c>
      <c r="E279" s="134">
        <v>0</v>
      </c>
      <c r="F279" s="134">
        <v>0</v>
      </c>
      <c r="G279" s="134">
        <v>0</v>
      </c>
      <c r="H279" s="134">
        <v>0</v>
      </c>
      <c r="I279" s="134">
        <v>0</v>
      </c>
      <c r="J279" s="134">
        <v>0</v>
      </c>
      <c r="K279" s="134">
        <v>0</v>
      </c>
      <c r="L279" s="134">
        <v>0</v>
      </c>
      <c r="M279" s="134">
        <v>0</v>
      </c>
      <c r="N279" s="134">
        <v>0</v>
      </c>
      <c r="O279" s="134">
        <v>0</v>
      </c>
      <c r="P279" s="134">
        <v>0</v>
      </c>
      <c r="Q279" s="134">
        <v>0</v>
      </c>
    </row>
    <row r="280" spans="1:17" x14ac:dyDescent="0.2">
      <c r="A280" s="134" t="s">
        <v>3517</v>
      </c>
      <c r="B280" s="134" t="s">
        <v>3528</v>
      </c>
      <c r="C280" s="134" t="s">
        <v>1660</v>
      </c>
      <c r="D280" s="134">
        <v>1168</v>
      </c>
      <c r="E280" s="134">
        <v>1200</v>
      </c>
      <c r="F280" s="134">
        <v>1233</v>
      </c>
      <c r="G280" s="134">
        <v>1265</v>
      </c>
      <c r="H280" s="134">
        <v>1298</v>
      </c>
      <c r="I280" s="134">
        <v>1331</v>
      </c>
      <c r="J280" s="134">
        <v>1363</v>
      </c>
      <c r="K280" s="134">
        <v>1396</v>
      </c>
      <c r="L280" s="134">
        <v>1428</v>
      </c>
      <c r="M280" s="134">
        <v>1461</v>
      </c>
      <c r="N280" s="134">
        <v>1493</v>
      </c>
      <c r="O280" s="134">
        <v>1526</v>
      </c>
      <c r="P280" s="134">
        <v>1558</v>
      </c>
      <c r="Q280" s="134">
        <v>1363093</v>
      </c>
    </row>
    <row r="281" spans="1:17" x14ac:dyDescent="0.2">
      <c r="A281" s="134" t="s">
        <v>3517</v>
      </c>
      <c r="B281" s="134" t="s">
        <v>3529</v>
      </c>
      <c r="C281" s="134" t="s">
        <v>1660</v>
      </c>
      <c r="D281" s="134">
        <v>0</v>
      </c>
      <c r="E281" s="134">
        <v>0</v>
      </c>
      <c r="F281" s="134">
        <v>0</v>
      </c>
      <c r="G281" s="134">
        <v>0</v>
      </c>
      <c r="H281" s="134">
        <v>0</v>
      </c>
      <c r="I281" s="134">
        <v>0</v>
      </c>
      <c r="J281" s="134">
        <v>0</v>
      </c>
      <c r="K281" s="134">
        <v>0</v>
      </c>
      <c r="L281" s="134">
        <v>0</v>
      </c>
      <c r="M281" s="134">
        <v>0</v>
      </c>
      <c r="N281" s="134">
        <v>0</v>
      </c>
      <c r="O281" s="134">
        <v>0</v>
      </c>
      <c r="P281" s="134">
        <v>0</v>
      </c>
      <c r="Q281" s="134">
        <v>0</v>
      </c>
    </row>
    <row r="282" spans="1:17" x14ac:dyDescent="0.2">
      <c r="A282" s="134" t="s">
        <v>3517</v>
      </c>
      <c r="B282" s="134" t="s">
        <v>3530</v>
      </c>
      <c r="C282" s="134" t="s">
        <v>1660</v>
      </c>
      <c r="D282" s="134">
        <v>0</v>
      </c>
      <c r="E282" s="134">
        <v>0</v>
      </c>
      <c r="F282" s="134">
        <v>0</v>
      </c>
      <c r="G282" s="134">
        <v>0</v>
      </c>
      <c r="H282" s="134">
        <v>0</v>
      </c>
      <c r="I282" s="134">
        <v>0</v>
      </c>
      <c r="J282" s="134">
        <v>0</v>
      </c>
      <c r="K282" s="134">
        <v>0</v>
      </c>
      <c r="L282" s="134">
        <v>0</v>
      </c>
      <c r="M282" s="134">
        <v>0</v>
      </c>
      <c r="N282" s="134">
        <v>0</v>
      </c>
      <c r="O282" s="134">
        <v>0</v>
      </c>
      <c r="P282" s="134">
        <v>0</v>
      </c>
      <c r="Q282" s="134">
        <v>0</v>
      </c>
    </row>
    <row r="283" spans="1:17" x14ac:dyDescent="0.2">
      <c r="A283" s="134" t="s">
        <v>3517</v>
      </c>
      <c r="B283" s="134" t="s">
        <v>3531</v>
      </c>
      <c r="C283" s="134" t="s">
        <v>1660</v>
      </c>
      <c r="D283" s="134">
        <v>0</v>
      </c>
      <c r="E283" s="134">
        <v>0</v>
      </c>
      <c r="F283" s="134">
        <v>0</v>
      </c>
      <c r="G283" s="134">
        <v>0</v>
      </c>
      <c r="H283" s="134">
        <v>0</v>
      </c>
      <c r="I283" s="134">
        <v>0</v>
      </c>
      <c r="J283" s="134">
        <v>0</v>
      </c>
      <c r="K283" s="134">
        <v>0</v>
      </c>
      <c r="L283" s="134">
        <v>0</v>
      </c>
      <c r="M283" s="134">
        <v>0</v>
      </c>
      <c r="N283" s="134">
        <v>0</v>
      </c>
      <c r="O283" s="134">
        <v>0</v>
      </c>
      <c r="P283" s="134">
        <v>0</v>
      </c>
      <c r="Q283" s="134">
        <v>0</v>
      </c>
    </row>
    <row r="284" spans="1:17" x14ac:dyDescent="0.2">
      <c r="A284" s="134" t="s">
        <v>3517</v>
      </c>
      <c r="B284" s="134" t="s">
        <v>3532</v>
      </c>
      <c r="C284" s="134" t="s">
        <v>1660</v>
      </c>
      <c r="D284" s="134">
        <v>0</v>
      </c>
      <c r="E284" s="134">
        <v>0</v>
      </c>
      <c r="F284" s="134">
        <v>0</v>
      </c>
      <c r="G284" s="134">
        <v>0</v>
      </c>
      <c r="H284" s="134">
        <v>0</v>
      </c>
      <c r="I284" s="134">
        <v>0</v>
      </c>
      <c r="J284" s="134">
        <v>0</v>
      </c>
      <c r="K284" s="134">
        <v>0</v>
      </c>
      <c r="L284" s="134">
        <v>0</v>
      </c>
      <c r="M284" s="134">
        <v>0</v>
      </c>
      <c r="N284" s="134">
        <v>0</v>
      </c>
      <c r="O284" s="134">
        <v>0</v>
      </c>
      <c r="P284" s="134">
        <v>0</v>
      </c>
      <c r="Q284" s="134">
        <v>0</v>
      </c>
    </row>
    <row r="285" spans="1:17" x14ac:dyDescent="0.2">
      <c r="A285" s="134" t="s">
        <v>3517</v>
      </c>
      <c r="B285" s="134" t="s">
        <v>3533</v>
      </c>
      <c r="C285" s="134" t="s">
        <v>1660</v>
      </c>
      <c r="D285" s="134">
        <v>0</v>
      </c>
      <c r="E285" s="134">
        <v>0</v>
      </c>
      <c r="F285" s="134">
        <v>0</v>
      </c>
      <c r="G285" s="134">
        <v>0</v>
      </c>
      <c r="H285" s="134">
        <v>0</v>
      </c>
      <c r="I285" s="134">
        <v>0</v>
      </c>
      <c r="J285" s="134">
        <v>0</v>
      </c>
      <c r="K285" s="134">
        <v>0</v>
      </c>
      <c r="L285" s="134">
        <v>0</v>
      </c>
      <c r="M285" s="134">
        <v>0</v>
      </c>
      <c r="N285" s="134">
        <v>0</v>
      </c>
      <c r="O285" s="134">
        <v>0</v>
      </c>
      <c r="P285" s="134">
        <v>0</v>
      </c>
      <c r="Q285" s="134">
        <v>0</v>
      </c>
    </row>
    <row r="286" spans="1:17" x14ac:dyDescent="0.2">
      <c r="A286" s="134" t="s">
        <v>3517</v>
      </c>
      <c r="B286" s="134" t="s">
        <v>3534</v>
      </c>
      <c r="C286" s="134" t="s">
        <v>1660</v>
      </c>
      <c r="D286" s="134">
        <v>0</v>
      </c>
      <c r="E286" s="134">
        <v>0</v>
      </c>
      <c r="F286" s="134">
        <v>0</v>
      </c>
      <c r="G286" s="134">
        <v>0</v>
      </c>
      <c r="H286" s="134">
        <v>0</v>
      </c>
      <c r="I286" s="134">
        <v>0</v>
      </c>
      <c r="J286" s="134">
        <v>0</v>
      </c>
      <c r="K286" s="134">
        <v>0</v>
      </c>
      <c r="L286" s="134">
        <v>0</v>
      </c>
      <c r="M286" s="134">
        <v>0</v>
      </c>
      <c r="N286" s="134">
        <v>0</v>
      </c>
      <c r="O286" s="134">
        <v>0</v>
      </c>
      <c r="P286" s="134">
        <v>0</v>
      </c>
      <c r="Q286" s="134">
        <v>0</v>
      </c>
    </row>
    <row r="287" spans="1:17" x14ac:dyDescent="0.2">
      <c r="A287" s="134" t="s">
        <v>3517</v>
      </c>
      <c r="B287" s="134" t="s">
        <v>3535</v>
      </c>
      <c r="C287" s="134" t="s">
        <v>1660</v>
      </c>
      <c r="D287" s="134">
        <v>1382</v>
      </c>
      <c r="E287" s="134">
        <v>1386</v>
      </c>
      <c r="F287" s="134">
        <v>1389</v>
      </c>
      <c r="G287" s="134">
        <v>1392</v>
      </c>
      <c r="H287" s="134">
        <v>1395</v>
      </c>
      <c r="I287" s="134">
        <v>1398</v>
      </c>
      <c r="J287" s="134">
        <v>1402</v>
      </c>
      <c r="K287" s="134">
        <v>1405</v>
      </c>
      <c r="L287" s="134">
        <v>1408</v>
      </c>
      <c r="M287" s="134">
        <v>1411</v>
      </c>
      <c r="N287" s="134">
        <v>1414</v>
      </c>
      <c r="O287" s="134">
        <v>1418</v>
      </c>
      <c r="P287" s="134">
        <v>1421</v>
      </c>
      <c r="Q287" s="134">
        <v>1401530</v>
      </c>
    </row>
    <row r="288" spans="1:17" x14ac:dyDescent="0.2">
      <c r="A288" s="134" t="s">
        <v>3517</v>
      </c>
      <c r="B288" s="134" t="s">
        <v>3536</v>
      </c>
      <c r="C288" s="134" t="s">
        <v>1660</v>
      </c>
      <c r="D288" s="134">
        <v>0</v>
      </c>
      <c r="E288" s="134">
        <v>0</v>
      </c>
      <c r="F288" s="134">
        <v>0</v>
      </c>
      <c r="G288" s="134">
        <v>0</v>
      </c>
      <c r="H288" s="134">
        <v>0</v>
      </c>
      <c r="I288" s="134">
        <v>0</v>
      </c>
      <c r="J288" s="134">
        <v>0</v>
      </c>
      <c r="K288" s="134">
        <v>0</v>
      </c>
      <c r="L288" s="134">
        <v>0</v>
      </c>
      <c r="M288" s="134">
        <v>0</v>
      </c>
      <c r="N288" s="134">
        <v>0</v>
      </c>
      <c r="O288" s="134">
        <v>0</v>
      </c>
      <c r="P288" s="134">
        <v>0</v>
      </c>
      <c r="Q288" s="134">
        <v>0</v>
      </c>
    </row>
    <row r="289" spans="1:17" x14ac:dyDescent="0.2">
      <c r="A289" s="134" t="s">
        <v>3537</v>
      </c>
      <c r="B289" s="134" t="s">
        <v>3538</v>
      </c>
      <c r="C289" s="134" t="s">
        <v>1660</v>
      </c>
      <c r="D289" s="134">
        <v>0</v>
      </c>
      <c r="E289" s="134">
        <v>0</v>
      </c>
      <c r="F289" s="134">
        <v>0</v>
      </c>
      <c r="G289" s="134">
        <v>0</v>
      </c>
      <c r="H289" s="134">
        <v>0</v>
      </c>
      <c r="I289" s="134">
        <v>0</v>
      </c>
      <c r="J289" s="134">
        <v>0</v>
      </c>
      <c r="K289" s="134">
        <v>0</v>
      </c>
      <c r="L289" s="134">
        <v>0</v>
      </c>
      <c r="M289" s="134">
        <v>0</v>
      </c>
      <c r="N289" s="134">
        <v>0</v>
      </c>
      <c r="O289" s="134">
        <v>0</v>
      </c>
      <c r="P289" s="134">
        <v>0</v>
      </c>
      <c r="Q289" s="134">
        <v>0</v>
      </c>
    </row>
    <row r="290" spans="1:17" x14ac:dyDescent="0.2">
      <c r="A290" s="134" t="s">
        <v>3537</v>
      </c>
      <c r="B290" s="134" t="s">
        <v>3539</v>
      </c>
      <c r="C290" s="134" t="s">
        <v>1660</v>
      </c>
      <c r="D290" s="134">
        <v>27</v>
      </c>
      <c r="E290" s="134">
        <v>28</v>
      </c>
      <c r="F290" s="134">
        <v>28</v>
      </c>
      <c r="G290" s="134">
        <v>29</v>
      </c>
      <c r="H290" s="134">
        <v>30</v>
      </c>
      <c r="I290" s="134">
        <v>30</v>
      </c>
      <c r="J290" s="134">
        <v>31</v>
      </c>
      <c r="K290" s="134">
        <v>32</v>
      </c>
      <c r="L290" s="134">
        <v>32</v>
      </c>
      <c r="M290" s="134">
        <v>33</v>
      </c>
      <c r="N290" s="134">
        <v>34</v>
      </c>
      <c r="O290" s="134">
        <v>34</v>
      </c>
      <c r="P290" s="134">
        <v>35</v>
      </c>
      <c r="Q290" s="134">
        <v>30976</v>
      </c>
    </row>
    <row r="291" spans="1:17" x14ac:dyDescent="0.2">
      <c r="A291" s="134" t="s">
        <v>3537</v>
      </c>
      <c r="B291" s="134" t="s">
        <v>3540</v>
      </c>
      <c r="C291" s="134" t="s">
        <v>1660</v>
      </c>
      <c r="D291" s="134">
        <v>0</v>
      </c>
      <c r="E291" s="134">
        <v>0</v>
      </c>
      <c r="F291" s="134">
        <v>0</v>
      </c>
      <c r="G291" s="134">
        <v>0</v>
      </c>
      <c r="H291" s="134">
        <v>0</v>
      </c>
      <c r="I291" s="134">
        <v>0</v>
      </c>
      <c r="J291" s="134">
        <v>0</v>
      </c>
      <c r="K291" s="134">
        <v>0</v>
      </c>
      <c r="L291" s="134">
        <v>0</v>
      </c>
      <c r="M291" s="134">
        <v>0</v>
      </c>
      <c r="N291" s="134">
        <v>0</v>
      </c>
      <c r="O291" s="134">
        <v>0</v>
      </c>
      <c r="P291" s="134">
        <v>0</v>
      </c>
      <c r="Q291" s="134">
        <v>0</v>
      </c>
    </row>
    <row r="292" spans="1:17" x14ac:dyDescent="0.2">
      <c r="A292" s="134" t="s">
        <v>3537</v>
      </c>
      <c r="B292" s="134" t="s">
        <v>3541</v>
      </c>
      <c r="C292" s="134" t="s">
        <v>1660</v>
      </c>
      <c r="D292" s="134">
        <v>557</v>
      </c>
      <c r="E292" s="134">
        <v>558</v>
      </c>
      <c r="F292" s="134">
        <v>560</v>
      </c>
      <c r="G292" s="134">
        <v>562</v>
      </c>
      <c r="H292" s="134">
        <v>564</v>
      </c>
      <c r="I292" s="134">
        <v>565</v>
      </c>
      <c r="J292" s="134">
        <v>567</v>
      </c>
      <c r="K292" s="134">
        <v>569</v>
      </c>
      <c r="L292" s="134">
        <v>570</v>
      </c>
      <c r="M292" s="134">
        <v>572</v>
      </c>
      <c r="N292" s="134">
        <v>575</v>
      </c>
      <c r="O292" s="134">
        <v>577</v>
      </c>
      <c r="P292" s="134">
        <v>578</v>
      </c>
      <c r="Q292" s="134">
        <v>567177</v>
      </c>
    </row>
    <row r="293" spans="1:17" x14ac:dyDescent="0.2">
      <c r="A293" s="134" t="s">
        <v>3537</v>
      </c>
      <c r="B293" s="134" t="s">
        <v>3542</v>
      </c>
      <c r="C293" s="134" t="s">
        <v>1660</v>
      </c>
      <c r="D293" s="134">
        <v>684</v>
      </c>
      <c r="E293" s="134">
        <v>700</v>
      </c>
      <c r="F293" s="134">
        <v>716</v>
      </c>
      <c r="G293" s="134">
        <v>731</v>
      </c>
      <c r="H293" s="134">
        <v>747</v>
      </c>
      <c r="I293" s="134">
        <v>763</v>
      </c>
      <c r="J293" s="134">
        <v>778</v>
      </c>
      <c r="K293" s="134">
        <v>794</v>
      </c>
      <c r="L293" s="134">
        <v>810</v>
      </c>
      <c r="M293" s="134">
        <v>825</v>
      </c>
      <c r="N293" s="134">
        <v>841</v>
      </c>
      <c r="O293" s="134">
        <v>857</v>
      </c>
      <c r="P293" s="134">
        <v>873</v>
      </c>
      <c r="Q293" s="134">
        <v>778391</v>
      </c>
    </row>
    <row r="294" spans="1:17" x14ac:dyDescent="0.2">
      <c r="A294" s="134" t="s">
        <v>3537</v>
      </c>
      <c r="B294" s="134" t="s">
        <v>3543</v>
      </c>
      <c r="C294" s="134" t="s">
        <v>1660</v>
      </c>
      <c r="D294" s="134">
        <v>0</v>
      </c>
      <c r="E294" s="134">
        <v>0</v>
      </c>
      <c r="F294" s="134">
        <v>0</v>
      </c>
      <c r="G294" s="134">
        <v>0</v>
      </c>
      <c r="H294" s="134">
        <v>0</v>
      </c>
      <c r="I294" s="134">
        <v>0</v>
      </c>
      <c r="J294" s="134">
        <v>0</v>
      </c>
      <c r="K294" s="134">
        <v>0</v>
      </c>
      <c r="L294" s="134">
        <v>0</v>
      </c>
      <c r="M294" s="134">
        <v>0</v>
      </c>
      <c r="N294" s="134">
        <v>0</v>
      </c>
      <c r="O294" s="134">
        <v>0</v>
      </c>
      <c r="P294" s="134">
        <v>0</v>
      </c>
      <c r="Q294" s="134">
        <v>0</v>
      </c>
    </row>
    <row r="295" spans="1:17" x14ac:dyDescent="0.2">
      <c r="A295" s="134" t="s">
        <v>3537</v>
      </c>
      <c r="B295" s="134" t="s">
        <v>3544</v>
      </c>
      <c r="C295" s="134" t="s">
        <v>1660</v>
      </c>
      <c r="D295" s="134">
        <v>0</v>
      </c>
      <c r="E295" s="134">
        <v>0</v>
      </c>
      <c r="F295" s="134">
        <v>0</v>
      </c>
      <c r="G295" s="134">
        <v>0</v>
      </c>
      <c r="H295" s="134">
        <v>0</v>
      </c>
      <c r="I295" s="134">
        <v>0</v>
      </c>
      <c r="J295" s="134">
        <v>0</v>
      </c>
      <c r="K295" s="134">
        <v>0</v>
      </c>
      <c r="L295" s="134">
        <v>0</v>
      </c>
      <c r="M295" s="134">
        <v>0</v>
      </c>
      <c r="N295" s="134">
        <v>0</v>
      </c>
      <c r="O295" s="134">
        <v>0</v>
      </c>
      <c r="P295" s="134">
        <v>0</v>
      </c>
      <c r="Q295" s="134">
        <v>0</v>
      </c>
    </row>
    <row r="296" spans="1:17" x14ac:dyDescent="0.2">
      <c r="A296" s="134" t="s">
        <v>3537</v>
      </c>
      <c r="B296" s="134" t="s">
        <v>3545</v>
      </c>
      <c r="C296" s="134" t="s">
        <v>1660</v>
      </c>
      <c r="D296" s="134">
        <v>178</v>
      </c>
      <c r="E296" s="134">
        <v>183</v>
      </c>
      <c r="F296" s="134">
        <v>187</v>
      </c>
      <c r="G296" s="134">
        <v>192</v>
      </c>
      <c r="H296" s="134">
        <v>196</v>
      </c>
      <c r="I296" s="134">
        <v>201</v>
      </c>
      <c r="J296" s="134">
        <v>205</v>
      </c>
      <c r="K296" s="134">
        <v>210</v>
      </c>
      <c r="L296" s="134">
        <v>214</v>
      </c>
      <c r="M296" s="134">
        <v>219</v>
      </c>
      <c r="N296" s="134">
        <v>223</v>
      </c>
      <c r="O296" s="134">
        <v>228</v>
      </c>
      <c r="P296" s="134">
        <v>232</v>
      </c>
      <c r="Q296" s="134">
        <v>205282</v>
      </c>
    </row>
    <row r="297" spans="1:17" x14ac:dyDescent="0.2">
      <c r="A297" s="134" t="s">
        <v>3537</v>
      </c>
      <c r="B297" s="134" t="s">
        <v>3546</v>
      </c>
      <c r="C297" s="134" t="s">
        <v>1660</v>
      </c>
      <c r="D297" s="134">
        <v>0</v>
      </c>
      <c r="E297" s="134">
        <v>0</v>
      </c>
      <c r="F297" s="134">
        <v>0</v>
      </c>
      <c r="G297" s="134">
        <v>0</v>
      </c>
      <c r="H297" s="134">
        <v>0</v>
      </c>
      <c r="I297" s="134">
        <v>0</v>
      </c>
      <c r="J297" s="134">
        <v>0</v>
      </c>
      <c r="K297" s="134">
        <v>0</v>
      </c>
      <c r="L297" s="134">
        <v>0</v>
      </c>
      <c r="M297" s="134">
        <v>0</v>
      </c>
      <c r="N297" s="134">
        <v>0</v>
      </c>
      <c r="O297" s="134">
        <v>0</v>
      </c>
      <c r="P297" s="134">
        <v>0</v>
      </c>
      <c r="Q297" s="134">
        <v>0</v>
      </c>
    </row>
    <row r="298" spans="1:17" x14ac:dyDescent="0.2">
      <c r="A298" s="134" t="s">
        <v>3537</v>
      </c>
      <c r="B298" s="134" t="s">
        <v>3547</v>
      </c>
      <c r="C298" s="134" t="s">
        <v>1660</v>
      </c>
      <c r="D298" s="134">
        <v>236</v>
      </c>
      <c r="E298" s="134">
        <v>241</v>
      </c>
      <c r="F298" s="134">
        <v>245</v>
      </c>
      <c r="G298" s="134">
        <v>250</v>
      </c>
      <c r="H298" s="134">
        <v>255</v>
      </c>
      <c r="I298" s="134">
        <v>259</v>
      </c>
      <c r="J298" s="134">
        <v>264</v>
      </c>
      <c r="K298" s="134">
        <v>269</v>
      </c>
      <c r="L298" s="134">
        <v>274</v>
      </c>
      <c r="M298" s="134">
        <v>278</v>
      </c>
      <c r="N298" s="134">
        <v>283</v>
      </c>
      <c r="O298" s="134">
        <v>288</v>
      </c>
      <c r="P298" s="134">
        <v>293</v>
      </c>
      <c r="Q298" s="134">
        <v>264193</v>
      </c>
    </row>
    <row r="299" spans="1:17" x14ac:dyDescent="0.2">
      <c r="A299" s="134" t="s">
        <v>3537</v>
      </c>
      <c r="B299" s="134" t="s">
        <v>3548</v>
      </c>
      <c r="C299" s="134" t="s">
        <v>1660</v>
      </c>
      <c r="D299" s="134">
        <v>0</v>
      </c>
      <c r="E299" s="134">
        <v>0</v>
      </c>
      <c r="F299" s="134">
        <v>0</v>
      </c>
      <c r="G299" s="134">
        <v>0</v>
      </c>
      <c r="H299" s="134">
        <v>0</v>
      </c>
      <c r="I299" s="134">
        <v>0</v>
      </c>
      <c r="J299" s="134">
        <v>0</v>
      </c>
      <c r="K299" s="134">
        <v>0</v>
      </c>
      <c r="L299" s="134">
        <v>0</v>
      </c>
      <c r="M299" s="134">
        <v>0</v>
      </c>
      <c r="N299" s="134">
        <v>0</v>
      </c>
      <c r="O299" s="134">
        <v>0</v>
      </c>
      <c r="P299" s="134">
        <v>0</v>
      </c>
      <c r="Q299" s="134">
        <v>0</v>
      </c>
    </row>
    <row r="300" spans="1:17" x14ac:dyDescent="0.2">
      <c r="A300" s="134" t="s">
        <v>3537</v>
      </c>
      <c r="B300" s="134" t="s">
        <v>3549</v>
      </c>
      <c r="C300" s="134" t="s">
        <v>1660</v>
      </c>
      <c r="D300" s="134">
        <v>1</v>
      </c>
      <c r="E300" s="134">
        <v>1</v>
      </c>
      <c r="F300" s="134">
        <v>1</v>
      </c>
      <c r="G300" s="134">
        <v>1</v>
      </c>
      <c r="H300" s="134">
        <v>1</v>
      </c>
      <c r="I300" s="134">
        <v>1</v>
      </c>
      <c r="J300" s="134">
        <v>1</v>
      </c>
      <c r="K300" s="134">
        <v>1</v>
      </c>
      <c r="L300" s="134">
        <v>1</v>
      </c>
      <c r="M300" s="134">
        <v>1</v>
      </c>
      <c r="N300" s="134">
        <v>1</v>
      </c>
      <c r="O300" s="134">
        <v>1</v>
      </c>
      <c r="P300" s="134">
        <v>1</v>
      </c>
      <c r="Q300" s="134">
        <v>803</v>
      </c>
    </row>
    <row r="301" spans="1:17" x14ac:dyDescent="0.2">
      <c r="A301" s="134" t="s">
        <v>3537</v>
      </c>
      <c r="B301" s="134" t="s">
        <v>3550</v>
      </c>
      <c r="C301" s="134" t="s">
        <v>1660</v>
      </c>
      <c r="D301" s="134">
        <v>0</v>
      </c>
      <c r="E301" s="134">
        <v>0</v>
      </c>
      <c r="F301" s="134">
        <v>0</v>
      </c>
      <c r="G301" s="134">
        <v>0</v>
      </c>
      <c r="H301" s="134">
        <v>0</v>
      </c>
      <c r="I301" s="134">
        <v>0</v>
      </c>
      <c r="J301" s="134">
        <v>0</v>
      </c>
      <c r="K301" s="134">
        <v>0</v>
      </c>
      <c r="L301" s="134">
        <v>0</v>
      </c>
      <c r="M301" s="134">
        <v>0</v>
      </c>
      <c r="N301" s="134">
        <v>0</v>
      </c>
      <c r="O301" s="134">
        <v>0</v>
      </c>
      <c r="P301" s="134">
        <v>0</v>
      </c>
      <c r="Q301" s="134">
        <v>0</v>
      </c>
    </row>
    <row r="302" spans="1:17" x14ac:dyDescent="0.2">
      <c r="A302" s="134" t="s">
        <v>3537</v>
      </c>
      <c r="B302" s="134" t="s">
        <v>3551</v>
      </c>
      <c r="C302" s="134" t="s">
        <v>1660</v>
      </c>
      <c r="D302" s="134">
        <v>10</v>
      </c>
      <c r="E302" s="134">
        <v>10</v>
      </c>
      <c r="F302" s="134">
        <v>10</v>
      </c>
      <c r="G302" s="134">
        <v>10</v>
      </c>
      <c r="H302" s="134">
        <v>10</v>
      </c>
      <c r="I302" s="134">
        <v>10</v>
      </c>
      <c r="J302" s="134">
        <v>10</v>
      </c>
      <c r="K302" s="134">
        <v>11</v>
      </c>
      <c r="L302" s="134">
        <v>11</v>
      </c>
      <c r="M302" s="134">
        <v>11</v>
      </c>
      <c r="N302" s="134">
        <v>11</v>
      </c>
      <c r="O302" s="134">
        <v>12</v>
      </c>
      <c r="P302" s="134">
        <v>12</v>
      </c>
      <c r="Q302" s="134">
        <v>10550</v>
      </c>
    </row>
    <row r="303" spans="1:17" x14ac:dyDescent="0.2">
      <c r="A303" s="134" t="s">
        <v>3537</v>
      </c>
      <c r="B303" s="134" t="s">
        <v>3552</v>
      </c>
      <c r="C303" s="134" t="s">
        <v>1660</v>
      </c>
      <c r="D303" s="134">
        <v>0</v>
      </c>
      <c r="E303" s="134">
        <v>0</v>
      </c>
      <c r="F303" s="134">
        <v>0</v>
      </c>
      <c r="G303" s="134">
        <v>0</v>
      </c>
      <c r="H303" s="134">
        <v>0</v>
      </c>
      <c r="I303" s="134">
        <v>0</v>
      </c>
      <c r="J303" s="134">
        <v>0</v>
      </c>
      <c r="K303" s="134">
        <v>0</v>
      </c>
      <c r="L303" s="134">
        <v>0</v>
      </c>
      <c r="M303" s="134">
        <v>0</v>
      </c>
      <c r="N303" s="134">
        <v>0</v>
      </c>
      <c r="O303" s="134">
        <v>0</v>
      </c>
      <c r="P303" s="134">
        <v>0</v>
      </c>
      <c r="Q303" s="134">
        <v>0</v>
      </c>
    </row>
    <row r="304" spans="1:17" x14ac:dyDescent="0.2">
      <c r="A304" s="134" t="s">
        <v>3537</v>
      </c>
      <c r="B304" s="134" t="s">
        <v>3553</v>
      </c>
      <c r="C304" s="134" t="s">
        <v>1660</v>
      </c>
      <c r="D304" s="134">
        <v>1</v>
      </c>
      <c r="E304" s="134">
        <v>1</v>
      </c>
      <c r="F304" s="134">
        <v>1</v>
      </c>
      <c r="G304" s="134">
        <v>1</v>
      </c>
      <c r="H304" s="134">
        <v>1</v>
      </c>
      <c r="I304" s="134">
        <v>1</v>
      </c>
      <c r="J304" s="134">
        <v>1</v>
      </c>
      <c r="K304" s="134">
        <v>1</v>
      </c>
      <c r="L304" s="134">
        <v>1</v>
      </c>
      <c r="M304" s="134">
        <v>1</v>
      </c>
      <c r="N304" s="134">
        <v>1</v>
      </c>
      <c r="O304" s="134">
        <v>1</v>
      </c>
      <c r="P304" s="134">
        <v>1</v>
      </c>
      <c r="Q304" s="134">
        <v>536</v>
      </c>
    </row>
    <row r="305" spans="1:17" x14ac:dyDescent="0.2">
      <c r="A305" s="134" t="s">
        <v>3537</v>
      </c>
      <c r="B305" s="134" t="s">
        <v>3554</v>
      </c>
      <c r="C305" s="134" t="s">
        <v>1660</v>
      </c>
      <c r="D305" s="134">
        <v>0</v>
      </c>
      <c r="E305" s="134">
        <v>0</v>
      </c>
      <c r="F305" s="134">
        <v>0</v>
      </c>
      <c r="G305" s="134">
        <v>0</v>
      </c>
      <c r="H305" s="134">
        <v>0</v>
      </c>
      <c r="I305" s="134">
        <v>0</v>
      </c>
      <c r="J305" s="134">
        <v>0</v>
      </c>
      <c r="K305" s="134">
        <v>0</v>
      </c>
      <c r="L305" s="134">
        <v>0</v>
      </c>
      <c r="M305" s="134">
        <v>0</v>
      </c>
      <c r="N305" s="134">
        <v>0</v>
      </c>
      <c r="O305" s="134">
        <v>0</v>
      </c>
      <c r="P305" s="134">
        <v>0</v>
      </c>
      <c r="Q305" s="134">
        <v>0</v>
      </c>
    </row>
    <row r="306" spans="1:17" x14ac:dyDescent="0.2">
      <c r="A306" s="134" t="s">
        <v>3537</v>
      </c>
      <c r="B306" s="134" t="s">
        <v>3555</v>
      </c>
      <c r="C306" s="134" t="s">
        <v>1660</v>
      </c>
      <c r="D306" s="134">
        <v>38</v>
      </c>
      <c r="E306" s="134">
        <v>39</v>
      </c>
      <c r="F306" s="134">
        <v>41</v>
      </c>
      <c r="G306" s="134">
        <v>42</v>
      </c>
      <c r="H306" s="134">
        <v>43</v>
      </c>
      <c r="I306" s="134">
        <v>45</v>
      </c>
      <c r="J306" s="134">
        <v>46</v>
      </c>
      <c r="K306" s="134">
        <v>48</v>
      </c>
      <c r="L306" s="134">
        <v>49</v>
      </c>
      <c r="M306" s="134">
        <v>51</v>
      </c>
      <c r="N306" s="134">
        <v>52</v>
      </c>
      <c r="O306" s="134">
        <v>53</v>
      </c>
      <c r="P306" s="134">
        <v>55</v>
      </c>
      <c r="Q306" s="134">
        <v>46327</v>
      </c>
    </row>
    <row r="307" spans="1:17" x14ac:dyDescent="0.2">
      <c r="A307" s="134" t="s">
        <v>3537</v>
      </c>
      <c r="B307" s="134" t="s">
        <v>3556</v>
      </c>
      <c r="C307" s="134" t="s">
        <v>1660</v>
      </c>
      <c r="D307" s="134">
        <v>0</v>
      </c>
      <c r="E307" s="134">
        <v>0</v>
      </c>
      <c r="F307" s="134">
        <v>0</v>
      </c>
      <c r="G307" s="134">
        <v>0</v>
      </c>
      <c r="H307" s="134">
        <v>0</v>
      </c>
      <c r="I307" s="134">
        <v>0</v>
      </c>
      <c r="J307" s="134">
        <v>0</v>
      </c>
      <c r="K307" s="134">
        <v>0</v>
      </c>
      <c r="L307" s="134">
        <v>0</v>
      </c>
      <c r="M307" s="134">
        <v>0</v>
      </c>
      <c r="N307" s="134">
        <v>0</v>
      </c>
      <c r="O307" s="134">
        <v>0</v>
      </c>
      <c r="P307" s="134">
        <v>0</v>
      </c>
      <c r="Q307" s="134">
        <v>0</v>
      </c>
    </row>
    <row r="308" spans="1:17" x14ac:dyDescent="0.2">
      <c r="A308" s="134" t="s">
        <v>3537</v>
      </c>
      <c r="B308" s="134" t="s">
        <v>3557</v>
      </c>
      <c r="C308" s="134" t="s">
        <v>1660</v>
      </c>
      <c r="D308" s="134">
        <v>32</v>
      </c>
      <c r="E308" s="134">
        <v>32</v>
      </c>
      <c r="F308" s="134">
        <v>32</v>
      </c>
      <c r="G308" s="134">
        <v>32</v>
      </c>
      <c r="H308" s="134">
        <v>32</v>
      </c>
      <c r="I308" s="134">
        <v>32</v>
      </c>
      <c r="J308" s="134">
        <v>32</v>
      </c>
      <c r="K308" s="134">
        <v>32</v>
      </c>
      <c r="L308" s="134">
        <v>32</v>
      </c>
      <c r="M308" s="134">
        <v>32</v>
      </c>
      <c r="N308" s="134">
        <v>32</v>
      </c>
      <c r="O308" s="134">
        <v>32</v>
      </c>
      <c r="P308" s="134">
        <v>32</v>
      </c>
      <c r="Q308" s="134">
        <v>32076</v>
      </c>
    </row>
    <row r="309" spans="1:17" x14ac:dyDescent="0.2">
      <c r="A309" s="134" t="s">
        <v>3537</v>
      </c>
      <c r="B309" s="134" t="s">
        <v>3558</v>
      </c>
      <c r="C309" s="134" t="s">
        <v>1660</v>
      </c>
      <c r="D309" s="134">
        <v>0</v>
      </c>
      <c r="E309" s="134">
        <v>0</v>
      </c>
      <c r="F309" s="134">
        <v>0</v>
      </c>
      <c r="G309" s="134">
        <v>0</v>
      </c>
      <c r="H309" s="134">
        <v>0</v>
      </c>
      <c r="I309" s="134">
        <v>0</v>
      </c>
      <c r="J309" s="134">
        <v>0</v>
      </c>
      <c r="K309" s="134">
        <v>0</v>
      </c>
      <c r="L309" s="134">
        <v>0</v>
      </c>
      <c r="M309" s="134">
        <v>0</v>
      </c>
      <c r="N309" s="134">
        <v>0</v>
      </c>
      <c r="O309" s="134">
        <v>0</v>
      </c>
      <c r="P309" s="134">
        <v>0</v>
      </c>
      <c r="Q309" s="134">
        <v>0</v>
      </c>
    </row>
    <row r="310" spans="1:17" x14ac:dyDescent="0.2">
      <c r="A310" s="134" t="s">
        <v>3537</v>
      </c>
      <c r="B310" s="134" t="s">
        <v>3559</v>
      </c>
      <c r="C310" s="134" t="s">
        <v>1660</v>
      </c>
      <c r="D310" s="134">
        <v>427</v>
      </c>
      <c r="E310" s="134">
        <v>429</v>
      </c>
      <c r="F310" s="134">
        <v>431</v>
      </c>
      <c r="G310" s="134">
        <v>433</v>
      </c>
      <c r="H310" s="134">
        <v>435</v>
      </c>
      <c r="I310" s="134">
        <v>437</v>
      </c>
      <c r="J310" s="134">
        <v>439</v>
      </c>
      <c r="K310" s="134">
        <v>441</v>
      </c>
      <c r="L310" s="134">
        <v>443</v>
      </c>
      <c r="M310" s="134">
        <v>445</v>
      </c>
      <c r="N310" s="134">
        <v>447</v>
      </c>
      <c r="O310" s="134">
        <v>449</v>
      </c>
      <c r="P310" s="134">
        <v>451</v>
      </c>
      <c r="Q310" s="134">
        <v>438726</v>
      </c>
    </row>
    <row r="311" spans="1:17" x14ac:dyDescent="0.2">
      <c r="A311" s="134" t="s">
        <v>3537</v>
      </c>
      <c r="B311" s="134" t="s">
        <v>3560</v>
      </c>
      <c r="C311" s="134" t="s">
        <v>1660</v>
      </c>
      <c r="D311" s="134">
        <v>0</v>
      </c>
      <c r="E311" s="134">
        <v>0</v>
      </c>
      <c r="F311" s="134">
        <v>0</v>
      </c>
      <c r="G311" s="134">
        <v>0</v>
      </c>
      <c r="H311" s="134">
        <v>0</v>
      </c>
      <c r="I311" s="134">
        <v>0</v>
      </c>
      <c r="J311" s="134">
        <v>0</v>
      </c>
      <c r="K311" s="134">
        <v>0</v>
      </c>
      <c r="L311" s="134">
        <v>0</v>
      </c>
      <c r="M311" s="134">
        <v>0</v>
      </c>
      <c r="N311" s="134">
        <v>0</v>
      </c>
      <c r="O311" s="134">
        <v>0</v>
      </c>
      <c r="P311" s="134">
        <v>0</v>
      </c>
      <c r="Q311" s="134">
        <v>0</v>
      </c>
    </row>
    <row r="312" spans="1:17" x14ac:dyDescent="0.2">
      <c r="A312" s="134" t="s">
        <v>3537</v>
      </c>
      <c r="B312" s="134" t="s">
        <v>3561</v>
      </c>
      <c r="C312" s="134" t="s">
        <v>1660</v>
      </c>
      <c r="D312" s="134">
        <v>0</v>
      </c>
      <c r="E312" s="134">
        <v>0</v>
      </c>
      <c r="F312" s="134">
        <v>0</v>
      </c>
      <c r="G312" s="134">
        <v>0</v>
      </c>
      <c r="H312" s="134">
        <v>0</v>
      </c>
      <c r="I312" s="134">
        <v>0</v>
      </c>
      <c r="J312" s="134">
        <v>0</v>
      </c>
      <c r="K312" s="134">
        <v>0</v>
      </c>
      <c r="L312" s="134">
        <v>0</v>
      </c>
      <c r="M312" s="134">
        <v>0</v>
      </c>
      <c r="N312" s="134">
        <v>0</v>
      </c>
      <c r="O312" s="134">
        <v>0</v>
      </c>
      <c r="P312" s="134">
        <v>0</v>
      </c>
      <c r="Q312" s="134">
        <v>0</v>
      </c>
    </row>
    <row r="313" spans="1:17" x14ac:dyDescent="0.2">
      <c r="A313" s="134" t="s">
        <v>3537</v>
      </c>
      <c r="B313" s="134" t="s">
        <v>3562</v>
      </c>
      <c r="C313" s="134" t="s">
        <v>1660</v>
      </c>
      <c r="D313" s="134">
        <v>569</v>
      </c>
      <c r="E313" s="134">
        <v>570</v>
      </c>
      <c r="F313" s="134">
        <v>571</v>
      </c>
      <c r="G313" s="134">
        <v>572</v>
      </c>
      <c r="H313" s="134">
        <v>572</v>
      </c>
      <c r="I313" s="134">
        <v>573</v>
      </c>
      <c r="J313" s="134">
        <v>574</v>
      </c>
      <c r="K313" s="134">
        <v>575</v>
      </c>
      <c r="L313" s="134">
        <v>576</v>
      </c>
      <c r="M313" s="134">
        <v>576</v>
      </c>
      <c r="N313" s="134">
        <v>577</v>
      </c>
      <c r="O313" s="134">
        <v>578</v>
      </c>
      <c r="P313" s="134">
        <v>579</v>
      </c>
      <c r="Q313" s="134">
        <v>573977</v>
      </c>
    </row>
    <row r="314" spans="1:17" x14ac:dyDescent="0.2">
      <c r="A314" s="134" t="s">
        <v>3537</v>
      </c>
      <c r="B314" s="134" t="s">
        <v>3563</v>
      </c>
      <c r="C314" s="134" t="s">
        <v>1660</v>
      </c>
      <c r="D314" s="134">
        <v>0</v>
      </c>
      <c r="E314" s="134">
        <v>0</v>
      </c>
      <c r="F314" s="134">
        <v>0</v>
      </c>
      <c r="G314" s="134">
        <v>0</v>
      </c>
      <c r="H314" s="134">
        <v>0</v>
      </c>
      <c r="I314" s="134">
        <v>0</v>
      </c>
      <c r="J314" s="134">
        <v>0</v>
      </c>
      <c r="K314" s="134">
        <v>0</v>
      </c>
      <c r="L314" s="134">
        <v>0</v>
      </c>
      <c r="M314" s="134">
        <v>0</v>
      </c>
      <c r="N314" s="134">
        <v>0</v>
      </c>
      <c r="O314" s="134">
        <v>0</v>
      </c>
      <c r="P314" s="134">
        <v>0</v>
      </c>
      <c r="Q314" s="134">
        <v>0</v>
      </c>
    </row>
    <row r="315" spans="1:17" x14ac:dyDescent="0.2">
      <c r="A315" s="134" t="s">
        <v>3537</v>
      </c>
      <c r="B315" s="134" t="s">
        <v>3564</v>
      </c>
      <c r="C315" s="134" t="s">
        <v>1660</v>
      </c>
      <c r="D315" s="134">
        <v>0</v>
      </c>
      <c r="E315" s="134">
        <v>0</v>
      </c>
      <c r="F315" s="134">
        <v>0</v>
      </c>
      <c r="G315" s="134">
        <v>0</v>
      </c>
      <c r="H315" s="134">
        <v>0</v>
      </c>
      <c r="I315" s="134">
        <v>0</v>
      </c>
      <c r="J315" s="134">
        <v>0</v>
      </c>
      <c r="K315" s="134">
        <v>0</v>
      </c>
      <c r="L315" s="134">
        <v>0</v>
      </c>
      <c r="M315" s="134">
        <v>0</v>
      </c>
      <c r="N315" s="134">
        <v>0</v>
      </c>
      <c r="O315" s="134">
        <v>0</v>
      </c>
      <c r="P315" s="134">
        <v>0</v>
      </c>
      <c r="Q315" s="134">
        <v>0</v>
      </c>
    </row>
    <row r="316" spans="1:17" x14ac:dyDescent="0.2">
      <c r="A316" s="134" t="s">
        <v>3537</v>
      </c>
      <c r="B316" s="134" t="s">
        <v>3565</v>
      </c>
      <c r="C316" s="134" t="s">
        <v>1660</v>
      </c>
      <c r="D316" s="134">
        <v>0</v>
      </c>
      <c r="E316" s="134">
        <v>0</v>
      </c>
      <c r="F316" s="134">
        <v>0</v>
      </c>
      <c r="G316" s="134">
        <v>0</v>
      </c>
      <c r="H316" s="134">
        <v>0</v>
      </c>
      <c r="I316" s="134">
        <v>0</v>
      </c>
      <c r="J316" s="134">
        <v>0</v>
      </c>
      <c r="K316" s="134">
        <v>0</v>
      </c>
      <c r="L316" s="134">
        <v>0</v>
      </c>
      <c r="M316" s="134">
        <v>0</v>
      </c>
      <c r="N316" s="134">
        <v>0</v>
      </c>
      <c r="O316" s="134">
        <v>0</v>
      </c>
      <c r="P316" s="134">
        <v>0</v>
      </c>
      <c r="Q316" s="134">
        <v>0</v>
      </c>
    </row>
    <row r="317" spans="1:17" x14ac:dyDescent="0.2">
      <c r="A317" s="134" t="s">
        <v>3537</v>
      </c>
      <c r="B317" s="134" t="s">
        <v>3566</v>
      </c>
      <c r="C317" s="134" t="s">
        <v>1660</v>
      </c>
      <c r="D317" s="134">
        <v>0</v>
      </c>
      <c r="E317" s="134">
        <v>0</v>
      </c>
      <c r="F317" s="134">
        <v>0</v>
      </c>
      <c r="G317" s="134">
        <v>0</v>
      </c>
      <c r="H317" s="134">
        <v>0</v>
      </c>
      <c r="I317" s="134">
        <v>0</v>
      </c>
      <c r="J317" s="134">
        <v>0</v>
      </c>
      <c r="K317" s="134">
        <v>0</v>
      </c>
      <c r="L317" s="134">
        <v>0</v>
      </c>
      <c r="M317" s="134">
        <v>0</v>
      </c>
      <c r="N317" s="134">
        <v>0</v>
      </c>
      <c r="O317" s="134">
        <v>0</v>
      </c>
      <c r="P317" s="134">
        <v>0</v>
      </c>
      <c r="Q317" s="134">
        <v>0</v>
      </c>
    </row>
    <row r="318" spans="1:17" x14ac:dyDescent="0.2">
      <c r="A318" s="134" t="s">
        <v>3537</v>
      </c>
      <c r="B318" s="134" t="s">
        <v>3567</v>
      </c>
      <c r="C318" s="134" t="s">
        <v>1660</v>
      </c>
      <c r="D318" s="134">
        <v>0</v>
      </c>
      <c r="E318" s="134">
        <v>0</v>
      </c>
      <c r="F318" s="134">
        <v>0</v>
      </c>
      <c r="G318" s="134">
        <v>0</v>
      </c>
      <c r="H318" s="134">
        <v>0</v>
      </c>
      <c r="I318" s="134">
        <v>0</v>
      </c>
      <c r="J318" s="134">
        <v>0</v>
      </c>
      <c r="K318" s="134">
        <v>0</v>
      </c>
      <c r="L318" s="134">
        <v>0</v>
      </c>
      <c r="M318" s="134">
        <v>0</v>
      </c>
      <c r="N318" s="134">
        <v>0</v>
      </c>
      <c r="O318" s="134">
        <v>0</v>
      </c>
      <c r="P318" s="134">
        <v>0</v>
      </c>
      <c r="Q318" s="134">
        <v>0</v>
      </c>
    </row>
    <row r="319" spans="1:17" x14ac:dyDescent="0.2">
      <c r="A319" s="134" t="s">
        <v>3537</v>
      </c>
      <c r="B319" s="134" t="s">
        <v>3568</v>
      </c>
      <c r="C319" s="134" t="s">
        <v>1660</v>
      </c>
      <c r="D319" s="134">
        <v>0</v>
      </c>
      <c r="E319" s="134">
        <v>0</v>
      </c>
      <c r="F319" s="134">
        <v>0</v>
      </c>
      <c r="G319" s="134">
        <v>0</v>
      </c>
      <c r="H319" s="134">
        <v>0</v>
      </c>
      <c r="I319" s="134">
        <v>0</v>
      </c>
      <c r="J319" s="134">
        <v>0</v>
      </c>
      <c r="K319" s="134">
        <v>0</v>
      </c>
      <c r="L319" s="134">
        <v>0</v>
      </c>
      <c r="M319" s="134">
        <v>0</v>
      </c>
      <c r="N319" s="134">
        <v>0</v>
      </c>
      <c r="O319" s="134">
        <v>0</v>
      </c>
      <c r="P319" s="134">
        <v>0</v>
      </c>
      <c r="Q319" s="134">
        <v>0</v>
      </c>
    </row>
    <row r="320" spans="1:17" x14ac:dyDescent="0.2">
      <c r="A320" s="134" t="s">
        <v>3537</v>
      </c>
      <c r="B320" s="134" t="s">
        <v>3569</v>
      </c>
      <c r="C320" s="134" t="s">
        <v>1660</v>
      </c>
      <c r="D320" s="134">
        <v>0</v>
      </c>
      <c r="E320" s="134">
        <v>0</v>
      </c>
      <c r="F320" s="134">
        <v>0</v>
      </c>
      <c r="G320" s="134">
        <v>0</v>
      </c>
      <c r="H320" s="134">
        <v>0</v>
      </c>
      <c r="I320" s="134">
        <v>0</v>
      </c>
      <c r="J320" s="134">
        <v>0</v>
      </c>
      <c r="K320" s="134">
        <v>0</v>
      </c>
      <c r="L320" s="134">
        <v>0</v>
      </c>
      <c r="M320" s="134">
        <v>0</v>
      </c>
      <c r="N320" s="134">
        <v>0</v>
      </c>
      <c r="O320" s="134">
        <v>0</v>
      </c>
      <c r="P320" s="134">
        <v>0</v>
      </c>
      <c r="Q320" s="134">
        <v>0</v>
      </c>
    </row>
    <row r="321" spans="1:17" x14ac:dyDescent="0.2">
      <c r="A321" s="134" t="s">
        <v>3537</v>
      </c>
      <c r="B321" s="134" t="s">
        <v>3570</v>
      </c>
      <c r="C321" s="134" t="s">
        <v>1660</v>
      </c>
      <c r="D321" s="134">
        <v>156</v>
      </c>
      <c r="E321" s="134">
        <v>162</v>
      </c>
      <c r="F321" s="134">
        <v>169</v>
      </c>
      <c r="G321" s="134">
        <v>175</v>
      </c>
      <c r="H321" s="134">
        <v>181</v>
      </c>
      <c r="I321" s="134">
        <v>187</v>
      </c>
      <c r="J321" s="134">
        <v>194</v>
      </c>
      <c r="K321" s="134">
        <v>200</v>
      </c>
      <c r="L321" s="134">
        <v>206</v>
      </c>
      <c r="M321" s="134">
        <v>213</v>
      </c>
      <c r="N321" s="134">
        <v>219</v>
      </c>
      <c r="O321" s="134">
        <v>226</v>
      </c>
      <c r="P321" s="134">
        <v>232</v>
      </c>
      <c r="Q321" s="134">
        <v>193818</v>
      </c>
    </row>
    <row r="322" spans="1:17" x14ac:dyDescent="0.2">
      <c r="A322" s="134" t="s">
        <v>3537</v>
      </c>
      <c r="B322" s="134" t="s">
        <v>3571</v>
      </c>
      <c r="C322" s="134" t="s">
        <v>1660</v>
      </c>
      <c r="D322" s="134">
        <v>0</v>
      </c>
      <c r="E322" s="134">
        <v>0</v>
      </c>
      <c r="F322" s="134">
        <v>0</v>
      </c>
      <c r="G322" s="134">
        <v>0</v>
      </c>
      <c r="H322" s="134">
        <v>0</v>
      </c>
      <c r="I322" s="134">
        <v>0</v>
      </c>
      <c r="J322" s="134">
        <v>0</v>
      </c>
      <c r="K322" s="134">
        <v>0</v>
      </c>
      <c r="L322" s="134">
        <v>0</v>
      </c>
      <c r="M322" s="134">
        <v>0</v>
      </c>
      <c r="N322" s="134">
        <v>0</v>
      </c>
      <c r="O322" s="134">
        <v>0</v>
      </c>
      <c r="P322" s="134">
        <v>0</v>
      </c>
      <c r="Q322" s="134">
        <v>0</v>
      </c>
    </row>
    <row r="323" spans="1:17" x14ac:dyDescent="0.2">
      <c r="A323" s="134" t="s">
        <v>3537</v>
      </c>
      <c r="B323" s="134" t="s">
        <v>3572</v>
      </c>
      <c r="C323" s="134" t="s">
        <v>1660</v>
      </c>
      <c r="D323" s="134">
        <v>2</v>
      </c>
      <c r="E323" s="134">
        <v>2</v>
      </c>
      <c r="F323" s="134">
        <v>2</v>
      </c>
      <c r="G323" s="134">
        <v>2</v>
      </c>
      <c r="H323" s="134">
        <v>2</v>
      </c>
      <c r="I323" s="134">
        <v>2</v>
      </c>
      <c r="J323" s="134">
        <v>2</v>
      </c>
      <c r="K323" s="134">
        <v>2</v>
      </c>
      <c r="L323" s="134">
        <v>2</v>
      </c>
      <c r="M323" s="134">
        <v>3</v>
      </c>
      <c r="N323" s="134">
        <v>3</v>
      </c>
      <c r="O323" s="134">
        <v>3</v>
      </c>
      <c r="P323" s="134">
        <v>3</v>
      </c>
      <c r="Q323" s="134">
        <v>2222</v>
      </c>
    </row>
    <row r="324" spans="1:17" x14ac:dyDescent="0.2">
      <c r="A324" s="134" t="s">
        <v>3537</v>
      </c>
      <c r="B324" s="134" t="s">
        <v>3573</v>
      </c>
      <c r="C324" s="134" t="s">
        <v>1660</v>
      </c>
      <c r="D324" s="134">
        <v>0</v>
      </c>
      <c r="E324" s="134">
        <v>0</v>
      </c>
      <c r="F324" s="134">
        <v>0</v>
      </c>
      <c r="G324" s="134">
        <v>0</v>
      </c>
      <c r="H324" s="134">
        <v>0</v>
      </c>
      <c r="I324" s="134">
        <v>0</v>
      </c>
      <c r="J324" s="134">
        <v>0</v>
      </c>
      <c r="K324" s="134">
        <v>0</v>
      </c>
      <c r="L324" s="134">
        <v>0</v>
      </c>
      <c r="M324" s="134">
        <v>0</v>
      </c>
      <c r="N324" s="134">
        <v>0</v>
      </c>
      <c r="O324" s="134">
        <v>0</v>
      </c>
      <c r="P324" s="134">
        <v>0</v>
      </c>
      <c r="Q324" s="134">
        <v>0</v>
      </c>
    </row>
    <row r="325" spans="1:17" x14ac:dyDescent="0.2">
      <c r="A325" s="134" t="s">
        <v>3537</v>
      </c>
      <c r="B325" s="134" t="s">
        <v>3574</v>
      </c>
      <c r="C325" s="134" t="s">
        <v>1660</v>
      </c>
      <c r="D325" s="134">
        <v>680</v>
      </c>
      <c r="E325" s="134">
        <v>681</v>
      </c>
      <c r="F325" s="134">
        <v>682</v>
      </c>
      <c r="G325" s="134">
        <v>684</v>
      </c>
      <c r="H325" s="134">
        <v>685</v>
      </c>
      <c r="I325" s="134">
        <v>686</v>
      </c>
      <c r="J325" s="134">
        <v>688</v>
      </c>
      <c r="K325" s="134">
        <v>689</v>
      </c>
      <c r="L325" s="134">
        <v>691</v>
      </c>
      <c r="M325" s="134">
        <v>692</v>
      </c>
      <c r="N325" s="134">
        <v>693</v>
      </c>
      <c r="O325" s="134">
        <v>695</v>
      </c>
      <c r="P325" s="134">
        <v>696</v>
      </c>
      <c r="Q325" s="134">
        <v>687772</v>
      </c>
    </row>
    <row r="326" spans="1:17" x14ac:dyDescent="0.2">
      <c r="A326" s="134" t="s">
        <v>3537</v>
      </c>
      <c r="B326" s="134" t="s">
        <v>3575</v>
      </c>
      <c r="C326" s="134" t="s">
        <v>1660</v>
      </c>
      <c r="D326" s="134">
        <v>0</v>
      </c>
      <c r="E326" s="134">
        <v>0</v>
      </c>
      <c r="F326" s="134">
        <v>0</v>
      </c>
      <c r="G326" s="134">
        <v>0</v>
      </c>
      <c r="H326" s="134">
        <v>0</v>
      </c>
      <c r="I326" s="134">
        <v>0</v>
      </c>
      <c r="J326" s="134">
        <v>0</v>
      </c>
      <c r="K326" s="134">
        <v>0</v>
      </c>
      <c r="L326" s="134">
        <v>0</v>
      </c>
      <c r="M326" s="134">
        <v>0</v>
      </c>
      <c r="N326" s="134">
        <v>0</v>
      </c>
      <c r="O326" s="134">
        <v>0</v>
      </c>
      <c r="P326" s="134">
        <v>0</v>
      </c>
      <c r="Q326" s="134">
        <v>0</v>
      </c>
    </row>
    <row r="327" spans="1:17" x14ac:dyDescent="0.2">
      <c r="A327" s="134" t="s">
        <v>3537</v>
      </c>
      <c r="B327" s="134" t="s">
        <v>3576</v>
      </c>
      <c r="C327" s="134" t="s">
        <v>1660</v>
      </c>
      <c r="D327" s="134">
        <v>0</v>
      </c>
      <c r="E327" s="134">
        <v>0</v>
      </c>
      <c r="F327" s="134">
        <v>0</v>
      </c>
      <c r="G327" s="134">
        <v>0</v>
      </c>
      <c r="H327" s="134">
        <v>0</v>
      </c>
      <c r="I327" s="134">
        <v>0</v>
      </c>
      <c r="J327" s="134">
        <v>0</v>
      </c>
      <c r="K327" s="134">
        <v>0</v>
      </c>
      <c r="L327" s="134">
        <v>0</v>
      </c>
      <c r="M327" s="134">
        <v>0</v>
      </c>
      <c r="N327" s="134">
        <v>0</v>
      </c>
      <c r="O327" s="134">
        <v>0</v>
      </c>
      <c r="P327" s="134">
        <v>0</v>
      </c>
      <c r="Q327" s="134">
        <v>0</v>
      </c>
    </row>
    <row r="328" spans="1:17" x14ac:dyDescent="0.2">
      <c r="A328" s="134" t="s">
        <v>3537</v>
      </c>
      <c r="B328" s="134" t="s">
        <v>3577</v>
      </c>
      <c r="C328" s="134" t="s">
        <v>1660</v>
      </c>
      <c r="D328" s="134">
        <v>88</v>
      </c>
      <c r="E328" s="134">
        <v>88</v>
      </c>
      <c r="F328" s="134">
        <v>88</v>
      </c>
      <c r="G328" s="134">
        <v>88</v>
      </c>
      <c r="H328" s="134">
        <v>88</v>
      </c>
      <c r="I328" s="134">
        <v>88</v>
      </c>
      <c r="J328" s="134">
        <v>88</v>
      </c>
      <c r="K328" s="134">
        <v>88</v>
      </c>
      <c r="L328" s="134">
        <v>88</v>
      </c>
      <c r="M328" s="134">
        <v>88</v>
      </c>
      <c r="N328" s="134">
        <v>88</v>
      </c>
      <c r="O328" s="134">
        <v>88</v>
      </c>
      <c r="P328" s="134">
        <v>88</v>
      </c>
      <c r="Q328" s="134">
        <v>88353</v>
      </c>
    </row>
    <row r="329" spans="1:17" x14ac:dyDescent="0.2">
      <c r="A329" s="134" t="s">
        <v>3537</v>
      </c>
      <c r="B329" s="134" t="s">
        <v>3578</v>
      </c>
      <c r="C329" s="134" t="s">
        <v>1660</v>
      </c>
      <c r="D329" s="134">
        <v>0</v>
      </c>
      <c r="E329" s="134">
        <v>0</v>
      </c>
      <c r="F329" s="134">
        <v>0</v>
      </c>
      <c r="G329" s="134">
        <v>0</v>
      </c>
      <c r="H329" s="134">
        <v>0</v>
      </c>
      <c r="I329" s="134">
        <v>0</v>
      </c>
      <c r="J329" s="134">
        <v>0</v>
      </c>
      <c r="K329" s="134">
        <v>0</v>
      </c>
      <c r="L329" s="134">
        <v>0</v>
      </c>
      <c r="M329" s="134">
        <v>0</v>
      </c>
      <c r="N329" s="134">
        <v>0</v>
      </c>
      <c r="O329" s="134">
        <v>0</v>
      </c>
      <c r="P329" s="134">
        <v>0</v>
      </c>
      <c r="Q329" s="134">
        <v>0</v>
      </c>
    </row>
    <row r="330" spans="1:17" x14ac:dyDescent="0.2">
      <c r="A330" s="134" t="s">
        <v>3537</v>
      </c>
      <c r="B330" s="134" t="s">
        <v>3579</v>
      </c>
      <c r="C330" s="134" t="s">
        <v>1660</v>
      </c>
      <c r="D330" s="134">
        <v>0</v>
      </c>
      <c r="E330" s="134">
        <v>0</v>
      </c>
      <c r="F330" s="134">
        <v>0</v>
      </c>
      <c r="G330" s="134">
        <v>0</v>
      </c>
      <c r="H330" s="134">
        <v>0</v>
      </c>
      <c r="I330" s="134">
        <v>0</v>
      </c>
      <c r="J330" s="134">
        <v>0</v>
      </c>
      <c r="K330" s="134">
        <v>0</v>
      </c>
      <c r="L330" s="134">
        <v>0</v>
      </c>
      <c r="M330" s="134">
        <v>0</v>
      </c>
      <c r="N330" s="134">
        <v>0</v>
      </c>
      <c r="O330" s="134">
        <v>0</v>
      </c>
      <c r="P330" s="134">
        <v>0</v>
      </c>
      <c r="Q330" s="134">
        <v>0</v>
      </c>
    </row>
    <row r="331" spans="1:17" x14ac:dyDescent="0.2">
      <c r="A331" s="134" t="s">
        <v>3537</v>
      </c>
      <c r="B331" s="134" t="s">
        <v>3580</v>
      </c>
      <c r="C331" s="134" t="s">
        <v>1660</v>
      </c>
      <c r="D331" s="134">
        <v>0</v>
      </c>
      <c r="E331" s="134">
        <v>0</v>
      </c>
      <c r="F331" s="134">
        <v>0</v>
      </c>
      <c r="G331" s="134">
        <v>0</v>
      </c>
      <c r="H331" s="134">
        <v>0</v>
      </c>
      <c r="I331" s="134">
        <v>0</v>
      </c>
      <c r="J331" s="134">
        <v>0</v>
      </c>
      <c r="K331" s="134">
        <v>0</v>
      </c>
      <c r="L331" s="134">
        <v>0</v>
      </c>
      <c r="M331" s="134">
        <v>0</v>
      </c>
      <c r="N331" s="134">
        <v>0</v>
      </c>
      <c r="O331" s="134">
        <v>0</v>
      </c>
      <c r="P331" s="134">
        <v>0</v>
      </c>
      <c r="Q331" s="134">
        <v>0</v>
      </c>
    </row>
    <row r="332" spans="1:17" x14ac:dyDescent="0.2">
      <c r="A332" s="134" t="s">
        <v>3581</v>
      </c>
      <c r="B332" s="134" t="s">
        <v>3582</v>
      </c>
      <c r="C332" s="134" t="s">
        <v>1660</v>
      </c>
      <c r="D332" s="134">
        <v>0</v>
      </c>
      <c r="E332" s="134">
        <v>0</v>
      </c>
      <c r="F332" s="134">
        <v>0</v>
      </c>
      <c r="G332" s="134">
        <v>0</v>
      </c>
      <c r="H332" s="134">
        <v>0</v>
      </c>
      <c r="I332" s="134">
        <v>0</v>
      </c>
      <c r="J332" s="134">
        <v>0</v>
      </c>
      <c r="K332" s="134">
        <v>0</v>
      </c>
      <c r="L332" s="134">
        <v>0</v>
      </c>
      <c r="M332" s="134">
        <v>0</v>
      </c>
      <c r="N332" s="134">
        <v>0</v>
      </c>
      <c r="O332" s="134">
        <v>0</v>
      </c>
      <c r="P332" s="134">
        <v>0</v>
      </c>
      <c r="Q332" s="134">
        <v>0</v>
      </c>
    </row>
    <row r="333" spans="1:17" x14ac:dyDescent="0.2">
      <c r="A333" s="134" t="s">
        <v>3581</v>
      </c>
      <c r="B333" s="134" t="s">
        <v>3583</v>
      </c>
      <c r="C333" s="134" t="s">
        <v>1660</v>
      </c>
      <c r="D333" s="134">
        <v>0</v>
      </c>
      <c r="E333" s="134">
        <v>0</v>
      </c>
      <c r="F333" s="134">
        <v>0</v>
      </c>
      <c r="G333" s="134">
        <v>0</v>
      </c>
      <c r="H333" s="134">
        <v>0</v>
      </c>
      <c r="I333" s="134">
        <v>0</v>
      </c>
      <c r="J333" s="134">
        <v>0</v>
      </c>
      <c r="K333" s="134">
        <v>0</v>
      </c>
      <c r="L333" s="134">
        <v>0</v>
      </c>
      <c r="M333" s="134">
        <v>0</v>
      </c>
      <c r="N333" s="134">
        <v>0</v>
      </c>
      <c r="O333" s="134">
        <v>0</v>
      </c>
      <c r="P333" s="134">
        <v>0</v>
      </c>
      <c r="Q333" s="134">
        <v>0</v>
      </c>
    </row>
    <row r="334" spans="1:17" x14ac:dyDescent="0.2">
      <c r="A334" s="134" t="s">
        <v>3581</v>
      </c>
      <c r="B334" s="134" t="s">
        <v>3584</v>
      </c>
      <c r="C334" s="134" t="s">
        <v>1660</v>
      </c>
      <c r="D334" s="134">
        <v>144</v>
      </c>
      <c r="E334" s="134">
        <v>147</v>
      </c>
      <c r="F334" s="134">
        <v>150</v>
      </c>
      <c r="G334" s="134">
        <v>153</v>
      </c>
      <c r="H334" s="134">
        <v>156</v>
      </c>
      <c r="I334" s="134">
        <v>158</v>
      </c>
      <c r="J334" s="134">
        <v>161</v>
      </c>
      <c r="K334" s="134">
        <v>164</v>
      </c>
      <c r="L334" s="134">
        <v>167</v>
      </c>
      <c r="M334" s="134">
        <v>170</v>
      </c>
      <c r="N334" s="134">
        <v>173</v>
      </c>
      <c r="O334" s="134">
        <v>176</v>
      </c>
      <c r="P334" s="134">
        <v>178</v>
      </c>
      <c r="Q334" s="134">
        <v>161325</v>
      </c>
    </row>
    <row r="335" spans="1:17" x14ac:dyDescent="0.2">
      <c r="A335" s="134" t="s">
        <v>3581</v>
      </c>
      <c r="B335" s="134" t="s">
        <v>3585</v>
      </c>
      <c r="C335" s="134" t="s">
        <v>1660</v>
      </c>
      <c r="D335" s="134">
        <v>0</v>
      </c>
      <c r="E335" s="134">
        <v>0</v>
      </c>
      <c r="F335" s="134">
        <v>0</v>
      </c>
      <c r="G335" s="134">
        <v>0</v>
      </c>
      <c r="H335" s="134">
        <v>0</v>
      </c>
      <c r="I335" s="134">
        <v>0</v>
      </c>
      <c r="J335" s="134">
        <v>0</v>
      </c>
      <c r="K335" s="134">
        <v>0</v>
      </c>
      <c r="L335" s="134">
        <v>0</v>
      </c>
      <c r="M335" s="134">
        <v>0</v>
      </c>
      <c r="N335" s="134">
        <v>0</v>
      </c>
      <c r="O335" s="134">
        <v>0</v>
      </c>
      <c r="P335" s="134">
        <v>0</v>
      </c>
      <c r="Q335" s="134">
        <v>0</v>
      </c>
    </row>
    <row r="336" spans="1:17" x14ac:dyDescent="0.2">
      <c r="A336" s="134" t="s">
        <v>3581</v>
      </c>
      <c r="B336" s="134" t="s">
        <v>3586</v>
      </c>
      <c r="C336" s="134" t="s">
        <v>1660</v>
      </c>
      <c r="D336" s="134">
        <v>0</v>
      </c>
      <c r="E336" s="134">
        <v>0</v>
      </c>
      <c r="F336" s="134">
        <v>0</v>
      </c>
      <c r="G336" s="134">
        <v>0</v>
      </c>
      <c r="H336" s="134">
        <v>0</v>
      </c>
      <c r="I336" s="134">
        <v>0</v>
      </c>
      <c r="J336" s="134">
        <v>0</v>
      </c>
      <c r="K336" s="134">
        <v>0</v>
      </c>
      <c r="L336" s="134">
        <v>0</v>
      </c>
      <c r="M336" s="134">
        <v>0</v>
      </c>
      <c r="N336" s="134">
        <v>0</v>
      </c>
      <c r="O336" s="134">
        <v>0</v>
      </c>
      <c r="P336" s="134">
        <v>0</v>
      </c>
      <c r="Q336" s="134">
        <v>0</v>
      </c>
    </row>
    <row r="337" spans="1:17" x14ac:dyDescent="0.2">
      <c r="A337" s="134" t="s">
        <v>3581</v>
      </c>
      <c r="B337" s="134" t="s">
        <v>3587</v>
      </c>
      <c r="C337" s="134" t="s">
        <v>1660</v>
      </c>
      <c r="D337" s="134">
        <v>86</v>
      </c>
      <c r="E337" s="134">
        <v>86</v>
      </c>
      <c r="F337" s="134">
        <v>86</v>
      </c>
      <c r="G337" s="134">
        <v>86</v>
      </c>
      <c r="H337" s="134">
        <v>86</v>
      </c>
      <c r="I337" s="134">
        <v>87</v>
      </c>
      <c r="J337" s="134">
        <v>87</v>
      </c>
      <c r="K337" s="134">
        <v>87</v>
      </c>
      <c r="L337" s="134">
        <v>87</v>
      </c>
      <c r="M337" s="134">
        <v>87</v>
      </c>
      <c r="N337" s="134">
        <v>88</v>
      </c>
      <c r="O337" s="134">
        <v>88</v>
      </c>
      <c r="P337" s="134">
        <v>88</v>
      </c>
      <c r="Q337" s="134">
        <v>86851</v>
      </c>
    </row>
    <row r="338" spans="1:17" x14ac:dyDescent="0.2">
      <c r="A338" s="134" t="s">
        <v>3581</v>
      </c>
      <c r="B338" s="134" t="s">
        <v>3588</v>
      </c>
      <c r="C338" s="134" t="s">
        <v>1660</v>
      </c>
      <c r="D338" s="134">
        <v>0</v>
      </c>
      <c r="E338" s="134">
        <v>0</v>
      </c>
      <c r="F338" s="134">
        <v>0</v>
      </c>
      <c r="G338" s="134">
        <v>0</v>
      </c>
      <c r="H338" s="134">
        <v>0</v>
      </c>
      <c r="I338" s="134">
        <v>0</v>
      </c>
      <c r="J338" s="134">
        <v>0</v>
      </c>
      <c r="K338" s="134">
        <v>0</v>
      </c>
      <c r="L338" s="134">
        <v>0</v>
      </c>
      <c r="M338" s="134">
        <v>0</v>
      </c>
      <c r="N338" s="134">
        <v>0</v>
      </c>
      <c r="O338" s="134">
        <v>0</v>
      </c>
      <c r="P338" s="134">
        <v>0</v>
      </c>
      <c r="Q338" s="134">
        <v>0</v>
      </c>
    </row>
    <row r="339" spans="1:17" x14ac:dyDescent="0.2">
      <c r="A339" s="134" t="s">
        <v>3581</v>
      </c>
      <c r="B339" s="134" t="s">
        <v>3589</v>
      </c>
      <c r="C339" s="134" t="s">
        <v>1660</v>
      </c>
      <c r="D339" s="134">
        <v>0</v>
      </c>
      <c r="E339" s="134">
        <v>0</v>
      </c>
      <c r="F339" s="134">
        <v>0</v>
      </c>
      <c r="G339" s="134">
        <v>0</v>
      </c>
      <c r="H339" s="134">
        <v>0</v>
      </c>
      <c r="I339" s="134">
        <v>0</v>
      </c>
      <c r="J339" s="134">
        <v>0</v>
      </c>
      <c r="K339" s="134">
        <v>0</v>
      </c>
      <c r="L339" s="134">
        <v>0</v>
      </c>
      <c r="M339" s="134">
        <v>0</v>
      </c>
      <c r="N339" s="134">
        <v>0</v>
      </c>
      <c r="O339" s="134">
        <v>0</v>
      </c>
      <c r="P339" s="134">
        <v>0</v>
      </c>
      <c r="Q339" s="134">
        <v>0</v>
      </c>
    </row>
    <row r="340" spans="1:17" x14ac:dyDescent="0.2">
      <c r="A340" s="134" t="s">
        <v>3581</v>
      </c>
      <c r="B340" s="134" t="s">
        <v>3590</v>
      </c>
      <c r="C340" s="134" t="s">
        <v>1660</v>
      </c>
      <c r="D340" s="134">
        <v>86</v>
      </c>
      <c r="E340" s="134">
        <v>88</v>
      </c>
      <c r="F340" s="134">
        <v>90</v>
      </c>
      <c r="G340" s="134">
        <v>92</v>
      </c>
      <c r="H340" s="134">
        <v>94</v>
      </c>
      <c r="I340" s="134">
        <v>96</v>
      </c>
      <c r="J340" s="134">
        <v>97</v>
      </c>
      <c r="K340" s="134">
        <v>99</v>
      </c>
      <c r="L340" s="134">
        <v>101</v>
      </c>
      <c r="M340" s="134">
        <v>103</v>
      </c>
      <c r="N340" s="134">
        <v>105</v>
      </c>
      <c r="O340" s="134">
        <v>107</v>
      </c>
      <c r="P340" s="134">
        <v>108</v>
      </c>
      <c r="Q340" s="134">
        <v>97406</v>
      </c>
    </row>
    <row r="341" spans="1:17" x14ac:dyDescent="0.2">
      <c r="A341" s="134" t="s">
        <v>3581</v>
      </c>
      <c r="B341" s="134" t="s">
        <v>3591</v>
      </c>
      <c r="C341" s="134" t="s">
        <v>1660</v>
      </c>
      <c r="D341" s="134">
        <v>0</v>
      </c>
      <c r="E341" s="134">
        <v>0</v>
      </c>
      <c r="F341" s="134">
        <v>0</v>
      </c>
      <c r="G341" s="134">
        <v>0</v>
      </c>
      <c r="H341" s="134">
        <v>0</v>
      </c>
      <c r="I341" s="134">
        <v>0</v>
      </c>
      <c r="J341" s="134">
        <v>0</v>
      </c>
      <c r="K341" s="134">
        <v>0</v>
      </c>
      <c r="L341" s="134">
        <v>0</v>
      </c>
      <c r="M341" s="134">
        <v>0</v>
      </c>
      <c r="N341" s="134">
        <v>0</v>
      </c>
      <c r="O341" s="134">
        <v>0</v>
      </c>
      <c r="P341" s="134">
        <v>0</v>
      </c>
      <c r="Q341" s="134">
        <v>0</v>
      </c>
    </row>
    <row r="342" spans="1:17" x14ac:dyDescent="0.2">
      <c r="A342" s="134" t="s">
        <v>3581</v>
      </c>
      <c r="B342" s="134" t="s">
        <v>3592</v>
      </c>
      <c r="C342" s="134" t="s">
        <v>1660</v>
      </c>
      <c r="D342" s="134">
        <v>0</v>
      </c>
      <c r="E342" s="134">
        <v>0</v>
      </c>
      <c r="F342" s="134">
        <v>0</v>
      </c>
      <c r="G342" s="134">
        <v>0</v>
      </c>
      <c r="H342" s="134">
        <v>0</v>
      </c>
      <c r="I342" s="134">
        <v>0</v>
      </c>
      <c r="J342" s="134">
        <v>0</v>
      </c>
      <c r="K342" s="134">
        <v>0</v>
      </c>
      <c r="L342" s="134">
        <v>0</v>
      </c>
      <c r="M342" s="134">
        <v>0</v>
      </c>
      <c r="N342" s="134">
        <v>0</v>
      </c>
      <c r="O342" s="134">
        <v>0</v>
      </c>
      <c r="P342" s="134">
        <v>0</v>
      </c>
      <c r="Q342" s="134">
        <v>0</v>
      </c>
    </row>
    <row r="343" spans="1:17" x14ac:dyDescent="0.2">
      <c r="A343" s="134" t="s">
        <v>3581</v>
      </c>
      <c r="B343" s="134" t="s">
        <v>3593</v>
      </c>
      <c r="C343" s="134" t="s">
        <v>1660</v>
      </c>
      <c r="D343" s="134">
        <v>21</v>
      </c>
      <c r="E343" s="134">
        <v>22</v>
      </c>
      <c r="F343" s="134">
        <v>22</v>
      </c>
      <c r="G343" s="134">
        <v>23</v>
      </c>
      <c r="H343" s="134">
        <v>23</v>
      </c>
      <c r="I343" s="134">
        <v>24</v>
      </c>
      <c r="J343" s="134">
        <v>24</v>
      </c>
      <c r="K343" s="134">
        <v>25</v>
      </c>
      <c r="L343" s="134">
        <v>25</v>
      </c>
      <c r="M343" s="134">
        <v>25</v>
      </c>
      <c r="N343" s="134">
        <v>26</v>
      </c>
      <c r="O343" s="134">
        <v>26</v>
      </c>
      <c r="P343" s="134">
        <v>27</v>
      </c>
      <c r="Q343" s="134">
        <v>24054</v>
      </c>
    </row>
    <row r="344" spans="1:17" x14ac:dyDescent="0.2">
      <c r="A344" s="134" t="s">
        <v>3581</v>
      </c>
      <c r="B344" s="134" t="s">
        <v>3594</v>
      </c>
      <c r="C344" s="134" t="s">
        <v>1660</v>
      </c>
      <c r="D344" s="134">
        <v>0</v>
      </c>
      <c r="E344" s="134">
        <v>0</v>
      </c>
      <c r="F344" s="134">
        <v>0</v>
      </c>
      <c r="G344" s="134">
        <v>0</v>
      </c>
      <c r="H344" s="134">
        <v>0</v>
      </c>
      <c r="I344" s="134">
        <v>0</v>
      </c>
      <c r="J344" s="134">
        <v>0</v>
      </c>
      <c r="K344" s="134">
        <v>0</v>
      </c>
      <c r="L344" s="134">
        <v>0</v>
      </c>
      <c r="M344" s="134">
        <v>0</v>
      </c>
      <c r="N344" s="134">
        <v>0</v>
      </c>
      <c r="O344" s="134">
        <v>0</v>
      </c>
      <c r="P344" s="134">
        <v>0</v>
      </c>
      <c r="Q344" s="134">
        <v>0</v>
      </c>
    </row>
    <row r="345" spans="1:17" x14ac:dyDescent="0.2">
      <c r="A345" s="134" t="s">
        <v>3581</v>
      </c>
      <c r="B345" s="134" t="s">
        <v>3595</v>
      </c>
      <c r="C345" s="134" t="s">
        <v>1660</v>
      </c>
      <c r="D345" s="134">
        <v>0</v>
      </c>
      <c r="E345" s="134">
        <v>0</v>
      </c>
      <c r="F345" s="134">
        <v>0</v>
      </c>
      <c r="G345" s="134">
        <v>0</v>
      </c>
      <c r="H345" s="134">
        <v>0</v>
      </c>
      <c r="I345" s="134">
        <v>0</v>
      </c>
      <c r="J345" s="134">
        <v>0</v>
      </c>
      <c r="K345" s="134">
        <v>0</v>
      </c>
      <c r="L345" s="134">
        <v>0</v>
      </c>
      <c r="M345" s="134">
        <v>0</v>
      </c>
      <c r="N345" s="134">
        <v>0</v>
      </c>
      <c r="O345" s="134">
        <v>0</v>
      </c>
      <c r="P345" s="134">
        <v>0</v>
      </c>
      <c r="Q345" s="134">
        <v>0</v>
      </c>
    </row>
    <row r="346" spans="1:17" x14ac:dyDescent="0.2">
      <c r="A346" s="134" t="s">
        <v>3581</v>
      </c>
      <c r="B346" s="134" t="s">
        <v>3596</v>
      </c>
      <c r="C346" s="134" t="s">
        <v>1660</v>
      </c>
      <c r="D346" s="134">
        <v>0</v>
      </c>
      <c r="E346" s="134">
        <v>0</v>
      </c>
      <c r="F346" s="134">
        <v>0</v>
      </c>
      <c r="G346" s="134">
        <v>0</v>
      </c>
      <c r="H346" s="134">
        <v>0</v>
      </c>
      <c r="I346" s="134">
        <v>0</v>
      </c>
      <c r="J346" s="134">
        <v>0</v>
      </c>
      <c r="K346" s="134">
        <v>0</v>
      </c>
      <c r="L346" s="134">
        <v>0</v>
      </c>
      <c r="M346" s="134">
        <v>0</v>
      </c>
      <c r="N346" s="134">
        <v>0</v>
      </c>
      <c r="O346" s="134">
        <v>0</v>
      </c>
      <c r="P346" s="134">
        <v>0</v>
      </c>
      <c r="Q346" s="134">
        <v>0</v>
      </c>
    </row>
    <row r="347" spans="1:17" x14ac:dyDescent="0.2">
      <c r="A347" s="134" t="s">
        <v>3581</v>
      </c>
      <c r="B347" s="134" t="s">
        <v>3597</v>
      </c>
      <c r="C347" s="134" t="s">
        <v>1660</v>
      </c>
      <c r="D347" s="134">
        <v>0</v>
      </c>
      <c r="E347" s="134">
        <v>0</v>
      </c>
      <c r="F347" s="134">
        <v>0</v>
      </c>
      <c r="G347" s="134">
        <v>0</v>
      </c>
      <c r="H347" s="134">
        <v>0</v>
      </c>
      <c r="I347" s="134">
        <v>0</v>
      </c>
      <c r="J347" s="134">
        <v>0</v>
      </c>
      <c r="K347" s="134">
        <v>0</v>
      </c>
      <c r="L347" s="134">
        <v>0</v>
      </c>
      <c r="M347" s="134">
        <v>0</v>
      </c>
      <c r="N347" s="134">
        <v>0</v>
      </c>
      <c r="O347" s="134">
        <v>0</v>
      </c>
      <c r="P347" s="134">
        <v>0</v>
      </c>
      <c r="Q347" s="134">
        <v>0</v>
      </c>
    </row>
    <row r="348" spans="1:17" x14ac:dyDescent="0.2">
      <c r="A348" s="134" t="s">
        <v>3581</v>
      </c>
      <c r="B348" s="134" t="s">
        <v>3598</v>
      </c>
      <c r="C348" s="134" t="s">
        <v>1660</v>
      </c>
      <c r="D348" s="134">
        <v>0</v>
      </c>
      <c r="E348" s="134">
        <v>0</v>
      </c>
      <c r="F348" s="134">
        <v>0</v>
      </c>
      <c r="G348" s="134">
        <v>0</v>
      </c>
      <c r="H348" s="134">
        <v>0</v>
      </c>
      <c r="I348" s="134">
        <v>0</v>
      </c>
      <c r="J348" s="134">
        <v>0</v>
      </c>
      <c r="K348" s="134">
        <v>0</v>
      </c>
      <c r="L348" s="134">
        <v>0</v>
      </c>
      <c r="M348" s="134">
        <v>0</v>
      </c>
      <c r="N348" s="134">
        <v>0</v>
      </c>
      <c r="O348" s="134">
        <v>0</v>
      </c>
      <c r="P348" s="134">
        <v>0</v>
      </c>
      <c r="Q348" s="134">
        <v>0</v>
      </c>
    </row>
    <row r="349" spans="1:17" x14ac:dyDescent="0.2">
      <c r="A349" s="134" t="s">
        <v>3581</v>
      </c>
      <c r="B349" s="134" t="s">
        <v>3599</v>
      </c>
      <c r="C349" s="134" t="s">
        <v>1660</v>
      </c>
      <c r="D349" s="134">
        <v>0</v>
      </c>
      <c r="E349" s="134">
        <v>0</v>
      </c>
      <c r="F349" s="134">
        <v>0</v>
      </c>
      <c r="G349" s="134">
        <v>0</v>
      </c>
      <c r="H349" s="134">
        <v>0</v>
      </c>
      <c r="I349" s="134">
        <v>0</v>
      </c>
      <c r="J349" s="134">
        <v>0</v>
      </c>
      <c r="K349" s="134">
        <v>0</v>
      </c>
      <c r="L349" s="134">
        <v>0</v>
      </c>
      <c r="M349" s="134">
        <v>0</v>
      </c>
      <c r="N349" s="134">
        <v>0</v>
      </c>
      <c r="O349" s="134">
        <v>0</v>
      </c>
      <c r="P349" s="134">
        <v>0</v>
      </c>
      <c r="Q349" s="134">
        <v>0</v>
      </c>
    </row>
    <row r="350" spans="1:17" x14ac:dyDescent="0.2">
      <c r="A350" s="134" t="s">
        <v>3581</v>
      </c>
      <c r="B350" s="134" t="s">
        <v>3600</v>
      </c>
      <c r="C350" s="134" t="s">
        <v>1660</v>
      </c>
      <c r="D350" s="134">
        <v>0</v>
      </c>
      <c r="E350" s="134">
        <v>0</v>
      </c>
      <c r="F350" s="134">
        <v>0</v>
      </c>
      <c r="G350" s="134">
        <v>0</v>
      </c>
      <c r="H350" s="134">
        <v>0</v>
      </c>
      <c r="I350" s="134">
        <v>0</v>
      </c>
      <c r="J350" s="134">
        <v>0</v>
      </c>
      <c r="K350" s="134">
        <v>0</v>
      </c>
      <c r="L350" s="134">
        <v>0</v>
      </c>
      <c r="M350" s="134">
        <v>0</v>
      </c>
      <c r="N350" s="134">
        <v>0</v>
      </c>
      <c r="O350" s="134">
        <v>0</v>
      </c>
      <c r="P350" s="134">
        <v>0</v>
      </c>
      <c r="Q350" s="134">
        <v>0</v>
      </c>
    </row>
    <row r="351" spans="1:17" x14ac:dyDescent="0.2">
      <c r="A351" s="134" t="s">
        <v>3581</v>
      </c>
      <c r="B351" s="134" t="s">
        <v>3601</v>
      </c>
      <c r="C351" s="134" t="s">
        <v>1660</v>
      </c>
      <c r="D351" s="134">
        <v>248</v>
      </c>
      <c r="E351" s="134">
        <v>253</v>
      </c>
      <c r="F351" s="134">
        <v>259</v>
      </c>
      <c r="G351" s="134">
        <v>265</v>
      </c>
      <c r="H351" s="134">
        <v>270</v>
      </c>
      <c r="I351" s="134">
        <v>276</v>
      </c>
      <c r="J351" s="134">
        <v>281</v>
      </c>
      <c r="K351" s="134">
        <v>287</v>
      </c>
      <c r="L351" s="134">
        <v>293</v>
      </c>
      <c r="M351" s="134">
        <v>298</v>
      </c>
      <c r="N351" s="134">
        <v>304</v>
      </c>
      <c r="O351" s="134">
        <v>309</v>
      </c>
      <c r="P351" s="134">
        <v>315</v>
      </c>
      <c r="Q351" s="134">
        <v>281414</v>
      </c>
    </row>
    <row r="352" spans="1:17" x14ac:dyDescent="0.2">
      <c r="A352" s="134" t="s">
        <v>3602</v>
      </c>
      <c r="B352" s="134" t="s">
        <v>3603</v>
      </c>
      <c r="C352" s="134" t="s">
        <v>1660</v>
      </c>
      <c r="D352" s="134">
        <v>0</v>
      </c>
      <c r="E352" s="134">
        <v>0</v>
      </c>
      <c r="F352" s="134">
        <v>0</v>
      </c>
      <c r="G352" s="134">
        <v>0</v>
      </c>
      <c r="H352" s="134">
        <v>0</v>
      </c>
      <c r="I352" s="134">
        <v>0</v>
      </c>
      <c r="J352" s="134">
        <v>0</v>
      </c>
      <c r="K352" s="134">
        <v>0</v>
      </c>
      <c r="L352" s="134">
        <v>0</v>
      </c>
      <c r="M352" s="134">
        <v>0</v>
      </c>
      <c r="N352" s="134">
        <v>0</v>
      </c>
      <c r="O352" s="134">
        <v>0</v>
      </c>
      <c r="P352" s="134">
        <v>0</v>
      </c>
      <c r="Q352" s="134">
        <v>0</v>
      </c>
    </row>
    <row r="353" spans="1:17" x14ac:dyDescent="0.2">
      <c r="A353" s="134" t="s">
        <v>4858</v>
      </c>
      <c r="B353" s="134" t="s">
        <v>3173</v>
      </c>
      <c r="C353" s="134" t="s">
        <v>1660</v>
      </c>
      <c r="D353" s="134">
        <v>0</v>
      </c>
      <c r="E353" s="134">
        <v>0</v>
      </c>
      <c r="F353" s="134">
        <v>0</v>
      </c>
      <c r="G353" s="134">
        <v>0</v>
      </c>
      <c r="H353" s="134">
        <v>0</v>
      </c>
      <c r="I353" s="134">
        <v>0</v>
      </c>
      <c r="J353" s="134">
        <v>0</v>
      </c>
      <c r="K353" s="134">
        <v>0</v>
      </c>
      <c r="L353" s="134">
        <v>0</v>
      </c>
      <c r="M353" s="134">
        <v>0</v>
      </c>
      <c r="N353" s="134">
        <v>0</v>
      </c>
      <c r="O353" s="134">
        <v>0</v>
      </c>
      <c r="P353" s="134">
        <v>0</v>
      </c>
      <c r="Q353" s="134">
        <v>0</v>
      </c>
    </row>
    <row r="354" spans="1:17" x14ac:dyDescent="0.2">
      <c r="A354" s="134" t="s">
        <v>4858</v>
      </c>
      <c r="B354" s="134" t="s">
        <v>3174</v>
      </c>
      <c r="C354" s="134" t="s">
        <v>1660</v>
      </c>
      <c r="D354" s="134">
        <v>0</v>
      </c>
      <c r="E354" s="134">
        <v>0</v>
      </c>
      <c r="F354" s="134">
        <v>0</v>
      </c>
      <c r="G354" s="134">
        <v>0</v>
      </c>
      <c r="H354" s="134">
        <v>0</v>
      </c>
      <c r="I354" s="134">
        <v>0</v>
      </c>
      <c r="J354" s="134">
        <v>0</v>
      </c>
      <c r="K354" s="134">
        <v>0</v>
      </c>
      <c r="L354" s="134">
        <v>0</v>
      </c>
      <c r="M354" s="134">
        <v>0</v>
      </c>
      <c r="N354" s="134">
        <v>0</v>
      </c>
      <c r="O354" s="134">
        <v>0</v>
      </c>
      <c r="P354" s="134">
        <v>0</v>
      </c>
      <c r="Q354" s="134">
        <v>0</v>
      </c>
    </row>
    <row r="355" spans="1:17" x14ac:dyDescent="0.2">
      <c r="A355" s="134" t="s">
        <v>3604</v>
      </c>
      <c r="B355" s="134" t="s">
        <v>3605</v>
      </c>
      <c r="C355" s="134" t="s">
        <v>1661</v>
      </c>
      <c r="D355" s="134">
        <v>0</v>
      </c>
      <c r="E355" s="134">
        <v>0</v>
      </c>
      <c r="F355" s="134">
        <v>0</v>
      </c>
      <c r="G355" s="134">
        <v>0</v>
      </c>
      <c r="H355" s="134">
        <v>0</v>
      </c>
      <c r="I355" s="134">
        <v>0</v>
      </c>
      <c r="J355" s="134">
        <v>0</v>
      </c>
      <c r="K355" s="134">
        <v>0</v>
      </c>
      <c r="L355" s="134">
        <v>0</v>
      </c>
      <c r="M355" s="134">
        <v>0</v>
      </c>
      <c r="N355" s="134">
        <v>0</v>
      </c>
      <c r="O355" s="134">
        <v>0</v>
      </c>
      <c r="P355" s="134">
        <v>0</v>
      </c>
      <c r="Q355" s="134">
        <v>0</v>
      </c>
    </row>
    <row r="356" spans="1:17" x14ac:dyDescent="0.2">
      <c r="A356" s="134" t="s">
        <v>3604</v>
      </c>
      <c r="B356" s="134" t="s">
        <v>3606</v>
      </c>
      <c r="C356" s="134" t="s">
        <v>1661</v>
      </c>
      <c r="D356" s="134">
        <v>0</v>
      </c>
      <c r="E356" s="134">
        <v>0</v>
      </c>
      <c r="F356" s="134">
        <v>0</v>
      </c>
      <c r="G356" s="134">
        <v>0</v>
      </c>
      <c r="H356" s="134">
        <v>0</v>
      </c>
      <c r="I356" s="134">
        <v>0</v>
      </c>
      <c r="J356" s="134">
        <v>0</v>
      </c>
      <c r="K356" s="134">
        <v>0</v>
      </c>
      <c r="L356" s="134">
        <v>0</v>
      </c>
      <c r="M356" s="134">
        <v>0</v>
      </c>
      <c r="N356" s="134">
        <v>0</v>
      </c>
      <c r="O356" s="134">
        <v>0</v>
      </c>
      <c r="P356" s="134">
        <v>0</v>
      </c>
      <c r="Q356" s="134">
        <v>0</v>
      </c>
    </row>
    <row r="357" spans="1:17" x14ac:dyDescent="0.2">
      <c r="A357" s="134" t="s">
        <v>3604</v>
      </c>
      <c r="B357" s="134" t="s">
        <v>3607</v>
      </c>
      <c r="C357" s="134" t="s">
        <v>1661</v>
      </c>
      <c r="D357" s="134">
        <v>0</v>
      </c>
      <c r="E357" s="134">
        <v>0</v>
      </c>
      <c r="F357" s="134">
        <v>0</v>
      </c>
      <c r="G357" s="134">
        <v>0</v>
      </c>
      <c r="H357" s="134">
        <v>0</v>
      </c>
      <c r="I357" s="134">
        <v>0</v>
      </c>
      <c r="J357" s="134">
        <v>0</v>
      </c>
      <c r="K357" s="134">
        <v>0</v>
      </c>
      <c r="L357" s="134">
        <v>0</v>
      </c>
      <c r="M357" s="134">
        <v>0</v>
      </c>
      <c r="N357" s="134">
        <v>0</v>
      </c>
      <c r="O357" s="134">
        <v>0</v>
      </c>
      <c r="P357" s="134">
        <v>0</v>
      </c>
      <c r="Q357" s="134">
        <v>0</v>
      </c>
    </row>
    <row r="358" spans="1:17" x14ac:dyDescent="0.2">
      <c r="A358" s="134" t="s">
        <v>3604</v>
      </c>
      <c r="B358" s="134" t="s">
        <v>3608</v>
      </c>
      <c r="C358" s="134" t="s">
        <v>1661</v>
      </c>
      <c r="D358" s="134">
        <v>0</v>
      </c>
      <c r="E358" s="134">
        <v>0</v>
      </c>
      <c r="F358" s="134">
        <v>0</v>
      </c>
      <c r="G358" s="134">
        <v>0</v>
      </c>
      <c r="H358" s="134">
        <v>0</v>
      </c>
      <c r="I358" s="134">
        <v>0</v>
      </c>
      <c r="J358" s="134">
        <v>0</v>
      </c>
      <c r="K358" s="134">
        <v>0</v>
      </c>
      <c r="L358" s="134">
        <v>0</v>
      </c>
      <c r="M358" s="134">
        <v>0</v>
      </c>
      <c r="N358" s="134">
        <v>0</v>
      </c>
      <c r="O358" s="134">
        <v>0</v>
      </c>
      <c r="P358" s="134">
        <v>0</v>
      </c>
      <c r="Q358" s="134">
        <v>0</v>
      </c>
    </row>
    <row r="359" spans="1:17" x14ac:dyDescent="0.2">
      <c r="A359" s="134" t="s">
        <v>3604</v>
      </c>
      <c r="B359" s="134" t="s">
        <v>3609</v>
      </c>
      <c r="C359" s="134" t="s">
        <v>1661</v>
      </c>
      <c r="D359" s="134">
        <v>0</v>
      </c>
      <c r="E359" s="134">
        <v>0</v>
      </c>
      <c r="F359" s="134">
        <v>0</v>
      </c>
      <c r="G359" s="134">
        <v>0</v>
      </c>
      <c r="H359" s="134">
        <v>0</v>
      </c>
      <c r="I359" s="134">
        <v>0</v>
      </c>
      <c r="J359" s="134">
        <v>0</v>
      </c>
      <c r="K359" s="134">
        <v>0</v>
      </c>
      <c r="L359" s="134">
        <v>0</v>
      </c>
      <c r="M359" s="134">
        <v>0</v>
      </c>
      <c r="N359" s="134">
        <v>0</v>
      </c>
      <c r="O359" s="134">
        <v>0</v>
      </c>
      <c r="P359" s="134">
        <v>0</v>
      </c>
      <c r="Q359" s="134">
        <v>0</v>
      </c>
    </row>
    <row r="360" spans="1:17" x14ac:dyDescent="0.2">
      <c r="A360" s="134" t="s">
        <v>3604</v>
      </c>
      <c r="B360" s="134" t="s">
        <v>3610</v>
      </c>
      <c r="C360" s="134" t="s">
        <v>1661</v>
      </c>
      <c r="D360" s="134">
        <v>0</v>
      </c>
      <c r="E360" s="134">
        <v>0</v>
      </c>
      <c r="F360" s="134">
        <v>0</v>
      </c>
      <c r="G360" s="134">
        <v>0</v>
      </c>
      <c r="H360" s="134">
        <v>0</v>
      </c>
      <c r="I360" s="134">
        <v>0</v>
      </c>
      <c r="J360" s="134">
        <v>0</v>
      </c>
      <c r="K360" s="134">
        <v>0</v>
      </c>
      <c r="L360" s="134">
        <v>0</v>
      </c>
      <c r="M360" s="134">
        <v>0</v>
      </c>
      <c r="N360" s="134">
        <v>0</v>
      </c>
      <c r="O360" s="134">
        <v>0</v>
      </c>
      <c r="P360" s="134">
        <v>0</v>
      </c>
      <c r="Q360" s="134">
        <v>0</v>
      </c>
    </row>
    <row r="361" spans="1:17" x14ac:dyDescent="0.2">
      <c r="A361" s="134" t="s">
        <v>3604</v>
      </c>
      <c r="B361" s="134" t="s">
        <v>3611</v>
      </c>
      <c r="C361" s="134" t="s">
        <v>1661</v>
      </c>
      <c r="D361" s="134">
        <v>0</v>
      </c>
      <c r="E361" s="134">
        <v>0</v>
      </c>
      <c r="F361" s="134">
        <v>0</v>
      </c>
      <c r="G361" s="134">
        <v>0</v>
      </c>
      <c r="H361" s="134">
        <v>0</v>
      </c>
      <c r="I361" s="134">
        <v>0</v>
      </c>
      <c r="J361" s="134">
        <v>0</v>
      </c>
      <c r="K361" s="134">
        <v>0</v>
      </c>
      <c r="L361" s="134">
        <v>0</v>
      </c>
      <c r="M361" s="134">
        <v>0</v>
      </c>
      <c r="N361" s="134">
        <v>0</v>
      </c>
      <c r="O361" s="134">
        <v>0</v>
      </c>
      <c r="P361" s="134">
        <v>0</v>
      </c>
      <c r="Q361" s="134">
        <v>0</v>
      </c>
    </row>
    <row r="362" spans="1:17" x14ac:dyDescent="0.2">
      <c r="A362" s="134" t="s">
        <v>3604</v>
      </c>
      <c r="B362" s="134" t="s">
        <v>3612</v>
      </c>
      <c r="C362" s="134" t="s">
        <v>1661</v>
      </c>
      <c r="D362" s="134">
        <v>0</v>
      </c>
      <c r="E362" s="134">
        <v>0</v>
      </c>
      <c r="F362" s="134">
        <v>0</v>
      </c>
      <c r="G362" s="134">
        <v>0</v>
      </c>
      <c r="H362" s="134">
        <v>0</v>
      </c>
      <c r="I362" s="134">
        <v>0</v>
      </c>
      <c r="J362" s="134">
        <v>0</v>
      </c>
      <c r="K362" s="134">
        <v>0</v>
      </c>
      <c r="L362" s="134">
        <v>0</v>
      </c>
      <c r="M362" s="134">
        <v>0</v>
      </c>
      <c r="N362" s="134">
        <v>0</v>
      </c>
      <c r="O362" s="134">
        <v>0</v>
      </c>
      <c r="P362" s="134">
        <v>0</v>
      </c>
      <c r="Q362" s="134">
        <v>0</v>
      </c>
    </row>
    <row r="363" spans="1:17" x14ac:dyDescent="0.2">
      <c r="A363" s="134" t="s">
        <v>3604</v>
      </c>
      <c r="B363" s="134" t="s">
        <v>3613</v>
      </c>
      <c r="C363" s="134" t="s">
        <v>1661</v>
      </c>
      <c r="D363" s="134">
        <v>0</v>
      </c>
      <c r="E363" s="134">
        <v>0</v>
      </c>
      <c r="F363" s="134">
        <v>0</v>
      </c>
      <c r="G363" s="134">
        <v>0</v>
      </c>
      <c r="H363" s="134">
        <v>0</v>
      </c>
      <c r="I363" s="134">
        <v>0</v>
      </c>
      <c r="J363" s="134">
        <v>0</v>
      </c>
      <c r="K363" s="134">
        <v>0</v>
      </c>
      <c r="L363" s="134">
        <v>0</v>
      </c>
      <c r="M363" s="134">
        <v>0</v>
      </c>
      <c r="N363" s="134">
        <v>0</v>
      </c>
      <c r="O363" s="134">
        <v>0</v>
      </c>
      <c r="P363" s="134">
        <v>0</v>
      </c>
      <c r="Q363" s="134">
        <v>0</v>
      </c>
    </row>
    <row r="364" spans="1:17" x14ac:dyDescent="0.2">
      <c r="A364" s="134" t="s">
        <v>3604</v>
      </c>
      <c r="B364" s="134" t="s">
        <v>3614</v>
      </c>
      <c r="C364" s="134" t="s">
        <v>1661</v>
      </c>
      <c r="D364" s="134">
        <v>0</v>
      </c>
      <c r="E364" s="134">
        <v>0</v>
      </c>
      <c r="F364" s="134">
        <v>0</v>
      </c>
      <c r="G364" s="134">
        <v>0</v>
      </c>
      <c r="H364" s="134">
        <v>0</v>
      </c>
      <c r="I364" s="134">
        <v>0</v>
      </c>
      <c r="J364" s="134">
        <v>0</v>
      </c>
      <c r="K364" s="134">
        <v>0</v>
      </c>
      <c r="L364" s="134">
        <v>0</v>
      </c>
      <c r="M364" s="134">
        <v>0</v>
      </c>
      <c r="N364" s="134">
        <v>0</v>
      </c>
      <c r="O364" s="134">
        <v>0</v>
      </c>
      <c r="P364" s="134">
        <v>0</v>
      </c>
      <c r="Q364" s="134">
        <v>0</v>
      </c>
    </row>
    <row r="365" spans="1:17" x14ac:dyDescent="0.2">
      <c r="A365" s="134" t="s">
        <v>3604</v>
      </c>
      <c r="B365" s="134" t="s">
        <v>3615</v>
      </c>
      <c r="C365" s="134" t="s">
        <v>1661</v>
      </c>
      <c r="D365" s="134">
        <v>0</v>
      </c>
      <c r="E365" s="134">
        <v>0</v>
      </c>
      <c r="F365" s="134">
        <v>0</v>
      </c>
      <c r="G365" s="134">
        <v>0</v>
      </c>
      <c r="H365" s="134">
        <v>0</v>
      </c>
      <c r="I365" s="134">
        <v>0</v>
      </c>
      <c r="J365" s="134">
        <v>0</v>
      </c>
      <c r="K365" s="134">
        <v>0</v>
      </c>
      <c r="L365" s="134">
        <v>0</v>
      </c>
      <c r="M365" s="134">
        <v>0</v>
      </c>
      <c r="N365" s="134">
        <v>0</v>
      </c>
      <c r="O365" s="134">
        <v>0</v>
      </c>
      <c r="P365" s="134">
        <v>0</v>
      </c>
      <c r="Q365" s="134">
        <v>0</v>
      </c>
    </row>
    <row r="366" spans="1:17" x14ac:dyDescent="0.2">
      <c r="A366" s="134" t="s">
        <v>3604</v>
      </c>
      <c r="B366" s="134" t="s">
        <v>3616</v>
      </c>
      <c r="C366" s="134" t="s">
        <v>1661</v>
      </c>
      <c r="D366" s="134">
        <v>0</v>
      </c>
      <c r="E366" s="134">
        <v>0</v>
      </c>
      <c r="F366" s="134">
        <v>0</v>
      </c>
      <c r="G366" s="134">
        <v>0</v>
      </c>
      <c r="H366" s="134">
        <v>0</v>
      </c>
      <c r="I366" s="134">
        <v>0</v>
      </c>
      <c r="J366" s="134">
        <v>0</v>
      </c>
      <c r="K366" s="134">
        <v>0</v>
      </c>
      <c r="L366" s="134">
        <v>0</v>
      </c>
      <c r="M366" s="134">
        <v>0</v>
      </c>
      <c r="N366" s="134">
        <v>0</v>
      </c>
      <c r="O366" s="134">
        <v>0</v>
      </c>
      <c r="P366" s="134">
        <v>0</v>
      </c>
      <c r="Q366" s="134">
        <v>0</v>
      </c>
    </row>
    <row r="367" spans="1:17" x14ac:dyDescent="0.2">
      <c r="A367" s="134" t="s">
        <v>3604</v>
      </c>
      <c r="B367" s="134" t="s">
        <v>3617</v>
      </c>
      <c r="C367" s="134" t="s">
        <v>1661</v>
      </c>
      <c r="D367" s="134">
        <v>0</v>
      </c>
      <c r="E367" s="134">
        <v>0</v>
      </c>
      <c r="F367" s="134">
        <v>0</v>
      </c>
      <c r="G367" s="134">
        <v>0</v>
      </c>
      <c r="H367" s="134">
        <v>0</v>
      </c>
      <c r="I367" s="134">
        <v>0</v>
      </c>
      <c r="J367" s="134">
        <v>0</v>
      </c>
      <c r="K367" s="134">
        <v>0</v>
      </c>
      <c r="L367" s="134">
        <v>0</v>
      </c>
      <c r="M367" s="134">
        <v>0</v>
      </c>
      <c r="N367" s="134">
        <v>0</v>
      </c>
      <c r="O367" s="134">
        <v>0</v>
      </c>
      <c r="P367" s="134">
        <v>0</v>
      </c>
      <c r="Q367" s="134">
        <v>0</v>
      </c>
    </row>
    <row r="368" spans="1:17" x14ac:dyDescent="0.2">
      <c r="A368" s="134" t="s">
        <v>3604</v>
      </c>
      <c r="B368" s="134" t="s">
        <v>3618</v>
      </c>
      <c r="C368" s="134" t="s">
        <v>1661</v>
      </c>
      <c r="D368" s="134">
        <v>0</v>
      </c>
      <c r="E368" s="134">
        <v>0</v>
      </c>
      <c r="F368" s="134">
        <v>0</v>
      </c>
      <c r="G368" s="134">
        <v>0</v>
      </c>
      <c r="H368" s="134">
        <v>0</v>
      </c>
      <c r="I368" s="134">
        <v>0</v>
      </c>
      <c r="J368" s="134">
        <v>0</v>
      </c>
      <c r="K368" s="134">
        <v>0</v>
      </c>
      <c r="L368" s="134">
        <v>0</v>
      </c>
      <c r="M368" s="134">
        <v>0</v>
      </c>
      <c r="N368" s="134">
        <v>0</v>
      </c>
      <c r="O368" s="134">
        <v>0</v>
      </c>
      <c r="P368" s="134">
        <v>0</v>
      </c>
      <c r="Q368" s="134">
        <v>0</v>
      </c>
    </row>
    <row r="369" spans="1:17" x14ac:dyDescent="0.2">
      <c r="A369" s="134" t="s">
        <v>3604</v>
      </c>
      <c r="B369" s="134" t="s">
        <v>3619</v>
      </c>
      <c r="C369" s="134" t="s">
        <v>1661</v>
      </c>
      <c r="D369" s="134">
        <v>0</v>
      </c>
      <c r="E369" s="134">
        <v>0</v>
      </c>
      <c r="F369" s="134">
        <v>0</v>
      </c>
      <c r="G369" s="134">
        <v>0</v>
      </c>
      <c r="H369" s="134">
        <v>0</v>
      </c>
      <c r="I369" s="134">
        <v>0</v>
      </c>
      <c r="J369" s="134">
        <v>0</v>
      </c>
      <c r="K369" s="134">
        <v>0</v>
      </c>
      <c r="L369" s="134">
        <v>0</v>
      </c>
      <c r="M369" s="134">
        <v>0</v>
      </c>
      <c r="N369" s="134">
        <v>0</v>
      </c>
      <c r="O369" s="134">
        <v>0</v>
      </c>
      <c r="P369" s="134">
        <v>0</v>
      </c>
      <c r="Q369" s="134">
        <v>0</v>
      </c>
    </row>
    <row r="370" spans="1:17" x14ac:dyDescent="0.2">
      <c r="A370" s="134" t="s">
        <v>3604</v>
      </c>
      <c r="B370" s="134" t="s">
        <v>3620</v>
      </c>
      <c r="C370" s="134" t="s">
        <v>1661</v>
      </c>
      <c r="D370" s="134">
        <v>208</v>
      </c>
      <c r="E370" s="134">
        <v>208</v>
      </c>
      <c r="F370" s="134">
        <v>208</v>
      </c>
      <c r="G370" s="134">
        <v>208</v>
      </c>
      <c r="H370" s="134">
        <v>209</v>
      </c>
      <c r="I370" s="134">
        <v>209</v>
      </c>
      <c r="J370" s="134">
        <v>209</v>
      </c>
      <c r="K370" s="134">
        <v>209</v>
      </c>
      <c r="L370" s="134">
        <v>210</v>
      </c>
      <c r="M370" s="134">
        <v>210</v>
      </c>
      <c r="N370" s="134">
        <v>210</v>
      </c>
      <c r="O370" s="134">
        <v>210</v>
      </c>
      <c r="P370" s="134">
        <v>210</v>
      </c>
      <c r="Q370" s="134">
        <v>209115</v>
      </c>
    </row>
    <row r="371" spans="1:17" x14ac:dyDescent="0.2">
      <c r="A371" s="134" t="s">
        <v>3621</v>
      </c>
      <c r="B371" s="134" t="s">
        <v>3622</v>
      </c>
      <c r="C371" s="134" t="s">
        <v>1661</v>
      </c>
      <c r="D371" s="134">
        <v>426</v>
      </c>
      <c r="E371" s="134">
        <v>426</v>
      </c>
      <c r="F371" s="134">
        <v>426</v>
      </c>
      <c r="G371" s="134">
        <v>425</v>
      </c>
      <c r="H371" s="134">
        <v>425</v>
      </c>
      <c r="I371" s="134">
        <v>425</v>
      </c>
      <c r="J371" s="134">
        <v>425</v>
      </c>
      <c r="K371" s="134">
        <v>425</v>
      </c>
      <c r="L371" s="134">
        <v>424</v>
      </c>
      <c r="M371" s="134">
        <v>424</v>
      </c>
      <c r="N371" s="134">
        <v>424</v>
      </c>
      <c r="O371" s="134">
        <v>424</v>
      </c>
      <c r="P371" s="134">
        <v>423</v>
      </c>
      <c r="Q371" s="134">
        <v>424768</v>
      </c>
    </row>
    <row r="372" spans="1:17" x14ac:dyDescent="0.2">
      <c r="A372" s="134" t="s">
        <v>3621</v>
      </c>
      <c r="B372" s="134" t="s">
        <v>3623</v>
      </c>
      <c r="C372" s="134" t="s">
        <v>1661</v>
      </c>
      <c r="D372" s="134">
        <v>0</v>
      </c>
      <c r="E372" s="134">
        <v>0</v>
      </c>
      <c r="F372" s="134">
        <v>0</v>
      </c>
      <c r="G372" s="134">
        <v>0</v>
      </c>
      <c r="H372" s="134">
        <v>0</v>
      </c>
      <c r="I372" s="134">
        <v>0</v>
      </c>
      <c r="J372" s="134">
        <v>0</v>
      </c>
      <c r="K372" s="134">
        <v>0</v>
      </c>
      <c r="L372" s="134">
        <v>0</v>
      </c>
      <c r="M372" s="134">
        <v>0</v>
      </c>
      <c r="N372" s="134">
        <v>0</v>
      </c>
      <c r="O372" s="134">
        <v>0</v>
      </c>
      <c r="P372" s="134">
        <v>0</v>
      </c>
      <c r="Q372" s="134">
        <v>0</v>
      </c>
    </row>
    <row r="373" spans="1:17" x14ac:dyDescent="0.2">
      <c r="A373" s="134" t="s">
        <v>3621</v>
      </c>
      <c r="B373" s="134" t="s">
        <v>3624</v>
      </c>
      <c r="C373" s="134" t="s">
        <v>1661</v>
      </c>
      <c r="D373" s="134">
        <v>6100</v>
      </c>
      <c r="E373" s="134">
        <v>6120</v>
      </c>
      <c r="F373" s="134">
        <v>6140</v>
      </c>
      <c r="G373" s="134">
        <v>6160</v>
      </c>
      <c r="H373" s="134">
        <v>6180</v>
      </c>
      <c r="I373" s="134">
        <v>6199</v>
      </c>
      <c r="J373" s="134">
        <v>6219</v>
      </c>
      <c r="K373" s="134">
        <v>6239</v>
      </c>
      <c r="L373" s="134">
        <v>6259</v>
      </c>
      <c r="M373" s="134">
        <v>6279</v>
      </c>
      <c r="N373" s="134">
        <v>6299</v>
      </c>
      <c r="O373" s="134">
        <v>6319</v>
      </c>
      <c r="P373" s="134">
        <v>6338</v>
      </c>
      <c r="Q373" s="134">
        <v>6219286</v>
      </c>
    </row>
    <row r="374" spans="1:17" x14ac:dyDescent="0.2">
      <c r="A374" s="134" t="s">
        <v>3621</v>
      </c>
      <c r="B374" s="134" t="s">
        <v>3625</v>
      </c>
      <c r="C374" s="134" t="s">
        <v>1661</v>
      </c>
      <c r="D374" s="134">
        <v>0</v>
      </c>
      <c r="E374" s="134">
        <v>0</v>
      </c>
      <c r="F374" s="134">
        <v>0</v>
      </c>
      <c r="G374" s="134">
        <v>0</v>
      </c>
      <c r="H374" s="134">
        <v>0</v>
      </c>
      <c r="I374" s="134">
        <v>0</v>
      </c>
      <c r="J374" s="134">
        <v>0</v>
      </c>
      <c r="K374" s="134">
        <v>0</v>
      </c>
      <c r="L374" s="134">
        <v>0</v>
      </c>
      <c r="M374" s="134">
        <v>0</v>
      </c>
      <c r="N374" s="134">
        <v>0</v>
      </c>
      <c r="O374" s="134">
        <v>0</v>
      </c>
      <c r="P374" s="134">
        <v>0</v>
      </c>
      <c r="Q374" s="134">
        <v>0</v>
      </c>
    </row>
    <row r="375" spans="1:17" x14ac:dyDescent="0.2">
      <c r="A375" s="134" t="s">
        <v>3621</v>
      </c>
      <c r="B375" s="134" t="s">
        <v>3626</v>
      </c>
      <c r="C375" s="134" t="s">
        <v>1661</v>
      </c>
      <c r="D375" s="134">
        <v>3837</v>
      </c>
      <c r="E375" s="134">
        <v>3841</v>
      </c>
      <c r="F375" s="134">
        <v>3845</v>
      </c>
      <c r="G375" s="134">
        <v>3849</v>
      </c>
      <c r="H375" s="134">
        <v>3853</v>
      </c>
      <c r="I375" s="134">
        <v>3857</v>
      </c>
      <c r="J375" s="134">
        <v>3861</v>
      </c>
      <c r="K375" s="134">
        <v>3865</v>
      </c>
      <c r="L375" s="134">
        <v>3869</v>
      </c>
      <c r="M375" s="134">
        <v>3873</v>
      </c>
      <c r="N375" s="134">
        <v>3877</v>
      </c>
      <c r="O375" s="134">
        <v>3881</v>
      </c>
      <c r="P375" s="134">
        <v>3885</v>
      </c>
      <c r="Q375" s="134">
        <v>3860696</v>
      </c>
    </row>
    <row r="376" spans="1:17" x14ac:dyDescent="0.2">
      <c r="A376" s="134" t="s">
        <v>3621</v>
      </c>
      <c r="B376" s="134" t="s">
        <v>3627</v>
      </c>
      <c r="C376" s="134" t="s">
        <v>1661</v>
      </c>
      <c r="D376" s="134">
        <v>0</v>
      </c>
      <c r="E376" s="134">
        <v>0</v>
      </c>
      <c r="F376" s="134">
        <v>0</v>
      </c>
      <c r="G376" s="134">
        <v>0</v>
      </c>
      <c r="H376" s="134">
        <v>0</v>
      </c>
      <c r="I376" s="134">
        <v>0</v>
      </c>
      <c r="J376" s="134">
        <v>0</v>
      </c>
      <c r="K376" s="134">
        <v>0</v>
      </c>
      <c r="L376" s="134">
        <v>0</v>
      </c>
      <c r="M376" s="134">
        <v>0</v>
      </c>
      <c r="N376" s="134">
        <v>0</v>
      </c>
      <c r="O376" s="134">
        <v>0</v>
      </c>
      <c r="P376" s="134">
        <v>0</v>
      </c>
      <c r="Q376" s="134">
        <v>0</v>
      </c>
    </row>
    <row r="377" spans="1:17" x14ac:dyDescent="0.2">
      <c r="A377" s="134" t="s">
        <v>3621</v>
      </c>
      <c r="B377" s="134" t="s">
        <v>3628</v>
      </c>
      <c r="C377" s="134" t="s">
        <v>1661</v>
      </c>
      <c r="D377" s="134">
        <v>2677</v>
      </c>
      <c r="E377" s="134">
        <v>2686</v>
      </c>
      <c r="F377" s="134">
        <v>2696</v>
      </c>
      <c r="G377" s="134">
        <v>2705</v>
      </c>
      <c r="H377" s="134">
        <v>2715</v>
      </c>
      <c r="I377" s="134">
        <v>2724</v>
      </c>
      <c r="J377" s="134">
        <v>2733</v>
      </c>
      <c r="K377" s="134">
        <v>2742</v>
      </c>
      <c r="L377" s="134">
        <v>2752</v>
      </c>
      <c r="M377" s="134">
        <v>2761</v>
      </c>
      <c r="N377" s="134">
        <v>2770</v>
      </c>
      <c r="O377" s="134">
        <v>2779</v>
      </c>
      <c r="P377" s="134">
        <v>2789</v>
      </c>
      <c r="Q377" s="134">
        <v>2733059</v>
      </c>
    </row>
    <row r="378" spans="1:17" x14ac:dyDescent="0.2">
      <c r="A378" s="134" t="s">
        <v>3621</v>
      </c>
      <c r="B378" s="134" t="s">
        <v>3629</v>
      </c>
      <c r="C378" s="134" t="s">
        <v>1661</v>
      </c>
      <c r="D378" s="134">
        <v>0</v>
      </c>
      <c r="E378" s="134">
        <v>0</v>
      </c>
      <c r="F378" s="134">
        <v>0</v>
      </c>
      <c r="G378" s="134">
        <v>0</v>
      </c>
      <c r="H378" s="134">
        <v>0</v>
      </c>
      <c r="I378" s="134">
        <v>0</v>
      </c>
      <c r="J378" s="134">
        <v>0</v>
      </c>
      <c r="K378" s="134">
        <v>0</v>
      </c>
      <c r="L378" s="134">
        <v>0</v>
      </c>
      <c r="M378" s="134">
        <v>0</v>
      </c>
      <c r="N378" s="134">
        <v>0</v>
      </c>
      <c r="O378" s="134">
        <v>0</v>
      </c>
      <c r="P378" s="134">
        <v>0</v>
      </c>
      <c r="Q378" s="134">
        <v>0</v>
      </c>
    </row>
    <row r="379" spans="1:17" x14ac:dyDescent="0.2">
      <c r="A379" s="134" t="s">
        <v>3621</v>
      </c>
      <c r="B379" s="134" t="s">
        <v>3630</v>
      </c>
      <c r="C379" s="134" t="s">
        <v>1661</v>
      </c>
      <c r="D379" s="134">
        <v>2640</v>
      </c>
      <c r="E379" s="134">
        <v>2643</v>
      </c>
      <c r="F379" s="134">
        <v>2645</v>
      </c>
      <c r="G379" s="134">
        <v>2647</v>
      </c>
      <c r="H379" s="134">
        <v>2649</v>
      </c>
      <c r="I379" s="134">
        <v>2651</v>
      </c>
      <c r="J379" s="134">
        <v>2653</v>
      </c>
      <c r="K379" s="134">
        <v>2656</v>
      </c>
      <c r="L379" s="134">
        <v>2658</v>
      </c>
      <c r="M379" s="134">
        <v>2660</v>
      </c>
      <c r="N379" s="134">
        <v>2662</v>
      </c>
      <c r="O379" s="134">
        <v>2664</v>
      </c>
      <c r="P379" s="134">
        <v>2666</v>
      </c>
      <c r="Q379" s="134">
        <v>2653379</v>
      </c>
    </row>
    <row r="380" spans="1:17" x14ac:dyDescent="0.2">
      <c r="A380" s="134" t="s">
        <v>3621</v>
      </c>
      <c r="B380" s="134" t="s">
        <v>3631</v>
      </c>
      <c r="C380" s="134" t="s">
        <v>1661</v>
      </c>
      <c r="D380" s="134">
        <v>0</v>
      </c>
      <c r="E380" s="134">
        <v>0</v>
      </c>
      <c r="F380" s="134">
        <v>0</v>
      </c>
      <c r="G380" s="134">
        <v>0</v>
      </c>
      <c r="H380" s="134">
        <v>0</v>
      </c>
      <c r="I380" s="134">
        <v>0</v>
      </c>
      <c r="J380" s="134">
        <v>0</v>
      </c>
      <c r="K380" s="134">
        <v>0</v>
      </c>
      <c r="L380" s="134">
        <v>0</v>
      </c>
      <c r="M380" s="134">
        <v>0</v>
      </c>
      <c r="N380" s="134">
        <v>0</v>
      </c>
      <c r="O380" s="134">
        <v>0</v>
      </c>
      <c r="P380" s="134">
        <v>0</v>
      </c>
      <c r="Q380" s="134">
        <v>0</v>
      </c>
    </row>
    <row r="381" spans="1:17" x14ac:dyDescent="0.2">
      <c r="A381" s="134" t="s">
        <v>3621</v>
      </c>
      <c r="B381" s="134" t="s">
        <v>3632</v>
      </c>
      <c r="C381" s="134" t="s">
        <v>1661</v>
      </c>
      <c r="D381" s="134">
        <v>3608</v>
      </c>
      <c r="E381" s="134">
        <v>3613</v>
      </c>
      <c r="F381" s="134">
        <v>3619</v>
      </c>
      <c r="G381" s="134">
        <v>3625</v>
      </c>
      <c r="H381" s="134">
        <v>3630</v>
      </c>
      <c r="I381" s="134">
        <v>3636</v>
      </c>
      <c r="J381" s="134">
        <v>3642</v>
      </c>
      <c r="K381" s="134">
        <v>3647</v>
      </c>
      <c r="L381" s="134">
        <v>3653</v>
      </c>
      <c r="M381" s="134">
        <v>3659</v>
      </c>
      <c r="N381" s="134">
        <v>3664</v>
      </c>
      <c r="O381" s="134">
        <v>3670</v>
      </c>
      <c r="P381" s="134">
        <v>3676</v>
      </c>
      <c r="Q381" s="134">
        <v>3641791</v>
      </c>
    </row>
    <row r="382" spans="1:17" x14ac:dyDescent="0.2">
      <c r="A382" s="134" t="s">
        <v>3621</v>
      </c>
      <c r="B382" s="134" t="s">
        <v>3633</v>
      </c>
      <c r="C382" s="134" t="s">
        <v>1661</v>
      </c>
      <c r="D382" s="134">
        <v>680</v>
      </c>
      <c r="E382" s="134">
        <v>682</v>
      </c>
      <c r="F382" s="134">
        <v>684</v>
      </c>
      <c r="G382" s="134">
        <v>686</v>
      </c>
      <c r="H382" s="134">
        <v>688</v>
      </c>
      <c r="I382" s="134">
        <v>690</v>
      </c>
      <c r="J382" s="134">
        <v>692</v>
      </c>
      <c r="K382" s="134">
        <v>694</v>
      </c>
      <c r="L382" s="134">
        <v>695</v>
      </c>
      <c r="M382" s="134">
        <v>697</v>
      </c>
      <c r="N382" s="134">
        <v>700</v>
      </c>
      <c r="O382" s="134">
        <v>702</v>
      </c>
      <c r="P382" s="134">
        <v>704</v>
      </c>
      <c r="Q382" s="134">
        <v>691871</v>
      </c>
    </row>
    <row r="383" spans="1:17" x14ac:dyDescent="0.2">
      <c r="A383" s="134" t="s">
        <v>3621</v>
      </c>
      <c r="B383" s="134" t="s">
        <v>3634</v>
      </c>
      <c r="C383" s="134" t="s">
        <v>1661</v>
      </c>
      <c r="D383" s="134">
        <v>0</v>
      </c>
      <c r="E383" s="134">
        <v>0</v>
      </c>
      <c r="F383" s="134">
        <v>0</v>
      </c>
      <c r="G383" s="134">
        <v>0</v>
      </c>
      <c r="H383" s="134">
        <v>0</v>
      </c>
      <c r="I383" s="134">
        <v>0</v>
      </c>
      <c r="J383" s="134">
        <v>0</v>
      </c>
      <c r="K383" s="134">
        <v>0</v>
      </c>
      <c r="L383" s="134">
        <v>0</v>
      </c>
      <c r="M383" s="134">
        <v>0</v>
      </c>
      <c r="N383" s="134">
        <v>0</v>
      </c>
      <c r="O383" s="134">
        <v>0</v>
      </c>
      <c r="P383" s="134">
        <v>0</v>
      </c>
      <c r="Q383" s="134">
        <v>0</v>
      </c>
    </row>
    <row r="384" spans="1:17" x14ac:dyDescent="0.2">
      <c r="A384" s="134" t="s">
        <v>3621</v>
      </c>
      <c r="B384" s="134" t="s">
        <v>3635</v>
      </c>
      <c r="C384" s="134" t="s">
        <v>1661</v>
      </c>
      <c r="D384" s="134">
        <v>64</v>
      </c>
      <c r="E384" s="134">
        <v>64</v>
      </c>
      <c r="F384" s="134">
        <v>65</v>
      </c>
      <c r="G384" s="134">
        <v>65</v>
      </c>
      <c r="H384" s="134">
        <v>66</v>
      </c>
      <c r="I384" s="134">
        <v>66</v>
      </c>
      <c r="J384" s="134">
        <v>66</v>
      </c>
      <c r="K384" s="134">
        <v>67</v>
      </c>
      <c r="L384" s="134">
        <v>67</v>
      </c>
      <c r="M384" s="134">
        <v>67</v>
      </c>
      <c r="N384" s="134">
        <v>68</v>
      </c>
      <c r="O384" s="134">
        <v>68</v>
      </c>
      <c r="P384" s="134">
        <v>69</v>
      </c>
      <c r="Q384" s="134">
        <v>66314</v>
      </c>
    </row>
    <row r="385" spans="1:17" x14ac:dyDescent="0.2">
      <c r="A385" s="134" t="s">
        <v>3621</v>
      </c>
      <c r="B385" s="134" t="s">
        <v>3636</v>
      </c>
      <c r="C385" s="134" t="s">
        <v>1661</v>
      </c>
      <c r="D385" s="134">
        <v>0</v>
      </c>
      <c r="E385" s="134">
        <v>0</v>
      </c>
      <c r="F385" s="134">
        <v>0</v>
      </c>
      <c r="G385" s="134">
        <v>0</v>
      </c>
      <c r="H385" s="134">
        <v>0</v>
      </c>
      <c r="I385" s="134">
        <v>0</v>
      </c>
      <c r="J385" s="134">
        <v>0</v>
      </c>
      <c r="K385" s="134">
        <v>0</v>
      </c>
      <c r="L385" s="134">
        <v>0</v>
      </c>
      <c r="M385" s="134">
        <v>0</v>
      </c>
      <c r="N385" s="134">
        <v>0</v>
      </c>
      <c r="O385" s="134">
        <v>0</v>
      </c>
      <c r="P385" s="134">
        <v>0</v>
      </c>
      <c r="Q385" s="134">
        <v>0</v>
      </c>
    </row>
    <row r="386" spans="1:17" x14ac:dyDescent="0.2">
      <c r="A386" s="134" t="s">
        <v>3621</v>
      </c>
      <c r="B386" s="134" t="s">
        <v>3637</v>
      </c>
      <c r="C386" s="134" t="s">
        <v>1661</v>
      </c>
      <c r="D386" s="134">
        <v>27258</v>
      </c>
      <c r="E386" s="134">
        <v>27287</v>
      </c>
      <c r="F386" s="134">
        <v>27316</v>
      </c>
      <c r="G386" s="134">
        <v>27344</v>
      </c>
      <c r="H386" s="134">
        <v>27373</v>
      </c>
      <c r="I386" s="134">
        <v>27402</v>
      </c>
      <c r="J386" s="134">
        <v>27430</v>
      </c>
      <c r="K386" s="134">
        <v>27459</v>
      </c>
      <c r="L386" s="134">
        <v>27487</v>
      </c>
      <c r="M386" s="134">
        <v>27516</v>
      </c>
      <c r="N386" s="134">
        <v>27545</v>
      </c>
      <c r="O386" s="134">
        <v>27573</v>
      </c>
      <c r="P386" s="134">
        <v>27602</v>
      </c>
      <c r="Q386" s="134">
        <v>27430133</v>
      </c>
    </row>
    <row r="387" spans="1:17" x14ac:dyDescent="0.2">
      <c r="A387" s="134" t="s">
        <v>3621</v>
      </c>
      <c r="B387" s="134" t="s">
        <v>3638</v>
      </c>
      <c r="C387" s="134" t="s">
        <v>1661</v>
      </c>
      <c r="D387" s="134">
        <v>0</v>
      </c>
      <c r="E387" s="134">
        <v>0</v>
      </c>
      <c r="F387" s="134">
        <v>0</v>
      </c>
      <c r="G387" s="134">
        <v>0</v>
      </c>
      <c r="H387" s="134">
        <v>0</v>
      </c>
      <c r="I387" s="134">
        <v>0</v>
      </c>
      <c r="J387" s="134">
        <v>0</v>
      </c>
      <c r="K387" s="134">
        <v>0</v>
      </c>
      <c r="L387" s="134">
        <v>0</v>
      </c>
      <c r="M387" s="134">
        <v>0</v>
      </c>
      <c r="N387" s="134">
        <v>0</v>
      </c>
      <c r="O387" s="134">
        <v>0</v>
      </c>
      <c r="P387" s="134">
        <v>0</v>
      </c>
      <c r="Q387" s="134">
        <v>0</v>
      </c>
    </row>
    <row r="388" spans="1:17" x14ac:dyDescent="0.2">
      <c r="A388" s="134" t="s">
        <v>3621</v>
      </c>
      <c r="B388" s="134" t="s">
        <v>3639</v>
      </c>
      <c r="C388" s="134" t="s">
        <v>1661</v>
      </c>
      <c r="D388" s="134">
        <v>178</v>
      </c>
      <c r="E388" s="134">
        <v>180</v>
      </c>
      <c r="F388" s="134">
        <v>182</v>
      </c>
      <c r="G388" s="134">
        <v>185</v>
      </c>
      <c r="H388" s="134">
        <v>188</v>
      </c>
      <c r="I388" s="134">
        <v>190</v>
      </c>
      <c r="J388" s="134">
        <v>193</v>
      </c>
      <c r="K388" s="134">
        <v>195</v>
      </c>
      <c r="L388" s="134">
        <v>198</v>
      </c>
      <c r="M388" s="134">
        <v>201</v>
      </c>
      <c r="N388" s="134">
        <v>203</v>
      </c>
      <c r="O388" s="134">
        <v>206</v>
      </c>
      <c r="P388" s="134">
        <v>209</v>
      </c>
      <c r="Q388" s="134">
        <v>192888</v>
      </c>
    </row>
    <row r="389" spans="1:17" x14ac:dyDescent="0.2">
      <c r="A389" s="134" t="s">
        <v>3621</v>
      </c>
      <c r="B389" s="134" t="s">
        <v>3640</v>
      </c>
      <c r="C389" s="134" t="s">
        <v>1661</v>
      </c>
      <c r="D389" s="134">
        <v>3192</v>
      </c>
      <c r="E389" s="134">
        <v>3214</v>
      </c>
      <c r="F389" s="134">
        <v>3236</v>
      </c>
      <c r="G389" s="134">
        <v>3258</v>
      </c>
      <c r="H389" s="134">
        <v>3280</v>
      </c>
      <c r="I389" s="134">
        <v>3302</v>
      </c>
      <c r="J389" s="134">
        <v>3324</v>
      </c>
      <c r="K389" s="134">
        <v>3346</v>
      </c>
      <c r="L389" s="134">
        <v>3368</v>
      </c>
      <c r="M389" s="134">
        <v>3390</v>
      </c>
      <c r="N389" s="134">
        <v>3413</v>
      </c>
      <c r="O389" s="134">
        <v>3435</v>
      </c>
      <c r="P389" s="134">
        <v>3457</v>
      </c>
      <c r="Q389" s="134">
        <v>3324367</v>
      </c>
    </row>
    <row r="390" spans="1:17" x14ac:dyDescent="0.2">
      <c r="A390" s="134" t="s">
        <v>3621</v>
      </c>
      <c r="B390" s="134" t="s">
        <v>3641</v>
      </c>
      <c r="C390" s="134" t="s">
        <v>1661</v>
      </c>
      <c r="D390" s="134">
        <v>0</v>
      </c>
      <c r="E390" s="134">
        <v>0</v>
      </c>
      <c r="F390" s="134">
        <v>0</v>
      </c>
      <c r="G390" s="134">
        <v>0</v>
      </c>
      <c r="H390" s="134">
        <v>0</v>
      </c>
      <c r="I390" s="134">
        <v>0</v>
      </c>
      <c r="J390" s="134">
        <v>0</v>
      </c>
      <c r="K390" s="134">
        <v>0</v>
      </c>
      <c r="L390" s="134">
        <v>0</v>
      </c>
      <c r="M390" s="134">
        <v>0</v>
      </c>
      <c r="N390" s="134">
        <v>0</v>
      </c>
      <c r="O390" s="134">
        <v>0</v>
      </c>
      <c r="P390" s="134">
        <v>0</v>
      </c>
      <c r="Q390" s="134">
        <v>0</v>
      </c>
    </row>
    <row r="391" spans="1:17" x14ac:dyDescent="0.2">
      <c r="A391" s="134" t="s">
        <v>3621</v>
      </c>
      <c r="B391" s="134" t="s">
        <v>3642</v>
      </c>
      <c r="C391" s="134" t="s">
        <v>1661</v>
      </c>
      <c r="D391" s="134">
        <v>0</v>
      </c>
      <c r="E391" s="134">
        <v>0</v>
      </c>
      <c r="F391" s="134">
        <v>0</v>
      </c>
      <c r="G391" s="134">
        <v>0</v>
      </c>
      <c r="H391" s="134">
        <v>0</v>
      </c>
      <c r="I391" s="134">
        <v>0</v>
      </c>
      <c r="J391" s="134">
        <v>0</v>
      </c>
      <c r="K391" s="134">
        <v>0</v>
      </c>
      <c r="L391" s="134">
        <v>0</v>
      </c>
      <c r="M391" s="134">
        <v>0</v>
      </c>
      <c r="N391" s="134">
        <v>0</v>
      </c>
      <c r="O391" s="134">
        <v>0</v>
      </c>
      <c r="P391" s="134">
        <v>0</v>
      </c>
      <c r="Q391" s="134">
        <v>0</v>
      </c>
    </row>
    <row r="392" spans="1:17" x14ac:dyDescent="0.2">
      <c r="A392" s="134" t="s">
        <v>3621</v>
      </c>
      <c r="B392" s="134" t="s">
        <v>3643</v>
      </c>
      <c r="C392" s="134" t="s">
        <v>1661</v>
      </c>
      <c r="D392" s="134">
        <v>0</v>
      </c>
      <c r="E392" s="134">
        <v>0</v>
      </c>
      <c r="F392" s="134">
        <v>0</v>
      </c>
      <c r="G392" s="134">
        <v>0</v>
      </c>
      <c r="H392" s="134">
        <v>0</v>
      </c>
      <c r="I392" s="134">
        <v>0</v>
      </c>
      <c r="J392" s="134">
        <v>0</v>
      </c>
      <c r="K392" s="134">
        <v>0</v>
      </c>
      <c r="L392" s="134">
        <v>0</v>
      </c>
      <c r="M392" s="134">
        <v>0</v>
      </c>
      <c r="N392" s="134">
        <v>0</v>
      </c>
      <c r="O392" s="134">
        <v>0</v>
      </c>
      <c r="P392" s="134">
        <v>0</v>
      </c>
      <c r="Q392" s="134">
        <v>0</v>
      </c>
    </row>
    <row r="393" spans="1:17" x14ac:dyDescent="0.2">
      <c r="A393" s="134" t="s">
        <v>3621</v>
      </c>
      <c r="B393" s="134" t="s">
        <v>3644</v>
      </c>
      <c r="C393" s="134" t="s">
        <v>1661</v>
      </c>
      <c r="D393" s="134">
        <v>64</v>
      </c>
      <c r="E393" s="134">
        <v>65</v>
      </c>
      <c r="F393" s="134">
        <v>67</v>
      </c>
      <c r="G393" s="134">
        <v>68</v>
      </c>
      <c r="H393" s="134">
        <v>69</v>
      </c>
      <c r="I393" s="134">
        <v>71</v>
      </c>
      <c r="J393" s="134">
        <v>72</v>
      </c>
      <c r="K393" s="134">
        <v>74</v>
      </c>
      <c r="L393" s="134">
        <v>75</v>
      </c>
      <c r="M393" s="134">
        <v>76</v>
      </c>
      <c r="N393" s="134">
        <v>78</v>
      </c>
      <c r="O393" s="134">
        <v>79</v>
      </c>
      <c r="P393" s="134">
        <v>81</v>
      </c>
      <c r="Q393" s="134">
        <v>72155</v>
      </c>
    </row>
    <row r="394" spans="1:17" x14ac:dyDescent="0.2">
      <c r="A394" s="134" t="s">
        <v>3621</v>
      </c>
      <c r="B394" s="134" t="s">
        <v>3645</v>
      </c>
      <c r="C394" s="134" t="s">
        <v>1661</v>
      </c>
      <c r="D394" s="134">
        <v>2333</v>
      </c>
      <c r="E394" s="134">
        <v>2336</v>
      </c>
      <c r="F394" s="134">
        <v>2340</v>
      </c>
      <c r="G394" s="134">
        <v>2343</v>
      </c>
      <c r="H394" s="134">
        <v>2346</v>
      </c>
      <c r="I394" s="134">
        <v>2349</v>
      </c>
      <c r="J394" s="134">
        <v>2352</v>
      </c>
      <c r="K394" s="134">
        <v>2356</v>
      </c>
      <c r="L394" s="134">
        <v>2359</v>
      </c>
      <c r="M394" s="134">
        <v>2362</v>
      </c>
      <c r="N394" s="134">
        <v>2365</v>
      </c>
      <c r="O394" s="134">
        <v>2369</v>
      </c>
      <c r="P394" s="134">
        <v>2372</v>
      </c>
      <c r="Q394" s="134">
        <v>2352490</v>
      </c>
    </row>
    <row r="395" spans="1:17" x14ac:dyDescent="0.2">
      <c r="A395" s="134" t="s">
        <v>3621</v>
      </c>
      <c r="B395" s="134" t="s">
        <v>3646</v>
      </c>
      <c r="C395" s="134" t="s">
        <v>1661</v>
      </c>
      <c r="D395" s="134">
        <v>0</v>
      </c>
      <c r="E395" s="134">
        <v>0</v>
      </c>
      <c r="F395" s="134">
        <v>0</v>
      </c>
      <c r="G395" s="134">
        <v>0</v>
      </c>
      <c r="H395" s="134">
        <v>0</v>
      </c>
      <c r="I395" s="134">
        <v>0</v>
      </c>
      <c r="J395" s="134">
        <v>0</v>
      </c>
      <c r="K395" s="134">
        <v>0</v>
      </c>
      <c r="L395" s="134">
        <v>0</v>
      </c>
      <c r="M395" s="134">
        <v>0</v>
      </c>
      <c r="N395" s="134">
        <v>0</v>
      </c>
      <c r="O395" s="134">
        <v>0</v>
      </c>
      <c r="P395" s="134">
        <v>0</v>
      </c>
      <c r="Q395" s="134">
        <v>0</v>
      </c>
    </row>
    <row r="396" spans="1:17" x14ac:dyDescent="0.2">
      <c r="A396" s="134" t="s">
        <v>3621</v>
      </c>
      <c r="B396" s="134" t="s">
        <v>3647</v>
      </c>
      <c r="C396" s="134" t="s">
        <v>1661</v>
      </c>
      <c r="D396" s="134">
        <v>0</v>
      </c>
      <c r="E396" s="134">
        <v>0</v>
      </c>
      <c r="F396" s="134">
        <v>0</v>
      </c>
      <c r="G396" s="134">
        <v>0</v>
      </c>
      <c r="H396" s="134">
        <v>0</v>
      </c>
      <c r="I396" s="134">
        <v>0</v>
      </c>
      <c r="J396" s="134">
        <v>0</v>
      </c>
      <c r="K396" s="134">
        <v>0</v>
      </c>
      <c r="L396" s="134">
        <v>0</v>
      </c>
      <c r="M396" s="134">
        <v>0</v>
      </c>
      <c r="N396" s="134">
        <v>0</v>
      </c>
      <c r="O396" s="134">
        <v>0</v>
      </c>
      <c r="P396" s="134">
        <v>0</v>
      </c>
      <c r="Q396" s="134">
        <v>0</v>
      </c>
    </row>
    <row r="397" spans="1:17" x14ac:dyDescent="0.2">
      <c r="A397" s="134" t="s">
        <v>3621</v>
      </c>
      <c r="B397" s="134" t="s">
        <v>3648</v>
      </c>
      <c r="C397" s="134" t="s">
        <v>1661</v>
      </c>
      <c r="D397" s="134">
        <v>0</v>
      </c>
      <c r="E397" s="134">
        <v>0</v>
      </c>
      <c r="F397" s="134">
        <v>0</v>
      </c>
      <c r="G397" s="134">
        <v>0</v>
      </c>
      <c r="H397" s="134">
        <v>0</v>
      </c>
      <c r="I397" s="134">
        <v>0</v>
      </c>
      <c r="J397" s="134">
        <v>0</v>
      </c>
      <c r="K397" s="134">
        <v>0</v>
      </c>
      <c r="L397" s="134">
        <v>0</v>
      </c>
      <c r="M397" s="134">
        <v>0</v>
      </c>
      <c r="N397" s="134">
        <v>0</v>
      </c>
      <c r="O397" s="134">
        <v>0</v>
      </c>
      <c r="P397" s="134">
        <v>0</v>
      </c>
      <c r="Q397" s="134">
        <v>0</v>
      </c>
    </row>
    <row r="398" spans="1:17" x14ac:dyDescent="0.2">
      <c r="A398" s="134" t="s">
        <v>3621</v>
      </c>
      <c r="B398" s="134" t="s">
        <v>3649</v>
      </c>
      <c r="C398" s="134" t="s">
        <v>1661</v>
      </c>
      <c r="D398" s="134">
        <v>552</v>
      </c>
      <c r="E398" s="134">
        <v>554</v>
      </c>
      <c r="F398" s="134">
        <v>557</v>
      </c>
      <c r="G398" s="134">
        <v>560</v>
      </c>
      <c r="H398" s="134">
        <v>563</v>
      </c>
      <c r="I398" s="134">
        <v>565</v>
      </c>
      <c r="J398" s="134">
        <v>568</v>
      </c>
      <c r="K398" s="134">
        <v>571</v>
      </c>
      <c r="L398" s="134">
        <v>574</v>
      </c>
      <c r="M398" s="134">
        <v>578</v>
      </c>
      <c r="N398" s="134">
        <v>581</v>
      </c>
      <c r="O398" s="134">
        <v>585</v>
      </c>
      <c r="P398" s="134">
        <v>588</v>
      </c>
      <c r="Q398" s="134">
        <v>568812</v>
      </c>
    </row>
    <row r="399" spans="1:17" x14ac:dyDescent="0.2">
      <c r="A399" s="134" t="s">
        <v>3621</v>
      </c>
      <c r="B399" s="134" t="s">
        <v>3650</v>
      </c>
      <c r="C399" s="134" t="s">
        <v>1661</v>
      </c>
      <c r="D399" s="134">
        <v>0</v>
      </c>
      <c r="E399" s="134">
        <v>0</v>
      </c>
      <c r="F399" s="134">
        <v>0</v>
      </c>
      <c r="G399" s="134">
        <v>0</v>
      </c>
      <c r="H399" s="134">
        <v>0</v>
      </c>
      <c r="I399" s="134">
        <v>0</v>
      </c>
      <c r="J399" s="134">
        <v>0</v>
      </c>
      <c r="K399" s="134">
        <v>0</v>
      </c>
      <c r="L399" s="134">
        <v>0</v>
      </c>
      <c r="M399" s="134">
        <v>0</v>
      </c>
      <c r="N399" s="134">
        <v>0</v>
      </c>
      <c r="O399" s="134">
        <v>0</v>
      </c>
      <c r="P399" s="134">
        <v>0</v>
      </c>
      <c r="Q399" s="134">
        <v>0</v>
      </c>
    </row>
    <row r="400" spans="1:17" x14ac:dyDescent="0.2">
      <c r="A400" s="134" t="s">
        <v>3621</v>
      </c>
      <c r="B400" s="134" t="s">
        <v>3651</v>
      </c>
      <c r="C400" s="134" t="s">
        <v>1661</v>
      </c>
      <c r="D400" s="134">
        <v>0</v>
      </c>
      <c r="E400" s="134">
        <v>0</v>
      </c>
      <c r="F400" s="134">
        <v>0</v>
      </c>
      <c r="G400" s="134">
        <v>0</v>
      </c>
      <c r="H400" s="134">
        <v>0</v>
      </c>
      <c r="I400" s="134">
        <v>0</v>
      </c>
      <c r="J400" s="134">
        <v>0</v>
      </c>
      <c r="K400" s="134">
        <v>0</v>
      </c>
      <c r="L400" s="134">
        <v>0</v>
      </c>
      <c r="M400" s="134">
        <v>0</v>
      </c>
      <c r="N400" s="134">
        <v>0</v>
      </c>
      <c r="O400" s="134">
        <v>0</v>
      </c>
      <c r="P400" s="134">
        <v>0</v>
      </c>
      <c r="Q400" s="134">
        <v>0</v>
      </c>
    </row>
    <row r="401" spans="1:17" x14ac:dyDescent="0.2">
      <c r="A401" s="134" t="s">
        <v>3621</v>
      </c>
      <c r="B401" s="134" t="s">
        <v>3652</v>
      </c>
      <c r="C401" s="134" t="s">
        <v>1661</v>
      </c>
      <c r="D401" s="134">
        <v>148</v>
      </c>
      <c r="E401" s="134">
        <v>167</v>
      </c>
      <c r="F401" s="134">
        <v>187</v>
      </c>
      <c r="G401" s="134">
        <v>207</v>
      </c>
      <c r="H401" s="134">
        <v>226</v>
      </c>
      <c r="I401" s="134">
        <v>246</v>
      </c>
      <c r="J401" s="134">
        <v>265</v>
      </c>
      <c r="K401" s="134">
        <v>285</v>
      </c>
      <c r="L401" s="134">
        <v>304</v>
      </c>
      <c r="M401" s="134">
        <v>324</v>
      </c>
      <c r="N401" s="134">
        <v>344</v>
      </c>
      <c r="O401" s="134">
        <v>363</v>
      </c>
      <c r="P401" s="134">
        <v>383</v>
      </c>
      <c r="Q401" s="134">
        <v>265284</v>
      </c>
    </row>
    <row r="402" spans="1:17" x14ac:dyDescent="0.2">
      <c r="A402" s="134" t="s">
        <v>3621</v>
      </c>
      <c r="B402" s="134" t="s">
        <v>3653</v>
      </c>
      <c r="C402" s="134" t="s">
        <v>1661</v>
      </c>
      <c r="D402" s="134">
        <v>6245</v>
      </c>
      <c r="E402" s="134">
        <v>6359</v>
      </c>
      <c r="F402" s="134">
        <v>6473</v>
      </c>
      <c r="G402" s="134">
        <v>6587</v>
      </c>
      <c r="H402" s="134">
        <v>6701</v>
      </c>
      <c r="I402" s="134">
        <v>6815</v>
      </c>
      <c r="J402" s="134">
        <v>6929</v>
      </c>
      <c r="K402" s="134">
        <v>7043</v>
      </c>
      <c r="L402" s="134">
        <v>7157</v>
      </c>
      <c r="M402" s="134">
        <v>7271</v>
      </c>
      <c r="N402" s="134">
        <v>7385</v>
      </c>
      <c r="O402" s="134">
        <v>7499</v>
      </c>
      <c r="P402" s="134">
        <v>7613</v>
      </c>
      <c r="Q402" s="134">
        <v>6928661</v>
      </c>
    </row>
    <row r="403" spans="1:17" x14ac:dyDescent="0.2">
      <c r="A403" s="134" t="s">
        <v>3621</v>
      </c>
      <c r="B403" s="134" t="s">
        <v>3654</v>
      </c>
      <c r="C403" s="134" t="s">
        <v>1661</v>
      </c>
      <c r="D403" s="134">
        <v>0</v>
      </c>
      <c r="E403" s="134">
        <v>0</v>
      </c>
      <c r="F403" s="134">
        <v>0</v>
      </c>
      <c r="G403" s="134">
        <v>0</v>
      </c>
      <c r="H403" s="134">
        <v>0</v>
      </c>
      <c r="I403" s="134">
        <v>0</v>
      </c>
      <c r="J403" s="134">
        <v>0</v>
      </c>
      <c r="K403" s="134">
        <v>0</v>
      </c>
      <c r="L403" s="134">
        <v>0</v>
      </c>
      <c r="M403" s="134">
        <v>0</v>
      </c>
      <c r="N403" s="134">
        <v>0</v>
      </c>
      <c r="O403" s="134">
        <v>0</v>
      </c>
      <c r="P403" s="134">
        <v>0</v>
      </c>
      <c r="Q403" s="134">
        <v>0</v>
      </c>
    </row>
    <row r="404" spans="1:17" x14ac:dyDescent="0.2">
      <c r="A404" s="134" t="s">
        <v>3621</v>
      </c>
      <c r="B404" s="134" t="s">
        <v>3655</v>
      </c>
      <c r="C404" s="134" t="s">
        <v>1661</v>
      </c>
      <c r="D404" s="134">
        <v>2333</v>
      </c>
      <c r="E404" s="134">
        <v>2389</v>
      </c>
      <c r="F404" s="134">
        <v>2446</v>
      </c>
      <c r="G404" s="134">
        <v>2502</v>
      </c>
      <c r="H404" s="134">
        <v>2558</v>
      </c>
      <c r="I404" s="134">
        <v>2615</v>
      </c>
      <c r="J404" s="134">
        <v>2671</v>
      </c>
      <c r="K404" s="134">
        <v>2728</v>
      </c>
      <c r="L404" s="134">
        <v>2784</v>
      </c>
      <c r="M404" s="134">
        <v>2841</v>
      </c>
      <c r="N404" s="134">
        <v>2897</v>
      </c>
      <c r="O404" s="134">
        <v>2954</v>
      </c>
      <c r="P404" s="134">
        <v>3010</v>
      </c>
      <c r="Q404" s="134">
        <v>2671366</v>
      </c>
    </row>
    <row r="405" spans="1:17" x14ac:dyDescent="0.2">
      <c r="A405" s="134" t="s">
        <v>3621</v>
      </c>
      <c r="B405" s="134" t="s">
        <v>3656</v>
      </c>
      <c r="C405" s="134" t="s">
        <v>1661</v>
      </c>
      <c r="D405" s="134">
        <v>0</v>
      </c>
      <c r="E405" s="134">
        <v>0</v>
      </c>
      <c r="F405" s="134">
        <v>0</v>
      </c>
      <c r="G405" s="134">
        <v>0</v>
      </c>
      <c r="H405" s="134">
        <v>0</v>
      </c>
      <c r="I405" s="134">
        <v>0</v>
      </c>
      <c r="J405" s="134">
        <v>0</v>
      </c>
      <c r="K405" s="134">
        <v>0</v>
      </c>
      <c r="L405" s="134">
        <v>0</v>
      </c>
      <c r="M405" s="134">
        <v>0</v>
      </c>
      <c r="N405" s="134">
        <v>0</v>
      </c>
      <c r="O405" s="134">
        <v>0</v>
      </c>
      <c r="P405" s="134">
        <v>0</v>
      </c>
      <c r="Q405" s="134">
        <v>0</v>
      </c>
    </row>
    <row r="406" spans="1:17" x14ac:dyDescent="0.2">
      <c r="A406" s="134" t="s">
        <v>3621</v>
      </c>
      <c r="B406" s="134" t="s">
        <v>3657</v>
      </c>
      <c r="C406" s="134" t="s">
        <v>1661</v>
      </c>
      <c r="D406" s="134">
        <v>995</v>
      </c>
      <c r="E406" s="134">
        <v>1011</v>
      </c>
      <c r="F406" s="134">
        <v>1026</v>
      </c>
      <c r="G406" s="134">
        <v>1041</v>
      </c>
      <c r="H406" s="134">
        <v>1057</v>
      </c>
      <c r="I406" s="134">
        <v>1072</v>
      </c>
      <c r="J406" s="134">
        <v>1088</v>
      </c>
      <c r="K406" s="134">
        <v>1103</v>
      </c>
      <c r="L406" s="134">
        <v>1118</v>
      </c>
      <c r="M406" s="134">
        <v>1134</v>
      </c>
      <c r="N406" s="134">
        <v>1149</v>
      </c>
      <c r="O406" s="134">
        <v>1164</v>
      </c>
      <c r="P406" s="134">
        <v>1180</v>
      </c>
      <c r="Q406" s="134">
        <v>1087508</v>
      </c>
    </row>
    <row r="407" spans="1:17" x14ac:dyDescent="0.2">
      <c r="A407" s="134" t="s">
        <v>3621</v>
      </c>
      <c r="B407" s="134" t="s">
        <v>3658</v>
      </c>
      <c r="C407" s="134" t="s">
        <v>1661</v>
      </c>
      <c r="D407" s="134">
        <v>0</v>
      </c>
      <c r="E407" s="134">
        <v>0</v>
      </c>
      <c r="F407" s="134">
        <v>0</v>
      </c>
      <c r="G407" s="134">
        <v>0</v>
      </c>
      <c r="H407" s="134">
        <v>0</v>
      </c>
      <c r="I407" s="134">
        <v>0</v>
      </c>
      <c r="J407" s="134">
        <v>0</v>
      </c>
      <c r="K407" s="134">
        <v>0</v>
      </c>
      <c r="L407" s="134">
        <v>0</v>
      </c>
      <c r="M407" s="134">
        <v>0</v>
      </c>
      <c r="N407" s="134">
        <v>0</v>
      </c>
      <c r="O407" s="134">
        <v>0</v>
      </c>
      <c r="P407" s="134">
        <v>0</v>
      </c>
      <c r="Q407" s="134">
        <v>0</v>
      </c>
    </row>
    <row r="408" spans="1:17" x14ac:dyDescent="0.2">
      <c r="A408" s="134" t="s">
        <v>3621</v>
      </c>
      <c r="B408" s="134" t="s">
        <v>3659</v>
      </c>
      <c r="C408" s="134" t="s">
        <v>1661</v>
      </c>
      <c r="D408" s="134">
        <v>0</v>
      </c>
      <c r="E408" s="134">
        <v>0</v>
      </c>
      <c r="F408" s="134">
        <v>0</v>
      </c>
      <c r="G408" s="134">
        <v>0</v>
      </c>
      <c r="H408" s="134">
        <v>0</v>
      </c>
      <c r="I408" s="134">
        <v>0</v>
      </c>
      <c r="J408" s="134">
        <v>0</v>
      </c>
      <c r="K408" s="134">
        <v>0</v>
      </c>
      <c r="L408" s="134">
        <v>0</v>
      </c>
      <c r="M408" s="134">
        <v>0</v>
      </c>
      <c r="N408" s="134">
        <v>0</v>
      </c>
      <c r="O408" s="134">
        <v>0</v>
      </c>
      <c r="P408" s="134">
        <v>0</v>
      </c>
      <c r="Q408" s="134">
        <v>0</v>
      </c>
    </row>
    <row r="409" spans="1:17" x14ac:dyDescent="0.2">
      <c r="A409" s="134" t="s">
        <v>3660</v>
      </c>
      <c r="B409" s="134" t="s">
        <v>3661</v>
      </c>
      <c r="C409" s="134" t="s">
        <v>1661</v>
      </c>
      <c r="D409" s="134">
        <v>544</v>
      </c>
      <c r="E409" s="134">
        <v>546</v>
      </c>
      <c r="F409" s="134">
        <v>549</v>
      </c>
      <c r="G409" s="134">
        <v>552</v>
      </c>
      <c r="H409" s="134">
        <v>555</v>
      </c>
      <c r="I409" s="134">
        <v>557</v>
      </c>
      <c r="J409" s="134">
        <v>560</v>
      </c>
      <c r="K409" s="134">
        <v>563</v>
      </c>
      <c r="L409" s="134">
        <v>566</v>
      </c>
      <c r="M409" s="134">
        <v>569</v>
      </c>
      <c r="N409" s="134">
        <v>571</v>
      </c>
      <c r="O409" s="134">
        <v>574</v>
      </c>
      <c r="P409" s="134">
        <v>577</v>
      </c>
      <c r="Q409" s="134">
        <v>560215</v>
      </c>
    </row>
    <row r="410" spans="1:17" x14ac:dyDescent="0.2">
      <c r="A410" s="134" t="s">
        <v>3660</v>
      </c>
      <c r="B410" s="134" t="s">
        <v>3662</v>
      </c>
      <c r="C410" s="134" t="s">
        <v>1661</v>
      </c>
      <c r="D410" s="134">
        <v>0</v>
      </c>
      <c r="E410" s="134">
        <v>0</v>
      </c>
      <c r="F410" s="134">
        <v>0</v>
      </c>
      <c r="G410" s="134">
        <v>0</v>
      </c>
      <c r="H410" s="134">
        <v>0</v>
      </c>
      <c r="I410" s="134">
        <v>0</v>
      </c>
      <c r="J410" s="134">
        <v>0</v>
      </c>
      <c r="K410" s="134">
        <v>0</v>
      </c>
      <c r="L410" s="134">
        <v>0</v>
      </c>
      <c r="M410" s="134">
        <v>0</v>
      </c>
      <c r="N410" s="134">
        <v>0</v>
      </c>
      <c r="O410" s="134">
        <v>0</v>
      </c>
      <c r="P410" s="134">
        <v>0</v>
      </c>
      <c r="Q410" s="134">
        <v>0</v>
      </c>
    </row>
    <row r="411" spans="1:17" x14ac:dyDescent="0.2">
      <c r="A411" s="134" t="s">
        <v>3660</v>
      </c>
      <c r="B411" s="134" t="s">
        <v>3663</v>
      </c>
      <c r="C411" s="134" t="s">
        <v>1661</v>
      </c>
      <c r="D411" s="134">
        <v>0</v>
      </c>
      <c r="E411" s="134">
        <v>0</v>
      </c>
      <c r="F411" s="134">
        <v>0</v>
      </c>
      <c r="G411" s="134">
        <v>0</v>
      </c>
      <c r="H411" s="134">
        <v>0</v>
      </c>
      <c r="I411" s="134">
        <v>0</v>
      </c>
      <c r="J411" s="134">
        <v>0</v>
      </c>
      <c r="K411" s="134">
        <v>0</v>
      </c>
      <c r="L411" s="134">
        <v>0</v>
      </c>
      <c r="M411" s="134">
        <v>0</v>
      </c>
      <c r="N411" s="134">
        <v>0</v>
      </c>
      <c r="O411" s="134">
        <v>0</v>
      </c>
      <c r="P411" s="134">
        <v>0</v>
      </c>
      <c r="Q411" s="134">
        <v>0</v>
      </c>
    </row>
    <row r="412" spans="1:17" x14ac:dyDescent="0.2">
      <c r="A412" s="134" t="s">
        <v>3660</v>
      </c>
      <c r="B412" s="134" t="s">
        <v>3664</v>
      </c>
      <c r="C412" s="134" t="s">
        <v>1661</v>
      </c>
      <c r="D412" s="134">
        <v>0</v>
      </c>
      <c r="E412" s="134">
        <v>0</v>
      </c>
      <c r="F412" s="134">
        <v>0</v>
      </c>
      <c r="G412" s="134">
        <v>0</v>
      </c>
      <c r="H412" s="134">
        <v>0</v>
      </c>
      <c r="I412" s="134">
        <v>0</v>
      </c>
      <c r="J412" s="134">
        <v>0</v>
      </c>
      <c r="K412" s="134">
        <v>0</v>
      </c>
      <c r="L412" s="134">
        <v>0</v>
      </c>
      <c r="M412" s="134">
        <v>0</v>
      </c>
      <c r="N412" s="134">
        <v>0</v>
      </c>
      <c r="O412" s="134">
        <v>0</v>
      </c>
      <c r="P412" s="134">
        <v>0</v>
      </c>
      <c r="Q412" s="134">
        <v>0</v>
      </c>
    </row>
    <row r="413" spans="1:17" x14ac:dyDescent="0.2">
      <c r="A413" s="134" t="s">
        <v>3660</v>
      </c>
      <c r="B413" s="134" t="s">
        <v>3665</v>
      </c>
      <c r="C413" s="134" t="s">
        <v>1661</v>
      </c>
      <c r="D413" s="134">
        <v>94</v>
      </c>
      <c r="E413" s="134">
        <v>97</v>
      </c>
      <c r="F413" s="134">
        <v>100</v>
      </c>
      <c r="G413" s="134">
        <v>103</v>
      </c>
      <c r="H413" s="134">
        <v>106</v>
      </c>
      <c r="I413" s="134">
        <v>109</v>
      </c>
      <c r="J413" s="134">
        <v>112</v>
      </c>
      <c r="K413" s="134">
        <v>115</v>
      </c>
      <c r="L413" s="134">
        <v>118</v>
      </c>
      <c r="M413" s="134">
        <v>122</v>
      </c>
      <c r="N413" s="134">
        <v>125</v>
      </c>
      <c r="O413" s="134">
        <v>128</v>
      </c>
      <c r="P413" s="134">
        <v>131</v>
      </c>
      <c r="Q413" s="134">
        <v>112243</v>
      </c>
    </row>
    <row r="414" spans="1:17" x14ac:dyDescent="0.2">
      <c r="A414" s="134" t="s">
        <v>3660</v>
      </c>
      <c r="B414" s="134" t="s">
        <v>3666</v>
      </c>
      <c r="C414" s="134" t="s">
        <v>1661</v>
      </c>
      <c r="D414" s="134">
        <v>0</v>
      </c>
      <c r="E414" s="134">
        <v>0</v>
      </c>
      <c r="F414" s="134">
        <v>0</v>
      </c>
      <c r="G414" s="134">
        <v>0</v>
      </c>
      <c r="H414" s="134">
        <v>0</v>
      </c>
      <c r="I414" s="134">
        <v>0</v>
      </c>
      <c r="J414" s="134">
        <v>0</v>
      </c>
      <c r="K414" s="134">
        <v>0</v>
      </c>
      <c r="L414" s="134">
        <v>0</v>
      </c>
      <c r="M414" s="134">
        <v>0</v>
      </c>
      <c r="N414" s="134">
        <v>0</v>
      </c>
      <c r="O414" s="134">
        <v>0</v>
      </c>
      <c r="P414" s="134">
        <v>0</v>
      </c>
      <c r="Q414" s="134">
        <v>0</v>
      </c>
    </row>
    <row r="415" spans="1:17" x14ac:dyDescent="0.2">
      <c r="A415" s="134" t="s">
        <v>3660</v>
      </c>
      <c r="B415" s="134" t="s">
        <v>3667</v>
      </c>
      <c r="C415" s="134" t="s">
        <v>1661</v>
      </c>
      <c r="D415" s="134">
        <v>6750</v>
      </c>
      <c r="E415" s="134">
        <v>6761</v>
      </c>
      <c r="F415" s="134">
        <v>6771</v>
      </c>
      <c r="G415" s="134">
        <v>6781</v>
      </c>
      <c r="H415" s="134">
        <v>6792</v>
      </c>
      <c r="I415" s="134">
        <v>6802</v>
      </c>
      <c r="J415" s="134">
        <v>6813</v>
      </c>
      <c r="K415" s="134">
        <v>6823</v>
      </c>
      <c r="L415" s="134">
        <v>6833</v>
      </c>
      <c r="M415" s="134">
        <v>6844</v>
      </c>
      <c r="N415" s="134">
        <v>6854</v>
      </c>
      <c r="O415" s="134">
        <v>6865</v>
      </c>
      <c r="P415" s="134">
        <v>6875</v>
      </c>
      <c r="Q415" s="134">
        <v>6812624</v>
      </c>
    </row>
    <row r="416" spans="1:17" x14ac:dyDescent="0.2">
      <c r="A416" s="134" t="s">
        <v>3660</v>
      </c>
      <c r="B416" s="134" t="s">
        <v>3668</v>
      </c>
      <c r="C416" s="134" t="s">
        <v>1661</v>
      </c>
      <c r="D416" s="134">
        <v>0</v>
      </c>
      <c r="E416" s="134">
        <v>0</v>
      </c>
      <c r="F416" s="134">
        <v>0</v>
      </c>
      <c r="G416" s="134">
        <v>0</v>
      </c>
      <c r="H416" s="134">
        <v>0</v>
      </c>
      <c r="I416" s="134">
        <v>0</v>
      </c>
      <c r="J416" s="134">
        <v>0</v>
      </c>
      <c r="K416" s="134">
        <v>0</v>
      </c>
      <c r="L416" s="134">
        <v>0</v>
      </c>
      <c r="M416" s="134">
        <v>0</v>
      </c>
      <c r="N416" s="134">
        <v>0</v>
      </c>
      <c r="O416" s="134">
        <v>0</v>
      </c>
      <c r="P416" s="134">
        <v>0</v>
      </c>
      <c r="Q416" s="134">
        <v>0</v>
      </c>
    </row>
    <row r="417" spans="1:17" x14ac:dyDescent="0.2">
      <c r="A417" s="134" t="s">
        <v>3660</v>
      </c>
      <c r="B417" s="134" t="s">
        <v>3669</v>
      </c>
      <c r="C417" s="134" t="s">
        <v>1661</v>
      </c>
      <c r="D417" s="134">
        <v>294</v>
      </c>
      <c r="E417" s="134">
        <v>295</v>
      </c>
      <c r="F417" s="134">
        <v>296</v>
      </c>
      <c r="G417" s="134">
        <v>297</v>
      </c>
      <c r="H417" s="134">
        <v>297</v>
      </c>
      <c r="I417" s="134">
        <v>298</v>
      </c>
      <c r="J417" s="134">
        <v>299</v>
      </c>
      <c r="K417" s="134">
        <v>300</v>
      </c>
      <c r="L417" s="134">
        <v>300</v>
      </c>
      <c r="M417" s="134">
        <v>301</v>
      </c>
      <c r="N417" s="134">
        <v>302</v>
      </c>
      <c r="O417" s="134">
        <v>302</v>
      </c>
      <c r="P417" s="134">
        <v>303</v>
      </c>
      <c r="Q417" s="134">
        <v>298777</v>
      </c>
    </row>
    <row r="418" spans="1:17" x14ac:dyDescent="0.2">
      <c r="A418" s="134" t="s">
        <v>3660</v>
      </c>
      <c r="B418" s="134" t="s">
        <v>3670</v>
      </c>
      <c r="C418" s="134" t="s">
        <v>1661</v>
      </c>
      <c r="D418" s="134">
        <v>0</v>
      </c>
      <c r="E418" s="134">
        <v>0</v>
      </c>
      <c r="F418" s="134">
        <v>0</v>
      </c>
      <c r="G418" s="134">
        <v>0</v>
      </c>
      <c r="H418" s="134">
        <v>0</v>
      </c>
      <c r="I418" s="134">
        <v>0</v>
      </c>
      <c r="J418" s="134">
        <v>0</v>
      </c>
      <c r="K418" s="134">
        <v>0</v>
      </c>
      <c r="L418" s="134">
        <v>0</v>
      </c>
      <c r="M418" s="134">
        <v>0</v>
      </c>
      <c r="N418" s="134">
        <v>0</v>
      </c>
      <c r="O418" s="134">
        <v>0</v>
      </c>
      <c r="P418" s="134">
        <v>0</v>
      </c>
      <c r="Q418" s="134">
        <v>0</v>
      </c>
    </row>
    <row r="419" spans="1:17" x14ac:dyDescent="0.2">
      <c r="A419" s="134" t="s">
        <v>3660</v>
      </c>
      <c r="B419" s="134" t="s">
        <v>3671</v>
      </c>
      <c r="C419" s="134" t="s">
        <v>1661</v>
      </c>
      <c r="D419" s="134">
        <v>765</v>
      </c>
      <c r="E419" s="134">
        <v>769</v>
      </c>
      <c r="F419" s="134">
        <v>774</v>
      </c>
      <c r="G419" s="134">
        <v>778</v>
      </c>
      <c r="H419" s="134">
        <v>782</v>
      </c>
      <c r="I419" s="134">
        <v>786</v>
      </c>
      <c r="J419" s="134">
        <v>790</v>
      </c>
      <c r="K419" s="134">
        <v>795</v>
      </c>
      <c r="L419" s="134">
        <v>799</v>
      </c>
      <c r="M419" s="134">
        <v>803</v>
      </c>
      <c r="N419" s="134">
        <v>807</v>
      </c>
      <c r="O419" s="134">
        <v>812</v>
      </c>
      <c r="P419" s="134">
        <v>816</v>
      </c>
      <c r="Q419" s="134">
        <v>790498</v>
      </c>
    </row>
    <row r="420" spans="1:17" x14ac:dyDescent="0.2">
      <c r="A420" s="134" t="s">
        <v>3660</v>
      </c>
      <c r="B420" s="134" t="s">
        <v>3672</v>
      </c>
      <c r="C420" s="134" t="s">
        <v>1661</v>
      </c>
      <c r="D420" s="134">
        <v>0</v>
      </c>
      <c r="E420" s="134">
        <v>0</v>
      </c>
      <c r="F420" s="134">
        <v>0</v>
      </c>
      <c r="G420" s="134">
        <v>0</v>
      </c>
      <c r="H420" s="134">
        <v>0</v>
      </c>
      <c r="I420" s="134">
        <v>0</v>
      </c>
      <c r="J420" s="134">
        <v>0</v>
      </c>
      <c r="K420" s="134">
        <v>0</v>
      </c>
      <c r="L420" s="134">
        <v>0</v>
      </c>
      <c r="M420" s="134">
        <v>0</v>
      </c>
      <c r="N420" s="134">
        <v>0</v>
      </c>
      <c r="O420" s="134">
        <v>0</v>
      </c>
      <c r="P420" s="134">
        <v>0</v>
      </c>
      <c r="Q420" s="134">
        <v>0</v>
      </c>
    </row>
    <row r="421" spans="1:17" x14ac:dyDescent="0.2">
      <c r="A421" s="134" t="s">
        <v>3660</v>
      </c>
      <c r="B421" s="134" t="s">
        <v>3673</v>
      </c>
      <c r="C421" s="134" t="s">
        <v>1661</v>
      </c>
      <c r="D421" s="134">
        <v>0</v>
      </c>
      <c r="E421" s="134">
        <v>0</v>
      </c>
      <c r="F421" s="134">
        <v>0</v>
      </c>
      <c r="G421" s="134">
        <v>0</v>
      </c>
      <c r="H421" s="134">
        <v>0</v>
      </c>
      <c r="I421" s="134">
        <v>0</v>
      </c>
      <c r="J421" s="134">
        <v>0</v>
      </c>
      <c r="K421" s="134">
        <v>0</v>
      </c>
      <c r="L421" s="134">
        <v>0</v>
      </c>
      <c r="M421" s="134">
        <v>0</v>
      </c>
      <c r="N421" s="134">
        <v>0</v>
      </c>
      <c r="O421" s="134">
        <v>0</v>
      </c>
      <c r="P421" s="134">
        <v>0</v>
      </c>
      <c r="Q421" s="134">
        <v>0</v>
      </c>
    </row>
    <row r="422" spans="1:17" x14ac:dyDescent="0.2">
      <c r="A422" s="134" t="s">
        <v>3660</v>
      </c>
      <c r="B422" s="134" t="s">
        <v>3674</v>
      </c>
      <c r="C422" s="134" t="s">
        <v>1661</v>
      </c>
      <c r="D422" s="134">
        <v>3999</v>
      </c>
      <c r="E422" s="134">
        <v>4001</v>
      </c>
      <c r="F422" s="134">
        <v>4003</v>
      </c>
      <c r="G422" s="134">
        <v>4005</v>
      </c>
      <c r="H422" s="134">
        <v>4006</v>
      </c>
      <c r="I422" s="134">
        <v>4008</v>
      </c>
      <c r="J422" s="134">
        <v>4010</v>
      </c>
      <c r="K422" s="134">
        <v>4011</v>
      </c>
      <c r="L422" s="134">
        <v>4013</v>
      </c>
      <c r="M422" s="134">
        <v>4015</v>
      </c>
      <c r="N422" s="134">
        <v>4017</v>
      </c>
      <c r="O422" s="134">
        <v>4018</v>
      </c>
      <c r="P422" s="134">
        <v>4020</v>
      </c>
      <c r="Q422" s="134">
        <v>4009719</v>
      </c>
    </row>
    <row r="423" spans="1:17" x14ac:dyDescent="0.2">
      <c r="A423" s="134" t="s">
        <v>3660</v>
      </c>
      <c r="B423" s="134" t="s">
        <v>3675</v>
      </c>
      <c r="C423" s="134" t="s">
        <v>1661</v>
      </c>
      <c r="D423" s="134">
        <v>2062</v>
      </c>
      <c r="E423" s="134">
        <v>2069</v>
      </c>
      <c r="F423" s="134">
        <v>2077</v>
      </c>
      <c r="G423" s="134">
        <v>2084</v>
      </c>
      <c r="H423" s="134">
        <v>2091</v>
      </c>
      <c r="I423" s="134">
        <v>2099</v>
      </c>
      <c r="J423" s="134">
        <v>2106</v>
      </c>
      <c r="K423" s="134">
        <v>2114</v>
      </c>
      <c r="L423" s="134">
        <v>2121</v>
      </c>
      <c r="M423" s="134">
        <v>2129</v>
      </c>
      <c r="N423" s="134">
        <v>2136</v>
      </c>
      <c r="O423" s="134">
        <v>2143</v>
      </c>
      <c r="P423" s="134">
        <v>2151</v>
      </c>
      <c r="Q423" s="134">
        <v>2106275</v>
      </c>
    </row>
    <row r="424" spans="1:17" x14ac:dyDescent="0.2">
      <c r="A424" s="134" t="s">
        <v>3660</v>
      </c>
      <c r="B424" s="134" t="s">
        <v>3676</v>
      </c>
      <c r="C424" s="134" t="s">
        <v>1661</v>
      </c>
      <c r="D424" s="134">
        <v>0</v>
      </c>
      <c r="E424" s="134">
        <v>0</v>
      </c>
      <c r="F424" s="134">
        <v>0</v>
      </c>
      <c r="G424" s="134">
        <v>0</v>
      </c>
      <c r="H424" s="134">
        <v>0</v>
      </c>
      <c r="I424" s="134">
        <v>0</v>
      </c>
      <c r="J424" s="134">
        <v>0</v>
      </c>
      <c r="K424" s="134">
        <v>0</v>
      </c>
      <c r="L424" s="134">
        <v>0</v>
      </c>
      <c r="M424" s="134">
        <v>0</v>
      </c>
      <c r="N424" s="134">
        <v>0</v>
      </c>
      <c r="O424" s="134">
        <v>0</v>
      </c>
      <c r="P424" s="134">
        <v>0</v>
      </c>
      <c r="Q424" s="134">
        <v>0</v>
      </c>
    </row>
    <row r="425" spans="1:17" x14ac:dyDescent="0.2">
      <c r="A425" s="134" t="s">
        <v>3660</v>
      </c>
      <c r="B425" s="134" t="s">
        <v>3677</v>
      </c>
      <c r="C425" s="134" t="s">
        <v>1661</v>
      </c>
      <c r="D425" s="134">
        <v>1514</v>
      </c>
      <c r="E425" s="134">
        <v>1516</v>
      </c>
      <c r="F425" s="134">
        <v>1517</v>
      </c>
      <c r="G425" s="134">
        <v>1519</v>
      </c>
      <c r="H425" s="134">
        <v>1520</v>
      </c>
      <c r="I425" s="134">
        <v>1522</v>
      </c>
      <c r="J425" s="134">
        <v>1524</v>
      </c>
      <c r="K425" s="134">
        <v>1525</v>
      </c>
      <c r="L425" s="134">
        <v>1527</v>
      </c>
      <c r="M425" s="134">
        <v>1529</v>
      </c>
      <c r="N425" s="134">
        <v>1530</v>
      </c>
      <c r="O425" s="134">
        <v>1532</v>
      </c>
      <c r="P425" s="134">
        <v>1534</v>
      </c>
      <c r="Q425" s="134">
        <v>1523705</v>
      </c>
    </row>
    <row r="426" spans="1:17" x14ac:dyDescent="0.2">
      <c r="A426" s="134" t="s">
        <v>3660</v>
      </c>
      <c r="B426" s="134" t="s">
        <v>3678</v>
      </c>
      <c r="C426" s="134" t="s">
        <v>1661</v>
      </c>
      <c r="D426" s="134">
        <v>0</v>
      </c>
      <c r="E426" s="134">
        <v>0</v>
      </c>
      <c r="F426" s="134">
        <v>0</v>
      </c>
      <c r="G426" s="134">
        <v>0</v>
      </c>
      <c r="H426" s="134">
        <v>0</v>
      </c>
      <c r="I426" s="134">
        <v>0</v>
      </c>
      <c r="J426" s="134">
        <v>0</v>
      </c>
      <c r="K426" s="134">
        <v>0</v>
      </c>
      <c r="L426" s="134">
        <v>0</v>
      </c>
      <c r="M426" s="134">
        <v>0</v>
      </c>
      <c r="N426" s="134">
        <v>0</v>
      </c>
      <c r="O426" s="134">
        <v>0</v>
      </c>
      <c r="P426" s="134">
        <v>0</v>
      </c>
      <c r="Q426" s="134">
        <v>0</v>
      </c>
    </row>
    <row r="427" spans="1:17" x14ac:dyDescent="0.2">
      <c r="A427" s="134" t="s">
        <v>3660</v>
      </c>
      <c r="B427" s="134" t="s">
        <v>3679</v>
      </c>
      <c r="C427" s="134" t="s">
        <v>1661</v>
      </c>
      <c r="D427" s="134">
        <v>471</v>
      </c>
      <c r="E427" s="134">
        <v>474</v>
      </c>
      <c r="F427" s="134">
        <v>477</v>
      </c>
      <c r="G427" s="134">
        <v>481</v>
      </c>
      <c r="H427" s="134">
        <v>484</v>
      </c>
      <c r="I427" s="134">
        <v>487</v>
      </c>
      <c r="J427" s="134">
        <v>490</v>
      </c>
      <c r="K427" s="134">
        <v>494</v>
      </c>
      <c r="L427" s="134">
        <v>497</v>
      </c>
      <c r="M427" s="134">
        <v>500</v>
      </c>
      <c r="N427" s="134">
        <v>504</v>
      </c>
      <c r="O427" s="134">
        <v>507</v>
      </c>
      <c r="P427" s="134">
        <v>510</v>
      </c>
      <c r="Q427" s="134">
        <v>490484</v>
      </c>
    </row>
    <row r="428" spans="1:17" x14ac:dyDescent="0.2">
      <c r="A428" s="134" t="s">
        <v>3660</v>
      </c>
      <c r="B428" s="134" t="s">
        <v>3680</v>
      </c>
      <c r="C428" s="134" t="s">
        <v>1661</v>
      </c>
      <c r="D428" s="134">
        <v>0</v>
      </c>
      <c r="E428" s="134">
        <v>0</v>
      </c>
      <c r="F428" s="134">
        <v>0</v>
      </c>
      <c r="G428" s="134">
        <v>0</v>
      </c>
      <c r="H428" s="134">
        <v>0</v>
      </c>
      <c r="I428" s="134">
        <v>0</v>
      </c>
      <c r="J428" s="134">
        <v>0</v>
      </c>
      <c r="K428" s="134">
        <v>0</v>
      </c>
      <c r="L428" s="134">
        <v>0</v>
      </c>
      <c r="M428" s="134">
        <v>0</v>
      </c>
      <c r="N428" s="134">
        <v>0</v>
      </c>
      <c r="O428" s="134">
        <v>0</v>
      </c>
      <c r="P428" s="134">
        <v>0</v>
      </c>
      <c r="Q428" s="134">
        <v>0</v>
      </c>
    </row>
    <row r="429" spans="1:17" x14ac:dyDescent="0.2">
      <c r="A429" s="134" t="s">
        <v>3660</v>
      </c>
      <c r="B429" s="134" t="s">
        <v>3681</v>
      </c>
      <c r="C429" s="134" t="s">
        <v>1661</v>
      </c>
      <c r="D429" s="134">
        <v>0</v>
      </c>
      <c r="E429" s="134">
        <v>0</v>
      </c>
      <c r="F429" s="134">
        <v>0</v>
      </c>
      <c r="G429" s="134">
        <v>0</v>
      </c>
      <c r="H429" s="134">
        <v>0</v>
      </c>
      <c r="I429" s="134">
        <v>0</v>
      </c>
      <c r="J429" s="134">
        <v>0</v>
      </c>
      <c r="K429" s="134">
        <v>0</v>
      </c>
      <c r="L429" s="134">
        <v>0</v>
      </c>
      <c r="M429" s="134">
        <v>0</v>
      </c>
      <c r="N429" s="134">
        <v>0</v>
      </c>
      <c r="O429" s="134">
        <v>0</v>
      </c>
      <c r="P429" s="134">
        <v>0</v>
      </c>
      <c r="Q429" s="134">
        <v>0</v>
      </c>
    </row>
    <row r="430" spans="1:17" x14ac:dyDescent="0.2">
      <c r="A430" s="134" t="s">
        <v>3660</v>
      </c>
      <c r="B430" s="134" t="s">
        <v>3682</v>
      </c>
      <c r="C430" s="134" t="s">
        <v>1661</v>
      </c>
      <c r="D430" s="134">
        <v>0</v>
      </c>
      <c r="E430" s="134">
        <v>0</v>
      </c>
      <c r="F430" s="134">
        <v>0</v>
      </c>
      <c r="G430" s="134">
        <v>0</v>
      </c>
      <c r="H430" s="134">
        <v>0</v>
      </c>
      <c r="I430" s="134">
        <v>0</v>
      </c>
      <c r="J430" s="134">
        <v>0</v>
      </c>
      <c r="K430" s="134">
        <v>0</v>
      </c>
      <c r="L430" s="134">
        <v>0</v>
      </c>
      <c r="M430" s="134">
        <v>0</v>
      </c>
      <c r="N430" s="134">
        <v>0</v>
      </c>
      <c r="O430" s="134">
        <v>0</v>
      </c>
      <c r="P430" s="134">
        <v>0</v>
      </c>
      <c r="Q430" s="134">
        <v>0</v>
      </c>
    </row>
    <row r="431" spans="1:17" x14ac:dyDescent="0.2">
      <c r="A431" s="134" t="s">
        <v>3660</v>
      </c>
      <c r="B431" s="134" t="s">
        <v>3683</v>
      </c>
      <c r="C431" s="134" t="s">
        <v>1661</v>
      </c>
      <c r="D431" s="134">
        <v>0</v>
      </c>
      <c r="E431" s="134">
        <v>0</v>
      </c>
      <c r="F431" s="134">
        <v>0</v>
      </c>
      <c r="G431" s="134">
        <v>0</v>
      </c>
      <c r="H431" s="134">
        <v>0</v>
      </c>
      <c r="I431" s="134">
        <v>0</v>
      </c>
      <c r="J431" s="134">
        <v>0</v>
      </c>
      <c r="K431" s="134">
        <v>0</v>
      </c>
      <c r="L431" s="134">
        <v>0</v>
      </c>
      <c r="M431" s="134">
        <v>0</v>
      </c>
      <c r="N431" s="134">
        <v>0</v>
      </c>
      <c r="O431" s="134">
        <v>0</v>
      </c>
      <c r="P431" s="134">
        <v>0</v>
      </c>
      <c r="Q431" s="134">
        <v>0</v>
      </c>
    </row>
    <row r="432" spans="1:17" x14ac:dyDescent="0.2">
      <c r="A432" s="134" t="s">
        <v>3660</v>
      </c>
      <c r="B432" s="134" t="s">
        <v>3684</v>
      </c>
      <c r="C432" s="134" t="s">
        <v>1661</v>
      </c>
      <c r="D432" s="134">
        <v>3536</v>
      </c>
      <c r="E432" s="134">
        <v>3539</v>
      </c>
      <c r="F432" s="134">
        <v>3543</v>
      </c>
      <c r="G432" s="134">
        <v>3546</v>
      </c>
      <c r="H432" s="134">
        <v>3549</v>
      </c>
      <c r="I432" s="134">
        <v>3552</v>
      </c>
      <c r="J432" s="134">
        <v>3555</v>
      </c>
      <c r="K432" s="134">
        <v>3559</v>
      </c>
      <c r="L432" s="134">
        <v>3562</v>
      </c>
      <c r="M432" s="134">
        <v>3565</v>
      </c>
      <c r="N432" s="134">
        <v>3568</v>
      </c>
      <c r="O432" s="134">
        <v>3571</v>
      </c>
      <c r="P432" s="134">
        <v>3575</v>
      </c>
      <c r="Q432" s="134">
        <v>3555384</v>
      </c>
    </row>
    <row r="433" spans="1:17" x14ac:dyDescent="0.2">
      <c r="A433" s="134" t="s">
        <v>3660</v>
      </c>
      <c r="B433" s="134" t="s">
        <v>3685</v>
      </c>
      <c r="C433" s="134" t="s">
        <v>1661</v>
      </c>
      <c r="D433" s="134">
        <v>0</v>
      </c>
      <c r="E433" s="134">
        <v>0</v>
      </c>
      <c r="F433" s="134">
        <v>0</v>
      </c>
      <c r="G433" s="134">
        <v>0</v>
      </c>
      <c r="H433" s="134">
        <v>0</v>
      </c>
      <c r="I433" s="134">
        <v>0</v>
      </c>
      <c r="J433" s="134">
        <v>0</v>
      </c>
      <c r="K433" s="134">
        <v>0</v>
      </c>
      <c r="L433" s="134">
        <v>0</v>
      </c>
      <c r="M433" s="134">
        <v>0</v>
      </c>
      <c r="N433" s="134">
        <v>0</v>
      </c>
      <c r="O433" s="134">
        <v>0</v>
      </c>
      <c r="P433" s="134">
        <v>0</v>
      </c>
      <c r="Q433" s="134">
        <v>0</v>
      </c>
    </row>
    <row r="434" spans="1:17" x14ac:dyDescent="0.2">
      <c r="A434" s="134" t="s">
        <v>3660</v>
      </c>
      <c r="B434" s="134" t="s">
        <v>3686</v>
      </c>
      <c r="C434" s="134" t="s">
        <v>1661</v>
      </c>
      <c r="D434" s="134">
        <v>0</v>
      </c>
      <c r="E434" s="134">
        <v>0</v>
      </c>
      <c r="F434" s="134">
        <v>0</v>
      </c>
      <c r="G434" s="134">
        <v>0</v>
      </c>
      <c r="H434" s="134">
        <v>0</v>
      </c>
      <c r="I434" s="134">
        <v>0</v>
      </c>
      <c r="J434" s="134">
        <v>0</v>
      </c>
      <c r="K434" s="134">
        <v>0</v>
      </c>
      <c r="L434" s="134">
        <v>0</v>
      </c>
      <c r="M434" s="134">
        <v>0</v>
      </c>
      <c r="N434" s="134">
        <v>0</v>
      </c>
      <c r="O434" s="134">
        <v>0</v>
      </c>
      <c r="P434" s="134">
        <v>0</v>
      </c>
      <c r="Q434" s="134">
        <v>0</v>
      </c>
    </row>
    <row r="435" spans="1:17" x14ac:dyDescent="0.2">
      <c r="A435" s="134" t="s">
        <v>3660</v>
      </c>
      <c r="B435" s="134" t="s">
        <v>3687</v>
      </c>
      <c r="C435" s="134" t="s">
        <v>1661</v>
      </c>
      <c r="D435" s="134">
        <v>0</v>
      </c>
      <c r="E435" s="134">
        <v>0</v>
      </c>
      <c r="F435" s="134">
        <v>0</v>
      </c>
      <c r="G435" s="134">
        <v>0</v>
      </c>
      <c r="H435" s="134">
        <v>0</v>
      </c>
      <c r="I435" s="134">
        <v>0</v>
      </c>
      <c r="J435" s="134">
        <v>0</v>
      </c>
      <c r="K435" s="134">
        <v>0</v>
      </c>
      <c r="L435" s="134">
        <v>0</v>
      </c>
      <c r="M435" s="134">
        <v>0</v>
      </c>
      <c r="N435" s="134">
        <v>0</v>
      </c>
      <c r="O435" s="134">
        <v>0</v>
      </c>
      <c r="P435" s="134">
        <v>0</v>
      </c>
      <c r="Q435" s="134">
        <v>0</v>
      </c>
    </row>
    <row r="436" spans="1:17" x14ac:dyDescent="0.2">
      <c r="A436" s="134" t="s">
        <v>3660</v>
      </c>
      <c r="B436" s="134" t="s">
        <v>3688</v>
      </c>
      <c r="C436" s="134" t="s">
        <v>1661</v>
      </c>
      <c r="D436" s="134">
        <v>155</v>
      </c>
      <c r="E436" s="134">
        <v>155</v>
      </c>
      <c r="F436" s="134">
        <v>155</v>
      </c>
      <c r="G436" s="134">
        <v>155</v>
      </c>
      <c r="H436" s="134">
        <v>155</v>
      </c>
      <c r="I436" s="134">
        <v>155</v>
      </c>
      <c r="J436" s="134">
        <v>155</v>
      </c>
      <c r="K436" s="134">
        <v>155</v>
      </c>
      <c r="L436" s="134">
        <v>155</v>
      </c>
      <c r="M436" s="134">
        <v>155</v>
      </c>
      <c r="N436" s="134">
        <v>155</v>
      </c>
      <c r="O436" s="134">
        <v>155</v>
      </c>
      <c r="P436" s="134">
        <v>155</v>
      </c>
      <c r="Q436" s="134">
        <v>155400</v>
      </c>
    </row>
    <row r="437" spans="1:17" x14ac:dyDescent="0.2">
      <c r="A437" s="134" t="s">
        <v>3660</v>
      </c>
      <c r="B437" s="134" t="s">
        <v>3689</v>
      </c>
      <c r="C437" s="134" t="s">
        <v>1661</v>
      </c>
      <c r="D437" s="134">
        <v>0</v>
      </c>
      <c r="E437" s="134">
        <v>0</v>
      </c>
      <c r="F437" s="134">
        <v>0</v>
      </c>
      <c r="G437" s="134">
        <v>0</v>
      </c>
      <c r="H437" s="134">
        <v>0</v>
      </c>
      <c r="I437" s="134">
        <v>0</v>
      </c>
      <c r="J437" s="134">
        <v>0</v>
      </c>
      <c r="K437" s="134">
        <v>0</v>
      </c>
      <c r="L437" s="134">
        <v>0</v>
      </c>
      <c r="M437" s="134">
        <v>0</v>
      </c>
      <c r="N437" s="134">
        <v>0</v>
      </c>
      <c r="O437" s="134">
        <v>0</v>
      </c>
      <c r="P437" s="134">
        <v>0</v>
      </c>
      <c r="Q437" s="134">
        <v>0</v>
      </c>
    </row>
    <row r="438" spans="1:17" x14ac:dyDescent="0.2">
      <c r="A438" s="134" t="s">
        <v>3690</v>
      </c>
      <c r="B438" s="134" t="s">
        <v>3691</v>
      </c>
      <c r="C438" s="134" t="s">
        <v>1661</v>
      </c>
      <c r="D438" s="134">
        <v>0</v>
      </c>
      <c r="E438" s="134">
        <v>0</v>
      </c>
      <c r="F438" s="134">
        <v>0</v>
      </c>
      <c r="G438" s="134">
        <v>0</v>
      </c>
      <c r="H438" s="134">
        <v>0</v>
      </c>
      <c r="I438" s="134">
        <v>0</v>
      </c>
      <c r="J438" s="134">
        <v>0</v>
      </c>
      <c r="K438" s="134">
        <v>0</v>
      </c>
      <c r="L438" s="134">
        <v>0</v>
      </c>
      <c r="M438" s="134">
        <v>0</v>
      </c>
      <c r="N438" s="134">
        <v>0</v>
      </c>
      <c r="O438" s="134">
        <v>0</v>
      </c>
      <c r="P438" s="134">
        <v>0</v>
      </c>
      <c r="Q438" s="134">
        <v>0</v>
      </c>
    </row>
    <row r="439" spans="1:17" x14ac:dyDescent="0.2">
      <c r="A439" s="134" t="s">
        <v>3690</v>
      </c>
      <c r="B439" s="134" t="s">
        <v>3692</v>
      </c>
      <c r="C439" s="134" t="s">
        <v>1661</v>
      </c>
      <c r="D439" s="134">
        <v>438</v>
      </c>
      <c r="E439" s="134">
        <v>439</v>
      </c>
      <c r="F439" s="134">
        <v>441</v>
      </c>
      <c r="G439" s="134">
        <v>442</v>
      </c>
      <c r="H439" s="134">
        <v>443</v>
      </c>
      <c r="I439" s="134">
        <v>445</v>
      </c>
      <c r="J439" s="134">
        <v>446</v>
      </c>
      <c r="K439" s="134">
        <v>448</v>
      </c>
      <c r="L439" s="134">
        <v>449</v>
      </c>
      <c r="M439" s="134">
        <v>451</v>
      </c>
      <c r="N439" s="134">
        <v>452</v>
      </c>
      <c r="O439" s="134">
        <v>454</v>
      </c>
      <c r="P439" s="134">
        <v>455</v>
      </c>
      <c r="Q439" s="134">
        <v>446344</v>
      </c>
    </row>
    <row r="440" spans="1:17" x14ac:dyDescent="0.2">
      <c r="A440" s="134" t="s">
        <v>3690</v>
      </c>
      <c r="B440" s="134" t="s">
        <v>3693</v>
      </c>
      <c r="C440" s="134" t="s">
        <v>1661</v>
      </c>
      <c r="D440" s="134">
        <v>0</v>
      </c>
      <c r="E440" s="134">
        <v>0</v>
      </c>
      <c r="F440" s="134">
        <v>0</v>
      </c>
      <c r="G440" s="134">
        <v>0</v>
      </c>
      <c r="H440" s="134">
        <v>0</v>
      </c>
      <c r="I440" s="134">
        <v>0</v>
      </c>
      <c r="J440" s="134">
        <v>0</v>
      </c>
      <c r="K440" s="134">
        <v>0</v>
      </c>
      <c r="L440" s="134">
        <v>0</v>
      </c>
      <c r="M440" s="134">
        <v>0</v>
      </c>
      <c r="N440" s="134">
        <v>0</v>
      </c>
      <c r="O440" s="134">
        <v>0</v>
      </c>
      <c r="P440" s="134">
        <v>0</v>
      </c>
      <c r="Q440" s="134">
        <v>0</v>
      </c>
    </row>
    <row r="441" spans="1:17" x14ac:dyDescent="0.2">
      <c r="A441" s="134" t="s">
        <v>3690</v>
      </c>
      <c r="B441" s="134" t="s">
        <v>3694</v>
      </c>
      <c r="C441" s="134" t="s">
        <v>1661</v>
      </c>
      <c r="D441" s="134">
        <v>24469</v>
      </c>
      <c r="E441" s="134">
        <v>24511</v>
      </c>
      <c r="F441" s="134">
        <v>24553</v>
      </c>
      <c r="G441" s="134">
        <v>24595</v>
      </c>
      <c r="H441" s="134">
        <v>24638</v>
      </c>
      <c r="I441" s="134">
        <v>24680</v>
      </c>
      <c r="J441" s="134">
        <v>24723</v>
      </c>
      <c r="K441" s="134">
        <v>24766</v>
      </c>
      <c r="L441" s="134">
        <v>24809</v>
      </c>
      <c r="M441" s="134">
        <v>24852</v>
      </c>
      <c r="N441" s="134">
        <v>24895</v>
      </c>
      <c r="O441" s="134">
        <v>24937</v>
      </c>
      <c r="P441" s="134">
        <v>24980</v>
      </c>
      <c r="Q441" s="134">
        <v>24723603</v>
      </c>
    </row>
    <row r="442" spans="1:17" x14ac:dyDescent="0.2">
      <c r="A442" s="134" t="s">
        <v>3690</v>
      </c>
      <c r="B442" s="134" t="s">
        <v>3695</v>
      </c>
      <c r="C442" s="134" t="s">
        <v>1661</v>
      </c>
      <c r="D442" s="134">
        <v>0</v>
      </c>
      <c r="E442" s="134">
        <v>0</v>
      </c>
      <c r="F442" s="134">
        <v>0</v>
      </c>
      <c r="G442" s="134">
        <v>0</v>
      </c>
      <c r="H442" s="134">
        <v>0</v>
      </c>
      <c r="I442" s="134">
        <v>0</v>
      </c>
      <c r="J442" s="134">
        <v>0</v>
      </c>
      <c r="K442" s="134">
        <v>0</v>
      </c>
      <c r="L442" s="134">
        <v>0</v>
      </c>
      <c r="M442" s="134">
        <v>0</v>
      </c>
      <c r="N442" s="134">
        <v>0</v>
      </c>
      <c r="O442" s="134">
        <v>0</v>
      </c>
      <c r="P442" s="134">
        <v>0</v>
      </c>
      <c r="Q442" s="134">
        <v>0</v>
      </c>
    </row>
    <row r="443" spans="1:17" x14ac:dyDescent="0.2">
      <c r="A443" s="134" t="s">
        <v>3690</v>
      </c>
      <c r="B443" s="134" t="s">
        <v>3696</v>
      </c>
      <c r="C443" s="134" t="s">
        <v>1661</v>
      </c>
      <c r="D443" s="134">
        <v>40474</v>
      </c>
      <c r="E443" s="134">
        <v>40579</v>
      </c>
      <c r="F443" s="134">
        <v>40684</v>
      </c>
      <c r="G443" s="134">
        <v>40788</v>
      </c>
      <c r="H443" s="134">
        <v>40893</v>
      </c>
      <c r="I443" s="134">
        <v>40998</v>
      </c>
      <c r="J443" s="134">
        <v>41103</v>
      </c>
      <c r="K443" s="134">
        <v>41209</v>
      </c>
      <c r="L443" s="134">
        <v>41314</v>
      </c>
      <c r="M443" s="134">
        <v>41419</v>
      </c>
      <c r="N443" s="134">
        <v>41524</v>
      </c>
      <c r="O443" s="134">
        <v>41630</v>
      </c>
      <c r="P443" s="134">
        <v>41735</v>
      </c>
      <c r="Q443" s="134">
        <v>41103767</v>
      </c>
    </row>
    <row r="444" spans="1:17" x14ac:dyDescent="0.2">
      <c r="A444" s="134" t="s">
        <v>3690</v>
      </c>
      <c r="B444" s="134" t="s">
        <v>3697</v>
      </c>
      <c r="C444" s="134" t="s">
        <v>1661</v>
      </c>
      <c r="D444" s="134">
        <v>28723</v>
      </c>
      <c r="E444" s="134">
        <v>28849</v>
      </c>
      <c r="F444" s="134">
        <v>28975</v>
      </c>
      <c r="G444" s="134">
        <v>29101</v>
      </c>
      <c r="H444" s="134">
        <v>29227</v>
      </c>
      <c r="I444" s="134">
        <v>29353</v>
      </c>
      <c r="J444" s="134">
        <v>29479</v>
      </c>
      <c r="K444" s="134">
        <v>29605</v>
      </c>
      <c r="L444" s="134">
        <v>29731</v>
      </c>
      <c r="M444" s="134">
        <v>29857</v>
      </c>
      <c r="N444" s="134">
        <v>29712</v>
      </c>
      <c r="O444" s="134">
        <v>29843</v>
      </c>
      <c r="P444" s="134">
        <v>29974</v>
      </c>
      <c r="Q444" s="134">
        <v>29423255</v>
      </c>
    </row>
    <row r="445" spans="1:17" x14ac:dyDescent="0.2">
      <c r="A445" s="134" t="s">
        <v>3690</v>
      </c>
      <c r="B445" s="134" t="s">
        <v>3698</v>
      </c>
      <c r="C445" s="134" t="s">
        <v>1661</v>
      </c>
      <c r="D445" s="134">
        <v>0</v>
      </c>
      <c r="E445" s="134">
        <v>0</v>
      </c>
      <c r="F445" s="134">
        <v>0</v>
      </c>
      <c r="G445" s="134">
        <v>0</v>
      </c>
      <c r="H445" s="134">
        <v>0</v>
      </c>
      <c r="I445" s="134">
        <v>0</v>
      </c>
      <c r="J445" s="134">
        <v>0</v>
      </c>
      <c r="K445" s="134">
        <v>0</v>
      </c>
      <c r="L445" s="134">
        <v>0</v>
      </c>
      <c r="M445" s="134">
        <v>0</v>
      </c>
      <c r="N445" s="134">
        <v>0</v>
      </c>
      <c r="O445" s="134">
        <v>0</v>
      </c>
      <c r="P445" s="134">
        <v>0</v>
      </c>
      <c r="Q445" s="134">
        <v>0</v>
      </c>
    </row>
    <row r="446" spans="1:17" x14ac:dyDescent="0.2">
      <c r="A446" s="134" t="s">
        <v>3690</v>
      </c>
      <c r="B446" s="134" t="s">
        <v>3699</v>
      </c>
      <c r="C446" s="134" t="s">
        <v>1661</v>
      </c>
      <c r="D446" s="134">
        <v>0</v>
      </c>
      <c r="E446" s="134">
        <v>0</v>
      </c>
      <c r="F446" s="134">
        <v>0</v>
      </c>
      <c r="G446" s="134">
        <v>0</v>
      </c>
      <c r="H446" s="134">
        <v>0</v>
      </c>
      <c r="I446" s="134">
        <v>0</v>
      </c>
      <c r="J446" s="134">
        <v>0</v>
      </c>
      <c r="K446" s="134">
        <v>0</v>
      </c>
      <c r="L446" s="134">
        <v>0</v>
      </c>
      <c r="M446" s="134">
        <v>0</v>
      </c>
      <c r="N446" s="134">
        <v>0</v>
      </c>
      <c r="O446" s="134">
        <v>0</v>
      </c>
      <c r="P446" s="134">
        <v>0</v>
      </c>
      <c r="Q446" s="134">
        <v>0</v>
      </c>
    </row>
    <row r="447" spans="1:17" x14ac:dyDescent="0.2">
      <c r="A447" s="134" t="s">
        <v>3690</v>
      </c>
      <c r="B447" s="134" t="s">
        <v>3700</v>
      </c>
      <c r="C447" s="134" t="s">
        <v>1661</v>
      </c>
      <c r="D447" s="134">
        <v>0</v>
      </c>
      <c r="E447" s="134">
        <v>0</v>
      </c>
      <c r="F447" s="134">
        <v>0</v>
      </c>
      <c r="G447" s="134">
        <v>0</v>
      </c>
      <c r="H447" s="134">
        <v>0</v>
      </c>
      <c r="I447" s="134">
        <v>0</v>
      </c>
      <c r="J447" s="134">
        <v>0</v>
      </c>
      <c r="K447" s="134">
        <v>0</v>
      </c>
      <c r="L447" s="134">
        <v>0</v>
      </c>
      <c r="M447" s="134">
        <v>0</v>
      </c>
      <c r="N447" s="134">
        <v>0</v>
      </c>
      <c r="O447" s="134">
        <v>0</v>
      </c>
      <c r="P447" s="134">
        <v>0</v>
      </c>
      <c r="Q447" s="134">
        <v>0</v>
      </c>
    </row>
    <row r="448" spans="1:17" x14ac:dyDescent="0.2">
      <c r="A448" s="134" t="s">
        <v>3690</v>
      </c>
      <c r="B448" s="134" t="s">
        <v>3701</v>
      </c>
      <c r="C448" s="134" t="s">
        <v>1661</v>
      </c>
      <c r="D448" s="134">
        <v>0</v>
      </c>
      <c r="E448" s="134">
        <v>0</v>
      </c>
      <c r="F448" s="134">
        <v>0</v>
      </c>
      <c r="G448" s="134">
        <v>0</v>
      </c>
      <c r="H448" s="134">
        <v>0</v>
      </c>
      <c r="I448" s="134">
        <v>0</v>
      </c>
      <c r="J448" s="134">
        <v>0</v>
      </c>
      <c r="K448" s="134">
        <v>0</v>
      </c>
      <c r="L448" s="134">
        <v>0</v>
      </c>
      <c r="M448" s="134">
        <v>0</v>
      </c>
      <c r="N448" s="134">
        <v>0</v>
      </c>
      <c r="O448" s="134">
        <v>0</v>
      </c>
      <c r="P448" s="134">
        <v>0</v>
      </c>
      <c r="Q448" s="134">
        <v>0</v>
      </c>
    </row>
    <row r="449" spans="1:17" x14ac:dyDescent="0.2">
      <c r="A449" s="134" t="s">
        <v>3690</v>
      </c>
      <c r="B449" s="134" t="s">
        <v>3702</v>
      </c>
      <c r="C449" s="134" t="s">
        <v>1661</v>
      </c>
      <c r="D449" s="134">
        <v>0</v>
      </c>
      <c r="E449" s="134">
        <v>0</v>
      </c>
      <c r="F449" s="134">
        <v>0</v>
      </c>
      <c r="G449" s="134">
        <v>0</v>
      </c>
      <c r="H449" s="134">
        <v>0</v>
      </c>
      <c r="I449" s="134">
        <v>0</v>
      </c>
      <c r="J449" s="134">
        <v>0</v>
      </c>
      <c r="K449" s="134">
        <v>0</v>
      </c>
      <c r="L449" s="134">
        <v>0</v>
      </c>
      <c r="M449" s="134">
        <v>0</v>
      </c>
      <c r="N449" s="134">
        <v>0</v>
      </c>
      <c r="O449" s="134">
        <v>0</v>
      </c>
      <c r="P449" s="134">
        <v>0</v>
      </c>
      <c r="Q449" s="134">
        <v>0</v>
      </c>
    </row>
    <row r="450" spans="1:17" x14ac:dyDescent="0.2">
      <c r="A450" s="134" t="s">
        <v>3690</v>
      </c>
      <c r="B450" s="134" t="s">
        <v>3703</v>
      </c>
      <c r="C450" s="134" t="s">
        <v>1661</v>
      </c>
      <c r="D450" s="134">
        <v>29404</v>
      </c>
      <c r="E450" s="134">
        <v>29419</v>
      </c>
      <c r="F450" s="134">
        <v>29435</v>
      </c>
      <c r="G450" s="134">
        <v>29450</v>
      </c>
      <c r="H450" s="134">
        <v>29465</v>
      </c>
      <c r="I450" s="134">
        <v>29481</v>
      </c>
      <c r="J450" s="134">
        <v>29496</v>
      </c>
      <c r="K450" s="134">
        <v>29511</v>
      </c>
      <c r="L450" s="134">
        <v>29526</v>
      </c>
      <c r="M450" s="134">
        <v>29542</v>
      </c>
      <c r="N450" s="134">
        <v>29557</v>
      </c>
      <c r="O450" s="134">
        <v>29572</v>
      </c>
      <c r="P450" s="134">
        <v>29588</v>
      </c>
      <c r="Q450" s="134">
        <v>29495884</v>
      </c>
    </row>
    <row r="451" spans="1:17" x14ac:dyDescent="0.2">
      <c r="A451" s="134" t="s">
        <v>3690</v>
      </c>
      <c r="B451" s="134" t="s">
        <v>3704</v>
      </c>
      <c r="C451" s="134" t="s">
        <v>1661</v>
      </c>
      <c r="D451" s="134">
        <v>2175</v>
      </c>
      <c r="E451" s="134">
        <v>2178</v>
      </c>
      <c r="F451" s="134">
        <v>2181</v>
      </c>
      <c r="G451" s="134">
        <v>2184</v>
      </c>
      <c r="H451" s="134">
        <v>2188</v>
      </c>
      <c r="I451" s="134">
        <v>2191</v>
      </c>
      <c r="J451" s="134">
        <v>2194</v>
      </c>
      <c r="K451" s="134">
        <v>2197</v>
      </c>
      <c r="L451" s="134">
        <v>2200</v>
      </c>
      <c r="M451" s="134">
        <v>2204</v>
      </c>
      <c r="N451" s="134">
        <v>2207</v>
      </c>
      <c r="O451" s="134">
        <v>2210</v>
      </c>
      <c r="P451" s="134">
        <v>2214</v>
      </c>
      <c r="Q451" s="134">
        <v>2194014</v>
      </c>
    </row>
    <row r="452" spans="1:17" x14ac:dyDescent="0.2">
      <c r="A452" s="134" t="s">
        <v>3690</v>
      </c>
      <c r="B452" s="134" t="s">
        <v>3705</v>
      </c>
      <c r="C452" s="134" t="s">
        <v>1661</v>
      </c>
      <c r="D452" s="134">
        <v>0</v>
      </c>
      <c r="E452" s="134">
        <v>0</v>
      </c>
      <c r="F452" s="134">
        <v>0</v>
      </c>
      <c r="G452" s="134">
        <v>0</v>
      </c>
      <c r="H452" s="134">
        <v>0</v>
      </c>
      <c r="I452" s="134">
        <v>0</v>
      </c>
      <c r="J452" s="134">
        <v>0</v>
      </c>
      <c r="K452" s="134">
        <v>0</v>
      </c>
      <c r="L452" s="134">
        <v>0</v>
      </c>
      <c r="M452" s="134">
        <v>0</v>
      </c>
      <c r="N452" s="134">
        <v>0</v>
      </c>
      <c r="O452" s="134">
        <v>0</v>
      </c>
      <c r="P452" s="134">
        <v>0</v>
      </c>
      <c r="Q452" s="134">
        <v>0</v>
      </c>
    </row>
    <row r="453" spans="1:17" x14ac:dyDescent="0.2">
      <c r="A453" s="134" t="s">
        <v>3690</v>
      </c>
      <c r="B453" s="134" t="s">
        <v>3706</v>
      </c>
      <c r="C453" s="134" t="s">
        <v>1661</v>
      </c>
      <c r="D453" s="134">
        <v>0</v>
      </c>
      <c r="E453" s="134">
        <v>0</v>
      </c>
      <c r="F453" s="134">
        <v>0</v>
      </c>
      <c r="G453" s="134">
        <v>0</v>
      </c>
      <c r="H453" s="134">
        <v>0</v>
      </c>
      <c r="I453" s="134">
        <v>0</v>
      </c>
      <c r="J453" s="134">
        <v>0</v>
      </c>
      <c r="K453" s="134">
        <v>0</v>
      </c>
      <c r="L453" s="134">
        <v>0</v>
      </c>
      <c r="M453" s="134">
        <v>0</v>
      </c>
      <c r="N453" s="134">
        <v>0</v>
      </c>
      <c r="O453" s="134">
        <v>0</v>
      </c>
      <c r="P453" s="134">
        <v>0</v>
      </c>
      <c r="Q453" s="134">
        <v>0</v>
      </c>
    </row>
    <row r="454" spans="1:17" x14ac:dyDescent="0.2">
      <c r="A454" s="134" t="s">
        <v>3690</v>
      </c>
      <c r="B454" s="134" t="s">
        <v>3707</v>
      </c>
      <c r="C454" s="134" t="s">
        <v>1661</v>
      </c>
      <c r="D454" s="134">
        <v>3314</v>
      </c>
      <c r="E454" s="134">
        <v>3358</v>
      </c>
      <c r="F454" s="134">
        <v>3401</v>
      </c>
      <c r="G454" s="134">
        <v>3445</v>
      </c>
      <c r="H454" s="134">
        <v>3488</v>
      </c>
      <c r="I454" s="134">
        <v>3519</v>
      </c>
      <c r="J454" s="134">
        <v>3563</v>
      </c>
      <c r="K454" s="134">
        <v>3607</v>
      </c>
      <c r="L454" s="134">
        <v>3651</v>
      </c>
      <c r="M454" s="134">
        <v>3695</v>
      </c>
      <c r="N454" s="134">
        <v>3740</v>
      </c>
      <c r="O454" s="134">
        <v>3784</v>
      </c>
      <c r="P454" s="134">
        <v>3829</v>
      </c>
      <c r="Q454" s="134">
        <v>3568507</v>
      </c>
    </row>
    <row r="455" spans="1:17" x14ac:dyDescent="0.2">
      <c r="A455" s="134" t="s">
        <v>3690</v>
      </c>
      <c r="B455" s="134" t="s">
        <v>3708</v>
      </c>
      <c r="C455" s="134" t="s">
        <v>1661</v>
      </c>
      <c r="D455" s="134">
        <v>64538</v>
      </c>
      <c r="E455" s="134">
        <v>65007</v>
      </c>
      <c r="F455" s="134">
        <v>65476</v>
      </c>
      <c r="G455" s="134">
        <v>65644</v>
      </c>
      <c r="H455" s="134">
        <v>65873</v>
      </c>
      <c r="I455" s="134">
        <v>66199</v>
      </c>
      <c r="J455" s="134">
        <v>66590</v>
      </c>
      <c r="K455" s="134">
        <v>67030</v>
      </c>
      <c r="L455" s="134">
        <v>67296</v>
      </c>
      <c r="M455" s="134">
        <v>67762</v>
      </c>
      <c r="N455" s="134">
        <v>68229</v>
      </c>
      <c r="O455" s="134">
        <v>68572</v>
      </c>
      <c r="P455" s="134">
        <v>68971</v>
      </c>
      <c r="Q455" s="134">
        <v>66702580</v>
      </c>
    </row>
    <row r="456" spans="1:17" x14ac:dyDescent="0.2">
      <c r="A456" s="134" t="s">
        <v>3690</v>
      </c>
      <c r="B456" s="134" t="s">
        <v>3709</v>
      </c>
      <c r="C456" s="134" t="s">
        <v>1661</v>
      </c>
      <c r="D456" s="134">
        <v>0</v>
      </c>
      <c r="E456" s="134">
        <v>0</v>
      </c>
      <c r="F456" s="134">
        <v>0</v>
      </c>
      <c r="G456" s="134">
        <v>0</v>
      </c>
      <c r="H456" s="134">
        <v>0</v>
      </c>
      <c r="I456" s="134">
        <v>0</v>
      </c>
      <c r="J456" s="134">
        <v>0</v>
      </c>
      <c r="K456" s="134">
        <v>0</v>
      </c>
      <c r="L456" s="134">
        <v>0</v>
      </c>
      <c r="M456" s="134">
        <v>0</v>
      </c>
      <c r="N456" s="134">
        <v>0</v>
      </c>
      <c r="O456" s="134">
        <v>0</v>
      </c>
      <c r="P456" s="134">
        <v>0</v>
      </c>
      <c r="Q456" s="134">
        <v>0</v>
      </c>
    </row>
    <row r="457" spans="1:17" x14ac:dyDescent="0.2">
      <c r="A457" s="134" t="s">
        <v>3690</v>
      </c>
      <c r="B457" s="134" t="s">
        <v>3710</v>
      </c>
      <c r="C457" s="134" t="s">
        <v>1661</v>
      </c>
      <c r="D457" s="134">
        <v>141399</v>
      </c>
      <c r="E457" s="134">
        <v>143371</v>
      </c>
      <c r="F457" s="134">
        <v>145342</v>
      </c>
      <c r="G457" s="134">
        <v>147064</v>
      </c>
      <c r="H457" s="134">
        <v>149029</v>
      </c>
      <c r="I457" s="134">
        <v>150927</v>
      </c>
      <c r="J457" s="134">
        <v>152123</v>
      </c>
      <c r="K457" s="134">
        <v>154086</v>
      </c>
      <c r="L457" s="134">
        <v>155977</v>
      </c>
      <c r="M457" s="134">
        <v>157932</v>
      </c>
      <c r="N457" s="134">
        <v>159735</v>
      </c>
      <c r="O457" s="134">
        <v>161578</v>
      </c>
      <c r="P457" s="134">
        <v>163523</v>
      </c>
      <c r="Q457" s="134">
        <v>152468707</v>
      </c>
    </row>
    <row r="458" spans="1:17" x14ac:dyDescent="0.2">
      <c r="A458" s="134" t="s">
        <v>3690</v>
      </c>
      <c r="B458" s="134" t="s">
        <v>3711</v>
      </c>
      <c r="C458" s="134" t="s">
        <v>1661</v>
      </c>
      <c r="D458" s="134">
        <v>0</v>
      </c>
      <c r="E458" s="134">
        <v>0</v>
      </c>
      <c r="F458" s="134">
        <v>0</v>
      </c>
      <c r="G458" s="134">
        <v>0</v>
      </c>
      <c r="H458" s="134">
        <v>0</v>
      </c>
      <c r="I458" s="134">
        <v>0</v>
      </c>
      <c r="J458" s="134">
        <v>0</v>
      </c>
      <c r="K458" s="134">
        <v>0</v>
      </c>
      <c r="L458" s="134">
        <v>0</v>
      </c>
      <c r="M458" s="134">
        <v>0</v>
      </c>
      <c r="N458" s="134">
        <v>0</v>
      </c>
      <c r="O458" s="134">
        <v>0</v>
      </c>
      <c r="P458" s="134">
        <v>0</v>
      </c>
      <c r="Q458" s="134">
        <v>0</v>
      </c>
    </row>
    <row r="459" spans="1:17" x14ac:dyDescent="0.2">
      <c r="A459" s="134" t="s">
        <v>3690</v>
      </c>
      <c r="B459" s="134" t="s">
        <v>3712</v>
      </c>
      <c r="C459" s="134" t="s">
        <v>1661</v>
      </c>
      <c r="D459" s="134">
        <v>1311</v>
      </c>
      <c r="E459" s="134">
        <v>1324</v>
      </c>
      <c r="F459" s="134">
        <v>1337</v>
      </c>
      <c r="G459" s="134">
        <v>1349</v>
      </c>
      <c r="H459" s="134">
        <v>1362</v>
      </c>
      <c r="I459" s="134">
        <v>1374</v>
      </c>
      <c r="J459" s="134">
        <v>1387</v>
      </c>
      <c r="K459" s="134">
        <v>1400</v>
      </c>
      <c r="L459" s="134">
        <v>1412</v>
      </c>
      <c r="M459" s="134">
        <v>1425</v>
      </c>
      <c r="N459" s="134">
        <v>1438</v>
      </c>
      <c r="O459" s="134">
        <v>1450</v>
      </c>
      <c r="P459" s="134">
        <v>1463</v>
      </c>
      <c r="Q459" s="134">
        <v>1387042</v>
      </c>
    </row>
    <row r="460" spans="1:17" x14ac:dyDescent="0.2">
      <c r="A460" s="134" t="s">
        <v>3690</v>
      </c>
      <c r="B460" s="134" t="s">
        <v>3713</v>
      </c>
      <c r="C460" s="134" t="s">
        <v>1661</v>
      </c>
      <c r="D460" s="134">
        <v>122246</v>
      </c>
      <c r="E460" s="134">
        <v>123257</v>
      </c>
      <c r="F460" s="134">
        <v>124262</v>
      </c>
      <c r="G460" s="134">
        <v>124806</v>
      </c>
      <c r="H460" s="134">
        <v>125822</v>
      </c>
      <c r="I460" s="134">
        <v>125642</v>
      </c>
      <c r="J460" s="134">
        <v>126633</v>
      </c>
      <c r="K460" s="134">
        <v>127435</v>
      </c>
      <c r="L460" s="134">
        <v>128434</v>
      </c>
      <c r="M460" s="134">
        <v>128983</v>
      </c>
      <c r="N460" s="134">
        <v>129993</v>
      </c>
      <c r="O460" s="134">
        <v>129838</v>
      </c>
      <c r="P460" s="134">
        <v>130844</v>
      </c>
      <c r="Q460" s="134">
        <v>126804126</v>
      </c>
    </row>
    <row r="461" spans="1:17" x14ac:dyDescent="0.2">
      <c r="A461" s="134" t="s">
        <v>3690</v>
      </c>
      <c r="B461" s="134" t="s">
        <v>3714</v>
      </c>
      <c r="C461" s="134" t="s">
        <v>1661</v>
      </c>
      <c r="D461" s="134">
        <v>0</v>
      </c>
      <c r="E461" s="134">
        <v>0</v>
      </c>
      <c r="F461" s="134">
        <v>0</v>
      </c>
      <c r="G461" s="134">
        <v>0</v>
      </c>
      <c r="H461" s="134">
        <v>0</v>
      </c>
      <c r="I461" s="134">
        <v>0</v>
      </c>
      <c r="J461" s="134">
        <v>0</v>
      </c>
      <c r="K461" s="134">
        <v>0</v>
      </c>
      <c r="L461" s="134">
        <v>0</v>
      </c>
      <c r="M461" s="134">
        <v>0</v>
      </c>
      <c r="N461" s="134">
        <v>0</v>
      </c>
      <c r="O461" s="134">
        <v>0</v>
      </c>
      <c r="P461" s="134">
        <v>0</v>
      </c>
      <c r="Q461" s="134">
        <v>0</v>
      </c>
    </row>
    <row r="462" spans="1:17" x14ac:dyDescent="0.2">
      <c r="A462" s="134" t="s">
        <v>3690</v>
      </c>
      <c r="B462" s="134" t="s">
        <v>3715</v>
      </c>
      <c r="C462" s="134" t="s">
        <v>1661</v>
      </c>
      <c r="D462" s="134">
        <v>0</v>
      </c>
      <c r="E462" s="134">
        <v>0</v>
      </c>
      <c r="F462" s="134">
        <v>0</v>
      </c>
      <c r="G462" s="134">
        <v>0</v>
      </c>
      <c r="H462" s="134">
        <v>0</v>
      </c>
      <c r="I462" s="134">
        <v>0</v>
      </c>
      <c r="J462" s="134">
        <v>0</v>
      </c>
      <c r="K462" s="134">
        <v>0</v>
      </c>
      <c r="L462" s="134">
        <v>0</v>
      </c>
      <c r="M462" s="134">
        <v>0</v>
      </c>
      <c r="N462" s="134">
        <v>0</v>
      </c>
      <c r="O462" s="134">
        <v>0</v>
      </c>
      <c r="P462" s="134">
        <v>0</v>
      </c>
      <c r="Q462" s="134">
        <v>0</v>
      </c>
    </row>
    <row r="463" spans="1:17" x14ac:dyDescent="0.2">
      <c r="A463" s="134" t="s">
        <v>3690</v>
      </c>
      <c r="B463" s="134" t="s">
        <v>3716</v>
      </c>
      <c r="C463" s="134" t="s">
        <v>1661</v>
      </c>
      <c r="D463" s="134">
        <v>24749</v>
      </c>
      <c r="E463" s="134">
        <v>25021</v>
      </c>
      <c r="F463" s="134">
        <v>25294</v>
      </c>
      <c r="G463" s="134">
        <v>25563</v>
      </c>
      <c r="H463" s="134">
        <v>25836</v>
      </c>
      <c r="I463" s="134">
        <v>25825</v>
      </c>
      <c r="J463" s="134">
        <v>26097</v>
      </c>
      <c r="K463" s="134">
        <v>26370</v>
      </c>
      <c r="L463" s="134">
        <v>26643</v>
      </c>
      <c r="M463" s="134">
        <v>26915</v>
      </c>
      <c r="N463" s="134">
        <v>27188</v>
      </c>
      <c r="O463" s="134">
        <v>27461</v>
      </c>
      <c r="P463" s="134">
        <v>27730</v>
      </c>
      <c r="Q463" s="134">
        <v>26204424</v>
      </c>
    </row>
    <row r="464" spans="1:17" x14ac:dyDescent="0.2">
      <c r="A464" s="134" t="s">
        <v>3690</v>
      </c>
      <c r="B464" s="134" t="s">
        <v>3717</v>
      </c>
      <c r="C464" s="134" t="s">
        <v>1661</v>
      </c>
      <c r="D464" s="134">
        <v>0</v>
      </c>
      <c r="E464" s="134">
        <v>0</v>
      </c>
      <c r="F464" s="134">
        <v>0</v>
      </c>
      <c r="G464" s="134">
        <v>0</v>
      </c>
      <c r="H464" s="134">
        <v>0</v>
      </c>
      <c r="I464" s="134">
        <v>0</v>
      </c>
      <c r="J464" s="134">
        <v>0</v>
      </c>
      <c r="K464" s="134">
        <v>0</v>
      </c>
      <c r="L464" s="134">
        <v>0</v>
      </c>
      <c r="M464" s="134">
        <v>0</v>
      </c>
      <c r="N464" s="134">
        <v>0</v>
      </c>
      <c r="O464" s="134">
        <v>0</v>
      </c>
      <c r="P464" s="134">
        <v>0</v>
      </c>
      <c r="Q464" s="134">
        <v>0</v>
      </c>
    </row>
    <row r="465" spans="1:17" x14ac:dyDescent="0.2">
      <c r="A465" s="134" t="s">
        <v>3690</v>
      </c>
      <c r="B465" s="134" t="s">
        <v>3718</v>
      </c>
      <c r="C465" s="134" t="s">
        <v>1661</v>
      </c>
      <c r="D465" s="134">
        <v>0</v>
      </c>
      <c r="E465" s="134">
        <v>0</v>
      </c>
      <c r="F465" s="134">
        <v>0</v>
      </c>
      <c r="G465" s="134">
        <v>0</v>
      </c>
      <c r="H465" s="134">
        <v>0</v>
      </c>
      <c r="I465" s="134">
        <v>0</v>
      </c>
      <c r="J465" s="134">
        <v>0</v>
      </c>
      <c r="K465" s="134">
        <v>0</v>
      </c>
      <c r="L465" s="134">
        <v>0</v>
      </c>
      <c r="M465" s="134">
        <v>0</v>
      </c>
      <c r="N465" s="134">
        <v>0</v>
      </c>
      <c r="O465" s="134">
        <v>0</v>
      </c>
      <c r="P465" s="134">
        <v>0</v>
      </c>
      <c r="Q465" s="134">
        <v>0</v>
      </c>
    </row>
    <row r="466" spans="1:17" x14ac:dyDescent="0.2">
      <c r="A466" s="134" t="s">
        <v>3690</v>
      </c>
      <c r="B466" s="134" t="s">
        <v>3719</v>
      </c>
      <c r="C466" s="134" t="s">
        <v>1661</v>
      </c>
      <c r="D466" s="134">
        <v>0</v>
      </c>
      <c r="E466" s="134">
        <v>0</v>
      </c>
      <c r="F466" s="134">
        <v>0</v>
      </c>
      <c r="G466" s="134">
        <v>0</v>
      </c>
      <c r="H466" s="134">
        <v>0</v>
      </c>
      <c r="I466" s="134">
        <v>0</v>
      </c>
      <c r="J466" s="134">
        <v>0</v>
      </c>
      <c r="K466" s="134">
        <v>0</v>
      </c>
      <c r="L466" s="134">
        <v>0</v>
      </c>
      <c r="M466" s="134">
        <v>0</v>
      </c>
      <c r="N466" s="134">
        <v>0</v>
      </c>
      <c r="O466" s="134">
        <v>0</v>
      </c>
      <c r="P466" s="134">
        <v>0</v>
      </c>
      <c r="Q466" s="134">
        <v>0</v>
      </c>
    </row>
    <row r="467" spans="1:17" x14ac:dyDescent="0.2">
      <c r="A467" s="134" t="s">
        <v>3690</v>
      </c>
      <c r="B467" s="134" t="s">
        <v>3720</v>
      </c>
      <c r="C467" s="134" t="s">
        <v>1661</v>
      </c>
      <c r="D467" s="134">
        <v>58116</v>
      </c>
      <c r="E467" s="134">
        <v>58162</v>
      </c>
      <c r="F467" s="134">
        <v>58207</v>
      </c>
      <c r="G467" s="134">
        <v>58252</v>
      </c>
      <c r="H467" s="134">
        <v>58297</v>
      </c>
      <c r="I467" s="134">
        <v>58343</v>
      </c>
      <c r="J467" s="134">
        <v>58388</v>
      </c>
      <c r="K467" s="134">
        <v>58433</v>
      </c>
      <c r="L467" s="134">
        <v>58478</v>
      </c>
      <c r="M467" s="134">
        <v>58475</v>
      </c>
      <c r="N467" s="134">
        <v>58521</v>
      </c>
      <c r="O467" s="134">
        <v>58566</v>
      </c>
      <c r="P467" s="134">
        <v>58426</v>
      </c>
      <c r="Q467" s="134">
        <v>58366102</v>
      </c>
    </row>
    <row r="468" spans="1:17" x14ac:dyDescent="0.2">
      <c r="A468" s="134" t="s">
        <v>3690</v>
      </c>
      <c r="B468" s="134" t="s">
        <v>3721</v>
      </c>
      <c r="C468" s="134" t="s">
        <v>1661</v>
      </c>
      <c r="D468" s="134">
        <v>0</v>
      </c>
      <c r="E468" s="134">
        <v>0</v>
      </c>
      <c r="F468" s="134">
        <v>0</v>
      </c>
      <c r="G468" s="134">
        <v>0</v>
      </c>
      <c r="H468" s="134">
        <v>0</v>
      </c>
      <c r="I468" s="134">
        <v>0</v>
      </c>
      <c r="J468" s="134">
        <v>0</v>
      </c>
      <c r="K468" s="134">
        <v>0</v>
      </c>
      <c r="L468" s="134">
        <v>0</v>
      </c>
      <c r="M468" s="134">
        <v>0</v>
      </c>
      <c r="N468" s="134">
        <v>0</v>
      </c>
      <c r="O468" s="134">
        <v>0</v>
      </c>
      <c r="P468" s="134">
        <v>0</v>
      </c>
      <c r="Q468" s="134">
        <v>0</v>
      </c>
    </row>
    <row r="469" spans="1:17" x14ac:dyDescent="0.2">
      <c r="A469" s="134" t="s">
        <v>3690</v>
      </c>
      <c r="B469" s="134" t="s">
        <v>3722</v>
      </c>
      <c r="C469" s="134" t="s">
        <v>1661</v>
      </c>
      <c r="D469" s="134">
        <v>21508</v>
      </c>
      <c r="E469" s="134">
        <v>21572</v>
      </c>
      <c r="F469" s="134">
        <v>21636</v>
      </c>
      <c r="G469" s="134">
        <v>21701</v>
      </c>
      <c r="H469" s="134">
        <v>21765</v>
      </c>
      <c r="I469" s="134">
        <v>21830</v>
      </c>
      <c r="J469" s="134">
        <v>21894</v>
      </c>
      <c r="K469" s="134">
        <v>21959</v>
      </c>
      <c r="L469" s="134">
        <v>22023</v>
      </c>
      <c r="M469" s="134">
        <v>22088</v>
      </c>
      <c r="N469" s="134">
        <v>22152</v>
      </c>
      <c r="O469" s="134">
        <v>22216</v>
      </c>
      <c r="P469" s="134">
        <v>22282</v>
      </c>
      <c r="Q469" s="134">
        <v>21894313</v>
      </c>
    </row>
    <row r="470" spans="1:17" x14ac:dyDescent="0.2">
      <c r="A470" s="134" t="s">
        <v>3690</v>
      </c>
      <c r="B470" s="134" t="s">
        <v>3723</v>
      </c>
      <c r="C470" s="134" t="s">
        <v>1661</v>
      </c>
      <c r="D470" s="134">
        <v>0</v>
      </c>
      <c r="E470" s="134">
        <v>0</v>
      </c>
      <c r="F470" s="134">
        <v>0</v>
      </c>
      <c r="G470" s="134">
        <v>0</v>
      </c>
      <c r="H470" s="134">
        <v>0</v>
      </c>
      <c r="I470" s="134">
        <v>0</v>
      </c>
      <c r="J470" s="134">
        <v>0</v>
      </c>
      <c r="K470" s="134">
        <v>0</v>
      </c>
      <c r="L470" s="134">
        <v>0</v>
      </c>
      <c r="M470" s="134">
        <v>0</v>
      </c>
      <c r="N470" s="134">
        <v>0</v>
      </c>
      <c r="O470" s="134">
        <v>0</v>
      </c>
      <c r="P470" s="134">
        <v>0</v>
      </c>
      <c r="Q470" s="134">
        <v>0</v>
      </c>
    </row>
    <row r="471" spans="1:17" x14ac:dyDescent="0.2">
      <c r="A471" s="134" t="s">
        <v>3690</v>
      </c>
      <c r="B471" s="134" t="s">
        <v>3724</v>
      </c>
      <c r="C471" s="134" t="s">
        <v>1661</v>
      </c>
      <c r="D471" s="134">
        <v>-8536</v>
      </c>
      <c r="E471" s="134">
        <v>-8318</v>
      </c>
      <c r="F471" s="134">
        <v>-8099</v>
      </c>
      <c r="G471" s="134">
        <v>-7880</v>
      </c>
      <c r="H471" s="134">
        <v>-7662</v>
      </c>
      <c r="I471" s="134">
        <v>-7443</v>
      </c>
      <c r="J471" s="134">
        <v>-7224</v>
      </c>
      <c r="K471" s="134">
        <v>-7005</v>
      </c>
      <c r="L471" s="134">
        <v>-6787</v>
      </c>
      <c r="M471" s="134">
        <v>-6568</v>
      </c>
      <c r="N471" s="134">
        <v>-6349</v>
      </c>
      <c r="O471" s="134">
        <v>-6131</v>
      </c>
      <c r="P471" s="134">
        <v>-5912</v>
      </c>
      <c r="Q471" s="134">
        <v>-7224103</v>
      </c>
    </row>
    <row r="472" spans="1:17" x14ac:dyDescent="0.2">
      <c r="A472" s="134" t="s">
        <v>3690</v>
      </c>
      <c r="B472" s="134" t="s">
        <v>3725</v>
      </c>
      <c r="C472" s="134" t="s">
        <v>1661</v>
      </c>
      <c r="D472" s="134">
        <v>0</v>
      </c>
      <c r="E472" s="134">
        <v>0</v>
      </c>
      <c r="F472" s="134">
        <v>0</v>
      </c>
      <c r="G472" s="134">
        <v>0</v>
      </c>
      <c r="H472" s="134">
        <v>0</v>
      </c>
      <c r="I472" s="134">
        <v>0</v>
      </c>
      <c r="J472" s="134">
        <v>0</v>
      </c>
      <c r="K472" s="134">
        <v>0</v>
      </c>
      <c r="L472" s="134">
        <v>0</v>
      </c>
      <c r="M472" s="134">
        <v>0</v>
      </c>
      <c r="N472" s="134">
        <v>0</v>
      </c>
      <c r="O472" s="134">
        <v>0</v>
      </c>
      <c r="P472" s="134">
        <v>0</v>
      </c>
      <c r="Q472" s="134">
        <v>0</v>
      </c>
    </row>
    <row r="473" spans="1:17" x14ac:dyDescent="0.2">
      <c r="A473" s="134" t="s">
        <v>3690</v>
      </c>
      <c r="B473" s="134" t="s">
        <v>3726</v>
      </c>
      <c r="C473" s="134" t="s">
        <v>1661</v>
      </c>
      <c r="D473" s="134">
        <v>2948</v>
      </c>
      <c r="E473" s="134">
        <v>3229</v>
      </c>
      <c r="F473" s="134">
        <v>3510</v>
      </c>
      <c r="G473" s="134">
        <v>3791</v>
      </c>
      <c r="H473" s="134">
        <v>4072</v>
      </c>
      <c r="I473" s="134">
        <v>4352</v>
      </c>
      <c r="J473" s="134">
        <v>4634</v>
      </c>
      <c r="K473" s="134">
        <v>4919</v>
      </c>
      <c r="L473" s="134">
        <v>5206</v>
      </c>
      <c r="M473" s="134">
        <v>5493</v>
      </c>
      <c r="N473" s="134">
        <v>5780</v>
      </c>
      <c r="O473" s="134">
        <v>6068</v>
      </c>
      <c r="P473" s="134">
        <v>6355</v>
      </c>
      <c r="Q473" s="134">
        <v>4642106</v>
      </c>
    </row>
    <row r="474" spans="1:17" x14ac:dyDescent="0.2">
      <c r="A474" s="134" t="s">
        <v>3690</v>
      </c>
      <c r="B474" s="134" t="s">
        <v>3727</v>
      </c>
      <c r="C474" s="134" t="s">
        <v>1661</v>
      </c>
      <c r="D474" s="134">
        <v>6928</v>
      </c>
      <c r="E474" s="134">
        <v>7243</v>
      </c>
      <c r="F474" s="134">
        <v>7559</v>
      </c>
      <c r="G474" s="134">
        <v>7874</v>
      </c>
      <c r="H474" s="134">
        <v>8190</v>
      </c>
      <c r="I474" s="134">
        <v>8506</v>
      </c>
      <c r="J474" s="134">
        <v>8306</v>
      </c>
      <c r="K474" s="134">
        <v>8407</v>
      </c>
      <c r="L474" s="134">
        <v>8719</v>
      </c>
      <c r="M474" s="134">
        <v>9030</v>
      </c>
      <c r="N474" s="134">
        <v>9341</v>
      </c>
      <c r="O474" s="134">
        <v>9652</v>
      </c>
      <c r="P474" s="134">
        <v>9963</v>
      </c>
      <c r="Q474" s="134">
        <v>8439321</v>
      </c>
    </row>
    <row r="475" spans="1:17" x14ac:dyDescent="0.2">
      <c r="A475" s="134" t="s">
        <v>3690</v>
      </c>
      <c r="B475" s="134" t="s">
        <v>3728</v>
      </c>
      <c r="C475" s="134" t="s">
        <v>1661</v>
      </c>
      <c r="D475" s="134">
        <v>0</v>
      </c>
      <c r="E475" s="134">
        <v>0</v>
      </c>
      <c r="F475" s="134">
        <v>0</v>
      </c>
      <c r="G475" s="134">
        <v>0</v>
      </c>
      <c r="H475" s="134">
        <v>0</v>
      </c>
      <c r="I475" s="134">
        <v>0</v>
      </c>
      <c r="J475" s="134">
        <v>0</v>
      </c>
      <c r="K475" s="134">
        <v>0</v>
      </c>
      <c r="L475" s="134">
        <v>0</v>
      </c>
      <c r="M475" s="134">
        <v>0</v>
      </c>
      <c r="N475" s="134">
        <v>0</v>
      </c>
      <c r="O475" s="134">
        <v>0</v>
      </c>
      <c r="P475" s="134">
        <v>0</v>
      </c>
      <c r="Q475" s="134">
        <v>0</v>
      </c>
    </row>
    <row r="476" spans="1:17" x14ac:dyDescent="0.2">
      <c r="A476" s="134" t="s">
        <v>3690</v>
      </c>
      <c r="B476" s="134" t="s">
        <v>3729</v>
      </c>
      <c r="C476" s="134" t="s">
        <v>1661</v>
      </c>
      <c r="D476" s="134">
        <v>0</v>
      </c>
      <c r="E476" s="134">
        <v>0</v>
      </c>
      <c r="F476" s="134">
        <v>0</v>
      </c>
      <c r="G476" s="134">
        <v>0</v>
      </c>
      <c r="H476" s="134">
        <v>0</v>
      </c>
      <c r="I476" s="134">
        <v>0</v>
      </c>
      <c r="J476" s="134">
        <v>0</v>
      </c>
      <c r="K476" s="134">
        <v>0</v>
      </c>
      <c r="L476" s="134">
        <v>0</v>
      </c>
      <c r="M476" s="134">
        <v>0</v>
      </c>
      <c r="N476" s="134">
        <v>0</v>
      </c>
      <c r="O476" s="134">
        <v>0</v>
      </c>
      <c r="P476" s="134">
        <v>0</v>
      </c>
      <c r="Q476" s="134">
        <v>0</v>
      </c>
    </row>
    <row r="477" spans="1:17" x14ac:dyDescent="0.2">
      <c r="A477" s="134" t="s">
        <v>3690</v>
      </c>
      <c r="B477" s="134" t="s">
        <v>3730</v>
      </c>
      <c r="C477" s="134" t="s">
        <v>1661</v>
      </c>
      <c r="D477" s="134">
        <v>-6686</v>
      </c>
      <c r="E477" s="134">
        <v>-6512</v>
      </c>
      <c r="F477" s="134">
        <v>-6339</v>
      </c>
      <c r="G477" s="134">
        <v>-6165</v>
      </c>
      <c r="H477" s="134">
        <v>-5991</v>
      </c>
      <c r="I477" s="134">
        <v>-5817</v>
      </c>
      <c r="J477" s="134">
        <v>-5643</v>
      </c>
      <c r="K477" s="134">
        <v>-5469</v>
      </c>
      <c r="L477" s="134">
        <v>-5295</v>
      </c>
      <c r="M477" s="134">
        <v>-5120</v>
      </c>
      <c r="N477" s="134">
        <v>-4946</v>
      </c>
      <c r="O477" s="134">
        <v>-4771</v>
      </c>
      <c r="P477" s="134">
        <v>-4596</v>
      </c>
      <c r="Q477" s="134">
        <v>-5642338</v>
      </c>
    </row>
    <row r="478" spans="1:17" x14ac:dyDescent="0.2">
      <c r="A478" s="134" t="s">
        <v>3690</v>
      </c>
      <c r="B478" s="134" t="s">
        <v>3731</v>
      </c>
      <c r="C478" s="134" t="s">
        <v>1661</v>
      </c>
      <c r="D478" s="134">
        <v>-6672</v>
      </c>
      <c r="E478" s="134">
        <v>-6561</v>
      </c>
      <c r="F478" s="134">
        <v>-6451</v>
      </c>
      <c r="G478" s="134">
        <v>-6341</v>
      </c>
      <c r="H478" s="134">
        <v>-6230</v>
      </c>
      <c r="I478" s="134">
        <v>-6120</v>
      </c>
      <c r="J478" s="134">
        <v>-6009</v>
      </c>
      <c r="K478" s="134">
        <v>-5899</v>
      </c>
      <c r="L478" s="134">
        <v>-5788</v>
      </c>
      <c r="M478" s="134">
        <v>-5678</v>
      </c>
      <c r="N478" s="134">
        <v>-5568</v>
      </c>
      <c r="O478" s="134">
        <v>-5457</v>
      </c>
      <c r="P478" s="134">
        <v>-5347</v>
      </c>
      <c r="Q478" s="134">
        <v>-6009337</v>
      </c>
    </row>
    <row r="479" spans="1:17" x14ac:dyDescent="0.2">
      <c r="A479" s="134" t="s">
        <v>3690</v>
      </c>
      <c r="B479" s="134" t="s">
        <v>3732</v>
      </c>
      <c r="C479" s="134" t="s">
        <v>1661</v>
      </c>
      <c r="D479" s="134">
        <v>0</v>
      </c>
      <c r="E479" s="134">
        <v>0</v>
      </c>
      <c r="F479" s="134">
        <v>0</v>
      </c>
      <c r="G479" s="134">
        <v>0</v>
      </c>
      <c r="H479" s="134">
        <v>0</v>
      </c>
      <c r="I479" s="134">
        <v>0</v>
      </c>
      <c r="J479" s="134">
        <v>0</v>
      </c>
      <c r="K479" s="134">
        <v>0</v>
      </c>
      <c r="L479" s="134">
        <v>0</v>
      </c>
      <c r="M479" s="134">
        <v>0</v>
      </c>
      <c r="N479" s="134">
        <v>0</v>
      </c>
      <c r="O479" s="134">
        <v>0</v>
      </c>
      <c r="P479" s="134">
        <v>0</v>
      </c>
      <c r="Q479" s="134">
        <v>0</v>
      </c>
    </row>
    <row r="480" spans="1:17" x14ac:dyDescent="0.2">
      <c r="A480" s="134" t="s">
        <v>3690</v>
      </c>
      <c r="B480" s="134" t="s">
        <v>3733</v>
      </c>
      <c r="C480" s="134" t="s">
        <v>1661</v>
      </c>
      <c r="D480" s="134">
        <v>0</v>
      </c>
      <c r="E480" s="134">
        <v>0</v>
      </c>
      <c r="F480" s="134">
        <v>0</v>
      </c>
      <c r="G480" s="134">
        <v>0</v>
      </c>
      <c r="H480" s="134">
        <v>0</v>
      </c>
      <c r="I480" s="134">
        <v>0</v>
      </c>
      <c r="J480" s="134">
        <v>0</v>
      </c>
      <c r="K480" s="134">
        <v>0</v>
      </c>
      <c r="L480" s="134">
        <v>0</v>
      </c>
      <c r="M480" s="134">
        <v>0</v>
      </c>
      <c r="N480" s="134">
        <v>0</v>
      </c>
      <c r="O480" s="134">
        <v>0</v>
      </c>
      <c r="P480" s="134">
        <v>0</v>
      </c>
      <c r="Q480" s="134">
        <v>0</v>
      </c>
    </row>
    <row r="481" spans="1:17" x14ac:dyDescent="0.2">
      <c r="A481" s="134" t="s">
        <v>3690</v>
      </c>
      <c r="B481" s="134" t="s">
        <v>3734</v>
      </c>
      <c r="C481" s="134" t="s">
        <v>1661</v>
      </c>
      <c r="D481" s="134">
        <v>-1540</v>
      </c>
      <c r="E481" s="134">
        <v>-1534</v>
      </c>
      <c r="F481" s="134">
        <v>-1528</v>
      </c>
      <c r="G481" s="134">
        <v>-1522</v>
      </c>
      <c r="H481" s="134">
        <v>-1515</v>
      </c>
      <c r="I481" s="134">
        <v>-1509</v>
      </c>
      <c r="J481" s="134">
        <v>-1502</v>
      </c>
      <c r="K481" s="134">
        <v>-1496</v>
      </c>
      <c r="L481" s="134">
        <v>-1489</v>
      </c>
      <c r="M481" s="134">
        <v>-1482</v>
      </c>
      <c r="N481" s="134">
        <v>-1476</v>
      </c>
      <c r="O481" s="134">
        <v>-1469</v>
      </c>
      <c r="P481" s="134">
        <v>-1461</v>
      </c>
      <c r="Q481" s="134">
        <v>-1501793</v>
      </c>
    </row>
    <row r="482" spans="1:17" x14ac:dyDescent="0.2">
      <c r="A482" s="134" t="s">
        <v>3690</v>
      </c>
      <c r="B482" s="134" t="s">
        <v>3735</v>
      </c>
      <c r="C482" s="134" t="s">
        <v>1661</v>
      </c>
      <c r="D482" s="134">
        <v>14594</v>
      </c>
      <c r="E482" s="134">
        <v>14609</v>
      </c>
      <c r="F482" s="134">
        <v>14624</v>
      </c>
      <c r="G482" s="134">
        <v>14639</v>
      </c>
      <c r="H482" s="134">
        <v>14654</v>
      </c>
      <c r="I482" s="134">
        <v>14668</v>
      </c>
      <c r="J482" s="134">
        <v>14683</v>
      </c>
      <c r="K482" s="134">
        <v>14698</v>
      </c>
      <c r="L482" s="134">
        <v>14713</v>
      </c>
      <c r="M482" s="134">
        <v>14728</v>
      </c>
      <c r="N482" s="134">
        <v>14742</v>
      </c>
      <c r="O482" s="134">
        <v>14222</v>
      </c>
      <c r="P482" s="134">
        <v>14237</v>
      </c>
      <c r="Q482" s="134">
        <v>14616255</v>
      </c>
    </row>
    <row r="483" spans="1:17" x14ac:dyDescent="0.2">
      <c r="A483" s="134" t="s">
        <v>3690</v>
      </c>
      <c r="B483" s="134" t="s">
        <v>3736</v>
      </c>
      <c r="C483" s="134" t="s">
        <v>1661</v>
      </c>
      <c r="D483" s="134">
        <v>0</v>
      </c>
      <c r="E483" s="134">
        <v>0</v>
      </c>
      <c r="F483" s="134">
        <v>0</v>
      </c>
      <c r="G483" s="134">
        <v>0</v>
      </c>
      <c r="H483" s="134">
        <v>0</v>
      </c>
      <c r="I483" s="134">
        <v>0</v>
      </c>
      <c r="J483" s="134">
        <v>0</v>
      </c>
      <c r="K483" s="134">
        <v>0</v>
      </c>
      <c r="L483" s="134">
        <v>0</v>
      </c>
      <c r="M483" s="134">
        <v>0</v>
      </c>
      <c r="N483" s="134">
        <v>0</v>
      </c>
      <c r="O483" s="134">
        <v>0</v>
      </c>
      <c r="P483" s="134">
        <v>0</v>
      </c>
      <c r="Q483" s="134">
        <v>0</v>
      </c>
    </row>
    <row r="484" spans="1:17" x14ac:dyDescent="0.2">
      <c r="A484" s="134" t="s">
        <v>3690</v>
      </c>
      <c r="B484" s="134" t="s">
        <v>3737</v>
      </c>
      <c r="C484" s="134" t="s">
        <v>1661</v>
      </c>
      <c r="D484" s="134">
        <v>0</v>
      </c>
      <c r="E484" s="134">
        <v>0</v>
      </c>
      <c r="F484" s="134">
        <v>0</v>
      </c>
      <c r="G484" s="134">
        <v>0</v>
      </c>
      <c r="H484" s="134">
        <v>0</v>
      </c>
      <c r="I484" s="134">
        <v>0</v>
      </c>
      <c r="J484" s="134">
        <v>0</v>
      </c>
      <c r="K484" s="134">
        <v>0</v>
      </c>
      <c r="L484" s="134">
        <v>0</v>
      </c>
      <c r="M484" s="134">
        <v>0</v>
      </c>
      <c r="N484" s="134">
        <v>0</v>
      </c>
      <c r="O484" s="134">
        <v>0</v>
      </c>
      <c r="P484" s="134">
        <v>0</v>
      </c>
      <c r="Q484" s="134">
        <v>0</v>
      </c>
    </row>
    <row r="485" spans="1:17" x14ac:dyDescent="0.2">
      <c r="A485" s="134" t="s">
        <v>3738</v>
      </c>
      <c r="B485" s="134" t="s">
        <v>3739</v>
      </c>
      <c r="C485" s="134" t="s">
        <v>1661</v>
      </c>
      <c r="D485" s="134">
        <v>0</v>
      </c>
      <c r="E485" s="134">
        <v>0</v>
      </c>
      <c r="F485" s="134">
        <v>0</v>
      </c>
      <c r="G485" s="134">
        <v>0</v>
      </c>
      <c r="H485" s="134">
        <v>0</v>
      </c>
      <c r="I485" s="134">
        <v>0</v>
      </c>
      <c r="J485" s="134">
        <v>0</v>
      </c>
      <c r="K485" s="134">
        <v>0</v>
      </c>
      <c r="L485" s="134">
        <v>0</v>
      </c>
      <c r="M485" s="134">
        <v>0</v>
      </c>
      <c r="N485" s="134">
        <v>0</v>
      </c>
      <c r="O485" s="134">
        <v>0</v>
      </c>
      <c r="P485" s="134">
        <v>0</v>
      </c>
      <c r="Q485" s="134">
        <v>0</v>
      </c>
    </row>
    <row r="486" spans="1:17" x14ac:dyDescent="0.2">
      <c r="A486" s="134" t="s">
        <v>3738</v>
      </c>
      <c r="B486" s="134" t="s">
        <v>3740</v>
      </c>
      <c r="C486" s="134" t="s">
        <v>1661</v>
      </c>
      <c r="D486" s="134">
        <v>215</v>
      </c>
      <c r="E486" s="134">
        <v>216</v>
      </c>
      <c r="F486" s="134">
        <v>218</v>
      </c>
      <c r="G486" s="134">
        <v>220</v>
      </c>
      <c r="H486" s="134">
        <v>222</v>
      </c>
      <c r="I486" s="134">
        <v>224</v>
      </c>
      <c r="J486" s="134">
        <v>225</v>
      </c>
      <c r="K486" s="134">
        <v>227</v>
      </c>
      <c r="L486" s="134">
        <v>229</v>
      </c>
      <c r="M486" s="134">
        <v>231</v>
      </c>
      <c r="N486" s="134">
        <v>233</v>
      </c>
      <c r="O486" s="134">
        <v>235</v>
      </c>
      <c r="P486" s="134">
        <v>236</v>
      </c>
      <c r="Q486" s="134">
        <v>225451</v>
      </c>
    </row>
    <row r="487" spans="1:17" x14ac:dyDescent="0.2">
      <c r="A487" s="134" t="s">
        <v>3738</v>
      </c>
      <c r="B487" s="134" t="s">
        <v>3741</v>
      </c>
      <c r="C487" s="134" t="s">
        <v>1661</v>
      </c>
      <c r="D487" s="134">
        <v>0</v>
      </c>
      <c r="E487" s="134">
        <v>0</v>
      </c>
      <c r="F487" s="134">
        <v>0</v>
      </c>
      <c r="G487" s="134">
        <v>0</v>
      </c>
      <c r="H487" s="134">
        <v>0</v>
      </c>
      <c r="I487" s="134">
        <v>0</v>
      </c>
      <c r="J487" s="134">
        <v>0</v>
      </c>
      <c r="K487" s="134">
        <v>0</v>
      </c>
      <c r="L487" s="134">
        <v>0</v>
      </c>
      <c r="M487" s="134">
        <v>0</v>
      </c>
      <c r="N487" s="134">
        <v>0</v>
      </c>
      <c r="O487" s="134">
        <v>0</v>
      </c>
      <c r="P487" s="134">
        <v>0</v>
      </c>
      <c r="Q487" s="134">
        <v>0</v>
      </c>
    </row>
    <row r="488" spans="1:17" x14ac:dyDescent="0.2">
      <c r="A488" s="134" t="s">
        <v>3738</v>
      </c>
      <c r="B488" s="134" t="s">
        <v>3742</v>
      </c>
      <c r="C488" s="134" t="s">
        <v>1661</v>
      </c>
      <c r="D488" s="134">
        <v>1661</v>
      </c>
      <c r="E488" s="134">
        <v>1664</v>
      </c>
      <c r="F488" s="134">
        <v>1667</v>
      </c>
      <c r="G488" s="134">
        <v>1670</v>
      </c>
      <c r="H488" s="134">
        <v>1673</v>
      </c>
      <c r="I488" s="134">
        <v>1676</v>
      </c>
      <c r="J488" s="134">
        <v>1679</v>
      </c>
      <c r="K488" s="134">
        <v>1682</v>
      </c>
      <c r="L488" s="134">
        <v>1685</v>
      </c>
      <c r="M488" s="134">
        <v>1687</v>
      </c>
      <c r="N488" s="134">
        <v>1690</v>
      </c>
      <c r="O488" s="134">
        <v>1693</v>
      </c>
      <c r="P488" s="134">
        <v>1696</v>
      </c>
      <c r="Q488" s="134">
        <v>1678792</v>
      </c>
    </row>
    <row r="489" spans="1:17" x14ac:dyDescent="0.2">
      <c r="A489" s="134" t="s">
        <v>3738</v>
      </c>
      <c r="B489" s="134" t="s">
        <v>3743</v>
      </c>
      <c r="C489" s="134" t="s">
        <v>1661</v>
      </c>
      <c r="D489" s="134">
        <v>0</v>
      </c>
      <c r="E489" s="134">
        <v>0</v>
      </c>
      <c r="F489" s="134">
        <v>0</v>
      </c>
      <c r="G489" s="134">
        <v>0</v>
      </c>
      <c r="H489" s="134">
        <v>0</v>
      </c>
      <c r="I489" s="134">
        <v>0</v>
      </c>
      <c r="J489" s="134">
        <v>0</v>
      </c>
      <c r="K489" s="134">
        <v>0</v>
      </c>
      <c r="L489" s="134">
        <v>0</v>
      </c>
      <c r="M489" s="134">
        <v>0</v>
      </c>
      <c r="N489" s="134">
        <v>0</v>
      </c>
      <c r="O489" s="134">
        <v>0</v>
      </c>
      <c r="P489" s="134">
        <v>0</v>
      </c>
      <c r="Q489" s="134">
        <v>0</v>
      </c>
    </row>
    <row r="490" spans="1:17" x14ac:dyDescent="0.2">
      <c r="A490" s="134" t="s">
        <v>3738</v>
      </c>
      <c r="B490" s="134" t="s">
        <v>3744</v>
      </c>
      <c r="C490" s="134" t="s">
        <v>1661</v>
      </c>
      <c r="D490" s="134">
        <v>2477</v>
      </c>
      <c r="E490" s="134">
        <v>2484</v>
      </c>
      <c r="F490" s="134">
        <v>2490</v>
      </c>
      <c r="G490" s="134">
        <v>2496</v>
      </c>
      <c r="H490" s="134">
        <v>2502</v>
      </c>
      <c r="I490" s="134">
        <v>2508</v>
      </c>
      <c r="J490" s="134">
        <v>2514</v>
      </c>
      <c r="K490" s="134">
        <v>2521</v>
      </c>
      <c r="L490" s="134">
        <v>2527</v>
      </c>
      <c r="M490" s="134">
        <v>2533</v>
      </c>
      <c r="N490" s="134">
        <v>2539</v>
      </c>
      <c r="O490" s="134">
        <v>2545</v>
      </c>
      <c r="P490" s="134">
        <v>2552</v>
      </c>
      <c r="Q490" s="134">
        <v>2514491</v>
      </c>
    </row>
    <row r="491" spans="1:17" x14ac:dyDescent="0.2">
      <c r="A491" s="134" t="s">
        <v>3738</v>
      </c>
      <c r="B491" s="134" t="s">
        <v>3745</v>
      </c>
      <c r="C491" s="134" t="s">
        <v>1661</v>
      </c>
      <c r="D491" s="134">
        <v>0</v>
      </c>
      <c r="E491" s="134">
        <v>0</v>
      </c>
      <c r="F491" s="134">
        <v>0</v>
      </c>
      <c r="G491" s="134">
        <v>0</v>
      </c>
      <c r="H491" s="134">
        <v>0</v>
      </c>
      <c r="I491" s="134">
        <v>0</v>
      </c>
      <c r="J491" s="134">
        <v>0</v>
      </c>
      <c r="K491" s="134">
        <v>0</v>
      </c>
      <c r="L491" s="134">
        <v>0</v>
      </c>
      <c r="M491" s="134">
        <v>0</v>
      </c>
      <c r="N491" s="134">
        <v>0</v>
      </c>
      <c r="O491" s="134">
        <v>0</v>
      </c>
      <c r="P491" s="134">
        <v>0</v>
      </c>
      <c r="Q491" s="134">
        <v>0</v>
      </c>
    </row>
    <row r="492" spans="1:17" x14ac:dyDescent="0.2">
      <c r="A492" s="134" t="s">
        <v>3738</v>
      </c>
      <c r="B492" s="134" t="s">
        <v>3746</v>
      </c>
      <c r="C492" s="134" t="s">
        <v>1661</v>
      </c>
      <c r="D492" s="134">
        <v>122</v>
      </c>
      <c r="E492" s="134">
        <v>123</v>
      </c>
      <c r="F492" s="134">
        <v>123</v>
      </c>
      <c r="G492" s="134">
        <v>124</v>
      </c>
      <c r="H492" s="134">
        <v>125</v>
      </c>
      <c r="I492" s="134">
        <v>125</v>
      </c>
      <c r="J492" s="134">
        <v>126</v>
      </c>
      <c r="K492" s="134">
        <v>127</v>
      </c>
      <c r="L492" s="134">
        <v>128</v>
      </c>
      <c r="M492" s="134">
        <v>128</v>
      </c>
      <c r="N492" s="134">
        <v>129</v>
      </c>
      <c r="O492" s="134">
        <v>130</v>
      </c>
      <c r="P492" s="134">
        <v>131</v>
      </c>
      <c r="Q492" s="134">
        <v>126215</v>
      </c>
    </row>
    <row r="493" spans="1:17" x14ac:dyDescent="0.2">
      <c r="A493" s="134" t="s">
        <v>3738</v>
      </c>
      <c r="B493" s="134" t="s">
        <v>3747</v>
      </c>
      <c r="C493" s="134" t="s">
        <v>1661</v>
      </c>
      <c r="D493" s="134">
        <v>0</v>
      </c>
      <c r="E493" s="134">
        <v>0</v>
      </c>
      <c r="F493" s="134">
        <v>0</v>
      </c>
      <c r="G493" s="134">
        <v>0</v>
      </c>
      <c r="H493" s="134">
        <v>0</v>
      </c>
      <c r="I493" s="134">
        <v>0</v>
      </c>
      <c r="J493" s="134">
        <v>0</v>
      </c>
      <c r="K493" s="134">
        <v>0</v>
      </c>
      <c r="L493" s="134">
        <v>0</v>
      </c>
      <c r="M493" s="134">
        <v>0</v>
      </c>
      <c r="N493" s="134">
        <v>0</v>
      </c>
      <c r="O493" s="134">
        <v>0</v>
      </c>
      <c r="P493" s="134">
        <v>0</v>
      </c>
      <c r="Q493" s="134">
        <v>0</v>
      </c>
    </row>
    <row r="494" spans="1:17" x14ac:dyDescent="0.2">
      <c r="A494" s="134" t="s">
        <v>3738</v>
      </c>
      <c r="B494" s="134" t="s">
        <v>3748</v>
      </c>
      <c r="C494" s="134" t="s">
        <v>1661</v>
      </c>
      <c r="D494" s="134">
        <v>1992</v>
      </c>
      <c r="E494" s="134">
        <v>1998</v>
      </c>
      <c r="F494" s="134">
        <v>2004</v>
      </c>
      <c r="G494" s="134">
        <v>2010</v>
      </c>
      <c r="H494" s="134">
        <v>2016</v>
      </c>
      <c r="I494" s="134">
        <v>2021</v>
      </c>
      <c r="J494" s="134">
        <v>2027</v>
      </c>
      <c r="K494" s="134">
        <v>2033</v>
      </c>
      <c r="L494" s="134">
        <v>2039</v>
      </c>
      <c r="M494" s="134">
        <v>2044</v>
      </c>
      <c r="N494" s="134">
        <v>2050</v>
      </c>
      <c r="O494" s="134">
        <v>2056</v>
      </c>
      <c r="P494" s="134">
        <v>2062</v>
      </c>
      <c r="Q494" s="134">
        <v>2027135</v>
      </c>
    </row>
    <row r="495" spans="1:17" x14ac:dyDescent="0.2">
      <c r="A495" s="134" t="s">
        <v>3738</v>
      </c>
      <c r="B495" s="134" t="s">
        <v>3749</v>
      </c>
      <c r="C495" s="134" t="s">
        <v>1661</v>
      </c>
      <c r="D495" s="134">
        <v>0</v>
      </c>
      <c r="E495" s="134">
        <v>0</v>
      </c>
      <c r="F495" s="134">
        <v>0</v>
      </c>
      <c r="G495" s="134">
        <v>0</v>
      </c>
      <c r="H495" s="134">
        <v>0</v>
      </c>
      <c r="I495" s="134">
        <v>0</v>
      </c>
      <c r="J495" s="134">
        <v>0</v>
      </c>
      <c r="K495" s="134">
        <v>0</v>
      </c>
      <c r="L495" s="134">
        <v>0</v>
      </c>
      <c r="M495" s="134">
        <v>0</v>
      </c>
      <c r="N495" s="134">
        <v>0</v>
      </c>
      <c r="O495" s="134">
        <v>0</v>
      </c>
      <c r="P495" s="134">
        <v>0</v>
      </c>
      <c r="Q495" s="134">
        <v>0</v>
      </c>
    </row>
    <row r="496" spans="1:17" x14ac:dyDescent="0.2">
      <c r="A496" s="134" t="s">
        <v>3738</v>
      </c>
      <c r="B496" s="134" t="s">
        <v>3750</v>
      </c>
      <c r="C496" s="134" t="s">
        <v>1661</v>
      </c>
      <c r="D496" s="134">
        <v>818</v>
      </c>
      <c r="E496" s="134">
        <v>826</v>
      </c>
      <c r="F496" s="134">
        <v>833</v>
      </c>
      <c r="G496" s="134">
        <v>840</v>
      </c>
      <c r="H496" s="134">
        <v>848</v>
      </c>
      <c r="I496" s="134">
        <v>855</v>
      </c>
      <c r="J496" s="134">
        <v>863</v>
      </c>
      <c r="K496" s="134">
        <v>870</v>
      </c>
      <c r="L496" s="134">
        <v>877</v>
      </c>
      <c r="M496" s="134">
        <v>885</v>
      </c>
      <c r="N496" s="134">
        <v>892</v>
      </c>
      <c r="O496" s="134">
        <v>899</v>
      </c>
      <c r="P496" s="134">
        <v>907</v>
      </c>
      <c r="Q496" s="134">
        <v>862590</v>
      </c>
    </row>
    <row r="497" spans="1:17" x14ac:dyDescent="0.2">
      <c r="A497" s="134" t="s">
        <v>3738</v>
      </c>
      <c r="B497" s="134" t="s">
        <v>3751</v>
      </c>
      <c r="C497" s="134" t="s">
        <v>1661</v>
      </c>
      <c r="D497" s="134">
        <v>2790</v>
      </c>
      <c r="E497" s="134">
        <v>2809</v>
      </c>
      <c r="F497" s="134">
        <v>2827</v>
      </c>
      <c r="G497" s="134">
        <v>2845</v>
      </c>
      <c r="H497" s="134">
        <v>2864</v>
      </c>
      <c r="I497" s="134">
        <v>2882</v>
      </c>
      <c r="J497" s="134">
        <v>2900</v>
      </c>
      <c r="K497" s="134">
        <v>2919</v>
      </c>
      <c r="L497" s="134">
        <v>2937</v>
      </c>
      <c r="M497" s="134">
        <v>2956</v>
      </c>
      <c r="N497" s="134">
        <v>2974</v>
      </c>
      <c r="O497" s="134">
        <v>2992</v>
      </c>
      <c r="P497" s="134">
        <v>3011</v>
      </c>
      <c r="Q497" s="134">
        <v>2900394</v>
      </c>
    </row>
    <row r="498" spans="1:17" x14ac:dyDescent="0.2">
      <c r="A498" s="134" t="s">
        <v>3738</v>
      </c>
      <c r="B498" s="134" t="s">
        <v>3752</v>
      </c>
      <c r="C498" s="134" t="s">
        <v>1661</v>
      </c>
      <c r="D498" s="134">
        <v>0</v>
      </c>
      <c r="E498" s="134">
        <v>0</v>
      </c>
      <c r="F498" s="134">
        <v>0</v>
      </c>
      <c r="G498" s="134">
        <v>0</v>
      </c>
      <c r="H498" s="134">
        <v>0</v>
      </c>
      <c r="I498" s="134">
        <v>0</v>
      </c>
      <c r="J498" s="134">
        <v>0</v>
      </c>
      <c r="K498" s="134">
        <v>0</v>
      </c>
      <c r="L498" s="134">
        <v>0</v>
      </c>
      <c r="M498" s="134">
        <v>0</v>
      </c>
      <c r="N498" s="134">
        <v>0</v>
      </c>
      <c r="O498" s="134">
        <v>0</v>
      </c>
      <c r="P498" s="134">
        <v>0</v>
      </c>
      <c r="Q498" s="134">
        <v>0</v>
      </c>
    </row>
    <row r="499" spans="1:17" x14ac:dyDescent="0.2">
      <c r="A499" s="134" t="s">
        <v>3738</v>
      </c>
      <c r="B499" s="134" t="s">
        <v>3753</v>
      </c>
      <c r="C499" s="134" t="s">
        <v>1661</v>
      </c>
      <c r="D499" s="134">
        <v>0</v>
      </c>
      <c r="E499" s="134">
        <v>0</v>
      </c>
      <c r="F499" s="134">
        <v>0</v>
      </c>
      <c r="G499" s="134">
        <v>0</v>
      </c>
      <c r="H499" s="134">
        <v>0</v>
      </c>
      <c r="I499" s="134">
        <v>0</v>
      </c>
      <c r="J499" s="134">
        <v>0</v>
      </c>
      <c r="K499" s="134">
        <v>0</v>
      </c>
      <c r="L499" s="134">
        <v>0</v>
      </c>
      <c r="M499" s="134">
        <v>0</v>
      </c>
      <c r="N499" s="134">
        <v>0</v>
      </c>
      <c r="O499" s="134">
        <v>0</v>
      </c>
      <c r="P499" s="134">
        <v>0</v>
      </c>
      <c r="Q499" s="134">
        <v>0</v>
      </c>
    </row>
    <row r="500" spans="1:17" x14ac:dyDescent="0.2">
      <c r="A500" s="134" t="s">
        <v>3738</v>
      </c>
      <c r="B500" s="134" t="s">
        <v>3754</v>
      </c>
      <c r="C500" s="134" t="s">
        <v>1661</v>
      </c>
      <c r="D500" s="134">
        <v>0</v>
      </c>
      <c r="E500" s="134">
        <v>0</v>
      </c>
      <c r="F500" s="134">
        <v>0</v>
      </c>
      <c r="G500" s="134">
        <v>0</v>
      </c>
      <c r="H500" s="134">
        <v>0</v>
      </c>
      <c r="I500" s="134">
        <v>0</v>
      </c>
      <c r="J500" s="134">
        <v>0</v>
      </c>
      <c r="K500" s="134">
        <v>0</v>
      </c>
      <c r="L500" s="134">
        <v>0</v>
      </c>
      <c r="M500" s="134">
        <v>0</v>
      </c>
      <c r="N500" s="134">
        <v>0</v>
      </c>
      <c r="O500" s="134">
        <v>0</v>
      </c>
      <c r="P500" s="134">
        <v>0</v>
      </c>
      <c r="Q500" s="134">
        <v>0</v>
      </c>
    </row>
    <row r="501" spans="1:17" x14ac:dyDescent="0.2">
      <c r="A501" s="134" t="s">
        <v>3738</v>
      </c>
      <c r="B501" s="134" t="s">
        <v>3755</v>
      </c>
      <c r="C501" s="134" t="s">
        <v>1661</v>
      </c>
      <c r="D501" s="134">
        <v>0</v>
      </c>
      <c r="E501" s="134">
        <v>0</v>
      </c>
      <c r="F501" s="134">
        <v>0</v>
      </c>
      <c r="G501" s="134">
        <v>0</v>
      </c>
      <c r="H501" s="134">
        <v>0</v>
      </c>
      <c r="I501" s="134">
        <v>0</v>
      </c>
      <c r="J501" s="134">
        <v>0</v>
      </c>
      <c r="K501" s="134">
        <v>0</v>
      </c>
      <c r="L501" s="134">
        <v>0</v>
      </c>
      <c r="M501" s="134">
        <v>0</v>
      </c>
      <c r="N501" s="134">
        <v>0</v>
      </c>
      <c r="O501" s="134">
        <v>0</v>
      </c>
      <c r="P501" s="134">
        <v>0</v>
      </c>
      <c r="Q501" s="134">
        <v>0</v>
      </c>
    </row>
    <row r="502" spans="1:17" x14ac:dyDescent="0.2">
      <c r="A502" s="134" t="s">
        <v>3738</v>
      </c>
      <c r="B502" s="134" t="s">
        <v>3756</v>
      </c>
      <c r="C502" s="134" t="s">
        <v>1661</v>
      </c>
      <c r="D502" s="134">
        <v>7603</v>
      </c>
      <c r="E502" s="134">
        <v>7611</v>
      </c>
      <c r="F502" s="134">
        <v>7620</v>
      </c>
      <c r="G502" s="134">
        <v>7628</v>
      </c>
      <c r="H502" s="134">
        <v>7637</v>
      </c>
      <c r="I502" s="134">
        <v>7645</v>
      </c>
      <c r="J502" s="134">
        <v>7654</v>
      </c>
      <c r="K502" s="134">
        <v>7662</v>
      </c>
      <c r="L502" s="134">
        <v>7671</v>
      </c>
      <c r="M502" s="134">
        <v>7680</v>
      </c>
      <c r="N502" s="134">
        <v>7688</v>
      </c>
      <c r="O502" s="134">
        <v>7697</v>
      </c>
      <c r="P502" s="134">
        <v>7705</v>
      </c>
      <c r="Q502" s="134">
        <v>7653965</v>
      </c>
    </row>
    <row r="503" spans="1:17" x14ac:dyDescent="0.2">
      <c r="A503" s="134" t="s">
        <v>3738</v>
      </c>
      <c r="B503" s="134" t="s">
        <v>3757</v>
      </c>
      <c r="C503" s="134" t="s">
        <v>1661</v>
      </c>
      <c r="D503" s="134">
        <v>0</v>
      </c>
      <c r="E503" s="134">
        <v>0</v>
      </c>
      <c r="F503" s="134">
        <v>0</v>
      </c>
      <c r="G503" s="134">
        <v>0</v>
      </c>
      <c r="H503" s="134">
        <v>0</v>
      </c>
      <c r="I503" s="134">
        <v>0</v>
      </c>
      <c r="J503" s="134">
        <v>0</v>
      </c>
      <c r="K503" s="134">
        <v>0</v>
      </c>
      <c r="L503" s="134">
        <v>0</v>
      </c>
      <c r="M503" s="134">
        <v>0</v>
      </c>
      <c r="N503" s="134">
        <v>0</v>
      </c>
      <c r="O503" s="134">
        <v>0</v>
      </c>
      <c r="P503" s="134">
        <v>0</v>
      </c>
      <c r="Q503" s="134">
        <v>0</v>
      </c>
    </row>
    <row r="504" spans="1:17" x14ac:dyDescent="0.2">
      <c r="A504" s="134" t="s">
        <v>3738</v>
      </c>
      <c r="B504" s="134" t="s">
        <v>3758</v>
      </c>
      <c r="C504" s="134" t="s">
        <v>1661</v>
      </c>
      <c r="D504" s="134">
        <v>0</v>
      </c>
      <c r="E504" s="134">
        <v>0</v>
      </c>
      <c r="F504" s="134">
        <v>0</v>
      </c>
      <c r="G504" s="134">
        <v>0</v>
      </c>
      <c r="H504" s="134">
        <v>0</v>
      </c>
      <c r="I504" s="134">
        <v>0</v>
      </c>
      <c r="J504" s="134">
        <v>1</v>
      </c>
      <c r="K504" s="134">
        <v>1</v>
      </c>
      <c r="L504" s="134">
        <v>2</v>
      </c>
      <c r="M504" s="134">
        <v>3</v>
      </c>
      <c r="N504" s="134">
        <v>3</v>
      </c>
      <c r="O504" s="134">
        <v>4</v>
      </c>
      <c r="P504" s="134">
        <v>5</v>
      </c>
      <c r="Q504" s="134">
        <v>1385</v>
      </c>
    </row>
    <row r="505" spans="1:17" x14ac:dyDescent="0.2">
      <c r="A505" s="134" t="s">
        <v>3738</v>
      </c>
      <c r="B505" s="134" t="s">
        <v>3759</v>
      </c>
      <c r="C505" s="134" t="s">
        <v>1661</v>
      </c>
      <c r="D505" s="134">
        <v>910</v>
      </c>
      <c r="E505" s="134">
        <v>916</v>
      </c>
      <c r="F505" s="134">
        <v>923</v>
      </c>
      <c r="G505" s="134">
        <v>930</v>
      </c>
      <c r="H505" s="134">
        <v>936</v>
      </c>
      <c r="I505" s="134">
        <v>943</v>
      </c>
      <c r="J505" s="134">
        <v>950</v>
      </c>
      <c r="K505" s="134">
        <v>956</v>
      </c>
      <c r="L505" s="134">
        <v>963</v>
      </c>
      <c r="M505" s="134">
        <v>970</v>
      </c>
      <c r="N505" s="134">
        <v>976</v>
      </c>
      <c r="O505" s="134">
        <v>983</v>
      </c>
      <c r="P505" s="134">
        <v>990</v>
      </c>
      <c r="Q505" s="134">
        <v>949724</v>
      </c>
    </row>
    <row r="506" spans="1:17" x14ac:dyDescent="0.2">
      <c r="A506" s="134" t="s">
        <v>3738</v>
      </c>
      <c r="B506" s="134" t="s">
        <v>3760</v>
      </c>
      <c r="C506" s="134" t="s">
        <v>1661</v>
      </c>
      <c r="D506" s="134">
        <v>0</v>
      </c>
      <c r="E506" s="134">
        <v>0</v>
      </c>
      <c r="F506" s="134">
        <v>0</v>
      </c>
      <c r="G506" s="134">
        <v>0</v>
      </c>
      <c r="H506" s="134">
        <v>0</v>
      </c>
      <c r="I506" s="134">
        <v>0</v>
      </c>
      <c r="J506" s="134">
        <v>0</v>
      </c>
      <c r="K506" s="134">
        <v>0</v>
      </c>
      <c r="L506" s="134">
        <v>0</v>
      </c>
      <c r="M506" s="134">
        <v>0</v>
      </c>
      <c r="N506" s="134">
        <v>0</v>
      </c>
      <c r="O506" s="134">
        <v>0</v>
      </c>
      <c r="P506" s="134">
        <v>0</v>
      </c>
      <c r="Q506" s="134">
        <v>0</v>
      </c>
    </row>
    <row r="507" spans="1:17" x14ac:dyDescent="0.2">
      <c r="A507" s="134" t="s">
        <v>3738</v>
      </c>
      <c r="B507" s="134" t="s">
        <v>3761</v>
      </c>
      <c r="C507" s="134" t="s">
        <v>1661</v>
      </c>
      <c r="D507" s="134">
        <v>0</v>
      </c>
      <c r="E507" s="134">
        <v>0</v>
      </c>
      <c r="F507" s="134">
        <v>0</v>
      </c>
      <c r="G507" s="134">
        <v>0</v>
      </c>
      <c r="H507" s="134">
        <v>0</v>
      </c>
      <c r="I507" s="134">
        <v>0</v>
      </c>
      <c r="J507" s="134">
        <v>0</v>
      </c>
      <c r="K507" s="134">
        <v>0</v>
      </c>
      <c r="L507" s="134">
        <v>0</v>
      </c>
      <c r="M507" s="134">
        <v>0</v>
      </c>
      <c r="N507" s="134">
        <v>0</v>
      </c>
      <c r="O507" s="134">
        <v>0</v>
      </c>
      <c r="P507" s="134">
        <v>0</v>
      </c>
      <c r="Q507" s="134">
        <v>0</v>
      </c>
    </row>
    <row r="508" spans="1:17" x14ac:dyDescent="0.2">
      <c r="A508" s="134" t="s">
        <v>3738</v>
      </c>
      <c r="B508" s="134" t="s">
        <v>3762</v>
      </c>
      <c r="C508" s="134" t="s">
        <v>1661</v>
      </c>
      <c r="D508" s="134">
        <v>40</v>
      </c>
      <c r="E508" s="134">
        <v>41</v>
      </c>
      <c r="F508" s="134">
        <v>41</v>
      </c>
      <c r="G508" s="134">
        <v>41</v>
      </c>
      <c r="H508" s="134">
        <v>41</v>
      </c>
      <c r="I508" s="134">
        <v>42</v>
      </c>
      <c r="J508" s="134">
        <v>42</v>
      </c>
      <c r="K508" s="134">
        <v>42</v>
      </c>
      <c r="L508" s="134">
        <v>43</v>
      </c>
      <c r="M508" s="134">
        <v>43</v>
      </c>
      <c r="N508" s="134">
        <v>43</v>
      </c>
      <c r="O508" s="134">
        <v>44</v>
      </c>
      <c r="P508" s="134">
        <v>44</v>
      </c>
      <c r="Q508" s="134">
        <v>42133</v>
      </c>
    </row>
    <row r="509" spans="1:17" x14ac:dyDescent="0.2">
      <c r="A509" s="134" t="s">
        <v>3738</v>
      </c>
      <c r="B509" s="134" t="s">
        <v>3763</v>
      </c>
      <c r="C509" s="134" t="s">
        <v>1661</v>
      </c>
      <c r="D509" s="134">
        <v>3705</v>
      </c>
      <c r="E509" s="134">
        <v>3709</v>
      </c>
      <c r="F509" s="134">
        <v>3714</v>
      </c>
      <c r="G509" s="134">
        <v>3718</v>
      </c>
      <c r="H509" s="134">
        <v>3722</v>
      </c>
      <c r="I509" s="134">
        <v>3727</v>
      </c>
      <c r="J509" s="134">
        <v>3731</v>
      </c>
      <c r="K509" s="134">
        <v>3735</v>
      </c>
      <c r="L509" s="134">
        <v>3739</v>
      </c>
      <c r="M509" s="134">
        <v>3744</v>
      </c>
      <c r="N509" s="134">
        <v>3748</v>
      </c>
      <c r="O509" s="134">
        <v>3752</v>
      </c>
      <c r="P509" s="134">
        <v>3757</v>
      </c>
      <c r="Q509" s="134">
        <v>3730857</v>
      </c>
    </row>
    <row r="510" spans="1:17" x14ac:dyDescent="0.2">
      <c r="A510" s="134" t="s">
        <v>3738</v>
      </c>
      <c r="B510" s="134" t="s">
        <v>3764</v>
      </c>
      <c r="C510" s="134" t="s">
        <v>1661</v>
      </c>
      <c r="D510" s="134">
        <v>0</v>
      </c>
      <c r="E510" s="134">
        <v>0</v>
      </c>
      <c r="F510" s="134">
        <v>0</v>
      </c>
      <c r="G510" s="134">
        <v>0</v>
      </c>
      <c r="H510" s="134">
        <v>0</v>
      </c>
      <c r="I510" s="134">
        <v>0</v>
      </c>
      <c r="J510" s="134">
        <v>0</v>
      </c>
      <c r="K510" s="134">
        <v>0</v>
      </c>
      <c r="L510" s="134">
        <v>0</v>
      </c>
      <c r="M510" s="134">
        <v>0</v>
      </c>
      <c r="N510" s="134">
        <v>0</v>
      </c>
      <c r="O510" s="134">
        <v>0</v>
      </c>
      <c r="P510" s="134">
        <v>0</v>
      </c>
      <c r="Q510" s="134">
        <v>0</v>
      </c>
    </row>
    <row r="511" spans="1:17" x14ac:dyDescent="0.2">
      <c r="A511" s="134" t="s">
        <v>3738</v>
      </c>
      <c r="B511" s="134" t="s">
        <v>3765</v>
      </c>
      <c r="C511" s="134" t="s">
        <v>1661</v>
      </c>
      <c r="D511" s="134">
        <v>0</v>
      </c>
      <c r="E511" s="134">
        <v>0</v>
      </c>
      <c r="F511" s="134">
        <v>0</v>
      </c>
      <c r="G511" s="134">
        <v>0</v>
      </c>
      <c r="H511" s="134">
        <v>0</v>
      </c>
      <c r="I511" s="134">
        <v>0</v>
      </c>
      <c r="J511" s="134">
        <v>0</v>
      </c>
      <c r="K511" s="134">
        <v>0</v>
      </c>
      <c r="L511" s="134">
        <v>0</v>
      </c>
      <c r="M511" s="134">
        <v>0</v>
      </c>
      <c r="N511" s="134">
        <v>0</v>
      </c>
      <c r="O511" s="134">
        <v>0</v>
      </c>
      <c r="P511" s="134">
        <v>0</v>
      </c>
      <c r="Q511" s="134">
        <v>0</v>
      </c>
    </row>
    <row r="512" spans="1:17" x14ac:dyDescent="0.2">
      <c r="A512" s="134" t="s">
        <v>3738</v>
      </c>
      <c r="B512" s="134" t="s">
        <v>3766</v>
      </c>
      <c r="C512" s="134" t="s">
        <v>1661</v>
      </c>
      <c r="D512" s="134">
        <v>0</v>
      </c>
      <c r="E512" s="134">
        <v>0</v>
      </c>
      <c r="F512" s="134">
        <v>0</v>
      </c>
      <c r="G512" s="134">
        <v>0</v>
      </c>
      <c r="H512" s="134">
        <v>0</v>
      </c>
      <c r="I512" s="134">
        <v>0</v>
      </c>
      <c r="J512" s="134">
        <v>0</v>
      </c>
      <c r="K512" s="134">
        <v>0</v>
      </c>
      <c r="L512" s="134">
        <v>0</v>
      </c>
      <c r="M512" s="134">
        <v>0</v>
      </c>
      <c r="N512" s="134">
        <v>0</v>
      </c>
      <c r="O512" s="134">
        <v>0</v>
      </c>
      <c r="P512" s="134">
        <v>0</v>
      </c>
      <c r="Q512" s="134">
        <v>0</v>
      </c>
    </row>
    <row r="513" spans="1:17" x14ac:dyDescent="0.2">
      <c r="A513" s="134" t="s">
        <v>3738</v>
      </c>
      <c r="B513" s="134" t="s">
        <v>3767</v>
      </c>
      <c r="C513" s="134" t="s">
        <v>1661</v>
      </c>
      <c r="D513" s="134">
        <v>184</v>
      </c>
      <c r="E513" s="134">
        <v>185</v>
      </c>
      <c r="F513" s="134">
        <v>185</v>
      </c>
      <c r="G513" s="134">
        <v>185</v>
      </c>
      <c r="H513" s="134">
        <v>185</v>
      </c>
      <c r="I513" s="134">
        <v>185</v>
      </c>
      <c r="J513" s="134">
        <v>185</v>
      </c>
      <c r="K513" s="134">
        <v>186</v>
      </c>
      <c r="L513" s="134">
        <v>186</v>
      </c>
      <c r="M513" s="134">
        <v>186</v>
      </c>
      <c r="N513" s="134">
        <v>186</v>
      </c>
      <c r="O513" s="134">
        <v>186</v>
      </c>
      <c r="P513" s="134">
        <v>186</v>
      </c>
      <c r="Q513" s="134">
        <v>185472</v>
      </c>
    </row>
    <row r="514" spans="1:17" x14ac:dyDescent="0.2">
      <c r="A514" s="134" t="s">
        <v>3738</v>
      </c>
      <c r="B514" s="134" t="s">
        <v>3768</v>
      </c>
      <c r="C514" s="134" t="s">
        <v>1661</v>
      </c>
      <c r="D514" s="134">
        <v>0</v>
      </c>
      <c r="E514" s="134">
        <v>0</v>
      </c>
      <c r="F514" s="134">
        <v>0</v>
      </c>
      <c r="G514" s="134">
        <v>0</v>
      </c>
      <c r="H514" s="134">
        <v>0</v>
      </c>
      <c r="I514" s="134">
        <v>0</v>
      </c>
      <c r="J514" s="134">
        <v>0</v>
      </c>
      <c r="K514" s="134">
        <v>0</v>
      </c>
      <c r="L514" s="134">
        <v>0</v>
      </c>
      <c r="M514" s="134">
        <v>0</v>
      </c>
      <c r="N514" s="134">
        <v>0</v>
      </c>
      <c r="O514" s="134">
        <v>0</v>
      </c>
      <c r="P514" s="134">
        <v>0</v>
      </c>
      <c r="Q514" s="134">
        <v>0</v>
      </c>
    </row>
    <row r="515" spans="1:17" x14ac:dyDescent="0.2">
      <c r="A515" s="134" t="s">
        <v>3738</v>
      </c>
      <c r="B515" s="134" t="s">
        <v>3769</v>
      </c>
      <c r="C515" s="134" t="s">
        <v>1661</v>
      </c>
      <c r="D515" s="134">
        <v>0</v>
      </c>
      <c r="E515" s="134">
        <v>0</v>
      </c>
      <c r="F515" s="134">
        <v>0</v>
      </c>
      <c r="G515" s="134">
        <v>0</v>
      </c>
      <c r="H515" s="134">
        <v>0</v>
      </c>
      <c r="I515" s="134">
        <v>0</v>
      </c>
      <c r="J515" s="134">
        <v>0</v>
      </c>
      <c r="K515" s="134">
        <v>0</v>
      </c>
      <c r="L515" s="134">
        <v>0</v>
      </c>
      <c r="M515" s="134">
        <v>0</v>
      </c>
      <c r="N515" s="134">
        <v>0</v>
      </c>
      <c r="O515" s="134">
        <v>0</v>
      </c>
      <c r="P515" s="134">
        <v>0</v>
      </c>
      <c r="Q515" s="134">
        <v>0</v>
      </c>
    </row>
    <row r="516" spans="1:17" x14ac:dyDescent="0.2">
      <c r="A516" s="134" t="s">
        <v>3738</v>
      </c>
      <c r="B516" s="134" t="s">
        <v>3770</v>
      </c>
      <c r="C516" s="134" t="s">
        <v>1661</v>
      </c>
      <c r="D516" s="134">
        <v>6036</v>
      </c>
      <c r="E516" s="134">
        <v>6091</v>
      </c>
      <c r="F516" s="134">
        <v>6146</v>
      </c>
      <c r="G516" s="134">
        <v>6121</v>
      </c>
      <c r="H516" s="134">
        <v>6168</v>
      </c>
      <c r="I516" s="134">
        <v>6138</v>
      </c>
      <c r="J516" s="134">
        <v>6183</v>
      </c>
      <c r="K516" s="134">
        <v>6230</v>
      </c>
      <c r="L516" s="134">
        <v>6285</v>
      </c>
      <c r="M516" s="134">
        <v>6340</v>
      </c>
      <c r="N516" s="134">
        <v>6387</v>
      </c>
      <c r="O516" s="134">
        <v>6442</v>
      </c>
      <c r="P516" s="134">
        <v>6469</v>
      </c>
      <c r="Q516" s="134">
        <v>6231905</v>
      </c>
    </row>
    <row r="517" spans="1:17" x14ac:dyDescent="0.2">
      <c r="A517" s="134" t="s">
        <v>3738</v>
      </c>
      <c r="B517" s="134" t="s">
        <v>3771</v>
      </c>
      <c r="C517" s="134" t="s">
        <v>1661</v>
      </c>
      <c r="D517" s="134">
        <v>16483</v>
      </c>
      <c r="E517" s="134">
        <v>16727</v>
      </c>
      <c r="F517" s="134">
        <v>16970</v>
      </c>
      <c r="G517" s="134">
        <v>17214</v>
      </c>
      <c r="H517" s="134">
        <v>17457</v>
      </c>
      <c r="I517" s="134">
        <v>17690</v>
      </c>
      <c r="J517" s="134">
        <v>17855</v>
      </c>
      <c r="K517" s="134">
        <v>18098</v>
      </c>
      <c r="L517" s="134">
        <v>18205</v>
      </c>
      <c r="M517" s="134">
        <v>18317</v>
      </c>
      <c r="N517" s="134">
        <v>18561</v>
      </c>
      <c r="O517" s="134">
        <v>18629</v>
      </c>
      <c r="P517" s="134">
        <v>18863</v>
      </c>
      <c r="Q517" s="134">
        <v>17783052</v>
      </c>
    </row>
    <row r="518" spans="1:17" x14ac:dyDescent="0.2">
      <c r="A518" s="134" t="s">
        <v>3738</v>
      </c>
      <c r="B518" s="134" t="s">
        <v>3772</v>
      </c>
      <c r="C518" s="134" t="s">
        <v>1661</v>
      </c>
      <c r="D518" s="134">
        <v>0</v>
      </c>
      <c r="E518" s="134">
        <v>0</v>
      </c>
      <c r="F518" s="134">
        <v>0</v>
      </c>
      <c r="G518" s="134">
        <v>0</v>
      </c>
      <c r="H518" s="134">
        <v>0</v>
      </c>
      <c r="I518" s="134">
        <v>0</v>
      </c>
      <c r="J518" s="134">
        <v>0</v>
      </c>
      <c r="K518" s="134">
        <v>0</v>
      </c>
      <c r="L518" s="134">
        <v>0</v>
      </c>
      <c r="M518" s="134">
        <v>0</v>
      </c>
      <c r="N518" s="134">
        <v>0</v>
      </c>
      <c r="O518" s="134">
        <v>0</v>
      </c>
      <c r="P518" s="134">
        <v>0</v>
      </c>
      <c r="Q518" s="134">
        <v>0</v>
      </c>
    </row>
    <row r="519" spans="1:17" x14ac:dyDescent="0.2">
      <c r="A519" s="134" t="s">
        <v>3738</v>
      </c>
      <c r="B519" s="134" t="s">
        <v>3773</v>
      </c>
      <c r="C519" s="134" t="s">
        <v>1661</v>
      </c>
      <c r="D519" s="134">
        <v>2818</v>
      </c>
      <c r="E519" s="134">
        <v>2855</v>
      </c>
      <c r="F519" s="134">
        <v>2892</v>
      </c>
      <c r="G519" s="134">
        <v>2928</v>
      </c>
      <c r="H519" s="134">
        <v>2965</v>
      </c>
      <c r="I519" s="134">
        <v>3002</v>
      </c>
      <c r="J519" s="134">
        <v>3039</v>
      </c>
      <c r="K519" s="134">
        <v>3076</v>
      </c>
      <c r="L519" s="134">
        <v>3112</v>
      </c>
      <c r="M519" s="134">
        <v>3149</v>
      </c>
      <c r="N519" s="134">
        <v>3186</v>
      </c>
      <c r="O519" s="134">
        <v>3223</v>
      </c>
      <c r="P519" s="134">
        <v>3260</v>
      </c>
      <c r="Q519" s="134">
        <v>3038836</v>
      </c>
    </row>
    <row r="520" spans="1:17" x14ac:dyDescent="0.2">
      <c r="A520" s="134" t="s">
        <v>3738</v>
      </c>
      <c r="B520" s="134" t="s">
        <v>3774</v>
      </c>
      <c r="C520" s="134" t="s">
        <v>1661</v>
      </c>
      <c r="D520" s="134">
        <v>12091</v>
      </c>
      <c r="E520" s="134">
        <v>12195</v>
      </c>
      <c r="F520" s="134">
        <v>12291</v>
      </c>
      <c r="G520" s="134">
        <v>12380</v>
      </c>
      <c r="H520" s="134">
        <v>12487</v>
      </c>
      <c r="I520" s="134">
        <v>12577</v>
      </c>
      <c r="J520" s="134">
        <v>12672</v>
      </c>
      <c r="K520" s="134">
        <v>12779</v>
      </c>
      <c r="L520" s="134">
        <v>12885</v>
      </c>
      <c r="M520" s="134">
        <v>12991</v>
      </c>
      <c r="N520" s="134">
        <v>13098</v>
      </c>
      <c r="O520" s="134">
        <v>13193</v>
      </c>
      <c r="P520" s="134">
        <v>13288</v>
      </c>
      <c r="Q520" s="134">
        <v>12686389</v>
      </c>
    </row>
    <row r="521" spans="1:17" x14ac:dyDescent="0.2">
      <c r="A521" s="134" t="s">
        <v>3738</v>
      </c>
      <c r="B521" s="134" t="s">
        <v>3775</v>
      </c>
      <c r="C521" s="134" t="s">
        <v>1661</v>
      </c>
      <c r="D521" s="134">
        <v>0</v>
      </c>
      <c r="E521" s="134">
        <v>0</v>
      </c>
      <c r="F521" s="134">
        <v>0</v>
      </c>
      <c r="G521" s="134">
        <v>0</v>
      </c>
      <c r="H521" s="134">
        <v>0</v>
      </c>
      <c r="I521" s="134">
        <v>0</v>
      </c>
      <c r="J521" s="134">
        <v>0</v>
      </c>
      <c r="K521" s="134">
        <v>0</v>
      </c>
      <c r="L521" s="134">
        <v>0</v>
      </c>
      <c r="M521" s="134">
        <v>0</v>
      </c>
      <c r="N521" s="134">
        <v>0</v>
      </c>
      <c r="O521" s="134">
        <v>0</v>
      </c>
      <c r="P521" s="134">
        <v>0</v>
      </c>
      <c r="Q521" s="134">
        <v>0</v>
      </c>
    </row>
    <row r="522" spans="1:17" x14ac:dyDescent="0.2">
      <c r="A522" s="134" t="s">
        <v>3738</v>
      </c>
      <c r="B522" s="134" t="s">
        <v>3776</v>
      </c>
      <c r="C522" s="134" t="s">
        <v>1661</v>
      </c>
      <c r="D522" s="134">
        <v>525</v>
      </c>
      <c r="E522" s="134">
        <v>529</v>
      </c>
      <c r="F522" s="134">
        <v>533</v>
      </c>
      <c r="G522" s="134">
        <v>537</v>
      </c>
      <c r="H522" s="134">
        <v>542</v>
      </c>
      <c r="I522" s="134">
        <v>546</v>
      </c>
      <c r="J522" s="134">
        <v>550</v>
      </c>
      <c r="K522" s="134">
        <v>555</v>
      </c>
      <c r="L522" s="134">
        <v>559</v>
      </c>
      <c r="M522" s="134">
        <v>563</v>
      </c>
      <c r="N522" s="134">
        <v>568</v>
      </c>
      <c r="O522" s="134">
        <v>572</v>
      </c>
      <c r="P522" s="134">
        <v>576</v>
      </c>
      <c r="Q522" s="134">
        <v>550413</v>
      </c>
    </row>
    <row r="523" spans="1:17" x14ac:dyDescent="0.2">
      <c r="A523" s="134" t="s">
        <v>3738</v>
      </c>
      <c r="B523" s="134" t="s">
        <v>3777</v>
      </c>
      <c r="C523" s="134" t="s">
        <v>1661</v>
      </c>
      <c r="D523" s="134">
        <v>0</v>
      </c>
      <c r="E523" s="134">
        <v>0</v>
      </c>
      <c r="F523" s="134">
        <v>0</v>
      </c>
      <c r="G523" s="134">
        <v>0</v>
      </c>
      <c r="H523" s="134">
        <v>0</v>
      </c>
      <c r="I523" s="134">
        <v>0</v>
      </c>
      <c r="J523" s="134">
        <v>0</v>
      </c>
      <c r="K523" s="134">
        <v>0</v>
      </c>
      <c r="L523" s="134">
        <v>0</v>
      </c>
      <c r="M523" s="134">
        <v>0</v>
      </c>
      <c r="N523" s="134">
        <v>0</v>
      </c>
      <c r="O523" s="134">
        <v>0</v>
      </c>
      <c r="P523" s="134">
        <v>0</v>
      </c>
      <c r="Q523" s="134">
        <v>0</v>
      </c>
    </row>
    <row r="524" spans="1:17" x14ac:dyDescent="0.2">
      <c r="A524" s="134" t="s">
        <v>3738</v>
      </c>
      <c r="B524" s="134" t="s">
        <v>3778</v>
      </c>
      <c r="C524" s="134" t="s">
        <v>1661</v>
      </c>
      <c r="D524" s="134">
        <v>0</v>
      </c>
      <c r="E524" s="134">
        <v>0</v>
      </c>
      <c r="F524" s="134">
        <v>0</v>
      </c>
      <c r="G524" s="134">
        <v>0</v>
      </c>
      <c r="H524" s="134">
        <v>0</v>
      </c>
      <c r="I524" s="134">
        <v>0</v>
      </c>
      <c r="J524" s="134">
        <v>0</v>
      </c>
      <c r="K524" s="134">
        <v>0</v>
      </c>
      <c r="L524" s="134">
        <v>0</v>
      </c>
      <c r="M524" s="134">
        <v>0</v>
      </c>
      <c r="N524" s="134">
        <v>0</v>
      </c>
      <c r="O524" s="134">
        <v>0</v>
      </c>
      <c r="P524" s="134">
        <v>0</v>
      </c>
      <c r="Q524" s="134">
        <v>0</v>
      </c>
    </row>
    <row r="525" spans="1:17" x14ac:dyDescent="0.2">
      <c r="A525" s="134" t="s">
        <v>3779</v>
      </c>
      <c r="B525" s="134" t="s">
        <v>3780</v>
      </c>
      <c r="C525" s="134" t="s">
        <v>1661</v>
      </c>
      <c r="D525" s="134">
        <v>0</v>
      </c>
      <c r="E525" s="134">
        <v>0</v>
      </c>
      <c r="F525" s="134">
        <v>0</v>
      </c>
      <c r="G525" s="134">
        <v>0</v>
      </c>
      <c r="H525" s="134">
        <v>0</v>
      </c>
      <c r="I525" s="134">
        <v>0</v>
      </c>
      <c r="J525" s="134">
        <v>0</v>
      </c>
      <c r="K525" s="134">
        <v>0</v>
      </c>
      <c r="L525" s="134">
        <v>0</v>
      </c>
      <c r="M525" s="134">
        <v>0</v>
      </c>
      <c r="N525" s="134">
        <v>0</v>
      </c>
      <c r="O525" s="134">
        <v>0</v>
      </c>
      <c r="P525" s="134">
        <v>0</v>
      </c>
      <c r="Q525" s="134">
        <v>0</v>
      </c>
    </row>
    <row r="526" spans="1:17" x14ac:dyDescent="0.2">
      <c r="A526" s="134" t="s">
        <v>3779</v>
      </c>
      <c r="B526" s="134" t="s">
        <v>3781</v>
      </c>
      <c r="C526" s="134" t="s">
        <v>1661</v>
      </c>
      <c r="D526" s="134">
        <v>137</v>
      </c>
      <c r="E526" s="134">
        <v>140</v>
      </c>
      <c r="F526" s="134">
        <v>144</v>
      </c>
      <c r="G526" s="134">
        <v>148</v>
      </c>
      <c r="H526" s="134">
        <v>152</v>
      </c>
      <c r="I526" s="134">
        <v>155</v>
      </c>
      <c r="J526" s="134">
        <v>159</v>
      </c>
      <c r="K526" s="134">
        <v>163</v>
      </c>
      <c r="L526" s="134">
        <v>167</v>
      </c>
      <c r="M526" s="134">
        <v>170</v>
      </c>
      <c r="N526" s="134">
        <v>174</v>
      </c>
      <c r="O526" s="134">
        <v>178</v>
      </c>
      <c r="P526" s="134">
        <v>182</v>
      </c>
      <c r="Q526" s="134">
        <v>159170</v>
      </c>
    </row>
    <row r="527" spans="1:17" x14ac:dyDescent="0.2">
      <c r="A527" s="134" t="s">
        <v>3779</v>
      </c>
      <c r="B527" s="134" t="s">
        <v>3782</v>
      </c>
      <c r="C527" s="134" t="s">
        <v>1661</v>
      </c>
      <c r="D527" s="134">
        <v>0</v>
      </c>
      <c r="E527" s="134">
        <v>0</v>
      </c>
      <c r="F527" s="134">
        <v>0</v>
      </c>
      <c r="G527" s="134">
        <v>0</v>
      </c>
      <c r="H527" s="134">
        <v>0</v>
      </c>
      <c r="I527" s="134">
        <v>0</v>
      </c>
      <c r="J527" s="134">
        <v>0</v>
      </c>
      <c r="K527" s="134">
        <v>0</v>
      </c>
      <c r="L527" s="134">
        <v>0</v>
      </c>
      <c r="M527" s="134">
        <v>0</v>
      </c>
      <c r="N527" s="134">
        <v>0</v>
      </c>
      <c r="O527" s="134">
        <v>0</v>
      </c>
      <c r="P527" s="134">
        <v>0</v>
      </c>
      <c r="Q527" s="134">
        <v>0</v>
      </c>
    </row>
    <row r="528" spans="1:17" x14ac:dyDescent="0.2">
      <c r="A528" s="134" t="s">
        <v>3779</v>
      </c>
      <c r="B528" s="134" t="s">
        <v>3783</v>
      </c>
      <c r="C528" s="134" t="s">
        <v>1661</v>
      </c>
      <c r="D528" s="134">
        <v>468</v>
      </c>
      <c r="E528" s="134">
        <v>470</v>
      </c>
      <c r="F528" s="134">
        <v>471</v>
      </c>
      <c r="G528" s="134">
        <v>472</v>
      </c>
      <c r="H528" s="134">
        <v>473</v>
      </c>
      <c r="I528" s="134">
        <v>474</v>
      </c>
      <c r="J528" s="134">
        <v>476</v>
      </c>
      <c r="K528" s="134">
        <v>477</v>
      </c>
      <c r="L528" s="134">
        <v>478</v>
      </c>
      <c r="M528" s="134">
        <v>479</v>
      </c>
      <c r="N528" s="134">
        <v>480</v>
      </c>
      <c r="O528" s="134">
        <v>481</v>
      </c>
      <c r="P528" s="134">
        <v>483</v>
      </c>
      <c r="Q528" s="134">
        <v>475521</v>
      </c>
    </row>
    <row r="529" spans="1:17" x14ac:dyDescent="0.2">
      <c r="A529" s="134" t="s">
        <v>3779</v>
      </c>
      <c r="B529" s="134" t="s">
        <v>3784</v>
      </c>
      <c r="C529" s="134" t="s">
        <v>1661</v>
      </c>
      <c r="D529" s="134">
        <v>0</v>
      </c>
      <c r="E529" s="134">
        <v>0</v>
      </c>
      <c r="F529" s="134">
        <v>0</v>
      </c>
      <c r="G529" s="134">
        <v>0</v>
      </c>
      <c r="H529" s="134">
        <v>0</v>
      </c>
      <c r="I529" s="134">
        <v>0</v>
      </c>
      <c r="J529" s="134">
        <v>0</v>
      </c>
      <c r="K529" s="134">
        <v>0</v>
      </c>
      <c r="L529" s="134">
        <v>0</v>
      </c>
      <c r="M529" s="134">
        <v>0</v>
      </c>
      <c r="N529" s="134">
        <v>0</v>
      </c>
      <c r="O529" s="134">
        <v>0</v>
      </c>
      <c r="P529" s="134">
        <v>0</v>
      </c>
      <c r="Q529" s="134">
        <v>0</v>
      </c>
    </row>
    <row r="530" spans="1:17" x14ac:dyDescent="0.2">
      <c r="A530" s="134" t="s">
        <v>3779</v>
      </c>
      <c r="B530" s="134" t="s">
        <v>3785</v>
      </c>
      <c r="C530" s="134" t="s">
        <v>1661</v>
      </c>
      <c r="D530" s="134">
        <v>167</v>
      </c>
      <c r="E530" s="134">
        <v>167</v>
      </c>
      <c r="F530" s="134">
        <v>167</v>
      </c>
      <c r="G530" s="134">
        <v>167</v>
      </c>
      <c r="H530" s="134">
        <v>167</v>
      </c>
      <c r="I530" s="134">
        <v>167</v>
      </c>
      <c r="J530" s="134">
        <v>167</v>
      </c>
      <c r="K530" s="134">
        <v>167</v>
      </c>
      <c r="L530" s="134">
        <v>167</v>
      </c>
      <c r="M530" s="134">
        <v>168</v>
      </c>
      <c r="N530" s="134">
        <v>168</v>
      </c>
      <c r="O530" s="134">
        <v>168</v>
      </c>
      <c r="P530" s="134">
        <v>168</v>
      </c>
      <c r="Q530" s="134">
        <v>167420</v>
      </c>
    </row>
    <row r="531" spans="1:17" x14ac:dyDescent="0.2">
      <c r="A531" s="134" t="s">
        <v>3779</v>
      </c>
      <c r="B531" s="134" t="s">
        <v>3786</v>
      </c>
      <c r="C531" s="134" t="s">
        <v>1661</v>
      </c>
      <c r="D531" s="134">
        <v>0</v>
      </c>
      <c r="E531" s="134">
        <v>0</v>
      </c>
      <c r="F531" s="134">
        <v>0</v>
      </c>
      <c r="G531" s="134">
        <v>0</v>
      </c>
      <c r="H531" s="134">
        <v>0</v>
      </c>
      <c r="I531" s="134">
        <v>0</v>
      </c>
      <c r="J531" s="134">
        <v>0</v>
      </c>
      <c r="K531" s="134">
        <v>0</v>
      </c>
      <c r="L531" s="134">
        <v>0</v>
      </c>
      <c r="M531" s="134">
        <v>0</v>
      </c>
      <c r="N531" s="134">
        <v>0</v>
      </c>
      <c r="O531" s="134">
        <v>0</v>
      </c>
      <c r="P531" s="134">
        <v>0</v>
      </c>
      <c r="Q531" s="134">
        <v>0</v>
      </c>
    </row>
    <row r="532" spans="1:17" x14ac:dyDescent="0.2">
      <c r="A532" s="134" t="s">
        <v>3779</v>
      </c>
      <c r="B532" s="134" t="s">
        <v>3787</v>
      </c>
      <c r="C532" s="134" t="s">
        <v>1661</v>
      </c>
      <c r="D532" s="134">
        <v>190</v>
      </c>
      <c r="E532" s="134">
        <v>190</v>
      </c>
      <c r="F532" s="134">
        <v>191</v>
      </c>
      <c r="G532" s="134">
        <v>191</v>
      </c>
      <c r="H532" s="134">
        <v>191</v>
      </c>
      <c r="I532" s="134">
        <v>192</v>
      </c>
      <c r="J532" s="134">
        <v>192</v>
      </c>
      <c r="K532" s="134">
        <v>192</v>
      </c>
      <c r="L532" s="134">
        <v>193</v>
      </c>
      <c r="M532" s="134">
        <v>193</v>
      </c>
      <c r="N532" s="134">
        <v>193</v>
      </c>
      <c r="O532" s="134">
        <v>194</v>
      </c>
      <c r="P532" s="134">
        <v>194</v>
      </c>
      <c r="Q532" s="134">
        <v>192041</v>
      </c>
    </row>
    <row r="533" spans="1:17" x14ac:dyDescent="0.2">
      <c r="A533" s="134" t="s">
        <v>3779</v>
      </c>
      <c r="B533" s="134" t="s">
        <v>3788</v>
      </c>
      <c r="C533" s="134" t="s">
        <v>1661</v>
      </c>
      <c r="D533" s="134">
        <v>90</v>
      </c>
      <c r="E533" s="134">
        <v>90</v>
      </c>
      <c r="F533" s="134">
        <v>90</v>
      </c>
      <c r="G533" s="134">
        <v>90</v>
      </c>
      <c r="H533" s="134">
        <v>91</v>
      </c>
      <c r="I533" s="134">
        <v>91</v>
      </c>
      <c r="J533" s="134">
        <v>91</v>
      </c>
      <c r="K533" s="134">
        <v>92</v>
      </c>
      <c r="L533" s="134">
        <v>92</v>
      </c>
      <c r="M533" s="134">
        <v>92</v>
      </c>
      <c r="N533" s="134">
        <v>93</v>
      </c>
      <c r="O533" s="134">
        <v>93</v>
      </c>
      <c r="P533" s="134">
        <v>93</v>
      </c>
      <c r="Q533" s="134">
        <v>91429</v>
      </c>
    </row>
    <row r="534" spans="1:17" x14ac:dyDescent="0.2">
      <c r="A534" s="134" t="s">
        <v>3779</v>
      </c>
      <c r="B534" s="134" t="s">
        <v>3789</v>
      </c>
      <c r="C534" s="134" t="s">
        <v>1661</v>
      </c>
      <c r="D534" s="134">
        <v>0</v>
      </c>
      <c r="E534" s="134">
        <v>0</v>
      </c>
      <c r="F534" s="134">
        <v>0</v>
      </c>
      <c r="G534" s="134">
        <v>0</v>
      </c>
      <c r="H534" s="134">
        <v>0</v>
      </c>
      <c r="I534" s="134">
        <v>0</v>
      </c>
      <c r="J534" s="134">
        <v>0</v>
      </c>
      <c r="K534" s="134">
        <v>0</v>
      </c>
      <c r="L534" s="134">
        <v>0</v>
      </c>
      <c r="M534" s="134">
        <v>0</v>
      </c>
      <c r="N534" s="134">
        <v>0</v>
      </c>
      <c r="O534" s="134">
        <v>0</v>
      </c>
      <c r="P534" s="134">
        <v>0</v>
      </c>
      <c r="Q534" s="134">
        <v>0</v>
      </c>
    </row>
    <row r="535" spans="1:17" x14ac:dyDescent="0.2">
      <c r="A535" s="134" t="s">
        <v>3779</v>
      </c>
      <c r="B535" s="134" t="s">
        <v>3790</v>
      </c>
      <c r="C535" s="134" t="s">
        <v>1661</v>
      </c>
      <c r="D535" s="134">
        <v>0</v>
      </c>
      <c r="E535" s="134">
        <v>0</v>
      </c>
      <c r="F535" s="134">
        <v>0</v>
      </c>
      <c r="G535" s="134">
        <v>0</v>
      </c>
      <c r="H535" s="134">
        <v>0</v>
      </c>
      <c r="I535" s="134">
        <v>0</v>
      </c>
      <c r="J535" s="134">
        <v>0</v>
      </c>
      <c r="K535" s="134">
        <v>0</v>
      </c>
      <c r="L535" s="134">
        <v>0</v>
      </c>
      <c r="M535" s="134">
        <v>0</v>
      </c>
      <c r="N535" s="134">
        <v>0</v>
      </c>
      <c r="O535" s="134">
        <v>0</v>
      </c>
      <c r="P535" s="134">
        <v>0</v>
      </c>
      <c r="Q535" s="134">
        <v>0</v>
      </c>
    </row>
    <row r="536" spans="1:17" x14ac:dyDescent="0.2">
      <c r="A536" s="134" t="s">
        <v>3779</v>
      </c>
      <c r="B536" s="134" t="s">
        <v>3791</v>
      </c>
      <c r="C536" s="134" t="s">
        <v>1661</v>
      </c>
      <c r="D536" s="134">
        <v>7</v>
      </c>
      <c r="E536" s="134">
        <v>7</v>
      </c>
      <c r="F536" s="134">
        <v>7</v>
      </c>
      <c r="G536" s="134">
        <v>7</v>
      </c>
      <c r="H536" s="134">
        <v>7</v>
      </c>
      <c r="I536" s="134">
        <v>7</v>
      </c>
      <c r="J536" s="134">
        <v>7</v>
      </c>
      <c r="K536" s="134">
        <v>7</v>
      </c>
      <c r="L536" s="134">
        <v>7</v>
      </c>
      <c r="M536" s="134">
        <v>7</v>
      </c>
      <c r="N536" s="134">
        <v>7</v>
      </c>
      <c r="O536" s="134">
        <v>7</v>
      </c>
      <c r="P536" s="134">
        <v>7</v>
      </c>
      <c r="Q536" s="134">
        <v>7207</v>
      </c>
    </row>
    <row r="537" spans="1:17" x14ac:dyDescent="0.2">
      <c r="A537" s="134" t="s">
        <v>3779</v>
      </c>
      <c r="B537" s="134" t="s">
        <v>3792</v>
      </c>
      <c r="C537" s="134" t="s">
        <v>1661</v>
      </c>
      <c r="D537" s="134">
        <v>1718</v>
      </c>
      <c r="E537" s="134">
        <v>1714</v>
      </c>
      <c r="F537" s="134">
        <v>1715</v>
      </c>
      <c r="G537" s="134">
        <v>1717</v>
      </c>
      <c r="H537" s="134">
        <v>1719</v>
      </c>
      <c r="I537" s="134">
        <v>1721</v>
      </c>
      <c r="J537" s="134">
        <v>1723</v>
      </c>
      <c r="K537" s="134">
        <v>1725</v>
      </c>
      <c r="L537" s="134">
        <v>1727</v>
      </c>
      <c r="M537" s="134">
        <v>1729</v>
      </c>
      <c r="N537" s="134">
        <v>1731</v>
      </c>
      <c r="O537" s="134">
        <v>1733</v>
      </c>
      <c r="P537" s="134">
        <v>1735</v>
      </c>
      <c r="Q537" s="134">
        <v>1723382</v>
      </c>
    </row>
    <row r="538" spans="1:17" x14ac:dyDescent="0.2">
      <c r="A538" s="134" t="s">
        <v>3779</v>
      </c>
      <c r="B538" s="134" t="s">
        <v>3793</v>
      </c>
      <c r="C538" s="134" t="s">
        <v>1661</v>
      </c>
      <c r="D538" s="134">
        <v>0</v>
      </c>
      <c r="E538" s="134">
        <v>0</v>
      </c>
      <c r="F538" s="134">
        <v>0</v>
      </c>
      <c r="G538" s="134">
        <v>0</v>
      </c>
      <c r="H538" s="134">
        <v>0</v>
      </c>
      <c r="I538" s="134">
        <v>0</v>
      </c>
      <c r="J538" s="134">
        <v>0</v>
      </c>
      <c r="K538" s="134">
        <v>0</v>
      </c>
      <c r="L538" s="134">
        <v>0</v>
      </c>
      <c r="M538" s="134">
        <v>0</v>
      </c>
      <c r="N538" s="134">
        <v>0</v>
      </c>
      <c r="O538" s="134">
        <v>0</v>
      </c>
      <c r="P538" s="134">
        <v>0</v>
      </c>
      <c r="Q538" s="134">
        <v>0</v>
      </c>
    </row>
    <row r="539" spans="1:17" x14ac:dyDescent="0.2">
      <c r="A539" s="134" t="s">
        <v>3779</v>
      </c>
      <c r="B539" s="134" t="s">
        <v>3794</v>
      </c>
      <c r="C539" s="134" t="s">
        <v>1661</v>
      </c>
      <c r="D539" s="134">
        <v>0</v>
      </c>
      <c r="E539" s="134">
        <v>0</v>
      </c>
      <c r="F539" s="134">
        <v>0</v>
      </c>
      <c r="G539" s="134">
        <v>0</v>
      </c>
      <c r="H539" s="134">
        <v>0</v>
      </c>
      <c r="I539" s="134">
        <v>0</v>
      </c>
      <c r="J539" s="134">
        <v>0</v>
      </c>
      <c r="K539" s="134">
        <v>0</v>
      </c>
      <c r="L539" s="134">
        <v>0</v>
      </c>
      <c r="M539" s="134">
        <v>0</v>
      </c>
      <c r="N539" s="134">
        <v>0</v>
      </c>
      <c r="O539" s="134">
        <v>0</v>
      </c>
      <c r="P539" s="134">
        <v>0</v>
      </c>
      <c r="Q539" s="134">
        <v>0</v>
      </c>
    </row>
    <row r="540" spans="1:17" x14ac:dyDescent="0.2">
      <c r="A540" s="134" t="s">
        <v>3779</v>
      </c>
      <c r="B540" s="134" t="s">
        <v>3795</v>
      </c>
      <c r="C540" s="134" t="s">
        <v>1661</v>
      </c>
      <c r="D540" s="134">
        <v>21</v>
      </c>
      <c r="E540" s="134">
        <v>21</v>
      </c>
      <c r="F540" s="134">
        <v>22</v>
      </c>
      <c r="G540" s="134">
        <v>22</v>
      </c>
      <c r="H540" s="134">
        <v>22</v>
      </c>
      <c r="I540" s="134">
        <v>22</v>
      </c>
      <c r="J540" s="134">
        <v>22</v>
      </c>
      <c r="K540" s="134">
        <v>23</v>
      </c>
      <c r="L540" s="134">
        <v>21</v>
      </c>
      <c r="M540" s="134">
        <v>21</v>
      </c>
      <c r="N540" s="134">
        <v>22</v>
      </c>
      <c r="O540" s="134">
        <v>22</v>
      </c>
      <c r="P540" s="134">
        <v>23</v>
      </c>
      <c r="Q540" s="134">
        <v>21766</v>
      </c>
    </row>
    <row r="541" spans="1:17" x14ac:dyDescent="0.2">
      <c r="A541" s="134" t="s">
        <v>3779</v>
      </c>
      <c r="B541" s="134" t="s">
        <v>3796</v>
      </c>
      <c r="C541" s="134" t="s">
        <v>1661</v>
      </c>
      <c r="D541" s="134">
        <v>205</v>
      </c>
      <c r="E541" s="134">
        <v>206</v>
      </c>
      <c r="F541" s="134">
        <v>208</v>
      </c>
      <c r="G541" s="134">
        <v>209</v>
      </c>
      <c r="H541" s="134">
        <v>211</v>
      </c>
      <c r="I541" s="134">
        <v>212</v>
      </c>
      <c r="J541" s="134">
        <v>214</v>
      </c>
      <c r="K541" s="134">
        <v>215</v>
      </c>
      <c r="L541" s="134">
        <v>217</v>
      </c>
      <c r="M541" s="134">
        <v>218</v>
      </c>
      <c r="N541" s="134">
        <v>220</v>
      </c>
      <c r="O541" s="134">
        <v>221</v>
      </c>
      <c r="P541" s="134">
        <v>223</v>
      </c>
      <c r="Q541" s="134">
        <v>213644</v>
      </c>
    </row>
    <row r="542" spans="1:17" x14ac:dyDescent="0.2">
      <c r="A542" s="134" t="s">
        <v>3779</v>
      </c>
      <c r="B542" s="134" t="s">
        <v>3797</v>
      </c>
      <c r="C542" s="134" t="s">
        <v>1661</v>
      </c>
      <c r="D542" s="134">
        <v>0</v>
      </c>
      <c r="E542" s="134">
        <v>0</v>
      </c>
      <c r="F542" s="134">
        <v>0</v>
      </c>
      <c r="G542" s="134">
        <v>0</v>
      </c>
      <c r="H542" s="134">
        <v>0</v>
      </c>
      <c r="I542" s="134">
        <v>0</v>
      </c>
      <c r="J542" s="134">
        <v>0</v>
      </c>
      <c r="K542" s="134">
        <v>0</v>
      </c>
      <c r="L542" s="134">
        <v>0</v>
      </c>
      <c r="M542" s="134">
        <v>0</v>
      </c>
      <c r="N542" s="134">
        <v>0</v>
      </c>
      <c r="O542" s="134">
        <v>0</v>
      </c>
      <c r="P542" s="134">
        <v>0</v>
      </c>
      <c r="Q542" s="134">
        <v>0</v>
      </c>
    </row>
    <row r="543" spans="1:17" x14ac:dyDescent="0.2">
      <c r="A543" s="134" t="s">
        <v>3779</v>
      </c>
      <c r="B543" s="134" t="s">
        <v>3798</v>
      </c>
      <c r="C543" s="134" t="s">
        <v>1661</v>
      </c>
      <c r="D543" s="134">
        <v>0</v>
      </c>
      <c r="E543" s="134">
        <v>0</v>
      </c>
      <c r="F543" s="134">
        <v>0</v>
      </c>
      <c r="G543" s="134">
        <v>0</v>
      </c>
      <c r="H543" s="134">
        <v>0</v>
      </c>
      <c r="I543" s="134">
        <v>0</v>
      </c>
      <c r="J543" s="134">
        <v>0</v>
      </c>
      <c r="K543" s="134">
        <v>0</v>
      </c>
      <c r="L543" s="134">
        <v>0</v>
      </c>
      <c r="M543" s="134">
        <v>0</v>
      </c>
      <c r="N543" s="134">
        <v>0</v>
      </c>
      <c r="O543" s="134">
        <v>0</v>
      </c>
      <c r="P543" s="134">
        <v>0</v>
      </c>
      <c r="Q543" s="134">
        <v>0</v>
      </c>
    </row>
    <row r="544" spans="1:17" x14ac:dyDescent="0.2">
      <c r="A544" s="134" t="s">
        <v>3779</v>
      </c>
      <c r="B544" s="134" t="s">
        <v>3799</v>
      </c>
      <c r="C544" s="134" t="s">
        <v>1661</v>
      </c>
      <c r="D544" s="134">
        <v>0</v>
      </c>
      <c r="E544" s="134">
        <v>0</v>
      </c>
      <c r="F544" s="134">
        <v>0</v>
      </c>
      <c r="G544" s="134">
        <v>0</v>
      </c>
      <c r="H544" s="134">
        <v>0</v>
      </c>
      <c r="I544" s="134">
        <v>0</v>
      </c>
      <c r="J544" s="134">
        <v>0</v>
      </c>
      <c r="K544" s="134">
        <v>0</v>
      </c>
      <c r="L544" s="134">
        <v>0</v>
      </c>
      <c r="M544" s="134">
        <v>0</v>
      </c>
      <c r="N544" s="134">
        <v>0</v>
      </c>
      <c r="O544" s="134">
        <v>0</v>
      </c>
      <c r="P544" s="134">
        <v>0</v>
      </c>
      <c r="Q544" s="134">
        <v>0</v>
      </c>
    </row>
    <row r="545" spans="1:17" x14ac:dyDescent="0.2">
      <c r="A545" s="134" t="s">
        <v>3779</v>
      </c>
      <c r="B545" s="134" t="s">
        <v>3800</v>
      </c>
      <c r="C545" s="134" t="s">
        <v>1661</v>
      </c>
      <c r="D545" s="134">
        <v>0</v>
      </c>
      <c r="E545" s="134">
        <v>0</v>
      </c>
      <c r="F545" s="134">
        <v>0</v>
      </c>
      <c r="G545" s="134">
        <v>0</v>
      </c>
      <c r="H545" s="134">
        <v>0</v>
      </c>
      <c r="I545" s="134">
        <v>0</v>
      </c>
      <c r="J545" s="134">
        <v>0</v>
      </c>
      <c r="K545" s="134">
        <v>0</v>
      </c>
      <c r="L545" s="134">
        <v>0</v>
      </c>
      <c r="M545" s="134">
        <v>0</v>
      </c>
      <c r="N545" s="134">
        <v>0</v>
      </c>
      <c r="O545" s="134">
        <v>0</v>
      </c>
      <c r="P545" s="134">
        <v>0</v>
      </c>
      <c r="Q545" s="134">
        <v>0</v>
      </c>
    </row>
    <row r="546" spans="1:17" x14ac:dyDescent="0.2">
      <c r="A546" s="134" t="s">
        <v>3779</v>
      </c>
      <c r="B546" s="134" t="s">
        <v>3801</v>
      </c>
      <c r="C546" s="134" t="s">
        <v>1661</v>
      </c>
      <c r="D546" s="134">
        <v>1820</v>
      </c>
      <c r="E546" s="134">
        <v>1822</v>
      </c>
      <c r="F546" s="134">
        <v>1824</v>
      </c>
      <c r="G546" s="134">
        <v>1826</v>
      </c>
      <c r="H546" s="134">
        <v>1828</v>
      </c>
      <c r="I546" s="134">
        <v>1829</v>
      </c>
      <c r="J546" s="134">
        <v>1831</v>
      </c>
      <c r="K546" s="134">
        <v>1833</v>
      </c>
      <c r="L546" s="134">
        <v>1835</v>
      </c>
      <c r="M546" s="134">
        <v>1837</v>
      </c>
      <c r="N546" s="134">
        <v>1839</v>
      </c>
      <c r="O546" s="134">
        <v>1840</v>
      </c>
      <c r="P546" s="134">
        <v>1842</v>
      </c>
      <c r="Q546" s="134">
        <v>1831217</v>
      </c>
    </row>
    <row r="547" spans="1:17" x14ac:dyDescent="0.2">
      <c r="A547" s="134" t="s">
        <v>3779</v>
      </c>
      <c r="B547" s="134" t="s">
        <v>3802</v>
      </c>
      <c r="C547" s="134" t="s">
        <v>1661</v>
      </c>
      <c r="D547" s="134">
        <v>0</v>
      </c>
      <c r="E547" s="134">
        <v>0</v>
      </c>
      <c r="F547" s="134">
        <v>0</v>
      </c>
      <c r="G547" s="134">
        <v>0</v>
      </c>
      <c r="H547" s="134">
        <v>0</v>
      </c>
      <c r="I547" s="134">
        <v>0</v>
      </c>
      <c r="J547" s="134">
        <v>0</v>
      </c>
      <c r="K547" s="134">
        <v>0</v>
      </c>
      <c r="L547" s="134">
        <v>0</v>
      </c>
      <c r="M547" s="134">
        <v>0</v>
      </c>
      <c r="N547" s="134">
        <v>0</v>
      </c>
      <c r="O547" s="134">
        <v>0</v>
      </c>
      <c r="P547" s="134">
        <v>0</v>
      </c>
      <c r="Q547" s="134">
        <v>0</v>
      </c>
    </row>
    <row r="548" spans="1:17" x14ac:dyDescent="0.2">
      <c r="A548" s="134" t="s">
        <v>3779</v>
      </c>
      <c r="B548" s="134" t="s">
        <v>3803</v>
      </c>
      <c r="C548" s="134" t="s">
        <v>1661</v>
      </c>
      <c r="D548" s="134">
        <v>0</v>
      </c>
      <c r="E548" s="134">
        <v>0</v>
      </c>
      <c r="F548" s="134">
        <v>0</v>
      </c>
      <c r="G548" s="134">
        <v>0</v>
      </c>
      <c r="H548" s="134">
        <v>0</v>
      </c>
      <c r="I548" s="134">
        <v>0</v>
      </c>
      <c r="J548" s="134">
        <v>0</v>
      </c>
      <c r="K548" s="134">
        <v>0</v>
      </c>
      <c r="L548" s="134">
        <v>0</v>
      </c>
      <c r="M548" s="134">
        <v>0</v>
      </c>
      <c r="N548" s="134">
        <v>0</v>
      </c>
      <c r="O548" s="134">
        <v>0</v>
      </c>
      <c r="P548" s="134">
        <v>0</v>
      </c>
      <c r="Q548" s="134">
        <v>0</v>
      </c>
    </row>
    <row r="549" spans="1:17" x14ac:dyDescent="0.2">
      <c r="A549" s="134" t="s">
        <v>3779</v>
      </c>
      <c r="B549" s="134" t="s">
        <v>3804</v>
      </c>
      <c r="C549" s="134" t="s">
        <v>1661</v>
      </c>
      <c r="D549" s="134">
        <v>0</v>
      </c>
      <c r="E549" s="134">
        <v>0</v>
      </c>
      <c r="F549" s="134">
        <v>0</v>
      </c>
      <c r="G549" s="134">
        <v>0</v>
      </c>
      <c r="H549" s="134">
        <v>0</v>
      </c>
      <c r="I549" s="134">
        <v>0</v>
      </c>
      <c r="J549" s="134">
        <v>0</v>
      </c>
      <c r="K549" s="134">
        <v>0</v>
      </c>
      <c r="L549" s="134">
        <v>0</v>
      </c>
      <c r="M549" s="134">
        <v>0</v>
      </c>
      <c r="N549" s="134">
        <v>0</v>
      </c>
      <c r="O549" s="134">
        <v>0</v>
      </c>
      <c r="P549" s="134">
        <v>0</v>
      </c>
      <c r="Q549" s="134">
        <v>0</v>
      </c>
    </row>
    <row r="550" spans="1:17" x14ac:dyDescent="0.2">
      <c r="A550" s="134" t="s">
        <v>3779</v>
      </c>
      <c r="B550" s="134" t="s">
        <v>3805</v>
      </c>
      <c r="C550" s="134" t="s">
        <v>1661</v>
      </c>
      <c r="D550" s="134">
        <v>0</v>
      </c>
      <c r="E550" s="134">
        <v>0</v>
      </c>
      <c r="F550" s="134">
        <v>0</v>
      </c>
      <c r="G550" s="134">
        <v>0</v>
      </c>
      <c r="H550" s="134">
        <v>0</v>
      </c>
      <c r="I550" s="134">
        <v>0</v>
      </c>
      <c r="J550" s="134">
        <v>0</v>
      </c>
      <c r="K550" s="134">
        <v>0</v>
      </c>
      <c r="L550" s="134">
        <v>0</v>
      </c>
      <c r="M550" s="134">
        <v>0</v>
      </c>
      <c r="N550" s="134">
        <v>0</v>
      </c>
      <c r="O550" s="134">
        <v>0</v>
      </c>
      <c r="P550" s="134">
        <v>0</v>
      </c>
      <c r="Q550" s="134">
        <v>0</v>
      </c>
    </row>
    <row r="551" spans="1:17" x14ac:dyDescent="0.2">
      <c r="A551" s="134" t="s">
        <v>3779</v>
      </c>
      <c r="B551" s="134" t="s">
        <v>3806</v>
      </c>
      <c r="C551" s="134" t="s">
        <v>1661</v>
      </c>
      <c r="D551" s="134">
        <v>32</v>
      </c>
      <c r="E551" s="134">
        <v>32</v>
      </c>
      <c r="F551" s="134">
        <v>32</v>
      </c>
      <c r="G551" s="134">
        <v>32</v>
      </c>
      <c r="H551" s="134">
        <v>32</v>
      </c>
      <c r="I551" s="134">
        <v>32</v>
      </c>
      <c r="J551" s="134">
        <v>32</v>
      </c>
      <c r="K551" s="134">
        <v>32</v>
      </c>
      <c r="L551" s="134">
        <v>33</v>
      </c>
      <c r="M551" s="134">
        <v>33</v>
      </c>
      <c r="N551" s="134">
        <v>33</v>
      </c>
      <c r="O551" s="134">
        <v>33</v>
      </c>
      <c r="P551" s="134">
        <v>33</v>
      </c>
      <c r="Q551" s="134">
        <v>32348</v>
      </c>
    </row>
    <row r="552" spans="1:17" x14ac:dyDescent="0.2">
      <c r="A552" s="134" t="s">
        <v>3779</v>
      </c>
      <c r="B552" s="134" t="s">
        <v>3807</v>
      </c>
      <c r="C552" s="134" t="s">
        <v>1661</v>
      </c>
      <c r="D552" s="134">
        <v>146</v>
      </c>
      <c r="E552" s="134">
        <v>148</v>
      </c>
      <c r="F552" s="134">
        <v>151</v>
      </c>
      <c r="G552" s="134">
        <v>153</v>
      </c>
      <c r="H552" s="134">
        <v>156</v>
      </c>
      <c r="I552" s="134">
        <v>158</v>
      </c>
      <c r="J552" s="134">
        <v>160</v>
      </c>
      <c r="K552" s="134">
        <v>163</v>
      </c>
      <c r="L552" s="134">
        <v>165</v>
      </c>
      <c r="M552" s="134">
        <v>167</v>
      </c>
      <c r="N552" s="134">
        <v>170</v>
      </c>
      <c r="O552" s="134">
        <v>172</v>
      </c>
      <c r="P552" s="134">
        <v>174</v>
      </c>
      <c r="Q552" s="134">
        <v>160279</v>
      </c>
    </row>
    <row r="553" spans="1:17" x14ac:dyDescent="0.2">
      <c r="A553" s="134" t="s">
        <v>3779</v>
      </c>
      <c r="B553" s="134" t="s">
        <v>3808</v>
      </c>
      <c r="C553" s="134" t="s">
        <v>1661</v>
      </c>
      <c r="D553" s="134">
        <v>0</v>
      </c>
      <c r="E553" s="134">
        <v>0</v>
      </c>
      <c r="F553" s="134">
        <v>0</v>
      </c>
      <c r="G553" s="134">
        <v>0</v>
      </c>
      <c r="H553" s="134">
        <v>0</v>
      </c>
      <c r="I553" s="134">
        <v>0</v>
      </c>
      <c r="J553" s="134">
        <v>0</v>
      </c>
      <c r="K553" s="134">
        <v>0</v>
      </c>
      <c r="L553" s="134">
        <v>0</v>
      </c>
      <c r="M553" s="134">
        <v>0</v>
      </c>
      <c r="N553" s="134">
        <v>0</v>
      </c>
      <c r="O553" s="134">
        <v>0</v>
      </c>
      <c r="P553" s="134">
        <v>0</v>
      </c>
      <c r="Q553" s="134">
        <v>0</v>
      </c>
    </row>
    <row r="554" spans="1:17" x14ac:dyDescent="0.2">
      <c r="A554" s="134" t="s">
        <v>3779</v>
      </c>
      <c r="B554" s="134" t="s">
        <v>3809</v>
      </c>
      <c r="C554" s="134" t="s">
        <v>1661</v>
      </c>
      <c r="D554" s="134">
        <v>698</v>
      </c>
      <c r="E554" s="134">
        <v>708</v>
      </c>
      <c r="F554" s="134">
        <v>718</v>
      </c>
      <c r="G554" s="134">
        <v>728</v>
      </c>
      <c r="H554" s="134">
        <v>738</v>
      </c>
      <c r="I554" s="134">
        <v>748</v>
      </c>
      <c r="J554" s="134">
        <v>758</v>
      </c>
      <c r="K554" s="134">
        <v>768</v>
      </c>
      <c r="L554" s="134">
        <v>778</v>
      </c>
      <c r="M554" s="134">
        <v>788</v>
      </c>
      <c r="N554" s="134">
        <v>798</v>
      </c>
      <c r="O554" s="134">
        <v>808</v>
      </c>
      <c r="P554" s="134">
        <v>818</v>
      </c>
      <c r="Q554" s="134">
        <v>757818</v>
      </c>
    </row>
    <row r="555" spans="1:17" x14ac:dyDescent="0.2">
      <c r="A555" s="134" t="s">
        <v>3779</v>
      </c>
      <c r="B555" s="134" t="s">
        <v>3810</v>
      </c>
      <c r="C555" s="134" t="s">
        <v>1661</v>
      </c>
      <c r="D555" s="134">
        <v>0</v>
      </c>
      <c r="E555" s="134">
        <v>0</v>
      </c>
      <c r="F555" s="134">
        <v>0</v>
      </c>
      <c r="G555" s="134">
        <v>0</v>
      </c>
      <c r="H555" s="134">
        <v>0</v>
      </c>
      <c r="I555" s="134">
        <v>0</v>
      </c>
      <c r="J555" s="134">
        <v>0</v>
      </c>
      <c r="K555" s="134">
        <v>0</v>
      </c>
      <c r="L555" s="134">
        <v>0</v>
      </c>
      <c r="M555" s="134">
        <v>0</v>
      </c>
      <c r="N555" s="134">
        <v>0</v>
      </c>
      <c r="O555" s="134">
        <v>0</v>
      </c>
      <c r="P555" s="134">
        <v>0</v>
      </c>
      <c r="Q555" s="134">
        <v>0</v>
      </c>
    </row>
    <row r="556" spans="1:17" x14ac:dyDescent="0.2">
      <c r="A556" s="134" t="s">
        <v>3779</v>
      </c>
      <c r="B556" s="134" t="s">
        <v>3811</v>
      </c>
      <c r="C556" s="134" t="s">
        <v>1661</v>
      </c>
      <c r="D556" s="134">
        <v>201</v>
      </c>
      <c r="E556" s="134">
        <v>204</v>
      </c>
      <c r="F556" s="134">
        <v>208</v>
      </c>
      <c r="G556" s="134">
        <v>211</v>
      </c>
      <c r="H556" s="134">
        <v>214</v>
      </c>
      <c r="I556" s="134">
        <v>217</v>
      </c>
      <c r="J556" s="134">
        <v>220</v>
      </c>
      <c r="K556" s="134">
        <v>224</v>
      </c>
      <c r="L556" s="134">
        <v>227</v>
      </c>
      <c r="M556" s="134">
        <v>230</v>
      </c>
      <c r="N556" s="134">
        <v>233</v>
      </c>
      <c r="O556" s="134">
        <v>236</v>
      </c>
      <c r="P556" s="134">
        <v>239</v>
      </c>
      <c r="Q556" s="134">
        <v>220333</v>
      </c>
    </row>
    <row r="557" spans="1:17" x14ac:dyDescent="0.2">
      <c r="A557" s="134" t="s">
        <v>3779</v>
      </c>
      <c r="B557" s="134" t="s">
        <v>3812</v>
      </c>
      <c r="C557" s="134" t="s">
        <v>1661</v>
      </c>
      <c r="D557" s="134">
        <v>4</v>
      </c>
      <c r="E557" s="134">
        <v>4</v>
      </c>
      <c r="F557" s="134">
        <v>4</v>
      </c>
      <c r="G557" s="134">
        <v>4</v>
      </c>
      <c r="H557" s="134">
        <v>4</v>
      </c>
      <c r="I557" s="134">
        <v>4</v>
      </c>
      <c r="J557" s="134">
        <v>5</v>
      </c>
      <c r="K557" s="134">
        <v>5</v>
      </c>
      <c r="L557" s="134">
        <v>5</v>
      </c>
      <c r="M557" s="134">
        <v>5</v>
      </c>
      <c r="N557" s="134">
        <v>5</v>
      </c>
      <c r="O557" s="134">
        <v>5</v>
      </c>
      <c r="P557" s="134">
        <v>5</v>
      </c>
      <c r="Q557" s="134">
        <v>4549</v>
      </c>
    </row>
    <row r="558" spans="1:17" x14ac:dyDescent="0.2">
      <c r="A558" s="134" t="s">
        <v>3779</v>
      </c>
      <c r="B558" s="134" t="s">
        <v>3813</v>
      </c>
      <c r="C558" s="134" t="s">
        <v>1661</v>
      </c>
      <c r="D558" s="134">
        <v>0</v>
      </c>
      <c r="E558" s="134">
        <v>0</v>
      </c>
      <c r="F558" s="134">
        <v>0</v>
      </c>
      <c r="G558" s="134">
        <v>0</v>
      </c>
      <c r="H558" s="134">
        <v>0</v>
      </c>
      <c r="I558" s="134">
        <v>0</v>
      </c>
      <c r="J558" s="134">
        <v>0</v>
      </c>
      <c r="K558" s="134">
        <v>0</v>
      </c>
      <c r="L558" s="134">
        <v>0</v>
      </c>
      <c r="M558" s="134">
        <v>0</v>
      </c>
      <c r="N558" s="134">
        <v>0</v>
      </c>
      <c r="O558" s="134">
        <v>0</v>
      </c>
      <c r="P558" s="134">
        <v>0</v>
      </c>
      <c r="Q558" s="134">
        <v>0</v>
      </c>
    </row>
    <row r="559" spans="1:17" x14ac:dyDescent="0.2">
      <c r="A559" s="134" t="s">
        <v>3779</v>
      </c>
      <c r="B559" s="134" t="s">
        <v>3814</v>
      </c>
      <c r="C559" s="134" t="s">
        <v>1661</v>
      </c>
      <c r="D559" s="134">
        <v>0</v>
      </c>
      <c r="E559" s="134">
        <v>0</v>
      </c>
      <c r="F559" s="134">
        <v>0</v>
      </c>
      <c r="G559" s="134">
        <v>0</v>
      </c>
      <c r="H559" s="134">
        <v>0</v>
      </c>
      <c r="I559" s="134">
        <v>0</v>
      </c>
      <c r="J559" s="134">
        <v>0</v>
      </c>
      <c r="K559" s="134">
        <v>0</v>
      </c>
      <c r="L559" s="134">
        <v>0</v>
      </c>
      <c r="M559" s="134">
        <v>0</v>
      </c>
      <c r="N559" s="134">
        <v>0</v>
      </c>
      <c r="O559" s="134">
        <v>0</v>
      </c>
      <c r="P559" s="134">
        <v>0</v>
      </c>
      <c r="Q559" s="134">
        <v>0</v>
      </c>
    </row>
    <row r="560" spans="1:17" x14ac:dyDescent="0.2">
      <c r="A560" s="134" t="s">
        <v>3779</v>
      </c>
      <c r="B560" s="134" t="s">
        <v>3815</v>
      </c>
      <c r="C560" s="134" t="s">
        <v>1661</v>
      </c>
      <c r="D560" s="134">
        <v>0</v>
      </c>
      <c r="E560" s="134">
        <v>0</v>
      </c>
      <c r="F560" s="134">
        <v>0</v>
      </c>
      <c r="G560" s="134">
        <v>0</v>
      </c>
      <c r="H560" s="134">
        <v>0</v>
      </c>
      <c r="I560" s="134">
        <v>0</v>
      </c>
      <c r="J560" s="134">
        <v>0</v>
      </c>
      <c r="K560" s="134">
        <v>0</v>
      </c>
      <c r="L560" s="134">
        <v>0</v>
      </c>
      <c r="M560" s="134">
        <v>0</v>
      </c>
      <c r="N560" s="134">
        <v>0</v>
      </c>
      <c r="O560" s="134">
        <v>0</v>
      </c>
      <c r="P560" s="134">
        <v>0</v>
      </c>
      <c r="Q560" s="134">
        <v>0</v>
      </c>
    </row>
    <row r="561" spans="1:17" x14ac:dyDescent="0.2">
      <c r="A561" s="134" t="s">
        <v>3779</v>
      </c>
      <c r="B561" s="134" t="s">
        <v>3816</v>
      </c>
      <c r="C561" s="134" t="s">
        <v>1661</v>
      </c>
      <c r="D561" s="134">
        <v>132</v>
      </c>
      <c r="E561" s="134">
        <v>135</v>
      </c>
      <c r="F561" s="134">
        <v>139</v>
      </c>
      <c r="G561" s="134">
        <v>142</v>
      </c>
      <c r="H561" s="134">
        <v>146</v>
      </c>
      <c r="I561" s="134">
        <v>149</v>
      </c>
      <c r="J561" s="134">
        <v>153</v>
      </c>
      <c r="K561" s="134">
        <v>156</v>
      </c>
      <c r="L561" s="134">
        <v>160</v>
      </c>
      <c r="M561" s="134">
        <v>163</v>
      </c>
      <c r="N561" s="134">
        <v>167</v>
      </c>
      <c r="O561" s="134">
        <v>171</v>
      </c>
      <c r="P561" s="134">
        <v>174</v>
      </c>
      <c r="Q561" s="134">
        <v>152867</v>
      </c>
    </row>
    <row r="562" spans="1:17" x14ac:dyDescent="0.2">
      <c r="A562" s="134" t="s">
        <v>3779</v>
      </c>
      <c r="B562" s="134" t="s">
        <v>3817</v>
      </c>
      <c r="C562" s="134" t="s">
        <v>1661</v>
      </c>
      <c r="D562" s="134">
        <v>0</v>
      </c>
      <c r="E562" s="134">
        <v>0</v>
      </c>
      <c r="F562" s="134">
        <v>0</v>
      </c>
      <c r="G562" s="134">
        <v>0</v>
      </c>
      <c r="H562" s="134">
        <v>0</v>
      </c>
      <c r="I562" s="134">
        <v>0</v>
      </c>
      <c r="J562" s="134">
        <v>0</v>
      </c>
      <c r="K562" s="134">
        <v>0</v>
      </c>
      <c r="L562" s="134">
        <v>0</v>
      </c>
      <c r="M562" s="134">
        <v>0</v>
      </c>
      <c r="N562" s="134">
        <v>0</v>
      </c>
      <c r="O562" s="134">
        <v>0</v>
      </c>
      <c r="P562" s="134">
        <v>0</v>
      </c>
      <c r="Q562" s="134">
        <v>0</v>
      </c>
    </row>
    <row r="563" spans="1:17" x14ac:dyDescent="0.2">
      <c r="A563" s="134" t="s">
        <v>3779</v>
      </c>
      <c r="B563" s="134" t="s">
        <v>3818</v>
      </c>
      <c r="C563" s="134" t="s">
        <v>1661</v>
      </c>
      <c r="D563" s="134">
        <v>0</v>
      </c>
      <c r="E563" s="134">
        <v>0</v>
      </c>
      <c r="F563" s="134">
        <v>0</v>
      </c>
      <c r="G563" s="134">
        <v>0</v>
      </c>
      <c r="H563" s="134">
        <v>0</v>
      </c>
      <c r="I563" s="134">
        <v>0</v>
      </c>
      <c r="J563" s="134">
        <v>0</v>
      </c>
      <c r="K563" s="134">
        <v>1</v>
      </c>
      <c r="L563" s="134">
        <v>1</v>
      </c>
      <c r="M563" s="134">
        <v>1</v>
      </c>
      <c r="N563" s="134">
        <v>1</v>
      </c>
      <c r="O563" s="134">
        <v>2</v>
      </c>
      <c r="P563" s="134">
        <v>2</v>
      </c>
      <c r="Q563" s="134">
        <v>545</v>
      </c>
    </row>
    <row r="564" spans="1:17" x14ac:dyDescent="0.2">
      <c r="A564" s="134" t="s">
        <v>3779</v>
      </c>
      <c r="B564" s="134" t="s">
        <v>3819</v>
      </c>
      <c r="C564" s="134" t="s">
        <v>1661</v>
      </c>
      <c r="D564" s="134">
        <v>0</v>
      </c>
      <c r="E564" s="134">
        <v>0</v>
      </c>
      <c r="F564" s="134">
        <v>0</v>
      </c>
      <c r="G564" s="134">
        <v>0</v>
      </c>
      <c r="H564" s="134">
        <v>0</v>
      </c>
      <c r="I564" s="134">
        <v>0</v>
      </c>
      <c r="J564" s="134">
        <v>0</v>
      </c>
      <c r="K564" s="134">
        <v>0</v>
      </c>
      <c r="L564" s="134">
        <v>0</v>
      </c>
      <c r="M564" s="134">
        <v>0</v>
      </c>
      <c r="N564" s="134">
        <v>0</v>
      </c>
      <c r="O564" s="134">
        <v>0</v>
      </c>
      <c r="P564" s="134">
        <v>0</v>
      </c>
      <c r="Q564" s="134">
        <v>0</v>
      </c>
    </row>
    <row r="565" spans="1:17" x14ac:dyDescent="0.2">
      <c r="A565" s="134" t="s">
        <v>3779</v>
      </c>
      <c r="B565" s="134" t="s">
        <v>3820</v>
      </c>
      <c r="C565" s="134" t="s">
        <v>1661</v>
      </c>
      <c r="D565" s="134">
        <v>177</v>
      </c>
      <c r="E565" s="134">
        <v>184</v>
      </c>
      <c r="F565" s="134">
        <v>191</v>
      </c>
      <c r="G565" s="134">
        <v>198</v>
      </c>
      <c r="H565" s="134">
        <v>206</v>
      </c>
      <c r="I565" s="134">
        <v>213</v>
      </c>
      <c r="J565" s="134">
        <v>220</v>
      </c>
      <c r="K565" s="134">
        <v>227</v>
      </c>
      <c r="L565" s="134">
        <v>234</v>
      </c>
      <c r="M565" s="134">
        <v>242</v>
      </c>
      <c r="N565" s="134">
        <v>249</v>
      </c>
      <c r="O565" s="134">
        <v>257</v>
      </c>
      <c r="P565" s="134">
        <v>264</v>
      </c>
      <c r="Q565" s="134">
        <v>220068</v>
      </c>
    </row>
    <row r="566" spans="1:17" x14ac:dyDescent="0.2">
      <c r="A566" s="134" t="s">
        <v>3779</v>
      </c>
      <c r="B566" s="134" t="s">
        <v>3821</v>
      </c>
      <c r="C566" s="134" t="s">
        <v>1661</v>
      </c>
      <c r="D566" s="134">
        <v>0</v>
      </c>
      <c r="E566" s="134">
        <v>0</v>
      </c>
      <c r="F566" s="134">
        <v>0</v>
      </c>
      <c r="G566" s="134">
        <v>0</v>
      </c>
      <c r="H566" s="134">
        <v>0</v>
      </c>
      <c r="I566" s="134">
        <v>0</v>
      </c>
      <c r="J566" s="134">
        <v>0</v>
      </c>
      <c r="K566" s="134">
        <v>0</v>
      </c>
      <c r="L566" s="134">
        <v>0</v>
      </c>
      <c r="M566" s="134">
        <v>0</v>
      </c>
      <c r="N566" s="134">
        <v>0</v>
      </c>
      <c r="O566" s="134">
        <v>0</v>
      </c>
      <c r="P566" s="134">
        <v>0</v>
      </c>
      <c r="Q566" s="134">
        <v>0</v>
      </c>
    </row>
    <row r="567" spans="1:17" x14ac:dyDescent="0.2">
      <c r="A567" s="134" t="s">
        <v>3779</v>
      </c>
      <c r="B567" s="134" t="s">
        <v>3822</v>
      </c>
      <c r="C567" s="134" t="s">
        <v>1661</v>
      </c>
      <c r="D567" s="134">
        <v>77</v>
      </c>
      <c r="E567" s="134">
        <v>81</v>
      </c>
      <c r="F567" s="134">
        <v>85</v>
      </c>
      <c r="G567" s="134">
        <v>90</v>
      </c>
      <c r="H567" s="134">
        <v>94</v>
      </c>
      <c r="I567" s="134">
        <v>99</v>
      </c>
      <c r="J567" s="134">
        <v>104</v>
      </c>
      <c r="K567" s="134">
        <v>109</v>
      </c>
      <c r="L567" s="134">
        <v>113</v>
      </c>
      <c r="M567" s="134">
        <v>118</v>
      </c>
      <c r="N567" s="134">
        <v>123</v>
      </c>
      <c r="O567" s="134">
        <v>128</v>
      </c>
      <c r="P567" s="134">
        <v>133</v>
      </c>
      <c r="Q567" s="134">
        <v>104035</v>
      </c>
    </row>
    <row r="568" spans="1:17" x14ac:dyDescent="0.2">
      <c r="A568" s="134" t="s">
        <v>3779</v>
      </c>
      <c r="B568" s="134" t="s">
        <v>3823</v>
      </c>
      <c r="C568" s="134" t="s">
        <v>1661</v>
      </c>
      <c r="D568" s="134">
        <v>0</v>
      </c>
      <c r="E568" s="134">
        <v>0</v>
      </c>
      <c r="F568" s="134">
        <v>0</v>
      </c>
      <c r="G568" s="134">
        <v>0</v>
      </c>
      <c r="H568" s="134">
        <v>0</v>
      </c>
      <c r="I568" s="134">
        <v>0</v>
      </c>
      <c r="J568" s="134">
        <v>0</v>
      </c>
      <c r="K568" s="134">
        <v>0</v>
      </c>
      <c r="L568" s="134">
        <v>0</v>
      </c>
      <c r="M568" s="134">
        <v>0</v>
      </c>
      <c r="N568" s="134">
        <v>0</v>
      </c>
      <c r="O568" s="134">
        <v>0</v>
      </c>
      <c r="P568" s="134">
        <v>0</v>
      </c>
      <c r="Q568" s="134">
        <v>0</v>
      </c>
    </row>
    <row r="569" spans="1:17" x14ac:dyDescent="0.2">
      <c r="A569" s="134" t="s">
        <v>3779</v>
      </c>
      <c r="B569" s="134" t="s">
        <v>3824</v>
      </c>
      <c r="C569" s="134" t="s">
        <v>1661</v>
      </c>
      <c r="D569" s="134">
        <v>37</v>
      </c>
      <c r="E569" s="134">
        <v>40</v>
      </c>
      <c r="F569" s="134">
        <v>43</v>
      </c>
      <c r="G569" s="134">
        <v>46</v>
      </c>
      <c r="H569" s="134">
        <v>49</v>
      </c>
      <c r="I569" s="134">
        <v>51</v>
      </c>
      <c r="J569" s="134">
        <v>54</v>
      </c>
      <c r="K569" s="134">
        <v>57</v>
      </c>
      <c r="L569" s="134">
        <v>60</v>
      </c>
      <c r="M569" s="134">
        <v>63</v>
      </c>
      <c r="N569" s="134">
        <v>66</v>
      </c>
      <c r="O569" s="134">
        <v>69</v>
      </c>
      <c r="P569" s="134">
        <v>72</v>
      </c>
      <c r="Q569" s="134">
        <v>54359</v>
      </c>
    </row>
    <row r="570" spans="1:17" x14ac:dyDescent="0.2">
      <c r="A570" s="134" t="s">
        <v>3779</v>
      </c>
      <c r="B570" s="134" t="s">
        <v>3825</v>
      </c>
      <c r="C570" s="134" t="s">
        <v>1661</v>
      </c>
      <c r="D570" s="134">
        <v>0</v>
      </c>
      <c r="E570" s="134">
        <v>0</v>
      </c>
      <c r="F570" s="134">
        <v>0</v>
      </c>
      <c r="G570" s="134">
        <v>0</v>
      </c>
      <c r="H570" s="134">
        <v>0</v>
      </c>
      <c r="I570" s="134">
        <v>0</v>
      </c>
      <c r="J570" s="134">
        <v>0</v>
      </c>
      <c r="K570" s="134">
        <v>0</v>
      </c>
      <c r="L570" s="134">
        <v>0</v>
      </c>
      <c r="M570" s="134">
        <v>0</v>
      </c>
      <c r="N570" s="134">
        <v>0</v>
      </c>
      <c r="O570" s="134">
        <v>0</v>
      </c>
      <c r="P570" s="134">
        <v>0</v>
      </c>
      <c r="Q570" s="134">
        <v>0</v>
      </c>
    </row>
    <row r="571" spans="1:17" x14ac:dyDescent="0.2">
      <c r="A571" s="134" t="s">
        <v>3779</v>
      </c>
      <c r="B571" s="134" t="s">
        <v>3826</v>
      </c>
      <c r="C571" s="134" t="s">
        <v>1661</v>
      </c>
      <c r="D571" s="134">
        <v>47</v>
      </c>
      <c r="E571" s="134">
        <v>51</v>
      </c>
      <c r="F571" s="134">
        <v>55</v>
      </c>
      <c r="G571" s="134">
        <v>59</v>
      </c>
      <c r="H571" s="134">
        <v>63</v>
      </c>
      <c r="I571" s="134">
        <v>67</v>
      </c>
      <c r="J571" s="134">
        <v>71</v>
      </c>
      <c r="K571" s="134">
        <v>75</v>
      </c>
      <c r="L571" s="134">
        <v>79</v>
      </c>
      <c r="M571" s="134">
        <v>84</v>
      </c>
      <c r="N571" s="134">
        <v>88</v>
      </c>
      <c r="O571" s="134">
        <v>92</v>
      </c>
      <c r="P571" s="134">
        <v>96</v>
      </c>
      <c r="Q571" s="134">
        <v>71246</v>
      </c>
    </row>
    <row r="572" spans="1:17" x14ac:dyDescent="0.2">
      <c r="A572" s="134" t="s">
        <v>3779</v>
      </c>
      <c r="B572" s="134" t="s">
        <v>3827</v>
      </c>
      <c r="C572" s="134" t="s">
        <v>1661</v>
      </c>
      <c r="D572" s="134">
        <v>0</v>
      </c>
      <c r="E572" s="134">
        <v>0</v>
      </c>
      <c r="F572" s="134">
        <v>0</v>
      </c>
      <c r="G572" s="134">
        <v>0</v>
      </c>
      <c r="H572" s="134">
        <v>0</v>
      </c>
      <c r="I572" s="134">
        <v>0</v>
      </c>
      <c r="J572" s="134">
        <v>0</v>
      </c>
      <c r="K572" s="134">
        <v>0</v>
      </c>
      <c r="L572" s="134">
        <v>0</v>
      </c>
      <c r="M572" s="134">
        <v>0</v>
      </c>
      <c r="N572" s="134">
        <v>0</v>
      </c>
      <c r="O572" s="134">
        <v>0</v>
      </c>
      <c r="P572" s="134">
        <v>0</v>
      </c>
      <c r="Q572" s="134">
        <v>0</v>
      </c>
    </row>
    <row r="573" spans="1:17" x14ac:dyDescent="0.2">
      <c r="A573" s="134" t="s">
        <v>3779</v>
      </c>
      <c r="B573" s="134" t="s">
        <v>3828</v>
      </c>
      <c r="C573" s="134" t="s">
        <v>1661</v>
      </c>
      <c r="D573" s="134">
        <v>0</v>
      </c>
      <c r="E573" s="134">
        <v>0</v>
      </c>
      <c r="F573" s="134">
        <v>0</v>
      </c>
      <c r="G573" s="134">
        <v>0</v>
      </c>
      <c r="H573" s="134">
        <v>0</v>
      </c>
      <c r="I573" s="134">
        <v>0</v>
      </c>
      <c r="J573" s="134">
        <v>0</v>
      </c>
      <c r="K573" s="134">
        <v>0</v>
      </c>
      <c r="L573" s="134">
        <v>0</v>
      </c>
      <c r="M573" s="134">
        <v>0</v>
      </c>
      <c r="N573" s="134">
        <v>0</v>
      </c>
      <c r="O573" s="134">
        <v>0</v>
      </c>
      <c r="P573" s="134">
        <v>0</v>
      </c>
      <c r="Q573" s="134">
        <v>0</v>
      </c>
    </row>
    <row r="574" spans="1:17" x14ac:dyDescent="0.2">
      <c r="A574" s="134" t="s">
        <v>3779</v>
      </c>
      <c r="B574" s="134" t="s">
        <v>3829</v>
      </c>
      <c r="C574" s="134" t="s">
        <v>1661</v>
      </c>
      <c r="D574" s="134">
        <v>107</v>
      </c>
      <c r="E574" s="134">
        <v>109</v>
      </c>
      <c r="F574" s="134">
        <v>111</v>
      </c>
      <c r="G574" s="134">
        <v>114</v>
      </c>
      <c r="H574" s="134">
        <v>116</v>
      </c>
      <c r="I574" s="134">
        <v>119</v>
      </c>
      <c r="J574" s="134">
        <v>121</v>
      </c>
      <c r="K574" s="134">
        <v>123</v>
      </c>
      <c r="L574" s="134">
        <v>126</v>
      </c>
      <c r="M574" s="134">
        <v>128</v>
      </c>
      <c r="N574" s="134">
        <v>131</v>
      </c>
      <c r="O574" s="134">
        <v>134</v>
      </c>
      <c r="P574" s="134">
        <v>136</v>
      </c>
      <c r="Q574" s="134">
        <v>121117</v>
      </c>
    </row>
    <row r="575" spans="1:17" x14ac:dyDescent="0.2">
      <c r="A575" s="134" t="s">
        <v>3779</v>
      </c>
      <c r="B575" s="134" t="s">
        <v>3830</v>
      </c>
      <c r="C575" s="134" t="s">
        <v>1661</v>
      </c>
      <c r="D575" s="134">
        <v>3</v>
      </c>
      <c r="E575" s="134">
        <v>3</v>
      </c>
      <c r="F575" s="134">
        <v>3</v>
      </c>
      <c r="G575" s="134">
        <v>4</v>
      </c>
      <c r="H575" s="134">
        <v>4</v>
      </c>
      <c r="I575" s="134">
        <v>4</v>
      </c>
      <c r="J575" s="134">
        <v>4</v>
      </c>
      <c r="K575" s="134">
        <v>4</v>
      </c>
      <c r="L575" s="134">
        <v>4</v>
      </c>
      <c r="M575" s="134">
        <v>5</v>
      </c>
      <c r="N575" s="134">
        <v>5</v>
      </c>
      <c r="O575" s="134">
        <v>5</v>
      </c>
      <c r="P575" s="134">
        <v>5</v>
      </c>
      <c r="Q575" s="134">
        <v>4016</v>
      </c>
    </row>
    <row r="576" spans="1:17" x14ac:dyDescent="0.2">
      <c r="A576" s="134" t="s">
        <v>3779</v>
      </c>
      <c r="B576" s="134" t="s">
        <v>3831</v>
      </c>
      <c r="C576" s="134" t="s">
        <v>1661</v>
      </c>
      <c r="D576" s="134">
        <v>0</v>
      </c>
      <c r="E576" s="134">
        <v>0</v>
      </c>
      <c r="F576" s="134">
        <v>0</v>
      </c>
      <c r="G576" s="134">
        <v>0</v>
      </c>
      <c r="H576" s="134">
        <v>0</v>
      </c>
      <c r="I576" s="134">
        <v>0</v>
      </c>
      <c r="J576" s="134">
        <v>0</v>
      </c>
      <c r="K576" s="134">
        <v>0</v>
      </c>
      <c r="L576" s="134">
        <v>0</v>
      </c>
      <c r="M576" s="134">
        <v>0</v>
      </c>
      <c r="N576" s="134">
        <v>0</v>
      </c>
      <c r="O576" s="134">
        <v>0</v>
      </c>
      <c r="P576" s="134">
        <v>0</v>
      </c>
      <c r="Q576" s="134">
        <v>0</v>
      </c>
    </row>
    <row r="577" spans="1:17" x14ac:dyDescent="0.2">
      <c r="A577" s="134" t="s">
        <v>3779</v>
      </c>
      <c r="B577" s="134" t="s">
        <v>3832</v>
      </c>
      <c r="C577" s="134" t="s">
        <v>1661</v>
      </c>
      <c r="D577" s="134">
        <v>0</v>
      </c>
      <c r="E577" s="134">
        <v>0</v>
      </c>
      <c r="F577" s="134">
        <v>0</v>
      </c>
      <c r="G577" s="134">
        <v>0</v>
      </c>
      <c r="H577" s="134">
        <v>0</v>
      </c>
      <c r="I577" s="134">
        <v>0</v>
      </c>
      <c r="J577" s="134">
        <v>0</v>
      </c>
      <c r="K577" s="134">
        <v>0</v>
      </c>
      <c r="L577" s="134">
        <v>0</v>
      </c>
      <c r="M577" s="134">
        <v>0</v>
      </c>
      <c r="N577" s="134">
        <v>0</v>
      </c>
      <c r="O577" s="134">
        <v>0</v>
      </c>
      <c r="P577" s="134">
        <v>0</v>
      </c>
      <c r="Q577" s="134">
        <v>0</v>
      </c>
    </row>
    <row r="578" spans="1:17" x14ac:dyDescent="0.2">
      <c r="A578" s="134" t="s">
        <v>3779</v>
      </c>
      <c r="B578" s="134" t="s">
        <v>3833</v>
      </c>
      <c r="C578" s="134" t="s">
        <v>1661</v>
      </c>
      <c r="D578" s="134">
        <v>16</v>
      </c>
      <c r="E578" s="134">
        <v>16</v>
      </c>
      <c r="F578" s="134">
        <v>17</v>
      </c>
      <c r="G578" s="134">
        <v>17</v>
      </c>
      <c r="H578" s="134">
        <v>18</v>
      </c>
      <c r="I578" s="134">
        <v>18</v>
      </c>
      <c r="J578" s="134">
        <v>19</v>
      </c>
      <c r="K578" s="134">
        <v>19</v>
      </c>
      <c r="L578" s="134">
        <v>19</v>
      </c>
      <c r="M578" s="134">
        <v>20</v>
      </c>
      <c r="N578" s="134">
        <v>20</v>
      </c>
      <c r="O578" s="134">
        <v>21</v>
      </c>
      <c r="P578" s="134">
        <v>21</v>
      </c>
      <c r="Q578" s="134">
        <v>18519</v>
      </c>
    </row>
    <row r="579" spans="1:17" x14ac:dyDescent="0.2">
      <c r="A579" s="134" t="s">
        <v>3779</v>
      </c>
      <c r="B579" s="134" t="s">
        <v>3834</v>
      </c>
      <c r="C579" s="134" t="s">
        <v>1661</v>
      </c>
      <c r="D579" s="134">
        <v>79</v>
      </c>
      <c r="E579" s="134">
        <v>82</v>
      </c>
      <c r="F579" s="134">
        <v>86</v>
      </c>
      <c r="G579" s="134">
        <v>90</v>
      </c>
      <c r="H579" s="134">
        <v>93</v>
      </c>
      <c r="I579" s="134">
        <v>97</v>
      </c>
      <c r="J579" s="134">
        <v>101</v>
      </c>
      <c r="K579" s="134">
        <v>104</v>
      </c>
      <c r="L579" s="134">
        <v>108</v>
      </c>
      <c r="M579" s="134">
        <v>112</v>
      </c>
      <c r="N579" s="134">
        <v>115</v>
      </c>
      <c r="O579" s="134">
        <v>119</v>
      </c>
      <c r="P579" s="134">
        <v>123</v>
      </c>
      <c r="Q579" s="134">
        <v>100634</v>
      </c>
    </row>
    <row r="580" spans="1:17" x14ac:dyDescent="0.2">
      <c r="A580" s="134" t="s">
        <v>3779</v>
      </c>
      <c r="B580" s="134" t="s">
        <v>3835</v>
      </c>
      <c r="C580" s="134" t="s">
        <v>1661</v>
      </c>
      <c r="D580" s="134">
        <v>0</v>
      </c>
      <c r="E580" s="134">
        <v>0</v>
      </c>
      <c r="F580" s="134">
        <v>0</v>
      </c>
      <c r="G580" s="134">
        <v>0</v>
      </c>
      <c r="H580" s="134">
        <v>0</v>
      </c>
      <c r="I580" s="134">
        <v>0</v>
      </c>
      <c r="J580" s="134">
        <v>0</v>
      </c>
      <c r="K580" s="134">
        <v>0</v>
      </c>
      <c r="L580" s="134">
        <v>0</v>
      </c>
      <c r="M580" s="134">
        <v>0</v>
      </c>
      <c r="N580" s="134">
        <v>0</v>
      </c>
      <c r="O580" s="134">
        <v>0</v>
      </c>
      <c r="P580" s="134">
        <v>0</v>
      </c>
      <c r="Q580" s="134">
        <v>0</v>
      </c>
    </row>
    <row r="581" spans="1:17" x14ac:dyDescent="0.2">
      <c r="A581" s="134" t="s">
        <v>3779</v>
      </c>
      <c r="B581" s="134" t="s">
        <v>3836</v>
      </c>
      <c r="C581" s="134" t="s">
        <v>1661</v>
      </c>
      <c r="D581" s="134">
        <v>113</v>
      </c>
      <c r="E581" s="134">
        <v>116</v>
      </c>
      <c r="F581" s="134">
        <v>119</v>
      </c>
      <c r="G581" s="134">
        <v>121</v>
      </c>
      <c r="H581" s="134">
        <v>124</v>
      </c>
      <c r="I581" s="134">
        <v>127</v>
      </c>
      <c r="J581" s="134">
        <v>130</v>
      </c>
      <c r="K581" s="134">
        <v>132</v>
      </c>
      <c r="L581" s="134">
        <v>135</v>
      </c>
      <c r="M581" s="134">
        <v>138</v>
      </c>
      <c r="N581" s="134">
        <v>141</v>
      </c>
      <c r="O581" s="134">
        <v>143</v>
      </c>
      <c r="P581" s="134">
        <v>146</v>
      </c>
      <c r="Q581" s="134">
        <v>129729</v>
      </c>
    </row>
    <row r="582" spans="1:17" x14ac:dyDescent="0.2">
      <c r="A582" s="134" t="s">
        <v>3779</v>
      </c>
      <c r="B582" s="134" t="s">
        <v>3837</v>
      </c>
      <c r="C582" s="134" t="s">
        <v>1661</v>
      </c>
      <c r="D582" s="134">
        <v>0</v>
      </c>
      <c r="E582" s="134">
        <v>0</v>
      </c>
      <c r="F582" s="134">
        <v>0</v>
      </c>
      <c r="G582" s="134">
        <v>0</v>
      </c>
      <c r="H582" s="134">
        <v>0</v>
      </c>
      <c r="I582" s="134">
        <v>0</v>
      </c>
      <c r="J582" s="134">
        <v>0</v>
      </c>
      <c r="K582" s="134">
        <v>0</v>
      </c>
      <c r="L582" s="134">
        <v>0</v>
      </c>
      <c r="M582" s="134">
        <v>0</v>
      </c>
      <c r="N582" s="134">
        <v>0</v>
      </c>
      <c r="O582" s="134">
        <v>0</v>
      </c>
      <c r="P582" s="134">
        <v>0</v>
      </c>
      <c r="Q582" s="134">
        <v>0</v>
      </c>
    </row>
    <row r="583" spans="1:17" x14ac:dyDescent="0.2">
      <c r="A583" s="134" t="s">
        <v>3779</v>
      </c>
      <c r="B583" s="134" t="s">
        <v>3838</v>
      </c>
      <c r="C583" s="134" t="s">
        <v>1661</v>
      </c>
      <c r="D583" s="134">
        <v>16</v>
      </c>
      <c r="E583" s="134">
        <v>17</v>
      </c>
      <c r="F583" s="134">
        <v>18</v>
      </c>
      <c r="G583" s="134">
        <v>19</v>
      </c>
      <c r="H583" s="134">
        <v>19</v>
      </c>
      <c r="I583" s="134">
        <v>20</v>
      </c>
      <c r="J583" s="134">
        <v>21</v>
      </c>
      <c r="K583" s="134">
        <v>22</v>
      </c>
      <c r="L583" s="134">
        <v>22</v>
      </c>
      <c r="M583" s="134">
        <v>23</v>
      </c>
      <c r="N583" s="134">
        <v>24</v>
      </c>
      <c r="O583" s="134">
        <v>25</v>
      </c>
      <c r="P583" s="134">
        <v>25</v>
      </c>
      <c r="Q583" s="134">
        <v>20942</v>
      </c>
    </row>
    <row r="584" spans="1:17" x14ac:dyDescent="0.2">
      <c r="A584" s="134" t="s">
        <v>3779</v>
      </c>
      <c r="B584" s="134" t="s">
        <v>3839</v>
      </c>
      <c r="C584" s="134" t="s">
        <v>1661</v>
      </c>
      <c r="D584" s="134">
        <v>0</v>
      </c>
      <c r="E584" s="134">
        <v>0</v>
      </c>
      <c r="F584" s="134">
        <v>0</v>
      </c>
      <c r="G584" s="134">
        <v>0</v>
      </c>
      <c r="H584" s="134">
        <v>0</v>
      </c>
      <c r="I584" s="134">
        <v>0</v>
      </c>
      <c r="J584" s="134">
        <v>0</v>
      </c>
      <c r="K584" s="134">
        <v>0</v>
      </c>
      <c r="L584" s="134">
        <v>0</v>
      </c>
      <c r="M584" s="134">
        <v>0</v>
      </c>
      <c r="N584" s="134">
        <v>0</v>
      </c>
      <c r="O584" s="134">
        <v>0</v>
      </c>
      <c r="P584" s="134">
        <v>0</v>
      </c>
      <c r="Q584" s="134">
        <v>0</v>
      </c>
    </row>
    <row r="585" spans="1:17" x14ac:dyDescent="0.2">
      <c r="A585" s="134" t="s">
        <v>3779</v>
      </c>
      <c r="B585" s="134" t="s">
        <v>3840</v>
      </c>
      <c r="C585" s="134" t="s">
        <v>1661</v>
      </c>
      <c r="D585" s="134">
        <v>0</v>
      </c>
      <c r="E585" s="134">
        <v>0</v>
      </c>
      <c r="F585" s="134">
        <v>0</v>
      </c>
      <c r="G585" s="134">
        <v>0</v>
      </c>
      <c r="H585" s="134">
        <v>0</v>
      </c>
      <c r="I585" s="134">
        <v>0</v>
      </c>
      <c r="J585" s="134">
        <v>0</v>
      </c>
      <c r="K585" s="134">
        <v>0</v>
      </c>
      <c r="L585" s="134">
        <v>0</v>
      </c>
      <c r="M585" s="134">
        <v>0</v>
      </c>
      <c r="N585" s="134">
        <v>0</v>
      </c>
      <c r="O585" s="134">
        <v>0</v>
      </c>
      <c r="P585" s="134">
        <v>0</v>
      </c>
      <c r="Q585" s="134">
        <v>0</v>
      </c>
    </row>
    <row r="586" spans="1:17" x14ac:dyDescent="0.2">
      <c r="A586" s="134" t="s">
        <v>3779</v>
      </c>
      <c r="B586" s="134" t="s">
        <v>3841</v>
      </c>
      <c r="C586" s="134" t="s">
        <v>1661</v>
      </c>
      <c r="D586" s="134">
        <v>65</v>
      </c>
      <c r="E586" s="134">
        <v>67</v>
      </c>
      <c r="F586" s="134">
        <v>69</v>
      </c>
      <c r="G586" s="134">
        <v>71</v>
      </c>
      <c r="H586" s="134">
        <v>74</v>
      </c>
      <c r="I586" s="134">
        <v>76</v>
      </c>
      <c r="J586" s="134">
        <v>78</v>
      </c>
      <c r="K586" s="134">
        <v>80</v>
      </c>
      <c r="L586" s="134">
        <v>82</v>
      </c>
      <c r="M586" s="134">
        <v>84</v>
      </c>
      <c r="N586" s="134">
        <v>86</v>
      </c>
      <c r="O586" s="134">
        <v>89</v>
      </c>
      <c r="P586" s="134">
        <v>91</v>
      </c>
      <c r="Q586" s="134">
        <v>77858</v>
      </c>
    </row>
    <row r="587" spans="1:17" x14ac:dyDescent="0.2">
      <c r="A587" s="134" t="s">
        <v>3842</v>
      </c>
      <c r="B587" s="134" t="s">
        <v>3843</v>
      </c>
      <c r="C587" s="134" t="s">
        <v>1661</v>
      </c>
      <c r="D587" s="134">
        <v>6791</v>
      </c>
      <c r="E587" s="134">
        <v>7064</v>
      </c>
      <c r="F587" s="134">
        <v>7334</v>
      </c>
      <c r="G587" s="134">
        <v>7602</v>
      </c>
      <c r="H587" s="134">
        <v>7870</v>
      </c>
      <c r="I587" s="134">
        <v>8139</v>
      </c>
      <c r="J587" s="134">
        <v>8407</v>
      </c>
      <c r="K587" s="134">
        <v>8675</v>
      </c>
      <c r="L587" s="134">
        <v>8943</v>
      </c>
      <c r="M587" s="134">
        <v>9211</v>
      </c>
      <c r="N587" s="134">
        <v>9480</v>
      </c>
      <c r="O587" s="134">
        <v>9748</v>
      </c>
      <c r="P587" s="134">
        <v>10016</v>
      </c>
      <c r="Q587" s="134">
        <v>8406328</v>
      </c>
    </row>
    <row r="588" spans="1:17" x14ac:dyDescent="0.2">
      <c r="A588" s="134" t="s">
        <v>3844</v>
      </c>
      <c r="B588" s="134" t="s">
        <v>3845</v>
      </c>
      <c r="C588" s="134" t="s">
        <v>1661</v>
      </c>
      <c r="D588" s="134">
        <v>0</v>
      </c>
      <c r="E588" s="134">
        <v>0</v>
      </c>
      <c r="F588" s="134">
        <v>0</v>
      </c>
      <c r="G588" s="134">
        <v>0</v>
      </c>
      <c r="H588" s="134">
        <v>0</v>
      </c>
      <c r="I588" s="134">
        <v>0</v>
      </c>
      <c r="J588" s="134">
        <v>0</v>
      </c>
      <c r="K588" s="134">
        <v>0</v>
      </c>
      <c r="L588" s="134">
        <v>0</v>
      </c>
      <c r="M588" s="134">
        <v>0</v>
      </c>
      <c r="N588" s="134">
        <v>0</v>
      </c>
      <c r="O588" s="134">
        <v>0</v>
      </c>
      <c r="P588" s="134">
        <v>0</v>
      </c>
      <c r="Q588" s="134">
        <v>0</v>
      </c>
    </row>
    <row r="589" spans="1:17" x14ac:dyDescent="0.2">
      <c r="A589" s="134" t="s">
        <v>3844</v>
      </c>
      <c r="B589" s="134" t="s">
        <v>3846</v>
      </c>
      <c r="C589" s="134" t="s">
        <v>1661</v>
      </c>
      <c r="D589" s="134">
        <v>393</v>
      </c>
      <c r="E589" s="134">
        <v>417</v>
      </c>
      <c r="F589" s="134">
        <v>437</v>
      </c>
      <c r="G589" s="134">
        <v>458</v>
      </c>
      <c r="H589" s="134">
        <v>479</v>
      </c>
      <c r="I589" s="134">
        <v>500</v>
      </c>
      <c r="J589" s="134">
        <v>521</v>
      </c>
      <c r="K589" s="134">
        <v>542</v>
      </c>
      <c r="L589" s="134">
        <v>563</v>
      </c>
      <c r="M589" s="134">
        <v>584</v>
      </c>
      <c r="N589" s="134">
        <v>605</v>
      </c>
      <c r="O589" s="134">
        <v>625</v>
      </c>
      <c r="P589" s="134">
        <v>646</v>
      </c>
      <c r="Q589" s="134">
        <v>520885</v>
      </c>
    </row>
    <row r="590" spans="1:17" x14ac:dyDescent="0.2">
      <c r="A590" s="134" t="s">
        <v>3847</v>
      </c>
      <c r="B590" s="134" t="s">
        <v>3848</v>
      </c>
      <c r="C590" s="134" t="s">
        <v>1662</v>
      </c>
      <c r="D590" s="134">
        <v>0</v>
      </c>
      <c r="E590" s="134">
        <v>0</v>
      </c>
      <c r="F590" s="134">
        <v>0</v>
      </c>
      <c r="G590" s="134">
        <v>0</v>
      </c>
      <c r="H590" s="134">
        <v>0</v>
      </c>
      <c r="I590" s="134">
        <v>0</v>
      </c>
      <c r="J590" s="134">
        <v>0</v>
      </c>
      <c r="K590" s="134">
        <v>0</v>
      </c>
      <c r="L590" s="134">
        <v>0</v>
      </c>
      <c r="M590" s="134">
        <v>0</v>
      </c>
      <c r="N590" s="134">
        <v>0</v>
      </c>
      <c r="O590" s="134">
        <v>0</v>
      </c>
      <c r="P590" s="134">
        <v>0</v>
      </c>
      <c r="Q590" s="134">
        <v>0</v>
      </c>
    </row>
    <row r="591" spans="1:17" x14ac:dyDescent="0.2">
      <c r="A591" s="134" t="s">
        <v>3847</v>
      </c>
      <c r="B591" s="134" t="s">
        <v>3849</v>
      </c>
      <c r="C591" s="134" t="s">
        <v>1662</v>
      </c>
      <c r="D591" s="134">
        <v>0</v>
      </c>
      <c r="E591" s="134">
        <v>0</v>
      </c>
      <c r="F591" s="134">
        <v>0</v>
      </c>
      <c r="G591" s="134">
        <v>0</v>
      </c>
      <c r="H591" s="134">
        <v>0</v>
      </c>
      <c r="I591" s="134">
        <v>0</v>
      </c>
      <c r="J591" s="134">
        <v>0</v>
      </c>
      <c r="K591" s="134">
        <v>0</v>
      </c>
      <c r="L591" s="134">
        <v>0</v>
      </c>
      <c r="M591" s="134">
        <v>0</v>
      </c>
      <c r="N591" s="134">
        <v>0</v>
      </c>
      <c r="O591" s="134">
        <v>0</v>
      </c>
      <c r="P591" s="134">
        <v>0</v>
      </c>
      <c r="Q591" s="134">
        <v>0</v>
      </c>
    </row>
    <row r="592" spans="1:17" x14ac:dyDescent="0.2">
      <c r="A592" s="134" t="s">
        <v>3847</v>
      </c>
      <c r="B592" s="134" t="s">
        <v>3850</v>
      </c>
      <c r="C592" s="134" t="s">
        <v>1662</v>
      </c>
      <c r="D592" s="134">
        <v>0</v>
      </c>
      <c r="E592" s="134">
        <v>0</v>
      </c>
      <c r="F592" s="134">
        <v>0</v>
      </c>
      <c r="G592" s="134">
        <v>0</v>
      </c>
      <c r="H592" s="134">
        <v>0</v>
      </c>
      <c r="I592" s="134">
        <v>0</v>
      </c>
      <c r="J592" s="134">
        <v>0</v>
      </c>
      <c r="K592" s="134">
        <v>0</v>
      </c>
      <c r="L592" s="134">
        <v>0</v>
      </c>
      <c r="M592" s="134">
        <v>0</v>
      </c>
      <c r="N592" s="134">
        <v>0</v>
      </c>
      <c r="O592" s="134">
        <v>0</v>
      </c>
      <c r="P592" s="134">
        <v>0</v>
      </c>
      <c r="Q592" s="134">
        <v>0</v>
      </c>
    </row>
    <row r="593" spans="1:17" x14ac:dyDescent="0.2">
      <c r="A593" s="134" t="s">
        <v>3847</v>
      </c>
      <c r="B593" s="134" t="s">
        <v>3851</v>
      </c>
      <c r="C593" s="134" t="s">
        <v>1662</v>
      </c>
      <c r="D593" s="134">
        <v>0</v>
      </c>
      <c r="E593" s="134">
        <v>0</v>
      </c>
      <c r="F593" s="134">
        <v>0</v>
      </c>
      <c r="G593" s="134">
        <v>0</v>
      </c>
      <c r="H593" s="134">
        <v>0</v>
      </c>
      <c r="I593" s="134">
        <v>0</v>
      </c>
      <c r="J593" s="134">
        <v>0</v>
      </c>
      <c r="K593" s="134">
        <v>0</v>
      </c>
      <c r="L593" s="134">
        <v>0</v>
      </c>
      <c r="M593" s="134">
        <v>0</v>
      </c>
      <c r="N593" s="134">
        <v>0</v>
      </c>
      <c r="O593" s="134">
        <v>0</v>
      </c>
      <c r="P593" s="134">
        <v>0</v>
      </c>
      <c r="Q593" s="134">
        <v>0</v>
      </c>
    </row>
    <row r="594" spans="1:17" x14ac:dyDescent="0.2">
      <c r="A594" s="134" t="s">
        <v>3847</v>
      </c>
      <c r="B594" s="134" t="s">
        <v>3852</v>
      </c>
      <c r="C594" s="134" t="s">
        <v>1662</v>
      </c>
      <c r="D594" s="134">
        <v>0</v>
      </c>
      <c r="E594" s="134">
        <v>0</v>
      </c>
      <c r="F594" s="134">
        <v>0</v>
      </c>
      <c r="G594" s="134">
        <v>0</v>
      </c>
      <c r="H594" s="134">
        <v>0</v>
      </c>
      <c r="I594" s="134">
        <v>0</v>
      </c>
      <c r="J594" s="134">
        <v>0</v>
      </c>
      <c r="K594" s="134">
        <v>0</v>
      </c>
      <c r="L594" s="134">
        <v>0</v>
      </c>
      <c r="M594" s="134">
        <v>0</v>
      </c>
      <c r="N594" s="134">
        <v>0</v>
      </c>
      <c r="O594" s="134">
        <v>0</v>
      </c>
      <c r="P594" s="134">
        <v>0</v>
      </c>
      <c r="Q594" s="134">
        <v>0</v>
      </c>
    </row>
    <row r="595" spans="1:17" x14ac:dyDescent="0.2">
      <c r="A595" s="134" t="s">
        <v>3847</v>
      </c>
      <c r="B595" s="134" t="s">
        <v>3853</v>
      </c>
      <c r="C595" s="134" t="s">
        <v>1662</v>
      </c>
      <c r="D595" s="134">
        <v>0</v>
      </c>
      <c r="E595" s="134">
        <v>0</v>
      </c>
      <c r="F595" s="134">
        <v>0</v>
      </c>
      <c r="G595" s="134">
        <v>0</v>
      </c>
      <c r="H595" s="134">
        <v>0</v>
      </c>
      <c r="I595" s="134">
        <v>0</v>
      </c>
      <c r="J595" s="134">
        <v>0</v>
      </c>
      <c r="K595" s="134">
        <v>0</v>
      </c>
      <c r="L595" s="134">
        <v>0</v>
      </c>
      <c r="M595" s="134">
        <v>0</v>
      </c>
      <c r="N595" s="134">
        <v>0</v>
      </c>
      <c r="O595" s="134">
        <v>0</v>
      </c>
      <c r="P595" s="134">
        <v>0</v>
      </c>
      <c r="Q595" s="134">
        <v>0</v>
      </c>
    </row>
    <row r="596" spans="1:17" x14ac:dyDescent="0.2">
      <c r="A596" s="134" t="s">
        <v>3847</v>
      </c>
      <c r="B596" s="134" t="s">
        <v>3854</v>
      </c>
      <c r="C596" s="134" t="s">
        <v>1662</v>
      </c>
      <c r="D596" s="134">
        <v>0</v>
      </c>
      <c r="E596" s="134">
        <v>0</v>
      </c>
      <c r="F596" s="134">
        <v>0</v>
      </c>
      <c r="G596" s="134">
        <v>0</v>
      </c>
      <c r="H596" s="134">
        <v>0</v>
      </c>
      <c r="I596" s="134">
        <v>0</v>
      </c>
      <c r="J596" s="134">
        <v>0</v>
      </c>
      <c r="K596" s="134">
        <v>0</v>
      </c>
      <c r="L596" s="134">
        <v>0</v>
      </c>
      <c r="M596" s="134">
        <v>0</v>
      </c>
      <c r="N596" s="134">
        <v>0</v>
      </c>
      <c r="O596" s="134">
        <v>0</v>
      </c>
      <c r="P596" s="134">
        <v>0</v>
      </c>
      <c r="Q596" s="134">
        <v>0</v>
      </c>
    </row>
    <row r="597" spans="1:17" x14ac:dyDescent="0.2">
      <c r="A597" s="134" t="s">
        <v>3847</v>
      </c>
      <c r="B597" s="134" t="s">
        <v>3855</v>
      </c>
      <c r="C597" s="134" t="s">
        <v>1662</v>
      </c>
      <c r="D597" s="134">
        <v>0</v>
      </c>
      <c r="E597" s="134">
        <v>0</v>
      </c>
      <c r="F597" s="134">
        <v>0</v>
      </c>
      <c r="G597" s="134">
        <v>0</v>
      </c>
      <c r="H597" s="134">
        <v>0</v>
      </c>
      <c r="I597" s="134">
        <v>0</v>
      </c>
      <c r="J597" s="134">
        <v>0</v>
      </c>
      <c r="K597" s="134">
        <v>0</v>
      </c>
      <c r="L597" s="134">
        <v>0</v>
      </c>
      <c r="M597" s="134">
        <v>0</v>
      </c>
      <c r="N597" s="134">
        <v>0</v>
      </c>
      <c r="O597" s="134">
        <v>0</v>
      </c>
      <c r="P597" s="134">
        <v>0</v>
      </c>
      <c r="Q597" s="134">
        <v>0</v>
      </c>
    </row>
    <row r="598" spans="1:17" x14ac:dyDescent="0.2">
      <c r="A598" s="134" t="s">
        <v>3847</v>
      </c>
      <c r="B598" s="134" t="s">
        <v>3856</v>
      </c>
      <c r="C598" s="134" t="s">
        <v>1662</v>
      </c>
      <c r="D598" s="134">
        <v>0</v>
      </c>
      <c r="E598" s="134">
        <v>0</v>
      </c>
      <c r="F598" s="134">
        <v>0</v>
      </c>
      <c r="G598" s="134">
        <v>0</v>
      </c>
      <c r="H598" s="134">
        <v>0</v>
      </c>
      <c r="I598" s="134">
        <v>0</v>
      </c>
      <c r="J598" s="134">
        <v>0</v>
      </c>
      <c r="K598" s="134">
        <v>0</v>
      </c>
      <c r="L598" s="134">
        <v>0</v>
      </c>
      <c r="M598" s="134">
        <v>0</v>
      </c>
      <c r="N598" s="134">
        <v>0</v>
      </c>
      <c r="O598" s="134">
        <v>0</v>
      </c>
      <c r="P598" s="134">
        <v>0</v>
      </c>
      <c r="Q598" s="134">
        <v>0</v>
      </c>
    </row>
    <row r="599" spans="1:17" x14ac:dyDescent="0.2">
      <c r="A599" s="134" t="s">
        <v>3847</v>
      </c>
      <c r="B599" s="134" t="s">
        <v>3857</v>
      </c>
      <c r="C599" s="134" t="s">
        <v>1662</v>
      </c>
      <c r="D599" s="134">
        <v>0</v>
      </c>
      <c r="E599" s="134">
        <v>0</v>
      </c>
      <c r="F599" s="134">
        <v>0</v>
      </c>
      <c r="G599" s="134">
        <v>0</v>
      </c>
      <c r="H599" s="134">
        <v>0</v>
      </c>
      <c r="I599" s="134">
        <v>0</v>
      </c>
      <c r="J599" s="134">
        <v>0</v>
      </c>
      <c r="K599" s="134">
        <v>0</v>
      </c>
      <c r="L599" s="134">
        <v>0</v>
      </c>
      <c r="M599" s="134">
        <v>0</v>
      </c>
      <c r="N599" s="134">
        <v>0</v>
      </c>
      <c r="O599" s="134">
        <v>0</v>
      </c>
      <c r="P599" s="134">
        <v>0</v>
      </c>
      <c r="Q599" s="134">
        <v>0</v>
      </c>
    </row>
    <row r="600" spans="1:17" x14ac:dyDescent="0.2">
      <c r="A600" s="134" t="s">
        <v>3847</v>
      </c>
      <c r="B600" s="134" t="s">
        <v>3858</v>
      </c>
      <c r="C600" s="134" t="s">
        <v>1662</v>
      </c>
      <c r="D600" s="134">
        <v>0</v>
      </c>
      <c r="E600" s="134">
        <v>0</v>
      </c>
      <c r="F600" s="134">
        <v>0</v>
      </c>
      <c r="G600" s="134">
        <v>0</v>
      </c>
      <c r="H600" s="134">
        <v>0</v>
      </c>
      <c r="I600" s="134">
        <v>0</v>
      </c>
      <c r="J600" s="134">
        <v>0</v>
      </c>
      <c r="K600" s="134">
        <v>0</v>
      </c>
      <c r="L600" s="134">
        <v>0</v>
      </c>
      <c r="M600" s="134">
        <v>0</v>
      </c>
      <c r="N600" s="134">
        <v>0</v>
      </c>
      <c r="O600" s="134">
        <v>0</v>
      </c>
      <c r="P600" s="134">
        <v>0</v>
      </c>
      <c r="Q600" s="134">
        <v>0</v>
      </c>
    </row>
    <row r="601" spans="1:17" x14ac:dyDescent="0.2">
      <c r="A601" s="134" t="s">
        <v>3847</v>
      </c>
      <c r="B601" s="134" t="s">
        <v>3859</v>
      </c>
      <c r="C601" s="134" t="s">
        <v>1662</v>
      </c>
      <c r="D601" s="134">
        <v>2880</v>
      </c>
      <c r="E601" s="134">
        <v>2895</v>
      </c>
      <c r="F601" s="134">
        <v>2911</v>
      </c>
      <c r="G601" s="134">
        <v>2926</v>
      </c>
      <c r="H601" s="134">
        <v>2942</v>
      </c>
      <c r="I601" s="134">
        <v>2957</v>
      </c>
      <c r="J601" s="134">
        <v>2973</v>
      </c>
      <c r="K601" s="134">
        <v>2988</v>
      </c>
      <c r="L601" s="134">
        <v>3004</v>
      </c>
      <c r="M601" s="134">
        <v>3020</v>
      </c>
      <c r="N601" s="134">
        <v>3035</v>
      </c>
      <c r="O601" s="134">
        <v>3051</v>
      </c>
      <c r="P601" s="134">
        <v>3066</v>
      </c>
      <c r="Q601" s="134">
        <v>2972944</v>
      </c>
    </row>
    <row r="602" spans="1:17" x14ac:dyDescent="0.2">
      <c r="A602" s="134" t="s">
        <v>3847</v>
      </c>
      <c r="B602" s="134" t="s">
        <v>3860</v>
      </c>
      <c r="C602" s="134" t="s">
        <v>1662</v>
      </c>
      <c r="D602" s="134">
        <v>505</v>
      </c>
      <c r="E602" s="134">
        <v>506</v>
      </c>
      <c r="F602" s="134">
        <v>507</v>
      </c>
      <c r="G602" s="134">
        <v>507</v>
      </c>
      <c r="H602" s="134">
        <v>508</v>
      </c>
      <c r="I602" s="134">
        <v>508</v>
      </c>
      <c r="J602" s="134">
        <v>509</v>
      </c>
      <c r="K602" s="134">
        <v>510</v>
      </c>
      <c r="L602" s="134">
        <v>510</v>
      </c>
      <c r="M602" s="134">
        <v>511</v>
      </c>
      <c r="N602" s="134">
        <v>512</v>
      </c>
      <c r="O602" s="134">
        <v>512</v>
      </c>
      <c r="P602" s="134">
        <v>513</v>
      </c>
      <c r="Q602" s="134">
        <v>509036</v>
      </c>
    </row>
    <row r="603" spans="1:17" x14ac:dyDescent="0.2">
      <c r="A603" s="134" t="s">
        <v>3847</v>
      </c>
      <c r="B603" s="134" t="s">
        <v>3861</v>
      </c>
      <c r="C603" s="134" t="s">
        <v>1662</v>
      </c>
      <c r="D603" s="134">
        <v>782</v>
      </c>
      <c r="E603" s="134">
        <v>783</v>
      </c>
      <c r="F603" s="134">
        <v>784</v>
      </c>
      <c r="G603" s="134">
        <v>785</v>
      </c>
      <c r="H603" s="134">
        <v>786</v>
      </c>
      <c r="I603" s="134">
        <v>787</v>
      </c>
      <c r="J603" s="134">
        <v>788</v>
      </c>
      <c r="K603" s="134">
        <v>789</v>
      </c>
      <c r="L603" s="134">
        <v>790</v>
      </c>
      <c r="M603" s="134">
        <v>791</v>
      </c>
      <c r="N603" s="134">
        <v>792</v>
      </c>
      <c r="O603" s="134">
        <v>793</v>
      </c>
      <c r="P603" s="134">
        <v>794</v>
      </c>
      <c r="Q603" s="134">
        <v>788117</v>
      </c>
    </row>
    <row r="604" spans="1:17" x14ac:dyDescent="0.2">
      <c r="A604" s="134" t="s">
        <v>3847</v>
      </c>
      <c r="B604" s="134" t="s">
        <v>3862</v>
      </c>
      <c r="C604" s="134" t="s">
        <v>1662</v>
      </c>
      <c r="D604" s="134">
        <v>0</v>
      </c>
      <c r="E604" s="134">
        <v>0</v>
      </c>
      <c r="F604" s="134">
        <v>0</v>
      </c>
      <c r="G604" s="134">
        <v>0</v>
      </c>
      <c r="H604" s="134">
        <v>0</v>
      </c>
      <c r="I604" s="134">
        <v>0</v>
      </c>
      <c r="J604" s="134">
        <v>0</v>
      </c>
      <c r="K604" s="134">
        <v>0</v>
      </c>
      <c r="L604" s="134">
        <v>0</v>
      </c>
      <c r="M604" s="134">
        <v>0</v>
      </c>
      <c r="N604" s="134">
        <v>0</v>
      </c>
      <c r="O604" s="134">
        <v>0</v>
      </c>
      <c r="P604" s="134">
        <v>0</v>
      </c>
      <c r="Q604" s="134">
        <v>0</v>
      </c>
    </row>
    <row r="605" spans="1:17" x14ac:dyDescent="0.2">
      <c r="A605" s="134" t="s">
        <v>3847</v>
      </c>
      <c r="B605" s="134" t="s">
        <v>3863</v>
      </c>
      <c r="C605" s="134" t="s">
        <v>1662</v>
      </c>
      <c r="D605" s="134">
        <v>0</v>
      </c>
      <c r="E605" s="134">
        <v>0</v>
      </c>
      <c r="F605" s="134">
        <v>0</v>
      </c>
      <c r="G605" s="134">
        <v>0</v>
      </c>
      <c r="H605" s="134">
        <v>0</v>
      </c>
      <c r="I605" s="134">
        <v>0</v>
      </c>
      <c r="J605" s="134">
        <v>0</v>
      </c>
      <c r="K605" s="134">
        <v>0</v>
      </c>
      <c r="L605" s="134">
        <v>0</v>
      </c>
      <c r="M605" s="134">
        <v>0</v>
      </c>
      <c r="N605" s="134">
        <v>0</v>
      </c>
      <c r="O605" s="134">
        <v>0</v>
      </c>
      <c r="P605" s="134">
        <v>0</v>
      </c>
      <c r="Q605" s="134">
        <v>0</v>
      </c>
    </row>
    <row r="606" spans="1:17" x14ac:dyDescent="0.2">
      <c r="A606" s="134" t="s">
        <v>3847</v>
      </c>
      <c r="B606" s="134" t="s">
        <v>3864</v>
      </c>
      <c r="C606" s="134" t="s">
        <v>1662</v>
      </c>
      <c r="D606" s="134">
        <v>0</v>
      </c>
      <c r="E606" s="134">
        <v>0</v>
      </c>
      <c r="F606" s="134">
        <v>0</v>
      </c>
      <c r="G606" s="134">
        <v>0</v>
      </c>
      <c r="H606" s="134">
        <v>0</v>
      </c>
      <c r="I606" s="134">
        <v>0</v>
      </c>
      <c r="J606" s="134">
        <v>0</v>
      </c>
      <c r="K606" s="134">
        <v>0</v>
      </c>
      <c r="L606" s="134">
        <v>0</v>
      </c>
      <c r="M606" s="134">
        <v>0</v>
      </c>
      <c r="N606" s="134">
        <v>0</v>
      </c>
      <c r="O606" s="134">
        <v>0</v>
      </c>
      <c r="P606" s="134">
        <v>0</v>
      </c>
      <c r="Q606" s="134">
        <v>0</v>
      </c>
    </row>
    <row r="607" spans="1:17" x14ac:dyDescent="0.2">
      <c r="A607" s="134" t="s">
        <v>3847</v>
      </c>
      <c r="B607" s="134" t="s">
        <v>3865</v>
      </c>
      <c r="C607" s="134" t="s">
        <v>1662</v>
      </c>
      <c r="D607" s="134">
        <v>281</v>
      </c>
      <c r="E607" s="134">
        <v>284</v>
      </c>
      <c r="F607" s="134">
        <v>287</v>
      </c>
      <c r="G607" s="134">
        <v>290</v>
      </c>
      <c r="H607" s="134">
        <v>293</v>
      </c>
      <c r="I607" s="134">
        <v>296</v>
      </c>
      <c r="J607" s="134">
        <v>299</v>
      </c>
      <c r="K607" s="134">
        <v>302</v>
      </c>
      <c r="L607" s="134">
        <v>305</v>
      </c>
      <c r="M607" s="134">
        <v>308</v>
      </c>
      <c r="N607" s="134">
        <v>311</v>
      </c>
      <c r="O607" s="134">
        <v>314</v>
      </c>
      <c r="P607" s="134">
        <v>317</v>
      </c>
      <c r="Q607" s="134">
        <v>299076</v>
      </c>
    </row>
    <row r="608" spans="1:17" x14ac:dyDescent="0.2">
      <c r="A608" s="134" t="s">
        <v>3847</v>
      </c>
      <c r="B608" s="134" t="s">
        <v>3866</v>
      </c>
      <c r="C608" s="134" t="s">
        <v>1662</v>
      </c>
      <c r="D608" s="134">
        <v>0</v>
      </c>
      <c r="E608" s="134">
        <v>0</v>
      </c>
      <c r="F608" s="134">
        <v>0</v>
      </c>
      <c r="G608" s="134">
        <v>0</v>
      </c>
      <c r="H608" s="134">
        <v>0</v>
      </c>
      <c r="I608" s="134">
        <v>0</v>
      </c>
      <c r="J608" s="134">
        <v>0</v>
      </c>
      <c r="K608" s="134">
        <v>0</v>
      </c>
      <c r="L608" s="134">
        <v>0</v>
      </c>
      <c r="M608" s="134">
        <v>0</v>
      </c>
      <c r="N608" s="134">
        <v>0</v>
      </c>
      <c r="O608" s="134">
        <v>0</v>
      </c>
      <c r="P608" s="134">
        <v>0</v>
      </c>
      <c r="Q608" s="134">
        <v>0</v>
      </c>
    </row>
    <row r="609" spans="1:17" x14ac:dyDescent="0.2">
      <c r="A609" s="134" t="s">
        <v>3847</v>
      </c>
      <c r="B609" s="134" t="s">
        <v>3867</v>
      </c>
      <c r="C609" s="134" t="s">
        <v>1662</v>
      </c>
      <c r="D609" s="134">
        <v>0</v>
      </c>
      <c r="E609" s="134">
        <v>0</v>
      </c>
      <c r="F609" s="134">
        <v>0</v>
      </c>
      <c r="G609" s="134">
        <v>0</v>
      </c>
      <c r="H609" s="134">
        <v>0</v>
      </c>
      <c r="I609" s="134">
        <v>0</v>
      </c>
      <c r="J609" s="134">
        <v>0</v>
      </c>
      <c r="K609" s="134">
        <v>0</v>
      </c>
      <c r="L609" s="134">
        <v>0</v>
      </c>
      <c r="M609" s="134">
        <v>0</v>
      </c>
      <c r="N609" s="134">
        <v>0</v>
      </c>
      <c r="O609" s="134">
        <v>0</v>
      </c>
      <c r="P609" s="134">
        <v>0</v>
      </c>
      <c r="Q609" s="134">
        <v>0</v>
      </c>
    </row>
    <row r="610" spans="1:17" x14ac:dyDescent="0.2">
      <c r="A610" s="134" t="s">
        <v>3847</v>
      </c>
      <c r="B610" s="134" t="s">
        <v>3868</v>
      </c>
      <c r="C610" s="134" t="s">
        <v>1662</v>
      </c>
      <c r="D610" s="134">
        <v>8965</v>
      </c>
      <c r="E610" s="134">
        <v>8983</v>
      </c>
      <c r="F610" s="134">
        <v>9001</v>
      </c>
      <c r="G610" s="134">
        <v>9019</v>
      </c>
      <c r="H610" s="134">
        <v>9037</v>
      </c>
      <c r="I610" s="134">
        <v>9055</v>
      </c>
      <c r="J610" s="134">
        <v>9073</v>
      </c>
      <c r="K610" s="134">
        <v>9090</v>
      </c>
      <c r="L610" s="134">
        <v>9108</v>
      </c>
      <c r="M610" s="134">
        <v>9126</v>
      </c>
      <c r="N610" s="134">
        <v>9144</v>
      </c>
      <c r="O610" s="134">
        <v>9162</v>
      </c>
      <c r="P610" s="134">
        <v>9180</v>
      </c>
      <c r="Q610" s="134">
        <v>9072514</v>
      </c>
    </row>
    <row r="611" spans="1:17" x14ac:dyDescent="0.2">
      <c r="A611" s="134" t="s">
        <v>3847</v>
      </c>
      <c r="B611" s="134" t="s">
        <v>3869</v>
      </c>
      <c r="C611" s="134" t="s">
        <v>1662</v>
      </c>
      <c r="D611" s="134">
        <v>65</v>
      </c>
      <c r="E611" s="134">
        <v>65</v>
      </c>
      <c r="F611" s="134">
        <v>65</v>
      </c>
      <c r="G611" s="134">
        <v>65</v>
      </c>
      <c r="H611" s="134">
        <v>66</v>
      </c>
      <c r="I611" s="134">
        <v>66</v>
      </c>
      <c r="J611" s="134">
        <v>66</v>
      </c>
      <c r="K611" s="134">
        <v>66</v>
      </c>
      <c r="L611" s="134">
        <v>66</v>
      </c>
      <c r="M611" s="134">
        <v>66</v>
      </c>
      <c r="N611" s="134">
        <v>66</v>
      </c>
      <c r="O611" s="134">
        <v>66</v>
      </c>
      <c r="P611" s="134">
        <v>66</v>
      </c>
      <c r="Q611" s="134">
        <v>65673</v>
      </c>
    </row>
    <row r="612" spans="1:17" x14ac:dyDescent="0.2">
      <c r="A612" s="134" t="s">
        <v>3847</v>
      </c>
      <c r="B612" s="134" t="s">
        <v>3870</v>
      </c>
      <c r="C612" s="134" t="s">
        <v>1662</v>
      </c>
      <c r="D612" s="134">
        <v>47</v>
      </c>
      <c r="E612" s="134">
        <v>47</v>
      </c>
      <c r="F612" s="134">
        <v>47</v>
      </c>
      <c r="G612" s="134">
        <v>47</v>
      </c>
      <c r="H612" s="134">
        <v>47</v>
      </c>
      <c r="I612" s="134">
        <v>47</v>
      </c>
      <c r="J612" s="134">
        <v>47</v>
      </c>
      <c r="K612" s="134">
        <v>48</v>
      </c>
      <c r="L612" s="134">
        <v>48</v>
      </c>
      <c r="M612" s="134">
        <v>48</v>
      </c>
      <c r="N612" s="134">
        <v>48</v>
      </c>
      <c r="O612" s="134">
        <v>48</v>
      </c>
      <c r="P612" s="134">
        <v>48</v>
      </c>
      <c r="Q612" s="134">
        <v>47500</v>
      </c>
    </row>
    <row r="613" spans="1:17" x14ac:dyDescent="0.2">
      <c r="A613" s="134" t="s">
        <v>3847</v>
      </c>
      <c r="B613" s="134" t="s">
        <v>3871</v>
      </c>
      <c r="C613" s="134" t="s">
        <v>1662</v>
      </c>
      <c r="D613" s="134">
        <v>0</v>
      </c>
      <c r="E613" s="134">
        <v>0</v>
      </c>
      <c r="F613" s="134">
        <v>0</v>
      </c>
      <c r="G613" s="134">
        <v>0</v>
      </c>
      <c r="H613" s="134">
        <v>0</v>
      </c>
      <c r="I613" s="134">
        <v>0</v>
      </c>
      <c r="J613" s="134">
        <v>0</v>
      </c>
      <c r="K613" s="134">
        <v>0</v>
      </c>
      <c r="L613" s="134">
        <v>0</v>
      </c>
      <c r="M613" s="134">
        <v>0</v>
      </c>
      <c r="N613" s="134">
        <v>0</v>
      </c>
      <c r="O613" s="134">
        <v>0</v>
      </c>
      <c r="P613" s="134">
        <v>0</v>
      </c>
      <c r="Q613" s="134">
        <v>0</v>
      </c>
    </row>
    <row r="614" spans="1:17" x14ac:dyDescent="0.2">
      <c r="A614" s="134" t="s">
        <v>3847</v>
      </c>
      <c r="B614" s="134" t="s">
        <v>3872</v>
      </c>
      <c r="C614" s="134" t="s">
        <v>1662</v>
      </c>
      <c r="D614" s="134">
        <v>0</v>
      </c>
      <c r="E614" s="134">
        <v>0</v>
      </c>
      <c r="F614" s="134">
        <v>0</v>
      </c>
      <c r="G614" s="134">
        <v>0</v>
      </c>
      <c r="H614" s="134">
        <v>0</v>
      </c>
      <c r="I614" s="134">
        <v>0</v>
      </c>
      <c r="J614" s="134">
        <v>0</v>
      </c>
      <c r="K614" s="134">
        <v>0</v>
      </c>
      <c r="L614" s="134">
        <v>0</v>
      </c>
      <c r="M614" s="134">
        <v>0</v>
      </c>
      <c r="N614" s="134">
        <v>0</v>
      </c>
      <c r="O614" s="134">
        <v>0</v>
      </c>
      <c r="P614" s="134">
        <v>0</v>
      </c>
      <c r="Q614" s="134">
        <v>0</v>
      </c>
    </row>
    <row r="615" spans="1:17" x14ac:dyDescent="0.2">
      <c r="A615" s="134" t="s">
        <v>3847</v>
      </c>
      <c r="B615" s="134" t="s">
        <v>3873</v>
      </c>
      <c r="C615" s="134" t="s">
        <v>1662</v>
      </c>
      <c r="D615" s="134">
        <v>0</v>
      </c>
      <c r="E615" s="134">
        <v>0</v>
      </c>
      <c r="F615" s="134">
        <v>0</v>
      </c>
      <c r="G615" s="134">
        <v>0</v>
      </c>
      <c r="H615" s="134">
        <v>0</v>
      </c>
      <c r="I615" s="134">
        <v>0</v>
      </c>
      <c r="J615" s="134">
        <v>0</v>
      </c>
      <c r="K615" s="134">
        <v>0</v>
      </c>
      <c r="L615" s="134">
        <v>0</v>
      </c>
      <c r="M615" s="134">
        <v>0</v>
      </c>
      <c r="N615" s="134">
        <v>0</v>
      </c>
      <c r="O615" s="134">
        <v>0</v>
      </c>
      <c r="P615" s="134">
        <v>0</v>
      </c>
      <c r="Q615" s="134">
        <v>0</v>
      </c>
    </row>
    <row r="616" spans="1:17" x14ac:dyDescent="0.2">
      <c r="A616" s="134" t="s">
        <v>3847</v>
      </c>
      <c r="B616" s="134" t="s">
        <v>3874</v>
      </c>
      <c r="C616" s="134" t="s">
        <v>1662</v>
      </c>
      <c r="D616" s="134">
        <v>0</v>
      </c>
      <c r="E616" s="134">
        <v>0</v>
      </c>
      <c r="F616" s="134">
        <v>0</v>
      </c>
      <c r="G616" s="134">
        <v>0</v>
      </c>
      <c r="H616" s="134">
        <v>0</v>
      </c>
      <c r="I616" s="134">
        <v>0</v>
      </c>
      <c r="J616" s="134">
        <v>0</v>
      </c>
      <c r="K616" s="134">
        <v>0</v>
      </c>
      <c r="L616" s="134">
        <v>0</v>
      </c>
      <c r="M616" s="134">
        <v>0</v>
      </c>
      <c r="N616" s="134">
        <v>0</v>
      </c>
      <c r="O616" s="134">
        <v>0</v>
      </c>
      <c r="P616" s="134">
        <v>0</v>
      </c>
      <c r="Q616" s="134">
        <v>0</v>
      </c>
    </row>
    <row r="617" spans="1:17" x14ac:dyDescent="0.2">
      <c r="A617" s="134" t="s">
        <v>3847</v>
      </c>
      <c r="B617" s="134" t="s">
        <v>3875</v>
      </c>
      <c r="C617" s="134" t="s">
        <v>1662</v>
      </c>
      <c r="D617" s="134">
        <v>0</v>
      </c>
      <c r="E617" s="134">
        <v>0</v>
      </c>
      <c r="F617" s="134">
        <v>0</v>
      </c>
      <c r="G617" s="134">
        <v>0</v>
      </c>
      <c r="H617" s="134">
        <v>0</v>
      </c>
      <c r="I617" s="134">
        <v>0</v>
      </c>
      <c r="J617" s="134">
        <v>0</v>
      </c>
      <c r="K617" s="134">
        <v>0</v>
      </c>
      <c r="L617" s="134">
        <v>0</v>
      </c>
      <c r="M617" s="134">
        <v>0</v>
      </c>
      <c r="N617" s="134">
        <v>0</v>
      </c>
      <c r="O617" s="134">
        <v>0</v>
      </c>
      <c r="P617" s="134">
        <v>0</v>
      </c>
      <c r="Q617" s="134">
        <v>0</v>
      </c>
    </row>
    <row r="618" spans="1:17" x14ac:dyDescent="0.2">
      <c r="A618" s="134" t="s">
        <v>3847</v>
      </c>
      <c r="B618" s="134" t="s">
        <v>3876</v>
      </c>
      <c r="C618" s="134" t="s">
        <v>1662</v>
      </c>
      <c r="D618" s="134">
        <v>3</v>
      </c>
      <c r="E618" s="134">
        <v>3</v>
      </c>
      <c r="F618" s="134">
        <v>3</v>
      </c>
      <c r="G618" s="134">
        <v>3</v>
      </c>
      <c r="H618" s="134">
        <v>3</v>
      </c>
      <c r="I618" s="134">
        <v>3</v>
      </c>
      <c r="J618" s="134">
        <v>3</v>
      </c>
      <c r="K618" s="134">
        <v>3</v>
      </c>
      <c r="L618" s="134">
        <v>3</v>
      </c>
      <c r="M618" s="134">
        <v>3</v>
      </c>
      <c r="N618" s="134">
        <v>3</v>
      </c>
      <c r="O618" s="134">
        <v>3</v>
      </c>
      <c r="P618" s="134">
        <v>3</v>
      </c>
      <c r="Q618" s="134">
        <v>3140</v>
      </c>
    </row>
    <row r="619" spans="1:17" x14ac:dyDescent="0.2">
      <c r="A619" s="134" t="s">
        <v>3847</v>
      </c>
      <c r="B619" s="134" t="s">
        <v>3877</v>
      </c>
      <c r="C619" s="134" t="s">
        <v>1662</v>
      </c>
      <c r="D619" s="134">
        <v>8</v>
      </c>
      <c r="E619" s="134">
        <v>8</v>
      </c>
      <c r="F619" s="134">
        <v>8</v>
      </c>
      <c r="G619" s="134">
        <v>8</v>
      </c>
      <c r="H619" s="134">
        <v>8</v>
      </c>
      <c r="I619" s="134">
        <v>8</v>
      </c>
      <c r="J619" s="134">
        <v>8</v>
      </c>
      <c r="K619" s="134">
        <v>8</v>
      </c>
      <c r="L619" s="134">
        <v>8</v>
      </c>
      <c r="M619" s="134">
        <v>8</v>
      </c>
      <c r="N619" s="134">
        <v>9</v>
      </c>
      <c r="O619" s="134">
        <v>9</v>
      </c>
      <c r="P619" s="134">
        <v>9</v>
      </c>
      <c r="Q619" s="134">
        <v>8398</v>
      </c>
    </row>
    <row r="620" spans="1:17" x14ac:dyDescent="0.2">
      <c r="A620" s="134" t="s">
        <v>3847</v>
      </c>
      <c r="B620" s="134" t="s">
        <v>3878</v>
      </c>
      <c r="C620" s="134" t="s">
        <v>1662</v>
      </c>
      <c r="D620" s="134">
        <v>0</v>
      </c>
      <c r="E620" s="134">
        <v>0</v>
      </c>
      <c r="F620" s="134">
        <v>0</v>
      </c>
      <c r="G620" s="134">
        <v>0</v>
      </c>
      <c r="H620" s="134">
        <v>0</v>
      </c>
      <c r="I620" s="134">
        <v>0</v>
      </c>
      <c r="J620" s="134">
        <v>0</v>
      </c>
      <c r="K620" s="134">
        <v>0</v>
      </c>
      <c r="L620" s="134">
        <v>0</v>
      </c>
      <c r="M620" s="134">
        <v>0</v>
      </c>
      <c r="N620" s="134">
        <v>0</v>
      </c>
      <c r="O620" s="134">
        <v>0</v>
      </c>
      <c r="P620" s="134">
        <v>0</v>
      </c>
      <c r="Q620" s="134">
        <v>0</v>
      </c>
    </row>
    <row r="621" spans="1:17" x14ac:dyDescent="0.2">
      <c r="A621" s="134" t="s">
        <v>3847</v>
      </c>
      <c r="B621" s="134" t="s">
        <v>3879</v>
      </c>
      <c r="C621" s="134" t="s">
        <v>1662</v>
      </c>
      <c r="D621" s="134">
        <v>31</v>
      </c>
      <c r="E621" s="134">
        <v>31</v>
      </c>
      <c r="F621" s="134">
        <v>31</v>
      </c>
      <c r="G621" s="134">
        <v>31</v>
      </c>
      <c r="H621" s="134">
        <v>31</v>
      </c>
      <c r="I621" s="134">
        <v>31</v>
      </c>
      <c r="J621" s="134">
        <v>31</v>
      </c>
      <c r="K621" s="134">
        <v>32</v>
      </c>
      <c r="L621" s="134">
        <v>32</v>
      </c>
      <c r="M621" s="134">
        <v>32</v>
      </c>
      <c r="N621" s="134">
        <v>32</v>
      </c>
      <c r="O621" s="134">
        <v>32</v>
      </c>
      <c r="P621" s="134">
        <v>32</v>
      </c>
      <c r="Q621" s="134">
        <v>31413</v>
      </c>
    </row>
    <row r="622" spans="1:17" x14ac:dyDescent="0.2">
      <c r="A622" s="134" t="s">
        <v>3847</v>
      </c>
      <c r="B622" s="134" t="s">
        <v>3880</v>
      </c>
      <c r="C622" s="134" t="s">
        <v>1662</v>
      </c>
      <c r="D622" s="134">
        <v>1</v>
      </c>
      <c r="E622" s="134">
        <v>1</v>
      </c>
      <c r="F622" s="134">
        <v>1</v>
      </c>
      <c r="G622" s="134">
        <v>1</v>
      </c>
      <c r="H622" s="134">
        <v>1</v>
      </c>
      <c r="I622" s="134">
        <v>1</v>
      </c>
      <c r="J622" s="134">
        <v>1</v>
      </c>
      <c r="K622" s="134">
        <v>1</v>
      </c>
      <c r="L622" s="134">
        <v>1</v>
      </c>
      <c r="M622" s="134">
        <v>1</v>
      </c>
      <c r="N622" s="134">
        <v>1</v>
      </c>
      <c r="O622" s="134">
        <v>1</v>
      </c>
      <c r="P622" s="134">
        <v>1</v>
      </c>
      <c r="Q622" s="134">
        <v>837</v>
      </c>
    </row>
    <row r="623" spans="1:17" x14ac:dyDescent="0.2">
      <c r="A623" s="134" t="s">
        <v>3847</v>
      </c>
      <c r="B623" s="134" t="s">
        <v>3881</v>
      </c>
      <c r="C623" s="134" t="s">
        <v>1662</v>
      </c>
      <c r="D623" s="134">
        <v>1</v>
      </c>
      <c r="E623" s="134">
        <v>1</v>
      </c>
      <c r="F623" s="134">
        <v>1</v>
      </c>
      <c r="G623" s="134">
        <v>1</v>
      </c>
      <c r="H623" s="134">
        <v>1</v>
      </c>
      <c r="I623" s="134">
        <v>1</v>
      </c>
      <c r="J623" s="134">
        <v>1</v>
      </c>
      <c r="K623" s="134">
        <v>1</v>
      </c>
      <c r="L623" s="134">
        <v>1</v>
      </c>
      <c r="M623" s="134">
        <v>1</v>
      </c>
      <c r="N623" s="134">
        <v>1</v>
      </c>
      <c r="O623" s="134">
        <v>1</v>
      </c>
      <c r="P623" s="134">
        <v>1</v>
      </c>
      <c r="Q623" s="134">
        <v>979</v>
      </c>
    </row>
    <row r="624" spans="1:17" x14ac:dyDescent="0.2">
      <c r="A624" s="134" t="s">
        <v>3882</v>
      </c>
      <c r="B624" s="134" t="s">
        <v>3883</v>
      </c>
      <c r="C624" s="134" t="s">
        <v>1662</v>
      </c>
      <c r="D624" s="134">
        <v>555</v>
      </c>
      <c r="E624" s="134">
        <v>557</v>
      </c>
      <c r="F624" s="134">
        <v>558</v>
      </c>
      <c r="G624" s="134">
        <v>560</v>
      </c>
      <c r="H624" s="134">
        <v>561</v>
      </c>
      <c r="I624" s="134">
        <v>563</v>
      </c>
      <c r="J624" s="134">
        <v>565</v>
      </c>
      <c r="K624" s="134">
        <v>566</v>
      </c>
      <c r="L624" s="134">
        <v>568</v>
      </c>
      <c r="M624" s="134">
        <v>569</v>
      </c>
      <c r="N624" s="134">
        <v>571</v>
      </c>
      <c r="O624" s="134">
        <v>573</v>
      </c>
      <c r="P624" s="134">
        <v>574</v>
      </c>
      <c r="Q624" s="134">
        <v>564628</v>
      </c>
    </row>
    <row r="625" spans="1:17" x14ac:dyDescent="0.2">
      <c r="A625" s="134" t="s">
        <v>3882</v>
      </c>
      <c r="B625" s="134" t="s">
        <v>3884</v>
      </c>
      <c r="C625" s="134" t="s">
        <v>1662</v>
      </c>
      <c r="D625" s="134">
        <v>0</v>
      </c>
      <c r="E625" s="134">
        <v>0</v>
      </c>
      <c r="F625" s="134">
        <v>0</v>
      </c>
      <c r="G625" s="134">
        <v>0</v>
      </c>
      <c r="H625" s="134">
        <v>0</v>
      </c>
      <c r="I625" s="134">
        <v>0</v>
      </c>
      <c r="J625" s="134">
        <v>0</v>
      </c>
      <c r="K625" s="134">
        <v>0</v>
      </c>
      <c r="L625" s="134">
        <v>0</v>
      </c>
      <c r="M625" s="134">
        <v>0</v>
      </c>
      <c r="N625" s="134">
        <v>0</v>
      </c>
      <c r="O625" s="134">
        <v>0</v>
      </c>
      <c r="P625" s="134">
        <v>0</v>
      </c>
      <c r="Q625" s="134">
        <v>0</v>
      </c>
    </row>
    <row r="626" spans="1:17" x14ac:dyDescent="0.2">
      <c r="A626" s="134" t="s">
        <v>3882</v>
      </c>
      <c r="B626" s="134" t="s">
        <v>3885</v>
      </c>
      <c r="C626" s="134" t="s">
        <v>1662</v>
      </c>
      <c r="D626" s="134">
        <v>0</v>
      </c>
      <c r="E626" s="134">
        <v>0</v>
      </c>
      <c r="F626" s="134">
        <v>0</v>
      </c>
      <c r="G626" s="134">
        <v>0</v>
      </c>
      <c r="H626" s="134">
        <v>0</v>
      </c>
      <c r="I626" s="134">
        <v>0</v>
      </c>
      <c r="J626" s="134">
        <v>0</v>
      </c>
      <c r="K626" s="134">
        <v>0</v>
      </c>
      <c r="L626" s="134">
        <v>0</v>
      </c>
      <c r="M626" s="134">
        <v>0</v>
      </c>
      <c r="N626" s="134">
        <v>0</v>
      </c>
      <c r="O626" s="134">
        <v>0</v>
      </c>
      <c r="P626" s="134">
        <v>0</v>
      </c>
      <c r="Q626" s="134">
        <v>0</v>
      </c>
    </row>
    <row r="627" spans="1:17" x14ac:dyDescent="0.2">
      <c r="A627" s="134" t="s">
        <v>3882</v>
      </c>
      <c r="B627" s="134" t="s">
        <v>3886</v>
      </c>
      <c r="C627" s="134" t="s">
        <v>1662</v>
      </c>
      <c r="D627" s="134">
        <v>352</v>
      </c>
      <c r="E627" s="134">
        <v>353</v>
      </c>
      <c r="F627" s="134">
        <v>353</v>
      </c>
      <c r="G627" s="134">
        <v>354</v>
      </c>
      <c r="H627" s="134">
        <v>355</v>
      </c>
      <c r="I627" s="134">
        <v>355</v>
      </c>
      <c r="J627" s="134">
        <v>356</v>
      </c>
      <c r="K627" s="134">
        <v>356</v>
      </c>
      <c r="L627" s="134">
        <v>357</v>
      </c>
      <c r="M627" s="134">
        <v>358</v>
      </c>
      <c r="N627" s="134">
        <v>358</v>
      </c>
      <c r="O627" s="134">
        <v>359</v>
      </c>
      <c r="P627" s="134">
        <v>295</v>
      </c>
      <c r="Q627" s="134">
        <v>353120</v>
      </c>
    </row>
    <row r="628" spans="1:17" x14ac:dyDescent="0.2">
      <c r="A628" s="134" t="s">
        <v>3882</v>
      </c>
      <c r="B628" s="134" t="s">
        <v>3887</v>
      </c>
      <c r="C628" s="134" t="s">
        <v>1662</v>
      </c>
      <c r="D628" s="134">
        <v>0</v>
      </c>
      <c r="E628" s="134">
        <v>0</v>
      </c>
      <c r="F628" s="134">
        <v>0</v>
      </c>
      <c r="G628" s="134">
        <v>0</v>
      </c>
      <c r="H628" s="134">
        <v>0</v>
      </c>
      <c r="I628" s="134">
        <v>0</v>
      </c>
      <c r="J628" s="134">
        <v>0</v>
      </c>
      <c r="K628" s="134">
        <v>0</v>
      </c>
      <c r="L628" s="134">
        <v>0</v>
      </c>
      <c r="M628" s="134">
        <v>0</v>
      </c>
      <c r="N628" s="134">
        <v>0</v>
      </c>
      <c r="O628" s="134">
        <v>0</v>
      </c>
      <c r="P628" s="134">
        <v>0</v>
      </c>
      <c r="Q628" s="134">
        <v>0</v>
      </c>
    </row>
    <row r="629" spans="1:17" x14ac:dyDescent="0.2">
      <c r="A629" s="134" t="s">
        <v>3882</v>
      </c>
      <c r="B629" s="134" t="s">
        <v>3888</v>
      </c>
      <c r="C629" s="134" t="s">
        <v>1662</v>
      </c>
      <c r="D629" s="134">
        <v>0</v>
      </c>
      <c r="E629" s="134">
        <v>0</v>
      </c>
      <c r="F629" s="134">
        <v>0</v>
      </c>
      <c r="G629" s="134">
        <v>0</v>
      </c>
      <c r="H629" s="134">
        <v>0</v>
      </c>
      <c r="I629" s="134">
        <v>0</v>
      </c>
      <c r="J629" s="134">
        <v>0</v>
      </c>
      <c r="K629" s="134">
        <v>0</v>
      </c>
      <c r="L629" s="134">
        <v>0</v>
      </c>
      <c r="M629" s="134">
        <v>0</v>
      </c>
      <c r="N629" s="134">
        <v>0</v>
      </c>
      <c r="O629" s="134">
        <v>0</v>
      </c>
      <c r="P629" s="134">
        <v>0</v>
      </c>
      <c r="Q629" s="134">
        <v>0</v>
      </c>
    </row>
    <row r="630" spans="1:17" x14ac:dyDescent="0.2">
      <c r="A630" s="134" t="s">
        <v>3882</v>
      </c>
      <c r="B630" s="134" t="s">
        <v>3889</v>
      </c>
      <c r="C630" s="134" t="s">
        <v>1662</v>
      </c>
      <c r="D630" s="134">
        <v>0</v>
      </c>
      <c r="E630" s="134">
        <v>0</v>
      </c>
      <c r="F630" s="134">
        <v>0</v>
      </c>
      <c r="G630" s="134">
        <v>0</v>
      </c>
      <c r="H630" s="134">
        <v>0</v>
      </c>
      <c r="I630" s="134">
        <v>0</v>
      </c>
      <c r="J630" s="134">
        <v>0</v>
      </c>
      <c r="K630" s="134">
        <v>0</v>
      </c>
      <c r="L630" s="134">
        <v>0</v>
      </c>
      <c r="M630" s="134">
        <v>0</v>
      </c>
      <c r="N630" s="134">
        <v>0</v>
      </c>
      <c r="O630" s="134">
        <v>0</v>
      </c>
      <c r="P630" s="134">
        <v>0</v>
      </c>
      <c r="Q630" s="134">
        <v>0</v>
      </c>
    </row>
    <row r="631" spans="1:17" x14ac:dyDescent="0.2">
      <c r="A631" s="134" t="s">
        <v>3882</v>
      </c>
      <c r="B631" s="134" t="s">
        <v>3890</v>
      </c>
      <c r="C631" s="134" t="s">
        <v>1662</v>
      </c>
      <c r="D631" s="134">
        <v>0</v>
      </c>
      <c r="E631" s="134">
        <v>0</v>
      </c>
      <c r="F631" s="134">
        <v>0</v>
      </c>
      <c r="G631" s="134">
        <v>0</v>
      </c>
      <c r="H631" s="134">
        <v>0</v>
      </c>
      <c r="I631" s="134">
        <v>0</v>
      </c>
      <c r="J631" s="134">
        <v>0</v>
      </c>
      <c r="K631" s="134">
        <v>0</v>
      </c>
      <c r="L631" s="134">
        <v>0</v>
      </c>
      <c r="M631" s="134">
        <v>0</v>
      </c>
      <c r="N631" s="134">
        <v>0</v>
      </c>
      <c r="O631" s="134">
        <v>0</v>
      </c>
      <c r="P631" s="134">
        <v>0</v>
      </c>
      <c r="Q631" s="134">
        <v>0</v>
      </c>
    </row>
    <row r="632" spans="1:17" x14ac:dyDescent="0.2">
      <c r="A632" s="134" t="s">
        <v>3882</v>
      </c>
      <c r="B632" s="134" t="s">
        <v>3891</v>
      </c>
      <c r="C632" s="134" t="s">
        <v>1662</v>
      </c>
      <c r="D632" s="134">
        <v>0</v>
      </c>
      <c r="E632" s="134">
        <v>0</v>
      </c>
      <c r="F632" s="134">
        <v>0</v>
      </c>
      <c r="G632" s="134">
        <v>0</v>
      </c>
      <c r="H632" s="134">
        <v>0</v>
      </c>
      <c r="I632" s="134">
        <v>0</v>
      </c>
      <c r="J632" s="134">
        <v>0</v>
      </c>
      <c r="K632" s="134">
        <v>0</v>
      </c>
      <c r="L632" s="134">
        <v>0</v>
      </c>
      <c r="M632" s="134">
        <v>0</v>
      </c>
      <c r="N632" s="134">
        <v>0</v>
      </c>
      <c r="O632" s="134">
        <v>0</v>
      </c>
      <c r="P632" s="134">
        <v>0</v>
      </c>
      <c r="Q632" s="134">
        <v>0</v>
      </c>
    </row>
    <row r="633" spans="1:17" x14ac:dyDescent="0.2">
      <c r="A633" s="134" t="s">
        <v>3882</v>
      </c>
      <c r="B633" s="134" t="s">
        <v>3892</v>
      </c>
      <c r="C633" s="134" t="s">
        <v>1662</v>
      </c>
      <c r="D633" s="134">
        <v>0</v>
      </c>
      <c r="E633" s="134">
        <v>0</v>
      </c>
      <c r="F633" s="134">
        <v>0</v>
      </c>
      <c r="G633" s="134">
        <v>0</v>
      </c>
      <c r="H633" s="134">
        <v>0</v>
      </c>
      <c r="I633" s="134">
        <v>0</v>
      </c>
      <c r="J633" s="134">
        <v>0</v>
      </c>
      <c r="K633" s="134">
        <v>0</v>
      </c>
      <c r="L633" s="134">
        <v>0</v>
      </c>
      <c r="M633" s="134">
        <v>0</v>
      </c>
      <c r="N633" s="134">
        <v>0</v>
      </c>
      <c r="O633" s="134">
        <v>0</v>
      </c>
      <c r="P633" s="134">
        <v>0</v>
      </c>
      <c r="Q633" s="134">
        <v>0</v>
      </c>
    </row>
    <row r="634" spans="1:17" x14ac:dyDescent="0.2">
      <c r="A634" s="134" t="s">
        <v>3882</v>
      </c>
      <c r="B634" s="134" t="s">
        <v>3893</v>
      </c>
      <c r="C634" s="134" t="s">
        <v>1662</v>
      </c>
      <c r="D634" s="134">
        <v>393</v>
      </c>
      <c r="E634" s="134">
        <v>399</v>
      </c>
      <c r="F634" s="134">
        <v>404</v>
      </c>
      <c r="G634" s="134">
        <v>410</v>
      </c>
      <c r="H634" s="134">
        <v>416</v>
      </c>
      <c r="I634" s="134">
        <v>422</v>
      </c>
      <c r="J634" s="134">
        <v>427</v>
      </c>
      <c r="K634" s="134">
        <v>433</v>
      </c>
      <c r="L634" s="134">
        <v>439</v>
      </c>
      <c r="M634" s="134">
        <v>445</v>
      </c>
      <c r="N634" s="134">
        <v>450</v>
      </c>
      <c r="O634" s="134">
        <v>456</v>
      </c>
      <c r="P634" s="134">
        <v>462</v>
      </c>
      <c r="Q634" s="134">
        <v>427392</v>
      </c>
    </row>
    <row r="635" spans="1:17" x14ac:dyDescent="0.2">
      <c r="A635" s="134" t="s">
        <v>3882</v>
      </c>
      <c r="B635" s="134" t="s">
        <v>3894</v>
      </c>
      <c r="C635" s="134" t="s">
        <v>1662</v>
      </c>
      <c r="D635" s="134">
        <v>0</v>
      </c>
      <c r="E635" s="134">
        <v>0</v>
      </c>
      <c r="F635" s="134">
        <v>0</v>
      </c>
      <c r="G635" s="134">
        <v>0</v>
      </c>
      <c r="H635" s="134">
        <v>0</v>
      </c>
      <c r="I635" s="134">
        <v>0</v>
      </c>
      <c r="J635" s="134">
        <v>0</v>
      </c>
      <c r="K635" s="134">
        <v>0</v>
      </c>
      <c r="L635" s="134">
        <v>0</v>
      </c>
      <c r="M635" s="134">
        <v>0</v>
      </c>
      <c r="N635" s="134">
        <v>0</v>
      </c>
      <c r="O635" s="134">
        <v>0</v>
      </c>
      <c r="P635" s="134">
        <v>0</v>
      </c>
      <c r="Q635" s="134">
        <v>0</v>
      </c>
    </row>
    <row r="636" spans="1:17" x14ac:dyDescent="0.2">
      <c r="A636" s="134" t="s">
        <v>3882</v>
      </c>
      <c r="B636" s="134" t="s">
        <v>3895</v>
      </c>
      <c r="C636" s="134" t="s">
        <v>1662</v>
      </c>
      <c r="D636" s="134">
        <v>252</v>
      </c>
      <c r="E636" s="134">
        <v>255</v>
      </c>
      <c r="F636" s="134">
        <v>257</v>
      </c>
      <c r="G636" s="134">
        <v>259</v>
      </c>
      <c r="H636" s="134">
        <v>262</v>
      </c>
      <c r="I636" s="134">
        <v>264</v>
      </c>
      <c r="J636" s="134">
        <v>266</v>
      </c>
      <c r="K636" s="134">
        <v>269</v>
      </c>
      <c r="L636" s="134">
        <v>271</v>
      </c>
      <c r="M636" s="134">
        <v>274</v>
      </c>
      <c r="N636" s="134">
        <v>276</v>
      </c>
      <c r="O636" s="134">
        <v>278</v>
      </c>
      <c r="P636" s="134">
        <v>281</v>
      </c>
      <c r="Q636" s="134">
        <v>266478</v>
      </c>
    </row>
    <row r="637" spans="1:17" x14ac:dyDescent="0.2">
      <c r="A637" s="134" t="s">
        <v>3882</v>
      </c>
      <c r="B637" s="134" t="s">
        <v>3896</v>
      </c>
      <c r="C637" s="134" t="s">
        <v>1662</v>
      </c>
      <c r="D637" s="134">
        <v>0</v>
      </c>
      <c r="E637" s="134">
        <v>0</v>
      </c>
      <c r="F637" s="134">
        <v>0</v>
      </c>
      <c r="G637" s="134">
        <v>0</v>
      </c>
      <c r="H637" s="134">
        <v>0</v>
      </c>
      <c r="I637" s="134">
        <v>0</v>
      </c>
      <c r="J637" s="134">
        <v>0</v>
      </c>
      <c r="K637" s="134">
        <v>0</v>
      </c>
      <c r="L637" s="134">
        <v>0</v>
      </c>
      <c r="M637" s="134">
        <v>0</v>
      </c>
      <c r="N637" s="134">
        <v>0</v>
      </c>
      <c r="O637" s="134">
        <v>0</v>
      </c>
      <c r="P637" s="134">
        <v>0</v>
      </c>
      <c r="Q637" s="134">
        <v>0</v>
      </c>
    </row>
    <row r="638" spans="1:17" x14ac:dyDescent="0.2">
      <c r="A638" s="134" t="s">
        <v>3882</v>
      </c>
      <c r="B638" s="134" t="s">
        <v>3897</v>
      </c>
      <c r="C638" s="134" t="s">
        <v>1662</v>
      </c>
      <c r="D638" s="134">
        <v>0</v>
      </c>
      <c r="E638" s="134">
        <v>0</v>
      </c>
      <c r="F638" s="134">
        <v>0</v>
      </c>
      <c r="G638" s="134">
        <v>0</v>
      </c>
      <c r="H638" s="134">
        <v>0</v>
      </c>
      <c r="I638" s="134">
        <v>0</v>
      </c>
      <c r="J638" s="134">
        <v>0</v>
      </c>
      <c r="K638" s="134">
        <v>0</v>
      </c>
      <c r="L638" s="134">
        <v>0</v>
      </c>
      <c r="M638" s="134">
        <v>0</v>
      </c>
      <c r="N638" s="134">
        <v>0</v>
      </c>
      <c r="O638" s="134">
        <v>0</v>
      </c>
      <c r="P638" s="134">
        <v>0</v>
      </c>
      <c r="Q638" s="134">
        <v>0</v>
      </c>
    </row>
    <row r="639" spans="1:17" x14ac:dyDescent="0.2">
      <c r="A639" s="134" t="s">
        <v>3882</v>
      </c>
      <c r="B639" s="134" t="s">
        <v>3898</v>
      </c>
      <c r="C639" s="134" t="s">
        <v>1662</v>
      </c>
      <c r="D639" s="134">
        <v>0</v>
      </c>
      <c r="E639" s="134">
        <v>0</v>
      </c>
      <c r="F639" s="134">
        <v>0</v>
      </c>
      <c r="G639" s="134">
        <v>0</v>
      </c>
      <c r="H639" s="134">
        <v>0</v>
      </c>
      <c r="I639" s="134">
        <v>0</v>
      </c>
      <c r="J639" s="134">
        <v>0</v>
      </c>
      <c r="K639" s="134">
        <v>0</v>
      </c>
      <c r="L639" s="134">
        <v>0</v>
      </c>
      <c r="M639" s="134">
        <v>0</v>
      </c>
      <c r="N639" s="134">
        <v>0</v>
      </c>
      <c r="O639" s="134">
        <v>0</v>
      </c>
      <c r="P639" s="134">
        <v>0</v>
      </c>
      <c r="Q639" s="134">
        <v>0</v>
      </c>
    </row>
    <row r="640" spans="1:17" x14ac:dyDescent="0.2">
      <c r="A640" s="134" t="s">
        <v>3882</v>
      </c>
      <c r="B640" s="134" t="s">
        <v>3899</v>
      </c>
      <c r="C640" s="134" t="s">
        <v>1662</v>
      </c>
      <c r="D640" s="134">
        <v>0</v>
      </c>
      <c r="E640" s="134">
        <v>0</v>
      </c>
      <c r="F640" s="134">
        <v>0</v>
      </c>
      <c r="G640" s="134">
        <v>0</v>
      </c>
      <c r="H640" s="134">
        <v>0</v>
      </c>
      <c r="I640" s="134">
        <v>0</v>
      </c>
      <c r="J640" s="134">
        <v>0</v>
      </c>
      <c r="K640" s="134">
        <v>0</v>
      </c>
      <c r="L640" s="134">
        <v>0</v>
      </c>
      <c r="M640" s="134">
        <v>0</v>
      </c>
      <c r="N640" s="134">
        <v>0</v>
      </c>
      <c r="O640" s="134">
        <v>0</v>
      </c>
      <c r="P640" s="134">
        <v>0</v>
      </c>
      <c r="Q640" s="134">
        <v>0</v>
      </c>
    </row>
    <row r="641" spans="1:17" x14ac:dyDescent="0.2">
      <c r="A641" s="134" t="s">
        <v>3882</v>
      </c>
      <c r="B641" s="134" t="s">
        <v>3900</v>
      </c>
      <c r="C641" s="134" t="s">
        <v>1662</v>
      </c>
      <c r="D641" s="134">
        <v>0</v>
      </c>
      <c r="E641" s="134">
        <v>0</v>
      </c>
      <c r="F641" s="134">
        <v>0</v>
      </c>
      <c r="G641" s="134">
        <v>0</v>
      </c>
      <c r="H641" s="134">
        <v>0</v>
      </c>
      <c r="I641" s="134">
        <v>0</v>
      </c>
      <c r="J641" s="134">
        <v>0</v>
      </c>
      <c r="K641" s="134">
        <v>0</v>
      </c>
      <c r="L641" s="134">
        <v>0</v>
      </c>
      <c r="M641" s="134">
        <v>0</v>
      </c>
      <c r="N641" s="134">
        <v>0</v>
      </c>
      <c r="O641" s="134">
        <v>0</v>
      </c>
      <c r="P641" s="134">
        <v>0</v>
      </c>
      <c r="Q641" s="134">
        <v>0</v>
      </c>
    </row>
    <row r="642" spans="1:17" x14ac:dyDescent="0.2">
      <c r="A642" s="134" t="s">
        <v>3882</v>
      </c>
      <c r="B642" s="134" t="s">
        <v>3901</v>
      </c>
      <c r="C642" s="134" t="s">
        <v>1662</v>
      </c>
      <c r="D642" s="134">
        <v>1217</v>
      </c>
      <c r="E642" s="134">
        <v>1220</v>
      </c>
      <c r="F642" s="134">
        <v>1222</v>
      </c>
      <c r="G642" s="134">
        <v>1225</v>
      </c>
      <c r="H642" s="134">
        <v>1227</v>
      </c>
      <c r="I642" s="134">
        <v>1230</v>
      </c>
      <c r="J642" s="134">
        <v>1232</v>
      </c>
      <c r="K642" s="134">
        <v>1235</v>
      </c>
      <c r="L642" s="134">
        <v>1237</v>
      </c>
      <c r="M642" s="134">
        <v>1240</v>
      </c>
      <c r="N642" s="134">
        <v>1242</v>
      </c>
      <c r="O642" s="134">
        <v>1245</v>
      </c>
      <c r="P642" s="134">
        <v>1247</v>
      </c>
      <c r="Q642" s="134">
        <v>1232167</v>
      </c>
    </row>
    <row r="643" spans="1:17" x14ac:dyDescent="0.2">
      <c r="A643" s="134" t="s">
        <v>3882</v>
      </c>
      <c r="B643" s="134" t="s">
        <v>3902</v>
      </c>
      <c r="C643" s="134" t="s">
        <v>1662</v>
      </c>
      <c r="D643" s="134">
        <v>0</v>
      </c>
      <c r="E643" s="134">
        <v>0</v>
      </c>
      <c r="F643" s="134">
        <v>0</v>
      </c>
      <c r="G643" s="134">
        <v>0</v>
      </c>
      <c r="H643" s="134">
        <v>0</v>
      </c>
      <c r="I643" s="134">
        <v>0</v>
      </c>
      <c r="J643" s="134">
        <v>0</v>
      </c>
      <c r="K643" s="134">
        <v>0</v>
      </c>
      <c r="L643" s="134">
        <v>0</v>
      </c>
      <c r="M643" s="134">
        <v>0</v>
      </c>
      <c r="N643" s="134">
        <v>0</v>
      </c>
      <c r="O643" s="134">
        <v>0</v>
      </c>
      <c r="P643" s="134">
        <v>0</v>
      </c>
      <c r="Q643" s="134">
        <v>0</v>
      </c>
    </row>
    <row r="644" spans="1:17" x14ac:dyDescent="0.2">
      <c r="A644" s="134" t="s">
        <v>3882</v>
      </c>
      <c r="B644" s="134" t="s">
        <v>3903</v>
      </c>
      <c r="C644" s="134" t="s">
        <v>1662</v>
      </c>
      <c r="D644" s="134">
        <v>27</v>
      </c>
      <c r="E644" s="134">
        <v>27</v>
      </c>
      <c r="F644" s="134">
        <v>27</v>
      </c>
      <c r="G644" s="134">
        <v>27</v>
      </c>
      <c r="H644" s="134">
        <v>27</v>
      </c>
      <c r="I644" s="134">
        <v>27</v>
      </c>
      <c r="J644" s="134">
        <v>27</v>
      </c>
      <c r="K644" s="134">
        <v>28</v>
      </c>
      <c r="L644" s="134">
        <v>28</v>
      </c>
      <c r="M644" s="134">
        <v>28</v>
      </c>
      <c r="N644" s="134">
        <v>28</v>
      </c>
      <c r="O644" s="134">
        <v>28</v>
      </c>
      <c r="P644" s="134">
        <v>28</v>
      </c>
      <c r="Q644" s="134">
        <v>27450</v>
      </c>
    </row>
    <row r="645" spans="1:17" x14ac:dyDescent="0.2">
      <c r="A645" s="134" t="s">
        <v>3882</v>
      </c>
      <c r="B645" s="134" t="s">
        <v>3904</v>
      </c>
      <c r="C645" s="134" t="s">
        <v>1662</v>
      </c>
      <c r="D645" s="134">
        <v>0</v>
      </c>
      <c r="E645" s="134">
        <v>0</v>
      </c>
      <c r="F645" s="134">
        <v>0</v>
      </c>
      <c r="G645" s="134">
        <v>0</v>
      </c>
      <c r="H645" s="134">
        <v>0</v>
      </c>
      <c r="I645" s="134">
        <v>0</v>
      </c>
      <c r="J645" s="134">
        <v>0</v>
      </c>
      <c r="K645" s="134">
        <v>0</v>
      </c>
      <c r="L645" s="134">
        <v>0</v>
      </c>
      <c r="M645" s="134">
        <v>0</v>
      </c>
      <c r="N645" s="134">
        <v>0</v>
      </c>
      <c r="O645" s="134">
        <v>0</v>
      </c>
      <c r="P645" s="134">
        <v>0</v>
      </c>
      <c r="Q645" s="134">
        <v>0</v>
      </c>
    </row>
    <row r="646" spans="1:17" x14ac:dyDescent="0.2">
      <c r="A646" s="134" t="s">
        <v>3882</v>
      </c>
      <c r="B646" s="134" t="s">
        <v>3905</v>
      </c>
      <c r="C646" s="134" t="s">
        <v>1662</v>
      </c>
      <c r="D646" s="134">
        <v>0</v>
      </c>
      <c r="E646" s="134">
        <v>0</v>
      </c>
      <c r="F646" s="134">
        <v>0</v>
      </c>
      <c r="G646" s="134">
        <v>0</v>
      </c>
      <c r="H646" s="134">
        <v>0</v>
      </c>
      <c r="I646" s="134">
        <v>0</v>
      </c>
      <c r="J646" s="134">
        <v>0</v>
      </c>
      <c r="K646" s="134">
        <v>0</v>
      </c>
      <c r="L646" s="134">
        <v>0</v>
      </c>
      <c r="M646" s="134">
        <v>0</v>
      </c>
      <c r="N646" s="134">
        <v>0</v>
      </c>
      <c r="O646" s="134">
        <v>0</v>
      </c>
      <c r="P646" s="134">
        <v>0</v>
      </c>
      <c r="Q646" s="134">
        <v>0</v>
      </c>
    </row>
    <row r="647" spans="1:17" x14ac:dyDescent="0.2">
      <c r="A647" s="134" t="s">
        <v>3882</v>
      </c>
      <c r="B647" s="134" t="s">
        <v>3906</v>
      </c>
      <c r="C647" s="134" t="s">
        <v>1662</v>
      </c>
      <c r="D647" s="134">
        <v>0</v>
      </c>
      <c r="E647" s="134">
        <v>0</v>
      </c>
      <c r="F647" s="134">
        <v>0</v>
      </c>
      <c r="G647" s="134">
        <v>0</v>
      </c>
      <c r="H647" s="134">
        <v>0</v>
      </c>
      <c r="I647" s="134">
        <v>0</v>
      </c>
      <c r="J647" s="134">
        <v>0</v>
      </c>
      <c r="K647" s="134">
        <v>0</v>
      </c>
      <c r="L647" s="134">
        <v>0</v>
      </c>
      <c r="M647" s="134">
        <v>0</v>
      </c>
      <c r="N647" s="134">
        <v>0</v>
      </c>
      <c r="O647" s="134">
        <v>0</v>
      </c>
      <c r="P647" s="134">
        <v>0</v>
      </c>
      <c r="Q647" s="134">
        <v>0</v>
      </c>
    </row>
    <row r="648" spans="1:17" x14ac:dyDescent="0.2">
      <c r="A648" s="134" t="s">
        <v>3882</v>
      </c>
      <c r="B648" s="134" t="s">
        <v>3907</v>
      </c>
      <c r="C648" s="134" t="s">
        <v>1662</v>
      </c>
      <c r="D648" s="134">
        <v>269</v>
      </c>
      <c r="E648" s="134">
        <v>271</v>
      </c>
      <c r="F648" s="134">
        <v>273</v>
      </c>
      <c r="G648" s="134">
        <v>276</v>
      </c>
      <c r="H648" s="134">
        <v>278</v>
      </c>
      <c r="I648" s="134">
        <v>280</v>
      </c>
      <c r="J648" s="134">
        <v>282</v>
      </c>
      <c r="K648" s="134">
        <v>284</v>
      </c>
      <c r="L648" s="134">
        <v>286</v>
      </c>
      <c r="M648" s="134">
        <v>288</v>
      </c>
      <c r="N648" s="134">
        <v>290</v>
      </c>
      <c r="O648" s="134">
        <v>293</v>
      </c>
      <c r="P648" s="134">
        <v>295</v>
      </c>
      <c r="Q648" s="134">
        <v>281967</v>
      </c>
    </row>
    <row r="649" spans="1:17" x14ac:dyDescent="0.2">
      <c r="A649" s="134" t="s">
        <v>3882</v>
      </c>
      <c r="B649" s="134" t="s">
        <v>3908</v>
      </c>
      <c r="C649" s="134" t="s">
        <v>1662</v>
      </c>
      <c r="D649" s="134">
        <v>0</v>
      </c>
      <c r="E649" s="134">
        <v>0</v>
      </c>
      <c r="F649" s="134">
        <v>0</v>
      </c>
      <c r="G649" s="134">
        <v>0</v>
      </c>
      <c r="H649" s="134">
        <v>0</v>
      </c>
      <c r="I649" s="134">
        <v>0</v>
      </c>
      <c r="J649" s="134">
        <v>0</v>
      </c>
      <c r="K649" s="134">
        <v>0</v>
      </c>
      <c r="L649" s="134">
        <v>0</v>
      </c>
      <c r="M649" s="134">
        <v>0</v>
      </c>
      <c r="N649" s="134">
        <v>0</v>
      </c>
      <c r="O649" s="134">
        <v>0</v>
      </c>
      <c r="P649" s="134">
        <v>0</v>
      </c>
      <c r="Q649" s="134">
        <v>0</v>
      </c>
    </row>
    <row r="650" spans="1:17" x14ac:dyDescent="0.2">
      <c r="A650" s="134" t="s">
        <v>3882</v>
      </c>
      <c r="B650" s="134" t="s">
        <v>3909</v>
      </c>
      <c r="C650" s="134" t="s">
        <v>1662</v>
      </c>
      <c r="D650" s="134">
        <v>34</v>
      </c>
      <c r="E650" s="134">
        <v>35</v>
      </c>
      <c r="F650" s="134">
        <v>35</v>
      </c>
      <c r="G650" s="134">
        <v>35</v>
      </c>
      <c r="H650" s="134">
        <v>35</v>
      </c>
      <c r="I650" s="134">
        <v>35</v>
      </c>
      <c r="J650" s="134">
        <v>35</v>
      </c>
      <c r="K650" s="134">
        <v>36</v>
      </c>
      <c r="L650" s="134">
        <v>36</v>
      </c>
      <c r="M650" s="134">
        <v>36</v>
      </c>
      <c r="N650" s="134">
        <v>36</v>
      </c>
      <c r="O650" s="134">
        <v>36</v>
      </c>
      <c r="P650" s="134">
        <v>37</v>
      </c>
      <c r="Q650" s="134">
        <v>35464</v>
      </c>
    </row>
    <row r="651" spans="1:17" x14ac:dyDescent="0.2">
      <c r="A651" s="134" t="s">
        <v>3882</v>
      </c>
      <c r="B651" s="134" t="s">
        <v>3910</v>
      </c>
      <c r="C651" s="134" t="s">
        <v>1662</v>
      </c>
      <c r="D651" s="134">
        <v>0</v>
      </c>
      <c r="E651" s="134">
        <v>0</v>
      </c>
      <c r="F651" s="134">
        <v>0</v>
      </c>
      <c r="G651" s="134">
        <v>0</v>
      </c>
      <c r="H651" s="134">
        <v>0</v>
      </c>
      <c r="I651" s="134">
        <v>0</v>
      </c>
      <c r="J651" s="134">
        <v>0</v>
      </c>
      <c r="K651" s="134">
        <v>0</v>
      </c>
      <c r="L651" s="134">
        <v>0</v>
      </c>
      <c r="M651" s="134">
        <v>0</v>
      </c>
      <c r="N651" s="134">
        <v>0</v>
      </c>
      <c r="O651" s="134">
        <v>0</v>
      </c>
      <c r="P651" s="134">
        <v>0</v>
      </c>
      <c r="Q651" s="134">
        <v>0</v>
      </c>
    </row>
    <row r="652" spans="1:17" x14ac:dyDescent="0.2">
      <c r="A652" s="134" t="s">
        <v>3882</v>
      </c>
      <c r="B652" s="134" t="s">
        <v>3911</v>
      </c>
      <c r="C652" s="134" t="s">
        <v>1662</v>
      </c>
      <c r="D652" s="134">
        <v>0</v>
      </c>
      <c r="E652" s="134">
        <v>0</v>
      </c>
      <c r="F652" s="134">
        <v>0</v>
      </c>
      <c r="G652" s="134">
        <v>0</v>
      </c>
      <c r="H652" s="134">
        <v>0</v>
      </c>
      <c r="I652" s="134">
        <v>0</v>
      </c>
      <c r="J652" s="134">
        <v>0</v>
      </c>
      <c r="K652" s="134">
        <v>0</v>
      </c>
      <c r="L652" s="134">
        <v>0</v>
      </c>
      <c r="M652" s="134">
        <v>0</v>
      </c>
      <c r="N652" s="134">
        <v>0</v>
      </c>
      <c r="O652" s="134">
        <v>0</v>
      </c>
      <c r="P652" s="134">
        <v>0</v>
      </c>
      <c r="Q652" s="134">
        <v>0</v>
      </c>
    </row>
    <row r="653" spans="1:17" x14ac:dyDescent="0.2">
      <c r="A653" s="134" t="s">
        <v>3882</v>
      </c>
      <c r="B653" s="134" t="s">
        <v>3912</v>
      </c>
      <c r="C653" s="134" t="s">
        <v>1662</v>
      </c>
      <c r="D653" s="134">
        <v>0</v>
      </c>
      <c r="E653" s="134">
        <v>0</v>
      </c>
      <c r="F653" s="134">
        <v>0</v>
      </c>
      <c r="G653" s="134">
        <v>0</v>
      </c>
      <c r="H653" s="134">
        <v>0</v>
      </c>
      <c r="I653" s="134">
        <v>0</v>
      </c>
      <c r="J653" s="134">
        <v>0</v>
      </c>
      <c r="K653" s="134">
        <v>0</v>
      </c>
      <c r="L653" s="134">
        <v>0</v>
      </c>
      <c r="M653" s="134">
        <v>0</v>
      </c>
      <c r="N653" s="134">
        <v>0</v>
      </c>
      <c r="O653" s="134">
        <v>0</v>
      </c>
      <c r="P653" s="134">
        <v>0</v>
      </c>
      <c r="Q653" s="134">
        <v>0</v>
      </c>
    </row>
    <row r="654" spans="1:17" x14ac:dyDescent="0.2">
      <c r="A654" s="134" t="s">
        <v>3882</v>
      </c>
      <c r="B654" s="134" t="s">
        <v>3913</v>
      </c>
      <c r="C654" s="134" t="s">
        <v>1662</v>
      </c>
      <c r="D654" s="134">
        <v>63</v>
      </c>
      <c r="E654" s="134">
        <v>63</v>
      </c>
      <c r="F654" s="134">
        <v>63</v>
      </c>
      <c r="G654" s="134">
        <v>63</v>
      </c>
      <c r="H654" s="134">
        <v>63</v>
      </c>
      <c r="I654" s="134">
        <v>64</v>
      </c>
      <c r="J654" s="134">
        <v>64</v>
      </c>
      <c r="K654" s="134">
        <v>64</v>
      </c>
      <c r="L654" s="134">
        <v>64</v>
      </c>
      <c r="M654" s="134">
        <v>64</v>
      </c>
      <c r="N654" s="134">
        <v>64</v>
      </c>
      <c r="O654" s="134">
        <v>64</v>
      </c>
      <c r="P654" s="134">
        <v>64</v>
      </c>
      <c r="Q654" s="134">
        <v>63651</v>
      </c>
    </row>
    <row r="655" spans="1:17" x14ac:dyDescent="0.2">
      <c r="A655" s="134" t="s">
        <v>3882</v>
      </c>
      <c r="B655" s="134" t="s">
        <v>3914</v>
      </c>
      <c r="C655" s="134" t="s">
        <v>1662</v>
      </c>
      <c r="D655" s="134">
        <v>0</v>
      </c>
      <c r="E655" s="134">
        <v>0</v>
      </c>
      <c r="F655" s="134">
        <v>0</v>
      </c>
      <c r="G655" s="134">
        <v>0</v>
      </c>
      <c r="H655" s="134">
        <v>0</v>
      </c>
      <c r="I655" s="134">
        <v>0</v>
      </c>
      <c r="J655" s="134">
        <v>0</v>
      </c>
      <c r="K655" s="134">
        <v>0</v>
      </c>
      <c r="L655" s="134">
        <v>0</v>
      </c>
      <c r="M655" s="134">
        <v>0</v>
      </c>
      <c r="N655" s="134">
        <v>0</v>
      </c>
      <c r="O655" s="134">
        <v>0</v>
      </c>
      <c r="P655" s="134">
        <v>0</v>
      </c>
      <c r="Q655" s="134">
        <v>0</v>
      </c>
    </row>
    <row r="656" spans="1:17" x14ac:dyDescent="0.2">
      <c r="A656" s="134" t="s">
        <v>3915</v>
      </c>
      <c r="B656" s="134" t="s">
        <v>3916</v>
      </c>
      <c r="C656" s="134" t="s">
        <v>1662</v>
      </c>
      <c r="D656" s="134">
        <v>0</v>
      </c>
      <c r="E656" s="134">
        <v>0</v>
      </c>
      <c r="F656" s="134">
        <v>0</v>
      </c>
      <c r="G656" s="134">
        <v>0</v>
      </c>
      <c r="H656" s="134">
        <v>0</v>
      </c>
      <c r="I656" s="134">
        <v>0</v>
      </c>
      <c r="J656" s="134">
        <v>0</v>
      </c>
      <c r="K656" s="134">
        <v>0</v>
      </c>
      <c r="L656" s="134">
        <v>0</v>
      </c>
      <c r="M656" s="134">
        <v>0</v>
      </c>
      <c r="N656" s="134">
        <v>0</v>
      </c>
      <c r="O656" s="134">
        <v>0</v>
      </c>
      <c r="P656" s="134">
        <v>0</v>
      </c>
      <c r="Q656" s="134">
        <v>0</v>
      </c>
    </row>
    <row r="657" spans="1:17" x14ac:dyDescent="0.2">
      <c r="A657" s="134" t="s">
        <v>3915</v>
      </c>
      <c r="B657" s="134" t="s">
        <v>3917</v>
      </c>
      <c r="C657" s="134" t="s">
        <v>1662</v>
      </c>
      <c r="D657" s="134">
        <v>0</v>
      </c>
      <c r="E657" s="134">
        <v>0</v>
      </c>
      <c r="F657" s="134">
        <v>0</v>
      </c>
      <c r="G657" s="134">
        <v>0</v>
      </c>
      <c r="H657" s="134">
        <v>0</v>
      </c>
      <c r="I657" s="134">
        <v>0</v>
      </c>
      <c r="J657" s="134">
        <v>0</v>
      </c>
      <c r="K657" s="134">
        <v>0</v>
      </c>
      <c r="L657" s="134">
        <v>0</v>
      </c>
      <c r="M657" s="134">
        <v>0</v>
      </c>
      <c r="N657" s="134">
        <v>0</v>
      </c>
      <c r="O657" s="134">
        <v>0</v>
      </c>
      <c r="P657" s="134">
        <v>0</v>
      </c>
      <c r="Q657" s="134">
        <v>0</v>
      </c>
    </row>
    <row r="658" spans="1:17" x14ac:dyDescent="0.2">
      <c r="A658" s="134" t="s">
        <v>3915</v>
      </c>
      <c r="B658" s="134" t="s">
        <v>3918</v>
      </c>
      <c r="C658" s="134" t="s">
        <v>1662</v>
      </c>
      <c r="D658" s="134">
        <v>0</v>
      </c>
      <c r="E658" s="134">
        <v>0</v>
      </c>
      <c r="F658" s="134">
        <v>0</v>
      </c>
      <c r="G658" s="134">
        <v>0</v>
      </c>
      <c r="H658" s="134">
        <v>0</v>
      </c>
      <c r="I658" s="134">
        <v>0</v>
      </c>
      <c r="J658" s="134">
        <v>0</v>
      </c>
      <c r="K658" s="134">
        <v>0</v>
      </c>
      <c r="L658" s="134">
        <v>0</v>
      </c>
      <c r="M658" s="134">
        <v>0</v>
      </c>
      <c r="N658" s="134">
        <v>0</v>
      </c>
      <c r="O658" s="134">
        <v>0</v>
      </c>
      <c r="P658" s="134">
        <v>0</v>
      </c>
      <c r="Q658" s="134">
        <v>0</v>
      </c>
    </row>
    <row r="659" spans="1:17" x14ac:dyDescent="0.2">
      <c r="A659" s="134" t="s">
        <v>3915</v>
      </c>
      <c r="B659" s="134" t="s">
        <v>3919</v>
      </c>
      <c r="C659" s="134" t="s">
        <v>1662</v>
      </c>
      <c r="D659" s="134">
        <v>220</v>
      </c>
      <c r="E659" s="134">
        <v>220</v>
      </c>
      <c r="F659" s="134">
        <v>220</v>
      </c>
      <c r="G659" s="134">
        <v>220</v>
      </c>
      <c r="H659" s="134">
        <v>220</v>
      </c>
      <c r="I659" s="134">
        <v>220</v>
      </c>
      <c r="J659" s="134">
        <v>220</v>
      </c>
      <c r="K659" s="134">
        <v>220</v>
      </c>
      <c r="L659" s="134">
        <v>220</v>
      </c>
      <c r="M659" s="134">
        <v>220</v>
      </c>
      <c r="N659" s="134">
        <v>220</v>
      </c>
      <c r="O659" s="134">
        <v>220</v>
      </c>
      <c r="P659" s="134">
        <v>220</v>
      </c>
      <c r="Q659" s="134">
        <v>219572</v>
      </c>
    </row>
    <row r="660" spans="1:17" x14ac:dyDescent="0.2">
      <c r="A660" s="134" t="s">
        <v>3915</v>
      </c>
      <c r="B660" s="134" t="s">
        <v>3920</v>
      </c>
      <c r="C660" s="134" t="s">
        <v>1662</v>
      </c>
      <c r="D660" s="134">
        <v>0</v>
      </c>
      <c r="E660" s="134">
        <v>0</v>
      </c>
      <c r="F660" s="134">
        <v>0</v>
      </c>
      <c r="G660" s="134">
        <v>0</v>
      </c>
      <c r="H660" s="134">
        <v>0</v>
      </c>
      <c r="I660" s="134">
        <v>0</v>
      </c>
      <c r="J660" s="134">
        <v>0</v>
      </c>
      <c r="K660" s="134">
        <v>0</v>
      </c>
      <c r="L660" s="134">
        <v>0</v>
      </c>
      <c r="M660" s="134">
        <v>0</v>
      </c>
      <c r="N660" s="134">
        <v>0</v>
      </c>
      <c r="O660" s="134">
        <v>0</v>
      </c>
      <c r="P660" s="134">
        <v>0</v>
      </c>
      <c r="Q660" s="134">
        <v>0</v>
      </c>
    </row>
    <row r="661" spans="1:17" x14ac:dyDescent="0.2">
      <c r="A661" s="134" t="s">
        <v>3915</v>
      </c>
      <c r="B661" s="134" t="s">
        <v>3921</v>
      </c>
      <c r="C661" s="134" t="s">
        <v>1662</v>
      </c>
      <c r="D661" s="134">
        <v>17903</v>
      </c>
      <c r="E661" s="134">
        <v>17977</v>
      </c>
      <c r="F661" s="134">
        <v>18052</v>
      </c>
      <c r="G661" s="134">
        <v>18126</v>
      </c>
      <c r="H661" s="134">
        <v>18201</v>
      </c>
      <c r="I661" s="134">
        <v>18276</v>
      </c>
      <c r="J661" s="134">
        <v>18350</v>
      </c>
      <c r="K661" s="134">
        <v>18425</v>
      </c>
      <c r="L661" s="134">
        <v>18499</v>
      </c>
      <c r="M661" s="134">
        <v>18574</v>
      </c>
      <c r="N661" s="134">
        <v>18649</v>
      </c>
      <c r="O661" s="134">
        <v>18723</v>
      </c>
      <c r="P661" s="134">
        <v>18798</v>
      </c>
      <c r="Q661" s="134">
        <v>18350179</v>
      </c>
    </row>
    <row r="662" spans="1:17" x14ac:dyDescent="0.2">
      <c r="A662" s="134" t="s">
        <v>3915</v>
      </c>
      <c r="B662" s="134" t="s">
        <v>3922</v>
      </c>
      <c r="C662" s="134" t="s">
        <v>1662</v>
      </c>
      <c r="D662" s="134">
        <v>0</v>
      </c>
      <c r="E662" s="134">
        <v>0</v>
      </c>
      <c r="F662" s="134">
        <v>0</v>
      </c>
      <c r="G662" s="134">
        <v>0</v>
      </c>
      <c r="H662" s="134">
        <v>0</v>
      </c>
      <c r="I662" s="134">
        <v>0</v>
      </c>
      <c r="J662" s="134">
        <v>0</v>
      </c>
      <c r="K662" s="134">
        <v>0</v>
      </c>
      <c r="L662" s="134">
        <v>0</v>
      </c>
      <c r="M662" s="134">
        <v>0</v>
      </c>
      <c r="N662" s="134">
        <v>0</v>
      </c>
      <c r="O662" s="134">
        <v>0</v>
      </c>
      <c r="P662" s="134">
        <v>0</v>
      </c>
      <c r="Q662" s="134">
        <v>0</v>
      </c>
    </row>
    <row r="663" spans="1:17" x14ac:dyDescent="0.2">
      <c r="A663" s="134" t="s">
        <v>3915</v>
      </c>
      <c r="B663" s="134" t="s">
        <v>3923</v>
      </c>
      <c r="C663" s="134" t="s">
        <v>1662</v>
      </c>
      <c r="D663" s="134">
        <v>0</v>
      </c>
      <c r="E663" s="134">
        <v>0</v>
      </c>
      <c r="F663" s="134">
        <v>0</v>
      </c>
      <c r="G663" s="134">
        <v>0</v>
      </c>
      <c r="H663" s="134">
        <v>0</v>
      </c>
      <c r="I663" s="134">
        <v>0</v>
      </c>
      <c r="J663" s="134">
        <v>0</v>
      </c>
      <c r="K663" s="134">
        <v>0</v>
      </c>
      <c r="L663" s="134">
        <v>0</v>
      </c>
      <c r="M663" s="134">
        <v>0</v>
      </c>
      <c r="N663" s="134">
        <v>0</v>
      </c>
      <c r="O663" s="134">
        <v>0</v>
      </c>
      <c r="P663" s="134">
        <v>0</v>
      </c>
      <c r="Q663" s="134">
        <v>0</v>
      </c>
    </row>
    <row r="664" spans="1:17" x14ac:dyDescent="0.2">
      <c r="A664" s="134" t="s">
        <v>3915</v>
      </c>
      <c r="B664" s="134" t="s">
        <v>3924</v>
      </c>
      <c r="C664" s="134" t="s">
        <v>1662</v>
      </c>
      <c r="D664" s="134">
        <v>0</v>
      </c>
      <c r="E664" s="134">
        <v>0</v>
      </c>
      <c r="F664" s="134">
        <v>0</v>
      </c>
      <c r="G664" s="134">
        <v>0</v>
      </c>
      <c r="H664" s="134">
        <v>0</v>
      </c>
      <c r="I664" s="134">
        <v>0</v>
      </c>
      <c r="J664" s="134">
        <v>0</v>
      </c>
      <c r="K664" s="134">
        <v>0</v>
      </c>
      <c r="L664" s="134">
        <v>0</v>
      </c>
      <c r="M664" s="134">
        <v>0</v>
      </c>
      <c r="N664" s="134">
        <v>0</v>
      </c>
      <c r="O664" s="134">
        <v>0</v>
      </c>
      <c r="P664" s="134">
        <v>0</v>
      </c>
      <c r="Q664" s="134">
        <v>0</v>
      </c>
    </row>
    <row r="665" spans="1:17" x14ac:dyDescent="0.2">
      <c r="A665" s="134" t="s">
        <v>3915</v>
      </c>
      <c r="B665" s="134" t="s">
        <v>3925</v>
      </c>
      <c r="C665" s="134" t="s">
        <v>1662</v>
      </c>
      <c r="D665" s="134">
        <v>11122</v>
      </c>
      <c r="E665" s="134">
        <v>11162</v>
      </c>
      <c r="F665" s="134">
        <v>11203</v>
      </c>
      <c r="G665" s="134">
        <v>11244</v>
      </c>
      <c r="H665" s="134">
        <v>11285</v>
      </c>
      <c r="I665" s="134">
        <v>11326</v>
      </c>
      <c r="J665" s="134">
        <v>11366</v>
      </c>
      <c r="K665" s="134">
        <v>11407</v>
      </c>
      <c r="L665" s="134">
        <v>11448</v>
      </c>
      <c r="M665" s="134">
        <v>11485</v>
      </c>
      <c r="N665" s="134">
        <v>11520</v>
      </c>
      <c r="O665" s="134">
        <v>11561</v>
      </c>
      <c r="P665" s="134">
        <v>11597</v>
      </c>
      <c r="Q665" s="134">
        <v>11363976</v>
      </c>
    </row>
    <row r="666" spans="1:17" x14ac:dyDescent="0.2">
      <c r="A666" s="134" t="s">
        <v>3915</v>
      </c>
      <c r="B666" s="134" t="s">
        <v>3926</v>
      </c>
      <c r="C666" s="134" t="s">
        <v>1662</v>
      </c>
      <c r="D666" s="134">
        <v>0</v>
      </c>
      <c r="E666" s="134">
        <v>0</v>
      </c>
      <c r="F666" s="134">
        <v>0</v>
      </c>
      <c r="G666" s="134">
        <v>0</v>
      </c>
      <c r="H666" s="134">
        <v>0</v>
      </c>
      <c r="I666" s="134">
        <v>0</v>
      </c>
      <c r="J666" s="134">
        <v>0</v>
      </c>
      <c r="K666" s="134">
        <v>0</v>
      </c>
      <c r="L666" s="134">
        <v>0</v>
      </c>
      <c r="M666" s="134">
        <v>0</v>
      </c>
      <c r="N666" s="134">
        <v>0</v>
      </c>
      <c r="O666" s="134">
        <v>0</v>
      </c>
      <c r="P666" s="134">
        <v>0</v>
      </c>
      <c r="Q666" s="134">
        <v>0</v>
      </c>
    </row>
    <row r="667" spans="1:17" x14ac:dyDescent="0.2">
      <c r="A667" s="134" t="s">
        <v>3915</v>
      </c>
      <c r="B667" s="134" t="s">
        <v>3927</v>
      </c>
      <c r="C667" s="134" t="s">
        <v>1662</v>
      </c>
      <c r="D667" s="134">
        <v>0</v>
      </c>
      <c r="E667" s="134">
        <v>0</v>
      </c>
      <c r="F667" s="134">
        <v>0</v>
      </c>
      <c r="G667" s="134">
        <v>0</v>
      </c>
      <c r="H667" s="134">
        <v>0</v>
      </c>
      <c r="I667" s="134">
        <v>0</v>
      </c>
      <c r="J667" s="134">
        <v>0</v>
      </c>
      <c r="K667" s="134">
        <v>0</v>
      </c>
      <c r="L667" s="134">
        <v>0</v>
      </c>
      <c r="M667" s="134">
        <v>0</v>
      </c>
      <c r="N667" s="134">
        <v>0</v>
      </c>
      <c r="O667" s="134">
        <v>0</v>
      </c>
      <c r="P667" s="134">
        <v>0</v>
      </c>
      <c r="Q667" s="134">
        <v>0</v>
      </c>
    </row>
    <row r="668" spans="1:17" x14ac:dyDescent="0.2">
      <c r="A668" s="134" t="s">
        <v>3915</v>
      </c>
      <c r="B668" s="134" t="s">
        <v>3928</v>
      </c>
      <c r="C668" s="134" t="s">
        <v>1662</v>
      </c>
      <c r="D668" s="134">
        <v>0</v>
      </c>
      <c r="E668" s="134">
        <v>0</v>
      </c>
      <c r="F668" s="134">
        <v>0</v>
      </c>
      <c r="G668" s="134">
        <v>0</v>
      </c>
      <c r="H668" s="134">
        <v>0</v>
      </c>
      <c r="I668" s="134">
        <v>0</v>
      </c>
      <c r="J668" s="134">
        <v>0</v>
      </c>
      <c r="K668" s="134">
        <v>0</v>
      </c>
      <c r="L668" s="134">
        <v>0</v>
      </c>
      <c r="M668" s="134">
        <v>0</v>
      </c>
      <c r="N668" s="134">
        <v>0</v>
      </c>
      <c r="O668" s="134">
        <v>0</v>
      </c>
      <c r="P668" s="134">
        <v>0</v>
      </c>
      <c r="Q668" s="134">
        <v>0</v>
      </c>
    </row>
    <row r="669" spans="1:17" x14ac:dyDescent="0.2">
      <c r="A669" s="134" t="s">
        <v>3915</v>
      </c>
      <c r="B669" s="134" t="s">
        <v>3929</v>
      </c>
      <c r="C669" s="134" t="s">
        <v>1662</v>
      </c>
      <c r="D669" s="134">
        <v>0</v>
      </c>
      <c r="E669" s="134">
        <v>0</v>
      </c>
      <c r="F669" s="134">
        <v>0</v>
      </c>
      <c r="G669" s="134">
        <v>0</v>
      </c>
      <c r="H669" s="134">
        <v>0</v>
      </c>
      <c r="I669" s="134">
        <v>0</v>
      </c>
      <c r="J669" s="134">
        <v>0</v>
      </c>
      <c r="K669" s="134">
        <v>0</v>
      </c>
      <c r="L669" s="134">
        <v>0</v>
      </c>
      <c r="M669" s="134">
        <v>0</v>
      </c>
      <c r="N669" s="134">
        <v>0</v>
      </c>
      <c r="O669" s="134">
        <v>0</v>
      </c>
      <c r="P669" s="134">
        <v>0</v>
      </c>
      <c r="Q669" s="134">
        <v>0</v>
      </c>
    </row>
    <row r="670" spans="1:17" x14ac:dyDescent="0.2">
      <c r="A670" s="134" t="s">
        <v>3915</v>
      </c>
      <c r="B670" s="134" t="s">
        <v>3930</v>
      </c>
      <c r="C670" s="134" t="s">
        <v>1662</v>
      </c>
      <c r="D670" s="134">
        <v>0</v>
      </c>
      <c r="E670" s="134">
        <v>0</v>
      </c>
      <c r="F670" s="134">
        <v>0</v>
      </c>
      <c r="G670" s="134">
        <v>0</v>
      </c>
      <c r="H670" s="134">
        <v>0</v>
      </c>
      <c r="I670" s="134">
        <v>0</v>
      </c>
      <c r="J670" s="134">
        <v>0</v>
      </c>
      <c r="K670" s="134">
        <v>0</v>
      </c>
      <c r="L670" s="134">
        <v>0</v>
      </c>
      <c r="M670" s="134">
        <v>0</v>
      </c>
      <c r="N670" s="134">
        <v>0</v>
      </c>
      <c r="O670" s="134">
        <v>0</v>
      </c>
      <c r="P670" s="134">
        <v>0</v>
      </c>
      <c r="Q670" s="134">
        <v>0</v>
      </c>
    </row>
    <row r="671" spans="1:17" x14ac:dyDescent="0.2">
      <c r="A671" s="134" t="s">
        <v>3915</v>
      </c>
      <c r="B671" s="134" t="s">
        <v>3931</v>
      </c>
      <c r="C671" s="134" t="s">
        <v>1662</v>
      </c>
      <c r="D671" s="134">
        <v>0</v>
      </c>
      <c r="E671" s="134">
        <v>0</v>
      </c>
      <c r="F671" s="134">
        <v>0</v>
      </c>
      <c r="G671" s="134">
        <v>0</v>
      </c>
      <c r="H671" s="134">
        <v>0</v>
      </c>
      <c r="I671" s="134">
        <v>0</v>
      </c>
      <c r="J671" s="134">
        <v>0</v>
      </c>
      <c r="K671" s="134">
        <v>0</v>
      </c>
      <c r="L671" s="134">
        <v>0</v>
      </c>
      <c r="M671" s="134">
        <v>0</v>
      </c>
      <c r="N671" s="134">
        <v>0</v>
      </c>
      <c r="O671" s="134">
        <v>0</v>
      </c>
      <c r="P671" s="134">
        <v>0</v>
      </c>
      <c r="Q671" s="134">
        <v>0</v>
      </c>
    </row>
    <row r="672" spans="1:17" x14ac:dyDescent="0.2">
      <c r="A672" s="134" t="s">
        <v>3915</v>
      </c>
      <c r="B672" s="134" t="s">
        <v>3932</v>
      </c>
      <c r="C672" s="134" t="s">
        <v>1662</v>
      </c>
      <c r="D672" s="134">
        <v>0</v>
      </c>
      <c r="E672" s="134">
        <v>0</v>
      </c>
      <c r="F672" s="134">
        <v>0</v>
      </c>
      <c r="G672" s="134">
        <v>0</v>
      </c>
      <c r="H672" s="134">
        <v>0</v>
      </c>
      <c r="I672" s="134">
        <v>0</v>
      </c>
      <c r="J672" s="134">
        <v>0</v>
      </c>
      <c r="K672" s="134">
        <v>0</v>
      </c>
      <c r="L672" s="134">
        <v>0</v>
      </c>
      <c r="M672" s="134">
        <v>0</v>
      </c>
      <c r="N672" s="134">
        <v>0</v>
      </c>
      <c r="O672" s="134">
        <v>0</v>
      </c>
      <c r="P672" s="134">
        <v>0</v>
      </c>
      <c r="Q672" s="134">
        <v>0</v>
      </c>
    </row>
    <row r="673" spans="1:17" x14ac:dyDescent="0.2">
      <c r="A673" s="134" t="s">
        <v>3915</v>
      </c>
      <c r="B673" s="134" t="s">
        <v>3933</v>
      </c>
      <c r="C673" s="134" t="s">
        <v>1662</v>
      </c>
      <c r="D673" s="134">
        <v>0</v>
      </c>
      <c r="E673" s="134">
        <v>0</v>
      </c>
      <c r="F673" s="134">
        <v>0</v>
      </c>
      <c r="G673" s="134">
        <v>0</v>
      </c>
      <c r="H673" s="134">
        <v>0</v>
      </c>
      <c r="I673" s="134">
        <v>0</v>
      </c>
      <c r="J673" s="134">
        <v>0</v>
      </c>
      <c r="K673" s="134">
        <v>0</v>
      </c>
      <c r="L673" s="134">
        <v>0</v>
      </c>
      <c r="M673" s="134">
        <v>0</v>
      </c>
      <c r="N673" s="134">
        <v>0</v>
      </c>
      <c r="O673" s="134">
        <v>0</v>
      </c>
      <c r="P673" s="134">
        <v>0</v>
      </c>
      <c r="Q673" s="134">
        <v>0</v>
      </c>
    </row>
    <row r="674" spans="1:17" x14ac:dyDescent="0.2">
      <c r="A674" s="134" t="s">
        <v>3915</v>
      </c>
      <c r="B674" s="134" t="s">
        <v>3934</v>
      </c>
      <c r="C674" s="134" t="s">
        <v>1662</v>
      </c>
      <c r="D674" s="134">
        <v>0</v>
      </c>
      <c r="E674" s="134">
        <v>0</v>
      </c>
      <c r="F674" s="134">
        <v>0</v>
      </c>
      <c r="G674" s="134">
        <v>0</v>
      </c>
      <c r="H674" s="134">
        <v>0</v>
      </c>
      <c r="I674" s="134">
        <v>0</v>
      </c>
      <c r="J674" s="134">
        <v>0</v>
      </c>
      <c r="K674" s="134">
        <v>0</v>
      </c>
      <c r="L674" s="134">
        <v>0</v>
      </c>
      <c r="M674" s="134">
        <v>0</v>
      </c>
      <c r="N674" s="134">
        <v>0</v>
      </c>
      <c r="O674" s="134">
        <v>0</v>
      </c>
      <c r="P674" s="134">
        <v>0</v>
      </c>
      <c r="Q674" s="134">
        <v>0</v>
      </c>
    </row>
    <row r="675" spans="1:17" x14ac:dyDescent="0.2">
      <c r="A675" s="134" t="s">
        <v>3915</v>
      </c>
      <c r="B675" s="134" t="s">
        <v>3935</v>
      </c>
      <c r="C675" s="134" t="s">
        <v>1662</v>
      </c>
      <c r="D675" s="134">
        <v>0</v>
      </c>
      <c r="E675" s="134">
        <v>0</v>
      </c>
      <c r="F675" s="134">
        <v>0</v>
      </c>
      <c r="G675" s="134">
        <v>0</v>
      </c>
      <c r="H675" s="134">
        <v>0</v>
      </c>
      <c r="I675" s="134">
        <v>0</v>
      </c>
      <c r="J675" s="134">
        <v>0</v>
      </c>
      <c r="K675" s="134">
        <v>0</v>
      </c>
      <c r="L675" s="134">
        <v>0</v>
      </c>
      <c r="M675" s="134">
        <v>0</v>
      </c>
      <c r="N675" s="134">
        <v>0</v>
      </c>
      <c r="O675" s="134">
        <v>0</v>
      </c>
      <c r="P675" s="134">
        <v>0</v>
      </c>
      <c r="Q675" s="134">
        <v>0</v>
      </c>
    </row>
    <row r="676" spans="1:17" x14ac:dyDescent="0.2">
      <c r="A676" s="134" t="s">
        <v>3915</v>
      </c>
      <c r="B676" s="134" t="s">
        <v>3936</v>
      </c>
      <c r="C676" s="134" t="s">
        <v>1662</v>
      </c>
      <c r="D676" s="134">
        <v>0</v>
      </c>
      <c r="E676" s="134">
        <v>0</v>
      </c>
      <c r="F676" s="134">
        <v>0</v>
      </c>
      <c r="G676" s="134">
        <v>0</v>
      </c>
      <c r="H676" s="134">
        <v>0</v>
      </c>
      <c r="I676" s="134">
        <v>0</v>
      </c>
      <c r="J676" s="134">
        <v>0</v>
      </c>
      <c r="K676" s="134">
        <v>0</v>
      </c>
      <c r="L676" s="134">
        <v>0</v>
      </c>
      <c r="M676" s="134">
        <v>0</v>
      </c>
      <c r="N676" s="134">
        <v>0</v>
      </c>
      <c r="O676" s="134">
        <v>0</v>
      </c>
      <c r="P676" s="134">
        <v>0</v>
      </c>
      <c r="Q676" s="134">
        <v>0</v>
      </c>
    </row>
    <row r="677" spans="1:17" x14ac:dyDescent="0.2">
      <c r="A677" s="134" t="s">
        <v>3915</v>
      </c>
      <c r="B677" s="134" t="s">
        <v>3937</v>
      </c>
      <c r="C677" s="134" t="s">
        <v>1662</v>
      </c>
      <c r="D677" s="134">
        <v>0</v>
      </c>
      <c r="E677" s="134">
        <v>0</v>
      </c>
      <c r="F677" s="134">
        <v>0</v>
      </c>
      <c r="G677" s="134">
        <v>0</v>
      </c>
      <c r="H677" s="134">
        <v>0</v>
      </c>
      <c r="I677" s="134">
        <v>0</v>
      </c>
      <c r="J677" s="134">
        <v>0</v>
      </c>
      <c r="K677" s="134">
        <v>0</v>
      </c>
      <c r="L677" s="134">
        <v>0</v>
      </c>
      <c r="M677" s="134">
        <v>0</v>
      </c>
      <c r="N677" s="134">
        <v>0</v>
      </c>
      <c r="O677" s="134">
        <v>0</v>
      </c>
      <c r="P677" s="134">
        <v>0</v>
      </c>
      <c r="Q677" s="134">
        <v>0</v>
      </c>
    </row>
    <row r="678" spans="1:17" x14ac:dyDescent="0.2">
      <c r="A678" s="134" t="s">
        <v>3915</v>
      </c>
      <c r="B678" s="134" t="s">
        <v>3938</v>
      </c>
      <c r="C678" s="134" t="s">
        <v>1662</v>
      </c>
      <c r="D678" s="134">
        <v>0</v>
      </c>
      <c r="E678" s="134">
        <v>0</v>
      </c>
      <c r="F678" s="134">
        <v>0</v>
      </c>
      <c r="G678" s="134">
        <v>0</v>
      </c>
      <c r="H678" s="134">
        <v>0</v>
      </c>
      <c r="I678" s="134">
        <v>0</v>
      </c>
      <c r="J678" s="134">
        <v>0</v>
      </c>
      <c r="K678" s="134">
        <v>0</v>
      </c>
      <c r="L678" s="134">
        <v>0</v>
      </c>
      <c r="M678" s="134">
        <v>0</v>
      </c>
      <c r="N678" s="134">
        <v>0</v>
      </c>
      <c r="O678" s="134">
        <v>0</v>
      </c>
      <c r="P678" s="134">
        <v>0</v>
      </c>
      <c r="Q678" s="134">
        <v>0</v>
      </c>
    </row>
    <row r="679" spans="1:17" x14ac:dyDescent="0.2">
      <c r="A679" s="134" t="s">
        <v>3915</v>
      </c>
      <c r="B679" s="134" t="s">
        <v>3939</v>
      </c>
      <c r="C679" s="134" t="s">
        <v>1662</v>
      </c>
      <c r="D679" s="134">
        <v>0</v>
      </c>
      <c r="E679" s="134">
        <v>0</v>
      </c>
      <c r="F679" s="134">
        <v>0</v>
      </c>
      <c r="G679" s="134">
        <v>0</v>
      </c>
      <c r="H679" s="134">
        <v>0</v>
      </c>
      <c r="I679" s="134">
        <v>0</v>
      </c>
      <c r="J679" s="134">
        <v>0</v>
      </c>
      <c r="K679" s="134">
        <v>0</v>
      </c>
      <c r="L679" s="134">
        <v>0</v>
      </c>
      <c r="M679" s="134">
        <v>0</v>
      </c>
      <c r="N679" s="134">
        <v>0</v>
      </c>
      <c r="O679" s="134">
        <v>0</v>
      </c>
      <c r="P679" s="134">
        <v>0</v>
      </c>
      <c r="Q679" s="134">
        <v>0</v>
      </c>
    </row>
    <row r="680" spans="1:17" x14ac:dyDescent="0.2">
      <c r="A680" s="134" t="s">
        <v>3915</v>
      </c>
      <c r="B680" s="134" t="s">
        <v>3940</v>
      </c>
      <c r="C680" s="134" t="s">
        <v>1662</v>
      </c>
      <c r="D680" s="134">
        <v>0</v>
      </c>
      <c r="E680" s="134">
        <v>0</v>
      </c>
      <c r="F680" s="134">
        <v>0</v>
      </c>
      <c r="G680" s="134">
        <v>0</v>
      </c>
      <c r="H680" s="134">
        <v>0</v>
      </c>
      <c r="I680" s="134">
        <v>0</v>
      </c>
      <c r="J680" s="134">
        <v>0</v>
      </c>
      <c r="K680" s="134">
        <v>0</v>
      </c>
      <c r="L680" s="134">
        <v>0</v>
      </c>
      <c r="M680" s="134">
        <v>0</v>
      </c>
      <c r="N680" s="134">
        <v>0</v>
      </c>
      <c r="O680" s="134">
        <v>0</v>
      </c>
      <c r="P680" s="134">
        <v>0</v>
      </c>
      <c r="Q680" s="134">
        <v>0</v>
      </c>
    </row>
    <row r="681" spans="1:17" x14ac:dyDescent="0.2">
      <c r="A681" s="134" t="s">
        <v>3915</v>
      </c>
      <c r="B681" s="134" t="s">
        <v>3941</v>
      </c>
      <c r="C681" s="134" t="s">
        <v>1662</v>
      </c>
      <c r="D681" s="134">
        <v>796</v>
      </c>
      <c r="E681" s="134">
        <v>802</v>
      </c>
      <c r="F681" s="134">
        <v>809</v>
      </c>
      <c r="G681" s="134">
        <v>816</v>
      </c>
      <c r="H681" s="134">
        <v>822</v>
      </c>
      <c r="I681" s="134">
        <v>829</v>
      </c>
      <c r="J681" s="134">
        <v>835</v>
      </c>
      <c r="K681" s="134">
        <v>842</v>
      </c>
      <c r="L681" s="134">
        <v>849</v>
      </c>
      <c r="M681" s="134">
        <v>855</v>
      </c>
      <c r="N681" s="134">
        <v>862</v>
      </c>
      <c r="O681" s="134">
        <v>868</v>
      </c>
      <c r="P681" s="134">
        <v>875</v>
      </c>
      <c r="Q681" s="134">
        <v>835319</v>
      </c>
    </row>
    <row r="682" spans="1:17" x14ac:dyDescent="0.2">
      <c r="A682" s="134" t="s">
        <v>3915</v>
      </c>
      <c r="B682" s="134" t="s">
        <v>3942</v>
      </c>
      <c r="C682" s="134" t="s">
        <v>1662</v>
      </c>
      <c r="D682" s="134">
        <v>0</v>
      </c>
      <c r="E682" s="134">
        <v>0</v>
      </c>
      <c r="F682" s="134">
        <v>0</v>
      </c>
      <c r="G682" s="134">
        <v>0</v>
      </c>
      <c r="H682" s="134">
        <v>0</v>
      </c>
      <c r="I682" s="134">
        <v>0</v>
      </c>
      <c r="J682" s="134">
        <v>0</v>
      </c>
      <c r="K682" s="134">
        <v>0</v>
      </c>
      <c r="L682" s="134">
        <v>0</v>
      </c>
      <c r="M682" s="134">
        <v>0</v>
      </c>
      <c r="N682" s="134">
        <v>0</v>
      </c>
      <c r="O682" s="134">
        <v>0</v>
      </c>
      <c r="P682" s="134">
        <v>0</v>
      </c>
      <c r="Q682" s="134">
        <v>0</v>
      </c>
    </row>
    <row r="683" spans="1:17" x14ac:dyDescent="0.2">
      <c r="A683" s="134" t="s">
        <v>3915</v>
      </c>
      <c r="B683" s="134" t="s">
        <v>3943</v>
      </c>
      <c r="C683" s="134" t="s">
        <v>1662</v>
      </c>
      <c r="D683" s="134">
        <v>973</v>
      </c>
      <c r="E683" s="134">
        <v>981</v>
      </c>
      <c r="F683" s="134">
        <v>989</v>
      </c>
      <c r="G683" s="134">
        <v>998</v>
      </c>
      <c r="H683" s="134">
        <v>1006</v>
      </c>
      <c r="I683" s="134">
        <v>1014</v>
      </c>
      <c r="J683" s="134">
        <v>1022</v>
      </c>
      <c r="K683" s="134">
        <v>1031</v>
      </c>
      <c r="L683" s="134">
        <v>1039</v>
      </c>
      <c r="M683" s="134">
        <v>1047</v>
      </c>
      <c r="N683" s="134">
        <v>1055</v>
      </c>
      <c r="O683" s="134">
        <v>1064</v>
      </c>
      <c r="P683" s="134">
        <v>1072</v>
      </c>
      <c r="Q683" s="134">
        <v>1022305</v>
      </c>
    </row>
    <row r="684" spans="1:17" x14ac:dyDescent="0.2">
      <c r="A684" s="134" t="s">
        <v>3915</v>
      </c>
      <c r="B684" s="134" t="s">
        <v>3944</v>
      </c>
      <c r="C684" s="134" t="s">
        <v>1662</v>
      </c>
      <c r="D684" s="134">
        <v>28390</v>
      </c>
      <c r="E684" s="134">
        <v>28879</v>
      </c>
      <c r="F684" s="134">
        <v>29369</v>
      </c>
      <c r="G684" s="134">
        <v>29858</v>
      </c>
      <c r="H684" s="134">
        <v>18707</v>
      </c>
      <c r="I684" s="134">
        <v>16644</v>
      </c>
      <c r="J684" s="134">
        <v>16839</v>
      </c>
      <c r="K684" s="134">
        <v>17034</v>
      </c>
      <c r="L684" s="134">
        <v>17227</v>
      </c>
      <c r="M684" s="134">
        <v>17429</v>
      </c>
      <c r="N684" s="134">
        <v>17630</v>
      </c>
      <c r="O684" s="134">
        <v>17832</v>
      </c>
      <c r="P684" s="134">
        <v>18034</v>
      </c>
      <c r="Q684" s="134">
        <v>20888425</v>
      </c>
    </row>
    <row r="685" spans="1:17" x14ac:dyDescent="0.2">
      <c r="A685" s="134" t="s">
        <v>3915</v>
      </c>
      <c r="B685" s="134" t="s">
        <v>3945</v>
      </c>
      <c r="C685" s="134" t="s">
        <v>1662</v>
      </c>
      <c r="D685" s="134">
        <v>0</v>
      </c>
      <c r="E685" s="134">
        <v>0</v>
      </c>
      <c r="F685" s="134">
        <v>0</v>
      </c>
      <c r="G685" s="134">
        <v>0</v>
      </c>
      <c r="H685" s="134">
        <v>0</v>
      </c>
      <c r="I685" s="134">
        <v>0</v>
      </c>
      <c r="J685" s="134">
        <v>0</v>
      </c>
      <c r="K685" s="134">
        <v>0</v>
      </c>
      <c r="L685" s="134">
        <v>0</v>
      </c>
      <c r="M685" s="134">
        <v>0</v>
      </c>
      <c r="N685" s="134">
        <v>0</v>
      </c>
      <c r="O685" s="134">
        <v>0</v>
      </c>
      <c r="P685" s="134">
        <v>0</v>
      </c>
      <c r="Q685" s="134">
        <v>0</v>
      </c>
    </row>
    <row r="686" spans="1:17" x14ac:dyDescent="0.2">
      <c r="A686" s="134" t="s">
        <v>3915</v>
      </c>
      <c r="B686" s="134" t="s">
        <v>3946</v>
      </c>
      <c r="C686" s="134" t="s">
        <v>1662</v>
      </c>
      <c r="D686" s="134">
        <v>0</v>
      </c>
      <c r="E686" s="134">
        <v>0</v>
      </c>
      <c r="F686" s="134">
        <v>0</v>
      </c>
      <c r="G686" s="134">
        <v>0</v>
      </c>
      <c r="H686" s="134">
        <v>0</v>
      </c>
      <c r="I686" s="134">
        <v>0</v>
      </c>
      <c r="J686" s="134">
        <v>0</v>
      </c>
      <c r="K686" s="134">
        <v>0</v>
      </c>
      <c r="L686" s="134">
        <v>0</v>
      </c>
      <c r="M686" s="134">
        <v>0</v>
      </c>
      <c r="N686" s="134">
        <v>0</v>
      </c>
      <c r="O686" s="134">
        <v>0</v>
      </c>
      <c r="P686" s="134">
        <v>0</v>
      </c>
      <c r="Q686" s="134">
        <v>0</v>
      </c>
    </row>
    <row r="687" spans="1:17" x14ac:dyDescent="0.2">
      <c r="A687" s="134" t="s">
        <v>3915</v>
      </c>
      <c r="B687" s="134" t="s">
        <v>3947</v>
      </c>
      <c r="C687" s="134" t="s">
        <v>1662</v>
      </c>
      <c r="D687" s="134">
        <v>0</v>
      </c>
      <c r="E687" s="134">
        <v>0</v>
      </c>
      <c r="F687" s="134">
        <v>0</v>
      </c>
      <c r="G687" s="134">
        <v>0</v>
      </c>
      <c r="H687" s="134">
        <v>0</v>
      </c>
      <c r="I687" s="134">
        <v>0</v>
      </c>
      <c r="J687" s="134">
        <v>0</v>
      </c>
      <c r="K687" s="134">
        <v>0</v>
      </c>
      <c r="L687" s="134">
        <v>0</v>
      </c>
      <c r="M687" s="134">
        <v>0</v>
      </c>
      <c r="N687" s="134">
        <v>0</v>
      </c>
      <c r="O687" s="134">
        <v>0</v>
      </c>
      <c r="P687" s="134">
        <v>0</v>
      </c>
      <c r="Q687" s="134">
        <v>0</v>
      </c>
    </row>
    <row r="688" spans="1:17" x14ac:dyDescent="0.2">
      <c r="A688" s="134" t="s">
        <v>3915</v>
      </c>
      <c r="B688" s="134" t="s">
        <v>3948</v>
      </c>
      <c r="C688" s="134" t="s">
        <v>1662</v>
      </c>
      <c r="D688" s="134">
        <v>0</v>
      </c>
      <c r="E688" s="134">
        <v>0</v>
      </c>
      <c r="F688" s="134">
        <v>0</v>
      </c>
      <c r="G688" s="134">
        <v>0</v>
      </c>
      <c r="H688" s="134">
        <v>0</v>
      </c>
      <c r="I688" s="134">
        <v>0</v>
      </c>
      <c r="J688" s="134">
        <v>0</v>
      </c>
      <c r="K688" s="134">
        <v>0</v>
      </c>
      <c r="L688" s="134">
        <v>0</v>
      </c>
      <c r="M688" s="134">
        <v>0</v>
      </c>
      <c r="N688" s="134">
        <v>0</v>
      </c>
      <c r="O688" s="134">
        <v>0</v>
      </c>
      <c r="P688" s="134">
        <v>0</v>
      </c>
      <c r="Q688" s="134">
        <v>0</v>
      </c>
    </row>
    <row r="689" spans="1:17" x14ac:dyDescent="0.2">
      <c r="A689" s="134" t="s">
        <v>3915</v>
      </c>
      <c r="B689" s="134" t="s">
        <v>3949</v>
      </c>
      <c r="C689" s="134" t="s">
        <v>1662</v>
      </c>
      <c r="D689" s="134">
        <v>0</v>
      </c>
      <c r="E689" s="134">
        <v>0</v>
      </c>
      <c r="F689" s="134">
        <v>0</v>
      </c>
      <c r="G689" s="134">
        <v>0</v>
      </c>
      <c r="H689" s="134">
        <v>0</v>
      </c>
      <c r="I689" s="134">
        <v>0</v>
      </c>
      <c r="J689" s="134">
        <v>0</v>
      </c>
      <c r="K689" s="134">
        <v>0</v>
      </c>
      <c r="L689" s="134">
        <v>0</v>
      </c>
      <c r="M689" s="134">
        <v>0</v>
      </c>
      <c r="N689" s="134">
        <v>0</v>
      </c>
      <c r="O689" s="134">
        <v>0</v>
      </c>
      <c r="P689" s="134">
        <v>0</v>
      </c>
      <c r="Q689" s="134">
        <v>0</v>
      </c>
    </row>
    <row r="690" spans="1:17" x14ac:dyDescent="0.2">
      <c r="A690" s="134" t="s">
        <v>3915</v>
      </c>
      <c r="B690" s="134" t="s">
        <v>3950</v>
      </c>
      <c r="C690" s="134" t="s">
        <v>1662</v>
      </c>
      <c r="D690" s="134">
        <v>0</v>
      </c>
      <c r="E690" s="134">
        <v>0</v>
      </c>
      <c r="F690" s="134">
        <v>0</v>
      </c>
      <c r="G690" s="134">
        <v>0</v>
      </c>
      <c r="H690" s="134">
        <v>0</v>
      </c>
      <c r="I690" s="134">
        <v>0</v>
      </c>
      <c r="J690" s="134">
        <v>0</v>
      </c>
      <c r="K690" s="134">
        <v>0</v>
      </c>
      <c r="L690" s="134">
        <v>0</v>
      </c>
      <c r="M690" s="134">
        <v>0</v>
      </c>
      <c r="N690" s="134">
        <v>0</v>
      </c>
      <c r="O690" s="134">
        <v>0</v>
      </c>
      <c r="P690" s="134">
        <v>0</v>
      </c>
      <c r="Q690" s="134">
        <v>0</v>
      </c>
    </row>
    <row r="691" spans="1:17" x14ac:dyDescent="0.2">
      <c r="A691" s="134" t="s">
        <v>3915</v>
      </c>
      <c r="B691" s="134" t="s">
        <v>3951</v>
      </c>
      <c r="C691" s="134" t="s">
        <v>1662</v>
      </c>
      <c r="D691" s="134">
        <v>0</v>
      </c>
      <c r="E691" s="134">
        <v>0</v>
      </c>
      <c r="F691" s="134">
        <v>0</v>
      </c>
      <c r="G691" s="134">
        <v>0</v>
      </c>
      <c r="H691" s="134">
        <v>0</v>
      </c>
      <c r="I691" s="134">
        <v>0</v>
      </c>
      <c r="J691" s="134">
        <v>0</v>
      </c>
      <c r="K691" s="134">
        <v>0</v>
      </c>
      <c r="L691" s="134">
        <v>0</v>
      </c>
      <c r="M691" s="134">
        <v>0</v>
      </c>
      <c r="N691" s="134">
        <v>0</v>
      </c>
      <c r="O691" s="134">
        <v>0</v>
      </c>
      <c r="P691" s="134">
        <v>0</v>
      </c>
      <c r="Q691" s="134">
        <v>0</v>
      </c>
    </row>
    <row r="692" spans="1:17" x14ac:dyDescent="0.2">
      <c r="A692" s="134" t="s">
        <v>3915</v>
      </c>
      <c r="B692" s="134" t="s">
        <v>3952</v>
      </c>
      <c r="C692" s="134" t="s">
        <v>1662</v>
      </c>
      <c r="D692" s="134">
        <v>0</v>
      </c>
      <c r="E692" s="134">
        <v>0</v>
      </c>
      <c r="F692" s="134">
        <v>0</v>
      </c>
      <c r="G692" s="134">
        <v>0</v>
      </c>
      <c r="H692" s="134">
        <v>0</v>
      </c>
      <c r="I692" s="134">
        <v>0</v>
      </c>
      <c r="J692" s="134">
        <v>0</v>
      </c>
      <c r="K692" s="134">
        <v>0</v>
      </c>
      <c r="L692" s="134">
        <v>0</v>
      </c>
      <c r="M692" s="134">
        <v>0</v>
      </c>
      <c r="N692" s="134">
        <v>0</v>
      </c>
      <c r="O692" s="134">
        <v>0</v>
      </c>
      <c r="P692" s="134">
        <v>0</v>
      </c>
      <c r="Q692" s="134">
        <v>0</v>
      </c>
    </row>
    <row r="693" spans="1:17" x14ac:dyDescent="0.2">
      <c r="A693" s="134" t="s">
        <v>3915</v>
      </c>
      <c r="B693" s="134" t="s">
        <v>3953</v>
      </c>
      <c r="C693" s="134" t="s">
        <v>1662</v>
      </c>
      <c r="D693" s="134">
        <v>0</v>
      </c>
      <c r="E693" s="134">
        <v>0</v>
      </c>
      <c r="F693" s="134">
        <v>0</v>
      </c>
      <c r="G693" s="134">
        <v>0</v>
      </c>
      <c r="H693" s="134">
        <v>0</v>
      </c>
      <c r="I693" s="134">
        <v>0</v>
      </c>
      <c r="J693" s="134">
        <v>0</v>
      </c>
      <c r="K693" s="134">
        <v>0</v>
      </c>
      <c r="L693" s="134">
        <v>0</v>
      </c>
      <c r="M693" s="134">
        <v>0</v>
      </c>
      <c r="N693" s="134">
        <v>0</v>
      </c>
      <c r="O693" s="134">
        <v>0</v>
      </c>
      <c r="P693" s="134">
        <v>0</v>
      </c>
      <c r="Q693" s="134">
        <v>0</v>
      </c>
    </row>
    <row r="694" spans="1:17" x14ac:dyDescent="0.2">
      <c r="A694" s="134" t="s">
        <v>3915</v>
      </c>
      <c r="B694" s="134" t="s">
        <v>3954</v>
      </c>
      <c r="C694" s="134" t="s">
        <v>1662</v>
      </c>
      <c r="D694" s="134">
        <v>0</v>
      </c>
      <c r="E694" s="134">
        <v>0</v>
      </c>
      <c r="F694" s="134">
        <v>0</v>
      </c>
      <c r="G694" s="134">
        <v>0</v>
      </c>
      <c r="H694" s="134">
        <v>0</v>
      </c>
      <c r="I694" s="134">
        <v>0</v>
      </c>
      <c r="J694" s="134">
        <v>0</v>
      </c>
      <c r="K694" s="134">
        <v>0</v>
      </c>
      <c r="L694" s="134">
        <v>0</v>
      </c>
      <c r="M694" s="134">
        <v>0</v>
      </c>
      <c r="N694" s="134">
        <v>0</v>
      </c>
      <c r="O694" s="134">
        <v>0</v>
      </c>
      <c r="P694" s="134">
        <v>0</v>
      </c>
      <c r="Q694" s="134">
        <v>0</v>
      </c>
    </row>
    <row r="695" spans="1:17" x14ac:dyDescent="0.2">
      <c r="A695" s="134" t="s">
        <v>3915</v>
      </c>
      <c r="B695" s="134" t="s">
        <v>3955</v>
      </c>
      <c r="C695" s="134" t="s">
        <v>1662</v>
      </c>
      <c r="D695" s="134">
        <v>0</v>
      </c>
      <c r="E695" s="134">
        <v>0</v>
      </c>
      <c r="F695" s="134">
        <v>0</v>
      </c>
      <c r="G695" s="134">
        <v>0</v>
      </c>
      <c r="H695" s="134">
        <v>0</v>
      </c>
      <c r="I695" s="134">
        <v>0</v>
      </c>
      <c r="J695" s="134">
        <v>0</v>
      </c>
      <c r="K695" s="134">
        <v>0</v>
      </c>
      <c r="L695" s="134">
        <v>0</v>
      </c>
      <c r="M695" s="134">
        <v>0</v>
      </c>
      <c r="N695" s="134">
        <v>0</v>
      </c>
      <c r="O695" s="134">
        <v>0</v>
      </c>
      <c r="P695" s="134">
        <v>0</v>
      </c>
      <c r="Q695" s="134">
        <v>0</v>
      </c>
    </row>
    <row r="696" spans="1:17" x14ac:dyDescent="0.2">
      <c r="A696" s="134" t="s">
        <v>3915</v>
      </c>
      <c r="B696" s="134" t="s">
        <v>3956</v>
      </c>
      <c r="C696" s="134" t="s">
        <v>1662</v>
      </c>
      <c r="D696" s="134">
        <v>0</v>
      </c>
      <c r="E696" s="134">
        <v>0</v>
      </c>
      <c r="F696" s="134">
        <v>0</v>
      </c>
      <c r="G696" s="134">
        <v>0</v>
      </c>
      <c r="H696" s="134">
        <v>0</v>
      </c>
      <c r="I696" s="134">
        <v>0</v>
      </c>
      <c r="J696" s="134">
        <v>0</v>
      </c>
      <c r="K696" s="134">
        <v>0</v>
      </c>
      <c r="L696" s="134">
        <v>0</v>
      </c>
      <c r="M696" s="134">
        <v>0</v>
      </c>
      <c r="N696" s="134">
        <v>0</v>
      </c>
      <c r="O696" s="134">
        <v>0</v>
      </c>
      <c r="P696" s="134">
        <v>0</v>
      </c>
      <c r="Q696" s="134">
        <v>0</v>
      </c>
    </row>
    <row r="697" spans="1:17" x14ac:dyDescent="0.2">
      <c r="A697" s="134" t="s">
        <v>3915</v>
      </c>
      <c r="B697" s="134" t="s">
        <v>3957</v>
      </c>
      <c r="C697" s="134" t="s">
        <v>1662</v>
      </c>
      <c r="D697" s="134">
        <v>0</v>
      </c>
      <c r="E697" s="134">
        <v>0</v>
      </c>
      <c r="F697" s="134">
        <v>0</v>
      </c>
      <c r="G697" s="134">
        <v>0</v>
      </c>
      <c r="H697" s="134">
        <v>0</v>
      </c>
      <c r="I697" s="134">
        <v>0</v>
      </c>
      <c r="J697" s="134">
        <v>0</v>
      </c>
      <c r="K697" s="134">
        <v>0</v>
      </c>
      <c r="L697" s="134">
        <v>0</v>
      </c>
      <c r="M697" s="134">
        <v>0</v>
      </c>
      <c r="N697" s="134">
        <v>0</v>
      </c>
      <c r="O697" s="134">
        <v>0</v>
      </c>
      <c r="P697" s="134">
        <v>0</v>
      </c>
      <c r="Q697" s="134">
        <v>0</v>
      </c>
    </row>
    <row r="698" spans="1:17" x14ac:dyDescent="0.2">
      <c r="A698" s="134" t="s">
        <v>3915</v>
      </c>
      <c r="B698" s="134" t="s">
        <v>3958</v>
      </c>
      <c r="C698" s="134" t="s">
        <v>1662</v>
      </c>
      <c r="D698" s="134">
        <v>0</v>
      </c>
      <c r="E698" s="134">
        <v>0</v>
      </c>
      <c r="F698" s="134">
        <v>0</v>
      </c>
      <c r="G698" s="134">
        <v>0</v>
      </c>
      <c r="H698" s="134">
        <v>0</v>
      </c>
      <c r="I698" s="134">
        <v>0</v>
      </c>
      <c r="J698" s="134">
        <v>0</v>
      </c>
      <c r="K698" s="134">
        <v>0</v>
      </c>
      <c r="L698" s="134">
        <v>0</v>
      </c>
      <c r="M698" s="134">
        <v>0</v>
      </c>
      <c r="N698" s="134">
        <v>0</v>
      </c>
      <c r="O698" s="134">
        <v>0</v>
      </c>
      <c r="P698" s="134">
        <v>0</v>
      </c>
      <c r="Q698" s="134">
        <v>0</v>
      </c>
    </row>
    <row r="699" spans="1:17" x14ac:dyDescent="0.2">
      <c r="A699" s="134" t="s">
        <v>3915</v>
      </c>
      <c r="B699" s="134" t="s">
        <v>3959</v>
      </c>
      <c r="C699" s="134" t="s">
        <v>1662</v>
      </c>
      <c r="D699" s="134">
        <v>0</v>
      </c>
      <c r="E699" s="134">
        <v>0</v>
      </c>
      <c r="F699" s="134">
        <v>0</v>
      </c>
      <c r="G699" s="134">
        <v>0</v>
      </c>
      <c r="H699" s="134">
        <v>0</v>
      </c>
      <c r="I699" s="134">
        <v>0</v>
      </c>
      <c r="J699" s="134">
        <v>0</v>
      </c>
      <c r="K699" s="134">
        <v>0</v>
      </c>
      <c r="L699" s="134">
        <v>0</v>
      </c>
      <c r="M699" s="134">
        <v>0</v>
      </c>
      <c r="N699" s="134">
        <v>0</v>
      </c>
      <c r="O699" s="134">
        <v>0</v>
      </c>
      <c r="P699" s="134">
        <v>0</v>
      </c>
      <c r="Q699" s="134">
        <v>0</v>
      </c>
    </row>
    <row r="700" spans="1:17" x14ac:dyDescent="0.2">
      <c r="A700" s="134" t="s">
        <v>3915</v>
      </c>
      <c r="B700" s="134" t="s">
        <v>3960</v>
      </c>
      <c r="C700" s="134" t="s">
        <v>1662</v>
      </c>
      <c r="D700" s="134">
        <v>0</v>
      </c>
      <c r="E700" s="134">
        <v>0</v>
      </c>
      <c r="F700" s="134">
        <v>0</v>
      </c>
      <c r="G700" s="134">
        <v>0</v>
      </c>
      <c r="H700" s="134">
        <v>0</v>
      </c>
      <c r="I700" s="134">
        <v>0</v>
      </c>
      <c r="J700" s="134">
        <v>0</v>
      </c>
      <c r="K700" s="134">
        <v>0</v>
      </c>
      <c r="L700" s="134">
        <v>0</v>
      </c>
      <c r="M700" s="134">
        <v>0</v>
      </c>
      <c r="N700" s="134">
        <v>0</v>
      </c>
      <c r="O700" s="134">
        <v>0</v>
      </c>
      <c r="P700" s="134">
        <v>0</v>
      </c>
      <c r="Q700" s="134">
        <v>0</v>
      </c>
    </row>
    <row r="701" spans="1:17" x14ac:dyDescent="0.2">
      <c r="A701" s="134" t="s">
        <v>3915</v>
      </c>
      <c r="B701" s="134" t="s">
        <v>3961</v>
      </c>
      <c r="C701" s="134" t="s">
        <v>1662</v>
      </c>
      <c r="D701" s="134">
        <v>0</v>
      </c>
      <c r="E701" s="134">
        <v>0</v>
      </c>
      <c r="F701" s="134">
        <v>0</v>
      </c>
      <c r="G701" s="134">
        <v>0</v>
      </c>
      <c r="H701" s="134">
        <v>0</v>
      </c>
      <c r="I701" s="134">
        <v>0</v>
      </c>
      <c r="J701" s="134">
        <v>0</v>
      </c>
      <c r="K701" s="134">
        <v>0</v>
      </c>
      <c r="L701" s="134">
        <v>0</v>
      </c>
      <c r="M701" s="134">
        <v>0</v>
      </c>
      <c r="N701" s="134">
        <v>0</v>
      </c>
      <c r="O701" s="134">
        <v>0</v>
      </c>
      <c r="P701" s="134">
        <v>0</v>
      </c>
      <c r="Q701" s="134">
        <v>0</v>
      </c>
    </row>
    <row r="702" spans="1:17" x14ac:dyDescent="0.2">
      <c r="A702" s="134" t="s">
        <v>3915</v>
      </c>
      <c r="B702" s="134" t="s">
        <v>3962</v>
      </c>
      <c r="C702" s="134" t="s">
        <v>1662</v>
      </c>
      <c r="D702" s="134">
        <v>0</v>
      </c>
      <c r="E702" s="134">
        <v>0</v>
      </c>
      <c r="F702" s="134">
        <v>0</v>
      </c>
      <c r="G702" s="134">
        <v>0</v>
      </c>
      <c r="H702" s="134">
        <v>0</v>
      </c>
      <c r="I702" s="134">
        <v>0</v>
      </c>
      <c r="J702" s="134">
        <v>0</v>
      </c>
      <c r="K702" s="134">
        <v>0</v>
      </c>
      <c r="L702" s="134">
        <v>0</v>
      </c>
      <c r="M702" s="134">
        <v>0</v>
      </c>
      <c r="N702" s="134">
        <v>0</v>
      </c>
      <c r="O702" s="134">
        <v>0</v>
      </c>
      <c r="P702" s="134">
        <v>0</v>
      </c>
      <c r="Q702" s="134">
        <v>0</v>
      </c>
    </row>
    <row r="703" spans="1:17" x14ac:dyDescent="0.2">
      <c r="A703" s="134" t="s">
        <v>3915</v>
      </c>
      <c r="B703" s="134" t="s">
        <v>3963</v>
      </c>
      <c r="C703" s="134" t="s">
        <v>1662</v>
      </c>
      <c r="D703" s="134">
        <v>0</v>
      </c>
      <c r="E703" s="134">
        <v>0</v>
      </c>
      <c r="F703" s="134">
        <v>0</v>
      </c>
      <c r="G703" s="134">
        <v>0</v>
      </c>
      <c r="H703" s="134">
        <v>0</v>
      </c>
      <c r="I703" s="134">
        <v>0</v>
      </c>
      <c r="J703" s="134">
        <v>0</v>
      </c>
      <c r="K703" s="134">
        <v>0</v>
      </c>
      <c r="L703" s="134">
        <v>0</v>
      </c>
      <c r="M703" s="134">
        <v>0</v>
      </c>
      <c r="N703" s="134">
        <v>0</v>
      </c>
      <c r="O703" s="134">
        <v>0</v>
      </c>
      <c r="P703" s="134">
        <v>0</v>
      </c>
      <c r="Q703" s="134">
        <v>0</v>
      </c>
    </row>
    <row r="704" spans="1:17" x14ac:dyDescent="0.2">
      <c r="A704" s="134" t="s">
        <v>3915</v>
      </c>
      <c r="B704" s="134" t="s">
        <v>3964</v>
      </c>
      <c r="C704" s="134" t="s">
        <v>1662</v>
      </c>
      <c r="D704" s="134">
        <v>0</v>
      </c>
      <c r="E704" s="134">
        <v>0</v>
      </c>
      <c r="F704" s="134">
        <v>0</v>
      </c>
      <c r="G704" s="134">
        <v>0</v>
      </c>
      <c r="H704" s="134">
        <v>0</v>
      </c>
      <c r="I704" s="134">
        <v>0</v>
      </c>
      <c r="J704" s="134">
        <v>0</v>
      </c>
      <c r="K704" s="134">
        <v>0</v>
      </c>
      <c r="L704" s="134">
        <v>0</v>
      </c>
      <c r="M704" s="134">
        <v>0</v>
      </c>
      <c r="N704" s="134">
        <v>0</v>
      </c>
      <c r="O704" s="134">
        <v>0</v>
      </c>
      <c r="P704" s="134">
        <v>0</v>
      </c>
      <c r="Q704" s="134">
        <v>0</v>
      </c>
    </row>
    <row r="705" spans="1:17" x14ac:dyDescent="0.2">
      <c r="A705" s="134" t="s">
        <v>3915</v>
      </c>
      <c r="B705" s="134" t="s">
        <v>3965</v>
      </c>
      <c r="C705" s="134" t="s">
        <v>1662</v>
      </c>
      <c r="D705" s="134">
        <v>0</v>
      </c>
      <c r="E705" s="134">
        <v>0</v>
      </c>
      <c r="F705" s="134">
        <v>0</v>
      </c>
      <c r="G705" s="134">
        <v>0</v>
      </c>
      <c r="H705" s="134">
        <v>0</v>
      </c>
      <c r="I705" s="134">
        <v>0</v>
      </c>
      <c r="J705" s="134">
        <v>0</v>
      </c>
      <c r="K705" s="134">
        <v>0</v>
      </c>
      <c r="L705" s="134">
        <v>0</v>
      </c>
      <c r="M705" s="134">
        <v>0</v>
      </c>
      <c r="N705" s="134">
        <v>0</v>
      </c>
      <c r="O705" s="134">
        <v>0</v>
      </c>
      <c r="P705" s="134">
        <v>0</v>
      </c>
      <c r="Q705" s="134">
        <v>0</v>
      </c>
    </row>
    <row r="706" spans="1:17" x14ac:dyDescent="0.2">
      <c r="A706" s="134" t="s">
        <v>3915</v>
      </c>
      <c r="B706" s="134" t="s">
        <v>3966</v>
      </c>
      <c r="C706" s="134" t="s">
        <v>1662</v>
      </c>
      <c r="D706" s="134">
        <v>0</v>
      </c>
      <c r="E706" s="134">
        <v>0</v>
      </c>
      <c r="F706" s="134">
        <v>0</v>
      </c>
      <c r="G706" s="134">
        <v>0</v>
      </c>
      <c r="H706" s="134">
        <v>0</v>
      </c>
      <c r="I706" s="134">
        <v>0</v>
      </c>
      <c r="J706" s="134">
        <v>0</v>
      </c>
      <c r="K706" s="134">
        <v>0</v>
      </c>
      <c r="L706" s="134">
        <v>0</v>
      </c>
      <c r="M706" s="134">
        <v>0</v>
      </c>
      <c r="N706" s="134">
        <v>0</v>
      </c>
      <c r="O706" s="134">
        <v>0</v>
      </c>
      <c r="P706" s="134">
        <v>0</v>
      </c>
      <c r="Q706" s="134">
        <v>0</v>
      </c>
    </row>
    <row r="707" spans="1:17" x14ac:dyDescent="0.2">
      <c r="A707" s="134" t="s">
        <v>3915</v>
      </c>
      <c r="B707" s="134" t="s">
        <v>3967</v>
      </c>
      <c r="C707" s="134" t="s">
        <v>1662</v>
      </c>
      <c r="D707" s="134">
        <v>0</v>
      </c>
      <c r="E707" s="134">
        <v>0</v>
      </c>
      <c r="F707" s="134">
        <v>0</v>
      </c>
      <c r="G707" s="134">
        <v>0</v>
      </c>
      <c r="H707" s="134">
        <v>0</v>
      </c>
      <c r="I707" s="134">
        <v>0</v>
      </c>
      <c r="J707" s="134">
        <v>0</v>
      </c>
      <c r="K707" s="134">
        <v>0</v>
      </c>
      <c r="L707" s="134">
        <v>0</v>
      </c>
      <c r="M707" s="134">
        <v>0</v>
      </c>
      <c r="N707" s="134">
        <v>0</v>
      </c>
      <c r="O707" s="134">
        <v>0</v>
      </c>
      <c r="P707" s="134">
        <v>0</v>
      </c>
      <c r="Q707" s="134">
        <v>0</v>
      </c>
    </row>
    <row r="708" spans="1:17" x14ac:dyDescent="0.2">
      <c r="A708" s="134" t="s">
        <v>3915</v>
      </c>
      <c r="B708" s="134" t="s">
        <v>3968</v>
      </c>
      <c r="C708" s="134" t="s">
        <v>1662</v>
      </c>
      <c r="D708" s="134">
        <v>0</v>
      </c>
      <c r="E708" s="134">
        <v>0</v>
      </c>
      <c r="F708" s="134">
        <v>0</v>
      </c>
      <c r="G708" s="134">
        <v>0</v>
      </c>
      <c r="H708" s="134">
        <v>0</v>
      </c>
      <c r="I708" s="134">
        <v>0</v>
      </c>
      <c r="J708" s="134">
        <v>0</v>
      </c>
      <c r="K708" s="134">
        <v>0</v>
      </c>
      <c r="L708" s="134">
        <v>0</v>
      </c>
      <c r="M708" s="134">
        <v>0</v>
      </c>
      <c r="N708" s="134">
        <v>0</v>
      </c>
      <c r="O708" s="134">
        <v>0</v>
      </c>
      <c r="P708" s="134">
        <v>0</v>
      </c>
      <c r="Q708" s="134">
        <v>0</v>
      </c>
    </row>
    <row r="709" spans="1:17" x14ac:dyDescent="0.2">
      <c r="A709" s="134" t="s">
        <v>3915</v>
      </c>
      <c r="B709" s="134" t="s">
        <v>3969</v>
      </c>
      <c r="C709" s="134" t="s">
        <v>1662</v>
      </c>
      <c r="D709" s="134">
        <v>0</v>
      </c>
      <c r="E709" s="134">
        <v>0</v>
      </c>
      <c r="F709" s="134">
        <v>0</v>
      </c>
      <c r="G709" s="134">
        <v>0</v>
      </c>
      <c r="H709" s="134">
        <v>0</v>
      </c>
      <c r="I709" s="134">
        <v>0</v>
      </c>
      <c r="J709" s="134">
        <v>0</v>
      </c>
      <c r="K709" s="134">
        <v>0</v>
      </c>
      <c r="L709" s="134">
        <v>0</v>
      </c>
      <c r="M709" s="134">
        <v>0</v>
      </c>
      <c r="N709" s="134">
        <v>0</v>
      </c>
      <c r="O709" s="134">
        <v>0</v>
      </c>
      <c r="P709" s="134">
        <v>0</v>
      </c>
      <c r="Q709" s="134">
        <v>0</v>
      </c>
    </row>
    <row r="710" spans="1:17" x14ac:dyDescent="0.2">
      <c r="A710" s="134" t="s">
        <v>3915</v>
      </c>
      <c r="B710" s="134" t="s">
        <v>3970</v>
      </c>
      <c r="C710" s="134" t="s">
        <v>1662</v>
      </c>
      <c r="D710" s="134">
        <v>0</v>
      </c>
      <c r="E710" s="134">
        <v>0</v>
      </c>
      <c r="F710" s="134">
        <v>0</v>
      </c>
      <c r="G710" s="134">
        <v>0</v>
      </c>
      <c r="H710" s="134">
        <v>0</v>
      </c>
      <c r="I710" s="134">
        <v>0</v>
      </c>
      <c r="J710" s="134">
        <v>0</v>
      </c>
      <c r="K710" s="134">
        <v>0</v>
      </c>
      <c r="L710" s="134">
        <v>0</v>
      </c>
      <c r="M710" s="134">
        <v>0</v>
      </c>
      <c r="N710" s="134">
        <v>0</v>
      </c>
      <c r="O710" s="134">
        <v>0</v>
      </c>
      <c r="P710" s="134">
        <v>0</v>
      </c>
      <c r="Q710" s="134">
        <v>0</v>
      </c>
    </row>
    <row r="711" spans="1:17" x14ac:dyDescent="0.2">
      <c r="A711" s="134" t="s">
        <v>3915</v>
      </c>
      <c r="B711" s="134" t="s">
        <v>3971</v>
      </c>
      <c r="C711" s="134" t="s">
        <v>1662</v>
      </c>
      <c r="D711" s="134">
        <v>0</v>
      </c>
      <c r="E711" s="134">
        <v>0</v>
      </c>
      <c r="F711" s="134">
        <v>0</v>
      </c>
      <c r="G711" s="134">
        <v>0</v>
      </c>
      <c r="H711" s="134">
        <v>0</v>
      </c>
      <c r="I711" s="134">
        <v>0</v>
      </c>
      <c r="J711" s="134">
        <v>0</v>
      </c>
      <c r="K711" s="134">
        <v>0</v>
      </c>
      <c r="L711" s="134">
        <v>0</v>
      </c>
      <c r="M711" s="134">
        <v>0</v>
      </c>
      <c r="N711" s="134">
        <v>0</v>
      </c>
      <c r="O711" s="134">
        <v>0</v>
      </c>
      <c r="P711" s="134">
        <v>0</v>
      </c>
      <c r="Q711" s="134">
        <v>0</v>
      </c>
    </row>
    <row r="712" spans="1:17" x14ac:dyDescent="0.2">
      <c r="A712" s="134" t="s">
        <v>3915</v>
      </c>
      <c r="B712" s="134" t="s">
        <v>3972</v>
      </c>
      <c r="C712" s="134" t="s">
        <v>1662</v>
      </c>
      <c r="D712" s="134">
        <v>32</v>
      </c>
      <c r="E712" s="134">
        <v>33</v>
      </c>
      <c r="F712" s="134">
        <v>34</v>
      </c>
      <c r="G712" s="134">
        <v>35</v>
      </c>
      <c r="H712" s="134">
        <v>37</v>
      </c>
      <c r="I712" s="134">
        <v>38</v>
      </c>
      <c r="J712" s="134">
        <v>39</v>
      </c>
      <c r="K712" s="134">
        <v>40</v>
      </c>
      <c r="L712" s="134">
        <v>41</v>
      </c>
      <c r="M712" s="134">
        <v>42</v>
      </c>
      <c r="N712" s="134">
        <v>44</v>
      </c>
      <c r="O712" s="134">
        <v>45</v>
      </c>
      <c r="P712" s="134">
        <v>46</v>
      </c>
      <c r="Q712" s="134">
        <v>38907</v>
      </c>
    </row>
    <row r="713" spans="1:17" x14ac:dyDescent="0.2">
      <c r="A713" s="134" t="s">
        <v>3915</v>
      </c>
      <c r="B713" s="134" t="s">
        <v>3973</v>
      </c>
      <c r="C713" s="134" t="s">
        <v>1662</v>
      </c>
      <c r="D713" s="134">
        <v>0</v>
      </c>
      <c r="E713" s="134">
        <v>0</v>
      </c>
      <c r="F713" s="134">
        <v>0</v>
      </c>
      <c r="G713" s="134">
        <v>0</v>
      </c>
      <c r="H713" s="134">
        <v>0</v>
      </c>
      <c r="I713" s="134">
        <v>0</v>
      </c>
      <c r="J713" s="134">
        <v>0</v>
      </c>
      <c r="K713" s="134">
        <v>0</v>
      </c>
      <c r="L713" s="134">
        <v>0</v>
      </c>
      <c r="M713" s="134">
        <v>0</v>
      </c>
      <c r="N713" s="134">
        <v>0</v>
      </c>
      <c r="O713" s="134">
        <v>0</v>
      </c>
      <c r="P713" s="134">
        <v>0</v>
      </c>
      <c r="Q713" s="134">
        <v>0</v>
      </c>
    </row>
    <row r="714" spans="1:17" x14ac:dyDescent="0.2">
      <c r="A714" s="134" t="s">
        <v>3915</v>
      </c>
      <c r="B714" s="134" t="s">
        <v>3974</v>
      </c>
      <c r="C714" s="134" t="s">
        <v>1662</v>
      </c>
      <c r="D714" s="134">
        <v>0</v>
      </c>
      <c r="E714" s="134">
        <v>0</v>
      </c>
      <c r="F714" s="134">
        <v>0</v>
      </c>
      <c r="G714" s="134">
        <v>0</v>
      </c>
      <c r="H714" s="134">
        <v>0</v>
      </c>
      <c r="I714" s="134">
        <v>0</v>
      </c>
      <c r="J714" s="134">
        <v>0</v>
      </c>
      <c r="K714" s="134">
        <v>0</v>
      </c>
      <c r="L714" s="134">
        <v>0</v>
      </c>
      <c r="M714" s="134">
        <v>0</v>
      </c>
      <c r="N714" s="134">
        <v>0</v>
      </c>
      <c r="O714" s="134">
        <v>0</v>
      </c>
      <c r="P714" s="134">
        <v>0</v>
      </c>
      <c r="Q714" s="134">
        <v>0</v>
      </c>
    </row>
    <row r="715" spans="1:17" x14ac:dyDescent="0.2">
      <c r="A715" s="134" t="s">
        <v>3915</v>
      </c>
      <c r="B715" s="134" t="s">
        <v>3975</v>
      </c>
      <c r="C715" s="134" t="s">
        <v>1662</v>
      </c>
      <c r="D715" s="134">
        <v>0</v>
      </c>
      <c r="E715" s="134">
        <v>0</v>
      </c>
      <c r="F715" s="134">
        <v>0</v>
      </c>
      <c r="G715" s="134">
        <v>0</v>
      </c>
      <c r="H715" s="134">
        <v>0</v>
      </c>
      <c r="I715" s="134">
        <v>0</v>
      </c>
      <c r="J715" s="134">
        <v>0</v>
      </c>
      <c r="K715" s="134">
        <v>0</v>
      </c>
      <c r="L715" s="134">
        <v>0</v>
      </c>
      <c r="M715" s="134">
        <v>0</v>
      </c>
      <c r="N715" s="134">
        <v>0</v>
      </c>
      <c r="O715" s="134">
        <v>0</v>
      </c>
      <c r="P715" s="134">
        <v>0</v>
      </c>
      <c r="Q715" s="134">
        <v>0</v>
      </c>
    </row>
    <row r="716" spans="1:17" x14ac:dyDescent="0.2">
      <c r="A716" s="134" t="s">
        <v>3915</v>
      </c>
      <c r="B716" s="134" t="s">
        <v>3976</v>
      </c>
      <c r="C716" s="134" t="s">
        <v>1662</v>
      </c>
      <c r="D716" s="134">
        <v>0</v>
      </c>
      <c r="E716" s="134">
        <v>0</v>
      </c>
      <c r="F716" s="134">
        <v>0</v>
      </c>
      <c r="G716" s="134">
        <v>0</v>
      </c>
      <c r="H716" s="134">
        <v>0</v>
      </c>
      <c r="I716" s="134">
        <v>0</v>
      </c>
      <c r="J716" s="134">
        <v>0</v>
      </c>
      <c r="K716" s="134">
        <v>0</v>
      </c>
      <c r="L716" s="134">
        <v>0</v>
      </c>
      <c r="M716" s="134">
        <v>0</v>
      </c>
      <c r="N716" s="134">
        <v>0</v>
      </c>
      <c r="O716" s="134">
        <v>0</v>
      </c>
      <c r="P716" s="134">
        <v>0</v>
      </c>
      <c r="Q716" s="134">
        <v>0</v>
      </c>
    </row>
    <row r="717" spans="1:17" x14ac:dyDescent="0.2">
      <c r="A717" s="134" t="s">
        <v>3915</v>
      </c>
      <c r="B717" s="134" t="s">
        <v>3977</v>
      </c>
      <c r="C717" s="134" t="s">
        <v>1662</v>
      </c>
      <c r="D717" s="134">
        <v>0</v>
      </c>
      <c r="E717" s="134">
        <v>0</v>
      </c>
      <c r="F717" s="134">
        <v>0</v>
      </c>
      <c r="G717" s="134">
        <v>0</v>
      </c>
      <c r="H717" s="134">
        <v>0</v>
      </c>
      <c r="I717" s="134">
        <v>0</v>
      </c>
      <c r="J717" s="134">
        <v>0</v>
      </c>
      <c r="K717" s="134">
        <v>0</v>
      </c>
      <c r="L717" s="134">
        <v>0</v>
      </c>
      <c r="M717" s="134">
        <v>0</v>
      </c>
      <c r="N717" s="134">
        <v>0</v>
      </c>
      <c r="O717" s="134">
        <v>0</v>
      </c>
      <c r="P717" s="134">
        <v>0</v>
      </c>
      <c r="Q717" s="134">
        <v>0</v>
      </c>
    </row>
    <row r="718" spans="1:17" x14ac:dyDescent="0.2">
      <c r="A718" s="134" t="s">
        <v>3915</v>
      </c>
      <c r="B718" s="134" t="s">
        <v>3978</v>
      </c>
      <c r="C718" s="134" t="s">
        <v>1662</v>
      </c>
      <c r="D718" s="134">
        <v>0</v>
      </c>
      <c r="E718" s="134">
        <v>0</v>
      </c>
      <c r="F718" s="134">
        <v>0</v>
      </c>
      <c r="G718" s="134">
        <v>0</v>
      </c>
      <c r="H718" s="134">
        <v>11423</v>
      </c>
      <c r="I718" s="134">
        <v>11742</v>
      </c>
      <c r="J718" s="134">
        <v>12041</v>
      </c>
      <c r="K718" s="134">
        <v>12344</v>
      </c>
      <c r="L718" s="134">
        <v>12652</v>
      </c>
      <c r="M718" s="134">
        <v>12959</v>
      </c>
      <c r="N718" s="134">
        <v>13277</v>
      </c>
      <c r="O718" s="134">
        <v>13604</v>
      </c>
      <c r="P718" s="134">
        <v>13935</v>
      </c>
      <c r="Q718" s="134">
        <v>8917552</v>
      </c>
    </row>
    <row r="719" spans="1:17" x14ac:dyDescent="0.2">
      <c r="A719" s="134" t="s">
        <v>3915</v>
      </c>
      <c r="B719" s="134" t="s">
        <v>3979</v>
      </c>
      <c r="C719" s="134" t="s">
        <v>1662</v>
      </c>
      <c r="D719" s="134">
        <v>0</v>
      </c>
      <c r="E719" s="134">
        <v>0</v>
      </c>
      <c r="F719" s="134">
        <v>0</v>
      </c>
      <c r="G719" s="134">
        <v>0</v>
      </c>
      <c r="H719" s="134">
        <v>0</v>
      </c>
      <c r="I719" s="134">
        <v>0</v>
      </c>
      <c r="J719" s="134">
        <v>0</v>
      </c>
      <c r="K719" s="134">
        <v>0</v>
      </c>
      <c r="L719" s="134">
        <v>0</v>
      </c>
      <c r="M719" s="134">
        <v>0</v>
      </c>
      <c r="N719" s="134">
        <v>0</v>
      </c>
      <c r="O719" s="134">
        <v>0</v>
      </c>
      <c r="P719" s="134">
        <v>0</v>
      </c>
      <c r="Q719" s="134">
        <v>0</v>
      </c>
    </row>
    <row r="720" spans="1:17" x14ac:dyDescent="0.2">
      <c r="A720" s="134" t="s">
        <v>3915</v>
      </c>
      <c r="B720" s="134" t="s">
        <v>3980</v>
      </c>
      <c r="C720" s="134" t="s">
        <v>1662</v>
      </c>
      <c r="D720" s="134">
        <v>0</v>
      </c>
      <c r="E720" s="134">
        <v>0</v>
      </c>
      <c r="F720" s="134">
        <v>0</v>
      </c>
      <c r="G720" s="134">
        <v>0</v>
      </c>
      <c r="H720" s="134">
        <v>0</v>
      </c>
      <c r="I720" s="134">
        <v>0</v>
      </c>
      <c r="J720" s="134">
        <v>0</v>
      </c>
      <c r="K720" s="134">
        <v>0</v>
      </c>
      <c r="L720" s="134">
        <v>0</v>
      </c>
      <c r="M720" s="134">
        <v>0</v>
      </c>
      <c r="N720" s="134">
        <v>0</v>
      </c>
      <c r="O720" s="134">
        <v>0</v>
      </c>
      <c r="P720" s="134">
        <v>0</v>
      </c>
      <c r="Q720" s="134">
        <v>0</v>
      </c>
    </row>
    <row r="721" spans="1:17" x14ac:dyDescent="0.2">
      <c r="A721" s="134" t="s">
        <v>3915</v>
      </c>
      <c r="B721" s="134" t="s">
        <v>3981</v>
      </c>
      <c r="C721" s="134" t="s">
        <v>1662</v>
      </c>
      <c r="D721" s="134">
        <v>0</v>
      </c>
      <c r="E721" s="134">
        <v>0</v>
      </c>
      <c r="F721" s="134">
        <v>0</v>
      </c>
      <c r="G721" s="134">
        <v>0</v>
      </c>
      <c r="H721" s="134">
        <v>0</v>
      </c>
      <c r="I721" s="134">
        <v>0</v>
      </c>
      <c r="J721" s="134">
        <v>0</v>
      </c>
      <c r="K721" s="134">
        <v>0</v>
      </c>
      <c r="L721" s="134">
        <v>0</v>
      </c>
      <c r="M721" s="134">
        <v>0</v>
      </c>
      <c r="N721" s="134">
        <v>0</v>
      </c>
      <c r="O721" s="134">
        <v>0</v>
      </c>
      <c r="P721" s="134">
        <v>0</v>
      </c>
      <c r="Q721" s="134">
        <v>0</v>
      </c>
    </row>
    <row r="722" spans="1:17" x14ac:dyDescent="0.2">
      <c r="A722" s="134" t="s">
        <v>3915</v>
      </c>
      <c r="B722" s="134" t="s">
        <v>3982</v>
      </c>
      <c r="C722" s="134" t="s">
        <v>1662</v>
      </c>
      <c r="D722" s="134">
        <v>0</v>
      </c>
      <c r="E722" s="134">
        <v>0</v>
      </c>
      <c r="F722" s="134">
        <v>0</v>
      </c>
      <c r="G722" s="134">
        <v>0</v>
      </c>
      <c r="H722" s="134">
        <v>0</v>
      </c>
      <c r="I722" s="134">
        <v>0</v>
      </c>
      <c r="J722" s="134">
        <v>0</v>
      </c>
      <c r="K722" s="134">
        <v>0</v>
      </c>
      <c r="L722" s="134">
        <v>0</v>
      </c>
      <c r="M722" s="134">
        <v>0</v>
      </c>
      <c r="N722" s="134">
        <v>0</v>
      </c>
      <c r="O722" s="134">
        <v>0</v>
      </c>
      <c r="P722" s="134">
        <v>0</v>
      </c>
      <c r="Q722" s="134">
        <v>0</v>
      </c>
    </row>
    <row r="723" spans="1:17" x14ac:dyDescent="0.2">
      <c r="A723" s="134" t="s">
        <v>3915</v>
      </c>
      <c r="B723" s="134" t="s">
        <v>3983</v>
      </c>
      <c r="C723" s="134" t="s">
        <v>1662</v>
      </c>
      <c r="D723" s="134">
        <v>0</v>
      </c>
      <c r="E723" s="134">
        <v>0</v>
      </c>
      <c r="F723" s="134">
        <v>0</v>
      </c>
      <c r="G723" s="134">
        <v>0</v>
      </c>
      <c r="H723" s="134">
        <v>0</v>
      </c>
      <c r="I723" s="134">
        <v>0</v>
      </c>
      <c r="J723" s="134">
        <v>0</v>
      </c>
      <c r="K723" s="134">
        <v>0</v>
      </c>
      <c r="L723" s="134">
        <v>0</v>
      </c>
      <c r="M723" s="134">
        <v>0</v>
      </c>
      <c r="N723" s="134">
        <v>0</v>
      </c>
      <c r="O723" s="134">
        <v>0</v>
      </c>
      <c r="P723" s="134">
        <v>0</v>
      </c>
      <c r="Q723" s="134">
        <v>0</v>
      </c>
    </row>
    <row r="724" spans="1:17" x14ac:dyDescent="0.2">
      <c r="A724" s="134" t="s">
        <v>3915</v>
      </c>
      <c r="B724" s="134" t="s">
        <v>3984</v>
      </c>
      <c r="C724" s="134" t="s">
        <v>1662</v>
      </c>
      <c r="D724" s="134">
        <v>0</v>
      </c>
      <c r="E724" s="134">
        <v>0</v>
      </c>
      <c r="F724" s="134">
        <v>0</v>
      </c>
      <c r="G724" s="134">
        <v>0</v>
      </c>
      <c r="H724" s="134">
        <v>0</v>
      </c>
      <c r="I724" s="134">
        <v>0</v>
      </c>
      <c r="J724" s="134">
        <v>0</v>
      </c>
      <c r="K724" s="134">
        <v>0</v>
      </c>
      <c r="L724" s="134">
        <v>0</v>
      </c>
      <c r="M724" s="134">
        <v>0</v>
      </c>
      <c r="N724" s="134">
        <v>0</v>
      </c>
      <c r="O724" s="134">
        <v>0</v>
      </c>
      <c r="P724" s="134">
        <v>0</v>
      </c>
      <c r="Q724" s="134">
        <v>0</v>
      </c>
    </row>
    <row r="725" spans="1:17" x14ac:dyDescent="0.2">
      <c r="A725" s="134" t="s">
        <v>3915</v>
      </c>
      <c r="B725" s="134" t="s">
        <v>3985</v>
      </c>
      <c r="C725" s="134" t="s">
        <v>1662</v>
      </c>
      <c r="D725" s="134">
        <v>0</v>
      </c>
      <c r="E725" s="134">
        <v>0</v>
      </c>
      <c r="F725" s="134">
        <v>0</v>
      </c>
      <c r="G725" s="134">
        <v>0</v>
      </c>
      <c r="H725" s="134">
        <v>0</v>
      </c>
      <c r="I725" s="134">
        <v>0</v>
      </c>
      <c r="J725" s="134">
        <v>0</v>
      </c>
      <c r="K725" s="134">
        <v>0</v>
      </c>
      <c r="L725" s="134">
        <v>0</v>
      </c>
      <c r="M725" s="134">
        <v>0</v>
      </c>
      <c r="N725" s="134">
        <v>0</v>
      </c>
      <c r="O725" s="134">
        <v>0</v>
      </c>
      <c r="P725" s="134">
        <v>0</v>
      </c>
      <c r="Q725" s="134">
        <v>0</v>
      </c>
    </row>
    <row r="726" spans="1:17" x14ac:dyDescent="0.2">
      <c r="A726" s="134" t="s">
        <v>3915</v>
      </c>
      <c r="B726" s="134" t="s">
        <v>3986</v>
      </c>
      <c r="C726" s="134" t="s">
        <v>1662</v>
      </c>
      <c r="D726" s="134">
        <v>0</v>
      </c>
      <c r="E726" s="134">
        <v>0</v>
      </c>
      <c r="F726" s="134">
        <v>0</v>
      </c>
      <c r="G726" s="134">
        <v>0</v>
      </c>
      <c r="H726" s="134">
        <v>0</v>
      </c>
      <c r="I726" s="134">
        <v>0</v>
      </c>
      <c r="J726" s="134">
        <v>0</v>
      </c>
      <c r="K726" s="134">
        <v>0</v>
      </c>
      <c r="L726" s="134">
        <v>0</v>
      </c>
      <c r="M726" s="134">
        <v>0</v>
      </c>
      <c r="N726" s="134">
        <v>0</v>
      </c>
      <c r="O726" s="134">
        <v>0</v>
      </c>
      <c r="P726" s="134">
        <v>0</v>
      </c>
      <c r="Q726" s="134">
        <v>0</v>
      </c>
    </row>
    <row r="727" spans="1:17" x14ac:dyDescent="0.2">
      <c r="A727" s="134" t="s">
        <v>3915</v>
      </c>
      <c r="B727" s="134" t="s">
        <v>3987</v>
      </c>
      <c r="C727" s="134" t="s">
        <v>1662</v>
      </c>
      <c r="D727" s="134">
        <v>0</v>
      </c>
      <c r="E727" s="134">
        <v>0</v>
      </c>
      <c r="F727" s="134">
        <v>0</v>
      </c>
      <c r="G727" s="134">
        <v>0</v>
      </c>
      <c r="H727" s="134">
        <v>0</v>
      </c>
      <c r="I727" s="134">
        <v>0</v>
      </c>
      <c r="J727" s="134">
        <v>0</v>
      </c>
      <c r="K727" s="134">
        <v>0</v>
      </c>
      <c r="L727" s="134">
        <v>0</v>
      </c>
      <c r="M727" s="134">
        <v>0</v>
      </c>
      <c r="N727" s="134">
        <v>0</v>
      </c>
      <c r="O727" s="134">
        <v>0</v>
      </c>
      <c r="P727" s="134">
        <v>0</v>
      </c>
      <c r="Q727" s="134">
        <v>0</v>
      </c>
    </row>
    <row r="728" spans="1:17" x14ac:dyDescent="0.2">
      <c r="A728" s="134" t="s">
        <v>3915</v>
      </c>
      <c r="B728" s="134" t="s">
        <v>3988</v>
      </c>
      <c r="C728" s="134" t="s">
        <v>1662</v>
      </c>
      <c r="D728" s="134">
        <v>0</v>
      </c>
      <c r="E728" s="134">
        <v>0</v>
      </c>
      <c r="F728" s="134">
        <v>0</v>
      </c>
      <c r="G728" s="134">
        <v>0</v>
      </c>
      <c r="H728" s="134">
        <v>0</v>
      </c>
      <c r="I728" s="134">
        <v>0</v>
      </c>
      <c r="J728" s="134">
        <v>0</v>
      </c>
      <c r="K728" s="134">
        <v>0</v>
      </c>
      <c r="L728" s="134">
        <v>0</v>
      </c>
      <c r="M728" s="134">
        <v>0</v>
      </c>
      <c r="N728" s="134">
        <v>0</v>
      </c>
      <c r="O728" s="134">
        <v>0</v>
      </c>
      <c r="P728" s="134">
        <v>0</v>
      </c>
      <c r="Q728" s="134">
        <v>0</v>
      </c>
    </row>
    <row r="729" spans="1:17" x14ac:dyDescent="0.2">
      <c r="A729" s="134" t="s">
        <v>3915</v>
      </c>
      <c r="B729" s="134" t="s">
        <v>3989</v>
      </c>
      <c r="C729" s="134" t="s">
        <v>1662</v>
      </c>
      <c r="D729" s="134">
        <v>0</v>
      </c>
      <c r="E729" s="134">
        <v>0</v>
      </c>
      <c r="F729" s="134">
        <v>0</v>
      </c>
      <c r="G729" s="134">
        <v>0</v>
      </c>
      <c r="H729" s="134">
        <v>0</v>
      </c>
      <c r="I729" s="134">
        <v>0</v>
      </c>
      <c r="J729" s="134">
        <v>0</v>
      </c>
      <c r="K729" s="134">
        <v>0</v>
      </c>
      <c r="L729" s="134">
        <v>0</v>
      </c>
      <c r="M729" s="134">
        <v>0</v>
      </c>
      <c r="N729" s="134">
        <v>0</v>
      </c>
      <c r="O729" s="134">
        <v>0</v>
      </c>
      <c r="P729" s="134">
        <v>0</v>
      </c>
      <c r="Q729" s="134">
        <v>0</v>
      </c>
    </row>
    <row r="730" spans="1:17" x14ac:dyDescent="0.2">
      <c r="A730" s="134" t="s">
        <v>3915</v>
      </c>
      <c r="B730" s="134" t="s">
        <v>3990</v>
      </c>
      <c r="C730" s="134" t="s">
        <v>1662</v>
      </c>
      <c r="D730" s="134">
        <v>0</v>
      </c>
      <c r="E730" s="134">
        <v>0</v>
      </c>
      <c r="F730" s="134">
        <v>0</v>
      </c>
      <c r="G730" s="134">
        <v>0</v>
      </c>
      <c r="H730" s="134">
        <v>0</v>
      </c>
      <c r="I730" s="134">
        <v>0</v>
      </c>
      <c r="J730" s="134">
        <v>0</v>
      </c>
      <c r="K730" s="134">
        <v>0</v>
      </c>
      <c r="L730" s="134">
        <v>0</v>
      </c>
      <c r="M730" s="134">
        <v>0</v>
      </c>
      <c r="N730" s="134">
        <v>0</v>
      </c>
      <c r="O730" s="134">
        <v>0</v>
      </c>
      <c r="P730" s="134">
        <v>0</v>
      </c>
      <c r="Q730" s="134">
        <v>0</v>
      </c>
    </row>
    <row r="731" spans="1:17" x14ac:dyDescent="0.2">
      <c r="A731" s="134" t="s">
        <v>3915</v>
      </c>
      <c r="B731" s="134" t="s">
        <v>3991</v>
      </c>
      <c r="C731" s="134" t="s">
        <v>1662</v>
      </c>
      <c r="D731" s="134">
        <v>0</v>
      </c>
      <c r="E731" s="134">
        <v>0</v>
      </c>
      <c r="F731" s="134">
        <v>0</v>
      </c>
      <c r="G731" s="134">
        <v>0</v>
      </c>
      <c r="H731" s="134">
        <v>0</v>
      </c>
      <c r="I731" s="134">
        <v>0</v>
      </c>
      <c r="J731" s="134">
        <v>0</v>
      </c>
      <c r="K731" s="134">
        <v>0</v>
      </c>
      <c r="L731" s="134">
        <v>0</v>
      </c>
      <c r="M731" s="134">
        <v>0</v>
      </c>
      <c r="N731" s="134">
        <v>0</v>
      </c>
      <c r="O731" s="134">
        <v>0</v>
      </c>
      <c r="P731" s="134">
        <v>0</v>
      </c>
      <c r="Q731" s="134">
        <v>0</v>
      </c>
    </row>
    <row r="732" spans="1:17" x14ac:dyDescent="0.2">
      <c r="A732" s="134" t="s">
        <v>3915</v>
      </c>
      <c r="B732" s="134" t="s">
        <v>3992</v>
      </c>
      <c r="C732" s="134" t="s">
        <v>1662</v>
      </c>
      <c r="D732" s="134">
        <v>0</v>
      </c>
      <c r="E732" s="134">
        <v>0</v>
      </c>
      <c r="F732" s="134">
        <v>0</v>
      </c>
      <c r="G732" s="134">
        <v>0</v>
      </c>
      <c r="H732" s="134">
        <v>0</v>
      </c>
      <c r="I732" s="134">
        <v>0</v>
      </c>
      <c r="J732" s="134">
        <v>0</v>
      </c>
      <c r="K732" s="134">
        <v>0</v>
      </c>
      <c r="L732" s="134">
        <v>0</v>
      </c>
      <c r="M732" s="134">
        <v>0</v>
      </c>
      <c r="N732" s="134">
        <v>0</v>
      </c>
      <c r="O732" s="134">
        <v>0</v>
      </c>
      <c r="P732" s="134">
        <v>0</v>
      </c>
      <c r="Q732" s="134">
        <v>0</v>
      </c>
    </row>
    <row r="733" spans="1:17" x14ac:dyDescent="0.2">
      <c r="A733" s="134" t="s">
        <v>3915</v>
      </c>
      <c r="B733" s="134" t="s">
        <v>3993</v>
      </c>
      <c r="C733" s="134" t="s">
        <v>1662</v>
      </c>
      <c r="D733" s="134">
        <v>0</v>
      </c>
      <c r="E733" s="134">
        <v>0</v>
      </c>
      <c r="F733" s="134">
        <v>0</v>
      </c>
      <c r="G733" s="134">
        <v>0</v>
      </c>
      <c r="H733" s="134">
        <v>0</v>
      </c>
      <c r="I733" s="134">
        <v>0</v>
      </c>
      <c r="J733" s="134">
        <v>0</v>
      </c>
      <c r="K733" s="134">
        <v>0</v>
      </c>
      <c r="L733" s="134">
        <v>0</v>
      </c>
      <c r="M733" s="134">
        <v>0</v>
      </c>
      <c r="N733" s="134">
        <v>0</v>
      </c>
      <c r="O733" s="134">
        <v>0</v>
      </c>
      <c r="P733" s="134">
        <v>0</v>
      </c>
      <c r="Q733" s="134">
        <v>0</v>
      </c>
    </row>
    <row r="734" spans="1:17" x14ac:dyDescent="0.2">
      <c r="A734" s="134" t="s">
        <v>3915</v>
      </c>
      <c r="B734" s="134" t="s">
        <v>3994</v>
      </c>
      <c r="C734" s="134" t="s">
        <v>1662</v>
      </c>
      <c r="D734" s="134">
        <v>0</v>
      </c>
      <c r="E734" s="134">
        <v>0</v>
      </c>
      <c r="F734" s="134">
        <v>0</v>
      </c>
      <c r="G734" s="134">
        <v>0</v>
      </c>
      <c r="H734" s="134">
        <v>0</v>
      </c>
      <c r="I734" s="134">
        <v>0</v>
      </c>
      <c r="J734" s="134">
        <v>0</v>
      </c>
      <c r="K734" s="134">
        <v>0</v>
      </c>
      <c r="L734" s="134">
        <v>0</v>
      </c>
      <c r="M734" s="134">
        <v>0</v>
      </c>
      <c r="N734" s="134">
        <v>0</v>
      </c>
      <c r="O734" s="134">
        <v>0</v>
      </c>
      <c r="P734" s="134">
        <v>0</v>
      </c>
      <c r="Q734" s="134">
        <v>0</v>
      </c>
    </row>
    <row r="735" spans="1:17" x14ac:dyDescent="0.2">
      <c r="A735" s="134" t="s">
        <v>3915</v>
      </c>
      <c r="B735" s="134" t="s">
        <v>3995</v>
      </c>
      <c r="C735" s="134" t="s">
        <v>1662</v>
      </c>
      <c r="D735" s="134">
        <v>0</v>
      </c>
      <c r="E735" s="134">
        <v>0</v>
      </c>
      <c r="F735" s="134">
        <v>0</v>
      </c>
      <c r="G735" s="134">
        <v>0</v>
      </c>
      <c r="H735" s="134">
        <v>0</v>
      </c>
      <c r="I735" s="134">
        <v>0</v>
      </c>
      <c r="J735" s="134">
        <v>0</v>
      </c>
      <c r="K735" s="134">
        <v>0</v>
      </c>
      <c r="L735" s="134">
        <v>0</v>
      </c>
      <c r="M735" s="134">
        <v>0</v>
      </c>
      <c r="N735" s="134">
        <v>0</v>
      </c>
      <c r="O735" s="134">
        <v>0</v>
      </c>
      <c r="P735" s="134">
        <v>0</v>
      </c>
      <c r="Q735" s="134">
        <v>0</v>
      </c>
    </row>
    <row r="736" spans="1:17" x14ac:dyDescent="0.2">
      <c r="A736" s="134" t="s">
        <v>3915</v>
      </c>
      <c r="B736" s="134" t="s">
        <v>3996</v>
      </c>
      <c r="C736" s="134" t="s">
        <v>1662</v>
      </c>
      <c r="D736" s="134">
        <v>0</v>
      </c>
      <c r="E736" s="134">
        <v>0</v>
      </c>
      <c r="F736" s="134">
        <v>0</v>
      </c>
      <c r="G736" s="134">
        <v>0</v>
      </c>
      <c r="H736" s="134">
        <v>0</v>
      </c>
      <c r="I736" s="134">
        <v>0</v>
      </c>
      <c r="J736" s="134">
        <v>0</v>
      </c>
      <c r="K736" s="134">
        <v>0</v>
      </c>
      <c r="L736" s="134">
        <v>0</v>
      </c>
      <c r="M736" s="134">
        <v>0</v>
      </c>
      <c r="N736" s="134">
        <v>0</v>
      </c>
      <c r="O736" s="134">
        <v>0</v>
      </c>
      <c r="P736" s="134">
        <v>0</v>
      </c>
      <c r="Q736" s="134">
        <v>0</v>
      </c>
    </row>
    <row r="737" spans="1:17" x14ac:dyDescent="0.2">
      <c r="A737" s="134" t="s">
        <v>3915</v>
      </c>
      <c r="B737" s="134" t="s">
        <v>3997</v>
      </c>
      <c r="C737" s="134" t="s">
        <v>1662</v>
      </c>
      <c r="D737" s="134">
        <v>0</v>
      </c>
      <c r="E737" s="134">
        <v>0</v>
      </c>
      <c r="F737" s="134">
        <v>0</v>
      </c>
      <c r="G737" s="134">
        <v>0</v>
      </c>
      <c r="H737" s="134">
        <v>0</v>
      </c>
      <c r="I737" s="134">
        <v>0</v>
      </c>
      <c r="J737" s="134">
        <v>0</v>
      </c>
      <c r="K737" s="134">
        <v>0</v>
      </c>
      <c r="L737" s="134">
        <v>0</v>
      </c>
      <c r="M737" s="134">
        <v>0</v>
      </c>
      <c r="N737" s="134">
        <v>0</v>
      </c>
      <c r="O737" s="134">
        <v>0</v>
      </c>
      <c r="P737" s="134">
        <v>0</v>
      </c>
      <c r="Q737" s="134">
        <v>0</v>
      </c>
    </row>
    <row r="738" spans="1:17" x14ac:dyDescent="0.2">
      <c r="A738" s="134" t="s">
        <v>3915</v>
      </c>
      <c r="B738" s="134" t="s">
        <v>3998</v>
      </c>
      <c r="C738" s="134" t="s">
        <v>1662</v>
      </c>
      <c r="D738" s="134">
        <v>0</v>
      </c>
      <c r="E738" s="134">
        <v>0</v>
      </c>
      <c r="F738" s="134">
        <v>0</v>
      </c>
      <c r="G738" s="134">
        <v>0</v>
      </c>
      <c r="H738" s="134">
        <v>0</v>
      </c>
      <c r="I738" s="134">
        <v>0</v>
      </c>
      <c r="J738" s="134">
        <v>0</v>
      </c>
      <c r="K738" s="134">
        <v>0</v>
      </c>
      <c r="L738" s="134">
        <v>0</v>
      </c>
      <c r="M738" s="134">
        <v>0</v>
      </c>
      <c r="N738" s="134">
        <v>0</v>
      </c>
      <c r="O738" s="134">
        <v>0</v>
      </c>
      <c r="P738" s="134">
        <v>0</v>
      </c>
      <c r="Q738" s="134">
        <v>0</v>
      </c>
    </row>
    <row r="739" spans="1:17" x14ac:dyDescent="0.2">
      <c r="A739" s="134" t="s">
        <v>3915</v>
      </c>
      <c r="B739" s="134" t="s">
        <v>3999</v>
      </c>
      <c r="C739" s="134" t="s">
        <v>1662</v>
      </c>
      <c r="D739" s="134">
        <v>0</v>
      </c>
      <c r="E739" s="134">
        <v>0</v>
      </c>
      <c r="F739" s="134">
        <v>0</v>
      </c>
      <c r="G739" s="134">
        <v>0</v>
      </c>
      <c r="H739" s="134">
        <v>0</v>
      </c>
      <c r="I739" s="134">
        <v>0</v>
      </c>
      <c r="J739" s="134">
        <v>0</v>
      </c>
      <c r="K739" s="134">
        <v>0</v>
      </c>
      <c r="L739" s="134">
        <v>0</v>
      </c>
      <c r="M739" s="134">
        <v>0</v>
      </c>
      <c r="N739" s="134">
        <v>0</v>
      </c>
      <c r="O739" s="134">
        <v>0</v>
      </c>
      <c r="P739" s="134">
        <v>0</v>
      </c>
      <c r="Q739" s="134">
        <v>0</v>
      </c>
    </row>
    <row r="740" spans="1:17" x14ac:dyDescent="0.2">
      <c r="A740" s="134" t="s">
        <v>3915</v>
      </c>
      <c r="B740" s="134" t="s">
        <v>4000</v>
      </c>
      <c r="C740" s="134" t="s">
        <v>1662</v>
      </c>
      <c r="D740" s="134">
        <v>0</v>
      </c>
      <c r="E740" s="134">
        <v>0</v>
      </c>
      <c r="F740" s="134">
        <v>0</v>
      </c>
      <c r="G740" s="134">
        <v>0</v>
      </c>
      <c r="H740" s="134">
        <v>0</v>
      </c>
      <c r="I740" s="134">
        <v>0</v>
      </c>
      <c r="J740" s="134">
        <v>0</v>
      </c>
      <c r="K740" s="134">
        <v>0</v>
      </c>
      <c r="L740" s="134">
        <v>0</v>
      </c>
      <c r="M740" s="134">
        <v>0</v>
      </c>
      <c r="N740" s="134">
        <v>0</v>
      </c>
      <c r="O740" s="134">
        <v>0</v>
      </c>
      <c r="P740" s="134">
        <v>0</v>
      </c>
      <c r="Q740" s="134">
        <v>0</v>
      </c>
    </row>
    <row r="741" spans="1:17" x14ac:dyDescent="0.2">
      <c r="A741" s="134" t="s">
        <v>3915</v>
      </c>
      <c r="B741" s="134" t="s">
        <v>4001</v>
      </c>
      <c r="C741" s="134" t="s">
        <v>1662</v>
      </c>
      <c r="D741" s="134">
        <v>0</v>
      </c>
      <c r="E741" s="134">
        <v>0</v>
      </c>
      <c r="F741" s="134">
        <v>0</v>
      </c>
      <c r="G741" s="134">
        <v>0</v>
      </c>
      <c r="H741" s="134">
        <v>0</v>
      </c>
      <c r="I741" s="134">
        <v>0</v>
      </c>
      <c r="J741" s="134">
        <v>0</v>
      </c>
      <c r="K741" s="134">
        <v>0</v>
      </c>
      <c r="L741" s="134">
        <v>0</v>
      </c>
      <c r="M741" s="134">
        <v>0</v>
      </c>
      <c r="N741" s="134">
        <v>0</v>
      </c>
      <c r="O741" s="134">
        <v>0</v>
      </c>
      <c r="P741" s="134">
        <v>0</v>
      </c>
      <c r="Q741" s="134">
        <v>0</v>
      </c>
    </row>
    <row r="742" spans="1:17" x14ac:dyDescent="0.2">
      <c r="A742" s="134" t="s">
        <v>3915</v>
      </c>
      <c r="B742" s="134" t="s">
        <v>4002</v>
      </c>
      <c r="C742" s="134" t="s">
        <v>1662</v>
      </c>
      <c r="D742" s="134">
        <v>0</v>
      </c>
      <c r="E742" s="134">
        <v>0</v>
      </c>
      <c r="F742" s="134">
        <v>0</v>
      </c>
      <c r="G742" s="134">
        <v>0</v>
      </c>
      <c r="H742" s="134">
        <v>0</v>
      </c>
      <c r="I742" s="134">
        <v>0</v>
      </c>
      <c r="J742" s="134">
        <v>0</v>
      </c>
      <c r="K742" s="134">
        <v>0</v>
      </c>
      <c r="L742" s="134">
        <v>0</v>
      </c>
      <c r="M742" s="134">
        <v>0</v>
      </c>
      <c r="N742" s="134">
        <v>0</v>
      </c>
      <c r="O742" s="134">
        <v>0</v>
      </c>
      <c r="P742" s="134">
        <v>0</v>
      </c>
      <c r="Q742" s="134">
        <v>0</v>
      </c>
    </row>
    <row r="743" spans="1:17" x14ac:dyDescent="0.2">
      <c r="A743" s="134" t="s">
        <v>3915</v>
      </c>
      <c r="B743" s="134" t="s">
        <v>4003</v>
      </c>
      <c r="C743" s="134" t="s">
        <v>1662</v>
      </c>
      <c r="D743" s="134">
        <v>0</v>
      </c>
      <c r="E743" s="134">
        <v>0</v>
      </c>
      <c r="F743" s="134">
        <v>0</v>
      </c>
      <c r="G743" s="134">
        <v>0</v>
      </c>
      <c r="H743" s="134">
        <v>0</v>
      </c>
      <c r="I743" s="134">
        <v>0</v>
      </c>
      <c r="J743" s="134">
        <v>0</v>
      </c>
      <c r="K743" s="134">
        <v>0</v>
      </c>
      <c r="L743" s="134">
        <v>0</v>
      </c>
      <c r="M743" s="134">
        <v>0</v>
      </c>
      <c r="N743" s="134">
        <v>0</v>
      </c>
      <c r="O743" s="134">
        <v>0</v>
      </c>
      <c r="P743" s="134">
        <v>0</v>
      </c>
      <c r="Q743" s="134">
        <v>0</v>
      </c>
    </row>
    <row r="744" spans="1:17" x14ac:dyDescent="0.2">
      <c r="A744" s="134" t="s">
        <v>3915</v>
      </c>
      <c r="B744" s="134" t="s">
        <v>4004</v>
      </c>
      <c r="C744" s="134" t="s">
        <v>1662</v>
      </c>
      <c r="D744" s="134">
        <v>2101</v>
      </c>
      <c r="E744" s="134">
        <v>2110</v>
      </c>
      <c r="F744" s="134">
        <v>2119</v>
      </c>
      <c r="G744" s="134">
        <v>2128</v>
      </c>
      <c r="H744" s="134">
        <v>2137</v>
      </c>
      <c r="I744" s="134">
        <v>2145</v>
      </c>
      <c r="J744" s="134">
        <v>2154</v>
      </c>
      <c r="K744" s="134">
        <v>2163</v>
      </c>
      <c r="L744" s="134">
        <v>2172</v>
      </c>
      <c r="M744" s="134">
        <v>2181</v>
      </c>
      <c r="N744" s="134">
        <v>2190</v>
      </c>
      <c r="O744" s="134">
        <v>2199</v>
      </c>
      <c r="P744" s="134">
        <v>2208</v>
      </c>
      <c r="Q744" s="134">
        <v>2154353</v>
      </c>
    </row>
    <row r="745" spans="1:17" x14ac:dyDescent="0.2">
      <c r="A745" s="134" t="s">
        <v>3915</v>
      </c>
      <c r="B745" s="134" t="s">
        <v>4005</v>
      </c>
      <c r="C745" s="134" t="s">
        <v>1662</v>
      </c>
      <c r="D745" s="134">
        <v>0</v>
      </c>
      <c r="E745" s="134">
        <v>0</v>
      </c>
      <c r="F745" s="134">
        <v>0</v>
      </c>
      <c r="G745" s="134">
        <v>0</v>
      </c>
      <c r="H745" s="134">
        <v>0</v>
      </c>
      <c r="I745" s="134">
        <v>0</v>
      </c>
      <c r="J745" s="134">
        <v>0</v>
      </c>
      <c r="K745" s="134">
        <v>0</v>
      </c>
      <c r="L745" s="134">
        <v>0</v>
      </c>
      <c r="M745" s="134">
        <v>0</v>
      </c>
      <c r="N745" s="134">
        <v>0</v>
      </c>
      <c r="O745" s="134">
        <v>0</v>
      </c>
      <c r="P745" s="134">
        <v>0</v>
      </c>
      <c r="Q745" s="134">
        <v>0</v>
      </c>
    </row>
    <row r="746" spans="1:17" x14ac:dyDescent="0.2">
      <c r="A746" s="134" t="s">
        <v>3915</v>
      </c>
      <c r="B746" s="134" t="s">
        <v>4006</v>
      </c>
      <c r="C746" s="134" t="s">
        <v>1662</v>
      </c>
      <c r="D746" s="134">
        <v>0</v>
      </c>
      <c r="E746" s="134">
        <v>0</v>
      </c>
      <c r="F746" s="134">
        <v>0</v>
      </c>
      <c r="G746" s="134">
        <v>0</v>
      </c>
      <c r="H746" s="134">
        <v>0</v>
      </c>
      <c r="I746" s="134">
        <v>0</v>
      </c>
      <c r="J746" s="134">
        <v>0</v>
      </c>
      <c r="K746" s="134">
        <v>0</v>
      </c>
      <c r="L746" s="134">
        <v>0</v>
      </c>
      <c r="M746" s="134">
        <v>0</v>
      </c>
      <c r="N746" s="134">
        <v>0</v>
      </c>
      <c r="O746" s="134">
        <v>0</v>
      </c>
      <c r="P746" s="134">
        <v>0</v>
      </c>
      <c r="Q746" s="134">
        <v>0</v>
      </c>
    </row>
    <row r="747" spans="1:17" x14ac:dyDescent="0.2">
      <c r="A747" s="134" t="s">
        <v>3915</v>
      </c>
      <c r="B747" s="134" t="s">
        <v>4007</v>
      </c>
      <c r="C747" s="134" t="s">
        <v>1662</v>
      </c>
      <c r="D747" s="134">
        <v>0</v>
      </c>
      <c r="E747" s="134">
        <v>0</v>
      </c>
      <c r="F747" s="134">
        <v>0</v>
      </c>
      <c r="G747" s="134">
        <v>0</v>
      </c>
      <c r="H747" s="134">
        <v>0</v>
      </c>
      <c r="I747" s="134">
        <v>0</v>
      </c>
      <c r="J747" s="134">
        <v>0</v>
      </c>
      <c r="K747" s="134">
        <v>0</v>
      </c>
      <c r="L747" s="134">
        <v>0</v>
      </c>
      <c r="M747" s="134">
        <v>0</v>
      </c>
      <c r="N747" s="134">
        <v>0</v>
      </c>
      <c r="O747" s="134">
        <v>0</v>
      </c>
      <c r="P747" s="134">
        <v>0</v>
      </c>
      <c r="Q747" s="134">
        <v>0</v>
      </c>
    </row>
    <row r="748" spans="1:17" x14ac:dyDescent="0.2">
      <c r="A748" s="134" t="s">
        <v>3915</v>
      </c>
      <c r="B748" s="134" t="s">
        <v>4008</v>
      </c>
      <c r="C748" s="134" t="s">
        <v>1662</v>
      </c>
      <c r="D748" s="134">
        <v>0</v>
      </c>
      <c r="E748" s="134">
        <v>0</v>
      </c>
      <c r="F748" s="134">
        <v>0</v>
      </c>
      <c r="G748" s="134">
        <v>0</v>
      </c>
      <c r="H748" s="134">
        <v>0</v>
      </c>
      <c r="I748" s="134">
        <v>0</v>
      </c>
      <c r="J748" s="134">
        <v>0</v>
      </c>
      <c r="K748" s="134">
        <v>0</v>
      </c>
      <c r="L748" s="134">
        <v>0</v>
      </c>
      <c r="M748" s="134">
        <v>0</v>
      </c>
      <c r="N748" s="134">
        <v>0</v>
      </c>
      <c r="O748" s="134">
        <v>0</v>
      </c>
      <c r="P748" s="134">
        <v>0</v>
      </c>
      <c r="Q748" s="134">
        <v>0</v>
      </c>
    </row>
    <row r="749" spans="1:17" x14ac:dyDescent="0.2">
      <c r="A749" s="134" t="s">
        <v>3915</v>
      </c>
      <c r="B749" s="134" t="s">
        <v>4009</v>
      </c>
      <c r="C749" s="134" t="s">
        <v>1662</v>
      </c>
      <c r="D749" s="134">
        <v>0</v>
      </c>
      <c r="E749" s="134">
        <v>0</v>
      </c>
      <c r="F749" s="134">
        <v>0</v>
      </c>
      <c r="G749" s="134">
        <v>0</v>
      </c>
      <c r="H749" s="134">
        <v>0</v>
      </c>
      <c r="I749" s="134">
        <v>0</v>
      </c>
      <c r="J749" s="134">
        <v>0</v>
      </c>
      <c r="K749" s="134">
        <v>0</v>
      </c>
      <c r="L749" s="134">
        <v>0</v>
      </c>
      <c r="M749" s="134">
        <v>0</v>
      </c>
      <c r="N749" s="134">
        <v>0</v>
      </c>
      <c r="O749" s="134">
        <v>0</v>
      </c>
      <c r="P749" s="134">
        <v>0</v>
      </c>
      <c r="Q749" s="134">
        <v>0</v>
      </c>
    </row>
    <row r="750" spans="1:17" x14ac:dyDescent="0.2">
      <c r="A750" s="134" t="s">
        <v>3915</v>
      </c>
      <c r="B750" s="134" t="s">
        <v>4010</v>
      </c>
      <c r="C750" s="134" t="s">
        <v>1662</v>
      </c>
      <c r="D750" s="134">
        <v>0</v>
      </c>
      <c r="E750" s="134">
        <v>0</v>
      </c>
      <c r="F750" s="134">
        <v>0</v>
      </c>
      <c r="G750" s="134">
        <v>0</v>
      </c>
      <c r="H750" s="134">
        <v>0</v>
      </c>
      <c r="I750" s="134">
        <v>0</v>
      </c>
      <c r="J750" s="134">
        <v>0</v>
      </c>
      <c r="K750" s="134">
        <v>0</v>
      </c>
      <c r="L750" s="134">
        <v>0</v>
      </c>
      <c r="M750" s="134">
        <v>0</v>
      </c>
      <c r="N750" s="134">
        <v>0</v>
      </c>
      <c r="O750" s="134">
        <v>0</v>
      </c>
      <c r="P750" s="134">
        <v>0</v>
      </c>
      <c r="Q750" s="134">
        <v>0</v>
      </c>
    </row>
    <row r="751" spans="1:17" x14ac:dyDescent="0.2">
      <c r="A751" s="134" t="s">
        <v>3915</v>
      </c>
      <c r="B751" s="134" t="s">
        <v>4011</v>
      </c>
      <c r="C751" s="134" t="s">
        <v>1662</v>
      </c>
      <c r="D751" s="134">
        <v>154</v>
      </c>
      <c r="E751" s="134">
        <v>155</v>
      </c>
      <c r="F751" s="134">
        <v>157</v>
      </c>
      <c r="G751" s="134">
        <v>159</v>
      </c>
      <c r="H751" s="134">
        <v>160</v>
      </c>
      <c r="I751" s="134">
        <v>162</v>
      </c>
      <c r="J751" s="134">
        <v>164</v>
      </c>
      <c r="K751" s="134">
        <v>165</v>
      </c>
      <c r="L751" s="134">
        <v>167</v>
      </c>
      <c r="M751" s="134">
        <v>169</v>
      </c>
      <c r="N751" s="134">
        <v>170</v>
      </c>
      <c r="O751" s="134">
        <v>172</v>
      </c>
      <c r="P751" s="134">
        <v>174</v>
      </c>
      <c r="Q751" s="134">
        <v>163652</v>
      </c>
    </row>
    <row r="752" spans="1:17" x14ac:dyDescent="0.2">
      <c r="A752" s="134" t="s">
        <v>3915</v>
      </c>
      <c r="B752" s="134" t="s">
        <v>4012</v>
      </c>
      <c r="C752" s="134" t="s">
        <v>1662</v>
      </c>
      <c r="D752" s="134">
        <v>0</v>
      </c>
      <c r="E752" s="134">
        <v>0</v>
      </c>
      <c r="F752" s="134">
        <v>0</v>
      </c>
      <c r="G752" s="134">
        <v>0</v>
      </c>
      <c r="H752" s="134">
        <v>0</v>
      </c>
      <c r="I752" s="134">
        <v>0</v>
      </c>
      <c r="J752" s="134">
        <v>0</v>
      </c>
      <c r="K752" s="134">
        <v>0</v>
      </c>
      <c r="L752" s="134">
        <v>0</v>
      </c>
      <c r="M752" s="134">
        <v>0</v>
      </c>
      <c r="N752" s="134">
        <v>0</v>
      </c>
      <c r="O752" s="134">
        <v>0</v>
      </c>
      <c r="P752" s="134">
        <v>0</v>
      </c>
      <c r="Q752" s="134">
        <v>0</v>
      </c>
    </row>
    <row r="753" spans="1:17" x14ac:dyDescent="0.2">
      <c r="A753" s="134" t="s">
        <v>3915</v>
      </c>
      <c r="B753" s="134" t="s">
        <v>4013</v>
      </c>
      <c r="C753" s="134" t="s">
        <v>1662</v>
      </c>
      <c r="D753" s="134">
        <v>0</v>
      </c>
      <c r="E753" s="134">
        <v>0</v>
      </c>
      <c r="F753" s="134">
        <v>0</v>
      </c>
      <c r="G753" s="134">
        <v>0</v>
      </c>
      <c r="H753" s="134">
        <v>0</v>
      </c>
      <c r="I753" s="134">
        <v>0</v>
      </c>
      <c r="J753" s="134">
        <v>0</v>
      </c>
      <c r="K753" s="134">
        <v>0</v>
      </c>
      <c r="L753" s="134">
        <v>0</v>
      </c>
      <c r="M753" s="134">
        <v>0</v>
      </c>
      <c r="N753" s="134">
        <v>0</v>
      </c>
      <c r="O753" s="134">
        <v>0</v>
      </c>
      <c r="P753" s="134">
        <v>0</v>
      </c>
      <c r="Q753" s="134">
        <v>0</v>
      </c>
    </row>
    <row r="754" spans="1:17" x14ac:dyDescent="0.2">
      <c r="A754" s="134" t="s">
        <v>3915</v>
      </c>
      <c r="B754" s="134" t="s">
        <v>4014</v>
      </c>
      <c r="C754" s="134" t="s">
        <v>1662</v>
      </c>
      <c r="D754" s="134">
        <v>0</v>
      </c>
      <c r="E754" s="134">
        <v>0</v>
      </c>
      <c r="F754" s="134">
        <v>0</v>
      </c>
      <c r="G754" s="134">
        <v>0</v>
      </c>
      <c r="H754" s="134">
        <v>0</v>
      </c>
      <c r="I754" s="134">
        <v>0</v>
      </c>
      <c r="J754" s="134">
        <v>0</v>
      </c>
      <c r="K754" s="134">
        <v>0</v>
      </c>
      <c r="L754" s="134">
        <v>0</v>
      </c>
      <c r="M754" s="134">
        <v>0</v>
      </c>
      <c r="N754" s="134">
        <v>0</v>
      </c>
      <c r="O754" s="134">
        <v>0</v>
      </c>
      <c r="P754" s="134">
        <v>0</v>
      </c>
      <c r="Q754" s="134">
        <v>0</v>
      </c>
    </row>
    <row r="755" spans="1:17" x14ac:dyDescent="0.2">
      <c r="A755" s="134" t="s">
        <v>3915</v>
      </c>
      <c r="B755" s="134" t="s">
        <v>4015</v>
      </c>
      <c r="C755" s="134" t="s">
        <v>1662</v>
      </c>
      <c r="D755" s="134">
        <v>0</v>
      </c>
      <c r="E755" s="134">
        <v>0</v>
      </c>
      <c r="F755" s="134">
        <v>0</v>
      </c>
      <c r="G755" s="134">
        <v>0</v>
      </c>
      <c r="H755" s="134">
        <v>0</v>
      </c>
      <c r="I755" s="134">
        <v>0</v>
      </c>
      <c r="J755" s="134">
        <v>0</v>
      </c>
      <c r="K755" s="134">
        <v>0</v>
      </c>
      <c r="L755" s="134">
        <v>0</v>
      </c>
      <c r="M755" s="134">
        <v>0</v>
      </c>
      <c r="N755" s="134">
        <v>0</v>
      </c>
      <c r="O755" s="134">
        <v>0</v>
      </c>
      <c r="P755" s="134">
        <v>0</v>
      </c>
      <c r="Q755" s="134">
        <v>0</v>
      </c>
    </row>
    <row r="756" spans="1:17" x14ac:dyDescent="0.2">
      <c r="A756" s="134" t="s">
        <v>3915</v>
      </c>
      <c r="B756" s="134" t="s">
        <v>4016</v>
      </c>
      <c r="C756" s="134" t="s">
        <v>1662</v>
      </c>
      <c r="D756" s="134">
        <v>0</v>
      </c>
      <c r="E756" s="134">
        <v>0</v>
      </c>
      <c r="F756" s="134">
        <v>0</v>
      </c>
      <c r="G756" s="134">
        <v>0</v>
      </c>
      <c r="H756" s="134">
        <v>0</v>
      </c>
      <c r="I756" s="134">
        <v>0</v>
      </c>
      <c r="J756" s="134">
        <v>0</v>
      </c>
      <c r="K756" s="134">
        <v>0</v>
      </c>
      <c r="L756" s="134">
        <v>0</v>
      </c>
      <c r="M756" s="134">
        <v>0</v>
      </c>
      <c r="N756" s="134">
        <v>0</v>
      </c>
      <c r="O756" s="134">
        <v>0</v>
      </c>
      <c r="P756" s="134">
        <v>0</v>
      </c>
      <c r="Q756" s="134">
        <v>0</v>
      </c>
    </row>
    <row r="757" spans="1:17" x14ac:dyDescent="0.2">
      <c r="A757" s="134" t="s">
        <v>3915</v>
      </c>
      <c r="B757" s="134" t="s">
        <v>4017</v>
      </c>
      <c r="C757" s="134" t="s">
        <v>1662</v>
      </c>
      <c r="D757" s="134">
        <v>0</v>
      </c>
      <c r="E757" s="134">
        <v>0</v>
      </c>
      <c r="F757" s="134">
        <v>0</v>
      </c>
      <c r="G757" s="134">
        <v>0</v>
      </c>
      <c r="H757" s="134">
        <v>0</v>
      </c>
      <c r="I757" s="134">
        <v>0</v>
      </c>
      <c r="J757" s="134">
        <v>0</v>
      </c>
      <c r="K757" s="134">
        <v>0</v>
      </c>
      <c r="L757" s="134">
        <v>0</v>
      </c>
      <c r="M757" s="134">
        <v>0</v>
      </c>
      <c r="N757" s="134">
        <v>0</v>
      </c>
      <c r="O757" s="134">
        <v>0</v>
      </c>
      <c r="P757" s="134">
        <v>0</v>
      </c>
      <c r="Q757" s="134">
        <v>0</v>
      </c>
    </row>
    <row r="758" spans="1:17" x14ac:dyDescent="0.2">
      <c r="A758" s="134" t="s">
        <v>3915</v>
      </c>
      <c r="B758" s="134" t="s">
        <v>4018</v>
      </c>
      <c r="C758" s="134" t="s">
        <v>1662</v>
      </c>
      <c r="D758" s="134">
        <v>0</v>
      </c>
      <c r="E758" s="134">
        <v>0</v>
      </c>
      <c r="F758" s="134">
        <v>0</v>
      </c>
      <c r="G758" s="134">
        <v>0</v>
      </c>
      <c r="H758" s="134">
        <v>0</v>
      </c>
      <c r="I758" s="134">
        <v>0</v>
      </c>
      <c r="J758" s="134">
        <v>0</v>
      </c>
      <c r="K758" s="134">
        <v>0</v>
      </c>
      <c r="L758" s="134">
        <v>0</v>
      </c>
      <c r="M758" s="134">
        <v>0</v>
      </c>
      <c r="N758" s="134">
        <v>0</v>
      </c>
      <c r="O758" s="134">
        <v>0</v>
      </c>
      <c r="P758" s="134">
        <v>0</v>
      </c>
      <c r="Q758" s="134">
        <v>0</v>
      </c>
    </row>
    <row r="759" spans="1:17" x14ac:dyDescent="0.2">
      <c r="A759" s="134" t="s">
        <v>3915</v>
      </c>
      <c r="B759" s="134" t="s">
        <v>4019</v>
      </c>
      <c r="C759" s="134" t="s">
        <v>1662</v>
      </c>
      <c r="D759" s="134">
        <v>0</v>
      </c>
      <c r="E759" s="134">
        <v>0</v>
      </c>
      <c r="F759" s="134">
        <v>0</v>
      </c>
      <c r="G759" s="134">
        <v>0</v>
      </c>
      <c r="H759" s="134">
        <v>0</v>
      </c>
      <c r="I759" s="134">
        <v>0</v>
      </c>
      <c r="J759" s="134">
        <v>0</v>
      </c>
      <c r="K759" s="134">
        <v>0</v>
      </c>
      <c r="L759" s="134">
        <v>0</v>
      </c>
      <c r="M759" s="134">
        <v>0</v>
      </c>
      <c r="N759" s="134">
        <v>0</v>
      </c>
      <c r="O759" s="134">
        <v>0</v>
      </c>
      <c r="P759" s="134">
        <v>0</v>
      </c>
      <c r="Q759" s="134">
        <v>0</v>
      </c>
    </row>
    <row r="760" spans="1:17" x14ac:dyDescent="0.2">
      <c r="A760" s="134" t="s">
        <v>3915</v>
      </c>
      <c r="B760" s="134" t="s">
        <v>4020</v>
      </c>
      <c r="C760" s="134" t="s">
        <v>1662</v>
      </c>
      <c r="D760" s="134">
        <v>0</v>
      </c>
      <c r="E760" s="134">
        <v>0</v>
      </c>
      <c r="F760" s="134">
        <v>0</v>
      </c>
      <c r="G760" s="134">
        <v>0</v>
      </c>
      <c r="H760" s="134">
        <v>0</v>
      </c>
      <c r="I760" s="134">
        <v>0</v>
      </c>
      <c r="J760" s="134">
        <v>0</v>
      </c>
      <c r="K760" s="134">
        <v>0</v>
      </c>
      <c r="L760" s="134">
        <v>0</v>
      </c>
      <c r="M760" s="134">
        <v>0</v>
      </c>
      <c r="N760" s="134">
        <v>0</v>
      </c>
      <c r="O760" s="134">
        <v>0</v>
      </c>
      <c r="P760" s="134">
        <v>0</v>
      </c>
      <c r="Q760" s="134">
        <v>0</v>
      </c>
    </row>
    <row r="761" spans="1:17" x14ac:dyDescent="0.2">
      <c r="A761" s="134" t="s">
        <v>3915</v>
      </c>
      <c r="B761" s="134" t="s">
        <v>4021</v>
      </c>
      <c r="C761" s="134" t="s">
        <v>1662</v>
      </c>
      <c r="D761" s="134">
        <v>0</v>
      </c>
      <c r="E761" s="134">
        <v>0</v>
      </c>
      <c r="F761" s="134">
        <v>0</v>
      </c>
      <c r="G761" s="134">
        <v>0</v>
      </c>
      <c r="H761" s="134">
        <v>0</v>
      </c>
      <c r="I761" s="134">
        <v>0</v>
      </c>
      <c r="J761" s="134">
        <v>0</v>
      </c>
      <c r="K761" s="134">
        <v>0</v>
      </c>
      <c r="L761" s="134">
        <v>0</v>
      </c>
      <c r="M761" s="134">
        <v>0</v>
      </c>
      <c r="N761" s="134">
        <v>0</v>
      </c>
      <c r="O761" s="134">
        <v>0</v>
      </c>
      <c r="P761" s="134">
        <v>0</v>
      </c>
      <c r="Q761" s="134">
        <v>0</v>
      </c>
    </row>
    <row r="762" spans="1:17" x14ac:dyDescent="0.2">
      <c r="A762" s="134" t="s">
        <v>3915</v>
      </c>
      <c r="B762" s="134" t="s">
        <v>4022</v>
      </c>
      <c r="C762" s="134" t="s">
        <v>1662</v>
      </c>
      <c r="D762" s="134">
        <v>0</v>
      </c>
      <c r="E762" s="134">
        <v>0</v>
      </c>
      <c r="F762" s="134">
        <v>0</v>
      </c>
      <c r="G762" s="134">
        <v>0</v>
      </c>
      <c r="H762" s="134">
        <v>0</v>
      </c>
      <c r="I762" s="134">
        <v>0</v>
      </c>
      <c r="J762" s="134">
        <v>0</v>
      </c>
      <c r="K762" s="134">
        <v>0</v>
      </c>
      <c r="L762" s="134">
        <v>0</v>
      </c>
      <c r="M762" s="134">
        <v>0</v>
      </c>
      <c r="N762" s="134">
        <v>0</v>
      </c>
      <c r="O762" s="134">
        <v>0</v>
      </c>
      <c r="P762" s="134">
        <v>0</v>
      </c>
      <c r="Q762" s="134">
        <v>0</v>
      </c>
    </row>
    <row r="763" spans="1:17" x14ac:dyDescent="0.2">
      <c r="A763" s="134" t="s">
        <v>3915</v>
      </c>
      <c r="B763" s="134" t="s">
        <v>4023</v>
      </c>
      <c r="C763" s="134" t="s">
        <v>1662</v>
      </c>
      <c r="D763" s="134">
        <v>0</v>
      </c>
      <c r="E763" s="134">
        <v>0</v>
      </c>
      <c r="F763" s="134">
        <v>0</v>
      </c>
      <c r="G763" s="134">
        <v>0</v>
      </c>
      <c r="H763" s="134">
        <v>0</v>
      </c>
      <c r="I763" s="134">
        <v>0</v>
      </c>
      <c r="J763" s="134">
        <v>0</v>
      </c>
      <c r="K763" s="134">
        <v>0</v>
      </c>
      <c r="L763" s="134">
        <v>0</v>
      </c>
      <c r="M763" s="134">
        <v>0</v>
      </c>
      <c r="N763" s="134">
        <v>0</v>
      </c>
      <c r="O763" s="134">
        <v>0</v>
      </c>
      <c r="P763" s="134">
        <v>0</v>
      </c>
      <c r="Q763" s="134">
        <v>0</v>
      </c>
    </row>
    <row r="764" spans="1:17" x14ac:dyDescent="0.2">
      <c r="A764" s="134" t="s">
        <v>3915</v>
      </c>
      <c r="B764" s="134" t="s">
        <v>4024</v>
      </c>
      <c r="C764" s="134" t="s">
        <v>1662</v>
      </c>
      <c r="D764" s="134">
        <v>0</v>
      </c>
      <c r="E764" s="134">
        <v>0</v>
      </c>
      <c r="F764" s="134">
        <v>0</v>
      </c>
      <c r="G764" s="134">
        <v>0</v>
      </c>
      <c r="H764" s="134">
        <v>0</v>
      </c>
      <c r="I764" s="134">
        <v>0</v>
      </c>
      <c r="J764" s="134">
        <v>0</v>
      </c>
      <c r="K764" s="134">
        <v>0</v>
      </c>
      <c r="L764" s="134">
        <v>0</v>
      </c>
      <c r="M764" s="134">
        <v>0</v>
      </c>
      <c r="N764" s="134">
        <v>0</v>
      </c>
      <c r="O764" s="134">
        <v>0</v>
      </c>
      <c r="P764" s="134">
        <v>0</v>
      </c>
      <c r="Q764" s="134">
        <v>0</v>
      </c>
    </row>
    <row r="765" spans="1:17" x14ac:dyDescent="0.2">
      <c r="A765" s="134" t="s">
        <v>3915</v>
      </c>
      <c r="B765" s="134" t="s">
        <v>4025</v>
      </c>
      <c r="C765" s="134" t="s">
        <v>1662</v>
      </c>
      <c r="D765" s="134">
        <v>0</v>
      </c>
      <c r="E765" s="134">
        <v>0</v>
      </c>
      <c r="F765" s="134">
        <v>0</v>
      </c>
      <c r="G765" s="134">
        <v>0</v>
      </c>
      <c r="H765" s="134">
        <v>0</v>
      </c>
      <c r="I765" s="134">
        <v>0</v>
      </c>
      <c r="J765" s="134">
        <v>0</v>
      </c>
      <c r="K765" s="134">
        <v>0</v>
      </c>
      <c r="L765" s="134">
        <v>0</v>
      </c>
      <c r="M765" s="134">
        <v>0</v>
      </c>
      <c r="N765" s="134">
        <v>0</v>
      </c>
      <c r="O765" s="134">
        <v>0</v>
      </c>
      <c r="P765" s="134">
        <v>0</v>
      </c>
      <c r="Q765" s="134">
        <v>0</v>
      </c>
    </row>
    <row r="766" spans="1:17" x14ac:dyDescent="0.2">
      <c r="A766" s="134" t="s">
        <v>3915</v>
      </c>
      <c r="B766" s="134" t="s">
        <v>4026</v>
      </c>
      <c r="C766" s="134" t="s">
        <v>1662</v>
      </c>
      <c r="D766" s="134">
        <v>0</v>
      </c>
      <c r="E766" s="134">
        <v>0</v>
      </c>
      <c r="F766" s="134">
        <v>0</v>
      </c>
      <c r="G766" s="134">
        <v>0</v>
      </c>
      <c r="H766" s="134">
        <v>0</v>
      </c>
      <c r="I766" s="134">
        <v>0</v>
      </c>
      <c r="J766" s="134">
        <v>0</v>
      </c>
      <c r="K766" s="134">
        <v>0</v>
      </c>
      <c r="L766" s="134">
        <v>0</v>
      </c>
      <c r="M766" s="134">
        <v>0</v>
      </c>
      <c r="N766" s="134">
        <v>0</v>
      </c>
      <c r="O766" s="134">
        <v>0</v>
      </c>
      <c r="P766" s="134">
        <v>0</v>
      </c>
      <c r="Q766" s="134">
        <v>0</v>
      </c>
    </row>
    <row r="767" spans="1:17" x14ac:dyDescent="0.2">
      <c r="A767" s="134" t="s">
        <v>3915</v>
      </c>
      <c r="B767" s="134" t="s">
        <v>4027</v>
      </c>
      <c r="C767" s="134" t="s">
        <v>1662</v>
      </c>
      <c r="D767" s="134">
        <v>0</v>
      </c>
      <c r="E767" s="134">
        <v>0</v>
      </c>
      <c r="F767" s="134">
        <v>0</v>
      </c>
      <c r="G767" s="134">
        <v>0</v>
      </c>
      <c r="H767" s="134">
        <v>0</v>
      </c>
      <c r="I767" s="134">
        <v>0</v>
      </c>
      <c r="J767" s="134">
        <v>0</v>
      </c>
      <c r="K767" s="134">
        <v>0</v>
      </c>
      <c r="L767" s="134">
        <v>0</v>
      </c>
      <c r="M767" s="134">
        <v>0</v>
      </c>
      <c r="N767" s="134">
        <v>0</v>
      </c>
      <c r="O767" s="134">
        <v>0</v>
      </c>
      <c r="P767" s="134">
        <v>0</v>
      </c>
      <c r="Q767" s="134">
        <v>0</v>
      </c>
    </row>
    <row r="768" spans="1:17" x14ac:dyDescent="0.2">
      <c r="A768" s="134" t="s">
        <v>3915</v>
      </c>
      <c r="B768" s="134" t="s">
        <v>4028</v>
      </c>
      <c r="C768" s="134" t="s">
        <v>1662</v>
      </c>
      <c r="D768" s="134">
        <v>0</v>
      </c>
      <c r="E768" s="134">
        <v>0</v>
      </c>
      <c r="F768" s="134">
        <v>0</v>
      </c>
      <c r="G768" s="134">
        <v>0</v>
      </c>
      <c r="H768" s="134">
        <v>0</v>
      </c>
      <c r="I768" s="134">
        <v>0</v>
      </c>
      <c r="J768" s="134">
        <v>0</v>
      </c>
      <c r="K768" s="134">
        <v>0</v>
      </c>
      <c r="L768" s="134">
        <v>0</v>
      </c>
      <c r="M768" s="134">
        <v>0</v>
      </c>
      <c r="N768" s="134">
        <v>0</v>
      </c>
      <c r="O768" s="134">
        <v>0</v>
      </c>
      <c r="P768" s="134">
        <v>0</v>
      </c>
      <c r="Q768" s="134">
        <v>0</v>
      </c>
    </row>
    <row r="769" spans="1:17" x14ac:dyDescent="0.2">
      <c r="A769" s="134" t="s">
        <v>3915</v>
      </c>
      <c r="B769" s="134" t="s">
        <v>4029</v>
      </c>
      <c r="C769" s="134" t="s">
        <v>1662</v>
      </c>
      <c r="D769" s="134">
        <v>0</v>
      </c>
      <c r="E769" s="134">
        <v>0</v>
      </c>
      <c r="F769" s="134">
        <v>0</v>
      </c>
      <c r="G769" s="134">
        <v>0</v>
      </c>
      <c r="H769" s="134">
        <v>0</v>
      </c>
      <c r="I769" s="134">
        <v>0</v>
      </c>
      <c r="J769" s="134">
        <v>0</v>
      </c>
      <c r="K769" s="134">
        <v>0</v>
      </c>
      <c r="L769" s="134">
        <v>0</v>
      </c>
      <c r="M769" s="134">
        <v>0</v>
      </c>
      <c r="N769" s="134">
        <v>0</v>
      </c>
      <c r="O769" s="134">
        <v>0</v>
      </c>
      <c r="P769" s="134">
        <v>0</v>
      </c>
      <c r="Q769" s="134">
        <v>0</v>
      </c>
    </row>
    <row r="770" spans="1:17" x14ac:dyDescent="0.2">
      <c r="A770" s="134" t="s">
        <v>3915</v>
      </c>
      <c r="B770" s="134" t="s">
        <v>4030</v>
      </c>
      <c r="C770" s="134" t="s">
        <v>1662</v>
      </c>
      <c r="D770" s="134">
        <v>0</v>
      </c>
      <c r="E770" s="134">
        <v>0</v>
      </c>
      <c r="F770" s="134">
        <v>0</v>
      </c>
      <c r="G770" s="134">
        <v>0</v>
      </c>
      <c r="H770" s="134">
        <v>0</v>
      </c>
      <c r="I770" s="134">
        <v>0</v>
      </c>
      <c r="J770" s="134">
        <v>0</v>
      </c>
      <c r="K770" s="134">
        <v>0</v>
      </c>
      <c r="L770" s="134">
        <v>0</v>
      </c>
      <c r="M770" s="134">
        <v>0</v>
      </c>
      <c r="N770" s="134">
        <v>0</v>
      </c>
      <c r="O770" s="134">
        <v>0</v>
      </c>
      <c r="P770" s="134">
        <v>0</v>
      </c>
      <c r="Q770" s="134">
        <v>0</v>
      </c>
    </row>
    <row r="771" spans="1:17" x14ac:dyDescent="0.2">
      <c r="A771" s="134" t="s">
        <v>3915</v>
      </c>
      <c r="B771" s="134" t="s">
        <v>4031</v>
      </c>
      <c r="C771" s="134" t="s">
        <v>1662</v>
      </c>
      <c r="D771" s="134">
        <v>0</v>
      </c>
      <c r="E771" s="134">
        <v>0</v>
      </c>
      <c r="F771" s="134">
        <v>0</v>
      </c>
      <c r="G771" s="134">
        <v>0</v>
      </c>
      <c r="H771" s="134">
        <v>0</v>
      </c>
      <c r="I771" s="134">
        <v>0</v>
      </c>
      <c r="J771" s="134">
        <v>0</v>
      </c>
      <c r="K771" s="134">
        <v>0</v>
      </c>
      <c r="L771" s="134">
        <v>0</v>
      </c>
      <c r="M771" s="134">
        <v>0</v>
      </c>
      <c r="N771" s="134">
        <v>0</v>
      </c>
      <c r="O771" s="134">
        <v>0</v>
      </c>
      <c r="P771" s="134">
        <v>0</v>
      </c>
      <c r="Q771" s="134">
        <v>141</v>
      </c>
    </row>
    <row r="772" spans="1:17" x14ac:dyDescent="0.2">
      <c r="A772" s="134" t="s">
        <v>3915</v>
      </c>
      <c r="B772" s="134" t="s">
        <v>4032</v>
      </c>
      <c r="C772" s="134" t="s">
        <v>1662</v>
      </c>
      <c r="D772" s="134">
        <v>0</v>
      </c>
      <c r="E772" s="134">
        <v>0</v>
      </c>
      <c r="F772" s="134">
        <v>0</v>
      </c>
      <c r="G772" s="134">
        <v>0</v>
      </c>
      <c r="H772" s="134">
        <v>0</v>
      </c>
      <c r="I772" s="134">
        <v>0</v>
      </c>
      <c r="J772" s="134">
        <v>0</v>
      </c>
      <c r="K772" s="134">
        <v>0</v>
      </c>
      <c r="L772" s="134">
        <v>0</v>
      </c>
      <c r="M772" s="134">
        <v>0</v>
      </c>
      <c r="N772" s="134">
        <v>0</v>
      </c>
      <c r="O772" s="134">
        <v>0</v>
      </c>
      <c r="P772" s="134">
        <v>0</v>
      </c>
      <c r="Q772" s="134">
        <v>0</v>
      </c>
    </row>
    <row r="773" spans="1:17" x14ac:dyDescent="0.2">
      <c r="A773" s="134" t="s">
        <v>3915</v>
      </c>
      <c r="B773" s="134" t="s">
        <v>4033</v>
      </c>
      <c r="C773" s="134" t="s">
        <v>1662</v>
      </c>
      <c r="D773" s="134">
        <v>65945</v>
      </c>
      <c r="E773" s="134">
        <v>66340</v>
      </c>
      <c r="F773" s="134">
        <v>66721</v>
      </c>
      <c r="G773" s="134">
        <v>67041</v>
      </c>
      <c r="H773" s="134">
        <v>65262</v>
      </c>
      <c r="I773" s="134">
        <v>65642</v>
      </c>
      <c r="J773" s="134">
        <v>65968</v>
      </c>
      <c r="K773" s="134">
        <v>65771</v>
      </c>
      <c r="L773" s="134">
        <v>66072</v>
      </c>
      <c r="M773" s="134">
        <v>66213</v>
      </c>
      <c r="N773" s="134">
        <v>66549</v>
      </c>
      <c r="O773" s="134">
        <v>66938</v>
      </c>
      <c r="P773" s="134">
        <v>67327</v>
      </c>
      <c r="Q773" s="134">
        <v>66262829</v>
      </c>
    </row>
    <row r="774" spans="1:17" x14ac:dyDescent="0.2">
      <c r="A774" s="134" t="s">
        <v>3915</v>
      </c>
      <c r="B774" s="134" t="s">
        <v>4034</v>
      </c>
      <c r="C774" s="134" t="s">
        <v>1662</v>
      </c>
      <c r="D774" s="134">
        <v>0</v>
      </c>
      <c r="E774" s="134">
        <v>0</v>
      </c>
      <c r="F774" s="134">
        <v>0</v>
      </c>
      <c r="G774" s="134">
        <v>0</v>
      </c>
      <c r="H774" s="134">
        <v>0</v>
      </c>
      <c r="I774" s="134">
        <v>0</v>
      </c>
      <c r="J774" s="134">
        <v>0</v>
      </c>
      <c r="K774" s="134">
        <v>0</v>
      </c>
      <c r="L774" s="134">
        <v>0</v>
      </c>
      <c r="M774" s="134">
        <v>0</v>
      </c>
      <c r="N774" s="134">
        <v>0</v>
      </c>
      <c r="O774" s="134">
        <v>0</v>
      </c>
      <c r="P774" s="134">
        <v>0</v>
      </c>
      <c r="Q774" s="134">
        <v>0</v>
      </c>
    </row>
    <row r="775" spans="1:17" x14ac:dyDescent="0.2">
      <c r="A775" s="134" t="s">
        <v>3915</v>
      </c>
      <c r="B775" s="134" t="s">
        <v>4035</v>
      </c>
      <c r="C775" s="134" t="s">
        <v>1662</v>
      </c>
      <c r="D775" s="134">
        <v>204</v>
      </c>
      <c r="E775" s="134">
        <v>205</v>
      </c>
      <c r="F775" s="134">
        <v>206</v>
      </c>
      <c r="G775" s="134">
        <v>207</v>
      </c>
      <c r="H775" s="134">
        <v>207</v>
      </c>
      <c r="I775" s="134">
        <v>208</v>
      </c>
      <c r="J775" s="134">
        <v>209</v>
      </c>
      <c r="K775" s="134">
        <v>210</v>
      </c>
      <c r="L775" s="134">
        <v>211</v>
      </c>
      <c r="M775" s="134">
        <v>211</v>
      </c>
      <c r="N775" s="134">
        <v>212</v>
      </c>
      <c r="O775" s="134">
        <v>213</v>
      </c>
      <c r="P775" s="134">
        <v>214</v>
      </c>
      <c r="Q775" s="134">
        <v>209007</v>
      </c>
    </row>
    <row r="776" spans="1:17" x14ac:dyDescent="0.2">
      <c r="A776" s="134" t="s">
        <v>3915</v>
      </c>
      <c r="B776" s="134" t="s">
        <v>4036</v>
      </c>
      <c r="C776" s="134" t="s">
        <v>1662</v>
      </c>
      <c r="D776" s="134">
        <v>0</v>
      </c>
      <c r="E776" s="134">
        <v>0</v>
      </c>
      <c r="F776" s="134">
        <v>0</v>
      </c>
      <c r="G776" s="134">
        <v>0</v>
      </c>
      <c r="H776" s="134">
        <v>0</v>
      </c>
      <c r="I776" s="134">
        <v>0</v>
      </c>
      <c r="J776" s="134">
        <v>0</v>
      </c>
      <c r="K776" s="134">
        <v>0</v>
      </c>
      <c r="L776" s="134">
        <v>0</v>
      </c>
      <c r="M776" s="134">
        <v>0</v>
      </c>
      <c r="N776" s="134">
        <v>0</v>
      </c>
      <c r="O776" s="134">
        <v>0</v>
      </c>
      <c r="P776" s="134">
        <v>0</v>
      </c>
      <c r="Q776" s="134">
        <v>0</v>
      </c>
    </row>
    <row r="777" spans="1:17" x14ac:dyDescent="0.2">
      <c r="A777" s="134" t="s">
        <v>3915</v>
      </c>
      <c r="B777" s="134" t="s">
        <v>4037</v>
      </c>
      <c r="C777" s="134" t="s">
        <v>1662</v>
      </c>
      <c r="D777" s="134">
        <v>82</v>
      </c>
      <c r="E777" s="134">
        <v>83</v>
      </c>
      <c r="F777" s="134">
        <v>83</v>
      </c>
      <c r="G777" s="134">
        <v>83</v>
      </c>
      <c r="H777" s="134">
        <v>83</v>
      </c>
      <c r="I777" s="134">
        <v>84</v>
      </c>
      <c r="J777" s="134">
        <v>84</v>
      </c>
      <c r="K777" s="134">
        <v>84</v>
      </c>
      <c r="L777" s="134">
        <v>84</v>
      </c>
      <c r="M777" s="134">
        <v>85</v>
      </c>
      <c r="N777" s="134">
        <v>85</v>
      </c>
      <c r="O777" s="134">
        <v>85</v>
      </c>
      <c r="P777" s="134">
        <v>85</v>
      </c>
      <c r="Q777" s="134">
        <v>83835</v>
      </c>
    </row>
    <row r="778" spans="1:17" x14ac:dyDescent="0.2">
      <c r="A778" s="134" t="s">
        <v>3915</v>
      </c>
      <c r="B778" s="134" t="s">
        <v>4038</v>
      </c>
      <c r="C778" s="134" t="s">
        <v>1662</v>
      </c>
      <c r="D778" s="134">
        <v>0</v>
      </c>
      <c r="E778" s="134">
        <v>0</v>
      </c>
      <c r="F778" s="134">
        <v>0</v>
      </c>
      <c r="G778" s="134">
        <v>0</v>
      </c>
      <c r="H778" s="134">
        <v>0</v>
      </c>
      <c r="I778" s="134">
        <v>0</v>
      </c>
      <c r="J778" s="134">
        <v>0</v>
      </c>
      <c r="K778" s="134">
        <v>0</v>
      </c>
      <c r="L778" s="134">
        <v>0</v>
      </c>
      <c r="M778" s="134">
        <v>0</v>
      </c>
      <c r="N778" s="134">
        <v>0</v>
      </c>
      <c r="O778" s="134">
        <v>0</v>
      </c>
      <c r="P778" s="134">
        <v>0</v>
      </c>
      <c r="Q778" s="134">
        <v>0</v>
      </c>
    </row>
    <row r="779" spans="1:17" x14ac:dyDescent="0.2">
      <c r="A779" s="134" t="s">
        <v>3915</v>
      </c>
      <c r="B779" s="134" t="s">
        <v>4039</v>
      </c>
      <c r="C779" s="134" t="s">
        <v>1662</v>
      </c>
      <c r="D779" s="134">
        <v>76</v>
      </c>
      <c r="E779" s="134">
        <v>76</v>
      </c>
      <c r="F779" s="134">
        <v>77</v>
      </c>
      <c r="G779" s="134">
        <v>77</v>
      </c>
      <c r="H779" s="134">
        <v>77</v>
      </c>
      <c r="I779" s="134">
        <v>77</v>
      </c>
      <c r="J779" s="134">
        <v>78</v>
      </c>
      <c r="K779" s="134">
        <v>78</v>
      </c>
      <c r="L779" s="134">
        <v>78</v>
      </c>
      <c r="M779" s="134">
        <v>78</v>
      </c>
      <c r="N779" s="134">
        <v>79</v>
      </c>
      <c r="O779" s="134">
        <v>79</v>
      </c>
      <c r="P779" s="134">
        <v>79</v>
      </c>
      <c r="Q779" s="134">
        <v>77569</v>
      </c>
    </row>
    <row r="780" spans="1:17" x14ac:dyDescent="0.2">
      <c r="A780" s="134" t="s">
        <v>3915</v>
      </c>
      <c r="B780" s="134" t="s">
        <v>4040</v>
      </c>
      <c r="C780" s="134" t="s">
        <v>1662</v>
      </c>
      <c r="D780" s="134">
        <v>0</v>
      </c>
      <c r="E780" s="134">
        <v>0</v>
      </c>
      <c r="F780" s="134">
        <v>0</v>
      </c>
      <c r="G780" s="134">
        <v>0</v>
      </c>
      <c r="H780" s="134">
        <v>0</v>
      </c>
      <c r="I780" s="134">
        <v>0</v>
      </c>
      <c r="J780" s="134">
        <v>0</v>
      </c>
      <c r="K780" s="134">
        <v>0</v>
      </c>
      <c r="L780" s="134">
        <v>0</v>
      </c>
      <c r="M780" s="134">
        <v>0</v>
      </c>
      <c r="N780" s="134">
        <v>0</v>
      </c>
      <c r="O780" s="134">
        <v>0</v>
      </c>
      <c r="P780" s="134">
        <v>0</v>
      </c>
      <c r="Q780" s="134">
        <v>0</v>
      </c>
    </row>
    <row r="781" spans="1:17" x14ac:dyDescent="0.2">
      <c r="A781" s="134" t="s">
        <v>3915</v>
      </c>
      <c r="B781" s="134" t="s">
        <v>4041</v>
      </c>
      <c r="C781" s="134" t="s">
        <v>1662</v>
      </c>
      <c r="D781" s="134">
        <v>1172</v>
      </c>
      <c r="E781" s="134">
        <v>1174</v>
      </c>
      <c r="F781" s="134">
        <v>1176</v>
      </c>
      <c r="G781" s="134">
        <v>1179</v>
      </c>
      <c r="H781" s="134">
        <v>1181</v>
      </c>
      <c r="I781" s="134">
        <v>1183</v>
      </c>
      <c r="J781" s="134">
        <v>1185</v>
      </c>
      <c r="K781" s="134">
        <v>1187</v>
      </c>
      <c r="L781" s="134">
        <v>1189</v>
      </c>
      <c r="M781" s="134">
        <v>1191</v>
      </c>
      <c r="N781" s="134">
        <v>1194</v>
      </c>
      <c r="O781" s="134">
        <v>1196</v>
      </c>
      <c r="P781" s="134">
        <v>1198</v>
      </c>
      <c r="Q781" s="134">
        <v>1185005</v>
      </c>
    </row>
    <row r="782" spans="1:17" x14ac:dyDescent="0.2">
      <c r="A782" s="134" t="s">
        <v>3915</v>
      </c>
      <c r="B782" s="134" t="s">
        <v>4042</v>
      </c>
      <c r="C782" s="134" t="s">
        <v>1662</v>
      </c>
      <c r="D782" s="134">
        <v>2763</v>
      </c>
      <c r="E782" s="134">
        <v>2769</v>
      </c>
      <c r="F782" s="134">
        <v>2775</v>
      </c>
      <c r="G782" s="134">
        <v>2781</v>
      </c>
      <c r="H782" s="134">
        <v>2787</v>
      </c>
      <c r="I782" s="134">
        <v>2793</v>
      </c>
      <c r="J782" s="134">
        <v>2799</v>
      </c>
      <c r="K782" s="134">
        <v>2806</v>
      </c>
      <c r="L782" s="134">
        <v>2812</v>
      </c>
      <c r="M782" s="134">
        <v>2818</v>
      </c>
      <c r="N782" s="134">
        <v>2824</v>
      </c>
      <c r="O782" s="134">
        <v>2830</v>
      </c>
      <c r="P782" s="134">
        <v>2836</v>
      </c>
      <c r="Q782" s="134">
        <v>2799467</v>
      </c>
    </row>
    <row r="783" spans="1:17" x14ac:dyDescent="0.2">
      <c r="A783" s="134" t="s">
        <v>3915</v>
      </c>
      <c r="B783" s="134" t="s">
        <v>4043</v>
      </c>
      <c r="C783" s="134" t="s">
        <v>1662</v>
      </c>
      <c r="D783" s="134">
        <v>0</v>
      </c>
      <c r="E783" s="134">
        <v>0</v>
      </c>
      <c r="F783" s="134">
        <v>0</v>
      </c>
      <c r="G783" s="134">
        <v>0</v>
      </c>
      <c r="H783" s="134">
        <v>0</v>
      </c>
      <c r="I783" s="134">
        <v>0</v>
      </c>
      <c r="J783" s="134">
        <v>0</v>
      </c>
      <c r="K783" s="134">
        <v>0</v>
      </c>
      <c r="L783" s="134">
        <v>0</v>
      </c>
      <c r="M783" s="134">
        <v>0</v>
      </c>
      <c r="N783" s="134">
        <v>0</v>
      </c>
      <c r="O783" s="134">
        <v>0</v>
      </c>
      <c r="P783" s="134">
        <v>0</v>
      </c>
      <c r="Q783" s="134">
        <v>0</v>
      </c>
    </row>
    <row r="784" spans="1:17" x14ac:dyDescent="0.2">
      <c r="A784" s="134" t="s">
        <v>3915</v>
      </c>
      <c r="B784" s="134" t="s">
        <v>4044</v>
      </c>
      <c r="C784" s="134" t="s">
        <v>1662</v>
      </c>
      <c r="D784" s="134">
        <v>0</v>
      </c>
      <c r="E784" s="134">
        <v>0</v>
      </c>
      <c r="F784" s="134">
        <v>0</v>
      </c>
      <c r="G784" s="134">
        <v>0</v>
      </c>
      <c r="H784" s="134">
        <v>0</v>
      </c>
      <c r="I784" s="134">
        <v>0</v>
      </c>
      <c r="J784" s="134">
        <v>0</v>
      </c>
      <c r="K784" s="134">
        <v>0</v>
      </c>
      <c r="L784" s="134">
        <v>0</v>
      </c>
      <c r="M784" s="134">
        <v>0</v>
      </c>
      <c r="N784" s="134">
        <v>0</v>
      </c>
      <c r="O784" s="134">
        <v>0</v>
      </c>
      <c r="P784" s="134">
        <v>0</v>
      </c>
      <c r="Q784" s="134">
        <v>0</v>
      </c>
    </row>
    <row r="785" spans="1:17" x14ac:dyDescent="0.2">
      <c r="A785" s="134" t="s">
        <v>3915</v>
      </c>
      <c r="B785" s="134" t="s">
        <v>4045</v>
      </c>
      <c r="C785" s="134" t="s">
        <v>1662</v>
      </c>
      <c r="D785" s="134">
        <v>74</v>
      </c>
      <c r="E785" s="134">
        <v>74</v>
      </c>
      <c r="F785" s="134">
        <v>75</v>
      </c>
      <c r="G785" s="134">
        <v>75</v>
      </c>
      <c r="H785" s="134">
        <v>75</v>
      </c>
      <c r="I785" s="134">
        <v>75</v>
      </c>
      <c r="J785" s="134">
        <v>75</v>
      </c>
      <c r="K785" s="134">
        <v>76</v>
      </c>
      <c r="L785" s="134">
        <v>76</v>
      </c>
      <c r="M785" s="134">
        <v>76</v>
      </c>
      <c r="N785" s="134">
        <v>76</v>
      </c>
      <c r="O785" s="134">
        <v>76</v>
      </c>
      <c r="P785" s="134">
        <v>77</v>
      </c>
      <c r="Q785" s="134">
        <v>75370</v>
      </c>
    </row>
    <row r="786" spans="1:17" x14ac:dyDescent="0.2">
      <c r="A786" s="134" t="s">
        <v>3915</v>
      </c>
      <c r="B786" s="134" t="s">
        <v>4046</v>
      </c>
      <c r="C786" s="134" t="s">
        <v>1662</v>
      </c>
      <c r="D786" s="134">
        <v>0</v>
      </c>
      <c r="E786" s="134">
        <v>0</v>
      </c>
      <c r="F786" s="134">
        <v>0</v>
      </c>
      <c r="G786" s="134">
        <v>0</v>
      </c>
      <c r="H786" s="134">
        <v>0</v>
      </c>
      <c r="I786" s="134">
        <v>0</v>
      </c>
      <c r="J786" s="134">
        <v>0</v>
      </c>
      <c r="K786" s="134">
        <v>0</v>
      </c>
      <c r="L786" s="134">
        <v>0</v>
      </c>
      <c r="M786" s="134">
        <v>0</v>
      </c>
      <c r="N786" s="134">
        <v>0</v>
      </c>
      <c r="O786" s="134">
        <v>0</v>
      </c>
      <c r="P786" s="134">
        <v>0</v>
      </c>
      <c r="Q786" s="134">
        <v>0</v>
      </c>
    </row>
    <row r="787" spans="1:17" x14ac:dyDescent="0.2">
      <c r="A787" s="134" t="s">
        <v>3915</v>
      </c>
      <c r="B787" s="134" t="s">
        <v>4047</v>
      </c>
      <c r="C787" s="134" t="s">
        <v>1662</v>
      </c>
      <c r="D787" s="134">
        <v>0</v>
      </c>
      <c r="E787" s="134">
        <v>0</v>
      </c>
      <c r="F787" s="134">
        <v>0</v>
      </c>
      <c r="G787" s="134">
        <v>0</v>
      </c>
      <c r="H787" s="134">
        <v>0</v>
      </c>
      <c r="I787" s="134">
        <v>0</v>
      </c>
      <c r="J787" s="134">
        <v>0</v>
      </c>
      <c r="K787" s="134">
        <v>0</v>
      </c>
      <c r="L787" s="134">
        <v>0</v>
      </c>
      <c r="M787" s="134">
        <v>0</v>
      </c>
      <c r="N787" s="134">
        <v>0</v>
      </c>
      <c r="O787" s="134">
        <v>0</v>
      </c>
      <c r="P787" s="134">
        <v>0</v>
      </c>
      <c r="Q787" s="134">
        <v>0</v>
      </c>
    </row>
    <row r="788" spans="1:17" x14ac:dyDescent="0.2">
      <c r="A788" s="134" t="s">
        <v>3915</v>
      </c>
      <c r="B788" s="134" t="s">
        <v>4048</v>
      </c>
      <c r="C788" s="134" t="s">
        <v>1662</v>
      </c>
      <c r="D788" s="134">
        <v>4650</v>
      </c>
      <c r="E788" s="134">
        <v>4660</v>
      </c>
      <c r="F788" s="134">
        <v>4669</v>
      </c>
      <c r="G788" s="134">
        <v>4679</v>
      </c>
      <c r="H788" s="134">
        <v>4688</v>
      </c>
      <c r="I788" s="134">
        <v>4697</v>
      </c>
      <c r="J788" s="134">
        <v>4707</v>
      </c>
      <c r="K788" s="134">
        <v>4716</v>
      </c>
      <c r="L788" s="134">
        <v>4725</v>
      </c>
      <c r="M788" s="134">
        <v>4735</v>
      </c>
      <c r="N788" s="134">
        <v>4744</v>
      </c>
      <c r="O788" s="134">
        <v>4754</v>
      </c>
      <c r="P788" s="134">
        <v>4763</v>
      </c>
      <c r="Q788" s="134">
        <v>4706711</v>
      </c>
    </row>
    <row r="789" spans="1:17" x14ac:dyDescent="0.2">
      <c r="A789" s="134" t="s">
        <v>3915</v>
      </c>
      <c r="B789" s="134" t="s">
        <v>4049</v>
      </c>
      <c r="C789" s="134" t="s">
        <v>1662</v>
      </c>
      <c r="D789" s="134">
        <v>0</v>
      </c>
      <c r="E789" s="134">
        <v>0</v>
      </c>
      <c r="F789" s="134">
        <v>0</v>
      </c>
      <c r="G789" s="134">
        <v>0</v>
      </c>
      <c r="H789" s="134">
        <v>0</v>
      </c>
      <c r="I789" s="134">
        <v>0</v>
      </c>
      <c r="J789" s="134">
        <v>0</v>
      </c>
      <c r="K789" s="134">
        <v>0</v>
      </c>
      <c r="L789" s="134">
        <v>0</v>
      </c>
      <c r="M789" s="134">
        <v>0</v>
      </c>
      <c r="N789" s="134">
        <v>0</v>
      </c>
      <c r="O789" s="134">
        <v>0</v>
      </c>
      <c r="P789" s="134">
        <v>0</v>
      </c>
      <c r="Q789" s="134">
        <v>0</v>
      </c>
    </row>
    <row r="790" spans="1:17" x14ac:dyDescent="0.2">
      <c r="A790" s="134" t="s">
        <v>3915</v>
      </c>
      <c r="B790" s="134" t="s">
        <v>4050</v>
      </c>
      <c r="C790" s="134" t="s">
        <v>1662</v>
      </c>
      <c r="D790" s="134">
        <v>3687</v>
      </c>
      <c r="E790" s="134">
        <v>3697</v>
      </c>
      <c r="F790" s="134">
        <v>3706</v>
      </c>
      <c r="G790" s="134">
        <v>3716</v>
      </c>
      <c r="H790" s="134">
        <v>3726</v>
      </c>
      <c r="I790" s="134">
        <v>3736</v>
      </c>
      <c r="J790" s="134">
        <v>3745</v>
      </c>
      <c r="K790" s="134">
        <v>3755</v>
      </c>
      <c r="L790" s="134">
        <v>3765</v>
      </c>
      <c r="M790" s="134">
        <v>3775</v>
      </c>
      <c r="N790" s="134">
        <v>3784</v>
      </c>
      <c r="O790" s="134">
        <v>3794</v>
      </c>
      <c r="P790" s="134">
        <v>3804</v>
      </c>
      <c r="Q790" s="134">
        <v>3745375</v>
      </c>
    </row>
    <row r="791" spans="1:17" x14ac:dyDescent="0.2">
      <c r="A791" s="134" t="s">
        <v>3915</v>
      </c>
      <c r="B791" s="134" t="s">
        <v>4051</v>
      </c>
      <c r="C791" s="134" t="s">
        <v>1662</v>
      </c>
      <c r="D791" s="134">
        <v>0</v>
      </c>
      <c r="E791" s="134">
        <v>0</v>
      </c>
      <c r="F791" s="134">
        <v>0</v>
      </c>
      <c r="G791" s="134">
        <v>0</v>
      </c>
      <c r="H791" s="134">
        <v>0</v>
      </c>
      <c r="I791" s="134">
        <v>0</v>
      </c>
      <c r="J791" s="134">
        <v>0</v>
      </c>
      <c r="K791" s="134">
        <v>0</v>
      </c>
      <c r="L791" s="134">
        <v>0</v>
      </c>
      <c r="M791" s="134">
        <v>0</v>
      </c>
      <c r="N791" s="134">
        <v>0</v>
      </c>
      <c r="O791" s="134">
        <v>0</v>
      </c>
      <c r="P791" s="134">
        <v>0</v>
      </c>
      <c r="Q791" s="134">
        <v>0</v>
      </c>
    </row>
    <row r="792" spans="1:17" x14ac:dyDescent="0.2">
      <c r="A792" s="134" t="s">
        <v>3915</v>
      </c>
      <c r="B792" s="134" t="s">
        <v>4052</v>
      </c>
      <c r="C792" s="134" t="s">
        <v>1662</v>
      </c>
      <c r="D792" s="134">
        <v>1417</v>
      </c>
      <c r="E792" s="134">
        <v>1425</v>
      </c>
      <c r="F792" s="134">
        <v>1434</v>
      </c>
      <c r="G792" s="134">
        <v>1443</v>
      </c>
      <c r="H792" s="134">
        <v>1452</v>
      </c>
      <c r="I792" s="134">
        <v>1460</v>
      </c>
      <c r="J792" s="134">
        <v>1469</v>
      </c>
      <c r="K792" s="134">
        <v>1478</v>
      </c>
      <c r="L792" s="134">
        <v>1486</v>
      </c>
      <c r="M792" s="134">
        <v>1495</v>
      </c>
      <c r="N792" s="134">
        <v>1504</v>
      </c>
      <c r="O792" s="134">
        <v>1513</v>
      </c>
      <c r="P792" s="134">
        <v>1521</v>
      </c>
      <c r="Q792" s="134">
        <v>1468980</v>
      </c>
    </row>
    <row r="793" spans="1:17" x14ac:dyDescent="0.2">
      <c r="A793" s="134" t="s">
        <v>3915</v>
      </c>
      <c r="B793" s="134" t="s">
        <v>4053</v>
      </c>
      <c r="C793" s="134" t="s">
        <v>1662</v>
      </c>
      <c r="D793" s="134">
        <v>0</v>
      </c>
      <c r="E793" s="134">
        <v>0</v>
      </c>
      <c r="F793" s="134">
        <v>0</v>
      </c>
      <c r="G793" s="134">
        <v>0</v>
      </c>
      <c r="H793" s="134">
        <v>0</v>
      </c>
      <c r="I793" s="134">
        <v>0</v>
      </c>
      <c r="J793" s="134">
        <v>0</v>
      </c>
      <c r="K793" s="134">
        <v>0</v>
      </c>
      <c r="L793" s="134">
        <v>0</v>
      </c>
      <c r="M793" s="134">
        <v>0</v>
      </c>
      <c r="N793" s="134">
        <v>0</v>
      </c>
      <c r="O793" s="134">
        <v>0</v>
      </c>
      <c r="P793" s="134">
        <v>0</v>
      </c>
      <c r="Q793" s="134">
        <v>0</v>
      </c>
    </row>
    <row r="794" spans="1:17" x14ac:dyDescent="0.2">
      <c r="A794" s="134" t="s">
        <v>3915</v>
      </c>
      <c r="B794" s="134" t="s">
        <v>4054</v>
      </c>
      <c r="C794" s="134" t="s">
        <v>1662</v>
      </c>
      <c r="D794" s="134">
        <v>446</v>
      </c>
      <c r="E794" s="134">
        <v>451</v>
      </c>
      <c r="F794" s="134">
        <v>457</v>
      </c>
      <c r="G794" s="134">
        <v>462</v>
      </c>
      <c r="H794" s="134">
        <v>468</v>
      </c>
      <c r="I794" s="134">
        <v>473</v>
      </c>
      <c r="J794" s="134">
        <v>479</v>
      </c>
      <c r="K794" s="134">
        <v>484</v>
      </c>
      <c r="L794" s="134">
        <v>490</v>
      </c>
      <c r="M794" s="134">
        <v>496</v>
      </c>
      <c r="N794" s="134">
        <v>501</v>
      </c>
      <c r="O794" s="134">
        <v>507</v>
      </c>
      <c r="P794" s="134">
        <v>512</v>
      </c>
      <c r="Q794" s="134">
        <v>478938</v>
      </c>
    </row>
    <row r="795" spans="1:17" x14ac:dyDescent="0.2">
      <c r="A795" s="134" t="s">
        <v>3915</v>
      </c>
      <c r="B795" s="134" t="s">
        <v>4055</v>
      </c>
      <c r="C795" s="134" t="s">
        <v>1662</v>
      </c>
      <c r="D795" s="134">
        <v>0</v>
      </c>
      <c r="E795" s="134">
        <v>0</v>
      </c>
      <c r="F795" s="134">
        <v>0</v>
      </c>
      <c r="G795" s="134">
        <v>0</v>
      </c>
      <c r="H795" s="134">
        <v>0</v>
      </c>
      <c r="I795" s="134">
        <v>0</v>
      </c>
      <c r="J795" s="134">
        <v>0</v>
      </c>
      <c r="K795" s="134">
        <v>0</v>
      </c>
      <c r="L795" s="134">
        <v>0</v>
      </c>
      <c r="M795" s="134">
        <v>0</v>
      </c>
      <c r="N795" s="134">
        <v>0</v>
      </c>
      <c r="O795" s="134">
        <v>0</v>
      </c>
      <c r="P795" s="134">
        <v>0</v>
      </c>
      <c r="Q795" s="134">
        <v>0</v>
      </c>
    </row>
    <row r="796" spans="1:17" x14ac:dyDescent="0.2">
      <c r="A796" s="134" t="s">
        <v>3915</v>
      </c>
      <c r="B796" s="134" t="s">
        <v>4056</v>
      </c>
      <c r="C796" s="134" t="s">
        <v>1662</v>
      </c>
      <c r="D796" s="134">
        <v>1388</v>
      </c>
      <c r="E796" s="134">
        <v>1395</v>
      </c>
      <c r="F796" s="134">
        <v>1401</v>
      </c>
      <c r="G796" s="134">
        <v>1408</v>
      </c>
      <c r="H796" s="134">
        <v>1414</v>
      </c>
      <c r="I796" s="134">
        <v>1421</v>
      </c>
      <c r="J796" s="134">
        <v>1375</v>
      </c>
      <c r="K796" s="134">
        <v>1381</v>
      </c>
      <c r="L796" s="134">
        <v>1388</v>
      </c>
      <c r="M796" s="134">
        <v>1394</v>
      </c>
      <c r="N796" s="134">
        <v>1401</v>
      </c>
      <c r="O796" s="134">
        <v>1407</v>
      </c>
      <c r="P796" s="134">
        <v>1414</v>
      </c>
      <c r="Q796" s="134">
        <v>1398836</v>
      </c>
    </row>
    <row r="797" spans="1:17" x14ac:dyDescent="0.2">
      <c r="A797" s="134" t="s">
        <v>3915</v>
      </c>
      <c r="B797" s="134" t="s">
        <v>4057</v>
      </c>
      <c r="C797" s="134" t="s">
        <v>1662</v>
      </c>
      <c r="D797" s="134">
        <v>0</v>
      </c>
      <c r="E797" s="134">
        <v>0</v>
      </c>
      <c r="F797" s="134">
        <v>0</v>
      </c>
      <c r="G797" s="134">
        <v>0</v>
      </c>
      <c r="H797" s="134">
        <v>0</v>
      </c>
      <c r="I797" s="134">
        <v>0</v>
      </c>
      <c r="J797" s="134">
        <v>0</v>
      </c>
      <c r="K797" s="134">
        <v>0</v>
      </c>
      <c r="L797" s="134">
        <v>0</v>
      </c>
      <c r="M797" s="134">
        <v>0</v>
      </c>
      <c r="N797" s="134">
        <v>0</v>
      </c>
      <c r="O797" s="134">
        <v>0</v>
      </c>
      <c r="P797" s="134">
        <v>0</v>
      </c>
      <c r="Q797" s="134">
        <v>0</v>
      </c>
    </row>
    <row r="798" spans="1:17" x14ac:dyDescent="0.2">
      <c r="A798" s="134" t="s">
        <v>3915</v>
      </c>
      <c r="B798" s="134" t="s">
        <v>4058</v>
      </c>
      <c r="C798" s="134" t="s">
        <v>1662</v>
      </c>
      <c r="D798" s="134">
        <v>563</v>
      </c>
      <c r="E798" s="134">
        <v>566</v>
      </c>
      <c r="F798" s="134">
        <v>569</v>
      </c>
      <c r="G798" s="134">
        <v>572</v>
      </c>
      <c r="H798" s="134">
        <v>575</v>
      </c>
      <c r="I798" s="134">
        <v>578</v>
      </c>
      <c r="J798" s="134">
        <v>581</v>
      </c>
      <c r="K798" s="134">
        <v>584</v>
      </c>
      <c r="L798" s="134">
        <v>587</v>
      </c>
      <c r="M798" s="134">
        <v>590</v>
      </c>
      <c r="N798" s="134">
        <v>593</v>
      </c>
      <c r="O798" s="134">
        <v>596</v>
      </c>
      <c r="P798" s="134">
        <v>599</v>
      </c>
      <c r="Q798" s="134">
        <v>581003</v>
      </c>
    </row>
    <row r="799" spans="1:17" x14ac:dyDescent="0.2">
      <c r="A799" s="134" t="s">
        <v>3915</v>
      </c>
      <c r="B799" s="134" t="s">
        <v>4059</v>
      </c>
      <c r="C799" s="134" t="s">
        <v>1662</v>
      </c>
      <c r="D799" s="134">
        <v>0</v>
      </c>
      <c r="E799" s="134">
        <v>0</v>
      </c>
      <c r="F799" s="134">
        <v>0</v>
      </c>
      <c r="G799" s="134">
        <v>0</v>
      </c>
      <c r="H799" s="134">
        <v>0</v>
      </c>
      <c r="I799" s="134">
        <v>0</v>
      </c>
      <c r="J799" s="134">
        <v>0</v>
      </c>
      <c r="K799" s="134">
        <v>0</v>
      </c>
      <c r="L799" s="134">
        <v>0</v>
      </c>
      <c r="M799" s="134">
        <v>0</v>
      </c>
      <c r="N799" s="134">
        <v>0</v>
      </c>
      <c r="O799" s="134">
        <v>0</v>
      </c>
      <c r="P799" s="134">
        <v>0</v>
      </c>
      <c r="Q799" s="134">
        <v>0</v>
      </c>
    </row>
    <row r="800" spans="1:17" x14ac:dyDescent="0.2">
      <c r="A800" s="134" t="s">
        <v>3915</v>
      </c>
      <c r="B800" s="134" t="s">
        <v>4060</v>
      </c>
      <c r="C800" s="134" t="s">
        <v>1662</v>
      </c>
      <c r="D800" s="134">
        <v>80</v>
      </c>
      <c r="E800" s="134">
        <v>81</v>
      </c>
      <c r="F800" s="134">
        <v>81</v>
      </c>
      <c r="G800" s="134">
        <v>82</v>
      </c>
      <c r="H800" s="134">
        <v>83</v>
      </c>
      <c r="I800" s="134">
        <v>83</v>
      </c>
      <c r="J800" s="134">
        <v>84</v>
      </c>
      <c r="K800" s="134">
        <v>85</v>
      </c>
      <c r="L800" s="134">
        <v>86</v>
      </c>
      <c r="M800" s="134">
        <v>86</v>
      </c>
      <c r="N800" s="134">
        <v>87</v>
      </c>
      <c r="O800" s="134">
        <v>88</v>
      </c>
      <c r="P800" s="134">
        <v>88</v>
      </c>
      <c r="Q800" s="134">
        <v>84166</v>
      </c>
    </row>
    <row r="801" spans="1:17" x14ac:dyDescent="0.2">
      <c r="A801" s="134" t="s">
        <v>3915</v>
      </c>
      <c r="B801" s="134" t="s">
        <v>4061</v>
      </c>
      <c r="C801" s="134" t="s">
        <v>1662</v>
      </c>
      <c r="D801" s="134">
        <v>0</v>
      </c>
      <c r="E801" s="134">
        <v>0</v>
      </c>
      <c r="F801" s="134">
        <v>0</v>
      </c>
      <c r="G801" s="134">
        <v>0</v>
      </c>
      <c r="H801" s="134">
        <v>0</v>
      </c>
      <c r="I801" s="134">
        <v>0</v>
      </c>
      <c r="J801" s="134">
        <v>0</v>
      </c>
      <c r="K801" s="134">
        <v>0</v>
      </c>
      <c r="L801" s="134">
        <v>0</v>
      </c>
      <c r="M801" s="134">
        <v>0</v>
      </c>
      <c r="N801" s="134">
        <v>0</v>
      </c>
      <c r="O801" s="134">
        <v>0</v>
      </c>
      <c r="P801" s="134">
        <v>0</v>
      </c>
      <c r="Q801" s="134">
        <v>0</v>
      </c>
    </row>
    <row r="802" spans="1:17" x14ac:dyDescent="0.2">
      <c r="A802" s="134" t="s">
        <v>3915</v>
      </c>
      <c r="B802" s="134" t="s">
        <v>4062</v>
      </c>
      <c r="C802" s="134" t="s">
        <v>1662</v>
      </c>
      <c r="D802" s="134">
        <v>0</v>
      </c>
      <c r="E802" s="134">
        <v>0</v>
      </c>
      <c r="F802" s="134">
        <v>0</v>
      </c>
      <c r="G802" s="134">
        <v>0</v>
      </c>
      <c r="H802" s="134">
        <v>0</v>
      </c>
      <c r="I802" s="134">
        <v>0</v>
      </c>
      <c r="J802" s="134">
        <v>0</v>
      </c>
      <c r="K802" s="134">
        <v>0</v>
      </c>
      <c r="L802" s="134">
        <v>0</v>
      </c>
      <c r="M802" s="134">
        <v>0</v>
      </c>
      <c r="N802" s="134">
        <v>0</v>
      </c>
      <c r="O802" s="134">
        <v>0</v>
      </c>
      <c r="P802" s="134">
        <v>0</v>
      </c>
      <c r="Q802" s="134">
        <v>0</v>
      </c>
    </row>
    <row r="803" spans="1:17" x14ac:dyDescent="0.2">
      <c r="A803" s="134" t="s">
        <v>3915</v>
      </c>
      <c r="B803" s="134" t="s">
        <v>4063</v>
      </c>
      <c r="C803" s="134" t="s">
        <v>1662</v>
      </c>
      <c r="D803" s="134">
        <v>1813</v>
      </c>
      <c r="E803" s="134">
        <v>1828</v>
      </c>
      <c r="F803" s="134">
        <v>1844</v>
      </c>
      <c r="G803" s="134">
        <v>1859</v>
      </c>
      <c r="H803" s="134">
        <v>1874</v>
      </c>
      <c r="I803" s="134">
        <v>1889</v>
      </c>
      <c r="J803" s="134">
        <v>1905</v>
      </c>
      <c r="K803" s="134">
        <v>1920</v>
      </c>
      <c r="L803" s="134">
        <v>1935</v>
      </c>
      <c r="M803" s="134">
        <v>1950</v>
      </c>
      <c r="N803" s="134">
        <v>1966</v>
      </c>
      <c r="O803" s="134">
        <v>1981</v>
      </c>
      <c r="P803" s="134">
        <v>1996</v>
      </c>
      <c r="Q803" s="134">
        <v>1904647</v>
      </c>
    </row>
    <row r="804" spans="1:17" x14ac:dyDescent="0.2">
      <c r="A804" s="134" t="s">
        <v>3915</v>
      </c>
      <c r="B804" s="134" t="s">
        <v>4064</v>
      </c>
      <c r="C804" s="134" t="s">
        <v>1662</v>
      </c>
      <c r="D804" s="134">
        <v>0</v>
      </c>
      <c r="E804" s="134">
        <v>0</v>
      </c>
      <c r="F804" s="134">
        <v>0</v>
      </c>
      <c r="G804" s="134">
        <v>0</v>
      </c>
      <c r="H804" s="134">
        <v>0</v>
      </c>
      <c r="I804" s="134">
        <v>0</v>
      </c>
      <c r="J804" s="134">
        <v>0</v>
      </c>
      <c r="K804" s="134">
        <v>0</v>
      </c>
      <c r="L804" s="134">
        <v>0</v>
      </c>
      <c r="M804" s="134">
        <v>0</v>
      </c>
      <c r="N804" s="134">
        <v>0</v>
      </c>
      <c r="O804" s="134">
        <v>0</v>
      </c>
      <c r="P804" s="134">
        <v>0</v>
      </c>
      <c r="Q804" s="134">
        <v>0</v>
      </c>
    </row>
    <row r="805" spans="1:17" x14ac:dyDescent="0.2">
      <c r="A805" s="134" t="s">
        <v>3915</v>
      </c>
      <c r="B805" s="134" t="s">
        <v>4065</v>
      </c>
      <c r="C805" s="134" t="s">
        <v>1662</v>
      </c>
      <c r="D805" s="134">
        <v>2389</v>
      </c>
      <c r="E805" s="134">
        <v>2405</v>
      </c>
      <c r="F805" s="134">
        <v>2420</v>
      </c>
      <c r="G805" s="134">
        <v>2436</v>
      </c>
      <c r="H805" s="134">
        <v>2452</v>
      </c>
      <c r="I805" s="134">
        <v>2468</v>
      </c>
      <c r="J805" s="134">
        <v>2484</v>
      </c>
      <c r="K805" s="134">
        <v>2500</v>
      </c>
      <c r="L805" s="134">
        <v>2517</v>
      </c>
      <c r="M805" s="134">
        <v>2533</v>
      </c>
      <c r="N805" s="134">
        <v>2549</v>
      </c>
      <c r="O805" s="134">
        <v>2565</v>
      </c>
      <c r="P805" s="134">
        <v>2581</v>
      </c>
      <c r="Q805" s="134">
        <v>2484544</v>
      </c>
    </row>
    <row r="806" spans="1:17" x14ac:dyDescent="0.2">
      <c r="A806" s="134" t="s">
        <v>3915</v>
      </c>
      <c r="B806" s="134" t="s">
        <v>4066</v>
      </c>
      <c r="C806" s="134" t="s">
        <v>1662</v>
      </c>
      <c r="D806" s="134">
        <v>0</v>
      </c>
      <c r="E806" s="134">
        <v>0</v>
      </c>
      <c r="F806" s="134">
        <v>0</v>
      </c>
      <c r="G806" s="134">
        <v>0</v>
      </c>
      <c r="H806" s="134">
        <v>0</v>
      </c>
      <c r="I806" s="134">
        <v>0</v>
      </c>
      <c r="J806" s="134">
        <v>0</v>
      </c>
      <c r="K806" s="134">
        <v>0</v>
      </c>
      <c r="L806" s="134">
        <v>0</v>
      </c>
      <c r="M806" s="134">
        <v>0</v>
      </c>
      <c r="N806" s="134">
        <v>0</v>
      </c>
      <c r="O806" s="134">
        <v>0</v>
      </c>
      <c r="P806" s="134">
        <v>0</v>
      </c>
      <c r="Q806" s="134">
        <v>38</v>
      </c>
    </row>
    <row r="807" spans="1:17" x14ac:dyDescent="0.2">
      <c r="A807" s="134" t="s">
        <v>3915</v>
      </c>
      <c r="B807" s="134" t="s">
        <v>4067</v>
      </c>
      <c r="C807" s="134" t="s">
        <v>1662</v>
      </c>
      <c r="D807" s="134">
        <v>0</v>
      </c>
      <c r="E807" s="134">
        <v>0</v>
      </c>
      <c r="F807" s="134">
        <v>0</v>
      </c>
      <c r="G807" s="134">
        <v>0</v>
      </c>
      <c r="H807" s="134">
        <v>0</v>
      </c>
      <c r="I807" s="134">
        <v>0</v>
      </c>
      <c r="J807" s="134">
        <v>0</v>
      </c>
      <c r="K807" s="134">
        <v>0</v>
      </c>
      <c r="L807" s="134">
        <v>0</v>
      </c>
      <c r="M807" s="134">
        <v>0</v>
      </c>
      <c r="N807" s="134">
        <v>0</v>
      </c>
      <c r="O807" s="134">
        <v>0</v>
      </c>
      <c r="P807" s="134">
        <v>0</v>
      </c>
      <c r="Q807" s="134">
        <v>0</v>
      </c>
    </row>
    <row r="808" spans="1:17" x14ac:dyDescent="0.2">
      <c r="A808" s="134" t="s">
        <v>3915</v>
      </c>
      <c r="B808" s="134" t="s">
        <v>4068</v>
      </c>
      <c r="C808" s="134" t="s">
        <v>1662</v>
      </c>
      <c r="D808" s="134">
        <v>535</v>
      </c>
      <c r="E808" s="134">
        <v>540</v>
      </c>
      <c r="F808" s="134">
        <v>544</v>
      </c>
      <c r="G808" s="134">
        <v>549</v>
      </c>
      <c r="H808" s="134">
        <v>554</v>
      </c>
      <c r="I808" s="134">
        <v>558</v>
      </c>
      <c r="J808" s="134">
        <v>563</v>
      </c>
      <c r="K808" s="134">
        <v>568</v>
      </c>
      <c r="L808" s="134">
        <v>572</v>
      </c>
      <c r="M808" s="134">
        <v>577</v>
      </c>
      <c r="N808" s="134">
        <v>582</v>
      </c>
      <c r="O808" s="134">
        <v>586</v>
      </c>
      <c r="P808" s="134">
        <v>591</v>
      </c>
      <c r="Q808" s="134">
        <v>562959</v>
      </c>
    </row>
    <row r="809" spans="1:17" x14ac:dyDescent="0.2">
      <c r="A809" s="134" t="s">
        <v>3915</v>
      </c>
      <c r="B809" s="134" t="s">
        <v>4069</v>
      </c>
      <c r="C809" s="134" t="s">
        <v>1662</v>
      </c>
      <c r="D809" s="134">
        <v>0</v>
      </c>
      <c r="E809" s="134">
        <v>0</v>
      </c>
      <c r="F809" s="134">
        <v>0</v>
      </c>
      <c r="G809" s="134">
        <v>0</v>
      </c>
      <c r="H809" s="134">
        <v>0</v>
      </c>
      <c r="I809" s="134">
        <v>0</v>
      </c>
      <c r="J809" s="134">
        <v>0</v>
      </c>
      <c r="K809" s="134">
        <v>0</v>
      </c>
      <c r="L809" s="134">
        <v>0</v>
      </c>
      <c r="M809" s="134">
        <v>0</v>
      </c>
      <c r="N809" s="134">
        <v>0</v>
      </c>
      <c r="O809" s="134">
        <v>0</v>
      </c>
      <c r="P809" s="134">
        <v>0</v>
      </c>
      <c r="Q809" s="134">
        <v>0</v>
      </c>
    </row>
    <row r="810" spans="1:17" x14ac:dyDescent="0.2">
      <c r="A810" s="134" t="s">
        <v>3915</v>
      </c>
      <c r="B810" s="134" t="s">
        <v>4070</v>
      </c>
      <c r="C810" s="134" t="s">
        <v>1662</v>
      </c>
      <c r="D810" s="134">
        <v>7147</v>
      </c>
      <c r="E810" s="134">
        <v>7189</v>
      </c>
      <c r="F810" s="134">
        <v>7230</v>
      </c>
      <c r="G810" s="134">
        <v>7272</v>
      </c>
      <c r="H810" s="134">
        <v>7314</v>
      </c>
      <c r="I810" s="134">
        <v>7355</v>
      </c>
      <c r="J810" s="134">
        <v>7397</v>
      </c>
      <c r="K810" s="134">
        <v>7439</v>
      </c>
      <c r="L810" s="134">
        <v>7481</v>
      </c>
      <c r="M810" s="134">
        <v>7522</v>
      </c>
      <c r="N810" s="134">
        <v>7564</v>
      </c>
      <c r="O810" s="134">
        <v>7606</v>
      </c>
      <c r="P810" s="134">
        <v>7648</v>
      </c>
      <c r="Q810" s="134">
        <v>7397202</v>
      </c>
    </row>
    <row r="811" spans="1:17" x14ac:dyDescent="0.2">
      <c r="A811" s="134" t="s">
        <v>3915</v>
      </c>
      <c r="B811" s="134" t="s">
        <v>4071</v>
      </c>
      <c r="C811" s="134" t="s">
        <v>1662</v>
      </c>
      <c r="D811" s="134">
        <v>0</v>
      </c>
      <c r="E811" s="134">
        <v>0</v>
      </c>
      <c r="F811" s="134">
        <v>0</v>
      </c>
      <c r="G811" s="134">
        <v>0</v>
      </c>
      <c r="H811" s="134">
        <v>0</v>
      </c>
      <c r="I811" s="134">
        <v>0</v>
      </c>
      <c r="J811" s="134">
        <v>0</v>
      </c>
      <c r="K811" s="134">
        <v>0</v>
      </c>
      <c r="L811" s="134">
        <v>0</v>
      </c>
      <c r="M811" s="134">
        <v>0</v>
      </c>
      <c r="N811" s="134">
        <v>0</v>
      </c>
      <c r="O811" s="134">
        <v>0</v>
      </c>
      <c r="P811" s="134">
        <v>0</v>
      </c>
      <c r="Q811" s="134">
        <v>0</v>
      </c>
    </row>
    <row r="812" spans="1:17" x14ac:dyDescent="0.2">
      <c r="A812" s="134" t="s">
        <v>3915</v>
      </c>
      <c r="B812" s="134" t="s">
        <v>4072</v>
      </c>
      <c r="C812" s="134" t="s">
        <v>1662</v>
      </c>
      <c r="D812" s="134">
        <v>391</v>
      </c>
      <c r="E812" s="134">
        <v>394</v>
      </c>
      <c r="F812" s="134">
        <v>397</v>
      </c>
      <c r="G812" s="134">
        <v>400</v>
      </c>
      <c r="H812" s="134">
        <v>404</v>
      </c>
      <c r="I812" s="134">
        <v>407</v>
      </c>
      <c r="J812" s="134">
        <v>410</v>
      </c>
      <c r="K812" s="134">
        <v>413</v>
      </c>
      <c r="L812" s="134">
        <v>416</v>
      </c>
      <c r="M812" s="134">
        <v>419</v>
      </c>
      <c r="N812" s="134">
        <v>422</v>
      </c>
      <c r="O812" s="134">
        <v>425</v>
      </c>
      <c r="P812" s="134">
        <v>428</v>
      </c>
      <c r="Q812" s="134">
        <v>409719</v>
      </c>
    </row>
    <row r="813" spans="1:17" x14ac:dyDescent="0.2">
      <c r="A813" s="134" t="s">
        <v>3915</v>
      </c>
      <c r="B813" s="134" t="s">
        <v>4073</v>
      </c>
      <c r="C813" s="134" t="s">
        <v>1662</v>
      </c>
      <c r="D813" s="134">
        <v>0</v>
      </c>
      <c r="E813" s="134">
        <v>0</v>
      </c>
      <c r="F813" s="134">
        <v>0</v>
      </c>
      <c r="G813" s="134">
        <v>0</v>
      </c>
      <c r="H813" s="134">
        <v>0</v>
      </c>
      <c r="I813" s="134">
        <v>0</v>
      </c>
      <c r="J813" s="134">
        <v>0</v>
      </c>
      <c r="K813" s="134">
        <v>0</v>
      </c>
      <c r="L813" s="134">
        <v>0</v>
      </c>
      <c r="M813" s="134">
        <v>0</v>
      </c>
      <c r="N813" s="134">
        <v>0</v>
      </c>
      <c r="O813" s="134">
        <v>0</v>
      </c>
      <c r="P813" s="134">
        <v>0</v>
      </c>
      <c r="Q813" s="134">
        <v>0</v>
      </c>
    </row>
    <row r="814" spans="1:17" x14ac:dyDescent="0.2">
      <c r="A814" s="134" t="s">
        <v>3915</v>
      </c>
      <c r="B814" s="134" t="s">
        <v>4074</v>
      </c>
      <c r="C814" s="134" t="s">
        <v>1662</v>
      </c>
      <c r="D814" s="134">
        <v>8</v>
      </c>
      <c r="E814" s="134">
        <v>8</v>
      </c>
      <c r="F814" s="134">
        <v>8</v>
      </c>
      <c r="G814" s="134">
        <v>8</v>
      </c>
      <c r="H814" s="134">
        <v>8</v>
      </c>
      <c r="I814" s="134">
        <v>8</v>
      </c>
      <c r="J814" s="134">
        <v>8</v>
      </c>
      <c r="K814" s="134">
        <v>8</v>
      </c>
      <c r="L814" s="134">
        <v>8</v>
      </c>
      <c r="M814" s="134">
        <v>9</v>
      </c>
      <c r="N814" s="134">
        <v>9</v>
      </c>
      <c r="O814" s="134">
        <v>9</v>
      </c>
      <c r="P814" s="134">
        <v>9</v>
      </c>
      <c r="Q814" s="134">
        <v>8357</v>
      </c>
    </row>
    <row r="815" spans="1:17" x14ac:dyDescent="0.2">
      <c r="A815" s="134" t="s">
        <v>3915</v>
      </c>
      <c r="B815" s="134" t="s">
        <v>4075</v>
      </c>
      <c r="C815" s="134" t="s">
        <v>1662</v>
      </c>
      <c r="D815" s="134">
        <v>0</v>
      </c>
      <c r="E815" s="134">
        <v>0</v>
      </c>
      <c r="F815" s="134">
        <v>0</v>
      </c>
      <c r="G815" s="134">
        <v>0</v>
      </c>
      <c r="H815" s="134">
        <v>0</v>
      </c>
      <c r="I815" s="134">
        <v>0</v>
      </c>
      <c r="J815" s="134">
        <v>0</v>
      </c>
      <c r="K815" s="134">
        <v>0</v>
      </c>
      <c r="L815" s="134">
        <v>0</v>
      </c>
      <c r="M815" s="134">
        <v>0</v>
      </c>
      <c r="N815" s="134">
        <v>0</v>
      </c>
      <c r="O815" s="134">
        <v>0</v>
      </c>
      <c r="P815" s="134">
        <v>0</v>
      </c>
      <c r="Q815" s="134">
        <v>0</v>
      </c>
    </row>
    <row r="816" spans="1:17" x14ac:dyDescent="0.2">
      <c r="A816" s="134" t="s">
        <v>3915</v>
      </c>
      <c r="B816" s="134" t="s">
        <v>4076</v>
      </c>
      <c r="C816" s="134" t="s">
        <v>1662</v>
      </c>
      <c r="D816" s="134">
        <v>29</v>
      </c>
      <c r="E816" s="134">
        <v>29</v>
      </c>
      <c r="F816" s="134">
        <v>30</v>
      </c>
      <c r="G816" s="134">
        <v>25</v>
      </c>
      <c r="H816" s="134">
        <v>25</v>
      </c>
      <c r="I816" s="134">
        <v>25</v>
      </c>
      <c r="J816" s="134">
        <v>26</v>
      </c>
      <c r="K816" s="134">
        <v>26</v>
      </c>
      <c r="L816" s="134">
        <v>26</v>
      </c>
      <c r="M816" s="134">
        <v>27</v>
      </c>
      <c r="N816" s="134">
        <v>27</v>
      </c>
      <c r="O816" s="134">
        <v>27</v>
      </c>
      <c r="P816" s="134">
        <v>28</v>
      </c>
      <c r="Q816" s="134">
        <v>26766</v>
      </c>
    </row>
    <row r="817" spans="1:17" x14ac:dyDescent="0.2">
      <c r="A817" s="134" t="s">
        <v>3915</v>
      </c>
      <c r="B817" s="134" t="s">
        <v>4077</v>
      </c>
      <c r="C817" s="134" t="s">
        <v>1662</v>
      </c>
      <c r="D817" s="134">
        <v>0</v>
      </c>
      <c r="E817" s="134">
        <v>0</v>
      </c>
      <c r="F817" s="134">
        <v>0</v>
      </c>
      <c r="G817" s="134">
        <v>0</v>
      </c>
      <c r="H817" s="134">
        <v>0</v>
      </c>
      <c r="I817" s="134">
        <v>0</v>
      </c>
      <c r="J817" s="134">
        <v>0</v>
      </c>
      <c r="K817" s="134">
        <v>0</v>
      </c>
      <c r="L817" s="134">
        <v>0</v>
      </c>
      <c r="M817" s="134">
        <v>0</v>
      </c>
      <c r="N817" s="134">
        <v>0</v>
      </c>
      <c r="O817" s="134">
        <v>0</v>
      </c>
      <c r="P817" s="134">
        <v>0</v>
      </c>
      <c r="Q817" s="134">
        <v>0</v>
      </c>
    </row>
    <row r="818" spans="1:17" x14ac:dyDescent="0.2">
      <c r="A818" s="134" t="s">
        <v>3915</v>
      </c>
      <c r="B818" s="134" t="s">
        <v>4078</v>
      </c>
      <c r="C818" s="134" t="s">
        <v>1662</v>
      </c>
      <c r="D818" s="134">
        <v>30</v>
      </c>
      <c r="E818" s="134">
        <v>30</v>
      </c>
      <c r="F818" s="134">
        <v>30</v>
      </c>
      <c r="G818" s="134">
        <v>30</v>
      </c>
      <c r="H818" s="134">
        <v>30</v>
      </c>
      <c r="I818" s="134">
        <v>31</v>
      </c>
      <c r="J818" s="134">
        <v>31</v>
      </c>
      <c r="K818" s="134">
        <v>31</v>
      </c>
      <c r="L818" s="134">
        <v>31</v>
      </c>
      <c r="M818" s="134">
        <v>32</v>
      </c>
      <c r="N818" s="134">
        <v>32</v>
      </c>
      <c r="O818" s="134">
        <v>32</v>
      </c>
      <c r="P818" s="134">
        <v>32</v>
      </c>
      <c r="Q818" s="134">
        <v>30905</v>
      </c>
    </row>
    <row r="819" spans="1:17" x14ac:dyDescent="0.2">
      <c r="A819" s="134" t="s">
        <v>3915</v>
      </c>
      <c r="B819" s="134" t="s">
        <v>4079</v>
      </c>
      <c r="C819" s="134" t="s">
        <v>1662</v>
      </c>
      <c r="D819" s="134">
        <v>0</v>
      </c>
      <c r="E819" s="134">
        <v>0</v>
      </c>
      <c r="F819" s="134">
        <v>0</v>
      </c>
      <c r="G819" s="134">
        <v>0</v>
      </c>
      <c r="H819" s="134">
        <v>0</v>
      </c>
      <c r="I819" s="134">
        <v>0</v>
      </c>
      <c r="J819" s="134">
        <v>0</v>
      </c>
      <c r="K819" s="134">
        <v>0</v>
      </c>
      <c r="L819" s="134">
        <v>0</v>
      </c>
      <c r="M819" s="134">
        <v>0</v>
      </c>
      <c r="N819" s="134">
        <v>0</v>
      </c>
      <c r="O819" s="134">
        <v>0</v>
      </c>
      <c r="P819" s="134">
        <v>0</v>
      </c>
      <c r="Q819" s="134">
        <v>0</v>
      </c>
    </row>
    <row r="820" spans="1:17" x14ac:dyDescent="0.2">
      <c r="A820" s="134" t="s">
        <v>3915</v>
      </c>
      <c r="B820" s="134" t="s">
        <v>4080</v>
      </c>
      <c r="C820" s="134" t="s">
        <v>1662</v>
      </c>
      <c r="D820" s="134">
        <v>557</v>
      </c>
      <c r="E820" s="134">
        <v>564</v>
      </c>
      <c r="F820" s="134">
        <v>571</v>
      </c>
      <c r="G820" s="134">
        <v>578</v>
      </c>
      <c r="H820" s="134">
        <v>585</v>
      </c>
      <c r="I820" s="134">
        <v>592</v>
      </c>
      <c r="J820" s="134">
        <v>599</v>
      </c>
      <c r="K820" s="134">
        <v>606</v>
      </c>
      <c r="L820" s="134">
        <v>613</v>
      </c>
      <c r="M820" s="134">
        <v>620</v>
      </c>
      <c r="N820" s="134">
        <v>627</v>
      </c>
      <c r="O820" s="134">
        <v>634</v>
      </c>
      <c r="P820" s="134">
        <v>641</v>
      </c>
      <c r="Q820" s="134">
        <v>599082</v>
      </c>
    </row>
    <row r="821" spans="1:17" x14ac:dyDescent="0.2">
      <c r="A821" s="134" t="s">
        <v>3915</v>
      </c>
      <c r="B821" s="134" t="s">
        <v>4081</v>
      </c>
      <c r="C821" s="134" t="s">
        <v>1662</v>
      </c>
      <c r="D821" s="134">
        <v>0</v>
      </c>
      <c r="E821" s="134">
        <v>0</v>
      </c>
      <c r="F821" s="134">
        <v>0</v>
      </c>
      <c r="G821" s="134">
        <v>0</v>
      </c>
      <c r="H821" s="134">
        <v>0</v>
      </c>
      <c r="I821" s="134">
        <v>0</v>
      </c>
      <c r="J821" s="134">
        <v>0</v>
      </c>
      <c r="K821" s="134">
        <v>0</v>
      </c>
      <c r="L821" s="134">
        <v>0</v>
      </c>
      <c r="M821" s="134">
        <v>0</v>
      </c>
      <c r="N821" s="134">
        <v>0</v>
      </c>
      <c r="O821" s="134">
        <v>0</v>
      </c>
      <c r="P821" s="134">
        <v>0</v>
      </c>
      <c r="Q821" s="134">
        <v>0</v>
      </c>
    </row>
    <row r="822" spans="1:17" x14ac:dyDescent="0.2">
      <c r="A822" s="134" t="s">
        <v>3915</v>
      </c>
      <c r="B822" s="134" t="s">
        <v>4082</v>
      </c>
      <c r="C822" s="134" t="s">
        <v>1662</v>
      </c>
      <c r="D822" s="134">
        <v>513</v>
      </c>
      <c r="E822" s="134">
        <v>521</v>
      </c>
      <c r="F822" s="134">
        <v>530</v>
      </c>
      <c r="G822" s="134">
        <v>538</v>
      </c>
      <c r="H822" s="134">
        <v>546</v>
      </c>
      <c r="I822" s="134">
        <v>554</v>
      </c>
      <c r="J822" s="134">
        <v>562</v>
      </c>
      <c r="K822" s="134">
        <v>571</v>
      </c>
      <c r="L822" s="134">
        <v>579</v>
      </c>
      <c r="M822" s="134">
        <v>587</v>
      </c>
      <c r="N822" s="134">
        <v>595</v>
      </c>
      <c r="O822" s="134">
        <v>603</v>
      </c>
      <c r="P822" s="134">
        <v>612</v>
      </c>
      <c r="Q822" s="134">
        <v>562456</v>
      </c>
    </row>
    <row r="823" spans="1:17" x14ac:dyDescent="0.2">
      <c r="A823" s="134" t="s">
        <v>3915</v>
      </c>
      <c r="B823" s="134" t="s">
        <v>4083</v>
      </c>
      <c r="C823" s="134" t="s">
        <v>1662</v>
      </c>
      <c r="D823" s="134">
        <v>0</v>
      </c>
      <c r="E823" s="134">
        <v>0</v>
      </c>
      <c r="F823" s="134">
        <v>0</v>
      </c>
      <c r="G823" s="134">
        <v>0</v>
      </c>
      <c r="H823" s="134">
        <v>0</v>
      </c>
      <c r="I823" s="134">
        <v>0</v>
      </c>
      <c r="J823" s="134">
        <v>0</v>
      </c>
      <c r="K823" s="134">
        <v>0</v>
      </c>
      <c r="L823" s="134">
        <v>0</v>
      </c>
      <c r="M823" s="134">
        <v>0</v>
      </c>
      <c r="N823" s="134">
        <v>0</v>
      </c>
      <c r="O823" s="134">
        <v>0</v>
      </c>
      <c r="P823" s="134">
        <v>0</v>
      </c>
      <c r="Q823" s="134">
        <v>0</v>
      </c>
    </row>
    <row r="824" spans="1:17" x14ac:dyDescent="0.2">
      <c r="A824" s="134" t="s">
        <v>3915</v>
      </c>
      <c r="B824" s="134" t="s">
        <v>4084</v>
      </c>
      <c r="C824" s="134" t="s">
        <v>1662</v>
      </c>
      <c r="D824" s="134">
        <v>0</v>
      </c>
      <c r="E824" s="134">
        <v>0</v>
      </c>
      <c r="F824" s="134">
        <v>0</v>
      </c>
      <c r="G824" s="134">
        <v>0</v>
      </c>
      <c r="H824" s="134">
        <v>0</v>
      </c>
      <c r="I824" s="134">
        <v>0</v>
      </c>
      <c r="J824" s="134">
        <v>0</v>
      </c>
      <c r="K824" s="134">
        <v>0</v>
      </c>
      <c r="L824" s="134">
        <v>0</v>
      </c>
      <c r="M824" s="134">
        <v>0</v>
      </c>
      <c r="N824" s="134">
        <v>0</v>
      </c>
      <c r="O824" s="134">
        <v>0</v>
      </c>
      <c r="P824" s="134">
        <v>0</v>
      </c>
      <c r="Q824" s="134">
        <v>0</v>
      </c>
    </row>
    <row r="825" spans="1:17" x14ac:dyDescent="0.2">
      <c r="A825" s="134" t="s">
        <v>3915</v>
      </c>
      <c r="B825" s="134" t="s">
        <v>4085</v>
      </c>
      <c r="C825" s="134" t="s">
        <v>1662</v>
      </c>
      <c r="D825" s="134">
        <v>0</v>
      </c>
      <c r="E825" s="134">
        <v>0</v>
      </c>
      <c r="F825" s="134">
        <v>0</v>
      </c>
      <c r="G825" s="134">
        <v>0</v>
      </c>
      <c r="H825" s="134">
        <v>0</v>
      </c>
      <c r="I825" s="134">
        <v>0</v>
      </c>
      <c r="J825" s="134">
        <v>0</v>
      </c>
      <c r="K825" s="134">
        <v>0</v>
      </c>
      <c r="L825" s="134">
        <v>0</v>
      </c>
      <c r="M825" s="134">
        <v>0</v>
      </c>
      <c r="N825" s="134">
        <v>0</v>
      </c>
      <c r="O825" s="134">
        <v>0</v>
      </c>
      <c r="P825" s="134">
        <v>0</v>
      </c>
      <c r="Q825" s="134">
        <v>0</v>
      </c>
    </row>
    <row r="826" spans="1:17" x14ac:dyDescent="0.2">
      <c r="A826" s="134" t="s">
        <v>3915</v>
      </c>
      <c r="B826" s="134" t="s">
        <v>4086</v>
      </c>
      <c r="C826" s="134" t="s">
        <v>1662</v>
      </c>
      <c r="D826" s="134">
        <v>135</v>
      </c>
      <c r="E826" s="134">
        <v>135</v>
      </c>
      <c r="F826" s="134">
        <v>135</v>
      </c>
      <c r="G826" s="134">
        <v>136</v>
      </c>
      <c r="H826" s="134">
        <v>136</v>
      </c>
      <c r="I826" s="134">
        <v>137</v>
      </c>
      <c r="J826" s="134">
        <v>137</v>
      </c>
      <c r="K826" s="134">
        <v>137</v>
      </c>
      <c r="L826" s="134">
        <v>138</v>
      </c>
      <c r="M826" s="134">
        <v>138</v>
      </c>
      <c r="N826" s="134">
        <v>138</v>
      </c>
      <c r="O826" s="134">
        <v>139</v>
      </c>
      <c r="P826" s="134">
        <v>139</v>
      </c>
      <c r="Q826" s="134">
        <v>136905</v>
      </c>
    </row>
    <row r="827" spans="1:17" x14ac:dyDescent="0.2">
      <c r="A827" s="134" t="s">
        <v>3915</v>
      </c>
      <c r="B827" s="134" t="s">
        <v>4087</v>
      </c>
      <c r="C827" s="134" t="s">
        <v>1662</v>
      </c>
      <c r="D827" s="134">
        <v>143</v>
      </c>
      <c r="E827" s="134">
        <v>143</v>
      </c>
      <c r="F827" s="134">
        <v>144</v>
      </c>
      <c r="G827" s="134">
        <v>144</v>
      </c>
      <c r="H827" s="134">
        <v>145</v>
      </c>
      <c r="I827" s="134">
        <v>145</v>
      </c>
      <c r="J827" s="134">
        <v>145</v>
      </c>
      <c r="K827" s="134">
        <v>146</v>
      </c>
      <c r="L827" s="134">
        <v>146</v>
      </c>
      <c r="M827" s="134">
        <v>147</v>
      </c>
      <c r="N827" s="134">
        <v>56</v>
      </c>
      <c r="O827" s="134">
        <v>57</v>
      </c>
      <c r="P827" s="134">
        <v>57</v>
      </c>
      <c r="Q827" s="134">
        <v>126439</v>
      </c>
    </row>
    <row r="828" spans="1:17" x14ac:dyDescent="0.2">
      <c r="A828" s="134" t="s">
        <v>3915</v>
      </c>
      <c r="B828" s="134" t="s">
        <v>4088</v>
      </c>
      <c r="C828" s="134" t="s">
        <v>1662</v>
      </c>
      <c r="D828" s="134">
        <v>11</v>
      </c>
      <c r="E828" s="134">
        <v>11</v>
      </c>
      <c r="F828" s="134">
        <v>11</v>
      </c>
      <c r="G828" s="134">
        <v>11</v>
      </c>
      <c r="H828" s="134">
        <v>11</v>
      </c>
      <c r="I828" s="134">
        <v>11</v>
      </c>
      <c r="J828" s="134">
        <v>11</v>
      </c>
      <c r="K828" s="134">
        <v>11</v>
      </c>
      <c r="L828" s="134">
        <v>11</v>
      </c>
      <c r="M828" s="134">
        <v>11</v>
      </c>
      <c r="N828" s="134">
        <v>12</v>
      </c>
      <c r="O828" s="134">
        <v>12</v>
      </c>
      <c r="P828" s="134">
        <v>12</v>
      </c>
      <c r="Q828" s="134">
        <v>11363</v>
      </c>
    </row>
    <row r="829" spans="1:17" x14ac:dyDescent="0.2">
      <c r="A829" s="134" t="s">
        <v>3915</v>
      </c>
      <c r="B829" s="134" t="s">
        <v>4089</v>
      </c>
      <c r="C829" s="134" t="s">
        <v>1662</v>
      </c>
      <c r="D829" s="134">
        <v>0</v>
      </c>
      <c r="E829" s="134">
        <v>0</v>
      </c>
      <c r="F829" s="134">
        <v>0</v>
      </c>
      <c r="G829" s="134">
        <v>0</v>
      </c>
      <c r="H829" s="134">
        <v>0</v>
      </c>
      <c r="I829" s="134">
        <v>0</v>
      </c>
      <c r="J829" s="134">
        <v>0</v>
      </c>
      <c r="K829" s="134">
        <v>0</v>
      </c>
      <c r="L829" s="134">
        <v>0</v>
      </c>
      <c r="M829" s="134">
        <v>0</v>
      </c>
      <c r="N829" s="134">
        <v>0</v>
      </c>
      <c r="O829" s="134">
        <v>0</v>
      </c>
      <c r="P829" s="134">
        <v>0</v>
      </c>
      <c r="Q829" s="134">
        <v>0</v>
      </c>
    </row>
    <row r="830" spans="1:17" x14ac:dyDescent="0.2">
      <c r="A830" s="134" t="s">
        <v>3915</v>
      </c>
      <c r="B830" s="134" t="s">
        <v>4090</v>
      </c>
      <c r="C830" s="134" t="s">
        <v>1662</v>
      </c>
      <c r="D830" s="134">
        <v>275</v>
      </c>
      <c r="E830" s="134">
        <v>280</v>
      </c>
      <c r="F830" s="134">
        <v>285</v>
      </c>
      <c r="G830" s="134">
        <v>290</v>
      </c>
      <c r="H830" s="134">
        <v>295</v>
      </c>
      <c r="I830" s="134">
        <v>300</v>
      </c>
      <c r="J830" s="134">
        <v>305</v>
      </c>
      <c r="K830" s="134">
        <v>310</v>
      </c>
      <c r="L830" s="134">
        <v>315</v>
      </c>
      <c r="M830" s="134">
        <v>320</v>
      </c>
      <c r="N830" s="134">
        <v>325</v>
      </c>
      <c r="O830" s="134">
        <v>329</v>
      </c>
      <c r="P830" s="134">
        <v>334</v>
      </c>
      <c r="Q830" s="134">
        <v>304867</v>
      </c>
    </row>
    <row r="831" spans="1:17" x14ac:dyDescent="0.2">
      <c r="A831" s="134" t="s">
        <v>3915</v>
      </c>
      <c r="B831" s="134" t="s">
        <v>4091</v>
      </c>
      <c r="C831" s="134" t="s">
        <v>1662</v>
      </c>
      <c r="D831" s="134">
        <v>0</v>
      </c>
      <c r="E831" s="134">
        <v>0</v>
      </c>
      <c r="F831" s="134">
        <v>0</v>
      </c>
      <c r="G831" s="134">
        <v>0</v>
      </c>
      <c r="H831" s="134">
        <v>0</v>
      </c>
      <c r="I831" s="134">
        <v>0</v>
      </c>
      <c r="J831" s="134">
        <v>0</v>
      </c>
      <c r="K831" s="134">
        <v>0</v>
      </c>
      <c r="L831" s="134">
        <v>0</v>
      </c>
      <c r="M831" s="134">
        <v>0</v>
      </c>
      <c r="N831" s="134">
        <v>0</v>
      </c>
      <c r="O831" s="134">
        <v>0</v>
      </c>
      <c r="P831" s="134">
        <v>0</v>
      </c>
      <c r="Q831" s="134">
        <v>0</v>
      </c>
    </row>
    <row r="832" spans="1:17" x14ac:dyDescent="0.2">
      <c r="A832" s="134" t="s">
        <v>3915</v>
      </c>
      <c r="B832" s="134" t="s">
        <v>4092</v>
      </c>
      <c r="C832" s="134" t="s">
        <v>1662</v>
      </c>
      <c r="D832" s="134">
        <v>3225</v>
      </c>
      <c r="E832" s="134">
        <v>3232</v>
      </c>
      <c r="F832" s="134">
        <v>3238</v>
      </c>
      <c r="G832" s="134">
        <v>3244</v>
      </c>
      <c r="H832" s="134">
        <v>3250</v>
      </c>
      <c r="I832" s="134">
        <v>3256</v>
      </c>
      <c r="J832" s="134">
        <v>3262</v>
      </c>
      <c r="K832" s="134">
        <v>3268</v>
      </c>
      <c r="L832" s="134">
        <v>3274</v>
      </c>
      <c r="M832" s="134">
        <v>3280</v>
      </c>
      <c r="N832" s="134">
        <v>3287</v>
      </c>
      <c r="O832" s="134">
        <v>3293</v>
      </c>
      <c r="P832" s="134">
        <v>3299</v>
      </c>
      <c r="Q832" s="134">
        <v>3262143</v>
      </c>
    </row>
    <row r="833" spans="1:17" x14ac:dyDescent="0.2">
      <c r="A833" s="134" t="s">
        <v>3915</v>
      </c>
      <c r="B833" s="134" t="s">
        <v>4093</v>
      </c>
      <c r="C833" s="134" t="s">
        <v>1662</v>
      </c>
      <c r="D833" s="134">
        <v>0</v>
      </c>
      <c r="E833" s="134">
        <v>0</v>
      </c>
      <c r="F833" s="134">
        <v>0</v>
      </c>
      <c r="G833" s="134">
        <v>0</v>
      </c>
      <c r="H833" s="134">
        <v>0</v>
      </c>
      <c r="I833" s="134">
        <v>0</v>
      </c>
      <c r="J833" s="134">
        <v>0</v>
      </c>
      <c r="K833" s="134">
        <v>0</v>
      </c>
      <c r="L833" s="134">
        <v>0</v>
      </c>
      <c r="M833" s="134">
        <v>0</v>
      </c>
      <c r="N833" s="134">
        <v>0</v>
      </c>
      <c r="O833" s="134">
        <v>0</v>
      </c>
      <c r="P833" s="134">
        <v>0</v>
      </c>
      <c r="Q833" s="134">
        <v>0</v>
      </c>
    </row>
    <row r="834" spans="1:17" x14ac:dyDescent="0.2">
      <c r="A834" s="134" t="s">
        <v>3915</v>
      </c>
      <c r="B834" s="134" t="s">
        <v>4094</v>
      </c>
      <c r="C834" s="134" t="s">
        <v>1662</v>
      </c>
      <c r="D834" s="134">
        <v>67</v>
      </c>
      <c r="E834" s="134">
        <v>67</v>
      </c>
      <c r="F834" s="134">
        <v>67</v>
      </c>
      <c r="G834" s="134">
        <v>67</v>
      </c>
      <c r="H834" s="134">
        <v>68</v>
      </c>
      <c r="I834" s="134">
        <v>68</v>
      </c>
      <c r="J834" s="134">
        <v>68</v>
      </c>
      <c r="K834" s="134">
        <v>68</v>
      </c>
      <c r="L834" s="134">
        <v>69</v>
      </c>
      <c r="M834" s="134">
        <v>69</v>
      </c>
      <c r="N834" s="134">
        <v>69</v>
      </c>
      <c r="O834" s="134">
        <v>69</v>
      </c>
      <c r="P834" s="134">
        <v>70</v>
      </c>
      <c r="Q834" s="134">
        <v>68163</v>
      </c>
    </row>
    <row r="835" spans="1:17" x14ac:dyDescent="0.2">
      <c r="A835" s="134" t="s">
        <v>3915</v>
      </c>
      <c r="B835" s="134" t="s">
        <v>4095</v>
      </c>
      <c r="C835" s="134" t="s">
        <v>1662</v>
      </c>
      <c r="D835" s="134">
        <v>0</v>
      </c>
      <c r="E835" s="134">
        <v>0</v>
      </c>
      <c r="F835" s="134">
        <v>0</v>
      </c>
      <c r="G835" s="134">
        <v>0</v>
      </c>
      <c r="H835" s="134">
        <v>0</v>
      </c>
      <c r="I835" s="134">
        <v>0</v>
      </c>
      <c r="J835" s="134">
        <v>0</v>
      </c>
      <c r="K835" s="134">
        <v>0</v>
      </c>
      <c r="L835" s="134">
        <v>0</v>
      </c>
      <c r="M835" s="134">
        <v>0</v>
      </c>
      <c r="N835" s="134">
        <v>0</v>
      </c>
      <c r="O835" s="134">
        <v>0</v>
      </c>
      <c r="P835" s="134">
        <v>0</v>
      </c>
      <c r="Q835" s="134">
        <v>0</v>
      </c>
    </row>
    <row r="836" spans="1:17" x14ac:dyDescent="0.2">
      <c r="A836" s="134" t="s">
        <v>3915</v>
      </c>
      <c r="B836" s="134" t="s">
        <v>4096</v>
      </c>
      <c r="C836" s="134" t="s">
        <v>1662</v>
      </c>
      <c r="D836" s="134">
        <v>7</v>
      </c>
      <c r="E836" s="134">
        <v>7</v>
      </c>
      <c r="F836" s="134">
        <v>7</v>
      </c>
      <c r="G836" s="134">
        <v>7</v>
      </c>
      <c r="H836" s="134">
        <v>7</v>
      </c>
      <c r="I836" s="134">
        <v>7</v>
      </c>
      <c r="J836" s="134">
        <v>7</v>
      </c>
      <c r="K836" s="134">
        <v>7</v>
      </c>
      <c r="L836" s="134">
        <v>7</v>
      </c>
      <c r="M836" s="134">
        <v>7</v>
      </c>
      <c r="N836" s="134">
        <v>7</v>
      </c>
      <c r="O836" s="134">
        <v>7</v>
      </c>
      <c r="P836" s="134">
        <v>7</v>
      </c>
      <c r="Q836" s="134">
        <v>7314</v>
      </c>
    </row>
    <row r="837" spans="1:17" x14ac:dyDescent="0.2">
      <c r="A837" s="134" t="s">
        <v>3915</v>
      </c>
      <c r="B837" s="134" t="s">
        <v>4097</v>
      </c>
      <c r="C837" s="134" t="s">
        <v>1662</v>
      </c>
      <c r="D837" s="134">
        <v>0</v>
      </c>
      <c r="E837" s="134">
        <v>0</v>
      </c>
      <c r="F837" s="134">
        <v>0</v>
      </c>
      <c r="G837" s="134">
        <v>0</v>
      </c>
      <c r="H837" s="134">
        <v>0</v>
      </c>
      <c r="I837" s="134">
        <v>0</v>
      </c>
      <c r="J837" s="134">
        <v>0</v>
      </c>
      <c r="K837" s="134">
        <v>0</v>
      </c>
      <c r="L837" s="134">
        <v>0</v>
      </c>
      <c r="M837" s="134">
        <v>0</v>
      </c>
      <c r="N837" s="134">
        <v>0</v>
      </c>
      <c r="O837" s="134">
        <v>0</v>
      </c>
      <c r="P837" s="134">
        <v>0</v>
      </c>
      <c r="Q837" s="134">
        <v>0</v>
      </c>
    </row>
    <row r="838" spans="1:17" x14ac:dyDescent="0.2">
      <c r="A838" s="134" t="s">
        <v>3915</v>
      </c>
      <c r="B838" s="134" t="s">
        <v>4098</v>
      </c>
      <c r="C838" s="134" t="s">
        <v>1662</v>
      </c>
      <c r="D838" s="134">
        <v>548</v>
      </c>
      <c r="E838" s="134">
        <v>553</v>
      </c>
      <c r="F838" s="134">
        <v>557</v>
      </c>
      <c r="G838" s="134">
        <v>562</v>
      </c>
      <c r="H838" s="134">
        <v>567</v>
      </c>
      <c r="I838" s="134">
        <v>572</v>
      </c>
      <c r="J838" s="134">
        <v>576</v>
      </c>
      <c r="K838" s="134">
        <v>581</v>
      </c>
      <c r="L838" s="134">
        <v>586</v>
      </c>
      <c r="M838" s="134">
        <v>590</v>
      </c>
      <c r="N838" s="134">
        <v>595</v>
      </c>
      <c r="O838" s="134">
        <v>600</v>
      </c>
      <c r="P838" s="134">
        <v>604</v>
      </c>
      <c r="Q838" s="134">
        <v>576208</v>
      </c>
    </row>
    <row r="839" spans="1:17" x14ac:dyDescent="0.2">
      <c r="A839" s="134" t="s">
        <v>3915</v>
      </c>
      <c r="B839" s="134" t="s">
        <v>4099</v>
      </c>
      <c r="C839" s="134" t="s">
        <v>1662</v>
      </c>
      <c r="D839" s="134">
        <v>0</v>
      </c>
      <c r="E839" s="134">
        <v>0</v>
      </c>
      <c r="F839" s="134">
        <v>0</v>
      </c>
      <c r="G839" s="134">
        <v>0</v>
      </c>
      <c r="H839" s="134">
        <v>0</v>
      </c>
      <c r="I839" s="134">
        <v>0</v>
      </c>
      <c r="J839" s="134">
        <v>0</v>
      </c>
      <c r="K839" s="134">
        <v>0</v>
      </c>
      <c r="L839" s="134">
        <v>0</v>
      </c>
      <c r="M839" s="134">
        <v>0</v>
      </c>
      <c r="N839" s="134">
        <v>0</v>
      </c>
      <c r="O839" s="134">
        <v>0</v>
      </c>
      <c r="P839" s="134">
        <v>0</v>
      </c>
      <c r="Q839" s="134">
        <v>0</v>
      </c>
    </row>
    <row r="840" spans="1:17" x14ac:dyDescent="0.2">
      <c r="A840" s="134" t="s">
        <v>3915</v>
      </c>
      <c r="B840" s="134" t="s">
        <v>4100</v>
      </c>
      <c r="C840" s="134" t="s">
        <v>1662</v>
      </c>
      <c r="D840" s="134">
        <v>442</v>
      </c>
      <c r="E840" s="134">
        <v>447</v>
      </c>
      <c r="F840" s="134">
        <v>452</v>
      </c>
      <c r="G840" s="134">
        <v>457</v>
      </c>
      <c r="H840" s="134">
        <v>462</v>
      </c>
      <c r="I840" s="134">
        <v>467</v>
      </c>
      <c r="J840" s="134">
        <v>472</v>
      </c>
      <c r="K840" s="134">
        <v>477</v>
      </c>
      <c r="L840" s="134">
        <v>482</v>
      </c>
      <c r="M840" s="134">
        <v>487</v>
      </c>
      <c r="N840" s="134">
        <v>492</v>
      </c>
      <c r="O840" s="134">
        <v>497</v>
      </c>
      <c r="P840" s="134">
        <v>502</v>
      </c>
      <c r="Q840" s="134">
        <v>471599</v>
      </c>
    </row>
    <row r="841" spans="1:17" x14ac:dyDescent="0.2">
      <c r="A841" s="134" t="s">
        <v>3915</v>
      </c>
      <c r="B841" s="134" t="s">
        <v>4101</v>
      </c>
      <c r="C841" s="134" t="s">
        <v>1662</v>
      </c>
      <c r="D841" s="134">
        <v>0</v>
      </c>
      <c r="E841" s="134">
        <v>0</v>
      </c>
      <c r="F841" s="134">
        <v>0</v>
      </c>
      <c r="G841" s="134">
        <v>0</v>
      </c>
      <c r="H841" s="134">
        <v>0</v>
      </c>
      <c r="I841" s="134">
        <v>0</v>
      </c>
      <c r="J841" s="134">
        <v>0</v>
      </c>
      <c r="K841" s="134">
        <v>0</v>
      </c>
      <c r="L841" s="134">
        <v>0</v>
      </c>
      <c r="M841" s="134">
        <v>0</v>
      </c>
      <c r="N841" s="134">
        <v>0</v>
      </c>
      <c r="O841" s="134">
        <v>0</v>
      </c>
      <c r="P841" s="134">
        <v>0</v>
      </c>
      <c r="Q841" s="134">
        <v>0</v>
      </c>
    </row>
    <row r="842" spans="1:17" x14ac:dyDescent="0.2">
      <c r="A842" s="134" t="s">
        <v>3915</v>
      </c>
      <c r="B842" s="134" t="s">
        <v>4102</v>
      </c>
      <c r="C842" s="134" t="s">
        <v>1662</v>
      </c>
      <c r="D842" s="134">
        <v>1528</v>
      </c>
      <c r="E842" s="134">
        <v>1531</v>
      </c>
      <c r="F842" s="134">
        <v>1535</v>
      </c>
      <c r="G842" s="134">
        <v>1539</v>
      </c>
      <c r="H842" s="134">
        <v>1543</v>
      </c>
      <c r="I842" s="134">
        <v>1546</v>
      </c>
      <c r="J842" s="134">
        <v>1550</v>
      </c>
      <c r="K842" s="134">
        <v>1554</v>
      </c>
      <c r="L842" s="134">
        <v>1557</v>
      </c>
      <c r="M842" s="134">
        <v>1561</v>
      </c>
      <c r="N842" s="134">
        <v>1565</v>
      </c>
      <c r="O842" s="134">
        <v>1568</v>
      </c>
      <c r="P842" s="134">
        <v>1572</v>
      </c>
      <c r="Q842" s="134">
        <v>1549938</v>
      </c>
    </row>
    <row r="843" spans="1:17" x14ac:dyDescent="0.2">
      <c r="A843" s="134" t="s">
        <v>3915</v>
      </c>
      <c r="B843" s="134" t="s">
        <v>4103</v>
      </c>
      <c r="C843" s="134" t="s">
        <v>1662</v>
      </c>
      <c r="D843" s="134">
        <v>0</v>
      </c>
      <c r="E843" s="134">
        <v>0</v>
      </c>
      <c r="F843" s="134">
        <v>0</v>
      </c>
      <c r="G843" s="134">
        <v>0</v>
      </c>
      <c r="H843" s="134">
        <v>0</v>
      </c>
      <c r="I843" s="134">
        <v>0</v>
      </c>
      <c r="J843" s="134">
        <v>0</v>
      </c>
      <c r="K843" s="134">
        <v>0</v>
      </c>
      <c r="L843" s="134">
        <v>0</v>
      </c>
      <c r="M843" s="134">
        <v>0</v>
      </c>
      <c r="N843" s="134">
        <v>0</v>
      </c>
      <c r="O843" s="134">
        <v>0</v>
      </c>
      <c r="P843" s="134">
        <v>0</v>
      </c>
      <c r="Q843" s="134">
        <v>0</v>
      </c>
    </row>
    <row r="844" spans="1:17" x14ac:dyDescent="0.2">
      <c r="A844" s="134" t="s">
        <v>3915</v>
      </c>
      <c r="B844" s="134" t="s">
        <v>4104</v>
      </c>
      <c r="C844" s="134" t="s">
        <v>1662</v>
      </c>
      <c r="D844" s="134">
        <v>0</v>
      </c>
      <c r="E844" s="134">
        <v>0</v>
      </c>
      <c r="F844" s="134">
        <v>0</v>
      </c>
      <c r="G844" s="134">
        <v>0</v>
      </c>
      <c r="H844" s="134">
        <v>0</v>
      </c>
      <c r="I844" s="134">
        <v>0</v>
      </c>
      <c r="J844" s="134">
        <v>0</v>
      </c>
      <c r="K844" s="134">
        <v>0</v>
      </c>
      <c r="L844" s="134">
        <v>0</v>
      </c>
      <c r="M844" s="134">
        <v>0</v>
      </c>
      <c r="N844" s="134">
        <v>0</v>
      </c>
      <c r="O844" s="134">
        <v>0</v>
      </c>
      <c r="P844" s="134">
        <v>0</v>
      </c>
      <c r="Q844" s="134">
        <v>0</v>
      </c>
    </row>
    <row r="845" spans="1:17" x14ac:dyDescent="0.2">
      <c r="A845" s="134" t="s">
        <v>3915</v>
      </c>
      <c r="B845" s="134" t="s">
        <v>4105</v>
      </c>
      <c r="C845" s="134" t="s">
        <v>1662</v>
      </c>
      <c r="D845" s="134">
        <v>2628</v>
      </c>
      <c r="E845" s="134">
        <v>2646</v>
      </c>
      <c r="F845" s="134">
        <v>2665</v>
      </c>
      <c r="G845" s="134">
        <v>2684</v>
      </c>
      <c r="H845" s="134">
        <v>2703</v>
      </c>
      <c r="I845" s="134">
        <v>2721</v>
      </c>
      <c r="J845" s="134">
        <v>2740</v>
      </c>
      <c r="K845" s="134">
        <v>2759</v>
      </c>
      <c r="L845" s="134">
        <v>2778</v>
      </c>
      <c r="M845" s="134">
        <v>2796</v>
      </c>
      <c r="N845" s="134">
        <v>2815</v>
      </c>
      <c r="O845" s="134">
        <v>2834</v>
      </c>
      <c r="P845" s="134">
        <v>2853</v>
      </c>
      <c r="Q845" s="134">
        <v>2740202</v>
      </c>
    </row>
    <row r="846" spans="1:17" x14ac:dyDescent="0.2">
      <c r="A846" s="134" t="s">
        <v>3915</v>
      </c>
      <c r="B846" s="134" t="s">
        <v>4106</v>
      </c>
      <c r="C846" s="134" t="s">
        <v>1662</v>
      </c>
      <c r="D846" s="134">
        <v>2228</v>
      </c>
      <c r="E846" s="134">
        <v>2245</v>
      </c>
      <c r="F846" s="134">
        <v>2262</v>
      </c>
      <c r="G846" s="134">
        <v>2279</v>
      </c>
      <c r="H846" s="134">
        <v>2296</v>
      </c>
      <c r="I846" s="134">
        <v>2312</v>
      </c>
      <c r="J846" s="134">
        <v>2329</v>
      </c>
      <c r="K846" s="134">
        <v>2346</v>
      </c>
      <c r="L846" s="134">
        <v>2363</v>
      </c>
      <c r="M846" s="134">
        <v>2380</v>
      </c>
      <c r="N846" s="134">
        <v>2396</v>
      </c>
      <c r="O846" s="134">
        <v>2413</v>
      </c>
      <c r="P846" s="134">
        <v>2430</v>
      </c>
      <c r="Q846" s="134">
        <v>2329131</v>
      </c>
    </row>
    <row r="847" spans="1:17" x14ac:dyDescent="0.2">
      <c r="A847" s="134" t="s">
        <v>3915</v>
      </c>
      <c r="B847" s="134" t="s">
        <v>4107</v>
      </c>
      <c r="C847" s="134" t="s">
        <v>1662</v>
      </c>
      <c r="D847" s="134">
        <v>1252</v>
      </c>
      <c r="E847" s="134">
        <v>1267</v>
      </c>
      <c r="F847" s="134">
        <v>1281</v>
      </c>
      <c r="G847" s="134">
        <v>1295</v>
      </c>
      <c r="H847" s="134">
        <v>1310</v>
      </c>
      <c r="I847" s="134">
        <v>1324</v>
      </c>
      <c r="J847" s="134">
        <v>1338</v>
      </c>
      <c r="K847" s="134">
        <v>1353</v>
      </c>
      <c r="L847" s="134">
        <v>1367</v>
      </c>
      <c r="M847" s="134">
        <v>1381</v>
      </c>
      <c r="N847" s="134">
        <v>1396</v>
      </c>
      <c r="O847" s="134">
        <v>1410</v>
      </c>
      <c r="P847" s="134">
        <v>1425</v>
      </c>
      <c r="Q847" s="134">
        <v>1338371</v>
      </c>
    </row>
    <row r="848" spans="1:17" x14ac:dyDescent="0.2">
      <c r="A848" s="134" t="s">
        <v>3915</v>
      </c>
      <c r="B848" s="134" t="s">
        <v>4108</v>
      </c>
      <c r="C848" s="134" t="s">
        <v>1662</v>
      </c>
      <c r="D848" s="134">
        <v>0</v>
      </c>
      <c r="E848" s="134">
        <v>0</v>
      </c>
      <c r="F848" s="134">
        <v>0</v>
      </c>
      <c r="G848" s="134">
        <v>0</v>
      </c>
      <c r="H848" s="134">
        <v>0</v>
      </c>
      <c r="I848" s="134">
        <v>0</v>
      </c>
      <c r="J848" s="134">
        <v>0</v>
      </c>
      <c r="K848" s="134">
        <v>0</v>
      </c>
      <c r="L848" s="134">
        <v>0</v>
      </c>
      <c r="M848" s="134">
        <v>0</v>
      </c>
      <c r="N848" s="134">
        <v>0</v>
      </c>
      <c r="O848" s="134">
        <v>0</v>
      </c>
      <c r="P848" s="134">
        <v>0</v>
      </c>
      <c r="Q848" s="134">
        <v>0</v>
      </c>
    </row>
    <row r="849" spans="1:17" x14ac:dyDescent="0.2">
      <c r="A849" s="134" t="s">
        <v>3915</v>
      </c>
      <c r="B849" s="134" t="s">
        <v>4109</v>
      </c>
      <c r="C849" s="134" t="s">
        <v>1662</v>
      </c>
      <c r="D849" s="134">
        <v>36</v>
      </c>
      <c r="E849" s="134">
        <v>37</v>
      </c>
      <c r="F849" s="134">
        <v>37</v>
      </c>
      <c r="G849" s="134">
        <v>37</v>
      </c>
      <c r="H849" s="134">
        <v>37</v>
      </c>
      <c r="I849" s="134">
        <v>38</v>
      </c>
      <c r="J849" s="134">
        <v>38</v>
      </c>
      <c r="K849" s="134">
        <v>38</v>
      </c>
      <c r="L849" s="134">
        <v>38</v>
      </c>
      <c r="M849" s="134">
        <v>39</v>
      </c>
      <c r="N849" s="134">
        <v>39</v>
      </c>
      <c r="O849" s="134">
        <v>39</v>
      </c>
      <c r="P849" s="134">
        <v>39</v>
      </c>
      <c r="Q849" s="134">
        <v>37900</v>
      </c>
    </row>
    <row r="850" spans="1:17" x14ac:dyDescent="0.2">
      <c r="A850" s="134" t="s">
        <v>3915</v>
      </c>
      <c r="B850" s="134" t="s">
        <v>4110</v>
      </c>
      <c r="C850" s="134" t="s">
        <v>1662</v>
      </c>
      <c r="D850" s="134">
        <v>0</v>
      </c>
      <c r="E850" s="134">
        <v>0</v>
      </c>
      <c r="F850" s="134">
        <v>0</v>
      </c>
      <c r="G850" s="134">
        <v>0</v>
      </c>
      <c r="H850" s="134">
        <v>0</v>
      </c>
      <c r="I850" s="134">
        <v>0</v>
      </c>
      <c r="J850" s="134">
        <v>0</v>
      </c>
      <c r="K850" s="134">
        <v>0</v>
      </c>
      <c r="L850" s="134">
        <v>0</v>
      </c>
      <c r="M850" s="134">
        <v>0</v>
      </c>
      <c r="N850" s="134">
        <v>0</v>
      </c>
      <c r="O850" s="134">
        <v>0</v>
      </c>
      <c r="P850" s="134">
        <v>0</v>
      </c>
      <c r="Q850" s="134">
        <v>0</v>
      </c>
    </row>
    <row r="851" spans="1:17" x14ac:dyDescent="0.2">
      <c r="A851" s="134" t="s">
        <v>3915</v>
      </c>
      <c r="B851" s="134" t="s">
        <v>4111</v>
      </c>
      <c r="C851" s="134" t="s">
        <v>1662</v>
      </c>
      <c r="D851" s="134">
        <v>36</v>
      </c>
      <c r="E851" s="134">
        <v>36</v>
      </c>
      <c r="F851" s="134">
        <v>37</v>
      </c>
      <c r="G851" s="134">
        <v>37</v>
      </c>
      <c r="H851" s="134">
        <v>37</v>
      </c>
      <c r="I851" s="134">
        <v>37</v>
      </c>
      <c r="J851" s="134">
        <v>38</v>
      </c>
      <c r="K851" s="134">
        <v>38</v>
      </c>
      <c r="L851" s="134">
        <v>38</v>
      </c>
      <c r="M851" s="134">
        <v>39</v>
      </c>
      <c r="N851" s="134">
        <v>39</v>
      </c>
      <c r="O851" s="134">
        <v>39</v>
      </c>
      <c r="P851" s="134">
        <v>39</v>
      </c>
      <c r="Q851" s="134">
        <v>37733</v>
      </c>
    </row>
    <row r="852" spans="1:17" x14ac:dyDescent="0.2">
      <c r="A852" s="134" t="s">
        <v>3915</v>
      </c>
      <c r="B852" s="134" t="s">
        <v>4112</v>
      </c>
      <c r="C852" s="134" t="s">
        <v>1662</v>
      </c>
      <c r="D852" s="134">
        <v>0</v>
      </c>
      <c r="E852" s="134">
        <v>0</v>
      </c>
      <c r="F852" s="134">
        <v>0</v>
      </c>
      <c r="G852" s="134">
        <v>0</v>
      </c>
      <c r="H852" s="134">
        <v>0</v>
      </c>
      <c r="I852" s="134">
        <v>0</v>
      </c>
      <c r="J852" s="134">
        <v>0</v>
      </c>
      <c r="K852" s="134">
        <v>0</v>
      </c>
      <c r="L852" s="134">
        <v>0</v>
      </c>
      <c r="M852" s="134">
        <v>0</v>
      </c>
      <c r="N852" s="134">
        <v>0</v>
      </c>
      <c r="O852" s="134">
        <v>0</v>
      </c>
      <c r="P852" s="134">
        <v>0</v>
      </c>
      <c r="Q852" s="134">
        <v>0</v>
      </c>
    </row>
    <row r="853" spans="1:17" x14ac:dyDescent="0.2">
      <c r="A853" s="134" t="s">
        <v>4113</v>
      </c>
      <c r="B853" s="134" t="s">
        <v>4114</v>
      </c>
      <c r="C853" s="134" t="s">
        <v>1662</v>
      </c>
      <c r="D853" s="134">
        <v>0</v>
      </c>
      <c r="E853" s="134">
        <v>0</v>
      </c>
      <c r="F853" s="134">
        <v>0</v>
      </c>
      <c r="G853" s="134">
        <v>0</v>
      </c>
      <c r="H853" s="134">
        <v>0</v>
      </c>
      <c r="I853" s="134">
        <v>0</v>
      </c>
      <c r="J853" s="134">
        <v>0</v>
      </c>
      <c r="K853" s="134">
        <v>0</v>
      </c>
      <c r="L853" s="134">
        <v>0</v>
      </c>
      <c r="M853" s="134">
        <v>0</v>
      </c>
      <c r="N853" s="134">
        <v>0</v>
      </c>
      <c r="O853" s="134">
        <v>0</v>
      </c>
      <c r="P853" s="134">
        <v>0</v>
      </c>
      <c r="Q853" s="134">
        <v>0</v>
      </c>
    </row>
    <row r="854" spans="1:17" x14ac:dyDescent="0.2">
      <c r="A854" s="134" t="s">
        <v>4113</v>
      </c>
      <c r="B854" s="134" t="s">
        <v>4115</v>
      </c>
      <c r="C854" s="134" t="s">
        <v>1662</v>
      </c>
      <c r="D854" s="134">
        <v>0</v>
      </c>
      <c r="E854" s="134">
        <v>0</v>
      </c>
      <c r="F854" s="134">
        <v>0</v>
      </c>
      <c r="G854" s="134">
        <v>0</v>
      </c>
      <c r="H854" s="134">
        <v>0</v>
      </c>
      <c r="I854" s="134">
        <v>0</v>
      </c>
      <c r="J854" s="134">
        <v>0</v>
      </c>
      <c r="K854" s="134">
        <v>0</v>
      </c>
      <c r="L854" s="134">
        <v>0</v>
      </c>
      <c r="M854" s="134">
        <v>0</v>
      </c>
      <c r="N854" s="134">
        <v>0</v>
      </c>
      <c r="O854" s="134">
        <v>0</v>
      </c>
      <c r="P854" s="134">
        <v>0</v>
      </c>
      <c r="Q854" s="134">
        <v>0</v>
      </c>
    </row>
    <row r="855" spans="1:17" x14ac:dyDescent="0.2">
      <c r="A855" s="134" t="s">
        <v>4113</v>
      </c>
      <c r="B855" s="134" t="s">
        <v>4116</v>
      </c>
      <c r="C855" s="134" t="s">
        <v>1662</v>
      </c>
      <c r="D855" s="134">
        <v>7407</v>
      </c>
      <c r="E855" s="134">
        <v>7435</v>
      </c>
      <c r="F855" s="134">
        <v>7463</v>
      </c>
      <c r="G855" s="134">
        <v>7491</v>
      </c>
      <c r="H855" s="134">
        <v>7519</v>
      </c>
      <c r="I855" s="134">
        <v>7547</v>
      </c>
      <c r="J855" s="134">
        <v>7575</v>
      </c>
      <c r="K855" s="134">
        <v>7604</v>
      </c>
      <c r="L855" s="134">
        <v>7632</v>
      </c>
      <c r="M855" s="134">
        <v>7660</v>
      </c>
      <c r="N855" s="134">
        <v>7688</v>
      </c>
      <c r="O855" s="134">
        <v>7716</v>
      </c>
      <c r="P855" s="134">
        <v>7744</v>
      </c>
      <c r="Q855" s="134">
        <v>7575465</v>
      </c>
    </row>
    <row r="856" spans="1:17" x14ac:dyDescent="0.2">
      <c r="A856" s="134" t="s">
        <v>4113</v>
      </c>
      <c r="B856" s="134" t="s">
        <v>4117</v>
      </c>
      <c r="C856" s="134" t="s">
        <v>1662</v>
      </c>
      <c r="D856" s="134">
        <v>0</v>
      </c>
      <c r="E856" s="134">
        <v>0</v>
      </c>
      <c r="F856" s="134">
        <v>0</v>
      </c>
      <c r="G856" s="134">
        <v>0</v>
      </c>
      <c r="H856" s="134">
        <v>0</v>
      </c>
      <c r="I856" s="134">
        <v>0</v>
      </c>
      <c r="J856" s="134">
        <v>0</v>
      </c>
      <c r="K856" s="134">
        <v>0</v>
      </c>
      <c r="L856" s="134">
        <v>0</v>
      </c>
      <c r="M856" s="134">
        <v>0</v>
      </c>
      <c r="N856" s="134">
        <v>0</v>
      </c>
      <c r="O856" s="134">
        <v>0</v>
      </c>
      <c r="P856" s="134">
        <v>0</v>
      </c>
      <c r="Q856" s="134">
        <v>0</v>
      </c>
    </row>
    <row r="857" spans="1:17" x14ac:dyDescent="0.2">
      <c r="A857" s="134" t="s">
        <v>4113</v>
      </c>
      <c r="B857" s="134" t="s">
        <v>4118</v>
      </c>
      <c r="C857" s="134" t="s">
        <v>1662</v>
      </c>
      <c r="D857" s="134">
        <v>9985</v>
      </c>
      <c r="E857" s="134">
        <v>10009</v>
      </c>
      <c r="F857" s="134">
        <v>10033</v>
      </c>
      <c r="G857" s="134">
        <v>10056</v>
      </c>
      <c r="H857" s="134">
        <v>10080</v>
      </c>
      <c r="I857" s="134">
        <v>10104</v>
      </c>
      <c r="J857" s="134">
        <v>10127</v>
      </c>
      <c r="K857" s="134">
        <v>10151</v>
      </c>
      <c r="L857" s="134">
        <v>10175</v>
      </c>
      <c r="M857" s="134">
        <v>10199</v>
      </c>
      <c r="N857" s="134">
        <v>10222</v>
      </c>
      <c r="O857" s="134">
        <v>10246</v>
      </c>
      <c r="P857" s="134">
        <v>10270</v>
      </c>
      <c r="Q857" s="134">
        <v>10127453</v>
      </c>
    </row>
    <row r="858" spans="1:17" x14ac:dyDescent="0.2">
      <c r="A858" s="134" t="s">
        <v>4113</v>
      </c>
      <c r="B858" s="134" t="s">
        <v>4119</v>
      </c>
      <c r="C858" s="134" t="s">
        <v>1662</v>
      </c>
      <c r="D858" s="134">
        <v>0</v>
      </c>
      <c r="E858" s="134">
        <v>0</v>
      </c>
      <c r="F858" s="134">
        <v>0</v>
      </c>
      <c r="G858" s="134">
        <v>0</v>
      </c>
      <c r="H858" s="134">
        <v>0</v>
      </c>
      <c r="I858" s="134">
        <v>0</v>
      </c>
      <c r="J858" s="134">
        <v>0</v>
      </c>
      <c r="K858" s="134">
        <v>0</v>
      </c>
      <c r="L858" s="134">
        <v>0</v>
      </c>
      <c r="M858" s="134">
        <v>0</v>
      </c>
      <c r="N858" s="134">
        <v>0</v>
      </c>
      <c r="O858" s="134">
        <v>0</v>
      </c>
      <c r="P858" s="134">
        <v>0</v>
      </c>
      <c r="Q858" s="134">
        <v>0</v>
      </c>
    </row>
    <row r="859" spans="1:17" x14ac:dyDescent="0.2">
      <c r="A859" s="134" t="s">
        <v>4113</v>
      </c>
      <c r="B859" s="134" t="s">
        <v>4120</v>
      </c>
      <c r="C859" s="134" t="s">
        <v>1662</v>
      </c>
      <c r="D859" s="134">
        <v>10821</v>
      </c>
      <c r="E859" s="134">
        <v>10836</v>
      </c>
      <c r="F859" s="134">
        <v>10852</v>
      </c>
      <c r="G859" s="134">
        <v>10867</v>
      </c>
      <c r="H859" s="134">
        <v>10882</v>
      </c>
      <c r="I859" s="134">
        <v>10897</v>
      </c>
      <c r="J859" s="134">
        <v>10912</v>
      </c>
      <c r="K859" s="134">
        <v>10927</v>
      </c>
      <c r="L859" s="134">
        <v>10942</v>
      </c>
      <c r="M859" s="134">
        <v>10957</v>
      </c>
      <c r="N859" s="134">
        <v>10972</v>
      </c>
      <c r="O859" s="134">
        <v>10987</v>
      </c>
      <c r="P859" s="134">
        <v>11002</v>
      </c>
      <c r="Q859" s="134">
        <v>10911884</v>
      </c>
    </row>
    <row r="860" spans="1:17" x14ac:dyDescent="0.2">
      <c r="A860" s="134" t="s">
        <v>4113</v>
      </c>
      <c r="B860" s="134" t="s">
        <v>4121</v>
      </c>
      <c r="C860" s="134" t="s">
        <v>1662</v>
      </c>
      <c r="D860" s="134">
        <v>15134</v>
      </c>
      <c r="E860" s="134">
        <v>15156</v>
      </c>
      <c r="F860" s="134">
        <v>15177</v>
      </c>
      <c r="G860" s="134">
        <v>15199</v>
      </c>
      <c r="H860" s="134">
        <v>15220</v>
      </c>
      <c r="I860" s="134">
        <v>15241</v>
      </c>
      <c r="J860" s="134">
        <v>15263</v>
      </c>
      <c r="K860" s="134">
        <v>15284</v>
      </c>
      <c r="L860" s="134">
        <v>15306</v>
      </c>
      <c r="M860" s="134">
        <v>15327</v>
      </c>
      <c r="N860" s="134">
        <v>15349</v>
      </c>
      <c r="O860" s="134">
        <v>15370</v>
      </c>
      <c r="P860" s="134">
        <v>15392</v>
      </c>
      <c r="Q860" s="134">
        <v>15262933</v>
      </c>
    </row>
    <row r="861" spans="1:17" x14ac:dyDescent="0.2">
      <c r="A861" s="134" t="s">
        <v>4113</v>
      </c>
      <c r="B861" s="134" t="s">
        <v>4122</v>
      </c>
      <c r="C861" s="134" t="s">
        <v>1662</v>
      </c>
      <c r="D861" s="134">
        <v>0</v>
      </c>
      <c r="E861" s="134">
        <v>0</v>
      </c>
      <c r="F861" s="134">
        <v>0</v>
      </c>
      <c r="G861" s="134">
        <v>0</v>
      </c>
      <c r="H861" s="134">
        <v>0</v>
      </c>
      <c r="I861" s="134">
        <v>0</v>
      </c>
      <c r="J861" s="134">
        <v>0</v>
      </c>
      <c r="K861" s="134">
        <v>0</v>
      </c>
      <c r="L861" s="134">
        <v>0</v>
      </c>
      <c r="M861" s="134">
        <v>0</v>
      </c>
      <c r="N861" s="134">
        <v>0</v>
      </c>
      <c r="O861" s="134">
        <v>0</v>
      </c>
      <c r="P861" s="134">
        <v>0</v>
      </c>
      <c r="Q861" s="134">
        <v>0</v>
      </c>
    </row>
    <row r="862" spans="1:17" x14ac:dyDescent="0.2">
      <c r="A862" s="134" t="s">
        <v>4113</v>
      </c>
      <c r="B862" s="134" t="s">
        <v>4123</v>
      </c>
      <c r="C862" s="134" t="s">
        <v>1662</v>
      </c>
      <c r="D862" s="134">
        <v>0</v>
      </c>
      <c r="E862" s="134">
        <v>0</v>
      </c>
      <c r="F862" s="134">
        <v>0</v>
      </c>
      <c r="G862" s="134">
        <v>0</v>
      </c>
      <c r="H862" s="134">
        <v>0</v>
      </c>
      <c r="I862" s="134">
        <v>0</v>
      </c>
      <c r="J862" s="134">
        <v>0</v>
      </c>
      <c r="K862" s="134">
        <v>0</v>
      </c>
      <c r="L862" s="134">
        <v>0</v>
      </c>
      <c r="M862" s="134">
        <v>0</v>
      </c>
      <c r="N862" s="134">
        <v>0</v>
      </c>
      <c r="O862" s="134">
        <v>0</v>
      </c>
      <c r="P862" s="134">
        <v>0</v>
      </c>
      <c r="Q862" s="134">
        <v>0</v>
      </c>
    </row>
    <row r="863" spans="1:17" x14ac:dyDescent="0.2">
      <c r="A863" s="134" t="s">
        <v>4113</v>
      </c>
      <c r="B863" s="134" t="s">
        <v>4124</v>
      </c>
      <c r="C863" s="134" t="s">
        <v>1662</v>
      </c>
      <c r="D863" s="134">
        <v>0</v>
      </c>
      <c r="E863" s="134">
        <v>0</v>
      </c>
      <c r="F863" s="134">
        <v>0</v>
      </c>
      <c r="G863" s="134">
        <v>0</v>
      </c>
      <c r="H863" s="134">
        <v>0</v>
      </c>
      <c r="I863" s="134">
        <v>0</v>
      </c>
      <c r="J863" s="134">
        <v>0</v>
      </c>
      <c r="K863" s="134">
        <v>0</v>
      </c>
      <c r="L863" s="134">
        <v>0</v>
      </c>
      <c r="M863" s="134">
        <v>0</v>
      </c>
      <c r="N863" s="134">
        <v>0</v>
      </c>
      <c r="O863" s="134">
        <v>0</v>
      </c>
      <c r="P863" s="134">
        <v>0</v>
      </c>
      <c r="Q863" s="134">
        <v>0</v>
      </c>
    </row>
    <row r="864" spans="1:17" x14ac:dyDescent="0.2">
      <c r="A864" s="134" t="s">
        <v>4113</v>
      </c>
      <c r="B864" s="134" t="s">
        <v>4125</v>
      </c>
      <c r="C864" s="134" t="s">
        <v>1662</v>
      </c>
      <c r="D864" s="134">
        <v>0</v>
      </c>
      <c r="E864" s="134">
        <v>0</v>
      </c>
      <c r="F864" s="134">
        <v>0</v>
      </c>
      <c r="G864" s="134">
        <v>0</v>
      </c>
      <c r="H864" s="134">
        <v>0</v>
      </c>
      <c r="I864" s="134">
        <v>0</v>
      </c>
      <c r="J864" s="134">
        <v>0</v>
      </c>
      <c r="K864" s="134">
        <v>0</v>
      </c>
      <c r="L864" s="134">
        <v>0</v>
      </c>
      <c r="M864" s="134">
        <v>0</v>
      </c>
      <c r="N864" s="134">
        <v>0</v>
      </c>
      <c r="O864" s="134">
        <v>0</v>
      </c>
      <c r="P864" s="134">
        <v>0</v>
      </c>
      <c r="Q864" s="134">
        <v>0</v>
      </c>
    </row>
    <row r="865" spans="1:17" x14ac:dyDescent="0.2">
      <c r="A865" s="134" t="s">
        <v>4113</v>
      </c>
      <c r="B865" s="134" t="s">
        <v>4126</v>
      </c>
      <c r="C865" s="134" t="s">
        <v>1662</v>
      </c>
      <c r="D865" s="134">
        <v>0</v>
      </c>
      <c r="E865" s="134">
        <v>0</v>
      </c>
      <c r="F865" s="134">
        <v>0</v>
      </c>
      <c r="G865" s="134">
        <v>0</v>
      </c>
      <c r="H865" s="134">
        <v>0</v>
      </c>
      <c r="I865" s="134">
        <v>0</v>
      </c>
      <c r="J865" s="134">
        <v>0</v>
      </c>
      <c r="K865" s="134">
        <v>0</v>
      </c>
      <c r="L865" s="134">
        <v>0</v>
      </c>
      <c r="M865" s="134">
        <v>0</v>
      </c>
      <c r="N865" s="134">
        <v>0</v>
      </c>
      <c r="O865" s="134">
        <v>0</v>
      </c>
      <c r="P865" s="134">
        <v>0</v>
      </c>
      <c r="Q865" s="134">
        <v>0</v>
      </c>
    </row>
    <row r="866" spans="1:17" x14ac:dyDescent="0.2">
      <c r="A866" s="134" t="s">
        <v>4113</v>
      </c>
      <c r="B866" s="134" t="s">
        <v>4127</v>
      </c>
      <c r="C866" s="134" t="s">
        <v>1662</v>
      </c>
      <c r="D866" s="134">
        <v>2044</v>
      </c>
      <c r="E866" s="134">
        <v>2050</v>
      </c>
      <c r="F866" s="134">
        <v>2056</v>
      </c>
      <c r="G866" s="134">
        <v>2062</v>
      </c>
      <c r="H866" s="134">
        <v>2068</v>
      </c>
      <c r="I866" s="134">
        <v>2074</v>
      </c>
      <c r="J866" s="134">
        <v>2080</v>
      </c>
      <c r="K866" s="134">
        <v>2086</v>
      </c>
      <c r="L866" s="134">
        <v>2092</v>
      </c>
      <c r="M866" s="134">
        <v>2098</v>
      </c>
      <c r="N866" s="134">
        <v>2104</v>
      </c>
      <c r="O866" s="134">
        <v>2110</v>
      </c>
      <c r="P866" s="134">
        <v>2116</v>
      </c>
      <c r="Q866" s="134">
        <v>2079684</v>
      </c>
    </row>
    <row r="867" spans="1:17" x14ac:dyDescent="0.2">
      <c r="A867" s="134" t="s">
        <v>4113</v>
      </c>
      <c r="B867" s="134" t="s">
        <v>4128</v>
      </c>
      <c r="C867" s="134" t="s">
        <v>1662</v>
      </c>
      <c r="D867" s="134">
        <v>0</v>
      </c>
      <c r="E867" s="134">
        <v>0</v>
      </c>
      <c r="F867" s="134">
        <v>0</v>
      </c>
      <c r="G867" s="134">
        <v>0</v>
      </c>
      <c r="H867" s="134">
        <v>0</v>
      </c>
      <c r="I867" s="134">
        <v>0</v>
      </c>
      <c r="J867" s="134">
        <v>0</v>
      </c>
      <c r="K867" s="134">
        <v>0</v>
      </c>
      <c r="L867" s="134">
        <v>0</v>
      </c>
      <c r="M867" s="134">
        <v>0</v>
      </c>
      <c r="N867" s="134">
        <v>0</v>
      </c>
      <c r="O867" s="134">
        <v>0</v>
      </c>
      <c r="P867" s="134">
        <v>0</v>
      </c>
      <c r="Q867" s="134">
        <v>0</v>
      </c>
    </row>
    <row r="868" spans="1:17" x14ac:dyDescent="0.2">
      <c r="A868" s="134" t="s">
        <v>4113</v>
      </c>
      <c r="B868" s="134" t="s">
        <v>4129</v>
      </c>
      <c r="C868" s="134" t="s">
        <v>1662</v>
      </c>
      <c r="D868" s="134">
        <v>0</v>
      </c>
      <c r="E868" s="134">
        <v>0</v>
      </c>
      <c r="F868" s="134">
        <v>0</v>
      </c>
      <c r="G868" s="134">
        <v>0</v>
      </c>
      <c r="H868" s="134">
        <v>0</v>
      </c>
      <c r="I868" s="134">
        <v>0</v>
      </c>
      <c r="J868" s="134">
        <v>0</v>
      </c>
      <c r="K868" s="134">
        <v>0</v>
      </c>
      <c r="L868" s="134">
        <v>0</v>
      </c>
      <c r="M868" s="134">
        <v>0</v>
      </c>
      <c r="N868" s="134">
        <v>0</v>
      </c>
      <c r="O868" s="134">
        <v>0</v>
      </c>
      <c r="P868" s="134">
        <v>0</v>
      </c>
      <c r="Q868" s="134">
        <v>0</v>
      </c>
    </row>
    <row r="869" spans="1:17" x14ac:dyDescent="0.2">
      <c r="A869" s="134" t="s">
        <v>4113</v>
      </c>
      <c r="B869" s="134" t="s">
        <v>4130</v>
      </c>
      <c r="C869" s="134" t="s">
        <v>1662</v>
      </c>
      <c r="D869" s="134">
        <v>0</v>
      </c>
      <c r="E869" s="134">
        <v>0</v>
      </c>
      <c r="F869" s="134">
        <v>0</v>
      </c>
      <c r="G869" s="134">
        <v>0</v>
      </c>
      <c r="H869" s="134">
        <v>0</v>
      </c>
      <c r="I869" s="134">
        <v>0</v>
      </c>
      <c r="J869" s="134">
        <v>0</v>
      </c>
      <c r="K869" s="134">
        <v>0</v>
      </c>
      <c r="L869" s="134">
        <v>0</v>
      </c>
      <c r="M869" s="134">
        <v>0</v>
      </c>
      <c r="N869" s="134">
        <v>0</v>
      </c>
      <c r="O869" s="134">
        <v>0</v>
      </c>
      <c r="P869" s="134">
        <v>0</v>
      </c>
      <c r="Q869" s="134">
        <v>0</v>
      </c>
    </row>
    <row r="870" spans="1:17" x14ac:dyDescent="0.2">
      <c r="A870" s="134" t="s">
        <v>4113</v>
      </c>
      <c r="B870" s="134" t="s">
        <v>4131</v>
      </c>
      <c r="C870" s="134" t="s">
        <v>1662</v>
      </c>
      <c r="D870" s="134">
        <v>0</v>
      </c>
      <c r="E870" s="134">
        <v>0</v>
      </c>
      <c r="F870" s="134">
        <v>0</v>
      </c>
      <c r="G870" s="134">
        <v>0</v>
      </c>
      <c r="H870" s="134">
        <v>0</v>
      </c>
      <c r="I870" s="134">
        <v>0</v>
      </c>
      <c r="J870" s="134">
        <v>0</v>
      </c>
      <c r="K870" s="134">
        <v>0</v>
      </c>
      <c r="L870" s="134">
        <v>0</v>
      </c>
      <c r="M870" s="134">
        <v>0</v>
      </c>
      <c r="N870" s="134">
        <v>0</v>
      </c>
      <c r="O870" s="134">
        <v>0</v>
      </c>
      <c r="P870" s="134">
        <v>0</v>
      </c>
      <c r="Q870" s="134">
        <v>0</v>
      </c>
    </row>
    <row r="871" spans="1:17" x14ac:dyDescent="0.2">
      <c r="A871" s="134" t="s">
        <v>4113</v>
      </c>
      <c r="B871" s="134" t="s">
        <v>4132</v>
      </c>
      <c r="C871" s="134" t="s">
        <v>1662</v>
      </c>
      <c r="D871" s="134">
        <v>0</v>
      </c>
      <c r="E871" s="134">
        <v>0</v>
      </c>
      <c r="F871" s="134">
        <v>0</v>
      </c>
      <c r="G871" s="134">
        <v>0</v>
      </c>
      <c r="H871" s="134">
        <v>0</v>
      </c>
      <c r="I871" s="134">
        <v>0</v>
      </c>
      <c r="J871" s="134">
        <v>0</v>
      </c>
      <c r="K871" s="134">
        <v>0</v>
      </c>
      <c r="L871" s="134">
        <v>0</v>
      </c>
      <c r="M871" s="134">
        <v>0</v>
      </c>
      <c r="N871" s="134">
        <v>0</v>
      </c>
      <c r="O871" s="134">
        <v>0</v>
      </c>
      <c r="P871" s="134">
        <v>0</v>
      </c>
      <c r="Q871" s="134">
        <v>0</v>
      </c>
    </row>
    <row r="872" spans="1:17" x14ac:dyDescent="0.2">
      <c r="A872" s="134" t="s">
        <v>4113</v>
      </c>
      <c r="B872" s="134" t="s">
        <v>4133</v>
      </c>
      <c r="C872" s="134" t="s">
        <v>1662</v>
      </c>
      <c r="D872" s="134">
        <v>0</v>
      </c>
      <c r="E872" s="134">
        <v>0</v>
      </c>
      <c r="F872" s="134">
        <v>0</v>
      </c>
      <c r="G872" s="134">
        <v>0</v>
      </c>
      <c r="H872" s="134">
        <v>0</v>
      </c>
      <c r="I872" s="134">
        <v>0</v>
      </c>
      <c r="J872" s="134">
        <v>0</v>
      </c>
      <c r="K872" s="134">
        <v>0</v>
      </c>
      <c r="L872" s="134">
        <v>0</v>
      </c>
      <c r="M872" s="134">
        <v>0</v>
      </c>
      <c r="N872" s="134">
        <v>0</v>
      </c>
      <c r="O872" s="134">
        <v>0</v>
      </c>
      <c r="P872" s="134">
        <v>0</v>
      </c>
      <c r="Q872" s="134">
        <v>0</v>
      </c>
    </row>
    <row r="873" spans="1:17" x14ac:dyDescent="0.2">
      <c r="A873" s="134" t="s">
        <v>4113</v>
      </c>
      <c r="B873" s="134" t="s">
        <v>4134</v>
      </c>
      <c r="C873" s="134" t="s">
        <v>1662</v>
      </c>
      <c r="D873" s="134">
        <v>954</v>
      </c>
      <c r="E873" s="134">
        <v>956</v>
      </c>
      <c r="F873" s="134">
        <v>957</v>
      </c>
      <c r="G873" s="134">
        <v>954</v>
      </c>
      <c r="H873" s="134">
        <v>956</v>
      </c>
      <c r="I873" s="134">
        <v>957</v>
      </c>
      <c r="J873" s="134">
        <v>959</v>
      </c>
      <c r="K873" s="134">
        <v>960</v>
      </c>
      <c r="L873" s="134">
        <v>961</v>
      </c>
      <c r="M873" s="134">
        <v>963</v>
      </c>
      <c r="N873" s="134">
        <v>964</v>
      </c>
      <c r="O873" s="134">
        <v>966</v>
      </c>
      <c r="P873" s="134">
        <v>967</v>
      </c>
      <c r="Q873" s="134">
        <v>959505</v>
      </c>
    </row>
    <row r="874" spans="1:17" x14ac:dyDescent="0.2">
      <c r="A874" s="134" t="s">
        <v>4113</v>
      </c>
      <c r="B874" s="134" t="s">
        <v>4135</v>
      </c>
      <c r="C874" s="134" t="s">
        <v>1662</v>
      </c>
      <c r="D874" s="134">
        <v>0</v>
      </c>
      <c r="E874" s="134">
        <v>0</v>
      </c>
      <c r="F874" s="134">
        <v>0</v>
      </c>
      <c r="G874" s="134">
        <v>0</v>
      </c>
      <c r="H874" s="134">
        <v>0</v>
      </c>
      <c r="I874" s="134">
        <v>0</v>
      </c>
      <c r="J874" s="134">
        <v>0</v>
      </c>
      <c r="K874" s="134">
        <v>0</v>
      </c>
      <c r="L874" s="134">
        <v>0</v>
      </c>
      <c r="M874" s="134">
        <v>0</v>
      </c>
      <c r="N874" s="134">
        <v>0</v>
      </c>
      <c r="O874" s="134">
        <v>0</v>
      </c>
      <c r="P874" s="134">
        <v>0</v>
      </c>
      <c r="Q874" s="134">
        <v>0</v>
      </c>
    </row>
    <row r="875" spans="1:17" x14ac:dyDescent="0.2">
      <c r="A875" s="134" t="s">
        <v>4113</v>
      </c>
      <c r="B875" s="134" t="s">
        <v>4136</v>
      </c>
      <c r="C875" s="134" t="s">
        <v>1662</v>
      </c>
      <c r="D875" s="134">
        <v>81</v>
      </c>
      <c r="E875" s="134">
        <v>82</v>
      </c>
      <c r="F875" s="134">
        <v>82</v>
      </c>
      <c r="G875" s="134">
        <v>82</v>
      </c>
      <c r="H875" s="134">
        <v>82</v>
      </c>
      <c r="I875" s="134">
        <v>82</v>
      </c>
      <c r="J875" s="134">
        <v>82</v>
      </c>
      <c r="K875" s="134">
        <v>82</v>
      </c>
      <c r="L875" s="134">
        <v>82</v>
      </c>
      <c r="M875" s="134">
        <v>82</v>
      </c>
      <c r="N875" s="134">
        <v>82</v>
      </c>
      <c r="O875" s="134">
        <v>82</v>
      </c>
      <c r="P875" s="134">
        <v>82</v>
      </c>
      <c r="Q875" s="134">
        <v>81676</v>
      </c>
    </row>
    <row r="876" spans="1:17" x14ac:dyDescent="0.2">
      <c r="A876" s="134" t="s">
        <v>4113</v>
      </c>
      <c r="B876" s="134" t="s">
        <v>4137</v>
      </c>
      <c r="C876" s="134" t="s">
        <v>1662</v>
      </c>
      <c r="D876" s="134">
        <v>0</v>
      </c>
      <c r="E876" s="134">
        <v>0</v>
      </c>
      <c r="F876" s="134">
        <v>0</v>
      </c>
      <c r="G876" s="134">
        <v>0</v>
      </c>
      <c r="H876" s="134">
        <v>0</v>
      </c>
      <c r="I876" s="134">
        <v>0</v>
      </c>
      <c r="J876" s="134">
        <v>0</v>
      </c>
      <c r="K876" s="134">
        <v>0</v>
      </c>
      <c r="L876" s="134">
        <v>0</v>
      </c>
      <c r="M876" s="134">
        <v>0</v>
      </c>
      <c r="N876" s="134">
        <v>0</v>
      </c>
      <c r="O876" s="134">
        <v>0</v>
      </c>
      <c r="P876" s="134">
        <v>0</v>
      </c>
      <c r="Q876" s="134">
        <v>196</v>
      </c>
    </row>
    <row r="877" spans="1:17" x14ac:dyDescent="0.2">
      <c r="A877" s="134" t="s">
        <v>4113</v>
      </c>
      <c r="B877" s="134" t="s">
        <v>4138</v>
      </c>
      <c r="C877" s="134" t="s">
        <v>1662</v>
      </c>
      <c r="D877" s="134">
        <v>0</v>
      </c>
      <c r="E877" s="134">
        <v>0</v>
      </c>
      <c r="F877" s="134">
        <v>0</v>
      </c>
      <c r="G877" s="134">
        <v>0</v>
      </c>
      <c r="H877" s="134">
        <v>0</v>
      </c>
      <c r="I877" s="134">
        <v>0</v>
      </c>
      <c r="J877" s="134">
        <v>0</v>
      </c>
      <c r="K877" s="134">
        <v>0</v>
      </c>
      <c r="L877" s="134">
        <v>0</v>
      </c>
      <c r="M877" s="134">
        <v>0</v>
      </c>
      <c r="N877" s="134">
        <v>0</v>
      </c>
      <c r="O877" s="134">
        <v>0</v>
      </c>
      <c r="P877" s="134">
        <v>0</v>
      </c>
      <c r="Q877" s="134">
        <v>0</v>
      </c>
    </row>
    <row r="878" spans="1:17" x14ac:dyDescent="0.2">
      <c r="A878" s="134" t="s">
        <v>4113</v>
      </c>
      <c r="B878" s="134" t="s">
        <v>4139</v>
      </c>
      <c r="C878" s="134" t="s">
        <v>1662</v>
      </c>
      <c r="D878" s="134">
        <v>0</v>
      </c>
      <c r="E878" s="134">
        <v>0</v>
      </c>
      <c r="F878" s="134">
        <v>0</v>
      </c>
      <c r="G878" s="134">
        <v>0</v>
      </c>
      <c r="H878" s="134">
        <v>0</v>
      </c>
      <c r="I878" s="134">
        <v>0</v>
      </c>
      <c r="J878" s="134">
        <v>0</v>
      </c>
      <c r="K878" s="134">
        <v>0</v>
      </c>
      <c r="L878" s="134">
        <v>0</v>
      </c>
      <c r="M878" s="134">
        <v>0</v>
      </c>
      <c r="N878" s="134">
        <v>0</v>
      </c>
      <c r="O878" s="134">
        <v>0</v>
      </c>
      <c r="P878" s="134">
        <v>0</v>
      </c>
      <c r="Q878" s="134">
        <v>0</v>
      </c>
    </row>
    <row r="879" spans="1:17" x14ac:dyDescent="0.2">
      <c r="A879" s="134" t="s">
        <v>4113</v>
      </c>
      <c r="B879" s="134" t="s">
        <v>4140</v>
      </c>
      <c r="C879" s="134" t="s">
        <v>1662</v>
      </c>
      <c r="D879" s="134">
        <v>31</v>
      </c>
      <c r="E879" s="134">
        <v>31</v>
      </c>
      <c r="F879" s="134">
        <v>31</v>
      </c>
      <c r="G879" s="134">
        <v>31</v>
      </c>
      <c r="H879" s="134">
        <v>31</v>
      </c>
      <c r="I879" s="134">
        <v>31</v>
      </c>
      <c r="J879" s="134">
        <v>31</v>
      </c>
      <c r="K879" s="134">
        <v>31</v>
      </c>
      <c r="L879" s="134">
        <v>31</v>
      </c>
      <c r="M879" s="134">
        <v>31</v>
      </c>
      <c r="N879" s="134">
        <v>31</v>
      </c>
      <c r="O879" s="134">
        <v>32</v>
      </c>
      <c r="P879" s="134">
        <v>32</v>
      </c>
      <c r="Q879" s="134">
        <v>31425</v>
      </c>
    </row>
    <row r="880" spans="1:17" x14ac:dyDescent="0.2">
      <c r="A880" s="134" t="s">
        <v>4113</v>
      </c>
      <c r="B880" s="134" t="s">
        <v>4141</v>
      </c>
      <c r="C880" s="134" t="s">
        <v>1662</v>
      </c>
      <c r="D880" s="134">
        <v>0</v>
      </c>
      <c r="E880" s="134">
        <v>0</v>
      </c>
      <c r="F880" s="134">
        <v>0</v>
      </c>
      <c r="G880" s="134">
        <v>0</v>
      </c>
      <c r="H880" s="134">
        <v>0</v>
      </c>
      <c r="I880" s="134">
        <v>0</v>
      </c>
      <c r="J880" s="134">
        <v>0</v>
      </c>
      <c r="K880" s="134">
        <v>0</v>
      </c>
      <c r="L880" s="134">
        <v>0</v>
      </c>
      <c r="M880" s="134">
        <v>0</v>
      </c>
      <c r="N880" s="134">
        <v>0</v>
      </c>
      <c r="O880" s="134">
        <v>0</v>
      </c>
      <c r="P880" s="134">
        <v>0</v>
      </c>
      <c r="Q880" s="134">
        <v>0</v>
      </c>
    </row>
    <row r="881" spans="1:17" x14ac:dyDescent="0.2">
      <c r="A881" s="134" t="s">
        <v>4113</v>
      </c>
      <c r="B881" s="134" t="s">
        <v>4142</v>
      </c>
      <c r="C881" s="134" t="s">
        <v>1662</v>
      </c>
      <c r="D881" s="134">
        <v>0</v>
      </c>
      <c r="E881" s="134">
        <v>0</v>
      </c>
      <c r="F881" s="134">
        <v>0</v>
      </c>
      <c r="G881" s="134">
        <v>0</v>
      </c>
      <c r="H881" s="134">
        <v>0</v>
      </c>
      <c r="I881" s="134">
        <v>0</v>
      </c>
      <c r="J881" s="134">
        <v>0</v>
      </c>
      <c r="K881" s="134">
        <v>0</v>
      </c>
      <c r="L881" s="134">
        <v>0</v>
      </c>
      <c r="M881" s="134">
        <v>0</v>
      </c>
      <c r="N881" s="134">
        <v>0</v>
      </c>
      <c r="O881" s="134">
        <v>0</v>
      </c>
      <c r="P881" s="134">
        <v>0</v>
      </c>
      <c r="Q881" s="134">
        <v>0</v>
      </c>
    </row>
    <row r="882" spans="1:17" x14ac:dyDescent="0.2">
      <c r="A882" s="134" t="s">
        <v>4113</v>
      </c>
      <c r="B882" s="134" t="s">
        <v>4143</v>
      </c>
      <c r="C882" s="134" t="s">
        <v>1662</v>
      </c>
      <c r="D882" s="134">
        <v>0</v>
      </c>
      <c r="E882" s="134">
        <v>0</v>
      </c>
      <c r="F882" s="134">
        <v>0</v>
      </c>
      <c r="G882" s="134">
        <v>0</v>
      </c>
      <c r="H882" s="134">
        <v>0</v>
      </c>
      <c r="I882" s="134">
        <v>0</v>
      </c>
      <c r="J882" s="134">
        <v>0</v>
      </c>
      <c r="K882" s="134">
        <v>0</v>
      </c>
      <c r="L882" s="134">
        <v>0</v>
      </c>
      <c r="M882" s="134">
        <v>0</v>
      </c>
      <c r="N882" s="134">
        <v>0</v>
      </c>
      <c r="O882" s="134">
        <v>0</v>
      </c>
      <c r="P882" s="134">
        <v>0</v>
      </c>
      <c r="Q882" s="134">
        <v>0</v>
      </c>
    </row>
    <row r="883" spans="1:17" x14ac:dyDescent="0.2">
      <c r="A883" s="134" t="s">
        <v>4144</v>
      </c>
      <c r="B883" s="134" t="s">
        <v>4145</v>
      </c>
      <c r="C883" s="134" t="s">
        <v>1662</v>
      </c>
      <c r="D883" s="134">
        <v>26731</v>
      </c>
      <c r="E883" s="134">
        <v>26929</v>
      </c>
      <c r="F883" s="134">
        <v>27106</v>
      </c>
      <c r="G883" s="134">
        <v>27519</v>
      </c>
      <c r="H883" s="134">
        <v>27741</v>
      </c>
      <c r="I883" s="134">
        <v>27963</v>
      </c>
      <c r="J883" s="134">
        <v>28184</v>
      </c>
      <c r="K883" s="134">
        <v>28405</v>
      </c>
      <c r="L883" s="134">
        <v>28627</v>
      </c>
      <c r="M883" s="134">
        <v>28848</v>
      </c>
      <c r="N883" s="134">
        <v>29070</v>
      </c>
      <c r="O883" s="134">
        <v>29291</v>
      </c>
      <c r="P883" s="134">
        <v>29512</v>
      </c>
      <c r="Q883" s="134">
        <v>28150427</v>
      </c>
    </row>
    <row r="884" spans="1:17" x14ac:dyDescent="0.2">
      <c r="A884" s="134" t="s">
        <v>4144</v>
      </c>
      <c r="B884" s="134" t="s">
        <v>4146</v>
      </c>
      <c r="C884" s="134" t="s">
        <v>1662</v>
      </c>
      <c r="D884" s="134">
        <v>0</v>
      </c>
      <c r="E884" s="134">
        <v>0</v>
      </c>
      <c r="F884" s="134">
        <v>0</v>
      </c>
      <c r="G884" s="134">
        <v>0</v>
      </c>
      <c r="H884" s="134">
        <v>0</v>
      </c>
      <c r="I884" s="134">
        <v>0</v>
      </c>
      <c r="J884" s="134">
        <v>0</v>
      </c>
      <c r="K884" s="134">
        <v>0</v>
      </c>
      <c r="L884" s="134">
        <v>0</v>
      </c>
      <c r="M884" s="134">
        <v>0</v>
      </c>
      <c r="N884" s="134">
        <v>0</v>
      </c>
      <c r="O884" s="134">
        <v>0</v>
      </c>
      <c r="P884" s="134">
        <v>0</v>
      </c>
      <c r="Q884" s="134">
        <v>0</v>
      </c>
    </row>
    <row r="885" spans="1:17" x14ac:dyDescent="0.2">
      <c r="A885" s="134" t="s">
        <v>4144</v>
      </c>
      <c r="B885" s="134" t="s">
        <v>4147</v>
      </c>
      <c r="C885" s="134" t="s">
        <v>1662</v>
      </c>
      <c r="D885" s="134">
        <v>116</v>
      </c>
      <c r="E885" s="134">
        <v>117</v>
      </c>
      <c r="F885" s="134">
        <v>117</v>
      </c>
      <c r="G885" s="134">
        <v>118</v>
      </c>
      <c r="H885" s="134">
        <v>118</v>
      </c>
      <c r="I885" s="134">
        <v>119</v>
      </c>
      <c r="J885" s="134">
        <v>119</v>
      </c>
      <c r="K885" s="134">
        <v>120</v>
      </c>
      <c r="L885" s="134">
        <v>120</v>
      </c>
      <c r="M885" s="134">
        <v>121</v>
      </c>
      <c r="N885" s="134">
        <v>121</v>
      </c>
      <c r="O885" s="134">
        <v>122</v>
      </c>
      <c r="P885" s="134">
        <v>122</v>
      </c>
      <c r="Q885" s="134">
        <v>119395</v>
      </c>
    </row>
    <row r="886" spans="1:17" x14ac:dyDescent="0.2">
      <c r="A886" s="134" t="s">
        <v>4144</v>
      </c>
      <c r="B886" s="134" t="s">
        <v>4148</v>
      </c>
      <c r="C886" s="134" t="s">
        <v>1662</v>
      </c>
      <c r="D886" s="134">
        <v>0</v>
      </c>
      <c r="E886" s="134">
        <v>0</v>
      </c>
      <c r="F886" s="134">
        <v>0</v>
      </c>
      <c r="G886" s="134">
        <v>0</v>
      </c>
      <c r="H886" s="134">
        <v>0</v>
      </c>
      <c r="I886" s="134">
        <v>0</v>
      </c>
      <c r="J886" s="134">
        <v>0</v>
      </c>
      <c r="K886" s="134">
        <v>0</v>
      </c>
      <c r="L886" s="134">
        <v>0</v>
      </c>
      <c r="M886" s="134">
        <v>0</v>
      </c>
      <c r="N886" s="134">
        <v>0</v>
      </c>
      <c r="O886" s="134">
        <v>0</v>
      </c>
      <c r="P886" s="134">
        <v>0</v>
      </c>
      <c r="Q886" s="134">
        <v>0</v>
      </c>
    </row>
    <row r="887" spans="1:17" x14ac:dyDescent="0.2">
      <c r="A887" s="134" t="s">
        <v>4144</v>
      </c>
      <c r="B887" s="134" t="s">
        <v>4149</v>
      </c>
      <c r="C887" s="134" t="s">
        <v>1662</v>
      </c>
      <c r="D887" s="134">
        <v>323</v>
      </c>
      <c r="E887" s="134">
        <v>323</v>
      </c>
      <c r="F887" s="134">
        <v>323</v>
      </c>
      <c r="G887" s="134">
        <v>323</v>
      </c>
      <c r="H887" s="134">
        <v>323</v>
      </c>
      <c r="I887" s="134">
        <v>323</v>
      </c>
      <c r="J887" s="134">
        <v>323</v>
      </c>
      <c r="K887" s="134">
        <v>323</v>
      </c>
      <c r="L887" s="134">
        <v>323</v>
      </c>
      <c r="M887" s="134">
        <v>323</v>
      </c>
      <c r="N887" s="134">
        <v>323</v>
      </c>
      <c r="O887" s="134">
        <v>323</v>
      </c>
      <c r="P887" s="134">
        <v>323</v>
      </c>
      <c r="Q887" s="134">
        <v>322988</v>
      </c>
    </row>
    <row r="888" spans="1:17" x14ac:dyDescent="0.2">
      <c r="A888" s="134" t="s">
        <v>4144</v>
      </c>
      <c r="B888" s="134" t="s">
        <v>4150</v>
      </c>
      <c r="C888" s="134" t="s">
        <v>1662</v>
      </c>
      <c r="D888" s="134">
        <v>0</v>
      </c>
      <c r="E888" s="134">
        <v>0</v>
      </c>
      <c r="F888" s="134">
        <v>0</v>
      </c>
      <c r="G888" s="134">
        <v>0</v>
      </c>
      <c r="H888" s="134">
        <v>0</v>
      </c>
      <c r="I888" s="134">
        <v>0</v>
      </c>
      <c r="J888" s="134">
        <v>0</v>
      </c>
      <c r="K888" s="134">
        <v>0</v>
      </c>
      <c r="L888" s="134">
        <v>0</v>
      </c>
      <c r="M888" s="134">
        <v>0</v>
      </c>
      <c r="N888" s="134">
        <v>0</v>
      </c>
      <c r="O888" s="134">
        <v>0</v>
      </c>
      <c r="P888" s="134">
        <v>0</v>
      </c>
      <c r="Q888" s="134">
        <v>0</v>
      </c>
    </row>
    <row r="889" spans="1:17" x14ac:dyDescent="0.2">
      <c r="A889" s="134" t="s">
        <v>4144</v>
      </c>
      <c r="B889" s="134" t="s">
        <v>4151</v>
      </c>
      <c r="C889" s="134" t="s">
        <v>1662</v>
      </c>
      <c r="D889" s="134">
        <v>0</v>
      </c>
      <c r="E889" s="134">
        <v>0</v>
      </c>
      <c r="F889" s="134">
        <v>0</v>
      </c>
      <c r="G889" s="134">
        <v>0</v>
      </c>
      <c r="H889" s="134">
        <v>0</v>
      </c>
      <c r="I889" s="134">
        <v>0</v>
      </c>
      <c r="J889" s="134">
        <v>0</v>
      </c>
      <c r="K889" s="134">
        <v>0</v>
      </c>
      <c r="L889" s="134">
        <v>0</v>
      </c>
      <c r="M889" s="134">
        <v>0</v>
      </c>
      <c r="N889" s="134">
        <v>0</v>
      </c>
      <c r="O889" s="134">
        <v>0</v>
      </c>
      <c r="P889" s="134">
        <v>0</v>
      </c>
      <c r="Q889" s="134">
        <v>0</v>
      </c>
    </row>
    <row r="890" spans="1:17" x14ac:dyDescent="0.2">
      <c r="A890" s="134" t="s">
        <v>4144</v>
      </c>
      <c r="B890" s="134" t="s">
        <v>4152</v>
      </c>
      <c r="C890" s="134" t="s">
        <v>1662</v>
      </c>
      <c r="D890" s="134">
        <v>0</v>
      </c>
      <c r="E890" s="134">
        <v>0</v>
      </c>
      <c r="F890" s="134">
        <v>0</v>
      </c>
      <c r="G890" s="134">
        <v>0</v>
      </c>
      <c r="H890" s="134">
        <v>0</v>
      </c>
      <c r="I890" s="134">
        <v>0</v>
      </c>
      <c r="J890" s="134">
        <v>0</v>
      </c>
      <c r="K890" s="134">
        <v>0</v>
      </c>
      <c r="L890" s="134">
        <v>0</v>
      </c>
      <c r="M890" s="134">
        <v>0</v>
      </c>
      <c r="N890" s="134">
        <v>0</v>
      </c>
      <c r="O890" s="134">
        <v>0</v>
      </c>
      <c r="P890" s="134">
        <v>0</v>
      </c>
      <c r="Q890" s="134">
        <v>0</v>
      </c>
    </row>
    <row r="891" spans="1:17" x14ac:dyDescent="0.2">
      <c r="A891" s="134" t="s">
        <v>4144</v>
      </c>
      <c r="B891" s="134" t="s">
        <v>4153</v>
      </c>
      <c r="C891" s="134" t="s">
        <v>1662</v>
      </c>
      <c r="D891" s="134">
        <v>0</v>
      </c>
      <c r="E891" s="134">
        <v>0</v>
      </c>
      <c r="F891" s="134">
        <v>0</v>
      </c>
      <c r="G891" s="134">
        <v>0</v>
      </c>
      <c r="H891" s="134">
        <v>0</v>
      </c>
      <c r="I891" s="134">
        <v>0</v>
      </c>
      <c r="J891" s="134">
        <v>0</v>
      </c>
      <c r="K891" s="134">
        <v>0</v>
      </c>
      <c r="L891" s="134">
        <v>0</v>
      </c>
      <c r="M891" s="134">
        <v>0</v>
      </c>
      <c r="N891" s="134">
        <v>0</v>
      </c>
      <c r="O891" s="134">
        <v>0</v>
      </c>
      <c r="P891" s="134">
        <v>0</v>
      </c>
      <c r="Q891" s="134">
        <v>0</v>
      </c>
    </row>
    <row r="892" spans="1:17" x14ac:dyDescent="0.2">
      <c r="A892" s="134" t="s">
        <v>4144</v>
      </c>
      <c r="B892" s="134" t="s">
        <v>4154</v>
      </c>
      <c r="C892" s="134" t="s">
        <v>1662</v>
      </c>
      <c r="D892" s="134">
        <v>0</v>
      </c>
      <c r="E892" s="134">
        <v>0</v>
      </c>
      <c r="F892" s="134">
        <v>0</v>
      </c>
      <c r="G892" s="134">
        <v>0</v>
      </c>
      <c r="H892" s="134">
        <v>0</v>
      </c>
      <c r="I892" s="134">
        <v>0</v>
      </c>
      <c r="J892" s="134">
        <v>0</v>
      </c>
      <c r="K892" s="134">
        <v>0</v>
      </c>
      <c r="L892" s="134">
        <v>0</v>
      </c>
      <c r="M892" s="134">
        <v>0</v>
      </c>
      <c r="N892" s="134">
        <v>0</v>
      </c>
      <c r="O892" s="134">
        <v>0</v>
      </c>
      <c r="P892" s="134">
        <v>0</v>
      </c>
      <c r="Q892" s="134">
        <v>0</v>
      </c>
    </row>
    <row r="893" spans="1:17" x14ac:dyDescent="0.2">
      <c r="A893" s="134" t="s">
        <v>4144</v>
      </c>
      <c r="B893" s="134" t="s">
        <v>4155</v>
      </c>
      <c r="C893" s="134" t="s">
        <v>1662</v>
      </c>
      <c r="D893" s="134">
        <v>0</v>
      </c>
      <c r="E893" s="134">
        <v>0</v>
      </c>
      <c r="F893" s="134">
        <v>0</v>
      </c>
      <c r="G893" s="134">
        <v>0</v>
      </c>
      <c r="H893" s="134">
        <v>0</v>
      </c>
      <c r="I893" s="134">
        <v>0</v>
      </c>
      <c r="J893" s="134">
        <v>0</v>
      </c>
      <c r="K893" s="134">
        <v>0</v>
      </c>
      <c r="L893" s="134">
        <v>0</v>
      </c>
      <c r="M893" s="134">
        <v>0</v>
      </c>
      <c r="N893" s="134">
        <v>0</v>
      </c>
      <c r="O893" s="134">
        <v>0</v>
      </c>
      <c r="P893" s="134">
        <v>0</v>
      </c>
      <c r="Q893" s="134">
        <v>0</v>
      </c>
    </row>
    <row r="894" spans="1:17" x14ac:dyDescent="0.2">
      <c r="A894" s="134" t="s">
        <v>4144</v>
      </c>
      <c r="B894" s="134" t="s">
        <v>4156</v>
      </c>
      <c r="C894" s="134" t="s">
        <v>1662</v>
      </c>
      <c r="D894" s="134">
        <v>2052</v>
      </c>
      <c r="E894" s="134">
        <v>2061</v>
      </c>
      <c r="F894" s="134">
        <v>2070</v>
      </c>
      <c r="G894" s="134">
        <v>2079</v>
      </c>
      <c r="H894" s="134">
        <v>2088</v>
      </c>
      <c r="I894" s="134">
        <v>2097</v>
      </c>
      <c r="J894" s="134">
        <v>2106</v>
      </c>
      <c r="K894" s="134">
        <v>2114</v>
      </c>
      <c r="L894" s="134">
        <v>2123</v>
      </c>
      <c r="M894" s="134">
        <v>2132</v>
      </c>
      <c r="N894" s="134">
        <v>2141</v>
      </c>
      <c r="O894" s="134">
        <v>2150</v>
      </c>
      <c r="P894" s="134">
        <v>2159</v>
      </c>
      <c r="Q894" s="134">
        <v>2105529</v>
      </c>
    </row>
    <row r="895" spans="1:17" x14ac:dyDescent="0.2">
      <c r="A895" s="134" t="s">
        <v>4144</v>
      </c>
      <c r="B895" s="134" t="s">
        <v>4157</v>
      </c>
      <c r="C895" s="134" t="s">
        <v>1662</v>
      </c>
      <c r="D895" s="134">
        <v>0</v>
      </c>
      <c r="E895" s="134">
        <v>0</v>
      </c>
      <c r="F895" s="134">
        <v>0</v>
      </c>
      <c r="G895" s="134">
        <v>0</v>
      </c>
      <c r="H895" s="134">
        <v>0</v>
      </c>
      <c r="I895" s="134">
        <v>0</v>
      </c>
      <c r="J895" s="134">
        <v>0</v>
      </c>
      <c r="K895" s="134">
        <v>0</v>
      </c>
      <c r="L895" s="134">
        <v>0</v>
      </c>
      <c r="M895" s="134">
        <v>0</v>
      </c>
      <c r="N895" s="134">
        <v>0</v>
      </c>
      <c r="O895" s="134">
        <v>0</v>
      </c>
      <c r="P895" s="134">
        <v>0</v>
      </c>
      <c r="Q895" s="134">
        <v>0</v>
      </c>
    </row>
    <row r="896" spans="1:17" x14ac:dyDescent="0.2">
      <c r="A896" s="134" t="s">
        <v>4144</v>
      </c>
      <c r="B896" s="134" t="s">
        <v>4158</v>
      </c>
      <c r="C896" s="134" t="s">
        <v>1662</v>
      </c>
      <c r="D896" s="134">
        <v>0</v>
      </c>
      <c r="E896" s="134">
        <v>0</v>
      </c>
      <c r="F896" s="134">
        <v>0</v>
      </c>
      <c r="G896" s="134">
        <v>0</v>
      </c>
      <c r="H896" s="134">
        <v>0</v>
      </c>
      <c r="I896" s="134">
        <v>0</v>
      </c>
      <c r="J896" s="134">
        <v>0</v>
      </c>
      <c r="K896" s="134">
        <v>0</v>
      </c>
      <c r="L896" s="134">
        <v>0</v>
      </c>
      <c r="M896" s="134">
        <v>0</v>
      </c>
      <c r="N896" s="134">
        <v>0</v>
      </c>
      <c r="O896" s="134">
        <v>0</v>
      </c>
      <c r="P896" s="134">
        <v>0</v>
      </c>
      <c r="Q896" s="134">
        <v>0</v>
      </c>
    </row>
    <row r="897" spans="1:17" x14ac:dyDescent="0.2">
      <c r="A897" s="134" t="s">
        <v>4144</v>
      </c>
      <c r="B897" s="134" t="s">
        <v>4159</v>
      </c>
      <c r="C897" s="134" t="s">
        <v>1662</v>
      </c>
      <c r="D897" s="134">
        <v>0</v>
      </c>
      <c r="E897" s="134">
        <v>0</v>
      </c>
      <c r="F897" s="134">
        <v>0</v>
      </c>
      <c r="G897" s="134">
        <v>0</v>
      </c>
      <c r="H897" s="134">
        <v>0</v>
      </c>
      <c r="I897" s="134">
        <v>0</v>
      </c>
      <c r="J897" s="134">
        <v>0</v>
      </c>
      <c r="K897" s="134">
        <v>0</v>
      </c>
      <c r="L897" s="134">
        <v>0</v>
      </c>
      <c r="M897" s="134">
        <v>0</v>
      </c>
      <c r="N897" s="134">
        <v>0</v>
      </c>
      <c r="O897" s="134">
        <v>0</v>
      </c>
      <c r="P897" s="134">
        <v>0</v>
      </c>
      <c r="Q897" s="134">
        <v>0</v>
      </c>
    </row>
    <row r="898" spans="1:17" x14ac:dyDescent="0.2">
      <c r="A898" s="134" t="s">
        <v>4144</v>
      </c>
      <c r="B898" s="134" t="s">
        <v>4160</v>
      </c>
      <c r="C898" s="134" t="s">
        <v>1662</v>
      </c>
      <c r="D898" s="134">
        <v>0</v>
      </c>
      <c r="E898" s="134">
        <v>0</v>
      </c>
      <c r="F898" s="134">
        <v>0</v>
      </c>
      <c r="G898" s="134">
        <v>0</v>
      </c>
      <c r="H898" s="134">
        <v>0</v>
      </c>
      <c r="I898" s="134">
        <v>0</v>
      </c>
      <c r="J898" s="134">
        <v>0</v>
      </c>
      <c r="K898" s="134">
        <v>0</v>
      </c>
      <c r="L898" s="134">
        <v>0</v>
      </c>
      <c r="M898" s="134">
        <v>0</v>
      </c>
      <c r="N898" s="134">
        <v>0</v>
      </c>
      <c r="O898" s="134">
        <v>0</v>
      </c>
      <c r="P898" s="134">
        <v>0</v>
      </c>
      <c r="Q898" s="134">
        <v>0</v>
      </c>
    </row>
    <row r="899" spans="1:17" x14ac:dyDescent="0.2">
      <c r="A899" s="134" t="s">
        <v>4144</v>
      </c>
      <c r="B899" s="134" t="s">
        <v>4161</v>
      </c>
      <c r="C899" s="134" t="s">
        <v>1662</v>
      </c>
      <c r="D899" s="134">
        <v>0</v>
      </c>
      <c r="E899" s="134">
        <v>0</v>
      </c>
      <c r="F899" s="134">
        <v>0</v>
      </c>
      <c r="G899" s="134">
        <v>0</v>
      </c>
      <c r="H899" s="134">
        <v>0</v>
      </c>
      <c r="I899" s="134">
        <v>0</v>
      </c>
      <c r="J899" s="134">
        <v>0</v>
      </c>
      <c r="K899" s="134">
        <v>0</v>
      </c>
      <c r="L899" s="134">
        <v>0</v>
      </c>
      <c r="M899" s="134">
        <v>0</v>
      </c>
      <c r="N899" s="134">
        <v>0</v>
      </c>
      <c r="O899" s="134">
        <v>0</v>
      </c>
      <c r="P899" s="134">
        <v>0</v>
      </c>
      <c r="Q899" s="134">
        <v>0</v>
      </c>
    </row>
    <row r="900" spans="1:17" x14ac:dyDescent="0.2">
      <c r="A900" s="134" t="s">
        <v>4144</v>
      </c>
      <c r="B900" s="134" t="s">
        <v>4162</v>
      </c>
      <c r="C900" s="134" t="s">
        <v>1662</v>
      </c>
      <c r="D900" s="134">
        <v>0</v>
      </c>
      <c r="E900" s="134">
        <v>0</v>
      </c>
      <c r="F900" s="134">
        <v>0</v>
      </c>
      <c r="G900" s="134">
        <v>0</v>
      </c>
      <c r="H900" s="134">
        <v>0</v>
      </c>
      <c r="I900" s="134">
        <v>0</v>
      </c>
      <c r="J900" s="134">
        <v>0</v>
      </c>
      <c r="K900" s="134">
        <v>0</v>
      </c>
      <c r="L900" s="134">
        <v>0</v>
      </c>
      <c r="M900" s="134">
        <v>0</v>
      </c>
      <c r="N900" s="134">
        <v>0</v>
      </c>
      <c r="O900" s="134">
        <v>0</v>
      </c>
      <c r="P900" s="134">
        <v>0</v>
      </c>
      <c r="Q900" s="134">
        <v>0</v>
      </c>
    </row>
    <row r="901" spans="1:17" x14ac:dyDescent="0.2">
      <c r="A901" s="134" t="s">
        <v>4144</v>
      </c>
      <c r="B901" s="134" t="s">
        <v>4163</v>
      </c>
      <c r="C901" s="134" t="s">
        <v>1662</v>
      </c>
      <c r="D901" s="134">
        <v>0</v>
      </c>
      <c r="E901" s="134">
        <v>0</v>
      </c>
      <c r="F901" s="134">
        <v>0</v>
      </c>
      <c r="G901" s="134">
        <v>0</v>
      </c>
      <c r="H901" s="134">
        <v>0</v>
      </c>
      <c r="I901" s="134">
        <v>0</v>
      </c>
      <c r="J901" s="134">
        <v>0</v>
      </c>
      <c r="K901" s="134">
        <v>0</v>
      </c>
      <c r="L901" s="134">
        <v>0</v>
      </c>
      <c r="M901" s="134">
        <v>0</v>
      </c>
      <c r="N901" s="134">
        <v>0</v>
      </c>
      <c r="O901" s="134">
        <v>0</v>
      </c>
      <c r="P901" s="134">
        <v>0</v>
      </c>
      <c r="Q901" s="134">
        <v>0</v>
      </c>
    </row>
    <row r="902" spans="1:17" x14ac:dyDescent="0.2">
      <c r="A902" s="134" t="s">
        <v>4144</v>
      </c>
      <c r="B902" s="134" t="s">
        <v>4164</v>
      </c>
      <c r="C902" s="134" t="s">
        <v>1662</v>
      </c>
      <c r="D902" s="134">
        <v>-185</v>
      </c>
      <c r="E902" s="134">
        <v>-183</v>
      </c>
      <c r="F902" s="134">
        <v>-182</v>
      </c>
      <c r="G902" s="134">
        <v>-180</v>
      </c>
      <c r="H902" s="134">
        <v>-178</v>
      </c>
      <c r="I902" s="134">
        <v>-177</v>
      </c>
      <c r="J902" s="134">
        <v>-175</v>
      </c>
      <c r="K902" s="134">
        <v>-173</v>
      </c>
      <c r="L902" s="134">
        <v>-171</v>
      </c>
      <c r="M902" s="134">
        <v>-170</v>
      </c>
      <c r="N902" s="134">
        <v>-168</v>
      </c>
      <c r="O902" s="134">
        <v>-166</v>
      </c>
      <c r="P902" s="134">
        <v>-164</v>
      </c>
      <c r="Q902" s="134">
        <v>-174818</v>
      </c>
    </row>
    <row r="903" spans="1:17" x14ac:dyDescent="0.2">
      <c r="A903" s="134" t="s">
        <v>4144</v>
      </c>
      <c r="B903" s="134" t="s">
        <v>4165</v>
      </c>
      <c r="C903" s="134" t="s">
        <v>1662</v>
      </c>
      <c r="D903" s="134">
        <v>0</v>
      </c>
      <c r="E903" s="134">
        <v>0</v>
      </c>
      <c r="F903" s="134">
        <v>0</v>
      </c>
      <c r="G903" s="134">
        <v>0</v>
      </c>
      <c r="H903" s="134">
        <v>0</v>
      </c>
      <c r="I903" s="134">
        <v>0</v>
      </c>
      <c r="J903" s="134">
        <v>0</v>
      </c>
      <c r="K903" s="134">
        <v>0</v>
      </c>
      <c r="L903" s="134">
        <v>0</v>
      </c>
      <c r="M903" s="134">
        <v>0</v>
      </c>
      <c r="N903" s="134">
        <v>0</v>
      </c>
      <c r="O903" s="134">
        <v>0</v>
      </c>
      <c r="P903" s="134">
        <v>0</v>
      </c>
      <c r="Q903" s="134">
        <v>0</v>
      </c>
    </row>
    <row r="904" spans="1:17" x14ac:dyDescent="0.2">
      <c r="A904" s="134" t="s">
        <v>4144</v>
      </c>
      <c r="B904" s="134" t="s">
        <v>4166</v>
      </c>
      <c r="C904" s="134" t="s">
        <v>1662</v>
      </c>
      <c r="D904" s="134">
        <v>1896</v>
      </c>
      <c r="E904" s="134">
        <v>1910</v>
      </c>
      <c r="F904" s="134">
        <v>1924</v>
      </c>
      <c r="G904" s="134">
        <v>1938</v>
      </c>
      <c r="H904" s="134">
        <v>1952</v>
      </c>
      <c r="I904" s="134">
        <v>1966</v>
      </c>
      <c r="J904" s="134">
        <v>1980</v>
      </c>
      <c r="K904" s="134">
        <v>1994</v>
      </c>
      <c r="L904" s="134">
        <v>2008</v>
      </c>
      <c r="M904" s="134">
        <v>2022</v>
      </c>
      <c r="N904" s="134">
        <v>2036</v>
      </c>
      <c r="O904" s="134">
        <v>2050</v>
      </c>
      <c r="P904" s="134">
        <v>2064</v>
      </c>
      <c r="Q904" s="134">
        <v>1980231</v>
      </c>
    </row>
    <row r="905" spans="1:17" x14ac:dyDescent="0.2">
      <c r="A905" s="134" t="s">
        <v>4144</v>
      </c>
      <c r="B905" s="134" t="s">
        <v>4167</v>
      </c>
      <c r="C905" s="134" t="s">
        <v>1662</v>
      </c>
      <c r="D905" s="134">
        <v>0</v>
      </c>
      <c r="E905" s="134">
        <v>0</v>
      </c>
      <c r="F905" s="134">
        <v>0</v>
      </c>
      <c r="G905" s="134">
        <v>0</v>
      </c>
      <c r="H905" s="134">
        <v>0</v>
      </c>
      <c r="I905" s="134">
        <v>0</v>
      </c>
      <c r="J905" s="134">
        <v>0</v>
      </c>
      <c r="K905" s="134">
        <v>0</v>
      </c>
      <c r="L905" s="134">
        <v>0</v>
      </c>
      <c r="M905" s="134">
        <v>0</v>
      </c>
      <c r="N905" s="134">
        <v>0</v>
      </c>
      <c r="O905" s="134">
        <v>0</v>
      </c>
      <c r="P905" s="134">
        <v>0</v>
      </c>
      <c r="Q905" s="134">
        <v>0</v>
      </c>
    </row>
    <row r="906" spans="1:17" x14ac:dyDescent="0.2">
      <c r="A906" s="134" t="s">
        <v>4144</v>
      </c>
      <c r="B906" s="134" t="s">
        <v>4168</v>
      </c>
      <c r="C906" s="134" t="s">
        <v>1662</v>
      </c>
      <c r="D906" s="134">
        <v>7735</v>
      </c>
      <c r="E906" s="134">
        <v>7995</v>
      </c>
      <c r="F906" s="134">
        <v>8264</v>
      </c>
      <c r="G906" s="134">
        <v>8536</v>
      </c>
      <c r="H906" s="134">
        <v>8809</v>
      </c>
      <c r="I906" s="134">
        <v>9081</v>
      </c>
      <c r="J906" s="134">
        <v>9352</v>
      </c>
      <c r="K906" s="134">
        <v>9625</v>
      </c>
      <c r="L906" s="134">
        <v>9897</v>
      </c>
      <c r="M906" s="134">
        <v>10149</v>
      </c>
      <c r="N906" s="134">
        <v>10436</v>
      </c>
      <c r="O906" s="134">
        <v>10741</v>
      </c>
      <c r="P906" s="134">
        <v>11020</v>
      </c>
      <c r="Q906" s="134">
        <v>9355253</v>
      </c>
    </row>
    <row r="907" spans="1:17" x14ac:dyDescent="0.2">
      <c r="A907" s="134" t="s">
        <v>4144</v>
      </c>
      <c r="B907" s="134" t="s">
        <v>4169</v>
      </c>
      <c r="C907" s="134" t="s">
        <v>1662</v>
      </c>
      <c r="D907" s="134">
        <v>0</v>
      </c>
      <c r="E907" s="134">
        <v>0</v>
      </c>
      <c r="F907" s="134">
        <v>0</v>
      </c>
      <c r="G907" s="134">
        <v>0</v>
      </c>
      <c r="H907" s="134">
        <v>0</v>
      </c>
      <c r="I907" s="134">
        <v>0</v>
      </c>
      <c r="J907" s="134">
        <v>0</v>
      </c>
      <c r="K907" s="134">
        <v>0</v>
      </c>
      <c r="L907" s="134">
        <v>0</v>
      </c>
      <c r="M907" s="134">
        <v>0</v>
      </c>
      <c r="N907" s="134">
        <v>0</v>
      </c>
      <c r="O907" s="134">
        <v>0</v>
      </c>
      <c r="P907" s="134">
        <v>0</v>
      </c>
      <c r="Q907" s="134">
        <v>0</v>
      </c>
    </row>
    <row r="908" spans="1:17" x14ac:dyDescent="0.2">
      <c r="A908" s="134" t="s">
        <v>4144</v>
      </c>
      <c r="B908" s="134" t="s">
        <v>4170</v>
      </c>
      <c r="C908" s="134" t="s">
        <v>1662</v>
      </c>
      <c r="D908" s="134">
        <v>110</v>
      </c>
      <c r="E908" s="134">
        <v>110</v>
      </c>
      <c r="F908" s="134">
        <v>110</v>
      </c>
      <c r="G908" s="134">
        <v>110</v>
      </c>
      <c r="H908" s="134">
        <v>110</v>
      </c>
      <c r="I908" s="134">
        <v>110</v>
      </c>
      <c r="J908" s="134">
        <v>110</v>
      </c>
      <c r="K908" s="134">
        <v>110</v>
      </c>
      <c r="L908" s="134">
        <v>110</v>
      </c>
      <c r="M908" s="134">
        <v>110</v>
      </c>
      <c r="N908" s="134">
        <v>110</v>
      </c>
      <c r="O908" s="134">
        <v>110</v>
      </c>
      <c r="P908" s="134">
        <v>110</v>
      </c>
      <c r="Q908" s="134">
        <v>110300</v>
      </c>
    </row>
    <row r="909" spans="1:17" x14ac:dyDescent="0.2">
      <c r="A909" s="134" t="s">
        <v>4144</v>
      </c>
      <c r="B909" s="134" t="s">
        <v>4171</v>
      </c>
      <c r="C909" s="134" t="s">
        <v>1662</v>
      </c>
      <c r="D909" s="134">
        <v>49382</v>
      </c>
      <c r="E909" s="134">
        <v>49836</v>
      </c>
      <c r="F909" s="134">
        <v>50266</v>
      </c>
      <c r="G909" s="134">
        <v>50720</v>
      </c>
      <c r="H909" s="134">
        <v>51175</v>
      </c>
      <c r="I909" s="134">
        <v>51629</v>
      </c>
      <c r="J909" s="134">
        <v>52064</v>
      </c>
      <c r="K909" s="134">
        <v>52514</v>
      </c>
      <c r="L909" s="134">
        <v>52969</v>
      </c>
      <c r="M909" s="134">
        <v>53423</v>
      </c>
      <c r="N909" s="134">
        <v>53877</v>
      </c>
      <c r="O909" s="134">
        <v>54331</v>
      </c>
      <c r="P909" s="134">
        <v>54784</v>
      </c>
      <c r="Q909" s="134">
        <v>52073793</v>
      </c>
    </row>
    <row r="910" spans="1:17" x14ac:dyDescent="0.2">
      <c r="A910" s="134" t="s">
        <v>4144</v>
      </c>
      <c r="B910" s="134" t="s">
        <v>4172</v>
      </c>
      <c r="C910" s="134" t="s">
        <v>1662</v>
      </c>
      <c r="D910" s="134">
        <v>1832</v>
      </c>
      <c r="E910" s="134">
        <v>1853</v>
      </c>
      <c r="F910" s="134">
        <v>1874</v>
      </c>
      <c r="G910" s="134">
        <v>1895</v>
      </c>
      <c r="H910" s="134">
        <v>1916</v>
      </c>
      <c r="I910" s="134">
        <v>1937</v>
      </c>
      <c r="J910" s="134">
        <v>1958</v>
      </c>
      <c r="K910" s="134">
        <v>1979</v>
      </c>
      <c r="L910" s="134">
        <v>2000</v>
      </c>
      <c r="M910" s="134">
        <v>2020</v>
      </c>
      <c r="N910" s="134">
        <v>2041</v>
      </c>
      <c r="O910" s="134">
        <v>2062</v>
      </c>
      <c r="P910" s="134">
        <v>2083</v>
      </c>
      <c r="Q910" s="134">
        <v>1957747</v>
      </c>
    </row>
    <row r="911" spans="1:17" x14ac:dyDescent="0.2">
      <c r="A911" s="134" t="s">
        <v>4144</v>
      </c>
      <c r="B911" s="134" t="s">
        <v>4173</v>
      </c>
      <c r="C911" s="134" t="s">
        <v>1662</v>
      </c>
      <c r="D911" s="134">
        <v>0</v>
      </c>
      <c r="E911" s="134">
        <v>0</v>
      </c>
      <c r="F911" s="134">
        <v>0</v>
      </c>
      <c r="G911" s="134">
        <v>0</v>
      </c>
      <c r="H911" s="134">
        <v>0</v>
      </c>
      <c r="I911" s="134">
        <v>0</v>
      </c>
      <c r="J911" s="134">
        <v>0</v>
      </c>
      <c r="K911" s="134">
        <v>0</v>
      </c>
      <c r="L911" s="134">
        <v>0</v>
      </c>
      <c r="M911" s="134">
        <v>0</v>
      </c>
      <c r="N911" s="134">
        <v>0</v>
      </c>
      <c r="O911" s="134">
        <v>0</v>
      </c>
      <c r="P911" s="134">
        <v>0</v>
      </c>
      <c r="Q911" s="134">
        <v>0</v>
      </c>
    </row>
    <row r="912" spans="1:17" x14ac:dyDescent="0.2">
      <c r="A912" s="134" t="s">
        <v>4144</v>
      </c>
      <c r="B912" s="134" t="s">
        <v>4174</v>
      </c>
      <c r="C912" s="134" t="s">
        <v>1662</v>
      </c>
      <c r="D912" s="134">
        <v>0</v>
      </c>
      <c r="E912" s="134">
        <v>0</v>
      </c>
      <c r="F912" s="134">
        <v>0</v>
      </c>
      <c r="G912" s="134">
        <v>0</v>
      </c>
      <c r="H912" s="134">
        <v>0</v>
      </c>
      <c r="I912" s="134">
        <v>0</v>
      </c>
      <c r="J912" s="134">
        <v>0</v>
      </c>
      <c r="K912" s="134">
        <v>0</v>
      </c>
      <c r="L912" s="134">
        <v>0</v>
      </c>
      <c r="M912" s="134">
        <v>0</v>
      </c>
      <c r="N912" s="134">
        <v>0</v>
      </c>
      <c r="O912" s="134">
        <v>0</v>
      </c>
      <c r="P912" s="134">
        <v>0</v>
      </c>
      <c r="Q912" s="134">
        <v>0</v>
      </c>
    </row>
    <row r="913" spans="1:17" x14ac:dyDescent="0.2">
      <c r="A913" s="134" t="s">
        <v>4144</v>
      </c>
      <c r="B913" s="134" t="s">
        <v>4175</v>
      </c>
      <c r="C913" s="134" t="s">
        <v>1662</v>
      </c>
      <c r="D913" s="134">
        <v>0</v>
      </c>
      <c r="E913" s="134">
        <v>0</v>
      </c>
      <c r="F913" s="134">
        <v>0</v>
      </c>
      <c r="G913" s="134">
        <v>0</v>
      </c>
      <c r="H913" s="134">
        <v>0</v>
      </c>
      <c r="I913" s="134">
        <v>0</v>
      </c>
      <c r="J913" s="134">
        <v>0</v>
      </c>
      <c r="K913" s="134">
        <v>0</v>
      </c>
      <c r="L913" s="134">
        <v>0</v>
      </c>
      <c r="M913" s="134">
        <v>0</v>
      </c>
      <c r="N913" s="134">
        <v>0</v>
      </c>
      <c r="O913" s="134">
        <v>0</v>
      </c>
      <c r="P913" s="134">
        <v>0</v>
      </c>
      <c r="Q913" s="134">
        <v>0</v>
      </c>
    </row>
    <row r="914" spans="1:17" x14ac:dyDescent="0.2">
      <c r="A914" s="134" t="s">
        <v>4144</v>
      </c>
      <c r="B914" s="134" t="s">
        <v>4176</v>
      </c>
      <c r="C914" s="134" t="s">
        <v>1662</v>
      </c>
      <c r="D914" s="134">
        <v>0</v>
      </c>
      <c r="E914" s="134">
        <v>0</v>
      </c>
      <c r="F914" s="134">
        <v>0</v>
      </c>
      <c r="G914" s="134">
        <v>0</v>
      </c>
      <c r="H914" s="134">
        <v>0</v>
      </c>
      <c r="I914" s="134">
        <v>0</v>
      </c>
      <c r="J914" s="134">
        <v>0</v>
      </c>
      <c r="K914" s="134">
        <v>0</v>
      </c>
      <c r="L914" s="134">
        <v>0</v>
      </c>
      <c r="M914" s="134">
        <v>0</v>
      </c>
      <c r="N914" s="134">
        <v>0</v>
      </c>
      <c r="O914" s="134">
        <v>0</v>
      </c>
      <c r="P914" s="134">
        <v>0</v>
      </c>
      <c r="Q914" s="134">
        <v>0</v>
      </c>
    </row>
    <row r="915" spans="1:17" x14ac:dyDescent="0.2">
      <c r="A915" s="134" t="s">
        <v>4144</v>
      </c>
      <c r="B915" s="134" t="s">
        <v>4177</v>
      </c>
      <c r="C915" s="134" t="s">
        <v>1662</v>
      </c>
      <c r="D915" s="134">
        <v>0</v>
      </c>
      <c r="E915" s="134">
        <v>0</v>
      </c>
      <c r="F915" s="134">
        <v>0</v>
      </c>
      <c r="G915" s="134">
        <v>0</v>
      </c>
      <c r="H915" s="134">
        <v>0</v>
      </c>
      <c r="I915" s="134">
        <v>0</v>
      </c>
      <c r="J915" s="134">
        <v>0</v>
      </c>
      <c r="K915" s="134">
        <v>0</v>
      </c>
      <c r="L915" s="134">
        <v>0</v>
      </c>
      <c r="M915" s="134">
        <v>0</v>
      </c>
      <c r="N915" s="134">
        <v>0</v>
      </c>
      <c r="O915" s="134">
        <v>0</v>
      </c>
      <c r="P915" s="134">
        <v>0</v>
      </c>
      <c r="Q915" s="134">
        <v>0</v>
      </c>
    </row>
    <row r="916" spans="1:17" x14ac:dyDescent="0.2">
      <c r="A916" s="134" t="s">
        <v>4144</v>
      </c>
      <c r="B916" s="134" t="s">
        <v>4178</v>
      </c>
      <c r="C916" s="134" t="s">
        <v>1662</v>
      </c>
      <c r="D916" s="134">
        <v>0</v>
      </c>
      <c r="E916" s="134">
        <v>0</v>
      </c>
      <c r="F916" s="134">
        <v>0</v>
      </c>
      <c r="G916" s="134">
        <v>0</v>
      </c>
      <c r="H916" s="134">
        <v>0</v>
      </c>
      <c r="I916" s="134">
        <v>0</v>
      </c>
      <c r="J916" s="134">
        <v>0</v>
      </c>
      <c r="K916" s="134">
        <v>0</v>
      </c>
      <c r="L916" s="134">
        <v>0</v>
      </c>
      <c r="M916" s="134">
        <v>0</v>
      </c>
      <c r="N916" s="134">
        <v>0</v>
      </c>
      <c r="O916" s="134">
        <v>0</v>
      </c>
      <c r="P916" s="134">
        <v>0</v>
      </c>
      <c r="Q916" s="134">
        <v>0</v>
      </c>
    </row>
    <row r="917" spans="1:17" x14ac:dyDescent="0.2">
      <c r="A917" s="134" t="s">
        <v>4144</v>
      </c>
      <c r="B917" s="134" t="s">
        <v>4179</v>
      </c>
      <c r="C917" s="134" t="s">
        <v>1662</v>
      </c>
      <c r="D917" s="134">
        <v>0</v>
      </c>
      <c r="E917" s="134">
        <v>0</v>
      </c>
      <c r="F917" s="134">
        <v>0</v>
      </c>
      <c r="G917" s="134">
        <v>0</v>
      </c>
      <c r="H917" s="134">
        <v>0</v>
      </c>
      <c r="I917" s="134">
        <v>0</v>
      </c>
      <c r="J917" s="134">
        <v>0</v>
      </c>
      <c r="K917" s="134">
        <v>0</v>
      </c>
      <c r="L917" s="134">
        <v>0</v>
      </c>
      <c r="M917" s="134">
        <v>0</v>
      </c>
      <c r="N917" s="134">
        <v>0</v>
      </c>
      <c r="O917" s="134">
        <v>0</v>
      </c>
      <c r="P917" s="134">
        <v>0</v>
      </c>
      <c r="Q917" s="134">
        <v>0</v>
      </c>
    </row>
    <row r="918" spans="1:17" x14ac:dyDescent="0.2">
      <c r="A918" s="134" t="s">
        <v>4144</v>
      </c>
      <c r="B918" s="134" t="s">
        <v>4180</v>
      </c>
      <c r="C918" s="134" t="s">
        <v>1662</v>
      </c>
      <c r="D918" s="134">
        <v>0</v>
      </c>
      <c r="E918" s="134">
        <v>0</v>
      </c>
      <c r="F918" s="134">
        <v>0</v>
      </c>
      <c r="G918" s="134">
        <v>0</v>
      </c>
      <c r="H918" s="134">
        <v>0</v>
      </c>
      <c r="I918" s="134">
        <v>0</v>
      </c>
      <c r="J918" s="134">
        <v>0</v>
      </c>
      <c r="K918" s="134">
        <v>0</v>
      </c>
      <c r="L918" s="134">
        <v>0</v>
      </c>
      <c r="M918" s="134">
        <v>0</v>
      </c>
      <c r="N918" s="134">
        <v>0</v>
      </c>
      <c r="O918" s="134">
        <v>0</v>
      </c>
      <c r="P918" s="134">
        <v>0</v>
      </c>
      <c r="Q918" s="134">
        <v>0</v>
      </c>
    </row>
    <row r="919" spans="1:17" x14ac:dyDescent="0.2">
      <c r="A919" s="134" t="s">
        <v>4144</v>
      </c>
      <c r="B919" s="134" t="s">
        <v>4181</v>
      </c>
      <c r="C919" s="134" t="s">
        <v>1662</v>
      </c>
      <c r="D919" s="134">
        <v>0</v>
      </c>
      <c r="E919" s="134">
        <v>0</v>
      </c>
      <c r="F919" s="134">
        <v>0</v>
      </c>
      <c r="G919" s="134">
        <v>0</v>
      </c>
      <c r="H919" s="134">
        <v>0</v>
      </c>
      <c r="I919" s="134">
        <v>0</v>
      </c>
      <c r="J919" s="134">
        <v>0</v>
      </c>
      <c r="K919" s="134">
        <v>0</v>
      </c>
      <c r="L919" s="134">
        <v>0</v>
      </c>
      <c r="M919" s="134">
        <v>0</v>
      </c>
      <c r="N919" s="134">
        <v>0</v>
      </c>
      <c r="O919" s="134">
        <v>0</v>
      </c>
      <c r="P919" s="134">
        <v>0</v>
      </c>
      <c r="Q919" s="134">
        <v>0</v>
      </c>
    </row>
    <row r="920" spans="1:17" x14ac:dyDescent="0.2">
      <c r="A920" s="134" t="s">
        <v>4144</v>
      </c>
      <c r="B920" s="134" t="s">
        <v>4182</v>
      </c>
      <c r="C920" s="134" t="s">
        <v>1662</v>
      </c>
      <c r="D920" s="134">
        <v>0</v>
      </c>
      <c r="E920" s="134">
        <v>0</v>
      </c>
      <c r="F920" s="134">
        <v>0</v>
      </c>
      <c r="G920" s="134">
        <v>0</v>
      </c>
      <c r="H920" s="134">
        <v>0</v>
      </c>
      <c r="I920" s="134">
        <v>0</v>
      </c>
      <c r="J920" s="134">
        <v>0</v>
      </c>
      <c r="K920" s="134">
        <v>0</v>
      </c>
      <c r="L920" s="134">
        <v>0</v>
      </c>
      <c r="M920" s="134">
        <v>0</v>
      </c>
      <c r="N920" s="134">
        <v>0</v>
      </c>
      <c r="O920" s="134">
        <v>0</v>
      </c>
      <c r="P920" s="134">
        <v>0</v>
      </c>
      <c r="Q920" s="134">
        <v>0</v>
      </c>
    </row>
    <row r="921" spans="1:17" x14ac:dyDescent="0.2">
      <c r="A921" s="134" t="s">
        <v>4144</v>
      </c>
      <c r="B921" s="134" t="s">
        <v>4183</v>
      </c>
      <c r="C921" s="134" t="s">
        <v>1662</v>
      </c>
      <c r="D921" s="134">
        <v>198</v>
      </c>
      <c r="E921" s="134">
        <v>198</v>
      </c>
      <c r="F921" s="134">
        <v>199</v>
      </c>
      <c r="G921" s="134">
        <v>199</v>
      </c>
      <c r="H921" s="134">
        <v>200</v>
      </c>
      <c r="I921" s="134">
        <v>201</v>
      </c>
      <c r="J921" s="134">
        <v>201</v>
      </c>
      <c r="K921" s="134">
        <v>202</v>
      </c>
      <c r="L921" s="134">
        <v>202</v>
      </c>
      <c r="M921" s="134">
        <v>203</v>
      </c>
      <c r="N921" s="134">
        <v>204</v>
      </c>
      <c r="O921" s="134">
        <v>204</v>
      </c>
      <c r="P921" s="134">
        <v>205</v>
      </c>
      <c r="Q921" s="134">
        <v>201207</v>
      </c>
    </row>
    <row r="922" spans="1:17" x14ac:dyDescent="0.2">
      <c r="A922" s="134" t="s">
        <v>4144</v>
      </c>
      <c r="B922" s="134" t="s">
        <v>4184</v>
      </c>
      <c r="C922" s="134" t="s">
        <v>1662</v>
      </c>
      <c r="D922" s="134">
        <v>0</v>
      </c>
      <c r="E922" s="134">
        <v>0</v>
      </c>
      <c r="F922" s="134">
        <v>0</v>
      </c>
      <c r="G922" s="134">
        <v>0</v>
      </c>
      <c r="H922" s="134">
        <v>0</v>
      </c>
      <c r="I922" s="134">
        <v>0</v>
      </c>
      <c r="J922" s="134">
        <v>0</v>
      </c>
      <c r="K922" s="134">
        <v>0</v>
      </c>
      <c r="L922" s="134">
        <v>0</v>
      </c>
      <c r="M922" s="134">
        <v>0</v>
      </c>
      <c r="N922" s="134">
        <v>0</v>
      </c>
      <c r="O922" s="134">
        <v>0</v>
      </c>
      <c r="P922" s="134">
        <v>0</v>
      </c>
      <c r="Q922" s="134">
        <v>0</v>
      </c>
    </row>
    <row r="923" spans="1:17" x14ac:dyDescent="0.2">
      <c r="A923" s="134" t="s">
        <v>4144</v>
      </c>
      <c r="B923" s="134" t="s">
        <v>4185</v>
      </c>
      <c r="C923" s="134" t="s">
        <v>1662</v>
      </c>
      <c r="D923" s="134">
        <v>0</v>
      </c>
      <c r="E923" s="134">
        <v>0</v>
      </c>
      <c r="F923" s="134">
        <v>0</v>
      </c>
      <c r="G923" s="134">
        <v>0</v>
      </c>
      <c r="H923" s="134">
        <v>0</v>
      </c>
      <c r="I923" s="134">
        <v>0</v>
      </c>
      <c r="J923" s="134">
        <v>0</v>
      </c>
      <c r="K923" s="134">
        <v>0</v>
      </c>
      <c r="L923" s="134">
        <v>0</v>
      </c>
      <c r="M923" s="134">
        <v>0</v>
      </c>
      <c r="N923" s="134">
        <v>0</v>
      </c>
      <c r="O923" s="134">
        <v>0</v>
      </c>
      <c r="P923" s="134">
        <v>0</v>
      </c>
      <c r="Q923" s="134">
        <v>0</v>
      </c>
    </row>
    <row r="924" spans="1:17" x14ac:dyDescent="0.2">
      <c r="A924" s="134" t="s">
        <v>4144</v>
      </c>
      <c r="B924" s="134" t="s">
        <v>4186</v>
      </c>
      <c r="C924" s="134" t="s">
        <v>1662</v>
      </c>
      <c r="D924" s="134">
        <v>60</v>
      </c>
      <c r="E924" s="134">
        <v>60</v>
      </c>
      <c r="F924" s="134">
        <v>60</v>
      </c>
      <c r="G924" s="134">
        <v>60</v>
      </c>
      <c r="H924" s="134">
        <v>61</v>
      </c>
      <c r="I924" s="134">
        <v>61</v>
      </c>
      <c r="J924" s="134">
        <v>61</v>
      </c>
      <c r="K924" s="134">
        <v>61</v>
      </c>
      <c r="L924" s="134">
        <v>61</v>
      </c>
      <c r="M924" s="134">
        <v>61</v>
      </c>
      <c r="N924" s="134">
        <v>61</v>
      </c>
      <c r="O924" s="134">
        <v>61</v>
      </c>
      <c r="P924" s="134">
        <v>62</v>
      </c>
      <c r="Q924" s="134">
        <v>60845</v>
      </c>
    </row>
    <row r="925" spans="1:17" x14ac:dyDescent="0.2">
      <c r="A925" s="134" t="s">
        <v>4144</v>
      </c>
      <c r="B925" s="134" t="s">
        <v>4187</v>
      </c>
      <c r="C925" s="134" t="s">
        <v>1662</v>
      </c>
      <c r="D925" s="134">
        <v>0</v>
      </c>
      <c r="E925" s="134">
        <v>0</v>
      </c>
      <c r="F925" s="134">
        <v>0</v>
      </c>
      <c r="G925" s="134">
        <v>0</v>
      </c>
      <c r="H925" s="134">
        <v>0</v>
      </c>
      <c r="I925" s="134">
        <v>0</v>
      </c>
      <c r="J925" s="134">
        <v>0</v>
      </c>
      <c r="K925" s="134">
        <v>0</v>
      </c>
      <c r="L925" s="134">
        <v>0</v>
      </c>
      <c r="M925" s="134">
        <v>0</v>
      </c>
      <c r="N925" s="134">
        <v>0</v>
      </c>
      <c r="O925" s="134">
        <v>0</v>
      </c>
      <c r="P925" s="134">
        <v>0</v>
      </c>
      <c r="Q925" s="134">
        <v>0</v>
      </c>
    </row>
    <row r="926" spans="1:17" x14ac:dyDescent="0.2">
      <c r="A926" s="134" t="s">
        <v>4144</v>
      </c>
      <c r="B926" s="134" t="s">
        <v>4188</v>
      </c>
      <c r="C926" s="134" t="s">
        <v>1662</v>
      </c>
      <c r="D926" s="134">
        <v>54</v>
      </c>
      <c r="E926" s="134">
        <v>55</v>
      </c>
      <c r="F926" s="134">
        <v>55</v>
      </c>
      <c r="G926" s="134">
        <v>55</v>
      </c>
      <c r="H926" s="134">
        <v>55</v>
      </c>
      <c r="I926" s="134">
        <v>56</v>
      </c>
      <c r="J926" s="134">
        <v>56</v>
      </c>
      <c r="K926" s="134">
        <v>56</v>
      </c>
      <c r="L926" s="134">
        <v>56</v>
      </c>
      <c r="M926" s="134">
        <v>56</v>
      </c>
      <c r="N926" s="134">
        <v>57</v>
      </c>
      <c r="O926" s="134">
        <v>57</v>
      </c>
      <c r="P926" s="134">
        <v>57</v>
      </c>
      <c r="Q926" s="134">
        <v>55739</v>
      </c>
    </row>
    <row r="927" spans="1:17" x14ac:dyDescent="0.2">
      <c r="A927" s="134" t="s">
        <v>4144</v>
      </c>
      <c r="B927" s="134" t="s">
        <v>4189</v>
      </c>
      <c r="C927" s="134" t="s">
        <v>1662</v>
      </c>
      <c r="D927" s="134">
        <v>0</v>
      </c>
      <c r="E927" s="134">
        <v>0</v>
      </c>
      <c r="F927" s="134">
        <v>0</v>
      </c>
      <c r="G927" s="134">
        <v>0</v>
      </c>
      <c r="H927" s="134">
        <v>0</v>
      </c>
      <c r="I927" s="134">
        <v>0</v>
      </c>
      <c r="J927" s="134">
        <v>0</v>
      </c>
      <c r="K927" s="134">
        <v>0</v>
      </c>
      <c r="L927" s="134">
        <v>0</v>
      </c>
      <c r="M927" s="134">
        <v>0</v>
      </c>
      <c r="N927" s="134">
        <v>0</v>
      </c>
      <c r="O927" s="134">
        <v>0</v>
      </c>
      <c r="P927" s="134">
        <v>0</v>
      </c>
      <c r="Q927" s="134">
        <v>0</v>
      </c>
    </row>
    <row r="928" spans="1:17" x14ac:dyDescent="0.2">
      <c r="A928" s="134" t="s">
        <v>4144</v>
      </c>
      <c r="B928" s="134" t="s">
        <v>4190</v>
      </c>
      <c r="C928" s="134" t="s">
        <v>1662</v>
      </c>
      <c r="D928" s="134">
        <v>0</v>
      </c>
      <c r="E928" s="134">
        <v>0</v>
      </c>
      <c r="F928" s="134">
        <v>0</v>
      </c>
      <c r="G928" s="134">
        <v>0</v>
      </c>
      <c r="H928" s="134">
        <v>0</v>
      </c>
      <c r="I928" s="134">
        <v>0</v>
      </c>
      <c r="J928" s="134">
        <v>0</v>
      </c>
      <c r="K928" s="134">
        <v>0</v>
      </c>
      <c r="L928" s="134">
        <v>0</v>
      </c>
      <c r="M928" s="134">
        <v>0</v>
      </c>
      <c r="N928" s="134">
        <v>0</v>
      </c>
      <c r="O928" s="134">
        <v>0</v>
      </c>
      <c r="P928" s="134">
        <v>0</v>
      </c>
      <c r="Q928" s="134">
        <v>0</v>
      </c>
    </row>
    <row r="929" spans="1:17" x14ac:dyDescent="0.2">
      <c r="A929" s="134" t="s">
        <v>4144</v>
      </c>
      <c r="B929" s="134" t="s">
        <v>4191</v>
      </c>
      <c r="C929" s="134" t="s">
        <v>1662</v>
      </c>
      <c r="D929" s="134">
        <v>0</v>
      </c>
      <c r="E929" s="134">
        <v>0</v>
      </c>
      <c r="F929" s="134">
        <v>0</v>
      </c>
      <c r="G929" s="134">
        <v>0</v>
      </c>
      <c r="H929" s="134">
        <v>0</v>
      </c>
      <c r="I929" s="134">
        <v>0</v>
      </c>
      <c r="J929" s="134">
        <v>0</v>
      </c>
      <c r="K929" s="134">
        <v>0</v>
      </c>
      <c r="L929" s="134">
        <v>0</v>
      </c>
      <c r="M929" s="134">
        <v>0</v>
      </c>
      <c r="N929" s="134">
        <v>0</v>
      </c>
      <c r="O929" s="134">
        <v>0</v>
      </c>
      <c r="P929" s="134">
        <v>0</v>
      </c>
      <c r="Q929" s="134">
        <v>0</v>
      </c>
    </row>
    <row r="930" spans="1:17" x14ac:dyDescent="0.2">
      <c r="A930" s="134" t="s">
        <v>4144</v>
      </c>
      <c r="B930" s="134" t="s">
        <v>4192</v>
      </c>
      <c r="C930" s="134" t="s">
        <v>1662</v>
      </c>
      <c r="D930" s="134">
        <v>498</v>
      </c>
      <c r="E930" s="134">
        <v>502</v>
      </c>
      <c r="F930" s="134">
        <v>506</v>
      </c>
      <c r="G930" s="134">
        <v>510</v>
      </c>
      <c r="H930" s="134">
        <v>514</v>
      </c>
      <c r="I930" s="134">
        <v>518</v>
      </c>
      <c r="J930" s="134">
        <v>522</v>
      </c>
      <c r="K930" s="134">
        <v>526</v>
      </c>
      <c r="L930" s="134">
        <v>530</v>
      </c>
      <c r="M930" s="134">
        <v>534</v>
      </c>
      <c r="N930" s="134">
        <v>538</v>
      </c>
      <c r="O930" s="134">
        <v>542</v>
      </c>
      <c r="P930" s="134">
        <v>546</v>
      </c>
      <c r="Q930" s="134">
        <v>521828</v>
      </c>
    </row>
    <row r="931" spans="1:17" x14ac:dyDescent="0.2">
      <c r="A931" s="134" t="s">
        <v>4144</v>
      </c>
      <c r="B931" s="134" t="s">
        <v>4193</v>
      </c>
      <c r="C931" s="134" t="s">
        <v>1662</v>
      </c>
      <c r="D931" s="134">
        <v>11</v>
      </c>
      <c r="E931" s="134">
        <v>11</v>
      </c>
      <c r="F931" s="134">
        <v>11</v>
      </c>
      <c r="G931" s="134">
        <v>11</v>
      </c>
      <c r="H931" s="134">
        <v>11</v>
      </c>
      <c r="I931" s="134">
        <v>11</v>
      </c>
      <c r="J931" s="134">
        <v>11</v>
      </c>
      <c r="K931" s="134">
        <v>11</v>
      </c>
      <c r="L931" s="134">
        <v>11</v>
      </c>
      <c r="M931" s="134">
        <v>12</v>
      </c>
      <c r="N931" s="134">
        <v>12</v>
      </c>
      <c r="O931" s="134">
        <v>12</v>
      </c>
      <c r="P931" s="134">
        <v>12</v>
      </c>
      <c r="Q931" s="134">
        <v>11431</v>
      </c>
    </row>
    <row r="932" spans="1:17" x14ac:dyDescent="0.2">
      <c r="A932" s="134" t="s">
        <v>4144</v>
      </c>
      <c r="B932" s="134" t="s">
        <v>4194</v>
      </c>
      <c r="C932" s="134" t="s">
        <v>1662</v>
      </c>
      <c r="D932" s="134">
        <v>0</v>
      </c>
      <c r="E932" s="134">
        <v>0</v>
      </c>
      <c r="F932" s="134">
        <v>0</v>
      </c>
      <c r="G932" s="134">
        <v>0</v>
      </c>
      <c r="H932" s="134">
        <v>0</v>
      </c>
      <c r="I932" s="134">
        <v>0</v>
      </c>
      <c r="J932" s="134">
        <v>0</v>
      </c>
      <c r="K932" s="134">
        <v>0</v>
      </c>
      <c r="L932" s="134">
        <v>0</v>
      </c>
      <c r="M932" s="134">
        <v>0</v>
      </c>
      <c r="N932" s="134">
        <v>0</v>
      </c>
      <c r="O932" s="134">
        <v>0</v>
      </c>
      <c r="P932" s="134">
        <v>0</v>
      </c>
      <c r="Q932" s="134">
        <v>0</v>
      </c>
    </row>
    <row r="933" spans="1:17" x14ac:dyDescent="0.2">
      <c r="A933" s="134" t="s">
        <v>4144</v>
      </c>
      <c r="B933" s="134" t="s">
        <v>4195</v>
      </c>
      <c r="C933" s="134" t="s">
        <v>1662</v>
      </c>
      <c r="D933" s="134">
        <v>211</v>
      </c>
      <c r="E933" s="134">
        <v>214</v>
      </c>
      <c r="F933" s="134">
        <v>216</v>
      </c>
      <c r="G933" s="134">
        <v>219</v>
      </c>
      <c r="H933" s="134">
        <v>221</v>
      </c>
      <c r="I933" s="134">
        <v>223</v>
      </c>
      <c r="J933" s="134">
        <v>226</v>
      </c>
      <c r="K933" s="134">
        <v>228</v>
      </c>
      <c r="L933" s="134">
        <v>231</v>
      </c>
      <c r="M933" s="134">
        <v>233</v>
      </c>
      <c r="N933" s="134">
        <v>235</v>
      </c>
      <c r="O933" s="134">
        <v>238</v>
      </c>
      <c r="P933" s="134">
        <v>240</v>
      </c>
      <c r="Q933" s="134">
        <v>225750</v>
      </c>
    </row>
    <row r="934" spans="1:17" x14ac:dyDescent="0.2">
      <c r="A934" s="134" t="s">
        <v>4144</v>
      </c>
      <c r="B934" s="134" t="s">
        <v>4196</v>
      </c>
      <c r="C934" s="134" t="s">
        <v>1662</v>
      </c>
      <c r="D934" s="134">
        <v>0</v>
      </c>
      <c r="E934" s="134">
        <v>0</v>
      </c>
      <c r="F934" s="134">
        <v>0</v>
      </c>
      <c r="G934" s="134">
        <v>0</v>
      </c>
      <c r="H934" s="134">
        <v>0</v>
      </c>
      <c r="I934" s="134">
        <v>0</v>
      </c>
      <c r="J934" s="134">
        <v>0</v>
      </c>
      <c r="K934" s="134">
        <v>0</v>
      </c>
      <c r="L934" s="134">
        <v>0</v>
      </c>
      <c r="M934" s="134">
        <v>0</v>
      </c>
      <c r="N934" s="134">
        <v>0</v>
      </c>
      <c r="O934" s="134">
        <v>0</v>
      </c>
      <c r="P934" s="134">
        <v>0</v>
      </c>
      <c r="Q934" s="134">
        <v>0</v>
      </c>
    </row>
    <row r="935" spans="1:17" x14ac:dyDescent="0.2">
      <c r="A935" s="134" t="s">
        <v>4144</v>
      </c>
      <c r="B935" s="134" t="s">
        <v>4197</v>
      </c>
      <c r="C935" s="134" t="s">
        <v>1662</v>
      </c>
      <c r="D935" s="134">
        <v>9</v>
      </c>
      <c r="E935" s="134">
        <v>9</v>
      </c>
      <c r="F935" s="134">
        <v>9</v>
      </c>
      <c r="G935" s="134">
        <v>10</v>
      </c>
      <c r="H935" s="134">
        <v>10</v>
      </c>
      <c r="I935" s="134">
        <v>10</v>
      </c>
      <c r="J935" s="134">
        <v>10</v>
      </c>
      <c r="K935" s="134">
        <v>10</v>
      </c>
      <c r="L935" s="134">
        <v>10</v>
      </c>
      <c r="M935" s="134">
        <v>10</v>
      </c>
      <c r="N935" s="134">
        <v>10</v>
      </c>
      <c r="O935" s="134">
        <v>10</v>
      </c>
      <c r="P935" s="134">
        <v>10</v>
      </c>
      <c r="Q935" s="134">
        <v>9689</v>
      </c>
    </row>
    <row r="936" spans="1:17" x14ac:dyDescent="0.2">
      <c r="A936" s="134" t="s">
        <v>4144</v>
      </c>
      <c r="B936" s="134" t="s">
        <v>4198</v>
      </c>
      <c r="C936" s="134" t="s">
        <v>1662</v>
      </c>
      <c r="D936" s="134">
        <v>0</v>
      </c>
      <c r="E936" s="134">
        <v>0</v>
      </c>
      <c r="F936" s="134">
        <v>0</v>
      </c>
      <c r="G936" s="134">
        <v>0</v>
      </c>
      <c r="H936" s="134">
        <v>0</v>
      </c>
      <c r="I936" s="134">
        <v>0</v>
      </c>
      <c r="J936" s="134">
        <v>0</v>
      </c>
      <c r="K936" s="134">
        <v>0</v>
      </c>
      <c r="L936" s="134">
        <v>0</v>
      </c>
      <c r="M936" s="134">
        <v>0</v>
      </c>
      <c r="N936" s="134">
        <v>0</v>
      </c>
      <c r="O936" s="134">
        <v>0</v>
      </c>
      <c r="P936" s="134">
        <v>0</v>
      </c>
      <c r="Q936" s="134">
        <v>0</v>
      </c>
    </row>
    <row r="937" spans="1:17" x14ac:dyDescent="0.2">
      <c r="A937" s="134" t="s">
        <v>4144</v>
      </c>
      <c r="B937" s="134" t="s">
        <v>4199</v>
      </c>
      <c r="C937" s="134" t="s">
        <v>1662</v>
      </c>
      <c r="D937" s="134">
        <v>0</v>
      </c>
      <c r="E937" s="134">
        <v>0</v>
      </c>
      <c r="F937" s="134">
        <v>0</v>
      </c>
      <c r="G937" s="134">
        <v>0</v>
      </c>
      <c r="H937" s="134">
        <v>0</v>
      </c>
      <c r="I937" s="134">
        <v>0</v>
      </c>
      <c r="J937" s="134">
        <v>0</v>
      </c>
      <c r="K937" s="134">
        <v>0</v>
      </c>
      <c r="L937" s="134">
        <v>0</v>
      </c>
      <c r="M937" s="134">
        <v>0</v>
      </c>
      <c r="N937" s="134">
        <v>0</v>
      </c>
      <c r="O937" s="134">
        <v>0</v>
      </c>
      <c r="P937" s="134">
        <v>0</v>
      </c>
      <c r="Q937" s="134">
        <v>215</v>
      </c>
    </row>
    <row r="938" spans="1:17" x14ac:dyDescent="0.2">
      <c r="A938" s="134" t="s">
        <v>4144</v>
      </c>
      <c r="B938" s="134" t="s">
        <v>4200</v>
      </c>
      <c r="C938" s="134" t="s">
        <v>1662</v>
      </c>
      <c r="D938" s="134">
        <v>0</v>
      </c>
      <c r="E938" s="134">
        <v>0</v>
      </c>
      <c r="F938" s="134">
        <v>0</v>
      </c>
      <c r="G938" s="134">
        <v>0</v>
      </c>
      <c r="H938" s="134">
        <v>0</v>
      </c>
      <c r="I938" s="134">
        <v>0</v>
      </c>
      <c r="J938" s="134">
        <v>0</v>
      </c>
      <c r="K938" s="134">
        <v>0</v>
      </c>
      <c r="L938" s="134">
        <v>0</v>
      </c>
      <c r="M938" s="134">
        <v>0</v>
      </c>
      <c r="N938" s="134">
        <v>0</v>
      </c>
      <c r="O938" s="134">
        <v>0</v>
      </c>
      <c r="P938" s="134">
        <v>0</v>
      </c>
      <c r="Q938" s="134">
        <v>0</v>
      </c>
    </row>
    <row r="939" spans="1:17" x14ac:dyDescent="0.2">
      <c r="A939" s="134" t="s">
        <v>4144</v>
      </c>
      <c r="B939" s="134" t="s">
        <v>4201</v>
      </c>
      <c r="C939" s="134" t="s">
        <v>1662</v>
      </c>
      <c r="D939" s="134">
        <v>82</v>
      </c>
      <c r="E939" s="134">
        <v>83</v>
      </c>
      <c r="F939" s="134">
        <v>83</v>
      </c>
      <c r="G939" s="134">
        <v>84</v>
      </c>
      <c r="H939" s="134">
        <v>84</v>
      </c>
      <c r="I939" s="134">
        <v>85</v>
      </c>
      <c r="J939" s="134">
        <v>86</v>
      </c>
      <c r="K939" s="134">
        <v>86</v>
      </c>
      <c r="L939" s="134">
        <v>87</v>
      </c>
      <c r="M939" s="134">
        <v>87</v>
      </c>
      <c r="N939" s="134">
        <v>88</v>
      </c>
      <c r="O939" s="134">
        <v>89</v>
      </c>
      <c r="P939" s="134">
        <v>89</v>
      </c>
      <c r="Q939" s="134">
        <v>85666</v>
      </c>
    </row>
    <row r="940" spans="1:17" x14ac:dyDescent="0.2">
      <c r="A940" s="134" t="s">
        <v>4144</v>
      </c>
      <c r="B940" s="134" t="s">
        <v>4202</v>
      </c>
      <c r="C940" s="134" t="s">
        <v>1662</v>
      </c>
      <c r="D940" s="134">
        <v>0</v>
      </c>
      <c r="E940" s="134">
        <v>0</v>
      </c>
      <c r="F940" s="134">
        <v>0</v>
      </c>
      <c r="G940" s="134">
        <v>0</v>
      </c>
      <c r="H940" s="134">
        <v>0</v>
      </c>
      <c r="I940" s="134">
        <v>0</v>
      </c>
      <c r="J940" s="134">
        <v>0</v>
      </c>
      <c r="K940" s="134">
        <v>0</v>
      </c>
      <c r="L940" s="134">
        <v>0</v>
      </c>
      <c r="M940" s="134">
        <v>0</v>
      </c>
      <c r="N940" s="134">
        <v>0</v>
      </c>
      <c r="O940" s="134">
        <v>0</v>
      </c>
      <c r="P940" s="134">
        <v>0</v>
      </c>
      <c r="Q940" s="134">
        <v>0</v>
      </c>
    </row>
    <row r="941" spans="1:17" x14ac:dyDescent="0.2">
      <c r="A941" s="134" t="s">
        <v>4144</v>
      </c>
      <c r="B941" s="134" t="s">
        <v>4203</v>
      </c>
      <c r="C941" s="134" t="s">
        <v>1662</v>
      </c>
      <c r="D941" s="134">
        <v>62</v>
      </c>
      <c r="E941" s="134">
        <v>62</v>
      </c>
      <c r="F941" s="134">
        <v>63</v>
      </c>
      <c r="G941" s="134">
        <v>63</v>
      </c>
      <c r="H941" s="134">
        <v>63</v>
      </c>
      <c r="I941" s="134">
        <v>63</v>
      </c>
      <c r="J941" s="134">
        <v>63</v>
      </c>
      <c r="K941" s="134">
        <v>63</v>
      </c>
      <c r="L941" s="134">
        <v>64</v>
      </c>
      <c r="M941" s="134">
        <v>64</v>
      </c>
      <c r="N941" s="134">
        <v>64</v>
      </c>
      <c r="O941" s="134">
        <v>64</v>
      </c>
      <c r="P941" s="134">
        <v>64</v>
      </c>
      <c r="Q941" s="134">
        <v>63291</v>
      </c>
    </row>
    <row r="942" spans="1:17" x14ac:dyDescent="0.2">
      <c r="A942" s="134" t="s">
        <v>4144</v>
      </c>
      <c r="B942" s="134" t="s">
        <v>4204</v>
      </c>
      <c r="C942" s="134" t="s">
        <v>1662</v>
      </c>
      <c r="D942" s="134">
        <v>0</v>
      </c>
      <c r="E942" s="134">
        <v>0</v>
      </c>
      <c r="F942" s="134">
        <v>0</v>
      </c>
      <c r="G942" s="134">
        <v>0</v>
      </c>
      <c r="H942" s="134">
        <v>0</v>
      </c>
      <c r="I942" s="134">
        <v>0</v>
      </c>
      <c r="J942" s="134">
        <v>0</v>
      </c>
      <c r="K942" s="134">
        <v>0</v>
      </c>
      <c r="L942" s="134">
        <v>0</v>
      </c>
      <c r="M942" s="134">
        <v>0</v>
      </c>
      <c r="N942" s="134">
        <v>0</v>
      </c>
      <c r="O942" s="134">
        <v>0</v>
      </c>
      <c r="P942" s="134">
        <v>0</v>
      </c>
      <c r="Q942" s="134">
        <v>0</v>
      </c>
    </row>
    <row r="943" spans="1:17" x14ac:dyDescent="0.2">
      <c r="A943" s="134" t="s">
        <v>4144</v>
      </c>
      <c r="B943" s="134" t="s">
        <v>4205</v>
      </c>
      <c r="C943" s="134" t="s">
        <v>1662</v>
      </c>
      <c r="D943" s="134">
        <v>0</v>
      </c>
      <c r="E943" s="134">
        <v>0</v>
      </c>
      <c r="F943" s="134">
        <v>0</v>
      </c>
      <c r="G943" s="134">
        <v>0</v>
      </c>
      <c r="H943" s="134">
        <v>0</v>
      </c>
      <c r="I943" s="134">
        <v>0</v>
      </c>
      <c r="J943" s="134">
        <v>0</v>
      </c>
      <c r="K943" s="134">
        <v>0</v>
      </c>
      <c r="L943" s="134">
        <v>0</v>
      </c>
      <c r="M943" s="134">
        <v>0</v>
      </c>
      <c r="N943" s="134">
        <v>0</v>
      </c>
      <c r="O943" s="134">
        <v>0</v>
      </c>
      <c r="P943" s="134">
        <v>0</v>
      </c>
      <c r="Q943" s="134">
        <v>0</v>
      </c>
    </row>
    <row r="944" spans="1:17" x14ac:dyDescent="0.2">
      <c r="A944" s="134" t="s">
        <v>4144</v>
      </c>
      <c r="B944" s="134" t="s">
        <v>4206</v>
      </c>
      <c r="C944" s="134" t="s">
        <v>1662</v>
      </c>
      <c r="D944" s="134">
        <v>31</v>
      </c>
      <c r="E944" s="134">
        <v>31</v>
      </c>
      <c r="F944" s="134">
        <v>31</v>
      </c>
      <c r="G944" s="134">
        <v>32</v>
      </c>
      <c r="H944" s="134">
        <v>32</v>
      </c>
      <c r="I944" s="134">
        <v>32</v>
      </c>
      <c r="J944" s="134">
        <v>32</v>
      </c>
      <c r="K944" s="134">
        <v>32</v>
      </c>
      <c r="L944" s="134">
        <v>33</v>
      </c>
      <c r="M944" s="134">
        <v>33</v>
      </c>
      <c r="N944" s="134">
        <v>33</v>
      </c>
      <c r="O944" s="134">
        <v>33</v>
      </c>
      <c r="P944" s="134">
        <v>34</v>
      </c>
      <c r="Q944" s="134">
        <v>32207</v>
      </c>
    </row>
    <row r="945" spans="1:17" x14ac:dyDescent="0.2">
      <c r="A945" s="134" t="s">
        <v>4144</v>
      </c>
      <c r="B945" s="134" t="s">
        <v>4207</v>
      </c>
      <c r="C945" s="134" t="s">
        <v>1662</v>
      </c>
      <c r="D945" s="134">
        <v>128</v>
      </c>
      <c r="E945" s="134">
        <v>128</v>
      </c>
      <c r="F945" s="134">
        <v>128</v>
      </c>
      <c r="G945" s="134">
        <v>129</v>
      </c>
      <c r="H945" s="134">
        <v>129</v>
      </c>
      <c r="I945" s="134">
        <v>129</v>
      </c>
      <c r="J945" s="134">
        <v>130</v>
      </c>
      <c r="K945" s="134">
        <v>130</v>
      </c>
      <c r="L945" s="134">
        <v>131</v>
      </c>
      <c r="M945" s="134">
        <v>131</v>
      </c>
      <c r="N945" s="134">
        <v>131</v>
      </c>
      <c r="O945" s="134">
        <v>132</v>
      </c>
      <c r="P945" s="134">
        <v>132</v>
      </c>
      <c r="Q945" s="134">
        <v>129888</v>
      </c>
    </row>
    <row r="946" spans="1:17" x14ac:dyDescent="0.2">
      <c r="A946" s="134" t="s">
        <v>4144</v>
      </c>
      <c r="B946" s="134" t="s">
        <v>4208</v>
      </c>
      <c r="C946" s="134" t="s">
        <v>1662</v>
      </c>
      <c r="D946" s="134">
        <v>0</v>
      </c>
      <c r="E946" s="134">
        <v>0</v>
      </c>
      <c r="F946" s="134">
        <v>0</v>
      </c>
      <c r="G946" s="134">
        <v>0</v>
      </c>
      <c r="H946" s="134">
        <v>0</v>
      </c>
      <c r="I946" s="134">
        <v>0</v>
      </c>
      <c r="J946" s="134">
        <v>0</v>
      </c>
      <c r="K946" s="134">
        <v>0</v>
      </c>
      <c r="L946" s="134">
        <v>0</v>
      </c>
      <c r="M946" s="134">
        <v>0</v>
      </c>
      <c r="N946" s="134">
        <v>0</v>
      </c>
      <c r="O946" s="134">
        <v>0</v>
      </c>
      <c r="P946" s="134">
        <v>0</v>
      </c>
      <c r="Q946" s="134">
        <v>0</v>
      </c>
    </row>
    <row r="947" spans="1:17" x14ac:dyDescent="0.2">
      <c r="A947" s="134" t="s">
        <v>4144</v>
      </c>
      <c r="B947" s="134" t="s">
        <v>4209</v>
      </c>
      <c r="C947" s="134" t="s">
        <v>1662</v>
      </c>
      <c r="D947" s="134">
        <v>342</v>
      </c>
      <c r="E947" s="134">
        <v>345</v>
      </c>
      <c r="F947" s="134">
        <v>348</v>
      </c>
      <c r="G947" s="134">
        <v>351</v>
      </c>
      <c r="H947" s="134">
        <v>354</v>
      </c>
      <c r="I947" s="134">
        <v>357</v>
      </c>
      <c r="J947" s="134">
        <v>360</v>
      </c>
      <c r="K947" s="134">
        <v>363</v>
      </c>
      <c r="L947" s="134">
        <v>366</v>
      </c>
      <c r="M947" s="134">
        <v>369</v>
      </c>
      <c r="N947" s="134">
        <v>372</v>
      </c>
      <c r="O947" s="134">
        <v>375</v>
      </c>
      <c r="P947" s="134">
        <v>378</v>
      </c>
      <c r="Q947" s="134">
        <v>360032</v>
      </c>
    </row>
    <row r="948" spans="1:17" x14ac:dyDescent="0.2">
      <c r="A948" s="134" t="s">
        <v>4144</v>
      </c>
      <c r="B948" s="134" t="s">
        <v>4210</v>
      </c>
      <c r="C948" s="134" t="s">
        <v>1662</v>
      </c>
      <c r="D948" s="134">
        <v>0</v>
      </c>
      <c r="E948" s="134">
        <v>0</v>
      </c>
      <c r="F948" s="134">
        <v>0</v>
      </c>
      <c r="G948" s="134">
        <v>0</v>
      </c>
      <c r="H948" s="134">
        <v>0</v>
      </c>
      <c r="I948" s="134">
        <v>0</v>
      </c>
      <c r="J948" s="134">
        <v>0</v>
      </c>
      <c r="K948" s="134">
        <v>0</v>
      </c>
      <c r="L948" s="134">
        <v>0</v>
      </c>
      <c r="M948" s="134">
        <v>0</v>
      </c>
      <c r="N948" s="134">
        <v>0</v>
      </c>
      <c r="O948" s="134">
        <v>0</v>
      </c>
      <c r="P948" s="134">
        <v>0</v>
      </c>
      <c r="Q948" s="134">
        <v>0</v>
      </c>
    </row>
    <row r="949" spans="1:17" x14ac:dyDescent="0.2">
      <c r="A949" s="134" t="s">
        <v>4144</v>
      </c>
      <c r="B949" s="134" t="s">
        <v>4211</v>
      </c>
      <c r="C949" s="134" t="s">
        <v>1662</v>
      </c>
      <c r="D949" s="134">
        <v>1013</v>
      </c>
      <c r="E949" s="134">
        <v>1024</v>
      </c>
      <c r="F949" s="134">
        <v>1036</v>
      </c>
      <c r="G949" s="134">
        <v>1048</v>
      </c>
      <c r="H949" s="134">
        <v>1060</v>
      </c>
      <c r="I949" s="134">
        <v>1071</v>
      </c>
      <c r="J949" s="134">
        <v>1083</v>
      </c>
      <c r="K949" s="134">
        <v>1095</v>
      </c>
      <c r="L949" s="134">
        <v>1106</v>
      </c>
      <c r="M949" s="134">
        <v>1118</v>
      </c>
      <c r="N949" s="134">
        <v>1130</v>
      </c>
      <c r="O949" s="134">
        <v>1141</v>
      </c>
      <c r="P949" s="134">
        <v>1153</v>
      </c>
      <c r="Q949" s="134">
        <v>1082868</v>
      </c>
    </row>
    <row r="950" spans="1:17" x14ac:dyDescent="0.2">
      <c r="A950" s="134" t="s">
        <v>4144</v>
      </c>
      <c r="B950" s="134" t="s">
        <v>4212</v>
      </c>
      <c r="C950" s="134" t="s">
        <v>1662</v>
      </c>
      <c r="D950" s="134">
        <v>0</v>
      </c>
      <c r="E950" s="134">
        <v>0</v>
      </c>
      <c r="F950" s="134">
        <v>0</v>
      </c>
      <c r="G950" s="134">
        <v>0</v>
      </c>
      <c r="H950" s="134">
        <v>0</v>
      </c>
      <c r="I950" s="134">
        <v>0</v>
      </c>
      <c r="J950" s="134">
        <v>0</v>
      </c>
      <c r="K950" s="134">
        <v>0</v>
      </c>
      <c r="L950" s="134">
        <v>0</v>
      </c>
      <c r="M950" s="134">
        <v>0</v>
      </c>
      <c r="N950" s="134">
        <v>0</v>
      </c>
      <c r="O950" s="134">
        <v>0</v>
      </c>
      <c r="P950" s="134">
        <v>0</v>
      </c>
      <c r="Q950" s="134">
        <v>0</v>
      </c>
    </row>
    <row r="951" spans="1:17" x14ac:dyDescent="0.2">
      <c r="A951" s="134" t="s">
        <v>4213</v>
      </c>
      <c r="B951" s="134" t="s">
        <v>4214</v>
      </c>
      <c r="C951" s="134" t="s">
        <v>1662</v>
      </c>
      <c r="D951" s="134">
        <v>13630</v>
      </c>
      <c r="E951" s="134">
        <v>13655</v>
      </c>
      <c r="F951" s="134">
        <v>13681</v>
      </c>
      <c r="G951" s="134">
        <v>13706</v>
      </c>
      <c r="H951" s="134">
        <v>13732</v>
      </c>
      <c r="I951" s="134">
        <v>13757</v>
      </c>
      <c r="J951" s="134">
        <v>13782</v>
      </c>
      <c r="K951" s="134">
        <v>13808</v>
      </c>
      <c r="L951" s="134">
        <v>13833</v>
      </c>
      <c r="M951" s="134">
        <v>13859</v>
      </c>
      <c r="N951" s="134">
        <v>13884</v>
      </c>
      <c r="O951" s="134">
        <v>13910</v>
      </c>
      <c r="P951" s="134">
        <v>13935</v>
      </c>
      <c r="Q951" s="134">
        <v>13782473</v>
      </c>
    </row>
    <row r="952" spans="1:17" x14ac:dyDescent="0.2">
      <c r="A952" s="134" t="s">
        <v>4213</v>
      </c>
      <c r="B952" s="134" t="s">
        <v>4215</v>
      </c>
      <c r="C952" s="134" t="s">
        <v>1662</v>
      </c>
      <c r="D952" s="134">
        <v>0</v>
      </c>
      <c r="E952" s="134">
        <v>0</v>
      </c>
      <c r="F952" s="134">
        <v>0</v>
      </c>
      <c r="G952" s="134">
        <v>0</v>
      </c>
      <c r="H952" s="134">
        <v>0</v>
      </c>
      <c r="I952" s="134">
        <v>0</v>
      </c>
      <c r="J952" s="134">
        <v>0</v>
      </c>
      <c r="K952" s="134">
        <v>0</v>
      </c>
      <c r="L952" s="134">
        <v>0</v>
      </c>
      <c r="M952" s="134">
        <v>0</v>
      </c>
      <c r="N952" s="134">
        <v>0</v>
      </c>
      <c r="O952" s="134">
        <v>0</v>
      </c>
      <c r="P952" s="134">
        <v>0</v>
      </c>
      <c r="Q952" s="134">
        <v>0</v>
      </c>
    </row>
    <row r="953" spans="1:17" x14ac:dyDescent="0.2">
      <c r="A953" s="134" t="s">
        <v>4213</v>
      </c>
      <c r="B953" s="134" t="s">
        <v>4216</v>
      </c>
      <c r="C953" s="134" t="s">
        <v>1662</v>
      </c>
      <c r="D953" s="134">
        <v>0</v>
      </c>
      <c r="E953" s="134">
        <v>0</v>
      </c>
      <c r="F953" s="134">
        <v>0</v>
      </c>
      <c r="G953" s="134">
        <v>0</v>
      </c>
      <c r="H953" s="134">
        <v>0</v>
      </c>
      <c r="I953" s="134">
        <v>0</v>
      </c>
      <c r="J953" s="134">
        <v>0</v>
      </c>
      <c r="K953" s="134">
        <v>0</v>
      </c>
      <c r="L953" s="134">
        <v>0</v>
      </c>
      <c r="M953" s="134">
        <v>0</v>
      </c>
      <c r="N953" s="134">
        <v>0</v>
      </c>
      <c r="O953" s="134">
        <v>0</v>
      </c>
      <c r="P953" s="134">
        <v>0</v>
      </c>
      <c r="Q953" s="134">
        <v>0</v>
      </c>
    </row>
    <row r="954" spans="1:17" x14ac:dyDescent="0.2">
      <c r="A954" s="134" t="s">
        <v>4213</v>
      </c>
      <c r="B954" s="134" t="s">
        <v>4217</v>
      </c>
      <c r="C954" s="134" t="s">
        <v>1662</v>
      </c>
      <c r="D954" s="134">
        <v>10832</v>
      </c>
      <c r="E954" s="134">
        <v>10846</v>
      </c>
      <c r="F954" s="134">
        <v>10860</v>
      </c>
      <c r="G954" s="134">
        <v>10874</v>
      </c>
      <c r="H954" s="134">
        <v>10888</v>
      </c>
      <c r="I954" s="134">
        <v>10902</v>
      </c>
      <c r="J954" s="134">
        <v>10915</v>
      </c>
      <c r="K954" s="134">
        <v>10929</v>
      </c>
      <c r="L954" s="134">
        <v>10943</v>
      </c>
      <c r="M954" s="134">
        <v>10957</v>
      </c>
      <c r="N954" s="134">
        <v>10971</v>
      </c>
      <c r="O954" s="134">
        <v>10985</v>
      </c>
      <c r="P954" s="134">
        <v>10999</v>
      </c>
      <c r="Q954" s="134">
        <v>10915468</v>
      </c>
    </row>
    <row r="955" spans="1:17" x14ac:dyDescent="0.2">
      <c r="A955" s="134" t="s">
        <v>4213</v>
      </c>
      <c r="B955" s="134" t="s">
        <v>4218</v>
      </c>
      <c r="C955" s="134" t="s">
        <v>1662</v>
      </c>
      <c r="D955" s="134">
        <v>16288</v>
      </c>
      <c r="E955" s="134">
        <v>16309</v>
      </c>
      <c r="F955" s="134">
        <v>16331</v>
      </c>
      <c r="G955" s="134">
        <v>16352</v>
      </c>
      <c r="H955" s="134">
        <v>16373</v>
      </c>
      <c r="I955" s="134">
        <v>16394</v>
      </c>
      <c r="J955" s="134">
        <v>16415</v>
      </c>
      <c r="K955" s="134">
        <v>16437</v>
      </c>
      <c r="L955" s="134">
        <v>16458</v>
      </c>
      <c r="M955" s="134">
        <v>16479</v>
      </c>
      <c r="N955" s="134">
        <v>16500</v>
      </c>
      <c r="O955" s="134">
        <v>16522</v>
      </c>
      <c r="P955" s="134">
        <v>16543</v>
      </c>
      <c r="Q955" s="134">
        <v>16415461</v>
      </c>
    </row>
    <row r="956" spans="1:17" x14ac:dyDescent="0.2">
      <c r="A956" s="134" t="s">
        <v>4213</v>
      </c>
      <c r="B956" s="134" t="s">
        <v>4219</v>
      </c>
      <c r="C956" s="134" t="s">
        <v>1662</v>
      </c>
      <c r="D956" s="134">
        <v>0</v>
      </c>
      <c r="E956" s="134">
        <v>0</v>
      </c>
      <c r="F956" s="134">
        <v>0</v>
      </c>
      <c r="G956" s="134">
        <v>0</v>
      </c>
      <c r="H956" s="134">
        <v>0</v>
      </c>
      <c r="I956" s="134">
        <v>0</v>
      </c>
      <c r="J956" s="134">
        <v>0</v>
      </c>
      <c r="K956" s="134">
        <v>0</v>
      </c>
      <c r="L956" s="134">
        <v>0</v>
      </c>
      <c r="M956" s="134">
        <v>0</v>
      </c>
      <c r="N956" s="134">
        <v>0</v>
      </c>
      <c r="O956" s="134">
        <v>0</v>
      </c>
      <c r="P956" s="134">
        <v>0</v>
      </c>
      <c r="Q956" s="134">
        <v>0</v>
      </c>
    </row>
    <row r="957" spans="1:17" x14ac:dyDescent="0.2">
      <c r="A957" s="134" t="s">
        <v>4213</v>
      </c>
      <c r="B957" s="134" t="s">
        <v>4220</v>
      </c>
      <c r="C957" s="134" t="s">
        <v>1662</v>
      </c>
      <c r="D957" s="134">
        <v>0</v>
      </c>
      <c r="E957" s="134">
        <v>0</v>
      </c>
      <c r="F957" s="134">
        <v>0</v>
      </c>
      <c r="G957" s="134">
        <v>0</v>
      </c>
      <c r="H957" s="134">
        <v>0</v>
      </c>
      <c r="I957" s="134">
        <v>0</v>
      </c>
      <c r="J957" s="134">
        <v>0</v>
      </c>
      <c r="K957" s="134">
        <v>0</v>
      </c>
      <c r="L957" s="134">
        <v>0</v>
      </c>
      <c r="M957" s="134">
        <v>0</v>
      </c>
      <c r="N957" s="134">
        <v>0</v>
      </c>
      <c r="O957" s="134">
        <v>0</v>
      </c>
      <c r="P957" s="134">
        <v>0</v>
      </c>
      <c r="Q957" s="134">
        <v>0</v>
      </c>
    </row>
    <row r="958" spans="1:17" x14ac:dyDescent="0.2">
      <c r="A958" s="134" t="s">
        <v>4213</v>
      </c>
      <c r="B958" s="134" t="s">
        <v>4221</v>
      </c>
      <c r="C958" s="134" t="s">
        <v>1662</v>
      </c>
      <c r="D958" s="134">
        <v>0</v>
      </c>
      <c r="E958" s="134">
        <v>0</v>
      </c>
      <c r="F958" s="134">
        <v>0</v>
      </c>
      <c r="G958" s="134">
        <v>0</v>
      </c>
      <c r="H958" s="134">
        <v>0</v>
      </c>
      <c r="I958" s="134">
        <v>0</v>
      </c>
      <c r="J958" s="134">
        <v>0</v>
      </c>
      <c r="K958" s="134">
        <v>0</v>
      </c>
      <c r="L958" s="134">
        <v>0</v>
      </c>
      <c r="M958" s="134">
        <v>0</v>
      </c>
      <c r="N958" s="134">
        <v>0</v>
      </c>
      <c r="O958" s="134">
        <v>0</v>
      </c>
      <c r="P958" s="134">
        <v>0</v>
      </c>
      <c r="Q958" s="134">
        <v>0</v>
      </c>
    </row>
    <row r="959" spans="1:17" x14ac:dyDescent="0.2">
      <c r="A959" s="134" t="s">
        <v>4213</v>
      </c>
      <c r="B959" s="134" t="s">
        <v>4222</v>
      </c>
      <c r="C959" s="134" t="s">
        <v>1662</v>
      </c>
      <c r="D959" s="134">
        <v>0</v>
      </c>
      <c r="E959" s="134">
        <v>0</v>
      </c>
      <c r="F959" s="134">
        <v>0</v>
      </c>
      <c r="G959" s="134">
        <v>0</v>
      </c>
      <c r="H959" s="134">
        <v>0</v>
      </c>
      <c r="I959" s="134">
        <v>0</v>
      </c>
      <c r="J959" s="134">
        <v>0</v>
      </c>
      <c r="K959" s="134">
        <v>0</v>
      </c>
      <c r="L959" s="134">
        <v>0</v>
      </c>
      <c r="M959" s="134">
        <v>0</v>
      </c>
      <c r="N959" s="134">
        <v>0</v>
      </c>
      <c r="O959" s="134">
        <v>0</v>
      </c>
      <c r="P959" s="134">
        <v>0</v>
      </c>
      <c r="Q959" s="134">
        <v>0</v>
      </c>
    </row>
    <row r="960" spans="1:17" x14ac:dyDescent="0.2">
      <c r="A960" s="134" t="s">
        <v>4213</v>
      </c>
      <c r="B960" s="134" t="s">
        <v>4223</v>
      </c>
      <c r="C960" s="134" t="s">
        <v>1662</v>
      </c>
      <c r="D960" s="134">
        <v>0</v>
      </c>
      <c r="E960" s="134">
        <v>0</v>
      </c>
      <c r="F960" s="134">
        <v>0</v>
      </c>
      <c r="G960" s="134">
        <v>0</v>
      </c>
      <c r="H960" s="134">
        <v>0</v>
      </c>
      <c r="I960" s="134">
        <v>0</v>
      </c>
      <c r="J960" s="134">
        <v>0</v>
      </c>
      <c r="K960" s="134">
        <v>0</v>
      </c>
      <c r="L960" s="134">
        <v>0</v>
      </c>
      <c r="M960" s="134">
        <v>0</v>
      </c>
      <c r="N960" s="134">
        <v>0</v>
      </c>
      <c r="O960" s="134">
        <v>0</v>
      </c>
      <c r="P960" s="134">
        <v>0</v>
      </c>
      <c r="Q960" s="134">
        <v>0</v>
      </c>
    </row>
    <row r="961" spans="1:17" x14ac:dyDescent="0.2">
      <c r="A961" s="134" t="s">
        <v>4213</v>
      </c>
      <c r="B961" s="134" t="s">
        <v>4224</v>
      </c>
      <c r="C961" s="134" t="s">
        <v>1662</v>
      </c>
      <c r="D961" s="134">
        <v>0</v>
      </c>
      <c r="E961" s="134">
        <v>0</v>
      </c>
      <c r="F961" s="134">
        <v>0</v>
      </c>
      <c r="G961" s="134">
        <v>0</v>
      </c>
      <c r="H961" s="134">
        <v>0</v>
      </c>
      <c r="I961" s="134">
        <v>0</v>
      </c>
      <c r="J961" s="134">
        <v>0</v>
      </c>
      <c r="K961" s="134">
        <v>0</v>
      </c>
      <c r="L961" s="134">
        <v>0</v>
      </c>
      <c r="M961" s="134">
        <v>0</v>
      </c>
      <c r="N961" s="134">
        <v>0</v>
      </c>
      <c r="O961" s="134">
        <v>0</v>
      </c>
      <c r="P961" s="134">
        <v>0</v>
      </c>
      <c r="Q961" s="134">
        <v>0</v>
      </c>
    </row>
    <row r="962" spans="1:17" x14ac:dyDescent="0.2">
      <c r="A962" s="134" t="s">
        <v>4213</v>
      </c>
      <c r="B962" s="134" t="s">
        <v>4225</v>
      </c>
      <c r="C962" s="134" t="s">
        <v>1662</v>
      </c>
      <c r="D962" s="134">
        <v>6306</v>
      </c>
      <c r="E962" s="134">
        <v>6320</v>
      </c>
      <c r="F962" s="134">
        <v>6334</v>
      </c>
      <c r="G962" s="134">
        <v>6347</v>
      </c>
      <c r="H962" s="134">
        <v>6361</v>
      </c>
      <c r="I962" s="134">
        <v>6375</v>
      </c>
      <c r="J962" s="134">
        <v>6388</v>
      </c>
      <c r="K962" s="134">
        <v>6402</v>
      </c>
      <c r="L962" s="134">
        <v>6416</v>
      </c>
      <c r="M962" s="134">
        <v>6429</v>
      </c>
      <c r="N962" s="134">
        <v>6443</v>
      </c>
      <c r="O962" s="134">
        <v>6457</v>
      </c>
      <c r="P962" s="134">
        <v>6470</v>
      </c>
      <c r="Q962" s="134">
        <v>6388260</v>
      </c>
    </row>
    <row r="963" spans="1:17" x14ac:dyDescent="0.2">
      <c r="A963" s="134" t="s">
        <v>4213</v>
      </c>
      <c r="B963" s="134" t="s">
        <v>4226</v>
      </c>
      <c r="C963" s="134" t="s">
        <v>1662</v>
      </c>
      <c r="D963" s="134">
        <v>0</v>
      </c>
      <c r="E963" s="134">
        <v>0</v>
      </c>
      <c r="F963" s="134">
        <v>0</v>
      </c>
      <c r="G963" s="134">
        <v>0</v>
      </c>
      <c r="H963" s="134">
        <v>0</v>
      </c>
      <c r="I963" s="134">
        <v>0</v>
      </c>
      <c r="J963" s="134">
        <v>0</v>
      </c>
      <c r="K963" s="134">
        <v>0</v>
      </c>
      <c r="L963" s="134">
        <v>0</v>
      </c>
      <c r="M963" s="134">
        <v>0</v>
      </c>
      <c r="N963" s="134">
        <v>0</v>
      </c>
      <c r="O963" s="134">
        <v>0</v>
      </c>
      <c r="P963" s="134">
        <v>0</v>
      </c>
      <c r="Q963" s="134">
        <v>0</v>
      </c>
    </row>
    <row r="964" spans="1:17" x14ac:dyDescent="0.2">
      <c r="A964" s="134" t="s">
        <v>4213</v>
      </c>
      <c r="B964" s="134" t="s">
        <v>4227</v>
      </c>
      <c r="C964" s="134" t="s">
        <v>1662</v>
      </c>
      <c r="D964" s="134">
        <v>0</v>
      </c>
      <c r="E964" s="134">
        <v>0</v>
      </c>
      <c r="F964" s="134">
        <v>0</v>
      </c>
      <c r="G964" s="134">
        <v>0</v>
      </c>
      <c r="H964" s="134">
        <v>0</v>
      </c>
      <c r="I964" s="134">
        <v>0</v>
      </c>
      <c r="J964" s="134">
        <v>0</v>
      </c>
      <c r="K964" s="134">
        <v>0</v>
      </c>
      <c r="L964" s="134">
        <v>0</v>
      </c>
      <c r="M964" s="134">
        <v>0</v>
      </c>
      <c r="N964" s="134">
        <v>0</v>
      </c>
      <c r="O964" s="134">
        <v>0</v>
      </c>
      <c r="P964" s="134">
        <v>0</v>
      </c>
      <c r="Q964" s="134">
        <v>0</v>
      </c>
    </row>
    <row r="965" spans="1:17" x14ac:dyDescent="0.2">
      <c r="A965" s="134" t="s">
        <v>4213</v>
      </c>
      <c r="B965" s="134" t="s">
        <v>4228</v>
      </c>
      <c r="C965" s="134" t="s">
        <v>1662</v>
      </c>
      <c r="D965" s="134">
        <v>0</v>
      </c>
      <c r="E965" s="134">
        <v>0</v>
      </c>
      <c r="F965" s="134">
        <v>0</v>
      </c>
      <c r="G965" s="134">
        <v>0</v>
      </c>
      <c r="H965" s="134">
        <v>0</v>
      </c>
      <c r="I965" s="134">
        <v>0</v>
      </c>
      <c r="J965" s="134">
        <v>0</v>
      </c>
      <c r="K965" s="134">
        <v>0</v>
      </c>
      <c r="L965" s="134">
        <v>0</v>
      </c>
      <c r="M965" s="134">
        <v>0</v>
      </c>
      <c r="N965" s="134">
        <v>0</v>
      </c>
      <c r="O965" s="134">
        <v>0</v>
      </c>
      <c r="P965" s="134">
        <v>0</v>
      </c>
      <c r="Q965" s="134">
        <v>0</v>
      </c>
    </row>
    <row r="966" spans="1:17" x14ac:dyDescent="0.2">
      <c r="A966" s="134" t="s">
        <v>4213</v>
      </c>
      <c r="B966" s="134" t="s">
        <v>4229</v>
      </c>
      <c r="C966" s="134" t="s">
        <v>1662</v>
      </c>
      <c r="D966" s="134">
        <v>0</v>
      </c>
      <c r="E966" s="134">
        <v>0</v>
      </c>
      <c r="F966" s="134">
        <v>0</v>
      </c>
      <c r="G966" s="134">
        <v>0</v>
      </c>
      <c r="H966" s="134">
        <v>0</v>
      </c>
      <c r="I966" s="134">
        <v>0</v>
      </c>
      <c r="J966" s="134">
        <v>0</v>
      </c>
      <c r="K966" s="134">
        <v>0</v>
      </c>
      <c r="L966" s="134">
        <v>0</v>
      </c>
      <c r="M966" s="134">
        <v>0</v>
      </c>
      <c r="N966" s="134">
        <v>0</v>
      </c>
      <c r="O966" s="134">
        <v>0</v>
      </c>
      <c r="P966" s="134">
        <v>0</v>
      </c>
      <c r="Q966" s="134">
        <v>0</v>
      </c>
    </row>
    <row r="967" spans="1:17" x14ac:dyDescent="0.2">
      <c r="A967" s="134" t="s">
        <v>4213</v>
      </c>
      <c r="B967" s="134" t="s">
        <v>4230</v>
      </c>
      <c r="C967" s="134" t="s">
        <v>1662</v>
      </c>
      <c r="D967" s="134">
        <v>0</v>
      </c>
      <c r="E967" s="134">
        <v>0</v>
      </c>
      <c r="F967" s="134">
        <v>0</v>
      </c>
      <c r="G967" s="134">
        <v>0</v>
      </c>
      <c r="H967" s="134">
        <v>0</v>
      </c>
      <c r="I967" s="134">
        <v>0</v>
      </c>
      <c r="J967" s="134">
        <v>0</v>
      </c>
      <c r="K967" s="134">
        <v>0</v>
      </c>
      <c r="L967" s="134">
        <v>0</v>
      </c>
      <c r="M967" s="134">
        <v>0</v>
      </c>
      <c r="N967" s="134">
        <v>0</v>
      </c>
      <c r="O967" s="134">
        <v>0</v>
      </c>
      <c r="P967" s="134">
        <v>0</v>
      </c>
      <c r="Q967" s="134">
        <v>0</v>
      </c>
    </row>
    <row r="968" spans="1:17" x14ac:dyDescent="0.2">
      <c r="A968" s="134" t="s">
        <v>4213</v>
      </c>
      <c r="B968" s="134" t="s">
        <v>4231</v>
      </c>
      <c r="C968" s="134" t="s">
        <v>1662</v>
      </c>
      <c r="D968" s="134">
        <v>0</v>
      </c>
      <c r="E968" s="134">
        <v>0</v>
      </c>
      <c r="F968" s="134">
        <v>0</v>
      </c>
      <c r="G968" s="134">
        <v>0</v>
      </c>
      <c r="H968" s="134">
        <v>0</v>
      </c>
      <c r="I968" s="134">
        <v>0</v>
      </c>
      <c r="J968" s="134">
        <v>0</v>
      </c>
      <c r="K968" s="134">
        <v>0</v>
      </c>
      <c r="L968" s="134">
        <v>0</v>
      </c>
      <c r="M968" s="134">
        <v>0</v>
      </c>
      <c r="N968" s="134">
        <v>0</v>
      </c>
      <c r="O968" s="134">
        <v>0</v>
      </c>
      <c r="P968" s="134">
        <v>0</v>
      </c>
      <c r="Q968" s="134">
        <v>0</v>
      </c>
    </row>
    <row r="969" spans="1:17" x14ac:dyDescent="0.2">
      <c r="A969" s="134" t="s">
        <v>4213</v>
      </c>
      <c r="B969" s="134" t="s">
        <v>4232</v>
      </c>
      <c r="C969" s="134" t="s">
        <v>1662</v>
      </c>
      <c r="D969" s="134">
        <v>0</v>
      </c>
      <c r="E969" s="134">
        <v>0</v>
      </c>
      <c r="F969" s="134">
        <v>0</v>
      </c>
      <c r="G969" s="134">
        <v>0</v>
      </c>
      <c r="H969" s="134">
        <v>0</v>
      </c>
      <c r="I969" s="134">
        <v>0</v>
      </c>
      <c r="J969" s="134">
        <v>0</v>
      </c>
      <c r="K969" s="134">
        <v>0</v>
      </c>
      <c r="L969" s="134">
        <v>0</v>
      </c>
      <c r="M969" s="134">
        <v>0</v>
      </c>
      <c r="N969" s="134">
        <v>0</v>
      </c>
      <c r="O969" s="134">
        <v>0</v>
      </c>
      <c r="P969" s="134">
        <v>0</v>
      </c>
      <c r="Q969" s="134">
        <v>0</v>
      </c>
    </row>
    <row r="970" spans="1:17" x14ac:dyDescent="0.2">
      <c r="A970" s="134" t="s">
        <v>4213</v>
      </c>
      <c r="B970" s="134" t="s">
        <v>4233</v>
      </c>
      <c r="C970" s="134" t="s">
        <v>1662</v>
      </c>
      <c r="D970" s="134">
        <v>0</v>
      </c>
      <c r="E970" s="134">
        <v>0</v>
      </c>
      <c r="F970" s="134">
        <v>0</v>
      </c>
      <c r="G970" s="134">
        <v>0</v>
      </c>
      <c r="H970" s="134">
        <v>0</v>
      </c>
      <c r="I970" s="134">
        <v>0</v>
      </c>
      <c r="J970" s="134">
        <v>0</v>
      </c>
      <c r="K970" s="134">
        <v>0</v>
      </c>
      <c r="L970" s="134">
        <v>0</v>
      </c>
      <c r="M970" s="134">
        <v>0</v>
      </c>
      <c r="N970" s="134">
        <v>0</v>
      </c>
      <c r="O970" s="134">
        <v>0</v>
      </c>
      <c r="P970" s="134">
        <v>0</v>
      </c>
      <c r="Q970" s="134">
        <v>0</v>
      </c>
    </row>
    <row r="971" spans="1:17" x14ac:dyDescent="0.2">
      <c r="A971" s="134" t="s">
        <v>4213</v>
      </c>
      <c r="B971" s="134" t="s">
        <v>4234</v>
      </c>
      <c r="C971" s="134" t="s">
        <v>1662</v>
      </c>
      <c r="D971" s="134">
        <v>72</v>
      </c>
      <c r="E971" s="134">
        <v>72</v>
      </c>
      <c r="F971" s="134">
        <v>72</v>
      </c>
      <c r="G971" s="134">
        <v>72</v>
      </c>
      <c r="H971" s="134">
        <v>73</v>
      </c>
      <c r="I971" s="134">
        <v>73</v>
      </c>
      <c r="J971" s="134">
        <v>73</v>
      </c>
      <c r="K971" s="134">
        <v>74</v>
      </c>
      <c r="L971" s="134">
        <v>74</v>
      </c>
      <c r="M971" s="134">
        <v>74</v>
      </c>
      <c r="N971" s="134">
        <v>75</v>
      </c>
      <c r="O971" s="134">
        <v>75</v>
      </c>
      <c r="P971" s="134">
        <v>75</v>
      </c>
      <c r="Q971" s="134">
        <v>73364</v>
      </c>
    </row>
    <row r="972" spans="1:17" x14ac:dyDescent="0.2">
      <c r="A972" s="134" t="s">
        <v>4213</v>
      </c>
      <c r="B972" s="134" t="s">
        <v>4235</v>
      </c>
      <c r="C972" s="134" t="s">
        <v>1662</v>
      </c>
      <c r="D972" s="134">
        <v>0</v>
      </c>
      <c r="E972" s="134">
        <v>0</v>
      </c>
      <c r="F972" s="134">
        <v>0</v>
      </c>
      <c r="G972" s="134">
        <v>0</v>
      </c>
      <c r="H972" s="134">
        <v>0</v>
      </c>
      <c r="I972" s="134">
        <v>0</v>
      </c>
      <c r="J972" s="134">
        <v>0</v>
      </c>
      <c r="K972" s="134">
        <v>0</v>
      </c>
      <c r="L972" s="134">
        <v>0</v>
      </c>
      <c r="M972" s="134">
        <v>0</v>
      </c>
      <c r="N972" s="134">
        <v>0</v>
      </c>
      <c r="O972" s="134">
        <v>0</v>
      </c>
      <c r="P972" s="134">
        <v>0</v>
      </c>
      <c r="Q972" s="134">
        <v>0</v>
      </c>
    </row>
    <row r="973" spans="1:17" x14ac:dyDescent="0.2">
      <c r="A973" s="134" t="s">
        <v>4213</v>
      </c>
      <c r="B973" s="134" t="s">
        <v>4236</v>
      </c>
      <c r="C973" s="134" t="s">
        <v>1662</v>
      </c>
      <c r="D973" s="134">
        <v>2066</v>
      </c>
      <c r="E973" s="134">
        <v>2072</v>
      </c>
      <c r="F973" s="134">
        <v>2078</v>
      </c>
      <c r="G973" s="134">
        <v>2084</v>
      </c>
      <c r="H973" s="134">
        <v>2089</v>
      </c>
      <c r="I973" s="134">
        <v>2095</v>
      </c>
      <c r="J973" s="134">
        <v>2101</v>
      </c>
      <c r="K973" s="134">
        <v>2107</v>
      </c>
      <c r="L973" s="134">
        <v>2113</v>
      </c>
      <c r="M973" s="134">
        <v>2118</v>
      </c>
      <c r="N973" s="134">
        <v>2124</v>
      </c>
      <c r="O973" s="134">
        <v>2130</v>
      </c>
      <c r="P973" s="134">
        <v>2136</v>
      </c>
      <c r="Q973" s="134">
        <v>2100984</v>
      </c>
    </row>
    <row r="974" spans="1:17" x14ac:dyDescent="0.2">
      <c r="A974" s="134" t="s">
        <v>4213</v>
      </c>
      <c r="B974" s="134" t="s">
        <v>4237</v>
      </c>
      <c r="C974" s="134" t="s">
        <v>1662</v>
      </c>
      <c r="D974" s="134">
        <v>0</v>
      </c>
      <c r="E974" s="134">
        <v>0</v>
      </c>
      <c r="F974" s="134">
        <v>0</v>
      </c>
      <c r="G974" s="134">
        <v>0</v>
      </c>
      <c r="H974" s="134">
        <v>0</v>
      </c>
      <c r="I974" s="134">
        <v>0</v>
      </c>
      <c r="J974" s="134">
        <v>0</v>
      </c>
      <c r="K974" s="134">
        <v>0</v>
      </c>
      <c r="L974" s="134">
        <v>0</v>
      </c>
      <c r="M974" s="134">
        <v>0</v>
      </c>
      <c r="N974" s="134">
        <v>0</v>
      </c>
      <c r="O974" s="134">
        <v>0</v>
      </c>
      <c r="P974" s="134">
        <v>0</v>
      </c>
      <c r="Q974" s="134">
        <v>0</v>
      </c>
    </row>
    <row r="975" spans="1:17" x14ac:dyDescent="0.2">
      <c r="A975" s="134" t="s">
        <v>4213</v>
      </c>
      <c r="B975" s="134" t="s">
        <v>4238</v>
      </c>
      <c r="C975" s="134" t="s">
        <v>1662</v>
      </c>
      <c r="D975" s="134">
        <v>0</v>
      </c>
      <c r="E975" s="134">
        <v>0</v>
      </c>
      <c r="F975" s="134">
        <v>0</v>
      </c>
      <c r="G975" s="134">
        <v>0</v>
      </c>
      <c r="H975" s="134">
        <v>0</v>
      </c>
      <c r="I975" s="134">
        <v>0</v>
      </c>
      <c r="J975" s="134">
        <v>0</v>
      </c>
      <c r="K975" s="134">
        <v>0</v>
      </c>
      <c r="L975" s="134">
        <v>0</v>
      </c>
      <c r="M975" s="134">
        <v>0</v>
      </c>
      <c r="N975" s="134">
        <v>0</v>
      </c>
      <c r="O975" s="134">
        <v>0</v>
      </c>
      <c r="P975" s="134">
        <v>0</v>
      </c>
      <c r="Q975" s="134">
        <v>0</v>
      </c>
    </row>
    <row r="976" spans="1:17" x14ac:dyDescent="0.2">
      <c r="A976" s="134" t="s">
        <v>4213</v>
      </c>
      <c r="B976" s="134" t="s">
        <v>4239</v>
      </c>
      <c r="C976" s="134" t="s">
        <v>1662</v>
      </c>
      <c r="D976" s="134">
        <v>23985</v>
      </c>
      <c r="E976" s="134">
        <v>24064</v>
      </c>
      <c r="F976" s="134">
        <v>24151</v>
      </c>
      <c r="G976" s="134">
        <v>24029</v>
      </c>
      <c r="H976" s="134">
        <v>24098</v>
      </c>
      <c r="I976" s="134">
        <v>24168</v>
      </c>
      <c r="J976" s="134">
        <v>24238</v>
      </c>
      <c r="K976" s="134">
        <v>24308</v>
      </c>
      <c r="L976" s="134">
        <v>24378</v>
      </c>
      <c r="M976" s="134">
        <v>24450</v>
      </c>
      <c r="N976" s="134">
        <v>24521</v>
      </c>
      <c r="O976" s="134">
        <v>24591</v>
      </c>
      <c r="P976" s="134">
        <v>24664</v>
      </c>
      <c r="Q976" s="134">
        <v>24276711</v>
      </c>
    </row>
    <row r="977" spans="1:17" x14ac:dyDescent="0.2">
      <c r="A977" s="134" t="s">
        <v>4213</v>
      </c>
      <c r="B977" s="134" t="s">
        <v>4240</v>
      </c>
      <c r="C977" s="134" t="s">
        <v>1662</v>
      </c>
      <c r="D977" s="134">
        <v>0</v>
      </c>
      <c r="E977" s="134">
        <v>0</v>
      </c>
      <c r="F977" s="134">
        <v>0</v>
      </c>
      <c r="G977" s="134">
        <v>0</v>
      </c>
      <c r="H977" s="134">
        <v>0</v>
      </c>
      <c r="I977" s="134">
        <v>0</v>
      </c>
      <c r="J977" s="134">
        <v>0</v>
      </c>
      <c r="K977" s="134">
        <v>0</v>
      </c>
      <c r="L977" s="134">
        <v>0</v>
      </c>
      <c r="M977" s="134">
        <v>0</v>
      </c>
      <c r="N977" s="134">
        <v>0</v>
      </c>
      <c r="O977" s="134">
        <v>0</v>
      </c>
      <c r="P977" s="134">
        <v>0</v>
      </c>
      <c r="Q977" s="134">
        <v>0</v>
      </c>
    </row>
    <row r="978" spans="1:17" x14ac:dyDescent="0.2">
      <c r="A978" s="134" t="s">
        <v>4213</v>
      </c>
      <c r="B978" s="134" t="s">
        <v>4241</v>
      </c>
      <c r="C978" s="134" t="s">
        <v>1662</v>
      </c>
      <c r="D978" s="134">
        <v>2253</v>
      </c>
      <c r="E978" s="134">
        <v>2303</v>
      </c>
      <c r="F978" s="134">
        <v>2353</v>
      </c>
      <c r="G978" s="134">
        <v>2403</v>
      </c>
      <c r="H978" s="134">
        <v>2454</v>
      </c>
      <c r="I978" s="134">
        <v>2504</v>
      </c>
      <c r="J978" s="134">
        <v>2554</v>
      </c>
      <c r="K978" s="134">
        <v>2605</v>
      </c>
      <c r="L978" s="134">
        <v>2657</v>
      </c>
      <c r="M978" s="134">
        <v>2708</v>
      </c>
      <c r="N978" s="134">
        <v>2759</v>
      </c>
      <c r="O978" s="134">
        <v>2811</v>
      </c>
      <c r="P978" s="134">
        <v>2862</v>
      </c>
      <c r="Q978" s="134">
        <v>2555748</v>
      </c>
    </row>
    <row r="979" spans="1:17" x14ac:dyDescent="0.2">
      <c r="A979" s="134" t="s">
        <v>4213</v>
      </c>
      <c r="B979" s="134" t="s">
        <v>4242</v>
      </c>
      <c r="C979" s="134" t="s">
        <v>1662</v>
      </c>
      <c r="D979" s="134">
        <v>0</v>
      </c>
      <c r="E979" s="134">
        <v>0</v>
      </c>
      <c r="F979" s="134">
        <v>0</v>
      </c>
      <c r="G979" s="134">
        <v>0</v>
      </c>
      <c r="H979" s="134">
        <v>0</v>
      </c>
      <c r="I979" s="134">
        <v>0</v>
      </c>
      <c r="J979" s="134">
        <v>0</v>
      </c>
      <c r="K979" s="134">
        <v>0</v>
      </c>
      <c r="L979" s="134">
        <v>0</v>
      </c>
      <c r="M979" s="134">
        <v>0</v>
      </c>
      <c r="N979" s="134">
        <v>0</v>
      </c>
      <c r="O979" s="134">
        <v>0</v>
      </c>
      <c r="P979" s="134">
        <v>0</v>
      </c>
      <c r="Q979" s="134">
        <v>0</v>
      </c>
    </row>
    <row r="980" spans="1:17" x14ac:dyDescent="0.2">
      <c r="A980" s="134" t="s">
        <v>4213</v>
      </c>
      <c r="B980" s="134" t="s">
        <v>4243</v>
      </c>
      <c r="C980" s="134" t="s">
        <v>1662</v>
      </c>
      <c r="D980" s="134">
        <v>52</v>
      </c>
      <c r="E980" s="134">
        <v>52</v>
      </c>
      <c r="F980" s="134">
        <v>52</v>
      </c>
      <c r="G980" s="134">
        <v>52</v>
      </c>
      <c r="H980" s="134">
        <v>52</v>
      </c>
      <c r="I980" s="134">
        <v>52</v>
      </c>
      <c r="J980" s="134">
        <v>52</v>
      </c>
      <c r="K980" s="134">
        <v>52</v>
      </c>
      <c r="L980" s="134">
        <v>52</v>
      </c>
      <c r="M980" s="134">
        <v>52</v>
      </c>
      <c r="N980" s="134">
        <v>52</v>
      </c>
      <c r="O980" s="134">
        <v>52</v>
      </c>
      <c r="P980" s="134">
        <v>52</v>
      </c>
      <c r="Q980" s="134">
        <v>52126</v>
      </c>
    </row>
    <row r="981" spans="1:17" x14ac:dyDescent="0.2">
      <c r="A981" s="134" t="s">
        <v>4213</v>
      </c>
      <c r="B981" s="134" t="s">
        <v>4244</v>
      </c>
      <c r="C981" s="134" t="s">
        <v>1662</v>
      </c>
      <c r="D981" s="134">
        <v>1121</v>
      </c>
      <c r="E981" s="134">
        <v>1128</v>
      </c>
      <c r="F981" s="134">
        <v>1134</v>
      </c>
      <c r="G981" s="134">
        <v>1141</v>
      </c>
      <c r="H981" s="134">
        <v>1148</v>
      </c>
      <c r="I981" s="134">
        <v>1154</v>
      </c>
      <c r="J981" s="134">
        <v>1161</v>
      </c>
      <c r="K981" s="134">
        <v>1168</v>
      </c>
      <c r="L981" s="134">
        <v>1174</v>
      </c>
      <c r="M981" s="134">
        <v>1181</v>
      </c>
      <c r="N981" s="134">
        <v>1188</v>
      </c>
      <c r="O981" s="134">
        <v>1194</v>
      </c>
      <c r="P981" s="134">
        <v>1201</v>
      </c>
      <c r="Q981" s="134">
        <v>1161002</v>
      </c>
    </row>
    <row r="982" spans="1:17" x14ac:dyDescent="0.2">
      <c r="A982" s="134" t="s">
        <v>4213</v>
      </c>
      <c r="B982" s="134" t="s">
        <v>4245</v>
      </c>
      <c r="C982" s="134" t="s">
        <v>1662</v>
      </c>
      <c r="D982" s="134">
        <v>0</v>
      </c>
      <c r="E982" s="134">
        <v>0</v>
      </c>
      <c r="F982" s="134">
        <v>0</v>
      </c>
      <c r="G982" s="134">
        <v>0</v>
      </c>
      <c r="H982" s="134">
        <v>0</v>
      </c>
      <c r="I982" s="134">
        <v>0</v>
      </c>
      <c r="J982" s="134">
        <v>0</v>
      </c>
      <c r="K982" s="134">
        <v>0</v>
      </c>
      <c r="L982" s="134">
        <v>0</v>
      </c>
      <c r="M982" s="134">
        <v>0</v>
      </c>
      <c r="N982" s="134">
        <v>0</v>
      </c>
      <c r="O982" s="134">
        <v>0</v>
      </c>
      <c r="P982" s="134">
        <v>0</v>
      </c>
      <c r="Q982" s="134">
        <v>0</v>
      </c>
    </row>
    <row r="983" spans="1:17" x14ac:dyDescent="0.2">
      <c r="A983" s="134" t="s">
        <v>4213</v>
      </c>
      <c r="B983" s="134" t="s">
        <v>4246</v>
      </c>
      <c r="C983" s="134" t="s">
        <v>1662</v>
      </c>
      <c r="D983" s="134">
        <v>0</v>
      </c>
      <c r="E983" s="134">
        <v>0</v>
      </c>
      <c r="F983" s="134">
        <v>0</v>
      </c>
      <c r="G983" s="134">
        <v>0</v>
      </c>
      <c r="H983" s="134">
        <v>0</v>
      </c>
      <c r="I983" s="134">
        <v>0</v>
      </c>
      <c r="J983" s="134">
        <v>0</v>
      </c>
      <c r="K983" s="134">
        <v>0</v>
      </c>
      <c r="L983" s="134">
        <v>0</v>
      </c>
      <c r="M983" s="134">
        <v>0</v>
      </c>
      <c r="N983" s="134">
        <v>0</v>
      </c>
      <c r="O983" s="134">
        <v>0</v>
      </c>
      <c r="P983" s="134">
        <v>0</v>
      </c>
      <c r="Q983" s="134">
        <v>0</v>
      </c>
    </row>
    <row r="984" spans="1:17" x14ac:dyDescent="0.2">
      <c r="A984" s="134" t="s">
        <v>4213</v>
      </c>
      <c r="B984" s="134" t="s">
        <v>4247</v>
      </c>
      <c r="C984" s="134" t="s">
        <v>1662</v>
      </c>
      <c r="D984" s="134">
        <v>0</v>
      </c>
      <c r="E984" s="134">
        <v>0</v>
      </c>
      <c r="F984" s="134">
        <v>0</v>
      </c>
      <c r="G984" s="134">
        <v>0</v>
      </c>
      <c r="H984" s="134">
        <v>0</v>
      </c>
      <c r="I984" s="134">
        <v>0</v>
      </c>
      <c r="J984" s="134">
        <v>0</v>
      </c>
      <c r="K984" s="134">
        <v>0</v>
      </c>
      <c r="L984" s="134">
        <v>0</v>
      </c>
      <c r="M984" s="134">
        <v>0</v>
      </c>
      <c r="N984" s="134">
        <v>0</v>
      </c>
      <c r="O984" s="134">
        <v>0</v>
      </c>
      <c r="P984" s="134">
        <v>0</v>
      </c>
      <c r="Q984" s="134">
        <v>0</v>
      </c>
    </row>
    <row r="985" spans="1:17" x14ac:dyDescent="0.2">
      <c r="A985" s="134" t="s">
        <v>4213</v>
      </c>
      <c r="B985" s="134" t="s">
        <v>4248</v>
      </c>
      <c r="C985" s="134" t="s">
        <v>1662</v>
      </c>
      <c r="D985" s="134">
        <v>0</v>
      </c>
      <c r="E985" s="134">
        <v>0</v>
      </c>
      <c r="F985" s="134">
        <v>0</v>
      </c>
      <c r="G985" s="134">
        <v>0</v>
      </c>
      <c r="H985" s="134">
        <v>0</v>
      </c>
      <c r="I985" s="134">
        <v>0</v>
      </c>
      <c r="J985" s="134">
        <v>0</v>
      </c>
      <c r="K985" s="134">
        <v>0</v>
      </c>
      <c r="L985" s="134">
        <v>0</v>
      </c>
      <c r="M985" s="134">
        <v>0</v>
      </c>
      <c r="N985" s="134">
        <v>0</v>
      </c>
      <c r="O985" s="134">
        <v>0</v>
      </c>
      <c r="P985" s="134">
        <v>0</v>
      </c>
      <c r="Q985" s="134">
        <v>0</v>
      </c>
    </row>
    <row r="986" spans="1:17" x14ac:dyDescent="0.2">
      <c r="A986" s="134" t="s">
        <v>4213</v>
      </c>
      <c r="B986" s="134" t="s">
        <v>4249</v>
      </c>
      <c r="C986" s="134" t="s">
        <v>1662</v>
      </c>
      <c r="D986" s="134">
        <v>0</v>
      </c>
      <c r="E986" s="134">
        <v>0</v>
      </c>
      <c r="F986" s="134">
        <v>0</v>
      </c>
      <c r="G986" s="134">
        <v>0</v>
      </c>
      <c r="H986" s="134">
        <v>0</v>
      </c>
      <c r="I986" s="134">
        <v>0</v>
      </c>
      <c r="J986" s="134">
        <v>0</v>
      </c>
      <c r="K986" s="134">
        <v>0</v>
      </c>
      <c r="L986" s="134">
        <v>0</v>
      </c>
      <c r="M986" s="134">
        <v>0</v>
      </c>
      <c r="N986" s="134">
        <v>0</v>
      </c>
      <c r="O986" s="134">
        <v>0</v>
      </c>
      <c r="P986" s="134">
        <v>0</v>
      </c>
      <c r="Q986" s="134">
        <v>0</v>
      </c>
    </row>
    <row r="987" spans="1:17" x14ac:dyDescent="0.2">
      <c r="A987" s="134" t="s">
        <v>4213</v>
      </c>
      <c r="B987" s="134" t="s">
        <v>4250</v>
      </c>
      <c r="C987" s="134" t="s">
        <v>1662</v>
      </c>
      <c r="D987" s="134">
        <v>0</v>
      </c>
      <c r="E987" s="134">
        <v>0</v>
      </c>
      <c r="F987" s="134">
        <v>0</v>
      </c>
      <c r="G987" s="134">
        <v>0</v>
      </c>
      <c r="H987" s="134">
        <v>0</v>
      </c>
      <c r="I987" s="134">
        <v>0</v>
      </c>
      <c r="J987" s="134">
        <v>0</v>
      </c>
      <c r="K987" s="134">
        <v>0</v>
      </c>
      <c r="L987" s="134">
        <v>0</v>
      </c>
      <c r="M987" s="134">
        <v>0</v>
      </c>
      <c r="N987" s="134">
        <v>0</v>
      </c>
      <c r="O987" s="134">
        <v>0</v>
      </c>
      <c r="P987" s="134">
        <v>0</v>
      </c>
      <c r="Q987" s="134">
        <v>0</v>
      </c>
    </row>
    <row r="988" spans="1:17" x14ac:dyDescent="0.2">
      <c r="A988" s="134" t="s">
        <v>4213</v>
      </c>
      <c r="B988" s="134" t="s">
        <v>4251</v>
      </c>
      <c r="C988" s="134" t="s">
        <v>1662</v>
      </c>
      <c r="D988" s="134">
        <v>0</v>
      </c>
      <c r="E988" s="134">
        <v>0</v>
      </c>
      <c r="F988" s="134">
        <v>0</v>
      </c>
      <c r="G988" s="134">
        <v>0</v>
      </c>
      <c r="H988" s="134">
        <v>0</v>
      </c>
      <c r="I988" s="134">
        <v>0</v>
      </c>
      <c r="J988" s="134">
        <v>0</v>
      </c>
      <c r="K988" s="134">
        <v>0</v>
      </c>
      <c r="L988" s="134">
        <v>0</v>
      </c>
      <c r="M988" s="134">
        <v>0</v>
      </c>
      <c r="N988" s="134">
        <v>0</v>
      </c>
      <c r="O988" s="134">
        <v>0</v>
      </c>
      <c r="P988" s="134">
        <v>0</v>
      </c>
      <c r="Q988" s="134">
        <v>0</v>
      </c>
    </row>
    <row r="989" spans="1:17" x14ac:dyDescent="0.2">
      <c r="A989" s="134" t="s">
        <v>4213</v>
      </c>
      <c r="B989" s="134" t="s">
        <v>4252</v>
      </c>
      <c r="C989" s="134" t="s">
        <v>1662</v>
      </c>
      <c r="D989" s="134">
        <v>0</v>
      </c>
      <c r="E989" s="134">
        <v>0</v>
      </c>
      <c r="F989" s="134">
        <v>0</v>
      </c>
      <c r="G989" s="134">
        <v>0</v>
      </c>
      <c r="H989" s="134">
        <v>0</v>
      </c>
      <c r="I989" s="134">
        <v>0</v>
      </c>
      <c r="J989" s="134">
        <v>0</v>
      </c>
      <c r="K989" s="134">
        <v>0</v>
      </c>
      <c r="L989" s="134">
        <v>0</v>
      </c>
      <c r="M989" s="134">
        <v>0</v>
      </c>
      <c r="N989" s="134">
        <v>0</v>
      </c>
      <c r="O989" s="134">
        <v>0</v>
      </c>
      <c r="P989" s="134">
        <v>0</v>
      </c>
      <c r="Q989" s="134">
        <v>0</v>
      </c>
    </row>
    <row r="990" spans="1:17" x14ac:dyDescent="0.2">
      <c r="A990" s="134" t="s">
        <v>4213</v>
      </c>
      <c r="B990" s="134" t="s">
        <v>4253</v>
      </c>
      <c r="C990" s="134" t="s">
        <v>1662</v>
      </c>
      <c r="D990" s="134">
        <v>0</v>
      </c>
      <c r="E990" s="134">
        <v>0</v>
      </c>
      <c r="F990" s="134">
        <v>0</v>
      </c>
      <c r="G990" s="134">
        <v>0</v>
      </c>
      <c r="H990" s="134">
        <v>0</v>
      </c>
      <c r="I990" s="134">
        <v>0</v>
      </c>
      <c r="J990" s="134">
        <v>0</v>
      </c>
      <c r="K990" s="134">
        <v>0</v>
      </c>
      <c r="L990" s="134">
        <v>0</v>
      </c>
      <c r="M990" s="134">
        <v>0</v>
      </c>
      <c r="N990" s="134">
        <v>0</v>
      </c>
      <c r="O990" s="134">
        <v>0</v>
      </c>
      <c r="P990" s="134">
        <v>0</v>
      </c>
      <c r="Q990" s="134">
        <v>0</v>
      </c>
    </row>
    <row r="991" spans="1:17" x14ac:dyDescent="0.2">
      <c r="A991" s="134" t="s">
        <v>4213</v>
      </c>
      <c r="B991" s="134" t="s">
        <v>4254</v>
      </c>
      <c r="C991" s="134" t="s">
        <v>1662</v>
      </c>
      <c r="D991" s="134">
        <v>0</v>
      </c>
      <c r="E991" s="134">
        <v>0</v>
      </c>
      <c r="F991" s="134">
        <v>0</v>
      </c>
      <c r="G991" s="134">
        <v>0</v>
      </c>
      <c r="H991" s="134">
        <v>0</v>
      </c>
      <c r="I991" s="134">
        <v>0</v>
      </c>
      <c r="J991" s="134">
        <v>0</v>
      </c>
      <c r="K991" s="134">
        <v>0</v>
      </c>
      <c r="L991" s="134">
        <v>0</v>
      </c>
      <c r="M991" s="134">
        <v>0</v>
      </c>
      <c r="N991" s="134">
        <v>0</v>
      </c>
      <c r="O991" s="134">
        <v>0</v>
      </c>
      <c r="P991" s="134">
        <v>0</v>
      </c>
      <c r="Q991" s="134">
        <v>0</v>
      </c>
    </row>
    <row r="992" spans="1:17" x14ac:dyDescent="0.2">
      <c r="A992" s="134" t="s">
        <v>4213</v>
      </c>
      <c r="B992" s="134" t="s">
        <v>4255</v>
      </c>
      <c r="C992" s="134" t="s">
        <v>1662</v>
      </c>
      <c r="D992" s="134">
        <v>0</v>
      </c>
      <c r="E992" s="134">
        <v>0</v>
      </c>
      <c r="F992" s="134">
        <v>0</v>
      </c>
      <c r="G992" s="134">
        <v>0</v>
      </c>
      <c r="H992" s="134">
        <v>0</v>
      </c>
      <c r="I992" s="134">
        <v>0</v>
      </c>
      <c r="J992" s="134">
        <v>0</v>
      </c>
      <c r="K992" s="134">
        <v>0</v>
      </c>
      <c r="L992" s="134">
        <v>0</v>
      </c>
      <c r="M992" s="134">
        <v>0</v>
      </c>
      <c r="N992" s="134">
        <v>0</v>
      </c>
      <c r="O992" s="134">
        <v>0</v>
      </c>
      <c r="P992" s="134">
        <v>0</v>
      </c>
      <c r="Q992" s="134">
        <v>0</v>
      </c>
    </row>
    <row r="993" spans="1:17" x14ac:dyDescent="0.2">
      <c r="A993" s="134" t="s">
        <v>4213</v>
      </c>
      <c r="B993" s="134" t="s">
        <v>4256</v>
      </c>
      <c r="C993" s="134" t="s">
        <v>1662</v>
      </c>
      <c r="D993" s="134">
        <v>0</v>
      </c>
      <c r="E993" s="134">
        <v>0</v>
      </c>
      <c r="F993" s="134">
        <v>0</v>
      </c>
      <c r="G993" s="134">
        <v>0</v>
      </c>
      <c r="H993" s="134">
        <v>0</v>
      </c>
      <c r="I993" s="134">
        <v>0</v>
      </c>
      <c r="J993" s="134">
        <v>0</v>
      </c>
      <c r="K993" s="134">
        <v>0</v>
      </c>
      <c r="L993" s="134">
        <v>0</v>
      </c>
      <c r="M993" s="134">
        <v>0</v>
      </c>
      <c r="N993" s="134">
        <v>0</v>
      </c>
      <c r="O993" s="134">
        <v>0</v>
      </c>
      <c r="P993" s="134">
        <v>0</v>
      </c>
      <c r="Q993" s="134">
        <v>0</v>
      </c>
    </row>
    <row r="994" spans="1:17" x14ac:dyDescent="0.2">
      <c r="A994" s="134" t="s">
        <v>4213</v>
      </c>
      <c r="B994" s="134" t="s">
        <v>4257</v>
      </c>
      <c r="C994" s="134" t="s">
        <v>1662</v>
      </c>
      <c r="D994" s="134">
        <v>0</v>
      </c>
      <c r="E994" s="134">
        <v>0</v>
      </c>
      <c r="F994" s="134">
        <v>0</v>
      </c>
      <c r="G994" s="134">
        <v>0</v>
      </c>
      <c r="H994" s="134">
        <v>0</v>
      </c>
      <c r="I994" s="134">
        <v>0</v>
      </c>
      <c r="J994" s="134">
        <v>0</v>
      </c>
      <c r="K994" s="134">
        <v>0</v>
      </c>
      <c r="L994" s="134">
        <v>0</v>
      </c>
      <c r="M994" s="134">
        <v>0</v>
      </c>
      <c r="N994" s="134">
        <v>0</v>
      </c>
      <c r="O994" s="134">
        <v>0</v>
      </c>
      <c r="P994" s="134">
        <v>0</v>
      </c>
      <c r="Q994" s="134">
        <v>0</v>
      </c>
    </row>
    <row r="995" spans="1:17" x14ac:dyDescent="0.2">
      <c r="A995" s="134" t="s">
        <v>4213</v>
      </c>
      <c r="B995" s="134" t="s">
        <v>4258</v>
      </c>
      <c r="C995" s="134" t="s">
        <v>1662</v>
      </c>
      <c r="D995" s="134">
        <v>679</v>
      </c>
      <c r="E995" s="134">
        <v>679</v>
      </c>
      <c r="F995" s="134">
        <v>680</v>
      </c>
      <c r="G995" s="134">
        <v>681</v>
      </c>
      <c r="H995" s="134">
        <v>682</v>
      </c>
      <c r="I995" s="134">
        <v>682</v>
      </c>
      <c r="J995" s="134">
        <v>683</v>
      </c>
      <c r="K995" s="134">
        <v>684</v>
      </c>
      <c r="L995" s="134">
        <v>685</v>
      </c>
      <c r="M995" s="134">
        <v>685</v>
      </c>
      <c r="N995" s="134">
        <v>686</v>
      </c>
      <c r="O995" s="134">
        <v>687</v>
      </c>
      <c r="P995" s="134">
        <v>688</v>
      </c>
      <c r="Q995" s="134">
        <v>683083</v>
      </c>
    </row>
    <row r="996" spans="1:17" x14ac:dyDescent="0.2">
      <c r="A996" s="134" t="s">
        <v>4213</v>
      </c>
      <c r="B996" s="134" t="s">
        <v>4259</v>
      </c>
      <c r="C996" s="134" t="s">
        <v>1662</v>
      </c>
      <c r="D996" s="134">
        <v>0</v>
      </c>
      <c r="E996" s="134">
        <v>0</v>
      </c>
      <c r="F996" s="134">
        <v>0</v>
      </c>
      <c r="G996" s="134">
        <v>0</v>
      </c>
      <c r="H996" s="134">
        <v>0</v>
      </c>
      <c r="I996" s="134">
        <v>0</v>
      </c>
      <c r="J996" s="134">
        <v>0</v>
      </c>
      <c r="K996" s="134">
        <v>0</v>
      </c>
      <c r="L996" s="134">
        <v>0</v>
      </c>
      <c r="M996" s="134">
        <v>0</v>
      </c>
      <c r="N996" s="134">
        <v>0</v>
      </c>
      <c r="O996" s="134">
        <v>0</v>
      </c>
      <c r="P996" s="134">
        <v>0</v>
      </c>
      <c r="Q996" s="134">
        <v>0</v>
      </c>
    </row>
    <row r="997" spans="1:17" x14ac:dyDescent="0.2">
      <c r="A997" s="134" t="s">
        <v>4213</v>
      </c>
      <c r="B997" s="134" t="s">
        <v>4260</v>
      </c>
      <c r="C997" s="134" t="s">
        <v>1662</v>
      </c>
      <c r="D997" s="134">
        <v>71743</v>
      </c>
      <c r="E997" s="134">
        <v>71880</v>
      </c>
      <c r="F997" s="134">
        <v>72017</v>
      </c>
      <c r="G997" s="134">
        <v>72154</v>
      </c>
      <c r="H997" s="134">
        <v>72290</v>
      </c>
      <c r="I997" s="134">
        <v>72427</v>
      </c>
      <c r="J997" s="134">
        <v>72564</v>
      </c>
      <c r="K997" s="134">
        <v>72701</v>
      </c>
      <c r="L997" s="134">
        <v>72837</v>
      </c>
      <c r="M997" s="134">
        <v>72974</v>
      </c>
      <c r="N997" s="134">
        <v>73111</v>
      </c>
      <c r="O997" s="134">
        <v>73247</v>
      </c>
      <c r="P997" s="134">
        <v>73384</v>
      </c>
      <c r="Q997" s="134">
        <v>72563778</v>
      </c>
    </row>
    <row r="998" spans="1:17" x14ac:dyDescent="0.2">
      <c r="A998" s="134" t="s">
        <v>4213</v>
      </c>
      <c r="B998" s="134" t="s">
        <v>4261</v>
      </c>
      <c r="C998" s="134" t="s">
        <v>1662</v>
      </c>
      <c r="D998" s="134">
        <v>0</v>
      </c>
      <c r="E998" s="134">
        <v>0</v>
      </c>
      <c r="F998" s="134">
        <v>0</v>
      </c>
      <c r="G998" s="134">
        <v>0</v>
      </c>
      <c r="H998" s="134">
        <v>0</v>
      </c>
      <c r="I998" s="134">
        <v>0</v>
      </c>
      <c r="J998" s="134">
        <v>0</v>
      </c>
      <c r="K998" s="134">
        <v>0</v>
      </c>
      <c r="L998" s="134">
        <v>0</v>
      </c>
      <c r="M998" s="134">
        <v>0</v>
      </c>
      <c r="N998" s="134">
        <v>0</v>
      </c>
      <c r="O998" s="134">
        <v>0</v>
      </c>
      <c r="P998" s="134">
        <v>0</v>
      </c>
      <c r="Q998" s="134">
        <v>0</v>
      </c>
    </row>
    <row r="999" spans="1:17" x14ac:dyDescent="0.2">
      <c r="A999" s="134" t="s">
        <v>4213</v>
      </c>
      <c r="B999" s="134" t="s">
        <v>4262</v>
      </c>
      <c r="C999" s="134" t="s">
        <v>1662</v>
      </c>
      <c r="D999" s="134">
        <v>0</v>
      </c>
      <c r="E999" s="134">
        <v>0</v>
      </c>
      <c r="F999" s="134">
        <v>0</v>
      </c>
      <c r="G999" s="134">
        <v>0</v>
      </c>
      <c r="H999" s="134">
        <v>0</v>
      </c>
      <c r="I999" s="134">
        <v>0</v>
      </c>
      <c r="J999" s="134">
        <v>0</v>
      </c>
      <c r="K999" s="134">
        <v>0</v>
      </c>
      <c r="L999" s="134">
        <v>0</v>
      </c>
      <c r="M999" s="134">
        <v>0</v>
      </c>
      <c r="N999" s="134">
        <v>0</v>
      </c>
      <c r="O999" s="134">
        <v>0</v>
      </c>
      <c r="P999" s="134">
        <v>0</v>
      </c>
      <c r="Q999" s="134">
        <v>0</v>
      </c>
    </row>
    <row r="1000" spans="1:17" x14ac:dyDescent="0.2">
      <c r="A1000" s="134" t="s">
        <v>4213</v>
      </c>
      <c r="B1000" s="134" t="s">
        <v>4263</v>
      </c>
      <c r="C1000" s="134" t="s">
        <v>1662</v>
      </c>
      <c r="D1000" s="134">
        <v>177</v>
      </c>
      <c r="E1000" s="134">
        <v>178</v>
      </c>
      <c r="F1000" s="134">
        <v>178</v>
      </c>
      <c r="G1000" s="134">
        <v>178</v>
      </c>
      <c r="H1000" s="134">
        <v>179</v>
      </c>
      <c r="I1000" s="134">
        <v>179</v>
      </c>
      <c r="J1000" s="134">
        <v>179</v>
      </c>
      <c r="K1000" s="134">
        <v>180</v>
      </c>
      <c r="L1000" s="134">
        <v>180</v>
      </c>
      <c r="M1000" s="134">
        <v>180</v>
      </c>
      <c r="N1000" s="134">
        <v>181</v>
      </c>
      <c r="O1000" s="134">
        <v>181</v>
      </c>
      <c r="P1000" s="134">
        <v>181</v>
      </c>
      <c r="Q1000" s="134">
        <v>179423</v>
      </c>
    </row>
    <row r="1001" spans="1:17" x14ac:dyDescent="0.2">
      <c r="A1001" s="134" t="s">
        <v>4213</v>
      </c>
      <c r="B1001" s="134" t="s">
        <v>4264</v>
      </c>
      <c r="C1001" s="134" t="s">
        <v>1662</v>
      </c>
      <c r="D1001" s="134">
        <v>192</v>
      </c>
      <c r="E1001" s="134">
        <v>192</v>
      </c>
      <c r="F1001" s="134">
        <v>193</v>
      </c>
      <c r="G1001" s="134">
        <v>193</v>
      </c>
      <c r="H1001" s="134">
        <v>193</v>
      </c>
      <c r="I1001" s="134">
        <v>194</v>
      </c>
      <c r="J1001" s="134">
        <v>194</v>
      </c>
      <c r="K1001" s="134">
        <v>194</v>
      </c>
      <c r="L1001" s="134">
        <v>195</v>
      </c>
      <c r="M1001" s="134">
        <v>195</v>
      </c>
      <c r="N1001" s="134">
        <v>196</v>
      </c>
      <c r="O1001" s="134">
        <v>196</v>
      </c>
      <c r="P1001" s="134">
        <v>196</v>
      </c>
      <c r="Q1001" s="134">
        <v>194117</v>
      </c>
    </row>
    <row r="1002" spans="1:17" x14ac:dyDescent="0.2">
      <c r="A1002" s="134" t="s">
        <v>4213</v>
      </c>
      <c r="B1002" s="134" t="s">
        <v>4265</v>
      </c>
      <c r="C1002" s="134" t="s">
        <v>1662</v>
      </c>
      <c r="D1002" s="134">
        <v>0</v>
      </c>
      <c r="E1002" s="134">
        <v>0</v>
      </c>
      <c r="F1002" s="134">
        <v>0</v>
      </c>
      <c r="G1002" s="134">
        <v>0</v>
      </c>
      <c r="H1002" s="134">
        <v>0</v>
      </c>
      <c r="I1002" s="134">
        <v>0</v>
      </c>
      <c r="J1002" s="134">
        <v>0</v>
      </c>
      <c r="K1002" s="134">
        <v>0</v>
      </c>
      <c r="L1002" s="134">
        <v>0</v>
      </c>
      <c r="M1002" s="134">
        <v>0</v>
      </c>
      <c r="N1002" s="134">
        <v>0</v>
      </c>
      <c r="O1002" s="134">
        <v>0</v>
      </c>
      <c r="P1002" s="134">
        <v>0</v>
      </c>
      <c r="Q1002" s="134">
        <v>0</v>
      </c>
    </row>
    <row r="1003" spans="1:17" x14ac:dyDescent="0.2">
      <c r="A1003" s="134" t="s">
        <v>4213</v>
      </c>
      <c r="B1003" s="134" t="s">
        <v>4266</v>
      </c>
      <c r="C1003" s="134" t="s">
        <v>1662</v>
      </c>
      <c r="D1003" s="134">
        <v>0</v>
      </c>
      <c r="E1003" s="134">
        <v>0</v>
      </c>
      <c r="F1003" s="134">
        <v>0</v>
      </c>
      <c r="G1003" s="134">
        <v>0</v>
      </c>
      <c r="H1003" s="134">
        <v>0</v>
      </c>
      <c r="I1003" s="134">
        <v>0</v>
      </c>
      <c r="J1003" s="134">
        <v>0</v>
      </c>
      <c r="K1003" s="134">
        <v>0</v>
      </c>
      <c r="L1003" s="134">
        <v>0</v>
      </c>
      <c r="M1003" s="134">
        <v>0</v>
      </c>
      <c r="N1003" s="134">
        <v>0</v>
      </c>
      <c r="O1003" s="134">
        <v>0</v>
      </c>
      <c r="P1003" s="134">
        <v>0</v>
      </c>
      <c r="Q1003" s="134">
        <v>0</v>
      </c>
    </row>
    <row r="1004" spans="1:17" x14ac:dyDescent="0.2">
      <c r="A1004" s="134" t="s">
        <v>4213</v>
      </c>
      <c r="B1004" s="134" t="s">
        <v>4267</v>
      </c>
      <c r="C1004" s="134" t="s">
        <v>1662</v>
      </c>
      <c r="D1004" s="134">
        <v>0</v>
      </c>
      <c r="E1004" s="134">
        <v>0</v>
      </c>
      <c r="F1004" s="134">
        <v>0</v>
      </c>
      <c r="G1004" s="134">
        <v>0</v>
      </c>
      <c r="H1004" s="134">
        <v>0</v>
      </c>
      <c r="I1004" s="134">
        <v>0</v>
      </c>
      <c r="J1004" s="134">
        <v>0</v>
      </c>
      <c r="K1004" s="134">
        <v>0</v>
      </c>
      <c r="L1004" s="134">
        <v>0</v>
      </c>
      <c r="M1004" s="134">
        <v>0</v>
      </c>
      <c r="N1004" s="134">
        <v>0</v>
      </c>
      <c r="O1004" s="134">
        <v>0</v>
      </c>
      <c r="P1004" s="134">
        <v>0</v>
      </c>
      <c r="Q1004" s="134">
        <v>0</v>
      </c>
    </row>
    <row r="1005" spans="1:17" x14ac:dyDescent="0.2">
      <c r="A1005" s="134" t="s">
        <v>4213</v>
      </c>
      <c r="B1005" s="134" t="s">
        <v>4268</v>
      </c>
      <c r="C1005" s="134" t="s">
        <v>1662</v>
      </c>
      <c r="D1005" s="134">
        <v>596</v>
      </c>
      <c r="E1005" s="134">
        <v>598</v>
      </c>
      <c r="F1005" s="134">
        <v>600</v>
      </c>
      <c r="G1005" s="134">
        <v>602</v>
      </c>
      <c r="H1005" s="134">
        <v>605</v>
      </c>
      <c r="I1005" s="134">
        <v>607</v>
      </c>
      <c r="J1005" s="134">
        <v>609</v>
      </c>
      <c r="K1005" s="134">
        <v>611</v>
      </c>
      <c r="L1005" s="134">
        <v>613</v>
      </c>
      <c r="M1005" s="134">
        <v>616</v>
      </c>
      <c r="N1005" s="134">
        <v>618</v>
      </c>
      <c r="O1005" s="134">
        <v>620</v>
      </c>
      <c r="P1005" s="134">
        <v>622</v>
      </c>
      <c r="Q1005" s="134">
        <v>608942</v>
      </c>
    </row>
    <row r="1006" spans="1:17" x14ac:dyDescent="0.2">
      <c r="A1006" s="134" t="s">
        <v>4213</v>
      </c>
      <c r="B1006" s="134" t="s">
        <v>4269</v>
      </c>
      <c r="C1006" s="134" t="s">
        <v>1662</v>
      </c>
      <c r="D1006" s="134">
        <v>0</v>
      </c>
      <c r="E1006" s="134">
        <v>0</v>
      </c>
      <c r="F1006" s="134">
        <v>0</v>
      </c>
      <c r="G1006" s="134">
        <v>0</v>
      </c>
      <c r="H1006" s="134">
        <v>0</v>
      </c>
      <c r="I1006" s="134">
        <v>0</v>
      </c>
      <c r="J1006" s="134">
        <v>0</v>
      </c>
      <c r="K1006" s="134">
        <v>0</v>
      </c>
      <c r="L1006" s="134">
        <v>0</v>
      </c>
      <c r="M1006" s="134">
        <v>0</v>
      </c>
      <c r="N1006" s="134">
        <v>0</v>
      </c>
      <c r="O1006" s="134">
        <v>0</v>
      </c>
      <c r="P1006" s="134">
        <v>0</v>
      </c>
      <c r="Q1006" s="134">
        <v>0</v>
      </c>
    </row>
    <row r="1007" spans="1:17" x14ac:dyDescent="0.2">
      <c r="A1007" s="134" t="s">
        <v>4213</v>
      </c>
      <c r="B1007" s="134" t="s">
        <v>4270</v>
      </c>
      <c r="C1007" s="134" t="s">
        <v>1662</v>
      </c>
      <c r="D1007" s="134">
        <v>4</v>
      </c>
      <c r="E1007" s="134">
        <v>4</v>
      </c>
      <c r="F1007" s="134">
        <v>4</v>
      </c>
      <c r="G1007" s="134">
        <v>4</v>
      </c>
      <c r="H1007" s="134">
        <v>4</v>
      </c>
      <c r="I1007" s="134">
        <v>4</v>
      </c>
      <c r="J1007" s="134">
        <v>4</v>
      </c>
      <c r="K1007" s="134">
        <v>4</v>
      </c>
      <c r="L1007" s="134">
        <v>4</v>
      </c>
      <c r="M1007" s="134">
        <v>4</v>
      </c>
      <c r="N1007" s="134">
        <v>4</v>
      </c>
      <c r="O1007" s="134">
        <v>4</v>
      </c>
      <c r="P1007" s="134">
        <v>4</v>
      </c>
      <c r="Q1007" s="134">
        <v>4441</v>
      </c>
    </row>
    <row r="1008" spans="1:17" x14ac:dyDescent="0.2">
      <c r="A1008" s="134" t="s">
        <v>4213</v>
      </c>
      <c r="B1008" s="134" t="s">
        <v>4271</v>
      </c>
      <c r="C1008" s="134" t="s">
        <v>1662</v>
      </c>
      <c r="D1008" s="134">
        <v>0</v>
      </c>
      <c r="E1008" s="134">
        <v>0</v>
      </c>
      <c r="F1008" s="134">
        <v>0</v>
      </c>
      <c r="G1008" s="134">
        <v>0</v>
      </c>
      <c r="H1008" s="134">
        <v>0</v>
      </c>
      <c r="I1008" s="134">
        <v>0</v>
      </c>
      <c r="J1008" s="134">
        <v>0</v>
      </c>
      <c r="K1008" s="134">
        <v>0</v>
      </c>
      <c r="L1008" s="134">
        <v>0</v>
      </c>
      <c r="M1008" s="134">
        <v>0</v>
      </c>
      <c r="N1008" s="134">
        <v>0</v>
      </c>
      <c r="O1008" s="134">
        <v>0</v>
      </c>
      <c r="P1008" s="134">
        <v>0</v>
      </c>
      <c r="Q1008" s="134">
        <v>0</v>
      </c>
    </row>
    <row r="1009" spans="1:17" x14ac:dyDescent="0.2">
      <c r="A1009" s="134" t="s">
        <v>4213</v>
      </c>
      <c r="B1009" s="134" t="s">
        <v>4272</v>
      </c>
      <c r="C1009" s="134" t="s">
        <v>1662</v>
      </c>
      <c r="D1009" s="134">
        <v>0</v>
      </c>
      <c r="E1009" s="134">
        <v>0</v>
      </c>
      <c r="F1009" s="134">
        <v>0</v>
      </c>
      <c r="G1009" s="134">
        <v>0</v>
      </c>
      <c r="H1009" s="134">
        <v>0</v>
      </c>
      <c r="I1009" s="134">
        <v>0</v>
      </c>
      <c r="J1009" s="134">
        <v>0</v>
      </c>
      <c r="K1009" s="134">
        <v>0</v>
      </c>
      <c r="L1009" s="134">
        <v>0</v>
      </c>
      <c r="M1009" s="134">
        <v>0</v>
      </c>
      <c r="N1009" s="134">
        <v>0</v>
      </c>
      <c r="O1009" s="134">
        <v>0</v>
      </c>
      <c r="P1009" s="134">
        <v>0</v>
      </c>
      <c r="Q1009" s="134">
        <v>0</v>
      </c>
    </row>
    <row r="1010" spans="1:17" x14ac:dyDescent="0.2">
      <c r="A1010" s="134" t="s">
        <v>4213</v>
      </c>
      <c r="B1010" s="134" t="s">
        <v>4273</v>
      </c>
      <c r="C1010" s="134" t="s">
        <v>1662</v>
      </c>
      <c r="D1010" s="134">
        <v>62</v>
      </c>
      <c r="E1010" s="134">
        <v>62</v>
      </c>
      <c r="F1010" s="134">
        <v>62</v>
      </c>
      <c r="G1010" s="134">
        <v>63</v>
      </c>
      <c r="H1010" s="134">
        <v>63</v>
      </c>
      <c r="I1010" s="134">
        <v>63</v>
      </c>
      <c r="J1010" s="134">
        <v>64</v>
      </c>
      <c r="K1010" s="134">
        <v>64</v>
      </c>
      <c r="L1010" s="134">
        <v>64</v>
      </c>
      <c r="M1010" s="134">
        <v>65</v>
      </c>
      <c r="N1010" s="134">
        <v>65</v>
      </c>
      <c r="O1010" s="134">
        <v>65</v>
      </c>
      <c r="P1010" s="134">
        <v>66</v>
      </c>
      <c r="Q1010" s="134">
        <v>63564</v>
      </c>
    </row>
    <row r="1011" spans="1:17" x14ac:dyDescent="0.2">
      <c r="A1011" s="134" t="s">
        <v>4213</v>
      </c>
      <c r="B1011" s="134" t="s">
        <v>4274</v>
      </c>
      <c r="C1011" s="134" t="s">
        <v>1662</v>
      </c>
      <c r="D1011" s="134">
        <v>5</v>
      </c>
      <c r="E1011" s="134">
        <v>5</v>
      </c>
      <c r="F1011" s="134">
        <v>5</v>
      </c>
      <c r="G1011" s="134">
        <v>5</v>
      </c>
      <c r="H1011" s="134">
        <v>5</v>
      </c>
      <c r="I1011" s="134">
        <v>5</v>
      </c>
      <c r="J1011" s="134">
        <v>5</v>
      </c>
      <c r="K1011" s="134">
        <v>5</v>
      </c>
      <c r="L1011" s="134">
        <v>5</v>
      </c>
      <c r="M1011" s="134">
        <v>5</v>
      </c>
      <c r="N1011" s="134">
        <v>5</v>
      </c>
      <c r="O1011" s="134">
        <v>5</v>
      </c>
      <c r="P1011" s="134">
        <v>5</v>
      </c>
      <c r="Q1011" s="134">
        <v>5355</v>
      </c>
    </row>
    <row r="1012" spans="1:17" x14ac:dyDescent="0.2">
      <c r="A1012" s="134" t="s">
        <v>4213</v>
      </c>
      <c r="B1012" s="134" t="s">
        <v>4275</v>
      </c>
      <c r="C1012" s="134" t="s">
        <v>1662</v>
      </c>
      <c r="D1012" s="134">
        <v>0</v>
      </c>
      <c r="E1012" s="134">
        <v>0</v>
      </c>
      <c r="F1012" s="134">
        <v>0</v>
      </c>
      <c r="G1012" s="134">
        <v>0</v>
      </c>
      <c r="H1012" s="134">
        <v>0</v>
      </c>
      <c r="I1012" s="134">
        <v>0</v>
      </c>
      <c r="J1012" s="134">
        <v>0</v>
      </c>
      <c r="K1012" s="134">
        <v>0</v>
      </c>
      <c r="L1012" s="134">
        <v>0</v>
      </c>
      <c r="M1012" s="134">
        <v>0</v>
      </c>
      <c r="N1012" s="134">
        <v>0</v>
      </c>
      <c r="O1012" s="134">
        <v>0</v>
      </c>
      <c r="P1012" s="134">
        <v>0</v>
      </c>
      <c r="Q1012" s="134">
        <v>0</v>
      </c>
    </row>
    <row r="1013" spans="1:17" x14ac:dyDescent="0.2">
      <c r="A1013" s="134" t="s">
        <v>4213</v>
      </c>
      <c r="B1013" s="134" t="s">
        <v>4276</v>
      </c>
      <c r="C1013" s="134" t="s">
        <v>1662</v>
      </c>
      <c r="D1013" s="134">
        <v>0</v>
      </c>
      <c r="E1013" s="134">
        <v>0</v>
      </c>
      <c r="F1013" s="134">
        <v>0</v>
      </c>
      <c r="G1013" s="134">
        <v>0</v>
      </c>
      <c r="H1013" s="134">
        <v>0</v>
      </c>
      <c r="I1013" s="134">
        <v>0</v>
      </c>
      <c r="J1013" s="134">
        <v>0</v>
      </c>
      <c r="K1013" s="134">
        <v>0</v>
      </c>
      <c r="L1013" s="134">
        <v>0</v>
      </c>
      <c r="M1013" s="134">
        <v>0</v>
      </c>
      <c r="N1013" s="134">
        <v>0</v>
      </c>
      <c r="O1013" s="134">
        <v>0</v>
      </c>
      <c r="P1013" s="134">
        <v>0</v>
      </c>
      <c r="Q1013" s="134">
        <v>0</v>
      </c>
    </row>
    <row r="1014" spans="1:17" x14ac:dyDescent="0.2">
      <c r="A1014" s="134" t="s">
        <v>4213</v>
      </c>
      <c r="B1014" s="134" t="s">
        <v>4277</v>
      </c>
      <c r="C1014" s="134" t="s">
        <v>1662</v>
      </c>
      <c r="D1014" s="134">
        <v>0</v>
      </c>
      <c r="E1014" s="134">
        <v>0</v>
      </c>
      <c r="F1014" s="134">
        <v>0</v>
      </c>
      <c r="G1014" s="134">
        <v>0</v>
      </c>
      <c r="H1014" s="134">
        <v>0</v>
      </c>
      <c r="I1014" s="134">
        <v>0</v>
      </c>
      <c r="J1014" s="134">
        <v>0</v>
      </c>
      <c r="K1014" s="134">
        <v>0</v>
      </c>
      <c r="L1014" s="134">
        <v>0</v>
      </c>
      <c r="M1014" s="134">
        <v>0</v>
      </c>
      <c r="N1014" s="134">
        <v>0</v>
      </c>
      <c r="O1014" s="134">
        <v>0</v>
      </c>
      <c r="P1014" s="134">
        <v>0</v>
      </c>
      <c r="Q1014" s="134">
        <v>0</v>
      </c>
    </row>
    <row r="1015" spans="1:17" x14ac:dyDescent="0.2">
      <c r="A1015" s="134" t="s">
        <v>4213</v>
      </c>
      <c r="B1015" s="134" t="s">
        <v>4278</v>
      </c>
      <c r="C1015" s="134" t="s">
        <v>1662</v>
      </c>
      <c r="D1015" s="134">
        <v>15</v>
      </c>
      <c r="E1015" s="134">
        <v>16</v>
      </c>
      <c r="F1015" s="134">
        <v>16</v>
      </c>
      <c r="G1015" s="134">
        <v>16</v>
      </c>
      <c r="H1015" s="134">
        <v>16</v>
      </c>
      <c r="I1015" s="134">
        <v>16</v>
      </c>
      <c r="J1015" s="134">
        <v>17</v>
      </c>
      <c r="K1015" s="134">
        <v>17</v>
      </c>
      <c r="L1015" s="134">
        <v>17</v>
      </c>
      <c r="M1015" s="134">
        <v>17</v>
      </c>
      <c r="N1015" s="134">
        <v>18</v>
      </c>
      <c r="O1015" s="134">
        <v>18</v>
      </c>
      <c r="P1015" s="134">
        <v>18</v>
      </c>
      <c r="Q1015" s="134">
        <v>16636</v>
      </c>
    </row>
    <row r="1016" spans="1:17" x14ac:dyDescent="0.2">
      <c r="A1016" s="134" t="s">
        <v>4213</v>
      </c>
      <c r="B1016" s="134" t="s">
        <v>4279</v>
      </c>
      <c r="C1016" s="134" t="s">
        <v>1662</v>
      </c>
      <c r="D1016" s="134">
        <v>62</v>
      </c>
      <c r="E1016" s="134">
        <v>63</v>
      </c>
      <c r="F1016" s="134">
        <v>63</v>
      </c>
      <c r="G1016" s="134">
        <v>63</v>
      </c>
      <c r="H1016" s="134">
        <v>63</v>
      </c>
      <c r="I1016" s="134">
        <v>63</v>
      </c>
      <c r="J1016" s="134">
        <v>63</v>
      </c>
      <c r="K1016" s="134">
        <v>63</v>
      </c>
      <c r="L1016" s="134">
        <v>64</v>
      </c>
      <c r="M1016" s="134">
        <v>64</v>
      </c>
      <c r="N1016" s="134">
        <v>64</v>
      </c>
      <c r="O1016" s="134">
        <v>64</v>
      </c>
      <c r="P1016" s="134">
        <v>64</v>
      </c>
      <c r="Q1016" s="134">
        <v>63252</v>
      </c>
    </row>
    <row r="1017" spans="1:17" x14ac:dyDescent="0.2">
      <c r="A1017" s="134" t="s">
        <v>4213</v>
      </c>
      <c r="B1017" s="134" t="s">
        <v>4280</v>
      </c>
      <c r="C1017" s="134" t="s">
        <v>1662</v>
      </c>
      <c r="D1017" s="134">
        <v>59</v>
      </c>
      <c r="E1017" s="134">
        <v>59</v>
      </c>
      <c r="F1017" s="134">
        <v>59</v>
      </c>
      <c r="G1017" s="134">
        <v>59</v>
      </c>
      <c r="H1017" s="134">
        <v>59</v>
      </c>
      <c r="I1017" s="134">
        <v>59</v>
      </c>
      <c r="J1017" s="134">
        <v>59</v>
      </c>
      <c r="K1017" s="134">
        <v>59</v>
      </c>
      <c r="L1017" s="134">
        <v>59</v>
      </c>
      <c r="M1017" s="134">
        <v>60</v>
      </c>
      <c r="N1017" s="134">
        <v>60</v>
      </c>
      <c r="O1017" s="134">
        <v>60</v>
      </c>
      <c r="P1017" s="134">
        <v>60</v>
      </c>
      <c r="Q1017" s="134">
        <v>59259</v>
      </c>
    </row>
    <row r="1018" spans="1:17" x14ac:dyDescent="0.2">
      <c r="A1018" s="134" t="s">
        <v>4213</v>
      </c>
      <c r="B1018" s="134" t="s">
        <v>4281</v>
      </c>
      <c r="C1018" s="134" t="s">
        <v>1662</v>
      </c>
      <c r="D1018" s="134">
        <v>0</v>
      </c>
      <c r="E1018" s="134">
        <v>0</v>
      </c>
      <c r="F1018" s="134">
        <v>0</v>
      </c>
      <c r="G1018" s="134">
        <v>0</v>
      </c>
      <c r="H1018" s="134">
        <v>0</v>
      </c>
      <c r="I1018" s="134">
        <v>0</v>
      </c>
      <c r="J1018" s="134">
        <v>0</v>
      </c>
      <c r="K1018" s="134">
        <v>0</v>
      </c>
      <c r="L1018" s="134">
        <v>0</v>
      </c>
      <c r="M1018" s="134">
        <v>0</v>
      </c>
      <c r="N1018" s="134">
        <v>0</v>
      </c>
      <c r="O1018" s="134">
        <v>0</v>
      </c>
      <c r="P1018" s="134">
        <v>0</v>
      </c>
      <c r="Q1018" s="134">
        <v>0</v>
      </c>
    </row>
    <row r="1019" spans="1:17" x14ac:dyDescent="0.2">
      <c r="A1019" s="134" t="s">
        <v>4213</v>
      </c>
      <c r="B1019" s="134" t="s">
        <v>4282</v>
      </c>
      <c r="C1019" s="134" t="s">
        <v>1662</v>
      </c>
      <c r="D1019" s="134">
        <v>10</v>
      </c>
      <c r="E1019" s="134">
        <v>10</v>
      </c>
      <c r="F1019" s="134">
        <v>10</v>
      </c>
      <c r="G1019" s="134">
        <v>10</v>
      </c>
      <c r="H1019" s="134">
        <v>10</v>
      </c>
      <c r="I1019" s="134">
        <v>10</v>
      </c>
      <c r="J1019" s="134">
        <v>10</v>
      </c>
      <c r="K1019" s="134">
        <v>10</v>
      </c>
      <c r="L1019" s="134">
        <v>10</v>
      </c>
      <c r="M1019" s="134">
        <v>11</v>
      </c>
      <c r="N1019" s="134">
        <v>11</v>
      </c>
      <c r="O1019" s="134">
        <v>11</v>
      </c>
      <c r="P1019" s="134">
        <v>11</v>
      </c>
      <c r="Q1019" s="134">
        <v>10274</v>
      </c>
    </row>
    <row r="1020" spans="1:17" x14ac:dyDescent="0.2">
      <c r="A1020" s="134" t="s">
        <v>4213</v>
      </c>
      <c r="B1020" s="134" t="s">
        <v>4283</v>
      </c>
      <c r="C1020" s="134" t="s">
        <v>1662</v>
      </c>
      <c r="D1020" s="134">
        <v>0</v>
      </c>
      <c r="E1020" s="134">
        <v>0</v>
      </c>
      <c r="F1020" s="134">
        <v>0</v>
      </c>
      <c r="G1020" s="134">
        <v>0</v>
      </c>
      <c r="H1020" s="134">
        <v>0</v>
      </c>
      <c r="I1020" s="134">
        <v>0</v>
      </c>
      <c r="J1020" s="134">
        <v>0</v>
      </c>
      <c r="K1020" s="134">
        <v>0</v>
      </c>
      <c r="L1020" s="134">
        <v>0</v>
      </c>
      <c r="M1020" s="134">
        <v>0</v>
      </c>
      <c r="N1020" s="134">
        <v>0</v>
      </c>
      <c r="O1020" s="134">
        <v>0</v>
      </c>
      <c r="P1020" s="134">
        <v>0</v>
      </c>
      <c r="Q1020" s="134">
        <v>0</v>
      </c>
    </row>
    <row r="1021" spans="1:17" x14ac:dyDescent="0.2">
      <c r="A1021" s="134" t="s">
        <v>4213</v>
      </c>
      <c r="B1021" s="134" t="s">
        <v>4284</v>
      </c>
      <c r="C1021" s="134" t="s">
        <v>1662</v>
      </c>
      <c r="D1021" s="134">
        <v>49</v>
      </c>
      <c r="E1021" s="134">
        <v>49</v>
      </c>
      <c r="F1021" s="134">
        <v>49</v>
      </c>
      <c r="G1021" s="134">
        <v>49</v>
      </c>
      <c r="H1021" s="134">
        <v>49</v>
      </c>
      <c r="I1021" s="134">
        <v>49</v>
      </c>
      <c r="J1021" s="134">
        <v>49</v>
      </c>
      <c r="K1021" s="134">
        <v>49</v>
      </c>
      <c r="L1021" s="134">
        <v>49</v>
      </c>
      <c r="M1021" s="134">
        <v>50</v>
      </c>
      <c r="N1021" s="134">
        <v>50</v>
      </c>
      <c r="O1021" s="134">
        <v>50</v>
      </c>
      <c r="P1021" s="134">
        <v>50</v>
      </c>
      <c r="Q1021" s="134">
        <v>49267</v>
      </c>
    </row>
    <row r="1022" spans="1:17" x14ac:dyDescent="0.2">
      <c r="A1022" s="134" t="s">
        <v>4213</v>
      </c>
      <c r="B1022" s="134" t="s">
        <v>4285</v>
      </c>
      <c r="C1022" s="134" t="s">
        <v>1662</v>
      </c>
      <c r="D1022" s="134">
        <v>0</v>
      </c>
      <c r="E1022" s="134">
        <v>0</v>
      </c>
      <c r="F1022" s="134">
        <v>0</v>
      </c>
      <c r="G1022" s="134">
        <v>0</v>
      </c>
      <c r="H1022" s="134">
        <v>0</v>
      </c>
      <c r="I1022" s="134">
        <v>0</v>
      </c>
      <c r="J1022" s="134">
        <v>0</v>
      </c>
      <c r="K1022" s="134">
        <v>0</v>
      </c>
      <c r="L1022" s="134">
        <v>0</v>
      </c>
      <c r="M1022" s="134">
        <v>0</v>
      </c>
      <c r="N1022" s="134">
        <v>0</v>
      </c>
      <c r="O1022" s="134">
        <v>0</v>
      </c>
      <c r="P1022" s="134">
        <v>0</v>
      </c>
      <c r="Q1022" s="134">
        <v>0</v>
      </c>
    </row>
    <row r="1023" spans="1:17" x14ac:dyDescent="0.2">
      <c r="A1023" s="134" t="s">
        <v>4213</v>
      </c>
      <c r="B1023" s="134" t="s">
        <v>4286</v>
      </c>
      <c r="C1023" s="134" t="s">
        <v>1662</v>
      </c>
      <c r="D1023" s="134">
        <v>91</v>
      </c>
      <c r="E1023" s="134">
        <v>91</v>
      </c>
      <c r="F1023" s="134">
        <v>92</v>
      </c>
      <c r="G1023" s="134">
        <v>92</v>
      </c>
      <c r="H1023" s="134">
        <v>93</v>
      </c>
      <c r="I1023" s="134">
        <v>93</v>
      </c>
      <c r="J1023" s="134">
        <v>94</v>
      </c>
      <c r="K1023" s="134">
        <v>94</v>
      </c>
      <c r="L1023" s="134">
        <v>95</v>
      </c>
      <c r="M1023" s="134">
        <v>95</v>
      </c>
      <c r="N1023" s="134">
        <v>96</v>
      </c>
      <c r="O1023" s="134">
        <v>96</v>
      </c>
      <c r="P1023" s="134">
        <v>97</v>
      </c>
      <c r="Q1023" s="134">
        <v>93710</v>
      </c>
    </row>
    <row r="1024" spans="1:17" x14ac:dyDescent="0.2">
      <c r="A1024" s="134" t="s">
        <v>4213</v>
      </c>
      <c r="B1024" s="134" t="s">
        <v>4287</v>
      </c>
      <c r="C1024" s="134" t="s">
        <v>1662</v>
      </c>
      <c r="D1024" s="134">
        <v>0</v>
      </c>
      <c r="E1024" s="134">
        <v>0</v>
      </c>
      <c r="F1024" s="134">
        <v>0</v>
      </c>
      <c r="G1024" s="134">
        <v>0</v>
      </c>
      <c r="H1024" s="134">
        <v>0</v>
      </c>
      <c r="I1024" s="134">
        <v>0</v>
      </c>
      <c r="J1024" s="134">
        <v>0</v>
      </c>
      <c r="K1024" s="134">
        <v>0</v>
      </c>
      <c r="L1024" s="134">
        <v>0</v>
      </c>
      <c r="M1024" s="134">
        <v>0</v>
      </c>
      <c r="N1024" s="134">
        <v>0</v>
      </c>
      <c r="O1024" s="134">
        <v>0</v>
      </c>
      <c r="P1024" s="134">
        <v>0</v>
      </c>
      <c r="Q1024" s="134">
        <v>0</v>
      </c>
    </row>
    <row r="1025" spans="1:17" x14ac:dyDescent="0.2">
      <c r="A1025" s="134" t="s">
        <v>4213</v>
      </c>
      <c r="B1025" s="134" t="s">
        <v>4288</v>
      </c>
      <c r="C1025" s="134" t="s">
        <v>1662</v>
      </c>
      <c r="D1025" s="134">
        <v>549</v>
      </c>
      <c r="E1025" s="134">
        <v>553</v>
      </c>
      <c r="F1025" s="134">
        <v>557</v>
      </c>
      <c r="G1025" s="134">
        <v>561</v>
      </c>
      <c r="H1025" s="134">
        <v>565</v>
      </c>
      <c r="I1025" s="134">
        <v>569</v>
      </c>
      <c r="J1025" s="134">
        <v>573</v>
      </c>
      <c r="K1025" s="134">
        <v>577</v>
      </c>
      <c r="L1025" s="134">
        <v>581</v>
      </c>
      <c r="M1025" s="134">
        <v>585</v>
      </c>
      <c r="N1025" s="134">
        <v>589</v>
      </c>
      <c r="O1025" s="134">
        <v>593</v>
      </c>
      <c r="P1025" s="134">
        <v>597</v>
      </c>
      <c r="Q1025" s="134">
        <v>572909</v>
      </c>
    </row>
    <row r="1026" spans="1:17" x14ac:dyDescent="0.2">
      <c r="A1026" s="134" t="s">
        <v>4213</v>
      </c>
      <c r="B1026" s="134" t="s">
        <v>4289</v>
      </c>
      <c r="C1026" s="134" t="s">
        <v>1662</v>
      </c>
      <c r="D1026" s="134">
        <v>0</v>
      </c>
      <c r="E1026" s="134">
        <v>0</v>
      </c>
      <c r="F1026" s="134">
        <v>0</v>
      </c>
      <c r="G1026" s="134">
        <v>0</v>
      </c>
      <c r="H1026" s="134">
        <v>0</v>
      </c>
      <c r="I1026" s="134">
        <v>0</v>
      </c>
      <c r="J1026" s="134">
        <v>0</v>
      </c>
      <c r="K1026" s="134">
        <v>0</v>
      </c>
      <c r="L1026" s="134">
        <v>0</v>
      </c>
      <c r="M1026" s="134">
        <v>0</v>
      </c>
      <c r="N1026" s="134">
        <v>0</v>
      </c>
      <c r="O1026" s="134">
        <v>0</v>
      </c>
      <c r="P1026" s="134">
        <v>0</v>
      </c>
      <c r="Q1026" s="134">
        <v>0</v>
      </c>
    </row>
    <row r="1027" spans="1:17" x14ac:dyDescent="0.2">
      <c r="A1027" s="134" t="s">
        <v>4290</v>
      </c>
      <c r="B1027" s="134" t="s">
        <v>4291</v>
      </c>
      <c r="C1027" s="134" t="s">
        <v>1662</v>
      </c>
      <c r="D1027" s="134">
        <v>0</v>
      </c>
      <c r="E1027" s="134">
        <v>0</v>
      </c>
      <c r="F1027" s="134">
        <v>0</v>
      </c>
      <c r="G1027" s="134">
        <v>0</v>
      </c>
      <c r="H1027" s="134">
        <v>0</v>
      </c>
      <c r="I1027" s="134">
        <v>0</v>
      </c>
      <c r="J1027" s="134">
        <v>0</v>
      </c>
      <c r="K1027" s="134">
        <v>0</v>
      </c>
      <c r="L1027" s="134">
        <v>0</v>
      </c>
      <c r="M1027" s="134">
        <v>0</v>
      </c>
      <c r="N1027" s="134">
        <v>0</v>
      </c>
      <c r="O1027" s="134">
        <v>0</v>
      </c>
      <c r="P1027" s="134">
        <v>0</v>
      </c>
      <c r="Q1027" s="134">
        <v>0</v>
      </c>
    </row>
    <row r="1028" spans="1:17" x14ac:dyDescent="0.2">
      <c r="A1028" s="134" t="s">
        <v>4290</v>
      </c>
      <c r="B1028" s="134" t="s">
        <v>4292</v>
      </c>
      <c r="C1028" s="134" t="s">
        <v>1662</v>
      </c>
      <c r="D1028" s="134">
        <v>0</v>
      </c>
      <c r="E1028" s="134">
        <v>0</v>
      </c>
      <c r="F1028" s="134">
        <v>0</v>
      </c>
      <c r="G1028" s="134">
        <v>0</v>
      </c>
      <c r="H1028" s="134">
        <v>0</v>
      </c>
      <c r="I1028" s="134">
        <v>0</v>
      </c>
      <c r="J1028" s="134">
        <v>0</v>
      </c>
      <c r="K1028" s="134">
        <v>0</v>
      </c>
      <c r="L1028" s="134">
        <v>0</v>
      </c>
      <c r="M1028" s="134">
        <v>0</v>
      </c>
      <c r="N1028" s="134">
        <v>0</v>
      </c>
      <c r="O1028" s="134">
        <v>0</v>
      </c>
      <c r="P1028" s="134">
        <v>0</v>
      </c>
      <c r="Q1028" s="134">
        <v>0</v>
      </c>
    </row>
    <row r="1029" spans="1:17" x14ac:dyDescent="0.2">
      <c r="A1029" s="134" t="s">
        <v>4290</v>
      </c>
      <c r="B1029" s="134" t="s">
        <v>4293</v>
      </c>
      <c r="C1029" s="134" t="s">
        <v>1662</v>
      </c>
      <c r="D1029" s="134">
        <v>0</v>
      </c>
      <c r="E1029" s="134">
        <v>0</v>
      </c>
      <c r="F1029" s="134">
        <v>0</v>
      </c>
      <c r="G1029" s="134">
        <v>0</v>
      </c>
      <c r="H1029" s="134">
        <v>0</v>
      </c>
      <c r="I1029" s="134">
        <v>0</v>
      </c>
      <c r="J1029" s="134">
        <v>0</v>
      </c>
      <c r="K1029" s="134">
        <v>0</v>
      </c>
      <c r="L1029" s="134">
        <v>0</v>
      </c>
      <c r="M1029" s="134">
        <v>0</v>
      </c>
      <c r="N1029" s="134">
        <v>0</v>
      </c>
      <c r="O1029" s="134">
        <v>0</v>
      </c>
      <c r="P1029" s="134">
        <v>0</v>
      </c>
      <c r="Q1029" s="134">
        <v>0</v>
      </c>
    </row>
    <row r="1030" spans="1:17" x14ac:dyDescent="0.2">
      <c r="A1030" s="134" t="s">
        <v>4290</v>
      </c>
      <c r="B1030" s="134" t="s">
        <v>4294</v>
      </c>
      <c r="C1030" s="134" t="s">
        <v>1662</v>
      </c>
      <c r="D1030" s="134">
        <v>395</v>
      </c>
      <c r="E1030" s="134">
        <v>397</v>
      </c>
      <c r="F1030" s="134">
        <v>398</v>
      </c>
      <c r="G1030" s="134">
        <v>400</v>
      </c>
      <c r="H1030" s="134">
        <v>401</v>
      </c>
      <c r="I1030" s="134">
        <v>403</v>
      </c>
      <c r="J1030" s="134">
        <v>404</v>
      </c>
      <c r="K1030" s="134">
        <v>406</v>
      </c>
      <c r="L1030" s="134">
        <v>407</v>
      </c>
      <c r="M1030" s="134">
        <v>409</v>
      </c>
      <c r="N1030" s="134">
        <v>410</v>
      </c>
      <c r="O1030" s="134">
        <v>412</v>
      </c>
      <c r="P1030" s="134">
        <v>413</v>
      </c>
      <c r="Q1030" s="134">
        <v>404260</v>
      </c>
    </row>
    <row r="1031" spans="1:17" x14ac:dyDescent="0.2">
      <c r="A1031" s="134" t="s">
        <v>4290</v>
      </c>
      <c r="B1031" s="134" t="s">
        <v>4295</v>
      </c>
      <c r="C1031" s="134" t="s">
        <v>1662</v>
      </c>
      <c r="D1031" s="134">
        <v>0</v>
      </c>
      <c r="E1031" s="134">
        <v>0</v>
      </c>
      <c r="F1031" s="134">
        <v>0</v>
      </c>
      <c r="G1031" s="134">
        <v>0</v>
      </c>
      <c r="H1031" s="134">
        <v>0</v>
      </c>
      <c r="I1031" s="134">
        <v>0</v>
      </c>
      <c r="J1031" s="134">
        <v>0</v>
      </c>
      <c r="K1031" s="134">
        <v>0</v>
      </c>
      <c r="L1031" s="134">
        <v>0</v>
      </c>
      <c r="M1031" s="134">
        <v>0</v>
      </c>
      <c r="N1031" s="134">
        <v>0</v>
      </c>
      <c r="O1031" s="134">
        <v>0</v>
      </c>
      <c r="P1031" s="134">
        <v>0</v>
      </c>
      <c r="Q1031" s="134">
        <v>0</v>
      </c>
    </row>
    <row r="1032" spans="1:17" x14ac:dyDescent="0.2">
      <c r="A1032" s="134" t="s">
        <v>4290</v>
      </c>
      <c r="B1032" s="134" t="s">
        <v>4296</v>
      </c>
      <c r="C1032" s="134" t="s">
        <v>1662</v>
      </c>
      <c r="D1032" s="134">
        <v>0</v>
      </c>
      <c r="E1032" s="134">
        <v>0</v>
      </c>
      <c r="F1032" s="134">
        <v>0</v>
      </c>
      <c r="G1032" s="134">
        <v>0</v>
      </c>
      <c r="H1032" s="134">
        <v>0</v>
      </c>
      <c r="I1032" s="134">
        <v>0</v>
      </c>
      <c r="J1032" s="134">
        <v>0</v>
      </c>
      <c r="K1032" s="134">
        <v>0</v>
      </c>
      <c r="L1032" s="134">
        <v>0</v>
      </c>
      <c r="M1032" s="134">
        <v>0</v>
      </c>
      <c r="N1032" s="134">
        <v>0</v>
      </c>
      <c r="O1032" s="134">
        <v>0</v>
      </c>
      <c r="P1032" s="134">
        <v>0</v>
      </c>
      <c r="Q1032" s="134">
        <v>0</v>
      </c>
    </row>
    <row r="1033" spans="1:17" x14ac:dyDescent="0.2">
      <c r="A1033" s="134" t="s">
        <v>4290</v>
      </c>
      <c r="B1033" s="134" t="s">
        <v>4297</v>
      </c>
      <c r="C1033" s="134" t="s">
        <v>1662</v>
      </c>
      <c r="D1033" s="134">
        <v>0</v>
      </c>
      <c r="E1033" s="134">
        <v>0</v>
      </c>
      <c r="F1033" s="134">
        <v>0</v>
      </c>
      <c r="G1033" s="134">
        <v>0</v>
      </c>
      <c r="H1033" s="134">
        <v>0</v>
      </c>
      <c r="I1033" s="134">
        <v>0</v>
      </c>
      <c r="J1033" s="134">
        <v>0</v>
      </c>
      <c r="K1033" s="134">
        <v>0</v>
      </c>
      <c r="L1033" s="134">
        <v>0</v>
      </c>
      <c r="M1033" s="134">
        <v>0</v>
      </c>
      <c r="N1033" s="134">
        <v>0</v>
      </c>
      <c r="O1033" s="134">
        <v>0</v>
      </c>
      <c r="P1033" s="134">
        <v>0</v>
      </c>
      <c r="Q1033" s="134">
        <v>0</v>
      </c>
    </row>
    <row r="1034" spans="1:17" x14ac:dyDescent="0.2">
      <c r="A1034" s="134" t="s">
        <v>4290</v>
      </c>
      <c r="B1034" s="134" t="s">
        <v>4298</v>
      </c>
      <c r="C1034" s="134" t="s">
        <v>1662</v>
      </c>
      <c r="D1034" s="134">
        <v>0</v>
      </c>
      <c r="E1034" s="134">
        <v>0</v>
      </c>
      <c r="F1034" s="134">
        <v>0</v>
      </c>
      <c r="G1034" s="134">
        <v>0</v>
      </c>
      <c r="H1034" s="134">
        <v>0</v>
      </c>
      <c r="I1034" s="134">
        <v>0</v>
      </c>
      <c r="J1034" s="134">
        <v>0</v>
      </c>
      <c r="K1034" s="134">
        <v>0</v>
      </c>
      <c r="L1034" s="134">
        <v>0</v>
      </c>
      <c r="M1034" s="134">
        <v>0</v>
      </c>
      <c r="N1034" s="134">
        <v>0</v>
      </c>
      <c r="O1034" s="134">
        <v>0</v>
      </c>
      <c r="P1034" s="134">
        <v>0</v>
      </c>
      <c r="Q1034" s="134">
        <v>0</v>
      </c>
    </row>
    <row r="1035" spans="1:17" x14ac:dyDescent="0.2">
      <c r="A1035" s="134" t="s">
        <v>4290</v>
      </c>
      <c r="B1035" s="134" t="s">
        <v>4299</v>
      </c>
      <c r="C1035" s="134" t="s">
        <v>1662</v>
      </c>
      <c r="D1035" s="134">
        <v>0</v>
      </c>
      <c r="E1035" s="134">
        <v>0</v>
      </c>
      <c r="F1035" s="134">
        <v>0</v>
      </c>
      <c r="G1035" s="134">
        <v>0</v>
      </c>
      <c r="H1035" s="134">
        <v>0</v>
      </c>
      <c r="I1035" s="134">
        <v>0</v>
      </c>
      <c r="J1035" s="134">
        <v>0</v>
      </c>
      <c r="K1035" s="134">
        <v>0</v>
      </c>
      <c r="L1035" s="134">
        <v>0</v>
      </c>
      <c r="M1035" s="134">
        <v>0</v>
      </c>
      <c r="N1035" s="134">
        <v>0</v>
      </c>
      <c r="O1035" s="134">
        <v>0</v>
      </c>
      <c r="P1035" s="134">
        <v>0</v>
      </c>
      <c r="Q1035" s="134">
        <v>0</v>
      </c>
    </row>
    <row r="1036" spans="1:17" x14ac:dyDescent="0.2">
      <c r="A1036" s="134" t="s">
        <v>4290</v>
      </c>
      <c r="B1036" s="134" t="s">
        <v>4300</v>
      </c>
      <c r="C1036" s="134" t="s">
        <v>1662</v>
      </c>
      <c r="D1036" s="134">
        <v>0</v>
      </c>
      <c r="E1036" s="134">
        <v>0</v>
      </c>
      <c r="F1036" s="134">
        <v>0</v>
      </c>
      <c r="G1036" s="134">
        <v>0</v>
      </c>
      <c r="H1036" s="134">
        <v>0</v>
      </c>
      <c r="I1036" s="134">
        <v>0</v>
      </c>
      <c r="J1036" s="134">
        <v>0</v>
      </c>
      <c r="K1036" s="134">
        <v>0</v>
      </c>
      <c r="L1036" s="134">
        <v>0</v>
      </c>
      <c r="M1036" s="134">
        <v>0</v>
      </c>
      <c r="N1036" s="134">
        <v>0</v>
      </c>
      <c r="O1036" s="134">
        <v>0</v>
      </c>
      <c r="P1036" s="134">
        <v>0</v>
      </c>
      <c r="Q1036" s="134">
        <v>0</v>
      </c>
    </row>
    <row r="1037" spans="1:17" x14ac:dyDescent="0.2">
      <c r="A1037" s="134" t="s">
        <v>4290</v>
      </c>
      <c r="B1037" s="134" t="s">
        <v>4301</v>
      </c>
      <c r="C1037" s="134" t="s">
        <v>1662</v>
      </c>
      <c r="D1037" s="134">
        <v>129</v>
      </c>
      <c r="E1037" s="134">
        <v>130</v>
      </c>
      <c r="F1037" s="134">
        <v>130</v>
      </c>
      <c r="G1037" s="134">
        <v>131</v>
      </c>
      <c r="H1037" s="134">
        <v>132</v>
      </c>
      <c r="I1037" s="134">
        <v>132</v>
      </c>
      <c r="J1037" s="134">
        <v>133</v>
      </c>
      <c r="K1037" s="134">
        <v>134</v>
      </c>
      <c r="L1037" s="134">
        <v>135</v>
      </c>
      <c r="M1037" s="134">
        <v>135</v>
      </c>
      <c r="N1037" s="134">
        <v>136</v>
      </c>
      <c r="O1037" s="134">
        <v>137</v>
      </c>
      <c r="P1037" s="134">
        <v>138</v>
      </c>
      <c r="Q1037" s="134">
        <v>133222</v>
      </c>
    </row>
    <row r="1038" spans="1:17" x14ac:dyDescent="0.2">
      <c r="A1038" s="134" t="s">
        <v>4302</v>
      </c>
      <c r="B1038" s="134" t="s">
        <v>4303</v>
      </c>
      <c r="C1038" s="134" t="s">
        <v>1662</v>
      </c>
      <c r="D1038" s="134">
        <v>0</v>
      </c>
      <c r="E1038" s="134">
        <v>0</v>
      </c>
      <c r="F1038" s="134">
        <v>0</v>
      </c>
      <c r="G1038" s="134">
        <v>0</v>
      </c>
      <c r="H1038" s="134">
        <v>0</v>
      </c>
      <c r="I1038" s="134">
        <v>0</v>
      </c>
      <c r="J1038" s="134">
        <v>0</v>
      </c>
      <c r="K1038" s="134">
        <v>0</v>
      </c>
      <c r="L1038" s="134">
        <v>0</v>
      </c>
      <c r="M1038" s="134">
        <v>0</v>
      </c>
      <c r="N1038" s="134">
        <v>0</v>
      </c>
      <c r="O1038" s="134">
        <v>0</v>
      </c>
      <c r="P1038" s="134">
        <v>0</v>
      </c>
      <c r="Q1038" s="134">
        <v>0</v>
      </c>
    </row>
    <row r="1039" spans="1:17" x14ac:dyDescent="0.2">
      <c r="A1039" s="134" t="s">
        <v>4302</v>
      </c>
      <c r="B1039" s="134" t="s">
        <v>4304</v>
      </c>
      <c r="C1039" s="134" t="s">
        <v>1662</v>
      </c>
      <c r="D1039" s="134">
        <v>0</v>
      </c>
      <c r="E1039" s="134">
        <v>0</v>
      </c>
      <c r="F1039" s="134">
        <v>0</v>
      </c>
      <c r="G1039" s="134">
        <v>0</v>
      </c>
      <c r="H1039" s="134">
        <v>0</v>
      </c>
      <c r="I1039" s="134">
        <v>0</v>
      </c>
      <c r="J1039" s="134">
        <v>0</v>
      </c>
      <c r="K1039" s="134">
        <v>0</v>
      </c>
      <c r="L1039" s="134">
        <v>0</v>
      </c>
      <c r="M1039" s="134">
        <v>0</v>
      </c>
      <c r="N1039" s="134">
        <v>0</v>
      </c>
      <c r="O1039" s="134">
        <v>0</v>
      </c>
      <c r="P1039" s="134">
        <v>0</v>
      </c>
      <c r="Q1039" s="134">
        <v>0</v>
      </c>
    </row>
    <row r="1040" spans="1:17" x14ac:dyDescent="0.2">
      <c r="A1040" s="134" t="s">
        <v>4302</v>
      </c>
      <c r="B1040" s="134" t="s">
        <v>4305</v>
      </c>
      <c r="C1040" s="134" t="s">
        <v>1662</v>
      </c>
      <c r="D1040" s="134">
        <v>0</v>
      </c>
      <c r="E1040" s="134">
        <v>0</v>
      </c>
      <c r="F1040" s="134">
        <v>0</v>
      </c>
      <c r="G1040" s="134">
        <v>0</v>
      </c>
      <c r="H1040" s="134">
        <v>0</v>
      </c>
      <c r="I1040" s="134">
        <v>0</v>
      </c>
      <c r="J1040" s="134">
        <v>0</v>
      </c>
      <c r="K1040" s="134">
        <v>0</v>
      </c>
      <c r="L1040" s="134">
        <v>0</v>
      </c>
      <c r="M1040" s="134">
        <v>0</v>
      </c>
      <c r="N1040" s="134">
        <v>0</v>
      </c>
      <c r="O1040" s="134">
        <v>0</v>
      </c>
      <c r="P1040" s="134">
        <v>0</v>
      </c>
      <c r="Q1040" s="134">
        <v>0</v>
      </c>
    </row>
    <row r="1041" spans="1:17" x14ac:dyDescent="0.2">
      <c r="A1041" s="134" t="s">
        <v>4302</v>
      </c>
      <c r="B1041" s="134" t="s">
        <v>4306</v>
      </c>
      <c r="C1041" s="134" t="s">
        <v>1662</v>
      </c>
      <c r="D1041" s="134">
        <v>0</v>
      </c>
      <c r="E1041" s="134">
        <v>0</v>
      </c>
      <c r="F1041" s="134">
        <v>0</v>
      </c>
      <c r="G1041" s="134">
        <v>0</v>
      </c>
      <c r="H1041" s="134">
        <v>0</v>
      </c>
      <c r="I1041" s="134">
        <v>0</v>
      </c>
      <c r="J1041" s="134">
        <v>0</v>
      </c>
      <c r="K1041" s="134">
        <v>0</v>
      </c>
      <c r="L1041" s="134">
        <v>0</v>
      </c>
      <c r="M1041" s="134">
        <v>0</v>
      </c>
      <c r="N1041" s="134">
        <v>0</v>
      </c>
      <c r="O1041" s="134">
        <v>0</v>
      </c>
      <c r="P1041" s="134">
        <v>0</v>
      </c>
      <c r="Q1041" s="134">
        <v>0</v>
      </c>
    </row>
    <row r="1042" spans="1:17" x14ac:dyDescent="0.2">
      <c r="A1042" s="134" t="s">
        <v>4302</v>
      </c>
      <c r="B1042" s="134" t="s">
        <v>4307</v>
      </c>
      <c r="C1042" s="134" t="s">
        <v>1662</v>
      </c>
      <c r="D1042" s="134">
        <v>0</v>
      </c>
      <c r="E1042" s="134">
        <v>0</v>
      </c>
      <c r="F1042" s="134">
        <v>0</v>
      </c>
      <c r="G1042" s="134">
        <v>0</v>
      </c>
      <c r="H1042" s="134">
        <v>0</v>
      </c>
      <c r="I1042" s="134">
        <v>0</v>
      </c>
      <c r="J1042" s="134">
        <v>0</v>
      </c>
      <c r="K1042" s="134">
        <v>0</v>
      </c>
      <c r="L1042" s="134">
        <v>0</v>
      </c>
      <c r="M1042" s="134">
        <v>0</v>
      </c>
      <c r="N1042" s="134">
        <v>0</v>
      </c>
      <c r="O1042" s="134">
        <v>0</v>
      </c>
      <c r="P1042" s="134">
        <v>0</v>
      </c>
      <c r="Q1042" s="134">
        <v>0</v>
      </c>
    </row>
    <row r="1043" spans="1:17" x14ac:dyDescent="0.2">
      <c r="A1043" s="134" t="s">
        <v>4302</v>
      </c>
      <c r="B1043" s="134" t="s">
        <v>4308</v>
      </c>
      <c r="C1043" s="134" t="s">
        <v>1662</v>
      </c>
      <c r="D1043" s="134">
        <v>0</v>
      </c>
      <c r="E1043" s="134">
        <v>0</v>
      </c>
      <c r="F1043" s="134">
        <v>0</v>
      </c>
      <c r="G1043" s="134">
        <v>0</v>
      </c>
      <c r="H1043" s="134">
        <v>0</v>
      </c>
      <c r="I1043" s="134">
        <v>0</v>
      </c>
      <c r="J1043" s="134">
        <v>0</v>
      </c>
      <c r="K1043" s="134">
        <v>0</v>
      </c>
      <c r="L1043" s="134">
        <v>0</v>
      </c>
      <c r="M1043" s="134">
        <v>0</v>
      </c>
      <c r="N1043" s="134">
        <v>0</v>
      </c>
      <c r="O1043" s="134">
        <v>0</v>
      </c>
      <c r="P1043" s="134">
        <v>0</v>
      </c>
      <c r="Q1043" s="134">
        <v>0</v>
      </c>
    </row>
    <row r="1044" spans="1:17" x14ac:dyDescent="0.2">
      <c r="A1044" s="134" t="s">
        <v>4302</v>
      </c>
      <c r="B1044" s="134" t="s">
        <v>4309</v>
      </c>
      <c r="C1044" s="134" t="s">
        <v>1662</v>
      </c>
      <c r="D1044" s="134">
        <v>2642</v>
      </c>
      <c r="E1044" s="134">
        <v>2644</v>
      </c>
      <c r="F1044" s="134">
        <v>2646</v>
      </c>
      <c r="G1044" s="134">
        <v>2648</v>
      </c>
      <c r="H1044" s="134">
        <v>2650</v>
      </c>
      <c r="I1044" s="134">
        <v>2651</v>
      </c>
      <c r="J1044" s="134">
        <v>2653</v>
      </c>
      <c r="K1044" s="134">
        <v>2655</v>
      </c>
      <c r="L1044" s="134">
        <v>2657</v>
      </c>
      <c r="M1044" s="134">
        <v>2659</v>
      </c>
      <c r="N1044" s="134">
        <v>2660</v>
      </c>
      <c r="O1044" s="134">
        <v>2662</v>
      </c>
      <c r="P1044" s="134">
        <v>2664</v>
      </c>
      <c r="Q1044" s="134">
        <v>2653263</v>
      </c>
    </row>
    <row r="1045" spans="1:17" x14ac:dyDescent="0.2">
      <c r="A1045" s="134" t="s">
        <v>4302</v>
      </c>
      <c r="B1045" s="134" t="s">
        <v>4310</v>
      </c>
      <c r="C1045" s="134" t="s">
        <v>1662</v>
      </c>
      <c r="D1045" s="134">
        <v>0</v>
      </c>
      <c r="E1045" s="134">
        <v>0</v>
      </c>
      <c r="F1045" s="134">
        <v>0</v>
      </c>
      <c r="G1045" s="134">
        <v>0</v>
      </c>
      <c r="H1045" s="134">
        <v>0</v>
      </c>
      <c r="I1045" s="134">
        <v>0</v>
      </c>
      <c r="J1045" s="134">
        <v>0</v>
      </c>
      <c r="K1045" s="134">
        <v>0</v>
      </c>
      <c r="L1045" s="134">
        <v>0</v>
      </c>
      <c r="M1045" s="134">
        <v>0</v>
      </c>
      <c r="N1045" s="134">
        <v>0</v>
      </c>
      <c r="O1045" s="134">
        <v>0</v>
      </c>
      <c r="P1045" s="134">
        <v>0</v>
      </c>
      <c r="Q1045" s="134">
        <v>0</v>
      </c>
    </row>
    <row r="1046" spans="1:17" x14ac:dyDescent="0.2">
      <c r="A1046" s="134" t="s">
        <v>4302</v>
      </c>
      <c r="B1046" s="134" t="s">
        <v>4311</v>
      </c>
      <c r="C1046" s="134" t="s">
        <v>1662</v>
      </c>
      <c r="D1046" s="134">
        <v>1118</v>
      </c>
      <c r="E1046" s="134">
        <v>1122</v>
      </c>
      <c r="F1046" s="134">
        <v>1127</v>
      </c>
      <c r="G1046" s="134">
        <v>1131</v>
      </c>
      <c r="H1046" s="134">
        <v>1136</v>
      </c>
      <c r="I1046" s="134">
        <v>1140</v>
      </c>
      <c r="J1046" s="134">
        <v>1145</v>
      </c>
      <c r="K1046" s="134">
        <v>1149</v>
      </c>
      <c r="L1046" s="134">
        <v>1153</v>
      </c>
      <c r="M1046" s="134">
        <v>1158</v>
      </c>
      <c r="N1046" s="134">
        <v>1162</v>
      </c>
      <c r="O1046" s="134">
        <v>1167</v>
      </c>
      <c r="P1046" s="134">
        <v>1171</v>
      </c>
      <c r="Q1046" s="134">
        <v>1144501</v>
      </c>
    </row>
    <row r="1047" spans="1:17" x14ac:dyDescent="0.2">
      <c r="A1047" s="134" t="s">
        <v>4302</v>
      </c>
      <c r="B1047" s="134" t="s">
        <v>4312</v>
      </c>
      <c r="C1047" s="134" t="s">
        <v>1662</v>
      </c>
      <c r="D1047" s="134">
        <v>0</v>
      </c>
      <c r="E1047" s="134">
        <v>0</v>
      </c>
      <c r="F1047" s="134">
        <v>0</v>
      </c>
      <c r="G1047" s="134">
        <v>0</v>
      </c>
      <c r="H1047" s="134">
        <v>0</v>
      </c>
      <c r="I1047" s="134">
        <v>0</v>
      </c>
      <c r="J1047" s="134">
        <v>0</v>
      </c>
      <c r="K1047" s="134">
        <v>0</v>
      </c>
      <c r="L1047" s="134">
        <v>0</v>
      </c>
      <c r="M1047" s="134">
        <v>0</v>
      </c>
      <c r="N1047" s="134">
        <v>0</v>
      </c>
      <c r="O1047" s="134">
        <v>0</v>
      </c>
      <c r="P1047" s="134">
        <v>0</v>
      </c>
      <c r="Q1047" s="134">
        <v>0</v>
      </c>
    </row>
    <row r="1048" spans="1:17" x14ac:dyDescent="0.2">
      <c r="A1048" s="134" t="s">
        <v>4302</v>
      </c>
      <c r="B1048" s="134" t="s">
        <v>4313</v>
      </c>
      <c r="C1048" s="134" t="s">
        <v>1662</v>
      </c>
      <c r="D1048" s="134">
        <v>5926</v>
      </c>
      <c r="E1048" s="134">
        <v>5955</v>
      </c>
      <c r="F1048" s="134">
        <v>5984</v>
      </c>
      <c r="G1048" s="134">
        <v>6013</v>
      </c>
      <c r="H1048" s="134">
        <v>6043</v>
      </c>
      <c r="I1048" s="134">
        <v>6072</v>
      </c>
      <c r="J1048" s="134">
        <v>6101</v>
      </c>
      <c r="K1048" s="134">
        <v>6130</v>
      </c>
      <c r="L1048" s="134">
        <v>6159</v>
      </c>
      <c r="M1048" s="134">
        <v>6188</v>
      </c>
      <c r="N1048" s="134">
        <v>6217</v>
      </c>
      <c r="O1048" s="134">
        <v>6246</v>
      </c>
      <c r="P1048" s="134">
        <v>6275</v>
      </c>
      <c r="Q1048" s="134">
        <v>6100765</v>
      </c>
    </row>
    <row r="1049" spans="1:17" x14ac:dyDescent="0.2">
      <c r="A1049" s="134" t="s">
        <v>4302</v>
      </c>
      <c r="B1049" s="134" t="s">
        <v>4314</v>
      </c>
      <c r="C1049" s="134" t="s">
        <v>1662</v>
      </c>
      <c r="D1049" s="134">
        <v>0</v>
      </c>
      <c r="E1049" s="134">
        <v>0</v>
      </c>
      <c r="F1049" s="134">
        <v>0</v>
      </c>
      <c r="G1049" s="134">
        <v>0</v>
      </c>
      <c r="H1049" s="134">
        <v>0</v>
      </c>
      <c r="I1049" s="134">
        <v>0</v>
      </c>
      <c r="J1049" s="134">
        <v>0</v>
      </c>
      <c r="K1049" s="134">
        <v>0</v>
      </c>
      <c r="L1049" s="134">
        <v>0</v>
      </c>
      <c r="M1049" s="134">
        <v>0</v>
      </c>
      <c r="N1049" s="134">
        <v>0</v>
      </c>
      <c r="O1049" s="134">
        <v>0</v>
      </c>
      <c r="P1049" s="134">
        <v>0</v>
      </c>
      <c r="Q1049" s="134">
        <v>0</v>
      </c>
    </row>
    <row r="1050" spans="1:17" x14ac:dyDescent="0.2">
      <c r="A1050" s="134" t="s">
        <v>4302</v>
      </c>
      <c r="B1050" s="134" t="s">
        <v>4315</v>
      </c>
      <c r="C1050" s="134" t="s">
        <v>1662</v>
      </c>
      <c r="D1050" s="134">
        <v>1583</v>
      </c>
      <c r="E1050" s="134">
        <v>1588</v>
      </c>
      <c r="F1050" s="134">
        <v>1593</v>
      </c>
      <c r="G1050" s="134">
        <v>1598</v>
      </c>
      <c r="H1050" s="134">
        <v>1603</v>
      </c>
      <c r="I1050" s="134">
        <v>1608</v>
      </c>
      <c r="J1050" s="134">
        <v>1612</v>
      </c>
      <c r="K1050" s="134">
        <v>1617</v>
      </c>
      <c r="L1050" s="134">
        <v>1622</v>
      </c>
      <c r="M1050" s="134">
        <v>1627</v>
      </c>
      <c r="N1050" s="134">
        <v>1632</v>
      </c>
      <c r="O1050" s="134">
        <v>1637</v>
      </c>
      <c r="P1050" s="134">
        <v>1642</v>
      </c>
      <c r="Q1050" s="134">
        <v>1612469</v>
      </c>
    </row>
    <row r="1051" spans="1:17" x14ac:dyDescent="0.2">
      <c r="A1051" s="134" t="s">
        <v>4302</v>
      </c>
      <c r="B1051" s="134" t="s">
        <v>4316</v>
      </c>
      <c r="C1051" s="134" t="s">
        <v>1662</v>
      </c>
      <c r="D1051" s="134">
        <v>0</v>
      </c>
      <c r="E1051" s="134">
        <v>0</v>
      </c>
      <c r="F1051" s="134">
        <v>0</v>
      </c>
      <c r="G1051" s="134">
        <v>0</v>
      </c>
      <c r="H1051" s="134">
        <v>0</v>
      </c>
      <c r="I1051" s="134">
        <v>0</v>
      </c>
      <c r="J1051" s="134">
        <v>0</v>
      </c>
      <c r="K1051" s="134">
        <v>0</v>
      </c>
      <c r="L1051" s="134">
        <v>0</v>
      </c>
      <c r="M1051" s="134">
        <v>0</v>
      </c>
      <c r="N1051" s="134">
        <v>0</v>
      </c>
      <c r="O1051" s="134">
        <v>0</v>
      </c>
      <c r="P1051" s="134">
        <v>0</v>
      </c>
      <c r="Q1051" s="134">
        <v>0</v>
      </c>
    </row>
    <row r="1052" spans="1:17" x14ac:dyDescent="0.2">
      <c r="A1052" s="134" t="s">
        <v>4302</v>
      </c>
      <c r="B1052" s="134" t="s">
        <v>4317</v>
      </c>
      <c r="C1052" s="134" t="s">
        <v>1662</v>
      </c>
      <c r="D1052" s="134">
        <v>0</v>
      </c>
      <c r="E1052" s="134">
        <v>0</v>
      </c>
      <c r="F1052" s="134">
        <v>0</v>
      </c>
      <c r="G1052" s="134">
        <v>0</v>
      </c>
      <c r="H1052" s="134">
        <v>0</v>
      </c>
      <c r="I1052" s="134">
        <v>0</v>
      </c>
      <c r="J1052" s="134">
        <v>0</v>
      </c>
      <c r="K1052" s="134">
        <v>0</v>
      </c>
      <c r="L1052" s="134">
        <v>0</v>
      </c>
      <c r="M1052" s="134">
        <v>0</v>
      </c>
      <c r="N1052" s="134">
        <v>0</v>
      </c>
      <c r="O1052" s="134">
        <v>0</v>
      </c>
      <c r="P1052" s="134">
        <v>0</v>
      </c>
      <c r="Q1052" s="134">
        <v>0</v>
      </c>
    </row>
    <row r="1053" spans="1:17" x14ac:dyDescent="0.2">
      <c r="A1053" s="134" t="s">
        <v>4302</v>
      </c>
      <c r="B1053" s="134" t="s">
        <v>4318</v>
      </c>
      <c r="C1053" s="134" t="s">
        <v>1662</v>
      </c>
      <c r="D1053" s="134">
        <v>375</v>
      </c>
      <c r="E1053" s="134">
        <v>377</v>
      </c>
      <c r="F1053" s="134">
        <v>378</v>
      </c>
      <c r="G1053" s="134">
        <v>380</v>
      </c>
      <c r="H1053" s="134">
        <v>381</v>
      </c>
      <c r="I1053" s="134">
        <v>382</v>
      </c>
      <c r="J1053" s="134">
        <v>384</v>
      </c>
      <c r="K1053" s="134">
        <v>385</v>
      </c>
      <c r="L1053" s="134">
        <v>387</v>
      </c>
      <c r="M1053" s="134">
        <v>388</v>
      </c>
      <c r="N1053" s="134">
        <v>389</v>
      </c>
      <c r="O1053" s="134">
        <v>391</v>
      </c>
      <c r="P1053" s="134">
        <v>392</v>
      </c>
      <c r="Q1053" s="134">
        <v>383851</v>
      </c>
    </row>
    <row r="1054" spans="1:17" x14ac:dyDescent="0.2">
      <c r="A1054" s="134" t="s">
        <v>4302</v>
      </c>
      <c r="B1054" s="134" t="s">
        <v>4319</v>
      </c>
      <c r="C1054" s="134" t="s">
        <v>1662</v>
      </c>
      <c r="D1054" s="134">
        <v>780</v>
      </c>
      <c r="E1054" s="134">
        <v>784</v>
      </c>
      <c r="F1054" s="134">
        <v>788</v>
      </c>
      <c r="G1054" s="134">
        <v>792</v>
      </c>
      <c r="H1054" s="134">
        <v>796</v>
      </c>
      <c r="I1054" s="134">
        <v>800</v>
      </c>
      <c r="J1054" s="134">
        <v>804</v>
      </c>
      <c r="K1054" s="134">
        <v>808</v>
      </c>
      <c r="L1054" s="134">
        <v>812</v>
      </c>
      <c r="M1054" s="134">
        <v>816</v>
      </c>
      <c r="N1054" s="134">
        <v>820</v>
      </c>
      <c r="O1054" s="134">
        <v>824</v>
      </c>
      <c r="P1054" s="134">
        <v>828</v>
      </c>
      <c r="Q1054" s="134">
        <v>803785</v>
      </c>
    </row>
    <row r="1055" spans="1:17" x14ac:dyDescent="0.2">
      <c r="A1055" s="134" t="s">
        <v>4320</v>
      </c>
      <c r="B1055" s="134" t="s">
        <v>4321</v>
      </c>
      <c r="C1055" s="134" t="s">
        <v>1662</v>
      </c>
      <c r="D1055" s="134">
        <v>95</v>
      </c>
      <c r="E1055" s="134">
        <v>96</v>
      </c>
      <c r="F1055" s="134">
        <v>97</v>
      </c>
      <c r="G1055" s="134">
        <v>98</v>
      </c>
      <c r="H1055" s="134">
        <v>99</v>
      </c>
      <c r="I1055" s="134">
        <v>100</v>
      </c>
      <c r="J1055" s="134">
        <v>101</v>
      </c>
      <c r="K1055" s="134">
        <v>102</v>
      </c>
      <c r="L1055" s="134">
        <v>103</v>
      </c>
      <c r="M1055" s="134">
        <v>104</v>
      </c>
      <c r="N1055" s="134">
        <v>105</v>
      </c>
      <c r="O1055" s="134">
        <v>106</v>
      </c>
      <c r="P1055" s="134">
        <v>107</v>
      </c>
      <c r="Q1055" s="134">
        <v>101216</v>
      </c>
    </row>
    <row r="1056" spans="1:17" x14ac:dyDescent="0.2">
      <c r="A1056" s="134" t="s">
        <v>4320</v>
      </c>
      <c r="B1056" s="134" t="s">
        <v>4322</v>
      </c>
      <c r="C1056" s="134" t="s">
        <v>1662</v>
      </c>
      <c r="D1056" s="134">
        <v>0</v>
      </c>
      <c r="E1056" s="134">
        <v>0</v>
      </c>
      <c r="F1056" s="134">
        <v>0</v>
      </c>
      <c r="G1056" s="134">
        <v>0</v>
      </c>
      <c r="H1056" s="134">
        <v>0</v>
      </c>
      <c r="I1056" s="134">
        <v>0</v>
      </c>
      <c r="J1056" s="134">
        <v>0</v>
      </c>
      <c r="K1056" s="134">
        <v>0</v>
      </c>
      <c r="L1056" s="134">
        <v>0</v>
      </c>
      <c r="M1056" s="134">
        <v>0</v>
      </c>
      <c r="N1056" s="134">
        <v>0</v>
      </c>
      <c r="O1056" s="134">
        <v>0</v>
      </c>
      <c r="P1056" s="134">
        <v>0</v>
      </c>
      <c r="Q1056" s="134">
        <v>0</v>
      </c>
    </row>
    <row r="1057" spans="1:17" x14ac:dyDescent="0.2">
      <c r="A1057" s="134" t="s">
        <v>4320</v>
      </c>
      <c r="B1057" s="134" t="s">
        <v>4323</v>
      </c>
      <c r="C1057" s="134" t="s">
        <v>1662</v>
      </c>
      <c r="D1057" s="134">
        <v>17</v>
      </c>
      <c r="E1057" s="134">
        <v>17</v>
      </c>
      <c r="F1057" s="134">
        <v>17</v>
      </c>
      <c r="G1057" s="134">
        <v>17</v>
      </c>
      <c r="H1057" s="134">
        <v>17</v>
      </c>
      <c r="I1057" s="134">
        <v>18</v>
      </c>
      <c r="J1057" s="134">
        <v>18</v>
      </c>
      <c r="K1057" s="134">
        <v>18</v>
      </c>
      <c r="L1057" s="134">
        <v>18</v>
      </c>
      <c r="M1057" s="134">
        <v>18</v>
      </c>
      <c r="N1057" s="134">
        <v>18</v>
      </c>
      <c r="O1057" s="134">
        <v>18</v>
      </c>
      <c r="P1057" s="134">
        <v>18</v>
      </c>
      <c r="Q1057" s="134">
        <v>17653</v>
      </c>
    </row>
    <row r="1058" spans="1:17" x14ac:dyDescent="0.2">
      <c r="A1058" s="134" t="s">
        <v>4320</v>
      </c>
      <c r="B1058" s="134" t="s">
        <v>4324</v>
      </c>
      <c r="C1058" s="134" t="s">
        <v>1662</v>
      </c>
      <c r="D1058" s="134">
        <v>0</v>
      </c>
      <c r="E1058" s="134">
        <v>0</v>
      </c>
      <c r="F1058" s="134">
        <v>0</v>
      </c>
      <c r="G1058" s="134">
        <v>0</v>
      </c>
      <c r="H1058" s="134">
        <v>0</v>
      </c>
      <c r="I1058" s="134">
        <v>0</v>
      </c>
      <c r="J1058" s="134">
        <v>0</v>
      </c>
      <c r="K1058" s="134">
        <v>0</v>
      </c>
      <c r="L1058" s="134">
        <v>0</v>
      </c>
      <c r="M1058" s="134">
        <v>0</v>
      </c>
      <c r="N1058" s="134">
        <v>0</v>
      </c>
      <c r="O1058" s="134">
        <v>0</v>
      </c>
      <c r="P1058" s="134">
        <v>0</v>
      </c>
      <c r="Q1058" s="134">
        <v>0</v>
      </c>
    </row>
    <row r="1059" spans="1:17" x14ac:dyDescent="0.2">
      <c r="A1059" s="134" t="s">
        <v>4320</v>
      </c>
      <c r="B1059" s="134" t="s">
        <v>4325</v>
      </c>
      <c r="C1059" s="134" t="s">
        <v>1662</v>
      </c>
      <c r="D1059" s="134">
        <v>0</v>
      </c>
      <c r="E1059" s="134">
        <v>0</v>
      </c>
      <c r="F1059" s="134">
        <v>0</v>
      </c>
      <c r="G1059" s="134">
        <v>0</v>
      </c>
      <c r="H1059" s="134">
        <v>0</v>
      </c>
      <c r="I1059" s="134">
        <v>0</v>
      </c>
      <c r="J1059" s="134">
        <v>0</v>
      </c>
      <c r="K1059" s="134">
        <v>0</v>
      </c>
      <c r="L1059" s="134">
        <v>0</v>
      </c>
      <c r="M1059" s="134">
        <v>0</v>
      </c>
      <c r="N1059" s="134">
        <v>0</v>
      </c>
      <c r="O1059" s="134">
        <v>0</v>
      </c>
      <c r="P1059" s="134">
        <v>0</v>
      </c>
      <c r="Q1059" s="134">
        <v>0</v>
      </c>
    </row>
    <row r="1060" spans="1:17" x14ac:dyDescent="0.2">
      <c r="A1060" s="134" t="s">
        <v>4320</v>
      </c>
      <c r="B1060" s="134" t="s">
        <v>4326</v>
      </c>
      <c r="C1060" s="134" t="s">
        <v>1662</v>
      </c>
      <c r="D1060" s="134">
        <v>80</v>
      </c>
      <c r="E1060" s="134">
        <v>80</v>
      </c>
      <c r="F1060" s="134">
        <v>80</v>
      </c>
      <c r="G1060" s="134">
        <v>80</v>
      </c>
      <c r="H1060" s="134">
        <v>80</v>
      </c>
      <c r="I1060" s="134">
        <v>80</v>
      </c>
      <c r="J1060" s="134">
        <v>81</v>
      </c>
      <c r="K1060" s="134">
        <v>81</v>
      </c>
      <c r="L1060" s="134">
        <v>81</v>
      </c>
      <c r="M1060" s="134">
        <v>81</v>
      </c>
      <c r="N1060" s="134">
        <v>81</v>
      </c>
      <c r="O1060" s="134">
        <v>81</v>
      </c>
      <c r="P1060" s="134">
        <v>81</v>
      </c>
      <c r="Q1060" s="134">
        <v>80608</v>
      </c>
    </row>
    <row r="1061" spans="1:17" x14ac:dyDescent="0.2">
      <c r="A1061" s="134" t="s">
        <v>4320</v>
      </c>
      <c r="B1061" s="134" t="s">
        <v>4327</v>
      </c>
      <c r="C1061" s="134" t="s">
        <v>1662</v>
      </c>
      <c r="D1061" s="134">
        <v>230</v>
      </c>
      <c r="E1061" s="134">
        <v>230</v>
      </c>
      <c r="F1061" s="134">
        <v>230</v>
      </c>
      <c r="G1061" s="134">
        <v>231</v>
      </c>
      <c r="H1061" s="134">
        <v>231</v>
      </c>
      <c r="I1061" s="134">
        <v>232</v>
      </c>
      <c r="J1061" s="134">
        <v>232</v>
      </c>
      <c r="K1061" s="134">
        <v>232</v>
      </c>
      <c r="L1061" s="134">
        <v>233</v>
      </c>
      <c r="M1061" s="134">
        <v>233</v>
      </c>
      <c r="N1061" s="134">
        <v>234</v>
      </c>
      <c r="O1061" s="134">
        <v>234</v>
      </c>
      <c r="P1061" s="134">
        <v>234</v>
      </c>
      <c r="Q1061" s="134">
        <v>232006</v>
      </c>
    </row>
    <row r="1062" spans="1:17" x14ac:dyDescent="0.2">
      <c r="A1062" s="134" t="s">
        <v>4320</v>
      </c>
      <c r="B1062" s="134" t="s">
        <v>4328</v>
      </c>
      <c r="C1062" s="134" t="s">
        <v>1662</v>
      </c>
      <c r="D1062" s="134">
        <v>0</v>
      </c>
      <c r="E1062" s="134">
        <v>0</v>
      </c>
      <c r="F1062" s="134">
        <v>0</v>
      </c>
      <c r="G1062" s="134">
        <v>0</v>
      </c>
      <c r="H1062" s="134">
        <v>0</v>
      </c>
      <c r="I1062" s="134">
        <v>0</v>
      </c>
      <c r="J1062" s="134">
        <v>0</v>
      </c>
      <c r="K1062" s="134">
        <v>0</v>
      </c>
      <c r="L1062" s="134">
        <v>0</v>
      </c>
      <c r="M1062" s="134">
        <v>0</v>
      </c>
      <c r="N1062" s="134">
        <v>0</v>
      </c>
      <c r="O1062" s="134">
        <v>0</v>
      </c>
      <c r="P1062" s="134">
        <v>0</v>
      </c>
      <c r="Q1062" s="134">
        <v>0</v>
      </c>
    </row>
    <row r="1063" spans="1:17" x14ac:dyDescent="0.2">
      <c r="A1063" s="134" t="s">
        <v>4320</v>
      </c>
      <c r="B1063" s="134" t="s">
        <v>4329</v>
      </c>
      <c r="C1063" s="134" t="s">
        <v>1662</v>
      </c>
      <c r="D1063" s="134">
        <v>0</v>
      </c>
      <c r="E1063" s="134">
        <v>0</v>
      </c>
      <c r="F1063" s="134">
        <v>0</v>
      </c>
      <c r="G1063" s="134">
        <v>0</v>
      </c>
      <c r="H1063" s="134">
        <v>0</v>
      </c>
      <c r="I1063" s="134">
        <v>0</v>
      </c>
      <c r="J1063" s="134">
        <v>0</v>
      </c>
      <c r="K1063" s="134">
        <v>0</v>
      </c>
      <c r="L1063" s="134">
        <v>0</v>
      </c>
      <c r="M1063" s="134">
        <v>0</v>
      </c>
      <c r="N1063" s="134">
        <v>0</v>
      </c>
      <c r="O1063" s="134">
        <v>0</v>
      </c>
      <c r="P1063" s="134">
        <v>0</v>
      </c>
      <c r="Q1063" s="134">
        <v>0</v>
      </c>
    </row>
    <row r="1064" spans="1:17" x14ac:dyDescent="0.2">
      <c r="A1064" s="134" t="s">
        <v>4320</v>
      </c>
      <c r="B1064" s="134" t="s">
        <v>4330</v>
      </c>
      <c r="C1064" s="134" t="s">
        <v>1662</v>
      </c>
      <c r="D1064" s="134">
        <v>0</v>
      </c>
      <c r="E1064" s="134">
        <v>0</v>
      </c>
      <c r="F1064" s="134">
        <v>0</v>
      </c>
      <c r="G1064" s="134">
        <v>0</v>
      </c>
      <c r="H1064" s="134">
        <v>0</v>
      </c>
      <c r="I1064" s="134">
        <v>0</v>
      </c>
      <c r="J1064" s="134">
        <v>0</v>
      </c>
      <c r="K1064" s="134">
        <v>0</v>
      </c>
      <c r="L1064" s="134">
        <v>0</v>
      </c>
      <c r="M1064" s="134">
        <v>0</v>
      </c>
      <c r="N1064" s="134">
        <v>0</v>
      </c>
      <c r="O1064" s="134">
        <v>0</v>
      </c>
      <c r="P1064" s="134">
        <v>0</v>
      </c>
      <c r="Q1064" s="134">
        <v>0</v>
      </c>
    </row>
    <row r="1065" spans="1:17" x14ac:dyDescent="0.2">
      <c r="A1065" s="134" t="s">
        <v>4320</v>
      </c>
      <c r="B1065" s="134" t="s">
        <v>4331</v>
      </c>
      <c r="C1065" s="134" t="s">
        <v>1662</v>
      </c>
      <c r="D1065" s="134">
        <v>0</v>
      </c>
      <c r="E1065" s="134">
        <v>0</v>
      </c>
      <c r="F1065" s="134">
        <v>0</v>
      </c>
      <c r="G1065" s="134">
        <v>0</v>
      </c>
      <c r="H1065" s="134">
        <v>0</v>
      </c>
      <c r="I1065" s="134">
        <v>0</v>
      </c>
      <c r="J1065" s="134">
        <v>0</v>
      </c>
      <c r="K1065" s="134">
        <v>0</v>
      </c>
      <c r="L1065" s="134">
        <v>0</v>
      </c>
      <c r="M1065" s="134">
        <v>0</v>
      </c>
      <c r="N1065" s="134">
        <v>0</v>
      </c>
      <c r="O1065" s="134">
        <v>0</v>
      </c>
      <c r="P1065" s="134">
        <v>0</v>
      </c>
      <c r="Q1065" s="134">
        <v>0</v>
      </c>
    </row>
    <row r="1066" spans="1:17" x14ac:dyDescent="0.2">
      <c r="A1066" s="134" t="s">
        <v>4320</v>
      </c>
      <c r="B1066" s="134" t="s">
        <v>4332</v>
      </c>
      <c r="C1066" s="134" t="s">
        <v>1662</v>
      </c>
      <c r="D1066" s="134">
        <v>301</v>
      </c>
      <c r="E1066" s="134">
        <v>302</v>
      </c>
      <c r="F1066" s="134">
        <v>303</v>
      </c>
      <c r="G1066" s="134">
        <v>304</v>
      </c>
      <c r="H1066" s="134">
        <v>305</v>
      </c>
      <c r="I1066" s="134">
        <v>305</v>
      </c>
      <c r="J1066" s="134">
        <v>306</v>
      </c>
      <c r="K1066" s="134">
        <v>307</v>
      </c>
      <c r="L1066" s="134">
        <v>308</v>
      </c>
      <c r="M1066" s="134">
        <v>308</v>
      </c>
      <c r="N1066" s="134">
        <v>309</v>
      </c>
      <c r="O1066" s="134">
        <v>310</v>
      </c>
      <c r="P1066" s="134">
        <v>311</v>
      </c>
      <c r="Q1066" s="134">
        <v>306106</v>
      </c>
    </row>
    <row r="1067" spans="1:17" x14ac:dyDescent="0.2">
      <c r="A1067" s="134" t="s">
        <v>4320</v>
      </c>
      <c r="B1067" s="134" t="s">
        <v>4333</v>
      </c>
      <c r="C1067" s="134" t="s">
        <v>1662</v>
      </c>
      <c r="D1067" s="134">
        <v>0</v>
      </c>
      <c r="E1067" s="134">
        <v>0</v>
      </c>
      <c r="F1067" s="134">
        <v>0</v>
      </c>
      <c r="G1067" s="134">
        <v>0</v>
      </c>
      <c r="H1067" s="134">
        <v>0</v>
      </c>
      <c r="I1067" s="134">
        <v>0</v>
      </c>
      <c r="J1067" s="134">
        <v>0</v>
      </c>
      <c r="K1067" s="134">
        <v>0</v>
      </c>
      <c r="L1067" s="134">
        <v>0</v>
      </c>
      <c r="M1067" s="134">
        <v>0</v>
      </c>
      <c r="N1067" s="134">
        <v>0</v>
      </c>
      <c r="O1067" s="134">
        <v>0</v>
      </c>
      <c r="P1067" s="134">
        <v>0</v>
      </c>
      <c r="Q1067" s="134">
        <v>0</v>
      </c>
    </row>
    <row r="1068" spans="1:17" x14ac:dyDescent="0.2">
      <c r="A1068" s="134" t="s">
        <v>4320</v>
      </c>
      <c r="B1068" s="134" t="s">
        <v>4334</v>
      </c>
      <c r="C1068" s="134" t="s">
        <v>1662</v>
      </c>
      <c r="D1068" s="134">
        <v>0</v>
      </c>
      <c r="E1068" s="134">
        <v>0</v>
      </c>
      <c r="F1068" s="134">
        <v>0</v>
      </c>
      <c r="G1068" s="134">
        <v>0</v>
      </c>
      <c r="H1068" s="134">
        <v>0</v>
      </c>
      <c r="I1068" s="134">
        <v>0</v>
      </c>
      <c r="J1068" s="134">
        <v>0</v>
      </c>
      <c r="K1068" s="134">
        <v>0</v>
      </c>
      <c r="L1068" s="134">
        <v>0</v>
      </c>
      <c r="M1068" s="134">
        <v>0</v>
      </c>
      <c r="N1068" s="134">
        <v>0</v>
      </c>
      <c r="O1068" s="134">
        <v>0</v>
      </c>
      <c r="P1068" s="134">
        <v>0</v>
      </c>
      <c r="Q1068" s="134">
        <v>0</v>
      </c>
    </row>
    <row r="1069" spans="1:17" x14ac:dyDescent="0.2">
      <c r="A1069" s="134" t="s">
        <v>4320</v>
      </c>
      <c r="B1069" s="134" t="s">
        <v>4335</v>
      </c>
      <c r="C1069" s="134" t="s">
        <v>1662</v>
      </c>
      <c r="D1069" s="134">
        <v>0</v>
      </c>
      <c r="E1069" s="134">
        <v>0</v>
      </c>
      <c r="F1069" s="134">
        <v>0</v>
      </c>
      <c r="G1069" s="134">
        <v>0</v>
      </c>
      <c r="H1069" s="134">
        <v>0</v>
      </c>
      <c r="I1069" s="134">
        <v>0</v>
      </c>
      <c r="J1069" s="134">
        <v>0</v>
      </c>
      <c r="K1069" s="134">
        <v>0</v>
      </c>
      <c r="L1069" s="134">
        <v>0</v>
      </c>
      <c r="M1069" s="134">
        <v>0</v>
      </c>
      <c r="N1069" s="134">
        <v>0</v>
      </c>
      <c r="O1069" s="134">
        <v>0</v>
      </c>
      <c r="P1069" s="134">
        <v>0</v>
      </c>
      <c r="Q1069" s="134">
        <v>0</v>
      </c>
    </row>
    <row r="1070" spans="1:17" x14ac:dyDescent="0.2">
      <c r="A1070" s="134" t="s">
        <v>4320</v>
      </c>
      <c r="B1070" s="134" t="s">
        <v>4336</v>
      </c>
      <c r="C1070" s="134" t="s">
        <v>1662</v>
      </c>
      <c r="D1070" s="134">
        <v>0</v>
      </c>
      <c r="E1070" s="134">
        <v>0</v>
      </c>
      <c r="F1070" s="134">
        <v>0</v>
      </c>
      <c r="G1070" s="134">
        <v>0</v>
      </c>
      <c r="H1070" s="134">
        <v>0</v>
      </c>
      <c r="I1070" s="134">
        <v>0</v>
      </c>
      <c r="J1070" s="134">
        <v>0</v>
      </c>
      <c r="K1070" s="134">
        <v>0</v>
      </c>
      <c r="L1070" s="134">
        <v>0</v>
      </c>
      <c r="M1070" s="134">
        <v>0</v>
      </c>
      <c r="N1070" s="134">
        <v>0</v>
      </c>
      <c r="O1070" s="134">
        <v>0</v>
      </c>
      <c r="P1070" s="134">
        <v>0</v>
      </c>
      <c r="Q1070" s="134">
        <v>0</v>
      </c>
    </row>
    <row r="1071" spans="1:17" x14ac:dyDescent="0.2">
      <c r="A1071" s="134" t="s">
        <v>4320</v>
      </c>
      <c r="B1071" s="134" t="s">
        <v>4337</v>
      </c>
      <c r="C1071" s="134" t="s">
        <v>1662</v>
      </c>
      <c r="D1071" s="134">
        <v>0</v>
      </c>
      <c r="E1071" s="134">
        <v>0</v>
      </c>
      <c r="F1071" s="134">
        <v>0</v>
      </c>
      <c r="G1071" s="134">
        <v>0</v>
      </c>
      <c r="H1071" s="134">
        <v>0</v>
      </c>
      <c r="I1071" s="134">
        <v>0</v>
      </c>
      <c r="J1071" s="134">
        <v>0</v>
      </c>
      <c r="K1071" s="134">
        <v>0</v>
      </c>
      <c r="L1071" s="134">
        <v>0</v>
      </c>
      <c r="M1071" s="134">
        <v>0</v>
      </c>
      <c r="N1071" s="134">
        <v>0</v>
      </c>
      <c r="O1071" s="134">
        <v>0</v>
      </c>
      <c r="P1071" s="134">
        <v>0</v>
      </c>
      <c r="Q1071" s="134">
        <v>0</v>
      </c>
    </row>
    <row r="1072" spans="1:17" x14ac:dyDescent="0.2">
      <c r="A1072" s="134" t="s">
        <v>4320</v>
      </c>
      <c r="B1072" s="134" t="s">
        <v>4338</v>
      </c>
      <c r="C1072" s="134" t="s">
        <v>1662</v>
      </c>
      <c r="D1072" s="134">
        <v>230</v>
      </c>
      <c r="E1072" s="134">
        <v>237</v>
      </c>
      <c r="F1072" s="134">
        <v>244</v>
      </c>
      <c r="G1072" s="134">
        <v>251</v>
      </c>
      <c r="H1072" s="134">
        <v>258</v>
      </c>
      <c r="I1072" s="134">
        <v>265</v>
      </c>
      <c r="J1072" s="134">
        <v>272</v>
      </c>
      <c r="K1072" s="134">
        <v>279</v>
      </c>
      <c r="L1072" s="134">
        <v>286</v>
      </c>
      <c r="M1072" s="134">
        <v>292</v>
      </c>
      <c r="N1072" s="134">
        <v>299</v>
      </c>
      <c r="O1072" s="134">
        <v>306</v>
      </c>
      <c r="P1072" s="134">
        <v>314</v>
      </c>
      <c r="Q1072" s="134">
        <v>271790</v>
      </c>
    </row>
    <row r="1073" spans="1:17" x14ac:dyDescent="0.2">
      <c r="A1073" s="134" t="s">
        <v>4320</v>
      </c>
      <c r="B1073" s="134" t="s">
        <v>4339</v>
      </c>
      <c r="C1073" s="134" t="s">
        <v>1662</v>
      </c>
      <c r="D1073" s="134">
        <v>4</v>
      </c>
      <c r="E1073" s="134">
        <v>4</v>
      </c>
      <c r="F1073" s="134">
        <v>4</v>
      </c>
      <c r="G1073" s="134">
        <v>4</v>
      </c>
      <c r="H1073" s="134">
        <v>4</v>
      </c>
      <c r="I1073" s="134">
        <v>4</v>
      </c>
      <c r="J1073" s="134">
        <v>4</v>
      </c>
      <c r="K1073" s="134">
        <v>4</v>
      </c>
      <c r="L1073" s="134">
        <v>4</v>
      </c>
      <c r="M1073" s="134">
        <v>4</v>
      </c>
      <c r="N1073" s="134">
        <v>4</v>
      </c>
      <c r="O1073" s="134">
        <v>4</v>
      </c>
      <c r="P1073" s="134">
        <v>4</v>
      </c>
      <c r="Q1073" s="134">
        <v>3679</v>
      </c>
    </row>
    <row r="1074" spans="1:17" x14ac:dyDescent="0.2">
      <c r="A1074" s="134" t="s">
        <v>4320</v>
      </c>
      <c r="B1074" s="134" t="s">
        <v>4340</v>
      </c>
      <c r="C1074" s="134" t="s">
        <v>1662</v>
      </c>
      <c r="D1074" s="134">
        <v>0</v>
      </c>
      <c r="E1074" s="134">
        <v>0</v>
      </c>
      <c r="F1074" s="134">
        <v>0</v>
      </c>
      <c r="G1074" s="134">
        <v>0</v>
      </c>
      <c r="H1074" s="134">
        <v>0</v>
      </c>
      <c r="I1074" s="134">
        <v>0</v>
      </c>
      <c r="J1074" s="134">
        <v>0</v>
      </c>
      <c r="K1074" s="134">
        <v>0</v>
      </c>
      <c r="L1074" s="134">
        <v>0</v>
      </c>
      <c r="M1074" s="134">
        <v>0</v>
      </c>
      <c r="N1074" s="134">
        <v>0</v>
      </c>
      <c r="O1074" s="134">
        <v>0</v>
      </c>
      <c r="P1074" s="134">
        <v>0</v>
      </c>
      <c r="Q1074" s="134">
        <v>0</v>
      </c>
    </row>
    <row r="1075" spans="1:17" x14ac:dyDescent="0.2">
      <c r="A1075" s="134" t="s">
        <v>4320</v>
      </c>
      <c r="B1075" s="134" t="s">
        <v>4341</v>
      </c>
      <c r="C1075" s="134" t="s">
        <v>1662</v>
      </c>
      <c r="D1075" s="134">
        <v>0</v>
      </c>
      <c r="E1075" s="134">
        <v>0</v>
      </c>
      <c r="F1075" s="134">
        <v>0</v>
      </c>
      <c r="G1075" s="134">
        <v>0</v>
      </c>
      <c r="H1075" s="134">
        <v>0</v>
      </c>
      <c r="I1075" s="134">
        <v>0</v>
      </c>
      <c r="J1075" s="134">
        <v>0</v>
      </c>
      <c r="K1075" s="134">
        <v>0</v>
      </c>
      <c r="L1075" s="134">
        <v>0</v>
      </c>
      <c r="M1075" s="134">
        <v>0</v>
      </c>
      <c r="N1075" s="134">
        <v>0</v>
      </c>
      <c r="O1075" s="134">
        <v>0</v>
      </c>
      <c r="P1075" s="134">
        <v>0</v>
      </c>
      <c r="Q1075" s="134">
        <v>0</v>
      </c>
    </row>
    <row r="1076" spans="1:17" x14ac:dyDescent="0.2">
      <c r="A1076" s="134" t="s">
        <v>4320</v>
      </c>
      <c r="B1076" s="134" t="s">
        <v>4342</v>
      </c>
      <c r="C1076" s="134" t="s">
        <v>1662</v>
      </c>
      <c r="D1076" s="134">
        <v>0</v>
      </c>
      <c r="E1076" s="134">
        <v>0</v>
      </c>
      <c r="F1076" s="134">
        <v>0</v>
      </c>
      <c r="G1076" s="134">
        <v>0</v>
      </c>
      <c r="H1076" s="134">
        <v>0</v>
      </c>
      <c r="I1076" s="134">
        <v>0</v>
      </c>
      <c r="J1076" s="134">
        <v>0</v>
      </c>
      <c r="K1076" s="134">
        <v>0</v>
      </c>
      <c r="L1076" s="134">
        <v>0</v>
      </c>
      <c r="M1076" s="134">
        <v>0</v>
      </c>
      <c r="N1076" s="134">
        <v>0</v>
      </c>
      <c r="O1076" s="134">
        <v>0</v>
      </c>
      <c r="P1076" s="134">
        <v>0</v>
      </c>
      <c r="Q1076" s="134">
        <v>0</v>
      </c>
    </row>
    <row r="1077" spans="1:17" x14ac:dyDescent="0.2">
      <c r="A1077" s="134" t="s">
        <v>4858</v>
      </c>
      <c r="B1077" s="134" t="s">
        <v>3175</v>
      </c>
      <c r="C1077" s="134" t="s">
        <v>1662</v>
      </c>
      <c r="D1077" s="134">
        <v>0</v>
      </c>
      <c r="E1077" s="134">
        <v>0</v>
      </c>
      <c r="F1077" s="134">
        <v>0</v>
      </c>
      <c r="G1077" s="134">
        <v>0</v>
      </c>
      <c r="H1077" s="134">
        <v>0</v>
      </c>
      <c r="I1077" s="134">
        <v>0</v>
      </c>
      <c r="J1077" s="134">
        <v>0</v>
      </c>
      <c r="K1077" s="134">
        <v>0</v>
      </c>
      <c r="L1077" s="134">
        <v>0</v>
      </c>
      <c r="M1077" s="134">
        <v>0</v>
      </c>
      <c r="N1077" s="134">
        <v>0</v>
      </c>
      <c r="O1077" s="134">
        <v>0</v>
      </c>
      <c r="P1077" s="134">
        <v>0</v>
      </c>
      <c r="Q1077" s="134">
        <v>0</v>
      </c>
    </row>
    <row r="1078" spans="1:17" x14ac:dyDescent="0.2">
      <c r="A1078" s="134" t="s">
        <v>4343</v>
      </c>
      <c r="B1078" s="134" t="s">
        <v>4344</v>
      </c>
      <c r="C1078" s="134" t="s">
        <v>1664</v>
      </c>
      <c r="D1078" s="134">
        <v>0</v>
      </c>
      <c r="E1078" s="134">
        <v>0</v>
      </c>
      <c r="F1078" s="134">
        <v>0</v>
      </c>
      <c r="G1078" s="134">
        <v>0</v>
      </c>
      <c r="H1078" s="134">
        <v>0</v>
      </c>
      <c r="I1078" s="134">
        <v>0</v>
      </c>
      <c r="J1078" s="134">
        <v>0</v>
      </c>
      <c r="K1078" s="134">
        <v>0</v>
      </c>
      <c r="L1078" s="134">
        <v>0</v>
      </c>
      <c r="M1078" s="134">
        <v>0</v>
      </c>
      <c r="N1078" s="134">
        <v>0</v>
      </c>
      <c r="O1078" s="134">
        <v>0</v>
      </c>
      <c r="P1078" s="134">
        <v>0</v>
      </c>
      <c r="Q1078" s="134">
        <v>0</v>
      </c>
    </row>
    <row r="1079" spans="1:17" x14ac:dyDescent="0.2">
      <c r="A1079" s="134" t="s">
        <v>4343</v>
      </c>
      <c r="B1079" s="134" t="s">
        <v>4345</v>
      </c>
      <c r="C1079" s="134" t="s">
        <v>1664</v>
      </c>
      <c r="D1079" s="134">
        <v>0</v>
      </c>
      <c r="E1079" s="134">
        <v>0</v>
      </c>
      <c r="F1079" s="134">
        <v>0</v>
      </c>
      <c r="G1079" s="134">
        <v>0</v>
      </c>
      <c r="H1079" s="134">
        <v>0</v>
      </c>
      <c r="I1079" s="134">
        <v>0</v>
      </c>
      <c r="J1079" s="134">
        <v>0</v>
      </c>
      <c r="K1079" s="134">
        <v>0</v>
      </c>
      <c r="L1079" s="134">
        <v>0</v>
      </c>
      <c r="M1079" s="134">
        <v>0</v>
      </c>
      <c r="N1079" s="134">
        <v>0</v>
      </c>
      <c r="O1079" s="134">
        <v>0</v>
      </c>
      <c r="P1079" s="134">
        <v>0</v>
      </c>
      <c r="Q1079" s="134">
        <v>0</v>
      </c>
    </row>
    <row r="1080" spans="1:17" x14ac:dyDescent="0.2">
      <c r="A1080" s="134" t="s">
        <v>4343</v>
      </c>
      <c r="B1080" s="134" t="s">
        <v>4346</v>
      </c>
      <c r="C1080" s="134" t="s">
        <v>1664</v>
      </c>
      <c r="D1080" s="134">
        <v>0</v>
      </c>
      <c r="E1080" s="134">
        <v>0</v>
      </c>
      <c r="F1080" s="134">
        <v>0</v>
      </c>
      <c r="G1080" s="134">
        <v>0</v>
      </c>
      <c r="H1080" s="134">
        <v>0</v>
      </c>
      <c r="I1080" s="134">
        <v>0</v>
      </c>
      <c r="J1080" s="134">
        <v>0</v>
      </c>
      <c r="K1080" s="134">
        <v>0</v>
      </c>
      <c r="L1080" s="134">
        <v>0</v>
      </c>
      <c r="M1080" s="134">
        <v>0</v>
      </c>
      <c r="N1080" s="134">
        <v>0</v>
      </c>
      <c r="O1080" s="134">
        <v>0</v>
      </c>
      <c r="P1080" s="134">
        <v>0</v>
      </c>
      <c r="Q1080" s="134">
        <v>9</v>
      </c>
    </row>
    <row r="1081" spans="1:17" x14ac:dyDescent="0.2">
      <c r="A1081" s="134" t="s">
        <v>4343</v>
      </c>
      <c r="B1081" s="134" t="s">
        <v>4347</v>
      </c>
      <c r="C1081" s="134" t="s">
        <v>1664</v>
      </c>
      <c r="D1081" s="134">
        <v>0</v>
      </c>
      <c r="E1081" s="134">
        <v>0</v>
      </c>
      <c r="F1081" s="134">
        <v>0</v>
      </c>
      <c r="G1081" s="134">
        <v>0</v>
      </c>
      <c r="H1081" s="134">
        <v>0</v>
      </c>
      <c r="I1081" s="134">
        <v>0</v>
      </c>
      <c r="J1081" s="134">
        <v>0</v>
      </c>
      <c r="K1081" s="134">
        <v>0</v>
      </c>
      <c r="L1081" s="134">
        <v>0</v>
      </c>
      <c r="M1081" s="134">
        <v>0</v>
      </c>
      <c r="N1081" s="134">
        <v>0</v>
      </c>
      <c r="O1081" s="134">
        <v>0</v>
      </c>
      <c r="P1081" s="134">
        <v>0</v>
      </c>
      <c r="Q1081" s="134">
        <v>0</v>
      </c>
    </row>
    <row r="1082" spans="1:17" x14ac:dyDescent="0.2">
      <c r="A1082" s="134" t="s">
        <v>4343</v>
      </c>
      <c r="B1082" s="134" t="s">
        <v>4348</v>
      </c>
      <c r="C1082" s="134" t="s">
        <v>1664</v>
      </c>
      <c r="D1082" s="134">
        <v>0</v>
      </c>
      <c r="E1082" s="134">
        <v>0</v>
      </c>
      <c r="F1082" s="134">
        <v>0</v>
      </c>
      <c r="G1082" s="134">
        <v>0</v>
      </c>
      <c r="H1082" s="134">
        <v>0</v>
      </c>
      <c r="I1082" s="134">
        <v>0</v>
      </c>
      <c r="J1082" s="134">
        <v>0</v>
      </c>
      <c r="K1082" s="134">
        <v>0</v>
      </c>
      <c r="L1082" s="134">
        <v>0</v>
      </c>
      <c r="M1082" s="134">
        <v>0</v>
      </c>
      <c r="N1082" s="134">
        <v>0</v>
      </c>
      <c r="O1082" s="134">
        <v>0</v>
      </c>
      <c r="P1082" s="134">
        <v>0</v>
      </c>
      <c r="Q1082" s="134">
        <v>0</v>
      </c>
    </row>
    <row r="1083" spans="1:17" x14ac:dyDescent="0.2">
      <c r="A1083" s="134" t="s">
        <v>4343</v>
      </c>
      <c r="B1083" s="134" t="s">
        <v>4349</v>
      </c>
      <c r="C1083" s="134" t="s">
        <v>1664</v>
      </c>
      <c r="D1083" s="134">
        <v>0</v>
      </c>
      <c r="E1083" s="134">
        <v>0</v>
      </c>
      <c r="F1083" s="134">
        <v>0</v>
      </c>
      <c r="G1083" s="134">
        <v>0</v>
      </c>
      <c r="H1083" s="134">
        <v>0</v>
      </c>
      <c r="I1083" s="134">
        <v>0</v>
      </c>
      <c r="J1083" s="134">
        <v>0</v>
      </c>
      <c r="K1083" s="134">
        <v>0</v>
      </c>
      <c r="L1083" s="134">
        <v>0</v>
      </c>
      <c r="M1083" s="134">
        <v>0</v>
      </c>
      <c r="N1083" s="134">
        <v>0</v>
      </c>
      <c r="O1083" s="134">
        <v>0</v>
      </c>
      <c r="P1083" s="134">
        <v>0</v>
      </c>
      <c r="Q1083" s="134">
        <v>0</v>
      </c>
    </row>
    <row r="1084" spans="1:17" x14ac:dyDescent="0.2">
      <c r="A1084" s="134" t="s">
        <v>4343</v>
      </c>
      <c r="B1084" s="134" t="s">
        <v>4350</v>
      </c>
      <c r="C1084" s="134" t="s">
        <v>1664</v>
      </c>
      <c r="D1084" s="134">
        <v>0</v>
      </c>
      <c r="E1084" s="134">
        <v>0</v>
      </c>
      <c r="F1084" s="134">
        <v>0</v>
      </c>
      <c r="G1084" s="134">
        <v>0</v>
      </c>
      <c r="H1084" s="134">
        <v>0</v>
      </c>
      <c r="I1084" s="134">
        <v>0</v>
      </c>
      <c r="J1084" s="134">
        <v>0</v>
      </c>
      <c r="K1084" s="134">
        <v>0</v>
      </c>
      <c r="L1084" s="134">
        <v>0</v>
      </c>
      <c r="M1084" s="134">
        <v>0</v>
      </c>
      <c r="N1084" s="134">
        <v>0</v>
      </c>
      <c r="O1084" s="134">
        <v>0</v>
      </c>
      <c r="P1084" s="134">
        <v>0</v>
      </c>
      <c r="Q1084" s="134">
        <v>0</v>
      </c>
    </row>
    <row r="1085" spans="1:17" x14ac:dyDescent="0.2">
      <c r="A1085" s="134" t="s">
        <v>4343</v>
      </c>
      <c r="B1085" s="134" t="s">
        <v>4351</v>
      </c>
      <c r="C1085" s="134" t="s">
        <v>1664</v>
      </c>
      <c r="D1085" s="134">
        <v>0</v>
      </c>
      <c r="E1085" s="134">
        <v>0</v>
      </c>
      <c r="F1085" s="134">
        <v>0</v>
      </c>
      <c r="G1085" s="134">
        <v>0</v>
      </c>
      <c r="H1085" s="134">
        <v>0</v>
      </c>
      <c r="I1085" s="134">
        <v>0</v>
      </c>
      <c r="J1085" s="134">
        <v>0</v>
      </c>
      <c r="K1085" s="134">
        <v>0</v>
      </c>
      <c r="L1085" s="134">
        <v>0</v>
      </c>
      <c r="M1085" s="134">
        <v>0</v>
      </c>
      <c r="N1085" s="134">
        <v>0</v>
      </c>
      <c r="O1085" s="134">
        <v>0</v>
      </c>
      <c r="P1085" s="134">
        <v>0</v>
      </c>
      <c r="Q1085" s="134">
        <v>0</v>
      </c>
    </row>
    <row r="1086" spans="1:17" x14ac:dyDescent="0.2">
      <c r="A1086" s="134" t="s">
        <v>4343</v>
      </c>
      <c r="B1086" s="134" t="s">
        <v>4352</v>
      </c>
      <c r="C1086" s="134" t="s">
        <v>1664</v>
      </c>
      <c r="D1086" s="134">
        <v>0</v>
      </c>
      <c r="E1086" s="134">
        <v>0</v>
      </c>
      <c r="F1086" s="134">
        <v>0</v>
      </c>
      <c r="G1086" s="134">
        <v>0</v>
      </c>
      <c r="H1086" s="134">
        <v>0</v>
      </c>
      <c r="I1086" s="134">
        <v>0</v>
      </c>
      <c r="J1086" s="134">
        <v>0</v>
      </c>
      <c r="K1086" s="134">
        <v>0</v>
      </c>
      <c r="L1086" s="134">
        <v>0</v>
      </c>
      <c r="M1086" s="134">
        <v>0</v>
      </c>
      <c r="N1086" s="134">
        <v>0</v>
      </c>
      <c r="O1086" s="134">
        <v>0</v>
      </c>
      <c r="P1086" s="134">
        <v>0</v>
      </c>
      <c r="Q1086" s="134">
        <v>0</v>
      </c>
    </row>
    <row r="1087" spans="1:17" x14ac:dyDescent="0.2">
      <c r="A1087" s="134" t="s">
        <v>4343</v>
      </c>
      <c r="B1087" s="134" t="s">
        <v>4353</v>
      </c>
      <c r="C1087" s="134" t="s">
        <v>1664</v>
      </c>
      <c r="D1087" s="134">
        <v>0</v>
      </c>
      <c r="E1087" s="134">
        <v>0</v>
      </c>
      <c r="F1087" s="134">
        <v>0</v>
      </c>
      <c r="G1087" s="134">
        <v>0</v>
      </c>
      <c r="H1087" s="134">
        <v>0</v>
      </c>
      <c r="I1087" s="134">
        <v>0</v>
      </c>
      <c r="J1087" s="134">
        <v>0</v>
      </c>
      <c r="K1087" s="134">
        <v>0</v>
      </c>
      <c r="L1087" s="134">
        <v>0</v>
      </c>
      <c r="M1087" s="134">
        <v>0</v>
      </c>
      <c r="N1087" s="134">
        <v>0</v>
      </c>
      <c r="O1087" s="134">
        <v>0</v>
      </c>
      <c r="P1087" s="134">
        <v>0</v>
      </c>
      <c r="Q1087" s="134">
        <v>0</v>
      </c>
    </row>
    <row r="1088" spans="1:17" x14ac:dyDescent="0.2">
      <c r="A1088" s="134" t="s">
        <v>4343</v>
      </c>
      <c r="B1088" s="134" t="s">
        <v>4354</v>
      </c>
      <c r="C1088" s="134" t="s">
        <v>1664</v>
      </c>
      <c r="D1088" s="134">
        <v>0</v>
      </c>
      <c r="E1088" s="134">
        <v>0</v>
      </c>
      <c r="F1088" s="134">
        <v>0</v>
      </c>
      <c r="G1088" s="134">
        <v>0</v>
      </c>
      <c r="H1088" s="134">
        <v>0</v>
      </c>
      <c r="I1088" s="134">
        <v>0</v>
      </c>
      <c r="J1088" s="134">
        <v>0</v>
      </c>
      <c r="K1088" s="134">
        <v>0</v>
      </c>
      <c r="L1088" s="134">
        <v>0</v>
      </c>
      <c r="M1088" s="134">
        <v>0</v>
      </c>
      <c r="N1088" s="134">
        <v>0</v>
      </c>
      <c r="O1088" s="134">
        <v>0</v>
      </c>
      <c r="P1088" s="134">
        <v>0</v>
      </c>
      <c r="Q1088" s="134">
        <v>0</v>
      </c>
    </row>
    <row r="1089" spans="1:17" x14ac:dyDescent="0.2">
      <c r="A1089" s="134" t="s">
        <v>4343</v>
      </c>
      <c r="B1089" s="134" t="s">
        <v>4355</v>
      </c>
      <c r="C1089" s="134" t="s">
        <v>1664</v>
      </c>
      <c r="D1089" s="134">
        <v>0</v>
      </c>
      <c r="E1089" s="134">
        <v>0</v>
      </c>
      <c r="F1089" s="134">
        <v>0</v>
      </c>
      <c r="G1089" s="134">
        <v>0</v>
      </c>
      <c r="H1089" s="134">
        <v>0</v>
      </c>
      <c r="I1089" s="134">
        <v>0</v>
      </c>
      <c r="J1089" s="134">
        <v>0</v>
      </c>
      <c r="K1089" s="134">
        <v>0</v>
      </c>
      <c r="L1089" s="134">
        <v>0</v>
      </c>
      <c r="M1089" s="134">
        <v>0</v>
      </c>
      <c r="N1089" s="134">
        <v>0</v>
      </c>
      <c r="O1089" s="134">
        <v>0</v>
      </c>
      <c r="P1089" s="134">
        <v>0</v>
      </c>
      <c r="Q1089" s="134">
        <v>0</v>
      </c>
    </row>
    <row r="1090" spans="1:17" x14ac:dyDescent="0.2">
      <c r="A1090" s="134" t="s">
        <v>4343</v>
      </c>
      <c r="B1090" s="134" t="s">
        <v>4356</v>
      </c>
      <c r="C1090" s="134" t="s">
        <v>1664</v>
      </c>
      <c r="D1090" s="134">
        <v>0</v>
      </c>
      <c r="E1090" s="134">
        <v>0</v>
      </c>
      <c r="F1090" s="134">
        <v>0</v>
      </c>
      <c r="G1090" s="134">
        <v>0</v>
      </c>
      <c r="H1090" s="134">
        <v>0</v>
      </c>
      <c r="I1090" s="134">
        <v>0</v>
      </c>
      <c r="J1090" s="134">
        <v>0</v>
      </c>
      <c r="K1090" s="134">
        <v>0</v>
      </c>
      <c r="L1090" s="134">
        <v>0</v>
      </c>
      <c r="M1090" s="134">
        <v>0</v>
      </c>
      <c r="N1090" s="134">
        <v>0</v>
      </c>
      <c r="O1090" s="134">
        <v>0</v>
      </c>
      <c r="P1090" s="134">
        <v>0</v>
      </c>
      <c r="Q1090" s="134">
        <v>0</v>
      </c>
    </row>
    <row r="1091" spans="1:17" x14ac:dyDescent="0.2">
      <c r="A1091" s="134" t="s">
        <v>4343</v>
      </c>
      <c r="B1091" s="134" t="s">
        <v>4357</v>
      </c>
      <c r="C1091" s="134" t="s">
        <v>1664</v>
      </c>
      <c r="D1091" s="134">
        <v>3327</v>
      </c>
      <c r="E1091" s="134">
        <v>3333</v>
      </c>
      <c r="F1091" s="134">
        <v>3338</v>
      </c>
      <c r="G1091" s="134">
        <v>3344</v>
      </c>
      <c r="H1091" s="134">
        <v>3350</v>
      </c>
      <c r="I1091" s="134">
        <v>3356</v>
      </c>
      <c r="J1091" s="134">
        <v>3362</v>
      </c>
      <c r="K1091" s="134">
        <v>3368</v>
      </c>
      <c r="L1091" s="134">
        <v>3374</v>
      </c>
      <c r="M1091" s="134">
        <v>3380</v>
      </c>
      <c r="N1091" s="134">
        <v>3386</v>
      </c>
      <c r="O1091" s="134">
        <v>3392</v>
      </c>
      <c r="P1091" s="134">
        <v>3398</v>
      </c>
      <c r="Q1091" s="134">
        <v>3362210</v>
      </c>
    </row>
    <row r="1092" spans="1:17" x14ac:dyDescent="0.2">
      <c r="A1092" s="134" t="s">
        <v>4343</v>
      </c>
      <c r="B1092" s="134" t="s">
        <v>4358</v>
      </c>
      <c r="C1092" s="134" t="s">
        <v>1664</v>
      </c>
      <c r="D1092" s="134">
        <v>0</v>
      </c>
      <c r="E1092" s="134">
        <v>0</v>
      </c>
      <c r="F1092" s="134">
        <v>0</v>
      </c>
      <c r="G1092" s="134">
        <v>0</v>
      </c>
      <c r="H1092" s="134">
        <v>0</v>
      </c>
      <c r="I1092" s="134">
        <v>0</v>
      </c>
      <c r="J1092" s="134">
        <v>0</v>
      </c>
      <c r="K1092" s="134">
        <v>0</v>
      </c>
      <c r="L1092" s="134">
        <v>0</v>
      </c>
      <c r="M1092" s="134">
        <v>0</v>
      </c>
      <c r="N1092" s="134">
        <v>0</v>
      </c>
      <c r="O1092" s="134">
        <v>0</v>
      </c>
      <c r="P1092" s="134">
        <v>0</v>
      </c>
      <c r="Q1092" s="134">
        <v>0</v>
      </c>
    </row>
    <row r="1093" spans="1:17" x14ac:dyDescent="0.2">
      <c r="A1093" s="134" t="s">
        <v>4343</v>
      </c>
      <c r="B1093" s="134" t="s">
        <v>4359</v>
      </c>
      <c r="C1093" s="134" t="s">
        <v>1664</v>
      </c>
      <c r="D1093" s="134">
        <v>0</v>
      </c>
      <c r="E1093" s="134">
        <v>0</v>
      </c>
      <c r="F1093" s="134">
        <v>0</v>
      </c>
      <c r="G1093" s="134">
        <v>0</v>
      </c>
      <c r="H1093" s="134">
        <v>0</v>
      </c>
      <c r="I1093" s="134">
        <v>0</v>
      </c>
      <c r="J1093" s="134">
        <v>0</v>
      </c>
      <c r="K1093" s="134">
        <v>0</v>
      </c>
      <c r="L1093" s="134">
        <v>0</v>
      </c>
      <c r="M1093" s="134">
        <v>0</v>
      </c>
      <c r="N1093" s="134">
        <v>0</v>
      </c>
      <c r="O1093" s="134">
        <v>0</v>
      </c>
      <c r="P1093" s="134">
        <v>0</v>
      </c>
      <c r="Q1093" s="134">
        <v>0</v>
      </c>
    </row>
    <row r="1094" spans="1:17" x14ac:dyDescent="0.2">
      <c r="A1094" s="134" t="s">
        <v>4343</v>
      </c>
      <c r="B1094" s="134" t="s">
        <v>4360</v>
      </c>
      <c r="C1094" s="134" t="s">
        <v>1664</v>
      </c>
      <c r="D1094" s="134">
        <v>0</v>
      </c>
      <c r="E1094" s="134">
        <v>0</v>
      </c>
      <c r="F1094" s="134">
        <v>0</v>
      </c>
      <c r="G1094" s="134">
        <v>0</v>
      </c>
      <c r="H1094" s="134">
        <v>0</v>
      </c>
      <c r="I1094" s="134">
        <v>0</v>
      </c>
      <c r="J1094" s="134">
        <v>0</v>
      </c>
      <c r="K1094" s="134">
        <v>0</v>
      </c>
      <c r="L1094" s="134">
        <v>0</v>
      </c>
      <c r="M1094" s="134">
        <v>0</v>
      </c>
      <c r="N1094" s="134">
        <v>0</v>
      </c>
      <c r="O1094" s="134">
        <v>0</v>
      </c>
      <c r="P1094" s="134">
        <v>0</v>
      </c>
      <c r="Q1094" s="134">
        <v>0</v>
      </c>
    </row>
    <row r="1095" spans="1:17" x14ac:dyDescent="0.2">
      <c r="A1095" s="134" t="s">
        <v>4343</v>
      </c>
      <c r="B1095" s="134" t="s">
        <v>4361</v>
      </c>
      <c r="C1095" s="134" t="s">
        <v>1664</v>
      </c>
      <c r="D1095" s="134">
        <v>0</v>
      </c>
      <c r="E1095" s="134">
        <v>0</v>
      </c>
      <c r="F1095" s="134">
        <v>0</v>
      </c>
      <c r="G1095" s="134">
        <v>0</v>
      </c>
      <c r="H1095" s="134">
        <v>0</v>
      </c>
      <c r="I1095" s="134">
        <v>0</v>
      </c>
      <c r="J1095" s="134">
        <v>0</v>
      </c>
      <c r="K1095" s="134">
        <v>0</v>
      </c>
      <c r="L1095" s="134">
        <v>0</v>
      </c>
      <c r="M1095" s="134">
        <v>0</v>
      </c>
      <c r="N1095" s="134">
        <v>0</v>
      </c>
      <c r="O1095" s="134">
        <v>0</v>
      </c>
      <c r="P1095" s="134">
        <v>0</v>
      </c>
      <c r="Q1095" s="134">
        <v>0</v>
      </c>
    </row>
    <row r="1096" spans="1:17" x14ac:dyDescent="0.2">
      <c r="A1096" s="134" t="s">
        <v>4362</v>
      </c>
      <c r="B1096" s="134" t="s">
        <v>4363</v>
      </c>
      <c r="C1096" s="134" t="s">
        <v>1664</v>
      </c>
      <c r="D1096" s="134">
        <v>0</v>
      </c>
      <c r="E1096" s="134">
        <v>0</v>
      </c>
      <c r="F1096" s="134">
        <v>0</v>
      </c>
      <c r="G1096" s="134">
        <v>0</v>
      </c>
      <c r="H1096" s="134">
        <v>0</v>
      </c>
      <c r="I1096" s="134">
        <v>0</v>
      </c>
      <c r="J1096" s="134">
        <v>0</v>
      </c>
      <c r="K1096" s="134">
        <v>0</v>
      </c>
      <c r="L1096" s="134">
        <v>0</v>
      </c>
      <c r="M1096" s="134">
        <v>0</v>
      </c>
      <c r="N1096" s="134">
        <v>0</v>
      </c>
      <c r="O1096" s="134">
        <v>0</v>
      </c>
      <c r="P1096" s="134">
        <v>0</v>
      </c>
      <c r="Q1096" s="134">
        <v>0</v>
      </c>
    </row>
    <row r="1097" spans="1:17" x14ac:dyDescent="0.2">
      <c r="A1097" s="134" t="s">
        <v>4362</v>
      </c>
      <c r="B1097" s="134" t="s">
        <v>4364</v>
      </c>
      <c r="C1097" s="134" t="s">
        <v>1664</v>
      </c>
      <c r="D1097" s="134">
        <v>0</v>
      </c>
      <c r="E1097" s="134">
        <v>0</v>
      </c>
      <c r="F1097" s="134">
        <v>0</v>
      </c>
      <c r="G1097" s="134">
        <v>0</v>
      </c>
      <c r="H1097" s="134">
        <v>0</v>
      </c>
      <c r="I1097" s="134">
        <v>0</v>
      </c>
      <c r="J1097" s="134">
        <v>0</v>
      </c>
      <c r="K1097" s="134">
        <v>0</v>
      </c>
      <c r="L1097" s="134">
        <v>0</v>
      </c>
      <c r="M1097" s="134">
        <v>0</v>
      </c>
      <c r="N1097" s="134">
        <v>0</v>
      </c>
      <c r="O1097" s="134">
        <v>0</v>
      </c>
      <c r="P1097" s="134">
        <v>0</v>
      </c>
      <c r="Q1097" s="134">
        <v>0</v>
      </c>
    </row>
    <row r="1098" spans="1:17" x14ac:dyDescent="0.2">
      <c r="A1098" s="134" t="s">
        <v>4362</v>
      </c>
      <c r="B1098" s="134" t="s">
        <v>4365</v>
      </c>
      <c r="C1098" s="134" t="s">
        <v>1664</v>
      </c>
      <c r="D1098" s="134">
        <v>0</v>
      </c>
      <c r="E1098" s="134">
        <v>0</v>
      </c>
      <c r="F1098" s="134">
        <v>0</v>
      </c>
      <c r="G1098" s="134">
        <v>0</v>
      </c>
      <c r="H1098" s="134">
        <v>0</v>
      </c>
      <c r="I1098" s="134">
        <v>0</v>
      </c>
      <c r="J1098" s="134">
        <v>0</v>
      </c>
      <c r="K1098" s="134">
        <v>0</v>
      </c>
      <c r="L1098" s="134">
        <v>0</v>
      </c>
      <c r="M1098" s="134">
        <v>0</v>
      </c>
      <c r="N1098" s="134">
        <v>0</v>
      </c>
      <c r="O1098" s="134">
        <v>0</v>
      </c>
      <c r="P1098" s="134">
        <v>0</v>
      </c>
      <c r="Q1098" s="134">
        <v>0</v>
      </c>
    </row>
    <row r="1099" spans="1:17" x14ac:dyDescent="0.2">
      <c r="A1099" s="134" t="s">
        <v>4362</v>
      </c>
      <c r="B1099" s="134" t="s">
        <v>4366</v>
      </c>
      <c r="C1099" s="134" t="s">
        <v>1664</v>
      </c>
      <c r="D1099" s="134">
        <v>0</v>
      </c>
      <c r="E1099" s="134">
        <v>0</v>
      </c>
      <c r="F1099" s="134">
        <v>0</v>
      </c>
      <c r="G1099" s="134">
        <v>0</v>
      </c>
      <c r="H1099" s="134">
        <v>0</v>
      </c>
      <c r="I1099" s="134">
        <v>0</v>
      </c>
      <c r="J1099" s="134">
        <v>0</v>
      </c>
      <c r="K1099" s="134">
        <v>0</v>
      </c>
      <c r="L1099" s="134">
        <v>0</v>
      </c>
      <c r="M1099" s="134">
        <v>0</v>
      </c>
      <c r="N1099" s="134">
        <v>0</v>
      </c>
      <c r="O1099" s="134">
        <v>0</v>
      </c>
      <c r="P1099" s="134">
        <v>0</v>
      </c>
      <c r="Q1099" s="134">
        <v>0</v>
      </c>
    </row>
    <row r="1100" spans="1:17" x14ac:dyDescent="0.2">
      <c r="A1100" s="134" t="s">
        <v>4362</v>
      </c>
      <c r="B1100" s="134" t="s">
        <v>4367</v>
      </c>
      <c r="C1100" s="134" t="s">
        <v>1664</v>
      </c>
      <c r="D1100" s="134">
        <v>0</v>
      </c>
      <c r="E1100" s="134">
        <v>0</v>
      </c>
      <c r="F1100" s="134">
        <v>0</v>
      </c>
      <c r="G1100" s="134">
        <v>0</v>
      </c>
      <c r="H1100" s="134">
        <v>0</v>
      </c>
      <c r="I1100" s="134">
        <v>0</v>
      </c>
      <c r="J1100" s="134">
        <v>0</v>
      </c>
      <c r="K1100" s="134">
        <v>0</v>
      </c>
      <c r="L1100" s="134">
        <v>0</v>
      </c>
      <c r="M1100" s="134">
        <v>0</v>
      </c>
      <c r="N1100" s="134">
        <v>0</v>
      </c>
      <c r="O1100" s="134">
        <v>0</v>
      </c>
      <c r="P1100" s="134">
        <v>0</v>
      </c>
      <c r="Q1100" s="134">
        <v>0</v>
      </c>
    </row>
    <row r="1101" spans="1:17" x14ac:dyDescent="0.2">
      <c r="A1101" s="134" t="s">
        <v>4362</v>
      </c>
      <c r="B1101" s="134" t="s">
        <v>4368</v>
      </c>
      <c r="C1101" s="134" t="s">
        <v>1664</v>
      </c>
      <c r="D1101" s="134">
        <v>0</v>
      </c>
      <c r="E1101" s="134">
        <v>0</v>
      </c>
      <c r="F1101" s="134">
        <v>0</v>
      </c>
      <c r="G1101" s="134">
        <v>0</v>
      </c>
      <c r="H1101" s="134">
        <v>0</v>
      </c>
      <c r="I1101" s="134">
        <v>0</v>
      </c>
      <c r="J1101" s="134">
        <v>0</v>
      </c>
      <c r="K1101" s="134">
        <v>0</v>
      </c>
      <c r="L1101" s="134">
        <v>0</v>
      </c>
      <c r="M1101" s="134">
        <v>0</v>
      </c>
      <c r="N1101" s="134">
        <v>0</v>
      </c>
      <c r="O1101" s="134">
        <v>0</v>
      </c>
      <c r="P1101" s="134">
        <v>0</v>
      </c>
      <c r="Q1101" s="134">
        <v>0</v>
      </c>
    </row>
    <row r="1102" spans="1:17" x14ac:dyDescent="0.2">
      <c r="A1102" s="134" t="s">
        <v>4362</v>
      </c>
      <c r="B1102" s="134" t="s">
        <v>4369</v>
      </c>
      <c r="C1102" s="134" t="s">
        <v>1664</v>
      </c>
      <c r="D1102" s="134">
        <v>0</v>
      </c>
      <c r="E1102" s="134">
        <v>0</v>
      </c>
      <c r="F1102" s="134">
        <v>0</v>
      </c>
      <c r="G1102" s="134">
        <v>0</v>
      </c>
      <c r="H1102" s="134">
        <v>0</v>
      </c>
      <c r="I1102" s="134">
        <v>0</v>
      </c>
      <c r="J1102" s="134">
        <v>0</v>
      </c>
      <c r="K1102" s="134">
        <v>0</v>
      </c>
      <c r="L1102" s="134">
        <v>0</v>
      </c>
      <c r="M1102" s="134">
        <v>0</v>
      </c>
      <c r="N1102" s="134">
        <v>0</v>
      </c>
      <c r="O1102" s="134">
        <v>0</v>
      </c>
      <c r="P1102" s="134">
        <v>0</v>
      </c>
      <c r="Q1102" s="134">
        <v>0</v>
      </c>
    </row>
    <row r="1103" spans="1:17" x14ac:dyDescent="0.2">
      <c r="A1103" s="134" t="s">
        <v>4362</v>
      </c>
      <c r="B1103" s="134" t="s">
        <v>4370</v>
      </c>
      <c r="C1103" s="134" t="s">
        <v>1664</v>
      </c>
      <c r="D1103" s="134">
        <v>0</v>
      </c>
      <c r="E1103" s="134">
        <v>0</v>
      </c>
      <c r="F1103" s="134">
        <v>0</v>
      </c>
      <c r="G1103" s="134">
        <v>0</v>
      </c>
      <c r="H1103" s="134">
        <v>0</v>
      </c>
      <c r="I1103" s="134">
        <v>0</v>
      </c>
      <c r="J1103" s="134">
        <v>0</v>
      </c>
      <c r="K1103" s="134">
        <v>0</v>
      </c>
      <c r="L1103" s="134">
        <v>0</v>
      </c>
      <c r="M1103" s="134">
        <v>0</v>
      </c>
      <c r="N1103" s="134">
        <v>0</v>
      </c>
      <c r="O1103" s="134">
        <v>0</v>
      </c>
      <c r="P1103" s="134">
        <v>0</v>
      </c>
      <c r="Q1103" s="134">
        <v>0</v>
      </c>
    </row>
    <row r="1104" spans="1:17" x14ac:dyDescent="0.2">
      <c r="A1104" s="134" t="s">
        <v>4362</v>
      </c>
      <c r="B1104" s="134" t="s">
        <v>4371</v>
      </c>
      <c r="C1104" s="134" t="s">
        <v>1664</v>
      </c>
      <c r="D1104" s="134">
        <v>0</v>
      </c>
      <c r="E1104" s="134">
        <v>0</v>
      </c>
      <c r="F1104" s="134">
        <v>0</v>
      </c>
      <c r="G1104" s="134">
        <v>0</v>
      </c>
      <c r="H1104" s="134">
        <v>0</v>
      </c>
      <c r="I1104" s="134">
        <v>0</v>
      </c>
      <c r="J1104" s="134">
        <v>0</v>
      </c>
      <c r="K1104" s="134">
        <v>0</v>
      </c>
      <c r="L1104" s="134">
        <v>0</v>
      </c>
      <c r="M1104" s="134">
        <v>0</v>
      </c>
      <c r="N1104" s="134">
        <v>0</v>
      </c>
      <c r="O1104" s="134">
        <v>0</v>
      </c>
      <c r="P1104" s="134">
        <v>0</v>
      </c>
      <c r="Q1104" s="134">
        <v>0</v>
      </c>
    </row>
    <row r="1105" spans="1:17" x14ac:dyDescent="0.2">
      <c r="A1105" s="134" t="s">
        <v>4362</v>
      </c>
      <c r="B1105" s="134" t="s">
        <v>4372</v>
      </c>
      <c r="C1105" s="134" t="s">
        <v>1664</v>
      </c>
      <c r="D1105" s="134">
        <v>0</v>
      </c>
      <c r="E1105" s="134">
        <v>0</v>
      </c>
      <c r="F1105" s="134">
        <v>0</v>
      </c>
      <c r="G1105" s="134">
        <v>0</v>
      </c>
      <c r="H1105" s="134">
        <v>0</v>
      </c>
      <c r="I1105" s="134">
        <v>0</v>
      </c>
      <c r="J1105" s="134">
        <v>0</v>
      </c>
      <c r="K1105" s="134">
        <v>0</v>
      </c>
      <c r="L1105" s="134">
        <v>0</v>
      </c>
      <c r="M1105" s="134">
        <v>0</v>
      </c>
      <c r="N1105" s="134">
        <v>0</v>
      </c>
      <c r="O1105" s="134">
        <v>0</v>
      </c>
      <c r="P1105" s="134">
        <v>0</v>
      </c>
      <c r="Q1105" s="134">
        <v>0</v>
      </c>
    </row>
    <row r="1106" spans="1:17" x14ac:dyDescent="0.2">
      <c r="A1106" s="134" t="s">
        <v>4362</v>
      </c>
      <c r="B1106" s="134" t="s">
        <v>4373</v>
      </c>
      <c r="C1106" s="134" t="s">
        <v>1664</v>
      </c>
      <c r="D1106" s="134">
        <v>0</v>
      </c>
      <c r="E1106" s="134">
        <v>0</v>
      </c>
      <c r="F1106" s="134">
        <v>0</v>
      </c>
      <c r="G1106" s="134">
        <v>0</v>
      </c>
      <c r="H1106" s="134">
        <v>0</v>
      </c>
      <c r="I1106" s="134">
        <v>0</v>
      </c>
      <c r="J1106" s="134">
        <v>0</v>
      </c>
      <c r="K1106" s="134">
        <v>0</v>
      </c>
      <c r="L1106" s="134">
        <v>0</v>
      </c>
      <c r="M1106" s="134">
        <v>0</v>
      </c>
      <c r="N1106" s="134">
        <v>0</v>
      </c>
      <c r="O1106" s="134">
        <v>0</v>
      </c>
      <c r="P1106" s="134">
        <v>0</v>
      </c>
      <c r="Q1106" s="134">
        <v>0</v>
      </c>
    </row>
    <row r="1107" spans="1:17" x14ac:dyDescent="0.2">
      <c r="A1107" s="134" t="s">
        <v>4362</v>
      </c>
      <c r="B1107" s="134" t="s">
        <v>4374</v>
      </c>
      <c r="C1107" s="134" t="s">
        <v>1664</v>
      </c>
      <c r="D1107" s="134">
        <v>2442</v>
      </c>
      <c r="E1107" s="134">
        <v>2454</v>
      </c>
      <c r="F1107" s="134">
        <v>2466</v>
      </c>
      <c r="G1107" s="134">
        <v>2477</v>
      </c>
      <c r="H1107" s="134">
        <v>2489</v>
      </c>
      <c r="I1107" s="134">
        <v>2501</v>
      </c>
      <c r="J1107" s="134">
        <v>2513</v>
      </c>
      <c r="K1107" s="134">
        <v>2525</v>
      </c>
      <c r="L1107" s="134">
        <v>2537</v>
      </c>
      <c r="M1107" s="134">
        <v>2549</v>
      </c>
      <c r="N1107" s="134">
        <v>2561</v>
      </c>
      <c r="O1107" s="134">
        <v>2573</v>
      </c>
      <c r="P1107" s="134">
        <v>2584</v>
      </c>
      <c r="Q1107" s="134">
        <v>2513116</v>
      </c>
    </row>
    <row r="1108" spans="1:17" x14ac:dyDescent="0.2">
      <c r="A1108" s="134" t="s">
        <v>4362</v>
      </c>
      <c r="B1108" s="134" t="s">
        <v>4375</v>
      </c>
      <c r="C1108" s="134" t="s">
        <v>1664</v>
      </c>
      <c r="D1108" s="134">
        <v>0</v>
      </c>
      <c r="E1108" s="134">
        <v>0</v>
      </c>
      <c r="F1108" s="134">
        <v>0</v>
      </c>
      <c r="G1108" s="134">
        <v>0</v>
      </c>
      <c r="H1108" s="134">
        <v>0</v>
      </c>
      <c r="I1108" s="134">
        <v>0</v>
      </c>
      <c r="J1108" s="134">
        <v>0</v>
      </c>
      <c r="K1108" s="134">
        <v>0</v>
      </c>
      <c r="L1108" s="134">
        <v>0</v>
      </c>
      <c r="M1108" s="134">
        <v>0</v>
      </c>
      <c r="N1108" s="134">
        <v>0</v>
      </c>
      <c r="O1108" s="134">
        <v>0</v>
      </c>
      <c r="P1108" s="134">
        <v>0</v>
      </c>
      <c r="Q1108" s="134">
        <v>0</v>
      </c>
    </row>
    <row r="1109" spans="1:17" x14ac:dyDescent="0.2">
      <c r="A1109" s="134" t="s">
        <v>4376</v>
      </c>
      <c r="B1109" s="134" t="s">
        <v>4377</v>
      </c>
      <c r="C1109" s="134" t="s">
        <v>1664</v>
      </c>
      <c r="D1109" s="134">
        <v>0</v>
      </c>
      <c r="E1109" s="134">
        <v>0</v>
      </c>
      <c r="F1109" s="134">
        <v>0</v>
      </c>
      <c r="G1109" s="134">
        <v>0</v>
      </c>
      <c r="H1109" s="134">
        <v>0</v>
      </c>
      <c r="I1109" s="134">
        <v>0</v>
      </c>
      <c r="J1109" s="134">
        <v>0</v>
      </c>
      <c r="K1109" s="134">
        <v>0</v>
      </c>
      <c r="L1109" s="134">
        <v>0</v>
      </c>
      <c r="M1109" s="134">
        <v>0</v>
      </c>
      <c r="N1109" s="134">
        <v>0</v>
      </c>
      <c r="O1109" s="134">
        <v>0</v>
      </c>
      <c r="P1109" s="134">
        <v>0</v>
      </c>
      <c r="Q1109" s="134">
        <v>0</v>
      </c>
    </row>
    <row r="1110" spans="1:17" x14ac:dyDescent="0.2">
      <c r="A1110" s="134" t="s">
        <v>4376</v>
      </c>
      <c r="B1110" s="134" t="s">
        <v>4378</v>
      </c>
      <c r="C1110" s="134" t="s">
        <v>1664</v>
      </c>
      <c r="D1110" s="134">
        <v>0</v>
      </c>
      <c r="E1110" s="134">
        <v>0</v>
      </c>
      <c r="F1110" s="134">
        <v>0</v>
      </c>
      <c r="G1110" s="134">
        <v>0</v>
      </c>
      <c r="H1110" s="134">
        <v>0</v>
      </c>
      <c r="I1110" s="134">
        <v>0</v>
      </c>
      <c r="J1110" s="134">
        <v>0</v>
      </c>
      <c r="K1110" s="134">
        <v>0</v>
      </c>
      <c r="L1110" s="134">
        <v>0</v>
      </c>
      <c r="M1110" s="134">
        <v>0</v>
      </c>
      <c r="N1110" s="134">
        <v>0</v>
      </c>
      <c r="O1110" s="134">
        <v>0</v>
      </c>
      <c r="P1110" s="134">
        <v>0</v>
      </c>
      <c r="Q1110" s="134">
        <v>0</v>
      </c>
    </row>
    <row r="1111" spans="1:17" x14ac:dyDescent="0.2">
      <c r="A1111" s="134" t="s">
        <v>4376</v>
      </c>
      <c r="B1111" s="134" t="s">
        <v>4363</v>
      </c>
      <c r="C1111" s="134" t="s">
        <v>1664</v>
      </c>
      <c r="D1111" s="134">
        <v>0</v>
      </c>
      <c r="E1111" s="134">
        <v>0</v>
      </c>
      <c r="F1111" s="134">
        <v>0</v>
      </c>
      <c r="G1111" s="134">
        <v>0</v>
      </c>
      <c r="H1111" s="134">
        <v>0</v>
      </c>
      <c r="I1111" s="134">
        <v>0</v>
      </c>
      <c r="J1111" s="134">
        <v>0</v>
      </c>
      <c r="K1111" s="134">
        <v>0</v>
      </c>
      <c r="L1111" s="134">
        <v>0</v>
      </c>
      <c r="M1111" s="134">
        <v>0</v>
      </c>
      <c r="N1111" s="134">
        <v>0</v>
      </c>
      <c r="O1111" s="134">
        <v>0</v>
      </c>
      <c r="P1111" s="134">
        <v>0</v>
      </c>
      <c r="Q1111" s="134">
        <v>0</v>
      </c>
    </row>
    <row r="1112" spans="1:17" x14ac:dyDescent="0.2">
      <c r="A1112" s="134" t="s">
        <v>4376</v>
      </c>
      <c r="B1112" s="134" t="s">
        <v>4364</v>
      </c>
      <c r="C1112" s="134" t="s">
        <v>1664</v>
      </c>
      <c r="D1112" s="134">
        <v>0</v>
      </c>
      <c r="E1112" s="134">
        <v>0</v>
      </c>
      <c r="F1112" s="134">
        <v>0</v>
      </c>
      <c r="G1112" s="134">
        <v>0</v>
      </c>
      <c r="H1112" s="134">
        <v>0</v>
      </c>
      <c r="I1112" s="134">
        <v>0</v>
      </c>
      <c r="J1112" s="134">
        <v>0</v>
      </c>
      <c r="K1112" s="134">
        <v>0</v>
      </c>
      <c r="L1112" s="134">
        <v>0</v>
      </c>
      <c r="M1112" s="134">
        <v>0</v>
      </c>
      <c r="N1112" s="134">
        <v>0</v>
      </c>
      <c r="O1112" s="134">
        <v>0</v>
      </c>
      <c r="P1112" s="134">
        <v>0</v>
      </c>
      <c r="Q1112" s="134">
        <v>0</v>
      </c>
    </row>
    <row r="1113" spans="1:17" x14ac:dyDescent="0.2">
      <c r="A1113" s="134" t="s">
        <v>4376</v>
      </c>
      <c r="B1113" s="134" t="s">
        <v>4379</v>
      </c>
      <c r="C1113" s="134" t="s">
        <v>1664</v>
      </c>
      <c r="D1113" s="134">
        <v>0</v>
      </c>
      <c r="E1113" s="134">
        <v>0</v>
      </c>
      <c r="F1113" s="134">
        <v>0</v>
      </c>
      <c r="G1113" s="134">
        <v>0</v>
      </c>
      <c r="H1113" s="134">
        <v>0</v>
      </c>
      <c r="I1113" s="134">
        <v>0</v>
      </c>
      <c r="J1113" s="134">
        <v>0</v>
      </c>
      <c r="K1113" s="134">
        <v>0</v>
      </c>
      <c r="L1113" s="134">
        <v>0</v>
      </c>
      <c r="M1113" s="134">
        <v>0</v>
      </c>
      <c r="N1113" s="134">
        <v>0</v>
      </c>
      <c r="O1113" s="134">
        <v>0</v>
      </c>
      <c r="P1113" s="134">
        <v>0</v>
      </c>
      <c r="Q1113" s="134">
        <v>0</v>
      </c>
    </row>
    <row r="1114" spans="1:17" x14ac:dyDescent="0.2">
      <c r="A1114" s="134" t="s">
        <v>4376</v>
      </c>
      <c r="B1114" s="134" t="s">
        <v>4380</v>
      </c>
      <c r="C1114" s="134" t="s">
        <v>1664</v>
      </c>
      <c r="D1114" s="134">
        <v>0</v>
      </c>
      <c r="E1114" s="134">
        <v>0</v>
      </c>
      <c r="F1114" s="134">
        <v>0</v>
      </c>
      <c r="G1114" s="134">
        <v>0</v>
      </c>
      <c r="H1114" s="134">
        <v>0</v>
      </c>
      <c r="I1114" s="134">
        <v>0</v>
      </c>
      <c r="J1114" s="134">
        <v>0</v>
      </c>
      <c r="K1114" s="134">
        <v>0</v>
      </c>
      <c r="L1114" s="134">
        <v>0</v>
      </c>
      <c r="M1114" s="134">
        <v>0</v>
      </c>
      <c r="N1114" s="134">
        <v>0</v>
      </c>
      <c r="O1114" s="134">
        <v>0</v>
      </c>
      <c r="P1114" s="134">
        <v>0</v>
      </c>
      <c r="Q1114" s="134">
        <v>0</v>
      </c>
    </row>
    <row r="1115" spans="1:17" x14ac:dyDescent="0.2">
      <c r="A1115" s="134" t="s">
        <v>4376</v>
      </c>
      <c r="B1115" s="134" t="s">
        <v>4365</v>
      </c>
      <c r="C1115" s="134" t="s">
        <v>1664</v>
      </c>
      <c r="D1115" s="134">
        <v>0</v>
      </c>
      <c r="E1115" s="134">
        <v>0</v>
      </c>
      <c r="F1115" s="134">
        <v>0</v>
      </c>
      <c r="G1115" s="134">
        <v>0</v>
      </c>
      <c r="H1115" s="134">
        <v>0</v>
      </c>
      <c r="I1115" s="134">
        <v>0</v>
      </c>
      <c r="J1115" s="134">
        <v>0</v>
      </c>
      <c r="K1115" s="134">
        <v>0</v>
      </c>
      <c r="L1115" s="134">
        <v>0</v>
      </c>
      <c r="M1115" s="134">
        <v>0</v>
      </c>
      <c r="N1115" s="134">
        <v>0</v>
      </c>
      <c r="O1115" s="134">
        <v>0</v>
      </c>
      <c r="P1115" s="134">
        <v>0</v>
      </c>
      <c r="Q1115" s="134">
        <v>0</v>
      </c>
    </row>
    <row r="1116" spans="1:17" x14ac:dyDescent="0.2">
      <c r="A1116" s="134" t="s">
        <v>4376</v>
      </c>
      <c r="B1116" s="134" t="s">
        <v>4381</v>
      </c>
      <c r="C1116" s="134" t="s">
        <v>1664</v>
      </c>
      <c r="D1116" s="134">
        <v>0</v>
      </c>
      <c r="E1116" s="134">
        <v>0</v>
      </c>
      <c r="F1116" s="134">
        <v>0</v>
      </c>
      <c r="G1116" s="134">
        <v>0</v>
      </c>
      <c r="H1116" s="134">
        <v>0</v>
      </c>
      <c r="I1116" s="134">
        <v>0</v>
      </c>
      <c r="J1116" s="134">
        <v>0</v>
      </c>
      <c r="K1116" s="134">
        <v>0</v>
      </c>
      <c r="L1116" s="134">
        <v>0</v>
      </c>
      <c r="M1116" s="134">
        <v>0</v>
      </c>
      <c r="N1116" s="134">
        <v>0</v>
      </c>
      <c r="O1116" s="134">
        <v>0</v>
      </c>
      <c r="P1116" s="134">
        <v>0</v>
      </c>
      <c r="Q1116" s="134">
        <v>0</v>
      </c>
    </row>
    <row r="1117" spans="1:17" x14ac:dyDescent="0.2">
      <c r="A1117" s="134" t="s">
        <v>4376</v>
      </c>
      <c r="B1117" s="134" t="s">
        <v>4382</v>
      </c>
      <c r="C1117" s="134" t="s">
        <v>1664</v>
      </c>
      <c r="D1117" s="134">
        <v>1</v>
      </c>
      <c r="E1117" s="134">
        <v>0</v>
      </c>
      <c r="F1117" s="134">
        <v>0</v>
      </c>
      <c r="G1117" s="134">
        <v>0</v>
      </c>
      <c r="H1117" s="134">
        <v>0</v>
      </c>
      <c r="I1117" s="134">
        <v>0</v>
      </c>
      <c r="J1117" s="134">
        <v>0</v>
      </c>
      <c r="K1117" s="134">
        <v>0</v>
      </c>
      <c r="L1117" s="134">
        <v>0</v>
      </c>
      <c r="M1117" s="134">
        <v>0</v>
      </c>
      <c r="N1117" s="134">
        <v>0</v>
      </c>
      <c r="O1117" s="134">
        <v>0</v>
      </c>
      <c r="P1117" s="134">
        <v>0</v>
      </c>
      <c r="Q1117" s="134">
        <v>52</v>
      </c>
    </row>
    <row r="1118" spans="1:17" x14ac:dyDescent="0.2">
      <c r="A1118" s="134" t="s">
        <v>4376</v>
      </c>
      <c r="B1118" s="134" t="s">
        <v>4383</v>
      </c>
      <c r="C1118" s="134" t="s">
        <v>1664</v>
      </c>
      <c r="D1118" s="134">
        <v>0</v>
      </c>
      <c r="E1118" s="134">
        <v>0</v>
      </c>
      <c r="F1118" s="134">
        <v>0</v>
      </c>
      <c r="G1118" s="134">
        <v>0</v>
      </c>
      <c r="H1118" s="134">
        <v>0</v>
      </c>
      <c r="I1118" s="134">
        <v>0</v>
      </c>
      <c r="J1118" s="134">
        <v>0</v>
      </c>
      <c r="K1118" s="134">
        <v>0</v>
      </c>
      <c r="L1118" s="134">
        <v>0</v>
      </c>
      <c r="M1118" s="134">
        <v>0</v>
      </c>
      <c r="N1118" s="134">
        <v>0</v>
      </c>
      <c r="O1118" s="134">
        <v>0</v>
      </c>
      <c r="P1118" s="134">
        <v>0</v>
      </c>
      <c r="Q1118" s="134">
        <v>0</v>
      </c>
    </row>
    <row r="1119" spans="1:17" x14ac:dyDescent="0.2">
      <c r="A1119" s="134" t="s">
        <v>4376</v>
      </c>
      <c r="B1119" s="134" t="s">
        <v>4384</v>
      </c>
      <c r="C1119" s="134" t="s">
        <v>1664</v>
      </c>
      <c r="D1119" s="134">
        <v>0</v>
      </c>
      <c r="E1119" s="134">
        <v>0</v>
      </c>
      <c r="F1119" s="134">
        <v>0</v>
      </c>
      <c r="G1119" s="134">
        <v>0</v>
      </c>
      <c r="H1119" s="134">
        <v>0</v>
      </c>
      <c r="I1119" s="134">
        <v>0</v>
      </c>
      <c r="J1119" s="134">
        <v>0</v>
      </c>
      <c r="K1119" s="134">
        <v>0</v>
      </c>
      <c r="L1119" s="134">
        <v>0</v>
      </c>
      <c r="M1119" s="134">
        <v>0</v>
      </c>
      <c r="N1119" s="134">
        <v>0</v>
      </c>
      <c r="O1119" s="134">
        <v>0</v>
      </c>
      <c r="P1119" s="134">
        <v>0</v>
      </c>
      <c r="Q1119" s="134">
        <v>0</v>
      </c>
    </row>
    <row r="1120" spans="1:17" x14ac:dyDescent="0.2">
      <c r="A1120" s="134" t="s">
        <v>4376</v>
      </c>
      <c r="B1120" s="134" t="s">
        <v>4367</v>
      </c>
      <c r="C1120" s="134" t="s">
        <v>1664</v>
      </c>
      <c r="D1120" s="134">
        <v>0</v>
      </c>
      <c r="E1120" s="134">
        <v>0</v>
      </c>
      <c r="F1120" s="134">
        <v>0</v>
      </c>
      <c r="G1120" s="134">
        <v>0</v>
      </c>
      <c r="H1120" s="134">
        <v>0</v>
      </c>
      <c r="I1120" s="134">
        <v>0</v>
      </c>
      <c r="J1120" s="134">
        <v>0</v>
      </c>
      <c r="K1120" s="134">
        <v>0</v>
      </c>
      <c r="L1120" s="134">
        <v>0</v>
      </c>
      <c r="M1120" s="134">
        <v>0</v>
      </c>
      <c r="N1120" s="134">
        <v>0</v>
      </c>
      <c r="O1120" s="134">
        <v>0</v>
      </c>
      <c r="P1120" s="134">
        <v>0</v>
      </c>
      <c r="Q1120" s="134">
        <v>0</v>
      </c>
    </row>
    <row r="1121" spans="1:17" x14ac:dyDescent="0.2">
      <c r="A1121" s="134" t="s">
        <v>4376</v>
      </c>
      <c r="B1121" s="134" t="s">
        <v>4385</v>
      </c>
      <c r="C1121" s="134" t="s">
        <v>1664</v>
      </c>
      <c r="D1121" s="134">
        <v>0</v>
      </c>
      <c r="E1121" s="134">
        <v>0</v>
      </c>
      <c r="F1121" s="134">
        <v>0</v>
      </c>
      <c r="G1121" s="134">
        <v>0</v>
      </c>
      <c r="H1121" s="134">
        <v>0</v>
      </c>
      <c r="I1121" s="134">
        <v>0</v>
      </c>
      <c r="J1121" s="134">
        <v>0</v>
      </c>
      <c r="K1121" s="134">
        <v>0</v>
      </c>
      <c r="L1121" s="134">
        <v>0</v>
      </c>
      <c r="M1121" s="134">
        <v>0</v>
      </c>
      <c r="N1121" s="134">
        <v>0</v>
      </c>
      <c r="O1121" s="134">
        <v>0</v>
      </c>
      <c r="P1121" s="134">
        <v>0</v>
      </c>
      <c r="Q1121" s="134">
        <v>0</v>
      </c>
    </row>
    <row r="1122" spans="1:17" x14ac:dyDescent="0.2">
      <c r="A1122" s="134" t="s">
        <v>4376</v>
      </c>
      <c r="B1122" s="134" t="s">
        <v>4386</v>
      </c>
      <c r="C1122" s="134" t="s">
        <v>1664</v>
      </c>
      <c r="D1122" s="134">
        <v>0</v>
      </c>
      <c r="E1122" s="134">
        <v>0</v>
      </c>
      <c r="F1122" s="134">
        <v>0</v>
      </c>
      <c r="G1122" s="134">
        <v>0</v>
      </c>
      <c r="H1122" s="134">
        <v>0</v>
      </c>
      <c r="I1122" s="134">
        <v>0</v>
      </c>
      <c r="J1122" s="134">
        <v>0</v>
      </c>
      <c r="K1122" s="134">
        <v>0</v>
      </c>
      <c r="L1122" s="134">
        <v>0</v>
      </c>
      <c r="M1122" s="134">
        <v>0</v>
      </c>
      <c r="N1122" s="134">
        <v>0</v>
      </c>
      <c r="O1122" s="134">
        <v>0</v>
      </c>
      <c r="P1122" s="134">
        <v>0</v>
      </c>
      <c r="Q1122" s="134">
        <v>0</v>
      </c>
    </row>
    <row r="1123" spans="1:17" x14ac:dyDescent="0.2">
      <c r="A1123" s="134" t="s">
        <v>4376</v>
      </c>
      <c r="B1123" s="134" t="s">
        <v>4387</v>
      </c>
      <c r="C1123" s="134" t="s">
        <v>1664</v>
      </c>
      <c r="D1123" s="134">
        <v>0</v>
      </c>
      <c r="E1123" s="134">
        <v>0</v>
      </c>
      <c r="F1123" s="134">
        <v>0</v>
      </c>
      <c r="G1123" s="134">
        <v>0</v>
      </c>
      <c r="H1123" s="134">
        <v>0</v>
      </c>
      <c r="I1123" s="134">
        <v>0</v>
      </c>
      <c r="J1123" s="134">
        <v>0</v>
      </c>
      <c r="K1123" s="134">
        <v>0</v>
      </c>
      <c r="L1123" s="134">
        <v>0</v>
      </c>
      <c r="M1123" s="134">
        <v>0</v>
      </c>
      <c r="N1123" s="134">
        <v>0</v>
      </c>
      <c r="O1123" s="134">
        <v>0</v>
      </c>
      <c r="P1123" s="134">
        <v>0</v>
      </c>
      <c r="Q1123" s="134">
        <v>0</v>
      </c>
    </row>
    <row r="1124" spans="1:17" x14ac:dyDescent="0.2">
      <c r="A1124" s="134" t="s">
        <v>4376</v>
      </c>
      <c r="B1124" s="134" t="s">
        <v>4388</v>
      </c>
      <c r="C1124" s="134" t="s">
        <v>1664</v>
      </c>
      <c r="D1124" s="134">
        <v>0</v>
      </c>
      <c r="E1124" s="134">
        <v>0</v>
      </c>
      <c r="F1124" s="134">
        <v>0</v>
      </c>
      <c r="G1124" s="134">
        <v>0</v>
      </c>
      <c r="H1124" s="134">
        <v>0</v>
      </c>
      <c r="I1124" s="134">
        <v>0</v>
      </c>
      <c r="J1124" s="134">
        <v>0</v>
      </c>
      <c r="K1124" s="134">
        <v>0</v>
      </c>
      <c r="L1124" s="134">
        <v>0</v>
      </c>
      <c r="M1124" s="134">
        <v>0</v>
      </c>
      <c r="N1124" s="134">
        <v>0</v>
      </c>
      <c r="O1124" s="134">
        <v>0</v>
      </c>
      <c r="P1124" s="134">
        <v>0</v>
      </c>
      <c r="Q1124" s="134">
        <v>0</v>
      </c>
    </row>
    <row r="1125" spans="1:17" x14ac:dyDescent="0.2">
      <c r="A1125" s="134" t="s">
        <v>4376</v>
      </c>
      <c r="B1125" s="134" t="s">
        <v>4389</v>
      </c>
      <c r="C1125" s="134" t="s">
        <v>1664</v>
      </c>
      <c r="D1125" s="134">
        <v>0</v>
      </c>
      <c r="E1125" s="134">
        <v>0</v>
      </c>
      <c r="F1125" s="134">
        <v>0</v>
      </c>
      <c r="G1125" s="134">
        <v>0</v>
      </c>
      <c r="H1125" s="134">
        <v>0</v>
      </c>
      <c r="I1125" s="134">
        <v>0</v>
      </c>
      <c r="J1125" s="134">
        <v>0</v>
      </c>
      <c r="K1125" s="134">
        <v>0</v>
      </c>
      <c r="L1125" s="134">
        <v>0</v>
      </c>
      <c r="M1125" s="134">
        <v>0</v>
      </c>
      <c r="N1125" s="134">
        <v>0</v>
      </c>
      <c r="O1125" s="134">
        <v>0</v>
      </c>
      <c r="P1125" s="134">
        <v>0</v>
      </c>
      <c r="Q1125" s="134">
        <v>0</v>
      </c>
    </row>
    <row r="1126" spans="1:17" x14ac:dyDescent="0.2">
      <c r="A1126" s="134" t="s">
        <v>4376</v>
      </c>
      <c r="B1126" s="134" t="s">
        <v>4368</v>
      </c>
      <c r="C1126" s="134" t="s">
        <v>1664</v>
      </c>
      <c r="D1126" s="134">
        <v>0</v>
      </c>
      <c r="E1126" s="134">
        <v>0</v>
      </c>
      <c r="F1126" s="134">
        <v>0</v>
      </c>
      <c r="G1126" s="134">
        <v>0</v>
      </c>
      <c r="H1126" s="134">
        <v>0</v>
      </c>
      <c r="I1126" s="134">
        <v>0</v>
      </c>
      <c r="J1126" s="134">
        <v>0</v>
      </c>
      <c r="K1126" s="134">
        <v>0</v>
      </c>
      <c r="L1126" s="134">
        <v>0</v>
      </c>
      <c r="M1126" s="134">
        <v>0</v>
      </c>
      <c r="N1126" s="134">
        <v>0</v>
      </c>
      <c r="O1126" s="134">
        <v>0</v>
      </c>
      <c r="P1126" s="134">
        <v>0</v>
      </c>
      <c r="Q1126" s="134">
        <v>0</v>
      </c>
    </row>
    <row r="1127" spans="1:17" x14ac:dyDescent="0.2">
      <c r="A1127" s="134" t="s">
        <v>4376</v>
      </c>
      <c r="B1127" s="134" t="s">
        <v>4390</v>
      </c>
      <c r="C1127" s="134" t="s">
        <v>1664</v>
      </c>
      <c r="D1127" s="134">
        <v>0</v>
      </c>
      <c r="E1127" s="134">
        <v>0</v>
      </c>
      <c r="F1127" s="134">
        <v>0</v>
      </c>
      <c r="G1127" s="134">
        <v>0</v>
      </c>
      <c r="H1127" s="134">
        <v>0</v>
      </c>
      <c r="I1127" s="134">
        <v>0</v>
      </c>
      <c r="J1127" s="134">
        <v>0</v>
      </c>
      <c r="K1127" s="134">
        <v>0</v>
      </c>
      <c r="L1127" s="134">
        <v>0</v>
      </c>
      <c r="M1127" s="134">
        <v>0</v>
      </c>
      <c r="N1127" s="134">
        <v>0</v>
      </c>
      <c r="O1127" s="134">
        <v>0</v>
      </c>
      <c r="P1127" s="134">
        <v>0</v>
      </c>
      <c r="Q1127" s="134">
        <v>0</v>
      </c>
    </row>
    <row r="1128" spans="1:17" x14ac:dyDescent="0.2">
      <c r="A1128" s="134" t="s">
        <v>4376</v>
      </c>
      <c r="B1128" s="134" t="s">
        <v>4391</v>
      </c>
      <c r="C1128" s="134" t="s">
        <v>1664</v>
      </c>
      <c r="D1128" s="134">
        <v>0</v>
      </c>
      <c r="E1128" s="134">
        <v>0</v>
      </c>
      <c r="F1128" s="134">
        <v>0</v>
      </c>
      <c r="G1128" s="134">
        <v>0</v>
      </c>
      <c r="H1128" s="134">
        <v>0</v>
      </c>
      <c r="I1128" s="134">
        <v>0</v>
      </c>
      <c r="J1128" s="134">
        <v>0</v>
      </c>
      <c r="K1128" s="134">
        <v>0</v>
      </c>
      <c r="L1128" s="134">
        <v>0</v>
      </c>
      <c r="M1128" s="134">
        <v>0</v>
      </c>
      <c r="N1128" s="134">
        <v>0</v>
      </c>
      <c r="O1128" s="134">
        <v>0</v>
      </c>
      <c r="P1128" s="134">
        <v>0</v>
      </c>
      <c r="Q1128" s="134">
        <v>0</v>
      </c>
    </row>
    <row r="1129" spans="1:17" x14ac:dyDescent="0.2">
      <c r="A1129" s="134" t="s">
        <v>4376</v>
      </c>
      <c r="B1129" s="134" t="s">
        <v>4370</v>
      </c>
      <c r="C1129" s="134" t="s">
        <v>1664</v>
      </c>
      <c r="D1129" s="134">
        <v>0</v>
      </c>
      <c r="E1129" s="134">
        <v>0</v>
      </c>
      <c r="F1129" s="134">
        <v>0</v>
      </c>
      <c r="G1129" s="134">
        <v>0</v>
      </c>
      <c r="H1129" s="134">
        <v>0</v>
      </c>
      <c r="I1129" s="134">
        <v>0</v>
      </c>
      <c r="J1129" s="134">
        <v>0</v>
      </c>
      <c r="K1129" s="134">
        <v>0</v>
      </c>
      <c r="L1129" s="134">
        <v>0</v>
      </c>
      <c r="M1129" s="134">
        <v>0</v>
      </c>
      <c r="N1129" s="134">
        <v>0</v>
      </c>
      <c r="O1129" s="134">
        <v>0</v>
      </c>
      <c r="P1129" s="134">
        <v>0</v>
      </c>
      <c r="Q1129" s="134">
        <v>0</v>
      </c>
    </row>
    <row r="1130" spans="1:17" x14ac:dyDescent="0.2">
      <c r="A1130" s="134" t="s">
        <v>4376</v>
      </c>
      <c r="B1130" s="134" t="s">
        <v>4392</v>
      </c>
      <c r="C1130" s="134" t="s">
        <v>1664</v>
      </c>
      <c r="D1130" s="134">
        <v>0</v>
      </c>
      <c r="E1130" s="134">
        <v>0</v>
      </c>
      <c r="F1130" s="134">
        <v>0</v>
      </c>
      <c r="G1130" s="134">
        <v>0</v>
      </c>
      <c r="H1130" s="134">
        <v>0</v>
      </c>
      <c r="I1130" s="134">
        <v>0</v>
      </c>
      <c r="J1130" s="134">
        <v>0</v>
      </c>
      <c r="K1130" s="134">
        <v>0</v>
      </c>
      <c r="L1130" s="134">
        <v>0</v>
      </c>
      <c r="M1130" s="134">
        <v>0</v>
      </c>
      <c r="N1130" s="134">
        <v>0</v>
      </c>
      <c r="O1130" s="134">
        <v>0</v>
      </c>
      <c r="P1130" s="134">
        <v>0</v>
      </c>
      <c r="Q1130" s="134">
        <v>0</v>
      </c>
    </row>
    <row r="1131" spans="1:17" x14ac:dyDescent="0.2">
      <c r="A1131" s="134" t="s">
        <v>4376</v>
      </c>
      <c r="B1131" s="134" t="s">
        <v>4371</v>
      </c>
      <c r="C1131" s="134" t="s">
        <v>1664</v>
      </c>
      <c r="D1131" s="134">
        <v>0</v>
      </c>
      <c r="E1131" s="134">
        <v>0</v>
      </c>
      <c r="F1131" s="134">
        <v>0</v>
      </c>
      <c r="G1131" s="134">
        <v>0</v>
      </c>
      <c r="H1131" s="134">
        <v>0</v>
      </c>
      <c r="I1131" s="134">
        <v>0</v>
      </c>
      <c r="J1131" s="134">
        <v>0</v>
      </c>
      <c r="K1131" s="134">
        <v>0</v>
      </c>
      <c r="L1131" s="134">
        <v>0</v>
      </c>
      <c r="M1131" s="134">
        <v>0</v>
      </c>
      <c r="N1131" s="134">
        <v>0</v>
      </c>
      <c r="O1131" s="134">
        <v>0</v>
      </c>
      <c r="P1131" s="134">
        <v>0</v>
      </c>
      <c r="Q1131" s="134">
        <v>0</v>
      </c>
    </row>
    <row r="1132" spans="1:17" x14ac:dyDescent="0.2">
      <c r="A1132" s="134" t="s">
        <v>4376</v>
      </c>
      <c r="B1132" s="134" t="s">
        <v>4393</v>
      </c>
      <c r="C1132" s="134" t="s">
        <v>1664</v>
      </c>
      <c r="D1132" s="134">
        <v>0</v>
      </c>
      <c r="E1132" s="134">
        <v>0</v>
      </c>
      <c r="F1132" s="134">
        <v>0</v>
      </c>
      <c r="G1132" s="134">
        <v>0</v>
      </c>
      <c r="H1132" s="134">
        <v>0</v>
      </c>
      <c r="I1132" s="134">
        <v>0</v>
      </c>
      <c r="J1132" s="134">
        <v>0</v>
      </c>
      <c r="K1132" s="134">
        <v>0</v>
      </c>
      <c r="L1132" s="134">
        <v>0</v>
      </c>
      <c r="M1132" s="134">
        <v>0</v>
      </c>
      <c r="N1132" s="134">
        <v>0</v>
      </c>
      <c r="O1132" s="134">
        <v>0</v>
      </c>
      <c r="P1132" s="134">
        <v>0</v>
      </c>
      <c r="Q1132" s="134">
        <v>0</v>
      </c>
    </row>
    <row r="1133" spans="1:17" x14ac:dyDescent="0.2">
      <c r="A1133" s="134" t="s">
        <v>4376</v>
      </c>
      <c r="B1133" s="134" t="s">
        <v>4373</v>
      </c>
      <c r="C1133" s="134" t="s">
        <v>1664</v>
      </c>
      <c r="D1133" s="134">
        <v>0</v>
      </c>
      <c r="E1133" s="134">
        <v>0</v>
      </c>
      <c r="F1133" s="134">
        <v>0</v>
      </c>
      <c r="G1133" s="134">
        <v>0</v>
      </c>
      <c r="H1133" s="134">
        <v>0</v>
      </c>
      <c r="I1133" s="134">
        <v>0</v>
      </c>
      <c r="J1133" s="134">
        <v>0</v>
      </c>
      <c r="K1133" s="134">
        <v>0</v>
      </c>
      <c r="L1133" s="134">
        <v>0</v>
      </c>
      <c r="M1133" s="134">
        <v>0</v>
      </c>
      <c r="N1133" s="134">
        <v>0</v>
      </c>
      <c r="O1133" s="134">
        <v>0</v>
      </c>
      <c r="P1133" s="134">
        <v>0</v>
      </c>
      <c r="Q1133" s="134">
        <v>0</v>
      </c>
    </row>
    <row r="1134" spans="1:17" x14ac:dyDescent="0.2">
      <c r="A1134" s="134" t="s">
        <v>4376</v>
      </c>
      <c r="B1134" s="134" t="s">
        <v>4394</v>
      </c>
      <c r="C1134" s="134" t="s">
        <v>1664</v>
      </c>
      <c r="D1134" s="134">
        <v>0</v>
      </c>
      <c r="E1134" s="134">
        <v>0</v>
      </c>
      <c r="F1134" s="134">
        <v>0</v>
      </c>
      <c r="G1134" s="134">
        <v>0</v>
      </c>
      <c r="H1134" s="134">
        <v>0</v>
      </c>
      <c r="I1134" s="134">
        <v>0</v>
      </c>
      <c r="J1134" s="134">
        <v>0</v>
      </c>
      <c r="K1134" s="134">
        <v>0</v>
      </c>
      <c r="L1134" s="134">
        <v>0</v>
      </c>
      <c r="M1134" s="134">
        <v>0</v>
      </c>
      <c r="N1134" s="134">
        <v>0</v>
      </c>
      <c r="O1134" s="134">
        <v>0</v>
      </c>
      <c r="P1134" s="134">
        <v>0</v>
      </c>
      <c r="Q1134" s="134">
        <v>0</v>
      </c>
    </row>
    <row r="1135" spans="1:17" x14ac:dyDescent="0.2">
      <c r="A1135" s="134" t="s">
        <v>4376</v>
      </c>
      <c r="B1135" s="134" t="s">
        <v>4395</v>
      </c>
      <c r="C1135" s="134" t="s">
        <v>1664</v>
      </c>
      <c r="D1135" s="134">
        <v>0</v>
      </c>
      <c r="E1135" s="134">
        <v>0</v>
      </c>
      <c r="F1135" s="134">
        <v>0</v>
      </c>
      <c r="G1135" s="134">
        <v>0</v>
      </c>
      <c r="H1135" s="134">
        <v>0</v>
      </c>
      <c r="I1135" s="134">
        <v>0</v>
      </c>
      <c r="J1135" s="134">
        <v>0</v>
      </c>
      <c r="K1135" s="134">
        <v>0</v>
      </c>
      <c r="L1135" s="134">
        <v>0</v>
      </c>
      <c r="M1135" s="134">
        <v>0</v>
      </c>
      <c r="N1135" s="134">
        <v>0</v>
      </c>
      <c r="O1135" s="134">
        <v>0</v>
      </c>
      <c r="P1135" s="134">
        <v>0</v>
      </c>
      <c r="Q1135" s="134">
        <v>0</v>
      </c>
    </row>
    <row r="1136" spans="1:17" x14ac:dyDescent="0.2">
      <c r="A1136" s="134" t="s">
        <v>4376</v>
      </c>
      <c r="B1136" s="134" t="s">
        <v>4396</v>
      </c>
      <c r="C1136" s="134" t="s">
        <v>1664</v>
      </c>
      <c r="D1136" s="134">
        <v>0</v>
      </c>
      <c r="E1136" s="134">
        <v>0</v>
      </c>
      <c r="F1136" s="134">
        <v>0</v>
      </c>
      <c r="G1136" s="134">
        <v>0</v>
      </c>
      <c r="H1136" s="134">
        <v>0</v>
      </c>
      <c r="I1136" s="134">
        <v>0</v>
      </c>
      <c r="J1136" s="134">
        <v>0</v>
      </c>
      <c r="K1136" s="134">
        <v>0</v>
      </c>
      <c r="L1136" s="134">
        <v>0</v>
      </c>
      <c r="M1136" s="134">
        <v>0</v>
      </c>
      <c r="N1136" s="134">
        <v>0</v>
      </c>
      <c r="O1136" s="134">
        <v>0</v>
      </c>
      <c r="P1136" s="134">
        <v>0</v>
      </c>
      <c r="Q1136" s="134">
        <v>0</v>
      </c>
    </row>
    <row r="1137" spans="1:17" x14ac:dyDescent="0.2">
      <c r="A1137" s="134" t="s">
        <v>4376</v>
      </c>
      <c r="B1137" s="134" t="s">
        <v>4397</v>
      </c>
      <c r="C1137" s="134" t="s">
        <v>1664</v>
      </c>
      <c r="D1137" s="134">
        <v>0</v>
      </c>
      <c r="E1137" s="134">
        <v>0</v>
      </c>
      <c r="F1137" s="134">
        <v>0</v>
      </c>
      <c r="G1137" s="134">
        <v>0</v>
      </c>
      <c r="H1137" s="134">
        <v>0</v>
      </c>
      <c r="I1137" s="134">
        <v>0</v>
      </c>
      <c r="J1137" s="134">
        <v>0</v>
      </c>
      <c r="K1137" s="134">
        <v>0</v>
      </c>
      <c r="L1137" s="134">
        <v>0</v>
      </c>
      <c r="M1137" s="134">
        <v>0</v>
      </c>
      <c r="N1137" s="134">
        <v>0</v>
      </c>
      <c r="O1137" s="134">
        <v>0</v>
      </c>
      <c r="P1137" s="134">
        <v>0</v>
      </c>
      <c r="Q1137" s="134">
        <v>0</v>
      </c>
    </row>
    <row r="1138" spans="1:17" x14ac:dyDescent="0.2">
      <c r="A1138" s="134" t="s">
        <v>4376</v>
      </c>
      <c r="B1138" s="134" t="s">
        <v>4398</v>
      </c>
      <c r="C1138" s="134" t="s">
        <v>1664</v>
      </c>
      <c r="D1138" s="134">
        <v>38</v>
      </c>
      <c r="E1138" s="134">
        <v>39</v>
      </c>
      <c r="F1138" s="134">
        <v>39</v>
      </c>
      <c r="G1138" s="134">
        <v>39</v>
      </c>
      <c r="H1138" s="134">
        <v>39</v>
      </c>
      <c r="I1138" s="134">
        <v>40</v>
      </c>
      <c r="J1138" s="134">
        <v>40</v>
      </c>
      <c r="K1138" s="134">
        <v>40</v>
      </c>
      <c r="L1138" s="134">
        <v>41</v>
      </c>
      <c r="M1138" s="134">
        <v>41</v>
      </c>
      <c r="N1138" s="134">
        <v>41</v>
      </c>
      <c r="O1138" s="134">
        <v>42</v>
      </c>
      <c r="P1138" s="134">
        <v>42</v>
      </c>
      <c r="Q1138" s="134">
        <v>40038</v>
      </c>
    </row>
    <row r="1139" spans="1:17" x14ac:dyDescent="0.2">
      <c r="A1139" s="134" t="s">
        <v>4376</v>
      </c>
      <c r="B1139" s="134" t="s">
        <v>4399</v>
      </c>
      <c r="C1139" s="134" t="s">
        <v>1664</v>
      </c>
      <c r="D1139" s="134">
        <v>0</v>
      </c>
      <c r="E1139" s="134">
        <v>0</v>
      </c>
      <c r="F1139" s="134">
        <v>0</v>
      </c>
      <c r="G1139" s="134">
        <v>0</v>
      </c>
      <c r="H1139" s="134">
        <v>0</v>
      </c>
      <c r="I1139" s="134">
        <v>0</v>
      </c>
      <c r="J1139" s="134">
        <v>0</v>
      </c>
      <c r="K1139" s="134">
        <v>0</v>
      </c>
      <c r="L1139" s="134">
        <v>0</v>
      </c>
      <c r="M1139" s="134">
        <v>0</v>
      </c>
      <c r="N1139" s="134">
        <v>0</v>
      </c>
      <c r="O1139" s="134">
        <v>0</v>
      </c>
      <c r="P1139" s="134">
        <v>0</v>
      </c>
      <c r="Q1139" s="134">
        <v>0</v>
      </c>
    </row>
    <row r="1140" spans="1:17" x14ac:dyDescent="0.2">
      <c r="A1140" s="134" t="s">
        <v>4376</v>
      </c>
      <c r="B1140" s="134" t="s">
        <v>4400</v>
      </c>
      <c r="C1140" s="134" t="s">
        <v>1664</v>
      </c>
      <c r="D1140" s="134">
        <v>0</v>
      </c>
      <c r="E1140" s="134">
        <v>0</v>
      </c>
      <c r="F1140" s="134">
        <v>0</v>
      </c>
      <c r="G1140" s="134">
        <v>0</v>
      </c>
      <c r="H1140" s="134">
        <v>0</v>
      </c>
      <c r="I1140" s="134">
        <v>0</v>
      </c>
      <c r="J1140" s="134">
        <v>0</v>
      </c>
      <c r="K1140" s="134">
        <v>0</v>
      </c>
      <c r="L1140" s="134">
        <v>0</v>
      </c>
      <c r="M1140" s="134">
        <v>0</v>
      </c>
      <c r="N1140" s="134">
        <v>0</v>
      </c>
      <c r="O1140" s="134">
        <v>0</v>
      </c>
      <c r="P1140" s="134">
        <v>0</v>
      </c>
      <c r="Q1140" s="134">
        <v>0</v>
      </c>
    </row>
    <row r="1141" spans="1:17" x14ac:dyDescent="0.2">
      <c r="A1141" s="134" t="s">
        <v>4376</v>
      </c>
      <c r="B1141" s="134" t="s">
        <v>4401</v>
      </c>
      <c r="C1141" s="134" t="s">
        <v>1664</v>
      </c>
      <c r="D1141" s="134">
        <v>0</v>
      </c>
      <c r="E1141" s="134">
        <v>0</v>
      </c>
      <c r="F1141" s="134">
        <v>0</v>
      </c>
      <c r="G1141" s="134">
        <v>0</v>
      </c>
      <c r="H1141" s="134">
        <v>0</v>
      </c>
      <c r="I1141" s="134">
        <v>0</v>
      </c>
      <c r="J1141" s="134">
        <v>0</v>
      </c>
      <c r="K1141" s="134">
        <v>0</v>
      </c>
      <c r="L1141" s="134">
        <v>0</v>
      </c>
      <c r="M1141" s="134">
        <v>0</v>
      </c>
      <c r="N1141" s="134">
        <v>0</v>
      </c>
      <c r="O1141" s="134">
        <v>0</v>
      </c>
      <c r="P1141" s="134">
        <v>0</v>
      </c>
      <c r="Q1141" s="134">
        <v>0</v>
      </c>
    </row>
    <row r="1142" spans="1:17" x14ac:dyDescent="0.2">
      <c r="A1142" s="134" t="s">
        <v>4376</v>
      </c>
      <c r="B1142" s="134" t="s">
        <v>4402</v>
      </c>
      <c r="C1142" s="134" t="s">
        <v>1664</v>
      </c>
      <c r="D1142" s="134">
        <v>0</v>
      </c>
      <c r="E1142" s="134">
        <v>0</v>
      </c>
      <c r="F1142" s="134">
        <v>0</v>
      </c>
      <c r="G1142" s="134">
        <v>0</v>
      </c>
      <c r="H1142" s="134">
        <v>0</v>
      </c>
      <c r="I1142" s="134">
        <v>0</v>
      </c>
      <c r="J1142" s="134">
        <v>0</v>
      </c>
      <c r="K1142" s="134">
        <v>0</v>
      </c>
      <c r="L1142" s="134">
        <v>0</v>
      </c>
      <c r="M1142" s="134">
        <v>0</v>
      </c>
      <c r="N1142" s="134">
        <v>0</v>
      </c>
      <c r="O1142" s="134">
        <v>0</v>
      </c>
      <c r="P1142" s="134">
        <v>0</v>
      </c>
      <c r="Q1142" s="134">
        <v>0</v>
      </c>
    </row>
    <row r="1143" spans="1:17" x14ac:dyDescent="0.2">
      <c r="A1143" s="134" t="s">
        <v>4376</v>
      </c>
      <c r="B1143" s="134" t="s">
        <v>4403</v>
      </c>
      <c r="C1143" s="134" t="s">
        <v>1664</v>
      </c>
      <c r="D1143" s="134">
        <v>131950</v>
      </c>
      <c r="E1143" s="134">
        <v>132716</v>
      </c>
      <c r="F1143" s="134">
        <v>133445</v>
      </c>
      <c r="G1143" s="134">
        <v>133653</v>
      </c>
      <c r="H1143" s="134">
        <v>134449</v>
      </c>
      <c r="I1143" s="134">
        <v>134914</v>
      </c>
      <c r="J1143" s="134">
        <v>135532</v>
      </c>
      <c r="K1143" s="134">
        <v>135424</v>
      </c>
      <c r="L1143" s="134">
        <v>135236</v>
      </c>
      <c r="M1143" s="134">
        <v>135666</v>
      </c>
      <c r="N1143" s="134">
        <v>135702</v>
      </c>
      <c r="O1143" s="134">
        <v>136070</v>
      </c>
      <c r="P1143" s="134">
        <v>136868</v>
      </c>
      <c r="Q1143" s="134">
        <v>134768058</v>
      </c>
    </row>
    <row r="1144" spans="1:17" x14ac:dyDescent="0.2">
      <c r="A1144" s="134" t="s">
        <v>4376</v>
      </c>
      <c r="B1144" s="134" t="s">
        <v>4404</v>
      </c>
      <c r="C1144" s="134" t="s">
        <v>1664</v>
      </c>
      <c r="D1144" s="134">
        <v>0</v>
      </c>
      <c r="E1144" s="134">
        <v>0</v>
      </c>
      <c r="F1144" s="134">
        <v>0</v>
      </c>
      <c r="G1144" s="134">
        <v>0</v>
      </c>
      <c r="H1144" s="134">
        <v>0</v>
      </c>
      <c r="I1144" s="134">
        <v>0</v>
      </c>
      <c r="J1144" s="134">
        <v>0</v>
      </c>
      <c r="K1144" s="134">
        <v>0</v>
      </c>
      <c r="L1144" s="134">
        <v>0</v>
      </c>
      <c r="M1144" s="134">
        <v>0</v>
      </c>
      <c r="N1144" s="134">
        <v>0</v>
      </c>
      <c r="O1144" s="134">
        <v>0</v>
      </c>
      <c r="P1144" s="134">
        <v>0</v>
      </c>
      <c r="Q1144" s="134">
        <v>0</v>
      </c>
    </row>
    <row r="1145" spans="1:17" x14ac:dyDescent="0.2">
      <c r="A1145" s="134" t="s">
        <v>4405</v>
      </c>
      <c r="B1145" s="134" t="s">
        <v>4406</v>
      </c>
      <c r="C1145" s="134" t="s">
        <v>1664</v>
      </c>
      <c r="D1145" s="134">
        <v>69</v>
      </c>
      <c r="E1145" s="134">
        <v>74</v>
      </c>
      <c r="F1145" s="134">
        <v>78</v>
      </c>
      <c r="G1145" s="134">
        <v>82</v>
      </c>
      <c r="H1145" s="134">
        <v>87</v>
      </c>
      <c r="I1145" s="134">
        <v>92</v>
      </c>
      <c r="J1145" s="134">
        <v>96</v>
      </c>
      <c r="K1145" s="134">
        <v>101</v>
      </c>
      <c r="L1145" s="134">
        <v>105</v>
      </c>
      <c r="M1145" s="134">
        <v>110</v>
      </c>
      <c r="N1145" s="134">
        <v>114</v>
      </c>
      <c r="O1145" s="134">
        <v>119</v>
      </c>
      <c r="P1145" s="134">
        <v>124</v>
      </c>
      <c r="Q1145" s="134">
        <v>96168</v>
      </c>
    </row>
    <row r="1146" spans="1:17" x14ac:dyDescent="0.2">
      <c r="A1146" s="134" t="s">
        <v>4405</v>
      </c>
      <c r="B1146" s="134" t="s">
        <v>4407</v>
      </c>
      <c r="C1146" s="134" t="s">
        <v>1664</v>
      </c>
      <c r="D1146" s="134">
        <v>0</v>
      </c>
      <c r="E1146" s="134">
        <v>0</v>
      </c>
      <c r="F1146" s="134">
        <v>0</v>
      </c>
      <c r="G1146" s="134">
        <v>0</v>
      </c>
      <c r="H1146" s="134">
        <v>0</v>
      </c>
      <c r="I1146" s="134">
        <v>0</v>
      </c>
      <c r="J1146" s="134">
        <v>0</v>
      </c>
      <c r="K1146" s="134">
        <v>0</v>
      </c>
      <c r="L1146" s="134">
        <v>0</v>
      </c>
      <c r="M1146" s="134">
        <v>0</v>
      </c>
      <c r="N1146" s="134">
        <v>0</v>
      </c>
      <c r="O1146" s="134">
        <v>0</v>
      </c>
      <c r="P1146" s="134">
        <v>0</v>
      </c>
      <c r="Q1146" s="134">
        <v>0</v>
      </c>
    </row>
    <row r="1147" spans="1:17" x14ac:dyDescent="0.2">
      <c r="A1147" s="134" t="s">
        <v>4408</v>
      </c>
      <c r="B1147" s="134" t="s">
        <v>4409</v>
      </c>
      <c r="C1147" s="134" t="s">
        <v>1664</v>
      </c>
      <c r="D1147" s="134">
        <v>0</v>
      </c>
      <c r="E1147" s="134">
        <v>0</v>
      </c>
      <c r="F1147" s="134">
        <v>0</v>
      </c>
      <c r="G1147" s="134">
        <v>0</v>
      </c>
      <c r="H1147" s="134">
        <v>0</v>
      </c>
      <c r="I1147" s="134">
        <v>0</v>
      </c>
      <c r="J1147" s="134">
        <v>0</v>
      </c>
      <c r="K1147" s="134">
        <v>0</v>
      </c>
      <c r="L1147" s="134">
        <v>0</v>
      </c>
      <c r="M1147" s="134">
        <v>0</v>
      </c>
      <c r="N1147" s="134">
        <v>0</v>
      </c>
      <c r="O1147" s="134">
        <v>0</v>
      </c>
      <c r="P1147" s="134">
        <v>0</v>
      </c>
      <c r="Q1147" s="134">
        <v>0</v>
      </c>
    </row>
    <row r="1148" spans="1:17" x14ac:dyDescent="0.2">
      <c r="A1148" s="134" t="s">
        <v>4408</v>
      </c>
      <c r="B1148" s="134" t="s">
        <v>4410</v>
      </c>
      <c r="C1148" s="134" t="s">
        <v>1664</v>
      </c>
      <c r="D1148" s="134">
        <v>0</v>
      </c>
      <c r="E1148" s="134">
        <v>0</v>
      </c>
      <c r="F1148" s="134">
        <v>0</v>
      </c>
      <c r="G1148" s="134">
        <v>0</v>
      </c>
      <c r="H1148" s="134">
        <v>0</v>
      </c>
      <c r="I1148" s="134">
        <v>0</v>
      </c>
      <c r="J1148" s="134">
        <v>0</v>
      </c>
      <c r="K1148" s="134">
        <v>0</v>
      </c>
      <c r="L1148" s="134">
        <v>0</v>
      </c>
      <c r="M1148" s="134">
        <v>0</v>
      </c>
      <c r="N1148" s="134">
        <v>0</v>
      </c>
      <c r="O1148" s="134">
        <v>0</v>
      </c>
      <c r="P1148" s="134">
        <v>0</v>
      </c>
      <c r="Q1148" s="134">
        <v>0</v>
      </c>
    </row>
    <row r="1149" spans="1:17" x14ac:dyDescent="0.2">
      <c r="A1149" s="134" t="s">
        <v>4408</v>
      </c>
      <c r="B1149" s="134" t="s">
        <v>4411</v>
      </c>
      <c r="C1149" s="134" t="s">
        <v>1664</v>
      </c>
      <c r="D1149" s="134">
        <v>0</v>
      </c>
      <c r="E1149" s="134">
        <v>0</v>
      </c>
      <c r="F1149" s="134">
        <v>0</v>
      </c>
      <c r="G1149" s="134">
        <v>0</v>
      </c>
      <c r="H1149" s="134">
        <v>0</v>
      </c>
      <c r="I1149" s="134">
        <v>0</v>
      </c>
      <c r="J1149" s="134">
        <v>0</v>
      </c>
      <c r="K1149" s="134">
        <v>0</v>
      </c>
      <c r="L1149" s="134">
        <v>0</v>
      </c>
      <c r="M1149" s="134">
        <v>0</v>
      </c>
      <c r="N1149" s="134">
        <v>0</v>
      </c>
      <c r="O1149" s="134">
        <v>0</v>
      </c>
      <c r="P1149" s="134">
        <v>0</v>
      </c>
      <c r="Q1149" s="134">
        <v>0</v>
      </c>
    </row>
    <row r="1150" spans="1:17" x14ac:dyDescent="0.2">
      <c r="A1150" s="134" t="s">
        <v>4408</v>
      </c>
      <c r="B1150" s="134" t="s">
        <v>4412</v>
      </c>
      <c r="C1150" s="134" t="s">
        <v>1664</v>
      </c>
      <c r="D1150" s="134">
        <v>0</v>
      </c>
      <c r="E1150" s="134">
        <v>0</v>
      </c>
      <c r="F1150" s="134">
        <v>0</v>
      </c>
      <c r="G1150" s="134">
        <v>0</v>
      </c>
      <c r="H1150" s="134">
        <v>0</v>
      </c>
      <c r="I1150" s="134">
        <v>0</v>
      </c>
      <c r="J1150" s="134">
        <v>0</v>
      </c>
      <c r="K1150" s="134">
        <v>0</v>
      </c>
      <c r="L1150" s="134">
        <v>0</v>
      </c>
      <c r="M1150" s="134">
        <v>0</v>
      </c>
      <c r="N1150" s="134">
        <v>0</v>
      </c>
      <c r="O1150" s="134">
        <v>0</v>
      </c>
      <c r="P1150" s="134">
        <v>0</v>
      </c>
      <c r="Q1150" s="134">
        <v>0</v>
      </c>
    </row>
    <row r="1151" spans="1:17" x14ac:dyDescent="0.2">
      <c r="A1151" s="134" t="s">
        <v>4408</v>
      </c>
      <c r="B1151" s="134" t="s">
        <v>4413</v>
      </c>
      <c r="C1151" s="134" t="s">
        <v>1664</v>
      </c>
      <c r="D1151" s="134">
        <v>0</v>
      </c>
      <c r="E1151" s="134">
        <v>0</v>
      </c>
      <c r="F1151" s="134">
        <v>0</v>
      </c>
      <c r="G1151" s="134">
        <v>0</v>
      </c>
      <c r="H1151" s="134">
        <v>0</v>
      </c>
      <c r="I1151" s="134">
        <v>0</v>
      </c>
      <c r="J1151" s="134">
        <v>0</v>
      </c>
      <c r="K1151" s="134">
        <v>0</v>
      </c>
      <c r="L1151" s="134">
        <v>0</v>
      </c>
      <c r="M1151" s="134">
        <v>0</v>
      </c>
      <c r="N1151" s="134">
        <v>0</v>
      </c>
      <c r="O1151" s="134">
        <v>0</v>
      </c>
      <c r="P1151" s="134">
        <v>0</v>
      </c>
      <c r="Q1151" s="134">
        <v>0</v>
      </c>
    </row>
    <row r="1152" spans="1:17" x14ac:dyDescent="0.2">
      <c r="A1152" s="134" t="s">
        <v>4408</v>
      </c>
      <c r="B1152" s="134" t="s">
        <v>4414</v>
      </c>
      <c r="C1152" s="134" t="s">
        <v>1664</v>
      </c>
      <c r="D1152" s="134">
        <v>0</v>
      </c>
      <c r="E1152" s="134">
        <v>0</v>
      </c>
      <c r="F1152" s="134">
        <v>0</v>
      </c>
      <c r="G1152" s="134">
        <v>0</v>
      </c>
      <c r="H1152" s="134">
        <v>0</v>
      </c>
      <c r="I1152" s="134">
        <v>0</v>
      </c>
      <c r="J1152" s="134">
        <v>0</v>
      </c>
      <c r="K1152" s="134">
        <v>0</v>
      </c>
      <c r="L1152" s="134">
        <v>0</v>
      </c>
      <c r="M1152" s="134">
        <v>0</v>
      </c>
      <c r="N1152" s="134">
        <v>0</v>
      </c>
      <c r="O1152" s="134">
        <v>0</v>
      </c>
      <c r="P1152" s="134">
        <v>0</v>
      </c>
      <c r="Q1152" s="134">
        <v>0</v>
      </c>
    </row>
    <row r="1153" spans="1:17" x14ac:dyDescent="0.2">
      <c r="A1153" s="134" t="s">
        <v>4408</v>
      </c>
      <c r="B1153" s="134" t="s">
        <v>4415</v>
      </c>
      <c r="C1153" s="134" t="s">
        <v>1664</v>
      </c>
      <c r="D1153" s="134">
        <v>19</v>
      </c>
      <c r="E1153" s="134">
        <v>19</v>
      </c>
      <c r="F1153" s="134">
        <v>19</v>
      </c>
      <c r="G1153" s="134">
        <v>20</v>
      </c>
      <c r="H1153" s="134">
        <v>20</v>
      </c>
      <c r="I1153" s="134">
        <v>20</v>
      </c>
      <c r="J1153" s="134">
        <v>20</v>
      </c>
      <c r="K1153" s="134">
        <v>20</v>
      </c>
      <c r="L1153" s="134">
        <v>21</v>
      </c>
      <c r="M1153" s="134">
        <v>21</v>
      </c>
      <c r="N1153" s="134">
        <v>21</v>
      </c>
      <c r="O1153" s="134">
        <v>21</v>
      </c>
      <c r="P1153" s="134">
        <v>21</v>
      </c>
      <c r="Q1153" s="134">
        <v>20183</v>
      </c>
    </row>
    <row r="1154" spans="1:17" x14ac:dyDescent="0.2">
      <c r="A1154" s="134" t="s">
        <v>4408</v>
      </c>
      <c r="B1154" s="134" t="s">
        <v>4416</v>
      </c>
      <c r="C1154" s="134" t="s">
        <v>1664</v>
      </c>
      <c r="D1154" s="134">
        <v>0</v>
      </c>
      <c r="E1154" s="134">
        <v>0</v>
      </c>
      <c r="F1154" s="134">
        <v>0</v>
      </c>
      <c r="G1154" s="134">
        <v>0</v>
      </c>
      <c r="H1154" s="134">
        <v>0</v>
      </c>
      <c r="I1154" s="134">
        <v>0</v>
      </c>
      <c r="J1154" s="134">
        <v>0</v>
      </c>
      <c r="K1154" s="134">
        <v>0</v>
      </c>
      <c r="L1154" s="134">
        <v>0</v>
      </c>
      <c r="M1154" s="134">
        <v>0</v>
      </c>
      <c r="N1154" s="134">
        <v>0</v>
      </c>
      <c r="O1154" s="134">
        <v>0</v>
      </c>
      <c r="P1154" s="134">
        <v>0</v>
      </c>
      <c r="Q1154" s="134">
        <v>0</v>
      </c>
    </row>
    <row r="1155" spans="1:17" x14ac:dyDescent="0.2">
      <c r="A1155" s="134" t="s">
        <v>4408</v>
      </c>
      <c r="B1155" s="134" t="s">
        <v>4417</v>
      </c>
      <c r="C1155" s="134" t="s">
        <v>1664</v>
      </c>
      <c r="D1155" s="134">
        <v>0</v>
      </c>
      <c r="E1155" s="134">
        <v>0</v>
      </c>
      <c r="F1155" s="134">
        <v>0</v>
      </c>
      <c r="G1155" s="134">
        <v>0</v>
      </c>
      <c r="H1155" s="134">
        <v>0</v>
      </c>
      <c r="I1155" s="134">
        <v>0</v>
      </c>
      <c r="J1155" s="134">
        <v>0</v>
      </c>
      <c r="K1155" s="134">
        <v>0</v>
      </c>
      <c r="L1155" s="134">
        <v>0</v>
      </c>
      <c r="M1155" s="134">
        <v>0</v>
      </c>
      <c r="N1155" s="134">
        <v>0</v>
      </c>
      <c r="O1155" s="134">
        <v>0</v>
      </c>
      <c r="P1155" s="134">
        <v>0</v>
      </c>
      <c r="Q1155" s="134">
        <v>0</v>
      </c>
    </row>
    <row r="1156" spans="1:17" x14ac:dyDescent="0.2">
      <c r="A1156" s="134" t="s">
        <v>4408</v>
      </c>
      <c r="B1156" s="134" t="s">
        <v>4418</v>
      </c>
      <c r="C1156" s="134" t="s">
        <v>1664</v>
      </c>
      <c r="D1156" s="134">
        <v>0</v>
      </c>
      <c r="E1156" s="134">
        <v>0</v>
      </c>
      <c r="F1156" s="134">
        <v>0</v>
      </c>
      <c r="G1156" s="134">
        <v>0</v>
      </c>
      <c r="H1156" s="134">
        <v>0</v>
      </c>
      <c r="I1156" s="134">
        <v>0</v>
      </c>
      <c r="J1156" s="134">
        <v>0</v>
      </c>
      <c r="K1156" s="134">
        <v>0</v>
      </c>
      <c r="L1156" s="134">
        <v>0</v>
      </c>
      <c r="M1156" s="134">
        <v>0</v>
      </c>
      <c r="N1156" s="134">
        <v>0</v>
      </c>
      <c r="O1156" s="134">
        <v>0</v>
      </c>
      <c r="P1156" s="134">
        <v>0</v>
      </c>
      <c r="Q1156" s="134">
        <v>0</v>
      </c>
    </row>
    <row r="1157" spans="1:17" x14ac:dyDescent="0.2">
      <c r="A1157" s="134" t="s">
        <v>4408</v>
      </c>
      <c r="B1157" s="134" t="s">
        <v>4419</v>
      </c>
      <c r="C1157" s="134" t="s">
        <v>1664</v>
      </c>
      <c r="D1157" s="134">
        <v>154413</v>
      </c>
      <c r="E1157" s="134">
        <v>155175</v>
      </c>
      <c r="F1157" s="134">
        <v>155708</v>
      </c>
      <c r="G1157" s="134">
        <v>155740</v>
      </c>
      <c r="H1157" s="134">
        <v>156385</v>
      </c>
      <c r="I1157" s="134">
        <v>157066</v>
      </c>
      <c r="J1157" s="134">
        <v>157873</v>
      </c>
      <c r="K1157" s="134">
        <v>158561</v>
      </c>
      <c r="L1157" s="134">
        <v>159347</v>
      </c>
      <c r="M1157" s="134">
        <v>160306</v>
      </c>
      <c r="N1157" s="134">
        <v>160631</v>
      </c>
      <c r="O1157" s="134">
        <v>161240</v>
      </c>
      <c r="P1157" s="134">
        <v>161569</v>
      </c>
      <c r="Q1157" s="134">
        <v>158002003</v>
      </c>
    </row>
    <row r="1158" spans="1:17" x14ac:dyDescent="0.2">
      <c r="A1158" s="134" t="s">
        <v>4408</v>
      </c>
      <c r="B1158" s="134" t="s">
        <v>4420</v>
      </c>
      <c r="C1158" s="134" t="s">
        <v>1664</v>
      </c>
      <c r="D1158" s="134">
        <v>0</v>
      </c>
      <c r="E1158" s="134">
        <v>0</v>
      </c>
      <c r="F1158" s="134">
        <v>0</v>
      </c>
      <c r="G1158" s="134">
        <v>0</v>
      </c>
      <c r="H1158" s="134">
        <v>0</v>
      </c>
      <c r="I1158" s="134">
        <v>0</v>
      </c>
      <c r="J1158" s="134">
        <v>0</v>
      </c>
      <c r="K1158" s="134">
        <v>0</v>
      </c>
      <c r="L1158" s="134">
        <v>0</v>
      </c>
      <c r="M1158" s="134">
        <v>0</v>
      </c>
      <c r="N1158" s="134">
        <v>0</v>
      </c>
      <c r="O1158" s="134">
        <v>0</v>
      </c>
      <c r="P1158" s="134">
        <v>0</v>
      </c>
      <c r="Q1158" s="134">
        <v>0</v>
      </c>
    </row>
    <row r="1159" spans="1:17" x14ac:dyDescent="0.2">
      <c r="A1159" s="134" t="s">
        <v>4421</v>
      </c>
      <c r="B1159" s="134" t="s">
        <v>4422</v>
      </c>
      <c r="C1159" s="134" t="s">
        <v>1664</v>
      </c>
      <c r="D1159" s="134">
        <v>0</v>
      </c>
      <c r="E1159" s="134">
        <v>0</v>
      </c>
      <c r="F1159" s="134">
        <v>0</v>
      </c>
      <c r="G1159" s="134">
        <v>0</v>
      </c>
      <c r="H1159" s="134">
        <v>0</v>
      </c>
      <c r="I1159" s="134">
        <v>0</v>
      </c>
      <c r="J1159" s="134">
        <v>0</v>
      </c>
      <c r="K1159" s="134">
        <v>0</v>
      </c>
      <c r="L1159" s="134">
        <v>0</v>
      </c>
      <c r="M1159" s="134">
        <v>0</v>
      </c>
      <c r="N1159" s="134">
        <v>0</v>
      </c>
      <c r="O1159" s="134">
        <v>0</v>
      </c>
      <c r="P1159" s="134">
        <v>0</v>
      </c>
      <c r="Q1159" s="134">
        <v>0</v>
      </c>
    </row>
    <row r="1160" spans="1:17" x14ac:dyDescent="0.2">
      <c r="A1160" s="134" t="s">
        <v>4421</v>
      </c>
      <c r="B1160" s="134" t="s">
        <v>4423</v>
      </c>
      <c r="C1160" s="134" t="s">
        <v>1664</v>
      </c>
      <c r="D1160" s="134">
        <v>0</v>
      </c>
      <c r="E1160" s="134">
        <v>0</v>
      </c>
      <c r="F1160" s="134">
        <v>0</v>
      </c>
      <c r="G1160" s="134">
        <v>0</v>
      </c>
      <c r="H1160" s="134">
        <v>0</v>
      </c>
      <c r="I1160" s="134">
        <v>0</v>
      </c>
      <c r="J1160" s="134">
        <v>0</v>
      </c>
      <c r="K1160" s="134">
        <v>0</v>
      </c>
      <c r="L1160" s="134">
        <v>0</v>
      </c>
      <c r="M1160" s="134">
        <v>0</v>
      </c>
      <c r="N1160" s="134">
        <v>0</v>
      </c>
      <c r="O1160" s="134">
        <v>0</v>
      </c>
      <c r="P1160" s="134">
        <v>0</v>
      </c>
      <c r="Q1160" s="134">
        <v>0</v>
      </c>
    </row>
    <row r="1161" spans="1:17" x14ac:dyDescent="0.2">
      <c r="A1161" s="134" t="s">
        <v>4421</v>
      </c>
      <c r="B1161" s="134" t="s">
        <v>4424</v>
      </c>
      <c r="C1161" s="134" t="s">
        <v>1664</v>
      </c>
      <c r="D1161" s="134">
        <v>0</v>
      </c>
      <c r="E1161" s="134">
        <v>0</v>
      </c>
      <c r="F1161" s="134">
        <v>0</v>
      </c>
      <c r="G1161" s="134">
        <v>0</v>
      </c>
      <c r="H1161" s="134">
        <v>0</v>
      </c>
      <c r="I1161" s="134">
        <v>0</v>
      </c>
      <c r="J1161" s="134">
        <v>0</v>
      </c>
      <c r="K1161" s="134">
        <v>0</v>
      </c>
      <c r="L1161" s="134">
        <v>0</v>
      </c>
      <c r="M1161" s="134">
        <v>0</v>
      </c>
      <c r="N1161" s="134">
        <v>0</v>
      </c>
      <c r="O1161" s="134">
        <v>0</v>
      </c>
      <c r="P1161" s="134">
        <v>0</v>
      </c>
      <c r="Q1161" s="134">
        <v>0</v>
      </c>
    </row>
    <row r="1162" spans="1:17" x14ac:dyDescent="0.2">
      <c r="A1162" s="134" t="s">
        <v>4421</v>
      </c>
      <c r="B1162" s="134" t="s">
        <v>4425</v>
      </c>
      <c r="C1162" s="134" t="s">
        <v>1664</v>
      </c>
      <c r="D1162" s="134">
        <v>0</v>
      </c>
      <c r="E1162" s="134">
        <v>0</v>
      </c>
      <c r="F1162" s="134">
        <v>0</v>
      </c>
      <c r="G1162" s="134">
        <v>0</v>
      </c>
      <c r="H1162" s="134">
        <v>0</v>
      </c>
      <c r="I1162" s="134">
        <v>0</v>
      </c>
      <c r="J1162" s="134">
        <v>0</v>
      </c>
      <c r="K1162" s="134">
        <v>0</v>
      </c>
      <c r="L1162" s="134">
        <v>0</v>
      </c>
      <c r="M1162" s="134">
        <v>0</v>
      </c>
      <c r="N1162" s="134">
        <v>0</v>
      </c>
      <c r="O1162" s="134">
        <v>0</v>
      </c>
      <c r="P1162" s="134">
        <v>0</v>
      </c>
      <c r="Q1162" s="134">
        <v>0</v>
      </c>
    </row>
    <row r="1163" spans="1:17" x14ac:dyDescent="0.2">
      <c r="A1163" s="134" t="s">
        <v>4421</v>
      </c>
      <c r="B1163" s="134" t="s">
        <v>4426</v>
      </c>
      <c r="C1163" s="134" t="s">
        <v>1664</v>
      </c>
      <c r="D1163" s="134">
        <v>0</v>
      </c>
      <c r="E1163" s="134">
        <v>0</v>
      </c>
      <c r="F1163" s="134">
        <v>0</v>
      </c>
      <c r="G1163" s="134">
        <v>0</v>
      </c>
      <c r="H1163" s="134">
        <v>0</v>
      </c>
      <c r="I1163" s="134">
        <v>0</v>
      </c>
      <c r="J1163" s="134">
        <v>0</v>
      </c>
      <c r="K1163" s="134">
        <v>0</v>
      </c>
      <c r="L1163" s="134">
        <v>0</v>
      </c>
      <c r="M1163" s="134">
        <v>0</v>
      </c>
      <c r="N1163" s="134">
        <v>0</v>
      </c>
      <c r="O1163" s="134">
        <v>0</v>
      </c>
      <c r="P1163" s="134">
        <v>0</v>
      </c>
      <c r="Q1163" s="134">
        <v>0</v>
      </c>
    </row>
    <row r="1164" spans="1:17" x14ac:dyDescent="0.2">
      <c r="A1164" s="134" t="s">
        <v>4421</v>
      </c>
      <c r="B1164" s="134" t="s">
        <v>4427</v>
      </c>
      <c r="C1164" s="134" t="s">
        <v>1664</v>
      </c>
      <c r="D1164" s="134">
        <v>0</v>
      </c>
      <c r="E1164" s="134">
        <v>0</v>
      </c>
      <c r="F1164" s="134">
        <v>0</v>
      </c>
      <c r="G1164" s="134">
        <v>0</v>
      </c>
      <c r="H1164" s="134">
        <v>0</v>
      </c>
      <c r="I1164" s="134">
        <v>0</v>
      </c>
      <c r="J1164" s="134">
        <v>0</v>
      </c>
      <c r="K1164" s="134">
        <v>0</v>
      </c>
      <c r="L1164" s="134">
        <v>0</v>
      </c>
      <c r="M1164" s="134">
        <v>0</v>
      </c>
      <c r="N1164" s="134">
        <v>0</v>
      </c>
      <c r="O1164" s="134">
        <v>0</v>
      </c>
      <c r="P1164" s="134">
        <v>0</v>
      </c>
      <c r="Q1164" s="134">
        <v>0</v>
      </c>
    </row>
    <row r="1165" spans="1:17" x14ac:dyDescent="0.2">
      <c r="A1165" s="134" t="s">
        <v>4421</v>
      </c>
      <c r="B1165" s="134" t="s">
        <v>4428</v>
      </c>
      <c r="C1165" s="134" t="s">
        <v>1664</v>
      </c>
      <c r="D1165" s="134">
        <v>0</v>
      </c>
      <c r="E1165" s="134">
        <v>0</v>
      </c>
      <c r="F1165" s="134">
        <v>0</v>
      </c>
      <c r="G1165" s="134">
        <v>0</v>
      </c>
      <c r="H1165" s="134">
        <v>0</v>
      </c>
      <c r="I1165" s="134">
        <v>0</v>
      </c>
      <c r="J1165" s="134">
        <v>0</v>
      </c>
      <c r="K1165" s="134">
        <v>0</v>
      </c>
      <c r="L1165" s="134">
        <v>0</v>
      </c>
      <c r="M1165" s="134">
        <v>0</v>
      </c>
      <c r="N1165" s="134">
        <v>0</v>
      </c>
      <c r="O1165" s="134">
        <v>0</v>
      </c>
      <c r="P1165" s="134">
        <v>0</v>
      </c>
      <c r="Q1165" s="134">
        <v>0</v>
      </c>
    </row>
    <row r="1166" spans="1:17" x14ac:dyDescent="0.2">
      <c r="A1166" s="134" t="s">
        <v>4421</v>
      </c>
      <c r="B1166" s="134" t="s">
        <v>4429</v>
      </c>
      <c r="C1166" s="134" t="s">
        <v>1664</v>
      </c>
      <c r="D1166" s="134">
        <v>0</v>
      </c>
      <c r="E1166" s="134">
        <v>0</v>
      </c>
      <c r="F1166" s="134">
        <v>0</v>
      </c>
      <c r="G1166" s="134">
        <v>0</v>
      </c>
      <c r="H1166" s="134">
        <v>0</v>
      </c>
      <c r="I1166" s="134">
        <v>0</v>
      </c>
      <c r="J1166" s="134">
        <v>0</v>
      </c>
      <c r="K1166" s="134">
        <v>0</v>
      </c>
      <c r="L1166" s="134">
        <v>0</v>
      </c>
      <c r="M1166" s="134">
        <v>0</v>
      </c>
      <c r="N1166" s="134">
        <v>0</v>
      </c>
      <c r="O1166" s="134">
        <v>0</v>
      </c>
      <c r="P1166" s="134">
        <v>0</v>
      </c>
      <c r="Q1166" s="134">
        <v>0</v>
      </c>
    </row>
    <row r="1167" spans="1:17" x14ac:dyDescent="0.2">
      <c r="A1167" s="134" t="s">
        <v>4421</v>
      </c>
      <c r="B1167" s="134" t="s">
        <v>4430</v>
      </c>
      <c r="C1167" s="134" t="s">
        <v>1664</v>
      </c>
      <c r="D1167" s="134">
        <v>0</v>
      </c>
      <c r="E1167" s="134">
        <v>0</v>
      </c>
      <c r="F1167" s="134">
        <v>0</v>
      </c>
      <c r="G1167" s="134">
        <v>0</v>
      </c>
      <c r="H1167" s="134">
        <v>0</v>
      </c>
      <c r="I1167" s="134">
        <v>0</v>
      </c>
      <c r="J1167" s="134">
        <v>0</v>
      </c>
      <c r="K1167" s="134">
        <v>0</v>
      </c>
      <c r="L1167" s="134">
        <v>0</v>
      </c>
      <c r="M1167" s="134">
        <v>0</v>
      </c>
      <c r="N1167" s="134">
        <v>0</v>
      </c>
      <c r="O1167" s="134">
        <v>0</v>
      </c>
      <c r="P1167" s="134">
        <v>0</v>
      </c>
      <c r="Q1167" s="134">
        <v>0</v>
      </c>
    </row>
    <row r="1168" spans="1:17" x14ac:dyDescent="0.2">
      <c r="A1168" s="134" t="s">
        <v>4421</v>
      </c>
      <c r="B1168" s="134" t="s">
        <v>4431</v>
      </c>
      <c r="C1168" s="134" t="s">
        <v>1664</v>
      </c>
      <c r="D1168" s="134">
        <v>0</v>
      </c>
      <c r="E1168" s="134">
        <v>0</v>
      </c>
      <c r="F1168" s="134">
        <v>0</v>
      </c>
      <c r="G1168" s="134">
        <v>0</v>
      </c>
      <c r="H1168" s="134">
        <v>0</v>
      </c>
      <c r="I1168" s="134">
        <v>0</v>
      </c>
      <c r="J1168" s="134">
        <v>0</v>
      </c>
      <c r="K1168" s="134">
        <v>0</v>
      </c>
      <c r="L1168" s="134">
        <v>0</v>
      </c>
      <c r="M1168" s="134">
        <v>0</v>
      </c>
      <c r="N1168" s="134">
        <v>0</v>
      </c>
      <c r="O1168" s="134">
        <v>0</v>
      </c>
      <c r="P1168" s="134">
        <v>0</v>
      </c>
      <c r="Q1168" s="134">
        <v>0</v>
      </c>
    </row>
    <row r="1169" spans="1:17" x14ac:dyDescent="0.2">
      <c r="A1169" s="134" t="s">
        <v>4421</v>
      </c>
      <c r="B1169" s="134" t="s">
        <v>4432</v>
      </c>
      <c r="C1169" s="134" t="s">
        <v>1664</v>
      </c>
      <c r="D1169" s="134">
        <v>15</v>
      </c>
      <c r="E1169" s="134">
        <v>15</v>
      </c>
      <c r="F1169" s="134">
        <v>16</v>
      </c>
      <c r="G1169" s="134">
        <v>16</v>
      </c>
      <c r="H1169" s="134">
        <v>16</v>
      </c>
      <c r="I1169" s="134">
        <v>16</v>
      </c>
      <c r="J1169" s="134">
        <v>17</v>
      </c>
      <c r="K1169" s="134">
        <v>17</v>
      </c>
      <c r="L1169" s="134">
        <v>17</v>
      </c>
      <c r="M1169" s="134">
        <v>17</v>
      </c>
      <c r="N1169" s="134">
        <v>17</v>
      </c>
      <c r="O1169" s="134">
        <v>18</v>
      </c>
      <c r="P1169" s="134">
        <v>18</v>
      </c>
      <c r="Q1169" s="134">
        <v>16528</v>
      </c>
    </row>
    <row r="1170" spans="1:17" x14ac:dyDescent="0.2">
      <c r="A1170" s="134" t="s">
        <v>4421</v>
      </c>
      <c r="B1170" s="134" t="s">
        <v>4433</v>
      </c>
      <c r="C1170" s="134" t="s">
        <v>1664</v>
      </c>
      <c r="D1170" s="134">
        <v>124480</v>
      </c>
      <c r="E1170" s="134">
        <v>125321</v>
      </c>
      <c r="F1170" s="134">
        <v>125720</v>
      </c>
      <c r="G1170" s="134">
        <v>124757</v>
      </c>
      <c r="H1170" s="134">
        <v>125334</v>
      </c>
      <c r="I1170" s="134">
        <v>126182</v>
      </c>
      <c r="J1170" s="134">
        <v>127390</v>
      </c>
      <c r="K1170" s="134">
        <v>128088</v>
      </c>
      <c r="L1170" s="134">
        <v>129033</v>
      </c>
      <c r="M1170" s="134">
        <v>130449</v>
      </c>
      <c r="N1170" s="134">
        <v>130738</v>
      </c>
      <c r="O1170" s="134">
        <v>131368</v>
      </c>
      <c r="P1170" s="134">
        <v>132099</v>
      </c>
      <c r="Q1170" s="134">
        <v>127722318</v>
      </c>
    </row>
    <row r="1171" spans="1:17" x14ac:dyDescent="0.2">
      <c r="A1171" s="134" t="s">
        <v>4421</v>
      </c>
      <c r="B1171" s="134" t="s">
        <v>4434</v>
      </c>
      <c r="C1171" s="134" t="s">
        <v>1664</v>
      </c>
      <c r="D1171" s="134">
        <v>0</v>
      </c>
      <c r="E1171" s="134">
        <v>0</v>
      </c>
      <c r="F1171" s="134">
        <v>0</v>
      </c>
      <c r="G1171" s="134">
        <v>0</v>
      </c>
      <c r="H1171" s="134">
        <v>0</v>
      </c>
      <c r="I1171" s="134">
        <v>0</v>
      </c>
      <c r="J1171" s="134">
        <v>0</v>
      </c>
      <c r="K1171" s="134">
        <v>0</v>
      </c>
      <c r="L1171" s="134">
        <v>0</v>
      </c>
      <c r="M1171" s="134">
        <v>0</v>
      </c>
      <c r="N1171" s="134">
        <v>0</v>
      </c>
      <c r="O1171" s="134">
        <v>0</v>
      </c>
      <c r="P1171" s="134">
        <v>0</v>
      </c>
      <c r="Q1171" s="134">
        <v>0</v>
      </c>
    </row>
    <row r="1172" spans="1:17" x14ac:dyDescent="0.2">
      <c r="A1172" s="134" t="s">
        <v>4435</v>
      </c>
      <c r="B1172" s="134" t="s">
        <v>4436</v>
      </c>
      <c r="C1172" s="134" t="s">
        <v>1664</v>
      </c>
      <c r="D1172" s="134">
        <v>0</v>
      </c>
      <c r="E1172" s="134">
        <v>0</v>
      </c>
      <c r="F1172" s="134">
        <v>0</v>
      </c>
      <c r="G1172" s="134">
        <v>0</v>
      </c>
      <c r="H1172" s="134">
        <v>0</v>
      </c>
      <c r="I1172" s="134">
        <v>0</v>
      </c>
      <c r="J1172" s="134">
        <v>0</v>
      </c>
      <c r="K1172" s="134">
        <v>0</v>
      </c>
      <c r="L1172" s="134">
        <v>0</v>
      </c>
      <c r="M1172" s="134">
        <v>0</v>
      </c>
      <c r="N1172" s="134">
        <v>0</v>
      </c>
      <c r="O1172" s="134">
        <v>0</v>
      </c>
      <c r="P1172" s="134">
        <v>0</v>
      </c>
      <c r="Q1172" s="134">
        <v>0</v>
      </c>
    </row>
    <row r="1173" spans="1:17" x14ac:dyDescent="0.2">
      <c r="A1173" s="134" t="s">
        <v>4435</v>
      </c>
      <c r="B1173" s="134" t="s">
        <v>4437</v>
      </c>
      <c r="C1173" s="134" t="s">
        <v>1664</v>
      </c>
      <c r="D1173" s="134">
        <v>0</v>
      </c>
      <c r="E1173" s="134">
        <v>0</v>
      </c>
      <c r="F1173" s="134">
        <v>0</v>
      </c>
      <c r="G1173" s="134">
        <v>0</v>
      </c>
      <c r="H1173" s="134">
        <v>0</v>
      </c>
      <c r="I1173" s="134">
        <v>0</v>
      </c>
      <c r="J1173" s="134">
        <v>0</v>
      </c>
      <c r="K1173" s="134">
        <v>0</v>
      </c>
      <c r="L1173" s="134">
        <v>0</v>
      </c>
      <c r="M1173" s="134">
        <v>0</v>
      </c>
      <c r="N1173" s="134">
        <v>0</v>
      </c>
      <c r="O1173" s="134">
        <v>0</v>
      </c>
      <c r="P1173" s="134">
        <v>0</v>
      </c>
      <c r="Q1173" s="134">
        <v>0</v>
      </c>
    </row>
    <row r="1174" spans="1:17" x14ac:dyDescent="0.2">
      <c r="A1174" s="134" t="s">
        <v>4435</v>
      </c>
      <c r="B1174" s="134" t="s">
        <v>4438</v>
      </c>
      <c r="C1174" s="134" t="s">
        <v>1664</v>
      </c>
      <c r="D1174" s="134">
        <v>0</v>
      </c>
      <c r="E1174" s="134">
        <v>0</v>
      </c>
      <c r="F1174" s="134">
        <v>0</v>
      </c>
      <c r="G1174" s="134">
        <v>0</v>
      </c>
      <c r="H1174" s="134">
        <v>0</v>
      </c>
      <c r="I1174" s="134">
        <v>0</v>
      </c>
      <c r="J1174" s="134">
        <v>0</v>
      </c>
      <c r="K1174" s="134">
        <v>0</v>
      </c>
      <c r="L1174" s="134">
        <v>0</v>
      </c>
      <c r="M1174" s="134">
        <v>0</v>
      </c>
      <c r="N1174" s="134">
        <v>0</v>
      </c>
      <c r="O1174" s="134">
        <v>0</v>
      </c>
      <c r="P1174" s="134">
        <v>0</v>
      </c>
      <c r="Q1174" s="134">
        <v>0</v>
      </c>
    </row>
    <row r="1175" spans="1:17" x14ac:dyDescent="0.2">
      <c r="A1175" s="134" t="s">
        <v>4435</v>
      </c>
      <c r="B1175" s="134" t="s">
        <v>4439</v>
      </c>
      <c r="C1175" s="134" t="s">
        <v>1664</v>
      </c>
      <c r="D1175" s="134">
        <v>0</v>
      </c>
      <c r="E1175" s="134">
        <v>0</v>
      </c>
      <c r="F1175" s="134">
        <v>0</v>
      </c>
      <c r="G1175" s="134">
        <v>0</v>
      </c>
      <c r="H1175" s="134">
        <v>0</v>
      </c>
      <c r="I1175" s="134">
        <v>0</v>
      </c>
      <c r="J1175" s="134">
        <v>0</v>
      </c>
      <c r="K1175" s="134">
        <v>0</v>
      </c>
      <c r="L1175" s="134">
        <v>0</v>
      </c>
      <c r="M1175" s="134">
        <v>0</v>
      </c>
      <c r="N1175" s="134">
        <v>0</v>
      </c>
      <c r="O1175" s="134">
        <v>0</v>
      </c>
      <c r="P1175" s="134">
        <v>0</v>
      </c>
      <c r="Q1175" s="134">
        <v>0</v>
      </c>
    </row>
    <row r="1176" spans="1:17" x14ac:dyDescent="0.2">
      <c r="A1176" s="134" t="s">
        <v>4435</v>
      </c>
      <c r="B1176" s="134" t="s">
        <v>4440</v>
      </c>
      <c r="C1176" s="134" t="s">
        <v>1664</v>
      </c>
      <c r="D1176" s="134">
        <v>0</v>
      </c>
      <c r="E1176" s="134">
        <v>0</v>
      </c>
      <c r="F1176" s="134">
        <v>0</v>
      </c>
      <c r="G1176" s="134">
        <v>0</v>
      </c>
      <c r="H1176" s="134">
        <v>0</v>
      </c>
      <c r="I1176" s="134">
        <v>0</v>
      </c>
      <c r="J1176" s="134">
        <v>0</v>
      </c>
      <c r="K1176" s="134">
        <v>0</v>
      </c>
      <c r="L1176" s="134">
        <v>0</v>
      </c>
      <c r="M1176" s="134">
        <v>0</v>
      </c>
      <c r="N1176" s="134">
        <v>0</v>
      </c>
      <c r="O1176" s="134">
        <v>0</v>
      </c>
      <c r="P1176" s="134">
        <v>0</v>
      </c>
      <c r="Q1176" s="134">
        <v>0</v>
      </c>
    </row>
    <row r="1177" spans="1:17" x14ac:dyDescent="0.2">
      <c r="A1177" s="134" t="s">
        <v>4435</v>
      </c>
      <c r="B1177" s="134" t="s">
        <v>4441</v>
      </c>
      <c r="C1177" s="134" t="s">
        <v>1664</v>
      </c>
      <c r="D1177" s="134">
        <v>0</v>
      </c>
      <c r="E1177" s="134">
        <v>0</v>
      </c>
      <c r="F1177" s="134">
        <v>0</v>
      </c>
      <c r="G1177" s="134">
        <v>0</v>
      </c>
      <c r="H1177" s="134">
        <v>0</v>
      </c>
      <c r="I1177" s="134">
        <v>0</v>
      </c>
      <c r="J1177" s="134">
        <v>0</v>
      </c>
      <c r="K1177" s="134">
        <v>0</v>
      </c>
      <c r="L1177" s="134">
        <v>0</v>
      </c>
      <c r="M1177" s="134">
        <v>0</v>
      </c>
      <c r="N1177" s="134">
        <v>0</v>
      </c>
      <c r="O1177" s="134">
        <v>0</v>
      </c>
      <c r="P1177" s="134">
        <v>0</v>
      </c>
      <c r="Q1177" s="134">
        <v>0</v>
      </c>
    </row>
    <row r="1178" spans="1:17" x14ac:dyDescent="0.2">
      <c r="A1178" s="134" t="s">
        <v>4435</v>
      </c>
      <c r="B1178" s="134" t="s">
        <v>4442</v>
      </c>
      <c r="C1178" s="134" t="s">
        <v>1664</v>
      </c>
      <c r="D1178" s="134">
        <v>278960</v>
      </c>
      <c r="E1178" s="134">
        <v>279866</v>
      </c>
      <c r="F1178" s="134">
        <v>280815</v>
      </c>
      <c r="G1178" s="134">
        <v>281644</v>
      </c>
      <c r="H1178" s="134">
        <v>282623</v>
      </c>
      <c r="I1178" s="134">
        <v>283605</v>
      </c>
      <c r="J1178" s="134">
        <v>284581</v>
      </c>
      <c r="K1178" s="134">
        <v>285466</v>
      </c>
      <c r="L1178" s="134">
        <v>286408</v>
      </c>
      <c r="M1178" s="134">
        <v>287467</v>
      </c>
      <c r="N1178" s="134">
        <v>288192</v>
      </c>
      <c r="O1178" s="134">
        <v>289147</v>
      </c>
      <c r="P1178" s="134">
        <v>290127</v>
      </c>
      <c r="Q1178" s="134">
        <v>284529695</v>
      </c>
    </row>
    <row r="1179" spans="1:17" x14ac:dyDescent="0.2">
      <c r="A1179" s="134" t="s">
        <v>4435</v>
      </c>
      <c r="B1179" s="134" t="s">
        <v>4443</v>
      </c>
      <c r="C1179" s="134" t="s">
        <v>1664</v>
      </c>
      <c r="D1179" s="134">
        <v>0</v>
      </c>
      <c r="E1179" s="134">
        <v>0</v>
      </c>
      <c r="F1179" s="134">
        <v>0</v>
      </c>
      <c r="G1179" s="134">
        <v>0</v>
      </c>
      <c r="H1179" s="134">
        <v>0</v>
      </c>
      <c r="I1179" s="134">
        <v>0</v>
      </c>
      <c r="J1179" s="134">
        <v>0</v>
      </c>
      <c r="K1179" s="134">
        <v>0</v>
      </c>
      <c r="L1179" s="134">
        <v>0</v>
      </c>
      <c r="M1179" s="134">
        <v>0</v>
      </c>
      <c r="N1179" s="134">
        <v>0</v>
      </c>
      <c r="O1179" s="134">
        <v>0</v>
      </c>
      <c r="P1179" s="134">
        <v>0</v>
      </c>
      <c r="Q1179" s="134">
        <v>0</v>
      </c>
    </row>
    <row r="1180" spans="1:17" x14ac:dyDescent="0.2">
      <c r="A1180" s="134" t="s">
        <v>4435</v>
      </c>
      <c r="B1180" s="134" t="s">
        <v>4444</v>
      </c>
      <c r="C1180" s="134" t="s">
        <v>1664</v>
      </c>
      <c r="D1180" s="134">
        <v>0</v>
      </c>
      <c r="E1180" s="134">
        <v>0</v>
      </c>
      <c r="F1180" s="134">
        <v>0</v>
      </c>
      <c r="G1180" s="134">
        <v>0</v>
      </c>
      <c r="H1180" s="134">
        <v>0</v>
      </c>
      <c r="I1180" s="134">
        <v>0</v>
      </c>
      <c r="J1180" s="134">
        <v>0</v>
      </c>
      <c r="K1180" s="134">
        <v>0</v>
      </c>
      <c r="L1180" s="134">
        <v>0</v>
      </c>
      <c r="M1180" s="134">
        <v>0</v>
      </c>
      <c r="N1180" s="134">
        <v>0</v>
      </c>
      <c r="O1180" s="134">
        <v>0</v>
      </c>
      <c r="P1180" s="134">
        <v>0</v>
      </c>
      <c r="Q1180" s="134">
        <v>0</v>
      </c>
    </row>
    <row r="1181" spans="1:17" x14ac:dyDescent="0.2">
      <c r="A1181" s="134" t="s">
        <v>4435</v>
      </c>
      <c r="B1181" s="134" t="s">
        <v>4445</v>
      </c>
      <c r="C1181" s="134" t="s">
        <v>1664</v>
      </c>
      <c r="D1181" s="134">
        <v>0</v>
      </c>
      <c r="E1181" s="134">
        <v>0</v>
      </c>
      <c r="F1181" s="134">
        <v>0</v>
      </c>
      <c r="G1181" s="134">
        <v>0</v>
      </c>
      <c r="H1181" s="134">
        <v>0</v>
      </c>
      <c r="I1181" s="134">
        <v>0</v>
      </c>
      <c r="J1181" s="134">
        <v>0</v>
      </c>
      <c r="K1181" s="134">
        <v>0</v>
      </c>
      <c r="L1181" s="134">
        <v>0</v>
      </c>
      <c r="M1181" s="134">
        <v>0</v>
      </c>
      <c r="N1181" s="134">
        <v>0</v>
      </c>
      <c r="O1181" s="134">
        <v>0</v>
      </c>
      <c r="P1181" s="134">
        <v>0</v>
      </c>
      <c r="Q1181" s="134">
        <v>239</v>
      </c>
    </row>
    <row r="1182" spans="1:17" x14ac:dyDescent="0.2">
      <c r="A1182" s="134" t="s">
        <v>4435</v>
      </c>
      <c r="B1182" s="134" t="s">
        <v>4446</v>
      </c>
      <c r="C1182" s="134" t="s">
        <v>1664</v>
      </c>
      <c r="D1182" s="134">
        <v>0</v>
      </c>
      <c r="E1182" s="134">
        <v>0</v>
      </c>
      <c r="F1182" s="134">
        <v>0</v>
      </c>
      <c r="G1182" s="134">
        <v>0</v>
      </c>
      <c r="H1182" s="134">
        <v>0</v>
      </c>
      <c r="I1182" s="134">
        <v>0</v>
      </c>
      <c r="J1182" s="134">
        <v>0</v>
      </c>
      <c r="K1182" s="134">
        <v>0</v>
      </c>
      <c r="L1182" s="134">
        <v>0</v>
      </c>
      <c r="M1182" s="134">
        <v>0</v>
      </c>
      <c r="N1182" s="134">
        <v>0</v>
      </c>
      <c r="O1182" s="134">
        <v>0</v>
      </c>
      <c r="P1182" s="134">
        <v>0</v>
      </c>
      <c r="Q1182" s="134">
        <v>0</v>
      </c>
    </row>
    <row r="1183" spans="1:17" x14ac:dyDescent="0.2">
      <c r="A1183" s="134" t="s">
        <v>4435</v>
      </c>
      <c r="B1183" s="134" t="s">
        <v>4447</v>
      </c>
      <c r="C1183" s="134" t="s">
        <v>1664</v>
      </c>
      <c r="D1183" s="134">
        <v>0</v>
      </c>
      <c r="E1183" s="134">
        <v>0</v>
      </c>
      <c r="F1183" s="134">
        <v>0</v>
      </c>
      <c r="G1183" s="134">
        <v>0</v>
      </c>
      <c r="H1183" s="134">
        <v>0</v>
      </c>
      <c r="I1183" s="134">
        <v>0</v>
      </c>
      <c r="J1183" s="134">
        <v>0</v>
      </c>
      <c r="K1183" s="134">
        <v>0</v>
      </c>
      <c r="L1183" s="134">
        <v>0</v>
      </c>
      <c r="M1183" s="134">
        <v>0</v>
      </c>
      <c r="N1183" s="134">
        <v>0</v>
      </c>
      <c r="O1183" s="134">
        <v>0</v>
      </c>
      <c r="P1183" s="134">
        <v>0</v>
      </c>
      <c r="Q1183" s="134">
        <v>0</v>
      </c>
    </row>
    <row r="1184" spans="1:17" x14ac:dyDescent="0.2">
      <c r="A1184" s="134" t="s">
        <v>4448</v>
      </c>
      <c r="B1184" s="134" t="s">
        <v>4449</v>
      </c>
      <c r="C1184" s="134" t="s">
        <v>1664</v>
      </c>
      <c r="D1184" s="134">
        <v>0</v>
      </c>
      <c r="E1184" s="134">
        <v>0</v>
      </c>
      <c r="F1184" s="134">
        <v>0</v>
      </c>
      <c r="G1184" s="134">
        <v>0</v>
      </c>
      <c r="H1184" s="134">
        <v>0</v>
      </c>
      <c r="I1184" s="134">
        <v>0</v>
      </c>
      <c r="J1184" s="134">
        <v>0</v>
      </c>
      <c r="K1184" s="134">
        <v>0</v>
      </c>
      <c r="L1184" s="134">
        <v>0</v>
      </c>
      <c r="M1184" s="134">
        <v>0</v>
      </c>
      <c r="N1184" s="134">
        <v>0</v>
      </c>
      <c r="O1184" s="134">
        <v>0</v>
      </c>
      <c r="P1184" s="134">
        <v>0</v>
      </c>
      <c r="Q1184" s="134">
        <v>0</v>
      </c>
    </row>
    <row r="1185" spans="1:17" x14ac:dyDescent="0.2">
      <c r="A1185" s="134" t="s">
        <v>4448</v>
      </c>
      <c r="B1185" s="134" t="s">
        <v>4450</v>
      </c>
      <c r="C1185" s="134" t="s">
        <v>1664</v>
      </c>
      <c r="D1185" s="134">
        <v>0</v>
      </c>
      <c r="E1185" s="134">
        <v>0</v>
      </c>
      <c r="F1185" s="134">
        <v>0</v>
      </c>
      <c r="G1185" s="134">
        <v>0</v>
      </c>
      <c r="H1185" s="134">
        <v>0</v>
      </c>
      <c r="I1185" s="134">
        <v>0</v>
      </c>
      <c r="J1185" s="134">
        <v>0</v>
      </c>
      <c r="K1185" s="134">
        <v>0</v>
      </c>
      <c r="L1185" s="134">
        <v>0</v>
      </c>
      <c r="M1185" s="134">
        <v>0</v>
      </c>
      <c r="N1185" s="134">
        <v>0</v>
      </c>
      <c r="O1185" s="134">
        <v>0</v>
      </c>
      <c r="P1185" s="134">
        <v>0</v>
      </c>
      <c r="Q1185" s="134">
        <v>0</v>
      </c>
    </row>
    <row r="1186" spans="1:17" x14ac:dyDescent="0.2">
      <c r="A1186" s="134" t="s">
        <v>4448</v>
      </c>
      <c r="B1186" s="134" t="s">
        <v>4451</v>
      </c>
      <c r="C1186" s="134" t="s">
        <v>1664</v>
      </c>
      <c r="D1186" s="134">
        <v>0</v>
      </c>
      <c r="E1186" s="134">
        <v>0</v>
      </c>
      <c r="F1186" s="134">
        <v>0</v>
      </c>
      <c r="G1186" s="134">
        <v>0</v>
      </c>
      <c r="H1186" s="134">
        <v>0</v>
      </c>
      <c r="I1186" s="134">
        <v>0</v>
      </c>
      <c r="J1186" s="134">
        <v>0</v>
      </c>
      <c r="K1186" s="134">
        <v>0</v>
      </c>
      <c r="L1186" s="134">
        <v>0</v>
      </c>
      <c r="M1186" s="134">
        <v>0</v>
      </c>
      <c r="N1186" s="134">
        <v>0</v>
      </c>
      <c r="O1186" s="134">
        <v>0</v>
      </c>
      <c r="P1186" s="134">
        <v>0</v>
      </c>
      <c r="Q1186" s="134">
        <v>0</v>
      </c>
    </row>
    <row r="1187" spans="1:17" x14ac:dyDescent="0.2">
      <c r="A1187" s="134" t="s">
        <v>4448</v>
      </c>
      <c r="B1187" s="134" t="s">
        <v>4452</v>
      </c>
      <c r="C1187" s="134" t="s">
        <v>1664</v>
      </c>
      <c r="D1187" s="134">
        <v>0</v>
      </c>
      <c r="E1187" s="134">
        <v>0</v>
      </c>
      <c r="F1187" s="134">
        <v>0</v>
      </c>
      <c r="G1187" s="134">
        <v>0</v>
      </c>
      <c r="H1187" s="134">
        <v>0</v>
      </c>
      <c r="I1187" s="134">
        <v>0</v>
      </c>
      <c r="J1187" s="134">
        <v>0</v>
      </c>
      <c r="K1187" s="134">
        <v>0</v>
      </c>
      <c r="L1187" s="134">
        <v>0</v>
      </c>
      <c r="M1187" s="134">
        <v>0</v>
      </c>
      <c r="N1187" s="134">
        <v>0</v>
      </c>
      <c r="O1187" s="134">
        <v>0</v>
      </c>
      <c r="P1187" s="134">
        <v>0</v>
      </c>
      <c r="Q1187" s="134">
        <v>0</v>
      </c>
    </row>
    <row r="1188" spans="1:17" x14ac:dyDescent="0.2">
      <c r="A1188" s="134" t="s">
        <v>4448</v>
      </c>
      <c r="B1188" s="134" t="s">
        <v>4453</v>
      </c>
      <c r="C1188" s="134" t="s">
        <v>1664</v>
      </c>
      <c r="D1188" s="134">
        <v>0</v>
      </c>
      <c r="E1188" s="134">
        <v>0</v>
      </c>
      <c r="F1188" s="134">
        <v>0</v>
      </c>
      <c r="G1188" s="134">
        <v>0</v>
      </c>
      <c r="H1188" s="134">
        <v>0</v>
      </c>
      <c r="I1188" s="134">
        <v>0</v>
      </c>
      <c r="J1188" s="134">
        <v>0</v>
      </c>
      <c r="K1188" s="134">
        <v>0</v>
      </c>
      <c r="L1188" s="134">
        <v>0</v>
      </c>
      <c r="M1188" s="134">
        <v>0</v>
      </c>
      <c r="N1188" s="134">
        <v>0</v>
      </c>
      <c r="O1188" s="134">
        <v>0</v>
      </c>
      <c r="P1188" s="134">
        <v>0</v>
      </c>
      <c r="Q1188" s="134">
        <v>0</v>
      </c>
    </row>
    <row r="1189" spans="1:17" x14ac:dyDescent="0.2">
      <c r="A1189" s="134" t="s">
        <v>4448</v>
      </c>
      <c r="B1189" s="134" t="s">
        <v>4454</v>
      </c>
      <c r="C1189" s="134" t="s">
        <v>1664</v>
      </c>
      <c r="D1189" s="134">
        <v>0</v>
      </c>
      <c r="E1189" s="134">
        <v>0</v>
      </c>
      <c r="F1189" s="134">
        <v>0</v>
      </c>
      <c r="G1189" s="134">
        <v>0</v>
      </c>
      <c r="H1189" s="134">
        <v>0</v>
      </c>
      <c r="I1189" s="134">
        <v>0</v>
      </c>
      <c r="J1189" s="134">
        <v>0</v>
      </c>
      <c r="K1189" s="134">
        <v>0</v>
      </c>
      <c r="L1189" s="134">
        <v>0</v>
      </c>
      <c r="M1189" s="134">
        <v>0</v>
      </c>
      <c r="N1189" s="134">
        <v>0</v>
      </c>
      <c r="O1189" s="134">
        <v>0</v>
      </c>
      <c r="P1189" s="134">
        <v>0</v>
      </c>
      <c r="Q1189" s="134">
        <v>0</v>
      </c>
    </row>
    <row r="1190" spans="1:17" x14ac:dyDescent="0.2">
      <c r="A1190" s="134" t="s">
        <v>4448</v>
      </c>
      <c r="B1190" s="134" t="s">
        <v>4455</v>
      </c>
      <c r="C1190" s="134" t="s">
        <v>1664</v>
      </c>
      <c r="D1190" s="134">
        <v>0</v>
      </c>
      <c r="E1190" s="134">
        <v>0</v>
      </c>
      <c r="F1190" s="134">
        <v>0</v>
      </c>
      <c r="G1190" s="134">
        <v>0</v>
      </c>
      <c r="H1190" s="134">
        <v>0</v>
      </c>
      <c r="I1190" s="134">
        <v>0</v>
      </c>
      <c r="J1190" s="134">
        <v>0</v>
      </c>
      <c r="K1190" s="134">
        <v>0</v>
      </c>
      <c r="L1190" s="134">
        <v>0</v>
      </c>
      <c r="M1190" s="134">
        <v>0</v>
      </c>
      <c r="N1190" s="134">
        <v>0</v>
      </c>
      <c r="O1190" s="134">
        <v>0</v>
      </c>
      <c r="P1190" s="134">
        <v>0</v>
      </c>
      <c r="Q1190" s="134">
        <v>0</v>
      </c>
    </row>
    <row r="1191" spans="1:17" x14ac:dyDescent="0.2">
      <c r="A1191" s="134" t="s">
        <v>4448</v>
      </c>
      <c r="B1191" s="134" t="s">
        <v>4456</v>
      </c>
      <c r="C1191" s="134" t="s">
        <v>1664</v>
      </c>
      <c r="D1191" s="134">
        <v>0</v>
      </c>
      <c r="E1191" s="134">
        <v>0</v>
      </c>
      <c r="F1191" s="134">
        <v>0</v>
      </c>
      <c r="G1191" s="134">
        <v>0</v>
      </c>
      <c r="H1191" s="134">
        <v>0</v>
      </c>
      <c r="I1191" s="134">
        <v>0</v>
      </c>
      <c r="J1191" s="134">
        <v>0</v>
      </c>
      <c r="K1191" s="134">
        <v>0</v>
      </c>
      <c r="L1191" s="134">
        <v>0</v>
      </c>
      <c r="M1191" s="134">
        <v>0</v>
      </c>
      <c r="N1191" s="134">
        <v>0</v>
      </c>
      <c r="O1191" s="134">
        <v>0</v>
      </c>
      <c r="P1191" s="134">
        <v>0</v>
      </c>
      <c r="Q1191" s="134">
        <v>0</v>
      </c>
    </row>
    <row r="1192" spans="1:17" x14ac:dyDescent="0.2">
      <c r="A1192" s="134" t="s">
        <v>4448</v>
      </c>
      <c r="B1192" s="134" t="s">
        <v>4457</v>
      </c>
      <c r="C1192" s="134" t="s">
        <v>1664</v>
      </c>
      <c r="D1192" s="134">
        <v>363884</v>
      </c>
      <c r="E1192" s="134">
        <v>366296</v>
      </c>
      <c r="F1192" s="134">
        <v>368756</v>
      </c>
      <c r="G1192" s="134">
        <v>367346</v>
      </c>
      <c r="H1192" s="134">
        <v>369594</v>
      </c>
      <c r="I1192" s="134">
        <v>372376</v>
      </c>
      <c r="J1192" s="134">
        <v>375150</v>
      </c>
      <c r="K1192" s="134">
        <v>377346</v>
      </c>
      <c r="L1192" s="134">
        <v>378747</v>
      </c>
      <c r="M1192" s="134">
        <v>381868</v>
      </c>
      <c r="N1192" s="134">
        <v>381848</v>
      </c>
      <c r="O1192" s="134">
        <v>383214</v>
      </c>
      <c r="P1192" s="134">
        <v>385223</v>
      </c>
      <c r="Q1192" s="134">
        <v>374757888</v>
      </c>
    </row>
    <row r="1193" spans="1:17" x14ac:dyDescent="0.2">
      <c r="A1193" s="134" t="s">
        <v>4448</v>
      </c>
      <c r="B1193" s="134" t="s">
        <v>4458</v>
      </c>
      <c r="C1193" s="134" t="s">
        <v>1664</v>
      </c>
      <c r="D1193" s="134">
        <v>0</v>
      </c>
      <c r="E1193" s="134">
        <v>0</v>
      </c>
      <c r="F1193" s="134">
        <v>0</v>
      </c>
      <c r="G1193" s="134">
        <v>0</v>
      </c>
      <c r="H1193" s="134">
        <v>0</v>
      </c>
      <c r="I1193" s="134">
        <v>0</v>
      </c>
      <c r="J1193" s="134">
        <v>0</v>
      </c>
      <c r="K1193" s="134">
        <v>0</v>
      </c>
      <c r="L1193" s="134">
        <v>0</v>
      </c>
      <c r="M1193" s="134">
        <v>0</v>
      </c>
      <c r="N1193" s="134">
        <v>0</v>
      </c>
      <c r="O1193" s="134">
        <v>0</v>
      </c>
      <c r="P1193" s="134">
        <v>0</v>
      </c>
      <c r="Q1193" s="134">
        <v>0</v>
      </c>
    </row>
    <row r="1194" spans="1:17" x14ac:dyDescent="0.2">
      <c r="A1194" s="134" t="s">
        <v>4459</v>
      </c>
      <c r="B1194" s="134" t="s">
        <v>4460</v>
      </c>
      <c r="C1194" s="134" t="s">
        <v>1664</v>
      </c>
      <c r="D1194" s="134">
        <v>193197</v>
      </c>
      <c r="E1194" s="134">
        <v>194434</v>
      </c>
      <c r="F1194" s="134">
        <v>195457</v>
      </c>
      <c r="G1194" s="134">
        <v>196688</v>
      </c>
      <c r="H1194" s="134">
        <v>198002</v>
      </c>
      <c r="I1194" s="134">
        <v>199326</v>
      </c>
      <c r="J1194" s="134">
        <v>200694</v>
      </c>
      <c r="K1194" s="134">
        <v>201918</v>
      </c>
      <c r="L1194" s="134">
        <v>203209</v>
      </c>
      <c r="M1194" s="134">
        <v>204621</v>
      </c>
      <c r="N1194" s="134">
        <v>205987</v>
      </c>
      <c r="O1194" s="134">
        <v>207357</v>
      </c>
      <c r="P1194" s="134">
        <v>208866</v>
      </c>
      <c r="Q1194" s="134">
        <v>200727008</v>
      </c>
    </row>
    <row r="1195" spans="1:17" x14ac:dyDescent="0.2">
      <c r="A1195" s="134" t="s">
        <v>4459</v>
      </c>
      <c r="B1195" s="134" t="s">
        <v>4461</v>
      </c>
      <c r="C1195" s="134" t="s">
        <v>1664</v>
      </c>
      <c r="D1195" s="134">
        <v>0</v>
      </c>
      <c r="E1195" s="134">
        <v>0</v>
      </c>
      <c r="F1195" s="134">
        <v>0</v>
      </c>
      <c r="G1195" s="134">
        <v>0</v>
      </c>
      <c r="H1195" s="134">
        <v>0</v>
      </c>
      <c r="I1195" s="134">
        <v>0</v>
      </c>
      <c r="J1195" s="134">
        <v>0</v>
      </c>
      <c r="K1195" s="134">
        <v>0</v>
      </c>
      <c r="L1195" s="134">
        <v>0</v>
      </c>
      <c r="M1195" s="134">
        <v>0</v>
      </c>
      <c r="N1195" s="134">
        <v>0</v>
      </c>
      <c r="O1195" s="134">
        <v>0</v>
      </c>
      <c r="P1195" s="134">
        <v>0</v>
      </c>
      <c r="Q1195" s="134">
        <v>0</v>
      </c>
    </row>
    <row r="1196" spans="1:17" x14ac:dyDescent="0.2">
      <c r="A1196" s="134" t="s">
        <v>4462</v>
      </c>
      <c r="B1196" s="134" t="s">
        <v>4463</v>
      </c>
      <c r="C1196" s="134" t="s">
        <v>1664</v>
      </c>
      <c r="D1196" s="134">
        <v>121331</v>
      </c>
      <c r="E1196" s="134">
        <v>121814</v>
      </c>
      <c r="F1196" s="134">
        <v>122290</v>
      </c>
      <c r="G1196" s="134">
        <v>122621</v>
      </c>
      <c r="H1196" s="134">
        <v>123069</v>
      </c>
      <c r="I1196" s="134">
        <v>123525</v>
      </c>
      <c r="J1196" s="134">
        <v>123991</v>
      </c>
      <c r="K1196" s="134">
        <v>124450</v>
      </c>
      <c r="L1196" s="134">
        <v>124902</v>
      </c>
      <c r="M1196" s="134">
        <v>125394</v>
      </c>
      <c r="N1196" s="134">
        <v>125797</v>
      </c>
      <c r="O1196" s="134">
        <v>126246</v>
      </c>
      <c r="P1196" s="134">
        <v>126694</v>
      </c>
      <c r="Q1196" s="134">
        <v>124009233</v>
      </c>
    </row>
    <row r="1197" spans="1:17" x14ac:dyDescent="0.2">
      <c r="A1197" s="134" t="s">
        <v>4462</v>
      </c>
      <c r="B1197" s="134" t="s">
        <v>4464</v>
      </c>
      <c r="C1197" s="134" t="s">
        <v>1664</v>
      </c>
      <c r="D1197" s="134">
        <v>0</v>
      </c>
      <c r="E1197" s="134">
        <v>0</v>
      </c>
      <c r="F1197" s="134">
        <v>0</v>
      </c>
      <c r="G1197" s="134">
        <v>0</v>
      </c>
      <c r="H1197" s="134">
        <v>0</v>
      </c>
      <c r="I1197" s="134">
        <v>0</v>
      </c>
      <c r="J1197" s="134">
        <v>0</v>
      </c>
      <c r="K1197" s="134">
        <v>0</v>
      </c>
      <c r="L1197" s="134">
        <v>0</v>
      </c>
      <c r="M1197" s="134">
        <v>0</v>
      </c>
      <c r="N1197" s="134">
        <v>0</v>
      </c>
      <c r="O1197" s="134">
        <v>0</v>
      </c>
      <c r="P1197" s="134">
        <v>0</v>
      </c>
      <c r="Q1197" s="134">
        <v>0</v>
      </c>
    </row>
    <row r="1198" spans="1:17" x14ac:dyDescent="0.2">
      <c r="A1198" s="134" t="s">
        <v>4465</v>
      </c>
      <c r="B1198" s="134" t="s">
        <v>4466</v>
      </c>
      <c r="C1198" s="134" t="s">
        <v>1664</v>
      </c>
      <c r="D1198" s="134">
        <v>0</v>
      </c>
      <c r="E1198" s="134">
        <v>0</v>
      </c>
      <c r="F1198" s="134">
        <v>0</v>
      </c>
      <c r="G1198" s="134">
        <v>0</v>
      </c>
      <c r="H1198" s="134">
        <v>0</v>
      </c>
      <c r="I1198" s="134">
        <v>0</v>
      </c>
      <c r="J1198" s="134">
        <v>0</v>
      </c>
      <c r="K1198" s="134">
        <v>0</v>
      </c>
      <c r="L1198" s="134">
        <v>0</v>
      </c>
      <c r="M1198" s="134">
        <v>0</v>
      </c>
      <c r="N1198" s="134">
        <v>0</v>
      </c>
      <c r="O1198" s="134">
        <v>0</v>
      </c>
      <c r="P1198" s="134">
        <v>0</v>
      </c>
      <c r="Q1198" s="134">
        <v>0</v>
      </c>
    </row>
    <row r="1199" spans="1:17" x14ac:dyDescent="0.2">
      <c r="A1199" s="134" t="s">
        <v>4465</v>
      </c>
      <c r="B1199" s="134" t="s">
        <v>4467</v>
      </c>
      <c r="C1199" s="134" t="s">
        <v>1664</v>
      </c>
      <c r="D1199" s="134">
        <v>32231</v>
      </c>
      <c r="E1199" s="134">
        <v>33252</v>
      </c>
      <c r="F1199" s="134">
        <v>34279</v>
      </c>
      <c r="G1199" s="134">
        <v>35305</v>
      </c>
      <c r="H1199" s="134">
        <v>36215</v>
      </c>
      <c r="I1199" s="134">
        <v>36402</v>
      </c>
      <c r="J1199" s="134">
        <v>36692</v>
      </c>
      <c r="K1199" s="134">
        <v>36821</v>
      </c>
      <c r="L1199" s="134">
        <v>36642</v>
      </c>
      <c r="M1199" s="134">
        <v>36516</v>
      </c>
      <c r="N1199" s="134">
        <v>35939</v>
      </c>
      <c r="O1199" s="134">
        <v>35618</v>
      </c>
      <c r="P1199" s="134">
        <v>35600</v>
      </c>
      <c r="Q1199" s="134">
        <v>35633023</v>
      </c>
    </row>
    <row r="1200" spans="1:17" x14ac:dyDescent="0.2">
      <c r="A1200" s="134" t="s">
        <v>4465</v>
      </c>
      <c r="B1200" s="134" t="s">
        <v>4468</v>
      </c>
      <c r="C1200" s="134" t="s">
        <v>1664</v>
      </c>
      <c r="D1200" s="134">
        <v>0</v>
      </c>
      <c r="E1200" s="134">
        <v>0</v>
      </c>
      <c r="F1200" s="134">
        <v>0</v>
      </c>
      <c r="G1200" s="134">
        <v>0</v>
      </c>
      <c r="H1200" s="134">
        <v>0</v>
      </c>
      <c r="I1200" s="134">
        <v>0</v>
      </c>
      <c r="J1200" s="134">
        <v>0</v>
      </c>
      <c r="K1200" s="134">
        <v>0</v>
      </c>
      <c r="L1200" s="134">
        <v>0</v>
      </c>
      <c r="M1200" s="134">
        <v>0</v>
      </c>
      <c r="N1200" s="134">
        <v>0</v>
      </c>
      <c r="O1200" s="134">
        <v>0</v>
      </c>
      <c r="P1200" s="134">
        <v>0</v>
      </c>
      <c r="Q1200" s="134">
        <v>0</v>
      </c>
    </row>
    <row r="1201" spans="1:17" x14ac:dyDescent="0.2">
      <c r="A1201" s="134" t="s">
        <v>4465</v>
      </c>
      <c r="B1201" s="134" t="s">
        <v>4469</v>
      </c>
      <c r="C1201" s="134" t="s">
        <v>1664</v>
      </c>
      <c r="D1201" s="134">
        <v>0</v>
      </c>
      <c r="E1201" s="134">
        <v>0</v>
      </c>
      <c r="F1201" s="134">
        <v>0</v>
      </c>
      <c r="G1201" s="134">
        <v>36</v>
      </c>
      <c r="H1201" s="134">
        <v>108</v>
      </c>
      <c r="I1201" s="134">
        <v>180</v>
      </c>
      <c r="J1201" s="134">
        <v>252</v>
      </c>
      <c r="K1201" s="134">
        <v>332</v>
      </c>
      <c r="L1201" s="134">
        <v>423</v>
      </c>
      <c r="M1201" s="134">
        <v>523</v>
      </c>
      <c r="N1201" s="134">
        <v>648</v>
      </c>
      <c r="O1201" s="134">
        <v>790</v>
      </c>
      <c r="P1201" s="134">
        <v>936</v>
      </c>
      <c r="Q1201" s="134">
        <v>313474</v>
      </c>
    </row>
    <row r="1202" spans="1:17" x14ac:dyDescent="0.2">
      <c r="A1202" s="134" t="s">
        <v>4465</v>
      </c>
      <c r="B1202" s="134" t="s">
        <v>4470</v>
      </c>
      <c r="C1202" s="134" t="s">
        <v>1664</v>
      </c>
      <c r="D1202" s="134">
        <v>0</v>
      </c>
      <c r="E1202" s="134">
        <v>0</v>
      </c>
      <c r="F1202" s="134">
        <v>0</v>
      </c>
      <c r="G1202" s="134">
        <v>0</v>
      </c>
      <c r="H1202" s="134">
        <v>0</v>
      </c>
      <c r="I1202" s="134">
        <v>0</v>
      </c>
      <c r="J1202" s="134">
        <v>0</v>
      </c>
      <c r="K1202" s="134">
        <v>0</v>
      </c>
      <c r="L1202" s="134">
        <v>0</v>
      </c>
      <c r="M1202" s="134">
        <v>0</v>
      </c>
      <c r="N1202" s="134">
        <v>0</v>
      </c>
      <c r="O1202" s="134">
        <v>0</v>
      </c>
      <c r="P1202" s="134">
        <v>0</v>
      </c>
      <c r="Q1202" s="134">
        <v>0</v>
      </c>
    </row>
    <row r="1203" spans="1:17" x14ac:dyDescent="0.2">
      <c r="A1203" s="134" t="s">
        <v>4471</v>
      </c>
      <c r="B1203" s="134" t="s">
        <v>4472</v>
      </c>
      <c r="C1203" s="134" t="s">
        <v>1664</v>
      </c>
      <c r="D1203" s="134">
        <v>0</v>
      </c>
      <c r="E1203" s="134">
        <v>0</v>
      </c>
      <c r="F1203" s="134">
        <v>0</v>
      </c>
      <c r="G1203" s="134">
        <v>0</v>
      </c>
      <c r="H1203" s="134">
        <v>0</v>
      </c>
      <c r="I1203" s="134">
        <v>0</v>
      </c>
      <c r="J1203" s="134">
        <v>0</v>
      </c>
      <c r="K1203" s="134">
        <v>0</v>
      </c>
      <c r="L1203" s="134">
        <v>0</v>
      </c>
      <c r="M1203" s="134">
        <v>0</v>
      </c>
      <c r="N1203" s="134">
        <v>0</v>
      </c>
      <c r="O1203" s="134">
        <v>0</v>
      </c>
      <c r="P1203" s="134">
        <v>0</v>
      </c>
      <c r="Q1203" s="134">
        <v>0</v>
      </c>
    </row>
    <row r="1204" spans="1:17" x14ac:dyDescent="0.2">
      <c r="A1204" s="134" t="s">
        <v>4473</v>
      </c>
      <c r="B1204" s="134" t="s">
        <v>4474</v>
      </c>
      <c r="C1204" s="134" t="s">
        <v>1664</v>
      </c>
      <c r="D1204" s="134">
        <v>0</v>
      </c>
      <c r="E1204" s="134">
        <v>0</v>
      </c>
      <c r="F1204" s="134">
        <v>0</v>
      </c>
      <c r="G1204" s="134">
        <v>0</v>
      </c>
      <c r="H1204" s="134">
        <v>0</v>
      </c>
      <c r="I1204" s="134">
        <v>0</v>
      </c>
      <c r="J1204" s="134">
        <v>0</v>
      </c>
      <c r="K1204" s="134">
        <v>0</v>
      </c>
      <c r="L1204" s="134">
        <v>0</v>
      </c>
      <c r="M1204" s="134">
        <v>0</v>
      </c>
      <c r="N1204" s="134">
        <v>0</v>
      </c>
      <c r="O1204" s="134">
        <v>0</v>
      </c>
      <c r="P1204" s="134">
        <v>0</v>
      </c>
      <c r="Q1204" s="134">
        <v>0</v>
      </c>
    </row>
    <row r="1205" spans="1:17" x14ac:dyDescent="0.2">
      <c r="A1205" s="134" t="s">
        <v>4473</v>
      </c>
      <c r="B1205" s="134" t="s">
        <v>4475</v>
      </c>
      <c r="C1205" s="134" t="s">
        <v>1664</v>
      </c>
      <c r="D1205" s="134">
        <v>0</v>
      </c>
      <c r="E1205" s="134">
        <v>0</v>
      </c>
      <c r="F1205" s="134">
        <v>0</v>
      </c>
      <c r="G1205" s="134">
        <v>0</v>
      </c>
      <c r="H1205" s="134">
        <v>0</v>
      </c>
      <c r="I1205" s="134">
        <v>0</v>
      </c>
      <c r="J1205" s="134">
        <v>0</v>
      </c>
      <c r="K1205" s="134">
        <v>0</v>
      </c>
      <c r="L1205" s="134">
        <v>0</v>
      </c>
      <c r="M1205" s="134">
        <v>0</v>
      </c>
      <c r="N1205" s="134">
        <v>0</v>
      </c>
      <c r="O1205" s="134">
        <v>0</v>
      </c>
      <c r="P1205" s="134">
        <v>0</v>
      </c>
      <c r="Q1205" s="134">
        <v>0</v>
      </c>
    </row>
    <row r="1206" spans="1:17" x14ac:dyDescent="0.2">
      <c r="A1206" s="134" t="s">
        <v>4473</v>
      </c>
      <c r="B1206" s="134" t="s">
        <v>4476</v>
      </c>
      <c r="C1206" s="134" t="s">
        <v>1664</v>
      </c>
      <c r="D1206" s="134">
        <v>0</v>
      </c>
      <c r="E1206" s="134">
        <v>0</v>
      </c>
      <c r="F1206" s="134">
        <v>0</v>
      </c>
      <c r="G1206" s="134">
        <v>0</v>
      </c>
      <c r="H1206" s="134">
        <v>0</v>
      </c>
      <c r="I1206" s="134">
        <v>0</v>
      </c>
      <c r="J1206" s="134">
        <v>0</v>
      </c>
      <c r="K1206" s="134">
        <v>0</v>
      </c>
      <c r="L1206" s="134">
        <v>0</v>
      </c>
      <c r="M1206" s="134">
        <v>0</v>
      </c>
      <c r="N1206" s="134">
        <v>0</v>
      </c>
      <c r="O1206" s="134">
        <v>0</v>
      </c>
      <c r="P1206" s="134">
        <v>0</v>
      </c>
      <c r="Q1206" s="134">
        <v>0</v>
      </c>
    </row>
    <row r="1207" spans="1:17" x14ac:dyDescent="0.2">
      <c r="A1207" s="134" t="s">
        <v>4477</v>
      </c>
      <c r="B1207" s="134" t="s">
        <v>4478</v>
      </c>
      <c r="C1207" s="134" t="s">
        <v>1664</v>
      </c>
      <c r="D1207" s="134">
        <v>18031</v>
      </c>
      <c r="E1207" s="134">
        <v>18208</v>
      </c>
      <c r="F1207" s="134">
        <v>18388</v>
      </c>
      <c r="G1207" s="134">
        <v>18294</v>
      </c>
      <c r="H1207" s="134">
        <v>18395</v>
      </c>
      <c r="I1207" s="134">
        <v>18604</v>
      </c>
      <c r="J1207" s="134">
        <v>18784</v>
      </c>
      <c r="K1207" s="134">
        <v>18882</v>
      </c>
      <c r="L1207" s="134">
        <v>19098</v>
      </c>
      <c r="M1207" s="134">
        <v>19314</v>
      </c>
      <c r="N1207" s="134">
        <v>19526</v>
      </c>
      <c r="O1207" s="134">
        <v>19744</v>
      </c>
      <c r="P1207" s="134">
        <v>19966</v>
      </c>
      <c r="Q1207" s="134">
        <v>18852826</v>
      </c>
    </row>
    <row r="1208" spans="1:17" x14ac:dyDescent="0.2">
      <c r="A1208" s="134" t="s">
        <v>4477</v>
      </c>
      <c r="B1208" s="134" t="s">
        <v>4479</v>
      </c>
      <c r="C1208" s="134" t="s">
        <v>1664</v>
      </c>
      <c r="D1208" s="134">
        <v>0</v>
      </c>
      <c r="E1208" s="134">
        <v>0</v>
      </c>
      <c r="F1208" s="134">
        <v>0</v>
      </c>
      <c r="G1208" s="134">
        <v>0</v>
      </c>
      <c r="H1208" s="134">
        <v>0</v>
      </c>
      <c r="I1208" s="134">
        <v>0</v>
      </c>
      <c r="J1208" s="134">
        <v>0</v>
      </c>
      <c r="K1208" s="134">
        <v>0</v>
      </c>
      <c r="L1208" s="134">
        <v>0</v>
      </c>
      <c r="M1208" s="134">
        <v>0</v>
      </c>
      <c r="N1208" s="134">
        <v>0</v>
      </c>
      <c r="O1208" s="134">
        <v>0</v>
      </c>
      <c r="P1208" s="134">
        <v>0</v>
      </c>
      <c r="Q1208" s="134">
        <v>0</v>
      </c>
    </row>
    <row r="1209" spans="1:17" x14ac:dyDescent="0.2">
      <c r="A1209" s="134" t="s">
        <v>4480</v>
      </c>
      <c r="B1209" s="134" t="s">
        <v>4481</v>
      </c>
      <c r="C1209" s="134" t="s">
        <v>1664</v>
      </c>
      <c r="D1209" s="134">
        <v>391</v>
      </c>
      <c r="E1209" s="134">
        <v>396</v>
      </c>
      <c r="F1209" s="134">
        <v>402</v>
      </c>
      <c r="G1209" s="134">
        <v>407</v>
      </c>
      <c r="H1209" s="134">
        <v>413</v>
      </c>
      <c r="I1209" s="134">
        <v>418</v>
      </c>
      <c r="J1209" s="134">
        <v>424</v>
      </c>
      <c r="K1209" s="134">
        <v>429</v>
      </c>
      <c r="L1209" s="134">
        <v>435</v>
      </c>
      <c r="M1209" s="134">
        <v>440</v>
      </c>
      <c r="N1209" s="134">
        <v>446</v>
      </c>
      <c r="O1209" s="134">
        <v>451</v>
      </c>
      <c r="P1209" s="134">
        <v>456</v>
      </c>
      <c r="Q1209" s="134">
        <v>423722</v>
      </c>
    </row>
    <row r="1210" spans="1:17" x14ac:dyDescent="0.2">
      <c r="A1210" s="134" t="s">
        <v>4858</v>
      </c>
      <c r="B1210" s="134" t="s">
        <v>3176</v>
      </c>
      <c r="C1210" s="134" t="s">
        <v>1664</v>
      </c>
      <c r="D1210" s="134">
        <v>0</v>
      </c>
      <c r="E1210" s="134">
        <v>0</v>
      </c>
      <c r="F1210" s="134">
        <v>0</v>
      </c>
      <c r="G1210" s="134">
        <v>0</v>
      </c>
      <c r="H1210" s="134">
        <v>0</v>
      </c>
      <c r="I1210" s="134">
        <v>0</v>
      </c>
      <c r="J1210" s="134">
        <v>0</v>
      </c>
      <c r="K1210" s="134">
        <v>0</v>
      </c>
      <c r="L1210" s="134">
        <v>0</v>
      </c>
      <c r="M1210" s="134">
        <v>0</v>
      </c>
      <c r="N1210" s="134">
        <v>0</v>
      </c>
      <c r="O1210" s="134">
        <v>0</v>
      </c>
      <c r="P1210" s="134">
        <v>0</v>
      </c>
      <c r="Q1210" s="134">
        <v>0</v>
      </c>
    </row>
    <row r="1211" spans="1:17" x14ac:dyDescent="0.2">
      <c r="A1211" s="134" t="s">
        <v>4482</v>
      </c>
      <c r="B1211" s="134" t="s">
        <v>4483</v>
      </c>
      <c r="C1211" s="134" t="s">
        <v>1668</v>
      </c>
      <c r="D1211" s="134">
        <v>0</v>
      </c>
      <c r="E1211" s="134">
        <v>0</v>
      </c>
      <c r="F1211" s="134">
        <v>0</v>
      </c>
      <c r="G1211" s="134">
        <v>0</v>
      </c>
      <c r="H1211" s="134">
        <v>0</v>
      </c>
      <c r="I1211" s="134">
        <v>0</v>
      </c>
      <c r="J1211" s="134">
        <v>0</v>
      </c>
      <c r="K1211" s="134">
        <v>0</v>
      </c>
      <c r="L1211" s="134">
        <v>0</v>
      </c>
      <c r="M1211" s="134">
        <v>0</v>
      </c>
      <c r="N1211" s="134">
        <v>0</v>
      </c>
      <c r="O1211" s="134">
        <v>0</v>
      </c>
      <c r="P1211" s="134">
        <v>0</v>
      </c>
      <c r="Q1211" s="134">
        <v>0</v>
      </c>
    </row>
    <row r="1212" spans="1:17" x14ac:dyDescent="0.2">
      <c r="A1212" s="134" t="s">
        <v>4482</v>
      </c>
      <c r="B1212" s="134" t="s">
        <v>4484</v>
      </c>
      <c r="C1212" s="134" t="s">
        <v>1668</v>
      </c>
      <c r="D1212" s="134">
        <v>0</v>
      </c>
      <c r="E1212" s="134">
        <v>0</v>
      </c>
      <c r="F1212" s="134">
        <v>0</v>
      </c>
      <c r="G1212" s="134">
        <v>0</v>
      </c>
      <c r="H1212" s="134">
        <v>0</v>
      </c>
      <c r="I1212" s="134">
        <v>0</v>
      </c>
      <c r="J1212" s="134">
        <v>0</v>
      </c>
      <c r="K1212" s="134">
        <v>0</v>
      </c>
      <c r="L1212" s="134">
        <v>0</v>
      </c>
      <c r="M1212" s="134">
        <v>0</v>
      </c>
      <c r="N1212" s="134">
        <v>0</v>
      </c>
      <c r="O1212" s="134">
        <v>0</v>
      </c>
      <c r="P1212" s="134">
        <v>0</v>
      </c>
      <c r="Q1212" s="134">
        <v>0</v>
      </c>
    </row>
    <row r="1213" spans="1:17" x14ac:dyDescent="0.2">
      <c r="A1213" s="134" t="s">
        <v>4485</v>
      </c>
      <c r="B1213" s="134" t="s">
        <v>4486</v>
      </c>
      <c r="C1213" s="134" t="s">
        <v>1668</v>
      </c>
      <c r="D1213" s="134">
        <v>0</v>
      </c>
      <c r="E1213" s="134">
        <v>0</v>
      </c>
      <c r="F1213" s="134">
        <v>0</v>
      </c>
      <c r="G1213" s="134">
        <v>0</v>
      </c>
      <c r="H1213" s="134">
        <v>0</v>
      </c>
      <c r="I1213" s="134">
        <v>0</v>
      </c>
      <c r="J1213" s="134">
        <v>0</v>
      </c>
      <c r="K1213" s="134">
        <v>0</v>
      </c>
      <c r="L1213" s="134">
        <v>0</v>
      </c>
      <c r="M1213" s="134">
        <v>0</v>
      </c>
      <c r="N1213" s="134">
        <v>0</v>
      </c>
      <c r="O1213" s="134">
        <v>0</v>
      </c>
      <c r="P1213" s="134">
        <v>0</v>
      </c>
      <c r="Q1213" s="134">
        <v>0</v>
      </c>
    </row>
    <row r="1214" spans="1:17" x14ac:dyDescent="0.2">
      <c r="A1214" s="134" t="s">
        <v>4485</v>
      </c>
      <c r="B1214" s="134" t="s">
        <v>4487</v>
      </c>
      <c r="C1214" s="134" t="s">
        <v>1668</v>
      </c>
      <c r="D1214" s="134">
        <v>0</v>
      </c>
      <c r="E1214" s="134">
        <v>0</v>
      </c>
      <c r="F1214" s="134">
        <v>0</v>
      </c>
      <c r="G1214" s="134">
        <v>0</v>
      </c>
      <c r="H1214" s="134">
        <v>0</v>
      </c>
      <c r="I1214" s="134">
        <v>0</v>
      </c>
      <c r="J1214" s="134">
        <v>0</v>
      </c>
      <c r="K1214" s="134">
        <v>0</v>
      </c>
      <c r="L1214" s="134">
        <v>0</v>
      </c>
      <c r="M1214" s="134">
        <v>0</v>
      </c>
      <c r="N1214" s="134">
        <v>0</v>
      </c>
      <c r="O1214" s="134">
        <v>0</v>
      </c>
      <c r="P1214" s="134">
        <v>0</v>
      </c>
      <c r="Q1214" s="134">
        <v>0</v>
      </c>
    </row>
    <row r="1215" spans="1:17" x14ac:dyDescent="0.2">
      <c r="A1215" s="134" t="s">
        <v>4485</v>
      </c>
      <c r="B1215" s="134" t="s">
        <v>4488</v>
      </c>
      <c r="C1215" s="134" t="s">
        <v>1668</v>
      </c>
      <c r="D1215" s="134">
        <v>0</v>
      </c>
      <c r="E1215" s="134">
        <v>0</v>
      </c>
      <c r="F1215" s="134">
        <v>0</v>
      </c>
      <c r="G1215" s="134">
        <v>0</v>
      </c>
      <c r="H1215" s="134">
        <v>0</v>
      </c>
      <c r="I1215" s="134">
        <v>0</v>
      </c>
      <c r="J1215" s="134">
        <v>0</v>
      </c>
      <c r="K1215" s="134">
        <v>0</v>
      </c>
      <c r="L1215" s="134">
        <v>0</v>
      </c>
      <c r="M1215" s="134">
        <v>0</v>
      </c>
      <c r="N1215" s="134">
        <v>0</v>
      </c>
      <c r="O1215" s="134">
        <v>0</v>
      </c>
      <c r="P1215" s="134">
        <v>0</v>
      </c>
      <c r="Q1215" s="134">
        <v>0</v>
      </c>
    </row>
    <row r="1216" spans="1:17" x14ac:dyDescent="0.2">
      <c r="A1216" s="134" t="s">
        <v>4485</v>
      </c>
      <c r="B1216" s="134" t="s">
        <v>4489</v>
      </c>
      <c r="C1216" s="134" t="s">
        <v>1668</v>
      </c>
      <c r="D1216" s="134">
        <v>0</v>
      </c>
      <c r="E1216" s="134">
        <v>0</v>
      </c>
      <c r="F1216" s="134">
        <v>0</v>
      </c>
      <c r="G1216" s="134">
        <v>0</v>
      </c>
      <c r="H1216" s="134">
        <v>0</v>
      </c>
      <c r="I1216" s="134">
        <v>0</v>
      </c>
      <c r="J1216" s="134">
        <v>0</v>
      </c>
      <c r="K1216" s="134">
        <v>0</v>
      </c>
      <c r="L1216" s="134">
        <v>0</v>
      </c>
      <c r="M1216" s="134">
        <v>0</v>
      </c>
      <c r="N1216" s="134">
        <v>0</v>
      </c>
      <c r="O1216" s="134">
        <v>0</v>
      </c>
      <c r="P1216" s="134">
        <v>0</v>
      </c>
      <c r="Q1216" s="134">
        <v>0</v>
      </c>
    </row>
    <row r="1217" spans="1:17" x14ac:dyDescent="0.2">
      <c r="A1217" s="134" t="s">
        <v>4485</v>
      </c>
      <c r="B1217" s="134" t="s">
        <v>4490</v>
      </c>
      <c r="C1217" s="134" t="s">
        <v>1668</v>
      </c>
      <c r="D1217" s="134">
        <v>0</v>
      </c>
      <c r="E1217" s="134">
        <v>0</v>
      </c>
      <c r="F1217" s="134">
        <v>0</v>
      </c>
      <c r="G1217" s="134">
        <v>0</v>
      </c>
      <c r="H1217" s="134">
        <v>0</v>
      </c>
      <c r="I1217" s="134">
        <v>0</v>
      </c>
      <c r="J1217" s="134">
        <v>0</v>
      </c>
      <c r="K1217" s="134">
        <v>0</v>
      </c>
      <c r="L1217" s="134">
        <v>0</v>
      </c>
      <c r="M1217" s="134">
        <v>0</v>
      </c>
      <c r="N1217" s="134">
        <v>0</v>
      </c>
      <c r="O1217" s="134">
        <v>0</v>
      </c>
      <c r="P1217" s="134">
        <v>0</v>
      </c>
      <c r="Q1217" s="134">
        <v>0</v>
      </c>
    </row>
    <row r="1218" spans="1:17" x14ac:dyDescent="0.2">
      <c r="A1218" s="134" t="s">
        <v>4485</v>
      </c>
      <c r="B1218" s="134" t="s">
        <v>4491</v>
      </c>
      <c r="C1218" s="134" t="s">
        <v>1668</v>
      </c>
      <c r="D1218" s="134">
        <v>0</v>
      </c>
      <c r="E1218" s="134">
        <v>0</v>
      </c>
      <c r="F1218" s="134">
        <v>0</v>
      </c>
      <c r="G1218" s="134">
        <v>0</v>
      </c>
      <c r="H1218" s="134">
        <v>0</v>
      </c>
      <c r="I1218" s="134">
        <v>0</v>
      </c>
      <c r="J1218" s="134">
        <v>0</v>
      </c>
      <c r="K1218" s="134">
        <v>0</v>
      </c>
      <c r="L1218" s="134">
        <v>0</v>
      </c>
      <c r="M1218" s="134">
        <v>0</v>
      </c>
      <c r="N1218" s="134">
        <v>0</v>
      </c>
      <c r="O1218" s="134">
        <v>0</v>
      </c>
      <c r="P1218" s="134">
        <v>0</v>
      </c>
      <c r="Q1218" s="134">
        <v>0</v>
      </c>
    </row>
    <row r="1219" spans="1:17" x14ac:dyDescent="0.2">
      <c r="A1219" s="134" t="s">
        <v>4485</v>
      </c>
      <c r="B1219" s="134" t="s">
        <v>4492</v>
      </c>
      <c r="C1219" s="134" t="s">
        <v>1668</v>
      </c>
      <c r="D1219" s="134">
        <v>0</v>
      </c>
      <c r="E1219" s="134">
        <v>0</v>
      </c>
      <c r="F1219" s="134">
        <v>0</v>
      </c>
      <c r="G1219" s="134">
        <v>0</v>
      </c>
      <c r="H1219" s="134">
        <v>0</v>
      </c>
      <c r="I1219" s="134">
        <v>0</v>
      </c>
      <c r="J1219" s="134">
        <v>0</v>
      </c>
      <c r="K1219" s="134">
        <v>0</v>
      </c>
      <c r="L1219" s="134">
        <v>0</v>
      </c>
      <c r="M1219" s="134">
        <v>0</v>
      </c>
      <c r="N1219" s="134">
        <v>0</v>
      </c>
      <c r="O1219" s="134">
        <v>0</v>
      </c>
      <c r="P1219" s="134">
        <v>0</v>
      </c>
      <c r="Q1219" s="134">
        <v>0</v>
      </c>
    </row>
    <row r="1220" spans="1:17" x14ac:dyDescent="0.2">
      <c r="A1220" s="134" t="s">
        <v>4485</v>
      </c>
      <c r="B1220" s="134" t="s">
        <v>4493</v>
      </c>
      <c r="C1220" s="134" t="s">
        <v>1668</v>
      </c>
      <c r="D1220" s="134">
        <v>0</v>
      </c>
      <c r="E1220" s="134">
        <v>0</v>
      </c>
      <c r="F1220" s="134">
        <v>0</v>
      </c>
      <c r="G1220" s="134">
        <v>0</v>
      </c>
      <c r="H1220" s="134">
        <v>0</v>
      </c>
      <c r="I1220" s="134">
        <v>0</v>
      </c>
      <c r="J1220" s="134">
        <v>0</v>
      </c>
      <c r="K1220" s="134">
        <v>0</v>
      </c>
      <c r="L1220" s="134">
        <v>0</v>
      </c>
      <c r="M1220" s="134">
        <v>0</v>
      </c>
      <c r="N1220" s="134">
        <v>0</v>
      </c>
      <c r="O1220" s="134">
        <v>0</v>
      </c>
      <c r="P1220" s="134">
        <v>0</v>
      </c>
      <c r="Q1220" s="134">
        <v>0</v>
      </c>
    </row>
    <row r="1221" spans="1:17" x14ac:dyDescent="0.2">
      <c r="A1221" s="134" t="s">
        <v>4485</v>
      </c>
      <c r="B1221" s="134" t="s">
        <v>4494</v>
      </c>
      <c r="C1221" s="134" t="s">
        <v>1668</v>
      </c>
      <c r="D1221" s="134">
        <v>0</v>
      </c>
      <c r="E1221" s="134">
        <v>0</v>
      </c>
      <c r="F1221" s="134">
        <v>0</v>
      </c>
      <c r="G1221" s="134">
        <v>0</v>
      </c>
      <c r="H1221" s="134">
        <v>0</v>
      </c>
      <c r="I1221" s="134">
        <v>0</v>
      </c>
      <c r="J1221" s="134">
        <v>0</v>
      </c>
      <c r="K1221" s="134">
        <v>0</v>
      </c>
      <c r="L1221" s="134">
        <v>0</v>
      </c>
      <c r="M1221" s="134">
        <v>0</v>
      </c>
      <c r="N1221" s="134">
        <v>0</v>
      </c>
      <c r="O1221" s="134">
        <v>0</v>
      </c>
      <c r="P1221" s="134">
        <v>0</v>
      </c>
      <c r="Q1221" s="134">
        <v>0</v>
      </c>
    </row>
    <row r="1222" spans="1:17" x14ac:dyDescent="0.2">
      <c r="A1222" s="134" t="s">
        <v>4485</v>
      </c>
      <c r="B1222" s="134" t="s">
        <v>4495</v>
      </c>
      <c r="C1222" s="134" t="s">
        <v>1668</v>
      </c>
      <c r="D1222" s="134">
        <v>0</v>
      </c>
      <c r="E1222" s="134">
        <v>0</v>
      </c>
      <c r="F1222" s="134">
        <v>0</v>
      </c>
      <c r="G1222" s="134">
        <v>0</v>
      </c>
      <c r="H1222" s="134">
        <v>0</v>
      </c>
      <c r="I1222" s="134">
        <v>0</v>
      </c>
      <c r="J1222" s="134">
        <v>0</v>
      </c>
      <c r="K1222" s="134">
        <v>0</v>
      </c>
      <c r="L1222" s="134">
        <v>0</v>
      </c>
      <c r="M1222" s="134">
        <v>0</v>
      </c>
      <c r="N1222" s="134">
        <v>0</v>
      </c>
      <c r="O1222" s="134">
        <v>0</v>
      </c>
      <c r="P1222" s="134">
        <v>0</v>
      </c>
      <c r="Q1222" s="134">
        <v>0</v>
      </c>
    </row>
    <row r="1223" spans="1:17" x14ac:dyDescent="0.2">
      <c r="A1223" s="134" t="s">
        <v>4485</v>
      </c>
      <c r="B1223" s="134" t="s">
        <v>4496</v>
      </c>
      <c r="C1223" s="134" t="s">
        <v>1668</v>
      </c>
      <c r="D1223" s="134">
        <v>0</v>
      </c>
      <c r="E1223" s="134">
        <v>0</v>
      </c>
      <c r="F1223" s="134">
        <v>0</v>
      </c>
      <c r="G1223" s="134">
        <v>0</v>
      </c>
      <c r="H1223" s="134">
        <v>0</v>
      </c>
      <c r="I1223" s="134">
        <v>0</v>
      </c>
      <c r="J1223" s="134">
        <v>0</v>
      </c>
      <c r="K1223" s="134">
        <v>0</v>
      </c>
      <c r="L1223" s="134">
        <v>0</v>
      </c>
      <c r="M1223" s="134">
        <v>0</v>
      </c>
      <c r="N1223" s="134">
        <v>0</v>
      </c>
      <c r="O1223" s="134">
        <v>0</v>
      </c>
      <c r="P1223" s="134">
        <v>0</v>
      </c>
      <c r="Q1223" s="134">
        <v>0</v>
      </c>
    </row>
    <row r="1224" spans="1:17" x14ac:dyDescent="0.2">
      <c r="A1224" s="134" t="s">
        <v>4485</v>
      </c>
      <c r="B1224" s="134" t="s">
        <v>4497</v>
      </c>
      <c r="C1224" s="134" t="s">
        <v>1668</v>
      </c>
      <c r="D1224" s="134">
        <v>0</v>
      </c>
      <c r="E1224" s="134">
        <v>0</v>
      </c>
      <c r="F1224" s="134">
        <v>0</v>
      </c>
      <c r="G1224" s="134">
        <v>0</v>
      </c>
      <c r="H1224" s="134">
        <v>0</v>
      </c>
      <c r="I1224" s="134">
        <v>0</v>
      </c>
      <c r="J1224" s="134">
        <v>0</v>
      </c>
      <c r="K1224" s="134">
        <v>0</v>
      </c>
      <c r="L1224" s="134">
        <v>0</v>
      </c>
      <c r="M1224" s="134">
        <v>0</v>
      </c>
      <c r="N1224" s="134">
        <v>0</v>
      </c>
      <c r="O1224" s="134">
        <v>0</v>
      </c>
      <c r="P1224" s="134">
        <v>0</v>
      </c>
      <c r="Q1224" s="134">
        <v>0</v>
      </c>
    </row>
    <row r="1225" spans="1:17" x14ac:dyDescent="0.2">
      <c r="A1225" s="134" t="s">
        <v>4485</v>
      </c>
      <c r="B1225" s="134" t="s">
        <v>4498</v>
      </c>
      <c r="C1225" s="134" t="s">
        <v>1668</v>
      </c>
      <c r="D1225" s="134">
        <v>0</v>
      </c>
      <c r="E1225" s="134">
        <v>0</v>
      </c>
      <c r="F1225" s="134">
        <v>0</v>
      </c>
      <c r="G1225" s="134">
        <v>0</v>
      </c>
      <c r="H1225" s="134">
        <v>0</v>
      </c>
      <c r="I1225" s="134">
        <v>0</v>
      </c>
      <c r="J1225" s="134">
        <v>0</v>
      </c>
      <c r="K1225" s="134">
        <v>0</v>
      </c>
      <c r="L1225" s="134">
        <v>0</v>
      </c>
      <c r="M1225" s="134">
        <v>0</v>
      </c>
      <c r="N1225" s="134">
        <v>0</v>
      </c>
      <c r="O1225" s="134">
        <v>0</v>
      </c>
      <c r="P1225" s="134">
        <v>0</v>
      </c>
      <c r="Q1225" s="134">
        <v>0</v>
      </c>
    </row>
    <row r="1226" spans="1:17" x14ac:dyDescent="0.2">
      <c r="A1226" s="134" t="s">
        <v>4485</v>
      </c>
      <c r="B1226" s="134" t="s">
        <v>4499</v>
      </c>
      <c r="C1226" s="134" t="s">
        <v>1668</v>
      </c>
      <c r="D1226" s="134">
        <v>0</v>
      </c>
      <c r="E1226" s="134">
        <v>0</v>
      </c>
      <c r="F1226" s="134">
        <v>0</v>
      </c>
      <c r="G1226" s="134">
        <v>0</v>
      </c>
      <c r="H1226" s="134">
        <v>0</v>
      </c>
      <c r="I1226" s="134">
        <v>0</v>
      </c>
      <c r="J1226" s="134">
        <v>0</v>
      </c>
      <c r="K1226" s="134">
        <v>0</v>
      </c>
      <c r="L1226" s="134">
        <v>0</v>
      </c>
      <c r="M1226" s="134">
        <v>0</v>
      </c>
      <c r="N1226" s="134">
        <v>0</v>
      </c>
      <c r="O1226" s="134">
        <v>0</v>
      </c>
      <c r="P1226" s="134">
        <v>0</v>
      </c>
      <c r="Q1226" s="134">
        <v>0</v>
      </c>
    </row>
    <row r="1227" spans="1:17" x14ac:dyDescent="0.2">
      <c r="A1227" s="134" t="s">
        <v>4485</v>
      </c>
      <c r="B1227" s="134" t="s">
        <v>4500</v>
      </c>
      <c r="C1227" s="134" t="s">
        <v>1668</v>
      </c>
      <c r="D1227" s="134">
        <v>9761</v>
      </c>
      <c r="E1227" s="134">
        <v>9792</v>
      </c>
      <c r="F1227" s="134">
        <v>9824</v>
      </c>
      <c r="G1227" s="134">
        <v>9855</v>
      </c>
      <c r="H1227" s="134">
        <v>9886</v>
      </c>
      <c r="I1227" s="134">
        <v>9917</v>
      </c>
      <c r="J1227" s="134">
        <v>9948</v>
      </c>
      <c r="K1227" s="134">
        <v>9980</v>
      </c>
      <c r="L1227" s="134">
        <v>10011</v>
      </c>
      <c r="M1227" s="134">
        <v>10042</v>
      </c>
      <c r="N1227" s="134">
        <v>10073</v>
      </c>
      <c r="O1227" s="134">
        <v>10104</v>
      </c>
      <c r="P1227" s="134">
        <v>10136</v>
      </c>
      <c r="Q1227" s="134">
        <v>9948364</v>
      </c>
    </row>
    <row r="1228" spans="1:17" x14ac:dyDescent="0.2">
      <c r="A1228" s="134" t="s">
        <v>4485</v>
      </c>
      <c r="B1228" s="134" t="s">
        <v>4501</v>
      </c>
      <c r="C1228" s="134" t="s">
        <v>1668</v>
      </c>
      <c r="D1228" s="134">
        <v>585</v>
      </c>
      <c r="E1228" s="134">
        <v>585</v>
      </c>
      <c r="F1228" s="134">
        <v>586</v>
      </c>
      <c r="G1228" s="134">
        <v>586</v>
      </c>
      <c r="H1228" s="134">
        <v>587</v>
      </c>
      <c r="I1228" s="134">
        <v>587</v>
      </c>
      <c r="J1228" s="134">
        <v>588</v>
      </c>
      <c r="K1228" s="134">
        <v>588</v>
      </c>
      <c r="L1228" s="134">
        <v>588</v>
      </c>
      <c r="M1228" s="134">
        <v>589</v>
      </c>
      <c r="N1228" s="134">
        <v>589</v>
      </c>
      <c r="O1228" s="134">
        <v>590</v>
      </c>
      <c r="P1228" s="134">
        <v>590</v>
      </c>
      <c r="Q1228" s="134">
        <v>587601</v>
      </c>
    </row>
    <row r="1229" spans="1:17" x14ac:dyDescent="0.2">
      <c r="A1229" s="134" t="s">
        <v>4485</v>
      </c>
      <c r="B1229" s="134" t="s">
        <v>4502</v>
      </c>
      <c r="C1229" s="134" t="s">
        <v>1668</v>
      </c>
      <c r="D1229" s="134">
        <v>0</v>
      </c>
      <c r="E1229" s="134">
        <v>0</v>
      </c>
      <c r="F1229" s="134">
        <v>0</v>
      </c>
      <c r="G1229" s="134">
        <v>0</v>
      </c>
      <c r="H1229" s="134">
        <v>0</v>
      </c>
      <c r="I1229" s="134">
        <v>0</v>
      </c>
      <c r="J1229" s="134">
        <v>0</v>
      </c>
      <c r="K1229" s="134">
        <v>0</v>
      </c>
      <c r="L1229" s="134">
        <v>0</v>
      </c>
      <c r="M1229" s="134">
        <v>0</v>
      </c>
      <c r="N1229" s="134">
        <v>0</v>
      </c>
      <c r="O1229" s="134">
        <v>0</v>
      </c>
      <c r="P1229" s="134">
        <v>0</v>
      </c>
      <c r="Q1229" s="134">
        <v>0</v>
      </c>
    </row>
    <row r="1230" spans="1:17" x14ac:dyDescent="0.2">
      <c r="A1230" s="134" t="s">
        <v>4485</v>
      </c>
      <c r="B1230" s="134" t="s">
        <v>4503</v>
      </c>
      <c r="C1230" s="134" t="s">
        <v>1668</v>
      </c>
      <c r="D1230" s="134">
        <v>487</v>
      </c>
      <c r="E1230" s="134">
        <v>488</v>
      </c>
      <c r="F1230" s="134">
        <v>488</v>
      </c>
      <c r="G1230" s="134">
        <v>489</v>
      </c>
      <c r="H1230" s="134">
        <v>490</v>
      </c>
      <c r="I1230" s="134">
        <v>490</v>
      </c>
      <c r="J1230" s="134">
        <v>491</v>
      </c>
      <c r="K1230" s="134">
        <v>491</v>
      </c>
      <c r="L1230" s="134">
        <v>492</v>
      </c>
      <c r="M1230" s="134">
        <v>493</v>
      </c>
      <c r="N1230" s="134">
        <v>493</v>
      </c>
      <c r="O1230" s="134">
        <v>494</v>
      </c>
      <c r="P1230" s="134">
        <v>494</v>
      </c>
      <c r="Q1230" s="134">
        <v>490813</v>
      </c>
    </row>
    <row r="1231" spans="1:17" x14ac:dyDescent="0.2">
      <c r="A1231" s="134" t="s">
        <v>4485</v>
      </c>
      <c r="B1231" s="134" t="s">
        <v>4504</v>
      </c>
      <c r="C1231" s="134" t="s">
        <v>1668</v>
      </c>
      <c r="D1231" s="134">
        <v>0</v>
      </c>
      <c r="E1231" s="134">
        <v>0</v>
      </c>
      <c r="F1231" s="134">
        <v>0</v>
      </c>
      <c r="G1231" s="134">
        <v>0</v>
      </c>
      <c r="H1231" s="134">
        <v>0</v>
      </c>
      <c r="I1231" s="134">
        <v>0</v>
      </c>
      <c r="J1231" s="134">
        <v>0</v>
      </c>
      <c r="K1231" s="134">
        <v>0</v>
      </c>
      <c r="L1231" s="134">
        <v>0</v>
      </c>
      <c r="M1231" s="134">
        <v>0</v>
      </c>
      <c r="N1231" s="134">
        <v>0</v>
      </c>
      <c r="O1231" s="134">
        <v>0</v>
      </c>
      <c r="P1231" s="134">
        <v>0</v>
      </c>
      <c r="Q1231" s="134">
        <v>0</v>
      </c>
    </row>
    <row r="1232" spans="1:17" x14ac:dyDescent="0.2">
      <c r="A1232" s="134" t="s">
        <v>4485</v>
      </c>
      <c r="B1232" s="134" t="s">
        <v>4505</v>
      </c>
      <c r="C1232" s="134" t="s">
        <v>1668</v>
      </c>
      <c r="D1232" s="134">
        <v>20604</v>
      </c>
      <c r="E1232" s="134">
        <v>20639</v>
      </c>
      <c r="F1232" s="134">
        <v>20674</v>
      </c>
      <c r="G1232" s="134">
        <v>20709</v>
      </c>
      <c r="H1232" s="134">
        <v>20744</v>
      </c>
      <c r="I1232" s="134">
        <v>20780</v>
      </c>
      <c r="J1232" s="134">
        <v>20817</v>
      </c>
      <c r="K1232" s="134">
        <v>20855</v>
      </c>
      <c r="L1232" s="134">
        <v>20892</v>
      </c>
      <c r="M1232" s="134">
        <v>20930</v>
      </c>
      <c r="N1232" s="134">
        <v>20967</v>
      </c>
      <c r="O1232" s="134">
        <v>21005</v>
      </c>
      <c r="P1232" s="134">
        <v>21043</v>
      </c>
      <c r="Q1232" s="134">
        <v>20819558</v>
      </c>
    </row>
    <row r="1233" spans="1:17" x14ac:dyDescent="0.2">
      <c r="A1233" s="134" t="s">
        <v>4485</v>
      </c>
      <c r="B1233" s="134" t="s">
        <v>4506</v>
      </c>
      <c r="C1233" s="134" t="s">
        <v>1668</v>
      </c>
      <c r="D1233" s="134">
        <v>0</v>
      </c>
      <c r="E1233" s="134">
        <v>0</v>
      </c>
      <c r="F1233" s="134">
        <v>0</v>
      </c>
      <c r="G1233" s="134">
        <v>0</v>
      </c>
      <c r="H1233" s="134">
        <v>0</v>
      </c>
      <c r="I1233" s="134">
        <v>0</v>
      </c>
      <c r="J1233" s="134">
        <v>0</v>
      </c>
      <c r="K1233" s="134">
        <v>0</v>
      </c>
      <c r="L1233" s="134">
        <v>0</v>
      </c>
      <c r="M1233" s="134">
        <v>0</v>
      </c>
      <c r="N1233" s="134">
        <v>0</v>
      </c>
      <c r="O1233" s="134">
        <v>0</v>
      </c>
      <c r="P1233" s="134">
        <v>0</v>
      </c>
      <c r="Q1233" s="134">
        <v>0</v>
      </c>
    </row>
    <row r="1234" spans="1:17" x14ac:dyDescent="0.2">
      <c r="A1234" s="134" t="s">
        <v>4860</v>
      </c>
      <c r="B1234" s="134" t="s">
        <v>4507</v>
      </c>
      <c r="C1234" s="134" t="s">
        <v>1668</v>
      </c>
      <c r="D1234" s="134">
        <v>165</v>
      </c>
      <c r="E1234" s="134">
        <v>166</v>
      </c>
      <c r="F1234" s="134">
        <v>166</v>
      </c>
      <c r="G1234" s="134">
        <v>167</v>
      </c>
      <c r="H1234" s="134">
        <v>167</v>
      </c>
      <c r="I1234" s="134">
        <v>167</v>
      </c>
      <c r="J1234" s="134">
        <v>168</v>
      </c>
      <c r="K1234" s="134">
        <v>168</v>
      </c>
      <c r="L1234" s="134">
        <v>169</v>
      </c>
      <c r="M1234" s="134">
        <v>169</v>
      </c>
      <c r="N1234" s="134">
        <v>170</v>
      </c>
      <c r="O1234" s="134">
        <v>170</v>
      </c>
      <c r="P1234" s="134">
        <v>170</v>
      </c>
      <c r="Q1234" s="134">
        <v>167966</v>
      </c>
    </row>
    <row r="1235" spans="1:17" x14ac:dyDescent="0.2">
      <c r="A1235" s="134" t="s">
        <v>4860</v>
      </c>
      <c r="B1235" s="134" t="s">
        <v>4508</v>
      </c>
      <c r="C1235" s="134" t="s">
        <v>1668</v>
      </c>
      <c r="D1235" s="134">
        <v>14</v>
      </c>
      <c r="E1235" s="134">
        <v>14</v>
      </c>
      <c r="F1235" s="134">
        <v>14</v>
      </c>
      <c r="G1235" s="134">
        <v>14</v>
      </c>
      <c r="H1235" s="134">
        <v>14</v>
      </c>
      <c r="I1235" s="134">
        <v>14</v>
      </c>
      <c r="J1235" s="134">
        <v>14</v>
      </c>
      <c r="K1235" s="134">
        <v>14</v>
      </c>
      <c r="L1235" s="134">
        <v>14</v>
      </c>
      <c r="M1235" s="134">
        <v>14</v>
      </c>
      <c r="N1235" s="134">
        <v>14</v>
      </c>
      <c r="O1235" s="134">
        <v>14</v>
      </c>
      <c r="P1235" s="134">
        <v>14</v>
      </c>
      <c r="Q1235" s="134">
        <v>14226</v>
      </c>
    </row>
    <row r="1236" spans="1:17" x14ac:dyDescent="0.2">
      <c r="A1236" s="134" t="s">
        <v>4860</v>
      </c>
      <c r="B1236" s="134" t="s">
        <v>4509</v>
      </c>
      <c r="C1236" s="134" t="s">
        <v>1668</v>
      </c>
      <c r="D1236" s="134">
        <v>0</v>
      </c>
      <c r="E1236" s="134">
        <v>0</v>
      </c>
      <c r="F1236" s="134">
        <v>0</v>
      </c>
      <c r="G1236" s="134">
        <v>0</v>
      </c>
      <c r="H1236" s="134">
        <v>0</v>
      </c>
      <c r="I1236" s="134">
        <v>0</v>
      </c>
      <c r="J1236" s="134">
        <v>0</v>
      </c>
      <c r="K1236" s="134">
        <v>0</v>
      </c>
      <c r="L1236" s="134">
        <v>0</v>
      </c>
      <c r="M1236" s="134">
        <v>0</v>
      </c>
      <c r="N1236" s="134">
        <v>0</v>
      </c>
      <c r="O1236" s="134">
        <v>0</v>
      </c>
      <c r="P1236" s="134">
        <v>0</v>
      </c>
      <c r="Q1236" s="134">
        <v>0</v>
      </c>
    </row>
    <row r="1237" spans="1:17" x14ac:dyDescent="0.2">
      <c r="A1237" s="134" t="s">
        <v>4860</v>
      </c>
      <c r="B1237" s="134" t="s">
        <v>4510</v>
      </c>
      <c r="C1237" s="134" t="s">
        <v>1668</v>
      </c>
      <c r="D1237" s="134">
        <v>0</v>
      </c>
      <c r="E1237" s="134">
        <v>0</v>
      </c>
      <c r="F1237" s="134">
        <v>0</v>
      </c>
      <c r="G1237" s="134">
        <v>0</v>
      </c>
      <c r="H1237" s="134">
        <v>0</v>
      </c>
      <c r="I1237" s="134">
        <v>0</v>
      </c>
      <c r="J1237" s="134">
        <v>0</v>
      </c>
      <c r="K1237" s="134">
        <v>0</v>
      </c>
      <c r="L1237" s="134">
        <v>0</v>
      </c>
      <c r="M1237" s="134">
        <v>0</v>
      </c>
      <c r="N1237" s="134">
        <v>0</v>
      </c>
      <c r="O1237" s="134">
        <v>0</v>
      </c>
      <c r="P1237" s="134">
        <v>0</v>
      </c>
      <c r="Q1237" s="134">
        <v>0</v>
      </c>
    </row>
    <row r="1238" spans="1:17" x14ac:dyDescent="0.2">
      <c r="A1238" s="134" t="s">
        <v>4860</v>
      </c>
      <c r="B1238" s="134" t="s">
        <v>4511</v>
      </c>
      <c r="C1238" s="134" t="s">
        <v>1668</v>
      </c>
      <c r="D1238" s="134">
        <v>0</v>
      </c>
      <c r="E1238" s="134">
        <v>0</v>
      </c>
      <c r="F1238" s="134">
        <v>0</v>
      </c>
      <c r="G1238" s="134">
        <v>0</v>
      </c>
      <c r="H1238" s="134">
        <v>0</v>
      </c>
      <c r="I1238" s="134">
        <v>0</v>
      </c>
      <c r="J1238" s="134">
        <v>0</v>
      </c>
      <c r="K1238" s="134">
        <v>0</v>
      </c>
      <c r="L1238" s="134">
        <v>0</v>
      </c>
      <c r="M1238" s="134">
        <v>0</v>
      </c>
      <c r="N1238" s="134">
        <v>0</v>
      </c>
      <c r="O1238" s="134">
        <v>0</v>
      </c>
      <c r="P1238" s="134">
        <v>0</v>
      </c>
      <c r="Q1238" s="134">
        <v>0</v>
      </c>
    </row>
    <row r="1239" spans="1:17" x14ac:dyDescent="0.2">
      <c r="A1239" s="134" t="s">
        <v>4860</v>
      </c>
      <c r="B1239" s="134" t="s">
        <v>4512</v>
      </c>
      <c r="C1239" s="134" t="s">
        <v>1668</v>
      </c>
      <c r="D1239" s="134">
        <v>0</v>
      </c>
      <c r="E1239" s="134">
        <v>0</v>
      </c>
      <c r="F1239" s="134">
        <v>0</v>
      </c>
      <c r="G1239" s="134">
        <v>0</v>
      </c>
      <c r="H1239" s="134">
        <v>0</v>
      </c>
      <c r="I1239" s="134">
        <v>0</v>
      </c>
      <c r="J1239" s="134">
        <v>0</v>
      </c>
      <c r="K1239" s="134">
        <v>0</v>
      </c>
      <c r="L1239" s="134">
        <v>0</v>
      </c>
      <c r="M1239" s="134">
        <v>0</v>
      </c>
      <c r="N1239" s="134">
        <v>0</v>
      </c>
      <c r="O1239" s="134">
        <v>0</v>
      </c>
      <c r="P1239" s="134">
        <v>0</v>
      </c>
      <c r="Q1239" s="134">
        <v>0</v>
      </c>
    </row>
    <row r="1240" spans="1:17" x14ac:dyDescent="0.2">
      <c r="A1240" s="134" t="s">
        <v>4513</v>
      </c>
      <c r="B1240" s="134" t="s">
        <v>4514</v>
      </c>
      <c r="C1240" s="134" t="s">
        <v>1668</v>
      </c>
      <c r="D1240" s="134">
        <v>0</v>
      </c>
      <c r="E1240" s="134">
        <v>0</v>
      </c>
      <c r="F1240" s="134">
        <v>0</v>
      </c>
      <c r="G1240" s="134">
        <v>0</v>
      </c>
      <c r="H1240" s="134">
        <v>0</v>
      </c>
      <c r="I1240" s="134">
        <v>0</v>
      </c>
      <c r="J1240" s="134">
        <v>0</v>
      </c>
      <c r="K1240" s="134">
        <v>0</v>
      </c>
      <c r="L1240" s="134">
        <v>0</v>
      </c>
      <c r="M1240" s="134">
        <v>0</v>
      </c>
      <c r="N1240" s="134">
        <v>0</v>
      </c>
      <c r="O1240" s="134">
        <v>0</v>
      </c>
      <c r="P1240" s="134">
        <v>0</v>
      </c>
      <c r="Q1240" s="134">
        <v>0</v>
      </c>
    </row>
    <row r="1241" spans="1:17" x14ac:dyDescent="0.2">
      <c r="A1241" s="134" t="s">
        <v>4513</v>
      </c>
      <c r="B1241" s="134" t="s">
        <v>4515</v>
      </c>
      <c r="C1241" s="134" t="s">
        <v>1668</v>
      </c>
      <c r="D1241" s="134">
        <v>0</v>
      </c>
      <c r="E1241" s="134">
        <v>0</v>
      </c>
      <c r="F1241" s="134">
        <v>0</v>
      </c>
      <c r="G1241" s="134">
        <v>0</v>
      </c>
      <c r="H1241" s="134">
        <v>0</v>
      </c>
      <c r="I1241" s="134">
        <v>0</v>
      </c>
      <c r="J1241" s="134">
        <v>0</v>
      </c>
      <c r="K1241" s="134">
        <v>0</v>
      </c>
      <c r="L1241" s="134">
        <v>0</v>
      </c>
      <c r="M1241" s="134">
        <v>0</v>
      </c>
      <c r="N1241" s="134">
        <v>0</v>
      </c>
      <c r="O1241" s="134">
        <v>0</v>
      </c>
      <c r="P1241" s="134">
        <v>0</v>
      </c>
      <c r="Q1241" s="134">
        <v>0</v>
      </c>
    </row>
    <row r="1242" spans="1:17" x14ac:dyDescent="0.2">
      <c r="A1242" s="134" t="s">
        <v>4513</v>
      </c>
      <c r="B1242" s="134" t="s">
        <v>4516</v>
      </c>
      <c r="C1242" s="134" t="s">
        <v>1668</v>
      </c>
      <c r="D1242" s="134">
        <v>0</v>
      </c>
      <c r="E1242" s="134">
        <v>0</v>
      </c>
      <c r="F1242" s="134">
        <v>0</v>
      </c>
      <c r="G1242" s="134">
        <v>0</v>
      </c>
      <c r="H1242" s="134">
        <v>0</v>
      </c>
      <c r="I1242" s="134">
        <v>0</v>
      </c>
      <c r="J1242" s="134">
        <v>0</v>
      </c>
      <c r="K1242" s="134">
        <v>0</v>
      </c>
      <c r="L1242" s="134">
        <v>0</v>
      </c>
      <c r="M1242" s="134">
        <v>0</v>
      </c>
      <c r="N1242" s="134">
        <v>0</v>
      </c>
      <c r="O1242" s="134">
        <v>0</v>
      </c>
      <c r="P1242" s="134">
        <v>0</v>
      </c>
      <c r="Q1242" s="134">
        <v>0</v>
      </c>
    </row>
    <row r="1243" spans="1:17" x14ac:dyDescent="0.2">
      <c r="A1243" s="134" t="s">
        <v>4513</v>
      </c>
      <c r="B1243" s="134" t="s">
        <v>4517</v>
      </c>
      <c r="C1243" s="134" t="s">
        <v>1668</v>
      </c>
      <c r="D1243" s="134">
        <v>91</v>
      </c>
      <c r="E1243" s="134">
        <v>91</v>
      </c>
      <c r="F1243" s="134">
        <v>91</v>
      </c>
      <c r="G1243" s="134">
        <v>91</v>
      </c>
      <c r="H1243" s="134">
        <v>92</v>
      </c>
      <c r="I1243" s="134">
        <v>92</v>
      </c>
      <c r="J1243" s="134">
        <v>92</v>
      </c>
      <c r="K1243" s="134">
        <v>0</v>
      </c>
      <c r="L1243" s="134">
        <v>0</v>
      </c>
      <c r="M1243" s="134">
        <v>0</v>
      </c>
      <c r="N1243" s="134">
        <v>0</v>
      </c>
      <c r="O1243" s="134">
        <v>0</v>
      </c>
      <c r="P1243" s="134">
        <v>0</v>
      </c>
      <c r="Q1243" s="134">
        <v>49527</v>
      </c>
    </row>
    <row r="1244" spans="1:17" x14ac:dyDescent="0.2">
      <c r="A1244" s="134" t="s">
        <v>4513</v>
      </c>
      <c r="B1244" s="134" t="s">
        <v>4518</v>
      </c>
      <c r="C1244" s="134" t="s">
        <v>1668</v>
      </c>
      <c r="D1244" s="134">
        <v>0</v>
      </c>
      <c r="E1244" s="134">
        <v>0</v>
      </c>
      <c r="F1244" s="134">
        <v>0</v>
      </c>
      <c r="G1244" s="134">
        <v>0</v>
      </c>
      <c r="H1244" s="134">
        <v>0</v>
      </c>
      <c r="I1244" s="134">
        <v>0</v>
      </c>
      <c r="J1244" s="134">
        <v>0</v>
      </c>
      <c r="K1244" s="134">
        <v>0</v>
      </c>
      <c r="L1244" s="134">
        <v>0</v>
      </c>
      <c r="M1244" s="134">
        <v>0</v>
      </c>
      <c r="N1244" s="134">
        <v>0</v>
      </c>
      <c r="O1244" s="134">
        <v>0</v>
      </c>
      <c r="P1244" s="134">
        <v>0</v>
      </c>
      <c r="Q1244" s="134">
        <v>0</v>
      </c>
    </row>
    <row r="1245" spans="1:17" x14ac:dyDescent="0.2">
      <c r="A1245" s="134" t="s">
        <v>4513</v>
      </c>
      <c r="B1245" s="134" t="s">
        <v>4519</v>
      </c>
      <c r="C1245" s="134" t="s">
        <v>1668</v>
      </c>
      <c r="D1245" s="134">
        <v>144</v>
      </c>
      <c r="E1245" s="134">
        <v>146</v>
      </c>
      <c r="F1245" s="134">
        <v>148</v>
      </c>
      <c r="G1245" s="134">
        <v>150</v>
      </c>
      <c r="H1245" s="134">
        <v>152</v>
      </c>
      <c r="I1245" s="134">
        <v>154</v>
      </c>
      <c r="J1245" s="134">
        <v>155</v>
      </c>
      <c r="K1245" s="134">
        <v>157</v>
      </c>
      <c r="L1245" s="134">
        <v>159</v>
      </c>
      <c r="M1245" s="134">
        <v>161</v>
      </c>
      <c r="N1245" s="134">
        <v>163</v>
      </c>
      <c r="O1245" s="134">
        <v>165</v>
      </c>
      <c r="P1245" s="134">
        <v>167</v>
      </c>
      <c r="Q1245" s="134">
        <v>155476</v>
      </c>
    </row>
    <row r="1246" spans="1:17" x14ac:dyDescent="0.2">
      <c r="A1246" s="134" t="s">
        <v>4513</v>
      </c>
      <c r="B1246" s="134" t="s">
        <v>4520</v>
      </c>
      <c r="C1246" s="134" t="s">
        <v>1668</v>
      </c>
      <c r="D1246" s="134">
        <v>0</v>
      </c>
      <c r="E1246" s="134">
        <v>0</v>
      </c>
      <c r="F1246" s="134">
        <v>0</v>
      </c>
      <c r="G1246" s="134">
        <v>0</v>
      </c>
      <c r="H1246" s="134">
        <v>0</v>
      </c>
      <c r="I1246" s="134">
        <v>0</v>
      </c>
      <c r="J1246" s="134">
        <v>0</v>
      </c>
      <c r="K1246" s="134">
        <v>0</v>
      </c>
      <c r="L1246" s="134">
        <v>0</v>
      </c>
      <c r="M1246" s="134">
        <v>0</v>
      </c>
      <c r="N1246" s="134">
        <v>0</v>
      </c>
      <c r="O1246" s="134">
        <v>0</v>
      </c>
      <c r="P1246" s="134">
        <v>0</v>
      </c>
      <c r="Q1246" s="134">
        <v>0</v>
      </c>
    </row>
    <row r="1247" spans="1:17" x14ac:dyDescent="0.2">
      <c r="A1247" s="134" t="s">
        <v>4513</v>
      </c>
      <c r="B1247" s="134" t="s">
        <v>4521</v>
      </c>
      <c r="C1247" s="134" t="s">
        <v>1668</v>
      </c>
      <c r="D1247" s="134">
        <v>0</v>
      </c>
      <c r="E1247" s="134">
        <v>0</v>
      </c>
      <c r="F1247" s="134">
        <v>0</v>
      </c>
      <c r="G1247" s="134">
        <v>0</v>
      </c>
      <c r="H1247" s="134">
        <v>0</v>
      </c>
      <c r="I1247" s="134">
        <v>0</v>
      </c>
      <c r="J1247" s="134">
        <v>0</v>
      </c>
      <c r="K1247" s="134">
        <v>0</v>
      </c>
      <c r="L1247" s="134">
        <v>0</v>
      </c>
      <c r="M1247" s="134">
        <v>0</v>
      </c>
      <c r="N1247" s="134">
        <v>0</v>
      </c>
      <c r="O1247" s="134">
        <v>0</v>
      </c>
      <c r="P1247" s="134">
        <v>0</v>
      </c>
      <c r="Q1247" s="134">
        <v>0</v>
      </c>
    </row>
    <row r="1248" spans="1:17" x14ac:dyDescent="0.2">
      <c r="A1248" s="134" t="s">
        <v>4513</v>
      </c>
      <c r="B1248" s="134" t="s">
        <v>4522</v>
      </c>
      <c r="C1248" s="134" t="s">
        <v>1668</v>
      </c>
      <c r="D1248" s="134">
        <v>0</v>
      </c>
      <c r="E1248" s="134">
        <v>0</v>
      </c>
      <c r="F1248" s="134">
        <v>0</v>
      </c>
      <c r="G1248" s="134">
        <v>0</v>
      </c>
      <c r="H1248" s="134">
        <v>0</v>
      </c>
      <c r="I1248" s="134">
        <v>0</v>
      </c>
      <c r="J1248" s="134">
        <v>0</v>
      </c>
      <c r="K1248" s="134">
        <v>0</v>
      </c>
      <c r="L1248" s="134">
        <v>0</v>
      </c>
      <c r="M1248" s="134">
        <v>0</v>
      </c>
      <c r="N1248" s="134">
        <v>0</v>
      </c>
      <c r="O1248" s="134">
        <v>0</v>
      </c>
      <c r="P1248" s="134">
        <v>0</v>
      </c>
      <c r="Q1248" s="134">
        <v>0</v>
      </c>
    </row>
    <row r="1249" spans="1:17" x14ac:dyDescent="0.2">
      <c r="A1249" s="134" t="s">
        <v>4513</v>
      </c>
      <c r="B1249" s="134" t="s">
        <v>4523</v>
      </c>
      <c r="C1249" s="134" t="s">
        <v>1668</v>
      </c>
      <c r="D1249" s="134">
        <v>1</v>
      </c>
      <c r="E1249" s="134">
        <v>1</v>
      </c>
      <c r="F1249" s="134">
        <v>1</v>
      </c>
      <c r="G1249" s="134">
        <v>1</v>
      </c>
      <c r="H1249" s="134">
        <v>1</v>
      </c>
      <c r="I1249" s="134">
        <v>1</v>
      </c>
      <c r="J1249" s="134">
        <v>1</v>
      </c>
      <c r="K1249" s="134">
        <v>1</v>
      </c>
      <c r="L1249" s="134">
        <v>1</v>
      </c>
      <c r="M1249" s="134">
        <v>1</v>
      </c>
      <c r="N1249" s="134">
        <v>1</v>
      </c>
      <c r="O1249" s="134">
        <v>1</v>
      </c>
      <c r="P1249" s="134">
        <v>1</v>
      </c>
      <c r="Q1249" s="134">
        <v>1241</v>
      </c>
    </row>
    <row r="1250" spans="1:17" x14ac:dyDescent="0.2">
      <c r="A1250" s="134" t="s">
        <v>4513</v>
      </c>
      <c r="B1250" s="134" t="s">
        <v>4524</v>
      </c>
      <c r="C1250" s="134" t="s">
        <v>1668</v>
      </c>
      <c r="D1250" s="134">
        <v>0</v>
      </c>
      <c r="E1250" s="134">
        <v>0</v>
      </c>
      <c r="F1250" s="134">
        <v>0</v>
      </c>
      <c r="G1250" s="134">
        <v>0</v>
      </c>
      <c r="H1250" s="134">
        <v>0</v>
      </c>
      <c r="I1250" s="134">
        <v>0</v>
      </c>
      <c r="J1250" s="134">
        <v>0</v>
      </c>
      <c r="K1250" s="134">
        <v>0</v>
      </c>
      <c r="L1250" s="134">
        <v>0</v>
      </c>
      <c r="M1250" s="134">
        <v>0</v>
      </c>
      <c r="N1250" s="134">
        <v>0</v>
      </c>
      <c r="O1250" s="134">
        <v>0</v>
      </c>
      <c r="P1250" s="134">
        <v>0</v>
      </c>
      <c r="Q1250" s="134">
        <v>0</v>
      </c>
    </row>
    <row r="1251" spans="1:17" x14ac:dyDescent="0.2">
      <c r="A1251" s="134" t="s">
        <v>4513</v>
      </c>
      <c r="B1251" s="134" t="s">
        <v>4525</v>
      </c>
      <c r="C1251" s="134" t="s">
        <v>1668</v>
      </c>
      <c r="D1251" s="134">
        <v>0</v>
      </c>
      <c r="E1251" s="134">
        <v>0</v>
      </c>
      <c r="F1251" s="134">
        <v>0</v>
      </c>
      <c r="G1251" s="134">
        <v>0</v>
      </c>
      <c r="H1251" s="134">
        <v>0</v>
      </c>
      <c r="I1251" s="134">
        <v>0</v>
      </c>
      <c r="J1251" s="134">
        <v>0</v>
      </c>
      <c r="K1251" s="134">
        <v>0</v>
      </c>
      <c r="L1251" s="134">
        <v>0</v>
      </c>
      <c r="M1251" s="134">
        <v>0</v>
      </c>
      <c r="N1251" s="134">
        <v>0</v>
      </c>
      <c r="O1251" s="134">
        <v>0</v>
      </c>
      <c r="P1251" s="134">
        <v>0</v>
      </c>
      <c r="Q1251" s="134">
        <v>0</v>
      </c>
    </row>
    <row r="1252" spans="1:17" x14ac:dyDescent="0.2">
      <c r="A1252" s="134" t="s">
        <v>4513</v>
      </c>
      <c r="B1252" s="134" t="s">
        <v>4526</v>
      </c>
      <c r="C1252" s="134" t="s">
        <v>1668</v>
      </c>
      <c r="D1252" s="134">
        <v>2</v>
      </c>
      <c r="E1252" s="134">
        <v>2</v>
      </c>
      <c r="F1252" s="134">
        <v>2</v>
      </c>
      <c r="G1252" s="134">
        <v>2</v>
      </c>
      <c r="H1252" s="134">
        <v>2</v>
      </c>
      <c r="I1252" s="134">
        <v>2</v>
      </c>
      <c r="J1252" s="134">
        <v>2</v>
      </c>
      <c r="K1252" s="134">
        <v>2</v>
      </c>
      <c r="L1252" s="134">
        <v>2</v>
      </c>
      <c r="M1252" s="134">
        <v>2</v>
      </c>
      <c r="N1252" s="134">
        <v>2</v>
      </c>
      <c r="O1252" s="134">
        <v>2</v>
      </c>
      <c r="P1252" s="134">
        <v>2</v>
      </c>
      <c r="Q1252" s="134">
        <v>2008</v>
      </c>
    </row>
    <row r="1253" spans="1:17" x14ac:dyDescent="0.2">
      <c r="A1253" s="134" t="s">
        <v>4513</v>
      </c>
      <c r="B1253" s="134" t="s">
        <v>4527</v>
      </c>
      <c r="C1253" s="134" t="s">
        <v>1668</v>
      </c>
      <c r="D1253" s="134">
        <v>0</v>
      </c>
      <c r="E1253" s="134">
        <v>0</v>
      </c>
      <c r="F1253" s="134">
        <v>0</v>
      </c>
      <c r="G1253" s="134">
        <v>0</v>
      </c>
      <c r="H1253" s="134">
        <v>0</v>
      </c>
      <c r="I1253" s="134">
        <v>0</v>
      </c>
      <c r="J1253" s="134">
        <v>0</v>
      </c>
      <c r="K1253" s="134">
        <v>93</v>
      </c>
      <c r="L1253" s="134">
        <v>93</v>
      </c>
      <c r="M1253" s="134">
        <v>93</v>
      </c>
      <c r="N1253" s="134">
        <v>94</v>
      </c>
      <c r="O1253" s="134">
        <v>94</v>
      </c>
      <c r="P1253" s="134">
        <v>95</v>
      </c>
      <c r="Q1253" s="134">
        <v>42867</v>
      </c>
    </row>
    <row r="1254" spans="1:17" x14ac:dyDescent="0.2">
      <c r="A1254" s="134" t="s">
        <v>4513</v>
      </c>
      <c r="B1254" s="134" t="s">
        <v>4528</v>
      </c>
      <c r="C1254" s="134" t="s">
        <v>1668</v>
      </c>
      <c r="D1254" s="134">
        <v>0</v>
      </c>
      <c r="E1254" s="134">
        <v>0</v>
      </c>
      <c r="F1254" s="134">
        <v>0</v>
      </c>
      <c r="G1254" s="134">
        <v>0</v>
      </c>
      <c r="H1254" s="134">
        <v>0</v>
      </c>
      <c r="I1254" s="134">
        <v>0</v>
      </c>
      <c r="J1254" s="134">
        <v>0</v>
      </c>
      <c r="K1254" s="134">
        <v>0</v>
      </c>
      <c r="L1254" s="134">
        <v>0</v>
      </c>
      <c r="M1254" s="134">
        <v>0</v>
      </c>
      <c r="N1254" s="134">
        <v>0</v>
      </c>
      <c r="O1254" s="134">
        <v>0</v>
      </c>
      <c r="P1254" s="134">
        <v>0</v>
      </c>
      <c r="Q1254" s="134">
        <v>0</v>
      </c>
    </row>
    <row r="1255" spans="1:17" x14ac:dyDescent="0.2">
      <c r="A1255" s="134" t="s">
        <v>4513</v>
      </c>
      <c r="B1255" s="134" t="s">
        <v>4529</v>
      </c>
      <c r="C1255" s="134" t="s">
        <v>1668</v>
      </c>
      <c r="D1255" s="134">
        <v>11</v>
      </c>
      <c r="E1255" s="134">
        <v>12</v>
      </c>
      <c r="F1255" s="134">
        <v>12</v>
      </c>
      <c r="G1255" s="134">
        <v>12</v>
      </c>
      <c r="H1255" s="134">
        <v>12</v>
      </c>
      <c r="I1255" s="134">
        <v>13</v>
      </c>
      <c r="J1255" s="134">
        <v>13</v>
      </c>
      <c r="K1255" s="134">
        <v>0</v>
      </c>
      <c r="L1255" s="134">
        <v>0</v>
      </c>
      <c r="M1255" s="134">
        <v>0</v>
      </c>
      <c r="N1255" s="134">
        <v>0</v>
      </c>
      <c r="O1255" s="134">
        <v>0</v>
      </c>
      <c r="P1255" s="134">
        <v>0</v>
      </c>
      <c r="Q1255" s="134">
        <v>6624</v>
      </c>
    </row>
    <row r="1256" spans="1:17" x14ac:dyDescent="0.2">
      <c r="A1256" s="134" t="s">
        <v>4513</v>
      </c>
      <c r="B1256" s="134" t="s">
        <v>4530</v>
      </c>
      <c r="C1256" s="134" t="s">
        <v>1668</v>
      </c>
      <c r="D1256" s="134">
        <v>0</v>
      </c>
      <c r="E1256" s="134">
        <v>0</v>
      </c>
      <c r="F1256" s="134">
        <v>0</v>
      </c>
      <c r="G1256" s="134">
        <v>0</v>
      </c>
      <c r="H1256" s="134">
        <v>0</v>
      </c>
      <c r="I1256" s="134">
        <v>0</v>
      </c>
      <c r="J1256" s="134">
        <v>0</v>
      </c>
      <c r="K1256" s="134">
        <v>0</v>
      </c>
      <c r="L1256" s="134">
        <v>0</v>
      </c>
      <c r="M1256" s="134">
        <v>0</v>
      </c>
      <c r="N1256" s="134">
        <v>0</v>
      </c>
      <c r="O1256" s="134">
        <v>0</v>
      </c>
      <c r="P1256" s="134">
        <v>0</v>
      </c>
      <c r="Q1256" s="134">
        <v>0</v>
      </c>
    </row>
    <row r="1257" spans="1:17" x14ac:dyDescent="0.2">
      <c r="A1257" s="134" t="s">
        <v>4513</v>
      </c>
      <c r="B1257" s="134" t="s">
        <v>4531</v>
      </c>
      <c r="C1257" s="134" t="s">
        <v>1668</v>
      </c>
      <c r="D1257" s="134">
        <v>12</v>
      </c>
      <c r="E1257" s="134">
        <v>12</v>
      </c>
      <c r="F1257" s="134">
        <v>12</v>
      </c>
      <c r="G1257" s="134">
        <v>13</v>
      </c>
      <c r="H1257" s="134">
        <v>13</v>
      </c>
      <c r="I1257" s="134">
        <v>13</v>
      </c>
      <c r="J1257" s="134">
        <v>13</v>
      </c>
      <c r="K1257" s="134">
        <v>13</v>
      </c>
      <c r="L1257" s="134">
        <v>13</v>
      </c>
      <c r="M1257" s="134">
        <v>14</v>
      </c>
      <c r="N1257" s="134">
        <v>14</v>
      </c>
      <c r="O1257" s="134">
        <v>14</v>
      </c>
      <c r="P1257" s="134">
        <v>14</v>
      </c>
      <c r="Q1257" s="134">
        <v>13082</v>
      </c>
    </row>
    <row r="1258" spans="1:17" x14ac:dyDescent="0.2">
      <c r="A1258" s="134" t="s">
        <v>4513</v>
      </c>
      <c r="B1258" s="134" t="s">
        <v>4532</v>
      </c>
      <c r="C1258" s="134" t="s">
        <v>1668</v>
      </c>
      <c r="D1258" s="134">
        <v>0</v>
      </c>
      <c r="E1258" s="134">
        <v>0</v>
      </c>
      <c r="F1258" s="134">
        <v>0</v>
      </c>
      <c r="G1258" s="134">
        <v>0</v>
      </c>
      <c r="H1258" s="134">
        <v>0</v>
      </c>
      <c r="I1258" s="134">
        <v>0</v>
      </c>
      <c r="J1258" s="134">
        <v>0</v>
      </c>
      <c r="K1258" s="134">
        <v>0</v>
      </c>
      <c r="L1258" s="134">
        <v>0</v>
      </c>
      <c r="M1258" s="134">
        <v>0</v>
      </c>
      <c r="N1258" s="134">
        <v>0</v>
      </c>
      <c r="O1258" s="134">
        <v>0</v>
      </c>
      <c r="P1258" s="134">
        <v>0</v>
      </c>
      <c r="Q1258" s="134">
        <v>0</v>
      </c>
    </row>
    <row r="1259" spans="1:17" x14ac:dyDescent="0.2">
      <c r="A1259" s="134" t="s">
        <v>4513</v>
      </c>
      <c r="B1259" s="134" t="s">
        <v>4533</v>
      </c>
      <c r="C1259" s="134" t="s">
        <v>1668</v>
      </c>
      <c r="D1259" s="134">
        <v>0</v>
      </c>
      <c r="E1259" s="134">
        <v>0</v>
      </c>
      <c r="F1259" s="134">
        <v>0</v>
      </c>
      <c r="G1259" s="134">
        <v>0</v>
      </c>
      <c r="H1259" s="134">
        <v>0</v>
      </c>
      <c r="I1259" s="134">
        <v>0</v>
      </c>
      <c r="J1259" s="134">
        <v>0</v>
      </c>
      <c r="K1259" s="134">
        <v>0</v>
      </c>
      <c r="L1259" s="134">
        <v>0</v>
      </c>
      <c r="M1259" s="134">
        <v>0</v>
      </c>
      <c r="N1259" s="134">
        <v>0</v>
      </c>
      <c r="O1259" s="134">
        <v>0</v>
      </c>
      <c r="P1259" s="134">
        <v>0</v>
      </c>
      <c r="Q1259" s="134">
        <v>0</v>
      </c>
    </row>
    <row r="1260" spans="1:17" x14ac:dyDescent="0.2">
      <c r="A1260" s="134" t="s">
        <v>4513</v>
      </c>
      <c r="B1260" s="134" t="s">
        <v>4534</v>
      </c>
      <c r="C1260" s="134" t="s">
        <v>1668</v>
      </c>
      <c r="D1260" s="134">
        <v>0</v>
      </c>
      <c r="E1260" s="134">
        <v>0</v>
      </c>
      <c r="F1260" s="134">
        <v>0</v>
      </c>
      <c r="G1260" s="134">
        <v>0</v>
      </c>
      <c r="H1260" s="134">
        <v>0</v>
      </c>
      <c r="I1260" s="134">
        <v>0</v>
      </c>
      <c r="J1260" s="134">
        <v>0</v>
      </c>
      <c r="K1260" s="134">
        <v>0</v>
      </c>
      <c r="L1260" s="134">
        <v>0</v>
      </c>
      <c r="M1260" s="134">
        <v>0</v>
      </c>
      <c r="N1260" s="134">
        <v>0</v>
      </c>
      <c r="O1260" s="134">
        <v>0</v>
      </c>
      <c r="P1260" s="134">
        <v>0</v>
      </c>
      <c r="Q1260" s="134">
        <v>0</v>
      </c>
    </row>
    <row r="1261" spans="1:17" x14ac:dyDescent="0.2">
      <c r="A1261" s="134" t="s">
        <v>4513</v>
      </c>
      <c r="B1261" s="134" t="s">
        <v>4535</v>
      </c>
      <c r="C1261" s="134" t="s">
        <v>1668</v>
      </c>
      <c r="D1261" s="134">
        <v>0</v>
      </c>
      <c r="E1261" s="134">
        <v>0</v>
      </c>
      <c r="F1261" s="134">
        <v>0</v>
      </c>
      <c r="G1261" s="134">
        <v>0</v>
      </c>
      <c r="H1261" s="134">
        <v>0</v>
      </c>
      <c r="I1261" s="134">
        <v>0</v>
      </c>
      <c r="J1261" s="134">
        <v>0</v>
      </c>
      <c r="K1261" s="134">
        <v>0</v>
      </c>
      <c r="L1261" s="134">
        <v>0</v>
      </c>
      <c r="M1261" s="134">
        <v>0</v>
      </c>
      <c r="N1261" s="134">
        <v>0</v>
      </c>
      <c r="O1261" s="134">
        <v>0</v>
      </c>
      <c r="P1261" s="134">
        <v>0</v>
      </c>
      <c r="Q1261" s="134">
        <v>0</v>
      </c>
    </row>
    <row r="1262" spans="1:17" x14ac:dyDescent="0.2">
      <c r="A1262" s="134" t="s">
        <v>4513</v>
      </c>
      <c r="B1262" s="134" t="s">
        <v>4536</v>
      </c>
      <c r="C1262" s="134" t="s">
        <v>1668</v>
      </c>
      <c r="D1262" s="134">
        <v>0</v>
      </c>
      <c r="E1262" s="134">
        <v>0</v>
      </c>
      <c r="F1262" s="134">
        <v>0</v>
      </c>
      <c r="G1262" s="134">
        <v>0</v>
      </c>
      <c r="H1262" s="134">
        <v>0</v>
      </c>
      <c r="I1262" s="134">
        <v>0</v>
      </c>
      <c r="J1262" s="134">
        <v>0</v>
      </c>
      <c r="K1262" s="134">
        <v>0</v>
      </c>
      <c r="L1262" s="134">
        <v>0</v>
      </c>
      <c r="M1262" s="134">
        <v>0</v>
      </c>
      <c r="N1262" s="134">
        <v>0</v>
      </c>
      <c r="O1262" s="134">
        <v>0</v>
      </c>
      <c r="P1262" s="134">
        <v>0</v>
      </c>
      <c r="Q1262" s="134">
        <v>0</v>
      </c>
    </row>
    <row r="1263" spans="1:17" x14ac:dyDescent="0.2">
      <c r="A1263" s="134" t="s">
        <v>4513</v>
      </c>
      <c r="B1263" s="134" t="s">
        <v>4537</v>
      </c>
      <c r="C1263" s="134" t="s">
        <v>1668</v>
      </c>
      <c r="D1263" s="134">
        <v>5</v>
      </c>
      <c r="E1263" s="134">
        <v>5</v>
      </c>
      <c r="F1263" s="134">
        <v>5</v>
      </c>
      <c r="G1263" s="134">
        <v>5</v>
      </c>
      <c r="H1263" s="134">
        <v>5</v>
      </c>
      <c r="I1263" s="134">
        <v>5</v>
      </c>
      <c r="J1263" s="134">
        <v>5</v>
      </c>
      <c r="K1263" s="134">
        <v>6</v>
      </c>
      <c r="L1263" s="134">
        <v>7</v>
      </c>
      <c r="M1263" s="134">
        <v>8</v>
      </c>
      <c r="N1263" s="134">
        <v>9</v>
      </c>
      <c r="O1263" s="134">
        <v>10</v>
      </c>
      <c r="P1263" s="134">
        <v>11</v>
      </c>
      <c r="Q1263" s="134">
        <v>6703</v>
      </c>
    </row>
    <row r="1264" spans="1:17" x14ac:dyDescent="0.2">
      <c r="A1264" s="134" t="s">
        <v>4513</v>
      </c>
      <c r="B1264" s="134" t="s">
        <v>4538</v>
      </c>
      <c r="C1264" s="134" t="s">
        <v>1668</v>
      </c>
      <c r="D1264" s="134">
        <v>6</v>
      </c>
      <c r="E1264" s="134">
        <v>6</v>
      </c>
      <c r="F1264" s="134">
        <v>6</v>
      </c>
      <c r="G1264" s="134">
        <v>6</v>
      </c>
      <c r="H1264" s="134">
        <v>6</v>
      </c>
      <c r="I1264" s="134">
        <v>6</v>
      </c>
      <c r="J1264" s="134">
        <v>6</v>
      </c>
      <c r="K1264" s="134">
        <v>19</v>
      </c>
      <c r="L1264" s="134">
        <v>19</v>
      </c>
      <c r="M1264" s="134">
        <v>20</v>
      </c>
      <c r="N1264" s="134">
        <v>20</v>
      </c>
      <c r="O1264" s="134">
        <v>20</v>
      </c>
      <c r="P1264" s="134">
        <v>20</v>
      </c>
      <c r="Q1264" s="134">
        <v>12128</v>
      </c>
    </row>
    <row r="1265" spans="1:17" x14ac:dyDescent="0.2">
      <c r="A1265" s="134" t="s">
        <v>4513</v>
      </c>
      <c r="B1265" s="134" t="s">
        <v>4539</v>
      </c>
      <c r="C1265" s="134" t="s">
        <v>1668</v>
      </c>
      <c r="D1265" s="134">
        <v>0</v>
      </c>
      <c r="E1265" s="134">
        <v>0</v>
      </c>
      <c r="F1265" s="134">
        <v>0</v>
      </c>
      <c r="G1265" s="134">
        <v>0</v>
      </c>
      <c r="H1265" s="134">
        <v>0</v>
      </c>
      <c r="I1265" s="134">
        <v>0</v>
      </c>
      <c r="J1265" s="134">
        <v>0</v>
      </c>
      <c r="K1265" s="134">
        <v>0</v>
      </c>
      <c r="L1265" s="134">
        <v>0</v>
      </c>
      <c r="M1265" s="134">
        <v>0</v>
      </c>
      <c r="N1265" s="134">
        <v>0</v>
      </c>
      <c r="O1265" s="134">
        <v>0</v>
      </c>
      <c r="P1265" s="134">
        <v>0</v>
      </c>
      <c r="Q1265" s="134">
        <v>0</v>
      </c>
    </row>
    <row r="1266" spans="1:17" x14ac:dyDescent="0.2">
      <c r="A1266" s="134" t="s">
        <v>4513</v>
      </c>
      <c r="B1266" s="134" t="s">
        <v>4540</v>
      </c>
      <c r="C1266" s="134" t="s">
        <v>1668</v>
      </c>
      <c r="D1266" s="134">
        <v>101</v>
      </c>
      <c r="E1266" s="134">
        <v>105</v>
      </c>
      <c r="F1266" s="134">
        <v>109</v>
      </c>
      <c r="G1266" s="134">
        <v>113</v>
      </c>
      <c r="H1266" s="134">
        <v>117</v>
      </c>
      <c r="I1266" s="134">
        <v>121</v>
      </c>
      <c r="J1266" s="134">
        <v>125</v>
      </c>
      <c r="K1266" s="134">
        <v>-103</v>
      </c>
      <c r="L1266" s="134">
        <v>-79</v>
      </c>
      <c r="M1266" s="134">
        <v>-363</v>
      </c>
      <c r="N1266" s="134">
        <v>-346</v>
      </c>
      <c r="O1266" s="134">
        <v>-328</v>
      </c>
      <c r="P1266" s="134">
        <v>-310</v>
      </c>
      <c r="Q1266" s="134">
        <v>-52637</v>
      </c>
    </row>
    <row r="1267" spans="1:17" x14ac:dyDescent="0.2">
      <c r="A1267" s="134" t="s">
        <v>4513</v>
      </c>
      <c r="B1267" s="134" t="s">
        <v>4541</v>
      </c>
      <c r="C1267" s="134" t="s">
        <v>1668</v>
      </c>
      <c r="D1267" s="134">
        <v>0</v>
      </c>
      <c r="E1267" s="134">
        <v>0</v>
      </c>
      <c r="F1267" s="134">
        <v>0</v>
      </c>
      <c r="G1267" s="134">
        <v>0</v>
      </c>
      <c r="H1267" s="134">
        <v>0</v>
      </c>
      <c r="I1267" s="134">
        <v>0</v>
      </c>
      <c r="J1267" s="134">
        <v>0</v>
      </c>
      <c r="K1267" s="134">
        <v>0</v>
      </c>
      <c r="L1267" s="134">
        <v>0</v>
      </c>
      <c r="M1267" s="134">
        <v>0</v>
      </c>
      <c r="N1267" s="134">
        <v>0</v>
      </c>
      <c r="O1267" s="134">
        <v>0</v>
      </c>
      <c r="P1267" s="134">
        <v>0</v>
      </c>
      <c r="Q1267" s="134">
        <v>0</v>
      </c>
    </row>
    <row r="1268" spans="1:17" x14ac:dyDescent="0.2">
      <c r="A1268" s="134" t="s">
        <v>4513</v>
      </c>
      <c r="B1268" s="134" t="s">
        <v>4542</v>
      </c>
      <c r="C1268" s="134" t="s">
        <v>1668</v>
      </c>
      <c r="D1268" s="134">
        <v>-283</v>
      </c>
      <c r="E1268" s="134">
        <v>-236</v>
      </c>
      <c r="F1268" s="134">
        <v>-188</v>
      </c>
      <c r="G1268" s="134">
        <v>-141</v>
      </c>
      <c r="H1268" s="134">
        <v>-94</v>
      </c>
      <c r="I1268" s="134">
        <v>-46</v>
      </c>
      <c r="J1268" s="134">
        <v>1</v>
      </c>
      <c r="K1268" s="134">
        <v>0</v>
      </c>
      <c r="L1268" s="134">
        <v>0</v>
      </c>
      <c r="M1268" s="134">
        <v>0</v>
      </c>
      <c r="N1268" s="134">
        <v>0</v>
      </c>
      <c r="O1268" s="134">
        <v>0</v>
      </c>
      <c r="P1268" s="134">
        <v>0</v>
      </c>
      <c r="Q1268" s="134">
        <v>-70433</v>
      </c>
    </row>
    <row r="1269" spans="1:17" x14ac:dyDescent="0.2">
      <c r="A1269" s="134" t="s">
        <v>4513</v>
      </c>
      <c r="B1269" s="134" t="s">
        <v>4543</v>
      </c>
      <c r="C1269" s="134" t="s">
        <v>1668</v>
      </c>
      <c r="D1269" s="134">
        <v>0</v>
      </c>
      <c r="E1269" s="134">
        <v>0</v>
      </c>
      <c r="F1269" s="134">
        <v>0</v>
      </c>
      <c r="G1269" s="134">
        <v>0</v>
      </c>
      <c r="H1269" s="134">
        <v>0</v>
      </c>
      <c r="I1269" s="134">
        <v>0</v>
      </c>
      <c r="J1269" s="134">
        <v>0</v>
      </c>
      <c r="K1269" s="134">
        <v>0</v>
      </c>
      <c r="L1269" s="134">
        <v>0</v>
      </c>
      <c r="M1269" s="134">
        <v>0</v>
      </c>
      <c r="N1269" s="134">
        <v>0</v>
      </c>
      <c r="O1269" s="134">
        <v>0</v>
      </c>
      <c r="P1269" s="134">
        <v>0</v>
      </c>
      <c r="Q1269" s="134">
        <v>0</v>
      </c>
    </row>
    <row r="1270" spans="1:17" x14ac:dyDescent="0.2">
      <c r="A1270" s="134" t="s">
        <v>4513</v>
      </c>
      <c r="B1270" s="134" t="s">
        <v>4544</v>
      </c>
      <c r="C1270" s="134" t="s">
        <v>1668</v>
      </c>
      <c r="D1270" s="134">
        <v>5</v>
      </c>
      <c r="E1270" s="134">
        <v>5</v>
      </c>
      <c r="F1270" s="134">
        <v>6</v>
      </c>
      <c r="G1270" s="134">
        <v>6</v>
      </c>
      <c r="H1270" s="134">
        <v>6</v>
      </c>
      <c r="I1270" s="134">
        <v>6</v>
      </c>
      <c r="J1270" s="134">
        <v>6</v>
      </c>
      <c r="K1270" s="134">
        <v>6</v>
      </c>
      <c r="L1270" s="134">
        <v>6</v>
      </c>
      <c r="M1270" s="134">
        <v>6</v>
      </c>
      <c r="N1270" s="134">
        <v>6</v>
      </c>
      <c r="O1270" s="134">
        <v>6</v>
      </c>
      <c r="P1270" s="134">
        <v>7</v>
      </c>
      <c r="Q1270" s="134">
        <v>5908</v>
      </c>
    </row>
    <row r="1271" spans="1:17" x14ac:dyDescent="0.2">
      <c r="A1271" s="134" t="s">
        <v>4513</v>
      </c>
      <c r="B1271" s="134" t="s">
        <v>4545</v>
      </c>
      <c r="C1271" s="134" t="s">
        <v>1668</v>
      </c>
      <c r="D1271" s="134">
        <v>0</v>
      </c>
      <c r="E1271" s="134">
        <v>0</v>
      </c>
      <c r="F1271" s="134">
        <v>0</v>
      </c>
      <c r="G1271" s="134">
        <v>0</v>
      </c>
      <c r="H1271" s="134">
        <v>0</v>
      </c>
      <c r="I1271" s="134">
        <v>0</v>
      </c>
      <c r="J1271" s="134">
        <v>0</v>
      </c>
      <c r="K1271" s="134">
        <v>0</v>
      </c>
      <c r="L1271" s="134">
        <v>0</v>
      </c>
      <c r="M1271" s="134">
        <v>0</v>
      </c>
      <c r="N1271" s="134">
        <v>0</v>
      </c>
      <c r="O1271" s="134">
        <v>0</v>
      </c>
      <c r="P1271" s="134">
        <v>0</v>
      </c>
      <c r="Q1271" s="134">
        <v>0</v>
      </c>
    </row>
    <row r="1272" spans="1:17" x14ac:dyDescent="0.2">
      <c r="A1272" s="134" t="s">
        <v>4513</v>
      </c>
      <c r="B1272" s="134" t="s">
        <v>4546</v>
      </c>
      <c r="C1272" s="134" t="s">
        <v>1668</v>
      </c>
      <c r="D1272" s="134">
        <v>0</v>
      </c>
      <c r="E1272" s="134">
        <v>0</v>
      </c>
      <c r="F1272" s="134">
        <v>0</v>
      </c>
      <c r="G1272" s="134">
        <v>0</v>
      </c>
      <c r="H1272" s="134">
        <v>0</v>
      </c>
      <c r="I1272" s="134">
        <v>0</v>
      </c>
      <c r="J1272" s="134">
        <v>0</v>
      </c>
      <c r="K1272" s="134">
        <v>0</v>
      </c>
      <c r="L1272" s="134">
        <v>0</v>
      </c>
      <c r="M1272" s="134">
        <v>0</v>
      </c>
      <c r="N1272" s="134">
        <v>0</v>
      </c>
      <c r="O1272" s="134">
        <v>0</v>
      </c>
      <c r="P1272" s="134">
        <v>0</v>
      </c>
      <c r="Q1272" s="134">
        <v>0</v>
      </c>
    </row>
    <row r="1273" spans="1:17" x14ac:dyDescent="0.2">
      <c r="A1273" s="134" t="s">
        <v>4513</v>
      </c>
      <c r="B1273" s="134" t="s">
        <v>4547</v>
      </c>
      <c r="C1273" s="134" t="s">
        <v>1668</v>
      </c>
      <c r="D1273" s="134">
        <v>1620</v>
      </c>
      <c r="E1273" s="134">
        <v>1651</v>
      </c>
      <c r="F1273" s="134">
        <v>1682</v>
      </c>
      <c r="G1273" s="134">
        <v>1713</v>
      </c>
      <c r="H1273" s="134">
        <v>1744</v>
      </c>
      <c r="I1273" s="134">
        <v>1775</v>
      </c>
      <c r="J1273" s="134">
        <v>1806</v>
      </c>
      <c r="K1273" s="134">
        <v>1837</v>
      </c>
      <c r="L1273" s="134">
        <v>1868</v>
      </c>
      <c r="M1273" s="134">
        <v>1899</v>
      </c>
      <c r="N1273" s="134">
        <v>1930</v>
      </c>
      <c r="O1273" s="134">
        <v>1960</v>
      </c>
      <c r="P1273" s="134">
        <v>121</v>
      </c>
      <c r="Q1273" s="134">
        <v>1727918</v>
      </c>
    </row>
    <row r="1274" spans="1:17" x14ac:dyDescent="0.2">
      <c r="A1274" s="134" t="s">
        <v>4513</v>
      </c>
      <c r="B1274" s="134" t="s">
        <v>4548</v>
      </c>
      <c r="C1274" s="134" t="s">
        <v>1668</v>
      </c>
      <c r="D1274" s="134">
        <v>0</v>
      </c>
      <c r="E1274" s="134">
        <v>0</v>
      </c>
      <c r="F1274" s="134">
        <v>0</v>
      </c>
      <c r="G1274" s="134">
        <v>0</v>
      </c>
      <c r="H1274" s="134">
        <v>0</v>
      </c>
      <c r="I1274" s="134">
        <v>0</v>
      </c>
      <c r="J1274" s="134">
        <v>0</v>
      </c>
      <c r="K1274" s="134">
        <v>0</v>
      </c>
      <c r="L1274" s="134">
        <v>0</v>
      </c>
      <c r="M1274" s="134">
        <v>0</v>
      </c>
      <c r="N1274" s="134">
        <v>0</v>
      </c>
      <c r="O1274" s="134">
        <v>0</v>
      </c>
      <c r="P1274" s="134">
        <v>0</v>
      </c>
      <c r="Q1274" s="134">
        <v>0</v>
      </c>
    </row>
    <row r="1275" spans="1:17" x14ac:dyDescent="0.2">
      <c r="A1275" s="134" t="s">
        <v>4513</v>
      </c>
      <c r="B1275" s="134" t="s">
        <v>4549</v>
      </c>
      <c r="C1275" s="134" t="s">
        <v>1668</v>
      </c>
      <c r="D1275" s="134">
        <v>0</v>
      </c>
      <c r="E1275" s="134">
        <v>0</v>
      </c>
      <c r="F1275" s="134">
        <v>0</v>
      </c>
      <c r="G1275" s="134">
        <v>0</v>
      </c>
      <c r="H1275" s="134">
        <v>0</v>
      </c>
      <c r="I1275" s="134">
        <v>0</v>
      </c>
      <c r="J1275" s="134">
        <v>0</v>
      </c>
      <c r="K1275" s="134">
        <v>0</v>
      </c>
      <c r="L1275" s="134">
        <v>0</v>
      </c>
      <c r="M1275" s="134">
        <v>0</v>
      </c>
      <c r="N1275" s="134">
        <v>0</v>
      </c>
      <c r="O1275" s="134">
        <v>0</v>
      </c>
      <c r="P1275" s="134">
        <v>0</v>
      </c>
      <c r="Q1275" s="134">
        <v>0</v>
      </c>
    </row>
    <row r="1276" spans="1:17" x14ac:dyDescent="0.2">
      <c r="A1276" s="134" t="s">
        <v>4513</v>
      </c>
      <c r="B1276" s="134" t="s">
        <v>4550</v>
      </c>
      <c r="C1276" s="134" t="s">
        <v>1668</v>
      </c>
      <c r="D1276" s="134">
        <v>44</v>
      </c>
      <c r="E1276" s="134">
        <v>45</v>
      </c>
      <c r="F1276" s="134">
        <v>46</v>
      </c>
      <c r="G1276" s="134">
        <v>48</v>
      </c>
      <c r="H1276" s="134">
        <v>49</v>
      </c>
      <c r="I1276" s="134">
        <v>51</v>
      </c>
      <c r="J1276" s="134">
        <v>52</v>
      </c>
      <c r="K1276" s="134">
        <v>53</v>
      </c>
      <c r="L1276" s="134">
        <v>55</v>
      </c>
      <c r="M1276" s="134">
        <v>56</v>
      </c>
      <c r="N1276" s="134">
        <v>58</v>
      </c>
      <c r="O1276" s="134">
        <v>59</v>
      </c>
      <c r="P1276" s="134">
        <v>60</v>
      </c>
      <c r="Q1276" s="134">
        <v>52055</v>
      </c>
    </row>
    <row r="1277" spans="1:17" x14ac:dyDescent="0.2">
      <c r="A1277" s="134" t="s">
        <v>4513</v>
      </c>
      <c r="B1277" s="134" t="s">
        <v>4551</v>
      </c>
      <c r="C1277" s="134" t="s">
        <v>1668</v>
      </c>
      <c r="D1277" s="134">
        <v>0</v>
      </c>
      <c r="E1277" s="134">
        <v>0</v>
      </c>
      <c r="F1277" s="134">
        <v>0</v>
      </c>
      <c r="G1277" s="134">
        <v>0</v>
      </c>
      <c r="H1277" s="134">
        <v>0</v>
      </c>
      <c r="I1277" s="134">
        <v>0</v>
      </c>
      <c r="J1277" s="134">
        <v>0</v>
      </c>
      <c r="K1277" s="134">
        <v>0</v>
      </c>
      <c r="L1277" s="134">
        <v>0</v>
      </c>
      <c r="M1277" s="134">
        <v>0</v>
      </c>
      <c r="N1277" s="134">
        <v>0</v>
      </c>
      <c r="O1277" s="134">
        <v>0</v>
      </c>
      <c r="P1277" s="134">
        <v>0</v>
      </c>
      <c r="Q1277" s="134">
        <v>0</v>
      </c>
    </row>
    <row r="1278" spans="1:17" x14ac:dyDescent="0.2">
      <c r="A1278" s="134" t="s">
        <v>4513</v>
      </c>
      <c r="B1278" s="134" t="s">
        <v>4552</v>
      </c>
      <c r="C1278" s="134" t="s">
        <v>1668</v>
      </c>
      <c r="D1278" s="134">
        <v>1443</v>
      </c>
      <c r="E1278" s="134">
        <v>1471</v>
      </c>
      <c r="F1278" s="134">
        <v>1498</v>
      </c>
      <c r="G1278" s="134">
        <v>1526</v>
      </c>
      <c r="H1278" s="134">
        <v>1554</v>
      </c>
      <c r="I1278" s="134">
        <v>1581</v>
      </c>
      <c r="J1278" s="134">
        <v>1609</v>
      </c>
      <c r="K1278" s="134">
        <v>-30</v>
      </c>
      <c r="L1278" s="134">
        <v>-30</v>
      </c>
      <c r="M1278" s="134">
        <v>-30</v>
      </c>
      <c r="N1278" s="134">
        <v>-30</v>
      </c>
      <c r="O1278" s="134">
        <v>-30</v>
      </c>
      <c r="P1278" s="134">
        <v>-30</v>
      </c>
      <c r="Q1278" s="134">
        <v>816239</v>
      </c>
    </row>
    <row r="1279" spans="1:17" x14ac:dyDescent="0.2">
      <c r="A1279" s="134" t="s">
        <v>4513</v>
      </c>
      <c r="B1279" s="134" t="s">
        <v>4553</v>
      </c>
      <c r="C1279" s="134" t="s">
        <v>1668</v>
      </c>
      <c r="D1279" s="134">
        <v>0</v>
      </c>
      <c r="E1279" s="134">
        <v>0</v>
      </c>
      <c r="F1279" s="134">
        <v>0</v>
      </c>
      <c r="G1279" s="134">
        <v>0</v>
      </c>
      <c r="H1279" s="134">
        <v>0</v>
      </c>
      <c r="I1279" s="134">
        <v>0</v>
      </c>
      <c r="J1279" s="134">
        <v>0</v>
      </c>
      <c r="K1279" s="134">
        <v>0</v>
      </c>
      <c r="L1279" s="134">
        <v>0</v>
      </c>
      <c r="M1279" s="134">
        <v>0</v>
      </c>
      <c r="N1279" s="134">
        <v>0</v>
      </c>
      <c r="O1279" s="134">
        <v>0</v>
      </c>
      <c r="P1279" s="134">
        <v>0</v>
      </c>
      <c r="Q1279" s="134">
        <v>0</v>
      </c>
    </row>
    <row r="1280" spans="1:17" x14ac:dyDescent="0.2">
      <c r="A1280" s="134" t="s">
        <v>4513</v>
      </c>
      <c r="B1280" s="134" t="s">
        <v>4554</v>
      </c>
      <c r="C1280" s="134" t="s">
        <v>1668</v>
      </c>
      <c r="D1280" s="134">
        <v>611</v>
      </c>
      <c r="E1280" s="134">
        <v>623</v>
      </c>
      <c r="F1280" s="134">
        <v>635</v>
      </c>
      <c r="G1280" s="134">
        <v>647</v>
      </c>
      <c r="H1280" s="134">
        <v>659</v>
      </c>
      <c r="I1280" s="134">
        <v>671</v>
      </c>
      <c r="J1280" s="134">
        <v>195</v>
      </c>
      <c r="K1280" s="134">
        <v>199</v>
      </c>
      <c r="L1280" s="134">
        <v>203</v>
      </c>
      <c r="M1280" s="134">
        <v>207</v>
      </c>
      <c r="N1280" s="134">
        <v>211</v>
      </c>
      <c r="O1280" s="134">
        <v>214</v>
      </c>
      <c r="P1280" s="134">
        <v>174</v>
      </c>
      <c r="Q1280" s="134">
        <v>404813</v>
      </c>
    </row>
    <row r="1281" spans="1:17" x14ac:dyDescent="0.2">
      <c r="A1281" s="134" t="s">
        <v>4513</v>
      </c>
      <c r="B1281" s="134" t="s">
        <v>4555</v>
      </c>
      <c r="C1281" s="134" t="s">
        <v>1668</v>
      </c>
      <c r="D1281" s="134">
        <v>0</v>
      </c>
      <c r="E1281" s="134">
        <v>0</v>
      </c>
      <c r="F1281" s="134">
        <v>0</v>
      </c>
      <c r="G1281" s="134">
        <v>0</v>
      </c>
      <c r="H1281" s="134">
        <v>0</v>
      </c>
      <c r="I1281" s="134">
        <v>0</v>
      </c>
      <c r="J1281" s="134">
        <v>0</v>
      </c>
      <c r="K1281" s="134">
        <v>0</v>
      </c>
      <c r="L1281" s="134">
        <v>0</v>
      </c>
      <c r="M1281" s="134">
        <v>0</v>
      </c>
      <c r="N1281" s="134">
        <v>0</v>
      </c>
      <c r="O1281" s="134">
        <v>0</v>
      </c>
      <c r="P1281" s="134">
        <v>0</v>
      </c>
      <c r="Q1281" s="134">
        <v>0</v>
      </c>
    </row>
    <row r="1282" spans="1:17" x14ac:dyDescent="0.2">
      <c r="A1282" s="134" t="s">
        <v>4513</v>
      </c>
      <c r="B1282" s="134" t="s">
        <v>4556</v>
      </c>
      <c r="C1282" s="134" t="s">
        <v>1668</v>
      </c>
      <c r="D1282" s="134">
        <v>10</v>
      </c>
      <c r="E1282" s="134">
        <v>10</v>
      </c>
      <c r="F1282" s="134">
        <v>10</v>
      </c>
      <c r="G1282" s="134">
        <v>12</v>
      </c>
      <c r="H1282" s="134">
        <v>12</v>
      </c>
      <c r="I1282" s="134">
        <v>13</v>
      </c>
      <c r="J1282" s="134">
        <v>13</v>
      </c>
      <c r="K1282" s="134">
        <v>14</v>
      </c>
      <c r="L1282" s="134">
        <v>15</v>
      </c>
      <c r="M1282" s="134">
        <v>15</v>
      </c>
      <c r="N1282" s="134">
        <v>16</v>
      </c>
      <c r="O1282" s="134">
        <v>16</v>
      </c>
      <c r="P1282" s="134">
        <v>17</v>
      </c>
      <c r="Q1282" s="134">
        <v>13304</v>
      </c>
    </row>
    <row r="1283" spans="1:17" x14ac:dyDescent="0.2">
      <c r="A1283" s="134" t="s">
        <v>4513</v>
      </c>
      <c r="B1283" s="134" t="s">
        <v>4557</v>
      </c>
      <c r="C1283" s="134" t="s">
        <v>1668</v>
      </c>
      <c r="D1283" s="134">
        <v>0</v>
      </c>
      <c r="E1283" s="134">
        <v>0</v>
      </c>
      <c r="F1283" s="134">
        <v>0</v>
      </c>
      <c r="G1283" s="134">
        <v>0</v>
      </c>
      <c r="H1283" s="134">
        <v>0</v>
      </c>
      <c r="I1283" s="134">
        <v>0</v>
      </c>
      <c r="J1283" s="134">
        <v>0</v>
      </c>
      <c r="K1283" s="134">
        <v>0</v>
      </c>
      <c r="L1283" s="134">
        <v>0</v>
      </c>
      <c r="M1283" s="134">
        <v>0</v>
      </c>
      <c r="N1283" s="134">
        <v>0</v>
      </c>
      <c r="O1283" s="134">
        <v>0</v>
      </c>
      <c r="P1283" s="134">
        <v>0</v>
      </c>
      <c r="Q1283" s="134">
        <v>0</v>
      </c>
    </row>
    <row r="1284" spans="1:17" x14ac:dyDescent="0.2">
      <c r="A1284" s="134" t="s">
        <v>4513</v>
      </c>
      <c r="B1284" s="134" t="s">
        <v>4558</v>
      </c>
      <c r="C1284" s="134" t="s">
        <v>1668</v>
      </c>
      <c r="D1284" s="134">
        <v>3</v>
      </c>
      <c r="E1284" s="134">
        <v>3</v>
      </c>
      <c r="F1284" s="134">
        <v>4</v>
      </c>
      <c r="G1284" s="134">
        <v>4</v>
      </c>
      <c r="H1284" s="134">
        <v>5</v>
      </c>
      <c r="I1284" s="134">
        <v>5</v>
      </c>
      <c r="J1284" s="134">
        <v>6</v>
      </c>
      <c r="K1284" s="134">
        <v>-22</v>
      </c>
      <c r="L1284" s="134">
        <v>-22</v>
      </c>
      <c r="M1284" s="134">
        <v>-22</v>
      </c>
      <c r="N1284" s="134">
        <v>-22</v>
      </c>
      <c r="O1284" s="134">
        <v>-22</v>
      </c>
      <c r="P1284" s="134">
        <v>-22</v>
      </c>
      <c r="Q1284" s="134">
        <v>-7541</v>
      </c>
    </row>
    <row r="1285" spans="1:17" x14ac:dyDescent="0.2">
      <c r="A1285" s="134" t="s">
        <v>4513</v>
      </c>
      <c r="B1285" s="134" t="s">
        <v>4559</v>
      </c>
      <c r="C1285" s="134" t="s">
        <v>1668</v>
      </c>
      <c r="D1285" s="134">
        <v>0</v>
      </c>
      <c r="E1285" s="134">
        <v>0</v>
      </c>
      <c r="F1285" s="134">
        <v>0</v>
      </c>
      <c r="G1285" s="134">
        <v>0</v>
      </c>
      <c r="H1285" s="134">
        <v>0</v>
      </c>
      <c r="I1285" s="134">
        <v>0</v>
      </c>
      <c r="J1285" s="134">
        <v>0</v>
      </c>
      <c r="K1285" s="134">
        <v>0</v>
      </c>
      <c r="L1285" s="134">
        <v>0</v>
      </c>
      <c r="M1285" s="134">
        <v>0</v>
      </c>
      <c r="N1285" s="134">
        <v>0</v>
      </c>
      <c r="O1285" s="134">
        <v>0</v>
      </c>
      <c r="P1285" s="134">
        <v>0</v>
      </c>
      <c r="Q1285" s="134">
        <v>0</v>
      </c>
    </row>
    <row r="1286" spans="1:17" x14ac:dyDescent="0.2">
      <c r="A1286" s="134" t="s">
        <v>4513</v>
      </c>
      <c r="B1286" s="134" t="s">
        <v>4560</v>
      </c>
      <c r="C1286" s="134" t="s">
        <v>1668</v>
      </c>
      <c r="D1286" s="134">
        <v>56</v>
      </c>
      <c r="E1286" s="134">
        <v>57</v>
      </c>
      <c r="F1286" s="134">
        <v>58</v>
      </c>
      <c r="G1286" s="134">
        <v>59</v>
      </c>
      <c r="H1286" s="134">
        <v>60</v>
      </c>
      <c r="I1286" s="134">
        <v>61</v>
      </c>
      <c r="J1286" s="134">
        <v>-2</v>
      </c>
      <c r="K1286" s="134">
        <v>-2</v>
      </c>
      <c r="L1286" s="134">
        <v>-2</v>
      </c>
      <c r="M1286" s="134">
        <v>-2</v>
      </c>
      <c r="N1286" s="134">
        <v>-2</v>
      </c>
      <c r="O1286" s="134">
        <v>-2</v>
      </c>
      <c r="P1286" s="134">
        <v>-2</v>
      </c>
      <c r="Q1286" s="134">
        <v>25923</v>
      </c>
    </row>
    <row r="1287" spans="1:17" x14ac:dyDescent="0.2">
      <c r="A1287" s="134" t="s">
        <v>4513</v>
      </c>
      <c r="B1287" s="134" t="s">
        <v>4561</v>
      </c>
      <c r="C1287" s="134" t="s">
        <v>1668</v>
      </c>
      <c r="D1287" s="134">
        <v>0</v>
      </c>
      <c r="E1287" s="134">
        <v>0</v>
      </c>
      <c r="F1287" s="134">
        <v>0</v>
      </c>
      <c r="G1287" s="134">
        <v>0</v>
      </c>
      <c r="H1287" s="134">
        <v>0</v>
      </c>
      <c r="I1287" s="134">
        <v>0</v>
      </c>
      <c r="J1287" s="134">
        <v>0</v>
      </c>
      <c r="K1287" s="134">
        <v>0</v>
      </c>
      <c r="L1287" s="134">
        <v>0</v>
      </c>
      <c r="M1287" s="134">
        <v>0</v>
      </c>
      <c r="N1287" s="134">
        <v>0</v>
      </c>
      <c r="O1287" s="134">
        <v>0</v>
      </c>
      <c r="P1287" s="134">
        <v>0</v>
      </c>
      <c r="Q1287" s="134">
        <v>0</v>
      </c>
    </row>
    <row r="1288" spans="1:17" x14ac:dyDescent="0.2">
      <c r="A1288" s="134" t="s">
        <v>4513</v>
      </c>
      <c r="B1288" s="134" t="s">
        <v>4562</v>
      </c>
      <c r="C1288" s="134" t="s">
        <v>1668</v>
      </c>
      <c r="D1288" s="134">
        <v>1</v>
      </c>
      <c r="E1288" s="134">
        <v>1</v>
      </c>
      <c r="F1288" s="134">
        <v>1</v>
      </c>
      <c r="G1288" s="134">
        <v>1</v>
      </c>
      <c r="H1288" s="134">
        <v>1</v>
      </c>
      <c r="I1288" s="134">
        <v>1</v>
      </c>
      <c r="J1288" s="134">
        <v>1</v>
      </c>
      <c r="K1288" s="134">
        <v>1</v>
      </c>
      <c r="L1288" s="134">
        <v>1</v>
      </c>
      <c r="M1288" s="134">
        <v>1</v>
      </c>
      <c r="N1288" s="134">
        <v>1</v>
      </c>
      <c r="O1288" s="134">
        <v>1</v>
      </c>
      <c r="P1288" s="134">
        <v>1</v>
      </c>
      <c r="Q1288" s="134">
        <v>667</v>
      </c>
    </row>
    <row r="1289" spans="1:17" x14ac:dyDescent="0.2">
      <c r="A1289" s="134" t="s">
        <v>4513</v>
      </c>
      <c r="B1289" s="134" t="s">
        <v>4563</v>
      </c>
      <c r="C1289" s="134" t="s">
        <v>1668</v>
      </c>
      <c r="D1289" s="134">
        <v>0</v>
      </c>
      <c r="E1289" s="134">
        <v>0</v>
      </c>
      <c r="F1289" s="134">
        <v>0</v>
      </c>
      <c r="G1289" s="134">
        <v>0</v>
      </c>
      <c r="H1289" s="134">
        <v>0</v>
      </c>
      <c r="I1289" s="134">
        <v>0</v>
      </c>
      <c r="J1289" s="134">
        <v>0</v>
      </c>
      <c r="K1289" s="134">
        <v>0</v>
      </c>
      <c r="L1289" s="134">
        <v>0</v>
      </c>
      <c r="M1289" s="134">
        <v>0</v>
      </c>
      <c r="N1289" s="134">
        <v>0</v>
      </c>
      <c r="O1289" s="134">
        <v>0</v>
      </c>
      <c r="P1289" s="134">
        <v>0</v>
      </c>
      <c r="Q1289" s="134">
        <v>0</v>
      </c>
    </row>
    <row r="1290" spans="1:17" x14ac:dyDescent="0.2">
      <c r="A1290" s="134" t="s">
        <v>4513</v>
      </c>
      <c r="B1290" s="134" t="s">
        <v>4564</v>
      </c>
      <c r="C1290" s="134" t="s">
        <v>1668</v>
      </c>
      <c r="D1290" s="134">
        <v>528</v>
      </c>
      <c r="E1290" s="134">
        <v>537</v>
      </c>
      <c r="F1290" s="134">
        <v>547</v>
      </c>
      <c r="G1290" s="134">
        <v>556</v>
      </c>
      <c r="H1290" s="134">
        <v>566</v>
      </c>
      <c r="I1290" s="134">
        <v>575</v>
      </c>
      <c r="J1290" s="134">
        <v>13</v>
      </c>
      <c r="K1290" s="134">
        <v>13</v>
      </c>
      <c r="L1290" s="134">
        <v>9</v>
      </c>
      <c r="M1290" s="134">
        <v>9</v>
      </c>
      <c r="N1290" s="134">
        <v>9</v>
      </c>
      <c r="O1290" s="134">
        <v>9</v>
      </c>
      <c r="P1290" s="134">
        <v>9</v>
      </c>
      <c r="Q1290" s="134">
        <v>259180</v>
      </c>
    </row>
    <row r="1291" spans="1:17" x14ac:dyDescent="0.2">
      <c r="A1291" s="134" t="s">
        <v>4513</v>
      </c>
      <c r="B1291" s="134" t="s">
        <v>4565</v>
      </c>
      <c r="C1291" s="134" t="s">
        <v>1668</v>
      </c>
      <c r="D1291" s="134">
        <v>0</v>
      </c>
      <c r="E1291" s="134">
        <v>0</v>
      </c>
      <c r="F1291" s="134">
        <v>0</v>
      </c>
      <c r="G1291" s="134">
        <v>0</v>
      </c>
      <c r="H1291" s="134">
        <v>0</v>
      </c>
      <c r="I1291" s="134">
        <v>0</v>
      </c>
      <c r="J1291" s="134">
        <v>0</v>
      </c>
      <c r="K1291" s="134">
        <v>0</v>
      </c>
      <c r="L1291" s="134">
        <v>0</v>
      </c>
      <c r="M1291" s="134">
        <v>0</v>
      </c>
      <c r="N1291" s="134">
        <v>0</v>
      </c>
      <c r="O1291" s="134">
        <v>0</v>
      </c>
      <c r="P1291" s="134">
        <v>0</v>
      </c>
      <c r="Q1291" s="134">
        <v>0</v>
      </c>
    </row>
    <row r="1292" spans="1:17" x14ac:dyDescent="0.2">
      <c r="A1292" s="134" t="s">
        <v>4513</v>
      </c>
      <c r="B1292" s="134" t="s">
        <v>4566</v>
      </c>
      <c r="C1292" s="134" t="s">
        <v>1668</v>
      </c>
      <c r="D1292" s="134">
        <v>0</v>
      </c>
      <c r="E1292" s="134">
        <v>0</v>
      </c>
      <c r="F1292" s="134">
        <v>0</v>
      </c>
      <c r="G1292" s="134">
        <v>0</v>
      </c>
      <c r="H1292" s="134">
        <v>0</v>
      </c>
      <c r="I1292" s="134">
        <v>0</v>
      </c>
      <c r="J1292" s="134">
        <v>0</v>
      </c>
      <c r="K1292" s="134">
        <v>0</v>
      </c>
      <c r="L1292" s="134">
        <v>0</v>
      </c>
      <c r="M1292" s="134">
        <v>0</v>
      </c>
      <c r="N1292" s="134">
        <v>0</v>
      </c>
      <c r="O1292" s="134">
        <v>0</v>
      </c>
      <c r="P1292" s="134">
        <v>0</v>
      </c>
      <c r="Q1292" s="134">
        <v>0</v>
      </c>
    </row>
    <row r="1293" spans="1:17" x14ac:dyDescent="0.2">
      <c r="A1293" s="134" t="s">
        <v>4513</v>
      </c>
      <c r="B1293" s="134" t="s">
        <v>4567</v>
      </c>
      <c r="C1293" s="134" t="s">
        <v>1668</v>
      </c>
      <c r="D1293" s="134">
        <v>0</v>
      </c>
      <c r="E1293" s="134">
        <v>0</v>
      </c>
      <c r="F1293" s="134">
        <v>0</v>
      </c>
      <c r="G1293" s="134">
        <v>0</v>
      </c>
      <c r="H1293" s="134">
        <v>0</v>
      </c>
      <c r="I1293" s="134">
        <v>0</v>
      </c>
      <c r="J1293" s="134">
        <v>0</v>
      </c>
      <c r="K1293" s="134">
        <v>0</v>
      </c>
      <c r="L1293" s="134">
        <v>0</v>
      </c>
      <c r="M1293" s="134">
        <v>0</v>
      </c>
      <c r="N1293" s="134">
        <v>0</v>
      </c>
      <c r="O1293" s="134">
        <v>0</v>
      </c>
      <c r="P1293" s="134">
        <v>0</v>
      </c>
      <c r="Q1293" s="134">
        <v>0</v>
      </c>
    </row>
    <row r="1294" spans="1:17" x14ac:dyDescent="0.2">
      <c r="A1294" s="134" t="s">
        <v>4513</v>
      </c>
      <c r="B1294" s="134" t="s">
        <v>4568</v>
      </c>
      <c r="C1294" s="134" t="s">
        <v>1668</v>
      </c>
      <c r="D1294" s="134">
        <v>8792</v>
      </c>
      <c r="E1294" s="134">
        <v>8900</v>
      </c>
      <c r="F1294" s="134">
        <v>9131</v>
      </c>
      <c r="G1294" s="134">
        <v>9417</v>
      </c>
      <c r="H1294" s="134">
        <v>9703</v>
      </c>
      <c r="I1294" s="134">
        <v>5033</v>
      </c>
      <c r="J1294" s="134">
        <v>5186</v>
      </c>
      <c r="K1294" s="134">
        <v>5338</v>
      </c>
      <c r="L1294" s="134">
        <v>5560</v>
      </c>
      <c r="M1294" s="134">
        <v>5767</v>
      </c>
      <c r="N1294" s="134">
        <v>5738</v>
      </c>
      <c r="O1294" s="134">
        <v>5983</v>
      </c>
      <c r="P1294" s="134">
        <v>4255</v>
      </c>
      <c r="Q1294" s="134">
        <v>6856659</v>
      </c>
    </row>
    <row r="1295" spans="1:17" x14ac:dyDescent="0.2">
      <c r="A1295" s="134" t="s">
        <v>4513</v>
      </c>
      <c r="B1295" s="134" t="s">
        <v>4569</v>
      </c>
      <c r="C1295" s="134" t="s">
        <v>1668</v>
      </c>
      <c r="D1295" s="134">
        <v>0</v>
      </c>
      <c r="E1295" s="134">
        <v>0</v>
      </c>
      <c r="F1295" s="134">
        <v>0</v>
      </c>
      <c r="G1295" s="134">
        <v>0</v>
      </c>
      <c r="H1295" s="134">
        <v>0</v>
      </c>
      <c r="I1295" s="134">
        <v>0</v>
      </c>
      <c r="J1295" s="134">
        <v>0</v>
      </c>
      <c r="K1295" s="134">
        <v>0</v>
      </c>
      <c r="L1295" s="134">
        <v>0</v>
      </c>
      <c r="M1295" s="134">
        <v>0</v>
      </c>
      <c r="N1295" s="134">
        <v>0</v>
      </c>
      <c r="O1295" s="134">
        <v>0</v>
      </c>
      <c r="P1295" s="134">
        <v>0</v>
      </c>
      <c r="Q1295" s="134">
        <v>0</v>
      </c>
    </row>
    <row r="1296" spans="1:17" x14ac:dyDescent="0.2">
      <c r="A1296" s="134" t="s">
        <v>4513</v>
      </c>
      <c r="B1296" s="134" t="s">
        <v>4570</v>
      </c>
      <c r="C1296" s="134" t="s">
        <v>1668</v>
      </c>
      <c r="D1296" s="134">
        <v>0</v>
      </c>
      <c r="E1296" s="134">
        <v>0</v>
      </c>
      <c r="F1296" s="134">
        <v>0</v>
      </c>
      <c r="G1296" s="134">
        <v>0</v>
      </c>
      <c r="H1296" s="134">
        <v>0</v>
      </c>
      <c r="I1296" s="134">
        <v>0</v>
      </c>
      <c r="J1296" s="134">
        <v>0</v>
      </c>
      <c r="K1296" s="134">
        <v>0</v>
      </c>
      <c r="L1296" s="134">
        <v>0</v>
      </c>
      <c r="M1296" s="134">
        <v>0</v>
      </c>
      <c r="N1296" s="134">
        <v>0</v>
      </c>
      <c r="O1296" s="134">
        <v>0</v>
      </c>
      <c r="P1296" s="134">
        <v>0</v>
      </c>
      <c r="Q1296" s="134">
        <v>0</v>
      </c>
    </row>
    <row r="1297" spans="1:17" x14ac:dyDescent="0.2">
      <c r="A1297" s="134" t="s">
        <v>4513</v>
      </c>
      <c r="B1297" s="134" t="s">
        <v>4571</v>
      </c>
      <c r="C1297" s="134" t="s">
        <v>1668</v>
      </c>
      <c r="D1297" s="134">
        <v>54</v>
      </c>
      <c r="E1297" s="134">
        <v>55</v>
      </c>
      <c r="F1297" s="134">
        <v>56</v>
      </c>
      <c r="G1297" s="134">
        <v>57</v>
      </c>
      <c r="H1297" s="134">
        <v>58</v>
      </c>
      <c r="I1297" s="134">
        <v>59</v>
      </c>
      <c r="J1297" s="134">
        <v>60</v>
      </c>
      <c r="K1297" s="134">
        <v>62</v>
      </c>
      <c r="L1297" s="134">
        <v>63</v>
      </c>
      <c r="M1297" s="134">
        <v>64</v>
      </c>
      <c r="N1297" s="134">
        <v>65</v>
      </c>
      <c r="O1297" s="134">
        <v>66</v>
      </c>
      <c r="P1297" s="134">
        <v>4</v>
      </c>
      <c r="Q1297" s="134">
        <v>57882</v>
      </c>
    </row>
    <row r="1298" spans="1:17" x14ac:dyDescent="0.2">
      <c r="A1298" s="134" t="s">
        <v>4513</v>
      </c>
      <c r="B1298" s="134" t="s">
        <v>4572</v>
      </c>
      <c r="C1298" s="134" t="s">
        <v>1668</v>
      </c>
      <c r="D1298" s="134">
        <v>41</v>
      </c>
      <c r="E1298" s="134">
        <v>42</v>
      </c>
      <c r="F1298" s="134">
        <v>43</v>
      </c>
      <c r="G1298" s="134">
        <v>43</v>
      </c>
      <c r="H1298" s="134">
        <v>44</v>
      </c>
      <c r="I1298" s="134">
        <v>45</v>
      </c>
      <c r="J1298" s="134">
        <v>46</v>
      </c>
      <c r="K1298" s="134">
        <v>46</v>
      </c>
      <c r="L1298" s="134">
        <v>47</v>
      </c>
      <c r="M1298" s="134">
        <v>48</v>
      </c>
      <c r="N1298" s="134">
        <v>49</v>
      </c>
      <c r="O1298" s="134">
        <v>50</v>
      </c>
      <c r="P1298" s="134">
        <v>3</v>
      </c>
      <c r="Q1298" s="134">
        <v>43666</v>
      </c>
    </row>
    <row r="1299" spans="1:17" x14ac:dyDescent="0.2">
      <c r="A1299" s="134" t="s">
        <v>4513</v>
      </c>
      <c r="B1299" s="134" t="s">
        <v>4573</v>
      </c>
      <c r="C1299" s="134" t="s">
        <v>1668</v>
      </c>
      <c r="D1299" s="134">
        <v>61</v>
      </c>
      <c r="E1299" s="134">
        <v>61</v>
      </c>
      <c r="F1299" s="134">
        <v>61</v>
      </c>
      <c r="G1299" s="134">
        <v>61</v>
      </c>
      <c r="H1299" s="134">
        <v>61</v>
      </c>
      <c r="I1299" s="134">
        <v>61</v>
      </c>
      <c r="J1299" s="134">
        <v>61</v>
      </c>
      <c r="K1299" s="134">
        <v>61</v>
      </c>
      <c r="L1299" s="134">
        <v>61</v>
      </c>
      <c r="M1299" s="134">
        <v>61</v>
      </c>
      <c r="N1299" s="134">
        <v>61</v>
      </c>
      <c r="O1299" s="134">
        <v>61</v>
      </c>
      <c r="P1299" s="134">
        <v>61</v>
      </c>
      <c r="Q1299" s="134">
        <v>60817</v>
      </c>
    </row>
    <row r="1300" spans="1:17" x14ac:dyDescent="0.2">
      <c r="A1300" s="134" t="s">
        <v>4513</v>
      </c>
      <c r="B1300" s="134" t="s">
        <v>4574</v>
      </c>
      <c r="C1300" s="134" t="s">
        <v>1668</v>
      </c>
      <c r="D1300" s="134">
        <v>0</v>
      </c>
      <c r="E1300" s="134">
        <v>0</v>
      </c>
      <c r="F1300" s="134">
        <v>0</v>
      </c>
      <c r="G1300" s="134">
        <v>0</v>
      </c>
      <c r="H1300" s="134">
        <v>0</v>
      </c>
      <c r="I1300" s="134">
        <v>0</v>
      </c>
      <c r="J1300" s="134">
        <v>0</v>
      </c>
      <c r="K1300" s="134">
        <v>0</v>
      </c>
      <c r="L1300" s="134">
        <v>0</v>
      </c>
      <c r="M1300" s="134">
        <v>0</v>
      </c>
      <c r="N1300" s="134">
        <v>0</v>
      </c>
      <c r="O1300" s="134">
        <v>0</v>
      </c>
      <c r="P1300" s="134">
        <v>0</v>
      </c>
      <c r="Q1300" s="134">
        <v>0</v>
      </c>
    </row>
    <row r="1301" spans="1:17" x14ac:dyDescent="0.2">
      <c r="A1301" s="134" t="s">
        <v>4513</v>
      </c>
      <c r="B1301" s="134" t="s">
        <v>4575</v>
      </c>
      <c r="C1301" s="134" t="s">
        <v>1668</v>
      </c>
      <c r="D1301" s="134">
        <v>0</v>
      </c>
      <c r="E1301" s="134">
        <v>0</v>
      </c>
      <c r="F1301" s="134">
        <v>0</v>
      </c>
      <c r="G1301" s="134">
        <v>0</v>
      </c>
      <c r="H1301" s="134">
        <v>0</v>
      </c>
      <c r="I1301" s="134">
        <v>0</v>
      </c>
      <c r="J1301" s="134">
        <v>0</v>
      </c>
      <c r="K1301" s="134">
        <v>0</v>
      </c>
      <c r="L1301" s="134">
        <v>0</v>
      </c>
      <c r="M1301" s="134">
        <v>0</v>
      </c>
      <c r="N1301" s="134">
        <v>0</v>
      </c>
      <c r="O1301" s="134">
        <v>0</v>
      </c>
      <c r="P1301" s="134">
        <v>0</v>
      </c>
      <c r="Q1301" s="134">
        <v>0</v>
      </c>
    </row>
    <row r="1302" spans="1:17" x14ac:dyDescent="0.2">
      <c r="A1302" s="134" t="s">
        <v>4513</v>
      </c>
      <c r="B1302" s="134" t="s">
        <v>4576</v>
      </c>
      <c r="C1302" s="134" t="s">
        <v>1668</v>
      </c>
      <c r="D1302" s="134">
        <v>50</v>
      </c>
      <c r="E1302" s="134">
        <v>51</v>
      </c>
      <c r="F1302" s="134">
        <v>53</v>
      </c>
      <c r="G1302" s="134">
        <v>54</v>
      </c>
      <c r="H1302" s="134">
        <v>55</v>
      </c>
      <c r="I1302" s="134">
        <v>56</v>
      </c>
      <c r="J1302" s="134">
        <v>57</v>
      </c>
      <c r="K1302" s="134">
        <v>59</v>
      </c>
      <c r="L1302" s="134">
        <v>60</v>
      </c>
      <c r="M1302" s="134">
        <v>61</v>
      </c>
      <c r="N1302" s="134">
        <v>62</v>
      </c>
      <c r="O1302" s="134">
        <v>63</v>
      </c>
      <c r="P1302" s="134">
        <v>65</v>
      </c>
      <c r="Q1302" s="134">
        <v>57431</v>
      </c>
    </row>
    <row r="1303" spans="1:17" x14ac:dyDescent="0.2">
      <c r="A1303" s="134" t="s">
        <v>4513</v>
      </c>
      <c r="B1303" s="134" t="s">
        <v>4577</v>
      </c>
      <c r="C1303" s="134" t="s">
        <v>1668</v>
      </c>
      <c r="D1303" s="134">
        <v>0</v>
      </c>
      <c r="E1303" s="134">
        <v>0</v>
      </c>
      <c r="F1303" s="134">
        <v>0</v>
      </c>
      <c r="G1303" s="134">
        <v>0</v>
      </c>
      <c r="H1303" s="134">
        <v>0</v>
      </c>
      <c r="I1303" s="134">
        <v>0</v>
      </c>
      <c r="J1303" s="134">
        <v>0</v>
      </c>
      <c r="K1303" s="134">
        <v>0</v>
      </c>
      <c r="L1303" s="134">
        <v>0</v>
      </c>
      <c r="M1303" s="134">
        <v>0</v>
      </c>
      <c r="N1303" s="134">
        <v>0</v>
      </c>
      <c r="O1303" s="134">
        <v>0</v>
      </c>
      <c r="P1303" s="134">
        <v>0</v>
      </c>
      <c r="Q1303" s="134">
        <v>0</v>
      </c>
    </row>
    <row r="1304" spans="1:17" x14ac:dyDescent="0.2">
      <c r="A1304" s="134" t="s">
        <v>4513</v>
      </c>
      <c r="B1304" s="134" t="s">
        <v>4578</v>
      </c>
      <c r="C1304" s="134" t="s">
        <v>1668</v>
      </c>
      <c r="D1304" s="134">
        <v>2</v>
      </c>
      <c r="E1304" s="134">
        <v>3</v>
      </c>
      <c r="F1304" s="134">
        <v>3</v>
      </c>
      <c r="G1304" s="134">
        <v>3</v>
      </c>
      <c r="H1304" s="134">
        <v>3</v>
      </c>
      <c r="I1304" s="134">
        <v>3</v>
      </c>
      <c r="J1304" s="134">
        <v>3</v>
      </c>
      <c r="K1304" s="134">
        <v>3</v>
      </c>
      <c r="L1304" s="134">
        <v>3</v>
      </c>
      <c r="M1304" s="134">
        <v>3</v>
      </c>
      <c r="N1304" s="134">
        <v>3</v>
      </c>
      <c r="O1304" s="134">
        <v>3</v>
      </c>
      <c r="P1304" s="134">
        <v>3</v>
      </c>
      <c r="Q1304" s="134">
        <v>2971</v>
      </c>
    </row>
    <row r="1305" spans="1:17" x14ac:dyDescent="0.2">
      <c r="A1305" s="134" t="s">
        <v>4513</v>
      </c>
      <c r="B1305" s="134" t="s">
        <v>4579</v>
      </c>
      <c r="C1305" s="134" t="s">
        <v>1668</v>
      </c>
      <c r="D1305" s="134">
        <v>20</v>
      </c>
      <c r="E1305" s="134">
        <v>21</v>
      </c>
      <c r="F1305" s="134">
        <v>22</v>
      </c>
      <c r="G1305" s="134">
        <v>23</v>
      </c>
      <c r="H1305" s="134">
        <v>24</v>
      </c>
      <c r="I1305" s="134">
        <v>25</v>
      </c>
      <c r="J1305" s="134">
        <v>26</v>
      </c>
      <c r="K1305" s="134">
        <v>26</v>
      </c>
      <c r="L1305" s="134">
        <v>27</v>
      </c>
      <c r="M1305" s="134">
        <v>28</v>
      </c>
      <c r="N1305" s="134">
        <v>29</v>
      </c>
      <c r="O1305" s="134">
        <v>30</v>
      </c>
      <c r="P1305" s="134">
        <v>31</v>
      </c>
      <c r="Q1305" s="134">
        <v>25575</v>
      </c>
    </row>
    <row r="1306" spans="1:17" x14ac:dyDescent="0.2">
      <c r="A1306" s="134" t="s">
        <v>4513</v>
      </c>
      <c r="B1306" s="134" t="s">
        <v>4580</v>
      </c>
      <c r="C1306" s="134" t="s">
        <v>1668</v>
      </c>
      <c r="D1306" s="134">
        <v>0</v>
      </c>
      <c r="E1306" s="134">
        <v>0</v>
      </c>
      <c r="F1306" s="134">
        <v>0</v>
      </c>
      <c r="G1306" s="134">
        <v>0</v>
      </c>
      <c r="H1306" s="134">
        <v>0</v>
      </c>
      <c r="I1306" s="134">
        <v>0</v>
      </c>
      <c r="J1306" s="134">
        <v>0</v>
      </c>
      <c r="K1306" s="134">
        <v>0</v>
      </c>
      <c r="L1306" s="134">
        <v>0</v>
      </c>
      <c r="M1306" s="134">
        <v>0</v>
      </c>
      <c r="N1306" s="134">
        <v>0</v>
      </c>
      <c r="O1306" s="134">
        <v>0</v>
      </c>
      <c r="P1306" s="134">
        <v>0</v>
      </c>
      <c r="Q1306" s="134">
        <v>0</v>
      </c>
    </row>
    <row r="1307" spans="1:17" x14ac:dyDescent="0.2">
      <c r="A1307" s="134" t="s">
        <v>4513</v>
      </c>
      <c r="B1307" s="134" t="s">
        <v>4581</v>
      </c>
      <c r="C1307" s="134" t="s">
        <v>1668</v>
      </c>
      <c r="D1307" s="134">
        <v>0</v>
      </c>
      <c r="E1307" s="134">
        <v>0</v>
      </c>
      <c r="F1307" s="134">
        <v>0</v>
      </c>
      <c r="G1307" s="134">
        <v>0</v>
      </c>
      <c r="H1307" s="134">
        <v>0</v>
      </c>
      <c r="I1307" s="134">
        <v>0</v>
      </c>
      <c r="J1307" s="134">
        <v>0</v>
      </c>
      <c r="K1307" s="134">
        <v>0</v>
      </c>
      <c r="L1307" s="134">
        <v>0</v>
      </c>
      <c r="M1307" s="134">
        <v>0</v>
      </c>
      <c r="N1307" s="134">
        <v>0</v>
      </c>
      <c r="O1307" s="134">
        <v>0</v>
      </c>
      <c r="P1307" s="134">
        <v>0</v>
      </c>
      <c r="Q1307" s="134">
        <v>0</v>
      </c>
    </row>
    <row r="1308" spans="1:17" x14ac:dyDescent="0.2">
      <c r="A1308" s="134" t="s">
        <v>4513</v>
      </c>
      <c r="B1308" s="134" t="s">
        <v>4582</v>
      </c>
      <c r="C1308" s="134" t="s">
        <v>1668</v>
      </c>
      <c r="D1308" s="134">
        <v>309</v>
      </c>
      <c r="E1308" s="134">
        <v>319</v>
      </c>
      <c r="F1308" s="134">
        <v>328</v>
      </c>
      <c r="G1308" s="134">
        <v>337</v>
      </c>
      <c r="H1308" s="134">
        <v>346</v>
      </c>
      <c r="I1308" s="134">
        <v>356</v>
      </c>
      <c r="J1308" s="134">
        <v>365</v>
      </c>
      <c r="K1308" s="134">
        <v>374</v>
      </c>
      <c r="L1308" s="134">
        <v>383</v>
      </c>
      <c r="M1308" s="134">
        <v>393</v>
      </c>
      <c r="N1308" s="134">
        <v>402</v>
      </c>
      <c r="O1308" s="134">
        <v>411</v>
      </c>
      <c r="P1308" s="134">
        <v>420</v>
      </c>
      <c r="Q1308" s="134">
        <v>364885</v>
      </c>
    </row>
    <row r="1309" spans="1:17" x14ac:dyDescent="0.2">
      <c r="A1309" s="134" t="s">
        <v>4513</v>
      </c>
      <c r="B1309" s="134" t="s">
        <v>4583</v>
      </c>
      <c r="C1309" s="134" t="s">
        <v>1668</v>
      </c>
      <c r="D1309" s="134">
        <v>0</v>
      </c>
      <c r="E1309" s="134">
        <v>0</v>
      </c>
      <c r="F1309" s="134">
        <v>0</v>
      </c>
      <c r="G1309" s="134">
        <v>0</v>
      </c>
      <c r="H1309" s="134">
        <v>0</v>
      </c>
      <c r="I1309" s="134">
        <v>0</v>
      </c>
      <c r="J1309" s="134">
        <v>0</v>
      </c>
      <c r="K1309" s="134">
        <v>0</v>
      </c>
      <c r="L1309" s="134">
        <v>0</v>
      </c>
      <c r="M1309" s="134">
        <v>0</v>
      </c>
      <c r="N1309" s="134">
        <v>0</v>
      </c>
      <c r="O1309" s="134">
        <v>0</v>
      </c>
      <c r="P1309" s="134">
        <v>0</v>
      </c>
      <c r="Q1309" s="134">
        <v>0</v>
      </c>
    </row>
    <row r="1310" spans="1:17" x14ac:dyDescent="0.2">
      <c r="A1310" s="134" t="s">
        <v>4513</v>
      </c>
      <c r="B1310" s="134" t="s">
        <v>4584</v>
      </c>
      <c r="C1310" s="134" t="s">
        <v>1668</v>
      </c>
      <c r="D1310" s="134">
        <v>0</v>
      </c>
      <c r="E1310" s="134">
        <v>0</v>
      </c>
      <c r="F1310" s="134">
        <v>0</v>
      </c>
      <c r="G1310" s="134">
        <v>0</v>
      </c>
      <c r="H1310" s="134">
        <v>0</v>
      </c>
      <c r="I1310" s="134">
        <v>0</v>
      </c>
      <c r="J1310" s="134">
        <v>0</v>
      </c>
      <c r="K1310" s="134">
        <v>0</v>
      </c>
      <c r="L1310" s="134">
        <v>0</v>
      </c>
      <c r="M1310" s="134">
        <v>0</v>
      </c>
      <c r="N1310" s="134">
        <v>0</v>
      </c>
      <c r="O1310" s="134">
        <v>0</v>
      </c>
      <c r="P1310" s="134">
        <v>0</v>
      </c>
      <c r="Q1310" s="134">
        <v>0</v>
      </c>
    </row>
    <row r="1311" spans="1:17" x14ac:dyDescent="0.2">
      <c r="A1311" s="134" t="s">
        <v>4513</v>
      </c>
      <c r="B1311" s="134" t="s">
        <v>4585</v>
      </c>
      <c r="C1311" s="134" t="s">
        <v>1668</v>
      </c>
      <c r="D1311" s="134">
        <v>0</v>
      </c>
      <c r="E1311" s="134">
        <v>0</v>
      </c>
      <c r="F1311" s="134">
        <v>0</v>
      </c>
      <c r="G1311" s="134">
        <v>0</v>
      </c>
      <c r="H1311" s="134">
        <v>0</v>
      </c>
      <c r="I1311" s="134">
        <v>0</v>
      </c>
      <c r="J1311" s="134">
        <v>0</v>
      </c>
      <c r="K1311" s="134">
        <v>0</v>
      </c>
      <c r="L1311" s="134">
        <v>0</v>
      </c>
      <c r="M1311" s="134">
        <v>0</v>
      </c>
      <c r="N1311" s="134">
        <v>0</v>
      </c>
      <c r="O1311" s="134">
        <v>0</v>
      </c>
      <c r="P1311" s="134">
        <v>0</v>
      </c>
      <c r="Q1311" s="134">
        <v>0</v>
      </c>
    </row>
    <row r="1312" spans="1:17" x14ac:dyDescent="0.2">
      <c r="A1312" s="134" t="s">
        <v>4513</v>
      </c>
      <c r="B1312" s="134" t="s">
        <v>4586</v>
      </c>
      <c r="C1312" s="134" t="s">
        <v>1668</v>
      </c>
      <c r="D1312" s="134">
        <v>0</v>
      </c>
      <c r="E1312" s="134">
        <v>0</v>
      </c>
      <c r="F1312" s="134">
        <v>0</v>
      </c>
      <c r="G1312" s="134">
        <v>0</v>
      </c>
      <c r="H1312" s="134">
        <v>0</v>
      </c>
      <c r="I1312" s="134">
        <v>0</v>
      </c>
      <c r="J1312" s="134">
        <v>0</v>
      </c>
      <c r="K1312" s="134">
        <v>0</v>
      </c>
      <c r="L1312" s="134">
        <v>0</v>
      </c>
      <c r="M1312" s="134">
        <v>0</v>
      </c>
      <c r="N1312" s="134">
        <v>0</v>
      </c>
      <c r="O1312" s="134">
        <v>0</v>
      </c>
      <c r="P1312" s="134">
        <v>0</v>
      </c>
      <c r="Q1312" s="134">
        <v>0</v>
      </c>
    </row>
    <row r="1313" spans="1:17" x14ac:dyDescent="0.2">
      <c r="A1313" s="134" t="s">
        <v>4587</v>
      </c>
      <c r="B1313" s="134" t="s">
        <v>4588</v>
      </c>
      <c r="C1313" s="134" t="s">
        <v>1668</v>
      </c>
      <c r="D1313" s="134">
        <v>36</v>
      </c>
      <c r="E1313" s="134">
        <v>37</v>
      </c>
      <c r="F1313" s="134">
        <v>37</v>
      </c>
      <c r="G1313" s="134">
        <v>56</v>
      </c>
      <c r="H1313" s="134">
        <v>56</v>
      </c>
      <c r="I1313" s="134">
        <v>57</v>
      </c>
      <c r="J1313" s="134">
        <v>58</v>
      </c>
      <c r="K1313" s="134">
        <v>58</v>
      </c>
      <c r="L1313" s="134">
        <v>59</v>
      </c>
      <c r="M1313" s="134">
        <v>59</v>
      </c>
      <c r="N1313" s="134">
        <v>60</v>
      </c>
      <c r="O1313" s="134">
        <v>61</v>
      </c>
      <c r="P1313" s="134">
        <v>61</v>
      </c>
      <c r="Q1313" s="134">
        <v>53857</v>
      </c>
    </row>
    <row r="1314" spans="1:17" x14ac:dyDescent="0.2">
      <c r="A1314" s="134" t="s">
        <v>4587</v>
      </c>
      <c r="B1314" s="134" t="s">
        <v>4589</v>
      </c>
      <c r="C1314" s="134" t="s">
        <v>1668</v>
      </c>
      <c r="D1314" s="134">
        <v>36</v>
      </c>
      <c r="E1314" s="134">
        <v>37</v>
      </c>
      <c r="F1314" s="134">
        <v>37</v>
      </c>
      <c r="G1314" s="134">
        <v>52</v>
      </c>
      <c r="H1314" s="134">
        <v>53</v>
      </c>
      <c r="I1314" s="134">
        <v>54</v>
      </c>
      <c r="J1314" s="134">
        <v>54</v>
      </c>
      <c r="K1314" s="134">
        <v>55</v>
      </c>
      <c r="L1314" s="134">
        <v>56</v>
      </c>
      <c r="M1314" s="134">
        <v>56</v>
      </c>
      <c r="N1314" s="134">
        <v>57</v>
      </c>
      <c r="O1314" s="134">
        <v>57</v>
      </c>
      <c r="P1314" s="134">
        <v>58</v>
      </c>
      <c r="Q1314" s="134">
        <v>51284</v>
      </c>
    </row>
    <row r="1315" spans="1:17" x14ac:dyDescent="0.2">
      <c r="A1315" s="134" t="s">
        <v>4587</v>
      </c>
      <c r="B1315" s="134" t="s">
        <v>4590</v>
      </c>
      <c r="C1315" s="134" t="s">
        <v>1668</v>
      </c>
      <c r="D1315" s="134">
        <v>23</v>
      </c>
      <c r="E1315" s="134">
        <v>23</v>
      </c>
      <c r="F1315" s="134">
        <v>24</v>
      </c>
      <c r="G1315" s="134">
        <v>35</v>
      </c>
      <c r="H1315" s="134">
        <v>35</v>
      </c>
      <c r="I1315" s="134">
        <v>36</v>
      </c>
      <c r="J1315" s="134">
        <v>36</v>
      </c>
      <c r="K1315" s="134">
        <v>37</v>
      </c>
      <c r="L1315" s="134">
        <v>37</v>
      </c>
      <c r="M1315" s="134">
        <v>38</v>
      </c>
      <c r="N1315" s="134">
        <v>38</v>
      </c>
      <c r="O1315" s="134">
        <v>39</v>
      </c>
      <c r="P1315" s="134">
        <v>39</v>
      </c>
      <c r="Q1315" s="134">
        <v>34096</v>
      </c>
    </row>
    <row r="1316" spans="1:17" x14ac:dyDescent="0.2">
      <c r="A1316" s="134" t="s">
        <v>4587</v>
      </c>
      <c r="B1316" s="134" t="s">
        <v>4591</v>
      </c>
      <c r="C1316" s="134" t="s">
        <v>1668</v>
      </c>
      <c r="D1316" s="134">
        <v>23</v>
      </c>
      <c r="E1316" s="134">
        <v>23</v>
      </c>
      <c r="F1316" s="134">
        <v>24</v>
      </c>
      <c r="G1316" s="134">
        <v>33</v>
      </c>
      <c r="H1316" s="134">
        <v>34</v>
      </c>
      <c r="I1316" s="134">
        <v>34</v>
      </c>
      <c r="J1316" s="134">
        <v>35</v>
      </c>
      <c r="K1316" s="134">
        <v>35</v>
      </c>
      <c r="L1316" s="134">
        <v>35</v>
      </c>
      <c r="M1316" s="134">
        <v>36</v>
      </c>
      <c r="N1316" s="134">
        <v>36</v>
      </c>
      <c r="O1316" s="134">
        <v>37</v>
      </c>
      <c r="P1316" s="134">
        <v>37</v>
      </c>
      <c r="Q1316" s="134">
        <v>32636</v>
      </c>
    </row>
    <row r="1317" spans="1:17" x14ac:dyDescent="0.2">
      <c r="A1317" s="134" t="s">
        <v>4587</v>
      </c>
      <c r="B1317" s="134" t="s">
        <v>4592</v>
      </c>
      <c r="C1317" s="134" t="s">
        <v>1668</v>
      </c>
      <c r="D1317" s="134">
        <v>0</v>
      </c>
      <c r="E1317" s="134">
        <v>0</v>
      </c>
      <c r="F1317" s="134">
        <v>0</v>
      </c>
      <c r="G1317" s="134">
        <v>0</v>
      </c>
      <c r="H1317" s="134">
        <v>0</v>
      </c>
      <c r="I1317" s="134">
        <v>0</v>
      </c>
      <c r="J1317" s="134">
        <v>0</v>
      </c>
      <c r="K1317" s="134">
        <v>0</v>
      </c>
      <c r="L1317" s="134">
        <v>0</v>
      </c>
      <c r="M1317" s="134">
        <v>0</v>
      </c>
      <c r="N1317" s="134">
        <v>0</v>
      </c>
      <c r="O1317" s="134">
        <v>0</v>
      </c>
      <c r="P1317" s="134">
        <v>0</v>
      </c>
      <c r="Q1317" s="134">
        <v>0</v>
      </c>
    </row>
    <row r="1318" spans="1:17" x14ac:dyDescent="0.2">
      <c r="A1318" s="134" t="s">
        <v>4587</v>
      </c>
      <c r="B1318" s="134" t="s">
        <v>4593</v>
      </c>
      <c r="C1318" s="134" t="s">
        <v>1668</v>
      </c>
      <c r="D1318" s="134">
        <v>0</v>
      </c>
      <c r="E1318" s="134">
        <v>0</v>
      </c>
      <c r="F1318" s="134">
        <v>0</v>
      </c>
      <c r="G1318" s="134">
        <v>0</v>
      </c>
      <c r="H1318" s="134">
        <v>0</v>
      </c>
      <c r="I1318" s="134">
        <v>0</v>
      </c>
      <c r="J1318" s="134">
        <v>0</v>
      </c>
      <c r="K1318" s="134">
        <v>0</v>
      </c>
      <c r="L1318" s="134">
        <v>0</v>
      </c>
      <c r="M1318" s="134">
        <v>0</v>
      </c>
      <c r="N1318" s="134">
        <v>0</v>
      </c>
      <c r="O1318" s="134">
        <v>0</v>
      </c>
      <c r="P1318" s="134">
        <v>0</v>
      </c>
      <c r="Q1318" s="134">
        <v>0</v>
      </c>
    </row>
    <row r="1319" spans="1:17" x14ac:dyDescent="0.2">
      <c r="A1319" s="134" t="s">
        <v>4587</v>
      </c>
      <c r="B1319" s="134" t="s">
        <v>4594</v>
      </c>
      <c r="C1319" s="134" t="s">
        <v>1668</v>
      </c>
      <c r="D1319" s="134">
        <v>0</v>
      </c>
      <c r="E1319" s="134">
        <v>0</v>
      </c>
      <c r="F1319" s="134">
        <v>0</v>
      </c>
      <c r="G1319" s="134">
        <v>0</v>
      </c>
      <c r="H1319" s="134">
        <v>0</v>
      </c>
      <c r="I1319" s="134">
        <v>0</v>
      </c>
      <c r="J1319" s="134">
        <v>0</v>
      </c>
      <c r="K1319" s="134">
        <v>0</v>
      </c>
      <c r="L1319" s="134">
        <v>0</v>
      </c>
      <c r="M1319" s="134">
        <v>0</v>
      </c>
      <c r="N1319" s="134">
        <v>0</v>
      </c>
      <c r="O1319" s="134">
        <v>0</v>
      </c>
      <c r="P1319" s="134">
        <v>0</v>
      </c>
      <c r="Q1319" s="134">
        <v>0</v>
      </c>
    </row>
    <row r="1320" spans="1:17" x14ac:dyDescent="0.2">
      <c r="A1320" s="134" t="s">
        <v>4587</v>
      </c>
      <c r="B1320" s="134" t="s">
        <v>4595</v>
      </c>
      <c r="C1320" s="134" t="s">
        <v>1668</v>
      </c>
      <c r="D1320" s="134">
        <v>0</v>
      </c>
      <c r="E1320" s="134">
        <v>0</v>
      </c>
      <c r="F1320" s="134">
        <v>0</v>
      </c>
      <c r="G1320" s="134">
        <v>0</v>
      </c>
      <c r="H1320" s="134">
        <v>0</v>
      </c>
      <c r="I1320" s="134">
        <v>0</v>
      </c>
      <c r="J1320" s="134">
        <v>0</v>
      </c>
      <c r="K1320" s="134">
        <v>0</v>
      </c>
      <c r="L1320" s="134">
        <v>0</v>
      </c>
      <c r="M1320" s="134">
        <v>0</v>
      </c>
      <c r="N1320" s="134">
        <v>0</v>
      </c>
      <c r="O1320" s="134">
        <v>0</v>
      </c>
      <c r="P1320" s="134">
        <v>0</v>
      </c>
      <c r="Q1320" s="134">
        <v>0</v>
      </c>
    </row>
    <row r="1321" spans="1:17" x14ac:dyDescent="0.2">
      <c r="A1321" s="134" t="s">
        <v>4587</v>
      </c>
      <c r="B1321" s="134" t="s">
        <v>4596</v>
      </c>
      <c r="C1321" s="134" t="s">
        <v>1668</v>
      </c>
      <c r="D1321" s="134">
        <v>6156</v>
      </c>
      <c r="E1321" s="134">
        <v>6195</v>
      </c>
      <c r="F1321" s="134">
        <v>6230</v>
      </c>
      <c r="G1321" s="134">
        <v>7094</v>
      </c>
      <c r="H1321" s="134">
        <v>7140</v>
      </c>
      <c r="I1321" s="134">
        <v>7186</v>
      </c>
      <c r="J1321" s="134">
        <v>7231</v>
      </c>
      <c r="K1321" s="134">
        <v>7277</v>
      </c>
      <c r="L1321" s="134">
        <v>7323</v>
      </c>
      <c r="M1321" s="134">
        <v>7369</v>
      </c>
      <c r="N1321" s="134">
        <v>7415</v>
      </c>
      <c r="O1321" s="134">
        <v>7461</v>
      </c>
      <c r="P1321" s="134">
        <v>7508</v>
      </c>
      <c r="Q1321" s="134">
        <v>7062850</v>
      </c>
    </row>
    <row r="1322" spans="1:17" x14ac:dyDescent="0.2">
      <c r="A1322" s="134" t="s">
        <v>4587</v>
      </c>
      <c r="B1322" s="134" t="s">
        <v>4597</v>
      </c>
      <c r="C1322" s="134" t="s">
        <v>1668</v>
      </c>
      <c r="D1322" s="134">
        <v>0</v>
      </c>
      <c r="E1322" s="134">
        <v>0</v>
      </c>
      <c r="F1322" s="134">
        <v>0</v>
      </c>
      <c r="G1322" s="134">
        <v>0</v>
      </c>
      <c r="H1322" s="134">
        <v>0</v>
      </c>
      <c r="I1322" s="134">
        <v>0</v>
      </c>
      <c r="J1322" s="134">
        <v>0</v>
      </c>
      <c r="K1322" s="134">
        <v>0</v>
      </c>
      <c r="L1322" s="134">
        <v>0</v>
      </c>
      <c r="M1322" s="134">
        <v>0</v>
      </c>
      <c r="N1322" s="134">
        <v>0</v>
      </c>
      <c r="O1322" s="134">
        <v>0</v>
      </c>
      <c r="P1322" s="134">
        <v>0</v>
      </c>
      <c r="Q1322" s="134">
        <v>0</v>
      </c>
    </row>
    <row r="1323" spans="1:17" x14ac:dyDescent="0.2">
      <c r="A1323" s="134" t="s">
        <v>4587</v>
      </c>
      <c r="B1323" s="134" t="s">
        <v>4598</v>
      </c>
      <c r="C1323" s="134" t="s">
        <v>1668</v>
      </c>
      <c r="D1323" s="134">
        <v>0</v>
      </c>
      <c r="E1323" s="134">
        <v>0</v>
      </c>
      <c r="F1323" s="134">
        <v>0</v>
      </c>
      <c r="G1323" s="134">
        <v>0</v>
      </c>
      <c r="H1323" s="134">
        <v>0</v>
      </c>
      <c r="I1323" s="134">
        <v>0</v>
      </c>
      <c r="J1323" s="134">
        <v>0</v>
      </c>
      <c r="K1323" s="134">
        <v>0</v>
      </c>
      <c r="L1323" s="134">
        <v>0</v>
      </c>
      <c r="M1323" s="134">
        <v>0</v>
      </c>
      <c r="N1323" s="134">
        <v>0</v>
      </c>
      <c r="O1323" s="134">
        <v>0</v>
      </c>
      <c r="P1323" s="134">
        <v>0</v>
      </c>
      <c r="Q1323" s="134">
        <v>62</v>
      </c>
    </row>
    <row r="1324" spans="1:17" x14ac:dyDescent="0.2">
      <c r="A1324" s="134" t="s">
        <v>4587</v>
      </c>
      <c r="B1324" s="134" t="s">
        <v>4599</v>
      </c>
      <c r="C1324" s="134" t="s">
        <v>1668</v>
      </c>
      <c r="D1324" s="134">
        <v>0</v>
      </c>
      <c r="E1324" s="134">
        <v>0</v>
      </c>
      <c r="F1324" s="134">
        <v>0</v>
      </c>
      <c r="G1324" s="134">
        <v>0</v>
      </c>
      <c r="H1324" s="134">
        <v>0</v>
      </c>
      <c r="I1324" s="134">
        <v>0</v>
      </c>
      <c r="J1324" s="134">
        <v>0</v>
      </c>
      <c r="K1324" s="134">
        <v>0</v>
      </c>
      <c r="L1324" s="134">
        <v>0</v>
      </c>
      <c r="M1324" s="134">
        <v>0</v>
      </c>
      <c r="N1324" s="134">
        <v>0</v>
      </c>
      <c r="O1324" s="134">
        <v>0</v>
      </c>
      <c r="P1324" s="134">
        <v>0</v>
      </c>
      <c r="Q1324" s="134">
        <v>0</v>
      </c>
    </row>
    <row r="1325" spans="1:17" x14ac:dyDescent="0.2">
      <c r="A1325" s="134" t="s">
        <v>4587</v>
      </c>
      <c r="B1325" s="134" t="s">
        <v>4600</v>
      </c>
      <c r="C1325" s="134" t="s">
        <v>1668</v>
      </c>
      <c r="D1325" s="134">
        <v>4</v>
      </c>
      <c r="E1325" s="134">
        <v>5</v>
      </c>
      <c r="F1325" s="134">
        <v>5</v>
      </c>
      <c r="G1325" s="134">
        <v>5</v>
      </c>
      <c r="H1325" s="134">
        <v>5</v>
      </c>
      <c r="I1325" s="134">
        <v>5</v>
      </c>
      <c r="J1325" s="134">
        <v>5</v>
      </c>
      <c r="K1325" s="134">
        <v>5</v>
      </c>
      <c r="L1325" s="134">
        <v>5</v>
      </c>
      <c r="M1325" s="134">
        <v>5</v>
      </c>
      <c r="N1325" s="134">
        <v>5</v>
      </c>
      <c r="O1325" s="134">
        <v>6</v>
      </c>
      <c r="P1325" s="134">
        <v>6</v>
      </c>
      <c r="Q1325" s="134">
        <v>5057</v>
      </c>
    </row>
    <row r="1326" spans="1:17" x14ac:dyDescent="0.2">
      <c r="A1326" s="134" t="s">
        <v>4587</v>
      </c>
      <c r="B1326" s="134" t="s">
        <v>4601</v>
      </c>
      <c r="C1326" s="134" t="s">
        <v>1668</v>
      </c>
      <c r="D1326" s="134">
        <v>0</v>
      </c>
      <c r="E1326" s="134">
        <v>0</v>
      </c>
      <c r="F1326" s="134">
        <v>0</v>
      </c>
      <c r="G1326" s="134">
        <v>0</v>
      </c>
      <c r="H1326" s="134">
        <v>0</v>
      </c>
      <c r="I1326" s="134">
        <v>0</v>
      </c>
      <c r="J1326" s="134">
        <v>0</v>
      </c>
      <c r="K1326" s="134">
        <v>0</v>
      </c>
      <c r="L1326" s="134">
        <v>0</v>
      </c>
      <c r="M1326" s="134">
        <v>0</v>
      </c>
      <c r="N1326" s="134">
        <v>0</v>
      </c>
      <c r="O1326" s="134">
        <v>0</v>
      </c>
      <c r="P1326" s="134">
        <v>0</v>
      </c>
      <c r="Q1326" s="134">
        <v>0</v>
      </c>
    </row>
    <row r="1327" spans="1:17" x14ac:dyDescent="0.2">
      <c r="A1327" s="134" t="s">
        <v>4587</v>
      </c>
      <c r="B1327" s="134" t="s">
        <v>4602</v>
      </c>
      <c r="C1327" s="134" t="s">
        <v>1668</v>
      </c>
      <c r="D1327" s="134">
        <v>22</v>
      </c>
      <c r="E1327" s="134">
        <v>-5</v>
      </c>
      <c r="F1327" s="134">
        <v>0</v>
      </c>
      <c r="G1327" s="134">
        <v>-5</v>
      </c>
      <c r="H1327" s="134">
        <v>-4</v>
      </c>
      <c r="I1327" s="134">
        <v>-4</v>
      </c>
      <c r="J1327" s="134">
        <v>-4</v>
      </c>
      <c r="K1327" s="134">
        <v>-4</v>
      </c>
      <c r="L1327" s="134">
        <v>-4</v>
      </c>
      <c r="M1327" s="134">
        <v>-4</v>
      </c>
      <c r="N1327" s="134">
        <v>-4</v>
      </c>
      <c r="O1327" s="134">
        <v>-4</v>
      </c>
      <c r="P1327" s="134">
        <v>-4</v>
      </c>
      <c r="Q1327" s="134">
        <v>-2833</v>
      </c>
    </row>
    <row r="1328" spans="1:17" x14ac:dyDescent="0.2">
      <c r="A1328" s="134" t="s">
        <v>4587</v>
      </c>
      <c r="B1328" s="134" t="s">
        <v>4603</v>
      </c>
      <c r="C1328" s="134" t="s">
        <v>1668</v>
      </c>
      <c r="D1328" s="134">
        <v>0</v>
      </c>
      <c r="E1328" s="134">
        <v>0</v>
      </c>
      <c r="F1328" s="134">
        <v>0</v>
      </c>
      <c r="G1328" s="134">
        <v>0</v>
      </c>
      <c r="H1328" s="134">
        <v>0</v>
      </c>
      <c r="I1328" s="134">
        <v>0</v>
      </c>
      <c r="J1328" s="134">
        <v>0</v>
      </c>
      <c r="K1328" s="134">
        <v>0</v>
      </c>
      <c r="L1328" s="134">
        <v>0</v>
      </c>
      <c r="M1328" s="134">
        <v>0</v>
      </c>
      <c r="N1328" s="134">
        <v>0</v>
      </c>
      <c r="O1328" s="134">
        <v>0</v>
      </c>
      <c r="P1328" s="134">
        <v>0</v>
      </c>
      <c r="Q1328" s="134">
        <v>0</v>
      </c>
    </row>
    <row r="1329" spans="1:17" x14ac:dyDescent="0.2">
      <c r="A1329" s="134" t="s">
        <v>4604</v>
      </c>
      <c r="B1329" s="134" t="s">
        <v>4605</v>
      </c>
      <c r="C1329" s="134" t="s">
        <v>1668</v>
      </c>
      <c r="D1329" s="134">
        <v>41</v>
      </c>
      <c r="E1329" s="134">
        <v>41</v>
      </c>
      <c r="F1329" s="134">
        <v>-296</v>
      </c>
      <c r="G1329" s="134">
        <v>43</v>
      </c>
      <c r="H1329" s="134">
        <v>44</v>
      </c>
      <c r="I1329" s="134">
        <v>44</v>
      </c>
      <c r="J1329" s="134">
        <v>45</v>
      </c>
      <c r="K1329" s="134">
        <v>41</v>
      </c>
      <c r="L1329" s="134">
        <v>42</v>
      </c>
      <c r="M1329" s="134">
        <v>43</v>
      </c>
      <c r="N1329" s="134">
        <v>44</v>
      </c>
      <c r="O1329" s="134">
        <v>45</v>
      </c>
      <c r="P1329" s="134">
        <v>46</v>
      </c>
      <c r="Q1329" s="134">
        <v>14967</v>
      </c>
    </row>
    <row r="1330" spans="1:17" x14ac:dyDescent="0.2">
      <c r="A1330" s="134" t="s">
        <v>4604</v>
      </c>
      <c r="B1330" s="134" t="s">
        <v>4606</v>
      </c>
      <c r="C1330" s="134" t="s">
        <v>1668</v>
      </c>
      <c r="D1330" s="134">
        <v>0</v>
      </c>
      <c r="E1330" s="134">
        <v>0</v>
      </c>
      <c r="F1330" s="134">
        <v>0</v>
      </c>
      <c r="G1330" s="134">
        <v>0</v>
      </c>
      <c r="H1330" s="134">
        <v>0</v>
      </c>
      <c r="I1330" s="134">
        <v>0</v>
      </c>
      <c r="J1330" s="134">
        <v>0</v>
      </c>
      <c r="K1330" s="134">
        <v>0</v>
      </c>
      <c r="L1330" s="134">
        <v>0</v>
      </c>
      <c r="M1330" s="134">
        <v>0</v>
      </c>
      <c r="N1330" s="134">
        <v>0</v>
      </c>
      <c r="O1330" s="134">
        <v>0</v>
      </c>
      <c r="P1330" s="134">
        <v>0</v>
      </c>
      <c r="Q1330" s="134">
        <v>0</v>
      </c>
    </row>
    <row r="1331" spans="1:17" x14ac:dyDescent="0.2">
      <c r="A1331" s="134" t="s">
        <v>4604</v>
      </c>
      <c r="B1331" s="134" t="s">
        <v>4607</v>
      </c>
      <c r="C1331" s="134" t="s">
        <v>1668</v>
      </c>
      <c r="D1331" s="134">
        <v>-338</v>
      </c>
      <c r="E1331" s="134">
        <v>-333</v>
      </c>
      <c r="F1331" s="134">
        <v>11</v>
      </c>
      <c r="G1331" s="134">
        <v>-322</v>
      </c>
      <c r="H1331" s="134">
        <v>-316</v>
      </c>
      <c r="I1331" s="134">
        <v>-310</v>
      </c>
      <c r="J1331" s="134">
        <v>-305</v>
      </c>
      <c r="K1331" s="134">
        <v>-299</v>
      </c>
      <c r="L1331" s="134">
        <v>-293</v>
      </c>
      <c r="M1331" s="134">
        <v>-288</v>
      </c>
      <c r="N1331" s="134">
        <v>-282</v>
      </c>
      <c r="O1331" s="134">
        <v>-277</v>
      </c>
      <c r="P1331" s="134">
        <v>-271</v>
      </c>
      <c r="Q1331" s="134">
        <v>-276508</v>
      </c>
    </row>
    <row r="1332" spans="1:17" x14ac:dyDescent="0.2">
      <c r="A1332" s="134" t="s">
        <v>4604</v>
      </c>
      <c r="B1332" s="134" t="s">
        <v>4608</v>
      </c>
      <c r="C1332" s="134" t="s">
        <v>1668</v>
      </c>
      <c r="D1332" s="134">
        <v>0</v>
      </c>
      <c r="E1332" s="134">
        <v>0</v>
      </c>
      <c r="F1332" s="134">
        <v>0</v>
      </c>
      <c r="G1332" s="134">
        <v>0</v>
      </c>
      <c r="H1332" s="134">
        <v>0</v>
      </c>
      <c r="I1332" s="134">
        <v>0</v>
      </c>
      <c r="J1332" s="134">
        <v>0</v>
      </c>
      <c r="K1332" s="134">
        <v>0</v>
      </c>
      <c r="L1332" s="134">
        <v>0</v>
      </c>
      <c r="M1332" s="134">
        <v>0</v>
      </c>
      <c r="N1332" s="134">
        <v>0</v>
      </c>
      <c r="O1332" s="134">
        <v>0</v>
      </c>
      <c r="P1332" s="134">
        <v>0</v>
      </c>
      <c r="Q1332" s="134">
        <v>0</v>
      </c>
    </row>
    <row r="1333" spans="1:17" x14ac:dyDescent="0.2">
      <c r="A1333" s="134" t="s">
        <v>4604</v>
      </c>
      <c r="B1333" s="134" t="s">
        <v>4609</v>
      </c>
      <c r="C1333" s="134" t="s">
        <v>1668</v>
      </c>
      <c r="D1333" s="134">
        <v>0</v>
      </c>
      <c r="E1333" s="134">
        <v>0</v>
      </c>
      <c r="F1333" s="134">
        <v>0</v>
      </c>
      <c r="G1333" s="134">
        <v>0</v>
      </c>
      <c r="H1333" s="134">
        <v>0</v>
      </c>
      <c r="I1333" s="134">
        <v>0</v>
      </c>
      <c r="J1333" s="134">
        <v>0</v>
      </c>
      <c r="K1333" s="134">
        <v>0</v>
      </c>
      <c r="L1333" s="134">
        <v>0</v>
      </c>
      <c r="M1333" s="134">
        <v>0</v>
      </c>
      <c r="N1333" s="134">
        <v>0</v>
      </c>
      <c r="O1333" s="134">
        <v>0</v>
      </c>
      <c r="P1333" s="134">
        <v>0</v>
      </c>
      <c r="Q1333" s="134">
        <v>0</v>
      </c>
    </row>
    <row r="1334" spans="1:17" x14ac:dyDescent="0.2">
      <c r="A1334" s="134" t="s">
        <v>4610</v>
      </c>
      <c r="B1334" s="134" t="s">
        <v>4611</v>
      </c>
      <c r="C1334" s="134" t="s">
        <v>1668</v>
      </c>
      <c r="D1334" s="134">
        <v>0</v>
      </c>
      <c r="E1334" s="134">
        <v>0</v>
      </c>
      <c r="F1334" s="134">
        <v>0</v>
      </c>
      <c r="G1334" s="134">
        <v>0</v>
      </c>
      <c r="H1334" s="134">
        <v>0</v>
      </c>
      <c r="I1334" s="134">
        <v>0</v>
      </c>
      <c r="J1334" s="134">
        <v>0</v>
      </c>
      <c r="K1334" s="134">
        <v>0</v>
      </c>
      <c r="L1334" s="134">
        <v>0</v>
      </c>
      <c r="M1334" s="134">
        <v>0</v>
      </c>
      <c r="N1334" s="134">
        <v>0</v>
      </c>
      <c r="O1334" s="134">
        <v>0</v>
      </c>
      <c r="P1334" s="134">
        <v>0</v>
      </c>
      <c r="Q1334" s="134">
        <v>0</v>
      </c>
    </row>
    <row r="1335" spans="1:17" x14ac:dyDescent="0.2">
      <c r="A1335" s="134" t="s">
        <v>4610</v>
      </c>
      <c r="B1335" s="134" t="s">
        <v>4612</v>
      </c>
      <c r="C1335" s="134" t="s">
        <v>1668</v>
      </c>
      <c r="D1335" s="134">
        <v>11</v>
      </c>
      <c r="E1335" s="134">
        <v>11</v>
      </c>
      <c r="F1335" s="134">
        <v>11</v>
      </c>
      <c r="G1335" s="134">
        <v>11</v>
      </c>
      <c r="H1335" s="134">
        <v>11</v>
      </c>
      <c r="I1335" s="134">
        <v>11</v>
      </c>
      <c r="J1335" s="134">
        <v>12</v>
      </c>
      <c r="K1335" s="134">
        <v>12</v>
      </c>
      <c r="L1335" s="134">
        <v>12</v>
      </c>
      <c r="M1335" s="134">
        <v>12</v>
      </c>
      <c r="N1335" s="134">
        <v>12</v>
      </c>
      <c r="O1335" s="134">
        <v>12</v>
      </c>
      <c r="P1335" s="134">
        <v>12</v>
      </c>
      <c r="Q1335" s="134">
        <v>11520</v>
      </c>
    </row>
    <row r="1336" spans="1:17" x14ac:dyDescent="0.2">
      <c r="A1336" s="134" t="s">
        <v>4610</v>
      </c>
      <c r="B1336" s="134" t="s">
        <v>4613</v>
      </c>
      <c r="C1336" s="134" t="s">
        <v>1668</v>
      </c>
      <c r="D1336" s="134">
        <v>48</v>
      </c>
      <c r="E1336" s="134">
        <v>49</v>
      </c>
      <c r="F1336" s="134">
        <v>51</v>
      </c>
      <c r="G1336" s="134">
        <v>52</v>
      </c>
      <c r="H1336" s="134">
        <v>53</v>
      </c>
      <c r="I1336" s="134">
        <v>55</v>
      </c>
      <c r="J1336" s="134">
        <v>56</v>
      </c>
      <c r="K1336" s="134">
        <v>57</v>
      </c>
      <c r="L1336" s="134">
        <v>59</v>
      </c>
      <c r="M1336" s="134">
        <v>60</v>
      </c>
      <c r="N1336" s="134">
        <v>61</v>
      </c>
      <c r="O1336" s="134">
        <v>63</v>
      </c>
      <c r="P1336" s="134">
        <v>64</v>
      </c>
      <c r="Q1336" s="134">
        <v>55997</v>
      </c>
    </row>
    <row r="1337" spans="1:17" x14ac:dyDescent="0.2">
      <c r="A1337" s="134" t="s">
        <v>4610</v>
      </c>
      <c r="B1337" s="134" t="s">
        <v>4614</v>
      </c>
      <c r="C1337" s="134" t="s">
        <v>1668</v>
      </c>
      <c r="D1337" s="134">
        <v>0</v>
      </c>
      <c r="E1337" s="134">
        <v>0</v>
      </c>
      <c r="F1337" s="134">
        <v>0</v>
      </c>
      <c r="G1337" s="134">
        <v>0</v>
      </c>
      <c r="H1337" s="134">
        <v>0</v>
      </c>
      <c r="I1337" s="134">
        <v>0</v>
      </c>
      <c r="J1337" s="134">
        <v>0</v>
      </c>
      <c r="K1337" s="134">
        <v>0</v>
      </c>
      <c r="L1337" s="134">
        <v>0</v>
      </c>
      <c r="M1337" s="134">
        <v>0</v>
      </c>
      <c r="N1337" s="134">
        <v>0</v>
      </c>
      <c r="O1337" s="134">
        <v>0</v>
      </c>
      <c r="P1337" s="134">
        <v>0</v>
      </c>
      <c r="Q1337" s="134">
        <v>0</v>
      </c>
    </row>
    <row r="1338" spans="1:17" x14ac:dyDescent="0.2">
      <c r="A1338" s="134" t="s">
        <v>4610</v>
      </c>
      <c r="B1338" s="134" t="s">
        <v>4615</v>
      </c>
      <c r="C1338" s="134" t="s">
        <v>1668</v>
      </c>
      <c r="D1338" s="134">
        <v>46</v>
      </c>
      <c r="E1338" s="134">
        <v>47</v>
      </c>
      <c r="F1338" s="134">
        <v>47</v>
      </c>
      <c r="G1338" s="134">
        <v>48</v>
      </c>
      <c r="H1338" s="134">
        <v>49</v>
      </c>
      <c r="I1338" s="134">
        <v>50</v>
      </c>
      <c r="J1338" s="134">
        <v>51</v>
      </c>
      <c r="K1338" s="134">
        <v>52</v>
      </c>
      <c r="L1338" s="134">
        <v>52</v>
      </c>
      <c r="M1338" s="134">
        <v>53</v>
      </c>
      <c r="N1338" s="134">
        <v>54</v>
      </c>
      <c r="O1338" s="134">
        <v>55</v>
      </c>
      <c r="P1338" s="134">
        <v>56</v>
      </c>
      <c r="Q1338" s="134">
        <v>50744</v>
      </c>
    </row>
    <row r="1339" spans="1:17" x14ac:dyDescent="0.2">
      <c r="A1339" s="134" t="s">
        <v>4610</v>
      </c>
      <c r="B1339" s="134" t="s">
        <v>4616</v>
      </c>
      <c r="C1339" s="134" t="s">
        <v>1668</v>
      </c>
      <c r="D1339" s="134">
        <v>0</v>
      </c>
      <c r="E1339" s="134">
        <v>0</v>
      </c>
      <c r="F1339" s="134">
        <v>0</v>
      </c>
      <c r="G1339" s="134">
        <v>0</v>
      </c>
      <c r="H1339" s="134">
        <v>0</v>
      </c>
      <c r="I1339" s="134">
        <v>0</v>
      </c>
      <c r="J1339" s="134">
        <v>0</v>
      </c>
      <c r="K1339" s="134">
        <v>0</v>
      </c>
      <c r="L1339" s="134">
        <v>0</v>
      </c>
      <c r="M1339" s="134">
        <v>0</v>
      </c>
      <c r="N1339" s="134">
        <v>0</v>
      </c>
      <c r="O1339" s="134">
        <v>0</v>
      </c>
      <c r="P1339" s="134">
        <v>0</v>
      </c>
      <c r="Q1339" s="134">
        <v>0</v>
      </c>
    </row>
    <row r="1340" spans="1:17" x14ac:dyDescent="0.2">
      <c r="A1340" s="134" t="s">
        <v>4610</v>
      </c>
      <c r="B1340" s="134" t="s">
        <v>4617</v>
      </c>
      <c r="C1340" s="134" t="s">
        <v>1668</v>
      </c>
      <c r="D1340" s="134">
        <v>40</v>
      </c>
      <c r="E1340" s="134">
        <v>41</v>
      </c>
      <c r="F1340" s="134">
        <v>42</v>
      </c>
      <c r="G1340" s="134">
        <v>43</v>
      </c>
      <c r="H1340" s="134">
        <v>43</v>
      </c>
      <c r="I1340" s="134">
        <v>44</v>
      </c>
      <c r="J1340" s="134">
        <v>45</v>
      </c>
      <c r="K1340" s="134">
        <v>46</v>
      </c>
      <c r="L1340" s="134">
        <v>47</v>
      </c>
      <c r="M1340" s="134">
        <v>47</v>
      </c>
      <c r="N1340" s="134">
        <v>48</v>
      </c>
      <c r="O1340" s="134">
        <v>49</v>
      </c>
      <c r="P1340" s="134">
        <v>50</v>
      </c>
      <c r="Q1340" s="134">
        <v>45071</v>
      </c>
    </row>
    <row r="1341" spans="1:17" x14ac:dyDescent="0.2">
      <c r="A1341" s="134" t="s">
        <v>4610</v>
      </c>
      <c r="B1341" s="134" t="s">
        <v>4618</v>
      </c>
      <c r="C1341" s="134" t="s">
        <v>1668</v>
      </c>
      <c r="D1341" s="134">
        <v>0</v>
      </c>
      <c r="E1341" s="134">
        <v>0</v>
      </c>
      <c r="F1341" s="134">
        <v>0</v>
      </c>
      <c r="G1341" s="134">
        <v>0</v>
      </c>
      <c r="H1341" s="134">
        <v>0</v>
      </c>
      <c r="I1341" s="134">
        <v>0</v>
      </c>
      <c r="J1341" s="134">
        <v>0</v>
      </c>
      <c r="K1341" s="134">
        <v>0</v>
      </c>
      <c r="L1341" s="134">
        <v>0</v>
      </c>
      <c r="M1341" s="134">
        <v>0</v>
      </c>
      <c r="N1341" s="134">
        <v>0</v>
      </c>
      <c r="O1341" s="134">
        <v>0</v>
      </c>
      <c r="P1341" s="134">
        <v>0</v>
      </c>
      <c r="Q1341" s="134">
        <v>0</v>
      </c>
    </row>
    <row r="1342" spans="1:17" x14ac:dyDescent="0.2">
      <c r="A1342" s="134" t="s">
        <v>4610</v>
      </c>
      <c r="B1342" s="134" t="s">
        <v>4619</v>
      </c>
      <c r="C1342" s="134" t="s">
        <v>1668</v>
      </c>
      <c r="D1342" s="134">
        <v>34</v>
      </c>
      <c r="E1342" s="134">
        <v>34</v>
      </c>
      <c r="F1342" s="134">
        <v>35</v>
      </c>
      <c r="G1342" s="134">
        <v>35</v>
      </c>
      <c r="H1342" s="134">
        <v>36</v>
      </c>
      <c r="I1342" s="134">
        <v>37</v>
      </c>
      <c r="J1342" s="134">
        <v>37</v>
      </c>
      <c r="K1342" s="134">
        <v>38</v>
      </c>
      <c r="L1342" s="134">
        <v>38</v>
      </c>
      <c r="M1342" s="134">
        <v>39</v>
      </c>
      <c r="N1342" s="134">
        <v>40</v>
      </c>
      <c r="O1342" s="134">
        <v>40</v>
      </c>
      <c r="P1342" s="134">
        <v>41</v>
      </c>
      <c r="Q1342" s="134">
        <v>37221</v>
      </c>
    </row>
    <row r="1343" spans="1:17" x14ac:dyDescent="0.2">
      <c r="A1343" s="134" t="s">
        <v>4610</v>
      </c>
      <c r="B1343" s="134" t="s">
        <v>4620</v>
      </c>
      <c r="C1343" s="134" t="s">
        <v>1668</v>
      </c>
      <c r="D1343" s="134">
        <v>0</v>
      </c>
      <c r="E1343" s="134">
        <v>0</v>
      </c>
      <c r="F1343" s="134">
        <v>0</v>
      </c>
      <c r="G1343" s="134">
        <v>0</v>
      </c>
      <c r="H1343" s="134">
        <v>0</v>
      </c>
      <c r="I1343" s="134">
        <v>0</v>
      </c>
      <c r="J1343" s="134">
        <v>0</v>
      </c>
      <c r="K1343" s="134">
        <v>0</v>
      </c>
      <c r="L1343" s="134">
        <v>0</v>
      </c>
      <c r="M1343" s="134">
        <v>0</v>
      </c>
      <c r="N1343" s="134">
        <v>0</v>
      </c>
      <c r="O1343" s="134">
        <v>0</v>
      </c>
      <c r="P1343" s="134">
        <v>0</v>
      </c>
      <c r="Q1343" s="134">
        <v>0</v>
      </c>
    </row>
    <row r="1344" spans="1:17" x14ac:dyDescent="0.2">
      <c r="A1344" s="134" t="s">
        <v>4610</v>
      </c>
      <c r="B1344" s="134" t="s">
        <v>4621</v>
      </c>
      <c r="C1344" s="134" t="s">
        <v>1668</v>
      </c>
      <c r="D1344" s="134">
        <v>31</v>
      </c>
      <c r="E1344" s="134">
        <v>32</v>
      </c>
      <c r="F1344" s="134">
        <v>33</v>
      </c>
      <c r="G1344" s="134">
        <v>33</v>
      </c>
      <c r="H1344" s="134">
        <v>34</v>
      </c>
      <c r="I1344" s="134">
        <v>34</v>
      </c>
      <c r="J1344" s="134">
        <v>35</v>
      </c>
      <c r="K1344" s="134">
        <v>36</v>
      </c>
      <c r="L1344" s="134">
        <v>36</v>
      </c>
      <c r="M1344" s="134">
        <v>37</v>
      </c>
      <c r="N1344" s="134">
        <v>37</v>
      </c>
      <c r="O1344" s="134">
        <v>38</v>
      </c>
      <c r="P1344" s="134">
        <v>38</v>
      </c>
      <c r="Q1344" s="134">
        <v>34930</v>
      </c>
    </row>
    <row r="1345" spans="1:17" x14ac:dyDescent="0.2">
      <c r="A1345" s="134" t="s">
        <v>4610</v>
      </c>
      <c r="B1345" s="134" t="s">
        <v>4622</v>
      </c>
      <c r="C1345" s="134" t="s">
        <v>1668</v>
      </c>
      <c r="D1345" s="134">
        <v>0</v>
      </c>
      <c r="E1345" s="134">
        <v>0</v>
      </c>
      <c r="F1345" s="134">
        <v>0</v>
      </c>
      <c r="G1345" s="134">
        <v>0</v>
      </c>
      <c r="H1345" s="134">
        <v>0</v>
      </c>
      <c r="I1345" s="134">
        <v>0</v>
      </c>
      <c r="J1345" s="134">
        <v>0</v>
      </c>
      <c r="K1345" s="134">
        <v>0</v>
      </c>
      <c r="L1345" s="134">
        <v>0</v>
      </c>
      <c r="M1345" s="134">
        <v>0</v>
      </c>
      <c r="N1345" s="134">
        <v>0</v>
      </c>
      <c r="O1345" s="134">
        <v>0</v>
      </c>
      <c r="P1345" s="134">
        <v>0</v>
      </c>
      <c r="Q1345" s="134">
        <v>0</v>
      </c>
    </row>
    <row r="1346" spans="1:17" x14ac:dyDescent="0.2">
      <c r="A1346" s="134" t="s">
        <v>4610</v>
      </c>
      <c r="B1346" s="134" t="s">
        <v>4623</v>
      </c>
      <c r="C1346" s="134" t="s">
        <v>1668</v>
      </c>
      <c r="D1346" s="134">
        <v>25</v>
      </c>
      <c r="E1346" s="134">
        <v>25</v>
      </c>
      <c r="F1346" s="134">
        <v>25</v>
      </c>
      <c r="G1346" s="134">
        <v>25</v>
      </c>
      <c r="H1346" s="134">
        <v>26</v>
      </c>
      <c r="I1346" s="134">
        <v>26</v>
      </c>
      <c r="J1346" s="134">
        <v>26</v>
      </c>
      <c r="K1346" s="134">
        <v>26</v>
      </c>
      <c r="L1346" s="134">
        <v>27</v>
      </c>
      <c r="M1346" s="134">
        <v>27</v>
      </c>
      <c r="N1346" s="134">
        <v>27</v>
      </c>
      <c r="O1346" s="134">
        <v>27</v>
      </c>
      <c r="P1346" s="134">
        <v>27</v>
      </c>
      <c r="Q1346" s="134">
        <v>26096</v>
      </c>
    </row>
    <row r="1347" spans="1:17" x14ac:dyDescent="0.2">
      <c r="A1347" s="134" t="s">
        <v>4610</v>
      </c>
      <c r="B1347" s="134" t="s">
        <v>4624</v>
      </c>
      <c r="C1347" s="134" t="s">
        <v>1668</v>
      </c>
      <c r="D1347" s="134">
        <v>0</v>
      </c>
      <c r="E1347" s="134">
        <v>0</v>
      </c>
      <c r="F1347" s="134">
        <v>0</v>
      </c>
      <c r="G1347" s="134">
        <v>0</v>
      </c>
      <c r="H1347" s="134">
        <v>0</v>
      </c>
      <c r="I1347" s="134">
        <v>0</v>
      </c>
      <c r="J1347" s="134">
        <v>0</v>
      </c>
      <c r="K1347" s="134">
        <v>0</v>
      </c>
      <c r="L1347" s="134">
        <v>0</v>
      </c>
      <c r="M1347" s="134">
        <v>0</v>
      </c>
      <c r="N1347" s="134">
        <v>0</v>
      </c>
      <c r="O1347" s="134">
        <v>0</v>
      </c>
      <c r="P1347" s="134">
        <v>0</v>
      </c>
      <c r="Q1347" s="134">
        <v>0</v>
      </c>
    </row>
    <row r="1348" spans="1:17" x14ac:dyDescent="0.2">
      <c r="A1348" s="134" t="s">
        <v>4610</v>
      </c>
      <c r="B1348" s="134" t="s">
        <v>4625</v>
      </c>
      <c r="C1348" s="134" t="s">
        <v>1668</v>
      </c>
      <c r="D1348" s="134">
        <v>0</v>
      </c>
      <c r="E1348" s="134">
        <v>0</v>
      </c>
      <c r="F1348" s="134">
        <v>0</v>
      </c>
      <c r="G1348" s="134">
        <v>0</v>
      </c>
      <c r="H1348" s="134">
        <v>0</v>
      </c>
      <c r="I1348" s="134">
        <v>0</v>
      </c>
      <c r="J1348" s="134">
        <v>0</v>
      </c>
      <c r="K1348" s="134">
        <v>0</v>
      </c>
      <c r="L1348" s="134">
        <v>0</v>
      </c>
      <c r="M1348" s="134">
        <v>10</v>
      </c>
      <c r="N1348" s="134">
        <v>19</v>
      </c>
      <c r="O1348" s="134">
        <v>28</v>
      </c>
      <c r="P1348" s="134">
        <v>0</v>
      </c>
      <c r="Q1348" s="134">
        <v>4783</v>
      </c>
    </row>
    <row r="1349" spans="1:17" x14ac:dyDescent="0.2">
      <c r="A1349" s="134" t="s">
        <v>4610</v>
      </c>
      <c r="B1349" s="134" t="s">
        <v>4626</v>
      </c>
      <c r="C1349" s="134" t="s">
        <v>1668</v>
      </c>
      <c r="D1349" s="134">
        <v>0</v>
      </c>
      <c r="E1349" s="134">
        <v>0</v>
      </c>
      <c r="F1349" s="134">
        <v>0</v>
      </c>
      <c r="G1349" s="134">
        <v>0</v>
      </c>
      <c r="H1349" s="134">
        <v>0</v>
      </c>
      <c r="I1349" s="134">
        <v>0</v>
      </c>
      <c r="J1349" s="134">
        <v>0</v>
      </c>
      <c r="K1349" s="134">
        <v>0</v>
      </c>
      <c r="L1349" s="134">
        <v>0</v>
      </c>
      <c r="M1349" s="134">
        <v>0</v>
      </c>
      <c r="N1349" s="134">
        <v>0</v>
      </c>
      <c r="O1349" s="134">
        <v>0</v>
      </c>
      <c r="P1349" s="134">
        <v>0</v>
      </c>
      <c r="Q1349" s="134">
        <v>0</v>
      </c>
    </row>
    <row r="1350" spans="1:17" x14ac:dyDescent="0.2">
      <c r="A1350" s="134" t="s">
        <v>4610</v>
      </c>
      <c r="B1350" s="134" t="s">
        <v>4627</v>
      </c>
      <c r="C1350" s="134" t="s">
        <v>1668</v>
      </c>
      <c r="D1350" s="134">
        <v>0</v>
      </c>
      <c r="E1350" s="134">
        <v>0</v>
      </c>
      <c r="F1350" s="134">
        <v>0</v>
      </c>
      <c r="G1350" s="134">
        <v>0</v>
      </c>
      <c r="H1350" s="134">
        <v>0</v>
      </c>
      <c r="I1350" s="134">
        <v>0</v>
      </c>
      <c r="J1350" s="134">
        <v>0</v>
      </c>
      <c r="K1350" s="134">
        <v>0</v>
      </c>
      <c r="L1350" s="134">
        <v>0</v>
      </c>
      <c r="M1350" s="134">
        <v>0</v>
      </c>
      <c r="N1350" s="134">
        <v>0</v>
      </c>
      <c r="O1350" s="134">
        <v>0</v>
      </c>
      <c r="P1350" s="134">
        <v>0</v>
      </c>
      <c r="Q1350" s="134">
        <v>0</v>
      </c>
    </row>
    <row r="1351" spans="1:17" x14ac:dyDescent="0.2">
      <c r="A1351" s="134" t="s">
        <v>4610</v>
      </c>
      <c r="B1351" s="134" t="s">
        <v>4628</v>
      </c>
      <c r="C1351" s="134" t="s">
        <v>1668</v>
      </c>
      <c r="D1351" s="134">
        <v>1847</v>
      </c>
      <c r="E1351" s="134">
        <v>1887</v>
      </c>
      <c r="F1351" s="134">
        <v>1926</v>
      </c>
      <c r="G1351" s="134">
        <v>1965</v>
      </c>
      <c r="H1351" s="134">
        <v>2004</v>
      </c>
      <c r="I1351" s="134">
        <v>2043</v>
      </c>
      <c r="J1351" s="134">
        <v>2082</v>
      </c>
      <c r="K1351" s="134">
        <v>2007</v>
      </c>
      <c r="L1351" s="134">
        <v>2068</v>
      </c>
      <c r="M1351" s="134">
        <v>2117</v>
      </c>
      <c r="N1351" s="134">
        <v>2169</v>
      </c>
      <c r="O1351" s="134">
        <v>2220</v>
      </c>
      <c r="P1351" s="134">
        <v>2276</v>
      </c>
      <c r="Q1351" s="134">
        <v>2045579</v>
      </c>
    </row>
    <row r="1352" spans="1:17" x14ac:dyDescent="0.2">
      <c r="A1352" s="134" t="s">
        <v>4610</v>
      </c>
      <c r="B1352" s="134" t="s">
        <v>4629</v>
      </c>
      <c r="C1352" s="134" t="s">
        <v>1668</v>
      </c>
      <c r="D1352" s="134">
        <v>-132</v>
      </c>
      <c r="E1352" s="134">
        <v>-117</v>
      </c>
      <c r="F1352" s="134">
        <v>-102</v>
      </c>
      <c r="G1352" s="134">
        <v>-87</v>
      </c>
      <c r="H1352" s="134">
        <v>-72</v>
      </c>
      <c r="I1352" s="134">
        <v>-57</v>
      </c>
      <c r="J1352" s="134">
        <v>-42</v>
      </c>
      <c r="K1352" s="134">
        <v>0</v>
      </c>
      <c r="L1352" s="134">
        <v>0</v>
      </c>
      <c r="M1352" s="134">
        <v>0</v>
      </c>
      <c r="N1352" s="134">
        <v>0</v>
      </c>
      <c r="O1352" s="134">
        <v>0</v>
      </c>
      <c r="P1352" s="134">
        <v>0</v>
      </c>
      <c r="Q1352" s="134">
        <v>-45286</v>
      </c>
    </row>
    <row r="1353" spans="1:17" x14ac:dyDescent="0.2">
      <c r="A1353" s="134" t="s">
        <v>4610</v>
      </c>
      <c r="B1353" s="134" t="s">
        <v>4630</v>
      </c>
      <c r="C1353" s="134" t="s">
        <v>1668</v>
      </c>
      <c r="D1353" s="134">
        <v>0</v>
      </c>
      <c r="E1353" s="134">
        <v>0</v>
      </c>
      <c r="F1353" s="134">
        <v>0</v>
      </c>
      <c r="G1353" s="134">
        <v>0</v>
      </c>
      <c r="H1353" s="134">
        <v>0</v>
      </c>
      <c r="I1353" s="134">
        <v>0</v>
      </c>
      <c r="J1353" s="134">
        <v>0</v>
      </c>
      <c r="K1353" s="134">
        <v>0</v>
      </c>
      <c r="L1353" s="134">
        <v>0</v>
      </c>
      <c r="M1353" s="134">
        <v>0</v>
      </c>
      <c r="N1353" s="134">
        <v>0</v>
      </c>
      <c r="O1353" s="134">
        <v>0</v>
      </c>
      <c r="P1353" s="134">
        <v>0</v>
      </c>
      <c r="Q1353" s="134">
        <v>0</v>
      </c>
    </row>
    <row r="1354" spans="1:17" x14ac:dyDescent="0.2">
      <c r="A1354" s="134" t="s">
        <v>4610</v>
      </c>
      <c r="B1354" s="134" t="s">
        <v>4631</v>
      </c>
      <c r="C1354" s="134" t="s">
        <v>1668</v>
      </c>
      <c r="D1354" s="134">
        <v>0</v>
      </c>
      <c r="E1354" s="134">
        <v>0</v>
      </c>
      <c r="F1354" s="134">
        <v>0</v>
      </c>
      <c r="G1354" s="134">
        <v>0</v>
      </c>
      <c r="H1354" s="134">
        <v>0</v>
      </c>
      <c r="I1354" s="134">
        <v>0</v>
      </c>
      <c r="J1354" s="134">
        <v>0</v>
      </c>
      <c r="K1354" s="134">
        <v>0</v>
      </c>
      <c r="L1354" s="134">
        <v>0</v>
      </c>
      <c r="M1354" s="134">
        <v>0</v>
      </c>
      <c r="N1354" s="134">
        <v>0</v>
      </c>
      <c r="O1354" s="134">
        <v>0</v>
      </c>
      <c r="P1354" s="134">
        <v>0</v>
      </c>
      <c r="Q1354" s="134">
        <v>0</v>
      </c>
    </row>
    <row r="1355" spans="1:17" x14ac:dyDescent="0.2">
      <c r="A1355" s="134" t="s">
        <v>4610</v>
      </c>
      <c r="B1355" s="134" t="s">
        <v>4632</v>
      </c>
      <c r="C1355" s="134" t="s">
        <v>1668</v>
      </c>
      <c r="D1355" s="134">
        <v>0</v>
      </c>
      <c r="E1355" s="134">
        <v>0</v>
      </c>
      <c r="F1355" s="134">
        <v>0</v>
      </c>
      <c r="G1355" s="134">
        <v>0</v>
      </c>
      <c r="H1355" s="134">
        <v>0</v>
      </c>
      <c r="I1355" s="134">
        <v>0</v>
      </c>
      <c r="J1355" s="134">
        <v>0</v>
      </c>
      <c r="K1355" s="134">
        <v>0</v>
      </c>
      <c r="L1355" s="134">
        <v>0</v>
      </c>
      <c r="M1355" s="134">
        <v>0</v>
      </c>
      <c r="N1355" s="134">
        <v>0</v>
      </c>
      <c r="O1355" s="134">
        <v>0</v>
      </c>
      <c r="P1355" s="134">
        <v>0</v>
      </c>
      <c r="Q1355" s="134">
        <v>0</v>
      </c>
    </row>
    <row r="1356" spans="1:17" x14ac:dyDescent="0.2">
      <c r="A1356" s="134" t="s">
        <v>4633</v>
      </c>
      <c r="B1356" s="134" t="s">
        <v>4634</v>
      </c>
      <c r="C1356" s="134" t="s">
        <v>1668</v>
      </c>
      <c r="D1356" s="134">
        <v>786</v>
      </c>
      <c r="E1356" s="134">
        <v>799</v>
      </c>
      <c r="F1356" s="134">
        <v>812</v>
      </c>
      <c r="G1356" s="134">
        <v>824</v>
      </c>
      <c r="H1356" s="134">
        <v>837</v>
      </c>
      <c r="I1356" s="134">
        <v>850</v>
      </c>
      <c r="J1356" s="134">
        <v>863</v>
      </c>
      <c r="K1356" s="134">
        <v>1400</v>
      </c>
      <c r="L1356" s="134">
        <v>1417</v>
      </c>
      <c r="M1356" s="134">
        <v>1253</v>
      </c>
      <c r="N1356" s="134">
        <v>1277</v>
      </c>
      <c r="O1356" s="134">
        <v>1302</v>
      </c>
      <c r="P1356" s="134">
        <v>1326</v>
      </c>
      <c r="Q1356" s="134">
        <v>1057517</v>
      </c>
    </row>
    <row r="1357" spans="1:17" x14ac:dyDescent="0.2">
      <c r="A1357" s="134" t="s">
        <v>4633</v>
      </c>
      <c r="B1357" s="134" t="s">
        <v>4635</v>
      </c>
      <c r="C1357" s="134" t="s">
        <v>1668</v>
      </c>
      <c r="D1357" s="134">
        <v>0</v>
      </c>
      <c r="E1357" s="134">
        <v>0</v>
      </c>
      <c r="F1357" s="134">
        <v>0</v>
      </c>
      <c r="G1357" s="134">
        <v>0</v>
      </c>
      <c r="H1357" s="134">
        <v>0</v>
      </c>
      <c r="I1357" s="134">
        <v>0</v>
      </c>
      <c r="J1357" s="134">
        <v>0</v>
      </c>
      <c r="K1357" s="134">
        <v>0</v>
      </c>
      <c r="L1357" s="134">
        <v>0</v>
      </c>
      <c r="M1357" s="134">
        <v>0</v>
      </c>
      <c r="N1357" s="134">
        <v>0</v>
      </c>
      <c r="O1357" s="134">
        <v>0</v>
      </c>
      <c r="P1357" s="134">
        <v>0</v>
      </c>
      <c r="Q1357" s="134">
        <v>0</v>
      </c>
    </row>
    <row r="1358" spans="1:17" x14ac:dyDescent="0.2">
      <c r="A1358" s="134" t="s">
        <v>4633</v>
      </c>
      <c r="B1358" s="134" t="s">
        <v>4636</v>
      </c>
      <c r="C1358" s="134" t="s">
        <v>1668</v>
      </c>
      <c r="D1358" s="134">
        <v>426</v>
      </c>
      <c r="E1358" s="134">
        <v>501</v>
      </c>
      <c r="F1358" s="134">
        <v>575</v>
      </c>
      <c r="G1358" s="134">
        <v>650</v>
      </c>
      <c r="H1358" s="134">
        <v>725</v>
      </c>
      <c r="I1358" s="134">
        <v>800</v>
      </c>
      <c r="J1358" s="134">
        <v>874</v>
      </c>
      <c r="K1358" s="134">
        <v>0</v>
      </c>
      <c r="L1358" s="134">
        <v>0</v>
      </c>
      <c r="M1358" s="134">
        <v>0</v>
      </c>
      <c r="N1358" s="134">
        <v>0</v>
      </c>
      <c r="O1358" s="134">
        <v>0</v>
      </c>
      <c r="P1358" s="134">
        <v>0</v>
      </c>
      <c r="Q1358" s="134">
        <v>361472</v>
      </c>
    </row>
    <row r="1359" spans="1:17" x14ac:dyDescent="0.2">
      <c r="A1359" s="134" t="s">
        <v>4633</v>
      </c>
      <c r="B1359" s="134" t="s">
        <v>4637</v>
      </c>
      <c r="C1359" s="134" t="s">
        <v>1668</v>
      </c>
      <c r="D1359" s="134">
        <v>0</v>
      </c>
      <c r="E1359" s="134">
        <v>0</v>
      </c>
      <c r="F1359" s="134">
        <v>0</v>
      </c>
      <c r="G1359" s="134">
        <v>0</v>
      </c>
      <c r="H1359" s="134">
        <v>0</v>
      </c>
      <c r="I1359" s="134">
        <v>0</v>
      </c>
      <c r="J1359" s="134">
        <v>0</v>
      </c>
      <c r="K1359" s="134">
        <v>0</v>
      </c>
      <c r="L1359" s="134">
        <v>0</v>
      </c>
      <c r="M1359" s="134">
        <v>0</v>
      </c>
      <c r="N1359" s="134">
        <v>0</v>
      </c>
      <c r="O1359" s="134">
        <v>0</v>
      </c>
      <c r="P1359" s="134">
        <v>0</v>
      </c>
      <c r="Q1359" s="134">
        <v>0</v>
      </c>
    </row>
    <row r="1360" spans="1:17" x14ac:dyDescent="0.2">
      <c r="A1360" s="134" t="s">
        <v>4633</v>
      </c>
      <c r="B1360" s="134" t="s">
        <v>4638</v>
      </c>
      <c r="C1360" s="134" t="s">
        <v>1668</v>
      </c>
      <c r="D1360" s="134">
        <v>0</v>
      </c>
      <c r="E1360" s="134">
        <v>0</v>
      </c>
      <c r="F1360" s="134">
        <v>0</v>
      </c>
      <c r="G1360" s="134">
        <v>0</v>
      </c>
      <c r="H1360" s="134">
        <v>0</v>
      </c>
      <c r="I1360" s="134">
        <v>0</v>
      </c>
      <c r="J1360" s="134">
        <v>0</v>
      </c>
      <c r="K1360" s="134">
        <v>0</v>
      </c>
      <c r="L1360" s="134">
        <v>0</v>
      </c>
      <c r="M1360" s="134">
        <v>0</v>
      </c>
      <c r="N1360" s="134">
        <v>0</v>
      </c>
      <c r="O1360" s="134">
        <v>0</v>
      </c>
      <c r="P1360" s="134">
        <v>0</v>
      </c>
      <c r="Q1360" s="134">
        <v>0</v>
      </c>
    </row>
    <row r="1361" spans="1:17" x14ac:dyDescent="0.2">
      <c r="A1361" s="134" t="s">
        <v>4639</v>
      </c>
      <c r="B1361" s="134" t="s">
        <v>4640</v>
      </c>
      <c r="C1361" s="134" t="s">
        <v>1668</v>
      </c>
      <c r="D1361" s="134">
        <v>42</v>
      </c>
      <c r="E1361" s="134">
        <v>43</v>
      </c>
      <c r="F1361" s="134">
        <v>44</v>
      </c>
      <c r="G1361" s="134">
        <v>27</v>
      </c>
      <c r="H1361" s="134">
        <v>28</v>
      </c>
      <c r="I1361" s="134">
        <v>29</v>
      </c>
      <c r="J1361" s="134">
        <v>29</v>
      </c>
      <c r="K1361" s="134">
        <v>30</v>
      </c>
      <c r="L1361" s="134">
        <v>31</v>
      </c>
      <c r="M1361" s="134">
        <v>32</v>
      </c>
      <c r="N1361" s="134">
        <v>32</v>
      </c>
      <c r="O1361" s="134">
        <v>33</v>
      </c>
      <c r="P1361" s="134">
        <v>34</v>
      </c>
      <c r="Q1361" s="134">
        <v>33128</v>
      </c>
    </row>
    <row r="1362" spans="1:17" x14ac:dyDescent="0.2">
      <c r="A1362" s="134" t="s">
        <v>4639</v>
      </c>
      <c r="B1362" s="134" t="s">
        <v>4641</v>
      </c>
      <c r="C1362" s="134" t="s">
        <v>1668</v>
      </c>
      <c r="D1362" s="134">
        <v>35</v>
      </c>
      <c r="E1362" s="134">
        <v>36</v>
      </c>
      <c r="F1362" s="134">
        <v>37</v>
      </c>
      <c r="G1362" s="134">
        <v>23</v>
      </c>
      <c r="H1362" s="134">
        <v>24</v>
      </c>
      <c r="I1362" s="134">
        <v>25</v>
      </c>
      <c r="J1362" s="134">
        <v>26</v>
      </c>
      <c r="K1362" s="134">
        <v>26</v>
      </c>
      <c r="L1362" s="134">
        <v>27</v>
      </c>
      <c r="M1362" s="134">
        <v>28</v>
      </c>
      <c r="N1362" s="134">
        <v>29</v>
      </c>
      <c r="O1362" s="134">
        <v>29</v>
      </c>
      <c r="P1362" s="134">
        <v>30</v>
      </c>
      <c r="Q1362" s="134">
        <v>28633</v>
      </c>
    </row>
    <row r="1363" spans="1:17" x14ac:dyDescent="0.2">
      <c r="A1363" s="134" t="s">
        <v>4639</v>
      </c>
      <c r="B1363" s="134" t="s">
        <v>4642</v>
      </c>
      <c r="C1363" s="134" t="s">
        <v>1668</v>
      </c>
      <c r="D1363" s="134">
        <v>24</v>
      </c>
      <c r="E1363" s="134">
        <v>25</v>
      </c>
      <c r="F1363" s="134">
        <v>25</v>
      </c>
      <c r="G1363" s="134">
        <v>15</v>
      </c>
      <c r="H1363" s="134">
        <v>15</v>
      </c>
      <c r="I1363" s="134">
        <v>16</v>
      </c>
      <c r="J1363" s="134">
        <v>16</v>
      </c>
      <c r="K1363" s="134">
        <v>17</v>
      </c>
      <c r="L1363" s="134">
        <v>17</v>
      </c>
      <c r="M1363" s="134">
        <v>18</v>
      </c>
      <c r="N1363" s="134">
        <v>18</v>
      </c>
      <c r="O1363" s="134">
        <v>19</v>
      </c>
      <c r="P1363" s="134">
        <v>19</v>
      </c>
      <c r="Q1363" s="134">
        <v>18596</v>
      </c>
    </row>
    <row r="1364" spans="1:17" x14ac:dyDescent="0.2">
      <c r="A1364" s="134" t="s">
        <v>4639</v>
      </c>
      <c r="B1364" s="134" t="s">
        <v>4643</v>
      </c>
      <c r="C1364" s="134" t="s">
        <v>1668</v>
      </c>
      <c r="D1364" s="134">
        <v>24</v>
      </c>
      <c r="E1364" s="134">
        <v>24</v>
      </c>
      <c r="F1364" s="134">
        <v>25</v>
      </c>
      <c r="G1364" s="134">
        <v>16</v>
      </c>
      <c r="H1364" s="134">
        <v>17</v>
      </c>
      <c r="I1364" s="134">
        <v>17</v>
      </c>
      <c r="J1364" s="134">
        <v>18</v>
      </c>
      <c r="K1364" s="134">
        <v>18</v>
      </c>
      <c r="L1364" s="134">
        <v>19</v>
      </c>
      <c r="M1364" s="134">
        <v>19</v>
      </c>
      <c r="N1364" s="134">
        <v>20</v>
      </c>
      <c r="O1364" s="134">
        <v>20</v>
      </c>
      <c r="P1364" s="134">
        <v>21</v>
      </c>
      <c r="Q1364" s="134">
        <v>19464</v>
      </c>
    </row>
    <row r="1365" spans="1:17" x14ac:dyDescent="0.2">
      <c r="A1365" s="134" t="s">
        <v>4639</v>
      </c>
      <c r="B1365" s="134" t="s">
        <v>4644</v>
      </c>
      <c r="C1365" s="134" t="s">
        <v>1668</v>
      </c>
      <c r="D1365" s="134">
        <v>2804</v>
      </c>
      <c r="E1365" s="134">
        <v>2835</v>
      </c>
      <c r="F1365" s="134">
        <v>2866</v>
      </c>
      <c r="G1365" s="134">
        <v>2076</v>
      </c>
      <c r="H1365" s="134">
        <v>2099</v>
      </c>
      <c r="I1365" s="134">
        <v>2123</v>
      </c>
      <c r="J1365" s="134">
        <v>2146</v>
      </c>
      <c r="K1365" s="134">
        <v>2169</v>
      </c>
      <c r="L1365" s="134">
        <v>2185</v>
      </c>
      <c r="M1365" s="134">
        <v>2205</v>
      </c>
      <c r="N1365" s="134">
        <v>2225</v>
      </c>
      <c r="O1365" s="134">
        <v>2245</v>
      </c>
      <c r="P1365" s="134">
        <v>2265</v>
      </c>
      <c r="Q1365" s="134">
        <v>2308925</v>
      </c>
    </row>
    <row r="1366" spans="1:17" x14ac:dyDescent="0.2">
      <c r="A1366" s="134" t="s">
        <v>4639</v>
      </c>
      <c r="B1366" s="134" t="s">
        <v>4645</v>
      </c>
      <c r="C1366" s="134" t="s">
        <v>1668</v>
      </c>
      <c r="D1366" s="134">
        <v>0</v>
      </c>
      <c r="E1366" s="134">
        <v>0</v>
      </c>
      <c r="F1366" s="134">
        <v>0</v>
      </c>
      <c r="G1366" s="134">
        <v>0</v>
      </c>
      <c r="H1366" s="134">
        <v>0</v>
      </c>
      <c r="I1366" s="134">
        <v>0</v>
      </c>
      <c r="J1366" s="134">
        <v>0</v>
      </c>
      <c r="K1366" s="134">
        <v>0</v>
      </c>
      <c r="L1366" s="134">
        <v>0</v>
      </c>
      <c r="M1366" s="134">
        <v>0</v>
      </c>
      <c r="N1366" s="134">
        <v>0</v>
      </c>
      <c r="O1366" s="134">
        <v>0</v>
      </c>
      <c r="P1366" s="134">
        <v>0</v>
      </c>
      <c r="Q1366" s="134">
        <v>0</v>
      </c>
    </row>
    <row r="1367" spans="1:17" x14ac:dyDescent="0.2">
      <c r="A1367" s="134" t="s">
        <v>4639</v>
      </c>
      <c r="B1367" s="134" t="s">
        <v>4646</v>
      </c>
      <c r="C1367" s="134" t="s">
        <v>1668</v>
      </c>
      <c r="D1367" s="134">
        <v>0</v>
      </c>
      <c r="E1367" s="134">
        <v>0</v>
      </c>
      <c r="F1367" s="134">
        <v>0</v>
      </c>
      <c r="G1367" s="134">
        <v>0</v>
      </c>
      <c r="H1367" s="134">
        <v>0</v>
      </c>
      <c r="I1367" s="134">
        <v>0</v>
      </c>
      <c r="J1367" s="134">
        <v>0</v>
      </c>
      <c r="K1367" s="134">
        <v>0</v>
      </c>
      <c r="L1367" s="134">
        <v>0</v>
      </c>
      <c r="M1367" s="134">
        <v>0</v>
      </c>
      <c r="N1367" s="134">
        <v>0</v>
      </c>
      <c r="O1367" s="134">
        <v>0</v>
      </c>
      <c r="P1367" s="134">
        <v>0</v>
      </c>
      <c r="Q1367" s="134">
        <v>0</v>
      </c>
    </row>
    <row r="1368" spans="1:17" x14ac:dyDescent="0.2">
      <c r="A1368" s="134" t="s">
        <v>4639</v>
      </c>
      <c r="B1368" s="134" t="s">
        <v>4647</v>
      </c>
      <c r="C1368" s="134" t="s">
        <v>1668</v>
      </c>
      <c r="D1368" s="134">
        <v>0</v>
      </c>
      <c r="E1368" s="134">
        <v>0</v>
      </c>
      <c r="F1368" s="134">
        <v>0</v>
      </c>
      <c r="G1368" s="134">
        <v>0</v>
      </c>
      <c r="H1368" s="134">
        <v>0</v>
      </c>
      <c r="I1368" s="134">
        <v>0</v>
      </c>
      <c r="J1368" s="134">
        <v>0</v>
      </c>
      <c r="K1368" s="134">
        <v>0</v>
      </c>
      <c r="L1368" s="134">
        <v>0</v>
      </c>
      <c r="M1368" s="134">
        <v>0</v>
      </c>
      <c r="N1368" s="134">
        <v>0</v>
      </c>
      <c r="O1368" s="134">
        <v>0</v>
      </c>
      <c r="P1368" s="134">
        <v>0</v>
      </c>
      <c r="Q1368" s="134">
        <v>0</v>
      </c>
    </row>
    <row r="1369" spans="1:17" x14ac:dyDescent="0.2">
      <c r="A1369" s="134" t="s">
        <v>4639</v>
      </c>
      <c r="B1369" s="134" t="s">
        <v>4648</v>
      </c>
      <c r="C1369" s="134" t="s">
        <v>1668</v>
      </c>
      <c r="D1369" s="134">
        <v>0</v>
      </c>
      <c r="E1369" s="134">
        <v>0</v>
      </c>
      <c r="F1369" s="134">
        <v>0</v>
      </c>
      <c r="G1369" s="134">
        <v>0</v>
      </c>
      <c r="H1369" s="134">
        <v>0</v>
      </c>
      <c r="I1369" s="134">
        <v>0</v>
      </c>
      <c r="J1369" s="134">
        <v>0</v>
      </c>
      <c r="K1369" s="134">
        <v>0</v>
      </c>
      <c r="L1369" s="134">
        <v>0</v>
      </c>
      <c r="M1369" s="134">
        <v>0</v>
      </c>
      <c r="N1369" s="134">
        <v>0</v>
      </c>
      <c r="O1369" s="134">
        <v>0</v>
      </c>
      <c r="P1369" s="134">
        <v>0</v>
      </c>
      <c r="Q1369" s="134">
        <v>0</v>
      </c>
    </row>
    <row r="1370" spans="1:17" x14ac:dyDescent="0.2">
      <c r="A1370" s="134" t="s">
        <v>4639</v>
      </c>
      <c r="B1370" s="134" t="s">
        <v>4649</v>
      </c>
      <c r="C1370" s="134" t="s">
        <v>1668</v>
      </c>
      <c r="D1370" s="134">
        <v>0</v>
      </c>
      <c r="E1370" s="134">
        <v>0</v>
      </c>
      <c r="F1370" s="134">
        <v>0</v>
      </c>
      <c r="G1370" s="134">
        <v>0</v>
      </c>
      <c r="H1370" s="134">
        <v>0</v>
      </c>
      <c r="I1370" s="134">
        <v>0</v>
      </c>
      <c r="J1370" s="134">
        <v>0</v>
      </c>
      <c r="K1370" s="134">
        <v>0</v>
      </c>
      <c r="L1370" s="134">
        <v>0</v>
      </c>
      <c r="M1370" s="134">
        <v>0</v>
      </c>
      <c r="N1370" s="134">
        <v>0</v>
      </c>
      <c r="O1370" s="134">
        <v>0</v>
      </c>
      <c r="P1370" s="134">
        <v>0</v>
      </c>
      <c r="Q1370" s="134">
        <v>0</v>
      </c>
    </row>
    <row r="1371" spans="1:17" x14ac:dyDescent="0.2">
      <c r="A1371" s="134" t="s">
        <v>4639</v>
      </c>
      <c r="B1371" s="134" t="s">
        <v>4650</v>
      </c>
      <c r="C1371" s="134" t="s">
        <v>1668</v>
      </c>
      <c r="D1371" s="134">
        <v>0</v>
      </c>
      <c r="E1371" s="134">
        <v>0</v>
      </c>
      <c r="F1371" s="134">
        <v>0</v>
      </c>
      <c r="G1371" s="134">
        <v>0</v>
      </c>
      <c r="H1371" s="134">
        <v>0</v>
      </c>
      <c r="I1371" s="134">
        <v>0</v>
      </c>
      <c r="J1371" s="134">
        <v>0</v>
      </c>
      <c r="K1371" s="134">
        <v>0</v>
      </c>
      <c r="L1371" s="134">
        <v>0</v>
      </c>
      <c r="M1371" s="134">
        <v>0</v>
      </c>
      <c r="N1371" s="134">
        <v>0</v>
      </c>
      <c r="O1371" s="134">
        <v>0</v>
      </c>
      <c r="P1371" s="134">
        <v>0</v>
      </c>
      <c r="Q1371" s="134">
        <v>0</v>
      </c>
    </row>
    <row r="1372" spans="1:17" x14ac:dyDescent="0.2">
      <c r="A1372" s="134" t="s">
        <v>4651</v>
      </c>
      <c r="B1372" s="134" t="s">
        <v>4363</v>
      </c>
      <c r="C1372" s="134" t="s">
        <v>1668</v>
      </c>
      <c r="D1372" s="134">
        <v>0</v>
      </c>
      <c r="E1372" s="134">
        <v>0</v>
      </c>
      <c r="F1372" s="134">
        <v>0</v>
      </c>
      <c r="G1372" s="134">
        <v>0</v>
      </c>
      <c r="H1372" s="134">
        <v>0</v>
      </c>
      <c r="I1372" s="134">
        <v>0</v>
      </c>
      <c r="J1372" s="134">
        <v>0</v>
      </c>
      <c r="K1372" s="134">
        <v>0</v>
      </c>
      <c r="L1372" s="134">
        <v>0</v>
      </c>
      <c r="M1372" s="134">
        <v>0</v>
      </c>
      <c r="N1372" s="134">
        <v>0</v>
      </c>
      <c r="O1372" s="134">
        <v>0</v>
      </c>
      <c r="P1372" s="134">
        <v>0</v>
      </c>
      <c r="Q1372" s="134">
        <v>0</v>
      </c>
    </row>
    <row r="1373" spans="1:17" x14ac:dyDescent="0.2">
      <c r="A1373" s="134" t="s">
        <v>4651</v>
      </c>
      <c r="B1373" s="134" t="s">
        <v>4364</v>
      </c>
      <c r="C1373" s="134" t="s">
        <v>1668</v>
      </c>
      <c r="D1373" s="134">
        <v>0</v>
      </c>
      <c r="E1373" s="134">
        <v>0</v>
      </c>
      <c r="F1373" s="134">
        <v>0</v>
      </c>
      <c r="G1373" s="134">
        <v>0</v>
      </c>
      <c r="H1373" s="134">
        <v>0</v>
      </c>
      <c r="I1373" s="134">
        <v>0</v>
      </c>
      <c r="J1373" s="134">
        <v>0</v>
      </c>
      <c r="K1373" s="134">
        <v>0</v>
      </c>
      <c r="L1373" s="134">
        <v>0</v>
      </c>
      <c r="M1373" s="134">
        <v>0</v>
      </c>
      <c r="N1373" s="134">
        <v>0</v>
      </c>
      <c r="O1373" s="134">
        <v>0</v>
      </c>
      <c r="P1373" s="134">
        <v>0</v>
      </c>
      <c r="Q1373" s="134">
        <v>0</v>
      </c>
    </row>
    <row r="1374" spans="1:17" x14ac:dyDescent="0.2">
      <c r="A1374" s="134" t="s">
        <v>4651</v>
      </c>
      <c r="B1374" s="134" t="s">
        <v>4379</v>
      </c>
      <c r="C1374" s="134" t="s">
        <v>1668</v>
      </c>
      <c r="D1374" s="134">
        <v>0</v>
      </c>
      <c r="E1374" s="134">
        <v>0</v>
      </c>
      <c r="F1374" s="134">
        <v>0</v>
      </c>
      <c r="G1374" s="134">
        <v>0</v>
      </c>
      <c r="H1374" s="134">
        <v>0</v>
      </c>
      <c r="I1374" s="134">
        <v>0</v>
      </c>
      <c r="J1374" s="134">
        <v>0</v>
      </c>
      <c r="K1374" s="134">
        <v>0</v>
      </c>
      <c r="L1374" s="134">
        <v>0</v>
      </c>
      <c r="M1374" s="134">
        <v>0</v>
      </c>
      <c r="N1374" s="134">
        <v>0</v>
      </c>
      <c r="O1374" s="134">
        <v>0</v>
      </c>
      <c r="P1374" s="134">
        <v>0</v>
      </c>
      <c r="Q1374" s="134">
        <v>0</v>
      </c>
    </row>
    <row r="1375" spans="1:17" x14ac:dyDescent="0.2">
      <c r="A1375" s="134" t="s">
        <v>4651</v>
      </c>
      <c r="B1375" s="134" t="s">
        <v>4380</v>
      </c>
      <c r="C1375" s="134" t="s">
        <v>1668</v>
      </c>
      <c r="D1375" s="134">
        <v>0</v>
      </c>
      <c r="E1375" s="134">
        <v>0</v>
      </c>
      <c r="F1375" s="134">
        <v>0</v>
      </c>
      <c r="G1375" s="134">
        <v>0</v>
      </c>
      <c r="H1375" s="134">
        <v>0</v>
      </c>
      <c r="I1375" s="134">
        <v>0</v>
      </c>
      <c r="J1375" s="134">
        <v>0</v>
      </c>
      <c r="K1375" s="134">
        <v>0</v>
      </c>
      <c r="L1375" s="134">
        <v>0</v>
      </c>
      <c r="M1375" s="134">
        <v>0</v>
      </c>
      <c r="N1375" s="134">
        <v>0</v>
      </c>
      <c r="O1375" s="134">
        <v>0</v>
      </c>
      <c r="P1375" s="134">
        <v>0</v>
      </c>
      <c r="Q1375" s="134">
        <v>0</v>
      </c>
    </row>
    <row r="1376" spans="1:17" x14ac:dyDescent="0.2">
      <c r="A1376" s="134" t="s">
        <v>4651</v>
      </c>
      <c r="B1376" s="134" t="s">
        <v>4652</v>
      </c>
      <c r="C1376" s="134" t="s">
        <v>1668</v>
      </c>
      <c r="D1376" s="134">
        <v>0</v>
      </c>
      <c r="E1376" s="134">
        <v>0</v>
      </c>
      <c r="F1376" s="134">
        <v>0</v>
      </c>
      <c r="G1376" s="134">
        <v>0</v>
      </c>
      <c r="H1376" s="134">
        <v>0</v>
      </c>
      <c r="I1376" s="134">
        <v>0</v>
      </c>
      <c r="J1376" s="134">
        <v>0</v>
      </c>
      <c r="K1376" s="134">
        <v>0</v>
      </c>
      <c r="L1376" s="134">
        <v>0</v>
      </c>
      <c r="M1376" s="134">
        <v>0</v>
      </c>
      <c r="N1376" s="134">
        <v>0</v>
      </c>
      <c r="O1376" s="134">
        <v>0</v>
      </c>
      <c r="P1376" s="134">
        <v>0</v>
      </c>
      <c r="Q1376" s="134">
        <v>0</v>
      </c>
    </row>
    <row r="1377" spans="1:17" x14ac:dyDescent="0.2">
      <c r="A1377" s="134" t="s">
        <v>4651</v>
      </c>
      <c r="B1377" s="134" t="s">
        <v>4381</v>
      </c>
      <c r="C1377" s="134" t="s">
        <v>1668</v>
      </c>
      <c r="D1377" s="134">
        <v>0</v>
      </c>
      <c r="E1377" s="134">
        <v>0</v>
      </c>
      <c r="F1377" s="134">
        <v>0</v>
      </c>
      <c r="G1377" s="134">
        <v>0</v>
      </c>
      <c r="H1377" s="134">
        <v>0</v>
      </c>
      <c r="I1377" s="134">
        <v>0</v>
      </c>
      <c r="J1377" s="134">
        <v>0</v>
      </c>
      <c r="K1377" s="134">
        <v>0</v>
      </c>
      <c r="L1377" s="134">
        <v>0</v>
      </c>
      <c r="M1377" s="134">
        <v>0</v>
      </c>
      <c r="N1377" s="134">
        <v>0</v>
      </c>
      <c r="O1377" s="134">
        <v>0</v>
      </c>
      <c r="P1377" s="134">
        <v>0</v>
      </c>
      <c r="Q1377" s="134">
        <v>0</v>
      </c>
    </row>
    <row r="1378" spans="1:17" x14ac:dyDescent="0.2">
      <c r="A1378" s="134" t="s">
        <v>4651</v>
      </c>
      <c r="B1378" s="134" t="s">
        <v>4653</v>
      </c>
      <c r="C1378" s="134" t="s">
        <v>1668</v>
      </c>
      <c r="D1378" s="134">
        <v>0</v>
      </c>
      <c r="E1378" s="134">
        <v>0</v>
      </c>
      <c r="F1378" s="134">
        <v>0</v>
      </c>
      <c r="G1378" s="134">
        <v>0</v>
      </c>
      <c r="H1378" s="134">
        <v>0</v>
      </c>
      <c r="I1378" s="134">
        <v>0</v>
      </c>
      <c r="J1378" s="134">
        <v>0</v>
      </c>
      <c r="K1378" s="134">
        <v>0</v>
      </c>
      <c r="L1378" s="134">
        <v>0</v>
      </c>
      <c r="M1378" s="134">
        <v>0</v>
      </c>
      <c r="N1378" s="134">
        <v>0</v>
      </c>
      <c r="O1378" s="134">
        <v>0</v>
      </c>
      <c r="P1378" s="134">
        <v>0</v>
      </c>
      <c r="Q1378" s="134">
        <v>0</v>
      </c>
    </row>
    <row r="1379" spans="1:17" x14ac:dyDescent="0.2">
      <c r="A1379" s="134" t="s">
        <v>4651</v>
      </c>
      <c r="B1379" s="134" t="s">
        <v>4382</v>
      </c>
      <c r="C1379" s="134" t="s">
        <v>1668</v>
      </c>
      <c r="D1379" s="134">
        <v>0</v>
      </c>
      <c r="E1379" s="134">
        <v>0</v>
      </c>
      <c r="F1379" s="134">
        <v>0</v>
      </c>
      <c r="G1379" s="134">
        <v>0</v>
      </c>
      <c r="H1379" s="134">
        <v>0</v>
      </c>
      <c r="I1379" s="134">
        <v>0</v>
      </c>
      <c r="J1379" s="134">
        <v>0</v>
      </c>
      <c r="K1379" s="134">
        <v>0</v>
      </c>
      <c r="L1379" s="134">
        <v>0</v>
      </c>
      <c r="M1379" s="134">
        <v>0</v>
      </c>
      <c r="N1379" s="134">
        <v>0</v>
      </c>
      <c r="O1379" s="134">
        <v>0</v>
      </c>
      <c r="P1379" s="134">
        <v>0</v>
      </c>
      <c r="Q1379" s="134">
        <v>0</v>
      </c>
    </row>
    <row r="1380" spans="1:17" x14ac:dyDescent="0.2">
      <c r="A1380" s="134" t="s">
        <v>4651</v>
      </c>
      <c r="B1380" s="134" t="s">
        <v>4654</v>
      </c>
      <c r="C1380" s="134" t="s">
        <v>1668</v>
      </c>
      <c r="D1380" s="134">
        <v>0</v>
      </c>
      <c r="E1380" s="134">
        <v>0</v>
      </c>
      <c r="F1380" s="134">
        <v>0</v>
      </c>
      <c r="G1380" s="134">
        <v>0</v>
      </c>
      <c r="H1380" s="134">
        <v>0</v>
      </c>
      <c r="I1380" s="134">
        <v>0</v>
      </c>
      <c r="J1380" s="134">
        <v>0</v>
      </c>
      <c r="K1380" s="134">
        <v>0</v>
      </c>
      <c r="L1380" s="134">
        <v>0</v>
      </c>
      <c r="M1380" s="134">
        <v>0</v>
      </c>
      <c r="N1380" s="134">
        <v>0</v>
      </c>
      <c r="O1380" s="134">
        <v>0</v>
      </c>
      <c r="P1380" s="134">
        <v>0</v>
      </c>
      <c r="Q1380" s="134">
        <v>0</v>
      </c>
    </row>
    <row r="1381" spans="1:17" x14ac:dyDescent="0.2">
      <c r="A1381" s="134" t="s">
        <v>4651</v>
      </c>
      <c r="B1381" s="134" t="s">
        <v>4368</v>
      </c>
      <c r="C1381" s="134" t="s">
        <v>1668</v>
      </c>
      <c r="D1381" s="134">
        <v>0</v>
      </c>
      <c r="E1381" s="134">
        <v>0</v>
      </c>
      <c r="F1381" s="134">
        <v>0</v>
      </c>
      <c r="G1381" s="134">
        <v>0</v>
      </c>
      <c r="H1381" s="134">
        <v>0</v>
      </c>
      <c r="I1381" s="134">
        <v>0</v>
      </c>
      <c r="J1381" s="134">
        <v>0</v>
      </c>
      <c r="K1381" s="134">
        <v>0</v>
      </c>
      <c r="L1381" s="134">
        <v>0</v>
      </c>
      <c r="M1381" s="134">
        <v>0</v>
      </c>
      <c r="N1381" s="134">
        <v>0</v>
      </c>
      <c r="O1381" s="134">
        <v>0</v>
      </c>
      <c r="P1381" s="134">
        <v>0</v>
      </c>
      <c r="Q1381" s="134">
        <v>0</v>
      </c>
    </row>
    <row r="1382" spans="1:17" x14ac:dyDescent="0.2">
      <c r="A1382" s="134" t="s">
        <v>4651</v>
      </c>
      <c r="B1382" s="134" t="s">
        <v>4390</v>
      </c>
      <c r="C1382" s="134" t="s">
        <v>1668</v>
      </c>
      <c r="D1382" s="134">
        <v>0</v>
      </c>
      <c r="E1382" s="134">
        <v>0</v>
      </c>
      <c r="F1382" s="134">
        <v>0</v>
      </c>
      <c r="G1382" s="134">
        <v>0</v>
      </c>
      <c r="H1382" s="134">
        <v>0</v>
      </c>
      <c r="I1382" s="134">
        <v>0</v>
      </c>
      <c r="J1382" s="134">
        <v>0</v>
      </c>
      <c r="K1382" s="134">
        <v>0</v>
      </c>
      <c r="L1382" s="134">
        <v>0</v>
      </c>
      <c r="M1382" s="134">
        <v>0</v>
      </c>
      <c r="N1382" s="134">
        <v>0</v>
      </c>
      <c r="O1382" s="134">
        <v>0</v>
      </c>
      <c r="P1382" s="134">
        <v>0</v>
      </c>
      <c r="Q1382" s="134">
        <v>0</v>
      </c>
    </row>
    <row r="1383" spans="1:17" x14ac:dyDescent="0.2">
      <c r="A1383" s="134" t="s">
        <v>4651</v>
      </c>
      <c r="B1383" s="134" t="s">
        <v>4370</v>
      </c>
      <c r="C1383" s="134" t="s">
        <v>1668</v>
      </c>
      <c r="D1383" s="134">
        <v>0</v>
      </c>
      <c r="E1383" s="134">
        <v>0</v>
      </c>
      <c r="F1383" s="134">
        <v>0</v>
      </c>
      <c r="G1383" s="134">
        <v>0</v>
      </c>
      <c r="H1383" s="134">
        <v>0</v>
      </c>
      <c r="I1383" s="134">
        <v>0</v>
      </c>
      <c r="J1383" s="134">
        <v>0</v>
      </c>
      <c r="K1383" s="134">
        <v>0</v>
      </c>
      <c r="L1383" s="134">
        <v>0</v>
      </c>
      <c r="M1383" s="134">
        <v>0</v>
      </c>
      <c r="N1383" s="134">
        <v>0</v>
      </c>
      <c r="O1383" s="134">
        <v>0</v>
      </c>
      <c r="P1383" s="134">
        <v>0</v>
      </c>
      <c r="Q1383" s="134">
        <v>0</v>
      </c>
    </row>
    <row r="1384" spans="1:17" x14ac:dyDescent="0.2">
      <c r="A1384" s="134" t="s">
        <v>4651</v>
      </c>
      <c r="B1384" s="134" t="s">
        <v>4392</v>
      </c>
      <c r="C1384" s="134" t="s">
        <v>1668</v>
      </c>
      <c r="D1384" s="134">
        <v>0</v>
      </c>
      <c r="E1384" s="134">
        <v>0</v>
      </c>
      <c r="F1384" s="134">
        <v>0</v>
      </c>
      <c r="G1384" s="134">
        <v>0</v>
      </c>
      <c r="H1384" s="134">
        <v>0</v>
      </c>
      <c r="I1384" s="134">
        <v>0</v>
      </c>
      <c r="J1384" s="134">
        <v>0</v>
      </c>
      <c r="K1384" s="134">
        <v>0</v>
      </c>
      <c r="L1384" s="134">
        <v>0</v>
      </c>
      <c r="M1384" s="134">
        <v>0</v>
      </c>
      <c r="N1384" s="134">
        <v>0</v>
      </c>
      <c r="O1384" s="134">
        <v>0</v>
      </c>
      <c r="P1384" s="134">
        <v>0</v>
      </c>
      <c r="Q1384" s="134">
        <v>0</v>
      </c>
    </row>
    <row r="1385" spans="1:17" x14ac:dyDescent="0.2">
      <c r="A1385" s="134" t="s">
        <v>4651</v>
      </c>
      <c r="B1385" s="134" t="s">
        <v>4372</v>
      </c>
      <c r="C1385" s="134" t="s">
        <v>1668</v>
      </c>
      <c r="D1385" s="134">
        <v>0</v>
      </c>
      <c r="E1385" s="134">
        <v>0</v>
      </c>
      <c r="F1385" s="134">
        <v>0</v>
      </c>
      <c r="G1385" s="134">
        <v>0</v>
      </c>
      <c r="H1385" s="134">
        <v>0</v>
      </c>
      <c r="I1385" s="134">
        <v>0</v>
      </c>
      <c r="J1385" s="134">
        <v>0</v>
      </c>
      <c r="K1385" s="134">
        <v>0</v>
      </c>
      <c r="L1385" s="134">
        <v>0</v>
      </c>
      <c r="M1385" s="134">
        <v>0</v>
      </c>
      <c r="N1385" s="134">
        <v>0</v>
      </c>
      <c r="O1385" s="134">
        <v>0</v>
      </c>
      <c r="P1385" s="134">
        <v>0</v>
      </c>
      <c r="Q1385" s="134">
        <v>0</v>
      </c>
    </row>
    <row r="1386" spans="1:17" x14ac:dyDescent="0.2">
      <c r="A1386" s="134" t="s">
        <v>4651</v>
      </c>
      <c r="B1386" s="134" t="s">
        <v>4373</v>
      </c>
      <c r="C1386" s="134" t="s">
        <v>1668</v>
      </c>
      <c r="D1386" s="134">
        <v>0</v>
      </c>
      <c r="E1386" s="134">
        <v>0</v>
      </c>
      <c r="F1386" s="134">
        <v>0</v>
      </c>
      <c r="G1386" s="134">
        <v>0</v>
      </c>
      <c r="H1386" s="134">
        <v>0</v>
      </c>
      <c r="I1386" s="134">
        <v>0</v>
      </c>
      <c r="J1386" s="134">
        <v>0</v>
      </c>
      <c r="K1386" s="134">
        <v>0</v>
      </c>
      <c r="L1386" s="134">
        <v>0</v>
      </c>
      <c r="M1386" s="134">
        <v>0</v>
      </c>
      <c r="N1386" s="134">
        <v>0</v>
      </c>
      <c r="O1386" s="134">
        <v>0</v>
      </c>
      <c r="P1386" s="134">
        <v>0</v>
      </c>
      <c r="Q1386" s="134">
        <v>0</v>
      </c>
    </row>
    <row r="1387" spans="1:17" x14ac:dyDescent="0.2">
      <c r="A1387" s="134" t="s">
        <v>4651</v>
      </c>
      <c r="B1387" s="134" t="s">
        <v>4655</v>
      </c>
      <c r="C1387" s="134" t="s">
        <v>1668</v>
      </c>
      <c r="D1387" s="134">
        <v>16601</v>
      </c>
      <c r="E1387" s="134">
        <v>16910</v>
      </c>
      <c r="F1387" s="134">
        <v>16491</v>
      </c>
      <c r="G1387" s="134">
        <v>17541</v>
      </c>
      <c r="H1387" s="134">
        <v>17857</v>
      </c>
      <c r="I1387" s="134">
        <v>18174</v>
      </c>
      <c r="J1387" s="134">
        <v>18490</v>
      </c>
      <c r="K1387" s="134">
        <v>19688</v>
      </c>
      <c r="L1387" s="134">
        <v>20028</v>
      </c>
      <c r="M1387" s="134">
        <v>20377</v>
      </c>
      <c r="N1387" s="134">
        <v>20576</v>
      </c>
      <c r="O1387" s="134">
        <v>20756</v>
      </c>
      <c r="P1387" s="134">
        <v>21050</v>
      </c>
      <c r="Q1387" s="134">
        <v>18809478</v>
      </c>
    </row>
    <row r="1388" spans="1:17" x14ac:dyDescent="0.2">
      <c r="A1388" s="134" t="s">
        <v>4651</v>
      </c>
      <c r="B1388" s="134" t="s">
        <v>4656</v>
      </c>
      <c r="C1388" s="134" t="s">
        <v>1668</v>
      </c>
      <c r="D1388" s="134">
        <v>0</v>
      </c>
      <c r="E1388" s="134">
        <v>0</v>
      </c>
      <c r="F1388" s="134">
        <v>0</v>
      </c>
      <c r="G1388" s="134">
        <v>0</v>
      </c>
      <c r="H1388" s="134">
        <v>0</v>
      </c>
      <c r="I1388" s="134">
        <v>0</v>
      </c>
      <c r="J1388" s="134">
        <v>0</v>
      </c>
      <c r="K1388" s="134">
        <v>0</v>
      </c>
      <c r="L1388" s="134">
        <v>0</v>
      </c>
      <c r="M1388" s="134">
        <v>0</v>
      </c>
      <c r="N1388" s="134">
        <v>0</v>
      </c>
      <c r="O1388" s="134">
        <v>0</v>
      </c>
      <c r="P1388" s="134">
        <v>0</v>
      </c>
      <c r="Q1388" s="134">
        <v>0</v>
      </c>
    </row>
    <row r="1389" spans="1:17" x14ac:dyDescent="0.2">
      <c r="A1389" s="134" t="s">
        <v>4651</v>
      </c>
      <c r="B1389" s="134" t="s">
        <v>4657</v>
      </c>
      <c r="C1389" s="134" t="s">
        <v>1668</v>
      </c>
      <c r="D1389" s="134">
        <v>1135</v>
      </c>
      <c r="E1389" s="134">
        <v>1036</v>
      </c>
      <c r="F1389" s="134">
        <v>1144</v>
      </c>
      <c r="G1389" s="134">
        <v>1252</v>
      </c>
      <c r="H1389" s="134">
        <v>1361</v>
      </c>
      <c r="I1389" s="134">
        <v>1438</v>
      </c>
      <c r="J1389" s="134">
        <v>1526</v>
      </c>
      <c r="K1389" s="134">
        <v>0</v>
      </c>
      <c r="L1389" s="134">
        <v>0</v>
      </c>
      <c r="M1389" s="134">
        <v>0</v>
      </c>
      <c r="N1389" s="134">
        <v>0</v>
      </c>
      <c r="O1389" s="134">
        <v>0</v>
      </c>
      <c r="P1389" s="134">
        <v>0</v>
      </c>
      <c r="Q1389" s="134">
        <v>693734</v>
      </c>
    </row>
    <row r="1390" spans="1:17" x14ac:dyDescent="0.2">
      <c r="A1390" s="134" t="s">
        <v>4651</v>
      </c>
      <c r="B1390" s="134" t="s">
        <v>4658</v>
      </c>
      <c r="C1390" s="134" t="s">
        <v>1668</v>
      </c>
      <c r="D1390" s="134">
        <v>0</v>
      </c>
      <c r="E1390" s="134">
        <v>0</v>
      </c>
      <c r="F1390" s="134">
        <v>0</v>
      </c>
      <c r="G1390" s="134">
        <v>0</v>
      </c>
      <c r="H1390" s="134">
        <v>0</v>
      </c>
      <c r="I1390" s="134">
        <v>0</v>
      </c>
      <c r="J1390" s="134">
        <v>0</v>
      </c>
      <c r="K1390" s="134">
        <v>0</v>
      </c>
      <c r="L1390" s="134">
        <v>0</v>
      </c>
      <c r="M1390" s="134">
        <v>0</v>
      </c>
      <c r="N1390" s="134">
        <v>0</v>
      </c>
      <c r="O1390" s="134">
        <v>0</v>
      </c>
      <c r="P1390" s="134">
        <v>0</v>
      </c>
      <c r="Q1390" s="134">
        <v>0</v>
      </c>
    </row>
    <row r="1391" spans="1:17" x14ac:dyDescent="0.2">
      <c r="A1391" s="134" t="s">
        <v>4651</v>
      </c>
      <c r="B1391" s="134" t="s">
        <v>4659</v>
      </c>
      <c r="C1391" s="134" t="s">
        <v>1668</v>
      </c>
      <c r="D1391" s="134">
        <v>0</v>
      </c>
      <c r="E1391" s="134">
        <v>0</v>
      </c>
      <c r="F1391" s="134">
        <v>0</v>
      </c>
      <c r="G1391" s="134">
        <v>0</v>
      </c>
      <c r="H1391" s="134">
        <v>0</v>
      </c>
      <c r="I1391" s="134">
        <v>0</v>
      </c>
      <c r="J1391" s="134">
        <v>0</v>
      </c>
      <c r="K1391" s="134">
        <v>0</v>
      </c>
      <c r="L1391" s="134">
        <v>0</v>
      </c>
      <c r="M1391" s="134">
        <v>0</v>
      </c>
      <c r="N1391" s="134">
        <v>0</v>
      </c>
      <c r="O1391" s="134">
        <v>0</v>
      </c>
      <c r="P1391" s="134">
        <v>0</v>
      </c>
      <c r="Q1391" s="134">
        <v>0</v>
      </c>
    </row>
    <row r="1392" spans="1:17" x14ac:dyDescent="0.2">
      <c r="A1392" s="134" t="s">
        <v>4651</v>
      </c>
      <c r="B1392" s="134" t="s">
        <v>4660</v>
      </c>
      <c r="C1392" s="134" t="s">
        <v>1668</v>
      </c>
      <c r="D1392" s="134">
        <v>372</v>
      </c>
      <c r="E1392" s="134">
        <v>376</v>
      </c>
      <c r="F1392" s="134">
        <v>380</v>
      </c>
      <c r="G1392" s="134">
        <v>384</v>
      </c>
      <c r="H1392" s="134">
        <v>388</v>
      </c>
      <c r="I1392" s="134">
        <v>392</v>
      </c>
      <c r="J1392" s="134">
        <v>397</v>
      </c>
      <c r="K1392" s="134">
        <v>401</v>
      </c>
      <c r="L1392" s="134">
        <v>405</v>
      </c>
      <c r="M1392" s="134">
        <v>409</v>
      </c>
      <c r="N1392" s="134">
        <v>413</v>
      </c>
      <c r="O1392" s="134">
        <v>417</v>
      </c>
      <c r="P1392" s="134">
        <v>422</v>
      </c>
      <c r="Q1392" s="134">
        <v>396590</v>
      </c>
    </row>
    <row r="1393" spans="1:17" x14ac:dyDescent="0.2">
      <c r="A1393" s="134" t="s">
        <v>4651</v>
      </c>
      <c r="B1393" s="134" t="s">
        <v>4661</v>
      </c>
      <c r="C1393" s="134" t="s">
        <v>1668</v>
      </c>
      <c r="D1393" s="134">
        <v>10</v>
      </c>
      <c r="E1393" s="134">
        <v>11</v>
      </c>
      <c r="F1393" s="134">
        <v>11</v>
      </c>
      <c r="G1393" s="134">
        <v>12</v>
      </c>
      <c r="H1393" s="134">
        <v>12</v>
      </c>
      <c r="I1393" s="134">
        <v>13</v>
      </c>
      <c r="J1393" s="134">
        <v>13</v>
      </c>
      <c r="K1393" s="134">
        <v>13</v>
      </c>
      <c r="L1393" s="134">
        <v>14</v>
      </c>
      <c r="M1393" s="134">
        <v>14</v>
      </c>
      <c r="N1393" s="134">
        <v>15</v>
      </c>
      <c r="O1393" s="134">
        <v>15</v>
      </c>
      <c r="P1393" s="134">
        <v>16</v>
      </c>
      <c r="Q1393" s="134">
        <v>13024</v>
      </c>
    </row>
    <row r="1394" spans="1:17" x14ac:dyDescent="0.2">
      <c r="A1394" s="134" t="s">
        <v>4651</v>
      </c>
      <c r="B1394" s="134" t="s">
        <v>4662</v>
      </c>
      <c r="C1394" s="134" t="s">
        <v>1668</v>
      </c>
      <c r="D1394" s="134">
        <v>0</v>
      </c>
      <c r="E1394" s="134">
        <v>0</v>
      </c>
      <c r="F1394" s="134">
        <v>0</v>
      </c>
      <c r="G1394" s="134">
        <v>0</v>
      </c>
      <c r="H1394" s="134">
        <v>0</v>
      </c>
      <c r="I1394" s="134">
        <v>0</v>
      </c>
      <c r="J1394" s="134">
        <v>0</v>
      </c>
      <c r="K1394" s="134">
        <v>0</v>
      </c>
      <c r="L1394" s="134">
        <v>0</v>
      </c>
      <c r="M1394" s="134">
        <v>0</v>
      </c>
      <c r="N1394" s="134">
        <v>0</v>
      </c>
      <c r="O1394" s="134">
        <v>0</v>
      </c>
      <c r="P1394" s="134">
        <v>0</v>
      </c>
      <c r="Q1394" s="134">
        <v>0</v>
      </c>
    </row>
    <row r="1395" spans="1:17" x14ac:dyDescent="0.2">
      <c r="A1395" s="134" t="s">
        <v>4651</v>
      </c>
      <c r="B1395" s="134" t="s">
        <v>4663</v>
      </c>
      <c r="C1395" s="134" t="s">
        <v>1668</v>
      </c>
      <c r="D1395" s="134">
        <v>-734</v>
      </c>
      <c r="E1395" s="134">
        <v>-722</v>
      </c>
      <c r="F1395" s="134">
        <v>24</v>
      </c>
      <c r="G1395" s="134">
        <v>-698</v>
      </c>
      <c r="H1395" s="134">
        <v>-685</v>
      </c>
      <c r="I1395" s="134">
        <v>-673</v>
      </c>
      <c r="J1395" s="134">
        <v>-661</v>
      </c>
      <c r="K1395" s="134">
        <v>-649</v>
      </c>
      <c r="L1395" s="134">
        <v>-636</v>
      </c>
      <c r="M1395" s="134">
        <v>-624</v>
      </c>
      <c r="N1395" s="134">
        <v>-612</v>
      </c>
      <c r="O1395" s="134">
        <v>-600</v>
      </c>
      <c r="P1395" s="134">
        <v>-587</v>
      </c>
      <c r="Q1395" s="134">
        <v>-599668</v>
      </c>
    </row>
    <row r="1396" spans="1:17" x14ac:dyDescent="0.2">
      <c r="A1396" s="134" t="s">
        <v>4651</v>
      </c>
      <c r="B1396" s="134" t="s">
        <v>4664</v>
      </c>
      <c r="C1396" s="134" t="s">
        <v>1668</v>
      </c>
      <c r="D1396" s="134">
        <v>0</v>
      </c>
      <c r="E1396" s="134">
        <v>0</v>
      </c>
      <c r="F1396" s="134">
        <v>0</v>
      </c>
      <c r="G1396" s="134">
        <v>0</v>
      </c>
      <c r="H1396" s="134">
        <v>0</v>
      </c>
      <c r="I1396" s="134">
        <v>0</v>
      </c>
      <c r="J1396" s="134">
        <v>0</v>
      </c>
      <c r="K1396" s="134">
        <v>0</v>
      </c>
      <c r="L1396" s="134">
        <v>0</v>
      </c>
      <c r="M1396" s="134">
        <v>0</v>
      </c>
      <c r="N1396" s="134">
        <v>0</v>
      </c>
      <c r="O1396" s="134">
        <v>0</v>
      </c>
      <c r="P1396" s="134">
        <v>0</v>
      </c>
      <c r="Q1396" s="134">
        <v>0</v>
      </c>
    </row>
    <row r="1397" spans="1:17" x14ac:dyDescent="0.2">
      <c r="A1397" s="134" t="s">
        <v>4651</v>
      </c>
      <c r="B1397" s="134" t="s">
        <v>4665</v>
      </c>
      <c r="C1397" s="134" t="s">
        <v>1668</v>
      </c>
      <c r="D1397" s="134">
        <v>0</v>
      </c>
      <c r="E1397" s="134">
        <v>0</v>
      </c>
      <c r="F1397" s="134">
        <v>0</v>
      </c>
      <c r="G1397" s="134">
        <v>0</v>
      </c>
      <c r="H1397" s="134">
        <v>0</v>
      </c>
      <c r="I1397" s="134">
        <v>0</v>
      </c>
      <c r="J1397" s="134">
        <v>0</v>
      </c>
      <c r="K1397" s="134">
        <v>0</v>
      </c>
      <c r="L1397" s="134">
        <v>0</v>
      </c>
      <c r="M1397" s="134">
        <v>0</v>
      </c>
      <c r="N1397" s="134">
        <v>0</v>
      </c>
      <c r="O1397" s="134">
        <v>0</v>
      </c>
      <c r="P1397" s="134">
        <v>0</v>
      </c>
      <c r="Q1397" s="134">
        <v>0</v>
      </c>
    </row>
    <row r="1398" spans="1:17" x14ac:dyDescent="0.2">
      <c r="A1398" s="134" t="s">
        <v>4651</v>
      </c>
      <c r="B1398" s="134" t="s">
        <v>4666</v>
      </c>
      <c r="C1398" s="134" t="s">
        <v>1668</v>
      </c>
      <c r="D1398" s="134">
        <v>-3</v>
      </c>
      <c r="E1398" s="134">
        <v>-3</v>
      </c>
      <c r="F1398" s="134">
        <v>-3</v>
      </c>
      <c r="G1398" s="134">
        <v>-2</v>
      </c>
      <c r="H1398" s="134">
        <v>-2</v>
      </c>
      <c r="I1398" s="134">
        <v>-2</v>
      </c>
      <c r="J1398" s="134">
        <v>-2</v>
      </c>
      <c r="K1398" s="134">
        <v>-2</v>
      </c>
      <c r="L1398" s="134">
        <v>-2</v>
      </c>
      <c r="M1398" s="134">
        <v>-2</v>
      </c>
      <c r="N1398" s="134">
        <v>-2</v>
      </c>
      <c r="O1398" s="134">
        <v>-2</v>
      </c>
      <c r="P1398" s="134">
        <v>-2</v>
      </c>
      <c r="Q1398" s="134">
        <v>-2336</v>
      </c>
    </row>
    <row r="1399" spans="1:17" x14ac:dyDescent="0.2">
      <c r="A1399" s="134" t="s">
        <v>4651</v>
      </c>
      <c r="B1399" s="134" t="s">
        <v>4667</v>
      </c>
      <c r="C1399" s="134" t="s">
        <v>1668</v>
      </c>
      <c r="D1399" s="134">
        <v>548</v>
      </c>
      <c r="E1399" s="134">
        <v>556</v>
      </c>
      <c r="F1399" s="134">
        <v>564</v>
      </c>
      <c r="G1399" s="134">
        <v>572</v>
      </c>
      <c r="H1399" s="134">
        <v>579</v>
      </c>
      <c r="I1399" s="134">
        <v>587</v>
      </c>
      <c r="J1399" s="134">
        <v>595</v>
      </c>
      <c r="K1399" s="134">
        <v>856</v>
      </c>
      <c r="L1399" s="134">
        <v>867</v>
      </c>
      <c r="M1399" s="134">
        <v>877</v>
      </c>
      <c r="N1399" s="134">
        <v>888</v>
      </c>
      <c r="O1399" s="134">
        <v>899</v>
      </c>
      <c r="P1399" s="134">
        <v>909</v>
      </c>
      <c r="Q1399" s="134">
        <v>714053</v>
      </c>
    </row>
    <row r="1400" spans="1:17" x14ac:dyDescent="0.2">
      <c r="A1400" s="134" t="s">
        <v>4651</v>
      </c>
      <c r="B1400" s="134" t="s">
        <v>4668</v>
      </c>
      <c r="C1400" s="134" t="s">
        <v>1668</v>
      </c>
      <c r="D1400" s="134">
        <v>342</v>
      </c>
      <c r="E1400" s="134">
        <v>228</v>
      </c>
      <c r="F1400" s="134">
        <v>233</v>
      </c>
      <c r="G1400" s="134">
        <v>237</v>
      </c>
      <c r="H1400" s="134">
        <v>242</v>
      </c>
      <c r="I1400" s="134">
        <v>246</v>
      </c>
      <c r="J1400" s="134">
        <v>251</v>
      </c>
      <c r="K1400" s="134">
        <v>0</v>
      </c>
      <c r="L1400" s="134">
        <v>0</v>
      </c>
      <c r="M1400" s="134">
        <v>0</v>
      </c>
      <c r="N1400" s="134">
        <v>0</v>
      </c>
      <c r="O1400" s="134">
        <v>0</v>
      </c>
      <c r="P1400" s="134">
        <v>0</v>
      </c>
      <c r="Q1400" s="134">
        <v>133992</v>
      </c>
    </row>
    <row r="1401" spans="1:17" x14ac:dyDescent="0.2">
      <c r="A1401" s="134" t="s">
        <v>4651</v>
      </c>
      <c r="B1401" s="134" t="s">
        <v>4669</v>
      </c>
      <c r="C1401" s="134" t="s">
        <v>1668</v>
      </c>
      <c r="D1401" s="134">
        <v>0</v>
      </c>
      <c r="E1401" s="134">
        <v>0</v>
      </c>
      <c r="F1401" s="134">
        <v>0</v>
      </c>
      <c r="G1401" s="134">
        <v>0</v>
      </c>
      <c r="H1401" s="134">
        <v>0</v>
      </c>
      <c r="I1401" s="134">
        <v>0</v>
      </c>
      <c r="J1401" s="134">
        <v>0</v>
      </c>
      <c r="K1401" s="134">
        <v>0</v>
      </c>
      <c r="L1401" s="134">
        <v>0</v>
      </c>
      <c r="M1401" s="134">
        <v>0</v>
      </c>
      <c r="N1401" s="134">
        <v>0</v>
      </c>
      <c r="O1401" s="134">
        <v>0</v>
      </c>
      <c r="P1401" s="134">
        <v>0</v>
      </c>
      <c r="Q1401" s="134">
        <v>0</v>
      </c>
    </row>
    <row r="1402" spans="1:17" x14ac:dyDescent="0.2">
      <c r="A1402" s="134" t="s">
        <v>4651</v>
      </c>
      <c r="B1402" s="134" t="s">
        <v>4670</v>
      </c>
      <c r="C1402" s="134" t="s">
        <v>1668</v>
      </c>
      <c r="D1402" s="134">
        <v>0</v>
      </c>
      <c r="E1402" s="134">
        <v>0</v>
      </c>
      <c r="F1402" s="134">
        <v>0</v>
      </c>
      <c r="G1402" s="134">
        <v>0</v>
      </c>
      <c r="H1402" s="134">
        <v>0</v>
      </c>
      <c r="I1402" s="134">
        <v>0</v>
      </c>
      <c r="J1402" s="134">
        <v>0</v>
      </c>
      <c r="K1402" s="134">
        <v>0</v>
      </c>
      <c r="L1402" s="134">
        <v>0</v>
      </c>
      <c r="M1402" s="134">
        <v>0</v>
      </c>
      <c r="N1402" s="134">
        <v>0</v>
      </c>
      <c r="O1402" s="134">
        <v>0</v>
      </c>
      <c r="P1402" s="134">
        <v>0</v>
      </c>
      <c r="Q1402" s="134">
        <v>0</v>
      </c>
    </row>
    <row r="1403" spans="1:17" x14ac:dyDescent="0.2">
      <c r="A1403" s="134" t="s">
        <v>4651</v>
      </c>
      <c r="B1403" s="134" t="s">
        <v>4671</v>
      </c>
      <c r="C1403" s="134" t="s">
        <v>1668</v>
      </c>
      <c r="D1403" s="134">
        <v>0</v>
      </c>
      <c r="E1403" s="134">
        <v>0</v>
      </c>
      <c r="F1403" s="134">
        <v>0</v>
      </c>
      <c r="G1403" s="134">
        <v>0</v>
      </c>
      <c r="H1403" s="134">
        <v>0</v>
      </c>
      <c r="I1403" s="134">
        <v>0</v>
      </c>
      <c r="J1403" s="134">
        <v>0</v>
      </c>
      <c r="K1403" s="134">
        <v>0</v>
      </c>
      <c r="L1403" s="134">
        <v>0</v>
      </c>
      <c r="M1403" s="134">
        <v>0</v>
      </c>
      <c r="N1403" s="134">
        <v>0</v>
      </c>
      <c r="O1403" s="134">
        <v>0</v>
      </c>
      <c r="P1403" s="134">
        <v>0</v>
      </c>
      <c r="Q1403" s="134">
        <v>0</v>
      </c>
    </row>
    <row r="1404" spans="1:17" x14ac:dyDescent="0.2">
      <c r="A1404" s="134" t="s">
        <v>4651</v>
      </c>
      <c r="B1404" s="134" t="s">
        <v>4672</v>
      </c>
      <c r="C1404" s="134" t="s">
        <v>1668</v>
      </c>
      <c r="D1404" s="134">
        <v>0</v>
      </c>
      <c r="E1404" s="134">
        <v>0</v>
      </c>
      <c r="F1404" s="134">
        <v>0</v>
      </c>
      <c r="G1404" s="134">
        <v>0</v>
      </c>
      <c r="H1404" s="134">
        <v>0</v>
      </c>
      <c r="I1404" s="134">
        <v>0</v>
      </c>
      <c r="J1404" s="134">
        <v>0</v>
      </c>
      <c r="K1404" s="134">
        <v>0</v>
      </c>
      <c r="L1404" s="134">
        <v>0</v>
      </c>
      <c r="M1404" s="134">
        <v>0</v>
      </c>
      <c r="N1404" s="134">
        <v>0</v>
      </c>
      <c r="O1404" s="134">
        <v>0</v>
      </c>
      <c r="P1404" s="134">
        <v>0</v>
      </c>
      <c r="Q1404" s="134">
        <v>0</v>
      </c>
    </row>
    <row r="1405" spans="1:17" x14ac:dyDescent="0.2">
      <c r="A1405" s="134" t="s">
        <v>4651</v>
      </c>
      <c r="B1405" s="134" t="s">
        <v>4673</v>
      </c>
      <c r="C1405" s="134" t="s">
        <v>1668</v>
      </c>
      <c r="D1405" s="134">
        <v>0</v>
      </c>
      <c r="E1405" s="134">
        <v>0</v>
      </c>
      <c r="F1405" s="134">
        <v>0</v>
      </c>
      <c r="G1405" s="134">
        <v>0</v>
      </c>
      <c r="H1405" s="134">
        <v>0</v>
      </c>
      <c r="I1405" s="134">
        <v>0</v>
      </c>
      <c r="J1405" s="134">
        <v>0</v>
      </c>
      <c r="K1405" s="134">
        <v>0</v>
      </c>
      <c r="L1405" s="134">
        <v>0</v>
      </c>
      <c r="M1405" s="134">
        <v>0</v>
      </c>
      <c r="N1405" s="134">
        <v>0</v>
      </c>
      <c r="O1405" s="134">
        <v>0</v>
      </c>
      <c r="P1405" s="134">
        <v>0</v>
      </c>
      <c r="Q1405" s="134">
        <v>0</v>
      </c>
    </row>
    <row r="1406" spans="1:17" x14ac:dyDescent="0.2">
      <c r="A1406" s="134" t="s">
        <v>4651</v>
      </c>
      <c r="B1406" s="134" t="s">
        <v>4674</v>
      </c>
      <c r="C1406" s="134" t="s">
        <v>1668</v>
      </c>
      <c r="D1406" s="134">
        <v>0</v>
      </c>
      <c r="E1406" s="134">
        <v>0</v>
      </c>
      <c r="F1406" s="134">
        <v>0</v>
      </c>
      <c r="G1406" s="134">
        <v>0</v>
      </c>
      <c r="H1406" s="134">
        <v>0</v>
      </c>
      <c r="I1406" s="134">
        <v>0</v>
      </c>
      <c r="J1406" s="134">
        <v>0</v>
      </c>
      <c r="K1406" s="134">
        <v>0</v>
      </c>
      <c r="L1406" s="134">
        <v>0</v>
      </c>
      <c r="M1406" s="134">
        <v>0</v>
      </c>
      <c r="N1406" s="134">
        <v>0</v>
      </c>
      <c r="O1406" s="134">
        <v>0</v>
      </c>
      <c r="P1406" s="134">
        <v>0</v>
      </c>
      <c r="Q1406" s="134">
        <v>0</v>
      </c>
    </row>
    <row r="1407" spans="1:17" x14ac:dyDescent="0.2">
      <c r="A1407" s="134" t="s">
        <v>4651</v>
      </c>
      <c r="B1407" s="134" t="s">
        <v>4675</v>
      </c>
      <c r="C1407" s="134" t="s">
        <v>1668</v>
      </c>
      <c r="D1407" s="134">
        <v>2</v>
      </c>
      <c r="E1407" s="134">
        <v>2</v>
      </c>
      <c r="F1407" s="134">
        <v>2</v>
      </c>
      <c r="G1407" s="134">
        <v>2</v>
      </c>
      <c r="H1407" s="134">
        <v>2</v>
      </c>
      <c r="I1407" s="134">
        <v>2</v>
      </c>
      <c r="J1407" s="134">
        <v>2</v>
      </c>
      <c r="K1407" s="134">
        <v>2</v>
      </c>
      <c r="L1407" s="134">
        <v>2</v>
      </c>
      <c r="M1407" s="134">
        <v>2</v>
      </c>
      <c r="N1407" s="134">
        <v>2</v>
      </c>
      <c r="O1407" s="134">
        <v>2</v>
      </c>
      <c r="P1407" s="134">
        <v>2</v>
      </c>
      <c r="Q1407" s="134">
        <v>1550</v>
      </c>
    </row>
    <row r="1408" spans="1:17" x14ac:dyDescent="0.2">
      <c r="A1408" s="134" t="s">
        <v>4651</v>
      </c>
      <c r="B1408" s="134" t="s">
        <v>4676</v>
      </c>
      <c r="C1408" s="134" t="s">
        <v>1668</v>
      </c>
      <c r="D1408" s="134">
        <v>1</v>
      </c>
      <c r="E1408" s="134">
        <v>1</v>
      </c>
      <c r="F1408" s="134">
        <v>1</v>
      </c>
      <c r="G1408" s="134">
        <v>1</v>
      </c>
      <c r="H1408" s="134">
        <v>1</v>
      </c>
      <c r="I1408" s="134">
        <v>1</v>
      </c>
      <c r="J1408" s="134">
        <v>1</v>
      </c>
      <c r="K1408" s="134">
        <v>14</v>
      </c>
      <c r="L1408" s="134">
        <v>14</v>
      </c>
      <c r="M1408" s="134">
        <v>15</v>
      </c>
      <c r="N1408" s="134">
        <v>15</v>
      </c>
      <c r="O1408" s="134">
        <v>15</v>
      </c>
      <c r="P1408" s="134">
        <v>16</v>
      </c>
      <c r="Q1408" s="134">
        <v>7379</v>
      </c>
    </row>
    <row r="1409" spans="1:17" x14ac:dyDescent="0.2">
      <c r="A1409" s="134" t="s">
        <v>4651</v>
      </c>
      <c r="B1409" s="134" t="s">
        <v>4677</v>
      </c>
      <c r="C1409" s="134" t="s">
        <v>1668</v>
      </c>
      <c r="D1409" s="134">
        <v>0</v>
      </c>
      <c r="E1409" s="134">
        <v>0</v>
      </c>
      <c r="F1409" s="134">
        <v>0</v>
      </c>
      <c r="G1409" s="134">
        <v>0</v>
      </c>
      <c r="H1409" s="134">
        <v>0</v>
      </c>
      <c r="I1409" s="134">
        <v>0</v>
      </c>
      <c r="J1409" s="134">
        <v>0</v>
      </c>
      <c r="K1409" s="134">
        <v>0</v>
      </c>
      <c r="L1409" s="134">
        <v>0</v>
      </c>
      <c r="M1409" s="134">
        <v>0</v>
      </c>
      <c r="N1409" s="134">
        <v>0</v>
      </c>
      <c r="O1409" s="134">
        <v>0</v>
      </c>
      <c r="P1409" s="134">
        <v>0</v>
      </c>
      <c r="Q1409" s="134">
        <v>0</v>
      </c>
    </row>
    <row r="1410" spans="1:17" x14ac:dyDescent="0.2">
      <c r="A1410" s="134" t="s">
        <v>4651</v>
      </c>
      <c r="B1410" s="134" t="s">
        <v>4678</v>
      </c>
      <c r="C1410" s="134" t="s">
        <v>1668</v>
      </c>
      <c r="D1410" s="134">
        <v>0</v>
      </c>
      <c r="E1410" s="134">
        <v>0</v>
      </c>
      <c r="F1410" s="134">
        <v>0</v>
      </c>
      <c r="G1410" s="134">
        <v>0</v>
      </c>
      <c r="H1410" s="134">
        <v>0</v>
      </c>
      <c r="I1410" s="134">
        <v>0</v>
      </c>
      <c r="J1410" s="134">
        <v>0</v>
      </c>
      <c r="K1410" s="134">
        <v>0</v>
      </c>
      <c r="L1410" s="134">
        <v>0</v>
      </c>
      <c r="M1410" s="134">
        <v>0</v>
      </c>
      <c r="N1410" s="134">
        <v>0</v>
      </c>
      <c r="O1410" s="134">
        <v>0</v>
      </c>
      <c r="P1410" s="134">
        <v>0</v>
      </c>
      <c r="Q1410" s="134">
        <v>0</v>
      </c>
    </row>
    <row r="1411" spans="1:17" x14ac:dyDescent="0.2">
      <c r="A1411" s="134" t="s">
        <v>4651</v>
      </c>
      <c r="B1411" s="134" t="s">
        <v>4679</v>
      </c>
      <c r="C1411" s="134" t="s">
        <v>1668</v>
      </c>
      <c r="D1411" s="134">
        <v>1</v>
      </c>
      <c r="E1411" s="134">
        <v>1</v>
      </c>
      <c r="F1411" s="134">
        <v>1</v>
      </c>
      <c r="G1411" s="134">
        <v>1</v>
      </c>
      <c r="H1411" s="134">
        <v>1</v>
      </c>
      <c r="I1411" s="134">
        <v>1</v>
      </c>
      <c r="J1411" s="134">
        <v>1</v>
      </c>
      <c r="K1411" s="134">
        <v>126</v>
      </c>
      <c r="L1411" s="134">
        <v>127</v>
      </c>
      <c r="M1411" s="134">
        <v>129</v>
      </c>
      <c r="N1411" s="134">
        <v>130</v>
      </c>
      <c r="O1411" s="134">
        <v>131</v>
      </c>
      <c r="P1411" s="134">
        <v>132</v>
      </c>
      <c r="Q1411" s="134">
        <v>59372</v>
      </c>
    </row>
    <row r="1412" spans="1:17" x14ac:dyDescent="0.2">
      <c r="A1412" s="134" t="s">
        <v>4651</v>
      </c>
      <c r="B1412" s="134" t="s">
        <v>4680</v>
      </c>
      <c r="C1412" s="134" t="s">
        <v>1668</v>
      </c>
      <c r="D1412" s="134">
        <v>116</v>
      </c>
      <c r="E1412" s="134">
        <v>117</v>
      </c>
      <c r="F1412" s="134">
        <v>119</v>
      </c>
      <c r="G1412" s="134">
        <v>120</v>
      </c>
      <c r="H1412" s="134">
        <v>122</v>
      </c>
      <c r="I1412" s="134">
        <v>123</v>
      </c>
      <c r="J1412" s="134">
        <v>124</v>
      </c>
      <c r="K1412" s="134">
        <v>0</v>
      </c>
      <c r="L1412" s="134">
        <v>0</v>
      </c>
      <c r="M1412" s="134">
        <v>0</v>
      </c>
      <c r="N1412" s="134">
        <v>0</v>
      </c>
      <c r="O1412" s="134">
        <v>0</v>
      </c>
      <c r="P1412" s="134">
        <v>0</v>
      </c>
      <c r="Q1412" s="134">
        <v>65252</v>
      </c>
    </row>
    <row r="1413" spans="1:17" x14ac:dyDescent="0.2">
      <c r="A1413" s="134" t="s">
        <v>4651</v>
      </c>
      <c r="B1413" s="134" t="s">
        <v>4681</v>
      </c>
      <c r="C1413" s="134" t="s">
        <v>1668</v>
      </c>
      <c r="D1413" s="134">
        <v>0</v>
      </c>
      <c r="E1413" s="134">
        <v>0</v>
      </c>
      <c r="F1413" s="134">
        <v>0</v>
      </c>
      <c r="G1413" s="134">
        <v>0</v>
      </c>
      <c r="H1413" s="134">
        <v>0</v>
      </c>
      <c r="I1413" s="134">
        <v>0</v>
      </c>
      <c r="J1413" s="134">
        <v>0</v>
      </c>
      <c r="K1413" s="134">
        <v>0</v>
      </c>
      <c r="L1413" s="134">
        <v>0</v>
      </c>
      <c r="M1413" s="134">
        <v>0</v>
      </c>
      <c r="N1413" s="134">
        <v>0</v>
      </c>
      <c r="O1413" s="134">
        <v>0</v>
      </c>
      <c r="P1413" s="134">
        <v>0</v>
      </c>
      <c r="Q1413" s="134">
        <v>0</v>
      </c>
    </row>
    <row r="1414" spans="1:17" x14ac:dyDescent="0.2">
      <c r="A1414" s="134" t="s">
        <v>4651</v>
      </c>
      <c r="B1414" s="134" t="s">
        <v>4682</v>
      </c>
      <c r="C1414" s="134" t="s">
        <v>1668</v>
      </c>
      <c r="D1414" s="134">
        <v>231</v>
      </c>
      <c r="E1414" s="134">
        <v>235</v>
      </c>
      <c r="F1414" s="134">
        <v>238</v>
      </c>
      <c r="G1414" s="134">
        <v>241</v>
      </c>
      <c r="H1414" s="134">
        <v>244</v>
      </c>
      <c r="I1414" s="134">
        <v>247</v>
      </c>
      <c r="J1414" s="134">
        <v>250</v>
      </c>
      <c r="K1414" s="134">
        <v>253</v>
      </c>
      <c r="L1414" s="134">
        <v>256</v>
      </c>
      <c r="M1414" s="134">
        <v>259</v>
      </c>
      <c r="N1414" s="134">
        <v>262</v>
      </c>
      <c r="O1414" s="134">
        <v>265</v>
      </c>
      <c r="P1414" s="134">
        <v>269</v>
      </c>
      <c r="Q1414" s="134">
        <v>249983</v>
      </c>
    </row>
    <row r="1415" spans="1:17" x14ac:dyDescent="0.2">
      <c r="A1415" s="134" t="s">
        <v>4651</v>
      </c>
      <c r="B1415" s="134" t="s">
        <v>4683</v>
      </c>
      <c r="C1415" s="134" t="s">
        <v>1668</v>
      </c>
      <c r="D1415" s="134">
        <v>0</v>
      </c>
      <c r="E1415" s="134">
        <v>0</v>
      </c>
      <c r="F1415" s="134">
        <v>0</v>
      </c>
      <c r="G1415" s="134">
        <v>0</v>
      </c>
      <c r="H1415" s="134">
        <v>0</v>
      </c>
      <c r="I1415" s="134">
        <v>0</v>
      </c>
      <c r="J1415" s="134">
        <v>0</v>
      </c>
      <c r="K1415" s="134">
        <v>0</v>
      </c>
      <c r="L1415" s="134">
        <v>0</v>
      </c>
      <c r="M1415" s="134">
        <v>0</v>
      </c>
      <c r="N1415" s="134">
        <v>0</v>
      </c>
      <c r="O1415" s="134">
        <v>0</v>
      </c>
      <c r="P1415" s="134">
        <v>0</v>
      </c>
      <c r="Q1415" s="134">
        <v>0</v>
      </c>
    </row>
    <row r="1416" spans="1:17" x14ac:dyDescent="0.2">
      <c r="A1416" s="134" t="s">
        <v>4651</v>
      </c>
      <c r="B1416" s="134" t="s">
        <v>4684</v>
      </c>
      <c r="C1416" s="134" t="s">
        <v>1668</v>
      </c>
      <c r="D1416" s="134">
        <v>5</v>
      </c>
      <c r="E1416" s="134">
        <v>6</v>
      </c>
      <c r="F1416" s="134">
        <v>6</v>
      </c>
      <c r="G1416" s="134">
        <v>6</v>
      </c>
      <c r="H1416" s="134">
        <v>6</v>
      </c>
      <c r="I1416" s="134">
        <v>6</v>
      </c>
      <c r="J1416" s="134">
        <v>6</v>
      </c>
      <c r="K1416" s="134">
        <v>0</v>
      </c>
      <c r="L1416" s="134">
        <v>0</v>
      </c>
      <c r="M1416" s="134">
        <v>0</v>
      </c>
      <c r="N1416" s="134">
        <v>0</v>
      </c>
      <c r="O1416" s="134">
        <v>0</v>
      </c>
      <c r="P1416" s="134">
        <v>0</v>
      </c>
      <c r="Q1416" s="134">
        <v>3088</v>
      </c>
    </row>
    <row r="1417" spans="1:17" x14ac:dyDescent="0.2">
      <c r="A1417" s="134" t="s">
        <v>4651</v>
      </c>
      <c r="B1417" s="134" t="s">
        <v>4685</v>
      </c>
      <c r="C1417" s="134" t="s">
        <v>1668</v>
      </c>
      <c r="D1417" s="134">
        <v>0</v>
      </c>
      <c r="E1417" s="134">
        <v>0</v>
      </c>
      <c r="F1417" s="134">
        <v>0</v>
      </c>
      <c r="G1417" s="134">
        <v>0</v>
      </c>
      <c r="H1417" s="134">
        <v>0</v>
      </c>
      <c r="I1417" s="134">
        <v>0</v>
      </c>
      <c r="J1417" s="134">
        <v>0</v>
      </c>
      <c r="K1417" s="134">
        <v>0</v>
      </c>
      <c r="L1417" s="134">
        <v>0</v>
      </c>
      <c r="M1417" s="134">
        <v>0</v>
      </c>
      <c r="N1417" s="134">
        <v>0</v>
      </c>
      <c r="O1417" s="134">
        <v>0</v>
      </c>
      <c r="P1417" s="134">
        <v>0</v>
      </c>
      <c r="Q1417" s="134">
        <v>0</v>
      </c>
    </row>
    <row r="1418" spans="1:17" x14ac:dyDescent="0.2">
      <c r="A1418" s="134" t="s">
        <v>4651</v>
      </c>
      <c r="B1418" s="134" t="s">
        <v>4686</v>
      </c>
      <c r="C1418" s="134" t="s">
        <v>1668</v>
      </c>
      <c r="D1418" s="134">
        <v>0</v>
      </c>
      <c r="E1418" s="134">
        <v>0</v>
      </c>
      <c r="F1418" s="134">
        <v>0</v>
      </c>
      <c r="G1418" s="134">
        <v>0</v>
      </c>
      <c r="H1418" s="134">
        <v>0</v>
      </c>
      <c r="I1418" s="134">
        <v>0</v>
      </c>
      <c r="J1418" s="134">
        <v>0</v>
      </c>
      <c r="K1418" s="134">
        <v>0</v>
      </c>
      <c r="L1418" s="134">
        <v>0</v>
      </c>
      <c r="M1418" s="134">
        <v>0</v>
      </c>
      <c r="N1418" s="134">
        <v>0</v>
      </c>
      <c r="O1418" s="134">
        <v>0</v>
      </c>
      <c r="P1418" s="134">
        <v>0</v>
      </c>
      <c r="Q1418" s="134">
        <v>0</v>
      </c>
    </row>
    <row r="1419" spans="1:17" x14ac:dyDescent="0.2">
      <c r="A1419" s="134" t="s">
        <v>4651</v>
      </c>
      <c r="B1419" s="134" t="s">
        <v>4687</v>
      </c>
      <c r="C1419" s="134" t="s">
        <v>1668</v>
      </c>
      <c r="D1419" s="134">
        <v>30</v>
      </c>
      <c r="E1419" s="134">
        <v>31</v>
      </c>
      <c r="F1419" s="134">
        <v>31</v>
      </c>
      <c r="G1419" s="134">
        <v>32</v>
      </c>
      <c r="H1419" s="134">
        <v>33</v>
      </c>
      <c r="I1419" s="134">
        <v>33</v>
      </c>
      <c r="J1419" s="134">
        <v>34</v>
      </c>
      <c r="K1419" s="134">
        <v>40</v>
      </c>
      <c r="L1419" s="134">
        <v>41</v>
      </c>
      <c r="M1419" s="134">
        <v>41</v>
      </c>
      <c r="N1419" s="134">
        <v>42</v>
      </c>
      <c r="O1419" s="134">
        <v>43</v>
      </c>
      <c r="P1419" s="134">
        <v>43</v>
      </c>
      <c r="Q1419" s="134">
        <v>36400</v>
      </c>
    </row>
    <row r="1420" spans="1:17" x14ac:dyDescent="0.2">
      <c r="A1420" s="134" t="s">
        <v>4651</v>
      </c>
      <c r="B1420" s="134" t="s">
        <v>4688</v>
      </c>
      <c r="C1420" s="134" t="s">
        <v>1668</v>
      </c>
      <c r="D1420" s="134">
        <v>0</v>
      </c>
      <c r="E1420" s="134">
        <v>0</v>
      </c>
      <c r="F1420" s="134">
        <v>0</v>
      </c>
      <c r="G1420" s="134">
        <v>0</v>
      </c>
      <c r="H1420" s="134">
        <v>0</v>
      </c>
      <c r="I1420" s="134">
        <v>0</v>
      </c>
      <c r="J1420" s="134">
        <v>0</v>
      </c>
      <c r="K1420" s="134">
        <v>0</v>
      </c>
      <c r="L1420" s="134">
        <v>0</v>
      </c>
      <c r="M1420" s="134">
        <v>0</v>
      </c>
      <c r="N1420" s="134">
        <v>0</v>
      </c>
      <c r="O1420" s="134">
        <v>0</v>
      </c>
      <c r="P1420" s="134">
        <v>0</v>
      </c>
      <c r="Q1420" s="134">
        <v>0</v>
      </c>
    </row>
    <row r="1421" spans="1:17" x14ac:dyDescent="0.2">
      <c r="A1421" s="134" t="s">
        <v>4651</v>
      </c>
      <c r="B1421" s="134" t="s">
        <v>4689</v>
      </c>
      <c r="C1421" s="134" t="s">
        <v>1668</v>
      </c>
      <c r="D1421" s="134">
        <v>0</v>
      </c>
      <c r="E1421" s="134">
        <v>0</v>
      </c>
      <c r="F1421" s="134">
        <v>0</v>
      </c>
      <c r="G1421" s="134">
        <v>0</v>
      </c>
      <c r="H1421" s="134">
        <v>0</v>
      </c>
      <c r="I1421" s="134">
        <v>0</v>
      </c>
      <c r="J1421" s="134">
        <v>0</v>
      </c>
      <c r="K1421" s="134">
        <v>0</v>
      </c>
      <c r="L1421" s="134">
        <v>0</v>
      </c>
      <c r="M1421" s="134">
        <v>0</v>
      </c>
      <c r="N1421" s="134">
        <v>0</v>
      </c>
      <c r="O1421" s="134">
        <v>0</v>
      </c>
      <c r="P1421" s="134">
        <v>0</v>
      </c>
      <c r="Q1421" s="134">
        <v>0</v>
      </c>
    </row>
    <row r="1422" spans="1:17" x14ac:dyDescent="0.2">
      <c r="A1422" s="134" t="s">
        <v>4651</v>
      </c>
      <c r="B1422" s="134" t="s">
        <v>4690</v>
      </c>
      <c r="C1422" s="134" t="s">
        <v>1668</v>
      </c>
      <c r="D1422" s="134">
        <v>14</v>
      </c>
      <c r="E1422" s="134">
        <v>14</v>
      </c>
      <c r="F1422" s="134">
        <v>14</v>
      </c>
      <c r="G1422" s="134">
        <v>14</v>
      </c>
      <c r="H1422" s="134">
        <v>14</v>
      </c>
      <c r="I1422" s="134">
        <v>14</v>
      </c>
      <c r="J1422" s="134">
        <v>15</v>
      </c>
      <c r="K1422" s="134">
        <v>15</v>
      </c>
      <c r="L1422" s="134">
        <v>15</v>
      </c>
      <c r="M1422" s="134">
        <v>15</v>
      </c>
      <c r="N1422" s="134">
        <v>15</v>
      </c>
      <c r="O1422" s="134">
        <v>16</v>
      </c>
      <c r="P1422" s="134">
        <v>16</v>
      </c>
      <c r="Q1422" s="134">
        <v>14643</v>
      </c>
    </row>
    <row r="1423" spans="1:17" x14ac:dyDescent="0.2">
      <c r="A1423" s="134" t="s">
        <v>4651</v>
      </c>
      <c r="B1423" s="134" t="s">
        <v>4691</v>
      </c>
      <c r="C1423" s="134" t="s">
        <v>1668</v>
      </c>
      <c r="D1423" s="134">
        <v>0</v>
      </c>
      <c r="E1423" s="134">
        <v>0</v>
      </c>
      <c r="F1423" s="134">
        <v>0</v>
      </c>
      <c r="G1423" s="134">
        <v>0</v>
      </c>
      <c r="H1423" s="134">
        <v>0</v>
      </c>
      <c r="I1423" s="134">
        <v>0</v>
      </c>
      <c r="J1423" s="134">
        <v>0</v>
      </c>
      <c r="K1423" s="134">
        <v>0</v>
      </c>
      <c r="L1423" s="134">
        <v>0</v>
      </c>
      <c r="M1423" s="134">
        <v>0</v>
      </c>
      <c r="N1423" s="134">
        <v>0</v>
      </c>
      <c r="O1423" s="134">
        <v>0</v>
      </c>
      <c r="P1423" s="134">
        <v>0</v>
      </c>
      <c r="Q1423" s="134">
        <v>0</v>
      </c>
    </row>
    <row r="1424" spans="1:17" x14ac:dyDescent="0.2">
      <c r="A1424" s="134" t="s">
        <v>4651</v>
      </c>
      <c r="B1424" s="134" t="s">
        <v>4692</v>
      </c>
      <c r="C1424" s="134" t="s">
        <v>1668</v>
      </c>
      <c r="D1424" s="134">
        <v>125</v>
      </c>
      <c r="E1424" s="134">
        <v>127</v>
      </c>
      <c r="F1424" s="134">
        <v>128</v>
      </c>
      <c r="G1424" s="134">
        <v>130</v>
      </c>
      <c r="H1424" s="134">
        <v>131</v>
      </c>
      <c r="I1424" s="134">
        <v>132</v>
      </c>
      <c r="J1424" s="134">
        <v>134</v>
      </c>
      <c r="K1424" s="134">
        <v>1446</v>
      </c>
      <c r="L1424" s="134">
        <v>1459</v>
      </c>
      <c r="M1424" s="134">
        <v>1472</v>
      </c>
      <c r="N1424" s="134">
        <v>1485</v>
      </c>
      <c r="O1424" s="134">
        <v>1498</v>
      </c>
      <c r="P1424" s="134">
        <v>1511</v>
      </c>
      <c r="Q1424" s="134">
        <v>746485</v>
      </c>
    </row>
    <row r="1425" spans="1:17" x14ac:dyDescent="0.2">
      <c r="A1425" s="134" t="s">
        <v>4651</v>
      </c>
      <c r="B1425" s="134" t="s">
        <v>4693</v>
      </c>
      <c r="C1425" s="134" t="s">
        <v>1668</v>
      </c>
      <c r="D1425" s="134">
        <v>1209</v>
      </c>
      <c r="E1425" s="134">
        <v>1224</v>
      </c>
      <c r="F1425" s="134">
        <v>1239</v>
      </c>
      <c r="G1425" s="134">
        <v>1254</v>
      </c>
      <c r="H1425" s="134">
        <v>1269</v>
      </c>
      <c r="I1425" s="134">
        <v>1284</v>
      </c>
      <c r="J1425" s="134">
        <v>1299</v>
      </c>
      <c r="K1425" s="134">
        <v>0</v>
      </c>
      <c r="L1425" s="134">
        <v>0</v>
      </c>
      <c r="M1425" s="134">
        <v>0</v>
      </c>
      <c r="N1425" s="134">
        <v>0</v>
      </c>
      <c r="O1425" s="134">
        <v>0</v>
      </c>
      <c r="P1425" s="134">
        <v>0</v>
      </c>
      <c r="Q1425" s="134">
        <v>681173</v>
      </c>
    </row>
    <row r="1426" spans="1:17" x14ac:dyDescent="0.2">
      <c r="A1426" s="134" t="s">
        <v>4651</v>
      </c>
      <c r="B1426" s="134" t="s">
        <v>4694</v>
      </c>
      <c r="C1426" s="134" t="s">
        <v>1668</v>
      </c>
      <c r="D1426" s="134">
        <v>35</v>
      </c>
      <c r="E1426" s="134">
        <v>35</v>
      </c>
      <c r="F1426" s="134">
        <v>36</v>
      </c>
      <c r="G1426" s="134">
        <v>36</v>
      </c>
      <c r="H1426" s="134">
        <v>36</v>
      </c>
      <c r="I1426" s="134">
        <v>37</v>
      </c>
      <c r="J1426" s="134">
        <v>37</v>
      </c>
      <c r="K1426" s="134">
        <v>49</v>
      </c>
      <c r="L1426" s="134">
        <v>50</v>
      </c>
      <c r="M1426" s="134">
        <v>51</v>
      </c>
      <c r="N1426" s="134">
        <v>52</v>
      </c>
      <c r="O1426" s="134">
        <v>52</v>
      </c>
      <c r="P1426" s="134">
        <v>53</v>
      </c>
      <c r="Q1426" s="134">
        <v>43002</v>
      </c>
    </row>
    <row r="1427" spans="1:17" x14ac:dyDescent="0.2">
      <c r="A1427" s="134" t="s">
        <v>4651</v>
      </c>
      <c r="B1427" s="134" t="s">
        <v>4695</v>
      </c>
      <c r="C1427" s="134" t="s">
        <v>1668</v>
      </c>
      <c r="D1427" s="134">
        <v>0</v>
      </c>
      <c r="E1427" s="134">
        <v>0</v>
      </c>
      <c r="F1427" s="134">
        <v>0</v>
      </c>
      <c r="G1427" s="134">
        <v>0</v>
      </c>
      <c r="H1427" s="134">
        <v>0</v>
      </c>
      <c r="I1427" s="134">
        <v>0</v>
      </c>
      <c r="J1427" s="134">
        <v>0</v>
      </c>
      <c r="K1427" s="134">
        <v>0</v>
      </c>
      <c r="L1427" s="134">
        <v>0</v>
      </c>
      <c r="M1427" s="134">
        <v>0</v>
      </c>
      <c r="N1427" s="134">
        <v>0</v>
      </c>
      <c r="O1427" s="134">
        <v>0</v>
      </c>
      <c r="P1427" s="134">
        <v>0</v>
      </c>
      <c r="Q1427" s="134">
        <v>0</v>
      </c>
    </row>
    <row r="1428" spans="1:17" x14ac:dyDescent="0.2">
      <c r="A1428" s="134" t="s">
        <v>4651</v>
      </c>
      <c r="B1428" s="134" t="s">
        <v>4696</v>
      </c>
      <c r="C1428" s="134" t="s">
        <v>1668</v>
      </c>
      <c r="D1428" s="134">
        <v>263</v>
      </c>
      <c r="E1428" s="134">
        <v>272</v>
      </c>
      <c r="F1428" s="134">
        <v>281</v>
      </c>
      <c r="G1428" s="134">
        <v>291</v>
      </c>
      <c r="H1428" s="134">
        <v>300</v>
      </c>
      <c r="I1428" s="134">
        <v>309</v>
      </c>
      <c r="J1428" s="134">
        <v>318</v>
      </c>
      <c r="K1428" s="134">
        <v>327</v>
      </c>
      <c r="L1428" s="134">
        <v>337</v>
      </c>
      <c r="M1428" s="134">
        <v>346</v>
      </c>
      <c r="N1428" s="134">
        <v>355</v>
      </c>
      <c r="O1428" s="134">
        <v>364</v>
      </c>
      <c r="P1428" s="134">
        <v>373</v>
      </c>
      <c r="Q1428" s="134">
        <v>318164</v>
      </c>
    </row>
    <row r="1429" spans="1:17" x14ac:dyDescent="0.2">
      <c r="A1429" s="134" t="s">
        <v>4651</v>
      </c>
      <c r="B1429" s="134" t="s">
        <v>4697</v>
      </c>
      <c r="C1429" s="134" t="s">
        <v>1668</v>
      </c>
      <c r="D1429" s="134">
        <v>0</v>
      </c>
      <c r="E1429" s="134">
        <v>0</v>
      </c>
      <c r="F1429" s="134">
        <v>0</v>
      </c>
      <c r="G1429" s="134">
        <v>0</v>
      </c>
      <c r="H1429" s="134">
        <v>0</v>
      </c>
      <c r="I1429" s="134">
        <v>0</v>
      </c>
      <c r="J1429" s="134">
        <v>0</v>
      </c>
      <c r="K1429" s="134">
        <v>0</v>
      </c>
      <c r="L1429" s="134">
        <v>0</v>
      </c>
      <c r="M1429" s="134">
        <v>0</v>
      </c>
      <c r="N1429" s="134">
        <v>0</v>
      </c>
      <c r="O1429" s="134">
        <v>0</v>
      </c>
      <c r="P1429" s="134">
        <v>0</v>
      </c>
      <c r="Q1429" s="134">
        <v>0</v>
      </c>
    </row>
    <row r="1430" spans="1:17" x14ac:dyDescent="0.2">
      <c r="A1430" s="134" t="s">
        <v>4651</v>
      </c>
      <c r="B1430" s="134" t="s">
        <v>4698</v>
      </c>
      <c r="C1430" s="134" t="s">
        <v>1668</v>
      </c>
      <c r="D1430" s="134">
        <v>6357</v>
      </c>
      <c r="E1430" s="134">
        <v>6445</v>
      </c>
      <c r="F1430" s="134">
        <v>6534</v>
      </c>
      <c r="G1430" s="134">
        <v>6622</v>
      </c>
      <c r="H1430" s="134">
        <v>6711</v>
      </c>
      <c r="I1430" s="134">
        <v>6800</v>
      </c>
      <c r="J1430" s="134">
        <v>6888</v>
      </c>
      <c r="K1430" s="134">
        <v>6977</v>
      </c>
      <c r="L1430" s="134">
        <v>7065</v>
      </c>
      <c r="M1430" s="134">
        <v>7154</v>
      </c>
      <c r="N1430" s="134">
        <v>7242</v>
      </c>
      <c r="O1430" s="134">
        <v>7331</v>
      </c>
      <c r="P1430" s="134">
        <v>7419</v>
      </c>
      <c r="Q1430" s="134">
        <v>6888035</v>
      </c>
    </row>
    <row r="1431" spans="1:17" x14ac:dyDescent="0.2">
      <c r="A1431" s="134" t="s">
        <v>4651</v>
      </c>
      <c r="B1431" s="134" t="s">
        <v>4699</v>
      </c>
      <c r="C1431" s="134" t="s">
        <v>1668</v>
      </c>
      <c r="D1431" s="134">
        <v>0</v>
      </c>
      <c r="E1431" s="134">
        <v>0</v>
      </c>
      <c r="F1431" s="134">
        <v>0</v>
      </c>
      <c r="G1431" s="134">
        <v>0</v>
      </c>
      <c r="H1431" s="134">
        <v>0</v>
      </c>
      <c r="I1431" s="134">
        <v>0</v>
      </c>
      <c r="J1431" s="134">
        <v>0</v>
      </c>
      <c r="K1431" s="134">
        <v>0</v>
      </c>
      <c r="L1431" s="134">
        <v>0</v>
      </c>
      <c r="M1431" s="134">
        <v>0</v>
      </c>
      <c r="N1431" s="134">
        <v>0</v>
      </c>
      <c r="O1431" s="134">
        <v>0</v>
      </c>
      <c r="P1431" s="134">
        <v>0</v>
      </c>
      <c r="Q1431" s="134">
        <v>0</v>
      </c>
    </row>
    <row r="1432" spans="1:17" x14ac:dyDescent="0.2">
      <c r="A1432" s="134" t="s">
        <v>4651</v>
      </c>
      <c r="B1432" s="134" t="s">
        <v>4700</v>
      </c>
      <c r="C1432" s="134" t="s">
        <v>1668</v>
      </c>
      <c r="D1432" s="134">
        <v>1</v>
      </c>
      <c r="E1432" s="134">
        <v>1</v>
      </c>
      <c r="F1432" s="134">
        <v>1</v>
      </c>
      <c r="G1432" s="134">
        <v>1</v>
      </c>
      <c r="H1432" s="134">
        <v>1</v>
      </c>
      <c r="I1432" s="134">
        <v>1</v>
      </c>
      <c r="J1432" s="134">
        <v>2</v>
      </c>
      <c r="K1432" s="134">
        <v>2</v>
      </c>
      <c r="L1432" s="134">
        <v>2</v>
      </c>
      <c r="M1432" s="134">
        <v>2</v>
      </c>
      <c r="N1432" s="134">
        <v>2</v>
      </c>
      <c r="O1432" s="134">
        <v>2</v>
      </c>
      <c r="P1432" s="134">
        <v>2</v>
      </c>
      <c r="Q1432" s="134">
        <v>1506</v>
      </c>
    </row>
    <row r="1433" spans="1:17" x14ac:dyDescent="0.2">
      <c r="A1433" s="134" t="s">
        <v>4651</v>
      </c>
      <c r="B1433" s="134" t="s">
        <v>4701</v>
      </c>
      <c r="C1433" s="134" t="s">
        <v>1668</v>
      </c>
      <c r="D1433" s="134">
        <v>0</v>
      </c>
      <c r="E1433" s="134">
        <v>0</v>
      </c>
      <c r="F1433" s="134">
        <v>0</v>
      </c>
      <c r="G1433" s="134">
        <v>0</v>
      </c>
      <c r="H1433" s="134">
        <v>0</v>
      </c>
      <c r="I1433" s="134">
        <v>0</v>
      </c>
      <c r="J1433" s="134">
        <v>0</v>
      </c>
      <c r="K1433" s="134">
        <v>0</v>
      </c>
      <c r="L1433" s="134">
        <v>0</v>
      </c>
      <c r="M1433" s="134">
        <v>0</v>
      </c>
      <c r="N1433" s="134">
        <v>0</v>
      </c>
      <c r="O1433" s="134">
        <v>0</v>
      </c>
      <c r="P1433" s="134">
        <v>0</v>
      </c>
      <c r="Q1433" s="134">
        <v>0</v>
      </c>
    </row>
    <row r="1434" spans="1:17" x14ac:dyDescent="0.2">
      <c r="A1434" s="134" t="s">
        <v>4651</v>
      </c>
      <c r="B1434" s="134" t="s">
        <v>4702</v>
      </c>
      <c r="C1434" s="134" t="s">
        <v>1668</v>
      </c>
      <c r="D1434" s="134">
        <v>159</v>
      </c>
      <c r="E1434" s="134">
        <v>160</v>
      </c>
      <c r="F1434" s="134">
        <v>162</v>
      </c>
      <c r="G1434" s="134">
        <v>164</v>
      </c>
      <c r="H1434" s="134">
        <v>165</v>
      </c>
      <c r="I1434" s="134">
        <v>167</v>
      </c>
      <c r="J1434" s="134">
        <v>169</v>
      </c>
      <c r="K1434" s="134">
        <v>170</v>
      </c>
      <c r="L1434" s="134">
        <v>172</v>
      </c>
      <c r="M1434" s="134">
        <v>174</v>
      </c>
      <c r="N1434" s="134">
        <v>175</v>
      </c>
      <c r="O1434" s="134">
        <v>177</v>
      </c>
      <c r="P1434" s="134">
        <v>179</v>
      </c>
      <c r="Q1434" s="134">
        <v>168659</v>
      </c>
    </row>
    <row r="1435" spans="1:17" x14ac:dyDescent="0.2">
      <c r="A1435" s="134" t="s">
        <v>4651</v>
      </c>
      <c r="B1435" s="134" t="s">
        <v>4703</v>
      </c>
      <c r="C1435" s="134" t="s">
        <v>1668</v>
      </c>
      <c r="D1435" s="134">
        <v>0</v>
      </c>
      <c r="E1435" s="134">
        <v>0</v>
      </c>
      <c r="F1435" s="134">
        <v>0</v>
      </c>
      <c r="G1435" s="134">
        <v>0</v>
      </c>
      <c r="H1435" s="134">
        <v>0</v>
      </c>
      <c r="I1435" s="134">
        <v>0</v>
      </c>
      <c r="J1435" s="134">
        <v>0</v>
      </c>
      <c r="K1435" s="134">
        <v>0</v>
      </c>
      <c r="L1435" s="134">
        <v>0</v>
      </c>
      <c r="M1435" s="134">
        <v>0</v>
      </c>
      <c r="N1435" s="134">
        <v>0</v>
      </c>
      <c r="O1435" s="134">
        <v>0</v>
      </c>
      <c r="P1435" s="134">
        <v>0</v>
      </c>
      <c r="Q1435" s="134">
        <v>0</v>
      </c>
    </row>
    <row r="1436" spans="1:17" x14ac:dyDescent="0.2">
      <c r="A1436" s="134" t="s">
        <v>4651</v>
      </c>
      <c r="B1436" s="134" t="s">
        <v>4704</v>
      </c>
      <c r="C1436" s="134" t="s">
        <v>1668</v>
      </c>
      <c r="D1436" s="134">
        <v>0</v>
      </c>
      <c r="E1436" s="134">
        <v>0</v>
      </c>
      <c r="F1436" s="134">
        <v>0</v>
      </c>
      <c r="G1436" s="134">
        <v>0</v>
      </c>
      <c r="H1436" s="134">
        <v>0</v>
      </c>
      <c r="I1436" s="134">
        <v>0</v>
      </c>
      <c r="J1436" s="134">
        <v>0</v>
      </c>
      <c r="K1436" s="134">
        <v>0</v>
      </c>
      <c r="L1436" s="134">
        <v>0</v>
      </c>
      <c r="M1436" s="134">
        <v>0</v>
      </c>
      <c r="N1436" s="134">
        <v>0</v>
      </c>
      <c r="O1436" s="134">
        <v>0</v>
      </c>
      <c r="P1436" s="134">
        <v>0</v>
      </c>
      <c r="Q1436" s="134">
        <v>0</v>
      </c>
    </row>
    <row r="1437" spans="1:17" x14ac:dyDescent="0.2">
      <c r="A1437" s="134" t="s">
        <v>4651</v>
      </c>
      <c r="B1437" s="134" t="s">
        <v>4705</v>
      </c>
      <c r="C1437" s="134" t="s">
        <v>1668</v>
      </c>
      <c r="D1437" s="134">
        <v>0</v>
      </c>
      <c r="E1437" s="134">
        <v>0</v>
      </c>
      <c r="F1437" s="134">
        <v>0</v>
      </c>
      <c r="G1437" s="134">
        <v>0</v>
      </c>
      <c r="H1437" s="134">
        <v>0</v>
      </c>
      <c r="I1437" s="134">
        <v>0</v>
      </c>
      <c r="J1437" s="134">
        <v>0</v>
      </c>
      <c r="K1437" s="134">
        <v>0</v>
      </c>
      <c r="L1437" s="134">
        <v>0</v>
      </c>
      <c r="M1437" s="134">
        <v>0</v>
      </c>
      <c r="N1437" s="134">
        <v>0</v>
      </c>
      <c r="O1437" s="134">
        <v>0</v>
      </c>
      <c r="P1437" s="134">
        <v>0</v>
      </c>
      <c r="Q1437" s="134">
        <v>0</v>
      </c>
    </row>
    <row r="1438" spans="1:17" x14ac:dyDescent="0.2">
      <c r="A1438" s="134" t="s">
        <v>4651</v>
      </c>
      <c r="B1438" s="134" t="s">
        <v>4706</v>
      </c>
      <c r="C1438" s="134" t="s">
        <v>1668</v>
      </c>
      <c r="D1438" s="134">
        <v>0</v>
      </c>
      <c r="E1438" s="134">
        <v>0</v>
      </c>
      <c r="F1438" s="134">
        <v>0</v>
      </c>
      <c r="G1438" s="134">
        <v>0</v>
      </c>
      <c r="H1438" s="134">
        <v>0</v>
      </c>
      <c r="I1438" s="134">
        <v>0</v>
      </c>
      <c r="J1438" s="134">
        <v>0</v>
      </c>
      <c r="K1438" s="134">
        <v>0</v>
      </c>
      <c r="L1438" s="134">
        <v>0</v>
      </c>
      <c r="M1438" s="134">
        <v>0</v>
      </c>
      <c r="N1438" s="134">
        <v>0</v>
      </c>
      <c r="O1438" s="134">
        <v>0</v>
      </c>
      <c r="P1438" s="134">
        <v>0</v>
      </c>
      <c r="Q1438" s="134">
        <v>0</v>
      </c>
    </row>
    <row r="1439" spans="1:17" x14ac:dyDescent="0.2">
      <c r="A1439" s="134" t="s">
        <v>4651</v>
      </c>
      <c r="B1439" s="134" t="s">
        <v>4707</v>
      </c>
      <c r="C1439" s="134" t="s">
        <v>1668</v>
      </c>
      <c r="D1439" s="134">
        <v>0</v>
      </c>
      <c r="E1439" s="134">
        <v>0</v>
      </c>
      <c r="F1439" s="134">
        <v>0</v>
      </c>
      <c r="G1439" s="134">
        <v>0</v>
      </c>
      <c r="H1439" s="134">
        <v>0</v>
      </c>
      <c r="I1439" s="134">
        <v>0</v>
      </c>
      <c r="J1439" s="134">
        <v>0</v>
      </c>
      <c r="K1439" s="134">
        <v>0</v>
      </c>
      <c r="L1439" s="134">
        <v>0</v>
      </c>
      <c r="M1439" s="134">
        <v>0</v>
      </c>
      <c r="N1439" s="134">
        <v>0</v>
      </c>
      <c r="O1439" s="134">
        <v>0</v>
      </c>
      <c r="P1439" s="134">
        <v>0</v>
      </c>
      <c r="Q1439" s="134">
        <v>0</v>
      </c>
    </row>
    <row r="1440" spans="1:17" x14ac:dyDescent="0.2">
      <c r="A1440" s="134" t="s">
        <v>4651</v>
      </c>
      <c r="B1440" s="134" t="s">
        <v>4708</v>
      </c>
      <c r="C1440" s="134" t="s">
        <v>1668</v>
      </c>
      <c r="D1440" s="134">
        <v>85</v>
      </c>
      <c r="E1440" s="134">
        <v>86</v>
      </c>
      <c r="F1440" s="134">
        <v>87</v>
      </c>
      <c r="G1440" s="134">
        <v>88</v>
      </c>
      <c r="H1440" s="134">
        <v>89</v>
      </c>
      <c r="I1440" s="134">
        <v>89</v>
      </c>
      <c r="J1440" s="134">
        <v>90</v>
      </c>
      <c r="K1440" s="134">
        <v>91</v>
      </c>
      <c r="L1440" s="134">
        <v>92</v>
      </c>
      <c r="M1440" s="134">
        <v>93</v>
      </c>
      <c r="N1440" s="134">
        <v>94</v>
      </c>
      <c r="O1440" s="134">
        <v>94</v>
      </c>
      <c r="P1440" s="134">
        <v>95</v>
      </c>
      <c r="Q1440" s="134">
        <v>90276</v>
      </c>
    </row>
    <row r="1441" spans="1:17" x14ac:dyDescent="0.2">
      <c r="A1441" s="134" t="s">
        <v>4651</v>
      </c>
      <c r="B1441" s="134" t="s">
        <v>4709</v>
      </c>
      <c r="C1441" s="134" t="s">
        <v>1668</v>
      </c>
      <c r="D1441" s="134">
        <v>0</v>
      </c>
      <c r="E1441" s="134">
        <v>0</v>
      </c>
      <c r="F1441" s="134">
        <v>0</v>
      </c>
      <c r="G1441" s="134">
        <v>0</v>
      </c>
      <c r="H1441" s="134">
        <v>0</v>
      </c>
      <c r="I1441" s="134">
        <v>0</v>
      </c>
      <c r="J1441" s="134">
        <v>0</v>
      </c>
      <c r="K1441" s="134">
        <v>0</v>
      </c>
      <c r="L1441" s="134">
        <v>0</v>
      </c>
      <c r="M1441" s="134">
        <v>0</v>
      </c>
      <c r="N1441" s="134">
        <v>0</v>
      </c>
      <c r="O1441" s="134">
        <v>0</v>
      </c>
      <c r="P1441" s="134">
        <v>0</v>
      </c>
      <c r="Q1441" s="134">
        <v>0</v>
      </c>
    </row>
    <row r="1442" spans="1:17" x14ac:dyDescent="0.2">
      <c r="A1442" s="134" t="s">
        <v>4651</v>
      </c>
      <c r="B1442" s="134" t="s">
        <v>4710</v>
      </c>
      <c r="C1442" s="134" t="s">
        <v>1668</v>
      </c>
      <c r="D1442" s="134">
        <v>0</v>
      </c>
      <c r="E1442" s="134">
        <v>0</v>
      </c>
      <c r="F1442" s="134">
        <v>0</v>
      </c>
      <c r="G1442" s="134">
        <v>0</v>
      </c>
      <c r="H1442" s="134">
        <v>0</v>
      </c>
      <c r="I1442" s="134">
        <v>0</v>
      </c>
      <c r="J1442" s="134">
        <v>0</v>
      </c>
      <c r="K1442" s="134">
        <v>0</v>
      </c>
      <c r="L1442" s="134">
        <v>0</v>
      </c>
      <c r="M1442" s="134">
        <v>0</v>
      </c>
      <c r="N1442" s="134">
        <v>0</v>
      </c>
      <c r="O1442" s="134">
        <v>0</v>
      </c>
      <c r="P1442" s="134">
        <v>0</v>
      </c>
      <c r="Q1442" s="134">
        <v>0</v>
      </c>
    </row>
    <row r="1443" spans="1:17" x14ac:dyDescent="0.2">
      <c r="A1443" s="134" t="s">
        <v>4651</v>
      </c>
      <c r="B1443" s="134" t="s">
        <v>4711</v>
      </c>
      <c r="C1443" s="134" t="s">
        <v>1668</v>
      </c>
      <c r="D1443" s="134">
        <v>32</v>
      </c>
      <c r="E1443" s="134">
        <v>33</v>
      </c>
      <c r="F1443" s="134">
        <v>33</v>
      </c>
      <c r="G1443" s="134">
        <v>34</v>
      </c>
      <c r="H1443" s="134">
        <v>34</v>
      </c>
      <c r="I1443" s="134">
        <v>34</v>
      </c>
      <c r="J1443" s="134">
        <v>35</v>
      </c>
      <c r="K1443" s="134">
        <v>109</v>
      </c>
      <c r="L1443" s="134">
        <v>112</v>
      </c>
      <c r="M1443" s="134">
        <v>114</v>
      </c>
      <c r="N1443" s="134">
        <v>116</v>
      </c>
      <c r="O1443" s="134">
        <v>119</v>
      </c>
      <c r="P1443" s="134">
        <v>121</v>
      </c>
      <c r="Q1443" s="134">
        <v>70709</v>
      </c>
    </row>
    <row r="1444" spans="1:17" x14ac:dyDescent="0.2">
      <c r="A1444" s="134" t="s">
        <v>4651</v>
      </c>
      <c r="B1444" s="134" t="s">
        <v>4712</v>
      </c>
      <c r="C1444" s="134" t="s">
        <v>1668</v>
      </c>
      <c r="D1444" s="134">
        <v>0</v>
      </c>
      <c r="E1444" s="134">
        <v>0</v>
      </c>
      <c r="F1444" s="134">
        <v>0</v>
      </c>
      <c r="G1444" s="134">
        <v>0</v>
      </c>
      <c r="H1444" s="134">
        <v>0</v>
      </c>
      <c r="I1444" s="134">
        <v>0</v>
      </c>
      <c r="J1444" s="134">
        <v>0</v>
      </c>
      <c r="K1444" s="134">
        <v>0</v>
      </c>
      <c r="L1444" s="134">
        <v>0</v>
      </c>
      <c r="M1444" s="134">
        <v>0</v>
      </c>
      <c r="N1444" s="134">
        <v>0</v>
      </c>
      <c r="O1444" s="134">
        <v>0</v>
      </c>
      <c r="P1444" s="134">
        <v>0</v>
      </c>
      <c r="Q1444" s="134">
        <v>0</v>
      </c>
    </row>
    <row r="1445" spans="1:17" x14ac:dyDescent="0.2">
      <c r="A1445" s="134" t="s">
        <v>4651</v>
      </c>
      <c r="B1445" s="134" t="s">
        <v>4713</v>
      </c>
      <c r="C1445" s="134" t="s">
        <v>1668</v>
      </c>
      <c r="D1445" s="134">
        <v>233</v>
      </c>
      <c r="E1445" s="134">
        <v>237</v>
      </c>
      <c r="F1445" s="134">
        <v>242</v>
      </c>
      <c r="G1445" s="134">
        <v>246</v>
      </c>
      <c r="H1445" s="134">
        <v>251</v>
      </c>
      <c r="I1445" s="134">
        <v>255</v>
      </c>
      <c r="J1445" s="134">
        <v>260</v>
      </c>
      <c r="K1445" s="134">
        <v>1431</v>
      </c>
      <c r="L1445" s="134">
        <v>1446</v>
      </c>
      <c r="M1445" s="134">
        <v>1460</v>
      </c>
      <c r="N1445" s="134">
        <v>1475</v>
      </c>
      <c r="O1445" s="134">
        <v>1490</v>
      </c>
      <c r="P1445" s="134">
        <v>1504</v>
      </c>
      <c r="Q1445" s="134">
        <v>805085</v>
      </c>
    </row>
    <row r="1446" spans="1:17" x14ac:dyDescent="0.2">
      <c r="A1446" s="134" t="s">
        <v>4651</v>
      </c>
      <c r="B1446" s="134" t="s">
        <v>4714</v>
      </c>
      <c r="C1446" s="134" t="s">
        <v>1668</v>
      </c>
      <c r="D1446" s="134">
        <v>1084</v>
      </c>
      <c r="E1446" s="134">
        <v>1096</v>
      </c>
      <c r="F1446" s="134">
        <v>1109</v>
      </c>
      <c r="G1446" s="134">
        <v>1121</v>
      </c>
      <c r="H1446" s="134">
        <v>1133</v>
      </c>
      <c r="I1446" s="134">
        <v>1145</v>
      </c>
      <c r="J1446" s="134">
        <v>1157</v>
      </c>
      <c r="K1446" s="134">
        <v>0</v>
      </c>
      <c r="L1446" s="134">
        <v>0</v>
      </c>
      <c r="M1446" s="134">
        <v>0</v>
      </c>
      <c r="N1446" s="134">
        <v>0</v>
      </c>
      <c r="O1446" s="134">
        <v>0</v>
      </c>
      <c r="P1446" s="134">
        <v>0</v>
      </c>
      <c r="Q1446" s="134">
        <v>608599</v>
      </c>
    </row>
    <row r="1447" spans="1:17" x14ac:dyDescent="0.2">
      <c r="A1447" s="134" t="s">
        <v>4651</v>
      </c>
      <c r="B1447" s="134" t="s">
        <v>4715</v>
      </c>
      <c r="C1447" s="134" t="s">
        <v>1668</v>
      </c>
      <c r="D1447" s="134">
        <v>0</v>
      </c>
      <c r="E1447" s="134">
        <v>0</v>
      </c>
      <c r="F1447" s="134">
        <v>0</v>
      </c>
      <c r="G1447" s="134">
        <v>0</v>
      </c>
      <c r="H1447" s="134">
        <v>0</v>
      </c>
      <c r="I1447" s="134">
        <v>0</v>
      </c>
      <c r="J1447" s="134">
        <v>0</v>
      </c>
      <c r="K1447" s="134">
        <v>0</v>
      </c>
      <c r="L1447" s="134">
        <v>0</v>
      </c>
      <c r="M1447" s="134">
        <v>0</v>
      </c>
      <c r="N1447" s="134">
        <v>0</v>
      </c>
      <c r="O1447" s="134">
        <v>0</v>
      </c>
      <c r="P1447" s="134">
        <v>0</v>
      </c>
      <c r="Q1447" s="134">
        <v>0</v>
      </c>
    </row>
    <row r="1448" spans="1:17" x14ac:dyDescent="0.2">
      <c r="A1448" s="134" t="s">
        <v>4651</v>
      </c>
      <c r="B1448" s="134" t="s">
        <v>4716</v>
      </c>
      <c r="C1448" s="134" t="s">
        <v>1668</v>
      </c>
      <c r="D1448" s="134">
        <v>0</v>
      </c>
      <c r="E1448" s="134">
        <v>0</v>
      </c>
      <c r="F1448" s="134">
        <v>0</v>
      </c>
      <c r="G1448" s="134">
        <v>0</v>
      </c>
      <c r="H1448" s="134">
        <v>0</v>
      </c>
      <c r="I1448" s="134">
        <v>0</v>
      </c>
      <c r="J1448" s="134">
        <v>0</v>
      </c>
      <c r="K1448" s="134">
        <v>0</v>
      </c>
      <c r="L1448" s="134">
        <v>0</v>
      </c>
      <c r="M1448" s="134">
        <v>0</v>
      </c>
      <c r="N1448" s="134">
        <v>0</v>
      </c>
      <c r="O1448" s="134">
        <v>0</v>
      </c>
      <c r="P1448" s="134">
        <v>0</v>
      </c>
      <c r="Q1448" s="134">
        <v>0</v>
      </c>
    </row>
    <row r="1449" spans="1:17" x14ac:dyDescent="0.2">
      <c r="A1449" s="134" t="s">
        <v>4651</v>
      </c>
      <c r="B1449" s="134" t="s">
        <v>4717</v>
      </c>
      <c r="C1449" s="134" t="s">
        <v>1668</v>
      </c>
      <c r="D1449" s="134">
        <v>0</v>
      </c>
      <c r="E1449" s="134">
        <v>0</v>
      </c>
      <c r="F1449" s="134">
        <v>0</v>
      </c>
      <c r="G1449" s="134">
        <v>0</v>
      </c>
      <c r="H1449" s="134">
        <v>0</v>
      </c>
      <c r="I1449" s="134">
        <v>0</v>
      </c>
      <c r="J1449" s="134">
        <v>0</v>
      </c>
      <c r="K1449" s="134">
        <v>0</v>
      </c>
      <c r="L1449" s="134">
        <v>0</v>
      </c>
      <c r="M1449" s="134">
        <v>0</v>
      </c>
      <c r="N1449" s="134">
        <v>0</v>
      </c>
      <c r="O1449" s="134">
        <v>0</v>
      </c>
      <c r="P1449" s="134">
        <v>0</v>
      </c>
      <c r="Q1449" s="134">
        <v>0</v>
      </c>
    </row>
    <row r="1450" spans="1:17" x14ac:dyDescent="0.2">
      <c r="A1450" s="134" t="s">
        <v>4651</v>
      </c>
      <c r="B1450" s="134" t="s">
        <v>4718</v>
      </c>
      <c r="C1450" s="134" t="s">
        <v>1668</v>
      </c>
      <c r="D1450" s="134">
        <v>0</v>
      </c>
      <c r="E1450" s="134">
        <v>0</v>
      </c>
      <c r="F1450" s="134">
        <v>0</v>
      </c>
      <c r="G1450" s="134">
        <v>0</v>
      </c>
      <c r="H1450" s="134">
        <v>0</v>
      </c>
      <c r="I1450" s="134">
        <v>0</v>
      </c>
      <c r="J1450" s="134">
        <v>0</v>
      </c>
      <c r="K1450" s="134">
        <v>0</v>
      </c>
      <c r="L1450" s="134">
        <v>0</v>
      </c>
      <c r="M1450" s="134">
        <v>0</v>
      </c>
      <c r="N1450" s="134">
        <v>0</v>
      </c>
      <c r="O1450" s="134">
        <v>0</v>
      </c>
      <c r="P1450" s="134">
        <v>0</v>
      </c>
      <c r="Q1450" s="134">
        <v>0</v>
      </c>
    </row>
    <row r="1451" spans="1:17" x14ac:dyDescent="0.2">
      <c r="A1451" s="134" t="s">
        <v>4719</v>
      </c>
      <c r="B1451" s="134" t="s">
        <v>4720</v>
      </c>
      <c r="C1451" s="134" t="s">
        <v>1668</v>
      </c>
      <c r="D1451" s="134">
        <v>0</v>
      </c>
      <c r="E1451" s="134">
        <v>0</v>
      </c>
      <c r="F1451" s="134">
        <v>0</v>
      </c>
      <c r="G1451" s="134">
        <v>0</v>
      </c>
      <c r="H1451" s="134">
        <v>0</v>
      </c>
      <c r="I1451" s="134">
        <v>0</v>
      </c>
      <c r="J1451" s="134">
        <v>0</v>
      </c>
      <c r="K1451" s="134">
        <v>0</v>
      </c>
      <c r="L1451" s="134">
        <v>0</v>
      </c>
      <c r="M1451" s="134">
        <v>0</v>
      </c>
      <c r="N1451" s="134">
        <v>0</v>
      </c>
      <c r="O1451" s="134">
        <v>0</v>
      </c>
      <c r="P1451" s="134">
        <v>0</v>
      </c>
      <c r="Q1451" s="134">
        <v>-38</v>
      </c>
    </row>
    <row r="1452" spans="1:17" x14ac:dyDescent="0.2">
      <c r="A1452" s="134" t="s">
        <v>4719</v>
      </c>
      <c r="B1452" s="134" t="s">
        <v>4721</v>
      </c>
      <c r="C1452" s="134" t="s">
        <v>1668</v>
      </c>
      <c r="D1452" s="134">
        <v>0</v>
      </c>
      <c r="E1452" s="134">
        <v>0</v>
      </c>
      <c r="F1452" s="134">
        <v>0</v>
      </c>
      <c r="G1452" s="134">
        <v>0</v>
      </c>
      <c r="H1452" s="134">
        <v>0</v>
      </c>
      <c r="I1452" s="134">
        <v>0</v>
      </c>
      <c r="J1452" s="134">
        <v>0</v>
      </c>
      <c r="K1452" s="134">
        <v>0</v>
      </c>
      <c r="L1452" s="134">
        <v>0</v>
      </c>
      <c r="M1452" s="134">
        <v>0</v>
      </c>
      <c r="N1452" s="134">
        <v>0</v>
      </c>
      <c r="O1452" s="134">
        <v>0</v>
      </c>
      <c r="P1452" s="134">
        <v>0</v>
      </c>
      <c r="Q1452" s="134">
        <v>0</v>
      </c>
    </row>
    <row r="1453" spans="1:17" x14ac:dyDescent="0.2">
      <c r="A1453" s="134" t="s">
        <v>4719</v>
      </c>
      <c r="B1453" s="134" t="s">
        <v>4722</v>
      </c>
      <c r="C1453" s="134" t="s">
        <v>1668</v>
      </c>
      <c r="D1453" s="134">
        <v>1</v>
      </c>
      <c r="E1453" s="134">
        <v>1</v>
      </c>
      <c r="F1453" s="134">
        <v>1</v>
      </c>
      <c r="G1453" s="134">
        <v>1</v>
      </c>
      <c r="H1453" s="134">
        <v>1</v>
      </c>
      <c r="I1453" s="134">
        <v>1</v>
      </c>
      <c r="J1453" s="134">
        <v>1</v>
      </c>
      <c r="K1453" s="134">
        <v>1</v>
      </c>
      <c r="L1453" s="134">
        <v>1</v>
      </c>
      <c r="M1453" s="134">
        <v>1</v>
      </c>
      <c r="N1453" s="134">
        <v>1</v>
      </c>
      <c r="O1453" s="134">
        <v>1</v>
      </c>
      <c r="P1453" s="134">
        <v>1</v>
      </c>
      <c r="Q1453" s="134">
        <v>552</v>
      </c>
    </row>
    <row r="1454" spans="1:17" x14ac:dyDescent="0.2">
      <c r="A1454" s="134" t="s">
        <v>4719</v>
      </c>
      <c r="B1454" s="134" t="s">
        <v>4723</v>
      </c>
      <c r="C1454" s="134" t="s">
        <v>1668</v>
      </c>
      <c r="D1454" s="134">
        <v>0</v>
      </c>
      <c r="E1454" s="134">
        <v>0</v>
      </c>
      <c r="F1454" s="134">
        <v>0</v>
      </c>
      <c r="G1454" s="134">
        <v>0</v>
      </c>
      <c r="H1454" s="134">
        <v>0</v>
      </c>
      <c r="I1454" s="134">
        <v>0</v>
      </c>
      <c r="J1454" s="134">
        <v>0</v>
      </c>
      <c r="K1454" s="134">
        <v>0</v>
      </c>
      <c r="L1454" s="134">
        <v>0</v>
      </c>
      <c r="M1454" s="134">
        <v>0</v>
      </c>
      <c r="N1454" s="134">
        <v>0</v>
      </c>
      <c r="O1454" s="134">
        <v>0</v>
      </c>
      <c r="P1454" s="134">
        <v>0</v>
      </c>
      <c r="Q1454" s="134">
        <v>0</v>
      </c>
    </row>
    <row r="1455" spans="1:17" x14ac:dyDescent="0.2">
      <c r="A1455" s="134" t="s">
        <v>4719</v>
      </c>
      <c r="B1455" s="134" t="s">
        <v>4724</v>
      </c>
      <c r="C1455" s="134" t="s">
        <v>1668</v>
      </c>
      <c r="D1455" s="134">
        <v>52</v>
      </c>
      <c r="E1455" s="134">
        <v>53</v>
      </c>
      <c r="F1455" s="134">
        <v>54</v>
      </c>
      <c r="G1455" s="134">
        <v>55</v>
      </c>
      <c r="H1455" s="134">
        <v>57</v>
      </c>
      <c r="I1455" s="134">
        <v>58</v>
      </c>
      <c r="J1455" s="134">
        <v>60</v>
      </c>
      <c r="K1455" s="134">
        <v>51</v>
      </c>
      <c r="L1455" s="134">
        <v>53</v>
      </c>
      <c r="M1455" s="134">
        <v>55</v>
      </c>
      <c r="N1455" s="134">
        <v>57</v>
      </c>
      <c r="O1455" s="134">
        <v>59</v>
      </c>
      <c r="P1455" s="134">
        <v>61</v>
      </c>
      <c r="Q1455" s="134">
        <v>55723</v>
      </c>
    </row>
    <row r="1456" spans="1:17" x14ac:dyDescent="0.2">
      <c r="A1456" s="134" t="s">
        <v>4719</v>
      </c>
      <c r="B1456" s="134" t="s">
        <v>4725</v>
      </c>
      <c r="C1456" s="134" t="s">
        <v>1668</v>
      </c>
      <c r="D1456" s="134">
        <v>0</v>
      </c>
      <c r="E1456" s="134">
        <v>0</v>
      </c>
      <c r="F1456" s="134">
        <v>0</v>
      </c>
      <c r="G1456" s="134">
        <v>0</v>
      </c>
      <c r="H1456" s="134">
        <v>0</v>
      </c>
      <c r="I1456" s="134">
        <v>0</v>
      </c>
      <c r="J1456" s="134">
        <v>0</v>
      </c>
      <c r="K1456" s="134">
        <v>0</v>
      </c>
      <c r="L1456" s="134">
        <v>0</v>
      </c>
      <c r="M1456" s="134">
        <v>0</v>
      </c>
      <c r="N1456" s="134">
        <v>0</v>
      </c>
      <c r="O1456" s="134">
        <v>0</v>
      </c>
      <c r="P1456" s="134">
        <v>0</v>
      </c>
      <c r="Q1456" s="134">
        <v>0</v>
      </c>
    </row>
    <row r="1457" spans="1:17" x14ac:dyDescent="0.2">
      <c r="A1457" s="134" t="s">
        <v>4719</v>
      </c>
      <c r="B1457" s="134" t="s">
        <v>4726</v>
      </c>
      <c r="C1457" s="134" t="s">
        <v>1668</v>
      </c>
      <c r="D1457" s="134">
        <v>-12</v>
      </c>
      <c r="E1457" s="134">
        <v>-11</v>
      </c>
      <c r="F1457" s="134">
        <v>-10</v>
      </c>
      <c r="G1457" s="134">
        <v>-10</v>
      </c>
      <c r="H1457" s="134">
        <v>-9</v>
      </c>
      <c r="I1457" s="134">
        <v>-8</v>
      </c>
      <c r="J1457" s="134">
        <v>-7</v>
      </c>
      <c r="K1457" s="134">
        <v>0</v>
      </c>
      <c r="L1457" s="134">
        <v>0</v>
      </c>
      <c r="M1457" s="134">
        <v>0</v>
      </c>
      <c r="N1457" s="134">
        <v>0</v>
      </c>
      <c r="O1457" s="134">
        <v>0</v>
      </c>
      <c r="P1457" s="134">
        <v>0</v>
      </c>
      <c r="Q1457" s="134">
        <v>-5033</v>
      </c>
    </row>
    <row r="1458" spans="1:17" x14ac:dyDescent="0.2">
      <c r="A1458" s="134" t="s">
        <v>4719</v>
      </c>
      <c r="B1458" s="134" t="s">
        <v>4727</v>
      </c>
      <c r="C1458" s="134" t="s">
        <v>1668</v>
      </c>
      <c r="D1458" s="134">
        <v>0</v>
      </c>
      <c r="E1458" s="134">
        <v>0</v>
      </c>
      <c r="F1458" s="134">
        <v>0</v>
      </c>
      <c r="G1458" s="134">
        <v>0</v>
      </c>
      <c r="H1458" s="134">
        <v>0</v>
      </c>
      <c r="I1458" s="134">
        <v>0</v>
      </c>
      <c r="J1458" s="134">
        <v>0</v>
      </c>
      <c r="K1458" s="134">
        <v>0</v>
      </c>
      <c r="L1458" s="134">
        <v>0</v>
      </c>
      <c r="M1458" s="134">
        <v>0</v>
      </c>
      <c r="N1458" s="134">
        <v>0</v>
      </c>
      <c r="O1458" s="134">
        <v>0</v>
      </c>
      <c r="P1458" s="134">
        <v>0</v>
      </c>
      <c r="Q1458" s="134">
        <v>0</v>
      </c>
    </row>
    <row r="1459" spans="1:17" x14ac:dyDescent="0.2">
      <c r="A1459" s="134" t="s">
        <v>4719</v>
      </c>
      <c r="B1459" s="134" t="s">
        <v>4728</v>
      </c>
      <c r="C1459" s="134" t="s">
        <v>1668</v>
      </c>
      <c r="D1459" s="134">
        <v>0</v>
      </c>
      <c r="E1459" s="134">
        <v>0</v>
      </c>
      <c r="F1459" s="134">
        <v>0</v>
      </c>
      <c r="G1459" s="134">
        <v>0</v>
      </c>
      <c r="H1459" s="134">
        <v>1</v>
      </c>
      <c r="I1459" s="134">
        <v>1</v>
      </c>
      <c r="J1459" s="134">
        <v>1</v>
      </c>
      <c r="K1459" s="134">
        <v>1</v>
      </c>
      <c r="L1459" s="134">
        <v>1</v>
      </c>
      <c r="M1459" s="134">
        <v>1</v>
      </c>
      <c r="N1459" s="134">
        <v>1</v>
      </c>
      <c r="O1459" s="134">
        <v>1</v>
      </c>
      <c r="P1459" s="134">
        <v>1</v>
      </c>
      <c r="Q1459" s="134">
        <v>520</v>
      </c>
    </row>
    <row r="1460" spans="1:17" x14ac:dyDescent="0.2">
      <c r="A1460" s="134" t="s">
        <v>4719</v>
      </c>
      <c r="B1460" s="134" t="s">
        <v>4729</v>
      </c>
      <c r="C1460" s="134" t="s">
        <v>1668</v>
      </c>
      <c r="D1460" s="134">
        <v>0</v>
      </c>
      <c r="E1460" s="134">
        <v>0</v>
      </c>
      <c r="F1460" s="134">
        <v>0</v>
      </c>
      <c r="G1460" s="134">
        <v>0</v>
      </c>
      <c r="H1460" s="134">
        <v>0</v>
      </c>
      <c r="I1460" s="134">
        <v>0</v>
      </c>
      <c r="J1460" s="134">
        <v>0</v>
      </c>
      <c r="K1460" s="134">
        <v>0</v>
      </c>
      <c r="L1460" s="134">
        <v>0</v>
      </c>
      <c r="M1460" s="134">
        <v>0</v>
      </c>
      <c r="N1460" s="134">
        <v>0</v>
      </c>
      <c r="O1460" s="134">
        <v>0</v>
      </c>
      <c r="P1460" s="134">
        <v>0</v>
      </c>
      <c r="Q1460" s="134">
        <v>0</v>
      </c>
    </row>
    <row r="1461" spans="1:17" x14ac:dyDescent="0.2">
      <c r="A1461" s="134" t="s">
        <v>4719</v>
      </c>
      <c r="B1461" s="134" t="s">
        <v>4730</v>
      </c>
      <c r="C1461" s="134" t="s">
        <v>1668</v>
      </c>
      <c r="D1461" s="134">
        <v>0</v>
      </c>
      <c r="E1461" s="134">
        <v>0</v>
      </c>
      <c r="F1461" s="134">
        <v>0</v>
      </c>
      <c r="G1461" s="134">
        <v>0</v>
      </c>
      <c r="H1461" s="134">
        <v>0</v>
      </c>
      <c r="I1461" s="134">
        <v>0</v>
      </c>
      <c r="J1461" s="134">
        <v>0</v>
      </c>
      <c r="K1461" s="134">
        <v>0</v>
      </c>
      <c r="L1461" s="134">
        <v>0</v>
      </c>
      <c r="M1461" s="134">
        <v>0</v>
      </c>
      <c r="N1461" s="134">
        <v>0</v>
      </c>
      <c r="O1461" s="134">
        <v>0</v>
      </c>
      <c r="P1461" s="134">
        <v>0</v>
      </c>
      <c r="Q1461" s="134">
        <v>161</v>
      </c>
    </row>
    <row r="1462" spans="1:17" x14ac:dyDescent="0.2">
      <c r="A1462" s="134" t="s">
        <v>4719</v>
      </c>
      <c r="B1462" s="134" t="s">
        <v>4731</v>
      </c>
      <c r="C1462" s="134" t="s">
        <v>1668</v>
      </c>
      <c r="D1462" s="134">
        <v>0</v>
      </c>
      <c r="E1462" s="134">
        <v>0</v>
      </c>
      <c r="F1462" s="134">
        <v>0</v>
      </c>
      <c r="G1462" s="134">
        <v>0</v>
      </c>
      <c r="H1462" s="134">
        <v>0</v>
      </c>
      <c r="I1462" s="134">
        <v>0</v>
      </c>
      <c r="J1462" s="134">
        <v>0</v>
      </c>
      <c r="K1462" s="134">
        <v>0</v>
      </c>
      <c r="L1462" s="134">
        <v>0</v>
      </c>
      <c r="M1462" s="134">
        <v>0</v>
      </c>
      <c r="N1462" s="134">
        <v>0</v>
      </c>
      <c r="O1462" s="134">
        <v>0</v>
      </c>
      <c r="P1462" s="134">
        <v>0</v>
      </c>
      <c r="Q1462" s="134">
        <v>0</v>
      </c>
    </row>
    <row r="1463" spans="1:17" x14ac:dyDescent="0.2">
      <c r="A1463" s="134" t="s">
        <v>4719</v>
      </c>
      <c r="B1463" s="134" t="s">
        <v>4732</v>
      </c>
      <c r="C1463" s="134" t="s">
        <v>1668</v>
      </c>
      <c r="D1463" s="134">
        <v>0</v>
      </c>
      <c r="E1463" s="134">
        <v>0</v>
      </c>
      <c r="F1463" s="134">
        <v>0</v>
      </c>
      <c r="G1463" s="134">
        <v>0</v>
      </c>
      <c r="H1463" s="134">
        <v>0</v>
      </c>
      <c r="I1463" s="134">
        <v>0</v>
      </c>
      <c r="J1463" s="134">
        <v>0</v>
      </c>
      <c r="K1463" s="134">
        <v>0</v>
      </c>
      <c r="L1463" s="134">
        <v>0</v>
      </c>
      <c r="M1463" s="134">
        <v>0</v>
      </c>
      <c r="N1463" s="134">
        <v>0</v>
      </c>
      <c r="O1463" s="134">
        <v>0</v>
      </c>
      <c r="P1463" s="134">
        <v>0</v>
      </c>
      <c r="Q1463" s="134">
        <v>0</v>
      </c>
    </row>
    <row r="1464" spans="1:17" x14ac:dyDescent="0.2">
      <c r="A1464" s="134" t="s">
        <v>4733</v>
      </c>
      <c r="B1464" s="134" t="s">
        <v>4734</v>
      </c>
      <c r="C1464" s="134" t="s">
        <v>1668</v>
      </c>
      <c r="D1464" s="134">
        <v>0</v>
      </c>
      <c r="E1464" s="134">
        <v>0</v>
      </c>
      <c r="F1464" s="134">
        <v>0</v>
      </c>
      <c r="G1464" s="134">
        <v>0</v>
      </c>
      <c r="H1464" s="134">
        <v>0</v>
      </c>
      <c r="I1464" s="134">
        <v>0</v>
      </c>
      <c r="J1464" s="134">
        <v>0</v>
      </c>
      <c r="K1464" s="134">
        <v>0</v>
      </c>
      <c r="L1464" s="134">
        <v>0</v>
      </c>
      <c r="M1464" s="134">
        <v>0</v>
      </c>
      <c r="N1464" s="134">
        <v>0</v>
      </c>
      <c r="O1464" s="134">
        <v>0</v>
      </c>
      <c r="P1464" s="134">
        <v>0</v>
      </c>
      <c r="Q1464" s="134">
        <v>0</v>
      </c>
    </row>
    <row r="1465" spans="1:17" x14ac:dyDescent="0.2">
      <c r="A1465" s="134" t="s">
        <v>4735</v>
      </c>
      <c r="B1465" s="134" t="s">
        <v>4736</v>
      </c>
      <c r="C1465" s="134" t="s">
        <v>1657</v>
      </c>
      <c r="D1465" s="134">
        <v>23</v>
      </c>
      <c r="E1465" s="134">
        <v>25</v>
      </c>
      <c r="F1465" s="134">
        <v>26</v>
      </c>
      <c r="G1465" s="134">
        <v>28</v>
      </c>
      <c r="H1465" s="134">
        <v>29</v>
      </c>
      <c r="I1465" s="134">
        <v>31</v>
      </c>
      <c r="J1465" s="134">
        <v>32</v>
      </c>
      <c r="K1465" s="134">
        <v>34</v>
      </c>
      <c r="L1465" s="134">
        <v>35</v>
      </c>
      <c r="M1465" s="134">
        <v>37</v>
      </c>
      <c r="N1465" s="134">
        <v>38</v>
      </c>
      <c r="O1465" s="134">
        <v>40</v>
      </c>
      <c r="P1465" s="134">
        <v>41</v>
      </c>
      <c r="Q1465" s="134">
        <v>32147</v>
      </c>
    </row>
    <row r="1466" spans="1:17" x14ac:dyDescent="0.2">
      <c r="A1466" s="134" t="s">
        <v>4737</v>
      </c>
      <c r="B1466" s="134" t="s">
        <v>4738</v>
      </c>
      <c r="C1466" s="134" t="s">
        <v>1657</v>
      </c>
      <c r="D1466" s="134">
        <v>0</v>
      </c>
      <c r="E1466" s="134">
        <v>0</v>
      </c>
      <c r="F1466" s="134">
        <v>0</v>
      </c>
      <c r="G1466" s="134">
        <v>0</v>
      </c>
      <c r="H1466" s="134">
        <v>0</v>
      </c>
      <c r="I1466" s="134">
        <v>0</v>
      </c>
      <c r="J1466" s="134">
        <v>0</v>
      </c>
      <c r="K1466" s="134">
        <v>0</v>
      </c>
      <c r="L1466" s="134">
        <v>0</v>
      </c>
      <c r="M1466" s="134">
        <v>0</v>
      </c>
      <c r="N1466" s="134">
        <v>0</v>
      </c>
      <c r="O1466" s="134">
        <v>0</v>
      </c>
      <c r="P1466" s="134">
        <v>0</v>
      </c>
      <c r="Q1466" s="134">
        <v>0</v>
      </c>
    </row>
    <row r="1467" spans="1:17" x14ac:dyDescent="0.2">
      <c r="A1467" s="134" t="s">
        <v>4737</v>
      </c>
      <c r="B1467" s="134" t="s">
        <v>4739</v>
      </c>
      <c r="C1467" s="134" t="s">
        <v>1657</v>
      </c>
      <c r="D1467" s="134">
        <v>0</v>
      </c>
      <c r="E1467" s="134">
        <v>0</v>
      </c>
      <c r="F1467" s="134">
        <v>0</v>
      </c>
      <c r="G1467" s="134">
        <v>0</v>
      </c>
      <c r="H1467" s="134">
        <v>0</v>
      </c>
      <c r="I1467" s="134">
        <v>0</v>
      </c>
      <c r="J1467" s="134">
        <v>0</v>
      </c>
      <c r="K1467" s="134">
        <v>0</v>
      </c>
      <c r="L1467" s="134">
        <v>0</v>
      </c>
      <c r="M1467" s="134">
        <v>0</v>
      </c>
      <c r="N1467" s="134">
        <v>0</v>
      </c>
      <c r="O1467" s="134">
        <v>0</v>
      </c>
      <c r="P1467" s="134">
        <v>0</v>
      </c>
      <c r="Q1467" s="134">
        <v>0</v>
      </c>
    </row>
    <row r="1468" spans="1:17" x14ac:dyDescent="0.2">
      <c r="A1468" s="134" t="s">
        <v>4737</v>
      </c>
      <c r="B1468" s="134" t="s">
        <v>4740</v>
      </c>
      <c r="C1468" s="134" t="s">
        <v>1657</v>
      </c>
      <c r="D1468" s="134">
        <v>0</v>
      </c>
      <c r="E1468" s="134">
        <v>0</v>
      </c>
      <c r="F1468" s="134">
        <v>0</v>
      </c>
      <c r="G1468" s="134">
        <v>0</v>
      </c>
      <c r="H1468" s="134">
        <v>0</v>
      </c>
      <c r="I1468" s="134">
        <v>0</v>
      </c>
      <c r="J1468" s="134">
        <v>0</v>
      </c>
      <c r="K1468" s="134">
        <v>0</v>
      </c>
      <c r="L1468" s="134">
        <v>0</v>
      </c>
      <c r="M1468" s="134">
        <v>0</v>
      </c>
      <c r="N1468" s="134">
        <v>0</v>
      </c>
      <c r="O1468" s="134">
        <v>0</v>
      </c>
      <c r="P1468" s="134">
        <v>0</v>
      </c>
      <c r="Q1468" s="134">
        <v>0</v>
      </c>
    </row>
    <row r="1469" spans="1:17" x14ac:dyDescent="0.2">
      <c r="A1469" s="134" t="s">
        <v>4737</v>
      </c>
      <c r="B1469" s="134" t="s">
        <v>3250</v>
      </c>
      <c r="C1469" s="134" t="s">
        <v>1657</v>
      </c>
      <c r="D1469" s="134">
        <v>89932</v>
      </c>
      <c r="E1469" s="134">
        <v>89601</v>
      </c>
      <c r="F1469" s="134">
        <v>91589</v>
      </c>
      <c r="G1469" s="134">
        <v>95786</v>
      </c>
      <c r="H1469" s="134">
        <v>100010</v>
      </c>
      <c r="I1469" s="134">
        <v>98605</v>
      </c>
      <c r="J1469" s="134">
        <v>103342</v>
      </c>
      <c r="K1469" s="134">
        <v>108347</v>
      </c>
      <c r="L1469" s="134">
        <v>113670</v>
      </c>
      <c r="M1469" s="134">
        <v>119350</v>
      </c>
      <c r="N1469" s="134">
        <v>119868</v>
      </c>
      <c r="O1469" s="134">
        <v>127265</v>
      </c>
      <c r="P1469" s="134">
        <v>134589</v>
      </c>
      <c r="Q1469" s="134">
        <v>106641111</v>
      </c>
    </row>
    <row r="1470" spans="1:17" x14ac:dyDescent="0.2">
      <c r="A1470" s="134" t="s">
        <v>4737</v>
      </c>
      <c r="B1470" s="134" t="s">
        <v>3251</v>
      </c>
      <c r="C1470" s="134" t="s">
        <v>1657</v>
      </c>
      <c r="D1470" s="134">
        <v>0</v>
      </c>
      <c r="E1470" s="134">
        <v>0</v>
      </c>
      <c r="F1470" s="134">
        <v>0</v>
      </c>
      <c r="G1470" s="134">
        <v>0</v>
      </c>
      <c r="H1470" s="134">
        <v>0</v>
      </c>
      <c r="I1470" s="134">
        <v>0</v>
      </c>
      <c r="J1470" s="134">
        <v>0</v>
      </c>
      <c r="K1470" s="134">
        <v>0</v>
      </c>
      <c r="L1470" s="134">
        <v>0</v>
      </c>
      <c r="M1470" s="134">
        <v>0</v>
      </c>
      <c r="N1470" s="134">
        <v>0</v>
      </c>
      <c r="O1470" s="134">
        <v>0</v>
      </c>
      <c r="P1470" s="134">
        <v>0</v>
      </c>
      <c r="Q1470" s="134">
        <v>0</v>
      </c>
    </row>
    <row r="1471" spans="1:17" x14ac:dyDescent="0.2">
      <c r="A1471" s="134" t="s">
        <v>3186</v>
      </c>
      <c r="B1471" s="134" t="s">
        <v>3186</v>
      </c>
      <c r="C1471" s="134" t="s">
        <v>1657</v>
      </c>
      <c r="D1471" s="134">
        <v>0</v>
      </c>
      <c r="E1471" s="134">
        <v>0</v>
      </c>
      <c r="F1471" s="134">
        <v>0</v>
      </c>
      <c r="G1471" s="134">
        <v>0</v>
      </c>
      <c r="H1471" s="134">
        <v>0</v>
      </c>
      <c r="I1471" s="134">
        <v>0</v>
      </c>
      <c r="J1471" s="134">
        <v>0</v>
      </c>
      <c r="K1471" s="134">
        <v>0</v>
      </c>
      <c r="L1471" s="134">
        <v>0</v>
      </c>
      <c r="M1471" s="134">
        <v>0</v>
      </c>
      <c r="N1471" s="134">
        <v>0</v>
      </c>
      <c r="O1471" s="134">
        <v>0</v>
      </c>
      <c r="P1471" s="134">
        <v>0</v>
      </c>
      <c r="Q1471" s="134">
        <v>0</v>
      </c>
    </row>
    <row r="1472" spans="1:17" x14ac:dyDescent="0.2">
      <c r="A1472" s="134" t="s">
        <v>4741</v>
      </c>
      <c r="B1472" s="134" t="s">
        <v>4742</v>
      </c>
      <c r="C1472" s="134" t="s">
        <v>1670</v>
      </c>
      <c r="D1472" s="134">
        <v>0</v>
      </c>
      <c r="E1472" s="134">
        <v>0</v>
      </c>
      <c r="F1472" s="134">
        <v>0</v>
      </c>
      <c r="G1472" s="134">
        <v>0</v>
      </c>
      <c r="H1472" s="134">
        <v>0</v>
      </c>
      <c r="I1472" s="134">
        <v>0</v>
      </c>
      <c r="J1472" s="134">
        <v>0</v>
      </c>
      <c r="K1472" s="134">
        <v>0</v>
      </c>
      <c r="L1472" s="134">
        <v>0</v>
      </c>
      <c r="M1472" s="134">
        <v>0</v>
      </c>
      <c r="N1472" s="134">
        <v>0</v>
      </c>
      <c r="O1472" s="134">
        <v>0</v>
      </c>
      <c r="P1472" s="134">
        <v>0</v>
      </c>
      <c r="Q1472" s="134">
        <v>0</v>
      </c>
    </row>
    <row r="1473" spans="1:17" x14ac:dyDescent="0.2">
      <c r="A1473" s="134" t="s">
        <v>4741</v>
      </c>
      <c r="B1473" s="134" t="s">
        <v>4743</v>
      </c>
      <c r="C1473" s="134" t="s">
        <v>1670</v>
      </c>
      <c r="D1473" s="134">
        <v>1978</v>
      </c>
      <c r="E1473" s="134">
        <v>1997</v>
      </c>
      <c r="F1473" s="134">
        <v>2016</v>
      </c>
      <c r="G1473" s="134">
        <v>2036</v>
      </c>
      <c r="H1473" s="134">
        <v>2055</v>
      </c>
      <c r="I1473" s="134">
        <v>2075</v>
      </c>
      <c r="J1473" s="134">
        <v>2094</v>
      </c>
      <c r="K1473" s="134">
        <v>2113</v>
      </c>
      <c r="L1473" s="134">
        <v>2133</v>
      </c>
      <c r="M1473" s="134">
        <v>2152</v>
      </c>
      <c r="N1473" s="134">
        <v>2171</v>
      </c>
      <c r="O1473" s="134">
        <v>2191</v>
      </c>
      <c r="P1473" s="134">
        <v>2210</v>
      </c>
      <c r="Q1473" s="134">
        <v>2093906</v>
      </c>
    </row>
    <row r="1474" spans="1:17" x14ac:dyDescent="0.2">
      <c r="A1474" s="134" t="s">
        <v>4741</v>
      </c>
      <c r="B1474" s="134" t="s">
        <v>4744</v>
      </c>
      <c r="C1474" s="134" t="s">
        <v>1670</v>
      </c>
      <c r="D1474" s="134">
        <v>0</v>
      </c>
      <c r="E1474" s="134">
        <v>0</v>
      </c>
      <c r="F1474" s="134">
        <v>0</v>
      </c>
      <c r="G1474" s="134">
        <v>0</v>
      </c>
      <c r="H1474" s="134">
        <v>0</v>
      </c>
      <c r="I1474" s="134">
        <v>0</v>
      </c>
      <c r="J1474" s="134">
        <v>0</v>
      </c>
      <c r="K1474" s="134">
        <v>0</v>
      </c>
      <c r="L1474" s="134">
        <v>0</v>
      </c>
      <c r="M1474" s="134">
        <v>0</v>
      </c>
      <c r="N1474" s="134">
        <v>0</v>
      </c>
      <c r="O1474" s="134">
        <v>0</v>
      </c>
      <c r="P1474" s="134">
        <v>0</v>
      </c>
      <c r="Q1474" s="134">
        <v>0</v>
      </c>
    </row>
    <row r="1475" spans="1:17" x14ac:dyDescent="0.2">
      <c r="A1475" s="134" t="s">
        <v>4745</v>
      </c>
      <c r="B1475" s="134" t="s">
        <v>4746</v>
      </c>
      <c r="C1475" s="134" t="s">
        <v>1670</v>
      </c>
      <c r="D1475" s="134">
        <v>0</v>
      </c>
      <c r="E1475" s="134">
        <v>0</v>
      </c>
      <c r="F1475" s="134">
        <v>0</v>
      </c>
      <c r="G1475" s="134">
        <v>0</v>
      </c>
      <c r="H1475" s="134">
        <v>0</v>
      </c>
      <c r="I1475" s="134">
        <v>0</v>
      </c>
      <c r="J1475" s="134">
        <v>0</v>
      </c>
      <c r="K1475" s="134">
        <v>0</v>
      </c>
      <c r="L1475" s="134">
        <v>0</v>
      </c>
      <c r="M1475" s="134">
        <v>0</v>
      </c>
      <c r="N1475" s="134">
        <v>0</v>
      </c>
      <c r="O1475" s="134">
        <v>0</v>
      </c>
      <c r="P1475" s="134">
        <v>0</v>
      </c>
      <c r="Q1475" s="134">
        <v>0</v>
      </c>
    </row>
    <row r="1476" spans="1:17" x14ac:dyDescent="0.2">
      <c r="A1476" s="134" t="s">
        <v>4745</v>
      </c>
      <c r="B1476" s="134" t="s">
        <v>4747</v>
      </c>
      <c r="C1476" s="134" t="s">
        <v>1670</v>
      </c>
      <c r="D1476" s="134">
        <v>0</v>
      </c>
      <c r="E1476" s="134">
        <v>0</v>
      </c>
      <c r="F1476" s="134">
        <v>0</v>
      </c>
      <c r="G1476" s="134">
        <v>0</v>
      </c>
      <c r="H1476" s="134">
        <v>0</v>
      </c>
      <c r="I1476" s="134">
        <v>0</v>
      </c>
      <c r="J1476" s="134">
        <v>0</v>
      </c>
      <c r="K1476" s="134">
        <v>0</v>
      </c>
      <c r="L1476" s="134">
        <v>0</v>
      </c>
      <c r="M1476" s="134">
        <v>0</v>
      </c>
      <c r="N1476" s="134">
        <v>0</v>
      </c>
      <c r="O1476" s="134">
        <v>0</v>
      </c>
      <c r="P1476" s="134">
        <v>0</v>
      </c>
      <c r="Q1476" s="134">
        <v>0</v>
      </c>
    </row>
    <row r="1477" spans="1:17" x14ac:dyDescent="0.2">
      <c r="A1477" s="134" t="s">
        <v>4745</v>
      </c>
      <c r="B1477" s="134" t="s">
        <v>4748</v>
      </c>
      <c r="C1477" s="134" t="s">
        <v>1670</v>
      </c>
      <c r="D1477" s="134">
        <v>13193</v>
      </c>
      <c r="E1477" s="134">
        <v>13258</v>
      </c>
      <c r="F1477" s="134">
        <v>13323</v>
      </c>
      <c r="G1477" s="134">
        <v>13388</v>
      </c>
      <c r="H1477" s="134">
        <v>13453</v>
      </c>
      <c r="I1477" s="134">
        <v>13519</v>
      </c>
      <c r="J1477" s="134">
        <v>13584</v>
      </c>
      <c r="K1477" s="134">
        <v>13649</v>
      </c>
      <c r="L1477" s="134">
        <v>13714</v>
      </c>
      <c r="M1477" s="134">
        <v>13779</v>
      </c>
      <c r="N1477" s="134">
        <v>13844</v>
      </c>
      <c r="O1477" s="134">
        <v>13910</v>
      </c>
      <c r="P1477" s="134">
        <v>13975</v>
      </c>
      <c r="Q1477" s="134">
        <v>13583792</v>
      </c>
    </row>
    <row r="1478" spans="1:17" x14ac:dyDescent="0.2">
      <c r="A1478" s="134" t="s">
        <v>4745</v>
      </c>
      <c r="B1478" s="134" t="s">
        <v>4749</v>
      </c>
      <c r="C1478" s="134" t="s">
        <v>1670</v>
      </c>
      <c r="D1478" s="134">
        <v>0</v>
      </c>
      <c r="E1478" s="134">
        <v>0</v>
      </c>
      <c r="F1478" s="134">
        <v>0</v>
      </c>
      <c r="G1478" s="134">
        <v>0</v>
      </c>
      <c r="H1478" s="134">
        <v>0</v>
      </c>
      <c r="I1478" s="134">
        <v>0</v>
      </c>
      <c r="J1478" s="134">
        <v>0</v>
      </c>
      <c r="K1478" s="134">
        <v>0</v>
      </c>
      <c r="L1478" s="134">
        <v>0</v>
      </c>
      <c r="M1478" s="134">
        <v>0</v>
      </c>
      <c r="N1478" s="134">
        <v>0</v>
      </c>
      <c r="O1478" s="134">
        <v>0</v>
      </c>
      <c r="P1478" s="134">
        <v>0</v>
      </c>
      <c r="Q1478" s="134">
        <v>0</v>
      </c>
    </row>
    <row r="1479" spans="1:17" x14ac:dyDescent="0.2">
      <c r="A1479" s="134" t="s">
        <v>4745</v>
      </c>
      <c r="B1479" s="134" t="s">
        <v>4750</v>
      </c>
      <c r="C1479" s="134" t="s">
        <v>1670</v>
      </c>
      <c r="D1479" s="134">
        <v>7249</v>
      </c>
      <c r="E1479" s="134">
        <v>7277</v>
      </c>
      <c r="F1479" s="134">
        <v>7306</v>
      </c>
      <c r="G1479" s="134">
        <v>7334</v>
      </c>
      <c r="H1479" s="134">
        <v>7362</v>
      </c>
      <c r="I1479" s="134">
        <v>7391</v>
      </c>
      <c r="J1479" s="134">
        <v>7419</v>
      </c>
      <c r="K1479" s="134">
        <v>7447</v>
      </c>
      <c r="L1479" s="134">
        <v>7475</v>
      </c>
      <c r="M1479" s="134">
        <v>7504</v>
      </c>
      <c r="N1479" s="134">
        <v>7532</v>
      </c>
      <c r="O1479" s="134">
        <v>7560</v>
      </c>
      <c r="P1479" s="134">
        <v>7588</v>
      </c>
      <c r="Q1479" s="134">
        <v>7418785</v>
      </c>
    </row>
    <row r="1480" spans="1:17" x14ac:dyDescent="0.2">
      <c r="A1480" s="134" t="s">
        <v>4745</v>
      </c>
      <c r="B1480" s="134" t="s">
        <v>4751</v>
      </c>
      <c r="C1480" s="134" t="s">
        <v>1670</v>
      </c>
      <c r="D1480" s="134">
        <v>0</v>
      </c>
      <c r="E1480" s="134">
        <v>0</v>
      </c>
      <c r="F1480" s="134">
        <v>0</v>
      </c>
      <c r="G1480" s="134">
        <v>0</v>
      </c>
      <c r="H1480" s="134">
        <v>0</v>
      </c>
      <c r="I1480" s="134">
        <v>0</v>
      </c>
      <c r="J1480" s="134">
        <v>0</v>
      </c>
      <c r="K1480" s="134">
        <v>0</v>
      </c>
      <c r="L1480" s="134">
        <v>0</v>
      </c>
      <c r="M1480" s="134">
        <v>0</v>
      </c>
      <c r="N1480" s="134">
        <v>0</v>
      </c>
      <c r="O1480" s="134">
        <v>0</v>
      </c>
      <c r="P1480" s="134">
        <v>0</v>
      </c>
      <c r="Q1480" s="134">
        <v>0</v>
      </c>
    </row>
    <row r="1481" spans="1:17" x14ac:dyDescent="0.2">
      <c r="A1481" s="134" t="s">
        <v>4745</v>
      </c>
      <c r="B1481" s="134" t="s">
        <v>4752</v>
      </c>
      <c r="C1481" s="134" t="s">
        <v>1670</v>
      </c>
      <c r="D1481" s="134">
        <v>15</v>
      </c>
      <c r="E1481" s="134">
        <v>15</v>
      </c>
      <c r="F1481" s="134">
        <v>15</v>
      </c>
      <c r="G1481" s="134">
        <v>15</v>
      </c>
      <c r="H1481" s="134">
        <v>15</v>
      </c>
      <c r="I1481" s="134">
        <v>15</v>
      </c>
      <c r="J1481" s="134">
        <v>15</v>
      </c>
      <c r="K1481" s="134">
        <v>15</v>
      </c>
      <c r="L1481" s="134">
        <v>15</v>
      </c>
      <c r="M1481" s="134">
        <v>15</v>
      </c>
      <c r="N1481" s="134">
        <v>15</v>
      </c>
      <c r="O1481" s="134">
        <v>15</v>
      </c>
      <c r="P1481" s="134">
        <v>15</v>
      </c>
      <c r="Q1481" s="134">
        <v>15356</v>
      </c>
    </row>
    <row r="1482" spans="1:17" x14ac:dyDescent="0.2">
      <c r="A1482" s="134" t="s">
        <v>4745</v>
      </c>
      <c r="B1482" s="134" t="s">
        <v>4753</v>
      </c>
      <c r="C1482" s="134" t="s">
        <v>1670</v>
      </c>
      <c r="D1482" s="134">
        <v>0</v>
      </c>
      <c r="E1482" s="134">
        <v>0</v>
      </c>
      <c r="F1482" s="134">
        <v>0</v>
      </c>
      <c r="G1482" s="134">
        <v>0</v>
      </c>
      <c r="H1482" s="134">
        <v>0</v>
      </c>
      <c r="I1482" s="134">
        <v>0</v>
      </c>
      <c r="J1482" s="134">
        <v>0</v>
      </c>
      <c r="K1482" s="134">
        <v>0</v>
      </c>
      <c r="L1482" s="134">
        <v>0</v>
      </c>
      <c r="M1482" s="134">
        <v>0</v>
      </c>
      <c r="N1482" s="134">
        <v>0</v>
      </c>
      <c r="O1482" s="134">
        <v>0</v>
      </c>
      <c r="P1482" s="134">
        <v>0</v>
      </c>
      <c r="Q1482" s="134">
        <v>0</v>
      </c>
    </row>
    <row r="1483" spans="1:17" x14ac:dyDescent="0.2">
      <c r="A1483" s="134" t="s">
        <v>4745</v>
      </c>
      <c r="B1483" s="134" t="s">
        <v>4754</v>
      </c>
      <c r="C1483" s="134" t="s">
        <v>1670</v>
      </c>
      <c r="D1483" s="134">
        <v>3223</v>
      </c>
      <c r="E1483" s="134">
        <v>3228</v>
      </c>
      <c r="F1483" s="134">
        <v>3233</v>
      </c>
      <c r="G1483" s="134">
        <v>3238</v>
      </c>
      <c r="H1483" s="134">
        <v>3243</v>
      </c>
      <c r="I1483" s="134">
        <v>3248</v>
      </c>
      <c r="J1483" s="134">
        <v>3253</v>
      </c>
      <c r="K1483" s="134">
        <v>3258</v>
      </c>
      <c r="L1483" s="134">
        <v>3263</v>
      </c>
      <c r="M1483" s="134">
        <v>3268</v>
      </c>
      <c r="N1483" s="134">
        <v>3273</v>
      </c>
      <c r="O1483" s="134">
        <v>3278</v>
      </c>
      <c r="P1483" s="134">
        <v>3283</v>
      </c>
      <c r="Q1483" s="134">
        <v>3253164</v>
      </c>
    </row>
    <row r="1484" spans="1:17" x14ac:dyDescent="0.2">
      <c r="A1484" s="134" t="s">
        <v>4745</v>
      </c>
      <c r="B1484" s="134" t="s">
        <v>4755</v>
      </c>
      <c r="C1484" s="134" t="s">
        <v>1670</v>
      </c>
      <c r="D1484" s="134">
        <v>0</v>
      </c>
      <c r="E1484" s="134">
        <v>0</v>
      </c>
      <c r="F1484" s="134">
        <v>0</v>
      </c>
      <c r="G1484" s="134">
        <v>0</v>
      </c>
      <c r="H1484" s="134">
        <v>0</v>
      </c>
      <c r="I1484" s="134">
        <v>0</v>
      </c>
      <c r="J1484" s="134">
        <v>0</v>
      </c>
      <c r="K1484" s="134">
        <v>0</v>
      </c>
      <c r="L1484" s="134">
        <v>0</v>
      </c>
      <c r="M1484" s="134">
        <v>0</v>
      </c>
      <c r="N1484" s="134">
        <v>0</v>
      </c>
      <c r="O1484" s="134">
        <v>0</v>
      </c>
      <c r="P1484" s="134">
        <v>0</v>
      </c>
      <c r="Q1484" s="134">
        <v>0</v>
      </c>
    </row>
    <row r="1485" spans="1:17" x14ac:dyDescent="0.2">
      <c r="A1485" s="134" t="s">
        <v>4745</v>
      </c>
      <c r="B1485" s="134" t="s">
        <v>4756</v>
      </c>
      <c r="C1485" s="134" t="s">
        <v>1670</v>
      </c>
      <c r="D1485" s="134">
        <v>637</v>
      </c>
      <c r="E1485" s="134">
        <v>638</v>
      </c>
      <c r="F1485" s="134">
        <v>639</v>
      </c>
      <c r="G1485" s="134">
        <v>640</v>
      </c>
      <c r="H1485" s="134">
        <v>641</v>
      </c>
      <c r="I1485" s="134">
        <v>642</v>
      </c>
      <c r="J1485" s="134">
        <v>643</v>
      </c>
      <c r="K1485" s="134">
        <v>644</v>
      </c>
      <c r="L1485" s="134">
        <v>645</v>
      </c>
      <c r="M1485" s="134">
        <v>646</v>
      </c>
      <c r="N1485" s="134">
        <v>647</v>
      </c>
      <c r="O1485" s="134">
        <v>648</v>
      </c>
      <c r="P1485" s="134">
        <v>649</v>
      </c>
      <c r="Q1485" s="134">
        <v>643128</v>
      </c>
    </row>
    <row r="1486" spans="1:17" x14ac:dyDescent="0.2">
      <c r="A1486" s="134" t="s">
        <v>4745</v>
      </c>
      <c r="B1486" s="134" t="s">
        <v>4757</v>
      </c>
      <c r="C1486" s="134" t="s">
        <v>1670</v>
      </c>
      <c r="D1486" s="134">
        <v>0</v>
      </c>
      <c r="E1486" s="134">
        <v>0</v>
      </c>
      <c r="F1486" s="134">
        <v>0</v>
      </c>
      <c r="G1486" s="134">
        <v>0</v>
      </c>
      <c r="H1486" s="134">
        <v>0</v>
      </c>
      <c r="I1486" s="134">
        <v>0</v>
      </c>
      <c r="J1486" s="134">
        <v>0</v>
      </c>
      <c r="K1486" s="134">
        <v>0</v>
      </c>
      <c r="L1486" s="134">
        <v>0</v>
      </c>
      <c r="M1486" s="134">
        <v>0</v>
      </c>
      <c r="N1486" s="134">
        <v>0</v>
      </c>
      <c r="O1486" s="134">
        <v>0</v>
      </c>
      <c r="P1486" s="134">
        <v>0</v>
      </c>
      <c r="Q1486" s="134">
        <v>0</v>
      </c>
    </row>
    <row r="1487" spans="1:17" x14ac:dyDescent="0.2">
      <c r="A1487" s="134" t="s">
        <v>4745</v>
      </c>
      <c r="B1487" s="134" t="s">
        <v>4758</v>
      </c>
      <c r="C1487" s="134" t="s">
        <v>1670</v>
      </c>
      <c r="D1487" s="134">
        <v>1777</v>
      </c>
      <c r="E1487" s="134">
        <v>1780</v>
      </c>
      <c r="F1487" s="134">
        <v>1784</v>
      </c>
      <c r="G1487" s="134">
        <v>1787</v>
      </c>
      <c r="H1487" s="134">
        <v>1790</v>
      </c>
      <c r="I1487" s="134">
        <v>1793</v>
      </c>
      <c r="J1487" s="134">
        <v>1796</v>
      </c>
      <c r="K1487" s="134">
        <v>1799</v>
      </c>
      <c r="L1487" s="134">
        <v>1803</v>
      </c>
      <c r="M1487" s="134">
        <v>1806</v>
      </c>
      <c r="N1487" s="134">
        <v>1809</v>
      </c>
      <c r="O1487" s="134">
        <v>1812</v>
      </c>
      <c r="P1487" s="134">
        <v>1815</v>
      </c>
      <c r="Q1487" s="134">
        <v>1796256</v>
      </c>
    </row>
    <row r="1488" spans="1:17" x14ac:dyDescent="0.2">
      <c r="A1488" s="134" t="s">
        <v>4745</v>
      </c>
      <c r="B1488" s="134" t="s">
        <v>4759</v>
      </c>
      <c r="C1488" s="134" t="s">
        <v>1670</v>
      </c>
      <c r="D1488" s="134">
        <v>0</v>
      </c>
      <c r="E1488" s="134">
        <v>0</v>
      </c>
      <c r="F1488" s="134">
        <v>0</v>
      </c>
      <c r="G1488" s="134">
        <v>0</v>
      </c>
      <c r="H1488" s="134">
        <v>0</v>
      </c>
      <c r="I1488" s="134">
        <v>0</v>
      </c>
      <c r="J1488" s="134">
        <v>0</v>
      </c>
      <c r="K1488" s="134">
        <v>0</v>
      </c>
      <c r="L1488" s="134">
        <v>0</v>
      </c>
      <c r="M1488" s="134">
        <v>0</v>
      </c>
      <c r="N1488" s="134">
        <v>0</v>
      </c>
      <c r="O1488" s="134">
        <v>0</v>
      </c>
      <c r="P1488" s="134">
        <v>0</v>
      </c>
      <c r="Q1488" s="134">
        <v>0</v>
      </c>
    </row>
    <row r="1489" spans="1:17" x14ac:dyDescent="0.2">
      <c r="A1489" s="134" t="s">
        <v>4745</v>
      </c>
      <c r="B1489" s="134" t="s">
        <v>4760</v>
      </c>
      <c r="C1489" s="134" t="s">
        <v>1670</v>
      </c>
      <c r="D1489" s="134">
        <v>2440</v>
      </c>
      <c r="E1489" s="134">
        <v>2444</v>
      </c>
      <c r="F1489" s="134">
        <v>2447</v>
      </c>
      <c r="G1489" s="134">
        <v>2451</v>
      </c>
      <c r="H1489" s="134">
        <v>2455</v>
      </c>
      <c r="I1489" s="134">
        <v>2458</v>
      </c>
      <c r="J1489" s="134">
        <v>2462</v>
      </c>
      <c r="K1489" s="134">
        <v>2466</v>
      </c>
      <c r="L1489" s="134">
        <v>2470</v>
      </c>
      <c r="M1489" s="134">
        <v>2473</v>
      </c>
      <c r="N1489" s="134">
        <v>2477</v>
      </c>
      <c r="O1489" s="134">
        <v>2481</v>
      </c>
      <c r="P1489" s="134">
        <v>2484</v>
      </c>
      <c r="Q1489" s="134">
        <v>2462157</v>
      </c>
    </row>
    <row r="1490" spans="1:17" x14ac:dyDescent="0.2">
      <c r="A1490" s="134" t="s">
        <v>4745</v>
      </c>
      <c r="B1490" s="134" t="s">
        <v>4761</v>
      </c>
      <c r="C1490" s="134" t="s">
        <v>1670</v>
      </c>
      <c r="D1490" s="134">
        <v>0</v>
      </c>
      <c r="E1490" s="134">
        <v>0</v>
      </c>
      <c r="F1490" s="134">
        <v>0</v>
      </c>
      <c r="G1490" s="134">
        <v>0</v>
      </c>
      <c r="H1490" s="134">
        <v>0</v>
      </c>
      <c r="I1490" s="134">
        <v>0</v>
      </c>
      <c r="J1490" s="134">
        <v>0</v>
      </c>
      <c r="K1490" s="134">
        <v>0</v>
      </c>
      <c r="L1490" s="134">
        <v>0</v>
      </c>
      <c r="M1490" s="134">
        <v>0</v>
      </c>
      <c r="N1490" s="134">
        <v>0</v>
      </c>
      <c r="O1490" s="134">
        <v>0</v>
      </c>
      <c r="P1490" s="134">
        <v>0</v>
      </c>
      <c r="Q1490" s="134">
        <v>0</v>
      </c>
    </row>
    <row r="1491" spans="1:17" x14ac:dyDescent="0.2">
      <c r="A1491" s="134" t="s">
        <v>4745</v>
      </c>
      <c r="B1491" s="134" t="s">
        <v>4762</v>
      </c>
      <c r="C1491" s="134" t="s">
        <v>1670</v>
      </c>
      <c r="D1491" s="134">
        <v>3190</v>
      </c>
      <c r="E1491" s="134">
        <v>3196</v>
      </c>
      <c r="F1491" s="134">
        <v>3202</v>
      </c>
      <c r="G1491" s="134">
        <v>3208</v>
      </c>
      <c r="H1491" s="134">
        <v>3214</v>
      </c>
      <c r="I1491" s="134">
        <v>3220</v>
      </c>
      <c r="J1491" s="134">
        <v>3227</v>
      </c>
      <c r="K1491" s="134">
        <v>3233</v>
      </c>
      <c r="L1491" s="134">
        <v>3239</v>
      </c>
      <c r="M1491" s="134">
        <v>3245</v>
      </c>
      <c r="N1491" s="134">
        <v>3251</v>
      </c>
      <c r="O1491" s="134">
        <v>3257</v>
      </c>
      <c r="P1491" s="134">
        <v>3263</v>
      </c>
      <c r="Q1491" s="134">
        <v>3226608</v>
      </c>
    </row>
    <row r="1492" spans="1:17" x14ac:dyDescent="0.2">
      <c r="A1492" s="134" t="s">
        <v>4745</v>
      </c>
      <c r="B1492" s="134" t="s">
        <v>4763</v>
      </c>
      <c r="C1492" s="134" t="s">
        <v>1670</v>
      </c>
      <c r="D1492" s="134">
        <v>0</v>
      </c>
      <c r="E1492" s="134">
        <v>0</v>
      </c>
      <c r="F1492" s="134">
        <v>0</v>
      </c>
      <c r="G1492" s="134">
        <v>0</v>
      </c>
      <c r="H1492" s="134">
        <v>0</v>
      </c>
      <c r="I1492" s="134">
        <v>0</v>
      </c>
      <c r="J1492" s="134">
        <v>0</v>
      </c>
      <c r="K1492" s="134">
        <v>0</v>
      </c>
      <c r="L1492" s="134">
        <v>0</v>
      </c>
      <c r="M1492" s="134">
        <v>0</v>
      </c>
      <c r="N1492" s="134">
        <v>0</v>
      </c>
      <c r="O1492" s="134">
        <v>0</v>
      </c>
      <c r="P1492" s="134">
        <v>0</v>
      </c>
      <c r="Q1492" s="134">
        <v>0</v>
      </c>
    </row>
    <row r="1493" spans="1:17" x14ac:dyDescent="0.2">
      <c r="A1493" s="134" t="s">
        <v>4745</v>
      </c>
      <c r="B1493" s="134" t="s">
        <v>4764</v>
      </c>
      <c r="C1493" s="134" t="s">
        <v>1670</v>
      </c>
      <c r="D1493" s="134">
        <v>1250</v>
      </c>
      <c r="E1493" s="134">
        <v>1252</v>
      </c>
      <c r="F1493" s="134">
        <v>1253</v>
      </c>
      <c r="G1493" s="134">
        <v>1255</v>
      </c>
      <c r="H1493" s="134">
        <v>1256</v>
      </c>
      <c r="I1493" s="134">
        <v>1258</v>
      </c>
      <c r="J1493" s="134">
        <v>1259</v>
      </c>
      <c r="K1493" s="134">
        <v>1261</v>
      </c>
      <c r="L1493" s="134">
        <v>1262</v>
      </c>
      <c r="M1493" s="134">
        <v>1264</v>
      </c>
      <c r="N1493" s="134">
        <v>1265</v>
      </c>
      <c r="O1493" s="134">
        <v>1267</v>
      </c>
      <c r="P1493" s="134">
        <v>1268</v>
      </c>
      <c r="Q1493" s="134">
        <v>1259097</v>
      </c>
    </row>
    <row r="1494" spans="1:17" x14ac:dyDescent="0.2">
      <c r="A1494" s="134" t="s">
        <v>4745</v>
      </c>
      <c r="B1494" s="134" t="s">
        <v>4765</v>
      </c>
      <c r="C1494" s="134" t="s">
        <v>1670</v>
      </c>
      <c r="D1494" s="134">
        <v>0</v>
      </c>
      <c r="E1494" s="134">
        <v>0</v>
      </c>
      <c r="F1494" s="134">
        <v>0</v>
      </c>
      <c r="G1494" s="134">
        <v>0</v>
      </c>
      <c r="H1494" s="134">
        <v>0</v>
      </c>
      <c r="I1494" s="134">
        <v>0</v>
      </c>
      <c r="J1494" s="134">
        <v>0</v>
      </c>
      <c r="K1494" s="134">
        <v>0</v>
      </c>
      <c r="L1494" s="134">
        <v>0</v>
      </c>
      <c r="M1494" s="134">
        <v>0</v>
      </c>
      <c r="N1494" s="134">
        <v>0</v>
      </c>
      <c r="O1494" s="134">
        <v>0</v>
      </c>
      <c r="P1494" s="134">
        <v>0</v>
      </c>
      <c r="Q1494" s="134">
        <v>0</v>
      </c>
    </row>
    <row r="1495" spans="1:17" x14ac:dyDescent="0.2">
      <c r="A1495" s="134" t="s">
        <v>4745</v>
      </c>
      <c r="B1495" s="134" t="s">
        <v>4766</v>
      </c>
      <c r="C1495" s="134" t="s">
        <v>1670</v>
      </c>
      <c r="D1495" s="134">
        <v>0</v>
      </c>
      <c r="E1495" s="134">
        <v>0</v>
      </c>
      <c r="F1495" s="134">
        <v>0</v>
      </c>
      <c r="G1495" s="134">
        <v>0</v>
      </c>
      <c r="H1495" s="134">
        <v>0</v>
      </c>
      <c r="I1495" s="134">
        <v>0</v>
      </c>
      <c r="J1495" s="134">
        <v>0</v>
      </c>
      <c r="K1495" s="134">
        <v>0</v>
      </c>
      <c r="L1495" s="134">
        <v>0</v>
      </c>
      <c r="M1495" s="134">
        <v>0</v>
      </c>
      <c r="N1495" s="134">
        <v>0</v>
      </c>
      <c r="O1495" s="134">
        <v>0</v>
      </c>
      <c r="P1495" s="134">
        <v>0</v>
      </c>
      <c r="Q1495" s="134">
        <v>0</v>
      </c>
    </row>
    <row r="1496" spans="1:17" x14ac:dyDescent="0.2">
      <c r="A1496" s="134" t="s">
        <v>4745</v>
      </c>
      <c r="B1496" s="134" t="s">
        <v>4767</v>
      </c>
      <c r="C1496" s="134" t="s">
        <v>1670</v>
      </c>
      <c r="D1496" s="134">
        <v>0</v>
      </c>
      <c r="E1496" s="134">
        <v>0</v>
      </c>
      <c r="F1496" s="134">
        <v>0</v>
      </c>
      <c r="G1496" s="134">
        <v>0</v>
      </c>
      <c r="H1496" s="134">
        <v>0</v>
      </c>
      <c r="I1496" s="134">
        <v>0</v>
      </c>
      <c r="J1496" s="134">
        <v>0</v>
      </c>
      <c r="K1496" s="134">
        <v>0</v>
      </c>
      <c r="L1496" s="134">
        <v>0</v>
      </c>
      <c r="M1496" s="134">
        <v>0</v>
      </c>
      <c r="N1496" s="134">
        <v>0</v>
      </c>
      <c r="O1496" s="134">
        <v>0</v>
      </c>
      <c r="P1496" s="134">
        <v>0</v>
      </c>
      <c r="Q1496" s="134">
        <v>0</v>
      </c>
    </row>
    <row r="1497" spans="1:17" x14ac:dyDescent="0.2">
      <c r="A1497" s="134" t="s">
        <v>4745</v>
      </c>
      <c r="B1497" s="134" t="s">
        <v>4768</v>
      </c>
      <c r="C1497" s="134" t="s">
        <v>1670</v>
      </c>
      <c r="D1497" s="134">
        <v>742</v>
      </c>
      <c r="E1497" s="134">
        <v>770</v>
      </c>
      <c r="F1497" s="134">
        <v>799</v>
      </c>
      <c r="G1497" s="134">
        <v>827</v>
      </c>
      <c r="H1497" s="134">
        <v>855</v>
      </c>
      <c r="I1497" s="134">
        <v>883</v>
      </c>
      <c r="J1497" s="134">
        <v>911</v>
      </c>
      <c r="K1497" s="134">
        <v>940</v>
      </c>
      <c r="L1497" s="134">
        <v>968</v>
      </c>
      <c r="M1497" s="134">
        <v>996</v>
      </c>
      <c r="N1497" s="134">
        <v>1024</v>
      </c>
      <c r="O1497" s="134">
        <v>1052</v>
      </c>
      <c r="P1497" s="134">
        <v>1080</v>
      </c>
      <c r="Q1497" s="134">
        <v>911346</v>
      </c>
    </row>
    <row r="1498" spans="1:17" x14ac:dyDescent="0.2">
      <c r="A1498" s="134" t="s">
        <v>4745</v>
      </c>
      <c r="B1498" s="134" t="s">
        <v>4769</v>
      </c>
      <c r="C1498" s="134" t="s">
        <v>1670</v>
      </c>
      <c r="D1498" s="134">
        <v>0</v>
      </c>
      <c r="E1498" s="134">
        <v>0</v>
      </c>
      <c r="F1498" s="134">
        <v>0</v>
      </c>
      <c r="G1498" s="134">
        <v>0</v>
      </c>
      <c r="H1498" s="134">
        <v>0</v>
      </c>
      <c r="I1498" s="134">
        <v>0</v>
      </c>
      <c r="J1498" s="134">
        <v>0</v>
      </c>
      <c r="K1498" s="134">
        <v>0</v>
      </c>
      <c r="L1498" s="134">
        <v>0</v>
      </c>
      <c r="M1498" s="134">
        <v>0</v>
      </c>
      <c r="N1498" s="134">
        <v>0</v>
      </c>
      <c r="O1498" s="134">
        <v>0</v>
      </c>
      <c r="P1498" s="134">
        <v>0</v>
      </c>
      <c r="Q1498" s="134">
        <v>0</v>
      </c>
    </row>
    <row r="1499" spans="1:17" x14ac:dyDescent="0.2">
      <c r="A1499" s="134" t="s">
        <v>4745</v>
      </c>
      <c r="B1499" s="134" t="s">
        <v>4770</v>
      </c>
      <c r="C1499" s="134" t="s">
        <v>1670</v>
      </c>
      <c r="D1499" s="134">
        <v>5080</v>
      </c>
      <c r="E1499" s="134">
        <v>5089</v>
      </c>
      <c r="F1499" s="134">
        <v>5098</v>
      </c>
      <c r="G1499" s="134">
        <v>5107</v>
      </c>
      <c r="H1499" s="134">
        <v>5116</v>
      </c>
      <c r="I1499" s="134">
        <v>5125</v>
      </c>
      <c r="J1499" s="134">
        <v>5134</v>
      </c>
      <c r="K1499" s="134">
        <v>5143</v>
      </c>
      <c r="L1499" s="134">
        <v>5152</v>
      </c>
      <c r="M1499" s="134">
        <v>5161</v>
      </c>
      <c r="N1499" s="134">
        <v>5170</v>
      </c>
      <c r="O1499" s="134">
        <v>5179</v>
      </c>
      <c r="P1499" s="134">
        <v>5188</v>
      </c>
      <c r="Q1499" s="134">
        <v>5134059</v>
      </c>
    </row>
    <row r="1500" spans="1:17" x14ac:dyDescent="0.2">
      <c r="A1500" s="134" t="s">
        <v>4745</v>
      </c>
      <c r="B1500" s="134" t="s">
        <v>4771</v>
      </c>
      <c r="C1500" s="134" t="s">
        <v>1670</v>
      </c>
      <c r="D1500" s="134">
        <v>0</v>
      </c>
      <c r="E1500" s="134">
        <v>0</v>
      </c>
      <c r="F1500" s="134">
        <v>0</v>
      </c>
      <c r="G1500" s="134">
        <v>0</v>
      </c>
      <c r="H1500" s="134">
        <v>0</v>
      </c>
      <c r="I1500" s="134">
        <v>0</v>
      </c>
      <c r="J1500" s="134">
        <v>0</v>
      </c>
      <c r="K1500" s="134">
        <v>0</v>
      </c>
      <c r="L1500" s="134">
        <v>0</v>
      </c>
      <c r="M1500" s="134">
        <v>0</v>
      </c>
      <c r="N1500" s="134">
        <v>0</v>
      </c>
      <c r="O1500" s="134">
        <v>0</v>
      </c>
      <c r="P1500" s="134">
        <v>0</v>
      </c>
      <c r="Q1500" s="134">
        <v>0</v>
      </c>
    </row>
    <row r="1501" spans="1:17" x14ac:dyDescent="0.2">
      <c r="A1501" s="134" t="s">
        <v>4745</v>
      </c>
      <c r="B1501" s="134" t="s">
        <v>4772</v>
      </c>
      <c r="C1501" s="134" t="s">
        <v>1670</v>
      </c>
      <c r="D1501" s="134">
        <v>0</v>
      </c>
      <c r="E1501" s="134">
        <v>0</v>
      </c>
      <c r="F1501" s="134">
        <v>0</v>
      </c>
      <c r="G1501" s="134">
        <v>0</v>
      </c>
      <c r="H1501" s="134">
        <v>0</v>
      </c>
      <c r="I1501" s="134">
        <v>0</v>
      </c>
      <c r="J1501" s="134">
        <v>0</v>
      </c>
      <c r="K1501" s="134">
        <v>0</v>
      </c>
      <c r="L1501" s="134">
        <v>0</v>
      </c>
      <c r="M1501" s="134">
        <v>0</v>
      </c>
      <c r="N1501" s="134">
        <v>0</v>
      </c>
      <c r="O1501" s="134">
        <v>0</v>
      </c>
      <c r="P1501" s="134">
        <v>0</v>
      </c>
      <c r="Q1501" s="134">
        <v>0</v>
      </c>
    </row>
    <row r="1502" spans="1:17" x14ac:dyDescent="0.2">
      <c r="A1502" s="134" t="s">
        <v>4745</v>
      </c>
      <c r="B1502" s="134" t="s">
        <v>4773</v>
      </c>
      <c r="C1502" s="134" t="s">
        <v>1670</v>
      </c>
      <c r="D1502" s="134">
        <v>5243</v>
      </c>
      <c r="E1502" s="134">
        <v>5294</v>
      </c>
      <c r="F1502" s="134">
        <v>5346</v>
      </c>
      <c r="G1502" s="134">
        <v>5401</v>
      </c>
      <c r="H1502" s="134">
        <v>5456</v>
      </c>
      <c r="I1502" s="134">
        <v>5508</v>
      </c>
      <c r="J1502" s="134">
        <v>5561</v>
      </c>
      <c r="K1502" s="134">
        <v>5613</v>
      </c>
      <c r="L1502" s="134">
        <v>5666</v>
      </c>
      <c r="M1502" s="134">
        <v>5724</v>
      </c>
      <c r="N1502" s="134">
        <v>5786</v>
      </c>
      <c r="O1502" s="134">
        <v>5849</v>
      </c>
      <c r="P1502" s="134">
        <v>5914</v>
      </c>
      <c r="Q1502" s="134">
        <v>5565225</v>
      </c>
    </row>
    <row r="1503" spans="1:17" x14ac:dyDescent="0.2">
      <c r="A1503" s="134" t="s">
        <v>4745</v>
      </c>
      <c r="B1503" s="134" t="s">
        <v>4774</v>
      </c>
      <c r="C1503" s="134" t="s">
        <v>1670</v>
      </c>
      <c r="D1503" s="134">
        <v>0</v>
      </c>
      <c r="E1503" s="134">
        <v>0</v>
      </c>
      <c r="F1503" s="134">
        <v>0</v>
      </c>
      <c r="G1503" s="134">
        <v>0</v>
      </c>
      <c r="H1503" s="134">
        <v>0</v>
      </c>
      <c r="I1503" s="134">
        <v>0</v>
      </c>
      <c r="J1503" s="134">
        <v>0</v>
      </c>
      <c r="K1503" s="134">
        <v>0</v>
      </c>
      <c r="L1503" s="134">
        <v>0</v>
      </c>
      <c r="M1503" s="134">
        <v>0</v>
      </c>
      <c r="N1503" s="134">
        <v>0</v>
      </c>
      <c r="O1503" s="134">
        <v>0</v>
      </c>
      <c r="P1503" s="134">
        <v>0</v>
      </c>
      <c r="Q1503" s="134">
        <v>0</v>
      </c>
    </row>
    <row r="1504" spans="1:17" x14ac:dyDescent="0.2">
      <c r="A1504" s="134" t="s">
        <v>4745</v>
      </c>
      <c r="B1504" s="134" t="s">
        <v>4775</v>
      </c>
      <c r="C1504" s="134" t="s">
        <v>1670</v>
      </c>
      <c r="D1504" s="134">
        <v>553</v>
      </c>
      <c r="E1504" s="134">
        <v>568</v>
      </c>
      <c r="F1504" s="134">
        <v>583</v>
      </c>
      <c r="G1504" s="134">
        <v>598</v>
      </c>
      <c r="H1504" s="134">
        <v>613</v>
      </c>
      <c r="I1504" s="134">
        <v>627</v>
      </c>
      <c r="J1504" s="134">
        <v>642</v>
      </c>
      <c r="K1504" s="134">
        <v>657</v>
      </c>
      <c r="L1504" s="134">
        <v>672</v>
      </c>
      <c r="M1504" s="134">
        <v>686</v>
      </c>
      <c r="N1504" s="134">
        <v>701</v>
      </c>
      <c r="O1504" s="134">
        <v>716</v>
      </c>
      <c r="P1504" s="134">
        <v>731</v>
      </c>
      <c r="Q1504" s="134">
        <v>642108</v>
      </c>
    </row>
    <row r="1505" spans="1:17" x14ac:dyDescent="0.2">
      <c r="A1505" s="134" t="s">
        <v>4745</v>
      </c>
      <c r="B1505" s="134" t="s">
        <v>4776</v>
      </c>
      <c r="C1505" s="134" t="s">
        <v>1670</v>
      </c>
      <c r="D1505" s="134">
        <v>0</v>
      </c>
      <c r="E1505" s="134">
        <v>0</v>
      </c>
      <c r="F1505" s="134">
        <v>0</v>
      </c>
      <c r="G1505" s="134">
        <v>0</v>
      </c>
      <c r="H1505" s="134">
        <v>0</v>
      </c>
      <c r="I1505" s="134">
        <v>0</v>
      </c>
      <c r="J1505" s="134">
        <v>0</v>
      </c>
      <c r="K1505" s="134">
        <v>0</v>
      </c>
      <c r="L1505" s="134">
        <v>0</v>
      </c>
      <c r="M1505" s="134">
        <v>0</v>
      </c>
      <c r="N1505" s="134">
        <v>0</v>
      </c>
      <c r="O1505" s="134">
        <v>0</v>
      </c>
      <c r="P1505" s="134">
        <v>0</v>
      </c>
      <c r="Q1505" s="134">
        <v>0</v>
      </c>
    </row>
    <row r="1506" spans="1:17" x14ac:dyDescent="0.2">
      <c r="A1506" s="134" t="s">
        <v>4745</v>
      </c>
      <c r="B1506" s="134" t="s">
        <v>4777</v>
      </c>
      <c r="C1506" s="134" t="s">
        <v>1670</v>
      </c>
      <c r="D1506" s="134">
        <v>5731</v>
      </c>
      <c r="E1506" s="134">
        <v>5806</v>
      </c>
      <c r="F1506" s="134">
        <v>5881</v>
      </c>
      <c r="G1506" s="134">
        <v>5956</v>
      </c>
      <c r="H1506" s="134">
        <v>6030</v>
      </c>
      <c r="I1506" s="134">
        <v>6105</v>
      </c>
      <c r="J1506" s="134">
        <v>6180</v>
      </c>
      <c r="K1506" s="134">
        <v>6255</v>
      </c>
      <c r="L1506" s="134">
        <v>6330</v>
      </c>
      <c r="M1506" s="134">
        <v>6405</v>
      </c>
      <c r="N1506" s="134">
        <v>6480</v>
      </c>
      <c r="O1506" s="134">
        <v>6555</v>
      </c>
      <c r="P1506" s="134">
        <v>6630</v>
      </c>
      <c r="Q1506" s="134">
        <v>6180251</v>
      </c>
    </row>
    <row r="1507" spans="1:17" x14ac:dyDescent="0.2">
      <c r="A1507" s="134" t="s">
        <v>4745</v>
      </c>
      <c r="B1507" s="134" t="s">
        <v>4778</v>
      </c>
      <c r="C1507" s="134" t="s">
        <v>1670</v>
      </c>
      <c r="D1507" s="134">
        <v>0</v>
      </c>
      <c r="E1507" s="134">
        <v>0</v>
      </c>
      <c r="F1507" s="134">
        <v>0</v>
      </c>
      <c r="G1507" s="134">
        <v>0</v>
      </c>
      <c r="H1507" s="134">
        <v>0</v>
      </c>
      <c r="I1507" s="134">
        <v>0</v>
      </c>
      <c r="J1507" s="134">
        <v>0</v>
      </c>
      <c r="K1507" s="134">
        <v>0</v>
      </c>
      <c r="L1507" s="134">
        <v>0</v>
      </c>
      <c r="M1507" s="134">
        <v>0</v>
      </c>
      <c r="N1507" s="134">
        <v>0</v>
      </c>
      <c r="O1507" s="134">
        <v>0</v>
      </c>
      <c r="P1507" s="134">
        <v>0</v>
      </c>
      <c r="Q1507" s="134">
        <v>0</v>
      </c>
    </row>
    <row r="1508" spans="1:17" x14ac:dyDescent="0.2">
      <c r="A1508" s="134" t="s">
        <v>4745</v>
      </c>
      <c r="B1508" s="134" t="s">
        <v>4779</v>
      </c>
      <c r="C1508" s="134" t="s">
        <v>1670</v>
      </c>
      <c r="D1508" s="134">
        <v>0</v>
      </c>
      <c r="E1508" s="134">
        <v>0</v>
      </c>
      <c r="F1508" s="134">
        <v>0</v>
      </c>
      <c r="G1508" s="134">
        <v>0</v>
      </c>
      <c r="H1508" s="134">
        <v>0</v>
      </c>
      <c r="I1508" s="134">
        <v>0</v>
      </c>
      <c r="J1508" s="134">
        <v>0</v>
      </c>
      <c r="K1508" s="134">
        <v>0</v>
      </c>
      <c r="L1508" s="134">
        <v>0</v>
      </c>
      <c r="M1508" s="134">
        <v>0</v>
      </c>
      <c r="N1508" s="134">
        <v>0</v>
      </c>
      <c r="O1508" s="134">
        <v>0</v>
      </c>
      <c r="P1508" s="134">
        <v>0</v>
      </c>
      <c r="Q1508" s="134">
        <v>0</v>
      </c>
    </row>
    <row r="1509" spans="1:17" x14ac:dyDescent="0.2">
      <c r="A1509" s="134" t="s">
        <v>4745</v>
      </c>
      <c r="B1509" s="134" t="s">
        <v>4780</v>
      </c>
      <c r="C1509" s="134" t="s">
        <v>1670</v>
      </c>
      <c r="D1509" s="134">
        <v>0</v>
      </c>
      <c r="E1509" s="134">
        <v>0</v>
      </c>
      <c r="F1509" s="134">
        <v>0</v>
      </c>
      <c r="G1509" s="134">
        <v>0</v>
      </c>
      <c r="H1509" s="134">
        <v>0</v>
      </c>
      <c r="I1509" s="134">
        <v>0</v>
      </c>
      <c r="J1509" s="134">
        <v>0</v>
      </c>
      <c r="K1509" s="134">
        <v>0</v>
      </c>
      <c r="L1509" s="134">
        <v>0</v>
      </c>
      <c r="M1509" s="134">
        <v>0</v>
      </c>
      <c r="N1509" s="134">
        <v>0</v>
      </c>
      <c r="O1509" s="134">
        <v>0</v>
      </c>
      <c r="P1509" s="134">
        <v>0</v>
      </c>
      <c r="Q1509" s="134">
        <v>0</v>
      </c>
    </row>
    <row r="1510" spans="1:17" x14ac:dyDescent="0.2">
      <c r="A1510" s="134" t="s">
        <v>4745</v>
      </c>
      <c r="B1510" s="134" t="s">
        <v>4781</v>
      </c>
      <c r="C1510" s="134" t="s">
        <v>1670</v>
      </c>
      <c r="D1510" s="134">
        <v>333</v>
      </c>
      <c r="E1510" s="134">
        <v>333</v>
      </c>
      <c r="F1510" s="134">
        <v>334</v>
      </c>
      <c r="G1510" s="134">
        <v>334</v>
      </c>
      <c r="H1510" s="134">
        <v>334</v>
      </c>
      <c r="I1510" s="134">
        <v>335</v>
      </c>
      <c r="J1510" s="134">
        <v>335</v>
      </c>
      <c r="K1510" s="134">
        <v>335</v>
      </c>
      <c r="L1510" s="134">
        <v>335</v>
      </c>
      <c r="M1510" s="134">
        <v>336</v>
      </c>
      <c r="N1510" s="134">
        <v>336</v>
      </c>
      <c r="O1510" s="134">
        <v>336</v>
      </c>
      <c r="P1510" s="134">
        <v>337</v>
      </c>
      <c r="Q1510" s="134">
        <v>334885</v>
      </c>
    </row>
    <row r="1511" spans="1:17" x14ac:dyDescent="0.2">
      <c r="A1511" s="134" t="s">
        <v>4745</v>
      </c>
      <c r="B1511" s="134" t="s">
        <v>4782</v>
      </c>
      <c r="C1511" s="134" t="s">
        <v>1670</v>
      </c>
      <c r="D1511" s="134">
        <v>0</v>
      </c>
      <c r="E1511" s="134">
        <v>0</v>
      </c>
      <c r="F1511" s="134">
        <v>0</v>
      </c>
      <c r="G1511" s="134">
        <v>0</v>
      </c>
      <c r="H1511" s="134">
        <v>0</v>
      </c>
      <c r="I1511" s="134">
        <v>0</v>
      </c>
      <c r="J1511" s="134">
        <v>0</v>
      </c>
      <c r="K1511" s="134">
        <v>0</v>
      </c>
      <c r="L1511" s="134">
        <v>0</v>
      </c>
      <c r="M1511" s="134">
        <v>0</v>
      </c>
      <c r="N1511" s="134">
        <v>0</v>
      </c>
      <c r="O1511" s="134">
        <v>0</v>
      </c>
      <c r="P1511" s="134">
        <v>0</v>
      </c>
      <c r="Q1511" s="134">
        <v>0</v>
      </c>
    </row>
    <row r="1512" spans="1:17" x14ac:dyDescent="0.2">
      <c r="A1512" s="134" t="s">
        <v>4745</v>
      </c>
      <c r="B1512" s="134" t="s">
        <v>4783</v>
      </c>
      <c r="C1512" s="134" t="s">
        <v>1670</v>
      </c>
      <c r="D1512" s="134">
        <v>29</v>
      </c>
      <c r="E1512" s="134">
        <v>30</v>
      </c>
      <c r="F1512" s="134">
        <v>31</v>
      </c>
      <c r="G1512" s="134">
        <v>32</v>
      </c>
      <c r="H1512" s="134">
        <v>34</v>
      </c>
      <c r="I1512" s="134">
        <v>35</v>
      </c>
      <c r="J1512" s="134">
        <v>36</v>
      </c>
      <c r="K1512" s="134">
        <v>38</v>
      </c>
      <c r="L1512" s="134">
        <v>39</v>
      </c>
      <c r="M1512" s="134">
        <v>40</v>
      </c>
      <c r="N1512" s="134">
        <v>42</v>
      </c>
      <c r="O1512" s="134">
        <v>43</v>
      </c>
      <c r="P1512" s="134">
        <v>44</v>
      </c>
      <c r="Q1512" s="134">
        <v>36359</v>
      </c>
    </row>
    <row r="1513" spans="1:17" x14ac:dyDescent="0.2">
      <c r="A1513" s="134" t="s">
        <v>4745</v>
      </c>
      <c r="B1513" s="134" t="s">
        <v>4784</v>
      </c>
      <c r="C1513" s="134" t="s">
        <v>1670</v>
      </c>
      <c r="D1513" s="134">
        <v>0</v>
      </c>
      <c r="E1513" s="134">
        <v>0</v>
      </c>
      <c r="F1513" s="134">
        <v>0</v>
      </c>
      <c r="G1513" s="134">
        <v>0</v>
      </c>
      <c r="H1513" s="134">
        <v>0</v>
      </c>
      <c r="I1513" s="134">
        <v>0</v>
      </c>
      <c r="J1513" s="134">
        <v>0</v>
      </c>
      <c r="K1513" s="134">
        <v>0</v>
      </c>
      <c r="L1513" s="134">
        <v>0</v>
      </c>
      <c r="M1513" s="134">
        <v>0</v>
      </c>
      <c r="N1513" s="134">
        <v>0</v>
      </c>
      <c r="O1513" s="134">
        <v>0</v>
      </c>
      <c r="P1513" s="134">
        <v>0</v>
      </c>
      <c r="Q1513" s="134">
        <v>0</v>
      </c>
    </row>
    <row r="1514" spans="1:17" x14ac:dyDescent="0.2">
      <c r="A1514" s="134" t="s">
        <v>4745</v>
      </c>
      <c r="B1514" s="134" t="s">
        <v>4785</v>
      </c>
      <c r="C1514" s="134" t="s">
        <v>1670</v>
      </c>
      <c r="D1514" s="134">
        <v>0</v>
      </c>
      <c r="E1514" s="134">
        <v>0</v>
      </c>
      <c r="F1514" s="134">
        <v>0</v>
      </c>
      <c r="G1514" s="134">
        <v>0</v>
      </c>
      <c r="H1514" s="134">
        <v>0</v>
      </c>
      <c r="I1514" s="134">
        <v>0</v>
      </c>
      <c r="J1514" s="134">
        <v>0</v>
      </c>
      <c r="K1514" s="134">
        <v>0</v>
      </c>
      <c r="L1514" s="134">
        <v>0</v>
      </c>
      <c r="M1514" s="134">
        <v>0</v>
      </c>
      <c r="N1514" s="134">
        <v>0</v>
      </c>
      <c r="O1514" s="134">
        <v>0</v>
      </c>
      <c r="P1514" s="134">
        <v>0</v>
      </c>
      <c r="Q1514" s="134">
        <v>0</v>
      </c>
    </row>
    <row r="1515" spans="1:17" x14ac:dyDescent="0.2">
      <c r="A1515" s="134" t="s">
        <v>4745</v>
      </c>
      <c r="B1515" s="134" t="s">
        <v>4786</v>
      </c>
      <c r="C1515" s="134" t="s">
        <v>1670</v>
      </c>
      <c r="D1515" s="134">
        <v>9370</v>
      </c>
      <c r="E1515" s="134">
        <v>9392</v>
      </c>
      <c r="F1515" s="134">
        <v>9413</v>
      </c>
      <c r="G1515" s="134">
        <v>9435</v>
      </c>
      <c r="H1515" s="134">
        <v>9457</v>
      </c>
      <c r="I1515" s="134">
        <v>9479</v>
      </c>
      <c r="J1515" s="134">
        <v>9500</v>
      </c>
      <c r="K1515" s="134">
        <v>0</v>
      </c>
      <c r="L1515" s="134">
        <v>0</v>
      </c>
      <c r="M1515" s="134">
        <v>0</v>
      </c>
      <c r="N1515" s="134">
        <v>0</v>
      </c>
      <c r="O1515" s="134">
        <v>0</v>
      </c>
      <c r="P1515" s="134">
        <v>0</v>
      </c>
      <c r="Q1515" s="134">
        <v>5113384</v>
      </c>
    </row>
    <row r="1516" spans="1:17" x14ac:dyDescent="0.2">
      <c r="A1516" s="134" t="s">
        <v>4745</v>
      </c>
      <c r="B1516" s="134" t="s">
        <v>4787</v>
      </c>
      <c r="C1516" s="134" t="s">
        <v>1670</v>
      </c>
      <c r="D1516" s="134">
        <v>0</v>
      </c>
      <c r="E1516" s="134">
        <v>0</v>
      </c>
      <c r="F1516" s="134">
        <v>0</v>
      </c>
      <c r="G1516" s="134">
        <v>0</v>
      </c>
      <c r="H1516" s="134">
        <v>0</v>
      </c>
      <c r="I1516" s="134">
        <v>0</v>
      </c>
      <c r="J1516" s="134">
        <v>0</v>
      </c>
      <c r="K1516" s="134">
        <v>0</v>
      </c>
      <c r="L1516" s="134">
        <v>0</v>
      </c>
      <c r="M1516" s="134">
        <v>0</v>
      </c>
      <c r="N1516" s="134">
        <v>0</v>
      </c>
      <c r="O1516" s="134">
        <v>0</v>
      </c>
      <c r="P1516" s="134">
        <v>0</v>
      </c>
      <c r="Q1516" s="134">
        <v>0</v>
      </c>
    </row>
    <row r="1517" spans="1:17" x14ac:dyDescent="0.2">
      <c r="A1517" s="134" t="s">
        <v>4745</v>
      </c>
      <c r="B1517" s="134" t="s">
        <v>4788</v>
      </c>
      <c r="C1517" s="134" t="s">
        <v>1670</v>
      </c>
      <c r="D1517" s="134">
        <v>0</v>
      </c>
      <c r="E1517" s="134">
        <v>0</v>
      </c>
      <c r="F1517" s="134">
        <v>0</v>
      </c>
      <c r="G1517" s="134">
        <v>0</v>
      </c>
      <c r="H1517" s="134">
        <v>0</v>
      </c>
      <c r="I1517" s="134">
        <v>0</v>
      </c>
      <c r="J1517" s="134">
        <v>0</v>
      </c>
      <c r="K1517" s="134">
        <v>0</v>
      </c>
      <c r="L1517" s="134">
        <v>0</v>
      </c>
      <c r="M1517" s="134">
        <v>0</v>
      </c>
      <c r="N1517" s="134">
        <v>0</v>
      </c>
      <c r="O1517" s="134">
        <v>0</v>
      </c>
      <c r="P1517" s="134">
        <v>0</v>
      </c>
      <c r="Q1517" s="134">
        <v>0</v>
      </c>
    </row>
    <row r="1518" spans="1:17" x14ac:dyDescent="0.2">
      <c r="A1518" s="134" t="s">
        <v>4745</v>
      </c>
      <c r="B1518" s="134" t="s">
        <v>4789</v>
      </c>
      <c r="C1518" s="134" t="s">
        <v>1670</v>
      </c>
      <c r="D1518" s="134">
        <v>0</v>
      </c>
      <c r="E1518" s="134">
        <v>0</v>
      </c>
      <c r="F1518" s="134">
        <v>0</v>
      </c>
      <c r="G1518" s="134">
        <v>0</v>
      </c>
      <c r="H1518" s="134">
        <v>0</v>
      </c>
      <c r="I1518" s="134">
        <v>0</v>
      </c>
      <c r="J1518" s="134">
        <v>0</v>
      </c>
      <c r="K1518" s="134">
        <v>0</v>
      </c>
      <c r="L1518" s="134">
        <v>0</v>
      </c>
      <c r="M1518" s="134">
        <v>0</v>
      </c>
      <c r="N1518" s="134">
        <v>0</v>
      </c>
      <c r="O1518" s="134">
        <v>0</v>
      </c>
      <c r="P1518" s="134">
        <v>0</v>
      </c>
      <c r="Q1518" s="134">
        <v>0</v>
      </c>
    </row>
    <row r="1519" spans="1:17" x14ac:dyDescent="0.2">
      <c r="A1519" s="134" t="s">
        <v>4745</v>
      </c>
      <c r="B1519" s="134" t="s">
        <v>4790</v>
      </c>
      <c r="C1519" s="134" t="s">
        <v>1670</v>
      </c>
      <c r="D1519" s="134">
        <v>20060</v>
      </c>
      <c r="E1519" s="134">
        <v>20143</v>
      </c>
      <c r="F1519" s="134">
        <v>20227</v>
      </c>
      <c r="G1519" s="134">
        <v>20311</v>
      </c>
      <c r="H1519" s="134">
        <v>20394</v>
      </c>
      <c r="I1519" s="134">
        <v>20478</v>
      </c>
      <c r="J1519" s="134">
        <v>20562</v>
      </c>
      <c r="K1519" s="134">
        <v>20645</v>
      </c>
      <c r="L1519" s="134">
        <v>20729</v>
      </c>
      <c r="M1519" s="134">
        <v>20813</v>
      </c>
      <c r="N1519" s="134">
        <v>20896</v>
      </c>
      <c r="O1519" s="134">
        <v>20980</v>
      </c>
      <c r="P1519" s="134">
        <v>21063</v>
      </c>
      <c r="Q1519" s="134">
        <v>20561518</v>
      </c>
    </row>
    <row r="1520" spans="1:17" x14ac:dyDescent="0.2">
      <c r="A1520" s="134" t="s">
        <v>4745</v>
      </c>
      <c r="B1520" s="134" t="s">
        <v>4791</v>
      </c>
      <c r="C1520" s="134" t="s">
        <v>1670</v>
      </c>
      <c r="D1520" s="134">
        <v>0</v>
      </c>
      <c r="E1520" s="134">
        <v>0</v>
      </c>
      <c r="F1520" s="134">
        <v>0</v>
      </c>
      <c r="G1520" s="134">
        <v>0</v>
      </c>
      <c r="H1520" s="134">
        <v>0</v>
      </c>
      <c r="I1520" s="134">
        <v>0</v>
      </c>
      <c r="J1520" s="134">
        <v>0</v>
      </c>
      <c r="K1520" s="134">
        <v>0</v>
      </c>
      <c r="L1520" s="134">
        <v>0</v>
      </c>
      <c r="M1520" s="134">
        <v>0</v>
      </c>
      <c r="N1520" s="134">
        <v>0</v>
      </c>
      <c r="O1520" s="134">
        <v>0</v>
      </c>
      <c r="P1520" s="134">
        <v>0</v>
      </c>
      <c r="Q1520" s="134">
        <v>0</v>
      </c>
    </row>
    <row r="1521" spans="1:17" x14ac:dyDescent="0.2">
      <c r="A1521" s="134" t="s">
        <v>4745</v>
      </c>
      <c r="B1521" s="134" t="s">
        <v>4792</v>
      </c>
      <c r="C1521" s="134" t="s">
        <v>1670</v>
      </c>
      <c r="D1521" s="134">
        <v>0</v>
      </c>
      <c r="E1521" s="134">
        <v>0</v>
      </c>
      <c r="F1521" s="134">
        <v>0</v>
      </c>
      <c r="G1521" s="134">
        <v>0</v>
      </c>
      <c r="H1521" s="134">
        <v>0</v>
      </c>
      <c r="I1521" s="134">
        <v>0</v>
      </c>
      <c r="J1521" s="134">
        <v>0</v>
      </c>
      <c r="K1521" s="134">
        <v>0</v>
      </c>
      <c r="L1521" s="134">
        <v>0</v>
      </c>
      <c r="M1521" s="134">
        <v>0</v>
      </c>
      <c r="N1521" s="134">
        <v>0</v>
      </c>
      <c r="O1521" s="134">
        <v>0</v>
      </c>
      <c r="P1521" s="134">
        <v>0</v>
      </c>
      <c r="Q1521" s="134">
        <v>0</v>
      </c>
    </row>
    <row r="1522" spans="1:17" x14ac:dyDescent="0.2">
      <c r="A1522" s="134" t="s">
        <v>4745</v>
      </c>
      <c r="B1522" s="134" t="s">
        <v>4793</v>
      </c>
      <c r="C1522" s="134" t="s">
        <v>1670</v>
      </c>
      <c r="D1522" s="134">
        <v>0</v>
      </c>
      <c r="E1522" s="134">
        <v>0</v>
      </c>
      <c r="F1522" s="134">
        <v>0</v>
      </c>
      <c r="G1522" s="134">
        <v>0</v>
      </c>
      <c r="H1522" s="134">
        <v>0</v>
      </c>
      <c r="I1522" s="134">
        <v>0</v>
      </c>
      <c r="J1522" s="134">
        <v>0</v>
      </c>
      <c r="K1522" s="134">
        <v>0</v>
      </c>
      <c r="L1522" s="134">
        <v>0</v>
      </c>
      <c r="M1522" s="134">
        <v>0</v>
      </c>
      <c r="N1522" s="134">
        <v>0</v>
      </c>
      <c r="O1522" s="134">
        <v>0</v>
      </c>
      <c r="P1522" s="134">
        <v>0</v>
      </c>
      <c r="Q1522" s="134">
        <v>0</v>
      </c>
    </row>
    <row r="1523" spans="1:17" x14ac:dyDescent="0.2">
      <c r="A1523" s="134" t="s">
        <v>4745</v>
      </c>
      <c r="B1523" s="134" t="s">
        <v>4794</v>
      </c>
      <c r="C1523" s="134" t="s">
        <v>1670</v>
      </c>
      <c r="D1523" s="134">
        <v>1951</v>
      </c>
      <c r="E1523" s="134">
        <v>1964</v>
      </c>
      <c r="F1523" s="134">
        <v>1976</v>
      </c>
      <c r="G1523" s="134">
        <v>1988</v>
      </c>
      <c r="H1523" s="134">
        <v>2001</v>
      </c>
      <c r="I1523" s="134">
        <v>2013</v>
      </c>
      <c r="J1523" s="134">
        <v>2025</v>
      </c>
      <c r="K1523" s="134">
        <v>2038</v>
      </c>
      <c r="L1523" s="134">
        <v>2050</v>
      </c>
      <c r="M1523" s="134">
        <v>2062</v>
      </c>
      <c r="N1523" s="134">
        <v>2075</v>
      </c>
      <c r="O1523" s="134">
        <v>2087</v>
      </c>
      <c r="P1523" s="134">
        <v>2099</v>
      </c>
      <c r="Q1523" s="134">
        <v>2025386</v>
      </c>
    </row>
    <row r="1524" spans="1:17" x14ac:dyDescent="0.2">
      <c r="A1524" s="134" t="s">
        <v>4745</v>
      </c>
      <c r="B1524" s="134" t="s">
        <v>4795</v>
      </c>
      <c r="C1524" s="134" t="s">
        <v>1670</v>
      </c>
      <c r="D1524" s="134">
        <v>0</v>
      </c>
      <c r="E1524" s="134">
        <v>0</v>
      </c>
      <c r="F1524" s="134">
        <v>0</v>
      </c>
      <c r="G1524" s="134">
        <v>0</v>
      </c>
      <c r="H1524" s="134">
        <v>0</v>
      </c>
      <c r="I1524" s="134">
        <v>0</v>
      </c>
      <c r="J1524" s="134">
        <v>0</v>
      </c>
      <c r="K1524" s="134">
        <v>0</v>
      </c>
      <c r="L1524" s="134">
        <v>0</v>
      </c>
      <c r="M1524" s="134">
        <v>0</v>
      </c>
      <c r="N1524" s="134">
        <v>0</v>
      </c>
      <c r="O1524" s="134">
        <v>0</v>
      </c>
      <c r="P1524" s="134">
        <v>0</v>
      </c>
      <c r="Q1524" s="134">
        <v>0</v>
      </c>
    </row>
    <row r="1525" spans="1:17" x14ac:dyDescent="0.2">
      <c r="A1525" s="134" t="s">
        <v>4745</v>
      </c>
      <c r="B1525" s="134" t="s">
        <v>4796</v>
      </c>
      <c r="C1525" s="134" t="s">
        <v>1670</v>
      </c>
      <c r="D1525" s="134">
        <v>0</v>
      </c>
      <c r="E1525" s="134">
        <v>0</v>
      </c>
      <c r="F1525" s="134">
        <v>0</v>
      </c>
      <c r="G1525" s="134">
        <v>0</v>
      </c>
      <c r="H1525" s="134">
        <v>0</v>
      </c>
      <c r="I1525" s="134">
        <v>0</v>
      </c>
      <c r="J1525" s="134">
        <v>0</v>
      </c>
      <c r="K1525" s="134">
        <v>0</v>
      </c>
      <c r="L1525" s="134">
        <v>0</v>
      </c>
      <c r="M1525" s="134">
        <v>0</v>
      </c>
      <c r="N1525" s="134">
        <v>0</v>
      </c>
      <c r="O1525" s="134">
        <v>0</v>
      </c>
      <c r="P1525" s="134">
        <v>0</v>
      </c>
      <c r="Q1525" s="134">
        <v>0</v>
      </c>
    </row>
    <row r="1526" spans="1:17" x14ac:dyDescent="0.2">
      <c r="A1526" s="134" t="s">
        <v>4745</v>
      </c>
      <c r="B1526" s="134" t="s">
        <v>4797</v>
      </c>
      <c r="C1526" s="134" t="s">
        <v>1670</v>
      </c>
      <c r="D1526" s="134">
        <v>0</v>
      </c>
      <c r="E1526" s="134">
        <v>0</v>
      </c>
      <c r="F1526" s="134">
        <v>0</v>
      </c>
      <c r="G1526" s="134">
        <v>0</v>
      </c>
      <c r="H1526" s="134">
        <v>0</v>
      </c>
      <c r="I1526" s="134">
        <v>0</v>
      </c>
      <c r="J1526" s="134">
        <v>0</v>
      </c>
      <c r="K1526" s="134">
        <v>0</v>
      </c>
      <c r="L1526" s="134">
        <v>0</v>
      </c>
      <c r="M1526" s="134">
        <v>0</v>
      </c>
      <c r="N1526" s="134">
        <v>0</v>
      </c>
      <c r="O1526" s="134">
        <v>0</v>
      </c>
      <c r="P1526" s="134">
        <v>0</v>
      </c>
      <c r="Q1526" s="134">
        <v>0</v>
      </c>
    </row>
    <row r="1527" spans="1:17" x14ac:dyDescent="0.2">
      <c r="A1527" s="134" t="s">
        <v>4798</v>
      </c>
      <c r="B1527" s="134" t="s">
        <v>4799</v>
      </c>
      <c r="C1527" s="134" t="s">
        <v>1670</v>
      </c>
      <c r="D1527" s="134">
        <v>0</v>
      </c>
      <c r="E1527" s="134">
        <v>0</v>
      </c>
      <c r="F1527" s="134">
        <v>0</v>
      </c>
      <c r="G1527" s="134">
        <v>0</v>
      </c>
      <c r="H1527" s="134">
        <v>0</v>
      </c>
      <c r="I1527" s="134">
        <v>0</v>
      </c>
      <c r="J1527" s="134">
        <v>0</v>
      </c>
      <c r="K1527" s="134">
        <v>0</v>
      </c>
      <c r="L1527" s="134">
        <v>0</v>
      </c>
      <c r="M1527" s="134">
        <v>0</v>
      </c>
      <c r="N1527" s="134">
        <v>0</v>
      </c>
      <c r="O1527" s="134">
        <v>0</v>
      </c>
      <c r="P1527" s="134">
        <v>0</v>
      </c>
      <c r="Q1527" s="134">
        <v>0</v>
      </c>
    </row>
    <row r="1528" spans="1:17" x14ac:dyDescent="0.2">
      <c r="A1528" s="134" t="s">
        <v>4798</v>
      </c>
      <c r="B1528" s="134" t="s">
        <v>4800</v>
      </c>
      <c r="C1528" s="134" t="s">
        <v>1670</v>
      </c>
      <c r="D1528" s="134">
        <v>3017</v>
      </c>
      <c r="E1528" s="134">
        <v>3069</v>
      </c>
      <c r="F1528" s="134">
        <v>3121</v>
      </c>
      <c r="G1528" s="134">
        <v>3172</v>
      </c>
      <c r="H1528" s="134">
        <v>3224</v>
      </c>
      <c r="I1528" s="134">
        <v>3276</v>
      </c>
      <c r="J1528" s="134">
        <v>3328</v>
      </c>
      <c r="K1528" s="134">
        <v>9842</v>
      </c>
      <c r="L1528" s="134">
        <v>9685</v>
      </c>
      <c r="M1528" s="134">
        <v>9657</v>
      </c>
      <c r="N1528" s="134">
        <v>9628</v>
      </c>
      <c r="O1528" s="134">
        <v>9599</v>
      </c>
      <c r="P1528" s="134">
        <v>9580</v>
      </c>
      <c r="Q1528" s="134">
        <v>6158463</v>
      </c>
    </row>
    <row r="1529" spans="1:17" x14ac:dyDescent="0.2">
      <c r="A1529" s="134" t="s">
        <v>4798</v>
      </c>
      <c r="B1529" s="134" t="s">
        <v>4801</v>
      </c>
      <c r="C1529" s="134" t="s">
        <v>1670</v>
      </c>
      <c r="D1529" s="134">
        <v>0</v>
      </c>
      <c r="E1529" s="134">
        <v>0</v>
      </c>
      <c r="F1529" s="134">
        <v>0</v>
      </c>
      <c r="G1529" s="134">
        <v>0</v>
      </c>
      <c r="H1529" s="134">
        <v>0</v>
      </c>
      <c r="I1529" s="134">
        <v>0</v>
      </c>
      <c r="J1529" s="134">
        <v>0</v>
      </c>
      <c r="K1529" s="134">
        <v>0</v>
      </c>
      <c r="L1529" s="134">
        <v>0</v>
      </c>
      <c r="M1529" s="134">
        <v>0</v>
      </c>
      <c r="N1529" s="134">
        <v>0</v>
      </c>
      <c r="O1529" s="134">
        <v>0</v>
      </c>
      <c r="P1529" s="134">
        <v>0</v>
      </c>
      <c r="Q1529" s="134">
        <v>0</v>
      </c>
    </row>
    <row r="1530" spans="1:17" x14ac:dyDescent="0.2">
      <c r="A1530" s="134" t="s">
        <v>4798</v>
      </c>
      <c r="B1530" s="134" t="s">
        <v>4802</v>
      </c>
      <c r="C1530" s="134" t="s">
        <v>1670</v>
      </c>
      <c r="D1530" s="134">
        <v>6168</v>
      </c>
      <c r="E1530" s="134">
        <v>6257</v>
      </c>
      <c r="F1530" s="134">
        <v>6345</v>
      </c>
      <c r="G1530" s="134">
        <v>6434</v>
      </c>
      <c r="H1530" s="134">
        <v>6523</v>
      </c>
      <c r="I1530" s="134">
        <v>6611</v>
      </c>
      <c r="J1530" s="134">
        <v>6700</v>
      </c>
      <c r="K1530" s="134">
        <v>0</v>
      </c>
      <c r="L1530" s="134">
        <v>0</v>
      </c>
      <c r="M1530" s="134">
        <v>0</v>
      </c>
      <c r="N1530" s="134">
        <v>0</v>
      </c>
      <c r="O1530" s="134">
        <v>0</v>
      </c>
      <c r="P1530" s="134">
        <v>0</v>
      </c>
      <c r="Q1530" s="134">
        <v>3496164</v>
      </c>
    </row>
    <row r="1531" spans="1:17" x14ac:dyDescent="0.2">
      <c r="A1531" s="134" t="s">
        <v>4798</v>
      </c>
      <c r="B1531" s="134" t="s">
        <v>4803</v>
      </c>
      <c r="C1531" s="134" t="s">
        <v>1670</v>
      </c>
      <c r="D1531" s="134">
        <v>0</v>
      </c>
      <c r="E1531" s="134">
        <v>0</v>
      </c>
      <c r="F1531" s="134">
        <v>0</v>
      </c>
      <c r="G1531" s="134">
        <v>0</v>
      </c>
      <c r="H1531" s="134">
        <v>0</v>
      </c>
      <c r="I1531" s="134">
        <v>0</v>
      </c>
      <c r="J1531" s="134">
        <v>0</v>
      </c>
      <c r="K1531" s="134">
        <v>0</v>
      </c>
      <c r="L1531" s="134">
        <v>0</v>
      </c>
      <c r="M1531" s="134">
        <v>0</v>
      </c>
      <c r="N1531" s="134">
        <v>0</v>
      </c>
      <c r="O1531" s="134">
        <v>0</v>
      </c>
      <c r="P1531" s="134">
        <v>0</v>
      </c>
      <c r="Q1531" s="134">
        <v>0</v>
      </c>
    </row>
    <row r="1532" spans="1:17" x14ac:dyDescent="0.2">
      <c r="A1532" s="134" t="s">
        <v>4798</v>
      </c>
      <c r="B1532" s="134" t="s">
        <v>4804</v>
      </c>
      <c r="C1532" s="134" t="s">
        <v>1670</v>
      </c>
      <c r="D1532" s="134">
        <v>22553</v>
      </c>
      <c r="E1532" s="134">
        <v>23870</v>
      </c>
      <c r="F1532" s="134">
        <v>25276</v>
      </c>
      <c r="G1532" s="134">
        <v>26780</v>
      </c>
      <c r="H1532" s="134">
        <v>28286</v>
      </c>
      <c r="I1532" s="134">
        <v>23952</v>
      </c>
      <c r="J1532" s="134">
        <v>25364</v>
      </c>
      <c r="K1532" s="134">
        <v>25650</v>
      </c>
      <c r="L1532" s="134">
        <v>27074</v>
      </c>
      <c r="M1532" s="134">
        <v>28576</v>
      </c>
      <c r="N1532" s="134">
        <v>30066</v>
      </c>
      <c r="O1532" s="134">
        <v>31488</v>
      </c>
      <c r="P1532" s="134">
        <v>32464</v>
      </c>
      <c r="Q1532" s="134">
        <v>26990891</v>
      </c>
    </row>
    <row r="1533" spans="1:17" x14ac:dyDescent="0.2">
      <c r="A1533" s="134" t="s">
        <v>4798</v>
      </c>
      <c r="B1533" s="134" t="s">
        <v>4805</v>
      </c>
      <c r="C1533" s="134" t="s">
        <v>1670</v>
      </c>
      <c r="D1533" s="134">
        <v>0</v>
      </c>
      <c r="E1533" s="134">
        <v>0</v>
      </c>
      <c r="F1533" s="134">
        <v>0</v>
      </c>
      <c r="G1533" s="134">
        <v>0</v>
      </c>
      <c r="H1533" s="134">
        <v>0</v>
      </c>
      <c r="I1533" s="134">
        <v>0</v>
      </c>
      <c r="J1533" s="134">
        <v>0</v>
      </c>
      <c r="K1533" s="134">
        <v>0</v>
      </c>
      <c r="L1533" s="134">
        <v>0</v>
      </c>
      <c r="M1533" s="134">
        <v>0</v>
      </c>
      <c r="N1533" s="134">
        <v>0</v>
      </c>
      <c r="O1533" s="134">
        <v>0</v>
      </c>
      <c r="P1533" s="134">
        <v>0</v>
      </c>
      <c r="Q1533" s="134">
        <v>0</v>
      </c>
    </row>
    <row r="1534" spans="1:17" x14ac:dyDescent="0.2">
      <c r="A1534" s="134" t="s">
        <v>4798</v>
      </c>
      <c r="B1534" s="134" t="s">
        <v>4806</v>
      </c>
      <c r="C1534" s="134" t="s">
        <v>1670</v>
      </c>
      <c r="D1534" s="134">
        <v>0</v>
      </c>
      <c r="E1534" s="134">
        <v>0</v>
      </c>
      <c r="F1534" s="134">
        <v>0</v>
      </c>
      <c r="G1534" s="134">
        <v>0</v>
      </c>
      <c r="H1534" s="134">
        <v>0</v>
      </c>
      <c r="I1534" s="134">
        <v>0</v>
      </c>
      <c r="J1534" s="134">
        <v>0</v>
      </c>
      <c r="K1534" s="134">
        <v>0</v>
      </c>
      <c r="L1534" s="134">
        <v>0</v>
      </c>
      <c r="M1534" s="134">
        <v>0</v>
      </c>
      <c r="N1534" s="134">
        <v>0</v>
      </c>
      <c r="O1534" s="134">
        <v>0</v>
      </c>
      <c r="P1534" s="134">
        <v>0</v>
      </c>
      <c r="Q1534" s="134">
        <v>0</v>
      </c>
    </row>
    <row r="1535" spans="1:17" x14ac:dyDescent="0.2">
      <c r="A1535" s="134" t="s">
        <v>4798</v>
      </c>
      <c r="B1535" s="134" t="s">
        <v>4807</v>
      </c>
      <c r="C1535" s="134" t="s">
        <v>1670</v>
      </c>
      <c r="D1535" s="134">
        <v>0</v>
      </c>
      <c r="E1535" s="134">
        <v>0</v>
      </c>
      <c r="F1535" s="134">
        <v>0</v>
      </c>
      <c r="G1535" s="134">
        <v>0</v>
      </c>
      <c r="H1535" s="134">
        <v>0</v>
      </c>
      <c r="I1535" s="134">
        <v>0</v>
      </c>
      <c r="J1535" s="134">
        <v>0</v>
      </c>
      <c r="K1535" s="134">
        <v>0</v>
      </c>
      <c r="L1535" s="134">
        <v>0</v>
      </c>
      <c r="M1535" s="134">
        <v>0</v>
      </c>
      <c r="N1535" s="134">
        <v>0</v>
      </c>
      <c r="O1535" s="134">
        <v>0</v>
      </c>
      <c r="P1535" s="134">
        <v>0</v>
      </c>
      <c r="Q1535" s="134">
        <v>0</v>
      </c>
    </row>
    <row r="1536" spans="1:17" x14ac:dyDescent="0.2">
      <c r="A1536" s="134" t="s">
        <v>4798</v>
      </c>
      <c r="B1536" s="134" t="s">
        <v>4808</v>
      </c>
      <c r="C1536" s="134" t="s">
        <v>1670</v>
      </c>
      <c r="D1536" s="134">
        <v>0</v>
      </c>
      <c r="E1536" s="134">
        <v>0</v>
      </c>
      <c r="F1536" s="134">
        <v>0</v>
      </c>
      <c r="G1536" s="134">
        <v>0</v>
      </c>
      <c r="H1536" s="134">
        <v>0</v>
      </c>
      <c r="I1536" s="134">
        <v>0</v>
      </c>
      <c r="J1536" s="134">
        <v>0</v>
      </c>
      <c r="K1536" s="134">
        <v>0</v>
      </c>
      <c r="L1536" s="134">
        <v>0</v>
      </c>
      <c r="M1536" s="134">
        <v>0</v>
      </c>
      <c r="N1536" s="134">
        <v>0</v>
      </c>
      <c r="O1536" s="134">
        <v>0</v>
      </c>
      <c r="P1536" s="134">
        <v>0</v>
      </c>
      <c r="Q1536" s="134">
        <v>0</v>
      </c>
    </row>
    <row r="1537" spans="1:17" x14ac:dyDescent="0.2">
      <c r="A1537" s="134" t="s">
        <v>4798</v>
      </c>
      <c r="B1537" s="134" t="s">
        <v>4809</v>
      </c>
      <c r="C1537" s="134" t="s">
        <v>1670</v>
      </c>
      <c r="D1537" s="134">
        <v>0</v>
      </c>
      <c r="E1537" s="134">
        <v>0</v>
      </c>
      <c r="F1537" s="134">
        <v>0</v>
      </c>
      <c r="G1537" s="134">
        <v>0</v>
      </c>
      <c r="H1537" s="134">
        <v>0</v>
      </c>
      <c r="I1537" s="134">
        <v>0</v>
      </c>
      <c r="J1537" s="134">
        <v>0</v>
      </c>
      <c r="K1537" s="134">
        <v>0</v>
      </c>
      <c r="L1537" s="134">
        <v>0</v>
      </c>
      <c r="M1537" s="134">
        <v>0</v>
      </c>
      <c r="N1537" s="134">
        <v>0</v>
      </c>
      <c r="O1537" s="134">
        <v>0</v>
      </c>
      <c r="P1537" s="134">
        <v>0</v>
      </c>
      <c r="Q1537" s="134">
        <v>0</v>
      </c>
    </row>
    <row r="1538" spans="1:17" x14ac:dyDescent="0.2">
      <c r="A1538" s="134" t="s">
        <v>4798</v>
      </c>
      <c r="B1538" s="134" t="s">
        <v>4810</v>
      </c>
      <c r="C1538" s="134" t="s">
        <v>1670</v>
      </c>
      <c r="D1538" s="134">
        <v>0</v>
      </c>
      <c r="E1538" s="134">
        <v>0</v>
      </c>
      <c r="F1538" s="134">
        <v>0</v>
      </c>
      <c r="G1538" s="134">
        <v>0</v>
      </c>
      <c r="H1538" s="134">
        <v>0</v>
      </c>
      <c r="I1538" s="134">
        <v>0</v>
      </c>
      <c r="J1538" s="134">
        <v>0</v>
      </c>
      <c r="K1538" s="134">
        <v>0</v>
      </c>
      <c r="L1538" s="134">
        <v>0</v>
      </c>
      <c r="M1538" s="134">
        <v>0</v>
      </c>
      <c r="N1538" s="134">
        <v>0</v>
      </c>
      <c r="O1538" s="134">
        <v>0</v>
      </c>
      <c r="P1538" s="134">
        <v>0</v>
      </c>
      <c r="Q1538" s="134">
        <v>0</v>
      </c>
    </row>
    <row r="1539" spans="1:17" x14ac:dyDescent="0.2">
      <c r="A1539" s="134" t="s">
        <v>4811</v>
      </c>
      <c r="B1539" s="134" t="s">
        <v>4812</v>
      </c>
      <c r="C1539" s="134" t="s">
        <v>1670</v>
      </c>
      <c r="D1539" s="134">
        <v>3191</v>
      </c>
      <c r="E1539" s="134">
        <v>3196</v>
      </c>
      <c r="F1539" s="134">
        <v>3201</v>
      </c>
      <c r="G1539" s="134">
        <v>2985</v>
      </c>
      <c r="H1539" s="134">
        <v>2990</v>
      </c>
      <c r="I1539" s="134">
        <v>2995</v>
      </c>
      <c r="J1539" s="134">
        <v>2999</v>
      </c>
      <c r="K1539" s="134">
        <v>3005</v>
      </c>
      <c r="L1539" s="134">
        <v>3009</v>
      </c>
      <c r="M1539" s="134">
        <v>3014</v>
      </c>
      <c r="N1539" s="134">
        <v>3019</v>
      </c>
      <c r="O1539" s="134">
        <v>3023</v>
      </c>
      <c r="P1539" s="134">
        <v>3028</v>
      </c>
      <c r="Q1539" s="134">
        <v>3045516</v>
      </c>
    </row>
    <row r="1540" spans="1:17" x14ac:dyDescent="0.2">
      <c r="A1540" s="134" t="s">
        <v>4811</v>
      </c>
      <c r="B1540" s="134" t="s">
        <v>4813</v>
      </c>
      <c r="C1540" s="134" t="s">
        <v>1670</v>
      </c>
      <c r="D1540" s="134">
        <v>0</v>
      </c>
      <c r="E1540" s="134">
        <v>0</v>
      </c>
      <c r="F1540" s="134">
        <v>0</v>
      </c>
      <c r="G1540" s="134">
        <v>0</v>
      </c>
      <c r="H1540" s="134">
        <v>0</v>
      </c>
      <c r="I1540" s="134">
        <v>0</v>
      </c>
      <c r="J1540" s="134">
        <v>0</v>
      </c>
      <c r="K1540" s="134">
        <v>0</v>
      </c>
      <c r="L1540" s="134">
        <v>0</v>
      </c>
      <c r="M1540" s="134">
        <v>0</v>
      </c>
      <c r="N1540" s="134">
        <v>0</v>
      </c>
      <c r="O1540" s="134">
        <v>0</v>
      </c>
      <c r="P1540" s="134">
        <v>0</v>
      </c>
      <c r="Q1540" s="134">
        <v>0</v>
      </c>
    </row>
    <row r="1541" spans="1:17" x14ac:dyDescent="0.2">
      <c r="A1541" s="134" t="s">
        <v>4811</v>
      </c>
      <c r="B1541" s="134" t="s">
        <v>4814</v>
      </c>
      <c r="C1541" s="134" t="s">
        <v>1670</v>
      </c>
      <c r="D1541" s="134">
        <v>35</v>
      </c>
      <c r="E1541" s="134">
        <v>4</v>
      </c>
      <c r="F1541" s="134">
        <v>4</v>
      </c>
      <c r="G1541" s="134">
        <v>4</v>
      </c>
      <c r="H1541" s="134">
        <v>4</v>
      </c>
      <c r="I1541" s="134">
        <v>4</v>
      </c>
      <c r="J1541" s="134">
        <v>4</v>
      </c>
      <c r="K1541" s="134">
        <v>0</v>
      </c>
      <c r="L1541" s="134">
        <v>0</v>
      </c>
      <c r="M1541" s="134">
        <v>0</v>
      </c>
      <c r="N1541" s="134">
        <v>0</v>
      </c>
      <c r="O1541" s="134">
        <v>0</v>
      </c>
      <c r="P1541" s="134">
        <v>0</v>
      </c>
      <c r="Q1541" s="134">
        <v>3537</v>
      </c>
    </row>
    <row r="1542" spans="1:17" x14ac:dyDescent="0.2">
      <c r="A1542" s="134" t="s">
        <v>4811</v>
      </c>
      <c r="B1542" s="134" t="s">
        <v>4815</v>
      </c>
      <c r="C1542" s="134" t="s">
        <v>1670</v>
      </c>
      <c r="D1542" s="134">
        <v>0</v>
      </c>
      <c r="E1542" s="134">
        <v>0</v>
      </c>
      <c r="F1542" s="134">
        <v>0</v>
      </c>
      <c r="G1542" s="134">
        <v>0</v>
      </c>
      <c r="H1542" s="134">
        <v>0</v>
      </c>
      <c r="I1542" s="134">
        <v>0</v>
      </c>
      <c r="J1542" s="134">
        <v>0</v>
      </c>
      <c r="K1542" s="134">
        <v>0</v>
      </c>
      <c r="L1542" s="134">
        <v>0</v>
      </c>
      <c r="M1542" s="134">
        <v>0</v>
      </c>
      <c r="N1542" s="134">
        <v>0</v>
      </c>
      <c r="O1542" s="134">
        <v>0</v>
      </c>
      <c r="P1542" s="134">
        <v>0</v>
      </c>
      <c r="Q1542" s="134">
        <v>0</v>
      </c>
    </row>
    <row r="1543" spans="1:17" x14ac:dyDescent="0.2">
      <c r="A1543" s="134" t="s">
        <v>4811</v>
      </c>
      <c r="B1543" s="134" t="s">
        <v>4816</v>
      </c>
      <c r="C1543" s="134" t="s">
        <v>1670</v>
      </c>
      <c r="D1543" s="134">
        <v>924</v>
      </c>
      <c r="E1543" s="134">
        <v>924</v>
      </c>
      <c r="F1543" s="134">
        <v>924</v>
      </c>
      <c r="G1543" s="134">
        <v>924</v>
      </c>
      <c r="H1543" s="134">
        <v>924</v>
      </c>
      <c r="I1543" s="134">
        <v>924</v>
      </c>
      <c r="J1543" s="134">
        <v>924</v>
      </c>
      <c r="K1543" s="134">
        <v>924</v>
      </c>
      <c r="L1543" s="134">
        <v>924</v>
      </c>
      <c r="M1543" s="134">
        <v>924</v>
      </c>
      <c r="N1543" s="134">
        <v>924</v>
      </c>
      <c r="O1543" s="134">
        <v>924</v>
      </c>
      <c r="P1543" s="134">
        <v>924</v>
      </c>
      <c r="Q1543" s="134">
        <v>923765</v>
      </c>
    </row>
    <row r="1544" spans="1:17" x14ac:dyDescent="0.2">
      <c r="A1544" s="134" t="s">
        <v>4811</v>
      </c>
      <c r="B1544" s="134" t="s">
        <v>4817</v>
      </c>
      <c r="C1544" s="134" t="s">
        <v>1670</v>
      </c>
      <c r="D1544" s="134">
        <v>0</v>
      </c>
      <c r="E1544" s="134">
        <v>0</v>
      </c>
      <c r="F1544" s="134">
        <v>0</v>
      </c>
      <c r="G1544" s="134">
        <v>0</v>
      </c>
      <c r="H1544" s="134">
        <v>0</v>
      </c>
      <c r="I1544" s="134">
        <v>0</v>
      </c>
      <c r="J1544" s="134">
        <v>0</v>
      </c>
      <c r="K1544" s="134">
        <v>0</v>
      </c>
      <c r="L1544" s="134">
        <v>0</v>
      </c>
      <c r="M1544" s="134">
        <v>0</v>
      </c>
      <c r="N1544" s="134">
        <v>0</v>
      </c>
      <c r="O1544" s="134">
        <v>0</v>
      </c>
      <c r="P1544" s="134">
        <v>0</v>
      </c>
      <c r="Q1544" s="134">
        <v>0</v>
      </c>
    </row>
    <row r="1545" spans="1:17" x14ac:dyDescent="0.2">
      <c r="A1545" s="134" t="s">
        <v>4811</v>
      </c>
      <c r="B1545" s="134" t="s">
        <v>4818</v>
      </c>
      <c r="C1545" s="134" t="s">
        <v>1670</v>
      </c>
      <c r="D1545" s="134">
        <v>901</v>
      </c>
      <c r="E1545" s="134">
        <v>901</v>
      </c>
      <c r="F1545" s="134">
        <v>901</v>
      </c>
      <c r="G1545" s="134">
        <v>901</v>
      </c>
      <c r="H1545" s="134">
        <v>901</v>
      </c>
      <c r="I1545" s="134">
        <v>901</v>
      </c>
      <c r="J1545" s="134">
        <v>901</v>
      </c>
      <c r="K1545" s="134">
        <v>901</v>
      </c>
      <c r="L1545" s="134">
        <v>901</v>
      </c>
      <c r="M1545" s="134">
        <v>901</v>
      </c>
      <c r="N1545" s="134">
        <v>901</v>
      </c>
      <c r="O1545" s="134">
        <v>901</v>
      </c>
      <c r="P1545" s="134">
        <v>901</v>
      </c>
      <c r="Q1545" s="134">
        <v>901043</v>
      </c>
    </row>
    <row r="1546" spans="1:17" x14ac:dyDescent="0.2">
      <c r="A1546" s="134" t="s">
        <v>4811</v>
      </c>
      <c r="B1546" s="134" t="s">
        <v>4819</v>
      </c>
      <c r="C1546" s="134" t="s">
        <v>1670</v>
      </c>
      <c r="D1546" s="134">
        <v>0</v>
      </c>
      <c r="E1546" s="134">
        <v>0</v>
      </c>
      <c r="F1546" s="134">
        <v>0</v>
      </c>
      <c r="G1546" s="134">
        <v>0</v>
      </c>
      <c r="H1546" s="134">
        <v>0</v>
      </c>
      <c r="I1546" s="134">
        <v>0</v>
      </c>
      <c r="J1546" s="134">
        <v>0</v>
      </c>
      <c r="K1546" s="134">
        <v>0</v>
      </c>
      <c r="L1546" s="134">
        <v>0</v>
      </c>
      <c r="M1546" s="134">
        <v>0</v>
      </c>
      <c r="N1546" s="134">
        <v>0</v>
      </c>
      <c r="O1546" s="134">
        <v>0</v>
      </c>
      <c r="P1546" s="134">
        <v>0</v>
      </c>
      <c r="Q1546" s="134">
        <v>0</v>
      </c>
    </row>
    <row r="1547" spans="1:17" x14ac:dyDescent="0.2">
      <c r="A1547" s="134" t="s">
        <v>4820</v>
      </c>
      <c r="B1547" s="134" t="s">
        <v>4821</v>
      </c>
      <c r="C1547" s="134" t="s">
        <v>1670</v>
      </c>
      <c r="D1547" s="134">
        <v>22</v>
      </c>
      <c r="E1547" s="134">
        <v>22</v>
      </c>
      <c r="F1547" s="134">
        <v>22</v>
      </c>
      <c r="G1547" s="134">
        <v>23</v>
      </c>
      <c r="H1547" s="134">
        <v>23</v>
      </c>
      <c r="I1547" s="134">
        <v>23</v>
      </c>
      <c r="J1547" s="134">
        <v>23</v>
      </c>
      <c r="K1547" s="134">
        <v>44</v>
      </c>
      <c r="L1547" s="134">
        <v>44</v>
      </c>
      <c r="M1547" s="134">
        <v>44</v>
      </c>
      <c r="N1547" s="134">
        <v>44</v>
      </c>
      <c r="O1547" s="134">
        <v>44</v>
      </c>
      <c r="P1547" s="134">
        <v>44</v>
      </c>
      <c r="Q1547" s="134">
        <v>32383</v>
      </c>
    </row>
    <row r="1548" spans="1:17" x14ac:dyDescent="0.2">
      <c r="A1548" s="134" t="s">
        <v>4820</v>
      </c>
      <c r="B1548" s="134" t="s">
        <v>4822</v>
      </c>
      <c r="C1548" s="134" t="s">
        <v>1670</v>
      </c>
      <c r="D1548" s="134">
        <v>0</v>
      </c>
      <c r="E1548" s="134">
        <v>0</v>
      </c>
      <c r="F1548" s="134">
        <v>0</v>
      </c>
      <c r="G1548" s="134">
        <v>0</v>
      </c>
      <c r="H1548" s="134">
        <v>0</v>
      </c>
      <c r="I1548" s="134">
        <v>0</v>
      </c>
      <c r="J1548" s="134">
        <v>0</v>
      </c>
      <c r="K1548" s="134">
        <v>0</v>
      </c>
      <c r="L1548" s="134">
        <v>0</v>
      </c>
      <c r="M1548" s="134">
        <v>0</v>
      </c>
      <c r="N1548" s="134">
        <v>0</v>
      </c>
      <c r="O1548" s="134">
        <v>0</v>
      </c>
      <c r="P1548" s="134">
        <v>0</v>
      </c>
      <c r="Q1548" s="134">
        <v>0</v>
      </c>
    </row>
    <row r="1549" spans="1:17" x14ac:dyDescent="0.2">
      <c r="A1549" s="134" t="s">
        <v>4820</v>
      </c>
      <c r="B1549" s="134" t="s">
        <v>4823</v>
      </c>
      <c r="C1549" s="134" t="s">
        <v>1670</v>
      </c>
      <c r="D1549" s="134">
        <v>20</v>
      </c>
      <c r="E1549" s="134">
        <v>20</v>
      </c>
      <c r="F1549" s="134">
        <v>20</v>
      </c>
      <c r="G1549" s="134">
        <v>21</v>
      </c>
      <c r="H1549" s="134">
        <v>21</v>
      </c>
      <c r="I1549" s="134">
        <v>21</v>
      </c>
      <c r="J1549" s="134">
        <v>21</v>
      </c>
      <c r="K1549" s="134">
        <v>0</v>
      </c>
      <c r="L1549" s="134">
        <v>0</v>
      </c>
      <c r="M1549" s="134">
        <v>0</v>
      </c>
      <c r="N1549" s="134">
        <v>0</v>
      </c>
      <c r="O1549" s="134">
        <v>0</v>
      </c>
      <c r="P1549" s="134">
        <v>0</v>
      </c>
      <c r="Q1549" s="134">
        <v>11148</v>
      </c>
    </row>
    <row r="1550" spans="1:17" x14ac:dyDescent="0.2">
      <c r="A1550" s="134" t="s">
        <v>4820</v>
      </c>
      <c r="B1550" s="134" t="s">
        <v>4824</v>
      </c>
      <c r="C1550" s="134" t="s">
        <v>1670</v>
      </c>
      <c r="D1550" s="134">
        <v>0</v>
      </c>
      <c r="E1550" s="134">
        <v>0</v>
      </c>
      <c r="F1550" s="134">
        <v>0</v>
      </c>
      <c r="G1550" s="134">
        <v>0</v>
      </c>
      <c r="H1550" s="134">
        <v>0</v>
      </c>
      <c r="I1550" s="134">
        <v>0</v>
      </c>
      <c r="J1550" s="134">
        <v>0</v>
      </c>
      <c r="K1550" s="134">
        <v>0</v>
      </c>
      <c r="L1550" s="134">
        <v>0</v>
      </c>
      <c r="M1550" s="134">
        <v>0</v>
      </c>
      <c r="N1550" s="134">
        <v>0</v>
      </c>
      <c r="O1550" s="134">
        <v>0</v>
      </c>
      <c r="P1550" s="134">
        <v>0</v>
      </c>
      <c r="Q1550" s="134">
        <v>0</v>
      </c>
    </row>
    <row r="1551" spans="1:17" x14ac:dyDescent="0.2">
      <c r="A1551" s="134" t="s">
        <v>4825</v>
      </c>
      <c r="B1551" s="134" t="s">
        <v>4826</v>
      </c>
      <c r="C1551" s="134" t="s">
        <v>1670</v>
      </c>
      <c r="D1551" s="134">
        <v>403</v>
      </c>
      <c r="E1551" s="134">
        <v>408</v>
      </c>
      <c r="F1551" s="134">
        <v>412</v>
      </c>
      <c r="G1551" s="134">
        <v>417</v>
      </c>
      <c r="H1551" s="134">
        <v>422</v>
      </c>
      <c r="I1551" s="134">
        <v>427</v>
      </c>
      <c r="J1551" s="134">
        <v>511</v>
      </c>
      <c r="K1551" s="134">
        <v>670</v>
      </c>
      <c r="L1551" s="134">
        <v>660</v>
      </c>
      <c r="M1551" s="134">
        <v>851</v>
      </c>
      <c r="N1551" s="134">
        <v>850</v>
      </c>
      <c r="O1551" s="134">
        <v>848</v>
      </c>
      <c r="P1551" s="134">
        <v>1167</v>
      </c>
      <c r="Q1551" s="134">
        <v>604996</v>
      </c>
    </row>
    <row r="1552" spans="1:17" x14ac:dyDescent="0.2">
      <c r="A1552" s="134" t="s">
        <v>4825</v>
      </c>
      <c r="B1552" s="134" t="s">
        <v>4827</v>
      </c>
      <c r="C1552" s="134" t="s">
        <v>1670</v>
      </c>
      <c r="D1552" s="134">
        <v>0</v>
      </c>
      <c r="E1552" s="134">
        <v>0</v>
      </c>
      <c r="F1552" s="134">
        <v>0</v>
      </c>
      <c r="G1552" s="134">
        <v>0</v>
      </c>
      <c r="H1552" s="134">
        <v>0</v>
      </c>
      <c r="I1552" s="134">
        <v>0</v>
      </c>
      <c r="J1552" s="134">
        <v>0</v>
      </c>
      <c r="K1552" s="134">
        <v>0</v>
      </c>
      <c r="L1552" s="134">
        <v>0</v>
      </c>
      <c r="M1552" s="134">
        <v>0</v>
      </c>
      <c r="N1552" s="134">
        <v>0</v>
      </c>
      <c r="O1552" s="134">
        <v>0</v>
      </c>
      <c r="P1552" s="134">
        <v>0</v>
      </c>
      <c r="Q1552" s="134">
        <v>0</v>
      </c>
    </row>
    <row r="1553" spans="1:17" x14ac:dyDescent="0.2">
      <c r="A1553" s="134" t="s">
        <v>4825</v>
      </c>
      <c r="B1553" s="134" t="s">
        <v>4828</v>
      </c>
      <c r="C1553" s="134" t="s">
        <v>1670</v>
      </c>
      <c r="D1553" s="134">
        <v>312</v>
      </c>
      <c r="E1553" s="134">
        <v>148</v>
      </c>
      <c r="F1553" s="134">
        <v>152</v>
      </c>
      <c r="G1553" s="134">
        <v>156</v>
      </c>
      <c r="H1553" s="134">
        <v>160</v>
      </c>
      <c r="I1553" s="134">
        <v>163</v>
      </c>
      <c r="J1553" s="134">
        <v>167</v>
      </c>
      <c r="K1553" s="134">
        <v>0</v>
      </c>
      <c r="L1553" s="134">
        <v>0</v>
      </c>
      <c r="M1553" s="134">
        <v>0</v>
      </c>
      <c r="N1553" s="134">
        <v>0</v>
      </c>
      <c r="O1553" s="134">
        <v>0</v>
      </c>
      <c r="P1553" s="134">
        <v>0</v>
      </c>
      <c r="Q1553" s="134">
        <v>91819</v>
      </c>
    </row>
    <row r="1554" spans="1:17" x14ac:dyDescent="0.2">
      <c r="A1554" s="134" t="s">
        <v>4825</v>
      </c>
      <c r="B1554" s="134" t="s">
        <v>4829</v>
      </c>
      <c r="C1554" s="134" t="s">
        <v>1670</v>
      </c>
      <c r="D1554" s="134">
        <v>0</v>
      </c>
      <c r="E1554" s="134">
        <v>0</v>
      </c>
      <c r="F1554" s="134">
        <v>0</v>
      </c>
      <c r="G1554" s="134">
        <v>0</v>
      </c>
      <c r="H1554" s="134">
        <v>0</v>
      </c>
      <c r="I1554" s="134">
        <v>0</v>
      </c>
      <c r="J1554" s="134">
        <v>0</v>
      </c>
      <c r="K1554" s="134">
        <v>0</v>
      </c>
      <c r="L1554" s="134">
        <v>0</v>
      </c>
      <c r="M1554" s="134">
        <v>0</v>
      </c>
      <c r="N1554" s="134">
        <v>0</v>
      </c>
      <c r="O1554" s="134">
        <v>0</v>
      </c>
      <c r="P1554" s="134">
        <v>0</v>
      </c>
      <c r="Q1554" s="134">
        <v>0</v>
      </c>
    </row>
    <row r="1555" spans="1:17" x14ac:dyDescent="0.2">
      <c r="A1555" s="134" t="s">
        <v>4825</v>
      </c>
      <c r="B1555" s="134" t="s">
        <v>4830</v>
      </c>
      <c r="C1555" s="134" t="s">
        <v>1670</v>
      </c>
      <c r="D1555" s="134">
        <v>0</v>
      </c>
      <c r="E1555" s="134">
        <v>0</v>
      </c>
      <c r="F1555" s="134">
        <v>0</v>
      </c>
      <c r="G1555" s="134">
        <v>0</v>
      </c>
      <c r="H1555" s="134">
        <v>0</v>
      </c>
      <c r="I1555" s="134">
        <v>0</v>
      </c>
      <c r="J1555" s="134">
        <v>0</v>
      </c>
      <c r="K1555" s="134">
        <v>0</v>
      </c>
      <c r="L1555" s="134">
        <v>0</v>
      </c>
      <c r="M1555" s="134">
        <v>0</v>
      </c>
      <c r="N1555" s="134">
        <v>0</v>
      </c>
      <c r="O1555" s="134">
        <v>0</v>
      </c>
      <c r="P1555" s="134">
        <v>0</v>
      </c>
      <c r="Q1555" s="134">
        <v>0</v>
      </c>
    </row>
    <row r="1556" spans="1:17" x14ac:dyDescent="0.2">
      <c r="A1556" s="134" t="s">
        <v>4825</v>
      </c>
      <c r="B1556" s="134" t="s">
        <v>4831</v>
      </c>
      <c r="C1556" s="134" t="s">
        <v>1670</v>
      </c>
      <c r="D1556" s="134">
        <v>0</v>
      </c>
      <c r="E1556" s="134">
        <v>0</v>
      </c>
      <c r="F1556" s="134">
        <v>0</v>
      </c>
      <c r="G1556" s="134">
        <v>0</v>
      </c>
      <c r="H1556" s="134">
        <v>0</v>
      </c>
      <c r="I1556" s="134">
        <v>0</v>
      </c>
      <c r="J1556" s="134">
        <v>0</v>
      </c>
      <c r="K1556" s="134">
        <v>0</v>
      </c>
      <c r="L1556" s="134">
        <v>0</v>
      </c>
      <c r="M1556" s="134">
        <v>0</v>
      </c>
      <c r="N1556" s="134">
        <v>0</v>
      </c>
      <c r="O1556" s="134">
        <v>0</v>
      </c>
      <c r="P1556" s="134">
        <v>0</v>
      </c>
      <c r="Q1556" s="134">
        <v>0</v>
      </c>
    </row>
    <row r="1557" spans="1:17" x14ac:dyDescent="0.2">
      <c r="A1557" s="134" t="s">
        <v>4832</v>
      </c>
      <c r="B1557" s="134" t="s">
        <v>4833</v>
      </c>
      <c r="C1557" s="134" t="s">
        <v>1670</v>
      </c>
      <c r="D1557" s="134">
        <v>0</v>
      </c>
      <c r="E1557" s="134">
        <v>0</v>
      </c>
      <c r="F1557" s="134">
        <v>0</v>
      </c>
      <c r="G1557" s="134">
        <v>0</v>
      </c>
      <c r="H1557" s="134">
        <v>0</v>
      </c>
      <c r="I1557" s="134">
        <v>0</v>
      </c>
      <c r="J1557" s="134">
        <v>0</v>
      </c>
      <c r="K1557" s="134">
        <v>0</v>
      </c>
      <c r="L1557" s="134">
        <v>0</v>
      </c>
      <c r="M1557" s="134">
        <v>0</v>
      </c>
      <c r="N1557" s="134">
        <v>0</v>
      </c>
      <c r="O1557" s="134">
        <v>0</v>
      </c>
      <c r="P1557" s="134">
        <v>0</v>
      </c>
      <c r="Q1557" s="134">
        <v>0</v>
      </c>
    </row>
    <row r="1558" spans="1:17" x14ac:dyDescent="0.2">
      <c r="A1558" s="134" t="s">
        <v>4834</v>
      </c>
      <c r="B1558" s="134" t="s">
        <v>4835</v>
      </c>
      <c r="C1558" s="134" t="s">
        <v>1670</v>
      </c>
      <c r="D1558" s="134">
        <v>934</v>
      </c>
      <c r="E1558" s="134">
        <v>935</v>
      </c>
      <c r="F1558" s="134">
        <v>936</v>
      </c>
      <c r="G1558" s="134">
        <v>1158</v>
      </c>
      <c r="H1558" s="134">
        <v>1160</v>
      </c>
      <c r="I1558" s="134">
        <v>1161</v>
      </c>
      <c r="J1558" s="134">
        <v>1164</v>
      </c>
      <c r="K1558" s="134">
        <v>1166</v>
      </c>
      <c r="L1558" s="134">
        <v>1136</v>
      </c>
      <c r="M1558" s="134">
        <v>1123</v>
      </c>
      <c r="N1558" s="134">
        <v>1109</v>
      </c>
      <c r="O1558" s="134">
        <v>1096</v>
      </c>
      <c r="P1558" s="134">
        <v>1083</v>
      </c>
      <c r="Q1558" s="134">
        <v>1095947</v>
      </c>
    </row>
    <row r="1559" spans="1:17" x14ac:dyDescent="0.2">
      <c r="A1559" s="134" t="s">
        <v>4834</v>
      </c>
      <c r="B1559" s="134" t="s">
        <v>4836</v>
      </c>
      <c r="C1559" s="134" t="s">
        <v>1670</v>
      </c>
      <c r="D1559" s="134">
        <v>0</v>
      </c>
      <c r="E1559" s="134">
        <v>0</v>
      </c>
      <c r="F1559" s="134">
        <v>0</v>
      </c>
      <c r="G1559" s="134">
        <v>0</v>
      </c>
      <c r="H1559" s="134">
        <v>0</v>
      </c>
      <c r="I1559" s="134">
        <v>0</v>
      </c>
      <c r="J1559" s="134">
        <v>0</v>
      </c>
      <c r="K1559" s="134">
        <v>0</v>
      </c>
      <c r="L1559" s="134">
        <v>0</v>
      </c>
      <c r="M1559" s="134">
        <v>0</v>
      </c>
      <c r="N1559" s="134">
        <v>0</v>
      </c>
      <c r="O1559" s="134">
        <v>0</v>
      </c>
      <c r="P1559" s="134">
        <v>0</v>
      </c>
      <c r="Q1559" s="134">
        <v>0</v>
      </c>
    </row>
    <row r="1560" spans="1:17" x14ac:dyDescent="0.2">
      <c r="A1560" s="134" t="s">
        <v>4834</v>
      </c>
      <c r="B1560" s="134" t="s">
        <v>4837</v>
      </c>
      <c r="C1560" s="134" t="s">
        <v>1670</v>
      </c>
      <c r="D1560" s="134">
        <v>0</v>
      </c>
      <c r="E1560" s="134">
        <v>0</v>
      </c>
      <c r="F1560" s="134">
        <v>0</v>
      </c>
      <c r="G1560" s="134">
        <v>0</v>
      </c>
      <c r="H1560" s="134">
        <v>0</v>
      </c>
      <c r="I1560" s="134">
        <v>0</v>
      </c>
      <c r="J1560" s="134">
        <v>0</v>
      </c>
      <c r="K1560" s="134">
        <v>0</v>
      </c>
      <c r="L1560" s="134">
        <v>0</v>
      </c>
      <c r="M1560" s="134">
        <v>0</v>
      </c>
      <c r="N1560" s="134">
        <v>0</v>
      </c>
      <c r="O1560" s="134">
        <v>0</v>
      </c>
      <c r="P1560" s="134">
        <v>0</v>
      </c>
      <c r="Q1560" s="134">
        <v>0</v>
      </c>
    </row>
    <row r="1561" spans="1:17" x14ac:dyDescent="0.2">
      <c r="A1561" s="134" t="s">
        <v>4838</v>
      </c>
      <c r="B1561" s="134" t="s">
        <v>4839</v>
      </c>
      <c r="C1561" s="134" t="s">
        <v>1670</v>
      </c>
      <c r="D1561" s="134">
        <v>0</v>
      </c>
      <c r="E1561" s="134">
        <v>0</v>
      </c>
      <c r="F1561" s="134">
        <v>0</v>
      </c>
      <c r="G1561" s="134">
        <v>0</v>
      </c>
      <c r="H1561" s="134">
        <v>0</v>
      </c>
      <c r="I1561" s="134">
        <v>0</v>
      </c>
      <c r="J1561" s="134">
        <v>0</v>
      </c>
      <c r="K1561" s="134">
        <v>0</v>
      </c>
      <c r="L1561" s="134">
        <v>0</v>
      </c>
      <c r="M1561" s="134">
        <v>0</v>
      </c>
      <c r="N1561" s="134">
        <v>0</v>
      </c>
      <c r="O1561" s="134">
        <v>0</v>
      </c>
      <c r="P1561" s="134">
        <v>0</v>
      </c>
      <c r="Q1561" s="134">
        <v>0</v>
      </c>
    </row>
    <row r="1562" spans="1:17" x14ac:dyDescent="0.2">
      <c r="A1562" s="134" t="s">
        <v>4838</v>
      </c>
      <c r="B1562" s="134" t="s">
        <v>4840</v>
      </c>
      <c r="C1562" s="134" t="s">
        <v>1670</v>
      </c>
      <c r="D1562" s="134">
        <v>0</v>
      </c>
      <c r="E1562" s="134">
        <v>0</v>
      </c>
      <c r="F1562" s="134">
        <v>0</v>
      </c>
      <c r="G1562" s="134">
        <v>0</v>
      </c>
      <c r="H1562" s="134">
        <v>0</v>
      </c>
      <c r="I1562" s="134">
        <v>0</v>
      </c>
      <c r="J1562" s="134">
        <v>0</v>
      </c>
      <c r="K1562" s="134">
        <v>0</v>
      </c>
      <c r="L1562" s="134">
        <v>0</v>
      </c>
      <c r="M1562" s="134">
        <v>0</v>
      </c>
      <c r="N1562" s="134">
        <v>0</v>
      </c>
      <c r="O1562" s="134">
        <v>0</v>
      </c>
      <c r="P1562" s="134">
        <v>0</v>
      </c>
      <c r="Q1562" s="134">
        <v>0</v>
      </c>
    </row>
    <row r="1563" spans="1:17" x14ac:dyDescent="0.2">
      <c r="A1563" s="134" t="s">
        <v>4838</v>
      </c>
      <c r="B1563" s="134" t="s">
        <v>4841</v>
      </c>
      <c r="C1563" s="134" t="s">
        <v>1670</v>
      </c>
      <c r="D1563" s="134">
        <v>0</v>
      </c>
      <c r="E1563" s="134">
        <v>0</v>
      </c>
      <c r="F1563" s="134">
        <v>0</v>
      </c>
      <c r="G1563" s="134">
        <v>0</v>
      </c>
      <c r="H1563" s="134">
        <v>0</v>
      </c>
      <c r="I1563" s="134">
        <v>0</v>
      </c>
      <c r="J1563" s="134">
        <v>0</v>
      </c>
      <c r="K1563" s="134">
        <v>0</v>
      </c>
      <c r="L1563" s="134">
        <v>0</v>
      </c>
      <c r="M1563" s="134">
        <v>0</v>
      </c>
      <c r="N1563" s="134">
        <v>0</v>
      </c>
      <c r="O1563" s="134">
        <v>0</v>
      </c>
      <c r="P1563" s="134">
        <v>0</v>
      </c>
      <c r="Q1563" s="134">
        <v>0</v>
      </c>
    </row>
    <row r="1564" spans="1:17" x14ac:dyDescent="0.2">
      <c r="A1564" s="134" t="s">
        <v>4838</v>
      </c>
      <c r="B1564" s="134" t="s">
        <v>4842</v>
      </c>
      <c r="C1564" s="134" t="s">
        <v>1670</v>
      </c>
      <c r="D1564" s="134">
        <v>669</v>
      </c>
      <c r="E1564" s="134">
        <v>692</v>
      </c>
      <c r="F1564" s="134">
        <v>716</v>
      </c>
      <c r="G1564" s="134">
        <v>743</v>
      </c>
      <c r="H1564" s="134">
        <v>769</v>
      </c>
      <c r="I1564" s="134">
        <v>796</v>
      </c>
      <c r="J1564" s="134">
        <v>823</v>
      </c>
      <c r="K1564" s="134">
        <v>850</v>
      </c>
      <c r="L1564" s="134">
        <v>603</v>
      </c>
      <c r="M1564" s="134">
        <v>669</v>
      </c>
      <c r="N1564" s="134">
        <v>735</v>
      </c>
      <c r="O1564" s="134">
        <v>801</v>
      </c>
      <c r="P1564" s="134">
        <v>867</v>
      </c>
      <c r="Q1564" s="134">
        <v>747156</v>
      </c>
    </row>
    <row r="1565" spans="1:17" x14ac:dyDescent="0.2">
      <c r="A1565" s="134" t="s">
        <v>4838</v>
      </c>
      <c r="B1565" s="134" t="s">
        <v>4843</v>
      </c>
      <c r="C1565" s="134" t="s">
        <v>1670</v>
      </c>
      <c r="D1565" s="134">
        <v>16178</v>
      </c>
      <c r="E1565" s="134">
        <v>16524</v>
      </c>
      <c r="F1565" s="134">
        <v>16880</v>
      </c>
      <c r="G1565" s="134">
        <v>17246</v>
      </c>
      <c r="H1565" s="134">
        <v>17614</v>
      </c>
      <c r="I1565" s="134">
        <v>17984</v>
      </c>
      <c r="J1565" s="134">
        <v>18353</v>
      </c>
      <c r="K1565" s="134">
        <v>16256</v>
      </c>
      <c r="L1565" s="134">
        <v>17040</v>
      </c>
      <c r="M1565" s="134">
        <v>17444</v>
      </c>
      <c r="N1565" s="134">
        <v>17865</v>
      </c>
      <c r="O1565" s="134">
        <v>18287</v>
      </c>
      <c r="P1565" s="134">
        <v>18639</v>
      </c>
      <c r="Q1565" s="134">
        <v>17408338</v>
      </c>
    </row>
    <row r="1566" spans="1:17" x14ac:dyDescent="0.2">
      <c r="A1566" s="134" t="s">
        <v>4838</v>
      </c>
      <c r="B1566" s="134" t="s">
        <v>4844</v>
      </c>
      <c r="C1566" s="134" t="s">
        <v>1670</v>
      </c>
      <c r="D1566" s="134">
        <v>0</v>
      </c>
      <c r="E1566" s="134">
        <v>0</v>
      </c>
      <c r="F1566" s="134">
        <v>0</v>
      </c>
      <c r="G1566" s="134">
        <v>0</v>
      </c>
      <c r="H1566" s="134">
        <v>0</v>
      </c>
      <c r="I1566" s="134">
        <v>0</v>
      </c>
      <c r="J1566" s="134">
        <v>0</v>
      </c>
      <c r="K1566" s="134">
        <v>0</v>
      </c>
      <c r="L1566" s="134">
        <v>0</v>
      </c>
      <c r="M1566" s="134">
        <v>0</v>
      </c>
      <c r="N1566" s="134">
        <v>0</v>
      </c>
      <c r="O1566" s="134">
        <v>0</v>
      </c>
      <c r="P1566" s="134">
        <v>0</v>
      </c>
      <c r="Q1566" s="134">
        <v>0</v>
      </c>
    </row>
    <row r="1567" spans="1:17" x14ac:dyDescent="0.2">
      <c r="A1567" s="134" t="s">
        <v>4838</v>
      </c>
      <c r="B1567" s="134" t="s">
        <v>4845</v>
      </c>
      <c r="C1567" s="134" t="s">
        <v>1670</v>
      </c>
      <c r="D1567" s="134">
        <v>-740</v>
      </c>
      <c r="E1567" s="134">
        <v>-896</v>
      </c>
      <c r="F1567" s="134">
        <v>-697</v>
      </c>
      <c r="G1567" s="134">
        <v>-497</v>
      </c>
      <c r="H1567" s="134">
        <v>-297</v>
      </c>
      <c r="I1567" s="134">
        <v>-377</v>
      </c>
      <c r="J1567" s="134">
        <v>-1559</v>
      </c>
      <c r="K1567" s="134">
        <v>0</v>
      </c>
      <c r="L1567" s="134">
        <v>0</v>
      </c>
      <c r="M1567" s="134">
        <v>0</v>
      </c>
      <c r="N1567" s="134">
        <v>0</v>
      </c>
      <c r="O1567" s="134">
        <v>0</v>
      </c>
      <c r="P1567" s="134">
        <v>0</v>
      </c>
      <c r="Q1567" s="134">
        <v>-391144</v>
      </c>
    </row>
    <row r="1568" spans="1:17" x14ac:dyDescent="0.2">
      <c r="A1568" s="134" t="s">
        <v>4838</v>
      </c>
      <c r="B1568" s="134" t="s">
        <v>4846</v>
      </c>
      <c r="C1568" s="134" t="s">
        <v>1670</v>
      </c>
      <c r="D1568" s="134">
        <v>0</v>
      </c>
      <c r="E1568" s="134">
        <v>0</v>
      </c>
      <c r="F1568" s="134">
        <v>0</v>
      </c>
      <c r="G1568" s="134">
        <v>0</v>
      </c>
      <c r="H1568" s="134">
        <v>0</v>
      </c>
      <c r="I1568" s="134">
        <v>0</v>
      </c>
      <c r="J1568" s="134">
        <v>0</v>
      </c>
      <c r="K1568" s="134">
        <v>0</v>
      </c>
      <c r="L1568" s="134">
        <v>0</v>
      </c>
      <c r="M1568" s="134">
        <v>0</v>
      </c>
      <c r="N1568" s="134">
        <v>0</v>
      </c>
      <c r="O1568" s="134">
        <v>0</v>
      </c>
      <c r="P1568" s="134">
        <v>0</v>
      </c>
      <c r="Q1568" s="134">
        <v>0</v>
      </c>
    </row>
    <row r="1569" spans="1:17" x14ac:dyDescent="0.2">
      <c r="A1569" s="134" t="s">
        <v>4838</v>
      </c>
      <c r="B1569" s="134" t="s">
        <v>4847</v>
      </c>
      <c r="C1569" s="134" t="s">
        <v>1670</v>
      </c>
      <c r="D1569" s="134">
        <v>0</v>
      </c>
      <c r="E1569" s="134">
        <v>0</v>
      </c>
      <c r="F1569" s="134">
        <v>0</v>
      </c>
      <c r="G1569" s="134">
        <v>0</v>
      </c>
      <c r="H1569" s="134">
        <v>0</v>
      </c>
      <c r="I1569" s="134">
        <v>0</v>
      </c>
      <c r="J1569" s="134">
        <v>0</v>
      </c>
      <c r="K1569" s="134">
        <v>0</v>
      </c>
      <c r="L1569" s="134">
        <v>0</v>
      </c>
      <c r="M1569" s="134">
        <v>0</v>
      </c>
      <c r="N1569" s="134">
        <v>0</v>
      </c>
      <c r="O1569" s="134">
        <v>0</v>
      </c>
      <c r="P1569" s="134">
        <v>0</v>
      </c>
      <c r="Q1569" s="134">
        <v>0</v>
      </c>
    </row>
    <row r="1570" spans="1:17" x14ac:dyDescent="0.2">
      <c r="A1570" s="134" t="s">
        <v>4838</v>
      </c>
      <c r="B1570" s="134" t="s">
        <v>4848</v>
      </c>
      <c r="C1570" s="134" t="s">
        <v>1670</v>
      </c>
      <c r="D1570" s="134">
        <v>0</v>
      </c>
      <c r="E1570" s="134">
        <v>0</v>
      </c>
      <c r="F1570" s="134">
        <v>0</v>
      </c>
      <c r="G1570" s="134">
        <v>0</v>
      </c>
      <c r="H1570" s="134">
        <v>0</v>
      </c>
      <c r="I1570" s="134">
        <v>0</v>
      </c>
      <c r="J1570" s="134">
        <v>0</v>
      </c>
      <c r="K1570" s="134">
        <v>0</v>
      </c>
      <c r="L1570" s="134">
        <v>0</v>
      </c>
      <c r="M1570" s="134">
        <v>0</v>
      </c>
      <c r="N1570" s="134">
        <v>0</v>
      </c>
      <c r="O1570" s="134">
        <v>0</v>
      </c>
      <c r="P1570" s="134">
        <v>0</v>
      </c>
      <c r="Q1570" s="134">
        <v>0</v>
      </c>
    </row>
    <row r="1571" spans="1:17" x14ac:dyDescent="0.2">
      <c r="A1571" s="134" t="s">
        <v>4849</v>
      </c>
      <c r="B1571" s="134" t="s">
        <v>4850</v>
      </c>
      <c r="C1571" s="134" t="s">
        <v>1670</v>
      </c>
      <c r="D1571" s="134">
        <v>967</v>
      </c>
      <c r="E1571" s="134">
        <v>1058</v>
      </c>
      <c r="F1571" s="134">
        <v>1178</v>
      </c>
      <c r="G1571" s="134">
        <v>1225</v>
      </c>
      <c r="H1571" s="134">
        <v>1269</v>
      </c>
      <c r="I1571" s="134">
        <v>1368</v>
      </c>
      <c r="J1571" s="134">
        <v>1385</v>
      </c>
      <c r="K1571" s="134">
        <v>1669</v>
      </c>
      <c r="L1571" s="134">
        <v>1625</v>
      </c>
      <c r="M1571" s="134">
        <v>1605</v>
      </c>
      <c r="N1571" s="134">
        <v>1586</v>
      </c>
      <c r="O1571" s="134">
        <v>1567</v>
      </c>
      <c r="P1571" s="134">
        <v>1547</v>
      </c>
      <c r="Q1571" s="134">
        <v>1399302</v>
      </c>
    </row>
    <row r="1572" spans="1:17" x14ac:dyDescent="0.2">
      <c r="A1572" s="134" t="s">
        <v>4849</v>
      </c>
      <c r="B1572" s="134" t="s">
        <v>4851</v>
      </c>
      <c r="C1572" s="134" t="s">
        <v>1670</v>
      </c>
      <c r="D1572" s="134">
        <v>0</v>
      </c>
      <c r="E1572" s="134">
        <v>0</v>
      </c>
      <c r="F1572" s="134">
        <v>0</v>
      </c>
      <c r="G1572" s="134">
        <v>0</v>
      </c>
      <c r="H1572" s="134">
        <v>0</v>
      </c>
      <c r="I1572" s="134">
        <v>0</v>
      </c>
      <c r="J1572" s="134">
        <v>0</v>
      </c>
      <c r="K1572" s="134">
        <v>0</v>
      </c>
      <c r="L1572" s="134">
        <v>0</v>
      </c>
      <c r="M1572" s="134">
        <v>0</v>
      </c>
      <c r="N1572" s="134">
        <v>0</v>
      </c>
      <c r="O1572" s="134">
        <v>0</v>
      </c>
      <c r="P1572" s="134">
        <v>0</v>
      </c>
      <c r="Q1572" s="134">
        <v>0</v>
      </c>
    </row>
    <row r="1573" spans="1:17" x14ac:dyDescent="0.2">
      <c r="A1573" s="134" t="s">
        <v>4849</v>
      </c>
      <c r="B1573" s="134" t="s">
        <v>4852</v>
      </c>
      <c r="C1573" s="134" t="s">
        <v>1670</v>
      </c>
      <c r="D1573" s="134">
        <v>264</v>
      </c>
      <c r="E1573" s="134">
        <v>267</v>
      </c>
      <c r="F1573" s="134">
        <v>270</v>
      </c>
      <c r="G1573" s="134">
        <v>272</v>
      </c>
      <c r="H1573" s="134">
        <v>275</v>
      </c>
      <c r="I1573" s="134">
        <v>278</v>
      </c>
      <c r="J1573" s="134">
        <v>280</v>
      </c>
      <c r="K1573" s="134">
        <v>0</v>
      </c>
      <c r="L1573" s="134">
        <v>0</v>
      </c>
      <c r="M1573" s="134">
        <v>0</v>
      </c>
      <c r="N1573" s="134">
        <v>0</v>
      </c>
      <c r="O1573" s="134">
        <v>0</v>
      </c>
      <c r="P1573" s="134">
        <v>0</v>
      </c>
      <c r="Q1573" s="134">
        <v>147817</v>
      </c>
    </row>
    <row r="1574" spans="1:17" x14ac:dyDescent="0.2">
      <c r="A1574" s="134" t="s">
        <v>4849</v>
      </c>
      <c r="B1574" s="134" t="s">
        <v>4853</v>
      </c>
      <c r="C1574" s="134" t="s">
        <v>1670</v>
      </c>
      <c r="D1574" s="134">
        <v>0</v>
      </c>
      <c r="E1574" s="134">
        <v>0</v>
      </c>
      <c r="F1574" s="134">
        <v>0</v>
      </c>
      <c r="G1574" s="134">
        <v>0</v>
      </c>
      <c r="H1574" s="134">
        <v>0</v>
      </c>
      <c r="I1574" s="134">
        <v>0</v>
      </c>
      <c r="J1574" s="134">
        <v>0</v>
      </c>
      <c r="K1574" s="134">
        <v>0</v>
      </c>
      <c r="L1574" s="134">
        <v>0</v>
      </c>
      <c r="M1574" s="134">
        <v>0</v>
      </c>
      <c r="N1574" s="134">
        <v>0</v>
      </c>
      <c r="O1574" s="134">
        <v>0</v>
      </c>
      <c r="P1574" s="134">
        <v>0</v>
      </c>
      <c r="Q1574" s="134">
        <v>0</v>
      </c>
    </row>
    <row r="1575" spans="1:17" x14ac:dyDescent="0.2">
      <c r="A1575" s="134" t="s">
        <v>4849</v>
      </c>
      <c r="B1575" s="134" t="s">
        <v>4854</v>
      </c>
      <c r="C1575" s="134" t="s">
        <v>1670</v>
      </c>
      <c r="D1575" s="134">
        <v>0</v>
      </c>
      <c r="E1575" s="134">
        <v>0</v>
      </c>
      <c r="F1575" s="134">
        <v>0</v>
      </c>
      <c r="G1575" s="134">
        <v>0</v>
      </c>
      <c r="H1575" s="134">
        <v>0</v>
      </c>
      <c r="I1575" s="134">
        <v>0</v>
      </c>
      <c r="J1575" s="134">
        <v>0</v>
      </c>
      <c r="K1575" s="134">
        <v>0</v>
      </c>
      <c r="L1575" s="134">
        <v>0</v>
      </c>
      <c r="M1575" s="134">
        <v>0</v>
      </c>
      <c r="N1575" s="134">
        <v>0</v>
      </c>
      <c r="O1575" s="134">
        <v>0</v>
      </c>
      <c r="P1575" s="134">
        <v>0</v>
      </c>
      <c r="Q1575" s="134">
        <v>0</v>
      </c>
    </row>
    <row r="1576" spans="1:17" x14ac:dyDescent="0.2">
      <c r="A1576" s="134" t="s">
        <v>4855</v>
      </c>
      <c r="B1576" s="134" t="s">
        <v>4856</v>
      </c>
      <c r="C1576" s="134" t="s">
        <v>1670</v>
      </c>
      <c r="D1576" s="134">
        <v>0</v>
      </c>
      <c r="E1576" s="134">
        <v>0</v>
      </c>
      <c r="F1576" s="134">
        <v>0</v>
      </c>
      <c r="G1576" s="134">
        <v>0</v>
      </c>
      <c r="H1576" s="134">
        <v>0</v>
      </c>
      <c r="I1576" s="134">
        <v>0</v>
      </c>
      <c r="J1576" s="134">
        <v>0</v>
      </c>
      <c r="K1576" s="134">
        <v>0</v>
      </c>
      <c r="L1576" s="134">
        <v>0</v>
      </c>
      <c r="M1576" s="134">
        <v>0</v>
      </c>
      <c r="N1576" s="134">
        <v>0</v>
      </c>
      <c r="O1576" s="134">
        <v>0</v>
      </c>
      <c r="P1576" s="134">
        <v>2</v>
      </c>
      <c r="Q1576" s="134">
        <v>88</v>
      </c>
    </row>
    <row r="1577" spans="1:17" x14ac:dyDescent="0.2">
      <c r="A1577" s="134" t="s">
        <v>4857</v>
      </c>
      <c r="B1577" s="134" t="s">
        <v>3232</v>
      </c>
      <c r="C1577" s="134" t="s">
        <v>1670</v>
      </c>
      <c r="D1577" s="134">
        <v>0</v>
      </c>
      <c r="E1577" s="134">
        <v>0</v>
      </c>
      <c r="F1577" s="134">
        <v>0</v>
      </c>
      <c r="G1577" s="134">
        <v>0</v>
      </c>
      <c r="H1577" s="134">
        <v>0</v>
      </c>
      <c r="I1577" s="134">
        <v>0</v>
      </c>
      <c r="J1577" s="134">
        <v>0</v>
      </c>
      <c r="K1577" s="134">
        <v>0</v>
      </c>
      <c r="L1577" s="134">
        <v>0</v>
      </c>
      <c r="M1577" s="134">
        <v>0</v>
      </c>
      <c r="N1577" s="134">
        <v>0</v>
      </c>
      <c r="O1577" s="134">
        <v>0</v>
      </c>
      <c r="P1577" s="134">
        <v>0</v>
      </c>
      <c r="Q1577" s="134">
        <v>0</v>
      </c>
    </row>
    <row r="1578" spans="1:17" x14ac:dyDescent="0.2">
      <c r="A1578" s="134" t="s">
        <v>4857</v>
      </c>
      <c r="B1578" s="134" t="s">
        <v>3233</v>
      </c>
      <c r="C1578" s="134" t="s">
        <v>1670</v>
      </c>
      <c r="D1578" s="134">
        <v>0</v>
      </c>
      <c r="E1578" s="134">
        <v>0</v>
      </c>
      <c r="F1578" s="134">
        <v>0</v>
      </c>
      <c r="G1578" s="134">
        <v>0</v>
      </c>
      <c r="H1578" s="134">
        <v>0</v>
      </c>
      <c r="I1578" s="134">
        <v>0</v>
      </c>
      <c r="J1578" s="134">
        <v>0</v>
      </c>
      <c r="K1578" s="134">
        <v>0</v>
      </c>
      <c r="L1578" s="134">
        <v>0</v>
      </c>
      <c r="M1578" s="134">
        <v>0</v>
      </c>
      <c r="N1578" s="134">
        <v>0</v>
      </c>
      <c r="O1578" s="134">
        <v>0</v>
      </c>
      <c r="P1578" s="134">
        <v>0</v>
      </c>
      <c r="Q1578" s="134">
        <v>0</v>
      </c>
    </row>
    <row r="1579" spans="1:17" x14ac:dyDescent="0.2">
      <c r="A1579" s="134" t="s">
        <v>4857</v>
      </c>
      <c r="B1579" s="134" t="s">
        <v>1672</v>
      </c>
      <c r="C1579" s="134" t="s">
        <v>1670</v>
      </c>
      <c r="D1579" s="134">
        <v>0</v>
      </c>
      <c r="E1579" s="134">
        <v>0</v>
      </c>
      <c r="F1579" s="134">
        <v>0</v>
      </c>
      <c r="G1579" s="134">
        <v>0</v>
      </c>
      <c r="H1579" s="134">
        <v>0</v>
      </c>
      <c r="I1579" s="134">
        <v>0</v>
      </c>
      <c r="J1579" s="134">
        <v>0</v>
      </c>
      <c r="K1579" s="134">
        <v>0</v>
      </c>
      <c r="L1579" s="134">
        <v>0</v>
      </c>
      <c r="M1579" s="134">
        <v>0</v>
      </c>
      <c r="N1579" s="134">
        <v>0</v>
      </c>
      <c r="O1579" s="134">
        <v>0</v>
      </c>
      <c r="P1579" s="134">
        <v>0</v>
      </c>
      <c r="Q1579" s="134">
        <v>0</v>
      </c>
    </row>
    <row r="1580" spans="1:17" x14ac:dyDescent="0.2">
      <c r="A1580" s="134" t="s">
        <v>4857</v>
      </c>
      <c r="B1580" s="134" t="s">
        <v>1675</v>
      </c>
      <c r="C1580" s="134" t="s">
        <v>1670</v>
      </c>
      <c r="D1580" s="134">
        <v>0</v>
      </c>
      <c r="E1580" s="134">
        <v>0</v>
      </c>
      <c r="F1580" s="134">
        <v>0</v>
      </c>
      <c r="G1580" s="134">
        <v>0</v>
      </c>
      <c r="H1580" s="134">
        <v>0</v>
      </c>
      <c r="I1580" s="134">
        <v>0</v>
      </c>
      <c r="J1580" s="134">
        <v>0</v>
      </c>
      <c r="K1580" s="134">
        <v>0</v>
      </c>
      <c r="L1580" s="134">
        <v>0</v>
      </c>
      <c r="M1580" s="134">
        <v>0</v>
      </c>
      <c r="N1580" s="134">
        <v>0</v>
      </c>
      <c r="O1580" s="134">
        <v>0</v>
      </c>
      <c r="P1580" s="134">
        <v>0</v>
      </c>
      <c r="Q1580" s="134">
        <v>0</v>
      </c>
    </row>
    <row r="1581" spans="1:17" x14ac:dyDescent="0.2">
      <c r="A1581" s="134" t="s">
        <v>4857</v>
      </c>
      <c r="B1581" s="134" t="s">
        <v>1676</v>
      </c>
      <c r="C1581" s="134" t="s">
        <v>1670</v>
      </c>
      <c r="D1581" s="134">
        <v>555</v>
      </c>
      <c r="E1581" s="134">
        <v>578</v>
      </c>
      <c r="F1581" s="134">
        <v>602</v>
      </c>
      <c r="G1581" s="134">
        <v>625</v>
      </c>
      <c r="H1581" s="134">
        <v>649</v>
      </c>
      <c r="I1581" s="134">
        <v>672</v>
      </c>
      <c r="J1581" s="134">
        <v>696</v>
      </c>
      <c r="K1581" s="134">
        <v>719</v>
      </c>
      <c r="L1581" s="134">
        <v>743</v>
      </c>
      <c r="M1581" s="134">
        <v>766</v>
      </c>
      <c r="N1581" s="134">
        <v>790</v>
      </c>
      <c r="O1581" s="134">
        <v>813</v>
      </c>
      <c r="P1581" s="134">
        <v>837</v>
      </c>
      <c r="Q1581" s="134">
        <v>695689</v>
      </c>
    </row>
    <row r="1582" spans="1:17" x14ac:dyDescent="0.2">
      <c r="A1582" s="134" t="s">
        <v>4857</v>
      </c>
      <c r="B1582" s="134" t="s">
        <v>1677</v>
      </c>
      <c r="C1582" s="134" t="s">
        <v>1670</v>
      </c>
      <c r="D1582" s="134">
        <v>113</v>
      </c>
      <c r="E1582" s="134">
        <v>132</v>
      </c>
      <c r="F1582" s="134">
        <v>151</v>
      </c>
      <c r="G1582" s="134">
        <v>170</v>
      </c>
      <c r="H1582" s="134">
        <v>189</v>
      </c>
      <c r="I1582" s="134">
        <v>208</v>
      </c>
      <c r="J1582" s="134">
        <v>227</v>
      </c>
      <c r="K1582" s="134">
        <v>246</v>
      </c>
      <c r="L1582" s="134">
        <v>265</v>
      </c>
      <c r="M1582" s="134">
        <v>284</v>
      </c>
      <c r="N1582" s="134">
        <v>303</v>
      </c>
      <c r="O1582" s="134">
        <v>322</v>
      </c>
      <c r="P1582" s="134">
        <v>341</v>
      </c>
      <c r="Q1582" s="134">
        <v>227144</v>
      </c>
    </row>
    <row r="1583" spans="1:17" x14ac:dyDescent="0.2">
      <c r="A1583" s="134" t="s">
        <v>4857</v>
      </c>
      <c r="B1583" s="134" t="s">
        <v>1678</v>
      </c>
      <c r="C1583" s="134" t="s">
        <v>1670</v>
      </c>
      <c r="D1583" s="134">
        <v>0</v>
      </c>
      <c r="E1583" s="134">
        <v>0</v>
      </c>
      <c r="F1583" s="134">
        <v>0</v>
      </c>
      <c r="G1583" s="134">
        <v>13</v>
      </c>
      <c r="H1583" s="134">
        <v>21</v>
      </c>
      <c r="I1583" s="134">
        <v>29</v>
      </c>
      <c r="J1583" s="134">
        <v>38</v>
      </c>
      <c r="K1583" s="134">
        <v>46</v>
      </c>
      <c r="L1583" s="134">
        <v>54</v>
      </c>
      <c r="M1583" s="134">
        <v>63</v>
      </c>
      <c r="N1583" s="134">
        <v>71</v>
      </c>
      <c r="O1583" s="134">
        <v>80</v>
      </c>
      <c r="P1583" s="134">
        <v>88</v>
      </c>
      <c r="Q1583" s="134">
        <v>38170</v>
      </c>
    </row>
    <row r="1584" spans="1:17" x14ac:dyDescent="0.2">
      <c r="A1584" s="134" t="s">
        <v>4857</v>
      </c>
      <c r="B1584" s="134" t="s">
        <v>3234</v>
      </c>
      <c r="C1584" s="134" t="s">
        <v>1670</v>
      </c>
      <c r="D1584" s="134">
        <v>0</v>
      </c>
      <c r="E1584" s="134">
        <v>0</v>
      </c>
      <c r="F1584" s="134">
        <v>0</v>
      </c>
      <c r="G1584" s="134">
        <v>0</v>
      </c>
      <c r="H1584" s="134">
        <v>0</v>
      </c>
      <c r="I1584" s="134">
        <v>0</v>
      </c>
      <c r="J1584" s="134">
        <v>0</v>
      </c>
      <c r="K1584" s="134">
        <v>0</v>
      </c>
      <c r="L1584" s="134">
        <v>0</v>
      </c>
      <c r="M1584" s="134">
        <v>0</v>
      </c>
      <c r="N1584" s="134">
        <v>0</v>
      </c>
      <c r="O1584" s="134">
        <v>0</v>
      </c>
      <c r="P1584" s="134">
        <v>0</v>
      </c>
      <c r="Q1584" s="134">
        <v>0</v>
      </c>
    </row>
  </sheetData>
  <autoFilter ref="A1:Q1584"/>
  <pageMargins left="0.75" right="0.75" top="1" bottom="1" header="0.5" footer="0.5"/>
  <pageSetup orientation="portrait" r:id="rId1"/>
  <headerFooter alignWithMargins="0"/>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zoomScale="70" zoomScaleNormal="70" workbookViewId="0">
      <pane xSplit="2" ySplit="7" topLeftCell="C44" activePane="bottomRight" state="frozen"/>
      <selection activeCell="P253" sqref="P253"/>
      <selection pane="topRight" activeCell="P253" sqref="P253"/>
      <selection pane="bottomLeft" activeCell="P253" sqref="P253"/>
      <selection pane="bottomRight" activeCell="E46" sqref="E46"/>
    </sheetView>
  </sheetViews>
  <sheetFormatPr defaultColWidth="9.140625" defaultRowHeight="12.75" x14ac:dyDescent="0.2"/>
  <cols>
    <col min="1" max="1" width="4.140625" style="815" bestFit="1" customWidth="1"/>
    <col min="2" max="2" width="28" style="815" bestFit="1" customWidth="1"/>
    <col min="3" max="3" width="3.7109375" style="816" customWidth="1"/>
    <col min="4" max="4" width="19.140625" style="817" customWidth="1"/>
    <col min="5" max="5" width="17.28515625" style="818" bestFit="1" customWidth="1"/>
    <col min="6" max="6" width="2.7109375" style="816" customWidth="1"/>
    <col min="7" max="7" width="15.7109375" style="818" bestFit="1" customWidth="1"/>
    <col min="8" max="8" width="3.28515625" style="816" customWidth="1"/>
    <col min="9" max="9" width="15.7109375" style="818" bestFit="1" customWidth="1"/>
    <col min="10" max="10" width="4" style="823" customWidth="1"/>
    <col min="11" max="11" width="54.85546875" style="823" bestFit="1" customWidth="1"/>
    <col min="12" max="12" width="16.140625" style="876" bestFit="1" customWidth="1"/>
    <col min="13" max="13" width="12.42578125" style="876" bestFit="1" customWidth="1"/>
    <col min="14" max="14" width="15.7109375" style="876" bestFit="1" customWidth="1"/>
    <col min="15" max="15" width="12.42578125" style="876" bestFit="1" customWidth="1"/>
    <col min="16" max="16" width="13.28515625" style="876" bestFit="1" customWidth="1"/>
    <col min="17" max="16384" width="9.140625" style="823"/>
  </cols>
  <sheetData>
    <row r="1" spans="1:15" s="823" customFormat="1" ht="15" x14ac:dyDescent="0.35">
      <c r="A1" s="814"/>
      <c r="B1" s="815"/>
      <c r="C1" s="816"/>
      <c r="D1" s="817"/>
      <c r="E1" s="818"/>
      <c r="F1" s="816"/>
      <c r="G1" s="819"/>
      <c r="H1" s="820"/>
      <c r="I1" s="821"/>
      <c r="J1" s="822"/>
    </row>
    <row r="3" spans="1:15" s="823" customFormat="1" x14ac:dyDescent="0.2">
      <c r="A3" s="824" t="s">
        <v>106</v>
      </c>
      <c r="B3" s="815"/>
      <c r="C3" s="816"/>
      <c r="D3" s="817"/>
      <c r="E3" s="818"/>
      <c r="F3" s="816"/>
      <c r="G3" s="818"/>
      <c r="H3" s="816"/>
      <c r="I3" s="818"/>
    </row>
    <row r="4" spans="1:15" s="823" customFormat="1" x14ac:dyDescent="0.2">
      <c r="A4" s="824" t="s">
        <v>391</v>
      </c>
      <c r="B4" s="815"/>
      <c r="C4" s="816"/>
      <c r="D4" s="817"/>
      <c r="E4" s="818"/>
      <c r="F4" s="816"/>
      <c r="G4" s="818"/>
      <c r="H4" s="816"/>
      <c r="I4" s="818"/>
    </row>
    <row r="5" spans="1:15" s="823" customFormat="1" ht="13.5" thickBot="1" x14ac:dyDescent="0.25">
      <c r="A5" s="1155"/>
      <c r="B5" s="1155"/>
      <c r="C5" s="1155"/>
      <c r="D5" s="1155"/>
      <c r="E5" s="1155"/>
      <c r="F5" s="1155"/>
      <c r="G5" s="1155"/>
      <c r="H5" s="1155"/>
      <c r="I5" s="1155"/>
    </row>
    <row r="6" spans="1:15" s="823" customFormat="1" ht="13.5" thickBot="1" x14ac:dyDescent="0.25">
      <c r="A6" s="815"/>
      <c r="B6" s="824"/>
      <c r="C6" s="825"/>
      <c r="D6" s="826" t="s">
        <v>392</v>
      </c>
      <c r="E6" s="827"/>
      <c r="F6" s="825"/>
      <c r="G6" s="828" t="s">
        <v>4979</v>
      </c>
      <c r="H6" s="825"/>
      <c r="I6" s="829" t="s">
        <v>394</v>
      </c>
    </row>
    <row r="7" spans="1:15" s="823" customFormat="1" x14ac:dyDescent="0.2">
      <c r="A7" s="830" t="s">
        <v>395</v>
      </c>
      <c r="B7" s="831" t="s">
        <v>396</v>
      </c>
      <c r="C7" s="832"/>
      <c r="D7" s="833" t="s">
        <v>397</v>
      </c>
      <c r="E7" s="834" t="s">
        <v>398</v>
      </c>
      <c r="F7" s="832"/>
      <c r="G7" s="834" t="s">
        <v>398</v>
      </c>
      <c r="H7" s="832"/>
      <c r="I7" s="834" t="s">
        <v>398</v>
      </c>
    </row>
    <row r="8" spans="1:15" s="823" customFormat="1" x14ac:dyDescent="0.2">
      <c r="A8" s="815">
        <v>1</v>
      </c>
      <c r="B8" s="835" t="s">
        <v>399</v>
      </c>
      <c r="C8" s="836"/>
      <c r="D8" s="837"/>
      <c r="E8" s="838"/>
      <c r="F8" s="836"/>
      <c r="G8" s="838"/>
      <c r="H8" s="836"/>
      <c r="I8" s="838"/>
    </row>
    <row r="9" spans="1:15" s="823" customFormat="1" x14ac:dyDescent="0.2">
      <c r="A9" s="815">
        <v>2</v>
      </c>
      <c r="B9" s="815" t="s">
        <v>400</v>
      </c>
      <c r="C9" s="839"/>
      <c r="D9" s="817"/>
      <c r="E9" s="840"/>
      <c r="F9" s="839"/>
      <c r="G9" s="841">
        <v>1400303421</v>
      </c>
      <c r="H9" s="839"/>
      <c r="I9" s="840"/>
    </row>
    <row r="10" spans="1:15" s="823" customFormat="1" x14ac:dyDescent="0.2">
      <c r="A10" s="815">
        <v>3</v>
      </c>
      <c r="B10" s="815" t="s">
        <v>401</v>
      </c>
      <c r="C10" s="816"/>
      <c r="D10" s="817"/>
      <c r="E10" s="818"/>
      <c r="F10" s="816"/>
      <c r="G10" s="840">
        <v>721052179</v>
      </c>
      <c r="H10" s="816"/>
      <c r="I10" s="818"/>
    </row>
    <row r="11" spans="1:15" s="823" customFormat="1" x14ac:dyDescent="0.2">
      <c r="A11" s="815">
        <v>4</v>
      </c>
      <c r="B11" s="815" t="s">
        <v>402</v>
      </c>
      <c r="C11" s="816"/>
      <c r="D11" s="817"/>
      <c r="E11" s="818"/>
      <c r="F11" s="816"/>
      <c r="G11" s="840">
        <v>1966002966</v>
      </c>
      <c r="H11" s="816"/>
      <c r="I11" s="818"/>
    </row>
    <row r="12" spans="1:15" s="823" customFormat="1" x14ac:dyDescent="0.2">
      <c r="A12" s="815">
        <v>5</v>
      </c>
      <c r="B12" s="842" t="s">
        <v>380</v>
      </c>
      <c r="C12" s="816"/>
      <c r="D12" s="843"/>
      <c r="E12" s="844"/>
      <c r="F12" s="816"/>
      <c r="G12" s="845">
        <v>4087358566</v>
      </c>
      <c r="H12" s="816"/>
      <c r="I12" s="844"/>
    </row>
    <row r="13" spans="1:15" s="823" customFormat="1" x14ac:dyDescent="0.2">
      <c r="A13" s="815">
        <v>6</v>
      </c>
      <c r="B13" s="815" t="s">
        <v>403</v>
      </c>
      <c r="C13" s="816"/>
      <c r="D13" s="817"/>
      <c r="E13" s="818"/>
      <c r="F13" s="816"/>
      <c r="G13" s="840">
        <v>1565101205</v>
      </c>
      <c r="H13" s="816"/>
      <c r="I13" s="818"/>
    </row>
    <row r="14" spans="1:15" s="823" customFormat="1" x14ac:dyDescent="0.2">
      <c r="A14" s="815">
        <v>7</v>
      </c>
      <c r="B14" s="815" t="s">
        <v>404</v>
      </c>
      <c r="C14" s="816"/>
      <c r="D14" s="817"/>
      <c r="E14" s="818"/>
      <c r="F14" s="816"/>
      <c r="G14" s="840">
        <v>3916270559</v>
      </c>
      <c r="H14" s="816"/>
      <c r="I14" s="818"/>
    </row>
    <row r="15" spans="1:15" s="823" customFormat="1" x14ac:dyDescent="0.2">
      <c r="A15" s="815">
        <v>8</v>
      </c>
      <c r="B15" s="846" t="s">
        <v>405</v>
      </c>
      <c r="C15" s="816"/>
      <c r="D15" s="817"/>
      <c r="E15" s="818"/>
      <c r="F15" s="816"/>
      <c r="G15" s="840">
        <v>161516871</v>
      </c>
      <c r="H15" s="816"/>
      <c r="I15" s="818"/>
      <c r="K15" s="840"/>
      <c r="L15" s="693"/>
      <c r="M15" s="840"/>
      <c r="N15" s="965"/>
      <c r="O15" s="965"/>
    </row>
    <row r="16" spans="1:15" s="823" customFormat="1" x14ac:dyDescent="0.2">
      <c r="A16" s="815">
        <v>9</v>
      </c>
      <c r="B16" s="815" t="s">
        <v>406</v>
      </c>
      <c r="C16" s="816"/>
      <c r="D16" s="817"/>
      <c r="E16" s="818"/>
      <c r="F16" s="816"/>
      <c r="G16" s="840">
        <v>224862862</v>
      </c>
      <c r="H16" s="816"/>
      <c r="I16" s="818"/>
      <c r="K16" s="840"/>
      <c r="L16" s="840"/>
      <c r="M16" s="840"/>
      <c r="N16" s="840"/>
      <c r="O16" s="840"/>
    </row>
    <row r="17" spans="1:11" s="823" customFormat="1" ht="61.5" customHeight="1" thickBot="1" x14ac:dyDescent="0.25">
      <c r="A17" s="815">
        <v>10</v>
      </c>
      <c r="B17" s="815" t="s">
        <v>407</v>
      </c>
      <c r="C17" s="839"/>
      <c r="D17" s="847" t="s">
        <v>408</v>
      </c>
      <c r="E17" s="848">
        <v>9955556575</v>
      </c>
      <c r="F17" s="839"/>
      <c r="G17" s="849">
        <v>9955110063</v>
      </c>
      <c r="H17" s="839"/>
      <c r="I17" s="848">
        <v>446512</v>
      </c>
    </row>
    <row r="18" spans="1:11" s="823" customFormat="1" ht="20.25" customHeight="1" thickTop="1" x14ac:dyDescent="0.2">
      <c r="A18" s="815">
        <v>11</v>
      </c>
      <c r="B18" s="815" t="s">
        <v>409</v>
      </c>
      <c r="C18" s="839"/>
      <c r="D18" s="847"/>
      <c r="E18" s="850"/>
      <c r="F18" s="839"/>
      <c r="G18" s="850">
        <v>1449388</v>
      </c>
      <c r="H18" s="839"/>
      <c r="I18" s="850"/>
    </row>
    <row r="19" spans="1:11" s="823" customFormat="1" ht="20.25" customHeight="1" x14ac:dyDescent="0.2">
      <c r="A19" s="851"/>
      <c r="B19" s="852" t="s">
        <v>1680</v>
      </c>
      <c r="C19" s="853"/>
      <c r="D19" s="854"/>
      <c r="E19" s="855"/>
      <c r="F19" s="853"/>
      <c r="G19" s="855">
        <v>0</v>
      </c>
      <c r="H19" s="853"/>
      <c r="I19" s="855"/>
      <c r="J19" s="856"/>
    </row>
    <row r="20" spans="1:11" s="823" customFormat="1" ht="20.25" customHeight="1" thickBot="1" x14ac:dyDescent="0.25">
      <c r="A20" s="815">
        <v>12</v>
      </c>
      <c r="B20" s="815" t="s">
        <v>410</v>
      </c>
      <c r="C20" s="839"/>
      <c r="D20" s="847"/>
      <c r="E20" s="850">
        <v>9955556575</v>
      </c>
      <c r="F20" s="850"/>
      <c r="G20" s="850">
        <v>9956559451</v>
      </c>
      <c r="H20" s="839"/>
      <c r="I20" s="848">
        <v>-1002876</v>
      </c>
    </row>
    <row r="21" spans="1:11" s="823" customFormat="1" ht="13.5" thickTop="1" x14ac:dyDescent="0.2">
      <c r="A21" s="815">
        <v>13</v>
      </c>
      <c r="B21" s="815"/>
      <c r="C21" s="816"/>
      <c r="D21" s="847"/>
      <c r="E21" s="844"/>
      <c r="F21" s="816"/>
      <c r="G21" s="844"/>
      <c r="H21" s="816"/>
      <c r="I21" s="844"/>
    </row>
    <row r="22" spans="1:11" s="823" customFormat="1" ht="15" x14ac:dyDescent="0.25">
      <c r="A22" s="815">
        <v>14</v>
      </c>
      <c r="B22" s="846" t="s">
        <v>411</v>
      </c>
      <c r="C22" s="816"/>
      <c r="D22" s="857" t="s">
        <v>412</v>
      </c>
      <c r="E22" s="841">
        <v>777431329</v>
      </c>
      <c r="F22" s="816"/>
      <c r="G22" s="858">
        <v>776717827</v>
      </c>
      <c r="H22" s="816"/>
      <c r="I22" s="841">
        <v>713502</v>
      </c>
      <c r="K22" s="859"/>
    </row>
    <row r="23" spans="1:11" s="823" customFormat="1" ht="15" x14ac:dyDescent="0.25">
      <c r="A23" s="815">
        <v>15</v>
      </c>
      <c r="B23" s="815" t="s">
        <v>409</v>
      </c>
      <c r="C23" s="816"/>
      <c r="D23" s="857"/>
      <c r="E23" s="841"/>
      <c r="F23" s="816"/>
      <c r="G23" s="858">
        <v>0</v>
      </c>
      <c r="H23" s="816"/>
      <c r="I23" s="841"/>
    </row>
    <row r="24" spans="1:11" s="823" customFormat="1" x14ac:dyDescent="0.2">
      <c r="A24" s="815">
        <v>16</v>
      </c>
      <c r="B24" s="815" t="s">
        <v>413</v>
      </c>
      <c r="C24" s="816"/>
      <c r="D24" s="857"/>
      <c r="E24" s="841">
        <v>777431329</v>
      </c>
      <c r="F24" s="816"/>
      <c r="G24" s="841">
        <v>776717827</v>
      </c>
      <c r="H24" s="816"/>
      <c r="I24" s="841">
        <v>713502</v>
      </c>
    </row>
    <row r="25" spans="1:11" s="823" customFormat="1" x14ac:dyDescent="0.2">
      <c r="A25" s="815">
        <v>17</v>
      </c>
      <c r="B25" s="815" t="s">
        <v>414</v>
      </c>
      <c r="C25" s="816"/>
      <c r="D25" s="847"/>
      <c r="E25" s="860">
        <v>0.66190000000000004</v>
      </c>
      <c r="F25" s="816"/>
      <c r="G25" s="860">
        <v>0.66190000000000004</v>
      </c>
      <c r="H25" s="816"/>
      <c r="I25" s="860">
        <v>0.66190000000000004</v>
      </c>
    </row>
    <row r="26" spans="1:11" s="823" customFormat="1" x14ac:dyDescent="0.2">
      <c r="A26" s="815">
        <v>18</v>
      </c>
      <c r="B26" s="815"/>
      <c r="C26" s="816"/>
      <c r="D26" s="847"/>
      <c r="E26" s="845"/>
      <c r="F26" s="816"/>
      <c r="G26" s="845"/>
      <c r="H26" s="816"/>
      <c r="I26" s="845"/>
    </row>
    <row r="27" spans="1:11" s="823" customFormat="1" x14ac:dyDescent="0.2">
      <c r="A27" s="815">
        <v>19</v>
      </c>
      <c r="B27" s="846" t="s">
        <v>415</v>
      </c>
      <c r="C27" s="816"/>
      <c r="D27" s="847"/>
      <c r="E27" s="818">
        <v>514581796.66510004</v>
      </c>
      <c r="F27" s="816"/>
      <c r="G27" s="818">
        <v>514109529.69130003</v>
      </c>
      <c r="H27" s="816"/>
      <c r="I27" s="818">
        <v>472266.97380000353</v>
      </c>
    </row>
    <row r="28" spans="1:11" s="823" customFormat="1" x14ac:dyDescent="0.2">
      <c r="A28" s="815">
        <v>20</v>
      </c>
      <c r="B28" s="815"/>
      <c r="C28" s="816"/>
      <c r="D28" s="861"/>
      <c r="E28" s="818"/>
      <c r="F28" s="816"/>
      <c r="G28" s="818"/>
      <c r="H28" s="816"/>
      <c r="I28" s="818"/>
    </row>
    <row r="29" spans="1:11" s="823" customFormat="1" x14ac:dyDescent="0.2">
      <c r="A29" s="815">
        <v>21</v>
      </c>
      <c r="B29" s="846" t="s">
        <v>410</v>
      </c>
      <c r="C29" s="816"/>
      <c r="D29" s="817"/>
      <c r="E29" s="818">
        <v>9955556575</v>
      </c>
      <c r="F29" s="816"/>
      <c r="G29" s="818">
        <v>9956559451</v>
      </c>
      <c r="H29" s="816"/>
      <c r="I29" s="818">
        <v>-1002876</v>
      </c>
    </row>
    <row r="30" spans="1:11" s="823" customFormat="1" ht="13.5" thickBot="1" x14ac:dyDescent="0.25">
      <c r="A30" s="815">
        <v>22</v>
      </c>
      <c r="B30" s="846" t="s">
        <v>416</v>
      </c>
      <c r="C30" s="816"/>
      <c r="D30" s="862"/>
      <c r="E30" s="863">
        <v>10470138371.6651</v>
      </c>
      <c r="F30" s="816"/>
      <c r="G30" s="863">
        <v>10470668980.691299</v>
      </c>
      <c r="H30" s="816"/>
      <c r="I30" s="849">
        <v>-530609.02619999647</v>
      </c>
    </row>
    <row r="31" spans="1:11" s="823" customFormat="1" ht="13.5" thickTop="1" x14ac:dyDescent="0.2">
      <c r="A31" s="815">
        <v>23</v>
      </c>
      <c r="B31" s="846" t="s">
        <v>417</v>
      </c>
      <c r="C31" s="816"/>
      <c r="D31" s="861">
        <v>10100011</v>
      </c>
      <c r="E31" s="844">
        <v>0</v>
      </c>
      <c r="F31" s="816"/>
      <c r="G31" s="850"/>
      <c r="H31" s="816"/>
      <c r="I31" s="850"/>
    </row>
    <row r="32" spans="1:11" s="823" customFormat="1" x14ac:dyDescent="0.2">
      <c r="A32" s="815">
        <v>24</v>
      </c>
      <c r="B32" s="846" t="s">
        <v>418</v>
      </c>
      <c r="C32" s="816"/>
      <c r="D32" s="861">
        <v>10200011</v>
      </c>
      <c r="E32" s="844"/>
      <c r="F32" s="816"/>
      <c r="G32" s="850"/>
      <c r="H32" s="816"/>
      <c r="I32" s="850"/>
    </row>
    <row r="33" spans="1:9" s="823" customFormat="1" ht="25.5" x14ac:dyDescent="0.2">
      <c r="A33" s="815">
        <v>25</v>
      </c>
      <c r="B33" s="846" t="s">
        <v>419</v>
      </c>
      <c r="C33" s="816"/>
      <c r="D33" s="861" t="s">
        <v>420</v>
      </c>
      <c r="E33" s="818">
        <v>282791675</v>
      </c>
      <c r="F33" s="816"/>
      <c r="G33" s="844"/>
      <c r="H33" s="816"/>
      <c r="I33" s="818"/>
    </row>
    <row r="34" spans="1:9" s="823" customFormat="1" x14ac:dyDescent="0.2">
      <c r="A34" s="815">
        <v>26</v>
      </c>
      <c r="B34" s="815"/>
      <c r="C34" s="816"/>
      <c r="D34" s="817"/>
      <c r="E34" s="845"/>
      <c r="F34" s="816"/>
      <c r="G34" s="844"/>
      <c r="H34" s="816"/>
      <c r="I34" s="844"/>
    </row>
    <row r="35" spans="1:9" s="823" customFormat="1" ht="13.5" thickBot="1" x14ac:dyDescent="0.25">
      <c r="A35" s="815">
        <v>27</v>
      </c>
      <c r="B35" s="815" t="s">
        <v>421</v>
      </c>
      <c r="C35" s="816"/>
      <c r="D35" s="817"/>
      <c r="E35" s="848">
        <v>10752930046.6651</v>
      </c>
      <c r="F35" s="816"/>
      <c r="G35" s="850"/>
      <c r="H35" s="816"/>
      <c r="I35" s="850"/>
    </row>
    <row r="36" spans="1:9" s="823" customFormat="1" ht="13.5" thickTop="1" x14ac:dyDescent="0.2">
      <c r="A36" s="815">
        <v>28</v>
      </c>
      <c r="B36" s="815"/>
      <c r="C36" s="816"/>
      <c r="D36" s="864"/>
      <c r="E36" s="818"/>
      <c r="F36" s="816"/>
      <c r="G36" s="818"/>
      <c r="H36" s="816"/>
      <c r="I36" s="818"/>
    </row>
    <row r="37" spans="1:9" s="823" customFormat="1" x14ac:dyDescent="0.2">
      <c r="A37" s="815">
        <v>29</v>
      </c>
      <c r="B37" s="865" t="s">
        <v>422</v>
      </c>
      <c r="D37" s="817"/>
      <c r="E37" s="818"/>
      <c r="F37" s="816"/>
      <c r="G37" s="818"/>
      <c r="H37" s="816"/>
      <c r="I37" s="818"/>
    </row>
    <row r="38" spans="1:9" s="823" customFormat="1" x14ac:dyDescent="0.2">
      <c r="A38" s="815">
        <v>30</v>
      </c>
      <c r="B38" s="815" t="s">
        <v>400</v>
      </c>
      <c r="C38" s="816"/>
      <c r="D38" s="817"/>
      <c r="E38" s="840"/>
      <c r="F38" s="866"/>
      <c r="G38" s="841">
        <v>-911232338</v>
      </c>
      <c r="H38" s="866"/>
      <c r="I38" s="840"/>
    </row>
    <row r="39" spans="1:9" s="823" customFormat="1" x14ac:dyDescent="0.2">
      <c r="A39" s="815">
        <v>31</v>
      </c>
      <c r="B39" s="815" t="s">
        <v>401</v>
      </c>
      <c r="C39" s="816"/>
      <c r="D39" s="817"/>
      <c r="E39" s="818"/>
      <c r="F39" s="816"/>
      <c r="G39" s="840">
        <v>-174124890</v>
      </c>
      <c r="H39" s="816"/>
      <c r="I39" s="818"/>
    </row>
    <row r="40" spans="1:9" s="823" customFormat="1" x14ac:dyDescent="0.2">
      <c r="A40" s="815">
        <v>32</v>
      </c>
      <c r="B40" s="815" t="s">
        <v>402</v>
      </c>
      <c r="C40" s="816"/>
      <c r="D40" s="817"/>
      <c r="E40" s="818"/>
      <c r="F40" s="816"/>
      <c r="G40" s="840">
        <v>-757162517</v>
      </c>
      <c r="H40" s="816"/>
      <c r="I40" s="818"/>
    </row>
    <row r="41" spans="1:9" s="823" customFormat="1" x14ac:dyDescent="0.2">
      <c r="A41" s="815">
        <v>33</v>
      </c>
      <c r="B41" s="842" t="s">
        <v>380</v>
      </c>
      <c r="C41" s="816"/>
      <c r="D41" s="817"/>
      <c r="E41" s="818"/>
      <c r="F41" s="816"/>
      <c r="G41" s="845">
        <v>-1842519745</v>
      </c>
      <c r="H41" s="816"/>
      <c r="I41" s="818"/>
    </row>
    <row r="42" spans="1:9" s="823" customFormat="1" x14ac:dyDescent="0.2">
      <c r="A42" s="815">
        <v>34</v>
      </c>
      <c r="B42" s="815" t="s">
        <v>403</v>
      </c>
      <c r="C42" s="816"/>
      <c r="D42" s="817"/>
      <c r="E42" s="818"/>
      <c r="F42" s="816"/>
      <c r="G42" s="840">
        <v>-504158870</v>
      </c>
      <c r="H42" s="816"/>
      <c r="I42" s="818"/>
    </row>
    <row r="43" spans="1:9" s="823" customFormat="1" x14ac:dyDescent="0.2">
      <c r="A43" s="815">
        <v>35</v>
      </c>
      <c r="B43" s="815" t="s">
        <v>404</v>
      </c>
      <c r="C43" s="816"/>
      <c r="D43" s="817"/>
      <c r="E43" s="818"/>
      <c r="F43" s="816"/>
      <c r="G43" s="840">
        <v>-1465787791</v>
      </c>
      <c r="H43" s="816"/>
      <c r="I43" s="818"/>
    </row>
    <row r="44" spans="1:9" s="823" customFormat="1" x14ac:dyDescent="0.2">
      <c r="A44" s="815">
        <v>36</v>
      </c>
      <c r="B44" s="846" t="s">
        <v>405</v>
      </c>
      <c r="C44" s="816"/>
      <c r="D44" s="817"/>
      <c r="E44" s="818"/>
      <c r="F44" s="816"/>
      <c r="G44" s="840">
        <v>-58246135</v>
      </c>
      <c r="H44" s="816"/>
      <c r="I44" s="818"/>
    </row>
    <row r="45" spans="1:9" s="823" customFormat="1" x14ac:dyDescent="0.2">
      <c r="A45" s="815">
        <v>37</v>
      </c>
      <c r="B45" s="815" t="s">
        <v>406</v>
      </c>
      <c r="C45" s="816"/>
      <c r="D45" s="817"/>
      <c r="E45" s="818"/>
      <c r="F45" s="816"/>
      <c r="G45" s="840">
        <v>-87103436</v>
      </c>
      <c r="H45" s="816"/>
      <c r="I45" s="818"/>
    </row>
    <row r="46" spans="1:9" s="823" customFormat="1" ht="44.25" customHeight="1" thickBot="1" x14ac:dyDescent="0.25">
      <c r="A46" s="815">
        <v>38</v>
      </c>
      <c r="B46" s="815" t="s">
        <v>423</v>
      </c>
      <c r="C46" s="816"/>
      <c r="D46" s="847" t="s">
        <v>424</v>
      </c>
      <c r="E46" s="848">
        <v>-3957462054</v>
      </c>
      <c r="F46" s="816"/>
      <c r="G46" s="849">
        <v>-3957815977</v>
      </c>
      <c r="H46" s="816"/>
      <c r="I46" s="848">
        <v>353923</v>
      </c>
    </row>
    <row r="47" spans="1:9" s="823" customFormat="1" ht="21" customHeight="1" thickTop="1" x14ac:dyDescent="0.2">
      <c r="A47" s="815"/>
      <c r="B47" s="815" t="s">
        <v>409</v>
      </c>
      <c r="C47" s="816"/>
      <c r="D47" s="847"/>
      <c r="E47" s="850"/>
      <c r="F47" s="816"/>
      <c r="G47" s="850">
        <v>-3594</v>
      </c>
      <c r="H47" s="816"/>
      <c r="I47" s="850"/>
    </row>
    <row r="48" spans="1:9" s="823" customFormat="1" ht="13.5" thickBot="1" x14ac:dyDescent="0.25">
      <c r="A48" s="815">
        <v>39</v>
      </c>
      <c r="B48" s="815" t="s">
        <v>425</v>
      </c>
      <c r="C48" s="816"/>
      <c r="D48" s="817"/>
      <c r="E48" s="818">
        <v>-3957462054</v>
      </c>
      <c r="F48" s="818">
        <v>0</v>
      </c>
      <c r="G48" s="818">
        <v>-3957819571</v>
      </c>
      <c r="H48" s="816"/>
      <c r="I48" s="848">
        <v>357517</v>
      </c>
    </row>
    <row r="49" spans="1:9" s="823" customFormat="1" ht="39" customHeight="1" thickTop="1" x14ac:dyDescent="0.2">
      <c r="A49" s="815">
        <v>40</v>
      </c>
      <c r="B49" s="846" t="s">
        <v>413</v>
      </c>
      <c r="C49" s="816"/>
      <c r="D49" s="847" t="s">
        <v>426</v>
      </c>
      <c r="E49" s="841">
        <v>-251586198</v>
      </c>
      <c r="F49" s="816"/>
      <c r="G49" s="867">
        <v>-251597257</v>
      </c>
      <c r="H49" s="816"/>
      <c r="I49" s="841">
        <v>11059</v>
      </c>
    </row>
    <row r="50" spans="1:9" s="823" customFormat="1" x14ac:dyDescent="0.2">
      <c r="A50" s="815">
        <v>41</v>
      </c>
      <c r="B50" s="815" t="s">
        <v>414</v>
      </c>
      <c r="C50" s="816"/>
      <c r="D50" s="817"/>
      <c r="E50" s="860">
        <v>0.66190000000000004</v>
      </c>
      <c r="F50" s="816"/>
      <c r="G50" s="860">
        <v>0.66190000000000004</v>
      </c>
      <c r="H50" s="816"/>
      <c r="I50" s="860">
        <v>0.66190000000000004</v>
      </c>
    </row>
    <row r="51" spans="1:9" s="823" customFormat="1" x14ac:dyDescent="0.2">
      <c r="A51" s="815">
        <v>42</v>
      </c>
      <c r="B51" s="815"/>
      <c r="C51" s="816"/>
      <c r="D51" s="817"/>
      <c r="E51" s="845"/>
      <c r="F51" s="816"/>
      <c r="G51" s="845"/>
      <c r="H51" s="816"/>
      <c r="I51" s="845"/>
    </row>
    <row r="52" spans="1:9" s="823" customFormat="1" x14ac:dyDescent="0.2">
      <c r="A52" s="815">
        <v>43</v>
      </c>
      <c r="B52" s="846" t="s">
        <v>415</v>
      </c>
      <c r="C52" s="816"/>
      <c r="D52" s="817"/>
      <c r="E52" s="818">
        <v>-166524904.4562</v>
      </c>
      <c r="F52" s="816"/>
      <c r="G52" s="818">
        <v>-166532224.40830001</v>
      </c>
      <c r="H52" s="816"/>
      <c r="I52" s="818">
        <v>7319.9521000087261</v>
      </c>
    </row>
    <row r="53" spans="1:9" s="823" customFormat="1" x14ac:dyDescent="0.2">
      <c r="A53" s="815">
        <v>44</v>
      </c>
      <c r="B53" s="846" t="s">
        <v>427</v>
      </c>
      <c r="C53" s="816"/>
      <c r="D53" s="817"/>
      <c r="E53" s="818"/>
      <c r="F53" s="816"/>
      <c r="G53" s="818"/>
      <c r="H53" s="816"/>
      <c r="I53" s="818">
        <v>0</v>
      </c>
    </row>
    <row r="54" spans="1:9" s="823" customFormat="1" x14ac:dyDescent="0.2">
      <c r="A54" s="815">
        <v>45</v>
      </c>
      <c r="B54" s="846" t="s">
        <v>410</v>
      </c>
      <c r="C54" s="816"/>
      <c r="D54" s="817"/>
      <c r="E54" s="818">
        <v>-3957462054</v>
      </c>
      <c r="F54" s="816"/>
      <c r="G54" s="818">
        <v>-3957819571</v>
      </c>
      <c r="H54" s="816"/>
      <c r="I54" s="818">
        <v>357517</v>
      </c>
    </row>
    <row r="55" spans="1:9" s="823" customFormat="1" ht="13.5" thickBot="1" x14ac:dyDescent="0.25">
      <c r="A55" s="815">
        <v>46</v>
      </c>
      <c r="B55" s="846" t="s">
        <v>428</v>
      </c>
      <c r="C55" s="816"/>
      <c r="D55" s="817"/>
      <c r="E55" s="863">
        <v>-4123986958.4562001</v>
      </c>
      <c r="F55" s="816"/>
      <c r="G55" s="849">
        <v>-4124351795.4082999</v>
      </c>
      <c r="H55" s="816"/>
      <c r="I55" s="849">
        <v>364836.95210000873</v>
      </c>
    </row>
    <row r="56" spans="1:9" s="823" customFormat="1" ht="39" thickTop="1" x14ac:dyDescent="0.2">
      <c r="A56" s="815">
        <v>47</v>
      </c>
      <c r="B56" s="846" t="s">
        <v>429</v>
      </c>
      <c r="C56" s="816"/>
      <c r="D56" s="847" t="s">
        <v>430</v>
      </c>
      <c r="E56" s="844">
        <v>12887378</v>
      </c>
      <c r="F56" s="816"/>
      <c r="G56" s="844"/>
      <c r="H56" s="816"/>
      <c r="I56" s="868"/>
    </row>
    <row r="57" spans="1:9" s="823" customFormat="1" ht="25.5" x14ac:dyDescent="0.2">
      <c r="A57" s="815">
        <v>48</v>
      </c>
      <c r="B57" s="846" t="s">
        <v>431</v>
      </c>
      <c r="C57" s="816"/>
      <c r="D57" s="847" t="s">
        <v>11418</v>
      </c>
      <c r="E57" s="844">
        <v>40144.8969</v>
      </c>
      <c r="F57" s="816"/>
      <c r="G57" s="844"/>
      <c r="H57" s="816"/>
      <c r="I57" s="868"/>
    </row>
    <row r="58" spans="1:9" s="823" customFormat="1" ht="25.5" x14ac:dyDescent="0.2">
      <c r="A58" s="815">
        <v>49</v>
      </c>
      <c r="B58" s="846" t="s">
        <v>419</v>
      </c>
      <c r="C58" s="816"/>
      <c r="D58" s="861" t="s">
        <v>432</v>
      </c>
      <c r="E58" s="818">
        <v>-133865822</v>
      </c>
      <c r="F58" s="816"/>
      <c r="G58" s="844"/>
      <c r="H58" s="816"/>
      <c r="I58" s="868"/>
    </row>
    <row r="59" spans="1:9" s="823" customFormat="1" x14ac:dyDescent="0.2">
      <c r="A59" s="815">
        <v>50</v>
      </c>
      <c r="B59" s="846" t="s">
        <v>433</v>
      </c>
      <c r="C59" s="816"/>
      <c r="D59" s="861" t="s">
        <v>434</v>
      </c>
      <c r="E59" s="818">
        <v>0</v>
      </c>
      <c r="F59" s="816"/>
      <c r="G59" s="844"/>
      <c r="H59" s="816"/>
      <c r="I59" s="869"/>
    </row>
    <row r="60" spans="1:9" s="823" customFormat="1" x14ac:dyDescent="0.2">
      <c r="A60" s="815"/>
      <c r="B60" s="846" t="s">
        <v>433</v>
      </c>
      <c r="C60" s="816"/>
      <c r="D60" s="861" t="s">
        <v>435</v>
      </c>
      <c r="E60" s="818">
        <v>0</v>
      </c>
      <c r="F60" s="816"/>
      <c r="G60" s="844"/>
      <c r="H60" s="816"/>
      <c r="I60" s="869"/>
    </row>
    <row r="61" spans="1:9" s="823" customFormat="1" x14ac:dyDescent="0.2">
      <c r="A61" s="815">
        <v>51</v>
      </c>
      <c r="B61" s="846" t="s">
        <v>436</v>
      </c>
      <c r="C61" s="816"/>
      <c r="D61" s="861" t="s">
        <v>437</v>
      </c>
      <c r="E61" s="818">
        <v>0</v>
      </c>
      <c r="F61" s="816"/>
      <c r="G61" s="844"/>
      <c r="H61" s="816"/>
      <c r="I61" s="869"/>
    </row>
    <row r="62" spans="1:9" s="823" customFormat="1" x14ac:dyDescent="0.2">
      <c r="A62" s="815">
        <v>52</v>
      </c>
      <c r="B62" s="846" t="s">
        <v>436</v>
      </c>
      <c r="C62" s="816"/>
      <c r="D62" s="861" t="s">
        <v>438</v>
      </c>
      <c r="E62" s="818">
        <v>0</v>
      </c>
      <c r="F62" s="816"/>
      <c r="G62" s="844"/>
      <c r="H62" s="816"/>
      <c r="I62" s="869"/>
    </row>
    <row r="63" spans="1:9" s="823" customFormat="1" x14ac:dyDescent="0.2">
      <c r="A63" s="815">
        <v>53</v>
      </c>
      <c r="B63" s="846" t="s">
        <v>439</v>
      </c>
      <c r="C63" s="816"/>
      <c r="D63" s="861" t="s">
        <v>440</v>
      </c>
      <c r="E63" s="818">
        <v>-177729786</v>
      </c>
      <c r="F63" s="816"/>
      <c r="G63" s="844"/>
      <c r="H63" s="816"/>
      <c r="I63" s="869"/>
    </row>
    <row r="64" spans="1:9" s="823" customFormat="1" x14ac:dyDescent="0.2">
      <c r="A64" s="815">
        <v>54</v>
      </c>
      <c r="B64" s="846" t="s">
        <v>439</v>
      </c>
      <c r="C64" s="816"/>
      <c r="D64" s="861" t="s">
        <v>441</v>
      </c>
      <c r="E64" s="818">
        <v>0</v>
      </c>
      <c r="F64" s="816"/>
      <c r="G64" s="844"/>
      <c r="H64" s="816"/>
      <c r="I64" s="869"/>
    </row>
    <row r="65" spans="1:9" s="823" customFormat="1" x14ac:dyDescent="0.2">
      <c r="A65" s="815">
        <v>55</v>
      </c>
      <c r="B65" s="846" t="s">
        <v>442</v>
      </c>
      <c r="C65" s="816"/>
      <c r="D65" s="861" t="s">
        <v>443</v>
      </c>
      <c r="E65" s="818">
        <v>-2733309.4310000003</v>
      </c>
      <c r="F65" s="816"/>
      <c r="G65" s="844"/>
      <c r="H65" s="816"/>
      <c r="I65" s="869"/>
    </row>
    <row r="66" spans="1:9" s="823" customFormat="1" x14ac:dyDescent="0.2">
      <c r="A66" s="815">
        <v>56</v>
      </c>
      <c r="B66" s="815"/>
      <c r="C66" s="816"/>
      <c r="D66" s="817"/>
      <c r="E66" s="845"/>
      <c r="F66" s="816"/>
      <c r="G66" s="844"/>
      <c r="H66" s="816"/>
      <c r="I66" s="844"/>
    </row>
    <row r="67" spans="1:9" s="823" customFormat="1" ht="13.5" thickBot="1" x14ac:dyDescent="0.25">
      <c r="A67" s="815">
        <v>57</v>
      </c>
      <c r="B67" s="815" t="s">
        <v>421</v>
      </c>
      <c r="C67" s="816"/>
      <c r="D67" s="817"/>
      <c r="E67" s="848">
        <v>-4425388352.9902992</v>
      </c>
      <c r="F67" s="816"/>
      <c r="G67" s="850"/>
      <c r="H67" s="816"/>
      <c r="I67" s="850"/>
    </row>
    <row r="68" spans="1:9" s="823" customFormat="1" ht="13.5" thickTop="1" x14ac:dyDescent="0.2">
      <c r="A68" s="815">
        <v>58</v>
      </c>
      <c r="B68" s="815"/>
      <c r="C68" s="816"/>
      <c r="D68" s="817"/>
      <c r="E68" s="818"/>
      <c r="F68" s="816"/>
      <c r="G68" s="844"/>
      <c r="H68" s="816"/>
      <c r="I68" s="844"/>
    </row>
    <row r="69" spans="1:9" s="823" customFormat="1" ht="13.5" thickBot="1" x14ac:dyDescent="0.25">
      <c r="A69" s="815">
        <v>59</v>
      </c>
      <c r="B69" s="846" t="s">
        <v>444</v>
      </c>
      <c r="C69" s="816"/>
      <c r="D69" s="817"/>
      <c r="E69" s="848">
        <v>6327541693.6748009</v>
      </c>
      <c r="F69" s="816"/>
      <c r="G69" s="850"/>
      <c r="H69" s="816"/>
      <c r="I69" s="870"/>
    </row>
    <row r="70" spans="1:9" s="823" customFormat="1" ht="13.5" thickTop="1" x14ac:dyDescent="0.2">
      <c r="A70" s="815">
        <v>60</v>
      </c>
      <c r="B70" s="815"/>
      <c r="C70" s="816"/>
      <c r="D70" s="817"/>
      <c r="E70" s="818"/>
      <c r="F70" s="816"/>
      <c r="G70" s="818"/>
      <c r="H70" s="816"/>
      <c r="I70" s="818"/>
    </row>
    <row r="71" spans="1:9" s="823" customFormat="1" x14ac:dyDescent="0.2">
      <c r="A71" s="815">
        <v>61</v>
      </c>
      <c r="B71" s="815" t="s">
        <v>445</v>
      </c>
      <c r="C71" s="816"/>
      <c r="D71" s="817"/>
      <c r="E71" s="818">
        <v>6327541692.3938465</v>
      </c>
      <c r="F71" s="816"/>
      <c r="G71" s="871"/>
      <c r="H71" s="816"/>
      <c r="I71" s="818"/>
    </row>
    <row r="72" spans="1:9" s="823" customFormat="1" x14ac:dyDescent="0.2">
      <c r="A72" s="815">
        <v>62</v>
      </c>
      <c r="B72" s="872" t="s">
        <v>394</v>
      </c>
      <c r="C72" s="873"/>
      <c r="D72" s="874"/>
      <c r="E72" s="875">
        <v>-1.2809543609619141</v>
      </c>
      <c r="F72" s="816"/>
      <c r="G72" s="818"/>
      <c r="H72" s="816"/>
      <c r="I72" s="818"/>
    </row>
    <row r="74" spans="1:9" s="823" customFormat="1" x14ac:dyDescent="0.2">
      <c r="A74" s="815"/>
      <c r="B74" s="876"/>
      <c r="C74" s="876"/>
      <c r="D74" s="876"/>
      <c r="E74" s="868"/>
      <c r="F74" s="868"/>
      <c r="G74" s="868"/>
      <c r="H74" s="868"/>
      <c r="I74" s="868"/>
    </row>
    <row r="75" spans="1:9" s="823" customFormat="1" x14ac:dyDescent="0.2">
      <c r="A75" s="815"/>
      <c r="B75" s="876"/>
      <c r="C75" s="876"/>
      <c r="D75" s="876"/>
      <c r="E75" s="868"/>
      <c r="F75" s="868"/>
      <c r="G75" s="868"/>
      <c r="H75" s="868"/>
      <c r="I75" s="868"/>
    </row>
    <row r="76" spans="1:9" s="823" customFormat="1" x14ac:dyDescent="0.2">
      <c r="A76" s="815"/>
      <c r="B76" s="876"/>
      <c r="C76" s="876"/>
      <c r="D76" s="876"/>
      <c r="E76" s="876"/>
      <c r="F76" s="876"/>
      <c r="G76" s="876"/>
      <c r="H76" s="876"/>
      <c r="I76" s="876"/>
    </row>
  </sheetData>
  <mergeCells count="1">
    <mergeCell ref="A5:I5"/>
  </mergeCells>
  <pageMargins left="0.75" right="0.75" top="1" bottom="1" header="0.5" footer="0.5"/>
  <pageSetup scale="60" fitToHeight="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081C303D597F46A51B1E34376944AC" ma:contentTypeVersion="48" ma:contentTypeDescription="" ma:contentTypeScope="" ma:versionID="b80e7933b2cb0396539bf1e3260d6f4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sDocumentOrder xmlns="dc463f71-b30c-4ab2-9473-d307f9d35888">false</IsDocumentOrder>
    <IsHighlyConfidential xmlns="dc463f71-b30c-4ab2-9473-d307f9d35888">false</IsHighlyConfidential>
    <CaseCompanyNames xmlns="dc463f71-b30c-4ab2-9473-d307f9d35888">Puget Sound Energy</CaseCompanyNames>
    <IsConfidential xmlns="dc463f71-b30c-4ab2-9473-d307f9d35888">false</IsConfidential>
    <Date1 xmlns="dc463f71-b30c-4ab2-9473-d307f9d35888">2019-09-24T07:00:00+00:00</Date1>
    <DocumentSetType xmlns="dc463f71-b30c-4ab2-9473-d307f9d35888">Workpapers</DocumentSetType>
    <DocketNumber xmlns="dc463f71-b30c-4ab2-9473-d307f9d35888">190529</DocketNumber>
    <Prefix xmlns="dc463f71-b30c-4ab2-9473-d307f9d35888">UE</Prefix>
    <Visibility xmlns="dc463f71-b30c-4ab2-9473-d307f9d35888">Full Visibility</Visibility>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2019-06-20T07:00:00+00:00</OpenedDate>
    <SignificantOrder xmlns="dc463f71-b30c-4ab2-9473-d307f9d35888">false</SignificantOrder>
    <Nickname xmlns="http://schemas.microsoft.com/sharepoint/v3" xsi:nil="true"/>
    <DelegatedOrder xmlns="dc463f71-b30c-4ab2-9473-d307f9d35888">false</DelegatedOrder>
  </documentManagement>
</p:properties>
</file>

<file path=customXml/itemProps1.xml><?xml version="1.0" encoding="utf-8"?>
<ds:datastoreItem xmlns:ds="http://schemas.openxmlformats.org/officeDocument/2006/customXml" ds:itemID="{96F3FEEE-FD68-4752-AA74-4E0BF44BE882}"/>
</file>

<file path=customXml/itemProps2.xml><?xml version="1.0" encoding="utf-8"?>
<ds:datastoreItem xmlns:ds="http://schemas.openxmlformats.org/officeDocument/2006/customXml" ds:itemID="{ECBAE941-77E5-458C-A0D5-2B2FEE145E85}"/>
</file>

<file path=customXml/itemProps3.xml><?xml version="1.0" encoding="utf-8"?>
<ds:datastoreItem xmlns:ds="http://schemas.openxmlformats.org/officeDocument/2006/customXml" ds:itemID="{682E6607-FE93-4231-80F6-C05EEDCE82E1}"/>
</file>

<file path=customXml/itemProps4.xml><?xml version="1.0" encoding="utf-8"?>
<ds:datastoreItem xmlns:ds="http://schemas.openxmlformats.org/officeDocument/2006/customXml" ds:itemID="{62306AF6-40D3-4738-A724-BCD7C846739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Summary</vt:lpstr>
      <vt:lpstr>Electric Rate Base</vt:lpstr>
      <vt:lpstr>2017 GRC WC Det Format</vt:lpstr>
      <vt:lpstr>AMA&gt;&gt;</vt:lpstr>
      <vt:lpstr>Pivot 1301FC Dec 2018</vt:lpstr>
      <vt:lpstr>1301FC Dec 2018</vt:lpstr>
      <vt:lpstr>Pivot 1302FC Dec 2018</vt:lpstr>
      <vt:lpstr>1302FC Dec 2018</vt:lpstr>
      <vt:lpstr>E Recon PWR Plt</vt:lpstr>
      <vt:lpstr>E Input</vt:lpstr>
      <vt:lpstr>EOP &gt;&gt;&gt;</vt:lpstr>
      <vt:lpstr>E Recon PWR Plt EOP</vt:lpstr>
      <vt:lpstr>PT 1301FC</vt:lpstr>
      <vt:lpstr>1301FC Dec 2018 EOP</vt:lpstr>
      <vt:lpstr>PT 1302FC</vt:lpstr>
      <vt:lpstr>1302FC Dec 2018 EOP</vt:lpstr>
      <vt:lpstr>E InputEOP</vt:lpstr>
      <vt:lpstr>PP Info</vt:lpstr>
      <vt:lpstr>ERB AMA</vt:lpstr>
      <vt:lpstr>Depr</vt:lpstr>
      <vt:lpstr>Depr PT</vt:lpstr>
      <vt:lpstr>Electric AMI Additions</vt:lpstr>
      <vt:lpstr>AMI Additions</vt:lpstr>
      <vt:lpstr>Amort of Elec Def'd Deprec</vt:lpstr>
      <vt:lpstr>Unprotected Tax</vt:lpstr>
      <vt:lpstr>Pub Imp</vt:lpstr>
      <vt:lpstr>HMW</vt:lpstr>
      <vt:lpstr>Colstrip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Iov, Marina</dc:creator>
  <cp:lastModifiedBy>NC</cp:lastModifiedBy>
  <cp:lastPrinted>2019-06-21T17:25:27Z</cp:lastPrinted>
  <dcterms:created xsi:type="dcterms:W3CDTF">2016-11-18T19:05:23Z</dcterms:created>
  <dcterms:modified xsi:type="dcterms:W3CDTF">2019-07-31T15:35:33Z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NEW-PSE-WP-SEF-4.08E-Electric-RBxFERC-19GRC-05-2019.xlsx</vt:lpwstr>
  </property>
  <property fmtid="{D5CDD505-2E9C-101B-9397-08002B2CF9AE}" pid="3" name="ContentTypeId">
    <vt:lpwstr>0x0101006E56B4D1795A2E4DB2F0B01679ED314A0074081C303D597F46A51B1E34376944AC</vt:lpwstr>
  </property>
  <property fmtid="{D5CDD505-2E9C-101B-9397-08002B2CF9AE}" pid="4" name="_docset_NoMedatataSyncRequired">
    <vt:lpwstr>False</vt:lpwstr>
  </property>
  <property fmtid="{D5CDD505-2E9C-101B-9397-08002B2CF9AE}" pid="5" name="IsEFSEC">
    <vt:bool>false</vt:bool>
  </property>
</Properties>
</file>